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2"/>
  </bookViews>
  <sheets>
    <sheet name="Sheet1" sheetId="1" r:id="rId1"/>
    <sheet name="价格表" sheetId="2" r:id="rId2"/>
    <sheet name="退回件" sheetId="3" r:id="rId3"/>
  </sheets>
  <definedNames>
    <definedName name="_xlnm._FilterDatabase" localSheetId="0" hidden="1">Sheet1!$A$2:$N$10727</definedName>
    <definedName name="_xlnm._FilterDatabase" localSheetId="2" hidden="1">退回件!$A$2:$H$35</definedName>
  </definedNames>
  <calcPr calcId="144525"/>
</workbook>
</file>

<file path=xl/sharedStrings.xml><?xml version="1.0" encoding="utf-8"?>
<sst xmlns="http://schemas.openxmlformats.org/spreadsheetml/2006/main" count="64525" uniqueCount="410">
  <si>
    <t>已付</t>
  </si>
  <si>
    <t>运单编号</t>
  </si>
  <si>
    <t>客户</t>
  </si>
  <si>
    <t>原费用发生日</t>
  </si>
  <si>
    <t>大客户编码</t>
  </si>
  <si>
    <t>大客户名称</t>
  </si>
  <si>
    <t>新费用发生日</t>
  </si>
  <si>
    <t>新运输方式</t>
  </si>
  <si>
    <t>目的地/省</t>
  </si>
  <si>
    <t>目的地/市</t>
  </si>
  <si>
    <t>新结算重量</t>
  </si>
  <si>
    <t>结算重量类型</t>
  </si>
  <si>
    <t>取整</t>
  </si>
  <si>
    <t>取省</t>
  </si>
  <si>
    <t>运费</t>
  </si>
  <si>
    <t>尾款</t>
  </si>
  <si>
    <t>卓越食品专营店</t>
  </si>
  <si>
    <t>汽运</t>
  </si>
  <si>
    <t>四川</t>
  </si>
  <si>
    <t>广元市</t>
  </si>
  <si>
    <t>实重</t>
  </si>
  <si>
    <t>河北</t>
  </si>
  <si>
    <t>沧州市</t>
  </si>
  <si>
    <t>河南</t>
  </si>
  <si>
    <t>信阳市</t>
  </si>
  <si>
    <t>黑龙江</t>
  </si>
  <si>
    <t>哈尔滨市</t>
  </si>
  <si>
    <t>江苏</t>
  </si>
  <si>
    <t>苏州市</t>
  </si>
  <si>
    <t>南充市</t>
  </si>
  <si>
    <t>云南</t>
  </si>
  <si>
    <t>昆明市</t>
  </si>
  <si>
    <t>焦作市</t>
  </si>
  <si>
    <t>天津</t>
  </si>
  <si>
    <t>(津)市辖区</t>
  </si>
  <si>
    <t>山西</t>
  </si>
  <si>
    <t>阳泉市</t>
  </si>
  <si>
    <t>湖北</t>
  </si>
  <si>
    <t>襄阳市</t>
  </si>
  <si>
    <t>辽宁</t>
  </si>
  <si>
    <t>沈阳市</t>
  </si>
  <si>
    <t>漯河市</t>
  </si>
  <si>
    <t>牡丹江市</t>
  </si>
  <si>
    <t>福建</t>
  </si>
  <si>
    <t>福州市</t>
  </si>
  <si>
    <t>广东</t>
  </si>
  <si>
    <t>珠海市</t>
  </si>
  <si>
    <t>南平市</t>
  </si>
  <si>
    <t>广州市</t>
  </si>
  <si>
    <t>南通市</t>
  </si>
  <si>
    <t>浙江</t>
  </si>
  <si>
    <t>温州市</t>
  </si>
  <si>
    <t>鄂州市</t>
  </si>
  <si>
    <t>成都市</t>
  </si>
  <si>
    <t>湖南</t>
  </si>
  <si>
    <t>衡阳市</t>
  </si>
  <si>
    <t>江西</t>
  </si>
  <si>
    <t>南昌市</t>
  </si>
  <si>
    <t>新疆</t>
  </si>
  <si>
    <t>自治区直辖县级行政区划</t>
  </si>
  <si>
    <t>江门市</t>
  </si>
  <si>
    <t>绵阳市</t>
  </si>
  <si>
    <t>杭州市</t>
  </si>
  <si>
    <t>广西</t>
  </si>
  <si>
    <t>桂林市</t>
  </si>
  <si>
    <t>鹰潭市</t>
  </si>
  <si>
    <t>贵州</t>
  </si>
  <si>
    <t>贵阳市</t>
  </si>
  <si>
    <t>安徽</t>
  </si>
  <si>
    <t>芜湖市</t>
  </si>
  <si>
    <t>徐州市</t>
  </si>
  <si>
    <t>湘潭市</t>
  </si>
  <si>
    <t>武汉市</t>
  </si>
  <si>
    <t>山东</t>
  </si>
  <si>
    <t>淄博市</t>
  </si>
  <si>
    <t>吉林</t>
  </si>
  <si>
    <t>吉林市</t>
  </si>
  <si>
    <t>台州市</t>
  </si>
  <si>
    <t>长沙市</t>
  </si>
  <si>
    <t>厦门市</t>
  </si>
  <si>
    <t>潍坊市</t>
  </si>
  <si>
    <t>大连市</t>
  </si>
  <si>
    <t>重庆</t>
  </si>
  <si>
    <t>(渝)市辖区</t>
  </si>
  <si>
    <t>佳木斯市</t>
  </si>
  <si>
    <t>连云港市</t>
  </si>
  <si>
    <t>阜新市</t>
  </si>
  <si>
    <t>中山市</t>
  </si>
  <si>
    <t>陕西</t>
  </si>
  <si>
    <t>延安市</t>
  </si>
  <si>
    <t>黄石市</t>
  </si>
  <si>
    <t>青岛市</t>
  </si>
  <si>
    <t>济南市</t>
  </si>
  <si>
    <t>烟台市</t>
  </si>
  <si>
    <t>岳阳市</t>
  </si>
  <si>
    <t>泉州市</t>
  </si>
  <si>
    <t>汉中市</t>
  </si>
  <si>
    <t>亳州市</t>
  </si>
  <si>
    <t>洛阳市</t>
  </si>
  <si>
    <t>郑州市</t>
  </si>
  <si>
    <t>宜春市</t>
  </si>
  <si>
    <t>西安市</t>
  </si>
  <si>
    <t>太原市</t>
  </si>
  <si>
    <t>孝感市</t>
  </si>
  <si>
    <t>乌鲁木齐市</t>
  </si>
  <si>
    <t>黄冈市</t>
  </si>
  <si>
    <t>景德镇市</t>
  </si>
  <si>
    <t>镇江市</t>
  </si>
  <si>
    <t>漳州市</t>
  </si>
  <si>
    <t>廊坊市</t>
  </si>
  <si>
    <t>咸阳市</t>
  </si>
  <si>
    <t>延边朝鲜族自治州</t>
  </si>
  <si>
    <t>马鞍山市</t>
  </si>
  <si>
    <t>遵义市</t>
  </si>
  <si>
    <t>长春市</t>
  </si>
  <si>
    <t>安阳市</t>
  </si>
  <si>
    <t>吉安市</t>
  </si>
  <si>
    <t>蚌埠市</t>
  </si>
  <si>
    <t>驻马店市</t>
  </si>
  <si>
    <t>宜昌市</t>
  </si>
  <si>
    <t>揭阳市</t>
  </si>
  <si>
    <t>绥化市</t>
  </si>
  <si>
    <t>恩施土家族苗族自治州</t>
  </si>
  <si>
    <t>海南</t>
  </si>
  <si>
    <t>海口市</t>
  </si>
  <si>
    <t>嘉兴市</t>
  </si>
  <si>
    <t>盐城市</t>
  </si>
  <si>
    <t>三门峡市</t>
  </si>
  <si>
    <t>南京市</t>
  </si>
  <si>
    <t>娄底市</t>
  </si>
  <si>
    <t>淮南市</t>
  </si>
  <si>
    <t>菏泽市</t>
  </si>
  <si>
    <t>盘锦市</t>
  </si>
  <si>
    <t>丽水市</t>
  </si>
  <si>
    <t>扬州市</t>
  </si>
  <si>
    <t>大同市</t>
  </si>
  <si>
    <t>九江市</t>
  </si>
  <si>
    <t>佛山市</t>
  </si>
  <si>
    <t>东营市</t>
  </si>
  <si>
    <t>德阳市</t>
  </si>
  <si>
    <t>合肥市</t>
  </si>
  <si>
    <t>赣州市</t>
  </si>
  <si>
    <t>黔南布依族苗族自治州</t>
  </si>
  <si>
    <t>东莞市</t>
  </si>
  <si>
    <t>文山壮族苗族自治州</t>
  </si>
  <si>
    <t>内江市</t>
  </si>
  <si>
    <t>滁州市</t>
  </si>
  <si>
    <t>安顺市</t>
  </si>
  <si>
    <t>计泡</t>
  </si>
  <si>
    <t>上饶市</t>
  </si>
  <si>
    <t>梅州市</t>
  </si>
  <si>
    <t>哈密市</t>
  </si>
  <si>
    <t>六安市</t>
  </si>
  <si>
    <t>巴中市</t>
  </si>
  <si>
    <t>伊春市</t>
  </si>
  <si>
    <t>泰州市</t>
  </si>
  <si>
    <t>临汾市</t>
  </si>
  <si>
    <t>玉溪市</t>
  </si>
  <si>
    <t>西藏</t>
  </si>
  <si>
    <t>拉萨市</t>
  </si>
  <si>
    <t>双鸭山市</t>
  </si>
  <si>
    <t>绍兴市</t>
  </si>
  <si>
    <t>濮阳市</t>
  </si>
  <si>
    <t>邢台市</t>
  </si>
  <si>
    <t>河池市</t>
  </si>
  <si>
    <t>丹东市</t>
  </si>
  <si>
    <t>宁波市</t>
  </si>
  <si>
    <t>肇庆市</t>
  </si>
  <si>
    <t>雅安市</t>
  </si>
  <si>
    <t>德州市</t>
  </si>
  <si>
    <t>晋中市</t>
  </si>
  <si>
    <t>黄山市</t>
  </si>
  <si>
    <t>汕头市</t>
  </si>
  <si>
    <t>伊犁哈萨克自治州</t>
  </si>
  <si>
    <t>铁岭市</t>
  </si>
  <si>
    <t>宣城市</t>
  </si>
  <si>
    <t>淮安市</t>
  </si>
  <si>
    <t>金华市</t>
  </si>
  <si>
    <t>怒江傈僳族自治州</t>
  </si>
  <si>
    <t>唐山市</t>
  </si>
  <si>
    <t>威海市</t>
  </si>
  <si>
    <t>张家口市</t>
  </si>
  <si>
    <t>朝阳市</t>
  </si>
  <si>
    <t>玉林市</t>
  </si>
  <si>
    <t>临沂市</t>
  </si>
  <si>
    <t>达州市</t>
  </si>
  <si>
    <t>运城市</t>
  </si>
  <si>
    <t>南宁市</t>
  </si>
  <si>
    <t>鹤岗市</t>
  </si>
  <si>
    <t>周口市</t>
  </si>
  <si>
    <t>南阳市</t>
  </si>
  <si>
    <t>湘西土家族苗族自治州</t>
  </si>
  <si>
    <t>辽源市</t>
  </si>
  <si>
    <t>阜阳市</t>
  </si>
  <si>
    <t>许昌市</t>
  </si>
  <si>
    <t>梧州市</t>
  </si>
  <si>
    <t>惠州市</t>
  </si>
  <si>
    <t>黔西南布依族苗族自治州</t>
  </si>
  <si>
    <t>(琼)省直辖县级行政区划</t>
  </si>
  <si>
    <t>齐齐哈尔市</t>
  </si>
  <si>
    <t>抚顺市</t>
  </si>
  <si>
    <t>秦皇岛市</t>
  </si>
  <si>
    <t>开封市</t>
  </si>
  <si>
    <t>黑河市</t>
  </si>
  <si>
    <t>石家庄市</t>
  </si>
  <si>
    <t>邯郸市</t>
  </si>
  <si>
    <t>怀化市</t>
  </si>
  <si>
    <t>日照市</t>
  </si>
  <si>
    <t>葫芦岛市</t>
  </si>
  <si>
    <t>主动调整</t>
  </si>
  <si>
    <t>无锡市</t>
  </si>
  <si>
    <t>常州市</t>
  </si>
  <si>
    <t>(豫)省直辖县级行政区划</t>
  </si>
  <si>
    <t>永州市</t>
  </si>
  <si>
    <t>荆州市</t>
  </si>
  <si>
    <t>济宁市</t>
  </si>
  <si>
    <t>渭南市</t>
  </si>
  <si>
    <t>宁德市</t>
  </si>
  <si>
    <t>聊城市</t>
  </si>
  <si>
    <t>鸡西市</t>
  </si>
  <si>
    <t>商洛市</t>
  </si>
  <si>
    <t>四平市</t>
  </si>
  <si>
    <t>铜仁市</t>
  </si>
  <si>
    <t>广安市</t>
  </si>
  <si>
    <t>吕梁市</t>
  </si>
  <si>
    <t>商丘市</t>
  </si>
  <si>
    <t>营口市</t>
  </si>
  <si>
    <t>白城市</t>
  </si>
  <si>
    <t>保定市</t>
  </si>
  <si>
    <t>长治市</t>
  </si>
  <si>
    <t>毕节市</t>
  </si>
  <si>
    <t>泰安市</t>
  </si>
  <si>
    <t>宝鸡市</t>
  </si>
  <si>
    <t>萍乡市</t>
  </si>
  <si>
    <t>安庆市</t>
  </si>
  <si>
    <t>鞍山市</t>
  </si>
  <si>
    <t>衡水市</t>
  </si>
  <si>
    <t>凉山彝族自治州</t>
  </si>
  <si>
    <t>通化市</t>
  </si>
  <si>
    <t>朔州市</t>
  </si>
  <si>
    <t>龙岩市</t>
  </si>
  <si>
    <t>淮北市</t>
  </si>
  <si>
    <t>安康市</t>
  </si>
  <si>
    <t>荆门市</t>
  </si>
  <si>
    <t>北海市</t>
  </si>
  <si>
    <t>锦州市</t>
  </si>
  <si>
    <t>池州市</t>
  </si>
  <si>
    <t>湖州市</t>
  </si>
  <si>
    <t>大庆市</t>
  </si>
  <si>
    <t>宿州市</t>
  </si>
  <si>
    <t>榆林市</t>
  </si>
  <si>
    <t>楚雄彝族自治州</t>
  </si>
  <si>
    <t>云浮市</t>
  </si>
  <si>
    <t>忻州市</t>
  </si>
  <si>
    <t>潮州市</t>
  </si>
  <si>
    <t>辽阳市</t>
  </si>
  <si>
    <t>滨州市</t>
  </si>
  <si>
    <t>那曲市</t>
  </si>
  <si>
    <t>新乡市</t>
  </si>
  <si>
    <t>益阳市</t>
  </si>
  <si>
    <t>铜川市</t>
  </si>
  <si>
    <t>新余市</t>
  </si>
  <si>
    <t>日喀则市</t>
  </si>
  <si>
    <t>铜陵市</t>
  </si>
  <si>
    <t>株洲市</t>
  </si>
  <si>
    <t>十堰市</t>
  </si>
  <si>
    <t>宜宾市</t>
  </si>
  <si>
    <t>攀枝花市</t>
  </si>
  <si>
    <t>平顶山市</t>
  </si>
  <si>
    <t>普洱市</t>
  </si>
  <si>
    <t>大理白族自治州</t>
  </si>
  <si>
    <t>阳江市</t>
  </si>
  <si>
    <t>黔东南苗族侗族自治州</t>
  </si>
  <si>
    <t>常德市</t>
  </si>
  <si>
    <t>百色市</t>
  </si>
  <si>
    <t>邵阳市</t>
  </si>
  <si>
    <t>阿坝藏族羌族自治州</t>
  </si>
  <si>
    <t>湛江市</t>
  </si>
  <si>
    <t>自贡市</t>
  </si>
  <si>
    <t>承德市</t>
  </si>
  <si>
    <t>贵港市</t>
  </si>
  <si>
    <t>西双版纳傣族自治州</t>
  </si>
  <si>
    <t>巴音郭楞蒙古自治州</t>
  </si>
  <si>
    <t>迪庆藏族自治州</t>
  </si>
  <si>
    <t>昭通市</t>
  </si>
  <si>
    <t>(渝)县</t>
  </si>
  <si>
    <t>鹤壁市</t>
  </si>
  <si>
    <t>三明市</t>
  </si>
  <si>
    <t>舟山市</t>
  </si>
  <si>
    <t>柳州市</t>
  </si>
  <si>
    <t>泸州市</t>
  </si>
  <si>
    <t>七台河市</t>
  </si>
  <si>
    <t>莆田市</t>
  </si>
  <si>
    <t>白山市</t>
  </si>
  <si>
    <t>北京</t>
  </si>
  <si>
    <t>(京)市辖区</t>
  </si>
  <si>
    <t>深圳</t>
  </si>
  <si>
    <t>深圳市</t>
  </si>
  <si>
    <t>内蒙古</t>
  </si>
  <si>
    <t>赤峰市</t>
  </si>
  <si>
    <t>包头市</t>
  </si>
  <si>
    <t>兴安盟</t>
  </si>
  <si>
    <t>上海</t>
  </si>
  <si>
    <t>(沪)市辖区</t>
  </si>
  <si>
    <t>通辽市</t>
  </si>
  <si>
    <t>甘肃</t>
  </si>
  <si>
    <t>甘南藏族自治州</t>
  </si>
  <si>
    <t>张掖市</t>
  </si>
  <si>
    <t>宁夏</t>
  </si>
  <si>
    <t>吴忠市</t>
  </si>
  <si>
    <t>乌兰察布市</t>
  </si>
  <si>
    <t>临夏回族自治州</t>
  </si>
  <si>
    <t>平凉市</t>
  </si>
  <si>
    <t>呼和浩特市</t>
  </si>
  <si>
    <t>庆阳市</t>
  </si>
  <si>
    <t>银川市</t>
  </si>
  <si>
    <t>兰州市</t>
  </si>
  <si>
    <t>金昌市</t>
  </si>
  <si>
    <t>陇南市</t>
  </si>
  <si>
    <t>白银市</t>
  </si>
  <si>
    <t>阿拉善盟</t>
  </si>
  <si>
    <t>呼伦贝尔市</t>
  </si>
  <si>
    <t>鄂尔多斯市</t>
  </si>
  <si>
    <t>定西市</t>
  </si>
  <si>
    <t>天水市</t>
  </si>
  <si>
    <t>巴彦淖尔市</t>
  </si>
  <si>
    <t>中卫市</t>
  </si>
  <si>
    <t>固原市</t>
  </si>
  <si>
    <t>乌海市</t>
  </si>
  <si>
    <t>锡林郭勒盟</t>
  </si>
  <si>
    <t>石嘴山市</t>
  </si>
  <si>
    <t>青海</t>
  </si>
  <si>
    <t>西宁市</t>
  </si>
  <si>
    <t>海北藏族自治州</t>
  </si>
  <si>
    <t>海东市</t>
  </si>
  <si>
    <t>曲靖市</t>
  </si>
  <si>
    <t>临沧市</t>
  </si>
  <si>
    <t>酒泉市</t>
  </si>
  <si>
    <t>德宏傣族景颇族自治州</t>
  </si>
  <si>
    <t>武威市</t>
  </si>
  <si>
    <t>嘉峪关市</t>
  </si>
  <si>
    <t>红河哈尼族彝族自治州</t>
  </si>
  <si>
    <t>博尔塔拉蒙古自治州</t>
  </si>
  <si>
    <t>航空</t>
  </si>
  <si>
    <t>昌都市</t>
  </si>
  <si>
    <t>衢州市</t>
  </si>
  <si>
    <t>资阳市</t>
  </si>
  <si>
    <t>韶关市</t>
  </si>
  <si>
    <t>宿迁市</t>
  </si>
  <si>
    <t>(鄂)省直辖县级行政区划</t>
  </si>
  <si>
    <t>崇左市</t>
  </si>
  <si>
    <t>随州市</t>
  </si>
  <si>
    <t>汕尾市</t>
  </si>
  <si>
    <t>张家界市</t>
  </si>
  <si>
    <t>丽江市</t>
  </si>
  <si>
    <t>来宾市</t>
  </si>
  <si>
    <t>抚州市</t>
  </si>
  <si>
    <t>咸宁市</t>
  </si>
  <si>
    <t>清远市</t>
  </si>
  <si>
    <t>眉山市</t>
  </si>
  <si>
    <t>保山市</t>
  </si>
  <si>
    <t>本溪市</t>
  </si>
  <si>
    <t>晋城市</t>
  </si>
  <si>
    <t>(冀)省直辖县级行政区划</t>
  </si>
  <si>
    <t>钦州市</t>
  </si>
  <si>
    <t>枣庄市</t>
  </si>
  <si>
    <t>莱芜市</t>
  </si>
  <si>
    <t>河源市</t>
  </si>
  <si>
    <t>三亚市</t>
  </si>
  <si>
    <t>遂宁市</t>
  </si>
  <si>
    <t>昌吉回族自治州</t>
  </si>
  <si>
    <t>茂名市</t>
  </si>
  <si>
    <t>松原市</t>
  </si>
  <si>
    <t>大兴安岭地区</t>
  </si>
  <si>
    <t>林芝市</t>
  </si>
  <si>
    <t>防城港市</t>
  </si>
  <si>
    <t>郴州市</t>
  </si>
  <si>
    <t>乐山市</t>
  </si>
  <si>
    <t>黄南藏族自治州</t>
  </si>
  <si>
    <t>海西蒙古族藏族自治州</t>
  </si>
  <si>
    <t>六盘水市</t>
  </si>
  <si>
    <t>儋州市</t>
  </si>
  <si>
    <t>贺州市</t>
  </si>
  <si>
    <t>山南市</t>
  </si>
  <si>
    <t>阿克苏地区</t>
  </si>
  <si>
    <t>甘孜藏族自治州</t>
  </si>
  <si>
    <t>海南藏族自治州</t>
  </si>
  <si>
    <t>VIP报价表</t>
  </si>
  <si>
    <t>始发地</t>
  </si>
  <si>
    <t>目的地范围</t>
  </si>
  <si>
    <t>x≤0.3kg</t>
  </si>
  <si>
    <t>x≤1kg</t>
  </si>
  <si>
    <t>x≤2.2kg</t>
  </si>
  <si>
    <t>x≤3.3kg</t>
  </si>
  <si>
    <t>x≤4kg</t>
  </si>
  <si>
    <t xml:space="preserve">x≤5.5kg </t>
  </si>
  <si>
    <t>5.5kg以上</t>
  </si>
  <si>
    <t>单价（元）</t>
  </si>
  <si>
    <t>基础费为2.6元，实重*元/kg结算</t>
  </si>
  <si>
    <t>8元/kg+3元(包头、赤峰、呼市5元/kg+3元)</t>
  </si>
  <si>
    <t>7元/kg+3元</t>
  </si>
  <si>
    <t>12元/kg+3元</t>
  </si>
  <si>
    <t>15元/kg+3元</t>
  </si>
  <si>
    <t>结算日期</t>
  </si>
  <si>
    <t>运单号</t>
  </si>
  <si>
    <t>目的地</t>
  </si>
  <si>
    <t>结算重量</t>
  </si>
  <si>
    <t>单价</t>
  </si>
  <si>
    <t>退回件费用</t>
  </si>
  <si>
    <t>内蒙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</si>
</sst>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00000"/>
  </numFmts>
  <fonts count="28">
    <font>
      <sz val="11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b/>
      <sz val="20"/>
      <color theme="1" tint="0.05"/>
      <name val="微软雅黑"/>
      <charset val="134"/>
    </font>
    <font>
      <sz val="9"/>
      <color theme="1" tint="0.05"/>
      <name val="微软雅黑"/>
      <charset val="134"/>
    </font>
    <font>
      <sz val="9"/>
      <color rgb="FF000000"/>
      <name val="微软雅黑"/>
      <charset val="134"/>
    </font>
    <font>
      <sz val="12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color rgb="FF0070C0"/>
      <name val="微软雅黑"/>
      <charset val="134"/>
    </font>
    <font>
      <sz val="14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24" fillId="10" borderId="6" applyNumberFormat="0" applyAlignment="0" applyProtection="0">
      <alignment vertical="center"/>
    </xf>
    <xf numFmtId="0" fontId="15" fillId="14" borderId="7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2" borderId="0" xfId="0" applyFont="1" applyFill="1">
      <alignment vertical="center"/>
    </xf>
    <xf numFmtId="176" fontId="0" fillId="0" borderId="0" xfId="0" applyNumberFormat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left" vertical="center"/>
    </xf>
    <xf numFmtId="0" fontId="8" fillId="4" borderId="0" xfId="0" applyFont="1" applyFill="1" applyAlignment="1">
      <alignment horizontal="right" vertical="center"/>
    </xf>
    <xf numFmtId="0" fontId="8" fillId="4" borderId="0" xfId="0" applyFont="1" applyFill="1" applyAlignment="1">
      <alignment horizontal="left"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0</xdr:row>
          <xdr:rowOff>0</xdr:rowOff>
        </xdr:from>
        <xdr:to>
          <xdr:col>1</xdr:col>
          <xdr:colOff>523875</xdr:colOff>
          <xdr:row>0</xdr:row>
          <xdr:rowOff>0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38100" y="0"/>
              <a:ext cx="1171575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727"/>
  <sheetViews>
    <sheetView workbookViewId="0">
      <selection activeCell="P14" sqref="P14"/>
    </sheetView>
  </sheetViews>
  <sheetFormatPr defaultColWidth="9" defaultRowHeight="13.5"/>
  <cols>
    <col min="1" max="1" width="14.875" customWidth="1"/>
    <col min="2" max="2" width="15" customWidth="1"/>
    <col min="3" max="3" width="12.875" customWidth="1"/>
    <col min="4" max="4" width="12.625" customWidth="1"/>
    <col min="5" max="5" width="15" customWidth="1"/>
    <col min="6" max="6" width="12.875" customWidth="1"/>
    <col min="7" max="7" width="10.875" customWidth="1"/>
    <col min="8" max="8" width="12.875" customWidth="1"/>
    <col min="9" max="9" width="28.75" customWidth="1"/>
    <col min="10" max="10" width="10.875" customWidth="1"/>
    <col min="11" max="11" width="12.875" customWidth="1"/>
    <col min="12" max="13" width="8.875" customWidth="1"/>
    <col min="14" max="14" width="11.75" customWidth="1"/>
    <col min="15" max="15" width="12.25" customWidth="1"/>
    <col min="16" max="16" width="15.375" customWidth="1"/>
  </cols>
  <sheetData>
    <row r="1" ht="18.75" spans="14:16">
      <c r="N1" s="22">
        <f>SUM(N3:N10727)</f>
        <v>32882.150000005</v>
      </c>
      <c r="O1" s="23" t="s">
        <v>0</v>
      </c>
      <c r="P1" s="24">
        <f>10725*2</f>
        <v>21450</v>
      </c>
    </row>
    <row r="2" ht="18.75" spans="1:16">
      <c r="A2" s="18" t="s">
        <v>1</v>
      </c>
      <c r="B2" s="18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t="s">
        <v>12</v>
      </c>
      <c r="M2" t="s">
        <v>13</v>
      </c>
      <c r="N2" t="s">
        <v>14</v>
      </c>
      <c r="O2" s="25" t="s">
        <v>15</v>
      </c>
      <c r="P2" s="26">
        <f>N1-P1</f>
        <v>11432.150000005</v>
      </c>
    </row>
    <row r="3" spans="1:14">
      <c r="A3" s="20">
        <v>4310934825839</v>
      </c>
      <c r="B3" s="18" t="s">
        <v>16</v>
      </c>
      <c r="C3" s="21">
        <v>20201212</v>
      </c>
      <c r="D3" s="21">
        <v>610538201209</v>
      </c>
      <c r="E3" s="21" t="s">
        <v>16</v>
      </c>
      <c r="F3" s="21">
        <v>20201222</v>
      </c>
      <c r="G3" s="21" t="s">
        <v>17</v>
      </c>
      <c r="H3" s="21" t="s">
        <v>18</v>
      </c>
      <c r="I3" s="21" t="s">
        <v>19</v>
      </c>
      <c r="J3" s="21">
        <v>1.46</v>
      </c>
      <c r="K3" s="21" t="s">
        <v>20</v>
      </c>
      <c r="L3">
        <f>ROUNDUP(J3,0)</f>
        <v>2</v>
      </c>
      <c r="M3">
        <f>MATCH(H:H,价格表!$B$4:$B$35,0)</f>
        <v>1</v>
      </c>
      <c r="N3" s="27">
        <f>IF(J3&lt;=0.3,INDEX(价格表!$B$4:$I$31,M3,2),IF(AND(J3&gt;0.3,J3&lt;=1),INDEX(价格表!$B$4:$I$31,M3,3),IF(AND(J3&gt;1,J3&lt;=2.2),INDEX(价格表!$B$4:$I$31,M3,4),IF(AND(J3&gt;2.2,J3&lt;=3.3),INDEX(价格表!$B$4:$I$31,M3,5),IF(AND(J3&gt;3.3,J3&lt;=4),INDEX(价格表!$B$4:$I$31,M3,6),IF(AND(J3&gt;4,J3&lt;=5.5),INDEX(价格表!$B$4:$I$31,M3,7),IF(J3&gt;5.5,2.6+INDEX(价格表!$B$4:$I$31,M3,8)*L3)))))))</f>
        <v>2.15</v>
      </c>
    </row>
    <row r="4" spans="1:14">
      <c r="A4" s="20">
        <v>4310937917182</v>
      </c>
      <c r="B4" s="18" t="s">
        <v>16</v>
      </c>
      <c r="C4" s="21">
        <v>20201212</v>
      </c>
      <c r="D4" s="21">
        <v>610538201209</v>
      </c>
      <c r="E4" s="21" t="s">
        <v>16</v>
      </c>
      <c r="F4" s="21">
        <v>20201222</v>
      </c>
      <c r="G4" s="21" t="s">
        <v>17</v>
      </c>
      <c r="H4" s="21" t="s">
        <v>21</v>
      </c>
      <c r="I4" s="21" t="s">
        <v>22</v>
      </c>
      <c r="J4" s="21">
        <v>1.47</v>
      </c>
      <c r="K4" s="21" t="s">
        <v>20</v>
      </c>
      <c r="L4">
        <f t="shared" ref="L4:L67" si="0">ROUNDUP(J4,0)</f>
        <v>2</v>
      </c>
      <c r="M4">
        <f>MATCH(H:H,价格表!$B$4:$B$35,0)</f>
        <v>20</v>
      </c>
      <c r="N4" s="27">
        <f>IF(J4&lt;=0.3,INDEX(价格表!$B$4:$I$31,M4,2),IF(AND(J4&gt;0.3,J4&lt;=1),INDEX(价格表!$B$4:$I$31,M4,3),IF(AND(J4&gt;1,J4&lt;=2.2),INDEX(价格表!$B$4:$I$31,M4,4),IF(AND(J4&gt;2.2,J4&lt;=3.3),INDEX(价格表!$B$4:$I$31,M4,5),IF(AND(J4&gt;3.3,J4&lt;=4),INDEX(价格表!$B$4:$I$31,M4,6),IF(AND(J4&gt;4,J4&lt;=5.5),INDEX(价格表!$B$4:$I$31,M4,7),IF(J4&gt;5.5,2.6+INDEX(价格表!$B$4:$I$31,M4,8)*L4)))))))</f>
        <v>2.15</v>
      </c>
    </row>
    <row r="5" spans="1:14">
      <c r="A5" s="20">
        <v>4310937917183</v>
      </c>
      <c r="B5" s="18" t="s">
        <v>16</v>
      </c>
      <c r="C5" s="21">
        <v>20201212</v>
      </c>
      <c r="D5" s="21">
        <v>610538201209</v>
      </c>
      <c r="E5" s="21" t="s">
        <v>16</v>
      </c>
      <c r="F5" s="21">
        <v>20201222</v>
      </c>
      <c r="G5" s="21" t="s">
        <v>17</v>
      </c>
      <c r="H5" s="21" t="s">
        <v>23</v>
      </c>
      <c r="I5" s="21" t="s">
        <v>24</v>
      </c>
      <c r="J5" s="21">
        <v>1.45</v>
      </c>
      <c r="K5" s="21" t="s">
        <v>20</v>
      </c>
      <c r="L5">
        <f t="shared" si="0"/>
        <v>2</v>
      </c>
      <c r="M5">
        <f>MATCH(H:H,价格表!$B$4:$B$35,0)</f>
        <v>15</v>
      </c>
      <c r="N5" s="27">
        <f>IF(J5&lt;=0.3,INDEX(价格表!$B$4:$I$31,M5,2),IF(AND(J5&gt;0.3,J5&lt;=1),INDEX(价格表!$B$4:$I$31,M5,3),IF(AND(J5&gt;1,J5&lt;=2.2),INDEX(价格表!$B$4:$I$31,M5,4),IF(AND(J5&gt;2.2,J5&lt;=3.3),INDEX(价格表!$B$4:$I$31,M5,5),IF(AND(J5&gt;3.3,J5&lt;=4),INDEX(价格表!$B$4:$I$31,M5,6),IF(AND(J5&gt;4,J5&lt;=5.5),INDEX(价格表!$B$4:$I$31,M5,7),IF(J5&gt;5.5,2.6+INDEX(价格表!$B$4:$I$31,M5,8)*L5)))))))</f>
        <v>2.15</v>
      </c>
    </row>
    <row r="6" spans="1:14">
      <c r="A6" s="20">
        <v>4310937917184</v>
      </c>
      <c r="B6" s="18" t="s">
        <v>16</v>
      </c>
      <c r="C6" s="21">
        <v>20201212</v>
      </c>
      <c r="D6" s="21">
        <v>610538201209</v>
      </c>
      <c r="E6" s="21" t="s">
        <v>16</v>
      </c>
      <c r="F6" s="21">
        <v>20201222</v>
      </c>
      <c r="G6" s="21" t="s">
        <v>17</v>
      </c>
      <c r="H6" s="21" t="s">
        <v>25</v>
      </c>
      <c r="I6" s="21" t="s">
        <v>26</v>
      </c>
      <c r="J6" s="21">
        <v>1.46</v>
      </c>
      <c r="K6" s="21" t="s">
        <v>20</v>
      </c>
      <c r="L6">
        <f t="shared" si="0"/>
        <v>2</v>
      </c>
      <c r="M6">
        <f>MATCH(H:H,价格表!$B$4:$B$35,0)</f>
        <v>25</v>
      </c>
      <c r="N6" s="27">
        <f>IF(J6&lt;=0.3,INDEX(价格表!$B$4:$I$31,M6,2),IF(AND(J6&gt;0.3,J6&lt;=1),INDEX(价格表!$B$4:$I$31,M6,3),IF(AND(J6&gt;1,J6&lt;=2.2),INDEX(价格表!$B$4:$I$31,M6,4),IF(AND(J6&gt;2.2,J6&lt;=3.3),INDEX(价格表!$B$4:$I$31,M6,5),IF(AND(J6&gt;3.3,J6&lt;=4),INDEX(价格表!$B$4:$I$31,M6,6),IF(AND(J6&gt;4,J6&lt;=5.5),INDEX(价格表!$B$4:$I$31,M6,7),IF(J6&gt;5.5,2.6+INDEX(价格表!$B$4:$I$31,M6,8)*L6)))))))</f>
        <v>2.15</v>
      </c>
    </row>
    <row r="7" spans="1:14">
      <c r="A7" s="20">
        <v>4310937917185</v>
      </c>
      <c r="B7" s="18" t="s">
        <v>16</v>
      </c>
      <c r="C7" s="21">
        <v>20201212</v>
      </c>
      <c r="D7" s="21">
        <v>610538201209</v>
      </c>
      <c r="E7" s="21" t="s">
        <v>16</v>
      </c>
      <c r="F7" s="21">
        <v>20201222</v>
      </c>
      <c r="G7" s="21" t="s">
        <v>17</v>
      </c>
      <c r="H7" s="21" t="s">
        <v>27</v>
      </c>
      <c r="I7" s="21" t="s">
        <v>28</v>
      </c>
      <c r="J7" s="21">
        <v>2.83</v>
      </c>
      <c r="K7" s="21" t="s">
        <v>20</v>
      </c>
      <c r="L7">
        <f t="shared" si="0"/>
        <v>3</v>
      </c>
      <c r="M7">
        <f>MATCH(H:H,价格表!$B$4:$B$35,0)</f>
        <v>3</v>
      </c>
      <c r="N7" s="27">
        <f>IF(J7&lt;=0.3,INDEX(价格表!$B$4:$I$31,M7,2),IF(AND(J7&gt;0.3,J7&lt;=1),INDEX(价格表!$B$4:$I$31,M7,3),IF(AND(J7&gt;1,J7&lt;=2.2),INDEX(价格表!$B$4:$I$31,M7,4),IF(AND(J7&gt;2.2,J7&lt;=3.3),INDEX(价格表!$B$4:$I$31,M7,5),IF(AND(J7&gt;3.3,J7&lt;=4),INDEX(价格表!$B$4:$I$31,M7,6),IF(AND(J7&gt;4,J7&lt;=5.5),INDEX(价格表!$B$4:$I$31,M7,7),IF(J7&gt;5.5,2.6+INDEX(价格表!$B$4:$I$31,M7,8)*L7)))))))</f>
        <v>2.5</v>
      </c>
    </row>
    <row r="8" spans="1:14">
      <c r="A8" s="20">
        <v>4310937917187</v>
      </c>
      <c r="B8" s="18" t="s">
        <v>16</v>
      </c>
      <c r="C8" s="21">
        <v>20201212</v>
      </c>
      <c r="D8" s="21">
        <v>610538201209</v>
      </c>
      <c r="E8" s="21" t="s">
        <v>16</v>
      </c>
      <c r="F8" s="21">
        <v>20201222</v>
      </c>
      <c r="G8" s="21" t="s">
        <v>17</v>
      </c>
      <c r="H8" s="21" t="s">
        <v>18</v>
      </c>
      <c r="I8" s="21" t="s">
        <v>29</v>
      </c>
      <c r="J8" s="21">
        <v>1.45</v>
      </c>
      <c r="K8" s="21" t="s">
        <v>20</v>
      </c>
      <c r="L8">
        <f t="shared" si="0"/>
        <v>2</v>
      </c>
      <c r="M8">
        <f>MATCH(H:H,价格表!$B$4:$B$35,0)</f>
        <v>1</v>
      </c>
      <c r="N8" s="27">
        <f>IF(J8&lt;=0.3,INDEX(价格表!$B$4:$I$31,M8,2),IF(AND(J8&gt;0.3,J8&lt;=1),INDEX(价格表!$B$4:$I$31,M8,3),IF(AND(J8&gt;1,J8&lt;=2.2),INDEX(价格表!$B$4:$I$31,M8,4),IF(AND(J8&gt;2.2,J8&lt;=3.3),INDEX(价格表!$B$4:$I$31,M8,5),IF(AND(J8&gt;3.3,J8&lt;=4),INDEX(价格表!$B$4:$I$31,M8,6),IF(AND(J8&gt;4,J8&lt;=5.5),INDEX(价格表!$B$4:$I$31,M8,7),IF(J8&gt;5.5,2.6+INDEX(价格表!$B$4:$I$31,M8,8)*L8)))))))</f>
        <v>2.15</v>
      </c>
    </row>
    <row r="9" spans="1:14">
      <c r="A9" s="20">
        <v>4310937917188</v>
      </c>
      <c r="B9" s="18" t="s">
        <v>16</v>
      </c>
      <c r="C9" s="21">
        <v>20201212</v>
      </c>
      <c r="D9" s="21">
        <v>610538201209</v>
      </c>
      <c r="E9" s="21" t="s">
        <v>16</v>
      </c>
      <c r="F9" s="21">
        <v>20201222</v>
      </c>
      <c r="G9" s="21" t="s">
        <v>17</v>
      </c>
      <c r="H9" s="21" t="s">
        <v>30</v>
      </c>
      <c r="I9" s="21" t="s">
        <v>31</v>
      </c>
      <c r="J9" s="21">
        <v>1.42</v>
      </c>
      <c r="K9" s="21" t="s">
        <v>20</v>
      </c>
      <c r="L9">
        <f t="shared" si="0"/>
        <v>2</v>
      </c>
      <c r="M9">
        <f>MATCH(H:H,价格表!$B$4:$B$35,0)</f>
        <v>16</v>
      </c>
      <c r="N9" s="27">
        <f>IF(J9&lt;=0.3,INDEX(价格表!$B$4:$I$31,M9,2),IF(AND(J9&gt;0.3,J9&lt;=1),INDEX(价格表!$B$4:$I$31,M9,3),IF(AND(J9&gt;1,J9&lt;=2.2),INDEX(价格表!$B$4:$I$31,M9,4),IF(AND(J9&gt;2.2,J9&lt;=3.3),INDEX(价格表!$B$4:$I$31,M9,5),IF(AND(J9&gt;3.3,J9&lt;=4),INDEX(价格表!$B$4:$I$31,M9,6),IF(AND(J9&gt;4,J9&lt;=5.5),INDEX(价格表!$B$4:$I$31,M9,7),IF(J9&gt;5.5,2.6+INDEX(价格表!$B$4:$I$31,M9,8)*L9)))))))</f>
        <v>2.15</v>
      </c>
    </row>
    <row r="10" spans="1:14">
      <c r="A10" s="20">
        <v>4310937917189</v>
      </c>
      <c r="B10" s="18" t="s">
        <v>16</v>
      </c>
      <c r="C10" s="21">
        <v>20201212</v>
      </c>
      <c r="D10" s="21">
        <v>610538201209</v>
      </c>
      <c r="E10" s="21" t="s">
        <v>16</v>
      </c>
      <c r="F10" s="21">
        <v>20201222</v>
      </c>
      <c r="G10" s="21" t="s">
        <v>17</v>
      </c>
      <c r="H10" s="21" t="s">
        <v>23</v>
      </c>
      <c r="I10" s="21" t="s">
        <v>32</v>
      </c>
      <c r="J10" s="21">
        <v>1.48</v>
      </c>
      <c r="K10" s="21" t="s">
        <v>20</v>
      </c>
      <c r="L10">
        <f t="shared" si="0"/>
        <v>2</v>
      </c>
      <c r="M10">
        <f>MATCH(H:H,价格表!$B$4:$B$35,0)</f>
        <v>15</v>
      </c>
      <c r="N10" s="27">
        <f>IF(J10&lt;=0.3,INDEX(价格表!$B$4:$I$31,M10,2),IF(AND(J10&gt;0.3,J10&lt;=1),INDEX(价格表!$B$4:$I$31,M10,3),IF(AND(J10&gt;1,J10&lt;=2.2),INDEX(价格表!$B$4:$I$31,M10,4),IF(AND(J10&gt;2.2,J10&lt;=3.3),INDEX(价格表!$B$4:$I$31,M10,5),IF(AND(J10&gt;3.3,J10&lt;=4),INDEX(价格表!$B$4:$I$31,M10,6),IF(AND(J10&gt;4,J10&lt;=5.5),INDEX(价格表!$B$4:$I$31,M10,7),IF(J10&gt;5.5,2.6+INDEX(价格表!$B$4:$I$31,M10,8)*L10)))))))</f>
        <v>2.15</v>
      </c>
    </row>
    <row r="11" spans="1:14">
      <c r="A11" s="20">
        <v>4310937917191</v>
      </c>
      <c r="B11" s="18" t="s">
        <v>16</v>
      </c>
      <c r="C11" s="21">
        <v>20201212</v>
      </c>
      <c r="D11" s="21">
        <v>610538201209</v>
      </c>
      <c r="E11" s="21" t="s">
        <v>16</v>
      </c>
      <c r="F11" s="21">
        <v>20201222</v>
      </c>
      <c r="G11" s="21" t="s">
        <v>17</v>
      </c>
      <c r="H11" s="21" t="s">
        <v>33</v>
      </c>
      <c r="I11" s="21" t="s">
        <v>34</v>
      </c>
      <c r="J11" s="21">
        <v>2.83</v>
      </c>
      <c r="K11" s="21" t="s">
        <v>20</v>
      </c>
      <c r="L11">
        <f t="shared" si="0"/>
        <v>3</v>
      </c>
      <c r="M11">
        <f>MATCH(H:H,价格表!$B$4:$B$35,0)</f>
        <v>13</v>
      </c>
      <c r="N11" s="27">
        <f>IF(J11&lt;=0.3,INDEX(价格表!$B$4:$I$31,M11,2),IF(AND(J11&gt;0.3,J11&lt;=1),INDEX(价格表!$B$4:$I$31,M11,3),IF(AND(J11&gt;1,J11&lt;=2.2),INDEX(价格表!$B$4:$I$31,M11,4),IF(AND(J11&gt;2.2,J11&lt;=3.3),INDEX(价格表!$B$4:$I$31,M11,5),IF(AND(J11&gt;3.3,J11&lt;=4),INDEX(价格表!$B$4:$I$31,M11,6),IF(AND(J11&gt;4,J11&lt;=5.5),INDEX(价格表!$B$4:$I$31,M11,7),IF(J11&gt;5.5,2.6+INDEX(价格表!$B$4:$I$31,M11,8)*L11)))))))</f>
        <v>2.5</v>
      </c>
    </row>
    <row r="12" spans="1:14">
      <c r="A12" s="20">
        <v>4310937938654</v>
      </c>
      <c r="B12" s="18" t="s">
        <v>16</v>
      </c>
      <c r="C12" s="21">
        <v>20201212</v>
      </c>
      <c r="D12" s="21">
        <v>610538201209</v>
      </c>
      <c r="E12" s="21" t="s">
        <v>16</v>
      </c>
      <c r="F12" s="21">
        <v>20201222</v>
      </c>
      <c r="G12" s="21" t="s">
        <v>17</v>
      </c>
      <c r="H12" s="21" t="s">
        <v>35</v>
      </c>
      <c r="I12" s="21" t="s">
        <v>36</v>
      </c>
      <c r="J12" s="21">
        <v>1.56</v>
      </c>
      <c r="K12" s="21" t="s">
        <v>20</v>
      </c>
      <c r="L12">
        <f t="shared" si="0"/>
        <v>2</v>
      </c>
      <c r="M12">
        <f>MATCH(H:H,价格表!$B$4:$B$35,0)</f>
        <v>22</v>
      </c>
      <c r="N12" s="27">
        <f>IF(J12&lt;=0.3,INDEX(价格表!$B$4:$I$31,M12,2),IF(AND(J12&gt;0.3,J12&lt;=1),INDEX(价格表!$B$4:$I$31,M12,3),IF(AND(J12&gt;1,J12&lt;=2.2),INDEX(价格表!$B$4:$I$31,M12,4),IF(AND(J12&gt;2.2,J12&lt;=3.3),INDEX(价格表!$B$4:$I$31,M12,5),IF(AND(J12&gt;3.3,J12&lt;=4),INDEX(价格表!$B$4:$I$31,M12,6),IF(AND(J12&gt;4,J12&lt;=5.5),INDEX(价格表!$B$4:$I$31,M12,7),IF(J12&gt;5.5,2.6+INDEX(价格表!$B$4:$I$31,M12,8)*L12)))))))</f>
        <v>2.15</v>
      </c>
    </row>
    <row r="13" spans="1:14">
      <c r="A13" s="20">
        <v>4310937938655</v>
      </c>
      <c r="B13" s="18" t="s">
        <v>16</v>
      </c>
      <c r="C13" s="21">
        <v>20201212</v>
      </c>
      <c r="D13" s="21">
        <v>610538201209</v>
      </c>
      <c r="E13" s="21" t="s">
        <v>16</v>
      </c>
      <c r="F13" s="21">
        <v>20201222</v>
      </c>
      <c r="G13" s="21" t="s">
        <v>17</v>
      </c>
      <c r="H13" s="21" t="s">
        <v>37</v>
      </c>
      <c r="I13" s="21" t="s">
        <v>38</v>
      </c>
      <c r="J13" s="21">
        <v>1.45</v>
      </c>
      <c r="K13" s="21" t="s">
        <v>20</v>
      </c>
      <c r="L13">
        <f t="shared" si="0"/>
        <v>2</v>
      </c>
      <c r="M13">
        <f>MATCH(H:H,价格表!$B$4:$B$35,0)</f>
        <v>12</v>
      </c>
      <c r="N13" s="27">
        <f>IF(J13&lt;=0.3,INDEX(价格表!$B$4:$I$31,M13,2),IF(AND(J13&gt;0.3,J13&lt;=1),INDEX(价格表!$B$4:$I$31,M13,3),IF(AND(J13&gt;1,J13&lt;=2.2),INDEX(价格表!$B$4:$I$31,M13,4),IF(AND(J13&gt;2.2,J13&lt;=3.3),INDEX(价格表!$B$4:$I$31,M13,5),IF(AND(J13&gt;3.3,J13&lt;=4),INDEX(价格表!$B$4:$I$31,M13,6),IF(AND(J13&gt;4,J13&lt;=5.5),INDEX(价格表!$B$4:$I$31,M13,7),IF(J13&gt;5.5,2.6+INDEX(价格表!$B$4:$I$31,M13,8)*L13)))))))</f>
        <v>2.15</v>
      </c>
    </row>
    <row r="14" spans="1:14">
      <c r="A14" s="20">
        <v>4310937938656</v>
      </c>
      <c r="B14" s="18" t="s">
        <v>16</v>
      </c>
      <c r="C14" s="21">
        <v>20201212</v>
      </c>
      <c r="D14" s="21">
        <v>610538201209</v>
      </c>
      <c r="E14" s="21" t="s">
        <v>16</v>
      </c>
      <c r="F14" s="21">
        <v>20201222</v>
      </c>
      <c r="G14" s="21" t="s">
        <v>17</v>
      </c>
      <c r="H14" s="21" t="s">
        <v>39</v>
      </c>
      <c r="I14" s="21" t="s">
        <v>40</v>
      </c>
      <c r="J14" s="21">
        <v>1.43</v>
      </c>
      <c r="K14" s="21" t="s">
        <v>20</v>
      </c>
      <c r="L14">
        <f t="shared" si="0"/>
        <v>2</v>
      </c>
      <c r="M14">
        <f>MATCH(H:H,价格表!$B$4:$B$35,0)</f>
        <v>23</v>
      </c>
      <c r="N14" s="27">
        <f>IF(J14&lt;=0.3,INDEX(价格表!$B$4:$I$31,M14,2),IF(AND(J14&gt;0.3,J14&lt;=1),INDEX(价格表!$B$4:$I$31,M14,3),IF(AND(J14&gt;1,J14&lt;=2.2),INDEX(价格表!$B$4:$I$31,M14,4),IF(AND(J14&gt;2.2,J14&lt;=3.3),INDEX(价格表!$B$4:$I$31,M14,5),IF(AND(J14&gt;3.3,J14&lt;=4),INDEX(价格表!$B$4:$I$31,M14,6),IF(AND(J14&gt;4,J14&lt;=5.5),INDEX(价格表!$B$4:$I$31,M14,7),IF(J14&gt;5.5,2.6+INDEX(价格表!$B$4:$I$31,M14,8)*L14)))))))</f>
        <v>2.15</v>
      </c>
    </row>
    <row r="15" spans="1:14">
      <c r="A15" s="20">
        <v>4310937938657</v>
      </c>
      <c r="B15" s="18" t="s">
        <v>16</v>
      </c>
      <c r="C15" s="21">
        <v>20201212</v>
      </c>
      <c r="D15" s="21">
        <v>610538201209</v>
      </c>
      <c r="E15" s="21" t="s">
        <v>16</v>
      </c>
      <c r="F15" s="21">
        <v>20201222</v>
      </c>
      <c r="G15" s="21" t="s">
        <v>17</v>
      </c>
      <c r="H15" s="21" t="s">
        <v>23</v>
      </c>
      <c r="I15" s="21" t="s">
        <v>41</v>
      </c>
      <c r="J15" s="21">
        <v>2.84</v>
      </c>
      <c r="K15" s="21" t="s">
        <v>20</v>
      </c>
      <c r="L15">
        <f t="shared" si="0"/>
        <v>3</v>
      </c>
      <c r="M15">
        <f>MATCH(H:H,价格表!$B$4:$B$35,0)</f>
        <v>15</v>
      </c>
      <c r="N15" s="27">
        <f>IF(J15&lt;=0.3,INDEX(价格表!$B$4:$I$31,M15,2),IF(AND(J15&gt;0.3,J15&lt;=1),INDEX(价格表!$B$4:$I$31,M15,3),IF(AND(J15&gt;1,J15&lt;=2.2),INDEX(价格表!$B$4:$I$31,M15,4),IF(AND(J15&gt;2.2,J15&lt;=3.3),INDEX(价格表!$B$4:$I$31,M15,5),IF(AND(J15&gt;3.3,J15&lt;=4),INDEX(价格表!$B$4:$I$31,M15,6),IF(AND(J15&gt;4,J15&lt;=5.5),INDEX(价格表!$B$4:$I$31,M15,7),IF(J15&gt;5.5,2.6+INDEX(价格表!$B$4:$I$31,M15,8)*L15)))))))</f>
        <v>2.5</v>
      </c>
    </row>
    <row r="16" spans="1:14">
      <c r="A16" s="20">
        <v>4310937938658</v>
      </c>
      <c r="B16" s="18" t="s">
        <v>16</v>
      </c>
      <c r="C16" s="21">
        <v>20201212</v>
      </c>
      <c r="D16" s="21">
        <v>610538201209</v>
      </c>
      <c r="E16" s="21" t="s">
        <v>16</v>
      </c>
      <c r="F16" s="21">
        <v>20201222</v>
      </c>
      <c r="G16" s="21" t="s">
        <v>17</v>
      </c>
      <c r="H16" s="21" t="s">
        <v>27</v>
      </c>
      <c r="I16" s="21" t="s">
        <v>28</v>
      </c>
      <c r="J16" s="21">
        <v>1.44</v>
      </c>
      <c r="K16" s="21" t="s">
        <v>20</v>
      </c>
      <c r="L16">
        <f t="shared" si="0"/>
        <v>2</v>
      </c>
      <c r="M16">
        <f>MATCH(H:H,价格表!$B$4:$B$35,0)</f>
        <v>3</v>
      </c>
      <c r="N16" s="27">
        <f>IF(J16&lt;=0.3,INDEX(价格表!$B$4:$I$31,M16,2),IF(AND(J16&gt;0.3,J16&lt;=1),INDEX(价格表!$B$4:$I$31,M16,3),IF(AND(J16&gt;1,J16&lt;=2.2),INDEX(价格表!$B$4:$I$31,M16,4),IF(AND(J16&gt;2.2,J16&lt;=3.3),INDEX(价格表!$B$4:$I$31,M16,5),IF(AND(J16&gt;3.3,J16&lt;=4),INDEX(价格表!$B$4:$I$31,M16,6),IF(AND(J16&gt;4,J16&lt;=5.5),INDEX(价格表!$B$4:$I$31,M16,7),IF(J16&gt;5.5,2.6+INDEX(价格表!$B$4:$I$31,M16,8)*L16)))))))</f>
        <v>2.15</v>
      </c>
    </row>
    <row r="17" spans="1:14">
      <c r="A17" s="20">
        <v>4310937938659</v>
      </c>
      <c r="B17" s="18" t="s">
        <v>16</v>
      </c>
      <c r="C17" s="21">
        <v>20201212</v>
      </c>
      <c r="D17" s="21">
        <v>610538201209</v>
      </c>
      <c r="E17" s="21" t="s">
        <v>16</v>
      </c>
      <c r="F17" s="21">
        <v>20201222</v>
      </c>
      <c r="G17" s="21" t="s">
        <v>17</v>
      </c>
      <c r="H17" s="21" t="s">
        <v>25</v>
      </c>
      <c r="I17" s="21" t="s">
        <v>42</v>
      </c>
      <c r="J17" s="21">
        <v>1.45</v>
      </c>
      <c r="K17" s="21" t="s">
        <v>20</v>
      </c>
      <c r="L17">
        <f t="shared" si="0"/>
        <v>2</v>
      </c>
      <c r="M17">
        <f>MATCH(H:H,价格表!$B$4:$B$35,0)</f>
        <v>25</v>
      </c>
      <c r="N17" s="27">
        <f>IF(J17&lt;=0.3,INDEX(价格表!$B$4:$I$31,M17,2),IF(AND(J17&gt;0.3,J17&lt;=1),INDEX(价格表!$B$4:$I$31,M17,3),IF(AND(J17&gt;1,J17&lt;=2.2),INDEX(价格表!$B$4:$I$31,M17,4),IF(AND(J17&gt;2.2,J17&lt;=3.3),INDEX(价格表!$B$4:$I$31,M17,5),IF(AND(J17&gt;3.3,J17&lt;=4),INDEX(价格表!$B$4:$I$31,M17,6),IF(AND(J17&gt;4,J17&lt;=5.5),INDEX(价格表!$B$4:$I$31,M17,7),IF(J17&gt;5.5,2.6+INDEX(价格表!$B$4:$I$31,M17,8)*L17)))))))</f>
        <v>2.15</v>
      </c>
    </row>
    <row r="18" spans="1:14">
      <c r="A18" s="20">
        <v>4310937938660</v>
      </c>
      <c r="B18" s="18" t="s">
        <v>16</v>
      </c>
      <c r="C18" s="21">
        <v>20201212</v>
      </c>
      <c r="D18" s="21">
        <v>610538201209</v>
      </c>
      <c r="E18" s="21" t="s">
        <v>16</v>
      </c>
      <c r="F18" s="21">
        <v>20201222</v>
      </c>
      <c r="G18" s="21" t="s">
        <v>17</v>
      </c>
      <c r="H18" s="21" t="s">
        <v>33</v>
      </c>
      <c r="I18" s="21" t="s">
        <v>34</v>
      </c>
      <c r="J18" s="21">
        <v>1.45</v>
      </c>
      <c r="K18" s="21" t="s">
        <v>20</v>
      </c>
      <c r="L18">
        <f t="shared" si="0"/>
        <v>2</v>
      </c>
      <c r="M18">
        <f>MATCH(H:H,价格表!$B$4:$B$35,0)</f>
        <v>13</v>
      </c>
      <c r="N18" s="27">
        <f>IF(J18&lt;=0.3,INDEX(价格表!$B$4:$I$31,M18,2),IF(AND(J18&gt;0.3,J18&lt;=1),INDEX(价格表!$B$4:$I$31,M18,3),IF(AND(J18&gt;1,J18&lt;=2.2),INDEX(价格表!$B$4:$I$31,M18,4),IF(AND(J18&gt;2.2,J18&lt;=3.3),INDEX(价格表!$B$4:$I$31,M18,5),IF(AND(J18&gt;3.3,J18&lt;=4),INDEX(价格表!$B$4:$I$31,M18,6),IF(AND(J18&gt;4,J18&lt;=5.5),INDEX(价格表!$B$4:$I$31,M18,7),IF(J18&gt;5.5,2.6+INDEX(价格表!$B$4:$I$31,M18,8)*L18)))))))</f>
        <v>2.15</v>
      </c>
    </row>
    <row r="19" spans="1:14">
      <c r="A19" s="20">
        <v>4310937938661</v>
      </c>
      <c r="B19" s="18" t="s">
        <v>16</v>
      </c>
      <c r="C19" s="21">
        <v>20201212</v>
      </c>
      <c r="D19" s="21">
        <v>610538201209</v>
      </c>
      <c r="E19" s="21" t="s">
        <v>16</v>
      </c>
      <c r="F19" s="21">
        <v>20201222</v>
      </c>
      <c r="G19" s="21" t="s">
        <v>17</v>
      </c>
      <c r="H19" s="21" t="s">
        <v>43</v>
      </c>
      <c r="I19" s="21" t="s">
        <v>44</v>
      </c>
      <c r="J19" s="21">
        <v>1.94</v>
      </c>
      <c r="K19" s="21" t="s">
        <v>20</v>
      </c>
      <c r="L19">
        <f t="shared" si="0"/>
        <v>2</v>
      </c>
      <c r="M19">
        <f>MATCH(H:H,价格表!$B$4:$B$35,0)</f>
        <v>10</v>
      </c>
      <c r="N19" s="27">
        <f>IF(J19&lt;=0.3,INDEX(价格表!$B$4:$I$31,M19,2),IF(AND(J19&gt;0.3,J19&lt;=1),INDEX(价格表!$B$4:$I$31,M19,3),IF(AND(J19&gt;1,J19&lt;=2.2),INDEX(价格表!$B$4:$I$31,M19,4),IF(AND(J19&gt;2.2,J19&lt;=3.3),INDEX(价格表!$B$4:$I$31,M19,5),IF(AND(J19&gt;3.3,J19&lt;=4),INDEX(价格表!$B$4:$I$31,M19,6),IF(AND(J19&gt;4,J19&lt;=5.5),INDEX(价格表!$B$4:$I$31,M19,7),IF(J19&gt;5.5,2.6+INDEX(价格表!$B$4:$I$31,M19,8)*L19)))))))</f>
        <v>2.15</v>
      </c>
    </row>
    <row r="20" spans="1:14">
      <c r="A20" s="20">
        <v>4310937938663</v>
      </c>
      <c r="B20" s="18" t="s">
        <v>16</v>
      </c>
      <c r="C20" s="21">
        <v>20201212</v>
      </c>
      <c r="D20" s="21">
        <v>610538201209</v>
      </c>
      <c r="E20" s="21" t="s">
        <v>16</v>
      </c>
      <c r="F20" s="21">
        <v>20201222</v>
      </c>
      <c r="G20" s="21" t="s">
        <v>17</v>
      </c>
      <c r="H20" s="21" t="s">
        <v>45</v>
      </c>
      <c r="I20" s="21" t="s">
        <v>46</v>
      </c>
      <c r="J20" s="21">
        <v>1.46</v>
      </c>
      <c r="K20" s="21" t="s">
        <v>20</v>
      </c>
      <c r="L20">
        <f t="shared" si="0"/>
        <v>2</v>
      </c>
      <c r="M20">
        <f>MATCH(H:H,价格表!$B$4:$B$35,0)</f>
        <v>9</v>
      </c>
      <c r="N20" s="27">
        <f>IF(J20&lt;=0.3,INDEX(价格表!$B$4:$I$31,M20,2),IF(AND(J20&gt;0.3,J20&lt;=1),INDEX(价格表!$B$4:$I$31,M20,3),IF(AND(J20&gt;1,J20&lt;=2.2),INDEX(价格表!$B$4:$I$31,M20,4),IF(AND(J20&gt;2.2,J20&lt;=3.3),INDEX(价格表!$B$4:$I$31,M20,5),IF(AND(J20&gt;3.3,J20&lt;=4),INDEX(价格表!$B$4:$I$31,M20,6),IF(AND(J20&gt;4,J20&lt;=5.5),INDEX(价格表!$B$4:$I$31,M20,7),IF(J20&gt;5.5,2.6+INDEX(价格表!$B$4:$I$31,M20,8)*L20)))))))</f>
        <v>2.15</v>
      </c>
    </row>
    <row r="21" spans="1:14">
      <c r="A21" s="20">
        <v>4310937946540</v>
      </c>
      <c r="B21" s="18" t="s">
        <v>16</v>
      </c>
      <c r="C21" s="21">
        <v>20201212</v>
      </c>
      <c r="D21" s="21">
        <v>610538201209</v>
      </c>
      <c r="E21" s="21" t="s">
        <v>16</v>
      </c>
      <c r="F21" s="21">
        <v>20201222</v>
      </c>
      <c r="G21" s="21" t="s">
        <v>17</v>
      </c>
      <c r="H21" s="21" t="s">
        <v>43</v>
      </c>
      <c r="I21" s="21" t="s">
        <v>47</v>
      </c>
      <c r="J21" s="21">
        <v>1.46</v>
      </c>
      <c r="K21" s="21" t="s">
        <v>20</v>
      </c>
      <c r="L21">
        <f t="shared" si="0"/>
        <v>2</v>
      </c>
      <c r="M21">
        <f>MATCH(H:H,价格表!$B$4:$B$35,0)</f>
        <v>10</v>
      </c>
      <c r="N21" s="27">
        <f>IF(J21&lt;=0.3,INDEX(价格表!$B$4:$I$31,M21,2),IF(AND(J21&gt;0.3,J21&lt;=1),INDEX(价格表!$B$4:$I$31,M21,3),IF(AND(J21&gt;1,J21&lt;=2.2),INDEX(价格表!$B$4:$I$31,M21,4),IF(AND(J21&gt;2.2,J21&lt;=3.3),INDEX(价格表!$B$4:$I$31,M21,5),IF(AND(J21&gt;3.3,J21&lt;=4),INDEX(价格表!$B$4:$I$31,M21,6),IF(AND(J21&gt;4,J21&lt;=5.5),INDEX(价格表!$B$4:$I$31,M21,7),IF(J21&gt;5.5,2.6+INDEX(价格表!$B$4:$I$31,M21,8)*L21)))))))</f>
        <v>2.15</v>
      </c>
    </row>
    <row r="22" spans="1:14">
      <c r="A22" s="20">
        <v>4310937946542</v>
      </c>
      <c r="B22" s="18" t="s">
        <v>16</v>
      </c>
      <c r="C22" s="21">
        <v>20201212</v>
      </c>
      <c r="D22" s="21">
        <v>610538201209</v>
      </c>
      <c r="E22" s="21" t="s">
        <v>16</v>
      </c>
      <c r="F22" s="21">
        <v>20201222</v>
      </c>
      <c r="G22" s="21" t="s">
        <v>17</v>
      </c>
      <c r="H22" s="21" t="s">
        <v>45</v>
      </c>
      <c r="I22" s="21" t="s">
        <v>48</v>
      </c>
      <c r="J22" s="21">
        <v>1.45</v>
      </c>
      <c r="K22" s="21" t="s">
        <v>20</v>
      </c>
      <c r="L22">
        <f t="shared" si="0"/>
        <v>2</v>
      </c>
      <c r="M22">
        <f>MATCH(H:H,价格表!$B$4:$B$35,0)</f>
        <v>9</v>
      </c>
      <c r="N22" s="27">
        <f>IF(J22&lt;=0.3,INDEX(价格表!$B$4:$I$31,M22,2),IF(AND(J22&gt;0.3,J22&lt;=1),INDEX(价格表!$B$4:$I$31,M22,3),IF(AND(J22&gt;1,J22&lt;=2.2),INDEX(价格表!$B$4:$I$31,M22,4),IF(AND(J22&gt;2.2,J22&lt;=3.3),INDEX(价格表!$B$4:$I$31,M22,5),IF(AND(J22&gt;3.3,J22&lt;=4),INDEX(价格表!$B$4:$I$31,M22,6),IF(AND(J22&gt;4,J22&lt;=5.5),INDEX(价格表!$B$4:$I$31,M22,7),IF(J22&gt;5.5,2.6+INDEX(价格表!$B$4:$I$31,M22,8)*L22)))))))</f>
        <v>2.15</v>
      </c>
    </row>
    <row r="23" spans="1:14">
      <c r="A23" s="20">
        <v>4310937946543</v>
      </c>
      <c r="B23" s="18" t="s">
        <v>16</v>
      </c>
      <c r="C23" s="21">
        <v>20201212</v>
      </c>
      <c r="D23" s="21">
        <v>610538201209</v>
      </c>
      <c r="E23" s="21" t="s">
        <v>16</v>
      </c>
      <c r="F23" s="21">
        <v>20201222</v>
      </c>
      <c r="G23" s="21" t="s">
        <v>17</v>
      </c>
      <c r="H23" s="21" t="s">
        <v>27</v>
      </c>
      <c r="I23" s="21" t="s">
        <v>49</v>
      </c>
      <c r="J23" s="21">
        <v>1.46</v>
      </c>
      <c r="K23" s="21" t="s">
        <v>20</v>
      </c>
      <c r="L23">
        <f t="shared" si="0"/>
        <v>2</v>
      </c>
      <c r="M23">
        <f>MATCH(H:H,价格表!$B$4:$B$35,0)</f>
        <v>3</v>
      </c>
      <c r="N23" s="27">
        <f>IF(J23&lt;=0.3,INDEX(价格表!$B$4:$I$31,M23,2),IF(AND(J23&gt;0.3,J23&lt;=1),INDEX(价格表!$B$4:$I$31,M23,3),IF(AND(J23&gt;1,J23&lt;=2.2),INDEX(价格表!$B$4:$I$31,M23,4),IF(AND(J23&gt;2.2,J23&lt;=3.3),INDEX(价格表!$B$4:$I$31,M23,5),IF(AND(J23&gt;3.3,J23&lt;=4),INDEX(价格表!$B$4:$I$31,M23,6),IF(AND(J23&gt;4,J23&lt;=5.5),INDEX(价格表!$B$4:$I$31,M23,7),IF(J23&gt;5.5,2.6+INDEX(价格表!$B$4:$I$31,M23,8)*L23)))))))</f>
        <v>2.15</v>
      </c>
    </row>
    <row r="24" spans="1:14">
      <c r="A24" s="20">
        <v>4310937946544</v>
      </c>
      <c r="B24" s="18" t="s">
        <v>16</v>
      </c>
      <c r="C24" s="21">
        <v>20201212</v>
      </c>
      <c r="D24" s="21">
        <v>610538201209</v>
      </c>
      <c r="E24" s="21" t="s">
        <v>16</v>
      </c>
      <c r="F24" s="21">
        <v>20201222</v>
      </c>
      <c r="G24" s="21" t="s">
        <v>17</v>
      </c>
      <c r="H24" s="21" t="s">
        <v>50</v>
      </c>
      <c r="I24" s="21" t="s">
        <v>51</v>
      </c>
      <c r="J24" s="21">
        <v>1.45</v>
      </c>
      <c r="K24" s="21" t="s">
        <v>20</v>
      </c>
      <c r="L24">
        <f t="shared" si="0"/>
        <v>2</v>
      </c>
      <c r="M24">
        <f>MATCH(H:H,价格表!$B$4:$B$35,0)</f>
        <v>4</v>
      </c>
      <c r="N24" s="27">
        <f>IF(J24&lt;=0.3,INDEX(价格表!$B$4:$I$31,M24,2),IF(AND(J24&gt;0.3,J24&lt;=1),INDEX(价格表!$B$4:$I$31,M24,3),IF(AND(J24&gt;1,J24&lt;=2.2),INDEX(价格表!$B$4:$I$31,M24,4),IF(AND(J24&gt;2.2,J24&lt;=3.3),INDEX(价格表!$B$4:$I$31,M24,5),IF(AND(J24&gt;3.3,J24&lt;=4),INDEX(价格表!$B$4:$I$31,M24,6),IF(AND(J24&gt;4,J24&lt;=5.5),INDEX(价格表!$B$4:$I$31,M24,7),IF(J24&gt;5.5,2.6+INDEX(价格表!$B$4:$I$31,M24,8)*L24)))))))</f>
        <v>2.15</v>
      </c>
    </row>
    <row r="25" spans="1:14">
      <c r="A25" s="20">
        <v>4310937946545</v>
      </c>
      <c r="B25" s="18" t="s">
        <v>16</v>
      </c>
      <c r="C25" s="21">
        <v>20201212</v>
      </c>
      <c r="D25" s="21">
        <v>610538201209</v>
      </c>
      <c r="E25" s="21" t="s">
        <v>16</v>
      </c>
      <c r="F25" s="21">
        <v>20201222</v>
      </c>
      <c r="G25" s="21" t="s">
        <v>17</v>
      </c>
      <c r="H25" s="21" t="s">
        <v>45</v>
      </c>
      <c r="I25" s="21" t="s">
        <v>48</v>
      </c>
      <c r="J25" s="21">
        <v>1.43</v>
      </c>
      <c r="K25" s="21" t="s">
        <v>20</v>
      </c>
      <c r="L25">
        <f t="shared" si="0"/>
        <v>2</v>
      </c>
      <c r="M25">
        <f>MATCH(H:H,价格表!$B$4:$B$35,0)</f>
        <v>9</v>
      </c>
      <c r="N25" s="27">
        <f>IF(J25&lt;=0.3,INDEX(价格表!$B$4:$I$31,M25,2),IF(AND(J25&gt;0.3,J25&lt;=1),INDEX(价格表!$B$4:$I$31,M25,3),IF(AND(J25&gt;1,J25&lt;=2.2),INDEX(价格表!$B$4:$I$31,M25,4),IF(AND(J25&gt;2.2,J25&lt;=3.3),INDEX(价格表!$B$4:$I$31,M25,5),IF(AND(J25&gt;3.3,J25&lt;=4),INDEX(价格表!$B$4:$I$31,M25,6),IF(AND(J25&gt;4,J25&lt;=5.5),INDEX(价格表!$B$4:$I$31,M25,7),IF(J25&gt;5.5,2.6+INDEX(价格表!$B$4:$I$31,M25,8)*L25)))))))</f>
        <v>2.15</v>
      </c>
    </row>
    <row r="26" spans="1:14">
      <c r="A26" s="20">
        <v>4310937946547</v>
      </c>
      <c r="B26" s="18" t="s">
        <v>16</v>
      </c>
      <c r="C26" s="21">
        <v>20201212</v>
      </c>
      <c r="D26" s="21">
        <v>610538201209</v>
      </c>
      <c r="E26" s="21" t="s">
        <v>16</v>
      </c>
      <c r="F26" s="21">
        <v>20201222</v>
      </c>
      <c r="G26" s="21" t="s">
        <v>17</v>
      </c>
      <c r="H26" s="21" t="s">
        <v>37</v>
      </c>
      <c r="I26" s="21" t="s">
        <v>52</v>
      </c>
      <c r="J26" s="21">
        <v>1.45</v>
      </c>
      <c r="K26" s="21" t="s">
        <v>20</v>
      </c>
      <c r="L26">
        <f t="shared" si="0"/>
        <v>2</v>
      </c>
      <c r="M26">
        <f>MATCH(H:H,价格表!$B$4:$B$35,0)</f>
        <v>12</v>
      </c>
      <c r="N26" s="27">
        <f>IF(J26&lt;=0.3,INDEX(价格表!$B$4:$I$31,M26,2),IF(AND(J26&gt;0.3,J26&lt;=1),INDEX(价格表!$B$4:$I$31,M26,3),IF(AND(J26&gt;1,J26&lt;=2.2),INDEX(价格表!$B$4:$I$31,M26,4),IF(AND(J26&gt;2.2,J26&lt;=3.3),INDEX(价格表!$B$4:$I$31,M26,5),IF(AND(J26&gt;3.3,J26&lt;=4),INDEX(价格表!$B$4:$I$31,M26,6),IF(AND(J26&gt;4,J26&lt;=5.5),INDEX(价格表!$B$4:$I$31,M26,7),IF(J26&gt;5.5,2.6+INDEX(价格表!$B$4:$I$31,M26,8)*L26)))))))</f>
        <v>2.15</v>
      </c>
    </row>
    <row r="27" spans="1:14">
      <c r="A27" s="20">
        <v>4310937946548</v>
      </c>
      <c r="B27" s="18" t="s">
        <v>16</v>
      </c>
      <c r="C27" s="21">
        <v>20201212</v>
      </c>
      <c r="D27" s="21">
        <v>610538201209</v>
      </c>
      <c r="E27" s="21" t="s">
        <v>16</v>
      </c>
      <c r="F27" s="21">
        <v>20201222</v>
      </c>
      <c r="G27" s="21" t="s">
        <v>17</v>
      </c>
      <c r="H27" s="21" t="s">
        <v>33</v>
      </c>
      <c r="I27" s="21" t="s">
        <v>34</v>
      </c>
      <c r="J27" s="21">
        <v>1.45</v>
      </c>
      <c r="K27" s="21" t="s">
        <v>20</v>
      </c>
      <c r="L27">
        <f t="shared" si="0"/>
        <v>2</v>
      </c>
      <c r="M27">
        <f>MATCH(H:H,价格表!$B$4:$B$35,0)</f>
        <v>13</v>
      </c>
      <c r="N27" s="27">
        <f>IF(J27&lt;=0.3,INDEX(价格表!$B$4:$I$31,M27,2),IF(AND(J27&gt;0.3,J27&lt;=1),INDEX(价格表!$B$4:$I$31,M27,3),IF(AND(J27&gt;1,J27&lt;=2.2),INDEX(价格表!$B$4:$I$31,M27,4),IF(AND(J27&gt;2.2,J27&lt;=3.3),INDEX(价格表!$B$4:$I$31,M27,5),IF(AND(J27&gt;3.3,J27&lt;=4),INDEX(价格表!$B$4:$I$31,M27,6),IF(AND(J27&gt;4,J27&lt;=5.5),INDEX(价格表!$B$4:$I$31,M27,7),IF(J27&gt;5.5,2.6+INDEX(价格表!$B$4:$I$31,M27,8)*L27)))))))</f>
        <v>2.15</v>
      </c>
    </row>
    <row r="28" spans="1:14">
      <c r="A28" s="20">
        <v>4310937946549</v>
      </c>
      <c r="B28" s="18" t="s">
        <v>16</v>
      </c>
      <c r="C28" s="21">
        <v>20201212</v>
      </c>
      <c r="D28" s="21">
        <v>610538201209</v>
      </c>
      <c r="E28" s="21" t="s">
        <v>16</v>
      </c>
      <c r="F28" s="21">
        <v>20201222</v>
      </c>
      <c r="G28" s="21" t="s">
        <v>17</v>
      </c>
      <c r="H28" s="21" t="s">
        <v>33</v>
      </c>
      <c r="I28" s="21" t="s">
        <v>34</v>
      </c>
      <c r="J28" s="21">
        <v>2.83</v>
      </c>
      <c r="K28" s="21" t="s">
        <v>20</v>
      </c>
      <c r="L28">
        <f t="shared" si="0"/>
        <v>3</v>
      </c>
      <c r="M28">
        <f>MATCH(H:H,价格表!$B$4:$B$35,0)</f>
        <v>13</v>
      </c>
      <c r="N28" s="27">
        <f>IF(J28&lt;=0.3,INDEX(价格表!$B$4:$I$31,M28,2),IF(AND(J28&gt;0.3,J28&lt;=1),INDEX(价格表!$B$4:$I$31,M28,3),IF(AND(J28&gt;1,J28&lt;=2.2),INDEX(价格表!$B$4:$I$31,M28,4),IF(AND(J28&gt;2.2,J28&lt;=3.3),INDEX(价格表!$B$4:$I$31,M28,5),IF(AND(J28&gt;3.3,J28&lt;=4),INDEX(价格表!$B$4:$I$31,M28,6),IF(AND(J28&gt;4,J28&lt;=5.5),INDEX(价格表!$B$4:$I$31,M28,7),IF(J28&gt;5.5,2.6+INDEX(价格表!$B$4:$I$31,M28,8)*L28)))))))</f>
        <v>2.5</v>
      </c>
    </row>
    <row r="29" spans="1:14">
      <c r="A29" s="20">
        <v>4310937947036</v>
      </c>
      <c r="B29" s="18" t="s">
        <v>16</v>
      </c>
      <c r="C29" s="21">
        <v>20201212</v>
      </c>
      <c r="D29" s="21">
        <v>610538201209</v>
      </c>
      <c r="E29" s="21" t="s">
        <v>16</v>
      </c>
      <c r="F29" s="21">
        <v>20201222</v>
      </c>
      <c r="G29" s="21" t="s">
        <v>17</v>
      </c>
      <c r="H29" s="21" t="s">
        <v>18</v>
      </c>
      <c r="I29" s="21" t="s">
        <v>53</v>
      </c>
      <c r="J29" s="21">
        <v>1.42</v>
      </c>
      <c r="K29" s="21" t="s">
        <v>20</v>
      </c>
      <c r="L29">
        <f t="shared" si="0"/>
        <v>2</v>
      </c>
      <c r="M29">
        <f>MATCH(H:H,价格表!$B$4:$B$35,0)</f>
        <v>1</v>
      </c>
      <c r="N29" s="27">
        <f>IF(J29&lt;=0.3,INDEX(价格表!$B$4:$I$31,M29,2),IF(AND(J29&gt;0.3,J29&lt;=1),INDEX(价格表!$B$4:$I$31,M29,3),IF(AND(J29&gt;1,J29&lt;=2.2),INDEX(价格表!$B$4:$I$31,M29,4),IF(AND(J29&gt;2.2,J29&lt;=3.3),INDEX(价格表!$B$4:$I$31,M29,5),IF(AND(J29&gt;3.3,J29&lt;=4),INDEX(价格表!$B$4:$I$31,M29,6),IF(AND(J29&gt;4,J29&lt;=5.5),INDEX(价格表!$B$4:$I$31,M29,7),IF(J29&gt;5.5,2.6+INDEX(价格表!$B$4:$I$31,M29,8)*L29)))))))</f>
        <v>2.15</v>
      </c>
    </row>
    <row r="30" spans="1:14">
      <c r="A30" s="20">
        <v>4310937947037</v>
      </c>
      <c r="B30" s="18" t="s">
        <v>16</v>
      </c>
      <c r="C30" s="21">
        <v>20201212</v>
      </c>
      <c r="D30" s="21">
        <v>610538201209</v>
      </c>
      <c r="E30" s="21" t="s">
        <v>16</v>
      </c>
      <c r="F30" s="21">
        <v>20201222</v>
      </c>
      <c r="G30" s="21" t="s">
        <v>17</v>
      </c>
      <c r="H30" s="21" t="s">
        <v>54</v>
      </c>
      <c r="I30" s="21" t="s">
        <v>55</v>
      </c>
      <c r="J30" s="21">
        <v>1.54</v>
      </c>
      <c r="K30" s="21" t="s">
        <v>20</v>
      </c>
      <c r="L30">
        <f t="shared" si="0"/>
        <v>2</v>
      </c>
      <c r="M30">
        <f>MATCH(H:H,价格表!$B$4:$B$35,0)</f>
        <v>14</v>
      </c>
      <c r="N30" s="27">
        <f>IF(J30&lt;=0.3,INDEX(价格表!$B$4:$I$31,M30,2),IF(AND(J30&gt;0.3,J30&lt;=1),INDEX(价格表!$B$4:$I$31,M30,3),IF(AND(J30&gt;1,J30&lt;=2.2),INDEX(价格表!$B$4:$I$31,M30,4),IF(AND(J30&gt;2.2,J30&lt;=3.3),INDEX(价格表!$B$4:$I$31,M30,5),IF(AND(J30&gt;3.3,J30&lt;=4),INDEX(价格表!$B$4:$I$31,M30,6),IF(AND(J30&gt;4,J30&lt;=5.5),INDEX(价格表!$B$4:$I$31,M30,7),IF(J30&gt;5.5,2.6+INDEX(价格表!$B$4:$I$31,M30,8)*L30)))))))</f>
        <v>2.15</v>
      </c>
    </row>
    <row r="31" spans="1:14">
      <c r="A31" s="20">
        <v>4310937947038</v>
      </c>
      <c r="B31" s="18" t="s">
        <v>16</v>
      </c>
      <c r="C31" s="21">
        <v>20201212</v>
      </c>
      <c r="D31" s="21">
        <v>610538201209</v>
      </c>
      <c r="E31" s="21" t="s">
        <v>16</v>
      </c>
      <c r="F31" s="21">
        <v>20201222</v>
      </c>
      <c r="G31" s="21" t="s">
        <v>17</v>
      </c>
      <c r="H31" s="21" t="s">
        <v>56</v>
      </c>
      <c r="I31" s="21" t="s">
        <v>57</v>
      </c>
      <c r="J31" s="21">
        <v>1.45</v>
      </c>
      <c r="K31" s="21" t="s">
        <v>20</v>
      </c>
      <c r="L31">
        <f t="shared" si="0"/>
        <v>2</v>
      </c>
      <c r="M31">
        <f>MATCH(H:H,价格表!$B$4:$B$35,0)</f>
        <v>11</v>
      </c>
      <c r="N31" s="27">
        <f>IF(J31&lt;=0.3,INDEX(价格表!$B$4:$I$31,M31,2),IF(AND(J31&gt;0.3,J31&lt;=1),INDEX(价格表!$B$4:$I$31,M31,3),IF(AND(J31&gt;1,J31&lt;=2.2),INDEX(价格表!$B$4:$I$31,M31,4),IF(AND(J31&gt;2.2,J31&lt;=3.3),INDEX(价格表!$B$4:$I$31,M31,5),IF(AND(J31&gt;3.3,J31&lt;=4),INDEX(价格表!$B$4:$I$31,M31,6),IF(AND(J31&gt;4,J31&lt;=5.5),INDEX(价格表!$B$4:$I$31,M31,7),IF(J31&gt;5.5,2.6+INDEX(价格表!$B$4:$I$31,M31,8)*L31)))))))</f>
        <v>2.15</v>
      </c>
    </row>
    <row r="32" spans="1:14">
      <c r="A32" s="20">
        <v>4310937947039</v>
      </c>
      <c r="B32" s="18" t="s">
        <v>16</v>
      </c>
      <c r="C32" s="21">
        <v>20201212</v>
      </c>
      <c r="D32" s="21">
        <v>610538201209</v>
      </c>
      <c r="E32" s="21" t="s">
        <v>16</v>
      </c>
      <c r="F32" s="21">
        <v>20201222</v>
      </c>
      <c r="G32" s="21" t="s">
        <v>17</v>
      </c>
      <c r="H32" s="21" t="s">
        <v>58</v>
      </c>
      <c r="I32" s="21" t="s">
        <v>59</v>
      </c>
      <c r="J32" s="21">
        <v>1.5</v>
      </c>
      <c r="K32" s="21" t="s">
        <v>20</v>
      </c>
      <c r="L32">
        <f t="shared" si="0"/>
        <v>2</v>
      </c>
      <c r="M32">
        <f>MATCH(H:H,价格表!$B$4:$B$35,0)</f>
        <v>32</v>
      </c>
      <c r="N32" s="27">
        <f>L32*15+3</f>
        <v>33</v>
      </c>
    </row>
    <row r="33" spans="1:14">
      <c r="A33" s="20">
        <v>4310937947040</v>
      </c>
      <c r="B33" s="18" t="s">
        <v>16</v>
      </c>
      <c r="C33" s="21">
        <v>20201212</v>
      </c>
      <c r="D33" s="21">
        <v>610538201209</v>
      </c>
      <c r="E33" s="21" t="s">
        <v>16</v>
      </c>
      <c r="F33" s="21">
        <v>20201222</v>
      </c>
      <c r="G33" s="21" t="s">
        <v>17</v>
      </c>
      <c r="H33" s="21" t="s">
        <v>25</v>
      </c>
      <c r="I33" s="21" t="s">
        <v>26</v>
      </c>
      <c r="J33" s="21">
        <v>1.52</v>
      </c>
      <c r="K33" s="21" t="s">
        <v>20</v>
      </c>
      <c r="L33">
        <f t="shared" si="0"/>
        <v>2</v>
      </c>
      <c r="M33">
        <f>MATCH(H:H,价格表!$B$4:$B$35,0)</f>
        <v>25</v>
      </c>
      <c r="N33" s="27">
        <f>IF(J33&lt;=0.3,INDEX(价格表!$B$4:$I$31,M33,2),IF(AND(J33&gt;0.3,J33&lt;=1),INDEX(价格表!$B$4:$I$31,M33,3),IF(AND(J33&gt;1,J33&lt;=2.2),INDEX(价格表!$B$4:$I$31,M33,4),IF(AND(J33&gt;2.2,J33&lt;=3.3),INDEX(价格表!$B$4:$I$31,M33,5),IF(AND(J33&gt;3.3,J33&lt;=4),INDEX(价格表!$B$4:$I$31,M33,6),IF(AND(J33&gt;4,J33&lt;=5.5),INDEX(价格表!$B$4:$I$31,M33,7),IF(J33&gt;5.5,2.6+INDEX(价格表!$B$4:$I$31,M33,8)*L33)))))))</f>
        <v>2.15</v>
      </c>
    </row>
    <row r="34" spans="1:14">
      <c r="A34" s="20">
        <v>4310937947041</v>
      </c>
      <c r="B34" s="18" t="s">
        <v>16</v>
      </c>
      <c r="C34" s="21">
        <v>20201212</v>
      </c>
      <c r="D34" s="21">
        <v>610538201209</v>
      </c>
      <c r="E34" s="21" t="s">
        <v>16</v>
      </c>
      <c r="F34" s="21">
        <v>20201222</v>
      </c>
      <c r="G34" s="21" t="s">
        <v>17</v>
      </c>
      <c r="H34" s="21" t="s">
        <v>45</v>
      </c>
      <c r="I34" s="21" t="s">
        <v>60</v>
      </c>
      <c r="J34" s="21">
        <v>1.46</v>
      </c>
      <c r="K34" s="21" t="s">
        <v>20</v>
      </c>
      <c r="L34">
        <f t="shared" si="0"/>
        <v>2</v>
      </c>
      <c r="M34">
        <f>MATCH(H:H,价格表!$B$4:$B$35,0)</f>
        <v>9</v>
      </c>
      <c r="N34" s="27">
        <f>IF(J34&lt;=0.3,INDEX(价格表!$B$4:$I$31,M34,2),IF(AND(J34&gt;0.3,J34&lt;=1),INDEX(价格表!$B$4:$I$31,M34,3),IF(AND(J34&gt;1,J34&lt;=2.2),INDEX(价格表!$B$4:$I$31,M34,4),IF(AND(J34&gt;2.2,J34&lt;=3.3),INDEX(价格表!$B$4:$I$31,M34,5),IF(AND(J34&gt;3.3,J34&lt;=4),INDEX(价格表!$B$4:$I$31,M34,6),IF(AND(J34&gt;4,J34&lt;=5.5),INDEX(价格表!$B$4:$I$31,M34,7),IF(J34&gt;5.5,2.6+INDEX(价格表!$B$4:$I$31,M34,8)*L34)))))))</f>
        <v>2.15</v>
      </c>
    </row>
    <row r="35" spans="1:14">
      <c r="A35" s="20">
        <v>4310937947042</v>
      </c>
      <c r="B35" s="18" t="s">
        <v>16</v>
      </c>
      <c r="C35" s="21">
        <v>20201212</v>
      </c>
      <c r="D35" s="21">
        <v>610538201209</v>
      </c>
      <c r="E35" s="21" t="s">
        <v>16</v>
      </c>
      <c r="F35" s="21">
        <v>20201222</v>
      </c>
      <c r="G35" s="21" t="s">
        <v>17</v>
      </c>
      <c r="H35" s="21" t="s">
        <v>18</v>
      </c>
      <c r="I35" s="21" t="s">
        <v>61</v>
      </c>
      <c r="J35" s="21">
        <v>1.46</v>
      </c>
      <c r="K35" s="21" t="s">
        <v>20</v>
      </c>
      <c r="L35">
        <f t="shared" si="0"/>
        <v>2</v>
      </c>
      <c r="M35">
        <f>MATCH(H:H,价格表!$B$4:$B$35,0)</f>
        <v>1</v>
      </c>
      <c r="N35" s="27">
        <f>IF(J35&lt;=0.3,INDEX(价格表!$B$4:$I$31,M35,2),IF(AND(J35&gt;0.3,J35&lt;=1),INDEX(价格表!$B$4:$I$31,M35,3),IF(AND(J35&gt;1,J35&lt;=2.2),INDEX(价格表!$B$4:$I$31,M35,4),IF(AND(J35&gt;2.2,J35&lt;=3.3),INDEX(价格表!$B$4:$I$31,M35,5),IF(AND(J35&gt;3.3,J35&lt;=4),INDEX(价格表!$B$4:$I$31,M35,6),IF(AND(J35&gt;4,J35&lt;=5.5),INDEX(价格表!$B$4:$I$31,M35,7),IF(J35&gt;5.5,2.6+INDEX(价格表!$B$4:$I$31,M35,8)*L35)))))))</f>
        <v>2.15</v>
      </c>
    </row>
    <row r="36" spans="1:14">
      <c r="A36" s="20">
        <v>4310937947044</v>
      </c>
      <c r="B36" s="18" t="s">
        <v>16</v>
      </c>
      <c r="C36" s="21">
        <v>20201212</v>
      </c>
      <c r="D36" s="21">
        <v>610538201209</v>
      </c>
      <c r="E36" s="21" t="s">
        <v>16</v>
      </c>
      <c r="F36" s="21">
        <v>20201222</v>
      </c>
      <c r="G36" s="21" t="s">
        <v>17</v>
      </c>
      <c r="H36" s="21" t="s">
        <v>25</v>
      </c>
      <c r="I36" s="21" t="s">
        <v>26</v>
      </c>
      <c r="J36" s="21">
        <v>1.45</v>
      </c>
      <c r="K36" s="21" t="s">
        <v>20</v>
      </c>
      <c r="L36">
        <f t="shared" si="0"/>
        <v>2</v>
      </c>
      <c r="M36">
        <f>MATCH(H:H,价格表!$B$4:$B$35,0)</f>
        <v>25</v>
      </c>
      <c r="N36" s="27">
        <f>IF(J36&lt;=0.3,INDEX(价格表!$B$4:$I$31,M36,2),IF(AND(J36&gt;0.3,J36&lt;=1),INDEX(价格表!$B$4:$I$31,M36,3),IF(AND(J36&gt;1,J36&lt;=2.2),INDEX(价格表!$B$4:$I$31,M36,4),IF(AND(J36&gt;2.2,J36&lt;=3.3),INDEX(价格表!$B$4:$I$31,M36,5),IF(AND(J36&gt;3.3,J36&lt;=4),INDEX(价格表!$B$4:$I$31,M36,6),IF(AND(J36&gt;4,J36&lt;=5.5),INDEX(价格表!$B$4:$I$31,M36,7),IF(J36&gt;5.5,2.6+INDEX(价格表!$B$4:$I$31,M36,8)*L36)))))))</f>
        <v>2.15</v>
      </c>
    </row>
    <row r="37" spans="1:14">
      <c r="A37" s="20">
        <v>4310937947045</v>
      </c>
      <c r="B37" s="18" t="s">
        <v>16</v>
      </c>
      <c r="C37" s="21">
        <v>20201212</v>
      </c>
      <c r="D37" s="21">
        <v>610538201209</v>
      </c>
      <c r="E37" s="21" t="s">
        <v>16</v>
      </c>
      <c r="F37" s="21">
        <v>20201222</v>
      </c>
      <c r="G37" s="21" t="s">
        <v>17</v>
      </c>
      <c r="H37" s="21" t="s">
        <v>50</v>
      </c>
      <c r="I37" s="21" t="s">
        <v>62</v>
      </c>
      <c r="J37" s="21">
        <v>1.65</v>
      </c>
      <c r="K37" s="21" t="s">
        <v>20</v>
      </c>
      <c r="L37">
        <f t="shared" si="0"/>
        <v>2</v>
      </c>
      <c r="M37">
        <f>MATCH(H:H,价格表!$B$4:$B$35,0)</f>
        <v>4</v>
      </c>
      <c r="N37" s="27">
        <f>IF(J37&lt;=0.3,INDEX(价格表!$B$4:$I$31,M37,2),IF(AND(J37&gt;0.3,J37&lt;=1),INDEX(价格表!$B$4:$I$31,M37,3),IF(AND(J37&gt;1,J37&lt;=2.2),INDEX(价格表!$B$4:$I$31,M37,4),IF(AND(J37&gt;2.2,J37&lt;=3.3),INDEX(价格表!$B$4:$I$31,M37,5),IF(AND(J37&gt;3.3,J37&lt;=4),INDEX(价格表!$B$4:$I$31,M37,6),IF(AND(J37&gt;4,J37&lt;=5.5),INDEX(价格表!$B$4:$I$31,M37,7),IF(J37&gt;5.5,2.6+INDEX(价格表!$B$4:$I$31,M37,8)*L37)))))))</f>
        <v>2.15</v>
      </c>
    </row>
    <row r="38" spans="1:14">
      <c r="A38" s="20">
        <v>4310937947058</v>
      </c>
      <c r="B38" s="18" t="s">
        <v>16</v>
      </c>
      <c r="C38" s="21">
        <v>20201212</v>
      </c>
      <c r="D38" s="21">
        <v>610538201209</v>
      </c>
      <c r="E38" s="21" t="s">
        <v>16</v>
      </c>
      <c r="F38" s="21">
        <v>20201222</v>
      </c>
      <c r="G38" s="21" t="s">
        <v>17</v>
      </c>
      <c r="H38" s="21" t="s">
        <v>63</v>
      </c>
      <c r="I38" s="21" t="s">
        <v>64</v>
      </c>
      <c r="J38" s="21">
        <v>1.47</v>
      </c>
      <c r="K38" s="21" t="s">
        <v>20</v>
      </c>
      <c r="L38">
        <f t="shared" si="0"/>
        <v>2</v>
      </c>
      <c r="M38">
        <f>MATCH(H:H,价格表!$B$4:$B$35,0)</f>
        <v>21</v>
      </c>
      <c r="N38" s="27">
        <f>IF(J38&lt;=0.3,INDEX(价格表!$B$4:$I$31,M38,2),IF(AND(J38&gt;0.3,J38&lt;=1),INDEX(价格表!$B$4:$I$31,M38,3),IF(AND(J38&gt;1,J38&lt;=2.2),INDEX(价格表!$B$4:$I$31,M38,4),IF(AND(J38&gt;2.2,J38&lt;=3.3),INDEX(价格表!$B$4:$I$31,M38,5),IF(AND(J38&gt;3.3,J38&lt;=4),INDEX(价格表!$B$4:$I$31,M38,6),IF(AND(J38&gt;4,J38&lt;=5.5),INDEX(价格表!$B$4:$I$31,M38,7),IF(J38&gt;5.5,2.6+INDEX(价格表!$B$4:$I$31,M38,8)*L38)))))))</f>
        <v>2.15</v>
      </c>
    </row>
    <row r="39" spans="1:14">
      <c r="A39" s="20">
        <v>4310937947059</v>
      </c>
      <c r="B39" s="18" t="s">
        <v>16</v>
      </c>
      <c r="C39" s="21">
        <v>20201212</v>
      </c>
      <c r="D39" s="21">
        <v>610538201209</v>
      </c>
      <c r="E39" s="21" t="s">
        <v>16</v>
      </c>
      <c r="F39" s="21">
        <v>20201222</v>
      </c>
      <c r="G39" s="21" t="s">
        <v>17</v>
      </c>
      <c r="H39" s="21" t="s">
        <v>56</v>
      </c>
      <c r="I39" s="21" t="s">
        <v>65</v>
      </c>
      <c r="J39" s="21">
        <v>0.57</v>
      </c>
      <c r="K39" s="21" t="s">
        <v>20</v>
      </c>
      <c r="L39">
        <f t="shared" si="0"/>
        <v>1</v>
      </c>
      <c r="M39">
        <f>MATCH(H:H,价格表!$B$4:$B$35,0)</f>
        <v>11</v>
      </c>
      <c r="N39" s="27">
        <f>IF(J39&lt;=0.3,INDEX(价格表!$B$4:$I$31,M39,2),IF(AND(J39&gt;0.3,J39&lt;=1),INDEX(价格表!$B$4:$I$31,M39,3),IF(AND(J39&gt;1,J39&lt;=2.2),INDEX(价格表!$B$4:$I$31,M39,4),IF(AND(J39&gt;2.2,J39&lt;=3.3),INDEX(价格表!$B$4:$I$31,M39,5),IF(AND(J39&gt;3.3,J39&lt;=4),INDEX(价格表!$B$4:$I$31,M39,6),IF(AND(J39&gt;4,J39&lt;=5.5),INDEX(价格表!$B$4:$I$31,M39,7),IF(J39&gt;5.5,2.6+INDEX(价格表!$B$4:$I$31,M39,8)*L39)))))))</f>
        <v>1.8</v>
      </c>
    </row>
    <row r="40" spans="1:14">
      <c r="A40" s="20">
        <v>4310937947060</v>
      </c>
      <c r="B40" s="18" t="s">
        <v>16</v>
      </c>
      <c r="C40" s="21">
        <v>20201212</v>
      </c>
      <c r="D40" s="21">
        <v>610538201209</v>
      </c>
      <c r="E40" s="21" t="s">
        <v>16</v>
      </c>
      <c r="F40" s="21">
        <v>20201222</v>
      </c>
      <c r="G40" s="21" t="s">
        <v>17</v>
      </c>
      <c r="H40" s="21" t="s">
        <v>66</v>
      </c>
      <c r="I40" s="21" t="s">
        <v>67</v>
      </c>
      <c r="J40" s="21">
        <v>1.45</v>
      </c>
      <c r="K40" s="21" t="s">
        <v>20</v>
      </c>
      <c r="L40">
        <f t="shared" si="0"/>
        <v>2</v>
      </c>
      <c r="M40">
        <f>MATCH(H:H,价格表!$B$4:$B$35,0)</f>
        <v>17</v>
      </c>
      <c r="N40" s="27">
        <f>IF(J40&lt;=0.3,INDEX(价格表!$B$4:$I$31,M40,2),IF(AND(J40&gt;0.3,J40&lt;=1),INDEX(价格表!$B$4:$I$31,M40,3),IF(AND(J40&gt;1,J40&lt;=2.2),INDEX(价格表!$B$4:$I$31,M40,4),IF(AND(J40&gt;2.2,J40&lt;=3.3),INDEX(价格表!$B$4:$I$31,M40,5),IF(AND(J40&gt;3.3,J40&lt;=4),INDEX(价格表!$B$4:$I$31,M40,6),IF(AND(J40&gt;4,J40&lt;=5.5),INDEX(价格表!$B$4:$I$31,M40,7),IF(J40&gt;5.5,2.6+INDEX(价格表!$B$4:$I$31,M40,8)*L40)))))))</f>
        <v>2.15</v>
      </c>
    </row>
    <row r="41" spans="1:14">
      <c r="A41" s="20">
        <v>4310937947061</v>
      </c>
      <c r="B41" s="18" t="s">
        <v>16</v>
      </c>
      <c r="C41" s="21">
        <v>20201212</v>
      </c>
      <c r="D41" s="21">
        <v>610538201209</v>
      </c>
      <c r="E41" s="21" t="s">
        <v>16</v>
      </c>
      <c r="F41" s="21">
        <v>20201222</v>
      </c>
      <c r="G41" s="21" t="s">
        <v>17</v>
      </c>
      <c r="H41" s="21" t="s">
        <v>68</v>
      </c>
      <c r="I41" s="21" t="s">
        <v>69</v>
      </c>
      <c r="J41" s="21">
        <v>1.45</v>
      </c>
      <c r="K41" s="21" t="s">
        <v>20</v>
      </c>
      <c r="L41">
        <f t="shared" si="0"/>
        <v>2</v>
      </c>
      <c r="M41">
        <f>MATCH(H:H,价格表!$B$4:$B$35,0)</f>
        <v>5</v>
      </c>
      <c r="N41" s="27">
        <f>IF(J41&lt;=0.3,INDEX(价格表!$B$4:$I$31,M41,2),IF(AND(J41&gt;0.3,J41&lt;=1),INDEX(价格表!$B$4:$I$31,M41,3),IF(AND(J41&gt;1,J41&lt;=2.2),INDEX(价格表!$B$4:$I$31,M41,4),IF(AND(J41&gt;2.2,J41&lt;=3.3),INDEX(价格表!$B$4:$I$31,M41,5),IF(AND(J41&gt;3.3,J41&lt;=4),INDEX(价格表!$B$4:$I$31,M41,6),IF(AND(J41&gt;4,J41&lt;=5.5),INDEX(价格表!$B$4:$I$31,M41,7),IF(J41&gt;5.5,2.6+INDEX(价格表!$B$4:$I$31,M41,8)*L41)))))))</f>
        <v>2.15</v>
      </c>
    </row>
    <row r="42" spans="1:14">
      <c r="A42" s="20">
        <v>4310937947063</v>
      </c>
      <c r="B42" s="18" t="s">
        <v>16</v>
      </c>
      <c r="C42" s="21">
        <v>20201212</v>
      </c>
      <c r="D42" s="21">
        <v>610538201209</v>
      </c>
      <c r="E42" s="21" t="s">
        <v>16</v>
      </c>
      <c r="F42" s="21">
        <v>20201222</v>
      </c>
      <c r="G42" s="21" t="s">
        <v>17</v>
      </c>
      <c r="H42" s="21" t="s">
        <v>39</v>
      </c>
      <c r="I42" s="21" t="s">
        <v>40</v>
      </c>
      <c r="J42" s="21">
        <v>1.44</v>
      </c>
      <c r="K42" s="21" t="s">
        <v>20</v>
      </c>
      <c r="L42">
        <f t="shared" si="0"/>
        <v>2</v>
      </c>
      <c r="M42">
        <f>MATCH(H:H,价格表!$B$4:$B$35,0)</f>
        <v>23</v>
      </c>
      <c r="N42" s="27">
        <f>IF(J42&lt;=0.3,INDEX(价格表!$B$4:$I$31,M42,2),IF(AND(J42&gt;0.3,J42&lt;=1),INDEX(价格表!$B$4:$I$31,M42,3),IF(AND(J42&gt;1,J42&lt;=2.2),INDEX(价格表!$B$4:$I$31,M42,4),IF(AND(J42&gt;2.2,J42&lt;=3.3),INDEX(价格表!$B$4:$I$31,M42,5),IF(AND(J42&gt;3.3,J42&lt;=4),INDEX(价格表!$B$4:$I$31,M42,6),IF(AND(J42&gt;4,J42&lt;=5.5),INDEX(价格表!$B$4:$I$31,M42,7),IF(J42&gt;5.5,2.6+INDEX(价格表!$B$4:$I$31,M42,8)*L42)))))))</f>
        <v>2.15</v>
      </c>
    </row>
    <row r="43" spans="1:14">
      <c r="A43" s="20">
        <v>4310937947064</v>
      </c>
      <c r="B43" s="18" t="s">
        <v>16</v>
      </c>
      <c r="C43" s="21">
        <v>20201212</v>
      </c>
      <c r="D43" s="21">
        <v>610538201209</v>
      </c>
      <c r="E43" s="21" t="s">
        <v>16</v>
      </c>
      <c r="F43" s="21">
        <v>20201222</v>
      </c>
      <c r="G43" s="21" t="s">
        <v>17</v>
      </c>
      <c r="H43" s="21" t="s">
        <v>27</v>
      </c>
      <c r="I43" s="21" t="s">
        <v>70</v>
      </c>
      <c r="J43" s="21">
        <v>1.53</v>
      </c>
      <c r="K43" s="21" t="s">
        <v>20</v>
      </c>
      <c r="L43">
        <f t="shared" si="0"/>
        <v>2</v>
      </c>
      <c r="M43">
        <f>MATCH(H:H,价格表!$B$4:$B$35,0)</f>
        <v>3</v>
      </c>
      <c r="N43" s="27">
        <f>IF(J43&lt;=0.3,INDEX(价格表!$B$4:$I$31,M43,2),IF(AND(J43&gt;0.3,J43&lt;=1),INDEX(价格表!$B$4:$I$31,M43,3),IF(AND(J43&gt;1,J43&lt;=2.2),INDEX(价格表!$B$4:$I$31,M43,4),IF(AND(J43&gt;2.2,J43&lt;=3.3),INDEX(价格表!$B$4:$I$31,M43,5),IF(AND(J43&gt;3.3,J43&lt;=4),INDEX(价格表!$B$4:$I$31,M43,6),IF(AND(J43&gt;4,J43&lt;=5.5),INDEX(价格表!$B$4:$I$31,M43,7),IF(J43&gt;5.5,2.6+INDEX(价格表!$B$4:$I$31,M43,8)*L43)))))))</f>
        <v>2.15</v>
      </c>
    </row>
    <row r="44" spans="1:14">
      <c r="A44" s="20">
        <v>4310937947065</v>
      </c>
      <c r="B44" s="18" t="s">
        <v>16</v>
      </c>
      <c r="C44" s="21">
        <v>20201212</v>
      </c>
      <c r="D44" s="21">
        <v>610538201209</v>
      </c>
      <c r="E44" s="21" t="s">
        <v>16</v>
      </c>
      <c r="F44" s="21">
        <v>20201222</v>
      </c>
      <c r="G44" s="21" t="s">
        <v>17</v>
      </c>
      <c r="H44" s="21" t="s">
        <v>54</v>
      </c>
      <c r="I44" s="21" t="s">
        <v>71</v>
      </c>
      <c r="J44" s="21">
        <v>1.46</v>
      </c>
      <c r="K44" s="21" t="s">
        <v>20</v>
      </c>
      <c r="L44">
        <f t="shared" si="0"/>
        <v>2</v>
      </c>
      <c r="M44">
        <f>MATCH(H:H,价格表!$B$4:$B$35,0)</f>
        <v>14</v>
      </c>
      <c r="N44" s="27">
        <f>IF(J44&lt;=0.3,INDEX(价格表!$B$4:$I$31,M44,2),IF(AND(J44&gt;0.3,J44&lt;=1),INDEX(价格表!$B$4:$I$31,M44,3),IF(AND(J44&gt;1,J44&lt;=2.2),INDEX(价格表!$B$4:$I$31,M44,4),IF(AND(J44&gt;2.2,J44&lt;=3.3),INDEX(价格表!$B$4:$I$31,M44,5),IF(AND(J44&gt;3.3,J44&lt;=4),INDEX(价格表!$B$4:$I$31,M44,6),IF(AND(J44&gt;4,J44&lt;=5.5),INDEX(价格表!$B$4:$I$31,M44,7),IF(J44&gt;5.5,2.6+INDEX(价格表!$B$4:$I$31,M44,8)*L44)))))))</f>
        <v>2.15</v>
      </c>
    </row>
    <row r="45" spans="1:14">
      <c r="A45" s="20">
        <v>4310937947066</v>
      </c>
      <c r="B45" s="18" t="s">
        <v>16</v>
      </c>
      <c r="C45" s="21">
        <v>20201212</v>
      </c>
      <c r="D45" s="21">
        <v>610538201209</v>
      </c>
      <c r="E45" s="21" t="s">
        <v>16</v>
      </c>
      <c r="F45" s="21">
        <v>20201222</v>
      </c>
      <c r="G45" s="21" t="s">
        <v>17</v>
      </c>
      <c r="H45" s="21" t="s">
        <v>27</v>
      </c>
      <c r="I45" s="21" t="s">
        <v>28</v>
      </c>
      <c r="J45" s="21">
        <v>1.68</v>
      </c>
      <c r="K45" s="21" t="s">
        <v>20</v>
      </c>
      <c r="L45">
        <f t="shared" si="0"/>
        <v>2</v>
      </c>
      <c r="M45">
        <f>MATCH(H:H,价格表!$B$4:$B$35,0)</f>
        <v>3</v>
      </c>
      <c r="N45" s="27">
        <f>IF(J45&lt;=0.3,INDEX(价格表!$B$4:$I$31,M45,2),IF(AND(J45&gt;0.3,J45&lt;=1),INDEX(价格表!$B$4:$I$31,M45,3),IF(AND(J45&gt;1,J45&lt;=2.2),INDEX(价格表!$B$4:$I$31,M45,4),IF(AND(J45&gt;2.2,J45&lt;=3.3),INDEX(价格表!$B$4:$I$31,M45,5),IF(AND(J45&gt;3.3,J45&lt;=4),INDEX(价格表!$B$4:$I$31,M45,6),IF(AND(J45&gt;4,J45&lt;=5.5),INDEX(价格表!$B$4:$I$31,M45,7),IF(J45&gt;5.5,2.6+INDEX(价格表!$B$4:$I$31,M45,8)*L45)))))))</f>
        <v>2.15</v>
      </c>
    </row>
    <row r="46" spans="1:14">
      <c r="A46" s="20">
        <v>4310937947067</v>
      </c>
      <c r="B46" s="18" t="s">
        <v>16</v>
      </c>
      <c r="C46" s="21">
        <v>20201212</v>
      </c>
      <c r="D46" s="21">
        <v>610538201209</v>
      </c>
      <c r="E46" s="21" t="s">
        <v>16</v>
      </c>
      <c r="F46" s="21">
        <v>20201222</v>
      </c>
      <c r="G46" s="21" t="s">
        <v>17</v>
      </c>
      <c r="H46" s="21" t="s">
        <v>37</v>
      </c>
      <c r="I46" s="21" t="s">
        <v>72</v>
      </c>
      <c r="J46" s="21">
        <v>1.45</v>
      </c>
      <c r="K46" s="21" t="s">
        <v>20</v>
      </c>
      <c r="L46">
        <f t="shared" si="0"/>
        <v>2</v>
      </c>
      <c r="M46">
        <f>MATCH(H:H,价格表!$B$4:$B$35,0)</f>
        <v>12</v>
      </c>
      <c r="N46" s="27">
        <f>IF(J46&lt;=0.3,INDEX(价格表!$B$4:$I$31,M46,2),IF(AND(J46&gt;0.3,J46&lt;=1),INDEX(价格表!$B$4:$I$31,M46,3),IF(AND(J46&gt;1,J46&lt;=2.2),INDEX(价格表!$B$4:$I$31,M46,4),IF(AND(J46&gt;2.2,J46&lt;=3.3),INDEX(价格表!$B$4:$I$31,M46,5),IF(AND(J46&gt;3.3,J46&lt;=4),INDEX(价格表!$B$4:$I$31,M46,6),IF(AND(J46&gt;4,J46&lt;=5.5),INDEX(价格表!$B$4:$I$31,M46,7),IF(J46&gt;5.5,2.6+INDEX(价格表!$B$4:$I$31,M46,8)*L46)))))))</f>
        <v>2.15</v>
      </c>
    </row>
    <row r="47" spans="1:14">
      <c r="A47" s="20">
        <v>4310937947789</v>
      </c>
      <c r="B47" s="18" t="s">
        <v>16</v>
      </c>
      <c r="C47" s="21">
        <v>20201212</v>
      </c>
      <c r="D47" s="21">
        <v>610538201209</v>
      </c>
      <c r="E47" s="21" t="s">
        <v>16</v>
      </c>
      <c r="F47" s="21">
        <v>20201222</v>
      </c>
      <c r="G47" s="21" t="s">
        <v>17</v>
      </c>
      <c r="H47" s="21" t="s">
        <v>73</v>
      </c>
      <c r="I47" s="21" t="s">
        <v>74</v>
      </c>
      <c r="J47" s="21">
        <v>1.47</v>
      </c>
      <c r="K47" s="21" t="s">
        <v>20</v>
      </c>
      <c r="L47">
        <f t="shared" si="0"/>
        <v>2</v>
      </c>
      <c r="M47">
        <f>MATCH(H:H,价格表!$B$4:$B$35,0)</f>
        <v>7</v>
      </c>
      <c r="N47" s="27">
        <f>IF(J47&lt;=0.3,INDEX(价格表!$B$4:$I$31,M47,2),IF(AND(J47&gt;0.3,J47&lt;=1),INDEX(价格表!$B$4:$I$31,M47,3),IF(AND(J47&gt;1,J47&lt;=2.2),INDEX(价格表!$B$4:$I$31,M47,4),IF(AND(J47&gt;2.2,J47&lt;=3.3),INDEX(价格表!$B$4:$I$31,M47,5),IF(AND(J47&gt;3.3,J47&lt;=4),INDEX(价格表!$B$4:$I$31,M47,6),IF(AND(J47&gt;4,J47&lt;=5.5),INDEX(价格表!$B$4:$I$31,M47,7),IF(J47&gt;5.5,2.6+INDEX(价格表!$B$4:$I$31,M47,8)*L47)))))))</f>
        <v>2.15</v>
      </c>
    </row>
    <row r="48" spans="1:14">
      <c r="A48" s="20">
        <v>4310937947790</v>
      </c>
      <c r="B48" s="18" t="s">
        <v>16</v>
      </c>
      <c r="C48" s="21">
        <v>20201212</v>
      </c>
      <c r="D48" s="21">
        <v>610538201209</v>
      </c>
      <c r="E48" s="21" t="s">
        <v>16</v>
      </c>
      <c r="F48" s="21">
        <v>20201222</v>
      </c>
      <c r="G48" s="21" t="s">
        <v>17</v>
      </c>
      <c r="H48" s="21" t="s">
        <v>75</v>
      </c>
      <c r="I48" s="21" t="s">
        <v>76</v>
      </c>
      <c r="J48" s="21">
        <v>1.51</v>
      </c>
      <c r="K48" s="21" t="s">
        <v>20</v>
      </c>
      <c r="L48">
        <f t="shared" si="0"/>
        <v>2</v>
      </c>
      <c r="M48">
        <f>MATCH(H:H,价格表!$B$4:$B$35,0)</f>
        <v>24</v>
      </c>
      <c r="N48" s="27">
        <f>IF(J48&lt;=0.3,INDEX(价格表!$B$4:$I$31,M48,2),IF(AND(J48&gt;0.3,J48&lt;=1),INDEX(价格表!$B$4:$I$31,M48,3),IF(AND(J48&gt;1,J48&lt;=2.2),INDEX(价格表!$B$4:$I$31,M48,4),IF(AND(J48&gt;2.2,J48&lt;=3.3),INDEX(价格表!$B$4:$I$31,M48,5),IF(AND(J48&gt;3.3,J48&lt;=4),INDEX(价格表!$B$4:$I$31,M48,6),IF(AND(J48&gt;4,J48&lt;=5.5),INDEX(价格表!$B$4:$I$31,M48,7),IF(J48&gt;5.5,2.6+INDEX(价格表!$B$4:$I$31,M48,8)*L48)))))))</f>
        <v>2.15</v>
      </c>
    </row>
    <row r="49" spans="1:14">
      <c r="A49" s="20">
        <v>4310937947791</v>
      </c>
      <c r="B49" s="18" t="s">
        <v>16</v>
      </c>
      <c r="C49" s="21">
        <v>20201212</v>
      </c>
      <c r="D49" s="21">
        <v>610538201209</v>
      </c>
      <c r="E49" s="21" t="s">
        <v>16</v>
      </c>
      <c r="F49" s="21">
        <v>20201222</v>
      </c>
      <c r="G49" s="21" t="s">
        <v>17</v>
      </c>
      <c r="H49" s="21" t="s">
        <v>50</v>
      </c>
      <c r="I49" s="21" t="s">
        <v>77</v>
      </c>
      <c r="J49" s="21">
        <v>1.45</v>
      </c>
      <c r="K49" s="21" t="s">
        <v>20</v>
      </c>
      <c r="L49">
        <f t="shared" si="0"/>
        <v>2</v>
      </c>
      <c r="M49">
        <f>MATCH(H:H,价格表!$B$4:$B$35,0)</f>
        <v>4</v>
      </c>
      <c r="N49" s="27">
        <f>IF(J49&lt;=0.3,INDEX(价格表!$B$4:$I$31,M49,2),IF(AND(J49&gt;0.3,J49&lt;=1),INDEX(价格表!$B$4:$I$31,M49,3),IF(AND(J49&gt;1,J49&lt;=2.2),INDEX(价格表!$B$4:$I$31,M49,4),IF(AND(J49&gt;2.2,J49&lt;=3.3),INDEX(价格表!$B$4:$I$31,M49,5),IF(AND(J49&gt;3.3,J49&lt;=4),INDEX(价格表!$B$4:$I$31,M49,6),IF(AND(J49&gt;4,J49&lt;=5.5),INDEX(价格表!$B$4:$I$31,M49,7),IF(J49&gt;5.5,2.6+INDEX(价格表!$B$4:$I$31,M49,8)*L49)))))))</f>
        <v>2.15</v>
      </c>
    </row>
    <row r="50" spans="1:14">
      <c r="A50" s="20">
        <v>4310937947792</v>
      </c>
      <c r="B50" s="18" t="s">
        <v>16</v>
      </c>
      <c r="C50" s="21">
        <v>20201212</v>
      </c>
      <c r="D50" s="21">
        <v>610538201209</v>
      </c>
      <c r="E50" s="21" t="s">
        <v>16</v>
      </c>
      <c r="F50" s="21">
        <v>20201222</v>
      </c>
      <c r="G50" s="21" t="s">
        <v>17</v>
      </c>
      <c r="H50" s="21" t="s">
        <v>54</v>
      </c>
      <c r="I50" s="21" t="s">
        <v>78</v>
      </c>
      <c r="J50" s="21">
        <v>1.45</v>
      </c>
      <c r="K50" s="21" t="s">
        <v>20</v>
      </c>
      <c r="L50">
        <f t="shared" si="0"/>
        <v>2</v>
      </c>
      <c r="M50">
        <f>MATCH(H:H,价格表!$B$4:$B$35,0)</f>
        <v>14</v>
      </c>
      <c r="N50" s="27">
        <f>IF(J50&lt;=0.3,INDEX(价格表!$B$4:$I$31,M50,2),IF(AND(J50&gt;0.3,J50&lt;=1),INDEX(价格表!$B$4:$I$31,M50,3),IF(AND(J50&gt;1,J50&lt;=2.2),INDEX(价格表!$B$4:$I$31,M50,4),IF(AND(J50&gt;2.2,J50&lt;=3.3),INDEX(价格表!$B$4:$I$31,M50,5),IF(AND(J50&gt;3.3,J50&lt;=4),INDEX(价格表!$B$4:$I$31,M50,6),IF(AND(J50&gt;4,J50&lt;=5.5),INDEX(价格表!$B$4:$I$31,M50,7),IF(J50&gt;5.5,2.6+INDEX(价格表!$B$4:$I$31,M50,8)*L50)))))))</f>
        <v>2.15</v>
      </c>
    </row>
    <row r="51" spans="1:14">
      <c r="A51" s="20">
        <v>4310937947794</v>
      </c>
      <c r="B51" s="18" t="s">
        <v>16</v>
      </c>
      <c r="C51" s="21">
        <v>20201212</v>
      </c>
      <c r="D51" s="21">
        <v>610538201209</v>
      </c>
      <c r="E51" s="21" t="s">
        <v>16</v>
      </c>
      <c r="F51" s="21">
        <v>20201222</v>
      </c>
      <c r="G51" s="21" t="s">
        <v>17</v>
      </c>
      <c r="H51" s="21" t="s">
        <v>27</v>
      </c>
      <c r="I51" s="21" t="s">
        <v>28</v>
      </c>
      <c r="J51" s="21">
        <v>1.85</v>
      </c>
      <c r="K51" s="21" t="s">
        <v>20</v>
      </c>
      <c r="L51">
        <f t="shared" si="0"/>
        <v>2</v>
      </c>
      <c r="M51">
        <f>MATCH(H:H,价格表!$B$4:$B$35,0)</f>
        <v>3</v>
      </c>
      <c r="N51" s="27">
        <f>IF(J51&lt;=0.3,INDEX(价格表!$B$4:$I$31,M51,2),IF(AND(J51&gt;0.3,J51&lt;=1),INDEX(价格表!$B$4:$I$31,M51,3),IF(AND(J51&gt;1,J51&lt;=2.2),INDEX(价格表!$B$4:$I$31,M51,4),IF(AND(J51&gt;2.2,J51&lt;=3.3),INDEX(价格表!$B$4:$I$31,M51,5),IF(AND(J51&gt;3.3,J51&lt;=4),INDEX(价格表!$B$4:$I$31,M51,6),IF(AND(J51&gt;4,J51&lt;=5.5),INDEX(价格表!$B$4:$I$31,M51,7),IF(J51&gt;5.5,2.6+INDEX(价格表!$B$4:$I$31,M51,8)*L51)))))))</f>
        <v>2.15</v>
      </c>
    </row>
    <row r="52" spans="1:14">
      <c r="A52" s="20">
        <v>4310937947795</v>
      </c>
      <c r="B52" s="18" t="s">
        <v>16</v>
      </c>
      <c r="C52" s="21">
        <v>20201212</v>
      </c>
      <c r="D52" s="21">
        <v>610538201209</v>
      </c>
      <c r="E52" s="21" t="s">
        <v>16</v>
      </c>
      <c r="F52" s="21">
        <v>20201222</v>
      </c>
      <c r="G52" s="21" t="s">
        <v>17</v>
      </c>
      <c r="H52" s="21" t="s">
        <v>43</v>
      </c>
      <c r="I52" s="21" t="s">
        <v>79</v>
      </c>
      <c r="J52" s="21">
        <v>1.47</v>
      </c>
      <c r="K52" s="21" t="s">
        <v>20</v>
      </c>
      <c r="L52">
        <f t="shared" si="0"/>
        <v>2</v>
      </c>
      <c r="M52">
        <f>MATCH(H:H,价格表!$B$4:$B$35,0)</f>
        <v>10</v>
      </c>
      <c r="N52" s="27">
        <f>IF(J52&lt;=0.3,INDEX(价格表!$B$4:$I$31,M52,2),IF(AND(J52&gt;0.3,J52&lt;=1),INDEX(价格表!$B$4:$I$31,M52,3),IF(AND(J52&gt;1,J52&lt;=2.2),INDEX(价格表!$B$4:$I$31,M52,4),IF(AND(J52&gt;2.2,J52&lt;=3.3),INDEX(价格表!$B$4:$I$31,M52,5),IF(AND(J52&gt;3.3,J52&lt;=4),INDEX(价格表!$B$4:$I$31,M52,6),IF(AND(J52&gt;4,J52&lt;=5.5),INDEX(价格表!$B$4:$I$31,M52,7),IF(J52&gt;5.5,2.6+INDEX(价格表!$B$4:$I$31,M52,8)*L52)))))))</f>
        <v>2.15</v>
      </c>
    </row>
    <row r="53" spans="1:14">
      <c r="A53" s="20">
        <v>4310937947796</v>
      </c>
      <c r="B53" s="18" t="s">
        <v>16</v>
      </c>
      <c r="C53" s="21">
        <v>20201212</v>
      </c>
      <c r="D53" s="21">
        <v>610538201209</v>
      </c>
      <c r="E53" s="21" t="s">
        <v>16</v>
      </c>
      <c r="F53" s="21">
        <v>20201222</v>
      </c>
      <c r="G53" s="21" t="s">
        <v>17</v>
      </c>
      <c r="H53" s="21" t="s">
        <v>73</v>
      </c>
      <c r="I53" s="21" t="s">
        <v>80</v>
      </c>
      <c r="J53" s="21">
        <v>1.46</v>
      </c>
      <c r="K53" s="21" t="s">
        <v>20</v>
      </c>
      <c r="L53">
        <f t="shared" si="0"/>
        <v>2</v>
      </c>
      <c r="M53">
        <f>MATCH(H:H,价格表!$B$4:$B$35,0)</f>
        <v>7</v>
      </c>
      <c r="N53" s="27">
        <f>IF(J53&lt;=0.3,INDEX(价格表!$B$4:$I$31,M53,2),IF(AND(J53&gt;0.3,J53&lt;=1),INDEX(价格表!$B$4:$I$31,M53,3),IF(AND(J53&gt;1,J53&lt;=2.2),INDEX(价格表!$B$4:$I$31,M53,4),IF(AND(J53&gt;2.2,J53&lt;=3.3),INDEX(价格表!$B$4:$I$31,M53,5),IF(AND(J53&gt;3.3,J53&lt;=4),INDEX(价格表!$B$4:$I$31,M53,6),IF(AND(J53&gt;4,J53&lt;=5.5),INDEX(价格表!$B$4:$I$31,M53,7),IF(J53&gt;5.5,2.6+INDEX(价格表!$B$4:$I$31,M53,8)*L53)))))))</f>
        <v>2.15</v>
      </c>
    </row>
    <row r="54" spans="1:14">
      <c r="A54" s="20">
        <v>4310937947797</v>
      </c>
      <c r="B54" s="18" t="s">
        <v>16</v>
      </c>
      <c r="C54" s="21">
        <v>20201212</v>
      </c>
      <c r="D54" s="21">
        <v>610538201209</v>
      </c>
      <c r="E54" s="21" t="s">
        <v>16</v>
      </c>
      <c r="F54" s="21">
        <v>20201222</v>
      </c>
      <c r="G54" s="21" t="s">
        <v>17</v>
      </c>
      <c r="H54" s="21" t="s">
        <v>39</v>
      </c>
      <c r="I54" s="21" t="s">
        <v>81</v>
      </c>
      <c r="J54" s="21">
        <v>0.56</v>
      </c>
      <c r="K54" s="21" t="s">
        <v>20</v>
      </c>
      <c r="L54">
        <f t="shared" si="0"/>
        <v>1</v>
      </c>
      <c r="M54">
        <f>MATCH(H:H,价格表!$B$4:$B$35,0)</f>
        <v>23</v>
      </c>
      <c r="N54" s="27">
        <f>IF(J54&lt;=0.3,INDEX(价格表!$B$4:$I$31,M54,2),IF(AND(J54&gt;0.3,J54&lt;=1),INDEX(价格表!$B$4:$I$31,M54,3),IF(AND(J54&gt;1,J54&lt;=2.2),INDEX(价格表!$B$4:$I$31,M54,4),IF(AND(J54&gt;2.2,J54&lt;=3.3),INDEX(价格表!$B$4:$I$31,M54,5),IF(AND(J54&gt;3.3,J54&lt;=4),INDEX(价格表!$B$4:$I$31,M54,6),IF(AND(J54&gt;4,J54&lt;=5.5),INDEX(价格表!$B$4:$I$31,M54,7),IF(J54&gt;5.5,2.6+INDEX(价格表!$B$4:$I$31,M54,8)*L54)))))))</f>
        <v>1.8</v>
      </c>
    </row>
    <row r="55" spans="1:14">
      <c r="A55" s="20">
        <v>4310937947798</v>
      </c>
      <c r="B55" s="18" t="s">
        <v>16</v>
      </c>
      <c r="C55" s="21">
        <v>20201212</v>
      </c>
      <c r="D55" s="21">
        <v>610538201209</v>
      </c>
      <c r="E55" s="21" t="s">
        <v>16</v>
      </c>
      <c r="F55" s="21">
        <v>20201222</v>
      </c>
      <c r="G55" s="21" t="s">
        <v>17</v>
      </c>
      <c r="H55" s="21" t="s">
        <v>82</v>
      </c>
      <c r="I55" s="21" t="s">
        <v>83</v>
      </c>
      <c r="J55" s="21">
        <v>1.44</v>
      </c>
      <c r="K55" s="21" t="s">
        <v>20</v>
      </c>
      <c r="L55">
        <f t="shared" si="0"/>
        <v>2</v>
      </c>
      <c r="M55">
        <f>MATCH(H:H,价格表!$B$4:$B$35,0)</f>
        <v>2</v>
      </c>
      <c r="N55" s="27">
        <f>IF(J55&lt;=0.3,INDEX(价格表!$B$4:$I$31,M55,2),IF(AND(J55&gt;0.3,J55&lt;=1),INDEX(价格表!$B$4:$I$31,M55,3),IF(AND(J55&gt;1,J55&lt;=2.2),INDEX(价格表!$B$4:$I$31,M55,4),IF(AND(J55&gt;2.2,J55&lt;=3.3),INDEX(价格表!$B$4:$I$31,M55,5),IF(AND(J55&gt;3.3,J55&lt;=4),INDEX(价格表!$B$4:$I$31,M55,6),IF(AND(J55&gt;4,J55&lt;=5.5),INDEX(价格表!$B$4:$I$31,M55,7),IF(J55&gt;5.5,2.6+INDEX(价格表!$B$4:$I$31,M55,8)*L55)))))))</f>
        <v>2.15</v>
      </c>
    </row>
    <row r="56" spans="1:14">
      <c r="A56" s="20">
        <v>4310937948415</v>
      </c>
      <c r="B56" s="18" t="s">
        <v>16</v>
      </c>
      <c r="C56" s="21">
        <v>20201212</v>
      </c>
      <c r="D56" s="21">
        <v>610538201209</v>
      </c>
      <c r="E56" s="21" t="s">
        <v>16</v>
      </c>
      <c r="F56" s="21">
        <v>20201222</v>
      </c>
      <c r="G56" s="21" t="s">
        <v>17</v>
      </c>
      <c r="H56" s="21" t="s">
        <v>50</v>
      </c>
      <c r="I56" s="21" t="s">
        <v>51</v>
      </c>
      <c r="J56" s="21">
        <v>1.46</v>
      </c>
      <c r="K56" s="21" t="s">
        <v>20</v>
      </c>
      <c r="L56">
        <f t="shared" si="0"/>
        <v>2</v>
      </c>
      <c r="M56">
        <f>MATCH(H:H,价格表!$B$4:$B$35,0)</f>
        <v>4</v>
      </c>
      <c r="N56" s="27">
        <f>IF(J56&lt;=0.3,INDEX(价格表!$B$4:$I$31,M56,2),IF(AND(J56&gt;0.3,J56&lt;=1),INDEX(价格表!$B$4:$I$31,M56,3),IF(AND(J56&gt;1,J56&lt;=2.2),INDEX(价格表!$B$4:$I$31,M56,4),IF(AND(J56&gt;2.2,J56&lt;=3.3),INDEX(价格表!$B$4:$I$31,M56,5),IF(AND(J56&gt;3.3,J56&lt;=4),INDEX(价格表!$B$4:$I$31,M56,6),IF(AND(J56&gt;4,J56&lt;=5.5),INDEX(价格表!$B$4:$I$31,M56,7),IF(J56&gt;5.5,2.6+INDEX(价格表!$B$4:$I$31,M56,8)*L56)))))))</f>
        <v>2.15</v>
      </c>
    </row>
    <row r="57" spans="1:14">
      <c r="A57" s="20">
        <v>4310937948416</v>
      </c>
      <c r="B57" s="18" t="s">
        <v>16</v>
      </c>
      <c r="C57" s="21">
        <v>20201212</v>
      </c>
      <c r="D57" s="21">
        <v>610538201209</v>
      </c>
      <c r="E57" s="21" t="s">
        <v>16</v>
      </c>
      <c r="F57" s="21">
        <v>20201222</v>
      </c>
      <c r="G57" s="21" t="s">
        <v>17</v>
      </c>
      <c r="H57" s="21" t="s">
        <v>25</v>
      </c>
      <c r="I57" s="21" t="s">
        <v>84</v>
      </c>
      <c r="J57" s="21">
        <v>1.48</v>
      </c>
      <c r="K57" s="21" t="s">
        <v>20</v>
      </c>
      <c r="L57">
        <f t="shared" si="0"/>
        <v>2</v>
      </c>
      <c r="M57">
        <f>MATCH(H:H,价格表!$B$4:$B$35,0)</f>
        <v>25</v>
      </c>
      <c r="N57" s="27">
        <f>IF(J57&lt;=0.3,INDEX(价格表!$B$4:$I$31,M57,2),IF(AND(J57&gt;0.3,J57&lt;=1),INDEX(价格表!$B$4:$I$31,M57,3),IF(AND(J57&gt;1,J57&lt;=2.2),INDEX(价格表!$B$4:$I$31,M57,4),IF(AND(J57&gt;2.2,J57&lt;=3.3),INDEX(价格表!$B$4:$I$31,M57,5),IF(AND(J57&gt;3.3,J57&lt;=4),INDEX(价格表!$B$4:$I$31,M57,6),IF(AND(J57&gt;4,J57&lt;=5.5),INDEX(价格表!$B$4:$I$31,M57,7),IF(J57&gt;5.5,2.6+INDEX(价格表!$B$4:$I$31,M57,8)*L57)))))))</f>
        <v>2.15</v>
      </c>
    </row>
    <row r="58" spans="1:14">
      <c r="A58" s="20">
        <v>4310937948417</v>
      </c>
      <c r="B58" s="18" t="s">
        <v>16</v>
      </c>
      <c r="C58" s="21">
        <v>20201212</v>
      </c>
      <c r="D58" s="21">
        <v>610538201209</v>
      </c>
      <c r="E58" s="21" t="s">
        <v>16</v>
      </c>
      <c r="F58" s="21">
        <v>20201222</v>
      </c>
      <c r="G58" s="21" t="s">
        <v>17</v>
      </c>
      <c r="H58" s="21" t="s">
        <v>27</v>
      </c>
      <c r="I58" s="21" t="s">
        <v>85</v>
      </c>
      <c r="J58" s="21">
        <v>1.46</v>
      </c>
      <c r="K58" s="21" t="s">
        <v>20</v>
      </c>
      <c r="L58">
        <f t="shared" si="0"/>
        <v>2</v>
      </c>
      <c r="M58">
        <f>MATCH(H:H,价格表!$B$4:$B$35,0)</f>
        <v>3</v>
      </c>
      <c r="N58" s="27">
        <f>IF(J58&lt;=0.3,INDEX(价格表!$B$4:$I$31,M58,2),IF(AND(J58&gt;0.3,J58&lt;=1),INDEX(价格表!$B$4:$I$31,M58,3),IF(AND(J58&gt;1,J58&lt;=2.2),INDEX(价格表!$B$4:$I$31,M58,4),IF(AND(J58&gt;2.2,J58&lt;=3.3),INDEX(价格表!$B$4:$I$31,M58,5),IF(AND(J58&gt;3.3,J58&lt;=4),INDEX(价格表!$B$4:$I$31,M58,6),IF(AND(J58&gt;4,J58&lt;=5.5),INDEX(价格表!$B$4:$I$31,M58,7),IF(J58&gt;5.5,2.6+INDEX(价格表!$B$4:$I$31,M58,8)*L58)))))))</f>
        <v>2.15</v>
      </c>
    </row>
    <row r="59" spans="1:14">
      <c r="A59" s="20">
        <v>4310937948418</v>
      </c>
      <c r="B59" s="18" t="s">
        <v>16</v>
      </c>
      <c r="C59" s="21">
        <v>20201212</v>
      </c>
      <c r="D59" s="21">
        <v>610538201209</v>
      </c>
      <c r="E59" s="21" t="s">
        <v>16</v>
      </c>
      <c r="F59" s="21">
        <v>20201222</v>
      </c>
      <c r="G59" s="21" t="s">
        <v>17</v>
      </c>
      <c r="H59" s="21" t="s">
        <v>39</v>
      </c>
      <c r="I59" s="21" t="s">
        <v>86</v>
      </c>
      <c r="J59" s="21">
        <v>2.18</v>
      </c>
      <c r="K59" s="21" t="s">
        <v>20</v>
      </c>
      <c r="L59">
        <f t="shared" si="0"/>
        <v>3</v>
      </c>
      <c r="M59">
        <f>MATCH(H:H,价格表!$B$4:$B$35,0)</f>
        <v>23</v>
      </c>
      <c r="N59" s="27">
        <f>IF(J59&lt;=0.3,INDEX(价格表!$B$4:$I$31,M59,2),IF(AND(J59&gt;0.3,J59&lt;=1),INDEX(价格表!$B$4:$I$31,M59,3),IF(AND(J59&gt;1,J59&lt;=2.2),INDEX(价格表!$B$4:$I$31,M59,4),IF(AND(J59&gt;2.2,J59&lt;=3.3),INDEX(价格表!$B$4:$I$31,M59,5),IF(AND(J59&gt;3.3,J59&lt;=4),INDEX(价格表!$B$4:$I$31,M59,6),IF(AND(J59&gt;4,J59&lt;=5.5),INDEX(价格表!$B$4:$I$31,M59,7),IF(J59&gt;5.5,2.6+INDEX(价格表!$B$4:$I$31,M59,8)*L59)))))))</f>
        <v>2.15</v>
      </c>
    </row>
    <row r="60" spans="1:14">
      <c r="A60" s="20">
        <v>4310937948420</v>
      </c>
      <c r="B60" s="18" t="s">
        <v>16</v>
      </c>
      <c r="C60" s="21">
        <v>20201212</v>
      </c>
      <c r="D60" s="21">
        <v>610538201209</v>
      </c>
      <c r="E60" s="21" t="s">
        <v>16</v>
      </c>
      <c r="F60" s="21">
        <v>20201222</v>
      </c>
      <c r="G60" s="21" t="s">
        <v>17</v>
      </c>
      <c r="H60" s="21" t="s">
        <v>63</v>
      </c>
      <c r="I60" s="21" t="s">
        <v>64</v>
      </c>
      <c r="J60" s="21">
        <v>1.46</v>
      </c>
      <c r="K60" s="21" t="s">
        <v>20</v>
      </c>
      <c r="L60">
        <f t="shared" si="0"/>
        <v>2</v>
      </c>
      <c r="M60">
        <f>MATCH(H:H,价格表!$B$4:$B$35,0)</f>
        <v>21</v>
      </c>
      <c r="N60" s="27">
        <f>IF(J60&lt;=0.3,INDEX(价格表!$B$4:$I$31,M60,2),IF(AND(J60&gt;0.3,J60&lt;=1),INDEX(价格表!$B$4:$I$31,M60,3),IF(AND(J60&gt;1,J60&lt;=2.2),INDEX(价格表!$B$4:$I$31,M60,4),IF(AND(J60&gt;2.2,J60&lt;=3.3),INDEX(价格表!$B$4:$I$31,M60,5),IF(AND(J60&gt;3.3,J60&lt;=4),INDEX(价格表!$B$4:$I$31,M60,6),IF(AND(J60&gt;4,J60&lt;=5.5),INDEX(价格表!$B$4:$I$31,M60,7),IF(J60&gt;5.5,2.6+INDEX(价格表!$B$4:$I$31,M60,8)*L60)))))))</f>
        <v>2.15</v>
      </c>
    </row>
    <row r="61" spans="1:14">
      <c r="A61" s="20">
        <v>4310937948421</v>
      </c>
      <c r="B61" s="18" t="s">
        <v>16</v>
      </c>
      <c r="C61" s="21">
        <v>20201212</v>
      </c>
      <c r="D61" s="21">
        <v>610538201209</v>
      </c>
      <c r="E61" s="21" t="s">
        <v>16</v>
      </c>
      <c r="F61" s="21">
        <v>20201222</v>
      </c>
      <c r="G61" s="21" t="s">
        <v>17</v>
      </c>
      <c r="H61" s="21" t="s">
        <v>45</v>
      </c>
      <c r="I61" s="21" t="s">
        <v>48</v>
      </c>
      <c r="J61" s="21">
        <v>1.62</v>
      </c>
      <c r="K61" s="21" t="s">
        <v>20</v>
      </c>
      <c r="L61">
        <f t="shared" si="0"/>
        <v>2</v>
      </c>
      <c r="M61">
        <f>MATCH(H:H,价格表!$B$4:$B$35,0)</f>
        <v>9</v>
      </c>
      <c r="N61" s="27">
        <f>IF(J61&lt;=0.3,INDEX(价格表!$B$4:$I$31,M61,2),IF(AND(J61&gt;0.3,J61&lt;=1),INDEX(价格表!$B$4:$I$31,M61,3),IF(AND(J61&gt;1,J61&lt;=2.2),INDEX(价格表!$B$4:$I$31,M61,4),IF(AND(J61&gt;2.2,J61&lt;=3.3),INDEX(价格表!$B$4:$I$31,M61,5),IF(AND(J61&gt;3.3,J61&lt;=4),INDEX(价格表!$B$4:$I$31,M61,6),IF(AND(J61&gt;4,J61&lt;=5.5),INDEX(价格表!$B$4:$I$31,M61,7),IF(J61&gt;5.5,2.6+INDEX(价格表!$B$4:$I$31,M61,8)*L61)))))))</f>
        <v>2.15</v>
      </c>
    </row>
    <row r="62" spans="1:14">
      <c r="A62" s="20">
        <v>4310937948423</v>
      </c>
      <c r="B62" s="18" t="s">
        <v>16</v>
      </c>
      <c r="C62" s="21">
        <v>20201212</v>
      </c>
      <c r="D62" s="21">
        <v>610538201209</v>
      </c>
      <c r="E62" s="21" t="s">
        <v>16</v>
      </c>
      <c r="F62" s="21">
        <v>20201222</v>
      </c>
      <c r="G62" s="21" t="s">
        <v>17</v>
      </c>
      <c r="H62" s="21" t="s">
        <v>45</v>
      </c>
      <c r="I62" s="21" t="s">
        <v>87</v>
      </c>
      <c r="J62" s="21">
        <v>1.45</v>
      </c>
      <c r="K62" s="21" t="s">
        <v>20</v>
      </c>
      <c r="L62">
        <f t="shared" si="0"/>
        <v>2</v>
      </c>
      <c r="M62">
        <f>MATCH(H:H,价格表!$B$4:$B$35,0)</f>
        <v>9</v>
      </c>
      <c r="N62" s="27">
        <f>IF(J62&lt;=0.3,INDEX(价格表!$B$4:$I$31,M62,2),IF(AND(J62&gt;0.3,J62&lt;=1),INDEX(价格表!$B$4:$I$31,M62,3),IF(AND(J62&gt;1,J62&lt;=2.2),INDEX(价格表!$B$4:$I$31,M62,4),IF(AND(J62&gt;2.2,J62&lt;=3.3),INDEX(价格表!$B$4:$I$31,M62,5),IF(AND(J62&gt;3.3,J62&lt;=4),INDEX(价格表!$B$4:$I$31,M62,6),IF(AND(J62&gt;4,J62&lt;=5.5),INDEX(价格表!$B$4:$I$31,M62,7),IF(J62&gt;5.5,2.6+INDEX(价格表!$B$4:$I$31,M62,8)*L62)))))))</f>
        <v>2.15</v>
      </c>
    </row>
    <row r="63" spans="1:14">
      <c r="A63" s="20">
        <v>4310937948424</v>
      </c>
      <c r="B63" s="18" t="s">
        <v>16</v>
      </c>
      <c r="C63" s="21">
        <v>20201212</v>
      </c>
      <c r="D63" s="21">
        <v>610538201209</v>
      </c>
      <c r="E63" s="21" t="s">
        <v>16</v>
      </c>
      <c r="F63" s="21">
        <v>20201222</v>
      </c>
      <c r="G63" s="21" t="s">
        <v>17</v>
      </c>
      <c r="H63" s="21" t="s">
        <v>88</v>
      </c>
      <c r="I63" s="21" t="s">
        <v>89</v>
      </c>
      <c r="J63" s="21">
        <v>0.57</v>
      </c>
      <c r="K63" s="21" t="s">
        <v>20</v>
      </c>
      <c r="L63">
        <f t="shared" si="0"/>
        <v>1</v>
      </c>
      <c r="M63">
        <f>MATCH(H:H,价格表!$B$4:$B$35,0)</f>
        <v>19</v>
      </c>
      <c r="N63" s="27">
        <f>IF(J63&lt;=0.3,INDEX(价格表!$B$4:$I$31,M63,2),IF(AND(J63&gt;0.3,J63&lt;=1),INDEX(价格表!$B$4:$I$31,M63,3),IF(AND(J63&gt;1,J63&lt;=2.2),INDEX(价格表!$B$4:$I$31,M63,4),IF(AND(J63&gt;2.2,J63&lt;=3.3),INDEX(价格表!$B$4:$I$31,M63,5),IF(AND(J63&gt;3.3,J63&lt;=4),INDEX(价格表!$B$4:$I$31,M63,6),IF(AND(J63&gt;4,J63&lt;=5.5),INDEX(价格表!$B$4:$I$31,M63,7),IF(J63&gt;5.5,2.6+INDEX(价格表!$B$4:$I$31,M63,8)*L63)))))))</f>
        <v>1.8</v>
      </c>
    </row>
    <row r="64" spans="1:14">
      <c r="A64" s="20">
        <v>4310937950551</v>
      </c>
      <c r="B64" s="18" t="s">
        <v>16</v>
      </c>
      <c r="C64" s="21">
        <v>20201212</v>
      </c>
      <c r="D64" s="21">
        <v>610538201209</v>
      </c>
      <c r="E64" s="21" t="s">
        <v>16</v>
      </c>
      <c r="F64" s="21">
        <v>20201222</v>
      </c>
      <c r="G64" s="21" t="s">
        <v>17</v>
      </c>
      <c r="H64" s="21" t="s">
        <v>18</v>
      </c>
      <c r="I64" s="21" t="s">
        <v>61</v>
      </c>
      <c r="J64" s="21">
        <v>1.44</v>
      </c>
      <c r="K64" s="21" t="s">
        <v>20</v>
      </c>
      <c r="L64">
        <f t="shared" si="0"/>
        <v>2</v>
      </c>
      <c r="M64">
        <f>MATCH(H:H,价格表!$B$4:$B$35,0)</f>
        <v>1</v>
      </c>
      <c r="N64" s="27">
        <f>IF(J64&lt;=0.3,INDEX(价格表!$B$4:$I$31,M64,2),IF(AND(J64&gt;0.3,J64&lt;=1),INDEX(价格表!$B$4:$I$31,M64,3),IF(AND(J64&gt;1,J64&lt;=2.2),INDEX(价格表!$B$4:$I$31,M64,4),IF(AND(J64&gt;2.2,J64&lt;=3.3),INDEX(价格表!$B$4:$I$31,M64,5),IF(AND(J64&gt;3.3,J64&lt;=4),INDEX(价格表!$B$4:$I$31,M64,6),IF(AND(J64&gt;4,J64&lt;=5.5),INDEX(价格表!$B$4:$I$31,M64,7),IF(J64&gt;5.5,2.6+INDEX(价格表!$B$4:$I$31,M64,8)*L64)))))))</f>
        <v>2.15</v>
      </c>
    </row>
    <row r="65" spans="1:14">
      <c r="A65" s="20">
        <v>4310937950552</v>
      </c>
      <c r="B65" s="18" t="s">
        <v>16</v>
      </c>
      <c r="C65" s="21">
        <v>20201212</v>
      </c>
      <c r="D65" s="21">
        <v>610538201209</v>
      </c>
      <c r="E65" s="21" t="s">
        <v>16</v>
      </c>
      <c r="F65" s="21">
        <v>20201222</v>
      </c>
      <c r="G65" s="21" t="s">
        <v>17</v>
      </c>
      <c r="H65" s="21" t="s">
        <v>37</v>
      </c>
      <c r="I65" s="21" t="s">
        <v>90</v>
      </c>
      <c r="J65" s="21">
        <v>2.82</v>
      </c>
      <c r="K65" s="21" t="s">
        <v>20</v>
      </c>
      <c r="L65">
        <f t="shared" si="0"/>
        <v>3</v>
      </c>
      <c r="M65">
        <f>MATCH(H:H,价格表!$B$4:$B$35,0)</f>
        <v>12</v>
      </c>
      <c r="N65" s="27">
        <f>IF(J65&lt;=0.3,INDEX(价格表!$B$4:$I$31,M65,2),IF(AND(J65&gt;0.3,J65&lt;=1),INDEX(价格表!$B$4:$I$31,M65,3),IF(AND(J65&gt;1,J65&lt;=2.2),INDEX(价格表!$B$4:$I$31,M65,4),IF(AND(J65&gt;2.2,J65&lt;=3.3),INDEX(价格表!$B$4:$I$31,M65,5),IF(AND(J65&gt;3.3,J65&lt;=4),INDEX(价格表!$B$4:$I$31,M65,6),IF(AND(J65&gt;4,J65&lt;=5.5),INDEX(价格表!$B$4:$I$31,M65,7),IF(J65&gt;5.5,2.6+INDEX(价格表!$B$4:$I$31,M65,8)*L65)))))))</f>
        <v>2.5</v>
      </c>
    </row>
    <row r="66" spans="1:14">
      <c r="A66" s="20">
        <v>4310937950554</v>
      </c>
      <c r="B66" s="18" t="s">
        <v>16</v>
      </c>
      <c r="C66" s="21">
        <v>20201212</v>
      </c>
      <c r="D66" s="21">
        <v>610538201209</v>
      </c>
      <c r="E66" s="21" t="s">
        <v>16</v>
      </c>
      <c r="F66" s="21">
        <v>20201222</v>
      </c>
      <c r="G66" s="21" t="s">
        <v>17</v>
      </c>
      <c r="H66" s="21" t="s">
        <v>73</v>
      </c>
      <c r="I66" s="21" t="s">
        <v>91</v>
      </c>
      <c r="J66" s="21">
        <v>2.77</v>
      </c>
      <c r="K66" s="21" t="s">
        <v>20</v>
      </c>
      <c r="L66">
        <f t="shared" si="0"/>
        <v>3</v>
      </c>
      <c r="M66">
        <f>MATCH(H:H,价格表!$B$4:$B$35,0)</f>
        <v>7</v>
      </c>
      <c r="N66" s="27">
        <f>IF(J66&lt;=0.3,INDEX(价格表!$B$4:$I$31,M66,2),IF(AND(J66&gt;0.3,J66&lt;=1),INDEX(价格表!$B$4:$I$31,M66,3),IF(AND(J66&gt;1,J66&lt;=2.2),INDEX(价格表!$B$4:$I$31,M66,4),IF(AND(J66&gt;2.2,J66&lt;=3.3),INDEX(价格表!$B$4:$I$31,M66,5),IF(AND(J66&gt;3.3,J66&lt;=4),INDEX(价格表!$B$4:$I$31,M66,6),IF(AND(J66&gt;4,J66&lt;=5.5),INDEX(价格表!$B$4:$I$31,M66,7),IF(J66&gt;5.5,2.6+INDEX(价格表!$B$4:$I$31,M66,8)*L66)))))))</f>
        <v>2.5</v>
      </c>
    </row>
    <row r="67" spans="1:14">
      <c r="A67" s="20">
        <v>4310937950556</v>
      </c>
      <c r="B67" s="18" t="s">
        <v>16</v>
      </c>
      <c r="C67" s="21">
        <v>20201212</v>
      </c>
      <c r="D67" s="21">
        <v>610538201209</v>
      </c>
      <c r="E67" s="21" t="s">
        <v>16</v>
      </c>
      <c r="F67" s="21">
        <v>20201222</v>
      </c>
      <c r="G67" s="21" t="s">
        <v>17</v>
      </c>
      <c r="H67" s="21" t="s">
        <v>73</v>
      </c>
      <c r="I67" s="21" t="s">
        <v>92</v>
      </c>
      <c r="J67" s="21">
        <v>1.46</v>
      </c>
      <c r="K67" s="21" t="s">
        <v>20</v>
      </c>
      <c r="L67">
        <f t="shared" si="0"/>
        <v>2</v>
      </c>
      <c r="M67">
        <f>MATCH(H:H,价格表!$B$4:$B$35,0)</f>
        <v>7</v>
      </c>
      <c r="N67" s="27">
        <f>IF(J67&lt;=0.3,INDEX(价格表!$B$4:$I$31,M67,2),IF(AND(J67&gt;0.3,J67&lt;=1),INDEX(价格表!$B$4:$I$31,M67,3),IF(AND(J67&gt;1,J67&lt;=2.2),INDEX(价格表!$B$4:$I$31,M67,4),IF(AND(J67&gt;2.2,J67&lt;=3.3),INDEX(价格表!$B$4:$I$31,M67,5),IF(AND(J67&gt;3.3,J67&lt;=4),INDEX(价格表!$B$4:$I$31,M67,6),IF(AND(J67&gt;4,J67&lt;=5.5),INDEX(价格表!$B$4:$I$31,M67,7),IF(J67&gt;5.5,2.6+INDEX(价格表!$B$4:$I$31,M67,8)*L67)))))))</f>
        <v>2.15</v>
      </c>
    </row>
    <row r="68" spans="1:14">
      <c r="A68" s="20">
        <v>4310937950557</v>
      </c>
      <c r="B68" s="18" t="s">
        <v>16</v>
      </c>
      <c r="C68" s="21">
        <v>20201212</v>
      </c>
      <c r="D68" s="21">
        <v>610538201209</v>
      </c>
      <c r="E68" s="21" t="s">
        <v>16</v>
      </c>
      <c r="F68" s="21">
        <v>20201222</v>
      </c>
      <c r="G68" s="21" t="s">
        <v>17</v>
      </c>
      <c r="H68" s="21" t="s">
        <v>50</v>
      </c>
      <c r="I68" s="21" t="s">
        <v>62</v>
      </c>
      <c r="J68" s="21">
        <v>1.44</v>
      </c>
      <c r="K68" s="21" t="s">
        <v>20</v>
      </c>
      <c r="L68">
        <f t="shared" ref="L68:L131" si="1">ROUNDUP(J68,0)</f>
        <v>2</v>
      </c>
      <c r="M68">
        <f>MATCH(H:H,价格表!$B$4:$B$35,0)</f>
        <v>4</v>
      </c>
      <c r="N68" s="27">
        <f>IF(J68&lt;=0.3,INDEX(价格表!$B$4:$I$31,M68,2),IF(AND(J68&gt;0.3,J68&lt;=1),INDEX(价格表!$B$4:$I$31,M68,3),IF(AND(J68&gt;1,J68&lt;=2.2),INDEX(价格表!$B$4:$I$31,M68,4),IF(AND(J68&gt;2.2,J68&lt;=3.3),INDEX(价格表!$B$4:$I$31,M68,5),IF(AND(J68&gt;3.3,J68&lt;=4),INDEX(价格表!$B$4:$I$31,M68,6),IF(AND(J68&gt;4,J68&lt;=5.5),INDEX(价格表!$B$4:$I$31,M68,7),IF(J68&gt;5.5,2.6+INDEX(价格表!$B$4:$I$31,M68,8)*L68)))))))</f>
        <v>2.15</v>
      </c>
    </row>
    <row r="69" spans="1:14">
      <c r="A69" s="20">
        <v>4310937950558</v>
      </c>
      <c r="B69" s="18" t="s">
        <v>16</v>
      </c>
      <c r="C69" s="21">
        <v>20201212</v>
      </c>
      <c r="D69" s="21">
        <v>610538201209</v>
      </c>
      <c r="E69" s="21" t="s">
        <v>16</v>
      </c>
      <c r="F69" s="21">
        <v>20201222</v>
      </c>
      <c r="G69" s="21" t="s">
        <v>17</v>
      </c>
      <c r="H69" s="21" t="s">
        <v>73</v>
      </c>
      <c r="I69" s="21" t="s">
        <v>93</v>
      </c>
      <c r="J69" s="21">
        <v>1.45</v>
      </c>
      <c r="K69" s="21" t="s">
        <v>20</v>
      </c>
      <c r="L69">
        <f t="shared" si="1"/>
        <v>2</v>
      </c>
      <c r="M69">
        <f>MATCH(H:H,价格表!$B$4:$B$35,0)</f>
        <v>7</v>
      </c>
      <c r="N69" s="27">
        <f>IF(J69&lt;=0.3,INDEX(价格表!$B$4:$I$31,M69,2),IF(AND(J69&gt;0.3,J69&lt;=1),INDEX(价格表!$B$4:$I$31,M69,3),IF(AND(J69&gt;1,J69&lt;=2.2),INDEX(价格表!$B$4:$I$31,M69,4),IF(AND(J69&gt;2.2,J69&lt;=3.3),INDEX(价格表!$B$4:$I$31,M69,5),IF(AND(J69&gt;3.3,J69&lt;=4),INDEX(价格表!$B$4:$I$31,M69,6),IF(AND(J69&gt;4,J69&lt;=5.5),INDEX(价格表!$B$4:$I$31,M69,7),IF(J69&gt;5.5,2.6+INDEX(价格表!$B$4:$I$31,M69,8)*L69)))))))</f>
        <v>2.15</v>
      </c>
    </row>
    <row r="70" spans="1:14">
      <c r="A70" s="20">
        <v>4310937950570</v>
      </c>
      <c r="B70" s="18" t="s">
        <v>16</v>
      </c>
      <c r="C70" s="21">
        <v>20201212</v>
      </c>
      <c r="D70" s="21">
        <v>610538201209</v>
      </c>
      <c r="E70" s="21" t="s">
        <v>16</v>
      </c>
      <c r="F70" s="21">
        <v>20201222</v>
      </c>
      <c r="G70" s="21" t="s">
        <v>17</v>
      </c>
      <c r="H70" s="21" t="s">
        <v>23</v>
      </c>
      <c r="I70" s="21" t="s">
        <v>41</v>
      </c>
      <c r="J70" s="21">
        <v>2.8</v>
      </c>
      <c r="K70" s="21" t="s">
        <v>20</v>
      </c>
      <c r="L70">
        <f t="shared" si="1"/>
        <v>3</v>
      </c>
      <c r="M70">
        <f>MATCH(H:H,价格表!$B$4:$B$35,0)</f>
        <v>15</v>
      </c>
      <c r="N70" s="27">
        <f>IF(J70&lt;=0.3,INDEX(价格表!$B$4:$I$31,M70,2),IF(AND(J70&gt;0.3,J70&lt;=1),INDEX(价格表!$B$4:$I$31,M70,3),IF(AND(J70&gt;1,J70&lt;=2.2),INDEX(价格表!$B$4:$I$31,M70,4),IF(AND(J70&gt;2.2,J70&lt;=3.3),INDEX(价格表!$B$4:$I$31,M70,5),IF(AND(J70&gt;3.3,J70&lt;=4),INDEX(价格表!$B$4:$I$31,M70,6),IF(AND(J70&gt;4,J70&lt;=5.5),INDEX(价格表!$B$4:$I$31,M70,7),IF(J70&gt;5.5,2.6+INDEX(价格表!$B$4:$I$31,M70,8)*L70)))))))</f>
        <v>2.5</v>
      </c>
    </row>
    <row r="71" spans="1:14">
      <c r="A71" s="20">
        <v>4310937950571</v>
      </c>
      <c r="B71" s="18" t="s">
        <v>16</v>
      </c>
      <c r="C71" s="21">
        <v>20201212</v>
      </c>
      <c r="D71" s="21">
        <v>610538201209</v>
      </c>
      <c r="E71" s="21" t="s">
        <v>16</v>
      </c>
      <c r="F71" s="21">
        <v>20201222</v>
      </c>
      <c r="G71" s="21" t="s">
        <v>17</v>
      </c>
      <c r="H71" s="21" t="s">
        <v>54</v>
      </c>
      <c r="I71" s="21" t="s">
        <v>94</v>
      </c>
      <c r="J71" s="21">
        <v>1.45</v>
      </c>
      <c r="K71" s="21" t="s">
        <v>20</v>
      </c>
      <c r="L71">
        <f t="shared" si="1"/>
        <v>2</v>
      </c>
      <c r="M71">
        <f>MATCH(H:H,价格表!$B$4:$B$35,0)</f>
        <v>14</v>
      </c>
      <c r="N71" s="27">
        <f>IF(J71&lt;=0.3,INDEX(价格表!$B$4:$I$31,M71,2),IF(AND(J71&gt;0.3,J71&lt;=1),INDEX(价格表!$B$4:$I$31,M71,3),IF(AND(J71&gt;1,J71&lt;=2.2),INDEX(价格表!$B$4:$I$31,M71,4),IF(AND(J71&gt;2.2,J71&lt;=3.3),INDEX(价格表!$B$4:$I$31,M71,5),IF(AND(J71&gt;3.3,J71&lt;=4),INDEX(价格表!$B$4:$I$31,M71,6),IF(AND(J71&gt;4,J71&lt;=5.5),INDEX(价格表!$B$4:$I$31,M71,7),IF(J71&gt;5.5,2.6+INDEX(价格表!$B$4:$I$31,M71,8)*L71)))))))</f>
        <v>2.15</v>
      </c>
    </row>
    <row r="72" spans="1:14">
      <c r="A72" s="20">
        <v>4310937950572</v>
      </c>
      <c r="B72" s="18" t="s">
        <v>16</v>
      </c>
      <c r="C72" s="21">
        <v>20201212</v>
      </c>
      <c r="D72" s="21">
        <v>610538201209</v>
      </c>
      <c r="E72" s="21" t="s">
        <v>16</v>
      </c>
      <c r="F72" s="21">
        <v>20201222</v>
      </c>
      <c r="G72" s="21" t="s">
        <v>17</v>
      </c>
      <c r="H72" s="21" t="s">
        <v>45</v>
      </c>
      <c r="I72" s="21" t="s">
        <v>48</v>
      </c>
      <c r="J72" s="21">
        <v>1.45</v>
      </c>
      <c r="K72" s="21" t="s">
        <v>20</v>
      </c>
      <c r="L72">
        <f t="shared" si="1"/>
        <v>2</v>
      </c>
      <c r="M72">
        <f>MATCH(H:H,价格表!$B$4:$B$35,0)</f>
        <v>9</v>
      </c>
      <c r="N72" s="27">
        <f>IF(J72&lt;=0.3,INDEX(价格表!$B$4:$I$31,M72,2),IF(AND(J72&gt;0.3,J72&lt;=1),INDEX(价格表!$B$4:$I$31,M72,3),IF(AND(J72&gt;1,J72&lt;=2.2),INDEX(价格表!$B$4:$I$31,M72,4),IF(AND(J72&gt;2.2,J72&lt;=3.3),INDEX(价格表!$B$4:$I$31,M72,5),IF(AND(J72&gt;3.3,J72&lt;=4),INDEX(价格表!$B$4:$I$31,M72,6),IF(AND(J72&gt;4,J72&lt;=5.5),INDEX(价格表!$B$4:$I$31,M72,7),IF(J72&gt;5.5,2.6+INDEX(价格表!$B$4:$I$31,M72,8)*L72)))))))</f>
        <v>2.15</v>
      </c>
    </row>
    <row r="73" spans="1:14">
      <c r="A73" s="20">
        <v>4310937950575</v>
      </c>
      <c r="B73" s="18" t="s">
        <v>16</v>
      </c>
      <c r="C73" s="21">
        <v>20201212</v>
      </c>
      <c r="D73" s="21">
        <v>610538201209</v>
      </c>
      <c r="E73" s="21" t="s">
        <v>16</v>
      </c>
      <c r="F73" s="21">
        <v>20201222</v>
      </c>
      <c r="G73" s="21" t="s">
        <v>17</v>
      </c>
      <c r="H73" s="21" t="s">
        <v>45</v>
      </c>
      <c r="I73" s="21" t="s">
        <v>48</v>
      </c>
      <c r="J73" s="21">
        <v>1.43</v>
      </c>
      <c r="K73" s="21" t="s">
        <v>20</v>
      </c>
      <c r="L73">
        <f t="shared" si="1"/>
        <v>2</v>
      </c>
      <c r="M73">
        <f>MATCH(H:H,价格表!$B$4:$B$35,0)</f>
        <v>9</v>
      </c>
      <c r="N73" s="27">
        <f>IF(J73&lt;=0.3,INDEX(价格表!$B$4:$I$31,M73,2),IF(AND(J73&gt;0.3,J73&lt;=1),INDEX(价格表!$B$4:$I$31,M73,3),IF(AND(J73&gt;1,J73&lt;=2.2),INDEX(价格表!$B$4:$I$31,M73,4),IF(AND(J73&gt;2.2,J73&lt;=3.3),INDEX(价格表!$B$4:$I$31,M73,5),IF(AND(J73&gt;3.3,J73&lt;=4),INDEX(价格表!$B$4:$I$31,M73,6),IF(AND(J73&gt;4,J73&lt;=5.5),INDEX(价格表!$B$4:$I$31,M73,7),IF(J73&gt;5.5,2.6+INDEX(价格表!$B$4:$I$31,M73,8)*L73)))))))</f>
        <v>2.15</v>
      </c>
    </row>
    <row r="74" spans="1:14">
      <c r="A74" s="20">
        <v>4310937950576</v>
      </c>
      <c r="B74" s="18" t="s">
        <v>16</v>
      </c>
      <c r="C74" s="21">
        <v>20201212</v>
      </c>
      <c r="D74" s="21">
        <v>610538201209</v>
      </c>
      <c r="E74" s="21" t="s">
        <v>16</v>
      </c>
      <c r="F74" s="21">
        <v>20201222</v>
      </c>
      <c r="G74" s="21" t="s">
        <v>17</v>
      </c>
      <c r="H74" s="21" t="s">
        <v>50</v>
      </c>
      <c r="I74" s="21" t="s">
        <v>62</v>
      </c>
      <c r="J74" s="21">
        <v>1.45</v>
      </c>
      <c r="K74" s="21" t="s">
        <v>20</v>
      </c>
      <c r="L74">
        <f t="shared" si="1"/>
        <v>2</v>
      </c>
      <c r="M74">
        <f>MATCH(H:H,价格表!$B$4:$B$35,0)</f>
        <v>4</v>
      </c>
      <c r="N74" s="27">
        <f>IF(J74&lt;=0.3,INDEX(价格表!$B$4:$I$31,M74,2),IF(AND(J74&gt;0.3,J74&lt;=1),INDEX(价格表!$B$4:$I$31,M74,3),IF(AND(J74&gt;1,J74&lt;=2.2),INDEX(价格表!$B$4:$I$31,M74,4),IF(AND(J74&gt;2.2,J74&lt;=3.3),INDEX(价格表!$B$4:$I$31,M74,5),IF(AND(J74&gt;3.3,J74&lt;=4),INDEX(价格表!$B$4:$I$31,M74,6),IF(AND(J74&gt;4,J74&lt;=5.5),INDEX(价格表!$B$4:$I$31,M74,7),IF(J74&gt;5.5,2.6+INDEX(价格表!$B$4:$I$31,M74,8)*L74)))))))</f>
        <v>2.15</v>
      </c>
    </row>
    <row r="75" spans="1:14">
      <c r="A75" s="20">
        <v>4310937951514</v>
      </c>
      <c r="B75" s="18" t="s">
        <v>16</v>
      </c>
      <c r="C75" s="21">
        <v>20201212</v>
      </c>
      <c r="D75" s="21">
        <v>610538201209</v>
      </c>
      <c r="E75" s="21" t="s">
        <v>16</v>
      </c>
      <c r="F75" s="21">
        <v>20201222</v>
      </c>
      <c r="G75" s="21" t="s">
        <v>17</v>
      </c>
      <c r="H75" s="21" t="s">
        <v>43</v>
      </c>
      <c r="I75" s="21" t="s">
        <v>95</v>
      </c>
      <c r="J75" s="21">
        <v>1.54</v>
      </c>
      <c r="K75" s="21" t="s">
        <v>20</v>
      </c>
      <c r="L75">
        <f t="shared" si="1"/>
        <v>2</v>
      </c>
      <c r="M75">
        <f>MATCH(H:H,价格表!$B$4:$B$35,0)</f>
        <v>10</v>
      </c>
      <c r="N75" s="27">
        <f>IF(J75&lt;=0.3,INDEX(价格表!$B$4:$I$31,M75,2),IF(AND(J75&gt;0.3,J75&lt;=1),INDEX(价格表!$B$4:$I$31,M75,3),IF(AND(J75&gt;1,J75&lt;=2.2),INDEX(价格表!$B$4:$I$31,M75,4),IF(AND(J75&gt;2.2,J75&lt;=3.3),INDEX(价格表!$B$4:$I$31,M75,5),IF(AND(J75&gt;3.3,J75&lt;=4),INDEX(价格表!$B$4:$I$31,M75,6),IF(AND(J75&gt;4,J75&lt;=5.5),INDEX(价格表!$B$4:$I$31,M75,7),IF(J75&gt;5.5,2.6+INDEX(价格表!$B$4:$I$31,M75,8)*L75)))))))</f>
        <v>2.15</v>
      </c>
    </row>
    <row r="76" spans="1:14">
      <c r="A76" s="20">
        <v>4310937951515</v>
      </c>
      <c r="B76" s="18" t="s">
        <v>16</v>
      </c>
      <c r="C76" s="21">
        <v>20201212</v>
      </c>
      <c r="D76" s="21">
        <v>610538201209</v>
      </c>
      <c r="E76" s="21" t="s">
        <v>16</v>
      </c>
      <c r="F76" s="21">
        <v>20201222</v>
      </c>
      <c r="G76" s="21" t="s">
        <v>17</v>
      </c>
      <c r="H76" s="21" t="s">
        <v>33</v>
      </c>
      <c r="I76" s="21" t="s">
        <v>34</v>
      </c>
      <c r="J76" s="21">
        <v>1.42</v>
      </c>
      <c r="K76" s="21" t="s">
        <v>20</v>
      </c>
      <c r="L76">
        <f t="shared" si="1"/>
        <v>2</v>
      </c>
      <c r="M76">
        <f>MATCH(H:H,价格表!$B$4:$B$35,0)</f>
        <v>13</v>
      </c>
      <c r="N76" s="27">
        <f>IF(J76&lt;=0.3,INDEX(价格表!$B$4:$I$31,M76,2),IF(AND(J76&gt;0.3,J76&lt;=1),INDEX(价格表!$B$4:$I$31,M76,3),IF(AND(J76&gt;1,J76&lt;=2.2),INDEX(价格表!$B$4:$I$31,M76,4),IF(AND(J76&gt;2.2,J76&lt;=3.3),INDEX(价格表!$B$4:$I$31,M76,5),IF(AND(J76&gt;3.3,J76&lt;=4),INDEX(价格表!$B$4:$I$31,M76,6),IF(AND(J76&gt;4,J76&lt;=5.5),INDEX(价格表!$B$4:$I$31,M76,7),IF(J76&gt;5.5,2.6+INDEX(价格表!$B$4:$I$31,M76,8)*L76)))))))</f>
        <v>2.15</v>
      </c>
    </row>
    <row r="77" spans="1:14">
      <c r="A77" s="20">
        <v>4310937951516</v>
      </c>
      <c r="B77" s="18" t="s">
        <v>16</v>
      </c>
      <c r="C77" s="21">
        <v>20201212</v>
      </c>
      <c r="D77" s="21">
        <v>610538201209</v>
      </c>
      <c r="E77" s="21" t="s">
        <v>16</v>
      </c>
      <c r="F77" s="21">
        <v>20201222</v>
      </c>
      <c r="G77" s="21" t="s">
        <v>17</v>
      </c>
      <c r="H77" s="21" t="s">
        <v>18</v>
      </c>
      <c r="I77" s="21" t="s">
        <v>53</v>
      </c>
      <c r="J77" s="21">
        <v>2.8</v>
      </c>
      <c r="K77" s="21" t="s">
        <v>20</v>
      </c>
      <c r="L77">
        <f t="shared" si="1"/>
        <v>3</v>
      </c>
      <c r="M77">
        <f>MATCH(H:H,价格表!$B$4:$B$35,0)</f>
        <v>1</v>
      </c>
      <c r="N77" s="27">
        <f>IF(J77&lt;=0.3,INDEX(价格表!$B$4:$I$31,M77,2),IF(AND(J77&gt;0.3,J77&lt;=1),INDEX(价格表!$B$4:$I$31,M77,3),IF(AND(J77&gt;1,J77&lt;=2.2),INDEX(价格表!$B$4:$I$31,M77,4),IF(AND(J77&gt;2.2,J77&lt;=3.3),INDEX(价格表!$B$4:$I$31,M77,5),IF(AND(J77&gt;3.3,J77&lt;=4),INDEX(价格表!$B$4:$I$31,M77,6),IF(AND(J77&gt;4,J77&lt;=5.5),INDEX(价格表!$B$4:$I$31,M77,7),IF(J77&gt;5.5,2.6+INDEX(价格表!$B$4:$I$31,M77,8)*L77)))))))</f>
        <v>2.5</v>
      </c>
    </row>
    <row r="78" spans="1:14">
      <c r="A78" s="20">
        <v>4310937951517</v>
      </c>
      <c r="B78" s="18" t="s">
        <v>16</v>
      </c>
      <c r="C78" s="21">
        <v>20201212</v>
      </c>
      <c r="D78" s="21">
        <v>610538201209</v>
      </c>
      <c r="E78" s="21" t="s">
        <v>16</v>
      </c>
      <c r="F78" s="21">
        <v>20201222</v>
      </c>
      <c r="G78" s="21" t="s">
        <v>17</v>
      </c>
      <c r="H78" s="21" t="s">
        <v>27</v>
      </c>
      <c r="I78" s="21" t="s">
        <v>49</v>
      </c>
      <c r="J78" s="21">
        <v>2.86</v>
      </c>
      <c r="K78" s="21" t="s">
        <v>20</v>
      </c>
      <c r="L78">
        <f t="shared" si="1"/>
        <v>3</v>
      </c>
      <c r="M78">
        <f>MATCH(H:H,价格表!$B$4:$B$35,0)</f>
        <v>3</v>
      </c>
      <c r="N78" s="27">
        <f>IF(J78&lt;=0.3,INDEX(价格表!$B$4:$I$31,M78,2),IF(AND(J78&gt;0.3,J78&lt;=1),INDEX(价格表!$B$4:$I$31,M78,3),IF(AND(J78&gt;1,J78&lt;=2.2),INDEX(价格表!$B$4:$I$31,M78,4),IF(AND(J78&gt;2.2,J78&lt;=3.3),INDEX(价格表!$B$4:$I$31,M78,5),IF(AND(J78&gt;3.3,J78&lt;=4),INDEX(价格表!$B$4:$I$31,M78,6),IF(AND(J78&gt;4,J78&lt;=5.5),INDEX(价格表!$B$4:$I$31,M78,7),IF(J78&gt;5.5,2.6+INDEX(价格表!$B$4:$I$31,M78,8)*L78)))))))</f>
        <v>2.5</v>
      </c>
    </row>
    <row r="79" spans="1:14">
      <c r="A79" s="20">
        <v>4310937951518</v>
      </c>
      <c r="B79" s="18" t="s">
        <v>16</v>
      </c>
      <c r="C79" s="21">
        <v>20201212</v>
      </c>
      <c r="D79" s="21">
        <v>610538201209</v>
      </c>
      <c r="E79" s="21" t="s">
        <v>16</v>
      </c>
      <c r="F79" s="21">
        <v>20201222</v>
      </c>
      <c r="G79" s="21" t="s">
        <v>17</v>
      </c>
      <c r="H79" s="21" t="s">
        <v>88</v>
      </c>
      <c r="I79" s="21" t="s">
        <v>96</v>
      </c>
      <c r="J79" s="21">
        <v>1.45</v>
      </c>
      <c r="K79" s="21" t="s">
        <v>20</v>
      </c>
      <c r="L79">
        <f t="shared" si="1"/>
        <v>2</v>
      </c>
      <c r="M79">
        <f>MATCH(H:H,价格表!$B$4:$B$35,0)</f>
        <v>19</v>
      </c>
      <c r="N79" s="27">
        <f>IF(J79&lt;=0.3,INDEX(价格表!$B$4:$I$31,M79,2),IF(AND(J79&gt;0.3,J79&lt;=1),INDEX(价格表!$B$4:$I$31,M79,3),IF(AND(J79&gt;1,J79&lt;=2.2),INDEX(价格表!$B$4:$I$31,M79,4),IF(AND(J79&gt;2.2,J79&lt;=3.3),INDEX(价格表!$B$4:$I$31,M79,5),IF(AND(J79&gt;3.3,J79&lt;=4),INDEX(价格表!$B$4:$I$31,M79,6),IF(AND(J79&gt;4,J79&lt;=5.5),INDEX(价格表!$B$4:$I$31,M79,7),IF(J79&gt;5.5,2.6+INDEX(价格表!$B$4:$I$31,M79,8)*L79)))))))</f>
        <v>2.15</v>
      </c>
    </row>
    <row r="80" spans="1:14">
      <c r="A80" s="20">
        <v>4310937951519</v>
      </c>
      <c r="B80" s="18" t="s">
        <v>16</v>
      </c>
      <c r="C80" s="21">
        <v>20201212</v>
      </c>
      <c r="D80" s="21">
        <v>610538201209</v>
      </c>
      <c r="E80" s="21" t="s">
        <v>16</v>
      </c>
      <c r="F80" s="21">
        <v>20201222</v>
      </c>
      <c r="G80" s="21" t="s">
        <v>17</v>
      </c>
      <c r="H80" s="21" t="s">
        <v>68</v>
      </c>
      <c r="I80" s="21" t="s">
        <v>97</v>
      </c>
      <c r="J80" s="21">
        <v>1.62</v>
      </c>
      <c r="K80" s="21" t="s">
        <v>20</v>
      </c>
      <c r="L80">
        <f t="shared" si="1"/>
        <v>2</v>
      </c>
      <c r="M80">
        <f>MATCH(H:H,价格表!$B$4:$B$35,0)</f>
        <v>5</v>
      </c>
      <c r="N80" s="27">
        <f>IF(J80&lt;=0.3,INDEX(价格表!$B$4:$I$31,M80,2),IF(AND(J80&gt;0.3,J80&lt;=1),INDEX(价格表!$B$4:$I$31,M80,3),IF(AND(J80&gt;1,J80&lt;=2.2),INDEX(价格表!$B$4:$I$31,M80,4),IF(AND(J80&gt;2.2,J80&lt;=3.3),INDEX(价格表!$B$4:$I$31,M80,5),IF(AND(J80&gt;3.3,J80&lt;=4),INDEX(价格表!$B$4:$I$31,M80,6),IF(AND(J80&gt;4,J80&lt;=5.5),INDEX(价格表!$B$4:$I$31,M80,7),IF(J80&gt;5.5,2.6+INDEX(价格表!$B$4:$I$31,M80,8)*L80)))))))</f>
        <v>2.15</v>
      </c>
    </row>
    <row r="81" spans="1:14">
      <c r="A81" s="20">
        <v>4310937951520</v>
      </c>
      <c r="B81" s="18" t="s">
        <v>16</v>
      </c>
      <c r="C81" s="21">
        <v>20201212</v>
      </c>
      <c r="D81" s="21">
        <v>610538201209</v>
      </c>
      <c r="E81" s="21" t="s">
        <v>16</v>
      </c>
      <c r="F81" s="21">
        <v>20201222</v>
      </c>
      <c r="G81" s="21" t="s">
        <v>17</v>
      </c>
      <c r="H81" s="21" t="s">
        <v>23</v>
      </c>
      <c r="I81" s="21" t="s">
        <v>98</v>
      </c>
      <c r="J81" s="21">
        <v>1.46</v>
      </c>
      <c r="K81" s="21" t="s">
        <v>20</v>
      </c>
      <c r="L81">
        <f t="shared" si="1"/>
        <v>2</v>
      </c>
      <c r="M81">
        <f>MATCH(H:H,价格表!$B$4:$B$35,0)</f>
        <v>15</v>
      </c>
      <c r="N81" s="27">
        <f>IF(J81&lt;=0.3,INDEX(价格表!$B$4:$I$31,M81,2),IF(AND(J81&gt;0.3,J81&lt;=1),INDEX(价格表!$B$4:$I$31,M81,3),IF(AND(J81&gt;1,J81&lt;=2.2),INDEX(价格表!$B$4:$I$31,M81,4),IF(AND(J81&gt;2.2,J81&lt;=3.3),INDEX(价格表!$B$4:$I$31,M81,5),IF(AND(J81&gt;3.3,J81&lt;=4),INDEX(价格表!$B$4:$I$31,M81,6),IF(AND(J81&gt;4,J81&lt;=5.5),INDEX(价格表!$B$4:$I$31,M81,7),IF(J81&gt;5.5,2.6+INDEX(价格表!$B$4:$I$31,M81,8)*L81)))))))</f>
        <v>2.15</v>
      </c>
    </row>
    <row r="82" spans="1:14">
      <c r="A82" s="20">
        <v>4310937951522</v>
      </c>
      <c r="B82" s="18" t="s">
        <v>16</v>
      </c>
      <c r="C82" s="21">
        <v>20201212</v>
      </c>
      <c r="D82" s="21">
        <v>610538201209</v>
      </c>
      <c r="E82" s="21" t="s">
        <v>16</v>
      </c>
      <c r="F82" s="21">
        <v>20201222</v>
      </c>
      <c r="G82" s="21" t="s">
        <v>17</v>
      </c>
      <c r="H82" s="21" t="s">
        <v>50</v>
      </c>
      <c r="I82" s="21" t="s">
        <v>62</v>
      </c>
      <c r="J82" s="21">
        <v>2.84</v>
      </c>
      <c r="K82" s="21" t="s">
        <v>20</v>
      </c>
      <c r="L82">
        <f t="shared" si="1"/>
        <v>3</v>
      </c>
      <c r="M82">
        <f>MATCH(H:H,价格表!$B$4:$B$35,0)</f>
        <v>4</v>
      </c>
      <c r="N82" s="27">
        <f>IF(J82&lt;=0.3,INDEX(价格表!$B$4:$I$31,M82,2),IF(AND(J82&gt;0.3,J82&lt;=1),INDEX(价格表!$B$4:$I$31,M82,3),IF(AND(J82&gt;1,J82&lt;=2.2),INDEX(价格表!$B$4:$I$31,M82,4),IF(AND(J82&gt;2.2,J82&lt;=3.3),INDEX(价格表!$B$4:$I$31,M82,5),IF(AND(J82&gt;3.3,J82&lt;=4),INDEX(价格表!$B$4:$I$31,M82,6),IF(AND(J82&gt;4,J82&lt;=5.5),INDEX(价格表!$B$4:$I$31,M82,7),IF(J82&gt;5.5,2.6+INDEX(价格表!$B$4:$I$31,M82,8)*L82)))))))</f>
        <v>2.5</v>
      </c>
    </row>
    <row r="83" spans="1:14">
      <c r="A83" s="20">
        <v>4310937951523</v>
      </c>
      <c r="B83" s="18" t="s">
        <v>16</v>
      </c>
      <c r="C83" s="21">
        <v>20201212</v>
      </c>
      <c r="D83" s="21">
        <v>610538201209</v>
      </c>
      <c r="E83" s="21" t="s">
        <v>16</v>
      </c>
      <c r="F83" s="21">
        <v>20201222</v>
      </c>
      <c r="G83" s="21" t="s">
        <v>17</v>
      </c>
      <c r="H83" s="21" t="s">
        <v>23</v>
      </c>
      <c r="I83" s="21" t="s">
        <v>99</v>
      </c>
      <c r="J83" s="21">
        <v>2.81</v>
      </c>
      <c r="K83" s="21" t="s">
        <v>20</v>
      </c>
      <c r="L83">
        <f t="shared" si="1"/>
        <v>3</v>
      </c>
      <c r="M83">
        <f>MATCH(H:H,价格表!$B$4:$B$35,0)</f>
        <v>15</v>
      </c>
      <c r="N83" s="27">
        <f>IF(J83&lt;=0.3,INDEX(价格表!$B$4:$I$31,M83,2),IF(AND(J83&gt;0.3,J83&lt;=1),INDEX(价格表!$B$4:$I$31,M83,3),IF(AND(J83&gt;1,J83&lt;=2.2),INDEX(价格表!$B$4:$I$31,M83,4),IF(AND(J83&gt;2.2,J83&lt;=3.3),INDEX(价格表!$B$4:$I$31,M83,5),IF(AND(J83&gt;3.3,J83&lt;=4),INDEX(价格表!$B$4:$I$31,M83,6),IF(AND(J83&gt;4,J83&lt;=5.5),INDEX(价格表!$B$4:$I$31,M83,7),IF(J83&gt;5.5,2.6+INDEX(价格表!$B$4:$I$31,M83,8)*L83)))))))</f>
        <v>2.5</v>
      </c>
    </row>
    <row r="84" spans="1:14">
      <c r="A84" s="20">
        <v>4310937951557</v>
      </c>
      <c r="B84" s="18" t="s">
        <v>16</v>
      </c>
      <c r="C84" s="21">
        <v>20201212</v>
      </c>
      <c r="D84" s="21">
        <v>610538201209</v>
      </c>
      <c r="E84" s="21" t="s">
        <v>16</v>
      </c>
      <c r="F84" s="21">
        <v>20201222</v>
      </c>
      <c r="G84" s="21" t="s">
        <v>17</v>
      </c>
      <c r="H84" s="21" t="s">
        <v>56</v>
      </c>
      <c r="I84" s="21" t="s">
        <v>100</v>
      </c>
      <c r="J84" s="21">
        <v>1.46</v>
      </c>
      <c r="K84" s="21" t="s">
        <v>20</v>
      </c>
      <c r="L84">
        <f t="shared" si="1"/>
        <v>2</v>
      </c>
      <c r="M84">
        <f>MATCH(H:H,价格表!$B$4:$B$35,0)</f>
        <v>11</v>
      </c>
      <c r="N84" s="27">
        <f>IF(J84&lt;=0.3,INDEX(价格表!$B$4:$I$31,M84,2),IF(AND(J84&gt;0.3,J84&lt;=1),INDEX(价格表!$B$4:$I$31,M84,3),IF(AND(J84&gt;1,J84&lt;=2.2),INDEX(价格表!$B$4:$I$31,M84,4),IF(AND(J84&gt;2.2,J84&lt;=3.3),INDEX(价格表!$B$4:$I$31,M84,5),IF(AND(J84&gt;3.3,J84&lt;=4),INDEX(价格表!$B$4:$I$31,M84,6),IF(AND(J84&gt;4,J84&lt;=5.5),INDEX(价格表!$B$4:$I$31,M84,7),IF(J84&gt;5.5,2.6+INDEX(价格表!$B$4:$I$31,M84,8)*L84)))))))</f>
        <v>2.15</v>
      </c>
    </row>
    <row r="85" spans="1:14">
      <c r="A85" s="20">
        <v>4310937951558</v>
      </c>
      <c r="B85" s="18" t="s">
        <v>16</v>
      </c>
      <c r="C85" s="21">
        <v>20201212</v>
      </c>
      <c r="D85" s="21">
        <v>610538201209</v>
      </c>
      <c r="E85" s="21" t="s">
        <v>16</v>
      </c>
      <c r="F85" s="21">
        <v>20201222</v>
      </c>
      <c r="G85" s="21" t="s">
        <v>17</v>
      </c>
      <c r="H85" s="21" t="s">
        <v>18</v>
      </c>
      <c r="I85" s="21" t="s">
        <v>53</v>
      </c>
      <c r="J85" s="21">
        <v>1.42</v>
      </c>
      <c r="K85" s="21" t="s">
        <v>20</v>
      </c>
      <c r="L85">
        <f t="shared" si="1"/>
        <v>2</v>
      </c>
      <c r="M85">
        <f>MATCH(H:H,价格表!$B$4:$B$35,0)</f>
        <v>1</v>
      </c>
      <c r="N85" s="27">
        <f>IF(J85&lt;=0.3,INDEX(价格表!$B$4:$I$31,M85,2),IF(AND(J85&gt;0.3,J85&lt;=1),INDEX(价格表!$B$4:$I$31,M85,3),IF(AND(J85&gt;1,J85&lt;=2.2),INDEX(价格表!$B$4:$I$31,M85,4),IF(AND(J85&gt;2.2,J85&lt;=3.3),INDEX(价格表!$B$4:$I$31,M85,5),IF(AND(J85&gt;3.3,J85&lt;=4),INDEX(价格表!$B$4:$I$31,M85,6),IF(AND(J85&gt;4,J85&lt;=5.5),INDEX(价格表!$B$4:$I$31,M85,7),IF(J85&gt;5.5,2.6+INDEX(价格表!$B$4:$I$31,M85,8)*L85)))))))</f>
        <v>2.15</v>
      </c>
    </row>
    <row r="86" spans="1:14">
      <c r="A86" s="20">
        <v>4310937951559</v>
      </c>
      <c r="B86" s="18" t="s">
        <v>16</v>
      </c>
      <c r="C86" s="21">
        <v>20201212</v>
      </c>
      <c r="D86" s="21">
        <v>610538201209</v>
      </c>
      <c r="E86" s="21" t="s">
        <v>16</v>
      </c>
      <c r="F86" s="21">
        <v>20201222</v>
      </c>
      <c r="G86" s="21" t="s">
        <v>17</v>
      </c>
      <c r="H86" s="21" t="s">
        <v>88</v>
      </c>
      <c r="I86" s="21" t="s">
        <v>101</v>
      </c>
      <c r="J86" s="21">
        <v>2.84</v>
      </c>
      <c r="K86" s="21" t="s">
        <v>20</v>
      </c>
      <c r="L86">
        <f t="shared" si="1"/>
        <v>3</v>
      </c>
      <c r="M86">
        <f>MATCH(H:H,价格表!$B$4:$B$35,0)</f>
        <v>19</v>
      </c>
      <c r="N86" s="27">
        <f>IF(J86&lt;=0.3,INDEX(价格表!$B$4:$I$31,M86,2),IF(AND(J86&gt;0.3,J86&lt;=1),INDEX(价格表!$B$4:$I$31,M86,3),IF(AND(J86&gt;1,J86&lt;=2.2),INDEX(价格表!$B$4:$I$31,M86,4),IF(AND(J86&gt;2.2,J86&lt;=3.3),INDEX(价格表!$B$4:$I$31,M86,5),IF(AND(J86&gt;3.3,J86&lt;=4),INDEX(价格表!$B$4:$I$31,M86,6),IF(AND(J86&gt;4,J86&lt;=5.5),INDEX(价格表!$B$4:$I$31,M86,7),IF(J86&gt;5.5,2.6+INDEX(价格表!$B$4:$I$31,M86,8)*L86)))))))</f>
        <v>2.5</v>
      </c>
    </row>
    <row r="87" spans="1:14">
      <c r="A87" s="20">
        <v>4310937951561</v>
      </c>
      <c r="B87" s="18" t="s">
        <v>16</v>
      </c>
      <c r="C87" s="21">
        <v>20201212</v>
      </c>
      <c r="D87" s="21">
        <v>610538201209</v>
      </c>
      <c r="E87" s="21" t="s">
        <v>16</v>
      </c>
      <c r="F87" s="21">
        <v>20201222</v>
      </c>
      <c r="G87" s="21" t="s">
        <v>17</v>
      </c>
      <c r="H87" s="21" t="s">
        <v>35</v>
      </c>
      <c r="I87" s="21" t="s">
        <v>102</v>
      </c>
      <c r="J87" s="21">
        <v>1.48</v>
      </c>
      <c r="K87" s="21" t="s">
        <v>20</v>
      </c>
      <c r="L87">
        <f t="shared" si="1"/>
        <v>2</v>
      </c>
      <c r="M87">
        <f>MATCH(H:H,价格表!$B$4:$B$35,0)</f>
        <v>22</v>
      </c>
      <c r="N87" s="27">
        <f>IF(J87&lt;=0.3,INDEX(价格表!$B$4:$I$31,M87,2),IF(AND(J87&gt;0.3,J87&lt;=1),INDEX(价格表!$B$4:$I$31,M87,3),IF(AND(J87&gt;1,J87&lt;=2.2),INDEX(价格表!$B$4:$I$31,M87,4),IF(AND(J87&gt;2.2,J87&lt;=3.3),INDEX(价格表!$B$4:$I$31,M87,5),IF(AND(J87&gt;3.3,J87&lt;=4),INDEX(价格表!$B$4:$I$31,M87,6),IF(AND(J87&gt;4,J87&lt;=5.5),INDEX(价格表!$B$4:$I$31,M87,7),IF(J87&gt;5.5,2.6+INDEX(价格表!$B$4:$I$31,M87,8)*L87)))))))</f>
        <v>2.15</v>
      </c>
    </row>
    <row r="88" spans="1:14">
      <c r="A88" s="20">
        <v>4310937951563</v>
      </c>
      <c r="B88" s="18" t="s">
        <v>16</v>
      </c>
      <c r="C88" s="21">
        <v>20201212</v>
      </c>
      <c r="D88" s="21">
        <v>610538201209</v>
      </c>
      <c r="E88" s="21" t="s">
        <v>16</v>
      </c>
      <c r="F88" s="21">
        <v>20201222</v>
      </c>
      <c r="G88" s="21" t="s">
        <v>17</v>
      </c>
      <c r="H88" s="21" t="s">
        <v>23</v>
      </c>
      <c r="I88" s="21" t="s">
        <v>41</v>
      </c>
      <c r="J88" s="21">
        <v>1.49</v>
      </c>
      <c r="K88" s="21" t="s">
        <v>20</v>
      </c>
      <c r="L88">
        <f t="shared" si="1"/>
        <v>2</v>
      </c>
      <c r="M88">
        <f>MATCH(H:H,价格表!$B$4:$B$35,0)</f>
        <v>15</v>
      </c>
      <c r="N88" s="27">
        <f>IF(J88&lt;=0.3,INDEX(价格表!$B$4:$I$31,M88,2),IF(AND(J88&gt;0.3,J88&lt;=1),INDEX(价格表!$B$4:$I$31,M88,3),IF(AND(J88&gt;1,J88&lt;=2.2),INDEX(价格表!$B$4:$I$31,M88,4),IF(AND(J88&gt;2.2,J88&lt;=3.3),INDEX(价格表!$B$4:$I$31,M88,5),IF(AND(J88&gt;3.3,J88&lt;=4),INDEX(价格表!$B$4:$I$31,M88,6),IF(AND(J88&gt;4,J88&lt;=5.5),INDEX(价格表!$B$4:$I$31,M88,7),IF(J88&gt;5.5,2.6+INDEX(价格表!$B$4:$I$31,M88,8)*L88)))))))</f>
        <v>2.15</v>
      </c>
    </row>
    <row r="89" spans="1:14">
      <c r="A89" s="20">
        <v>4310937951564</v>
      </c>
      <c r="B89" s="18" t="s">
        <v>16</v>
      </c>
      <c r="C89" s="21">
        <v>20201212</v>
      </c>
      <c r="D89" s="21">
        <v>610538201209</v>
      </c>
      <c r="E89" s="21" t="s">
        <v>16</v>
      </c>
      <c r="F89" s="21">
        <v>20201222</v>
      </c>
      <c r="G89" s="21" t="s">
        <v>17</v>
      </c>
      <c r="H89" s="21" t="s">
        <v>27</v>
      </c>
      <c r="I89" s="21" t="s">
        <v>28</v>
      </c>
      <c r="J89" s="21">
        <v>2.95</v>
      </c>
      <c r="K89" s="21" t="s">
        <v>20</v>
      </c>
      <c r="L89">
        <f t="shared" si="1"/>
        <v>3</v>
      </c>
      <c r="M89">
        <f>MATCH(H:H,价格表!$B$4:$B$35,0)</f>
        <v>3</v>
      </c>
      <c r="N89" s="27">
        <f>IF(J89&lt;=0.3,INDEX(价格表!$B$4:$I$31,M89,2),IF(AND(J89&gt;0.3,J89&lt;=1),INDEX(价格表!$B$4:$I$31,M89,3),IF(AND(J89&gt;1,J89&lt;=2.2),INDEX(价格表!$B$4:$I$31,M89,4),IF(AND(J89&gt;2.2,J89&lt;=3.3),INDEX(价格表!$B$4:$I$31,M89,5),IF(AND(J89&gt;3.3,J89&lt;=4),INDEX(价格表!$B$4:$I$31,M89,6),IF(AND(J89&gt;4,J89&lt;=5.5),INDEX(价格表!$B$4:$I$31,M89,7),IF(J89&gt;5.5,2.6+INDEX(价格表!$B$4:$I$31,M89,8)*L89)))))))</f>
        <v>2.5</v>
      </c>
    </row>
    <row r="90" spans="1:14">
      <c r="A90" s="20">
        <v>4310937951565</v>
      </c>
      <c r="B90" s="18" t="s">
        <v>16</v>
      </c>
      <c r="C90" s="21">
        <v>20201212</v>
      </c>
      <c r="D90" s="21">
        <v>610538201209</v>
      </c>
      <c r="E90" s="21" t="s">
        <v>16</v>
      </c>
      <c r="F90" s="21">
        <v>20201222</v>
      </c>
      <c r="G90" s="21" t="s">
        <v>17</v>
      </c>
      <c r="H90" s="21" t="s">
        <v>58</v>
      </c>
      <c r="I90" s="21" t="s">
        <v>59</v>
      </c>
      <c r="J90" s="21">
        <v>2.83</v>
      </c>
      <c r="K90" s="21" t="s">
        <v>20</v>
      </c>
      <c r="L90">
        <f t="shared" si="1"/>
        <v>3</v>
      </c>
      <c r="M90">
        <f>MATCH(H:H,价格表!$B$4:$B$35,0)</f>
        <v>32</v>
      </c>
      <c r="N90" s="27">
        <f>L90*15+3</f>
        <v>48</v>
      </c>
    </row>
    <row r="91" spans="1:14">
      <c r="A91" s="20">
        <v>4310937951566</v>
      </c>
      <c r="B91" s="18" t="s">
        <v>16</v>
      </c>
      <c r="C91" s="21">
        <v>20201212</v>
      </c>
      <c r="D91" s="21">
        <v>610538201209</v>
      </c>
      <c r="E91" s="21" t="s">
        <v>16</v>
      </c>
      <c r="F91" s="21">
        <v>20201222</v>
      </c>
      <c r="G91" s="21" t="s">
        <v>17</v>
      </c>
      <c r="H91" s="21" t="s">
        <v>50</v>
      </c>
      <c r="I91" s="21" t="s">
        <v>62</v>
      </c>
      <c r="J91" s="21">
        <v>1.6</v>
      </c>
      <c r="K91" s="21" t="s">
        <v>20</v>
      </c>
      <c r="L91">
        <f t="shared" si="1"/>
        <v>2</v>
      </c>
      <c r="M91">
        <f>MATCH(H:H,价格表!$B$4:$B$35,0)</f>
        <v>4</v>
      </c>
      <c r="N91" s="27">
        <f>IF(J91&lt;=0.3,INDEX(价格表!$B$4:$I$31,M91,2),IF(AND(J91&gt;0.3,J91&lt;=1),INDEX(价格表!$B$4:$I$31,M91,3),IF(AND(J91&gt;1,J91&lt;=2.2),INDEX(价格表!$B$4:$I$31,M91,4),IF(AND(J91&gt;2.2,J91&lt;=3.3),INDEX(价格表!$B$4:$I$31,M91,5),IF(AND(J91&gt;3.3,J91&lt;=4),INDEX(价格表!$B$4:$I$31,M91,6),IF(AND(J91&gt;4,J91&lt;=5.5),INDEX(价格表!$B$4:$I$31,M91,7),IF(J91&gt;5.5,2.6+INDEX(价格表!$B$4:$I$31,M91,8)*L91)))))))</f>
        <v>2.15</v>
      </c>
    </row>
    <row r="92" spans="1:14">
      <c r="A92" s="20">
        <v>4310937952217</v>
      </c>
      <c r="B92" s="18" t="s">
        <v>16</v>
      </c>
      <c r="C92" s="21">
        <v>20201212</v>
      </c>
      <c r="D92" s="21">
        <v>610538201209</v>
      </c>
      <c r="E92" s="21" t="s">
        <v>16</v>
      </c>
      <c r="F92" s="21">
        <v>20201222</v>
      </c>
      <c r="G92" s="21" t="s">
        <v>17</v>
      </c>
      <c r="H92" s="21" t="s">
        <v>37</v>
      </c>
      <c r="I92" s="21" t="s">
        <v>103</v>
      </c>
      <c r="J92" s="21">
        <v>1.45</v>
      </c>
      <c r="K92" s="21" t="s">
        <v>20</v>
      </c>
      <c r="L92">
        <f t="shared" si="1"/>
        <v>2</v>
      </c>
      <c r="M92">
        <f>MATCH(H:H,价格表!$B$4:$B$35,0)</f>
        <v>12</v>
      </c>
      <c r="N92" s="27">
        <f>IF(J92&lt;=0.3,INDEX(价格表!$B$4:$I$31,M92,2),IF(AND(J92&gt;0.3,J92&lt;=1),INDEX(价格表!$B$4:$I$31,M92,3),IF(AND(J92&gt;1,J92&lt;=2.2),INDEX(价格表!$B$4:$I$31,M92,4),IF(AND(J92&gt;2.2,J92&lt;=3.3),INDEX(价格表!$B$4:$I$31,M92,5),IF(AND(J92&gt;3.3,J92&lt;=4),INDEX(价格表!$B$4:$I$31,M92,6),IF(AND(J92&gt;4,J92&lt;=5.5),INDEX(价格表!$B$4:$I$31,M92,7),IF(J92&gt;5.5,2.6+INDEX(价格表!$B$4:$I$31,M92,8)*L92)))))))</f>
        <v>2.15</v>
      </c>
    </row>
    <row r="93" spans="1:14">
      <c r="A93" s="20">
        <v>4310937952218</v>
      </c>
      <c r="B93" s="18" t="s">
        <v>16</v>
      </c>
      <c r="C93" s="21">
        <v>20201212</v>
      </c>
      <c r="D93" s="21">
        <v>610538201209</v>
      </c>
      <c r="E93" s="21" t="s">
        <v>16</v>
      </c>
      <c r="F93" s="21">
        <v>20201222</v>
      </c>
      <c r="G93" s="21" t="s">
        <v>17</v>
      </c>
      <c r="H93" s="21" t="s">
        <v>58</v>
      </c>
      <c r="I93" s="21" t="s">
        <v>104</v>
      </c>
      <c r="J93" s="21">
        <v>1.44</v>
      </c>
      <c r="K93" s="21" t="s">
        <v>20</v>
      </c>
      <c r="L93">
        <f t="shared" si="1"/>
        <v>2</v>
      </c>
      <c r="M93">
        <f>MATCH(H:H,价格表!$B$4:$B$35,0)</f>
        <v>32</v>
      </c>
      <c r="N93" s="27">
        <f>L93*15+3</f>
        <v>33</v>
      </c>
    </row>
    <row r="94" spans="1:14">
      <c r="A94" s="20">
        <v>4310937952219</v>
      </c>
      <c r="B94" s="18" t="s">
        <v>16</v>
      </c>
      <c r="C94" s="21">
        <v>20201212</v>
      </c>
      <c r="D94" s="21">
        <v>610538201209</v>
      </c>
      <c r="E94" s="21" t="s">
        <v>16</v>
      </c>
      <c r="F94" s="21">
        <v>20201222</v>
      </c>
      <c r="G94" s="21" t="s">
        <v>17</v>
      </c>
      <c r="H94" s="21" t="s">
        <v>37</v>
      </c>
      <c r="I94" s="21" t="s">
        <v>105</v>
      </c>
      <c r="J94" s="21">
        <v>2.83</v>
      </c>
      <c r="K94" s="21" t="s">
        <v>20</v>
      </c>
      <c r="L94">
        <f t="shared" si="1"/>
        <v>3</v>
      </c>
      <c r="M94">
        <f>MATCH(H:H,价格表!$B$4:$B$35,0)</f>
        <v>12</v>
      </c>
      <c r="N94" s="27">
        <f>IF(J94&lt;=0.3,INDEX(价格表!$B$4:$I$31,M94,2),IF(AND(J94&gt;0.3,J94&lt;=1),INDEX(价格表!$B$4:$I$31,M94,3),IF(AND(J94&gt;1,J94&lt;=2.2),INDEX(价格表!$B$4:$I$31,M94,4),IF(AND(J94&gt;2.2,J94&lt;=3.3),INDEX(价格表!$B$4:$I$31,M94,5),IF(AND(J94&gt;3.3,J94&lt;=4),INDEX(价格表!$B$4:$I$31,M94,6),IF(AND(J94&gt;4,J94&lt;=5.5),INDEX(价格表!$B$4:$I$31,M94,7),IF(J94&gt;5.5,2.6+INDEX(价格表!$B$4:$I$31,M94,8)*L94)))))))</f>
        <v>2.5</v>
      </c>
    </row>
    <row r="95" spans="1:14">
      <c r="A95" s="20">
        <v>4310937952221</v>
      </c>
      <c r="B95" s="18" t="s">
        <v>16</v>
      </c>
      <c r="C95" s="21">
        <v>20201212</v>
      </c>
      <c r="D95" s="21">
        <v>610538201209</v>
      </c>
      <c r="E95" s="21" t="s">
        <v>16</v>
      </c>
      <c r="F95" s="21">
        <v>20201222</v>
      </c>
      <c r="G95" s="21" t="s">
        <v>17</v>
      </c>
      <c r="H95" s="21" t="s">
        <v>56</v>
      </c>
      <c r="I95" s="21" t="s">
        <v>106</v>
      </c>
      <c r="J95" s="21">
        <v>2.83</v>
      </c>
      <c r="K95" s="21" t="s">
        <v>20</v>
      </c>
      <c r="L95">
        <f t="shared" si="1"/>
        <v>3</v>
      </c>
      <c r="M95">
        <f>MATCH(H:H,价格表!$B$4:$B$35,0)</f>
        <v>11</v>
      </c>
      <c r="N95" s="27">
        <f>IF(J95&lt;=0.3,INDEX(价格表!$B$4:$I$31,M95,2),IF(AND(J95&gt;0.3,J95&lt;=1),INDEX(价格表!$B$4:$I$31,M95,3),IF(AND(J95&gt;1,J95&lt;=2.2),INDEX(价格表!$B$4:$I$31,M95,4),IF(AND(J95&gt;2.2,J95&lt;=3.3),INDEX(价格表!$B$4:$I$31,M95,5),IF(AND(J95&gt;3.3,J95&lt;=4),INDEX(价格表!$B$4:$I$31,M95,6),IF(AND(J95&gt;4,J95&lt;=5.5),INDEX(价格表!$B$4:$I$31,M95,7),IF(J95&gt;5.5,2.6+INDEX(价格表!$B$4:$I$31,M95,8)*L95)))))))</f>
        <v>2.5</v>
      </c>
    </row>
    <row r="96" spans="1:14">
      <c r="A96" s="20">
        <v>4310937952222</v>
      </c>
      <c r="B96" s="18" t="s">
        <v>16</v>
      </c>
      <c r="C96" s="21">
        <v>20201212</v>
      </c>
      <c r="D96" s="21">
        <v>610538201209</v>
      </c>
      <c r="E96" s="21" t="s">
        <v>16</v>
      </c>
      <c r="F96" s="21">
        <v>20201222</v>
      </c>
      <c r="G96" s="21" t="s">
        <v>17</v>
      </c>
      <c r="H96" s="21" t="s">
        <v>82</v>
      </c>
      <c r="I96" s="21" t="s">
        <v>83</v>
      </c>
      <c r="J96" s="21">
        <v>1.55</v>
      </c>
      <c r="K96" s="21" t="s">
        <v>20</v>
      </c>
      <c r="L96">
        <f t="shared" si="1"/>
        <v>2</v>
      </c>
      <c r="M96">
        <f>MATCH(H:H,价格表!$B$4:$B$35,0)</f>
        <v>2</v>
      </c>
      <c r="N96" s="27">
        <f>IF(J96&lt;=0.3,INDEX(价格表!$B$4:$I$31,M96,2),IF(AND(J96&gt;0.3,J96&lt;=1),INDEX(价格表!$B$4:$I$31,M96,3),IF(AND(J96&gt;1,J96&lt;=2.2),INDEX(价格表!$B$4:$I$31,M96,4),IF(AND(J96&gt;2.2,J96&lt;=3.3),INDEX(价格表!$B$4:$I$31,M96,5),IF(AND(J96&gt;3.3,J96&lt;=4),INDEX(价格表!$B$4:$I$31,M96,6),IF(AND(J96&gt;4,J96&lt;=5.5),INDEX(价格表!$B$4:$I$31,M96,7),IF(J96&gt;5.5,2.6+INDEX(价格表!$B$4:$I$31,M96,8)*L96)))))))</f>
        <v>2.15</v>
      </c>
    </row>
    <row r="97" spans="1:14">
      <c r="A97" s="20">
        <v>4310937952224</v>
      </c>
      <c r="B97" s="18" t="s">
        <v>16</v>
      </c>
      <c r="C97" s="21">
        <v>20201212</v>
      </c>
      <c r="D97" s="21">
        <v>610538201209</v>
      </c>
      <c r="E97" s="21" t="s">
        <v>16</v>
      </c>
      <c r="F97" s="21">
        <v>20201222</v>
      </c>
      <c r="G97" s="21" t="s">
        <v>17</v>
      </c>
      <c r="H97" s="21" t="s">
        <v>23</v>
      </c>
      <c r="I97" s="21" t="s">
        <v>98</v>
      </c>
      <c r="J97" s="21">
        <v>1.46</v>
      </c>
      <c r="K97" s="21" t="s">
        <v>20</v>
      </c>
      <c r="L97">
        <f t="shared" si="1"/>
        <v>2</v>
      </c>
      <c r="M97">
        <f>MATCH(H:H,价格表!$B$4:$B$35,0)</f>
        <v>15</v>
      </c>
      <c r="N97" s="27">
        <f>IF(J97&lt;=0.3,INDEX(价格表!$B$4:$I$31,M97,2),IF(AND(J97&gt;0.3,J97&lt;=1),INDEX(价格表!$B$4:$I$31,M97,3),IF(AND(J97&gt;1,J97&lt;=2.2),INDEX(价格表!$B$4:$I$31,M97,4),IF(AND(J97&gt;2.2,J97&lt;=3.3),INDEX(价格表!$B$4:$I$31,M97,5),IF(AND(J97&gt;3.3,J97&lt;=4),INDEX(价格表!$B$4:$I$31,M97,6),IF(AND(J97&gt;4,J97&lt;=5.5),INDEX(价格表!$B$4:$I$31,M97,7),IF(J97&gt;5.5,2.6+INDEX(价格表!$B$4:$I$31,M97,8)*L97)))))))</f>
        <v>2.15</v>
      </c>
    </row>
    <row r="98" spans="1:14">
      <c r="A98" s="20">
        <v>4310937952225</v>
      </c>
      <c r="B98" s="18" t="s">
        <v>16</v>
      </c>
      <c r="C98" s="21">
        <v>20201212</v>
      </c>
      <c r="D98" s="21">
        <v>610538201209</v>
      </c>
      <c r="E98" s="21" t="s">
        <v>16</v>
      </c>
      <c r="F98" s="21">
        <v>20201222</v>
      </c>
      <c r="G98" s="21" t="s">
        <v>17</v>
      </c>
      <c r="H98" s="21" t="s">
        <v>27</v>
      </c>
      <c r="I98" s="21" t="s">
        <v>107</v>
      </c>
      <c r="J98" s="21">
        <v>1.45</v>
      </c>
      <c r="K98" s="21" t="s">
        <v>20</v>
      </c>
      <c r="L98">
        <f t="shared" si="1"/>
        <v>2</v>
      </c>
      <c r="M98">
        <f>MATCH(H:H,价格表!$B$4:$B$35,0)</f>
        <v>3</v>
      </c>
      <c r="N98" s="27">
        <f>IF(J98&lt;=0.3,INDEX(价格表!$B$4:$I$31,M98,2),IF(AND(J98&gt;0.3,J98&lt;=1),INDEX(价格表!$B$4:$I$31,M98,3),IF(AND(J98&gt;1,J98&lt;=2.2),INDEX(价格表!$B$4:$I$31,M98,4),IF(AND(J98&gt;2.2,J98&lt;=3.3),INDEX(价格表!$B$4:$I$31,M98,5),IF(AND(J98&gt;3.3,J98&lt;=4),INDEX(价格表!$B$4:$I$31,M98,6),IF(AND(J98&gt;4,J98&lt;=5.5),INDEX(价格表!$B$4:$I$31,M98,7),IF(J98&gt;5.5,2.6+INDEX(价格表!$B$4:$I$31,M98,8)*L98)))))))</f>
        <v>2.15</v>
      </c>
    </row>
    <row r="99" spans="1:14">
      <c r="A99" s="20">
        <v>4310937952226</v>
      </c>
      <c r="B99" s="18" t="s">
        <v>16</v>
      </c>
      <c r="C99" s="21">
        <v>20201212</v>
      </c>
      <c r="D99" s="21">
        <v>610538201209</v>
      </c>
      <c r="E99" s="21" t="s">
        <v>16</v>
      </c>
      <c r="F99" s="21">
        <v>20201222</v>
      </c>
      <c r="G99" s="21" t="s">
        <v>17</v>
      </c>
      <c r="H99" s="21" t="s">
        <v>43</v>
      </c>
      <c r="I99" s="21" t="s">
        <v>108</v>
      </c>
      <c r="J99" s="21">
        <v>1.5</v>
      </c>
      <c r="K99" s="21" t="s">
        <v>20</v>
      </c>
      <c r="L99">
        <f t="shared" si="1"/>
        <v>2</v>
      </c>
      <c r="M99">
        <f>MATCH(H:H,价格表!$B$4:$B$35,0)</f>
        <v>10</v>
      </c>
      <c r="N99" s="27">
        <f>IF(J99&lt;=0.3,INDEX(价格表!$B$4:$I$31,M99,2),IF(AND(J99&gt;0.3,J99&lt;=1),INDEX(价格表!$B$4:$I$31,M99,3),IF(AND(J99&gt;1,J99&lt;=2.2),INDEX(价格表!$B$4:$I$31,M99,4),IF(AND(J99&gt;2.2,J99&lt;=3.3),INDEX(价格表!$B$4:$I$31,M99,5),IF(AND(J99&gt;3.3,J99&lt;=4),INDEX(价格表!$B$4:$I$31,M99,6),IF(AND(J99&gt;4,J99&lt;=5.5),INDEX(价格表!$B$4:$I$31,M99,7),IF(J99&gt;5.5,2.6+INDEX(价格表!$B$4:$I$31,M99,8)*L99)))))))</f>
        <v>2.15</v>
      </c>
    </row>
    <row r="100" spans="1:14">
      <c r="A100" s="20">
        <v>4310937955154</v>
      </c>
      <c r="B100" s="18" t="s">
        <v>16</v>
      </c>
      <c r="C100" s="21">
        <v>20201212</v>
      </c>
      <c r="D100" s="21">
        <v>610538201209</v>
      </c>
      <c r="E100" s="21" t="s">
        <v>16</v>
      </c>
      <c r="F100" s="21">
        <v>20201222</v>
      </c>
      <c r="G100" s="21" t="s">
        <v>17</v>
      </c>
      <c r="H100" s="21" t="s">
        <v>21</v>
      </c>
      <c r="I100" s="21" t="s">
        <v>109</v>
      </c>
      <c r="J100" s="21">
        <v>1.6</v>
      </c>
      <c r="K100" s="21" t="s">
        <v>20</v>
      </c>
      <c r="L100">
        <f t="shared" si="1"/>
        <v>2</v>
      </c>
      <c r="M100">
        <f>MATCH(H:H,价格表!$B$4:$B$35,0)</f>
        <v>20</v>
      </c>
      <c r="N100" s="27">
        <f>IF(J100&lt;=0.3,INDEX(价格表!$B$4:$I$31,M100,2),IF(AND(J100&gt;0.3,J100&lt;=1),INDEX(价格表!$B$4:$I$31,M100,3),IF(AND(J100&gt;1,J100&lt;=2.2),INDEX(价格表!$B$4:$I$31,M100,4),IF(AND(J100&gt;2.2,J100&lt;=3.3),INDEX(价格表!$B$4:$I$31,M100,5),IF(AND(J100&gt;3.3,J100&lt;=4),INDEX(价格表!$B$4:$I$31,M100,6),IF(AND(J100&gt;4,J100&lt;=5.5),INDEX(价格表!$B$4:$I$31,M100,7),IF(J100&gt;5.5,2.6+INDEX(价格表!$B$4:$I$31,M100,8)*L100)))))))</f>
        <v>2.15</v>
      </c>
    </row>
    <row r="101" spans="1:14">
      <c r="A101" s="20">
        <v>4310937955155</v>
      </c>
      <c r="B101" s="18" t="s">
        <v>16</v>
      </c>
      <c r="C101" s="21">
        <v>20201212</v>
      </c>
      <c r="D101" s="21">
        <v>610538201209</v>
      </c>
      <c r="E101" s="21" t="s">
        <v>16</v>
      </c>
      <c r="F101" s="21">
        <v>20201222</v>
      </c>
      <c r="G101" s="21" t="s">
        <v>17</v>
      </c>
      <c r="H101" s="21" t="s">
        <v>37</v>
      </c>
      <c r="I101" s="21" t="s">
        <v>72</v>
      </c>
      <c r="J101" s="21">
        <v>1.45</v>
      </c>
      <c r="K101" s="21" t="s">
        <v>20</v>
      </c>
      <c r="L101">
        <f t="shared" si="1"/>
        <v>2</v>
      </c>
      <c r="M101">
        <f>MATCH(H:H,价格表!$B$4:$B$35,0)</f>
        <v>12</v>
      </c>
      <c r="N101" s="27">
        <f>IF(J101&lt;=0.3,INDEX(价格表!$B$4:$I$31,M101,2),IF(AND(J101&gt;0.3,J101&lt;=1),INDEX(价格表!$B$4:$I$31,M101,3),IF(AND(J101&gt;1,J101&lt;=2.2),INDEX(价格表!$B$4:$I$31,M101,4),IF(AND(J101&gt;2.2,J101&lt;=3.3),INDEX(价格表!$B$4:$I$31,M101,5),IF(AND(J101&gt;3.3,J101&lt;=4),INDEX(价格表!$B$4:$I$31,M101,6),IF(AND(J101&gt;4,J101&lt;=5.5),INDEX(价格表!$B$4:$I$31,M101,7),IF(J101&gt;5.5,2.6+INDEX(价格表!$B$4:$I$31,M101,8)*L101)))))))</f>
        <v>2.15</v>
      </c>
    </row>
    <row r="102" spans="1:14">
      <c r="A102" s="20">
        <v>4310937955156</v>
      </c>
      <c r="B102" s="18" t="s">
        <v>16</v>
      </c>
      <c r="C102" s="21">
        <v>20201212</v>
      </c>
      <c r="D102" s="21">
        <v>610538201209</v>
      </c>
      <c r="E102" s="21" t="s">
        <v>16</v>
      </c>
      <c r="F102" s="21">
        <v>20201222</v>
      </c>
      <c r="G102" s="21" t="s">
        <v>17</v>
      </c>
      <c r="H102" s="21" t="s">
        <v>88</v>
      </c>
      <c r="I102" s="21" t="s">
        <v>110</v>
      </c>
      <c r="J102" s="21">
        <v>2.81</v>
      </c>
      <c r="K102" s="21" t="s">
        <v>20</v>
      </c>
      <c r="L102">
        <f t="shared" si="1"/>
        <v>3</v>
      </c>
      <c r="M102">
        <f>MATCH(H:H,价格表!$B$4:$B$35,0)</f>
        <v>19</v>
      </c>
      <c r="N102" s="27">
        <f>IF(J102&lt;=0.3,INDEX(价格表!$B$4:$I$31,M102,2),IF(AND(J102&gt;0.3,J102&lt;=1),INDEX(价格表!$B$4:$I$31,M102,3),IF(AND(J102&gt;1,J102&lt;=2.2),INDEX(价格表!$B$4:$I$31,M102,4),IF(AND(J102&gt;2.2,J102&lt;=3.3),INDEX(价格表!$B$4:$I$31,M102,5),IF(AND(J102&gt;3.3,J102&lt;=4),INDEX(价格表!$B$4:$I$31,M102,6),IF(AND(J102&gt;4,J102&lt;=5.5),INDEX(价格表!$B$4:$I$31,M102,7),IF(J102&gt;5.5,2.6+INDEX(价格表!$B$4:$I$31,M102,8)*L102)))))))</f>
        <v>2.5</v>
      </c>
    </row>
    <row r="103" spans="1:14">
      <c r="A103" s="20">
        <v>4310937955157</v>
      </c>
      <c r="B103" s="18" t="s">
        <v>16</v>
      </c>
      <c r="C103" s="21">
        <v>20201212</v>
      </c>
      <c r="D103" s="21">
        <v>610538201209</v>
      </c>
      <c r="E103" s="21" t="s">
        <v>16</v>
      </c>
      <c r="F103" s="21">
        <v>20201222</v>
      </c>
      <c r="G103" s="21" t="s">
        <v>17</v>
      </c>
      <c r="H103" s="21" t="s">
        <v>27</v>
      </c>
      <c r="I103" s="21" t="s">
        <v>49</v>
      </c>
      <c r="J103" s="21">
        <v>1.45</v>
      </c>
      <c r="K103" s="21" t="s">
        <v>20</v>
      </c>
      <c r="L103">
        <f t="shared" si="1"/>
        <v>2</v>
      </c>
      <c r="M103">
        <f>MATCH(H:H,价格表!$B$4:$B$35,0)</f>
        <v>3</v>
      </c>
      <c r="N103" s="27">
        <f>IF(J103&lt;=0.3,INDEX(价格表!$B$4:$I$31,M103,2),IF(AND(J103&gt;0.3,J103&lt;=1),INDEX(价格表!$B$4:$I$31,M103,3),IF(AND(J103&gt;1,J103&lt;=2.2),INDEX(价格表!$B$4:$I$31,M103,4),IF(AND(J103&gt;2.2,J103&lt;=3.3),INDEX(价格表!$B$4:$I$31,M103,5),IF(AND(J103&gt;3.3,J103&lt;=4),INDEX(价格表!$B$4:$I$31,M103,6),IF(AND(J103&gt;4,J103&lt;=5.5),INDEX(价格表!$B$4:$I$31,M103,7),IF(J103&gt;5.5,2.6+INDEX(价格表!$B$4:$I$31,M103,8)*L103)))))))</f>
        <v>2.15</v>
      </c>
    </row>
    <row r="104" spans="1:14">
      <c r="A104" s="20">
        <v>4310937955158</v>
      </c>
      <c r="B104" s="18" t="s">
        <v>16</v>
      </c>
      <c r="C104" s="21">
        <v>20201212</v>
      </c>
      <c r="D104" s="21">
        <v>610538201209</v>
      </c>
      <c r="E104" s="21" t="s">
        <v>16</v>
      </c>
      <c r="F104" s="21">
        <v>20201222</v>
      </c>
      <c r="G104" s="21" t="s">
        <v>17</v>
      </c>
      <c r="H104" s="21" t="s">
        <v>75</v>
      </c>
      <c r="I104" s="21" t="s">
        <v>111</v>
      </c>
      <c r="J104" s="21">
        <v>1.5</v>
      </c>
      <c r="K104" s="21" t="s">
        <v>20</v>
      </c>
      <c r="L104">
        <f t="shared" si="1"/>
        <v>2</v>
      </c>
      <c r="M104">
        <f>MATCH(H:H,价格表!$B$4:$B$35,0)</f>
        <v>24</v>
      </c>
      <c r="N104" s="27">
        <f>IF(J104&lt;=0.3,INDEX(价格表!$B$4:$I$31,M104,2),IF(AND(J104&gt;0.3,J104&lt;=1),INDEX(价格表!$B$4:$I$31,M104,3),IF(AND(J104&gt;1,J104&lt;=2.2),INDEX(价格表!$B$4:$I$31,M104,4),IF(AND(J104&gt;2.2,J104&lt;=3.3),INDEX(价格表!$B$4:$I$31,M104,5),IF(AND(J104&gt;3.3,J104&lt;=4),INDEX(价格表!$B$4:$I$31,M104,6),IF(AND(J104&gt;4,J104&lt;=5.5),INDEX(价格表!$B$4:$I$31,M104,7),IF(J104&gt;5.5,2.6+INDEX(价格表!$B$4:$I$31,M104,8)*L104)))))))</f>
        <v>2.15</v>
      </c>
    </row>
    <row r="105" spans="1:14">
      <c r="A105" s="20">
        <v>4310937955159</v>
      </c>
      <c r="B105" s="18" t="s">
        <v>16</v>
      </c>
      <c r="C105" s="21">
        <v>20201212</v>
      </c>
      <c r="D105" s="21">
        <v>610538201209</v>
      </c>
      <c r="E105" s="21" t="s">
        <v>16</v>
      </c>
      <c r="F105" s="21">
        <v>20201222</v>
      </c>
      <c r="G105" s="21" t="s">
        <v>17</v>
      </c>
      <c r="H105" s="21" t="s">
        <v>37</v>
      </c>
      <c r="I105" s="21" t="s">
        <v>72</v>
      </c>
      <c r="J105" s="21">
        <v>1.52</v>
      </c>
      <c r="K105" s="21" t="s">
        <v>20</v>
      </c>
      <c r="L105">
        <f t="shared" si="1"/>
        <v>2</v>
      </c>
      <c r="M105">
        <f>MATCH(H:H,价格表!$B$4:$B$35,0)</f>
        <v>12</v>
      </c>
      <c r="N105" s="27">
        <f>IF(J105&lt;=0.3,INDEX(价格表!$B$4:$I$31,M105,2),IF(AND(J105&gt;0.3,J105&lt;=1),INDEX(价格表!$B$4:$I$31,M105,3),IF(AND(J105&gt;1,J105&lt;=2.2),INDEX(价格表!$B$4:$I$31,M105,4),IF(AND(J105&gt;2.2,J105&lt;=3.3),INDEX(价格表!$B$4:$I$31,M105,5),IF(AND(J105&gt;3.3,J105&lt;=4),INDEX(价格表!$B$4:$I$31,M105,6),IF(AND(J105&gt;4,J105&lt;=5.5),INDEX(价格表!$B$4:$I$31,M105,7),IF(J105&gt;5.5,2.6+INDEX(价格表!$B$4:$I$31,M105,8)*L105)))))))</f>
        <v>2.15</v>
      </c>
    </row>
    <row r="106" spans="1:14">
      <c r="A106" s="20">
        <v>4310937955160</v>
      </c>
      <c r="B106" s="18" t="s">
        <v>16</v>
      </c>
      <c r="C106" s="21">
        <v>20201212</v>
      </c>
      <c r="D106" s="21">
        <v>610538201209</v>
      </c>
      <c r="E106" s="21" t="s">
        <v>16</v>
      </c>
      <c r="F106" s="21">
        <v>20201222</v>
      </c>
      <c r="G106" s="21" t="s">
        <v>17</v>
      </c>
      <c r="H106" s="21" t="s">
        <v>18</v>
      </c>
      <c r="I106" s="21" t="s">
        <v>53</v>
      </c>
      <c r="J106" s="21">
        <v>1.42</v>
      </c>
      <c r="K106" s="21" t="s">
        <v>20</v>
      </c>
      <c r="L106">
        <f t="shared" si="1"/>
        <v>2</v>
      </c>
      <c r="M106">
        <f>MATCH(H:H,价格表!$B$4:$B$35,0)</f>
        <v>1</v>
      </c>
      <c r="N106" s="27">
        <f>IF(J106&lt;=0.3,INDEX(价格表!$B$4:$I$31,M106,2),IF(AND(J106&gt;0.3,J106&lt;=1),INDEX(价格表!$B$4:$I$31,M106,3),IF(AND(J106&gt;1,J106&lt;=2.2),INDEX(价格表!$B$4:$I$31,M106,4),IF(AND(J106&gt;2.2,J106&lt;=3.3),INDEX(价格表!$B$4:$I$31,M106,5),IF(AND(J106&gt;3.3,J106&lt;=4),INDEX(价格表!$B$4:$I$31,M106,6),IF(AND(J106&gt;4,J106&lt;=5.5),INDEX(价格表!$B$4:$I$31,M106,7),IF(J106&gt;5.5,2.6+INDEX(价格表!$B$4:$I$31,M106,8)*L106)))))))</f>
        <v>2.15</v>
      </c>
    </row>
    <row r="107" spans="1:14">
      <c r="A107" s="20">
        <v>4310937955161</v>
      </c>
      <c r="B107" s="18" t="s">
        <v>16</v>
      </c>
      <c r="C107" s="21">
        <v>20201212</v>
      </c>
      <c r="D107" s="21">
        <v>610538201209</v>
      </c>
      <c r="E107" s="21" t="s">
        <v>16</v>
      </c>
      <c r="F107" s="21">
        <v>20201222</v>
      </c>
      <c r="G107" s="21" t="s">
        <v>17</v>
      </c>
      <c r="H107" s="21" t="s">
        <v>68</v>
      </c>
      <c r="I107" s="21" t="s">
        <v>112</v>
      </c>
      <c r="J107" s="21">
        <v>1.45</v>
      </c>
      <c r="K107" s="21" t="s">
        <v>20</v>
      </c>
      <c r="L107">
        <f t="shared" si="1"/>
        <v>2</v>
      </c>
      <c r="M107">
        <f>MATCH(H:H,价格表!$B$4:$B$35,0)</f>
        <v>5</v>
      </c>
      <c r="N107" s="27">
        <f>IF(J107&lt;=0.3,INDEX(价格表!$B$4:$I$31,M107,2),IF(AND(J107&gt;0.3,J107&lt;=1),INDEX(价格表!$B$4:$I$31,M107,3),IF(AND(J107&gt;1,J107&lt;=2.2),INDEX(价格表!$B$4:$I$31,M107,4),IF(AND(J107&gt;2.2,J107&lt;=3.3),INDEX(价格表!$B$4:$I$31,M107,5),IF(AND(J107&gt;3.3,J107&lt;=4),INDEX(价格表!$B$4:$I$31,M107,6),IF(AND(J107&gt;4,J107&lt;=5.5),INDEX(价格表!$B$4:$I$31,M107,7),IF(J107&gt;5.5,2.6+INDEX(价格表!$B$4:$I$31,M107,8)*L107)))))))</f>
        <v>2.15</v>
      </c>
    </row>
    <row r="108" spans="1:14">
      <c r="A108" s="20">
        <v>4310937955162</v>
      </c>
      <c r="B108" s="18" t="s">
        <v>16</v>
      </c>
      <c r="C108" s="21">
        <v>20201212</v>
      </c>
      <c r="D108" s="21">
        <v>610538201209</v>
      </c>
      <c r="E108" s="21" t="s">
        <v>16</v>
      </c>
      <c r="F108" s="21">
        <v>20201222</v>
      </c>
      <c r="G108" s="21" t="s">
        <v>17</v>
      </c>
      <c r="H108" s="21" t="s">
        <v>23</v>
      </c>
      <c r="I108" s="21" t="s">
        <v>98</v>
      </c>
      <c r="J108" s="21">
        <v>2.85</v>
      </c>
      <c r="K108" s="21" t="s">
        <v>20</v>
      </c>
      <c r="L108">
        <f t="shared" si="1"/>
        <v>3</v>
      </c>
      <c r="M108">
        <f>MATCH(H:H,价格表!$B$4:$B$35,0)</f>
        <v>15</v>
      </c>
      <c r="N108" s="27">
        <f>IF(J108&lt;=0.3,INDEX(价格表!$B$4:$I$31,M108,2),IF(AND(J108&gt;0.3,J108&lt;=1),INDEX(价格表!$B$4:$I$31,M108,3),IF(AND(J108&gt;1,J108&lt;=2.2),INDEX(价格表!$B$4:$I$31,M108,4),IF(AND(J108&gt;2.2,J108&lt;=3.3),INDEX(价格表!$B$4:$I$31,M108,5),IF(AND(J108&gt;3.3,J108&lt;=4),INDEX(价格表!$B$4:$I$31,M108,6),IF(AND(J108&gt;4,J108&lt;=5.5),INDEX(价格表!$B$4:$I$31,M108,7),IF(J108&gt;5.5,2.6+INDEX(价格表!$B$4:$I$31,M108,8)*L108)))))))</f>
        <v>2.5</v>
      </c>
    </row>
    <row r="109" spans="1:14">
      <c r="A109" s="20">
        <v>4310937955163</v>
      </c>
      <c r="B109" s="18" t="s">
        <v>16</v>
      </c>
      <c r="C109" s="21">
        <v>20201212</v>
      </c>
      <c r="D109" s="21">
        <v>610538201209</v>
      </c>
      <c r="E109" s="21" t="s">
        <v>16</v>
      </c>
      <c r="F109" s="21">
        <v>20201222</v>
      </c>
      <c r="G109" s="21" t="s">
        <v>17</v>
      </c>
      <c r="H109" s="21" t="s">
        <v>18</v>
      </c>
      <c r="I109" s="21" t="s">
        <v>53</v>
      </c>
      <c r="J109" s="21">
        <v>2.98</v>
      </c>
      <c r="K109" s="21" t="s">
        <v>20</v>
      </c>
      <c r="L109">
        <f t="shared" si="1"/>
        <v>3</v>
      </c>
      <c r="M109">
        <f>MATCH(H:H,价格表!$B$4:$B$35,0)</f>
        <v>1</v>
      </c>
      <c r="N109" s="27">
        <f>IF(J109&lt;=0.3,INDEX(价格表!$B$4:$I$31,M109,2),IF(AND(J109&gt;0.3,J109&lt;=1),INDEX(价格表!$B$4:$I$31,M109,3),IF(AND(J109&gt;1,J109&lt;=2.2),INDEX(价格表!$B$4:$I$31,M109,4),IF(AND(J109&gt;2.2,J109&lt;=3.3),INDEX(价格表!$B$4:$I$31,M109,5),IF(AND(J109&gt;3.3,J109&lt;=4),INDEX(价格表!$B$4:$I$31,M109,6),IF(AND(J109&gt;4,J109&lt;=5.5),INDEX(价格表!$B$4:$I$31,M109,7),IF(J109&gt;5.5,2.6+INDEX(价格表!$B$4:$I$31,M109,8)*L109)))))))</f>
        <v>2.5</v>
      </c>
    </row>
    <row r="110" spans="1:14">
      <c r="A110" s="20">
        <v>4310937956395</v>
      </c>
      <c r="B110" s="18" t="s">
        <v>16</v>
      </c>
      <c r="C110" s="21">
        <v>20201212</v>
      </c>
      <c r="D110" s="21">
        <v>610538201209</v>
      </c>
      <c r="E110" s="21" t="s">
        <v>16</v>
      </c>
      <c r="F110" s="21">
        <v>20201222</v>
      </c>
      <c r="G110" s="21" t="s">
        <v>17</v>
      </c>
      <c r="H110" s="21" t="s">
        <v>66</v>
      </c>
      <c r="I110" s="21" t="s">
        <v>113</v>
      </c>
      <c r="J110" s="21">
        <v>1.47</v>
      </c>
      <c r="K110" s="21" t="s">
        <v>20</v>
      </c>
      <c r="L110">
        <f t="shared" si="1"/>
        <v>2</v>
      </c>
      <c r="M110">
        <f>MATCH(H:H,价格表!$B$4:$B$35,0)</f>
        <v>17</v>
      </c>
      <c r="N110" s="27">
        <f>IF(J110&lt;=0.3,INDEX(价格表!$B$4:$I$31,M110,2),IF(AND(J110&gt;0.3,J110&lt;=1),INDEX(价格表!$B$4:$I$31,M110,3),IF(AND(J110&gt;1,J110&lt;=2.2),INDEX(价格表!$B$4:$I$31,M110,4),IF(AND(J110&gt;2.2,J110&lt;=3.3),INDEX(价格表!$B$4:$I$31,M110,5),IF(AND(J110&gt;3.3,J110&lt;=4),INDEX(价格表!$B$4:$I$31,M110,6),IF(AND(J110&gt;4,J110&lt;=5.5),INDEX(价格表!$B$4:$I$31,M110,7),IF(J110&gt;5.5,2.6+INDEX(价格表!$B$4:$I$31,M110,8)*L110)))))))</f>
        <v>2.15</v>
      </c>
    </row>
    <row r="111" spans="1:14">
      <c r="A111" s="20">
        <v>4310937956398</v>
      </c>
      <c r="B111" s="18" t="s">
        <v>16</v>
      </c>
      <c r="C111" s="21">
        <v>20201212</v>
      </c>
      <c r="D111" s="21">
        <v>610538201209</v>
      </c>
      <c r="E111" s="21" t="s">
        <v>16</v>
      </c>
      <c r="F111" s="21">
        <v>20201222</v>
      </c>
      <c r="G111" s="21" t="s">
        <v>17</v>
      </c>
      <c r="H111" s="21" t="s">
        <v>23</v>
      </c>
      <c r="I111" s="21" t="s">
        <v>99</v>
      </c>
      <c r="J111" s="21">
        <v>1.45</v>
      </c>
      <c r="K111" s="21" t="s">
        <v>20</v>
      </c>
      <c r="L111">
        <f t="shared" si="1"/>
        <v>2</v>
      </c>
      <c r="M111">
        <f>MATCH(H:H,价格表!$B$4:$B$35,0)</f>
        <v>15</v>
      </c>
      <c r="N111" s="27">
        <f>IF(J111&lt;=0.3,INDEX(价格表!$B$4:$I$31,M111,2),IF(AND(J111&gt;0.3,J111&lt;=1),INDEX(价格表!$B$4:$I$31,M111,3),IF(AND(J111&gt;1,J111&lt;=2.2),INDEX(价格表!$B$4:$I$31,M111,4),IF(AND(J111&gt;2.2,J111&lt;=3.3),INDEX(价格表!$B$4:$I$31,M111,5),IF(AND(J111&gt;3.3,J111&lt;=4),INDEX(价格表!$B$4:$I$31,M111,6),IF(AND(J111&gt;4,J111&lt;=5.5),INDEX(价格表!$B$4:$I$31,M111,7),IF(J111&gt;5.5,2.6+INDEX(价格表!$B$4:$I$31,M111,8)*L111)))))))</f>
        <v>2.15</v>
      </c>
    </row>
    <row r="112" spans="1:14">
      <c r="A112" s="20">
        <v>4310937956399</v>
      </c>
      <c r="B112" s="18" t="s">
        <v>16</v>
      </c>
      <c r="C112" s="21">
        <v>20201212</v>
      </c>
      <c r="D112" s="21">
        <v>610538201209</v>
      </c>
      <c r="E112" s="21" t="s">
        <v>16</v>
      </c>
      <c r="F112" s="21">
        <v>20201222</v>
      </c>
      <c r="G112" s="21" t="s">
        <v>17</v>
      </c>
      <c r="H112" s="21" t="s">
        <v>21</v>
      </c>
      <c r="I112" s="21" t="s">
        <v>22</v>
      </c>
      <c r="J112" s="21">
        <v>1.45</v>
      </c>
      <c r="K112" s="21" t="s">
        <v>20</v>
      </c>
      <c r="L112">
        <f t="shared" si="1"/>
        <v>2</v>
      </c>
      <c r="M112">
        <f>MATCH(H:H,价格表!$B$4:$B$35,0)</f>
        <v>20</v>
      </c>
      <c r="N112" s="27">
        <f>IF(J112&lt;=0.3,INDEX(价格表!$B$4:$I$31,M112,2),IF(AND(J112&gt;0.3,J112&lt;=1),INDEX(价格表!$B$4:$I$31,M112,3),IF(AND(J112&gt;1,J112&lt;=2.2),INDEX(价格表!$B$4:$I$31,M112,4),IF(AND(J112&gt;2.2,J112&lt;=3.3),INDEX(价格表!$B$4:$I$31,M112,5),IF(AND(J112&gt;3.3,J112&lt;=4),INDEX(价格表!$B$4:$I$31,M112,6),IF(AND(J112&gt;4,J112&lt;=5.5),INDEX(价格表!$B$4:$I$31,M112,7),IF(J112&gt;5.5,2.6+INDEX(价格表!$B$4:$I$31,M112,8)*L112)))))))</f>
        <v>2.15</v>
      </c>
    </row>
    <row r="113" spans="1:14">
      <c r="A113" s="20">
        <v>4310937956400</v>
      </c>
      <c r="B113" s="18" t="s">
        <v>16</v>
      </c>
      <c r="C113" s="21">
        <v>20201212</v>
      </c>
      <c r="D113" s="21">
        <v>610538201209</v>
      </c>
      <c r="E113" s="21" t="s">
        <v>16</v>
      </c>
      <c r="F113" s="21">
        <v>20201222</v>
      </c>
      <c r="G113" s="21" t="s">
        <v>17</v>
      </c>
      <c r="H113" s="21" t="s">
        <v>75</v>
      </c>
      <c r="I113" s="21" t="s">
        <v>114</v>
      </c>
      <c r="J113" s="21">
        <v>1.49</v>
      </c>
      <c r="K113" s="21" t="s">
        <v>20</v>
      </c>
      <c r="L113">
        <f t="shared" si="1"/>
        <v>2</v>
      </c>
      <c r="M113">
        <f>MATCH(H:H,价格表!$B$4:$B$35,0)</f>
        <v>24</v>
      </c>
      <c r="N113" s="27">
        <f>IF(J113&lt;=0.3,INDEX(价格表!$B$4:$I$31,M113,2),IF(AND(J113&gt;0.3,J113&lt;=1),INDEX(价格表!$B$4:$I$31,M113,3),IF(AND(J113&gt;1,J113&lt;=2.2),INDEX(价格表!$B$4:$I$31,M113,4),IF(AND(J113&gt;2.2,J113&lt;=3.3),INDEX(价格表!$B$4:$I$31,M113,5),IF(AND(J113&gt;3.3,J113&lt;=4),INDEX(价格表!$B$4:$I$31,M113,6),IF(AND(J113&gt;4,J113&lt;=5.5),INDEX(价格表!$B$4:$I$31,M113,7),IF(J113&gt;5.5,2.6+INDEX(价格表!$B$4:$I$31,M113,8)*L113)))))))</f>
        <v>2.15</v>
      </c>
    </row>
    <row r="114" spans="1:14">
      <c r="A114" s="20">
        <v>4310937956402</v>
      </c>
      <c r="B114" s="18" t="s">
        <v>16</v>
      </c>
      <c r="C114" s="21">
        <v>20201212</v>
      </c>
      <c r="D114" s="21">
        <v>610538201209</v>
      </c>
      <c r="E114" s="21" t="s">
        <v>16</v>
      </c>
      <c r="F114" s="21">
        <v>20201222</v>
      </c>
      <c r="G114" s="21" t="s">
        <v>17</v>
      </c>
      <c r="H114" s="21" t="s">
        <v>25</v>
      </c>
      <c r="I114" s="21" t="s">
        <v>84</v>
      </c>
      <c r="J114" s="21">
        <v>1.47</v>
      </c>
      <c r="K114" s="21" t="s">
        <v>20</v>
      </c>
      <c r="L114">
        <f t="shared" si="1"/>
        <v>2</v>
      </c>
      <c r="M114">
        <f>MATCH(H:H,价格表!$B$4:$B$35,0)</f>
        <v>25</v>
      </c>
      <c r="N114" s="27">
        <f>IF(J114&lt;=0.3,INDEX(价格表!$B$4:$I$31,M114,2),IF(AND(J114&gt;0.3,J114&lt;=1),INDEX(价格表!$B$4:$I$31,M114,3),IF(AND(J114&gt;1,J114&lt;=2.2),INDEX(价格表!$B$4:$I$31,M114,4),IF(AND(J114&gt;2.2,J114&lt;=3.3),INDEX(价格表!$B$4:$I$31,M114,5),IF(AND(J114&gt;3.3,J114&lt;=4),INDEX(价格表!$B$4:$I$31,M114,6),IF(AND(J114&gt;4,J114&lt;=5.5),INDEX(价格表!$B$4:$I$31,M114,7),IF(J114&gt;5.5,2.6+INDEX(价格表!$B$4:$I$31,M114,8)*L114)))))))</f>
        <v>2.15</v>
      </c>
    </row>
    <row r="115" spans="1:14">
      <c r="A115" s="20">
        <v>4310937956403</v>
      </c>
      <c r="B115" s="18" t="s">
        <v>16</v>
      </c>
      <c r="C115" s="21">
        <v>20201212</v>
      </c>
      <c r="D115" s="21">
        <v>610538201209</v>
      </c>
      <c r="E115" s="21" t="s">
        <v>16</v>
      </c>
      <c r="F115" s="21">
        <v>20201222</v>
      </c>
      <c r="G115" s="21" t="s">
        <v>17</v>
      </c>
      <c r="H115" s="21" t="s">
        <v>56</v>
      </c>
      <c r="I115" s="21" t="s">
        <v>106</v>
      </c>
      <c r="J115" s="21">
        <v>1.43</v>
      </c>
      <c r="K115" s="21" t="s">
        <v>20</v>
      </c>
      <c r="L115">
        <f t="shared" si="1"/>
        <v>2</v>
      </c>
      <c r="M115">
        <f>MATCH(H:H,价格表!$B$4:$B$35,0)</f>
        <v>11</v>
      </c>
      <c r="N115" s="27">
        <f>IF(J115&lt;=0.3,INDEX(价格表!$B$4:$I$31,M115,2),IF(AND(J115&gt;0.3,J115&lt;=1),INDEX(价格表!$B$4:$I$31,M115,3),IF(AND(J115&gt;1,J115&lt;=2.2),INDEX(价格表!$B$4:$I$31,M115,4),IF(AND(J115&gt;2.2,J115&lt;=3.3),INDEX(价格表!$B$4:$I$31,M115,5),IF(AND(J115&gt;3.3,J115&lt;=4),INDEX(价格表!$B$4:$I$31,M115,6),IF(AND(J115&gt;4,J115&lt;=5.5),INDEX(价格表!$B$4:$I$31,M115,7),IF(J115&gt;5.5,2.6+INDEX(价格表!$B$4:$I$31,M115,8)*L115)))))))</f>
        <v>2.15</v>
      </c>
    </row>
    <row r="116" spans="1:14">
      <c r="A116" s="20">
        <v>4310937957943</v>
      </c>
      <c r="B116" s="18" t="s">
        <v>16</v>
      </c>
      <c r="C116" s="21">
        <v>20201212</v>
      </c>
      <c r="D116" s="21">
        <v>610538201209</v>
      </c>
      <c r="E116" s="21" t="s">
        <v>16</v>
      </c>
      <c r="F116" s="21">
        <v>20201222</v>
      </c>
      <c r="G116" s="21" t="s">
        <v>17</v>
      </c>
      <c r="H116" s="21" t="s">
        <v>18</v>
      </c>
      <c r="I116" s="21" t="s">
        <v>19</v>
      </c>
      <c r="J116" s="21">
        <v>2.93</v>
      </c>
      <c r="K116" s="21" t="s">
        <v>20</v>
      </c>
      <c r="L116">
        <f t="shared" si="1"/>
        <v>3</v>
      </c>
      <c r="M116">
        <f>MATCH(H:H,价格表!$B$4:$B$35,0)</f>
        <v>1</v>
      </c>
      <c r="N116" s="27">
        <f>IF(J116&lt;=0.3,INDEX(价格表!$B$4:$I$31,M116,2),IF(AND(J116&gt;0.3,J116&lt;=1),INDEX(价格表!$B$4:$I$31,M116,3),IF(AND(J116&gt;1,J116&lt;=2.2),INDEX(价格表!$B$4:$I$31,M116,4),IF(AND(J116&gt;2.2,J116&lt;=3.3),INDEX(价格表!$B$4:$I$31,M116,5),IF(AND(J116&gt;3.3,J116&lt;=4),INDEX(价格表!$B$4:$I$31,M116,6),IF(AND(J116&gt;4,J116&lt;=5.5),INDEX(价格表!$B$4:$I$31,M116,7),IF(J116&gt;5.5,2.6+INDEX(价格表!$B$4:$I$31,M116,8)*L116)))))))</f>
        <v>2.5</v>
      </c>
    </row>
    <row r="117" spans="1:14">
      <c r="A117" s="20">
        <v>4310937957944</v>
      </c>
      <c r="B117" s="18" t="s">
        <v>16</v>
      </c>
      <c r="C117" s="21">
        <v>20201212</v>
      </c>
      <c r="D117" s="21">
        <v>610538201209</v>
      </c>
      <c r="E117" s="21" t="s">
        <v>16</v>
      </c>
      <c r="F117" s="21">
        <v>20201222</v>
      </c>
      <c r="G117" s="21" t="s">
        <v>17</v>
      </c>
      <c r="H117" s="21" t="s">
        <v>23</v>
      </c>
      <c r="I117" s="21" t="s">
        <v>115</v>
      </c>
      <c r="J117" s="21">
        <v>1.45</v>
      </c>
      <c r="K117" s="21" t="s">
        <v>20</v>
      </c>
      <c r="L117">
        <f t="shared" si="1"/>
        <v>2</v>
      </c>
      <c r="M117">
        <f>MATCH(H:H,价格表!$B$4:$B$35,0)</f>
        <v>15</v>
      </c>
      <c r="N117" s="27">
        <f>IF(J117&lt;=0.3,INDEX(价格表!$B$4:$I$31,M117,2),IF(AND(J117&gt;0.3,J117&lt;=1),INDEX(价格表!$B$4:$I$31,M117,3),IF(AND(J117&gt;1,J117&lt;=2.2),INDEX(价格表!$B$4:$I$31,M117,4),IF(AND(J117&gt;2.2,J117&lt;=3.3),INDEX(价格表!$B$4:$I$31,M117,5),IF(AND(J117&gt;3.3,J117&lt;=4),INDEX(价格表!$B$4:$I$31,M117,6),IF(AND(J117&gt;4,J117&lt;=5.5),INDEX(价格表!$B$4:$I$31,M117,7),IF(J117&gt;5.5,2.6+INDEX(价格表!$B$4:$I$31,M117,8)*L117)))))))</f>
        <v>2.15</v>
      </c>
    </row>
    <row r="118" spans="1:14">
      <c r="A118" s="20">
        <v>4310937957945</v>
      </c>
      <c r="B118" s="18" t="s">
        <v>16</v>
      </c>
      <c r="C118" s="21">
        <v>20201212</v>
      </c>
      <c r="D118" s="21">
        <v>610538201209</v>
      </c>
      <c r="E118" s="21" t="s">
        <v>16</v>
      </c>
      <c r="F118" s="21">
        <v>20201222</v>
      </c>
      <c r="G118" s="21" t="s">
        <v>17</v>
      </c>
      <c r="H118" s="21" t="s">
        <v>56</v>
      </c>
      <c r="I118" s="21" t="s">
        <v>116</v>
      </c>
      <c r="J118" s="21">
        <v>1.47</v>
      </c>
      <c r="K118" s="21" t="s">
        <v>20</v>
      </c>
      <c r="L118">
        <f t="shared" si="1"/>
        <v>2</v>
      </c>
      <c r="M118">
        <f>MATCH(H:H,价格表!$B$4:$B$35,0)</f>
        <v>11</v>
      </c>
      <c r="N118" s="27">
        <f>IF(J118&lt;=0.3,INDEX(价格表!$B$4:$I$31,M118,2),IF(AND(J118&gt;0.3,J118&lt;=1),INDEX(价格表!$B$4:$I$31,M118,3),IF(AND(J118&gt;1,J118&lt;=2.2),INDEX(价格表!$B$4:$I$31,M118,4),IF(AND(J118&gt;2.2,J118&lt;=3.3),INDEX(价格表!$B$4:$I$31,M118,5),IF(AND(J118&gt;3.3,J118&lt;=4),INDEX(价格表!$B$4:$I$31,M118,6),IF(AND(J118&gt;4,J118&lt;=5.5),INDEX(价格表!$B$4:$I$31,M118,7),IF(J118&gt;5.5,2.6+INDEX(价格表!$B$4:$I$31,M118,8)*L118)))))))</f>
        <v>2.15</v>
      </c>
    </row>
    <row r="119" spans="1:14">
      <c r="A119" s="20">
        <v>4310937957946</v>
      </c>
      <c r="B119" s="18" t="s">
        <v>16</v>
      </c>
      <c r="C119" s="21">
        <v>20201212</v>
      </c>
      <c r="D119" s="21">
        <v>610538201209</v>
      </c>
      <c r="E119" s="21" t="s">
        <v>16</v>
      </c>
      <c r="F119" s="21">
        <v>20201222</v>
      </c>
      <c r="G119" s="21" t="s">
        <v>17</v>
      </c>
      <c r="H119" s="21" t="s">
        <v>68</v>
      </c>
      <c r="I119" s="21" t="s">
        <v>117</v>
      </c>
      <c r="J119" s="21">
        <v>1.62</v>
      </c>
      <c r="K119" s="21" t="s">
        <v>20</v>
      </c>
      <c r="L119">
        <f t="shared" si="1"/>
        <v>2</v>
      </c>
      <c r="M119">
        <f>MATCH(H:H,价格表!$B$4:$B$35,0)</f>
        <v>5</v>
      </c>
      <c r="N119" s="27">
        <f>IF(J119&lt;=0.3,INDEX(价格表!$B$4:$I$31,M119,2),IF(AND(J119&gt;0.3,J119&lt;=1),INDEX(价格表!$B$4:$I$31,M119,3),IF(AND(J119&gt;1,J119&lt;=2.2),INDEX(价格表!$B$4:$I$31,M119,4),IF(AND(J119&gt;2.2,J119&lt;=3.3),INDEX(价格表!$B$4:$I$31,M119,5),IF(AND(J119&gt;3.3,J119&lt;=4),INDEX(价格表!$B$4:$I$31,M119,6),IF(AND(J119&gt;4,J119&lt;=5.5),INDEX(价格表!$B$4:$I$31,M119,7),IF(J119&gt;5.5,2.6+INDEX(价格表!$B$4:$I$31,M119,8)*L119)))))))</f>
        <v>2.15</v>
      </c>
    </row>
    <row r="120" spans="1:14">
      <c r="A120" s="20">
        <v>4310937957947</v>
      </c>
      <c r="B120" s="18" t="s">
        <v>16</v>
      </c>
      <c r="C120" s="21">
        <v>20201212</v>
      </c>
      <c r="D120" s="21">
        <v>610538201209</v>
      </c>
      <c r="E120" s="21" t="s">
        <v>16</v>
      </c>
      <c r="F120" s="21">
        <v>20201222</v>
      </c>
      <c r="G120" s="21" t="s">
        <v>17</v>
      </c>
      <c r="H120" s="21" t="s">
        <v>73</v>
      </c>
      <c r="I120" s="21" t="s">
        <v>74</v>
      </c>
      <c r="J120" s="21">
        <v>1.47</v>
      </c>
      <c r="K120" s="21" t="s">
        <v>20</v>
      </c>
      <c r="L120">
        <f t="shared" si="1"/>
        <v>2</v>
      </c>
      <c r="M120">
        <f>MATCH(H:H,价格表!$B$4:$B$35,0)</f>
        <v>7</v>
      </c>
      <c r="N120" s="27">
        <f>IF(J120&lt;=0.3,INDEX(价格表!$B$4:$I$31,M120,2),IF(AND(J120&gt;0.3,J120&lt;=1),INDEX(价格表!$B$4:$I$31,M120,3),IF(AND(J120&gt;1,J120&lt;=2.2),INDEX(价格表!$B$4:$I$31,M120,4),IF(AND(J120&gt;2.2,J120&lt;=3.3),INDEX(价格表!$B$4:$I$31,M120,5),IF(AND(J120&gt;3.3,J120&lt;=4),INDEX(价格表!$B$4:$I$31,M120,6),IF(AND(J120&gt;4,J120&lt;=5.5),INDEX(价格表!$B$4:$I$31,M120,7),IF(J120&gt;5.5,2.6+INDEX(价格表!$B$4:$I$31,M120,8)*L120)))))))</f>
        <v>2.15</v>
      </c>
    </row>
    <row r="121" spans="1:14">
      <c r="A121" s="20">
        <v>4310937957948</v>
      </c>
      <c r="B121" s="18" t="s">
        <v>16</v>
      </c>
      <c r="C121" s="21">
        <v>20201212</v>
      </c>
      <c r="D121" s="21">
        <v>610538201209</v>
      </c>
      <c r="E121" s="21" t="s">
        <v>16</v>
      </c>
      <c r="F121" s="21">
        <v>20201222</v>
      </c>
      <c r="G121" s="21" t="s">
        <v>17</v>
      </c>
      <c r="H121" s="21" t="s">
        <v>23</v>
      </c>
      <c r="I121" s="21" t="s">
        <v>118</v>
      </c>
      <c r="J121" s="21">
        <v>1.48</v>
      </c>
      <c r="K121" s="21" t="s">
        <v>20</v>
      </c>
      <c r="L121">
        <f t="shared" si="1"/>
        <v>2</v>
      </c>
      <c r="M121">
        <f>MATCH(H:H,价格表!$B$4:$B$35,0)</f>
        <v>15</v>
      </c>
      <c r="N121" s="27">
        <f>IF(J121&lt;=0.3,INDEX(价格表!$B$4:$I$31,M121,2),IF(AND(J121&gt;0.3,J121&lt;=1),INDEX(价格表!$B$4:$I$31,M121,3),IF(AND(J121&gt;1,J121&lt;=2.2),INDEX(价格表!$B$4:$I$31,M121,4),IF(AND(J121&gt;2.2,J121&lt;=3.3),INDEX(价格表!$B$4:$I$31,M121,5),IF(AND(J121&gt;3.3,J121&lt;=4),INDEX(价格表!$B$4:$I$31,M121,6),IF(AND(J121&gt;4,J121&lt;=5.5),INDEX(价格表!$B$4:$I$31,M121,7),IF(J121&gt;5.5,2.6+INDEX(价格表!$B$4:$I$31,M121,8)*L121)))))))</f>
        <v>2.15</v>
      </c>
    </row>
    <row r="122" spans="1:14">
      <c r="A122" s="20">
        <v>4310937957949</v>
      </c>
      <c r="B122" s="18" t="s">
        <v>16</v>
      </c>
      <c r="C122" s="21">
        <v>20201212</v>
      </c>
      <c r="D122" s="21">
        <v>610538201209</v>
      </c>
      <c r="E122" s="21" t="s">
        <v>16</v>
      </c>
      <c r="F122" s="21">
        <v>20201222</v>
      </c>
      <c r="G122" s="21" t="s">
        <v>17</v>
      </c>
      <c r="H122" s="21" t="s">
        <v>37</v>
      </c>
      <c r="I122" s="21" t="s">
        <v>119</v>
      </c>
      <c r="J122" s="21">
        <v>1.52</v>
      </c>
      <c r="K122" s="21" t="s">
        <v>20</v>
      </c>
      <c r="L122">
        <f t="shared" si="1"/>
        <v>2</v>
      </c>
      <c r="M122">
        <f>MATCH(H:H,价格表!$B$4:$B$35,0)</f>
        <v>12</v>
      </c>
      <c r="N122" s="27">
        <f>IF(J122&lt;=0.3,INDEX(价格表!$B$4:$I$31,M122,2),IF(AND(J122&gt;0.3,J122&lt;=1),INDEX(价格表!$B$4:$I$31,M122,3),IF(AND(J122&gt;1,J122&lt;=2.2),INDEX(价格表!$B$4:$I$31,M122,4),IF(AND(J122&gt;2.2,J122&lt;=3.3),INDEX(价格表!$B$4:$I$31,M122,5),IF(AND(J122&gt;3.3,J122&lt;=4),INDEX(价格表!$B$4:$I$31,M122,6),IF(AND(J122&gt;4,J122&lt;=5.5),INDEX(价格表!$B$4:$I$31,M122,7),IF(J122&gt;5.5,2.6+INDEX(价格表!$B$4:$I$31,M122,8)*L122)))))))</f>
        <v>2.15</v>
      </c>
    </row>
    <row r="123" spans="1:14">
      <c r="A123" s="20">
        <v>4310937957950</v>
      </c>
      <c r="B123" s="18" t="s">
        <v>16</v>
      </c>
      <c r="C123" s="21">
        <v>20201212</v>
      </c>
      <c r="D123" s="21">
        <v>610538201209</v>
      </c>
      <c r="E123" s="21" t="s">
        <v>16</v>
      </c>
      <c r="F123" s="21">
        <v>20201222</v>
      </c>
      <c r="G123" s="21" t="s">
        <v>17</v>
      </c>
      <c r="H123" s="21" t="s">
        <v>56</v>
      </c>
      <c r="I123" s="21" t="s">
        <v>106</v>
      </c>
      <c r="J123" s="21">
        <v>1.48</v>
      </c>
      <c r="K123" s="21" t="s">
        <v>20</v>
      </c>
      <c r="L123">
        <f t="shared" si="1"/>
        <v>2</v>
      </c>
      <c r="M123">
        <f>MATCH(H:H,价格表!$B$4:$B$35,0)</f>
        <v>11</v>
      </c>
      <c r="N123" s="27">
        <f>IF(J123&lt;=0.3,INDEX(价格表!$B$4:$I$31,M123,2),IF(AND(J123&gt;0.3,J123&lt;=1),INDEX(价格表!$B$4:$I$31,M123,3),IF(AND(J123&gt;1,J123&lt;=2.2),INDEX(价格表!$B$4:$I$31,M123,4),IF(AND(J123&gt;2.2,J123&lt;=3.3),INDEX(价格表!$B$4:$I$31,M123,5),IF(AND(J123&gt;3.3,J123&lt;=4),INDEX(价格表!$B$4:$I$31,M123,6),IF(AND(J123&gt;4,J123&lt;=5.5),INDEX(价格表!$B$4:$I$31,M123,7),IF(J123&gt;5.5,2.6+INDEX(价格表!$B$4:$I$31,M123,8)*L123)))))))</f>
        <v>2.15</v>
      </c>
    </row>
    <row r="124" spans="1:14">
      <c r="A124" s="20">
        <v>4310937957951</v>
      </c>
      <c r="B124" s="18" t="s">
        <v>16</v>
      </c>
      <c r="C124" s="21">
        <v>20201212</v>
      </c>
      <c r="D124" s="21">
        <v>610538201209</v>
      </c>
      <c r="E124" s="21" t="s">
        <v>16</v>
      </c>
      <c r="F124" s="21">
        <v>20201222</v>
      </c>
      <c r="G124" s="21" t="s">
        <v>17</v>
      </c>
      <c r="H124" s="21" t="s">
        <v>45</v>
      </c>
      <c r="I124" s="21" t="s">
        <v>120</v>
      </c>
      <c r="J124" s="21">
        <v>0.56</v>
      </c>
      <c r="K124" s="21" t="s">
        <v>20</v>
      </c>
      <c r="L124">
        <f t="shared" si="1"/>
        <v>1</v>
      </c>
      <c r="M124">
        <f>MATCH(H:H,价格表!$B$4:$B$35,0)</f>
        <v>9</v>
      </c>
      <c r="N124" s="27">
        <f>IF(J124&lt;=0.3,INDEX(价格表!$B$4:$I$31,M124,2),IF(AND(J124&gt;0.3,J124&lt;=1),INDEX(价格表!$B$4:$I$31,M124,3),IF(AND(J124&gt;1,J124&lt;=2.2),INDEX(价格表!$B$4:$I$31,M124,4),IF(AND(J124&gt;2.2,J124&lt;=3.3),INDEX(价格表!$B$4:$I$31,M124,5),IF(AND(J124&gt;3.3,J124&lt;=4),INDEX(价格表!$B$4:$I$31,M124,6),IF(AND(J124&gt;4,J124&lt;=5.5),INDEX(价格表!$B$4:$I$31,M124,7),IF(J124&gt;5.5,2.6+INDEX(价格表!$B$4:$I$31,M124,8)*L124)))))))</f>
        <v>1.8</v>
      </c>
    </row>
    <row r="125" spans="1:14">
      <c r="A125" s="20">
        <v>4310937957952</v>
      </c>
      <c r="B125" s="18" t="s">
        <v>16</v>
      </c>
      <c r="C125" s="21">
        <v>20201212</v>
      </c>
      <c r="D125" s="21">
        <v>610538201209</v>
      </c>
      <c r="E125" s="21" t="s">
        <v>16</v>
      </c>
      <c r="F125" s="21">
        <v>20201222</v>
      </c>
      <c r="G125" s="21" t="s">
        <v>17</v>
      </c>
      <c r="H125" s="21" t="s">
        <v>27</v>
      </c>
      <c r="I125" s="21" t="s">
        <v>70</v>
      </c>
      <c r="J125" s="21">
        <v>1.45</v>
      </c>
      <c r="K125" s="21" t="s">
        <v>20</v>
      </c>
      <c r="L125">
        <f t="shared" si="1"/>
        <v>2</v>
      </c>
      <c r="M125">
        <f>MATCH(H:H,价格表!$B$4:$B$35,0)</f>
        <v>3</v>
      </c>
      <c r="N125" s="27">
        <f>IF(J125&lt;=0.3,INDEX(价格表!$B$4:$I$31,M125,2),IF(AND(J125&gt;0.3,J125&lt;=1),INDEX(价格表!$B$4:$I$31,M125,3),IF(AND(J125&gt;1,J125&lt;=2.2),INDEX(价格表!$B$4:$I$31,M125,4),IF(AND(J125&gt;2.2,J125&lt;=3.3),INDEX(价格表!$B$4:$I$31,M125,5),IF(AND(J125&gt;3.3,J125&lt;=4),INDEX(价格表!$B$4:$I$31,M125,6),IF(AND(J125&gt;4,J125&lt;=5.5),INDEX(价格表!$B$4:$I$31,M125,7),IF(J125&gt;5.5,2.6+INDEX(价格表!$B$4:$I$31,M125,8)*L125)))))))</f>
        <v>2.15</v>
      </c>
    </row>
    <row r="126" spans="1:14">
      <c r="A126" s="20">
        <v>4310937959457</v>
      </c>
      <c r="B126" s="18" t="s">
        <v>16</v>
      </c>
      <c r="C126" s="21">
        <v>20201212</v>
      </c>
      <c r="D126" s="21">
        <v>610538201209</v>
      </c>
      <c r="E126" s="21" t="s">
        <v>16</v>
      </c>
      <c r="F126" s="21">
        <v>20201222</v>
      </c>
      <c r="G126" s="21" t="s">
        <v>17</v>
      </c>
      <c r="H126" s="21" t="s">
        <v>25</v>
      </c>
      <c r="I126" s="21" t="s">
        <v>121</v>
      </c>
      <c r="J126" s="21">
        <v>1.46</v>
      </c>
      <c r="K126" s="21" t="s">
        <v>20</v>
      </c>
      <c r="L126">
        <f t="shared" si="1"/>
        <v>2</v>
      </c>
      <c r="M126">
        <f>MATCH(H:H,价格表!$B$4:$B$35,0)</f>
        <v>25</v>
      </c>
      <c r="N126" s="27">
        <f>IF(J126&lt;=0.3,INDEX(价格表!$B$4:$I$31,M126,2),IF(AND(J126&gt;0.3,J126&lt;=1),INDEX(价格表!$B$4:$I$31,M126,3),IF(AND(J126&gt;1,J126&lt;=2.2),INDEX(价格表!$B$4:$I$31,M126,4),IF(AND(J126&gt;2.2,J126&lt;=3.3),INDEX(价格表!$B$4:$I$31,M126,5),IF(AND(J126&gt;3.3,J126&lt;=4),INDEX(价格表!$B$4:$I$31,M126,6),IF(AND(J126&gt;4,J126&lt;=5.5),INDEX(价格表!$B$4:$I$31,M126,7),IF(J126&gt;5.5,2.6+INDEX(价格表!$B$4:$I$31,M126,8)*L126)))))))</f>
        <v>2.15</v>
      </c>
    </row>
    <row r="127" spans="1:14">
      <c r="A127" s="20">
        <v>4310937959458</v>
      </c>
      <c r="B127" s="18" t="s">
        <v>16</v>
      </c>
      <c r="C127" s="21">
        <v>20201212</v>
      </c>
      <c r="D127" s="21">
        <v>610538201209</v>
      </c>
      <c r="E127" s="21" t="s">
        <v>16</v>
      </c>
      <c r="F127" s="21">
        <v>20201222</v>
      </c>
      <c r="G127" s="21" t="s">
        <v>17</v>
      </c>
      <c r="H127" s="21" t="s">
        <v>88</v>
      </c>
      <c r="I127" s="21" t="s">
        <v>101</v>
      </c>
      <c r="J127" s="21">
        <v>1.44</v>
      </c>
      <c r="K127" s="21" t="s">
        <v>20</v>
      </c>
      <c r="L127">
        <f t="shared" si="1"/>
        <v>2</v>
      </c>
      <c r="M127">
        <f>MATCH(H:H,价格表!$B$4:$B$35,0)</f>
        <v>19</v>
      </c>
      <c r="N127" s="27">
        <f>IF(J127&lt;=0.3,INDEX(价格表!$B$4:$I$31,M127,2),IF(AND(J127&gt;0.3,J127&lt;=1),INDEX(价格表!$B$4:$I$31,M127,3),IF(AND(J127&gt;1,J127&lt;=2.2),INDEX(价格表!$B$4:$I$31,M127,4),IF(AND(J127&gt;2.2,J127&lt;=3.3),INDEX(价格表!$B$4:$I$31,M127,5),IF(AND(J127&gt;3.3,J127&lt;=4),INDEX(价格表!$B$4:$I$31,M127,6),IF(AND(J127&gt;4,J127&lt;=5.5),INDEX(价格表!$B$4:$I$31,M127,7),IF(J127&gt;5.5,2.6+INDEX(价格表!$B$4:$I$31,M127,8)*L127)))))))</f>
        <v>2.15</v>
      </c>
    </row>
    <row r="128" spans="1:14">
      <c r="A128" s="20">
        <v>4310937959459</v>
      </c>
      <c r="B128" s="18" t="s">
        <v>16</v>
      </c>
      <c r="C128" s="21">
        <v>20201212</v>
      </c>
      <c r="D128" s="21">
        <v>610538201209</v>
      </c>
      <c r="E128" s="21" t="s">
        <v>16</v>
      </c>
      <c r="F128" s="21">
        <v>20201222</v>
      </c>
      <c r="G128" s="21" t="s">
        <v>17</v>
      </c>
      <c r="H128" s="21" t="s">
        <v>50</v>
      </c>
      <c r="I128" s="21" t="s">
        <v>62</v>
      </c>
      <c r="J128" s="21">
        <v>1.61</v>
      </c>
      <c r="K128" s="21" t="s">
        <v>20</v>
      </c>
      <c r="L128">
        <f t="shared" si="1"/>
        <v>2</v>
      </c>
      <c r="M128">
        <f>MATCH(H:H,价格表!$B$4:$B$35,0)</f>
        <v>4</v>
      </c>
      <c r="N128" s="27">
        <f>IF(J128&lt;=0.3,INDEX(价格表!$B$4:$I$31,M128,2),IF(AND(J128&gt;0.3,J128&lt;=1),INDEX(价格表!$B$4:$I$31,M128,3),IF(AND(J128&gt;1,J128&lt;=2.2),INDEX(价格表!$B$4:$I$31,M128,4),IF(AND(J128&gt;2.2,J128&lt;=3.3),INDEX(价格表!$B$4:$I$31,M128,5),IF(AND(J128&gt;3.3,J128&lt;=4),INDEX(价格表!$B$4:$I$31,M128,6),IF(AND(J128&gt;4,J128&lt;=5.5),INDEX(价格表!$B$4:$I$31,M128,7),IF(J128&gt;5.5,2.6+INDEX(价格表!$B$4:$I$31,M128,8)*L128)))))))</f>
        <v>2.15</v>
      </c>
    </row>
    <row r="129" spans="1:14">
      <c r="A129" s="20">
        <v>4310937959460</v>
      </c>
      <c r="B129" s="18" t="s">
        <v>16</v>
      </c>
      <c r="C129" s="21">
        <v>20201212</v>
      </c>
      <c r="D129" s="21">
        <v>610538201209</v>
      </c>
      <c r="E129" s="21" t="s">
        <v>16</v>
      </c>
      <c r="F129" s="21">
        <v>20201222</v>
      </c>
      <c r="G129" s="21" t="s">
        <v>17</v>
      </c>
      <c r="H129" s="21" t="s">
        <v>21</v>
      </c>
      <c r="I129" s="21" t="s">
        <v>22</v>
      </c>
      <c r="J129" s="21">
        <v>1.45</v>
      </c>
      <c r="K129" s="21" t="s">
        <v>20</v>
      </c>
      <c r="L129">
        <f t="shared" si="1"/>
        <v>2</v>
      </c>
      <c r="M129">
        <f>MATCH(H:H,价格表!$B$4:$B$35,0)</f>
        <v>20</v>
      </c>
      <c r="N129" s="27">
        <f>IF(J129&lt;=0.3,INDEX(价格表!$B$4:$I$31,M129,2),IF(AND(J129&gt;0.3,J129&lt;=1),INDEX(价格表!$B$4:$I$31,M129,3),IF(AND(J129&gt;1,J129&lt;=2.2),INDEX(价格表!$B$4:$I$31,M129,4),IF(AND(J129&gt;2.2,J129&lt;=3.3),INDEX(价格表!$B$4:$I$31,M129,5),IF(AND(J129&gt;3.3,J129&lt;=4),INDEX(价格表!$B$4:$I$31,M129,6),IF(AND(J129&gt;4,J129&lt;=5.5),INDEX(价格表!$B$4:$I$31,M129,7),IF(J129&gt;5.5,2.6+INDEX(价格表!$B$4:$I$31,M129,8)*L129)))))))</f>
        <v>2.15</v>
      </c>
    </row>
    <row r="130" spans="1:14">
      <c r="A130" s="20">
        <v>4310937959461</v>
      </c>
      <c r="B130" s="18" t="s">
        <v>16</v>
      </c>
      <c r="C130" s="21">
        <v>20201212</v>
      </c>
      <c r="D130" s="21">
        <v>610538201209</v>
      </c>
      <c r="E130" s="21" t="s">
        <v>16</v>
      </c>
      <c r="F130" s="21">
        <v>20201222</v>
      </c>
      <c r="G130" s="21" t="s">
        <v>17</v>
      </c>
      <c r="H130" s="21" t="s">
        <v>45</v>
      </c>
      <c r="I130" s="21" t="s">
        <v>48</v>
      </c>
      <c r="J130" s="21">
        <v>1.45</v>
      </c>
      <c r="K130" s="21" t="s">
        <v>20</v>
      </c>
      <c r="L130">
        <f t="shared" si="1"/>
        <v>2</v>
      </c>
      <c r="M130">
        <f>MATCH(H:H,价格表!$B$4:$B$35,0)</f>
        <v>9</v>
      </c>
      <c r="N130" s="27">
        <f>IF(J130&lt;=0.3,INDEX(价格表!$B$4:$I$31,M130,2),IF(AND(J130&gt;0.3,J130&lt;=1),INDEX(价格表!$B$4:$I$31,M130,3),IF(AND(J130&gt;1,J130&lt;=2.2),INDEX(价格表!$B$4:$I$31,M130,4),IF(AND(J130&gt;2.2,J130&lt;=3.3),INDEX(价格表!$B$4:$I$31,M130,5),IF(AND(J130&gt;3.3,J130&lt;=4),INDEX(价格表!$B$4:$I$31,M130,6),IF(AND(J130&gt;4,J130&lt;=5.5),INDEX(价格表!$B$4:$I$31,M130,7),IF(J130&gt;5.5,2.6+INDEX(价格表!$B$4:$I$31,M130,8)*L130)))))))</f>
        <v>2.15</v>
      </c>
    </row>
    <row r="131" spans="1:14">
      <c r="A131" s="20">
        <v>4310937959463</v>
      </c>
      <c r="B131" s="18" t="s">
        <v>16</v>
      </c>
      <c r="C131" s="21">
        <v>20201212</v>
      </c>
      <c r="D131" s="21">
        <v>610538201209</v>
      </c>
      <c r="E131" s="21" t="s">
        <v>16</v>
      </c>
      <c r="F131" s="21">
        <v>20201222</v>
      </c>
      <c r="G131" s="21" t="s">
        <v>17</v>
      </c>
      <c r="H131" s="21" t="s">
        <v>23</v>
      </c>
      <c r="I131" s="21" t="s">
        <v>98</v>
      </c>
      <c r="J131" s="21">
        <v>1.49</v>
      </c>
      <c r="K131" s="21" t="s">
        <v>20</v>
      </c>
      <c r="L131">
        <f t="shared" si="1"/>
        <v>2</v>
      </c>
      <c r="M131">
        <f>MATCH(H:H,价格表!$B$4:$B$35,0)</f>
        <v>15</v>
      </c>
      <c r="N131" s="27">
        <f>IF(J131&lt;=0.3,INDEX(价格表!$B$4:$I$31,M131,2),IF(AND(J131&gt;0.3,J131&lt;=1),INDEX(价格表!$B$4:$I$31,M131,3),IF(AND(J131&gt;1,J131&lt;=2.2),INDEX(价格表!$B$4:$I$31,M131,4),IF(AND(J131&gt;2.2,J131&lt;=3.3),INDEX(价格表!$B$4:$I$31,M131,5),IF(AND(J131&gt;3.3,J131&lt;=4),INDEX(价格表!$B$4:$I$31,M131,6),IF(AND(J131&gt;4,J131&lt;=5.5),INDEX(价格表!$B$4:$I$31,M131,7),IF(J131&gt;5.5,2.6+INDEX(价格表!$B$4:$I$31,M131,8)*L131)))))))</f>
        <v>2.15</v>
      </c>
    </row>
    <row r="132" spans="1:14">
      <c r="A132" s="20">
        <v>4310937959464</v>
      </c>
      <c r="B132" s="18" t="s">
        <v>16</v>
      </c>
      <c r="C132" s="21">
        <v>20201212</v>
      </c>
      <c r="D132" s="21">
        <v>610538201209</v>
      </c>
      <c r="E132" s="21" t="s">
        <v>16</v>
      </c>
      <c r="F132" s="21">
        <v>20201222</v>
      </c>
      <c r="G132" s="21" t="s">
        <v>17</v>
      </c>
      <c r="H132" s="21" t="s">
        <v>37</v>
      </c>
      <c r="I132" s="21" t="s">
        <v>122</v>
      </c>
      <c r="J132" s="21">
        <v>1.06</v>
      </c>
      <c r="K132" s="21" t="s">
        <v>20</v>
      </c>
      <c r="L132">
        <f t="shared" ref="L132:L195" si="2">ROUNDUP(J132,0)</f>
        <v>2</v>
      </c>
      <c r="M132">
        <f>MATCH(H:H,价格表!$B$4:$B$35,0)</f>
        <v>12</v>
      </c>
      <c r="N132" s="27">
        <f>IF(J132&lt;=0.3,INDEX(价格表!$B$4:$I$31,M132,2),IF(AND(J132&gt;0.3,J132&lt;=1),INDEX(价格表!$B$4:$I$31,M132,3),IF(AND(J132&gt;1,J132&lt;=2.2),INDEX(价格表!$B$4:$I$31,M132,4),IF(AND(J132&gt;2.2,J132&lt;=3.3),INDEX(价格表!$B$4:$I$31,M132,5),IF(AND(J132&gt;3.3,J132&lt;=4),INDEX(价格表!$B$4:$I$31,M132,6),IF(AND(J132&gt;4,J132&lt;=5.5),INDEX(价格表!$B$4:$I$31,M132,7),IF(J132&gt;5.5,2.6+INDEX(价格表!$B$4:$I$31,M132,8)*L132)))))))</f>
        <v>2.15</v>
      </c>
    </row>
    <row r="133" spans="1:14">
      <c r="A133" s="20">
        <v>4310937959465</v>
      </c>
      <c r="B133" s="18" t="s">
        <v>16</v>
      </c>
      <c r="C133" s="21">
        <v>20201212</v>
      </c>
      <c r="D133" s="21">
        <v>610538201209</v>
      </c>
      <c r="E133" s="21" t="s">
        <v>16</v>
      </c>
      <c r="F133" s="21">
        <v>20201222</v>
      </c>
      <c r="G133" s="21" t="s">
        <v>17</v>
      </c>
      <c r="H133" s="21" t="s">
        <v>43</v>
      </c>
      <c r="I133" s="21" t="s">
        <v>79</v>
      </c>
      <c r="J133" s="21">
        <v>2.76</v>
      </c>
      <c r="K133" s="21" t="s">
        <v>20</v>
      </c>
      <c r="L133">
        <f t="shared" si="2"/>
        <v>3</v>
      </c>
      <c r="M133">
        <f>MATCH(H:H,价格表!$B$4:$B$35,0)</f>
        <v>10</v>
      </c>
      <c r="N133" s="27">
        <f>IF(J133&lt;=0.3,INDEX(价格表!$B$4:$I$31,M133,2),IF(AND(J133&gt;0.3,J133&lt;=1),INDEX(价格表!$B$4:$I$31,M133,3),IF(AND(J133&gt;1,J133&lt;=2.2),INDEX(价格表!$B$4:$I$31,M133,4),IF(AND(J133&gt;2.2,J133&lt;=3.3),INDEX(价格表!$B$4:$I$31,M133,5),IF(AND(J133&gt;3.3,J133&lt;=4),INDEX(价格表!$B$4:$I$31,M133,6),IF(AND(J133&gt;4,J133&lt;=5.5),INDEX(价格表!$B$4:$I$31,M133,7),IF(J133&gt;5.5,2.6+INDEX(价格表!$B$4:$I$31,M133,8)*L133)))))))</f>
        <v>2.5</v>
      </c>
    </row>
    <row r="134" spans="1:14">
      <c r="A134" s="20">
        <v>4310937959466</v>
      </c>
      <c r="B134" s="18" t="s">
        <v>16</v>
      </c>
      <c r="C134" s="21">
        <v>20201212</v>
      </c>
      <c r="D134" s="21">
        <v>610538201209</v>
      </c>
      <c r="E134" s="21" t="s">
        <v>16</v>
      </c>
      <c r="F134" s="21">
        <v>20201222</v>
      </c>
      <c r="G134" s="21" t="s">
        <v>17</v>
      </c>
      <c r="H134" s="21" t="s">
        <v>123</v>
      </c>
      <c r="I134" s="21" t="s">
        <v>124</v>
      </c>
      <c r="J134" s="21">
        <v>1.46</v>
      </c>
      <c r="K134" s="21" t="s">
        <v>20</v>
      </c>
      <c r="L134">
        <f t="shared" si="2"/>
        <v>2</v>
      </c>
      <c r="M134">
        <f>MATCH(H:H,价格表!$B$4:$B$35,0)</f>
        <v>30</v>
      </c>
      <c r="N134" s="27">
        <f>L134*7+3</f>
        <v>17</v>
      </c>
    </row>
    <row r="135" spans="1:14">
      <c r="A135" s="20">
        <v>4310937960682</v>
      </c>
      <c r="B135" s="18" t="s">
        <v>16</v>
      </c>
      <c r="C135" s="21">
        <v>20201212</v>
      </c>
      <c r="D135" s="21">
        <v>610538201209</v>
      </c>
      <c r="E135" s="21" t="s">
        <v>16</v>
      </c>
      <c r="F135" s="21">
        <v>20201222</v>
      </c>
      <c r="G135" s="21" t="s">
        <v>17</v>
      </c>
      <c r="H135" s="21" t="s">
        <v>50</v>
      </c>
      <c r="I135" s="21" t="s">
        <v>125</v>
      </c>
      <c r="J135" s="21">
        <v>1.45</v>
      </c>
      <c r="K135" s="21" t="s">
        <v>20</v>
      </c>
      <c r="L135">
        <f t="shared" si="2"/>
        <v>2</v>
      </c>
      <c r="M135">
        <f>MATCH(H:H,价格表!$B$4:$B$35,0)</f>
        <v>4</v>
      </c>
      <c r="N135" s="27">
        <f>IF(J135&lt;=0.3,INDEX(价格表!$B$4:$I$31,M135,2),IF(AND(J135&gt;0.3,J135&lt;=1),INDEX(价格表!$B$4:$I$31,M135,3),IF(AND(J135&gt;1,J135&lt;=2.2),INDEX(价格表!$B$4:$I$31,M135,4),IF(AND(J135&gt;2.2,J135&lt;=3.3),INDEX(价格表!$B$4:$I$31,M135,5),IF(AND(J135&gt;3.3,J135&lt;=4),INDEX(价格表!$B$4:$I$31,M135,6),IF(AND(J135&gt;4,J135&lt;=5.5),INDEX(价格表!$B$4:$I$31,M135,7),IF(J135&gt;5.5,2.6+INDEX(价格表!$B$4:$I$31,M135,8)*L135)))))))</f>
        <v>2.15</v>
      </c>
    </row>
    <row r="136" spans="1:14">
      <c r="A136" s="20">
        <v>4310937960684</v>
      </c>
      <c r="B136" s="18" t="s">
        <v>16</v>
      </c>
      <c r="C136" s="21">
        <v>20201212</v>
      </c>
      <c r="D136" s="21">
        <v>610538201209</v>
      </c>
      <c r="E136" s="21" t="s">
        <v>16</v>
      </c>
      <c r="F136" s="21">
        <v>20201222</v>
      </c>
      <c r="G136" s="21" t="s">
        <v>17</v>
      </c>
      <c r="H136" s="21" t="s">
        <v>27</v>
      </c>
      <c r="I136" s="21" t="s">
        <v>126</v>
      </c>
      <c r="J136" s="21">
        <v>1.44</v>
      </c>
      <c r="K136" s="21" t="s">
        <v>20</v>
      </c>
      <c r="L136">
        <f t="shared" si="2"/>
        <v>2</v>
      </c>
      <c r="M136">
        <f>MATCH(H:H,价格表!$B$4:$B$35,0)</f>
        <v>3</v>
      </c>
      <c r="N136" s="27">
        <f>IF(J136&lt;=0.3,INDEX(价格表!$B$4:$I$31,M136,2),IF(AND(J136&gt;0.3,J136&lt;=1),INDEX(价格表!$B$4:$I$31,M136,3),IF(AND(J136&gt;1,J136&lt;=2.2),INDEX(价格表!$B$4:$I$31,M136,4),IF(AND(J136&gt;2.2,J136&lt;=3.3),INDEX(价格表!$B$4:$I$31,M136,5),IF(AND(J136&gt;3.3,J136&lt;=4),INDEX(价格表!$B$4:$I$31,M136,6),IF(AND(J136&gt;4,J136&lt;=5.5),INDEX(价格表!$B$4:$I$31,M136,7),IF(J136&gt;5.5,2.6+INDEX(价格表!$B$4:$I$31,M136,8)*L136)))))))</f>
        <v>2.15</v>
      </c>
    </row>
    <row r="137" spans="1:14">
      <c r="A137" s="20">
        <v>4310937960685</v>
      </c>
      <c r="B137" s="18" t="s">
        <v>16</v>
      </c>
      <c r="C137" s="21">
        <v>20201212</v>
      </c>
      <c r="D137" s="21">
        <v>610538201209</v>
      </c>
      <c r="E137" s="21" t="s">
        <v>16</v>
      </c>
      <c r="F137" s="21">
        <v>20201222</v>
      </c>
      <c r="G137" s="21" t="s">
        <v>17</v>
      </c>
      <c r="H137" s="21" t="s">
        <v>75</v>
      </c>
      <c r="I137" s="21" t="s">
        <v>114</v>
      </c>
      <c r="J137" s="21">
        <v>1.49</v>
      </c>
      <c r="K137" s="21" t="s">
        <v>20</v>
      </c>
      <c r="L137">
        <f t="shared" si="2"/>
        <v>2</v>
      </c>
      <c r="M137">
        <f>MATCH(H:H,价格表!$B$4:$B$35,0)</f>
        <v>24</v>
      </c>
      <c r="N137" s="27">
        <f>IF(J137&lt;=0.3,INDEX(价格表!$B$4:$I$31,M137,2),IF(AND(J137&gt;0.3,J137&lt;=1),INDEX(价格表!$B$4:$I$31,M137,3),IF(AND(J137&gt;1,J137&lt;=2.2),INDEX(价格表!$B$4:$I$31,M137,4),IF(AND(J137&gt;2.2,J137&lt;=3.3),INDEX(价格表!$B$4:$I$31,M137,5),IF(AND(J137&gt;3.3,J137&lt;=4),INDEX(价格表!$B$4:$I$31,M137,6),IF(AND(J137&gt;4,J137&lt;=5.5),INDEX(价格表!$B$4:$I$31,M137,7),IF(J137&gt;5.5,2.6+INDEX(价格表!$B$4:$I$31,M137,8)*L137)))))))</f>
        <v>2.15</v>
      </c>
    </row>
    <row r="138" spans="1:14">
      <c r="A138" s="20">
        <v>4310937960686</v>
      </c>
      <c r="B138" s="18" t="s">
        <v>16</v>
      </c>
      <c r="C138" s="21">
        <v>20201212</v>
      </c>
      <c r="D138" s="21">
        <v>610538201209</v>
      </c>
      <c r="E138" s="21" t="s">
        <v>16</v>
      </c>
      <c r="F138" s="21">
        <v>20201222</v>
      </c>
      <c r="G138" s="21" t="s">
        <v>17</v>
      </c>
      <c r="H138" s="21" t="s">
        <v>45</v>
      </c>
      <c r="I138" s="21" t="s">
        <v>48</v>
      </c>
      <c r="J138" s="21">
        <v>1.44</v>
      </c>
      <c r="K138" s="21" t="s">
        <v>20</v>
      </c>
      <c r="L138">
        <f t="shared" si="2"/>
        <v>2</v>
      </c>
      <c r="M138">
        <f>MATCH(H:H,价格表!$B$4:$B$35,0)</f>
        <v>9</v>
      </c>
      <c r="N138" s="27">
        <f>IF(J138&lt;=0.3,INDEX(价格表!$B$4:$I$31,M138,2),IF(AND(J138&gt;0.3,J138&lt;=1),INDEX(价格表!$B$4:$I$31,M138,3),IF(AND(J138&gt;1,J138&lt;=2.2),INDEX(价格表!$B$4:$I$31,M138,4),IF(AND(J138&gt;2.2,J138&lt;=3.3),INDEX(价格表!$B$4:$I$31,M138,5),IF(AND(J138&gt;3.3,J138&lt;=4),INDEX(价格表!$B$4:$I$31,M138,6),IF(AND(J138&gt;4,J138&lt;=5.5),INDEX(价格表!$B$4:$I$31,M138,7),IF(J138&gt;5.5,2.6+INDEX(价格表!$B$4:$I$31,M138,8)*L138)))))))</f>
        <v>2.15</v>
      </c>
    </row>
    <row r="139" spans="1:14">
      <c r="A139" s="20">
        <v>4310937960689</v>
      </c>
      <c r="B139" s="18" t="s">
        <v>16</v>
      </c>
      <c r="C139" s="21">
        <v>20201212</v>
      </c>
      <c r="D139" s="21">
        <v>610538201209</v>
      </c>
      <c r="E139" s="21" t="s">
        <v>16</v>
      </c>
      <c r="F139" s="21">
        <v>20201222</v>
      </c>
      <c r="G139" s="21" t="s">
        <v>17</v>
      </c>
      <c r="H139" s="21" t="s">
        <v>73</v>
      </c>
      <c r="I139" s="21" t="s">
        <v>91</v>
      </c>
      <c r="J139" s="21">
        <v>1.47</v>
      </c>
      <c r="K139" s="21" t="s">
        <v>20</v>
      </c>
      <c r="L139">
        <f t="shared" si="2"/>
        <v>2</v>
      </c>
      <c r="M139">
        <f>MATCH(H:H,价格表!$B$4:$B$35,0)</f>
        <v>7</v>
      </c>
      <c r="N139" s="27">
        <f>IF(J139&lt;=0.3,INDEX(价格表!$B$4:$I$31,M139,2),IF(AND(J139&gt;0.3,J139&lt;=1),INDEX(价格表!$B$4:$I$31,M139,3),IF(AND(J139&gt;1,J139&lt;=2.2),INDEX(价格表!$B$4:$I$31,M139,4),IF(AND(J139&gt;2.2,J139&lt;=3.3),INDEX(价格表!$B$4:$I$31,M139,5),IF(AND(J139&gt;3.3,J139&lt;=4),INDEX(价格表!$B$4:$I$31,M139,6),IF(AND(J139&gt;4,J139&lt;=5.5),INDEX(价格表!$B$4:$I$31,M139,7),IF(J139&gt;5.5,2.6+INDEX(价格表!$B$4:$I$31,M139,8)*L139)))))))</f>
        <v>2.15</v>
      </c>
    </row>
    <row r="140" spans="1:14">
      <c r="A140" s="20">
        <v>4310937960690</v>
      </c>
      <c r="B140" s="18" t="s">
        <v>16</v>
      </c>
      <c r="C140" s="21">
        <v>20201212</v>
      </c>
      <c r="D140" s="21">
        <v>610538201209</v>
      </c>
      <c r="E140" s="21" t="s">
        <v>16</v>
      </c>
      <c r="F140" s="21">
        <v>20201222</v>
      </c>
      <c r="G140" s="21" t="s">
        <v>17</v>
      </c>
      <c r="H140" s="21" t="s">
        <v>23</v>
      </c>
      <c r="I140" s="21" t="s">
        <v>127</v>
      </c>
      <c r="J140" s="21">
        <v>1.45</v>
      </c>
      <c r="K140" s="21" t="s">
        <v>20</v>
      </c>
      <c r="L140">
        <f t="shared" si="2"/>
        <v>2</v>
      </c>
      <c r="M140">
        <f>MATCH(H:H,价格表!$B$4:$B$35,0)</f>
        <v>15</v>
      </c>
      <c r="N140" s="27">
        <f>IF(J140&lt;=0.3,INDEX(价格表!$B$4:$I$31,M140,2),IF(AND(J140&gt;0.3,J140&lt;=1),INDEX(价格表!$B$4:$I$31,M140,3),IF(AND(J140&gt;1,J140&lt;=2.2),INDEX(价格表!$B$4:$I$31,M140,4),IF(AND(J140&gt;2.2,J140&lt;=3.3),INDEX(价格表!$B$4:$I$31,M140,5),IF(AND(J140&gt;3.3,J140&lt;=4),INDEX(价格表!$B$4:$I$31,M140,6),IF(AND(J140&gt;4,J140&lt;=5.5),INDEX(价格表!$B$4:$I$31,M140,7),IF(J140&gt;5.5,2.6+INDEX(价格表!$B$4:$I$31,M140,8)*L140)))))))</f>
        <v>2.15</v>
      </c>
    </row>
    <row r="141" spans="1:14">
      <c r="A141" s="20">
        <v>4310937962301</v>
      </c>
      <c r="B141" s="18" t="s">
        <v>16</v>
      </c>
      <c r="C141" s="21">
        <v>20201212</v>
      </c>
      <c r="D141" s="21">
        <v>610538201209</v>
      </c>
      <c r="E141" s="21" t="s">
        <v>16</v>
      </c>
      <c r="F141" s="21">
        <v>20201222</v>
      </c>
      <c r="G141" s="21" t="s">
        <v>17</v>
      </c>
      <c r="H141" s="21" t="s">
        <v>63</v>
      </c>
      <c r="I141" s="21" t="s">
        <v>64</v>
      </c>
      <c r="J141" s="21">
        <v>1.45</v>
      </c>
      <c r="K141" s="21" t="s">
        <v>20</v>
      </c>
      <c r="L141">
        <f t="shared" si="2"/>
        <v>2</v>
      </c>
      <c r="M141">
        <f>MATCH(H:H,价格表!$B$4:$B$35,0)</f>
        <v>21</v>
      </c>
      <c r="N141" s="27">
        <f>IF(J141&lt;=0.3,INDEX(价格表!$B$4:$I$31,M141,2),IF(AND(J141&gt;0.3,J141&lt;=1),INDEX(价格表!$B$4:$I$31,M141,3),IF(AND(J141&gt;1,J141&lt;=2.2),INDEX(价格表!$B$4:$I$31,M141,4),IF(AND(J141&gt;2.2,J141&lt;=3.3),INDEX(价格表!$B$4:$I$31,M141,5),IF(AND(J141&gt;3.3,J141&lt;=4),INDEX(价格表!$B$4:$I$31,M141,6),IF(AND(J141&gt;4,J141&lt;=5.5),INDEX(价格表!$B$4:$I$31,M141,7),IF(J141&gt;5.5,2.6+INDEX(价格表!$B$4:$I$31,M141,8)*L141)))))))</f>
        <v>2.15</v>
      </c>
    </row>
    <row r="142" spans="1:14">
      <c r="A142" s="20">
        <v>4310937962302</v>
      </c>
      <c r="B142" s="18" t="s">
        <v>16</v>
      </c>
      <c r="C142" s="21">
        <v>20201212</v>
      </c>
      <c r="D142" s="21">
        <v>610538201209</v>
      </c>
      <c r="E142" s="21" t="s">
        <v>16</v>
      </c>
      <c r="F142" s="21">
        <v>20201222</v>
      </c>
      <c r="G142" s="21" t="s">
        <v>17</v>
      </c>
      <c r="H142" s="21" t="s">
        <v>54</v>
      </c>
      <c r="I142" s="21" t="s">
        <v>78</v>
      </c>
      <c r="J142" s="21">
        <v>1.44</v>
      </c>
      <c r="K142" s="21" t="s">
        <v>20</v>
      </c>
      <c r="L142">
        <f t="shared" si="2"/>
        <v>2</v>
      </c>
      <c r="M142">
        <f>MATCH(H:H,价格表!$B$4:$B$35,0)</f>
        <v>14</v>
      </c>
      <c r="N142" s="27">
        <f>IF(J142&lt;=0.3,INDEX(价格表!$B$4:$I$31,M142,2),IF(AND(J142&gt;0.3,J142&lt;=1),INDEX(价格表!$B$4:$I$31,M142,3),IF(AND(J142&gt;1,J142&lt;=2.2),INDEX(价格表!$B$4:$I$31,M142,4),IF(AND(J142&gt;2.2,J142&lt;=3.3),INDEX(价格表!$B$4:$I$31,M142,5),IF(AND(J142&gt;3.3,J142&lt;=4),INDEX(价格表!$B$4:$I$31,M142,6),IF(AND(J142&gt;4,J142&lt;=5.5),INDEX(价格表!$B$4:$I$31,M142,7),IF(J142&gt;5.5,2.6+INDEX(价格表!$B$4:$I$31,M142,8)*L142)))))))</f>
        <v>2.15</v>
      </c>
    </row>
    <row r="143" spans="1:14">
      <c r="A143" s="20">
        <v>4310937962303</v>
      </c>
      <c r="B143" s="18" t="s">
        <v>16</v>
      </c>
      <c r="C143" s="21">
        <v>20201212</v>
      </c>
      <c r="D143" s="21">
        <v>610538201209</v>
      </c>
      <c r="E143" s="21" t="s">
        <v>16</v>
      </c>
      <c r="F143" s="21">
        <v>20201222</v>
      </c>
      <c r="G143" s="21" t="s">
        <v>17</v>
      </c>
      <c r="H143" s="21" t="s">
        <v>27</v>
      </c>
      <c r="I143" s="21" t="s">
        <v>128</v>
      </c>
      <c r="J143" s="21">
        <v>1.75</v>
      </c>
      <c r="K143" s="21" t="s">
        <v>20</v>
      </c>
      <c r="L143">
        <f t="shared" si="2"/>
        <v>2</v>
      </c>
      <c r="M143">
        <f>MATCH(H:H,价格表!$B$4:$B$35,0)</f>
        <v>3</v>
      </c>
      <c r="N143" s="27">
        <f>IF(J143&lt;=0.3,INDEX(价格表!$B$4:$I$31,M143,2),IF(AND(J143&gt;0.3,J143&lt;=1),INDEX(价格表!$B$4:$I$31,M143,3),IF(AND(J143&gt;1,J143&lt;=2.2),INDEX(价格表!$B$4:$I$31,M143,4),IF(AND(J143&gt;2.2,J143&lt;=3.3),INDEX(价格表!$B$4:$I$31,M143,5),IF(AND(J143&gt;3.3,J143&lt;=4),INDEX(价格表!$B$4:$I$31,M143,6),IF(AND(J143&gt;4,J143&lt;=5.5),INDEX(价格表!$B$4:$I$31,M143,7),IF(J143&gt;5.5,2.6+INDEX(价格表!$B$4:$I$31,M143,8)*L143)))))))</f>
        <v>2.15</v>
      </c>
    </row>
    <row r="144" spans="1:14">
      <c r="A144" s="20">
        <v>4310937962304</v>
      </c>
      <c r="B144" s="18" t="s">
        <v>16</v>
      </c>
      <c r="C144" s="21">
        <v>20201212</v>
      </c>
      <c r="D144" s="21">
        <v>610538201209</v>
      </c>
      <c r="E144" s="21" t="s">
        <v>16</v>
      </c>
      <c r="F144" s="21">
        <v>20201222</v>
      </c>
      <c r="G144" s="21" t="s">
        <v>17</v>
      </c>
      <c r="H144" s="21" t="s">
        <v>54</v>
      </c>
      <c r="I144" s="21" t="s">
        <v>129</v>
      </c>
      <c r="J144" s="21">
        <v>1.44</v>
      </c>
      <c r="K144" s="21" t="s">
        <v>20</v>
      </c>
      <c r="L144">
        <f t="shared" si="2"/>
        <v>2</v>
      </c>
      <c r="M144">
        <f>MATCH(H:H,价格表!$B$4:$B$35,0)</f>
        <v>14</v>
      </c>
      <c r="N144" s="27">
        <f>IF(J144&lt;=0.3,INDEX(价格表!$B$4:$I$31,M144,2),IF(AND(J144&gt;0.3,J144&lt;=1),INDEX(价格表!$B$4:$I$31,M144,3),IF(AND(J144&gt;1,J144&lt;=2.2),INDEX(价格表!$B$4:$I$31,M144,4),IF(AND(J144&gt;2.2,J144&lt;=3.3),INDEX(价格表!$B$4:$I$31,M144,5),IF(AND(J144&gt;3.3,J144&lt;=4),INDEX(价格表!$B$4:$I$31,M144,6),IF(AND(J144&gt;4,J144&lt;=5.5),INDEX(价格表!$B$4:$I$31,M144,7),IF(J144&gt;5.5,2.6+INDEX(价格表!$B$4:$I$31,M144,8)*L144)))))))</f>
        <v>2.15</v>
      </c>
    </row>
    <row r="145" spans="1:14">
      <c r="A145" s="20">
        <v>4310937962305</v>
      </c>
      <c r="B145" s="18" t="s">
        <v>16</v>
      </c>
      <c r="C145" s="21">
        <v>20201212</v>
      </c>
      <c r="D145" s="21">
        <v>610538201209</v>
      </c>
      <c r="E145" s="21" t="s">
        <v>16</v>
      </c>
      <c r="F145" s="21">
        <v>20201222</v>
      </c>
      <c r="G145" s="21" t="s">
        <v>17</v>
      </c>
      <c r="H145" s="21" t="s">
        <v>68</v>
      </c>
      <c r="I145" s="21" t="s">
        <v>130</v>
      </c>
      <c r="J145" s="21">
        <v>1.57</v>
      </c>
      <c r="K145" s="21" t="s">
        <v>20</v>
      </c>
      <c r="L145">
        <f t="shared" si="2"/>
        <v>2</v>
      </c>
      <c r="M145">
        <f>MATCH(H:H,价格表!$B$4:$B$35,0)</f>
        <v>5</v>
      </c>
      <c r="N145" s="27">
        <f>IF(J145&lt;=0.3,INDEX(价格表!$B$4:$I$31,M145,2),IF(AND(J145&gt;0.3,J145&lt;=1),INDEX(价格表!$B$4:$I$31,M145,3),IF(AND(J145&gt;1,J145&lt;=2.2),INDEX(价格表!$B$4:$I$31,M145,4),IF(AND(J145&gt;2.2,J145&lt;=3.3),INDEX(价格表!$B$4:$I$31,M145,5),IF(AND(J145&gt;3.3,J145&lt;=4),INDEX(价格表!$B$4:$I$31,M145,6),IF(AND(J145&gt;4,J145&lt;=5.5),INDEX(价格表!$B$4:$I$31,M145,7),IF(J145&gt;5.5,2.6+INDEX(价格表!$B$4:$I$31,M145,8)*L145)))))))</f>
        <v>2.15</v>
      </c>
    </row>
    <row r="146" spans="1:14">
      <c r="A146" s="20">
        <v>4310937962306</v>
      </c>
      <c r="B146" s="18" t="s">
        <v>16</v>
      </c>
      <c r="C146" s="21">
        <v>20201212</v>
      </c>
      <c r="D146" s="21">
        <v>610538201209</v>
      </c>
      <c r="E146" s="21" t="s">
        <v>16</v>
      </c>
      <c r="F146" s="21">
        <v>20201222</v>
      </c>
      <c r="G146" s="21" t="s">
        <v>17</v>
      </c>
      <c r="H146" s="21" t="s">
        <v>23</v>
      </c>
      <c r="I146" s="21" t="s">
        <v>24</v>
      </c>
      <c r="J146" s="21">
        <v>1.45</v>
      </c>
      <c r="K146" s="21" t="s">
        <v>20</v>
      </c>
      <c r="L146">
        <f t="shared" si="2"/>
        <v>2</v>
      </c>
      <c r="M146">
        <f>MATCH(H:H,价格表!$B$4:$B$35,0)</f>
        <v>15</v>
      </c>
      <c r="N146" s="27">
        <f>IF(J146&lt;=0.3,INDEX(价格表!$B$4:$I$31,M146,2),IF(AND(J146&gt;0.3,J146&lt;=1),INDEX(价格表!$B$4:$I$31,M146,3),IF(AND(J146&gt;1,J146&lt;=2.2),INDEX(价格表!$B$4:$I$31,M146,4),IF(AND(J146&gt;2.2,J146&lt;=3.3),INDEX(价格表!$B$4:$I$31,M146,5),IF(AND(J146&gt;3.3,J146&lt;=4),INDEX(价格表!$B$4:$I$31,M146,6),IF(AND(J146&gt;4,J146&lt;=5.5),INDEX(价格表!$B$4:$I$31,M146,7),IF(J146&gt;5.5,2.6+INDEX(价格表!$B$4:$I$31,M146,8)*L146)))))))</f>
        <v>2.15</v>
      </c>
    </row>
    <row r="147" spans="1:14">
      <c r="A147" s="20">
        <v>4310937962307</v>
      </c>
      <c r="B147" s="18" t="s">
        <v>16</v>
      </c>
      <c r="C147" s="21">
        <v>20201212</v>
      </c>
      <c r="D147" s="21">
        <v>610538201209</v>
      </c>
      <c r="E147" s="21" t="s">
        <v>16</v>
      </c>
      <c r="F147" s="21">
        <v>20201222</v>
      </c>
      <c r="G147" s="21" t="s">
        <v>17</v>
      </c>
      <c r="H147" s="21" t="s">
        <v>56</v>
      </c>
      <c r="I147" s="21" t="s">
        <v>65</v>
      </c>
      <c r="J147" s="21">
        <v>1.46</v>
      </c>
      <c r="K147" s="21" t="s">
        <v>20</v>
      </c>
      <c r="L147">
        <f t="shared" si="2"/>
        <v>2</v>
      </c>
      <c r="M147">
        <f>MATCH(H:H,价格表!$B$4:$B$35,0)</f>
        <v>11</v>
      </c>
      <c r="N147" s="27">
        <f>IF(J147&lt;=0.3,INDEX(价格表!$B$4:$I$31,M147,2),IF(AND(J147&gt;0.3,J147&lt;=1),INDEX(价格表!$B$4:$I$31,M147,3),IF(AND(J147&gt;1,J147&lt;=2.2),INDEX(价格表!$B$4:$I$31,M147,4),IF(AND(J147&gt;2.2,J147&lt;=3.3),INDEX(价格表!$B$4:$I$31,M147,5),IF(AND(J147&gt;3.3,J147&lt;=4),INDEX(价格表!$B$4:$I$31,M147,6),IF(AND(J147&gt;4,J147&lt;=5.5),INDEX(价格表!$B$4:$I$31,M147,7),IF(J147&gt;5.5,2.6+INDEX(价格表!$B$4:$I$31,M147,8)*L147)))))))</f>
        <v>2.15</v>
      </c>
    </row>
    <row r="148" spans="1:14">
      <c r="A148" s="20">
        <v>4310937962308</v>
      </c>
      <c r="B148" s="18" t="s">
        <v>16</v>
      </c>
      <c r="C148" s="21">
        <v>20201212</v>
      </c>
      <c r="D148" s="21">
        <v>610538201209</v>
      </c>
      <c r="E148" s="21" t="s">
        <v>16</v>
      </c>
      <c r="F148" s="21">
        <v>20201222</v>
      </c>
      <c r="G148" s="21" t="s">
        <v>17</v>
      </c>
      <c r="H148" s="21" t="s">
        <v>23</v>
      </c>
      <c r="I148" s="21" t="s">
        <v>99</v>
      </c>
      <c r="J148" s="21">
        <v>1.44</v>
      </c>
      <c r="K148" s="21" t="s">
        <v>20</v>
      </c>
      <c r="L148">
        <f t="shared" si="2"/>
        <v>2</v>
      </c>
      <c r="M148">
        <f>MATCH(H:H,价格表!$B$4:$B$35,0)</f>
        <v>15</v>
      </c>
      <c r="N148" s="27">
        <f>IF(J148&lt;=0.3,INDEX(价格表!$B$4:$I$31,M148,2),IF(AND(J148&gt;0.3,J148&lt;=1),INDEX(价格表!$B$4:$I$31,M148,3),IF(AND(J148&gt;1,J148&lt;=2.2),INDEX(价格表!$B$4:$I$31,M148,4),IF(AND(J148&gt;2.2,J148&lt;=3.3),INDEX(价格表!$B$4:$I$31,M148,5),IF(AND(J148&gt;3.3,J148&lt;=4),INDEX(价格表!$B$4:$I$31,M148,6),IF(AND(J148&gt;4,J148&lt;=5.5),INDEX(价格表!$B$4:$I$31,M148,7),IF(J148&gt;5.5,2.6+INDEX(价格表!$B$4:$I$31,M148,8)*L148)))))))</f>
        <v>2.15</v>
      </c>
    </row>
    <row r="149" spans="1:14">
      <c r="A149" s="20">
        <v>4310937962309</v>
      </c>
      <c r="B149" s="18" t="s">
        <v>16</v>
      </c>
      <c r="C149" s="21">
        <v>20201212</v>
      </c>
      <c r="D149" s="21">
        <v>610538201209</v>
      </c>
      <c r="E149" s="21" t="s">
        <v>16</v>
      </c>
      <c r="F149" s="21">
        <v>20201222</v>
      </c>
      <c r="G149" s="21" t="s">
        <v>17</v>
      </c>
      <c r="H149" s="21" t="s">
        <v>73</v>
      </c>
      <c r="I149" s="21" t="s">
        <v>131</v>
      </c>
      <c r="J149" s="21">
        <v>1.45</v>
      </c>
      <c r="K149" s="21" t="s">
        <v>20</v>
      </c>
      <c r="L149">
        <f t="shared" si="2"/>
        <v>2</v>
      </c>
      <c r="M149">
        <f>MATCH(H:H,价格表!$B$4:$B$35,0)</f>
        <v>7</v>
      </c>
      <c r="N149" s="27">
        <f>IF(J149&lt;=0.3,INDEX(价格表!$B$4:$I$31,M149,2),IF(AND(J149&gt;0.3,J149&lt;=1),INDEX(价格表!$B$4:$I$31,M149,3),IF(AND(J149&gt;1,J149&lt;=2.2),INDEX(价格表!$B$4:$I$31,M149,4),IF(AND(J149&gt;2.2,J149&lt;=3.3),INDEX(价格表!$B$4:$I$31,M149,5),IF(AND(J149&gt;3.3,J149&lt;=4),INDEX(价格表!$B$4:$I$31,M149,6),IF(AND(J149&gt;4,J149&lt;=5.5),INDEX(价格表!$B$4:$I$31,M149,7),IF(J149&gt;5.5,2.6+INDEX(价格表!$B$4:$I$31,M149,8)*L149)))))))</f>
        <v>2.15</v>
      </c>
    </row>
    <row r="150" spans="1:14">
      <c r="A150" s="20">
        <v>4310937962781</v>
      </c>
      <c r="B150" s="18" t="s">
        <v>16</v>
      </c>
      <c r="C150" s="21">
        <v>20201212</v>
      </c>
      <c r="D150" s="21">
        <v>610538201209</v>
      </c>
      <c r="E150" s="21" t="s">
        <v>16</v>
      </c>
      <c r="F150" s="21">
        <v>20201222</v>
      </c>
      <c r="G150" s="21" t="s">
        <v>17</v>
      </c>
      <c r="H150" s="21" t="s">
        <v>82</v>
      </c>
      <c r="I150" s="21" t="s">
        <v>83</v>
      </c>
      <c r="J150" s="21">
        <v>1.46</v>
      </c>
      <c r="K150" s="21" t="s">
        <v>20</v>
      </c>
      <c r="L150">
        <f t="shared" si="2"/>
        <v>2</v>
      </c>
      <c r="M150">
        <f>MATCH(H:H,价格表!$B$4:$B$35,0)</f>
        <v>2</v>
      </c>
      <c r="N150" s="27">
        <f>IF(J150&lt;=0.3,INDEX(价格表!$B$4:$I$31,M150,2),IF(AND(J150&gt;0.3,J150&lt;=1),INDEX(价格表!$B$4:$I$31,M150,3),IF(AND(J150&gt;1,J150&lt;=2.2),INDEX(价格表!$B$4:$I$31,M150,4),IF(AND(J150&gt;2.2,J150&lt;=3.3),INDEX(价格表!$B$4:$I$31,M150,5),IF(AND(J150&gt;3.3,J150&lt;=4),INDEX(价格表!$B$4:$I$31,M150,6),IF(AND(J150&gt;4,J150&lt;=5.5),INDEX(价格表!$B$4:$I$31,M150,7),IF(J150&gt;5.5,2.6+INDEX(价格表!$B$4:$I$31,M150,8)*L150)))))))</f>
        <v>2.15</v>
      </c>
    </row>
    <row r="151" spans="1:14">
      <c r="A151" s="20">
        <v>4310937962782</v>
      </c>
      <c r="B151" s="18" t="s">
        <v>16</v>
      </c>
      <c r="C151" s="21">
        <v>20201212</v>
      </c>
      <c r="D151" s="21">
        <v>610538201209</v>
      </c>
      <c r="E151" s="21" t="s">
        <v>16</v>
      </c>
      <c r="F151" s="21">
        <v>20201222</v>
      </c>
      <c r="G151" s="21" t="s">
        <v>17</v>
      </c>
      <c r="H151" s="21" t="s">
        <v>39</v>
      </c>
      <c r="I151" s="21" t="s">
        <v>132</v>
      </c>
      <c r="J151" s="21">
        <v>1.45</v>
      </c>
      <c r="K151" s="21" t="s">
        <v>20</v>
      </c>
      <c r="L151">
        <f t="shared" si="2"/>
        <v>2</v>
      </c>
      <c r="M151">
        <f>MATCH(H:H,价格表!$B$4:$B$35,0)</f>
        <v>23</v>
      </c>
      <c r="N151" s="27">
        <f>IF(J151&lt;=0.3,INDEX(价格表!$B$4:$I$31,M151,2),IF(AND(J151&gt;0.3,J151&lt;=1),INDEX(价格表!$B$4:$I$31,M151,3),IF(AND(J151&gt;1,J151&lt;=2.2),INDEX(价格表!$B$4:$I$31,M151,4),IF(AND(J151&gt;2.2,J151&lt;=3.3),INDEX(价格表!$B$4:$I$31,M151,5),IF(AND(J151&gt;3.3,J151&lt;=4),INDEX(价格表!$B$4:$I$31,M151,6),IF(AND(J151&gt;4,J151&lt;=5.5),INDEX(价格表!$B$4:$I$31,M151,7),IF(J151&gt;5.5,2.6+INDEX(价格表!$B$4:$I$31,M151,8)*L151)))))))</f>
        <v>2.15</v>
      </c>
    </row>
    <row r="152" spans="1:14">
      <c r="A152" s="20">
        <v>4310937962783</v>
      </c>
      <c r="B152" s="18" t="s">
        <v>16</v>
      </c>
      <c r="C152" s="21">
        <v>20201212</v>
      </c>
      <c r="D152" s="21">
        <v>610538201209</v>
      </c>
      <c r="E152" s="21" t="s">
        <v>16</v>
      </c>
      <c r="F152" s="21">
        <v>20201222</v>
      </c>
      <c r="G152" s="21" t="s">
        <v>17</v>
      </c>
      <c r="H152" s="21" t="s">
        <v>27</v>
      </c>
      <c r="I152" s="21" t="s">
        <v>28</v>
      </c>
      <c r="J152" s="21">
        <v>1.52</v>
      </c>
      <c r="K152" s="21" t="s">
        <v>20</v>
      </c>
      <c r="L152">
        <f t="shared" si="2"/>
        <v>2</v>
      </c>
      <c r="M152">
        <f>MATCH(H:H,价格表!$B$4:$B$35,0)</f>
        <v>3</v>
      </c>
      <c r="N152" s="27">
        <f>IF(J152&lt;=0.3,INDEX(价格表!$B$4:$I$31,M152,2),IF(AND(J152&gt;0.3,J152&lt;=1),INDEX(价格表!$B$4:$I$31,M152,3),IF(AND(J152&gt;1,J152&lt;=2.2),INDEX(价格表!$B$4:$I$31,M152,4),IF(AND(J152&gt;2.2,J152&lt;=3.3),INDEX(价格表!$B$4:$I$31,M152,5),IF(AND(J152&gt;3.3,J152&lt;=4),INDEX(价格表!$B$4:$I$31,M152,6),IF(AND(J152&gt;4,J152&lt;=5.5),INDEX(价格表!$B$4:$I$31,M152,7),IF(J152&gt;5.5,2.6+INDEX(价格表!$B$4:$I$31,M152,8)*L152)))))))</f>
        <v>2.15</v>
      </c>
    </row>
    <row r="153" spans="1:14">
      <c r="A153" s="20">
        <v>4310937962784</v>
      </c>
      <c r="B153" s="18" t="s">
        <v>16</v>
      </c>
      <c r="C153" s="21">
        <v>20201212</v>
      </c>
      <c r="D153" s="21">
        <v>610538201209</v>
      </c>
      <c r="E153" s="21" t="s">
        <v>16</v>
      </c>
      <c r="F153" s="21">
        <v>20201222</v>
      </c>
      <c r="G153" s="21" t="s">
        <v>17</v>
      </c>
      <c r="H153" s="21" t="s">
        <v>73</v>
      </c>
      <c r="I153" s="21" t="s">
        <v>74</v>
      </c>
      <c r="J153" s="21">
        <v>1.52</v>
      </c>
      <c r="K153" s="21" t="s">
        <v>20</v>
      </c>
      <c r="L153">
        <f t="shared" si="2"/>
        <v>2</v>
      </c>
      <c r="M153">
        <f>MATCH(H:H,价格表!$B$4:$B$35,0)</f>
        <v>7</v>
      </c>
      <c r="N153" s="27">
        <f>IF(J153&lt;=0.3,INDEX(价格表!$B$4:$I$31,M153,2),IF(AND(J153&gt;0.3,J153&lt;=1),INDEX(价格表!$B$4:$I$31,M153,3),IF(AND(J153&gt;1,J153&lt;=2.2),INDEX(价格表!$B$4:$I$31,M153,4),IF(AND(J153&gt;2.2,J153&lt;=3.3),INDEX(价格表!$B$4:$I$31,M153,5),IF(AND(J153&gt;3.3,J153&lt;=4),INDEX(价格表!$B$4:$I$31,M153,6),IF(AND(J153&gt;4,J153&lt;=5.5),INDEX(价格表!$B$4:$I$31,M153,7),IF(J153&gt;5.5,2.6+INDEX(价格表!$B$4:$I$31,M153,8)*L153)))))))</f>
        <v>2.15</v>
      </c>
    </row>
    <row r="154" spans="1:14">
      <c r="A154" s="20">
        <v>4310937962785</v>
      </c>
      <c r="B154" s="18" t="s">
        <v>16</v>
      </c>
      <c r="C154" s="21">
        <v>20201212</v>
      </c>
      <c r="D154" s="21">
        <v>610538201209</v>
      </c>
      <c r="E154" s="21" t="s">
        <v>16</v>
      </c>
      <c r="F154" s="21">
        <v>20201222</v>
      </c>
      <c r="G154" s="21" t="s">
        <v>17</v>
      </c>
      <c r="H154" s="21" t="s">
        <v>50</v>
      </c>
      <c r="I154" s="21" t="s">
        <v>133</v>
      </c>
      <c r="J154" s="21">
        <v>1.45</v>
      </c>
      <c r="K154" s="21" t="s">
        <v>20</v>
      </c>
      <c r="L154">
        <f t="shared" si="2"/>
        <v>2</v>
      </c>
      <c r="M154">
        <f>MATCH(H:H,价格表!$B$4:$B$35,0)</f>
        <v>4</v>
      </c>
      <c r="N154" s="27">
        <f>IF(J154&lt;=0.3,INDEX(价格表!$B$4:$I$31,M154,2),IF(AND(J154&gt;0.3,J154&lt;=1),INDEX(价格表!$B$4:$I$31,M154,3),IF(AND(J154&gt;1,J154&lt;=2.2),INDEX(价格表!$B$4:$I$31,M154,4),IF(AND(J154&gt;2.2,J154&lt;=3.3),INDEX(价格表!$B$4:$I$31,M154,5),IF(AND(J154&gt;3.3,J154&lt;=4),INDEX(价格表!$B$4:$I$31,M154,6),IF(AND(J154&gt;4,J154&lt;=5.5),INDEX(价格表!$B$4:$I$31,M154,7),IF(J154&gt;5.5,2.6+INDEX(价格表!$B$4:$I$31,M154,8)*L154)))))))</f>
        <v>2.15</v>
      </c>
    </row>
    <row r="155" spans="1:14">
      <c r="A155" s="20">
        <v>4310937962786</v>
      </c>
      <c r="B155" s="18" t="s">
        <v>16</v>
      </c>
      <c r="C155" s="21">
        <v>20201212</v>
      </c>
      <c r="D155" s="21">
        <v>610538201209</v>
      </c>
      <c r="E155" s="21" t="s">
        <v>16</v>
      </c>
      <c r="F155" s="21">
        <v>20201222</v>
      </c>
      <c r="G155" s="21" t="s">
        <v>17</v>
      </c>
      <c r="H155" s="21" t="s">
        <v>43</v>
      </c>
      <c r="I155" s="21" t="s">
        <v>79</v>
      </c>
      <c r="J155" s="21">
        <v>1.44</v>
      </c>
      <c r="K155" s="21" t="s">
        <v>20</v>
      </c>
      <c r="L155">
        <f t="shared" si="2"/>
        <v>2</v>
      </c>
      <c r="M155">
        <f>MATCH(H:H,价格表!$B$4:$B$35,0)</f>
        <v>10</v>
      </c>
      <c r="N155" s="27">
        <f>IF(J155&lt;=0.3,INDEX(价格表!$B$4:$I$31,M155,2),IF(AND(J155&gt;0.3,J155&lt;=1),INDEX(价格表!$B$4:$I$31,M155,3),IF(AND(J155&gt;1,J155&lt;=2.2),INDEX(价格表!$B$4:$I$31,M155,4),IF(AND(J155&gt;2.2,J155&lt;=3.3),INDEX(价格表!$B$4:$I$31,M155,5),IF(AND(J155&gt;3.3,J155&lt;=4),INDEX(价格表!$B$4:$I$31,M155,6),IF(AND(J155&gt;4,J155&lt;=5.5),INDEX(价格表!$B$4:$I$31,M155,7),IF(J155&gt;5.5,2.6+INDEX(价格表!$B$4:$I$31,M155,8)*L155)))))))</f>
        <v>2.15</v>
      </c>
    </row>
    <row r="156" spans="1:14">
      <c r="A156" s="20">
        <v>4310937962787</v>
      </c>
      <c r="B156" s="18" t="s">
        <v>16</v>
      </c>
      <c r="C156" s="21">
        <v>20201212</v>
      </c>
      <c r="D156" s="21">
        <v>610538201209</v>
      </c>
      <c r="E156" s="21" t="s">
        <v>16</v>
      </c>
      <c r="F156" s="21">
        <v>20201222</v>
      </c>
      <c r="G156" s="21" t="s">
        <v>17</v>
      </c>
      <c r="H156" s="21" t="s">
        <v>73</v>
      </c>
      <c r="I156" s="21" t="s">
        <v>93</v>
      </c>
      <c r="J156" s="21">
        <v>1.5</v>
      </c>
      <c r="K156" s="21" t="s">
        <v>20</v>
      </c>
      <c r="L156">
        <f t="shared" si="2"/>
        <v>2</v>
      </c>
      <c r="M156">
        <f>MATCH(H:H,价格表!$B$4:$B$35,0)</f>
        <v>7</v>
      </c>
      <c r="N156" s="27">
        <f>IF(J156&lt;=0.3,INDEX(价格表!$B$4:$I$31,M156,2),IF(AND(J156&gt;0.3,J156&lt;=1),INDEX(价格表!$B$4:$I$31,M156,3),IF(AND(J156&gt;1,J156&lt;=2.2),INDEX(价格表!$B$4:$I$31,M156,4),IF(AND(J156&gt;2.2,J156&lt;=3.3),INDEX(价格表!$B$4:$I$31,M156,5),IF(AND(J156&gt;3.3,J156&lt;=4),INDEX(价格表!$B$4:$I$31,M156,6),IF(AND(J156&gt;4,J156&lt;=5.5),INDEX(价格表!$B$4:$I$31,M156,7),IF(J156&gt;5.5,2.6+INDEX(价格表!$B$4:$I$31,M156,8)*L156)))))))</f>
        <v>2.15</v>
      </c>
    </row>
    <row r="157" spans="1:14">
      <c r="A157" s="20">
        <v>4310937962788</v>
      </c>
      <c r="B157" s="18" t="s">
        <v>16</v>
      </c>
      <c r="C157" s="21">
        <v>20201212</v>
      </c>
      <c r="D157" s="21">
        <v>610538201209</v>
      </c>
      <c r="E157" s="21" t="s">
        <v>16</v>
      </c>
      <c r="F157" s="21">
        <v>20201222</v>
      </c>
      <c r="G157" s="21" t="s">
        <v>17</v>
      </c>
      <c r="H157" s="21" t="s">
        <v>75</v>
      </c>
      <c r="I157" s="21" t="s">
        <v>114</v>
      </c>
      <c r="J157" s="21">
        <v>1.44</v>
      </c>
      <c r="K157" s="21" t="s">
        <v>20</v>
      </c>
      <c r="L157">
        <f t="shared" si="2"/>
        <v>2</v>
      </c>
      <c r="M157">
        <f>MATCH(H:H,价格表!$B$4:$B$35,0)</f>
        <v>24</v>
      </c>
      <c r="N157" s="27">
        <f>IF(J157&lt;=0.3,INDEX(价格表!$B$4:$I$31,M157,2),IF(AND(J157&gt;0.3,J157&lt;=1),INDEX(价格表!$B$4:$I$31,M157,3),IF(AND(J157&gt;1,J157&lt;=2.2),INDEX(价格表!$B$4:$I$31,M157,4),IF(AND(J157&gt;2.2,J157&lt;=3.3),INDEX(价格表!$B$4:$I$31,M157,5),IF(AND(J157&gt;3.3,J157&lt;=4),INDEX(价格表!$B$4:$I$31,M157,6),IF(AND(J157&gt;4,J157&lt;=5.5),INDEX(价格表!$B$4:$I$31,M157,7),IF(J157&gt;5.5,2.6+INDEX(价格表!$B$4:$I$31,M157,8)*L157)))))))</f>
        <v>2.15</v>
      </c>
    </row>
    <row r="158" spans="1:14">
      <c r="A158" s="20">
        <v>4310937962789</v>
      </c>
      <c r="B158" s="18" t="s">
        <v>16</v>
      </c>
      <c r="C158" s="21">
        <v>20201212</v>
      </c>
      <c r="D158" s="21">
        <v>610538201209</v>
      </c>
      <c r="E158" s="21" t="s">
        <v>16</v>
      </c>
      <c r="F158" s="21">
        <v>20201222</v>
      </c>
      <c r="G158" s="21" t="s">
        <v>17</v>
      </c>
      <c r="H158" s="21" t="s">
        <v>88</v>
      </c>
      <c r="I158" s="21" t="s">
        <v>110</v>
      </c>
      <c r="J158" s="21">
        <v>1.45</v>
      </c>
      <c r="K158" s="21" t="s">
        <v>20</v>
      </c>
      <c r="L158">
        <f t="shared" si="2"/>
        <v>2</v>
      </c>
      <c r="M158">
        <f>MATCH(H:H,价格表!$B$4:$B$35,0)</f>
        <v>19</v>
      </c>
      <c r="N158" s="27">
        <f>IF(J158&lt;=0.3,INDEX(价格表!$B$4:$I$31,M158,2),IF(AND(J158&gt;0.3,J158&lt;=1),INDEX(价格表!$B$4:$I$31,M158,3),IF(AND(J158&gt;1,J158&lt;=2.2),INDEX(价格表!$B$4:$I$31,M158,4),IF(AND(J158&gt;2.2,J158&lt;=3.3),INDEX(价格表!$B$4:$I$31,M158,5),IF(AND(J158&gt;3.3,J158&lt;=4),INDEX(价格表!$B$4:$I$31,M158,6),IF(AND(J158&gt;4,J158&lt;=5.5),INDEX(价格表!$B$4:$I$31,M158,7),IF(J158&gt;5.5,2.6+INDEX(价格表!$B$4:$I$31,M158,8)*L158)))))))</f>
        <v>2.15</v>
      </c>
    </row>
    <row r="159" spans="1:14">
      <c r="A159" s="20">
        <v>4310937962790</v>
      </c>
      <c r="B159" s="18" t="s">
        <v>16</v>
      </c>
      <c r="C159" s="21">
        <v>20201212</v>
      </c>
      <c r="D159" s="21">
        <v>610538201209</v>
      </c>
      <c r="E159" s="21" t="s">
        <v>16</v>
      </c>
      <c r="F159" s="21">
        <v>20201222</v>
      </c>
      <c r="G159" s="21" t="s">
        <v>17</v>
      </c>
      <c r="H159" s="21" t="s">
        <v>30</v>
      </c>
      <c r="I159" s="21" t="s">
        <v>31</v>
      </c>
      <c r="J159" s="21">
        <v>1.44</v>
      </c>
      <c r="K159" s="21" t="s">
        <v>20</v>
      </c>
      <c r="L159">
        <f t="shared" si="2"/>
        <v>2</v>
      </c>
      <c r="M159">
        <f>MATCH(H:H,价格表!$B$4:$B$35,0)</f>
        <v>16</v>
      </c>
      <c r="N159" s="27">
        <f>IF(J159&lt;=0.3,INDEX(价格表!$B$4:$I$31,M159,2),IF(AND(J159&gt;0.3,J159&lt;=1),INDEX(价格表!$B$4:$I$31,M159,3),IF(AND(J159&gt;1,J159&lt;=2.2),INDEX(价格表!$B$4:$I$31,M159,4),IF(AND(J159&gt;2.2,J159&lt;=3.3),INDEX(价格表!$B$4:$I$31,M159,5),IF(AND(J159&gt;3.3,J159&lt;=4),INDEX(价格表!$B$4:$I$31,M159,6),IF(AND(J159&gt;4,J159&lt;=5.5),INDEX(价格表!$B$4:$I$31,M159,7),IF(J159&gt;5.5,2.6+INDEX(价格表!$B$4:$I$31,M159,8)*L159)))))))</f>
        <v>2.15</v>
      </c>
    </row>
    <row r="160" spans="1:14">
      <c r="A160" s="20">
        <v>4310937965943</v>
      </c>
      <c r="B160" s="18" t="s">
        <v>16</v>
      </c>
      <c r="C160" s="21">
        <v>20201212</v>
      </c>
      <c r="D160" s="21">
        <v>610538201209</v>
      </c>
      <c r="E160" s="21" t="s">
        <v>16</v>
      </c>
      <c r="F160" s="21">
        <v>20201222</v>
      </c>
      <c r="G160" s="21" t="s">
        <v>17</v>
      </c>
      <c r="H160" s="21" t="s">
        <v>27</v>
      </c>
      <c r="I160" s="21" t="s">
        <v>134</v>
      </c>
      <c r="J160" s="21">
        <v>1.45</v>
      </c>
      <c r="K160" s="21" t="s">
        <v>20</v>
      </c>
      <c r="L160">
        <f t="shared" si="2"/>
        <v>2</v>
      </c>
      <c r="M160">
        <f>MATCH(H:H,价格表!$B$4:$B$35,0)</f>
        <v>3</v>
      </c>
      <c r="N160" s="27">
        <f>IF(J160&lt;=0.3,INDEX(价格表!$B$4:$I$31,M160,2),IF(AND(J160&gt;0.3,J160&lt;=1),INDEX(价格表!$B$4:$I$31,M160,3),IF(AND(J160&gt;1,J160&lt;=2.2),INDEX(价格表!$B$4:$I$31,M160,4),IF(AND(J160&gt;2.2,J160&lt;=3.3),INDEX(价格表!$B$4:$I$31,M160,5),IF(AND(J160&gt;3.3,J160&lt;=4),INDEX(价格表!$B$4:$I$31,M160,6),IF(AND(J160&gt;4,J160&lt;=5.5),INDEX(价格表!$B$4:$I$31,M160,7),IF(J160&gt;5.5,2.6+INDEX(价格表!$B$4:$I$31,M160,8)*L160)))))))</f>
        <v>2.15</v>
      </c>
    </row>
    <row r="161" spans="1:14">
      <c r="A161" s="20">
        <v>4310937965944</v>
      </c>
      <c r="B161" s="18" t="s">
        <v>16</v>
      </c>
      <c r="C161" s="21">
        <v>20201212</v>
      </c>
      <c r="D161" s="21">
        <v>610538201209</v>
      </c>
      <c r="E161" s="21" t="s">
        <v>16</v>
      </c>
      <c r="F161" s="21">
        <v>20201222</v>
      </c>
      <c r="G161" s="21" t="s">
        <v>17</v>
      </c>
      <c r="H161" s="21" t="s">
        <v>35</v>
      </c>
      <c r="I161" s="21" t="s">
        <v>135</v>
      </c>
      <c r="J161" s="21">
        <v>2.82</v>
      </c>
      <c r="K161" s="21" t="s">
        <v>20</v>
      </c>
      <c r="L161">
        <f t="shared" si="2"/>
        <v>3</v>
      </c>
      <c r="M161">
        <f>MATCH(H:H,价格表!$B$4:$B$35,0)</f>
        <v>22</v>
      </c>
      <c r="N161" s="27">
        <f>IF(J161&lt;=0.3,INDEX(价格表!$B$4:$I$31,M161,2),IF(AND(J161&gt;0.3,J161&lt;=1),INDEX(价格表!$B$4:$I$31,M161,3),IF(AND(J161&gt;1,J161&lt;=2.2),INDEX(价格表!$B$4:$I$31,M161,4),IF(AND(J161&gt;2.2,J161&lt;=3.3),INDEX(价格表!$B$4:$I$31,M161,5),IF(AND(J161&gt;3.3,J161&lt;=4),INDEX(价格表!$B$4:$I$31,M161,6),IF(AND(J161&gt;4,J161&lt;=5.5),INDEX(价格表!$B$4:$I$31,M161,7),IF(J161&gt;5.5,2.6+INDEX(价格表!$B$4:$I$31,M161,8)*L161)))))))</f>
        <v>2.5</v>
      </c>
    </row>
    <row r="162" spans="1:14">
      <c r="A162" s="20">
        <v>4310937965945</v>
      </c>
      <c r="B162" s="18" t="s">
        <v>16</v>
      </c>
      <c r="C162" s="21">
        <v>20201212</v>
      </c>
      <c r="D162" s="21">
        <v>610538201209</v>
      </c>
      <c r="E162" s="21" t="s">
        <v>16</v>
      </c>
      <c r="F162" s="21">
        <v>20201222</v>
      </c>
      <c r="G162" s="21" t="s">
        <v>17</v>
      </c>
      <c r="H162" s="21" t="s">
        <v>39</v>
      </c>
      <c r="I162" s="21" t="s">
        <v>40</v>
      </c>
      <c r="J162" s="21">
        <v>1.48</v>
      </c>
      <c r="K162" s="21" t="s">
        <v>20</v>
      </c>
      <c r="L162">
        <f t="shared" si="2"/>
        <v>2</v>
      </c>
      <c r="M162">
        <f>MATCH(H:H,价格表!$B$4:$B$35,0)</f>
        <v>23</v>
      </c>
      <c r="N162" s="27">
        <f>IF(J162&lt;=0.3,INDEX(价格表!$B$4:$I$31,M162,2),IF(AND(J162&gt;0.3,J162&lt;=1),INDEX(价格表!$B$4:$I$31,M162,3),IF(AND(J162&gt;1,J162&lt;=2.2),INDEX(价格表!$B$4:$I$31,M162,4),IF(AND(J162&gt;2.2,J162&lt;=3.3),INDEX(价格表!$B$4:$I$31,M162,5),IF(AND(J162&gt;3.3,J162&lt;=4),INDEX(价格表!$B$4:$I$31,M162,6),IF(AND(J162&gt;4,J162&lt;=5.5),INDEX(价格表!$B$4:$I$31,M162,7),IF(J162&gt;5.5,2.6+INDEX(价格表!$B$4:$I$31,M162,8)*L162)))))))</f>
        <v>2.15</v>
      </c>
    </row>
    <row r="163" spans="1:14">
      <c r="A163" s="20">
        <v>4310937965946</v>
      </c>
      <c r="B163" s="18" t="s">
        <v>16</v>
      </c>
      <c r="C163" s="21">
        <v>20201212</v>
      </c>
      <c r="D163" s="21">
        <v>610538201209</v>
      </c>
      <c r="E163" s="21" t="s">
        <v>16</v>
      </c>
      <c r="F163" s="21">
        <v>20201222</v>
      </c>
      <c r="G163" s="21" t="s">
        <v>17</v>
      </c>
      <c r="H163" s="21" t="s">
        <v>18</v>
      </c>
      <c r="I163" s="21" t="s">
        <v>29</v>
      </c>
      <c r="J163" s="21">
        <v>1.45</v>
      </c>
      <c r="K163" s="21" t="s">
        <v>20</v>
      </c>
      <c r="L163">
        <f t="shared" si="2"/>
        <v>2</v>
      </c>
      <c r="M163">
        <f>MATCH(H:H,价格表!$B$4:$B$35,0)</f>
        <v>1</v>
      </c>
      <c r="N163" s="27">
        <f>IF(J163&lt;=0.3,INDEX(价格表!$B$4:$I$31,M163,2),IF(AND(J163&gt;0.3,J163&lt;=1),INDEX(价格表!$B$4:$I$31,M163,3),IF(AND(J163&gt;1,J163&lt;=2.2),INDEX(价格表!$B$4:$I$31,M163,4),IF(AND(J163&gt;2.2,J163&lt;=3.3),INDEX(价格表!$B$4:$I$31,M163,5),IF(AND(J163&gt;3.3,J163&lt;=4),INDEX(价格表!$B$4:$I$31,M163,6),IF(AND(J163&gt;4,J163&lt;=5.5),INDEX(价格表!$B$4:$I$31,M163,7),IF(J163&gt;5.5,2.6+INDEX(价格表!$B$4:$I$31,M163,8)*L163)))))))</f>
        <v>2.15</v>
      </c>
    </row>
    <row r="164" spans="1:14">
      <c r="A164" s="20">
        <v>4310937965947</v>
      </c>
      <c r="B164" s="18" t="s">
        <v>16</v>
      </c>
      <c r="C164" s="21">
        <v>20201212</v>
      </c>
      <c r="D164" s="21">
        <v>610538201209</v>
      </c>
      <c r="E164" s="21" t="s">
        <v>16</v>
      </c>
      <c r="F164" s="21">
        <v>20201222</v>
      </c>
      <c r="G164" s="21" t="s">
        <v>17</v>
      </c>
      <c r="H164" s="21" t="s">
        <v>23</v>
      </c>
      <c r="I164" s="21" t="s">
        <v>99</v>
      </c>
      <c r="J164" s="21">
        <v>1.49</v>
      </c>
      <c r="K164" s="21" t="s">
        <v>20</v>
      </c>
      <c r="L164">
        <f t="shared" si="2"/>
        <v>2</v>
      </c>
      <c r="M164">
        <f>MATCH(H:H,价格表!$B$4:$B$35,0)</f>
        <v>15</v>
      </c>
      <c r="N164" s="27">
        <f>IF(J164&lt;=0.3,INDEX(价格表!$B$4:$I$31,M164,2),IF(AND(J164&gt;0.3,J164&lt;=1),INDEX(价格表!$B$4:$I$31,M164,3),IF(AND(J164&gt;1,J164&lt;=2.2),INDEX(价格表!$B$4:$I$31,M164,4),IF(AND(J164&gt;2.2,J164&lt;=3.3),INDEX(价格表!$B$4:$I$31,M164,5),IF(AND(J164&gt;3.3,J164&lt;=4),INDEX(价格表!$B$4:$I$31,M164,6),IF(AND(J164&gt;4,J164&lt;=5.5),INDEX(价格表!$B$4:$I$31,M164,7),IF(J164&gt;5.5,2.6+INDEX(价格表!$B$4:$I$31,M164,8)*L164)))))))</f>
        <v>2.15</v>
      </c>
    </row>
    <row r="165" spans="1:14">
      <c r="A165" s="20">
        <v>4310937965948</v>
      </c>
      <c r="B165" s="18" t="s">
        <v>16</v>
      </c>
      <c r="C165" s="21">
        <v>20201212</v>
      </c>
      <c r="D165" s="21">
        <v>610538201209</v>
      </c>
      <c r="E165" s="21" t="s">
        <v>16</v>
      </c>
      <c r="F165" s="21">
        <v>20201222</v>
      </c>
      <c r="G165" s="21" t="s">
        <v>17</v>
      </c>
      <c r="H165" s="21" t="s">
        <v>50</v>
      </c>
      <c r="I165" s="21" t="s">
        <v>62</v>
      </c>
      <c r="J165" s="21">
        <v>1.45</v>
      </c>
      <c r="K165" s="21" t="s">
        <v>20</v>
      </c>
      <c r="L165">
        <f t="shared" si="2"/>
        <v>2</v>
      </c>
      <c r="M165">
        <f>MATCH(H:H,价格表!$B$4:$B$35,0)</f>
        <v>4</v>
      </c>
      <c r="N165" s="27">
        <f>IF(J165&lt;=0.3,INDEX(价格表!$B$4:$I$31,M165,2),IF(AND(J165&gt;0.3,J165&lt;=1),INDEX(价格表!$B$4:$I$31,M165,3),IF(AND(J165&gt;1,J165&lt;=2.2),INDEX(价格表!$B$4:$I$31,M165,4),IF(AND(J165&gt;2.2,J165&lt;=3.3),INDEX(价格表!$B$4:$I$31,M165,5),IF(AND(J165&gt;3.3,J165&lt;=4),INDEX(价格表!$B$4:$I$31,M165,6),IF(AND(J165&gt;4,J165&lt;=5.5),INDEX(价格表!$B$4:$I$31,M165,7),IF(J165&gt;5.5,2.6+INDEX(价格表!$B$4:$I$31,M165,8)*L165)))))))</f>
        <v>2.15</v>
      </c>
    </row>
    <row r="166" spans="1:14">
      <c r="A166" s="20">
        <v>4310937965949</v>
      </c>
      <c r="B166" s="18" t="s">
        <v>16</v>
      </c>
      <c r="C166" s="21">
        <v>20201212</v>
      </c>
      <c r="D166" s="21">
        <v>610538201209</v>
      </c>
      <c r="E166" s="21" t="s">
        <v>16</v>
      </c>
      <c r="F166" s="21">
        <v>20201222</v>
      </c>
      <c r="G166" s="21" t="s">
        <v>17</v>
      </c>
      <c r="H166" s="21" t="s">
        <v>88</v>
      </c>
      <c r="I166" s="21" t="s">
        <v>89</v>
      </c>
      <c r="J166" s="21">
        <v>1.44</v>
      </c>
      <c r="K166" s="21" t="s">
        <v>20</v>
      </c>
      <c r="L166">
        <f t="shared" si="2"/>
        <v>2</v>
      </c>
      <c r="M166">
        <f>MATCH(H:H,价格表!$B$4:$B$35,0)</f>
        <v>19</v>
      </c>
      <c r="N166" s="27">
        <f>IF(J166&lt;=0.3,INDEX(价格表!$B$4:$I$31,M166,2),IF(AND(J166&gt;0.3,J166&lt;=1),INDEX(价格表!$B$4:$I$31,M166,3),IF(AND(J166&gt;1,J166&lt;=2.2),INDEX(价格表!$B$4:$I$31,M166,4),IF(AND(J166&gt;2.2,J166&lt;=3.3),INDEX(价格表!$B$4:$I$31,M166,5),IF(AND(J166&gt;3.3,J166&lt;=4),INDEX(价格表!$B$4:$I$31,M166,6),IF(AND(J166&gt;4,J166&lt;=5.5),INDEX(价格表!$B$4:$I$31,M166,7),IF(J166&gt;5.5,2.6+INDEX(价格表!$B$4:$I$31,M166,8)*L166)))))))</f>
        <v>2.15</v>
      </c>
    </row>
    <row r="167" spans="1:14">
      <c r="A167" s="20">
        <v>4310937965950</v>
      </c>
      <c r="B167" s="18" t="s">
        <v>16</v>
      </c>
      <c r="C167" s="21">
        <v>20201212</v>
      </c>
      <c r="D167" s="21">
        <v>610538201209</v>
      </c>
      <c r="E167" s="21" t="s">
        <v>16</v>
      </c>
      <c r="F167" s="21">
        <v>20201222</v>
      </c>
      <c r="G167" s="21" t="s">
        <v>17</v>
      </c>
      <c r="H167" s="21" t="s">
        <v>73</v>
      </c>
      <c r="I167" s="21" t="s">
        <v>92</v>
      </c>
      <c r="J167" s="21">
        <v>1.45</v>
      </c>
      <c r="K167" s="21" t="s">
        <v>20</v>
      </c>
      <c r="L167">
        <f t="shared" si="2"/>
        <v>2</v>
      </c>
      <c r="M167">
        <f>MATCH(H:H,价格表!$B$4:$B$35,0)</f>
        <v>7</v>
      </c>
      <c r="N167" s="27">
        <f>IF(J167&lt;=0.3,INDEX(价格表!$B$4:$I$31,M167,2),IF(AND(J167&gt;0.3,J167&lt;=1),INDEX(价格表!$B$4:$I$31,M167,3),IF(AND(J167&gt;1,J167&lt;=2.2),INDEX(价格表!$B$4:$I$31,M167,4),IF(AND(J167&gt;2.2,J167&lt;=3.3),INDEX(价格表!$B$4:$I$31,M167,5),IF(AND(J167&gt;3.3,J167&lt;=4),INDEX(价格表!$B$4:$I$31,M167,6),IF(AND(J167&gt;4,J167&lt;=5.5),INDEX(价格表!$B$4:$I$31,M167,7),IF(J167&gt;5.5,2.6+INDEX(价格表!$B$4:$I$31,M167,8)*L167)))))))</f>
        <v>2.15</v>
      </c>
    </row>
    <row r="168" spans="1:14">
      <c r="A168" s="20">
        <v>4310937966760</v>
      </c>
      <c r="B168" s="18" t="s">
        <v>16</v>
      </c>
      <c r="C168" s="21">
        <v>20201212</v>
      </c>
      <c r="D168" s="21">
        <v>610538201209</v>
      </c>
      <c r="E168" s="21" t="s">
        <v>16</v>
      </c>
      <c r="F168" s="21">
        <v>20201222</v>
      </c>
      <c r="G168" s="21" t="s">
        <v>17</v>
      </c>
      <c r="H168" s="21" t="s">
        <v>82</v>
      </c>
      <c r="I168" s="21" t="s">
        <v>83</v>
      </c>
      <c r="J168" s="21">
        <v>2.82</v>
      </c>
      <c r="K168" s="21" t="s">
        <v>20</v>
      </c>
      <c r="L168">
        <f t="shared" si="2"/>
        <v>3</v>
      </c>
      <c r="M168">
        <f>MATCH(H:H,价格表!$B$4:$B$35,0)</f>
        <v>2</v>
      </c>
      <c r="N168" s="27">
        <f>IF(J168&lt;=0.3,INDEX(价格表!$B$4:$I$31,M168,2),IF(AND(J168&gt;0.3,J168&lt;=1),INDEX(价格表!$B$4:$I$31,M168,3),IF(AND(J168&gt;1,J168&lt;=2.2),INDEX(价格表!$B$4:$I$31,M168,4),IF(AND(J168&gt;2.2,J168&lt;=3.3),INDEX(价格表!$B$4:$I$31,M168,5),IF(AND(J168&gt;3.3,J168&lt;=4),INDEX(价格表!$B$4:$I$31,M168,6),IF(AND(J168&gt;4,J168&lt;=5.5),INDEX(价格表!$B$4:$I$31,M168,7),IF(J168&gt;5.5,2.6+INDEX(价格表!$B$4:$I$31,M168,8)*L168)))))))</f>
        <v>2.5</v>
      </c>
    </row>
    <row r="169" spans="1:14">
      <c r="A169" s="20">
        <v>4310937966762</v>
      </c>
      <c r="B169" s="18" t="s">
        <v>16</v>
      </c>
      <c r="C169" s="21">
        <v>20201212</v>
      </c>
      <c r="D169" s="21">
        <v>610538201209</v>
      </c>
      <c r="E169" s="21" t="s">
        <v>16</v>
      </c>
      <c r="F169" s="21">
        <v>20201222</v>
      </c>
      <c r="G169" s="21" t="s">
        <v>17</v>
      </c>
      <c r="H169" s="21" t="s">
        <v>56</v>
      </c>
      <c r="I169" s="21" t="s">
        <v>116</v>
      </c>
      <c r="J169" s="21">
        <v>1.45</v>
      </c>
      <c r="K169" s="21" t="s">
        <v>20</v>
      </c>
      <c r="L169">
        <f t="shared" si="2"/>
        <v>2</v>
      </c>
      <c r="M169">
        <f>MATCH(H:H,价格表!$B$4:$B$35,0)</f>
        <v>11</v>
      </c>
      <c r="N169" s="27">
        <f>IF(J169&lt;=0.3,INDEX(价格表!$B$4:$I$31,M169,2),IF(AND(J169&gt;0.3,J169&lt;=1),INDEX(价格表!$B$4:$I$31,M169,3),IF(AND(J169&gt;1,J169&lt;=2.2),INDEX(价格表!$B$4:$I$31,M169,4),IF(AND(J169&gt;2.2,J169&lt;=3.3),INDEX(价格表!$B$4:$I$31,M169,5),IF(AND(J169&gt;3.3,J169&lt;=4),INDEX(价格表!$B$4:$I$31,M169,6),IF(AND(J169&gt;4,J169&lt;=5.5),INDEX(价格表!$B$4:$I$31,M169,7),IF(J169&gt;5.5,2.6+INDEX(价格表!$B$4:$I$31,M169,8)*L169)))))))</f>
        <v>2.15</v>
      </c>
    </row>
    <row r="170" spans="1:14">
      <c r="A170" s="20">
        <v>4310937966763</v>
      </c>
      <c r="B170" s="18" t="s">
        <v>16</v>
      </c>
      <c r="C170" s="21">
        <v>20201212</v>
      </c>
      <c r="D170" s="21">
        <v>610538201209</v>
      </c>
      <c r="E170" s="21" t="s">
        <v>16</v>
      </c>
      <c r="F170" s="21">
        <v>20201222</v>
      </c>
      <c r="G170" s="21" t="s">
        <v>17</v>
      </c>
      <c r="H170" s="21" t="s">
        <v>56</v>
      </c>
      <c r="I170" s="21" t="s">
        <v>57</v>
      </c>
      <c r="J170" s="21">
        <v>1.45</v>
      </c>
      <c r="K170" s="21" t="s">
        <v>20</v>
      </c>
      <c r="L170">
        <f t="shared" si="2"/>
        <v>2</v>
      </c>
      <c r="M170">
        <f>MATCH(H:H,价格表!$B$4:$B$35,0)</f>
        <v>11</v>
      </c>
      <c r="N170" s="27">
        <f>IF(J170&lt;=0.3,INDEX(价格表!$B$4:$I$31,M170,2),IF(AND(J170&gt;0.3,J170&lt;=1),INDEX(价格表!$B$4:$I$31,M170,3),IF(AND(J170&gt;1,J170&lt;=2.2),INDEX(价格表!$B$4:$I$31,M170,4),IF(AND(J170&gt;2.2,J170&lt;=3.3),INDEX(价格表!$B$4:$I$31,M170,5),IF(AND(J170&gt;3.3,J170&lt;=4),INDEX(价格表!$B$4:$I$31,M170,6),IF(AND(J170&gt;4,J170&lt;=5.5),INDEX(价格表!$B$4:$I$31,M170,7),IF(J170&gt;5.5,2.6+INDEX(价格表!$B$4:$I$31,M170,8)*L170)))))))</f>
        <v>2.15</v>
      </c>
    </row>
    <row r="171" spans="1:14">
      <c r="A171" s="20">
        <v>4310937966764</v>
      </c>
      <c r="B171" s="18" t="s">
        <v>16</v>
      </c>
      <c r="C171" s="21">
        <v>20201212</v>
      </c>
      <c r="D171" s="21">
        <v>610538201209</v>
      </c>
      <c r="E171" s="21" t="s">
        <v>16</v>
      </c>
      <c r="F171" s="21">
        <v>20201222</v>
      </c>
      <c r="G171" s="21" t="s">
        <v>17</v>
      </c>
      <c r="H171" s="21" t="s">
        <v>73</v>
      </c>
      <c r="I171" s="21" t="s">
        <v>80</v>
      </c>
      <c r="J171" s="21">
        <v>1.46</v>
      </c>
      <c r="K171" s="21" t="s">
        <v>20</v>
      </c>
      <c r="L171">
        <f t="shared" si="2"/>
        <v>2</v>
      </c>
      <c r="M171">
        <f>MATCH(H:H,价格表!$B$4:$B$35,0)</f>
        <v>7</v>
      </c>
      <c r="N171" s="27">
        <f>IF(J171&lt;=0.3,INDEX(价格表!$B$4:$I$31,M171,2),IF(AND(J171&gt;0.3,J171&lt;=1),INDEX(价格表!$B$4:$I$31,M171,3),IF(AND(J171&gt;1,J171&lt;=2.2),INDEX(价格表!$B$4:$I$31,M171,4),IF(AND(J171&gt;2.2,J171&lt;=3.3),INDEX(价格表!$B$4:$I$31,M171,5),IF(AND(J171&gt;3.3,J171&lt;=4),INDEX(价格表!$B$4:$I$31,M171,6),IF(AND(J171&gt;4,J171&lt;=5.5),INDEX(价格表!$B$4:$I$31,M171,7),IF(J171&gt;5.5,2.6+INDEX(价格表!$B$4:$I$31,M171,8)*L171)))))))</f>
        <v>2.15</v>
      </c>
    </row>
    <row r="172" spans="1:14">
      <c r="A172" s="20">
        <v>4310937966765</v>
      </c>
      <c r="B172" s="18" t="s">
        <v>16</v>
      </c>
      <c r="C172" s="21">
        <v>20201212</v>
      </c>
      <c r="D172" s="21">
        <v>610538201209</v>
      </c>
      <c r="E172" s="21" t="s">
        <v>16</v>
      </c>
      <c r="F172" s="21">
        <v>20201222</v>
      </c>
      <c r="G172" s="21" t="s">
        <v>17</v>
      </c>
      <c r="H172" s="21" t="s">
        <v>23</v>
      </c>
      <c r="I172" s="21" t="s">
        <v>99</v>
      </c>
      <c r="J172" s="21">
        <v>1.45</v>
      </c>
      <c r="K172" s="21" t="s">
        <v>20</v>
      </c>
      <c r="L172">
        <f t="shared" si="2"/>
        <v>2</v>
      </c>
      <c r="M172">
        <f>MATCH(H:H,价格表!$B$4:$B$35,0)</f>
        <v>15</v>
      </c>
      <c r="N172" s="27">
        <f>IF(J172&lt;=0.3,INDEX(价格表!$B$4:$I$31,M172,2),IF(AND(J172&gt;0.3,J172&lt;=1),INDEX(价格表!$B$4:$I$31,M172,3),IF(AND(J172&gt;1,J172&lt;=2.2),INDEX(价格表!$B$4:$I$31,M172,4),IF(AND(J172&gt;2.2,J172&lt;=3.3),INDEX(价格表!$B$4:$I$31,M172,5),IF(AND(J172&gt;3.3,J172&lt;=4),INDEX(价格表!$B$4:$I$31,M172,6),IF(AND(J172&gt;4,J172&lt;=5.5),INDEX(价格表!$B$4:$I$31,M172,7),IF(J172&gt;5.5,2.6+INDEX(价格表!$B$4:$I$31,M172,8)*L172)))))))</f>
        <v>2.15</v>
      </c>
    </row>
    <row r="173" spans="1:14">
      <c r="A173" s="20">
        <v>4310937966766</v>
      </c>
      <c r="B173" s="18" t="s">
        <v>16</v>
      </c>
      <c r="C173" s="21">
        <v>20201212</v>
      </c>
      <c r="D173" s="21">
        <v>610538201209</v>
      </c>
      <c r="E173" s="21" t="s">
        <v>16</v>
      </c>
      <c r="F173" s="21">
        <v>20201222</v>
      </c>
      <c r="G173" s="21" t="s">
        <v>17</v>
      </c>
      <c r="H173" s="21" t="s">
        <v>88</v>
      </c>
      <c r="I173" s="21" t="s">
        <v>110</v>
      </c>
      <c r="J173" s="21">
        <v>1.45</v>
      </c>
      <c r="K173" s="21" t="s">
        <v>20</v>
      </c>
      <c r="L173">
        <f t="shared" si="2"/>
        <v>2</v>
      </c>
      <c r="M173">
        <f>MATCH(H:H,价格表!$B$4:$B$35,0)</f>
        <v>19</v>
      </c>
      <c r="N173" s="27">
        <f>IF(J173&lt;=0.3,INDEX(价格表!$B$4:$I$31,M173,2),IF(AND(J173&gt;0.3,J173&lt;=1),INDEX(价格表!$B$4:$I$31,M173,3),IF(AND(J173&gt;1,J173&lt;=2.2),INDEX(价格表!$B$4:$I$31,M173,4),IF(AND(J173&gt;2.2,J173&lt;=3.3),INDEX(价格表!$B$4:$I$31,M173,5),IF(AND(J173&gt;3.3,J173&lt;=4),INDEX(价格表!$B$4:$I$31,M173,6),IF(AND(J173&gt;4,J173&lt;=5.5),INDEX(价格表!$B$4:$I$31,M173,7),IF(J173&gt;5.5,2.6+INDEX(价格表!$B$4:$I$31,M173,8)*L173)))))))</f>
        <v>2.15</v>
      </c>
    </row>
    <row r="174" spans="1:14">
      <c r="A174" s="20">
        <v>4310937966767</v>
      </c>
      <c r="B174" s="18" t="s">
        <v>16</v>
      </c>
      <c r="C174" s="21">
        <v>20201212</v>
      </c>
      <c r="D174" s="21">
        <v>610538201209</v>
      </c>
      <c r="E174" s="21" t="s">
        <v>16</v>
      </c>
      <c r="F174" s="21">
        <v>20201222</v>
      </c>
      <c r="G174" s="21" t="s">
        <v>17</v>
      </c>
      <c r="H174" s="21" t="s">
        <v>73</v>
      </c>
      <c r="I174" s="21" t="s">
        <v>91</v>
      </c>
      <c r="J174" s="21">
        <v>1.45</v>
      </c>
      <c r="K174" s="21" t="s">
        <v>20</v>
      </c>
      <c r="L174">
        <f t="shared" si="2"/>
        <v>2</v>
      </c>
      <c r="M174">
        <f>MATCH(H:H,价格表!$B$4:$B$35,0)</f>
        <v>7</v>
      </c>
      <c r="N174" s="27">
        <f>IF(J174&lt;=0.3,INDEX(价格表!$B$4:$I$31,M174,2),IF(AND(J174&gt;0.3,J174&lt;=1),INDEX(价格表!$B$4:$I$31,M174,3),IF(AND(J174&gt;1,J174&lt;=2.2),INDEX(价格表!$B$4:$I$31,M174,4),IF(AND(J174&gt;2.2,J174&lt;=3.3),INDEX(价格表!$B$4:$I$31,M174,5),IF(AND(J174&gt;3.3,J174&lt;=4),INDEX(价格表!$B$4:$I$31,M174,6),IF(AND(J174&gt;4,J174&lt;=5.5),INDEX(价格表!$B$4:$I$31,M174,7),IF(J174&gt;5.5,2.6+INDEX(价格表!$B$4:$I$31,M174,8)*L174)))))))</f>
        <v>2.15</v>
      </c>
    </row>
    <row r="175" spans="1:14">
      <c r="A175" s="20">
        <v>4310937966786</v>
      </c>
      <c r="B175" s="18" t="s">
        <v>16</v>
      </c>
      <c r="C175" s="21">
        <v>20201212</v>
      </c>
      <c r="D175" s="21">
        <v>610538201209</v>
      </c>
      <c r="E175" s="21" t="s">
        <v>16</v>
      </c>
      <c r="F175" s="21">
        <v>20201222</v>
      </c>
      <c r="G175" s="21" t="s">
        <v>17</v>
      </c>
      <c r="H175" s="21" t="s">
        <v>18</v>
      </c>
      <c r="I175" s="21" t="s">
        <v>53</v>
      </c>
      <c r="J175" s="21">
        <v>1.42</v>
      </c>
      <c r="K175" s="21" t="s">
        <v>20</v>
      </c>
      <c r="L175">
        <f t="shared" si="2"/>
        <v>2</v>
      </c>
      <c r="M175">
        <f>MATCH(H:H,价格表!$B$4:$B$35,0)</f>
        <v>1</v>
      </c>
      <c r="N175" s="27">
        <f>IF(J175&lt;=0.3,INDEX(价格表!$B$4:$I$31,M175,2),IF(AND(J175&gt;0.3,J175&lt;=1),INDEX(价格表!$B$4:$I$31,M175,3),IF(AND(J175&gt;1,J175&lt;=2.2),INDEX(价格表!$B$4:$I$31,M175,4),IF(AND(J175&gt;2.2,J175&lt;=3.3),INDEX(价格表!$B$4:$I$31,M175,5),IF(AND(J175&gt;3.3,J175&lt;=4),INDEX(价格表!$B$4:$I$31,M175,6),IF(AND(J175&gt;4,J175&lt;=5.5),INDEX(价格表!$B$4:$I$31,M175,7),IF(J175&gt;5.5,2.6+INDEX(价格表!$B$4:$I$31,M175,8)*L175)))))))</f>
        <v>2.15</v>
      </c>
    </row>
    <row r="176" spans="1:14">
      <c r="A176" s="20">
        <v>4310937966787</v>
      </c>
      <c r="B176" s="18" t="s">
        <v>16</v>
      </c>
      <c r="C176" s="21">
        <v>20201212</v>
      </c>
      <c r="D176" s="21">
        <v>610538201209</v>
      </c>
      <c r="E176" s="21" t="s">
        <v>16</v>
      </c>
      <c r="F176" s="21">
        <v>20201222</v>
      </c>
      <c r="G176" s="21" t="s">
        <v>17</v>
      </c>
      <c r="H176" s="21" t="s">
        <v>56</v>
      </c>
      <c r="I176" s="21" t="s">
        <v>136</v>
      </c>
      <c r="J176" s="21">
        <v>1.46</v>
      </c>
      <c r="K176" s="21" t="s">
        <v>20</v>
      </c>
      <c r="L176">
        <f t="shared" si="2"/>
        <v>2</v>
      </c>
      <c r="M176">
        <f>MATCH(H:H,价格表!$B$4:$B$35,0)</f>
        <v>11</v>
      </c>
      <c r="N176" s="27">
        <f>IF(J176&lt;=0.3,INDEX(价格表!$B$4:$I$31,M176,2),IF(AND(J176&gt;0.3,J176&lt;=1),INDEX(价格表!$B$4:$I$31,M176,3),IF(AND(J176&gt;1,J176&lt;=2.2),INDEX(价格表!$B$4:$I$31,M176,4),IF(AND(J176&gt;2.2,J176&lt;=3.3),INDEX(价格表!$B$4:$I$31,M176,5),IF(AND(J176&gt;3.3,J176&lt;=4),INDEX(价格表!$B$4:$I$31,M176,6),IF(AND(J176&gt;4,J176&lt;=5.5),INDEX(价格表!$B$4:$I$31,M176,7),IF(J176&gt;5.5,2.6+INDEX(价格表!$B$4:$I$31,M176,8)*L176)))))))</f>
        <v>2.15</v>
      </c>
    </row>
    <row r="177" spans="1:14">
      <c r="A177" s="20">
        <v>4310937966788</v>
      </c>
      <c r="B177" s="18" t="s">
        <v>16</v>
      </c>
      <c r="C177" s="21">
        <v>20201212</v>
      </c>
      <c r="D177" s="21">
        <v>610538201209</v>
      </c>
      <c r="E177" s="21" t="s">
        <v>16</v>
      </c>
      <c r="F177" s="21">
        <v>20201222</v>
      </c>
      <c r="G177" s="21" t="s">
        <v>17</v>
      </c>
      <c r="H177" s="21" t="s">
        <v>45</v>
      </c>
      <c r="I177" s="21" t="s">
        <v>137</v>
      </c>
      <c r="J177" s="21">
        <v>1.63</v>
      </c>
      <c r="K177" s="21" t="s">
        <v>20</v>
      </c>
      <c r="L177">
        <f t="shared" si="2"/>
        <v>2</v>
      </c>
      <c r="M177">
        <f>MATCH(H:H,价格表!$B$4:$B$35,0)</f>
        <v>9</v>
      </c>
      <c r="N177" s="27">
        <f>IF(J177&lt;=0.3,INDEX(价格表!$B$4:$I$31,M177,2),IF(AND(J177&gt;0.3,J177&lt;=1),INDEX(价格表!$B$4:$I$31,M177,3),IF(AND(J177&gt;1,J177&lt;=2.2),INDEX(价格表!$B$4:$I$31,M177,4),IF(AND(J177&gt;2.2,J177&lt;=3.3),INDEX(价格表!$B$4:$I$31,M177,5),IF(AND(J177&gt;3.3,J177&lt;=4),INDEX(价格表!$B$4:$I$31,M177,6),IF(AND(J177&gt;4,J177&lt;=5.5),INDEX(价格表!$B$4:$I$31,M177,7),IF(J177&gt;5.5,2.6+INDEX(价格表!$B$4:$I$31,M177,8)*L177)))))))</f>
        <v>2.15</v>
      </c>
    </row>
    <row r="178" spans="1:14">
      <c r="A178" s="20">
        <v>4310937966789</v>
      </c>
      <c r="B178" s="18" t="s">
        <v>16</v>
      </c>
      <c r="C178" s="21">
        <v>20201212</v>
      </c>
      <c r="D178" s="21">
        <v>610538201209</v>
      </c>
      <c r="E178" s="21" t="s">
        <v>16</v>
      </c>
      <c r="F178" s="21">
        <v>20201222</v>
      </c>
      <c r="G178" s="21" t="s">
        <v>17</v>
      </c>
      <c r="H178" s="21" t="s">
        <v>43</v>
      </c>
      <c r="I178" s="21" t="s">
        <v>44</v>
      </c>
      <c r="J178" s="21">
        <v>1.45</v>
      </c>
      <c r="K178" s="21" t="s">
        <v>20</v>
      </c>
      <c r="L178">
        <f t="shared" si="2"/>
        <v>2</v>
      </c>
      <c r="M178">
        <f>MATCH(H:H,价格表!$B$4:$B$35,0)</f>
        <v>10</v>
      </c>
      <c r="N178" s="27">
        <f>IF(J178&lt;=0.3,INDEX(价格表!$B$4:$I$31,M178,2),IF(AND(J178&gt;0.3,J178&lt;=1),INDEX(价格表!$B$4:$I$31,M178,3),IF(AND(J178&gt;1,J178&lt;=2.2),INDEX(价格表!$B$4:$I$31,M178,4),IF(AND(J178&gt;2.2,J178&lt;=3.3),INDEX(价格表!$B$4:$I$31,M178,5),IF(AND(J178&gt;3.3,J178&lt;=4),INDEX(价格表!$B$4:$I$31,M178,6),IF(AND(J178&gt;4,J178&lt;=5.5),INDEX(价格表!$B$4:$I$31,M178,7),IF(J178&gt;5.5,2.6+INDEX(价格表!$B$4:$I$31,M178,8)*L178)))))))</f>
        <v>2.15</v>
      </c>
    </row>
    <row r="179" spans="1:14">
      <c r="A179" s="20">
        <v>4310937966790</v>
      </c>
      <c r="B179" s="18" t="s">
        <v>16</v>
      </c>
      <c r="C179" s="21">
        <v>20201212</v>
      </c>
      <c r="D179" s="21">
        <v>610538201209</v>
      </c>
      <c r="E179" s="21" t="s">
        <v>16</v>
      </c>
      <c r="F179" s="21">
        <v>20201222</v>
      </c>
      <c r="G179" s="21" t="s">
        <v>17</v>
      </c>
      <c r="H179" s="21" t="s">
        <v>73</v>
      </c>
      <c r="I179" s="21" t="s">
        <v>138</v>
      </c>
      <c r="J179" s="21">
        <v>1.48</v>
      </c>
      <c r="K179" s="21" t="s">
        <v>20</v>
      </c>
      <c r="L179">
        <f t="shared" si="2"/>
        <v>2</v>
      </c>
      <c r="M179">
        <f>MATCH(H:H,价格表!$B$4:$B$35,0)</f>
        <v>7</v>
      </c>
      <c r="N179" s="27">
        <f>IF(J179&lt;=0.3,INDEX(价格表!$B$4:$I$31,M179,2),IF(AND(J179&gt;0.3,J179&lt;=1),INDEX(价格表!$B$4:$I$31,M179,3),IF(AND(J179&gt;1,J179&lt;=2.2),INDEX(价格表!$B$4:$I$31,M179,4),IF(AND(J179&gt;2.2,J179&lt;=3.3),INDEX(价格表!$B$4:$I$31,M179,5),IF(AND(J179&gt;3.3,J179&lt;=4),INDEX(价格表!$B$4:$I$31,M179,6),IF(AND(J179&gt;4,J179&lt;=5.5),INDEX(价格表!$B$4:$I$31,M179,7),IF(J179&gt;5.5,2.6+INDEX(价格表!$B$4:$I$31,M179,8)*L179)))))))</f>
        <v>2.15</v>
      </c>
    </row>
    <row r="180" spans="1:14">
      <c r="A180" s="20">
        <v>4310937966791</v>
      </c>
      <c r="B180" s="18" t="s">
        <v>16</v>
      </c>
      <c r="C180" s="21">
        <v>20201212</v>
      </c>
      <c r="D180" s="21">
        <v>610538201209</v>
      </c>
      <c r="E180" s="21" t="s">
        <v>16</v>
      </c>
      <c r="F180" s="21">
        <v>20201222</v>
      </c>
      <c r="G180" s="21" t="s">
        <v>17</v>
      </c>
      <c r="H180" s="21" t="s">
        <v>39</v>
      </c>
      <c r="I180" s="21" t="s">
        <v>40</v>
      </c>
      <c r="J180" s="21">
        <v>2.76</v>
      </c>
      <c r="K180" s="21" t="s">
        <v>20</v>
      </c>
      <c r="L180">
        <f t="shared" si="2"/>
        <v>3</v>
      </c>
      <c r="M180">
        <f>MATCH(H:H,价格表!$B$4:$B$35,0)</f>
        <v>23</v>
      </c>
      <c r="N180" s="27">
        <f>IF(J180&lt;=0.3,INDEX(价格表!$B$4:$I$31,M180,2),IF(AND(J180&gt;0.3,J180&lt;=1),INDEX(价格表!$B$4:$I$31,M180,3),IF(AND(J180&gt;1,J180&lt;=2.2),INDEX(价格表!$B$4:$I$31,M180,4),IF(AND(J180&gt;2.2,J180&lt;=3.3),INDEX(价格表!$B$4:$I$31,M180,5),IF(AND(J180&gt;3.3,J180&lt;=4),INDEX(价格表!$B$4:$I$31,M180,6),IF(AND(J180&gt;4,J180&lt;=5.5),INDEX(价格表!$B$4:$I$31,M180,7),IF(J180&gt;5.5,2.6+INDEX(价格表!$B$4:$I$31,M180,8)*L180)))))))</f>
        <v>2.5</v>
      </c>
    </row>
    <row r="181" spans="1:14">
      <c r="A181" s="20">
        <v>4310937966794</v>
      </c>
      <c r="B181" s="18" t="s">
        <v>16</v>
      </c>
      <c r="C181" s="21">
        <v>20201212</v>
      </c>
      <c r="D181" s="21">
        <v>610538201209</v>
      </c>
      <c r="E181" s="21" t="s">
        <v>16</v>
      </c>
      <c r="F181" s="21">
        <v>20201222</v>
      </c>
      <c r="G181" s="21" t="s">
        <v>17</v>
      </c>
      <c r="H181" s="21" t="s">
        <v>18</v>
      </c>
      <c r="I181" s="21" t="s">
        <v>139</v>
      </c>
      <c r="J181" s="21">
        <v>1.43</v>
      </c>
      <c r="K181" s="21" t="s">
        <v>20</v>
      </c>
      <c r="L181">
        <f t="shared" si="2"/>
        <v>2</v>
      </c>
      <c r="M181">
        <f>MATCH(H:H,价格表!$B$4:$B$35,0)</f>
        <v>1</v>
      </c>
      <c r="N181" s="27">
        <f>IF(J181&lt;=0.3,INDEX(价格表!$B$4:$I$31,M181,2),IF(AND(J181&gt;0.3,J181&lt;=1),INDEX(价格表!$B$4:$I$31,M181,3),IF(AND(J181&gt;1,J181&lt;=2.2),INDEX(价格表!$B$4:$I$31,M181,4),IF(AND(J181&gt;2.2,J181&lt;=3.3),INDEX(价格表!$B$4:$I$31,M181,5),IF(AND(J181&gt;3.3,J181&lt;=4),INDEX(价格表!$B$4:$I$31,M181,6),IF(AND(J181&gt;4,J181&lt;=5.5),INDEX(价格表!$B$4:$I$31,M181,7),IF(J181&gt;5.5,2.6+INDEX(价格表!$B$4:$I$31,M181,8)*L181)))))))</f>
        <v>2.15</v>
      </c>
    </row>
    <row r="182" spans="1:14">
      <c r="A182" s="20">
        <v>4310937966795</v>
      </c>
      <c r="B182" s="18" t="s">
        <v>16</v>
      </c>
      <c r="C182" s="21">
        <v>20201212</v>
      </c>
      <c r="D182" s="21">
        <v>610538201209</v>
      </c>
      <c r="E182" s="21" t="s">
        <v>16</v>
      </c>
      <c r="F182" s="21">
        <v>20201222</v>
      </c>
      <c r="G182" s="21" t="s">
        <v>17</v>
      </c>
      <c r="H182" s="21" t="s">
        <v>68</v>
      </c>
      <c r="I182" s="21" t="s">
        <v>140</v>
      </c>
      <c r="J182" s="21">
        <v>1.47</v>
      </c>
      <c r="K182" s="21" t="s">
        <v>20</v>
      </c>
      <c r="L182">
        <f t="shared" si="2"/>
        <v>2</v>
      </c>
      <c r="M182">
        <f>MATCH(H:H,价格表!$B$4:$B$35,0)</f>
        <v>5</v>
      </c>
      <c r="N182" s="27">
        <f>IF(J182&lt;=0.3,INDEX(价格表!$B$4:$I$31,M182,2),IF(AND(J182&gt;0.3,J182&lt;=1),INDEX(价格表!$B$4:$I$31,M182,3),IF(AND(J182&gt;1,J182&lt;=2.2),INDEX(价格表!$B$4:$I$31,M182,4),IF(AND(J182&gt;2.2,J182&lt;=3.3),INDEX(价格表!$B$4:$I$31,M182,5),IF(AND(J182&gt;3.3,J182&lt;=4),INDEX(价格表!$B$4:$I$31,M182,6),IF(AND(J182&gt;4,J182&lt;=5.5),INDEX(价格表!$B$4:$I$31,M182,7),IF(J182&gt;5.5,2.6+INDEX(价格表!$B$4:$I$31,M182,8)*L182)))))))</f>
        <v>2.15</v>
      </c>
    </row>
    <row r="183" spans="1:14">
      <c r="A183" s="20">
        <v>4310937967486</v>
      </c>
      <c r="B183" s="18" t="s">
        <v>16</v>
      </c>
      <c r="C183" s="21">
        <v>20201212</v>
      </c>
      <c r="D183" s="21">
        <v>610538201209</v>
      </c>
      <c r="E183" s="21" t="s">
        <v>16</v>
      </c>
      <c r="F183" s="21">
        <v>20201222</v>
      </c>
      <c r="G183" s="21" t="s">
        <v>17</v>
      </c>
      <c r="H183" s="21" t="s">
        <v>56</v>
      </c>
      <c r="I183" s="21" t="s">
        <v>141</v>
      </c>
      <c r="J183" s="21">
        <v>2.83</v>
      </c>
      <c r="K183" s="21" t="s">
        <v>20</v>
      </c>
      <c r="L183">
        <f t="shared" si="2"/>
        <v>3</v>
      </c>
      <c r="M183">
        <f>MATCH(H:H,价格表!$B$4:$B$35,0)</f>
        <v>11</v>
      </c>
      <c r="N183" s="27">
        <f>IF(J183&lt;=0.3,INDEX(价格表!$B$4:$I$31,M183,2),IF(AND(J183&gt;0.3,J183&lt;=1),INDEX(价格表!$B$4:$I$31,M183,3),IF(AND(J183&gt;1,J183&lt;=2.2),INDEX(价格表!$B$4:$I$31,M183,4),IF(AND(J183&gt;2.2,J183&lt;=3.3),INDEX(价格表!$B$4:$I$31,M183,5),IF(AND(J183&gt;3.3,J183&lt;=4),INDEX(价格表!$B$4:$I$31,M183,6),IF(AND(J183&gt;4,J183&lt;=5.5),INDEX(价格表!$B$4:$I$31,M183,7),IF(J183&gt;5.5,2.6+INDEX(价格表!$B$4:$I$31,M183,8)*L183)))))))</f>
        <v>2.5</v>
      </c>
    </row>
    <row r="184" spans="1:14">
      <c r="A184" s="20">
        <v>4310937967487</v>
      </c>
      <c r="B184" s="18" t="s">
        <v>16</v>
      </c>
      <c r="C184" s="21">
        <v>20201212</v>
      </c>
      <c r="D184" s="21">
        <v>610538201209</v>
      </c>
      <c r="E184" s="21" t="s">
        <v>16</v>
      </c>
      <c r="F184" s="21">
        <v>20201222</v>
      </c>
      <c r="G184" s="21" t="s">
        <v>17</v>
      </c>
      <c r="H184" s="21" t="s">
        <v>66</v>
      </c>
      <c r="I184" s="21" t="s">
        <v>142</v>
      </c>
      <c r="J184" s="21">
        <v>2.84</v>
      </c>
      <c r="K184" s="21" t="s">
        <v>20</v>
      </c>
      <c r="L184">
        <f t="shared" si="2"/>
        <v>3</v>
      </c>
      <c r="M184">
        <f>MATCH(H:H,价格表!$B$4:$B$35,0)</f>
        <v>17</v>
      </c>
      <c r="N184" s="27">
        <f>IF(J184&lt;=0.3,INDEX(价格表!$B$4:$I$31,M184,2),IF(AND(J184&gt;0.3,J184&lt;=1),INDEX(价格表!$B$4:$I$31,M184,3),IF(AND(J184&gt;1,J184&lt;=2.2),INDEX(价格表!$B$4:$I$31,M184,4),IF(AND(J184&gt;2.2,J184&lt;=3.3),INDEX(价格表!$B$4:$I$31,M184,5),IF(AND(J184&gt;3.3,J184&lt;=4),INDEX(价格表!$B$4:$I$31,M184,6),IF(AND(J184&gt;4,J184&lt;=5.5),INDEX(价格表!$B$4:$I$31,M184,7),IF(J184&gt;5.5,2.6+INDEX(价格表!$B$4:$I$31,M184,8)*L184)))))))</f>
        <v>2.5</v>
      </c>
    </row>
    <row r="185" spans="1:14">
      <c r="A185" s="20">
        <v>4310937967488</v>
      </c>
      <c r="B185" s="18" t="s">
        <v>16</v>
      </c>
      <c r="C185" s="21">
        <v>20201212</v>
      </c>
      <c r="D185" s="21">
        <v>610538201209</v>
      </c>
      <c r="E185" s="21" t="s">
        <v>16</v>
      </c>
      <c r="F185" s="21">
        <v>20201222</v>
      </c>
      <c r="G185" s="21" t="s">
        <v>17</v>
      </c>
      <c r="H185" s="21" t="s">
        <v>45</v>
      </c>
      <c r="I185" s="21" t="s">
        <v>143</v>
      </c>
      <c r="J185" s="21">
        <v>1.44</v>
      </c>
      <c r="K185" s="21" t="s">
        <v>20</v>
      </c>
      <c r="L185">
        <f t="shared" si="2"/>
        <v>2</v>
      </c>
      <c r="M185">
        <f>MATCH(H:H,价格表!$B$4:$B$35,0)</f>
        <v>9</v>
      </c>
      <c r="N185" s="27">
        <f>IF(J185&lt;=0.3,INDEX(价格表!$B$4:$I$31,M185,2),IF(AND(J185&gt;0.3,J185&lt;=1),INDEX(价格表!$B$4:$I$31,M185,3),IF(AND(J185&gt;1,J185&lt;=2.2),INDEX(价格表!$B$4:$I$31,M185,4),IF(AND(J185&gt;2.2,J185&lt;=3.3),INDEX(价格表!$B$4:$I$31,M185,5),IF(AND(J185&gt;3.3,J185&lt;=4),INDEX(价格表!$B$4:$I$31,M185,6),IF(AND(J185&gt;4,J185&lt;=5.5),INDEX(价格表!$B$4:$I$31,M185,7),IF(J185&gt;5.5,2.6+INDEX(价格表!$B$4:$I$31,M185,8)*L185)))))))</f>
        <v>2.15</v>
      </c>
    </row>
    <row r="186" spans="1:14">
      <c r="A186" s="20">
        <v>4310937967489</v>
      </c>
      <c r="B186" s="18" t="s">
        <v>16</v>
      </c>
      <c r="C186" s="21">
        <v>20201212</v>
      </c>
      <c r="D186" s="21">
        <v>610538201209</v>
      </c>
      <c r="E186" s="21" t="s">
        <v>16</v>
      </c>
      <c r="F186" s="21">
        <v>20201222</v>
      </c>
      <c r="G186" s="21" t="s">
        <v>17</v>
      </c>
      <c r="H186" s="21" t="s">
        <v>30</v>
      </c>
      <c r="I186" s="21" t="s">
        <v>144</v>
      </c>
      <c r="J186" s="21">
        <v>1.52</v>
      </c>
      <c r="K186" s="21" t="s">
        <v>20</v>
      </c>
      <c r="L186">
        <f t="shared" si="2"/>
        <v>2</v>
      </c>
      <c r="M186">
        <f>MATCH(H:H,价格表!$B$4:$B$35,0)</f>
        <v>16</v>
      </c>
      <c r="N186" s="27">
        <f>IF(J186&lt;=0.3,INDEX(价格表!$B$4:$I$31,M186,2),IF(AND(J186&gt;0.3,J186&lt;=1),INDEX(价格表!$B$4:$I$31,M186,3),IF(AND(J186&gt;1,J186&lt;=2.2),INDEX(价格表!$B$4:$I$31,M186,4),IF(AND(J186&gt;2.2,J186&lt;=3.3),INDEX(价格表!$B$4:$I$31,M186,5),IF(AND(J186&gt;3.3,J186&lt;=4),INDEX(价格表!$B$4:$I$31,M186,6),IF(AND(J186&gt;4,J186&lt;=5.5),INDEX(价格表!$B$4:$I$31,M186,7),IF(J186&gt;5.5,2.6+INDEX(价格表!$B$4:$I$31,M186,8)*L186)))))))</f>
        <v>2.15</v>
      </c>
    </row>
    <row r="187" spans="1:14">
      <c r="A187" s="20">
        <v>4310937967490</v>
      </c>
      <c r="B187" s="18" t="s">
        <v>16</v>
      </c>
      <c r="C187" s="21">
        <v>20201212</v>
      </c>
      <c r="D187" s="21">
        <v>610538201209</v>
      </c>
      <c r="E187" s="21" t="s">
        <v>16</v>
      </c>
      <c r="F187" s="21">
        <v>20201222</v>
      </c>
      <c r="G187" s="21" t="s">
        <v>17</v>
      </c>
      <c r="H187" s="21" t="s">
        <v>73</v>
      </c>
      <c r="I187" s="21" t="s">
        <v>91</v>
      </c>
      <c r="J187" s="21">
        <v>1.46</v>
      </c>
      <c r="K187" s="21" t="s">
        <v>20</v>
      </c>
      <c r="L187">
        <f t="shared" si="2"/>
        <v>2</v>
      </c>
      <c r="M187">
        <f>MATCH(H:H,价格表!$B$4:$B$35,0)</f>
        <v>7</v>
      </c>
      <c r="N187" s="27">
        <f>IF(J187&lt;=0.3,INDEX(价格表!$B$4:$I$31,M187,2),IF(AND(J187&gt;0.3,J187&lt;=1),INDEX(价格表!$B$4:$I$31,M187,3),IF(AND(J187&gt;1,J187&lt;=2.2),INDEX(价格表!$B$4:$I$31,M187,4),IF(AND(J187&gt;2.2,J187&lt;=3.3),INDEX(价格表!$B$4:$I$31,M187,5),IF(AND(J187&gt;3.3,J187&lt;=4),INDEX(价格表!$B$4:$I$31,M187,6),IF(AND(J187&gt;4,J187&lt;=5.5),INDEX(价格表!$B$4:$I$31,M187,7),IF(J187&gt;5.5,2.6+INDEX(价格表!$B$4:$I$31,M187,8)*L187)))))))</f>
        <v>2.15</v>
      </c>
    </row>
    <row r="188" spans="1:14">
      <c r="A188" s="20">
        <v>4310937967492</v>
      </c>
      <c r="B188" s="18" t="s">
        <v>16</v>
      </c>
      <c r="C188" s="21">
        <v>20201212</v>
      </c>
      <c r="D188" s="21">
        <v>610538201209</v>
      </c>
      <c r="E188" s="21" t="s">
        <v>16</v>
      </c>
      <c r="F188" s="21">
        <v>20201222</v>
      </c>
      <c r="G188" s="21" t="s">
        <v>17</v>
      </c>
      <c r="H188" s="21" t="s">
        <v>58</v>
      </c>
      <c r="I188" s="21" t="s">
        <v>104</v>
      </c>
      <c r="J188" s="21">
        <v>2.8</v>
      </c>
      <c r="K188" s="21" t="s">
        <v>20</v>
      </c>
      <c r="L188">
        <f t="shared" si="2"/>
        <v>3</v>
      </c>
      <c r="M188">
        <f>MATCH(H:H,价格表!$B$4:$B$35,0)</f>
        <v>32</v>
      </c>
      <c r="N188" s="27">
        <f>L188*15+3</f>
        <v>48</v>
      </c>
    </row>
    <row r="189" spans="1:14">
      <c r="A189" s="20">
        <v>4310937967493</v>
      </c>
      <c r="B189" s="18" t="s">
        <v>16</v>
      </c>
      <c r="C189" s="21">
        <v>20201212</v>
      </c>
      <c r="D189" s="21">
        <v>610538201209</v>
      </c>
      <c r="E189" s="21" t="s">
        <v>16</v>
      </c>
      <c r="F189" s="21">
        <v>20201222</v>
      </c>
      <c r="G189" s="21" t="s">
        <v>17</v>
      </c>
      <c r="H189" s="21" t="s">
        <v>18</v>
      </c>
      <c r="I189" s="21" t="s">
        <v>145</v>
      </c>
      <c r="J189" s="21">
        <v>2.81</v>
      </c>
      <c r="K189" s="21" t="s">
        <v>20</v>
      </c>
      <c r="L189">
        <f t="shared" si="2"/>
        <v>3</v>
      </c>
      <c r="M189">
        <f>MATCH(H:H,价格表!$B$4:$B$35,0)</f>
        <v>1</v>
      </c>
      <c r="N189" s="27">
        <f>IF(J189&lt;=0.3,INDEX(价格表!$B$4:$I$31,M189,2),IF(AND(J189&gt;0.3,J189&lt;=1),INDEX(价格表!$B$4:$I$31,M189,3),IF(AND(J189&gt;1,J189&lt;=2.2),INDEX(价格表!$B$4:$I$31,M189,4),IF(AND(J189&gt;2.2,J189&lt;=3.3),INDEX(价格表!$B$4:$I$31,M189,5),IF(AND(J189&gt;3.3,J189&lt;=4),INDEX(价格表!$B$4:$I$31,M189,6),IF(AND(J189&gt;4,J189&lt;=5.5),INDEX(价格表!$B$4:$I$31,M189,7),IF(J189&gt;5.5,2.6+INDEX(价格表!$B$4:$I$31,M189,8)*L189)))))))</f>
        <v>2.5</v>
      </c>
    </row>
    <row r="190" spans="1:14">
      <c r="A190" s="20">
        <v>4310937967494</v>
      </c>
      <c r="B190" s="18" t="s">
        <v>16</v>
      </c>
      <c r="C190" s="21">
        <v>20201212</v>
      </c>
      <c r="D190" s="21">
        <v>610538201209</v>
      </c>
      <c r="E190" s="21" t="s">
        <v>16</v>
      </c>
      <c r="F190" s="21">
        <v>20201222</v>
      </c>
      <c r="G190" s="21" t="s">
        <v>17</v>
      </c>
      <c r="H190" s="21" t="s">
        <v>39</v>
      </c>
      <c r="I190" s="21" t="s">
        <v>81</v>
      </c>
      <c r="J190" s="21">
        <v>1.45</v>
      </c>
      <c r="K190" s="21" t="s">
        <v>20</v>
      </c>
      <c r="L190">
        <f t="shared" si="2"/>
        <v>2</v>
      </c>
      <c r="M190">
        <f>MATCH(H:H,价格表!$B$4:$B$35,0)</f>
        <v>23</v>
      </c>
      <c r="N190" s="27">
        <f>IF(J190&lt;=0.3,INDEX(价格表!$B$4:$I$31,M190,2),IF(AND(J190&gt;0.3,J190&lt;=1),INDEX(价格表!$B$4:$I$31,M190,3),IF(AND(J190&gt;1,J190&lt;=2.2),INDEX(价格表!$B$4:$I$31,M190,4),IF(AND(J190&gt;2.2,J190&lt;=3.3),INDEX(价格表!$B$4:$I$31,M190,5),IF(AND(J190&gt;3.3,J190&lt;=4),INDEX(价格表!$B$4:$I$31,M190,6),IF(AND(J190&gt;4,J190&lt;=5.5),INDEX(价格表!$B$4:$I$31,M190,7),IF(J190&gt;5.5,2.6+INDEX(价格表!$B$4:$I$31,M190,8)*L190)))))))</f>
        <v>2.15</v>
      </c>
    </row>
    <row r="191" spans="1:14">
      <c r="A191" s="20">
        <v>4310937967495</v>
      </c>
      <c r="B191" s="18" t="s">
        <v>16</v>
      </c>
      <c r="C191" s="21">
        <v>20201212</v>
      </c>
      <c r="D191" s="21">
        <v>610538201209</v>
      </c>
      <c r="E191" s="21" t="s">
        <v>16</v>
      </c>
      <c r="F191" s="21">
        <v>20201222</v>
      </c>
      <c r="G191" s="21" t="s">
        <v>17</v>
      </c>
      <c r="H191" s="21" t="s">
        <v>50</v>
      </c>
      <c r="I191" s="21" t="s">
        <v>62</v>
      </c>
      <c r="J191" s="21">
        <v>1.5</v>
      </c>
      <c r="K191" s="21" t="s">
        <v>20</v>
      </c>
      <c r="L191">
        <f t="shared" si="2"/>
        <v>2</v>
      </c>
      <c r="M191">
        <f>MATCH(H:H,价格表!$B$4:$B$35,0)</f>
        <v>4</v>
      </c>
      <c r="N191" s="27">
        <f>IF(J191&lt;=0.3,INDEX(价格表!$B$4:$I$31,M191,2),IF(AND(J191&gt;0.3,J191&lt;=1),INDEX(价格表!$B$4:$I$31,M191,3),IF(AND(J191&gt;1,J191&lt;=2.2),INDEX(价格表!$B$4:$I$31,M191,4),IF(AND(J191&gt;2.2,J191&lt;=3.3),INDEX(价格表!$B$4:$I$31,M191,5),IF(AND(J191&gt;3.3,J191&lt;=4),INDEX(价格表!$B$4:$I$31,M191,6),IF(AND(J191&gt;4,J191&lt;=5.5),INDEX(价格表!$B$4:$I$31,M191,7),IF(J191&gt;5.5,2.6+INDEX(价格表!$B$4:$I$31,M191,8)*L191)))))))</f>
        <v>2.15</v>
      </c>
    </row>
    <row r="192" spans="1:14">
      <c r="A192" s="20">
        <v>4310937969518</v>
      </c>
      <c r="B192" s="18" t="s">
        <v>16</v>
      </c>
      <c r="C192" s="21">
        <v>20201212</v>
      </c>
      <c r="D192" s="21">
        <v>610538201209</v>
      </c>
      <c r="E192" s="21" t="s">
        <v>16</v>
      </c>
      <c r="F192" s="21">
        <v>20201222</v>
      </c>
      <c r="G192" s="21" t="s">
        <v>17</v>
      </c>
      <c r="H192" s="21" t="s">
        <v>68</v>
      </c>
      <c r="I192" s="21" t="s">
        <v>146</v>
      </c>
      <c r="J192" s="21">
        <v>1.49</v>
      </c>
      <c r="K192" s="21" t="s">
        <v>20</v>
      </c>
      <c r="L192">
        <f t="shared" si="2"/>
        <v>2</v>
      </c>
      <c r="M192">
        <f>MATCH(H:H,价格表!$B$4:$B$35,0)</f>
        <v>5</v>
      </c>
      <c r="N192" s="27">
        <f>IF(J192&lt;=0.3,INDEX(价格表!$B$4:$I$31,M192,2),IF(AND(J192&gt;0.3,J192&lt;=1),INDEX(价格表!$B$4:$I$31,M192,3),IF(AND(J192&gt;1,J192&lt;=2.2),INDEX(价格表!$B$4:$I$31,M192,4),IF(AND(J192&gt;2.2,J192&lt;=3.3),INDEX(价格表!$B$4:$I$31,M192,5),IF(AND(J192&gt;3.3,J192&lt;=4),INDEX(价格表!$B$4:$I$31,M192,6),IF(AND(J192&gt;4,J192&lt;=5.5),INDEX(价格表!$B$4:$I$31,M192,7),IF(J192&gt;5.5,2.6+INDEX(价格表!$B$4:$I$31,M192,8)*L192)))))))</f>
        <v>2.15</v>
      </c>
    </row>
    <row r="193" spans="1:14">
      <c r="A193" s="20">
        <v>4310937969519</v>
      </c>
      <c r="B193" s="18" t="s">
        <v>16</v>
      </c>
      <c r="C193" s="21">
        <v>20201212</v>
      </c>
      <c r="D193" s="21">
        <v>610538201209</v>
      </c>
      <c r="E193" s="21" t="s">
        <v>16</v>
      </c>
      <c r="F193" s="21">
        <v>20201222</v>
      </c>
      <c r="G193" s="21" t="s">
        <v>17</v>
      </c>
      <c r="H193" s="21" t="s">
        <v>39</v>
      </c>
      <c r="I193" s="21" t="s">
        <v>81</v>
      </c>
      <c r="J193" s="21">
        <v>1.44</v>
      </c>
      <c r="K193" s="21" t="s">
        <v>20</v>
      </c>
      <c r="L193">
        <f t="shared" si="2"/>
        <v>2</v>
      </c>
      <c r="M193">
        <f>MATCH(H:H,价格表!$B$4:$B$35,0)</f>
        <v>23</v>
      </c>
      <c r="N193" s="27">
        <f>IF(J193&lt;=0.3,INDEX(价格表!$B$4:$I$31,M193,2),IF(AND(J193&gt;0.3,J193&lt;=1),INDEX(价格表!$B$4:$I$31,M193,3),IF(AND(J193&gt;1,J193&lt;=2.2),INDEX(价格表!$B$4:$I$31,M193,4),IF(AND(J193&gt;2.2,J193&lt;=3.3),INDEX(价格表!$B$4:$I$31,M193,5),IF(AND(J193&gt;3.3,J193&lt;=4),INDEX(价格表!$B$4:$I$31,M193,6),IF(AND(J193&gt;4,J193&lt;=5.5),INDEX(价格表!$B$4:$I$31,M193,7),IF(J193&gt;5.5,2.6+INDEX(价格表!$B$4:$I$31,M193,8)*L193)))))))</f>
        <v>2.15</v>
      </c>
    </row>
    <row r="194" spans="1:14">
      <c r="A194" s="20">
        <v>4310937969520</v>
      </c>
      <c r="B194" s="18" t="s">
        <v>16</v>
      </c>
      <c r="C194" s="21">
        <v>20201212</v>
      </c>
      <c r="D194" s="21">
        <v>610538201209</v>
      </c>
      <c r="E194" s="21" t="s">
        <v>16</v>
      </c>
      <c r="F194" s="21">
        <v>20201222</v>
      </c>
      <c r="G194" s="21" t="s">
        <v>17</v>
      </c>
      <c r="H194" s="21" t="s">
        <v>66</v>
      </c>
      <c r="I194" s="21" t="s">
        <v>147</v>
      </c>
      <c r="J194" s="21">
        <v>2.89</v>
      </c>
      <c r="K194" s="21" t="s">
        <v>148</v>
      </c>
      <c r="L194">
        <f t="shared" si="2"/>
        <v>3</v>
      </c>
      <c r="M194">
        <f>MATCH(H:H,价格表!$B$4:$B$35,0)</f>
        <v>17</v>
      </c>
      <c r="N194" s="27">
        <f>IF(J194&lt;=0.3,INDEX(价格表!$B$4:$I$31,M194,2),IF(AND(J194&gt;0.3,J194&lt;=1),INDEX(价格表!$B$4:$I$31,M194,3),IF(AND(J194&gt;1,J194&lt;=2.2),INDEX(价格表!$B$4:$I$31,M194,4),IF(AND(J194&gt;2.2,J194&lt;=3.3),INDEX(价格表!$B$4:$I$31,M194,5),IF(AND(J194&gt;3.3,J194&lt;=4),INDEX(价格表!$B$4:$I$31,M194,6),IF(AND(J194&gt;4,J194&lt;=5.5),INDEX(价格表!$B$4:$I$31,M194,7),IF(J194&gt;5.5,2.6+INDEX(价格表!$B$4:$I$31,M194,8)*L194)))))))</f>
        <v>2.5</v>
      </c>
    </row>
    <row r="195" spans="1:14">
      <c r="A195" s="20">
        <v>4310937969521</v>
      </c>
      <c r="B195" s="18" t="s">
        <v>16</v>
      </c>
      <c r="C195" s="21">
        <v>20201212</v>
      </c>
      <c r="D195" s="21">
        <v>610538201209</v>
      </c>
      <c r="E195" s="21" t="s">
        <v>16</v>
      </c>
      <c r="F195" s="21">
        <v>20201222</v>
      </c>
      <c r="G195" s="21" t="s">
        <v>17</v>
      </c>
      <c r="H195" s="21" t="s">
        <v>56</v>
      </c>
      <c r="I195" s="21" t="s">
        <v>136</v>
      </c>
      <c r="J195" s="21">
        <v>1.44</v>
      </c>
      <c r="K195" s="21" t="s">
        <v>20</v>
      </c>
      <c r="L195">
        <f t="shared" si="2"/>
        <v>2</v>
      </c>
      <c r="M195">
        <f>MATCH(H:H,价格表!$B$4:$B$35,0)</f>
        <v>11</v>
      </c>
      <c r="N195" s="27">
        <f>IF(J195&lt;=0.3,INDEX(价格表!$B$4:$I$31,M195,2),IF(AND(J195&gt;0.3,J195&lt;=1),INDEX(价格表!$B$4:$I$31,M195,3),IF(AND(J195&gt;1,J195&lt;=2.2),INDEX(价格表!$B$4:$I$31,M195,4),IF(AND(J195&gt;2.2,J195&lt;=3.3),INDEX(价格表!$B$4:$I$31,M195,5),IF(AND(J195&gt;3.3,J195&lt;=4),INDEX(价格表!$B$4:$I$31,M195,6),IF(AND(J195&gt;4,J195&lt;=5.5),INDEX(价格表!$B$4:$I$31,M195,7),IF(J195&gt;5.5,2.6+INDEX(价格表!$B$4:$I$31,M195,8)*L195)))))))</f>
        <v>2.15</v>
      </c>
    </row>
    <row r="196" spans="1:14">
      <c r="A196" s="20">
        <v>4310937969524</v>
      </c>
      <c r="B196" s="18" t="s">
        <v>16</v>
      </c>
      <c r="C196" s="21">
        <v>20201212</v>
      </c>
      <c r="D196" s="21">
        <v>610538201209</v>
      </c>
      <c r="E196" s="21" t="s">
        <v>16</v>
      </c>
      <c r="F196" s="21">
        <v>20201222</v>
      </c>
      <c r="G196" s="21" t="s">
        <v>17</v>
      </c>
      <c r="H196" s="21" t="s">
        <v>56</v>
      </c>
      <c r="I196" s="21" t="s">
        <v>149</v>
      </c>
      <c r="J196" s="21">
        <v>1.45</v>
      </c>
      <c r="K196" s="21" t="s">
        <v>20</v>
      </c>
      <c r="L196">
        <f t="shared" ref="L196:L259" si="3">ROUNDUP(J196,0)</f>
        <v>2</v>
      </c>
      <c r="M196">
        <f>MATCH(H:H,价格表!$B$4:$B$35,0)</f>
        <v>11</v>
      </c>
      <c r="N196" s="27">
        <f>IF(J196&lt;=0.3,INDEX(价格表!$B$4:$I$31,M196,2),IF(AND(J196&gt;0.3,J196&lt;=1),INDEX(价格表!$B$4:$I$31,M196,3),IF(AND(J196&gt;1,J196&lt;=2.2),INDEX(价格表!$B$4:$I$31,M196,4),IF(AND(J196&gt;2.2,J196&lt;=3.3),INDEX(价格表!$B$4:$I$31,M196,5),IF(AND(J196&gt;3.3,J196&lt;=4),INDEX(价格表!$B$4:$I$31,M196,6),IF(AND(J196&gt;4,J196&lt;=5.5),INDEX(价格表!$B$4:$I$31,M196,7),IF(J196&gt;5.5,2.6+INDEX(价格表!$B$4:$I$31,M196,8)*L196)))))))</f>
        <v>2.15</v>
      </c>
    </row>
    <row r="197" spans="1:14">
      <c r="A197" s="20">
        <v>4310937969525</v>
      </c>
      <c r="B197" s="18" t="s">
        <v>16</v>
      </c>
      <c r="C197" s="21">
        <v>20201212</v>
      </c>
      <c r="D197" s="21">
        <v>610538201209</v>
      </c>
      <c r="E197" s="21" t="s">
        <v>16</v>
      </c>
      <c r="F197" s="21">
        <v>20201222</v>
      </c>
      <c r="G197" s="21" t="s">
        <v>17</v>
      </c>
      <c r="H197" s="21" t="s">
        <v>45</v>
      </c>
      <c r="I197" s="21" t="s">
        <v>48</v>
      </c>
      <c r="J197" s="21">
        <v>1.44</v>
      </c>
      <c r="K197" s="21" t="s">
        <v>20</v>
      </c>
      <c r="L197">
        <f t="shared" si="3"/>
        <v>2</v>
      </c>
      <c r="M197">
        <f>MATCH(H:H,价格表!$B$4:$B$35,0)</f>
        <v>9</v>
      </c>
      <c r="N197" s="27">
        <f>IF(J197&lt;=0.3,INDEX(价格表!$B$4:$I$31,M197,2),IF(AND(J197&gt;0.3,J197&lt;=1),INDEX(价格表!$B$4:$I$31,M197,3),IF(AND(J197&gt;1,J197&lt;=2.2),INDEX(价格表!$B$4:$I$31,M197,4),IF(AND(J197&gt;2.2,J197&lt;=3.3),INDEX(价格表!$B$4:$I$31,M197,5),IF(AND(J197&gt;3.3,J197&lt;=4),INDEX(价格表!$B$4:$I$31,M197,6),IF(AND(J197&gt;4,J197&lt;=5.5),INDEX(价格表!$B$4:$I$31,M197,7),IF(J197&gt;5.5,2.6+INDEX(价格表!$B$4:$I$31,M197,8)*L197)))))))</f>
        <v>2.15</v>
      </c>
    </row>
    <row r="198" spans="1:14">
      <c r="A198" s="20">
        <v>4310937969526</v>
      </c>
      <c r="B198" s="18" t="s">
        <v>16</v>
      </c>
      <c r="C198" s="21">
        <v>20201212</v>
      </c>
      <c r="D198" s="21">
        <v>610538201209</v>
      </c>
      <c r="E198" s="21" t="s">
        <v>16</v>
      </c>
      <c r="F198" s="21">
        <v>20201222</v>
      </c>
      <c r="G198" s="21" t="s">
        <v>17</v>
      </c>
      <c r="H198" s="21" t="s">
        <v>56</v>
      </c>
      <c r="I198" s="21" t="s">
        <v>136</v>
      </c>
      <c r="J198" s="21">
        <v>1.44</v>
      </c>
      <c r="K198" s="21" t="s">
        <v>20</v>
      </c>
      <c r="L198">
        <f t="shared" si="3"/>
        <v>2</v>
      </c>
      <c r="M198">
        <f>MATCH(H:H,价格表!$B$4:$B$35,0)</f>
        <v>11</v>
      </c>
      <c r="N198" s="27">
        <f>IF(J198&lt;=0.3,INDEX(价格表!$B$4:$I$31,M198,2),IF(AND(J198&gt;0.3,J198&lt;=1),INDEX(价格表!$B$4:$I$31,M198,3),IF(AND(J198&gt;1,J198&lt;=2.2),INDEX(价格表!$B$4:$I$31,M198,4),IF(AND(J198&gt;2.2,J198&lt;=3.3),INDEX(价格表!$B$4:$I$31,M198,5),IF(AND(J198&gt;3.3,J198&lt;=4),INDEX(价格表!$B$4:$I$31,M198,6),IF(AND(J198&gt;4,J198&lt;=5.5),INDEX(价格表!$B$4:$I$31,M198,7),IF(J198&gt;5.5,2.6+INDEX(价格表!$B$4:$I$31,M198,8)*L198)))))))</f>
        <v>2.15</v>
      </c>
    </row>
    <row r="199" spans="1:14">
      <c r="A199" s="20">
        <v>4310937969527</v>
      </c>
      <c r="B199" s="18" t="s">
        <v>16</v>
      </c>
      <c r="C199" s="21">
        <v>20201212</v>
      </c>
      <c r="D199" s="21">
        <v>610538201209</v>
      </c>
      <c r="E199" s="21" t="s">
        <v>16</v>
      </c>
      <c r="F199" s="21">
        <v>20201222</v>
      </c>
      <c r="G199" s="21" t="s">
        <v>17</v>
      </c>
      <c r="H199" s="21" t="s">
        <v>39</v>
      </c>
      <c r="I199" s="21" t="s">
        <v>40</v>
      </c>
      <c r="J199" s="21">
        <v>1.46</v>
      </c>
      <c r="K199" s="21" t="s">
        <v>20</v>
      </c>
      <c r="L199">
        <f t="shared" si="3"/>
        <v>2</v>
      </c>
      <c r="M199">
        <f>MATCH(H:H,价格表!$B$4:$B$35,0)</f>
        <v>23</v>
      </c>
      <c r="N199" s="27">
        <f>IF(J199&lt;=0.3,INDEX(价格表!$B$4:$I$31,M199,2),IF(AND(J199&gt;0.3,J199&lt;=1),INDEX(价格表!$B$4:$I$31,M199,3),IF(AND(J199&gt;1,J199&lt;=2.2),INDEX(价格表!$B$4:$I$31,M199,4),IF(AND(J199&gt;2.2,J199&lt;=3.3),INDEX(价格表!$B$4:$I$31,M199,5),IF(AND(J199&gt;3.3,J199&lt;=4),INDEX(价格表!$B$4:$I$31,M199,6),IF(AND(J199&gt;4,J199&lt;=5.5),INDEX(价格表!$B$4:$I$31,M199,7),IF(J199&gt;5.5,2.6+INDEX(价格表!$B$4:$I$31,M199,8)*L199)))))))</f>
        <v>2.15</v>
      </c>
    </row>
    <row r="200" spans="1:14">
      <c r="A200" s="20">
        <v>4310937970040</v>
      </c>
      <c r="B200" s="18" t="s">
        <v>16</v>
      </c>
      <c r="C200" s="21">
        <v>20201212</v>
      </c>
      <c r="D200" s="21">
        <v>610538201209</v>
      </c>
      <c r="E200" s="21" t="s">
        <v>16</v>
      </c>
      <c r="F200" s="21">
        <v>20201222</v>
      </c>
      <c r="G200" s="21" t="s">
        <v>17</v>
      </c>
      <c r="H200" s="21" t="s">
        <v>45</v>
      </c>
      <c r="I200" s="21" t="s">
        <v>150</v>
      </c>
      <c r="J200" s="21">
        <v>2.83</v>
      </c>
      <c r="K200" s="21" t="s">
        <v>20</v>
      </c>
      <c r="L200">
        <f t="shared" si="3"/>
        <v>3</v>
      </c>
      <c r="M200">
        <f>MATCH(H:H,价格表!$B$4:$B$35,0)</f>
        <v>9</v>
      </c>
      <c r="N200" s="27">
        <f>IF(J200&lt;=0.3,INDEX(价格表!$B$4:$I$31,M200,2),IF(AND(J200&gt;0.3,J200&lt;=1),INDEX(价格表!$B$4:$I$31,M200,3),IF(AND(J200&gt;1,J200&lt;=2.2),INDEX(价格表!$B$4:$I$31,M200,4),IF(AND(J200&gt;2.2,J200&lt;=3.3),INDEX(价格表!$B$4:$I$31,M200,5),IF(AND(J200&gt;3.3,J200&lt;=4),INDEX(价格表!$B$4:$I$31,M200,6),IF(AND(J200&gt;4,J200&lt;=5.5),INDEX(价格表!$B$4:$I$31,M200,7),IF(J200&gt;5.5,2.6+INDEX(价格表!$B$4:$I$31,M200,8)*L200)))))))</f>
        <v>2.5</v>
      </c>
    </row>
    <row r="201" spans="1:14">
      <c r="A201" s="20">
        <v>4310937970041</v>
      </c>
      <c r="B201" s="18" t="s">
        <v>16</v>
      </c>
      <c r="C201" s="21">
        <v>20201212</v>
      </c>
      <c r="D201" s="21">
        <v>610538201209</v>
      </c>
      <c r="E201" s="21" t="s">
        <v>16</v>
      </c>
      <c r="F201" s="21">
        <v>20201222</v>
      </c>
      <c r="G201" s="21" t="s">
        <v>17</v>
      </c>
      <c r="H201" s="21" t="s">
        <v>58</v>
      </c>
      <c r="I201" s="21" t="s">
        <v>151</v>
      </c>
      <c r="J201" s="21">
        <v>1.45</v>
      </c>
      <c r="K201" s="21" t="s">
        <v>20</v>
      </c>
      <c r="L201">
        <f t="shared" si="3"/>
        <v>2</v>
      </c>
      <c r="M201">
        <f>MATCH(H:H,价格表!$B$4:$B$35,0)</f>
        <v>32</v>
      </c>
      <c r="N201" s="27">
        <f>L201*15+3</f>
        <v>33</v>
      </c>
    </row>
    <row r="202" spans="1:14">
      <c r="A202" s="20">
        <v>4310937970042</v>
      </c>
      <c r="B202" s="18" t="s">
        <v>16</v>
      </c>
      <c r="C202" s="21">
        <v>20201212</v>
      </c>
      <c r="D202" s="21">
        <v>610538201209</v>
      </c>
      <c r="E202" s="21" t="s">
        <v>16</v>
      </c>
      <c r="F202" s="21">
        <v>20201222</v>
      </c>
      <c r="G202" s="21" t="s">
        <v>17</v>
      </c>
      <c r="H202" s="21" t="s">
        <v>73</v>
      </c>
      <c r="I202" s="21" t="s">
        <v>92</v>
      </c>
      <c r="J202" s="21">
        <v>1.46</v>
      </c>
      <c r="K202" s="21" t="s">
        <v>20</v>
      </c>
      <c r="L202">
        <f t="shared" si="3"/>
        <v>2</v>
      </c>
      <c r="M202">
        <f>MATCH(H:H,价格表!$B$4:$B$35,0)</f>
        <v>7</v>
      </c>
      <c r="N202" s="27">
        <f>IF(J202&lt;=0.3,INDEX(价格表!$B$4:$I$31,M202,2),IF(AND(J202&gt;0.3,J202&lt;=1),INDEX(价格表!$B$4:$I$31,M202,3),IF(AND(J202&gt;1,J202&lt;=2.2),INDEX(价格表!$B$4:$I$31,M202,4),IF(AND(J202&gt;2.2,J202&lt;=3.3),INDEX(价格表!$B$4:$I$31,M202,5),IF(AND(J202&gt;3.3,J202&lt;=4),INDEX(价格表!$B$4:$I$31,M202,6),IF(AND(J202&gt;4,J202&lt;=5.5),INDEX(价格表!$B$4:$I$31,M202,7),IF(J202&gt;5.5,2.6+INDEX(价格表!$B$4:$I$31,M202,8)*L202)))))))</f>
        <v>2.15</v>
      </c>
    </row>
    <row r="203" spans="1:14">
      <c r="A203" s="20">
        <v>4310937970043</v>
      </c>
      <c r="B203" s="18" t="s">
        <v>16</v>
      </c>
      <c r="C203" s="21">
        <v>20201212</v>
      </c>
      <c r="D203" s="21">
        <v>610538201209</v>
      </c>
      <c r="E203" s="21" t="s">
        <v>16</v>
      </c>
      <c r="F203" s="21">
        <v>20201222</v>
      </c>
      <c r="G203" s="21" t="s">
        <v>17</v>
      </c>
      <c r="H203" s="21" t="s">
        <v>27</v>
      </c>
      <c r="I203" s="21" t="s">
        <v>126</v>
      </c>
      <c r="J203" s="21">
        <v>1.45</v>
      </c>
      <c r="K203" s="21" t="s">
        <v>20</v>
      </c>
      <c r="L203">
        <f t="shared" si="3"/>
        <v>2</v>
      </c>
      <c r="M203">
        <f>MATCH(H:H,价格表!$B$4:$B$35,0)</f>
        <v>3</v>
      </c>
      <c r="N203" s="27">
        <f>IF(J203&lt;=0.3,INDEX(价格表!$B$4:$I$31,M203,2),IF(AND(J203&gt;0.3,J203&lt;=1),INDEX(价格表!$B$4:$I$31,M203,3),IF(AND(J203&gt;1,J203&lt;=2.2),INDEX(价格表!$B$4:$I$31,M203,4),IF(AND(J203&gt;2.2,J203&lt;=3.3),INDEX(价格表!$B$4:$I$31,M203,5),IF(AND(J203&gt;3.3,J203&lt;=4),INDEX(价格表!$B$4:$I$31,M203,6),IF(AND(J203&gt;4,J203&lt;=5.5),INDEX(价格表!$B$4:$I$31,M203,7),IF(J203&gt;5.5,2.6+INDEX(价格表!$B$4:$I$31,M203,8)*L203)))))))</f>
        <v>2.15</v>
      </c>
    </row>
    <row r="204" spans="1:14">
      <c r="A204" s="20">
        <v>4310937970044</v>
      </c>
      <c r="B204" s="18" t="s">
        <v>16</v>
      </c>
      <c r="C204" s="21">
        <v>20201212</v>
      </c>
      <c r="D204" s="21">
        <v>610538201209</v>
      </c>
      <c r="E204" s="21" t="s">
        <v>16</v>
      </c>
      <c r="F204" s="21">
        <v>20201222</v>
      </c>
      <c r="G204" s="21" t="s">
        <v>17</v>
      </c>
      <c r="H204" s="21" t="s">
        <v>68</v>
      </c>
      <c r="I204" s="21" t="s">
        <v>152</v>
      </c>
      <c r="J204" s="21">
        <v>1.49</v>
      </c>
      <c r="K204" s="21" t="s">
        <v>20</v>
      </c>
      <c r="L204">
        <f t="shared" si="3"/>
        <v>2</v>
      </c>
      <c r="M204">
        <f>MATCH(H:H,价格表!$B$4:$B$35,0)</f>
        <v>5</v>
      </c>
      <c r="N204" s="27">
        <f>IF(J204&lt;=0.3,INDEX(价格表!$B$4:$I$31,M204,2),IF(AND(J204&gt;0.3,J204&lt;=1),INDEX(价格表!$B$4:$I$31,M204,3),IF(AND(J204&gt;1,J204&lt;=2.2),INDEX(价格表!$B$4:$I$31,M204,4),IF(AND(J204&gt;2.2,J204&lt;=3.3),INDEX(价格表!$B$4:$I$31,M204,5),IF(AND(J204&gt;3.3,J204&lt;=4),INDEX(价格表!$B$4:$I$31,M204,6),IF(AND(J204&gt;4,J204&lt;=5.5),INDEX(价格表!$B$4:$I$31,M204,7),IF(J204&gt;5.5,2.6+INDEX(价格表!$B$4:$I$31,M204,8)*L204)))))))</f>
        <v>2.15</v>
      </c>
    </row>
    <row r="205" spans="1:14">
      <c r="A205" s="20">
        <v>4310937970045</v>
      </c>
      <c r="B205" s="18" t="s">
        <v>16</v>
      </c>
      <c r="C205" s="21">
        <v>20201212</v>
      </c>
      <c r="D205" s="21">
        <v>610538201209</v>
      </c>
      <c r="E205" s="21" t="s">
        <v>16</v>
      </c>
      <c r="F205" s="21">
        <v>20201222</v>
      </c>
      <c r="G205" s="21" t="s">
        <v>17</v>
      </c>
      <c r="H205" s="21" t="s">
        <v>18</v>
      </c>
      <c r="I205" s="21" t="s">
        <v>153</v>
      </c>
      <c r="J205" s="21">
        <v>2.82</v>
      </c>
      <c r="K205" s="21" t="s">
        <v>20</v>
      </c>
      <c r="L205">
        <f t="shared" si="3"/>
        <v>3</v>
      </c>
      <c r="M205">
        <f>MATCH(H:H,价格表!$B$4:$B$35,0)</f>
        <v>1</v>
      </c>
      <c r="N205" s="27">
        <f>IF(J205&lt;=0.3,INDEX(价格表!$B$4:$I$31,M205,2),IF(AND(J205&gt;0.3,J205&lt;=1),INDEX(价格表!$B$4:$I$31,M205,3),IF(AND(J205&gt;1,J205&lt;=2.2),INDEX(价格表!$B$4:$I$31,M205,4),IF(AND(J205&gt;2.2,J205&lt;=3.3),INDEX(价格表!$B$4:$I$31,M205,5),IF(AND(J205&gt;3.3,J205&lt;=4),INDEX(价格表!$B$4:$I$31,M205,6),IF(AND(J205&gt;4,J205&lt;=5.5),INDEX(价格表!$B$4:$I$31,M205,7),IF(J205&gt;5.5,2.6+INDEX(价格表!$B$4:$I$31,M205,8)*L205)))))))</f>
        <v>2.5</v>
      </c>
    </row>
    <row r="206" spans="1:14">
      <c r="A206" s="20">
        <v>4310937970046</v>
      </c>
      <c r="B206" s="18" t="s">
        <v>16</v>
      </c>
      <c r="C206" s="21">
        <v>20201212</v>
      </c>
      <c r="D206" s="21">
        <v>610538201209</v>
      </c>
      <c r="E206" s="21" t="s">
        <v>16</v>
      </c>
      <c r="F206" s="21">
        <v>20201222</v>
      </c>
      <c r="G206" s="21" t="s">
        <v>17</v>
      </c>
      <c r="H206" s="21" t="s">
        <v>73</v>
      </c>
      <c r="I206" s="21" t="s">
        <v>91</v>
      </c>
      <c r="J206" s="21">
        <v>1.44</v>
      </c>
      <c r="K206" s="21" t="s">
        <v>20</v>
      </c>
      <c r="L206">
        <f t="shared" si="3"/>
        <v>2</v>
      </c>
      <c r="M206">
        <f>MATCH(H:H,价格表!$B$4:$B$35,0)</f>
        <v>7</v>
      </c>
      <c r="N206" s="27">
        <f>IF(J206&lt;=0.3,INDEX(价格表!$B$4:$I$31,M206,2),IF(AND(J206&gt;0.3,J206&lt;=1),INDEX(价格表!$B$4:$I$31,M206,3),IF(AND(J206&gt;1,J206&lt;=2.2),INDEX(价格表!$B$4:$I$31,M206,4),IF(AND(J206&gt;2.2,J206&lt;=3.3),INDEX(价格表!$B$4:$I$31,M206,5),IF(AND(J206&gt;3.3,J206&lt;=4),INDEX(价格表!$B$4:$I$31,M206,6),IF(AND(J206&gt;4,J206&lt;=5.5),INDEX(价格表!$B$4:$I$31,M206,7),IF(J206&gt;5.5,2.6+INDEX(价格表!$B$4:$I$31,M206,8)*L206)))))))</f>
        <v>2.15</v>
      </c>
    </row>
    <row r="207" spans="1:14">
      <c r="A207" s="20">
        <v>4310937970047</v>
      </c>
      <c r="B207" s="18" t="s">
        <v>16</v>
      </c>
      <c r="C207" s="21">
        <v>20201212</v>
      </c>
      <c r="D207" s="21">
        <v>610538201209</v>
      </c>
      <c r="E207" s="21" t="s">
        <v>16</v>
      </c>
      <c r="F207" s="21">
        <v>20201222</v>
      </c>
      <c r="G207" s="21" t="s">
        <v>17</v>
      </c>
      <c r="H207" s="21" t="s">
        <v>25</v>
      </c>
      <c r="I207" s="21" t="s">
        <v>154</v>
      </c>
      <c r="J207" s="21">
        <v>1.45</v>
      </c>
      <c r="K207" s="21" t="s">
        <v>20</v>
      </c>
      <c r="L207">
        <f t="shared" si="3"/>
        <v>2</v>
      </c>
      <c r="M207">
        <f>MATCH(H:H,价格表!$B$4:$B$35,0)</f>
        <v>25</v>
      </c>
      <c r="N207" s="27">
        <f>IF(J207&lt;=0.3,INDEX(价格表!$B$4:$I$31,M207,2),IF(AND(J207&gt;0.3,J207&lt;=1),INDEX(价格表!$B$4:$I$31,M207,3),IF(AND(J207&gt;1,J207&lt;=2.2),INDEX(价格表!$B$4:$I$31,M207,4),IF(AND(J207&gt;2.2,J207&lt;=3.3),INDEX(价格表!$B$4:$I$31,M207,5),IF(AND(J207&gt;3.3,J207&lt;=4),INDEX(价格表!$B$4:$I$31,M207,6),IF(AND(J207&gt;4,J207&lt;=5.5),INDEX(价格表!$B$4:$I$31,M207,7),IF(J207&gt;5.5,2.6+INDEX(价格表!$B$4:$I$31,M207,8)*L207)))))))</f>
        <v>2.15</v>
      </c>
    </row>
    <row r="208" spans="1:14">
      <c r="A208" s="20">
        <v>4310937970048</v>
      </c>
      <c r="B208" s="18" t="s">
        <v>16</v>
      </c>
      <c r="C208" s="21">
        <v>20201212</v>
      </c>
      <c r="D208" s="21">
        <v>610538201209</v>
      </c>
      <c r="E208" s="21" t="s">
        <v>16</v>
      </c>
      <c r="F208" s="21">
        <v>20201222</v>
      </c>
      <c r="G208" s="21" t="s">
        <v>17</v>
      </c>
      <c r="H208" s="21" t="s">
        <v>27</v>
      </c>
      <c r="I208" s="21" t="s">
        <v>70</v>
      </c>
      <c r="J208" s="21">
        <v>1.45</v>
      </c>
      <c r="K208" s="21" t="s">
        <v>20</v>
      </c>
      <c r="L208">
        <f t="shared" si="3"/>
        <v>2</v>
      </c>
      <c r="M208">
        <f>MATCH(H:H,价格表!$B$4:$B$35,0)</f>
        <v>3</v>
      </c>
      <c r="N208" s="27">
        <f>IF(J208&lt;=0.3,INDEX(价格表!$B$4:$I$31,M208,2),IF(AND(J208&gt;0.3,J208&lt;=1),INDEX(价格表!$B$4:$I$31,M208,3),IF(AND(J208&gt;1,J208&lt;=2.2),INDEX(价格表!$B$4:$I$31,M208,4),IF(AND(J208&gt;2.2,J208&lt;=3.3),INDEX(价格表!$B$4:$I$31,M208,5),IF(AND(J208&gt;3.3,J208&lt;=4),INDEX(价格表!$B$4:$I$31,M208,6),IF(AND(J208&gt;4,J208&lt;=5.5),INDEX(价格表!$B$4:$I$31,M208,7),IF(J208&gt;5.5,2.6+INDEX(价格表!$B$4:$I$31,M208,8)*L208)))))))</f>
        <v>2.15</v>
      </c>
    </row>
    <row r="209" spans="1:14">
      <c r="A209" s="20">
        <v>4310937970049</v>
      </c>
      <c r="B209" s="18" t="s">
        <v>16</v>
      </c>
      <c r="C209" s="21">
        <v>20201212</v>
      </c>
      <c r="D209" s="21">
        <v>610538201209</v>
      </c>
      <c r="E209" s="21" t="s">
        <v>16</v>
      </c>
      <c r="F209" s="21">
        <v>20201222</v>
      </c>
      <c r="G209" s="21" t="s">
        <v>17</v>
      </c>
      <c r="H209" s="21" t="s">
        <v>56</v>
      </c>
      <c r="I209" s="21" t="s">
        <v>57</v>
      </c>
      <c r="J209" s="21">
        <v>1.45</v>
      </c>
      <c r="K209" s="21" t="s">
        <v>20</v>
      </c>
      <c r="L209">
        <f t="shared" si="3"/>
        <v>2</v>
      </c>
      <c r="M209">
        <f>MATCH(H:H,价格表!$B$4:$B$35,0)</f>
        <v>11</v>
      </c>
      <c r="N209" s="27">
        <f>IF(J209&lt;=0.3,INDEX(价格表!$B$4:$I$31,M209,2),IF(AND(J209&gt;0.3,J209&lt;=1),INDEX(价格表!$B$4:$I$31,M209,3),IF(AND(J209&gt;1,J209&lt;=2.2),INDEX(价格表!$B$4:$I$31,M209,4),IF(AND(J209&gt;2.2,J209&lt;=3.3),INDEX(价格表!$B$4:$I$31,M209,5),IF(AND(J209&gt;3.3,J209&lt;=4),INDEX(价格表!$B$4:$I$31,M209,6),IF(AND(J209&gt;4,J209&lt;=5.5),INDEX(价格表!$B$4:$I$31,M209,7),IF(J209&gt;5.5,2.6+INDEX(价格表!$B$4:$I$31,M209,8)*L209)))))))</f>
        <v>2.15</v>
      </c>
    </row>
    <row r="210" spans="1:14">
      <c r="A210" s="20">
        <v>4310937970950</v>
      </c>
      <c r="B210" s="18" t="s">
        <v>16</v>
      </c>
      <c r="C210" s="21">
        <v>20201212</v>
      </c>
      <c r="D210" s="21">
        <v>610538201209</v>
      </c>
      <c r="E210" s="21" t="s">
        <v>16</v>
      </c>
      <c r="F210" s="21">
        <v>20201222</v>
      </c>
      <c r="G210" s="21" t="s">
        <v>17</v>
      </c>
      <c r="H210" s="21" t="s">
        <v>30</v>
      </c>
      <c r="I210" s="21" t="s">
        <v>31</v>
      </c>
      <c r="J210" s="21">
        <v>1.45</v>
      </c>
      <c r="K210" s="21" t="s">
        <v>20</v>
      </c>
      <c r="L210">
        <f t="shared" si="3"/>
        <v>2</v>
      </c>
      <c r="M210">
        <f>MATCH(H:H,价格表!$B$4:$B$35,0)</f>
        <v>16</v>
      </c>
      <c r="N210" s="27">
        <f>IF(J210&lt;=0.3,INDEX(价格表!$B$4:$I$31,M210,2),IF(AND(J210&gt;0.3,J210&lt;=1),INDEX(价格表!$B$4:$I$31,M210,3),IF(AND(J210&gt;1,J210&lt;=2.2),INDEX(价格表!$B$4:$I$31,M210,4),IF(AND(J210&gt;2.2,J210&lt;=3.3),INDEX(价格表!$B$4:$I$31,M210,5),IF(AND(J210&gt;3.3,J210&lt;=4),INDEX(价格表!$B$4:$I$31,M210,6),IF(AND(J210&gt;4,J210&lt;=5.5),INDEX(价格表!$B$4:$I$31,M210,7),IF(J210&gt;5.5,2.6+INDEX(价格表!$B$4:$I$31,M210,8)*L210)))))))</f>
        <v>2.15</v>
      </c>
    </row>
    <row r="211" spans="1:14">
      <c r="A211" s="20">
        <v>4310937970951</v>
      </c>
      <c r="B211" s="18" t="s">
        <v>16</v>
      </c>
      <c r="C211" s="21">
        <v>20201212</v>
      </c>
      <c r="D211" s="21">
        <v>610538201209</v>
      </c>
      <c r="E211" s="21" t="s">
        <v>16</v>
      </c>
      <c r="F211" s="21">
        <v>20201222</v>
      </c>
      <c r="G211" s="21" t="s">
        <v>17</v>
      </c>
      <c r="H211" s="21" t="s">
        <v>45</v>
      </c>
      <c r="I211" s="21" t="s">
        <v>143</v>
      </c>
      <c r="J211" s="21">
        <v>1.46</v>
      </c>
      <c r="K211" s="21" t="s">
        <v>20</v>
      </c>
      <c r="L211">
        <f t="shared" si="3"/>
        <v>2</v>
      </c>
      <c r="M211">
        <f>MATCH(H:H,价格表!$B$4:$B$35,0)</f>
        <v>9</v>
      </c>
      <c r="N211" s="27">
        <f>IF(J211&lt;=0.3,INDEX(价格表!$B$4:$I$31,M211,2),IF(AND(J211&gt;0.3,J211&lt;=1),INDEX(价格表!$B$4:$I$31,M211,3),IF(AND(J211&gt;1,J211&lt;=2.2),INDEX(价格表!$B$4:$I$31,M211,4),IF(AND(J211&gt;2.2,J211&lt;=3.3),INDEX(价格表!$B$4:$I$31,M211,5),IF(AND(J211&gt;3.3,J211&lt;=4),INDEX(价格表!$B$4:$I$31,M211,6),IF(AND(J211&gt;4,J211&lt;=5.5),INDEX(价格表!$B$4:$I$31,M211,7),IF(J211&gt;5.5,2.6+INDEX(价格表!$B$4:$I$31,M211,8)*L211)))))))</f>
        <v>2.15</v>
      </c>
    </row>
    <row r="212" spans="1:14">
      <c r="A212" s="20">
        <v>4310937970952</v>
      </c>
      <c r="B212" s="18" t="s">
        <v>16</v>
      </c>
      <c r="C212" s="21">
        <v>20201212</v>
      </c>
      <c r="D212" s="21">
        <v>610538201209</v>
      </c>
      <c r="E212" s="21" t="s">
        <v>16</v>
      </c>
      <c r="F212" s="21">
        <v>20201222</v>
      </c>
      <c r="G212" s="21" t="s">
        <v>17</v>
      </c>
      <c r="H212" s="21" t="s">
        <v>25</v>
      </c>
      <c r="I212" s="21" t="s">
        <v>84</v>
      </c>
      <c r="J212" s="21">
        <v>1.45</v>
      </c>
      <c r="K212" s="21" t="s">
        <v>20</v>
      </c>
      <c r="L212">
        <f t="shared" si="3"/>
        <v>2</v>
      </c>
      <c r="M212">
        <f>MATCH(H:H,价格表!$B$4:$B$35,0)</f>
        <v>25</v>
      </c>
      <c r="N212" s="27">
        <f>IF(J212&lt;=0.3,INDEX(价格表!$B$4:$I$31,M212,2),IF(AND(J212&gt;0.3,J212&lt;=1),INDEX(价格表!$B$4:$I$31,M212,3),IF(AND(J212&gt;1,J212&lt;=2.2),INDEX(价格表!$B$4:$I$31,M212,4),IF(AND(J212&gt;2.2,J212&lt;=3.3),INDEX(价格表!$B$4:$I$31,M212,5),IF(AND(J212&gt;3.3,J212&lt;=4),INDEX(价格表!$B$4:$I$31,M212,6),IF(AND(J212&gt;4,J212&lt;=5.5),INDEX(价格表!$B$4:$I$31,M212,7),IF(J212&gt;5.5,2.6+INDEX(价格表!$B$4:$I$31,M212,8)*L212)))))))</f>
        <v>2.15</v>
      </c>
    </row>
    <row r="213" spans="1:14">
      <c r="A213" s="20">
        <v>4310937970953</v>
      </c>
      <c r="B213" s="18" t="s">
        <v>16</v>
      </c>
      <c r="C213" s="21">
        <v>20201212</v>
      </c>
      <c r="D213" s="21">
        <v>610538201209</v>
      </c>
      <c r="E213" s="21" t="s">
        <v>16</v>
      </c>
      <c r="F213" s="21">
        <v>20201222</v>
      </c>
      <c r="G213" s="21" t="s">
        <v>17</v>
      </c>
      <c r="H213" s="21" t="s">
        <v>45</v>
      </c>
      <c r="I213" s="21" t="s">
        <v>48</v>
      </c>
      <c r="J213" s="21">
        <v>1.47</v>
      </c>
      <c r="K213" s="21" t="s">
        <v>20</v>
      </c>
      <c r="L213">
        <f t="shared" si="3"/>
        <v>2</v>
      </c>
      <c r="M213">
        <f>MATCH(H:H,价格表!$B$4:$B$35,0)</f>
        <v>9</v>
      </c>
      <c r="N213" s="27">
        <f>IF(J213&lt;=0.3,INDEX(价格表!$B$4:$I$31,M213,2),IF(AND(J213&gt;0.3,J213&lt;=1),INDEX(价格表!$B$4:$I$31,M213,3),IF(AND(J213&gt;1,J213&lt;=2.2),INDEX(价格表!$B$4:$I$31,M213,4),IF(AND(J213&gt;2.2,J213&lt;=3.3),INDEX(价格表!$B$4:$I$31,M213,5),IF(AND(J213&gt;3.3,J213&lt;=4),INDEX(价格表!$B$4:$I$31,M213,6),IF(AND(J213&gt;4,J213&lt;=5.5),INDEX(价格表!$B$4:$I$31,M213,7),IF(J213&gt;5.5,2.6+INDEX(价格表!$B$4:$I$31,M213,8)*L213)))))))</f>
        <v>2.15</v>
      </c>
    </row>
    <row r="214" spans="1:14">
      <c r="A214" s="20">
        <v>4310937970954</v>
      </c>
      <c r="B214" s="18" t="s">
        <v>16</v>
      </c>
      <c r="C214" s="21">
        <v>20201212</v>
      </c>
      <c r="D214" s="21">
        <v>610538201209</v>
      </c>
      <c r="E214" s="21" t="s">
        <v>16</v>
      </c>
      <c r="F214" s="21">
        <v>20201222</v>
      </c>
      <c r="G214" s="21" t="s">
        <v>17</v>
      </c>
      <c r="H214" s="21" t="s">
        <v>27</v>
      </c>
      <c r="I214" s="21" t="s">
        <v>155</v>
      </c>
      <c r="J214" s="21">
        <v>1.47</v>
      </c>
      <c r="K214" s="21" t="s">
        <v>20</v>
      </c>
      <c r="L214">
        <f t="shared" si="3"/>
        <v>2</v>
      </c>
      <c r="M214">
        <f>MATCH(H:H,价格表!$B$4:$B$35,0)</f>
        <v>3</v>
      </c>
      <c r="N214" s="27">
        <f>IF(J214&lt;=0.3,INDEX(价格表!$B$4:$I$31,M214,2),IF(AND(J214&gt;0.3,J214&lt;=1),INDEX(价格表!$B$4:$I$31,M214,3),IF(AND(J214&gt;1,J214&lt;=2.2),INDEX(价格表!$B$4:$I$31,M214,4),IF(AND(J214&gt;2.2,J214&lt;=3.3),INDEX(价格表!$B$4:$I$31,M214,5),IF(AND(J214&gt;3.3,J214&lt;=4),INDEX(价格表!$B$4:$I$31,M214,6),IF(AND(J214&gt;4,J214&lt;=5.5),INDEX(价格表!$B$4:$I$31,M214,7),IF(J214&gt;5.5,2.6+INDEX(价格表!$B$4:$I$31,M214,8)*L214)))))))</f>
        <v>2.15</v>
      </c>
    </row>
    <row r="215" spans="1:14">
      <c r="A215" s="20">
        <v>4310937970955</v>
      </c>
      <c r="B215" s="18" t="s">
        <v>16</v>
      </c>
      <c r="C215" s="21">
        <v>20201212</v>
      </c>
      <c r="D215" s="21">
        <v>610538201209</v>
      </c>
      <c r="E215" s="21" t="s">
        <v>16</v>
      </c>
      <c r="F215" s="21">
        <v>20201222</v>
      </c>
      <c r="G215" s="21" t="s">
        <v>17</v>
      </c>
      <c r="H215" s="21" t="s">
        <v>35</v>
      </c>
      <c r="I215" s="21" t="s">
        <v>156</v>
      </c>
      <c r="J215" s="21">
        <v>1.45</v>
      </c>
      <c r="K215" s="21" t="s">
        <v>20</v>
      </c>
      <c r="L215">
        <f t="shared" si="3"/>
        <v>2</v>
      </c>
      <c r="M215">
        <f>MATCH(H:H,价格表!$B$4:$B$35,0)</f>
        <v>22</v>
      </c>
      <c r="N215" s="27">
        <f>IF(J215&lt;=0.3,INDEX(价格表!$B$4:$I$31,M215,2),IF(AND(J215&gt;0.3,J215&lt;=1),INDEX(价格表!$B$4:$I$31,M215,3),IF(AND(J215&gt;1,J215&lt;=2.2),INDEX(价格表!$B$4:$I$31,M215,4),IF(AND(J215&gt;2.2,J215&lt;=3.3),INDEX(价格表!$B$4:$I$31,M215,5),IF(AND(J215&gt;3.3,J215&lt;=4),INDEX(价格表!$B$4:$I$31,M215,6),IF(AND(J215&gt;4,J215&lt;=5.5),INDEX(价格表!$B$4:$I$31,M215,7),IF(J215&gt;5.5,2.6+INDEX(价格表!$B$4:$I$31,M215,8)*L215)))))))</f>
        <v>2.15</v>
      </c>
    </row>
    <row r="216" spans="1:14">
      <c r="A216" s="20">
        <v>4310937970956</v>
      </c>
      <c r="B216" s="18" t="s">
        <v>16</v>
      </c>
      <c r="C216" s="21">
        <v>20201212</v>
      </c>
      <c r="D216" s="21">
        <v>610538201209</v>
      </c>
      <c r="E216" s="21" t="s">
        <v>16</v>
      </c>
      <c r="F216" s="21">
        <v>20201222</v>
      </c>
      <c r="G216" s="21" t="s">
        <v>17</v>
      </c>
      <c r="H216" s="21" t="s">
        <v>50</v>
      </c>
      <c r="I216" s="21" t="s">
        <v>62</v>
      </c>
      <c r="J216" s="21">
        <v>1.55</v>
      </c>
      <c r="K216" s="21" t="s">
        <v>20</v>
      </c>
      <c r="L216">
        <f t="shared" si="3"/>
        <v>2</v>
      </c>
      <c r="M216">
        <f>MATCH(H:H,价格表!$B$4:$B$35,0)</f>
        <v>4</v>
      </c>
      <c r="N216" s="27">
        <f>IF(J216&lt;=0.3,INDEX(价格表!$B$4:$I$31,M216,2),IF(AND(J216&gt;0.3,J216&lt;=1),INDEX(价格表!$B$4:$I$31,M216,3),IF(AND(J216&gt;1,J216&lt;=2.2),INDEX(价格表!$B$4:$I$31,M216,4),IF(AND(J216&gt;2.2,J216&lt;=3.3),INDEX(价格表!$B$4:$I$31,M216,5),IF(AND(J216&gt;3.3,J216&lt;=4),INDEX(价格表!$B$4:$I$31,M216,6),IF(AND(J216&gt;4,J216&lt;=5.5),INDEX(价格表!$B$4:$I$31,M216,7),IF(J216&gt;5.5,2.6+INDEX(价格表!$B$4:$I$31,M216,8)*L216)))))))</f>
        <v>2.15</v>
      </c>
    </row>
    <row r="217" spans="1:14">
      <c r="A217" s="20">
        <v>4310937970957</v>
      </c>
      <c r="B217" s="18" t="s">
        <v>16</v>
      </c>
      <c r="C217" s="21">
        <v>20201212</v>
      </c>
      <c r="D217" s="21">
        <v>610538201209</v>
      </c>
      <c r="E217" s="21" t="s">
        <v>16</v>
      </c>
      <c r="F217" s="21">
        <v>20201222</v>
      </c>
      <c r="G217" s="21" t="s">
        <v>17</v>
      </c>
      <c r="H217" s="21" t="s">
        <v>73</v>
      </c>
      <c r="I217" s="21" t="s">
        <v>91</v>
      </c>
      <c r="J217" s="21">
        <v>1.45</v>
      </c>
      <c r="K217" s="21" t="s">
        <v>20</v>
      </c>
      <c r="L217">
        <f t="shared" si="3"/>
        <v>2</v>
      </c>
      <c r="M217">
        <f>MATCH(H:H,价格表!$B$4:$B$35,0)</f>
        <v>7</v>
      </c>
      <c r="N217" s="27">
        <f>IF(J217&lt;=0.3,INDEX(价格表!$B$4:$I$31,M217,2),IF(AND(J217&gt;0.3,J217&lt;=1),INDEX(价格表!$B$4:$I$31,M217,3),IF(AND(J217&gt;1,J217&lt;=2.2),INDEX(价格表!$B$4:$I$31,M217,4),IF(AND(J217&gt;2.2,J217&lt;=3.3),INDEX(价格表!$B$4:$I$31,M217,5),IF(AND(J217&gt;3.3,J217&lt;=4),INDEX(价格表!$B$4:$I$31,M217,6),IF(AND(J217&gt;4,J217&lt;=5.5),INDEX(价格表!$B$4:$I$31,M217,7),IF(J217&gt;5.5,2.6+INDEX(价格表!$B$4:$I$31,M217,8)*L217)))))))</f>
        <v>2.15</v>
      </c>
    </row>
    <row r="218" spans="1:14">
      <c r="A218" s="20">
        <v>4310937970959</v>
      </c>
      <c r="B218" s="18" t="s">
        <v>16</v>
      </c>
      <c r="C218" s="21">
        <v>20201212</v>
      </c>
      <c r="D218" s="21">
        <v>610538201209</v>
      </c>
      <c r="E218" s="21" t="s">
        <v>16</v>
      </c>
      <c r="F218" s="21">
        <v>20201222</v>
      </c>
      <c r="G218" s="21" t="s">
        <v>17</v>
      </c>
      <c r="H218" s="21" t="s">
        <v>30</v>
      </c>
      <c r="I218" s="21" t="s">
        <v>157</v>
      </c>
      <c r="J218" s="21">
        <v>0.57</v>
      </c>
      <c r="K218" s="21" t="s">
        <v>20</v>
      </c>
      <c r="L218">
        <f t="shared" si="3"/>
        <v>1</v>
      </c>
      <c r="M218">
        <f>MATCH(H:H,价格表!$B$4:$B$35,0)</f>
        <v>16</v>
      </c>
      <c r="N218" s="27">
        <f>IF(J218&lt;=0.3,INDEX(价格表!$B$4:$I$31,M218,2),IF(AND(J218&gt;0.3,J218&lt;=1),INDEX(价格表!$B$4:$I$31,M218,3),IF(AND(J218&gt;1,J218&lt;=2.2),INDEX(价格表!$B$4:$I$31,M218,4),IF(AND(J218&gt;2.2,J218&lt;=3.3),INDEX(价格表!$B$4:$I$31,M218,5),IF(AND(J218&gt;3.3,J218&lt;=4),INDEX(价格表!$B$4:$I$31,M218,6),IF(AND(J218&gt;4,J218&lt;=5.5),INDEX(价格表!$B$4:$I$31,M218,7),IF(J218&gt;5.5,2.6+INDEX(价格表!$B$4:$I$31,M218,8)*L218)))))))</f>
        <v>1.8</v>
      </c>
    </row>
    <row r="219" spans="1:14">
      <c r="A219" s="20">
        <v>4310937971588</v>
      </c>
      <c r="B219" s="18" t="s">
        <v>16</v>
      </c>
      <c r="C219" s="21">
        <v>20201212</v>
      </c>
      <c r="D219" s="21">
        <v>610538201209</v>
      </c>
      <c r="E219" s="21" t="s">
        <v>16</v>
      </c>
      <c r="F219" s="21">
        <v>20201222</v>
      </c>
      <c r="G219" s="21" t="s">
        <v>17</v>
      </c>
      <c r="H219" s="21" t="s">
        <v>37</v>
      </c>
      <c r="I219" s="21" t="s">
        <v>72</v>
      </c>
      <c r="J219" s="21">
        <v>2.84</v>
      </c>
      <c r="K219" s="21" t="s">
        <v>20</v>
      </c>
      <c r="L219">
        <f t="shared" si="3"/>
        <v>3</v>
      </c>
      <c r="M219">
        <f>MATCH(H:H,价格表!$B$4:$B$35,0)</f>
        <v>12</v>
      </c>
      <c r="N219" s="27">
        <f>IF(J219&lt;=0.3,INDEX(价格表!$B$4:$I$31,M219,2),IF(AND(J219&gt;0.3,J219&lt;=1),INDEX(价格表!$B$4:$I$31,M219,3),IF(AND(J219&gt;1,J219&lt;=2.2),INDEX(价格表!$B$4:$I$31,M219,4),IF(AND(J219&gt;2.2,J219&lt;=3.3),INDEX(价格表!$B$4:$I$31,M219,5),IF(AND(J219&gt;3.3,J219&lt;=4),INDEX(价格表!$B$4:$I$31,M219,6),IF(AND(J219&gt;4,J219&lt;=5.5),INDEX(价格表!$B$4:$I$31,M219,7),IF(J219&gt;5.5,2.6+INDEX(价格表!$B$4:$I$31,M219,8)*L219)))))))</f>
        <v>2.5</v>
      </c>
    </row>
    <row r="220" spans="1:14">
      <c r="A220" s="20">
        <v>4310937971589</v>
      </c>
      <c r="B220" s="18" t="s">
        <v>16</v>
      </c>
      <c r="C220" s="21">
        <v>20201212</v>
      </c>
      <c r="D220" s="21">
        <v>610538201209</v>
      </c>
      <c r="E220" s="21" t="s">
        <v>16</v>
      </c>
      <c r="F220" s="21">
        <v>20201222</v>
      </c>
      <c r="G220" s="21" t="s">
        <v>17</v>
      </c>
      <c r="H220" s="21" t="s">
        <v>158</v>
      </c>
      <c r="I220" s="21" t="s">
        <v>159</v>
      </c>
      <c r="J220" s="21">
        <v>1.42</v>
      </c>
      <c r="K220" s="21" t="s">
        <v>20</v>
      </c>
      <c r="L220">
        <f t="shared" si="3"/>
        <v>2</v>
      </c>
      <c r="M220">
        <f>MATCH(H:H,价格表!$B$4:$B$35,0)</f>
        <v>31</v>
      </c>
      <c r="N220" s="27">
        <f>L220*12+3</f>
        <v>27</v>
      </c>
    </row>
    <row r="221" spans="1:14">
      <c r="A221" s="20">
        <v>4310937971590</v>
      </c>
      <c r="B221" s="18" t="s">
        <v>16</v>
      </c>
      <c r="C221" s="21">
        <v>20201212</v>
      </c>
      <c r="D221" s="21">
        <v>610538201209</v>
      </c>
      <c r="E221" s="21" t="s">
        <v>16</v>
      </c>
      <c r="F221" s="21">
        <v>20201222</v>
      </c>
      <c r="G221" s="21" t="s">
        <v>17</v>
      </c>
      <c r="H221" s="21" t="s">
        <v>25</v>
      </c>
      <c r="I221" s="21" t="s">
        <v>26</v>
      </c>
      <c r="J221" s="21">
        <v>2.82</v>
      </c>
      <c r="K221" s="21" t="s">
        <v>20</v>
      </c>
      <c r="L221">
        <f t="shared" si="3"/>
        <v>3</v>
      </c>
      <c r="M221">
        <f>MATCH(H:H,价格表!$B$4:$B$35,0)</f>
        <v>25</v>
      </c>
      <c r="N221" s="27">
        <f>IF(J221&lt;=0.3,INDEX(价格表!$B$4:$I$31,M221,2),IF(AND(J221&gt;0.3,J221&lt;=1),INDEX(价格表!$B$4:$I$31,M221,3),IF(AND(J221&gt;1,J221&lt;=2.2),INDEX(价格表!$B$4:$I$31,M221,4),IF(AND(J221&gt;2.2,J221&lt;=3.3),INDEX(价格表!$B$4:$I$31,M221,5),IF(AND(J221&gt;3.3,J221&lt;=4),INDEX(价格表!$B$4:$I$31,M221,6),IF(AND(J221&gt;4,J221&lt;=5.5),INDEX(价格表!$B$4:$I$31,M221,7),IF(J221&gt;5.5,2.6+INDEX(价格表!$B$4:$I$31,M221,8)*L221)))))))</f>
        <v>2.5</v>
      </c>
    </row>
    <row r="222" spans="1:14">
      <c r="A222" s="20">
        <v>4310937971592</v>
      </c>
      <c r="B222" s="18" t="s">
        <v>16</v>
      </c>
      <c r="C222" s="21">
        <v>20201212</v>
      </c>
      <c r="D222" s="21">
        <v>610538201209</v>
      </c>
      <c r="E222" s="21" t="s">
        <v>16</v>
      </c>
      <c r="F222" s="21">
        <v>20201222</v>
      </c>
      <c r="G222" s="21" t="s">
        <v>17</v>
      </c>
      <c r="H222" s="21" t="s">
        <v>73</v>
      </c>
      <c r="I222" s="21" t="s">
        <v>92</v>
      </c>
      <c r="J222" s="21">
        <v>2.82</v>
      </c>
      <c r="K222" s="21" t="s">
        <v>20</v>
      </c>
      <c r="L222">
        <f t="shared" si="3"/>
        <v>3</v>
      </c>
      <c r="M222">
        <f>MATCH(H:H,价格表!$B$4:$B$35,0)</f>
        <v>7</v>
      </c>
      <c r="N222" s="27">
        <f>IF(J222&lt;=0.3,INDEX(价格表!$B$4:$I$31,M222,2),IF(AND(J222&gt;0.3,J222&lt;=1),INDEX(价格表!$B$4:$I$31,M222,3),IF(AND(J222&gt;1,J222&lt;=2.2),INDEX(价格表!$B$4:$I$31,M222,4),IF(AND(J222&gt;2.2,J222&lt;=3.3),INDEX(价格表!$B$4:$I$31,M222,5),IF(AND(J222&gt;3.3,J222&lt;=4),INDEX(价格表!$B$4:$I$31,M222,6),IF(AND(J222&gt;4,J222&lt;=5.5),INDEX(价格表!$B$4:$I$31,M222,7),IF(J222&gt;5.5,2.6+INDEX(价格表!$B$4:$I$31,M222,8)*L222)))))))</f>
        <v>2.5</v>
      </c>
    </row>
    <row r="223" spans="1:14">
      <c r="A223" s="20">
        <v>4310937971593</v>
      </c>
      <c r="B223" s="18" t="s">
        <v>16</v>
      </c>
      <c r="C223" s="21">
        <v>20201212</v>
      </c>
      <c r="D223" s="21">
        <v>610538201209</v>
      </c>
      <c r="E223" s="21" t="s">
        <v>16</v>
      </c>
      <c r="F223" s="21">
        <v>20201222</v>
      </c>
      <c r="G223" s="21" t="s">
        <v>17</v>
      </c>
      <c r="H223" s="21" t="s">
        <v>88</v>
      </c>
      <c r="I223" s="21" t="s">
        <v>89</v>
      </c>
      <c r="J223" s="21">
        <v>1.46</v>
      </c>
      <c r="K223" s="21" t="s">
        <v>20</v>
      </c>
      <c r="L223">
        <f t="shared" si="3"/>
        <v>2</v>
      </c>
      <c r="M223">
        <f>MATCH(H:H,价格表!$B$4:$B$35,0)</f>
        <v>19</v>
      </c>
      <c r="N223" s="27">
        <f>IF(J223&lt;=0.3,INDEX(价格表!$B$4:$I$31,M223,2),IF(AND(J223&gt;0.3,J223&lt;=1),INDEX(价格表!$B$4:$I$31,M223,3),IF(AND(J223&gt;1,J223&lt;=2.2),INDEX(价格表!$B$4:$I$31,M223,4),IF(AND(J223&gt;2.2,J223&lt;=3.3),INDEX(价格表!$B$4:$I$31,M223,5),IF(AND(J223&gt;3.3,J223&lt;=4),INDEX(价格表!$B$4:$I$31,M223,6),IF(AND(J223&gt;4,J223&lt;=5.5),INDEX(价格表!$B$4:$I$31,M223,7),IF(J223&gt;5.5,2.6+INDEX(价格表!$B$4:$I$31,M223,8)*L223)))))))</f>
        <v>2.15</v>
      </c>
    </row>
    <row r="224" spans="1:14">
      <c r="A224" s="20">
        <v>4310937971594</v>
      </c>
      <c r="B224" s="18" t="s">
        <v>16</v>
      </c>
      <c r="C224" s="21">
        <v>20201212</v>
      </c>
      <c r="D224" s="21">
        <v>610538201209</v>
      </c>
      <c r="E224" s="21" t="s">
        <v>16</v>
      </c>
      <c r="F224" s="21">
        <v>20201222</v>
      </c>
      <c r="G224" s="21" t="s">
        <v>17</v>
      </c>
      <c r="H224" s="21" t="s">
        <v>27</v>
      </c>
      <c r="I224" s="21" t="s">
        <v>28</v>
      </c>
      <c r="J224" s="21">
        <v>1.47</v>
      </c>
      <c r="K224" s="21" t="s">
        <v>20</v>
      </c>
      <c r="L224">
        <f t="shared" si="3"/>
        <v>2</v>
      </c>
      <c r="M224">
        <f>MATCH(H:H,价格表!$B$4:$B$35,0)</f>
        <v>3</v>
      </c>
      <c r="N224" s="27">
        <f>IF(J224&lt;=0.3,INDEX(价格表!$B$4:$I$31,M224,2),IF(AND(J224&gt;0.3,J224&lt;=1),INDEX(价格表!$B$4:$I$31,M224,3),IF(AND(J224&gt;1,J224&lt;=2.2),INDEX(价格表!$B$4:$I$31,M224,4),IF(AND(J224&gt;2.2,J224&lt;=3.3),INDEX(价格表!$B$4:$I$31,M224,5),IF(AND(J224&gt;3.3,J224&lt;=4),INDEX(价格表!$B$4:$I$31,M224,6),IF(AND(J224&gt;4,J224&lt;=5.5),INDEX(价格表!$B$4:$I$31,M224,7),IF(J224&gt;5.5,2.6+INDEX(价格表!$B$4:$I$31,M224,8)*L224)))))))</f>
        <v>2.15</v>
      </c>
    </row>
    <row r="225" spans="1:14">
      <c r="A225" s="20">
        <v>4310937971595</v>
      </c>
      <c r="B225" s="18" t="s">
        <v>16</v>
      </c>
      <c r="C225" s="21">
        <v>20201212</v>
      </c>
      <c r="D225" s="21">
        <v>610538201209</v>
      </c>
      <c r="E225" s="21" t="s">
        <v>16</v>
      </c>
      <c r="F225" s="21">
        <v>20201222</v>
      </c>
      <c r="G225" s="21" t="s">
        <v>17</v>
      </c>
      <c r="H225" s="21" t="s">
        <v>18</v>
      </c>
      <c r="I225" s="21" t="s">
        <v>29</v>
      </c>
      <c r="J225" s="21">
        <v>1.47</v>
      </c>
      <c r="K225" s="21" t="s">
        <v>20</v>
      </c>
      <c r="L225">
        <f t="shared" si="3"/>
        <v>2</v>
      </c>
      <c r="M225">
        <f>MATCH(H:H,价格表!$B$4:$B$35,0)</f>
        <v>1</v>
      </c>
      <c r="N225" s="27">
        <f>IF(J225&lt;=0.3,INDEX(价格表!$B$4:$I$31,M225,2),IF(AND(J225&gt;0.3,J225&lt;=1),INDEX(价格表!$B$4:$I$31,M225,3),IF(AND(J225&gt;1,J225&lt;=2.2),INDEX(价格表!$B$4:$I$31,M225,4),IF(AND(J225&gt;2.2,J225&lt;=3.3),INDEX(价格表!$B$4:$I$31,M225,5),IF(AND(J225&gt;3.3,J225&lt;=4),INDEX(价格表!$B$4:$I$31,M225,6),IF(AND(J225&gt;4,J225&lt;=5.5),INDEX(价格表!$B$4:$I$31,M225,7),IF(J225&gt;5.5,2.6+INDEX(价格表!$B$4:$I$31,M225,8)*L225)))))))</f>
        <v>2.15</v>
      </c>
    </row>
    <row r="226" spans="1:14">
      <c r="A226" s="20">
        <v>4310937971596</v>
      </c>
      <c r="B226" s="18" t="s">
        <v>16</v>
      </c>
      <c r="C226" s="21">
        <v>20201212</v>
      </c>
      <c r="D226" s="21">
        <v>610538201209</v>
      </c>
      <c r="E226" s="21" t="s">
        <v>16</v>
      </c>
      <c r="F226" s="21">
        <v>20201222</v>
      </c>
      <c r="G226" s="21" t="s">
        <v>17</v>
      </c>
      <c r="H226" s="21" t="s">
        <v>21</v>
      </c>
      <c r="I226" s="21" t="s">
        <v>22</v>
      </c>
      <c r="J226" s="21">
        <v>1.44</v>
      </c>
      <c r="K226" s="21" t="s">
        <v>20</v>
      </c>
      <c r="L226">
        <f t="shared" si="3"/>
        <v>2</v>
      </c>
      <c r="M226">
        <f>MATCH(H:H,价格表!$B$4:$B$35,0)</f>
        <v>20</v>
      </c>
      <c r="N226" s="27">
        <f>IF(J226&lt;=0.3,INDEX(价格表!$B$4:$I$31,M226,2),IF(AND(J226&gt;0.3,J226&lt;=1),INDEX(价格表!$B$4:$I$31,M226,3),IF(AND(J226&gt;1,J226&lt;=2.2),INDEX(价格表!$B$4:$I$31,M226,4),IF(AND(J226&gt;2.2,J226&lt;=3.3),INDEX(价格表!$B$4:$I$31,M226,5),IF(AND(J226&gt;3.3,J226&lt;=4),INDEX(价格表!$B$4:$I$31,M226,6),IF(AND(J226&gt;4,J226&lt;=5.5),INDEX(价格表!$B$4:$I$31,M226,7),IF(J226&gt;5.5,2.6+INDEX(价格表!$B$4:$I$31,M226,8)*L226)))))))</f>
        <v>2.15</v>
      </c>
    </row>
    <row r="227" spans="1:14">
      <c r="A227" s="20">
        <v>4310937972321</v>
      </c>
      <c r="B227" s="18" t="s">
        <v>16</v>
      </c>
      <c r="C227" s="21">
        <v>20201212</v>
      </c>
      <c r="D227" s="21">
        <v>610538201209</v>
      </c>
      <c r="E227" s="21" t="s">
        <v>16</v>
      </c>
      <c r="F227" s="21">
        <v>20201222</v>
      </c>
      <c r="G227" s="21" t="s">
        <v>17</v>
      </c>
      <c r="H227" s="21" t="s">
        <v>73</v>
      </c>
      <c r="I227" s="21" t="s">
        <v>131</v>
      </c>
      <c r="J227" s="21">
        <v>1.47</v>
      </c>
      <c r="K227" s="21" t="s">
        <v>20</v>
      </c>
      <c r="L227">
        <f t="shared" si="3"/>
        <v>2</v>
      </c>
      <c r="M227">
        <f>MATCH(H:H,价格表!$B$4:$B$35,0)</f>
        <v>7</v>
      </c>
      <c r="N227" s="27">
        <f>IF(J227&lt;=0.3,INDEX(价格表!$B$4:$I$31,M227,2),IF(AND(J227&gt;0.3,J227&lt;=1),INDEX(价格表!$B$4:$I$31,M227,3),IF(AND(J227&gt;1,J227&lt;=2.2),INDEX(价格表!$B$4:$I$31,M227,4),IF(AND(J227&gt;2.2,J227&lt;=3.3),INDEX(价格表!$B$4:$I$31,M227,5),IF(AND(J227&gt;3.3,J227&lt;=4),INDEX(价格表!$B$4:$I$31,M227,6),IF(AND(J227&gt;4,J227&lt;=5.5),INDEX(价格表!$B$4:$I$31,M227,7),IF(J227&gt;5.5,2.6+INDEX(价格表!$B$4:$I$31,M227,8)*L227)))))))</f>
        <v>2.15</v>
      </c>
    </row>
    <row r="228" spans="1:14">
      <c r="A228" s="20">
        <v>4310937972322</v>
      </c>
      <c r="B228" s="18" t="s">
        <v>16</v>
      </c>
      <c r="C228" s="21">
        <v>20201212</v>
      </c>
      <c r="D228" s="21">
        <v>610538201209</v>
      </c>
      <c r="E228" s="21" t="s">
        <v>16</v>
      </c>
      <c r="F228" s="21">
        <v>20201222</v>
      </c>
      <c r="G228" s="21" t="s">
        <v>17</v>
      </c>
      <c r="H228" s="21" t="s">
        <v>25</v>
      </c>
      <c r="I228" s="21" t="s">
        <v>160</v>
      </c>
      <c r="J228" s="21">
        <v>1.45</v>
      </c>
      <c r="K228" s="21" t="s">
        <v>20</v>
      </c>
      <c r="L228">
        <f t="shared" si="3"/>
        <v>2</v>
      </c>
      <c r="M228">
        <f>MATCH(H:H,价格表!$B$4:$B$35,0)</f>
        <v>25</v>
      </c>
      <c r="N228" s="27">
        <f>IF(J228&lt;=0.3,INDEX(价格表!$B$4:$I$31,M228,2),IF(AND(J228&gt;0.3,J228&lt;=1),INDEX(价格表!$B$4:$I$31,M228,3),IF(AND(J228&gt;1,J228&lt;=2.2),INDEX(价格表!$B$4:$I$31,M228,4),IF(AND(J228&gt;2.2,J228&lt;=3.3),INDEX(价格表!$B$4:$I$31,M228,5),IF(AND(J228&gt;3.3,J228&lt;=4),INDEX(价格表!$B$4:$I$31,M228,6),IF(AND(J228&gt;4,J228&lt;=5.5),INDEX(价格表!$B$4:$I$31,M228,7),IF(J228&gt;5.5,2.6+INDEX(价格表!$B$4:$I$31,M228,8)*L228)))))))</f>
        <v>2.15</v>
      </c>
    </row>
    <row r="229" spans="1:14">
      <c r="A229" s="20">
        <v>4310937972323</v>
      </c>
      <c r="B229" s="18" t="s">
        <v>16</v>
      </c>
      <c r="C229" s="21">
        <v>20201212</v>
      </c>
      <c r="D229" s="21">
        <v>610538201209</v>
      </c>
      <c r="E229" s="21" t="s">
        <v>16</v>
      </c>
      <c r="F229" s="21">
        <v>20201222</v>
      </c>
      <c r="G229" s="21" t="s">
        <v>17</v>
      </c>
      <c r="H229" s="21" t="s">
        <v>50</v>
      </c>
      <c r="I229" s="21" t="s">
        <v>161</v>
      </c>
      <c r="J229" s="21">
        <v>1.45</v>
      </c>
      <c r="K229" s="21" t="s">
        <v>20</v>
      </c>
      <c r="L229">
        <f t="shared" si="3"/>
        <v>2</v>
      </c>
      <c r="M229">
        <f>MATCH(H:H,价格表!$B$4:$B$35,0)</f>
        <v>4</v>
      </c>
      <c r="N229" s="27">
        <f>IF(J229&lt;=0.3,INDEX(价格表!$B$4:$I$31,M229,2),IF(AND(J229&gt;0.3,J229&lt;=1),INDEX(价格表!$B$4:$I$31,M229,3),IF(AND(J229&gt;1,J229&lt;=2.2),INDEX(价格表!$B$4:$I$31,M229,4),IF(AND(J229&gt;2.2,J229&lt;=3.3),INDEX(价格表!$B$4:$I$31,M229,5),IF(AND(J229&gt;3.3,J229&lt;=4),INDEX(价格表!$B$4:$I$31,M229,6),IF(AND(J229&gt;4,J229&lt;=5.5),INDEX(价格表!$B$4:$I$31,M229,7),IF(J229&gt;5.5,2.6+INDEX(价格表!$B$4:$I$31,M229,8)*L229)))))))</f>
        <v>2.15</v>
      </c>
    </row>
    <row r="230" spans="1:14">
      <c r="A230" s="20">
        <v>4310937972324</v>
      </c>
      <c r="B230" s="18" t="s">
        <v>16</v>
      </c>
      <c r="C230" s="21">
        <v>20201212</v>
      </c>
      <c r="D230" s="21">
        <v>610538201209</v>
      </c>
      <c r="E230" s="21" t="s">
        <v>16</v>
      </c>
      <c r="F230" s="21">
        <v>20201222</v>
      </c>
      <c r="G230" s="21" t="s">
        <v>17</v>
      </c>
      <c r="H230" s="21" t="s">
        <v>21</v>
      </c>
      <c r="I230" s="21" t="s">
        <v>22</v>
      </c>
      <c r="J230" s="21">
        <v>1.46</v>
      </c>
      <c r="K230" s="21" t="s">
        <v>20</v>
      </c>
      <c r="L230">
        <f t="shared" si="3"/>
        <v>2</v>
      </c>
      <c r="M230">
        <f>MATCH(H:H,价格表!$B$4:$B$35,0)</f>
        <v>20</v>
      </c>
      <c r="N230" s="27">
        <f>IF(J230&lt;=0.3,INDEX(价格表!$B$4:$I$31,M230,2),IF(AND(J230&gt;0.3,J230&lt;=1),INDEX(价格表!$B$4:$I$31,M230,3),IF(AND(J230&gt;1,J230&lt;=2.2),INDEX(价格表!$B$4:$I$31,M230,4),IF(AND(J230&gt;2.2,J230&lt;=3.3),INDEX(价格表!$B$4:$I$31,M230,5),IF(AND(J230&gt;3.3,J230&lt;=4),INDEX(价格表!$B$4:$I$31,M230,6),IF(AND(J230&gt;4,J230&lt;=5.5),INDEX(价格表!$B$4:$I$31,M230,7),IF(J230&gt;5.5,2.6+INDEX(价格表!$B$4:$I$31,M230,8)*L230)))))))</f>
        <v>2.15</v>
      </c>
    </row>
    <row r="231" spans="1:14">
      <c r="A231" s="20">
        <v>4310937972325</v>
      </c>
      <c r="B231" s="18" t="s">
        <v>16</v>
      </c>
      <c r="C231" s="21">
        <v>20201212</v>
      </c>
      <c r="D231" s="21">
        <v>610538201209</v>
      </c>
      <c r="E231" s="21" t="s">
        <v>16</v>
      </c>
      <c r="F231" s="21">
        <v>20201222</v>
      </c>
      <c r="G231" s="21" t="s">
        <v>17</v>
      </c>
      <c r="H231" s="21" t="s">
        <v>43</v>
      </c>
      <c r="I231" s="21" t="s">
        <v>79</v>
      </c>
      <c r="J231" s="21">
        <v>1.45</v>
      </c>
      <c r="K231" s="21" t="s">
        <v>20</v>
      </c>
      <c r="L231">
        <f t="shared" si="3"/>
        <v>2</v>
      </c>
      <c r="M231">
        <f>MATCH(H:H,价格表!$B$4:$B$35,0)</f>
        <v>10</v>
      </c>
      <c r="N231" s="27">
        <f>IF(J231&lt;=0.3,INDEX(价格表!$B$4:$I$31,M231,2),IF(AND(J231&gt;0.3,J231&lt;=1),INDEX(价格表!$B$4:$I$31,M231,3),IF(AND(J231&gt;1,J231&lt;=2.2),INDEX(价格表!$B$4:$I$31,M231,4),IF(AND(J231&gt;2.2,J231&lt;=3.3),INDEX(价格表!$B$4:$I$31,M231,5),IF(AND(J231&gt;3.3,J231&lt;=4),INDEX(价格表!$B$4:$I$31,M231,6),IF(AND(J231&gt;4,J231&lt;=5.5),INDEX(价格表!$B$4:$I$31,M231,7),IF(J231&gt;5.5,2.6+INDEX(价格表!$B$4:$I$31,M231,8)*L231)))))))</f>
        <v>2.15</v>
      </c>
    </row>
    <row r="232" spans="1:14">
      <c r="A232" s="20">
        <v>4310937972327</v>
      </c>
      <c r="B232" s="18" t="s">
        <v>16</v>
      </c>
      <c r="C232" s="21">
        <v>20201212</v>
      </c>
      <c r="D232" s="21">
        <v>610538201209</v>
      </c>
      <c r="E232" s="21" t="s">
        <v>16</v>
      </c>
      <c r="F232" s="21">
        <v>20201222</v>
      </c>
      <c r="G232" s="21" t="s">
        <v>17</v>
      </c>
      <c r="H232" s="21" t="s">
        <v>39</v>
      </c>
      <c r="I232" s="21" t="s">
        <v>81</v>
      </c>
      <c r="J232" s="21">
        <v>1.51</v>
      </c>
      <c r="K232" s="21" t="s">
        <v>20</v>
      </c>
      <c r="L232">
        <f t="shared" si="3"/>
        <v>2</v>
      </c>
      <c r="M232">
        <f>MATCH(H:H,价格表!$B$4:$B$35,0)</f>
        <v>23</v>
      </c>
      <c r="N232" s="27">
        <f>IF(J232&lt;=0.3,INDEX(价格表!$B$4:$I$31,M232,2),IF(AND(J232&gt;0.3,J232&lt;=1),INDEX(价格表!$B$4:$I$31,M232,3),IF(AND(J232&gt;1,J232&lt;=2.2),INDEX(价格表!$B$4:$I$31,M232,4),IF(AND(J232&gt;2.2,J232&lt;=3.3),INDEX(价格表!$B$4:$I$31,M232,5),IF(AND(J232&gt;3.3,J232&lt;=4),INDEX(价格表!$B$4:$I$31,M232,6),IF(AND(J232&gt;4,J232&lt;=5.5),INDEX(价格表!$B$4:$I$31,M232,7),IF(J232&gt;5.5,2.6+INDEX(价格表!$B$4:$I$31,M232,8)*L232)))))))</f>
        <v>2.15</v>
      </c>
    </row>
    <row r="233" spans="1:14">
      <c r="A233" s="20">
        <v>4310937975303</v>
      </c>
      <c r="B233" s="18" t="s">
        <v>16</v>
      </c>
      <c r="C233" s="21">
        <v>20201212</v>
      </c>
      <c r="D233" s="21">
        <v>610538201209</v>
      </c>
      <c r="E233" s="21" t="s">
        <v>16</v>
      </c>
      <c r="F233" s="21">
        <v>20201222</v>
      </c>
      <c r="G233" s="21" t="s">
        <v>17</v>
      </c>
      <c r="H233" s="21" t="s">
        <v>45</v>
      </c>
      <c r="I233" s="21" t="s">
        <v>143</v>
      </c>
      <c r="J233" s="21">
        <v>1.44</v>
      </c>
      <c r="K233" s="21" t="s">
        <v>20</v>
      </c>
      <c r="L233">
        <f t="shared" si="3"/>
        <v>2</v>
      </c>
      <c r="M233">
        <f>MATCH(H:H,价格表!$B$4:$B$35,0)</f>
        <v>9</v>
      </c>
      <c r="N233" s="27">
        <f>IF(J233&lt;=0.3,INDEX(价格表!$B$4:$I$31,M233,2),IF(AND(J233&gt;0.3,J233&lt;=1),INDEX(价格表!$B$4:$I$31,M233,3),IF(AND(J233&gt;1,J233&lt;=2.2),INDEX(价格表!$B$4:$I$31,M233,4),IF(AND(J233&gt;2.2,J233&lt;=3.3),INDEX(价格表!$B$4:$I$31,M233,5),IF(AND(J233&gt;3.3,J233&lt;=4),INDEX(价格表!$B$4:$I$31,M233,6),IF(AND(J233&gt;4,J233&lt;=5.5),INDEX(价格表!$B$4:$I$31,M233,7),IF(J233&gt;5.5,2.6+INDEX(价格表!$B$4:$I$31,M233,8)*L233)))))))</f>
        <v>2.15</v>
      </c>
    </row>
    <row r="234" spans="1:14">
      <c r="A234" s="20">
        <v>4310937975304</v>
      </c>
      <c r="B234" s="18" t="s">
        <v>16</v>
      </c>
      <c r="C234" s="21">
        <v>20201212</v>
      </c>
      <c r="D234" s="21">
        <v>610538201209</v>
      </c>
      <c r="E234" s="21" t="s">
        <v>16</v>
      </c>
      <c r="F234" s="21">
        <v>20201222</v>
      </c>
      <c r="G234" s="21" t="s">
        <v>17</v>
      </c>
      <c r="H234" s="21" t="s">
        <v>82</v>
      </c>
      <c r="I234" s="21" t="s">
        <v>83</v>
      </c>
      <c r="J234" s="21">
        <v>1.46</v>
      </c>
      <c r="K234" s="21" t="s">
        <v>20</v>
      </c>
      <c r="L234">
        <f t="shared" si="3"/>
        <v>2</v>
      </c>
      <c r="M234">
        <f>MATCH(H:H,价格表!$B$4:$B$35,0)</f>
        <v>2</v>
      </c>
      <c r="N234" s="27">
        <f>IF(J234&lt;=0.3,INDEX(价格表!$B$4:$I$31,M234,2),IF(AND(J234&gt;0.3,J234&lt;=1),INDEX(价格表!$B$4:$I$31,M234,3),IF(AND(J234&gt;1,J234&lt;=2.2),INDEX(价格表!$B$4:$I$31,M234,4),IF(AND(J234&gt;2.2,J234&lt;=3.3),INDEX(价格表!$B$4:$I$31,M234,5),IF(AND(J234&gt;3.3,J234&lt;=4),INDEX(价格表!$B$4:$I$31,M234,6),IF(AND(J234&gt;4,J234&lt;=5.5),INDEX(价格表!$B$4:$I$31,M234,7),IF(J234&gt;5.5,2.6+INDEX(价格表!$B$4:$I$31,M234,8)*L234)))))))</f>
        <v>2.15</v>
      </c>
    </row>
    <row r="235" spans="1:14">
      <c r="A235" s="20">
        <v>4310937975305</v>
      </c>
      <c r="B235" s="18" t="s">
        <v>16</v>
      </c>
      <c r="C235" s="21">
        <v>20201212</v>
      </c>
      <c r="D235" s="21">
        <v>610538201209</v>
      </c>
      <c r="E235" s="21" t="s">
        <v>16</v>
      </c>
      <c r="F235" s="21">
        <v>20201222</v>
      </c>
      <c r="G235" s="21" t="s">
        <v>17</v>
      </c>
      <c r="H235" s="21" t="s">
        <v>27</v>
      </c>
      <c r="I235" s="21" t="s">
        <v>28</v>
      </c>
      <c r="J235" s="21">
        <v>2.98</v>
      </c>
      <c r="K235" s="21" t="s">
        <v>20</v>
      </c>
      <c r="L235">
        <f t="shared" si="3"/>
        <v>3</v>
      </c>
      <c r="M235">
        <f>MATCH(H:H,价格表!$B$4:$B$35,0)</f>
        <v>3</v>
      </c>
      <c r="N235" s="27">
        <f>IF(J235&lt;=0.3,INDEX(价格表!$B$4:$I$31,M235,2),IF(AND(J235&gt;0.3,J235&lt;=1),INDEX(价格表!$B$4:$I$31,M235,3),IF(AND(J235&gt;1,J235&lt;=2.2),INDEX(价格表!$B$4:$I$31,M235,4),IF(AND(J235&gt;2.2,J235&lt;=3.3),INDEX(价格表!$B$4:$I$31,M235,5),IF(AND(J235&gt;3.3,J235&lt;=4),INDEX(价格表!$B$4:$I$31,M235,6),IF(AND(J235&gt;4,J235&lt;=5.5),INDEX(价格表!$B$4:$I$31,M235,7),IF(J235&gt;5.5,2.6+INDEX(价格表!$B$4:$I$31,M235,8)*L235)))))))</f>
        <v>2.5</v>
      </c>
    </row>
    <row r="236" spans="1:14">
      <c r="A236" s="20">
        <v>4310937975307</v>
      </c>
      <c r="B236" s="18" t="s">
        <v>16</v>
      </c>
      <c r="C236" s="21">
        <v>20201212</v>
      </c>
      <c r="D236" s="21">
        <v>610538201209</v>
      </c>
      <c r="E236" s="21" t="s">
        <v>16</v>
      </c>
      <c r="F236" s="21">
        <v>20201222</v>
      </c>
      <c r="G236" s="21" t="s">
        <v>17</v>
      </c>
      <c r="H236" s="21" t="s">
        <v>23</v>
      </c>
      <c r="I236" s="21" t="s">
        <v>162</v>
      </c>
      <c r="J236" s="21">
        <v>0.55</v>
      </c>
      <c r="K236" s="21" t="s">
        <v>20</v>
      </c>
      <c r="L236">
        <f t="shared" si="3"/>
        <v>1</v>
      </c>
      <c r="M236">
        <f>MATCH(H:H,价格表!$B$4:$B$35,0)</f>
        <v>15</v>
      </c>
      <c r="N236" s="27">
        <f>IF(J236&lt;=0.3,INDEX(价格表!$B$4:$I$31,M236,2),IF(AND(J236&gt;0.3,J236&lt;=1),INDEX(价格表!$B$4:$I$31,M236,3),IF(AND(J236&gt;1,J236&lt;=2.2),INDEX(价格表!$B$4:$I$31,M236,4),IF(AND(J236&gt;2.2,J236&lt;=3.3),INDEX(价格表!$B$4:$I$31,M236,5),IF(AND(J236&gt;3.3,J236&lt;=4),INDEX(价格表!$B$4:$I$31,M236,6),IF(AND(J236&gt;4,J236&lt;=5.5),INDEX(价格表!$B$4:$I$31,M236,7),IF(J236&gt;5.5,2.6+INDEX(价格表!$B$4:$I$31,M236,8)*L236)))))))</f>
        <v>1.8</v>
      </c>
    </row>
    <row r="237" spans="1:14">
      <c r="A237" s="20">
        <v>4310937975308</v>
      </c>
      <c r="B237" s="18" t="s">
        <v>16</v>
      </c>
      <c r="C237" s="21">
        <v>20201212</v>
      </c>
      <c r="D237" s="21">
        <v>610538201209</v>
      </c>
      <c r="E237" s="21" t="s">
        <v>16</v>
      </c>
      <c r="F237" s="21">
        <v>20201222</v>
      </c>
      <c r="G237" s="21" t="s">
        <v>17</v>
      </c>
      <c r="H237" s="21" t="s">
        <v>21</v>
      </c>
      <c r="I237" s="21" t="s">
        <v>163</v>
      </c>
      <c r="J237" s="21">
        <v>2.83</v>
      </c>
      <c r="K237" s="21" t="s">
        <v>20</v>
      </c>
      <c r="L237">
        <f t="shared" si="3"/>
        <v>3</v>
      </c>
      <c r="M237">
        <f>MATCH(H:H,价格表!$B$4:$B$35,0)</f>
        <v>20</v>
      </c>
      <c r="N237" s="27">
        <f>IF(J237&lt;=0.3,INDEX(价格表!$B$4:$I$31,M237,2),IF(AND(J237&gt;0.3,J237&lt;=1),INDEX(价格表!$B$4:$I$31,M237,3),IF(AND(J237&gt;1,J237&lt;=2.2),INDEX(价格表!$B$4:$I$31,M237,4),IF(AND(J237&gt;2.2,J237&lt;=3.3),INDEX(价格表!$B$4:$I$31,M237,5),IF(AND(J237&gt;3.3,J237&lt;=4),INDEX(价格表!$B$4:$I$31,M237,6),IF(AND(J237&gt;4,J237&lt;=5.5),INDEX(价格表!$B$4:$I$31,M237,7),IF(J237&gt;5.5,2.6+INDEX(价格表!$B$4:$I$31,M237,8)*L237)))))))</f>
        <v>2.5</v>
      </c>
    </row>
    <row r="238" spans="1:14">
      <c r="A238" s="20">
        <v>4310937975311</v>
      </c>
      <c r="B238" s="18" t="s">
        <v>16</v>
      </c>
      <c r="C238" s="21">
        <v>20201212</v>
      </c>
      <c r="D238" s="21">
        <v>610538201209</v>
      </c>
      <c r="E238" s="21" t="s">
        <v>16</v>
      </c>
      <c r="F238" s="21">
        <v>20201222</v>
      </c>
      <c r="G238" s="21" t="s">
        <v>17</v>
      </c>
      <c r="H238" s="21" t="s">
        <v>63</v>
      </c>
      <c r="I238" s="21" t="s">
        <v>164</v>
      </c>
      <c r="J238" s="21">
        <v>1.48</v>
      </c>
      <c r="K238" s="21" t="s">
        <v>20</v>
      </c>
      <c r="L238">
        <f t="shared" si="3"/>
        <v>2</v>
      </c>
      <c r="M238">
        <f>MATCH(H:H,价格表!$B$4:$B$35,0)</f>
        <v>21</v>
      </c>
      <c r="N238" s="27">
        <f>IF(J238&lt;=0.3,INDEX(价格表!$B$4:$I$31,M238,2),IF(AND(J238&gt;0.3,J238&lt;=1),INDEX(价格表!$B$4:$I$31,M238,3),IF(AND(J238&gt;1,J238&lt;=2.2),INDEX(价格表!$B$4:$I$31,M238,4),IF(AND(J238&gt;2.2,J238&lt;=3.3),INDEX(价格表!$B$4:$I$31,M238,5),IF(AND(J238&gt;3.3,J238&lt;=4),INDEX(价格表!$B$4:$I$31,M238,6),IF(AND(J238&gt;4,J238&lt;=5.5),INDEX(价格表!$B$4:$I$31,M238,7),IF(J238&gt;5.5,2.6+INDEX(价格表!$B$4:$I$31,M238,8)*L238)))))))</f>
        <v>2.15</v>
      </c>
    </row>
    <row r="239" spans="1:14">
      <c r="A239" s="20">
        <v>4310937975312</v>
      </c>
      <c r="B239" s="18" t="s">
        <v>16</v>
      </c>
      <c r="C239" s="21">
        <v>20201212</v>
      </c>
      <c r="D239" s="21">
        <v>610538201209</v>
      </c>
      <c r="E239" s="21" t="s">
        <v>16</v>
      </c>
      <c r="F239" s="21">
        <v>20201222</v>
      </c>
      <c r="G239" s="21" t="s">
        <v>17</v>
      </c>
      <c r="H239" s="21" t="s">
        <v>39</v>
      </c>
      <c r="I239" s="21" t="s">
        <v>165</v>
      </c>
      <c r="J239" s="21">
        <v>1.44</v>
      </c>
      <c r="K239" s="21" t="s">
        <v>20</v>
      </c>
      <c r="L239">
        <f t="shared" si="3"/>
        <v>2</v>
      </c>
      <c r="M239">
        <f>MATCH(H:H,价格表!$B$4:$B$35,0)</f>
        <v>23</v>
      </c>
      <c r="N239" s="27">
        <f>IF(J239&lt;=0.3,INDEX(价格表!$B$4:$I$31,M239,2),IF(AND(J239&gt;0.3,J239&lt;=1),INDEX(价格表!$B$4:$I$31,M239,3),IF(AND(J239&gt;1,J239&lt;=2.2),INDEX(价格表!$B$4:$I$31,M239,4),IF(AND(J239&gt;2.2,J239&lt;=3.3),INDEX(价格表!$B$4:$I$31,M239,5),IF(AND(J239&gt;3.3,J239&lt;=4),INDEX(价格表!$B$4:$I$31,M239,6),IF(AND(J239&gt;4,J239&lt;=5.5),INDEX(价格表!$B$4:$I$31,M239,7),IF(J239&gt;5.5,2.6+INDEX(价格表!$B$4:$I$31,M239,8)*L239)))))))</f>
        <v>2.15</v>
      </c>
    </row>
    <row r="240" spans="1:14">
      <c r="A240" s="20">
        <v>4310937976053</v>
      </c>
      <c r="B240" s="18" t="s">
        <v>16</v>
      </c>
      <c r="C240" s="21">
        <v>20201212</v>
      </c>
      <c r="D240" s="21">
        <v>610538201209</v>
      </c>
      <c r="E240" s="21" t="s">
        <v>16</v>
      </c>
      <c r="F240" s="21">
        <v>20201222</v>
      </c>
      <c r="G240" s="21" t="s">
        <v>17</v>
      </c>
      <c r="H240" s="21" t="s">
        <v>68</v>
      </c>
      <c r="I240" s="21" t="s">
        <v>140</v>
      </c>
      <c r="J240" s="21">
        <v>1.61</v>
      </c>
      <c r="K240" s="21" t="s">
        <v>20</v>
      </c>
      <c r="L240">
        <f t="shared" si="3"/>
        <v>2</v>
      </c>
      <c r="M240">
        <f>MATCH(H:H,价格表!$B$4:$B$35,0)</f>
        <v>5</v>
      </c>
      <c r="N240" s="27">
        <f>IF(J240&lt;=0.3,INDEX(价格表!$B$4:$I$31,M240,2),IF(AND(J240&gt;0.3,J240&lt;=1),INDEX(价格表!$B$4:$I$31,M240,3),IF(AND(J240&gt;1,J240&lt;=2.2),INDEX(价格表!$B$4:$I$31,M240,4),IF(AND(J240&gt;2.2,J240&lt;=3.3),INDEX(价格表!$B$4:$I$31,M240,5),IF(AND(J240&gt;3.3,J240&lt;=4),INDEX(价格表!$B$4:$I$31,M240,6),IF(AND(J240&gt;4,J240&lt;=5.5),INDEX(价格表!$B$4:$I$31,M240,7),IF(J240&gt;5.5,2.6+INDEX(价格表!$B$4:$I$31,M240,8)*L240)))))))</f>
        <v>2.15</v>
      </c>
    </row>
    <row r="241" spans="1:14">
      <c r="A241" s="20">
        <v>4310937976054</v>
      </c>
      <c r="B241" s="18" t="s">
        <v>16</v>
      </c>
      <c r="C241" s="21">
        <v>20201212</v>
      </c>
      <c r="D241" s="21">
        <v>610538201209</v>
      </c>
      <c r="E241" s="21" t="s">
        <v>16</v>
      </c>
      <c r="F241" s="21">
        <v>20201222</v>
      </c>
      <c r="G241" s="21" t="s">
        <v>17</v>
      </c>
      <c r="H241" s="21" t="s">
        <v>50</v>
      </c>
      <c r="I241" s="21" t="s">
        <v>133</v>
      </c>
      <c r="J241" s="21">
        <v>2.85</v>
      </c>
      <c r="K241" s="21" t="s">
        <v>20</v>
      </c>
      <c r="L241">
        <f t="shared" si="3"/>
        <v>3</v>
      </c>
      <c r="M241">
        <f>MATCH(H:H,价格表!$B$4:$B$35,0)</f>
        <v>4</v>
      </c>
      <c r="N241" s="27">
        <f>IF(J241&lt;=0.3,INDEX(价格表!$B$4:$I$31,M241,2),IF(AND(J241&gt;0.3,J241&lt;=1),INDEX(价格表!$B$4:$I$31,M241,3),IF(AND(J241&gt;1,J241&lt;=2.2),INDEX(价格表!$B$4:$I$31,M241,4),IF(AND(J241&gt;2.2,J241&lt;=3.3),INDEX(价格表!$B$4:$I$31,M241,5),IF(AND(J241&gt;3.3,J241&lt;=4),INDEX(价格表!$B$4:$I$31,M241,6),IF(AND(J241&gt;4,J241&lt;=5.5),INDEX(价格表!$B$4:$I$31,M241,7),IF(J241&gt;5.5,2.6+INDEX(价格表!$B$4:$I$31,M241,8)*L241)))))))</f>
        <v>2.5</v>
      </c>
    </row>
    <row r="242" spans="1:14">
      <c r="A242" s="20">
        <v>4310937976055</v>
      </c>
      <c r="B242" s="18" t="s">
        <v>16</v>
      </c>
      <c r="C242" s="21">
        <v>20201212</v>
      </c>
      <c r="D242" s="21">
        <v>610538201209</v>
      </c>
      <c r="E242" s="21" t="s">
        <v>16</v>
      </c>
      <c r="F242" s="21">
        <v>20201222</v>
      </c>
      <c r="G242" s="21" t="s">
        <v>17</v>
      </c>
      <c r="H242" s="21" t="s">
        <v>37</v>
      </c>
      <c r="I242" s="21" t="s">
        <v>105</v>
      </c>
      <c r="J242" s="21">
        <v>1.69</v>
      </c>
      <c r="K242" s="21" t="s">
        <v>20</v>
      </c>
      <c r="L242">
        <f t="shared" si="3"/>
        <v>2</v>
      </c>
      <c r="M242">
        <f>MATCH(H:H,价格表!$B$4:$B$35,0)</f>
        <v>12</v>
      </c>
      <c r="N242" s="27">
        <f>IF(J242&lt;=0.3,INDEX(价格表!$B$4:$I$31,M242,2),IF(AND(J242&gt;0.3,J242&lt;=1),INDEX(价格表!$B$4:$I$31,M242,3),IF(AND(J242&gt;1,J242&lt;=2.2),INDEX(价格表!$B$4:$I$31,M242,4),IF(AND(J242&gt;2.2,J242&lt;=3.3),INDEX(价格表!$B$4:$I$31,M242,5),IF(AND(J242&gt;3.3,J242&lt;=4),INDEX(价格表!$B$4:$I$31,M242,6),IF(AND(J242&gt;4,J242&lt;=5.5),INDEX(价格表!$B$4:$I$31,M242,7),IF(J242&gt;5.5,2.6+INDEX(价格表!$B$4:$I$31,M242,8)*L242)))))))</f>
        <v>2.15</v>
      </c>
    </row>
    <row r="243" spans="1:14">
      <c r="A243" s="20">
        <v>4310937976056</v>
      </c>
      <c r="B243" s="18" t="s">
        <v>16</v>
      </c>
      <c r="C243" s="21">
        <v>20201212</v>
      </c>
      <c r="D243" s="21">
        <v>610538201209</v>
      </c>
      <c r="E243" s="21" t="s">
        <v>16</v>
      </c>
      <c r="F243" s="21">
        <v>20201222</v>
      </c>
      <c r="G243" s="21" t="s">
        <v>17</v>
      </c>
      <c r="H243" s="21" t="s">
        <v>27</v>
      </c>
      <c r="I243" s="21" t="s">
        <v>155</v>
      </c>
      <c r="J243" s="21">
        <v>1.46</v>
      </c>
      <c r="K243" s="21" t="s">
        <v>20</v>
      </c>
      <c r="L243">
        <f t="shared" si="3"/>
        <v>2</v>
      </c>
      <c r="M243">
        <f>MATCH(H:H,价格表!$B$4:$B$35,0)</f>
        <v>3</v>
      </c>
      <c r="N243" s="27">
        <f>IF(J243&lt;=0.3,INDEX(价格表!$B$4:$I$31,M243,2),IF(AND(J243&gt;0.3,J243&lt;=1),INDEX(价格表!$B$4:$I$31,M243,3),IF(AND(J243&gt;1,J243&lt;=2.2),INDEX(价格表!$B$4:$I$31,M243,4),IF(AND(J243&gt;2.2,J243&lt;=3.3),INDEX(价格表!$B$4:$I$31,M243,5),IF(AND(J243&gt;3.3,J243&lt;=4),INDEX(价格表!$B$4:$I$31,M243,6),IF(AND(J243&gt;4,J243&lt;=5.5),INDEX(价格表!$B$4:$I$31,M243,7),IF(J243&gt;5.5,2.6+INDEX(价格表!$B$4:$I$31,M243,8)*L243)))))))</f>
        <v>2.15</v>
      </c>
    </row>
    <row r="244" spans="1:14">
      <c r="A244" s="20">
        <v>4310937976057</v>
      </c>
      <c r="B244" s="18" t="s">
        <v>16</v>
      </c>
      <c r="C244" s="21">
        <v>20201212</v>
      </c>
      <c r="D244" s="21">
        <v>610538201209</v>
      </c>
      <c r="E244" s="21" t="s">
        <v>16</v>
      </c>
      <c r="F244" s="21">
        <v>20201222</v>
      </c>
      <c r="G244" s="21" t="s">
        <v>17</v>
      </c>
      <c r="H244" s="21" t="s">
        <v>50</v>
      </c>
      <c r="I244" s="21" t="s">
        <v>166</v>
      </c>
      <c r="J244" s="21">
        <v>1.45</v>
      </c>
      <c r="K244" s="21" t="s">
        <v>20</v>
      </c>
      <c r="L244">
        <f t="shared" si="3"/>
        <v>2</v>
      </c>
      <c r="M244">
        <f>MATCH(H:H,价格表!$B$4:$B$35,0)</f>
        <v>4</v>
      </c>
      <c r="N244" s="27">
        <f>IF(J244&lt;=0.3,INDEX(价格表!$B$4:$I$31,M244,2),IF(AND(J244&gt;0.3,J244&lt;=1),INDEX(价格表!$B$4:$I$31,M244,3),IF(AND(J244&gt;1,J244&lt;=2.2),INDEX(价格表!$B$4:$I$31,M244,4),IF(AND(J244&gt;2.2,J244&lt;=3.3),INDEX(价格表!$B$4:$I$31,M244,5),IF(AND(J244&gt;3.3,J244&lt;=4),INDEX(价格表!$B$4:$I$31,M244,6),IF(AND(J244&gt;4,J244&lt;=5.5),INDEX(价格表!$B$4:$I$31,M244,7),IF(J244&gt;5.5,2.6+INDEX(价格表!$B$4:$I$31,M244,8)*L244)))))))</f>
        <v>2.15</v>
      </c>
    </row>
    <row r="245" spans="1:14">
      <c r="A245" s="20">
        <v>4310937976059</v>
      </c>
      <c r="B245" s="18" t="s">
        <v>16</v>
      </c>
      <c r="C245" s="21">
        <v>20201212</v>
      </c>
      <c r="D245" s="21">
        <v>610538201209</v>
      </c>
      <c r="E245" s="21" t="s">
        <v>16</v>
      </c>
      <c r="F245" s="21">
        <v>20201222</v>
      </c>
      <c r="G245" s="21" t="s">
        <v>17</v>
      </c>
      <c r="H245" s="21" t="s">
        <v>50</v>
      </c>
      <c r="I245" s="21" t="s">
        <v>161</v>
      </c>
      <c r="J245" s="21">
        <v>1.44</v>
      </c>
      <c r="K245" s="21" t="s">
        <v>20</v>
      </c>
      <c r="L245">
        <f t="shared" si="3"/>
        <v>2</v>
      </c>
      <c r="M245">
        <f>MATCH(H:H,价格表!$B$4:$B$35,0)</f>
        <v>4</v>
      </c>
      <c r="N245" s="27">
        <f>IF(J245&lt;=0.3,INDEX(价格表!$B$4:$I$31,M245,2),IF(AND(J245&gt;0.3,J245&lt;=1),INDEX(价格表!$B$4:$I$31,M245,3),IF(AND(J245&gt;1,J245&lt;=2.2),INDEX(价格表!$B$4:$I$31,M245,4),IF(AND(J245&gt;2.2,J245&lt;=3.3),INDEX(价格表!$B$4:$I$31,M245,5),IF(AND(J245&gt;3.3,J245&lt;=4),INDEX(价格表!$B$4:$I$31,M245,6),IF(AND(J245&gt;4,J245&lt;=5.5),INDEX(价格表!$B$4:$I$31,M245,7),IF(J245&gt;5.5,2.6+INDEX(价格表!$B$4:$I$31,M245,8)*L245)))))))</f>
        <v>2.15</v>
      </c>
    </row>
    <row r="246" spans="1:14">
      <c r="A246" s="20">
        <v>4310937976060</v>
      </c>
      <c r="B246" s="18" t="s">
        <v>16</v>
      </c>
      <c r="C246" s="21">
        <v>20201212</v>
      </c>
      <c r="D246" s="21">
        <v>610538201209</v>
      </c>
      <c r="E246" s="21" t="s">
        <v>16</v>
      </c>
      <c r="F246" s="21">
        <v>20201222</v>
      </c>
      <c r="G246" s="21" t="s">
        <v>17</v>
      </c>
      <c r="H246" s="21" t="s">
        <v>73</v>
      </c>
      <c r="I246" s="21" t="s">
        <v>91</v>
      </c>
      <c r="J246" s="21">
        <v>1.47</v>
      </c>
      <c r="K246" s="21" t="s">
        <v>20</v>
      </c>
      <c r="L246">
        <f t="shared" si="3"/>
        <v>2</v>
      </c>
      <c r="M246">
        <f>MATCH(H:H,价格表!$B$4:$B$35,0)</f>
        <v>7</v>
      </c>
      <c r="N246" s="27">
        <f>IF(J246&lt;=0.3,INDEX(价格表!$B$4:$I$31,M246,2),IF(AND(J246&gt;0.3,J246&lt;=1),INDEX(价格表!$B$4:$I$31,M246,3),IF(AND(J246&gt;1,J246&lt;=2.2),INDEX(价格表!$B$4:$I$31,M246,4),IF(AND(J246&gt;2.2,J246&lt;=3.3),INDEX(价格表!$B$4:$I$31,M246,5),IF(AND(J246&gt;3.3,J246&lt;=4),INDEX(价格表!$B$4:$I$31,M246,6),IF(AND(J246&gt;4,J246&lt;=5.5),INDEX(价格表!$B$4:$I$31,M246,7),IF(J246&gt;5.5,2.6+INDEX(价格表!$B$4:$I$31,M246,8)*L246)))))))</f>
        <v>2.15</v>
      </c>
    </row>
    <row r="247" spans="1:14">
      <c r="A247" s="20">
        <v>4310937976061</v>
      </c>
      <c r="B247" s="18" t="s">
        <v>16</v>
      </c>
      <c r="C247" s="21">
        <v>20201212</v>
      </c>
      <c r="D247" s="21">
        <v>610538201209</v>
      </c>
      <c r="E247" s="21" t="s">
        <v>16</v>
      </c>
      <c r="F247" s="21">
        <v>20201222</v>
      </c>
      <c r="G247" s="21" t="s">
        <v>17</v>
      </c>
      <c r="H247" s="21" t="s">
        <v>45</v>
      </c>
      <c r="I247" s="21" t="s">
        <v>167</v>
      </c>
      <c r="J247" s="21">
        <v>1.46</v>
      </c>
      <c r="K247" s="21" t="s">
        <v>20</v>
      </c>
      <c r="L247">
        <f t="shared" si="3"/>
        <v>2</v>
      </c>
      <c r="M247">
        <f>MATCH(H:H,价格表!$B$4:$B$35,0)</f>
        <v>9</v>
      </c>
      <c r="N247" s="27">
        <f>IF(J247&lt;=0.3,INDEX(价格表!$B$4:$I$31,M247,2),IF(AND(J247&gt;0.3,J247&lt;=1),INDEX(价格表!$B$4:$I$31,M247,3),IF(AND(J247&gt;1,J247&lt;=2.2),INDEX(价格表!$B$4:$I$31,M247,4),IF(AND(J247&gt;2.2,J247&lt;=3.3),INDEX(价格表!$B$4:$I$31,M247,5),IF(AND(J247&gt;3.3,J247&lt;=4),INDEX(价格表!$B$4:$I$31,M247,6),IF(AND(J247&gt;4,J247&lt;=5.5),INDEX(价格表!$B$4:$I$31,M247,7),IF(J247&gt;5.5,2.6+INDEX(价格表!$B$4:$I$31,M247,8)*L247)))))))</f>
        <v>2.15</v>
      </c>
    </row>
    <row r="248" spans="1:14">
      <c r="A248" s="20">
        <v>4310937977774</v>
      </c>
      <c r="B248" s="18" t="s">
        <v>16</v>
      </c>
      <c r="C248" s="21">
        <v>20201212</v>
      </c>
      <c r="D248" s="21">
        <v>610538201209</v>
      </c>
      <c r="E248" s="21" t="s">
        <v>16</v>
      </c>
      <c r="F248" s="21">
        <v>20201222</v>
      </c>
      <c r="G248" s="21" t="s">
        <v>17</v>
      </c>
      <c r="H248" s="21" t="s">
        <v>18</v>
      </c>
      <c r="I248" s="21" t="s">
        <v>53</v>
      </c>
      <c r="J248" s="21">
        <v>1.44</v>
      </c>
      <c r="K248" s="21" t="s">
        <v>20</v>
      </c>
      <c r="L248">
        <f t="shared" si="3"/>
        <v>2</v>
      </c>
      <c r="M248">
        <f>MATCH(H:H,价格表!$B$4:$B$35,0)</f>
        <v>1</v>
      </c>
      <c r="N248" s="27">
        <f>IF(J248&lt;=0.3,INDEX(价格表!$B$4:$I$31,M248,2),IF(AND(J248&gt;0.3,J248&lt;=1),INDEX(价格表!$B$4:$I$31,M248,3),IF(AND(J248&gt;1,J248&lt;=2.2),INDEX(价格表!$B$4:$I$31,M248,4),IF(AND(J248&gt;2.2,J248&lt;=3.3),INDEX(价格表!$B$4:$I$31,M248,5),IF(AND(J248&gt;3.3,J248&lt;=4),INDEX(价格表!$B$4:$I$31,M248,6),IF(AND(J248&gt;4,J248&lt;=5.5),INDEX(价格表!$B$4:$I$31,M248,7),IF(J248&gt;5.5,2.6+INDEX(价格表!$B$4:$I$31,M248,8)*L248)))))))</f>
        <v>2.15</v>
      </c>
    </row>
    <row r="249" spans="1:14">
      <c r="A249" s="20">
        <v>4310937977775</v>
      </c>
      <c r="B249" s="18" t="s">
        <v>16</v>
      </c>
      <c r="C249" s="21">
        <v>20201212</v>
      </c>
      <c r="D249" s="21">
        <v>610538201209</v>
      </c>
      <c r="E249" s="21" t="s">
        <v>16</v>
      </c>
      <c r="F249" s="21">
        <v>20201222</v>
      </c>
      <c r="G249" s="21" t="s">
        <v>17</v>
      </c>
      <c r="H249" s="21" t="s">
        <v>50</v>
      </c>
      <c r="I249" s="21" t="s">
        <v>161</v>
      </c>
      <c r="J249" s="21">
        <v>1.46</v>
      </c>
      <c r="K249" s="21" t="s">
        <v>20</v>
      </c>
      <c r="L249">
        <f t="shared" si="3"/>
        <v>2</v>
      </c>
      <c r="M249">
        <f>MATCH(H:H,价格表!$B$4:$B$35,0)</f>
        <v>4</v>
      </c>
      <c r="N249" s="27">
        <f>IF(J249&lt;=0.3,INDEX(价格表!$B$4:$I$31,M249,2),IF(AND(J249&gt;0.3,J249&lt;=1),INDEX(价格表!$B$4:$I$31,M249,3),IF(AND(J249&gt;1,J249&lt;=2.2),INDEX(价格表!$B$4:$I$31,M249,4),IF(AND(J249&gt;2.2,J249&lt;=3.3),INDEX(价格表!$B$4:$I$31,M249,5),IF(AND(J249&gt;3.3,J249&lt;=4),INDEX(价格表!$B$4:$I$31,M249,6),IF(AND(J249&gt;4,J249&lt;=5.5),INDEX(价格表!$B$4:$I$31,M249,7),IF(J249&gt;5.5,2.6+INDEX(价格表!$B$4:$I$31,M249,8)*L249)))))))</f>
        <v>2.15</v>
      </c>
    </row>
    <row r="250" spans="1:14">
      <c r="A250" s="20">
        <v>4310937977776</v>
      </c>
      <c r="B250" s="18" t="s">
        <v>16</v>
      </c>
      <c r="C250" s="21">
        <v>20201212</v>
      </c>
      <c r="D250" s="21">
        <v>610538201209</v>
      </c>
      <c r="E250" s="21" t="s">
        <v>16</v>
      </c>
      <c r="F250" s="21">
        <v>20201222</v>
      </c>
      <c r="G250" s="21" t="s">
        <v>17</v>
      </c>
      <c r="H250" s="21" t="s">
        <v>18</v>
      </c>
      <c r="I250" s="21" t="s">
        <v>168</v>
      </c>
      <c r="J250" s="21">
        <v>1.45</v>
      </c>
      <c r="K250" s="21" t="s">
        <v>20</v>
      </c>
      <c r="L250">
        <f t="shared" si="3"/>
        <v>2</v>
      </c>
      <c r="M250">
        <f>MATCH(H:H,价格表!$B$4:$B$35,0)</f>
        <v>1</v>
      </c>
      <c r="N250" s="27">
        <f>IF(J250&lt;=0.3,INDEX(价格表!$B$4:$I$31,M250,2),IF(AND(J250&gt;0.3,J250&lt;=1),INDEX(价格表!$B$4:$I$31,M250,3),IF(AND(J250&gt;1,J250&lt;=2.2),INDEX(价格表!$B$4:$I$31,M250,4),IF(AND(J250&gt;2.2,J250&lt;=3.3),INDEX(价格表!$B$4:$I$31,M250,5),IF(AND(J250&gt;3.3,J250&lt;=4),INDEX(价格表!$B$4:$I$31,M250,6),IF(AND(J250&gt;4,J250&lt;=5.5),INDEX(价格表!$B$4:$I$31,M250,7),IF(J250&gt;5.5,2.6+INDEX(价格表!$B$4:$I$31,M250,8)*L250)))))))</f>
        <v>2.15</v>
      </c>
    </row>
    <row r="251" spans="1:14">
      <c r="A251" s="20">
        <v>4310937977777</v>
      </c>
      <c r="B251" s="18" t="s">
        <v>16</v>
      </c>
      <c r="C251" s="21">
        <v>20201212</v>
      </c>
      <c r="D251" s="21">
        <v>610538201209</v>
      </c>
      <c r="E251" s="21" t="s">
        <v>16</v>
      </c>
      <c r="F251" s="21">
        <v>20201222</v>
      </c>
      <c r="G251" s="21" t="s">
        <v>17</v>
      </c>
      <c r="H251" s="21" t="s">
        <v>73</v>
      </c>
      <c r="I251" s="21" t="s">
        <v>169</v>
      </c>
      <c r="J251" s="21">
        <v>1.6</v>
      </c>
      <c r="K251" s="21" t="s">
        <v>20</v>
      </c>
      <c r="L251">
        <f t="shared" si="3"/>
        <v>2</v>
      </c>
      <c r="M251">
        <f>MATCH(H:H,价格表!$B$4:$B$35,0)</f>
        <v>7</v>
      </c>
      <c r="N251" s="27">
        <f>IF(J251&lt;=0.3,INDEX(价格表!$B$4:$I$31,M251,2),IF(AND(J251&gt;0.3,J251&lt;=1),INDEX(价格表!$B$4:$I$31,M251,3),IF(AND(J251&gt;1,J251&lt;=2.2),INDEX(价格表!$B$4:$I$31,M251,4),IF(AND(J251&gt;2.2,J251&lt;=3.3),INDEX(价格表!$B$4:$I$31,M251,5),IF(AND(J251&gt;3.3,J251&lt;=4),INDEX(价格表!$B$4:$I$31,M251,6),IF(AND(J251&gt;4,J251&lt;=5.5),INDEX(价格表!$B$4:$I$31,M251,7),IF(J251&gt;5.5,2.6+INDEX(价格表!$B$4:$I$31,M251,8)*L251)))))))</f>
        <v>2.15</v>
      </c>
    </row>
    <row r="252" spans="1:14">
      <c r="A252" s="20">
        <v>4310937977780</v>
      </c>
      <c r="B252" s="18" t="s">
        <v>16</v>
      </c>
      <c r="C252" s="21">
        <v>20201212</v>
      </c>
      <c r="D252" s="21">
        <v>610538201209</v>
      </c>
      <c r="E252" s="21" t="s">
        <v>16</v>
      </c>
      <c r="F252" s="21">
        <v>20201222</v>
      </c>
      <c r="G252" s="21" t="s">
        <v>17</v>
      </c>
      <c r="H252" s="21" t="s">
        <v>45</v>
      </c>
      <c r="I252" s="21" t="s">
        <v>150</v>
      </c>
      <c r="J252" s="21">
        <v>1.95</v>
      </c>
      <c r="K252" s="21" t="s">
        <v>20</v>
      </c>
      <c r="L252">
        <f t="shared" si="3"/>
        <v>2</v>
      </c>
      <c r="M252">
        <f>MATCH(H:H,价格表!$B$4:$B$35,0)</f>
        <v>9</v>
      </c>
      <c r="N252" s="27">
        <f>IF(J252&lt;=0.3,INDEX(价格表!$B$4:$I$31,M252,2),IF(AND(J252&gt;0.3,J252&lt;=1),INDEX(价格表!$B$4:$I$31,M252,3),IF(AND(J252&gt;1,J252&lt;=2.2),INDEX(价格表!$B$4:$I$31,M252,4),IF(AND(J252&gt;2.2,J252&lt;=3.3),INDEX(价格表!$B$4:$I$31,M252,5),IF(AND(J252&gt;3.3,J252&lt;=4),INDEX(价格表!$B$4:$I$31,M252,6),IF(AND(J252&gt;4,J252&lt;=5.5),INDEX(价格表!$B$4:$I$31,M252,7),IF(J252&gt;5.5,2.6+INDEX(价格表!$B$4:$I$31,M252,8)*L252)))))))</f>
        <v>2.15</v>
      </c>
    </row>
    <row r="253" spans="1:14">
      <c r="A253" s="20">
        <v>4310937977781</v>
      </c>
      <c r="B253" s="18" t="s">
        <v>16</v>
      </c>
      <c r="C253" s="21">
        <v>20201212</v>
      </c>
      <c r="D253" s="21">
        <v>610538201209</v>
      </c>
      <c r="E253" s="21" t="s">
        <v>16</v>
      </c>
      <c r="F253" s="21">
        <v>20201222</v>
      </c>
      <c r="G253" s="21" t="s">
        <v>17</v>
      </c>
      <c r="H253" s="21" t="s">
        <v>35</v>
      </c>
      <c r="I253" s="21" t="s">
        <v>170</v>
      </c>
      <c r="J253" s="21">
        <v>1.46</v>
      </c>
      <c r="K253" s="21" t="s">
        <v>20</v>
      </c>
      <c r="L253">
        <f t="shared" si="3"/>
        <v>2</v>
      </c>
      <c r="M253">
        <f>MATCH(H:H,价格表!$B$4:$B$35,0)</f>
        <v>22</v>
      </c>
      <c r="N253" s="27">
        <f>IF(J253&lt;=0.3,INDEX(价格表!$B$4:$I$31,M253,2),IF(AND(J253&gt;0.3,J253&lt;=1),INDEX(价格表!$B$4:$I$31,M253,3),IF(AND(J253&gt;1,J253&lt;=2.2),INDEX(价格表!$B$4:$I$31,M253,4),IF(AND(J253&gt;2.2,J253&lt;=3.3),INDEX(价格表!$B$4:$I$31,M253,5),IF(AND(J253&gt;3.3,J253&lt;=4),INDEX(价格表!$B$4:$I$31,M253,6),IF(AND(J253&gt;4,J253&lt;=5.5),INDEX(价格表!$B$4:$I$31,M253,7),IF(J253&gt;5.5,2.6+INDEX(价格表!$B$4:$I$31,M253,8)*L253)))))))</f>
        <v>2.15</v>
      </c>
    </row>
    <row r="254" spans="1:14">
      <c r="A254" s="20">
        <v>4310937977782</v>
      </c>
      <c r="B254" s="18" t="s">
        <v>16</v>
      </c>
      <c r="C254" s="21">
        <v>20201212</v>
      </c>
      <c r="D254" s="21">
        <v>610538201209</v>
      </c>
      <c r="E254" s="21" t="s">
        <v>16</v>
      </c>
      <c r="F254" s="21">
        <v>20201222</v>
      </c>
      <c r="G254" s="21" t="s">
        <v>17</v>
      </c>
      <c r="H254" s="21" t="s">
        <v>27</v>
      </c>
      <c r="I254" s="21" t="s">
        <v>128</v>
      </c>
      <c r="J254" s="21">
        <v>1.5</v>
      </c>
      <c r="K254" s="21" t="s">
        <v>20</v>
      </c>
      <c r="L254">
        <f t="shared" si="3"/>
        <v>2</v>
      </c>
      <c r="M254">
        <f>MATCH(H:H,价格表!$B$4:$B$35,0)</f>
        <v>3</v>
      </c>
      <c r="N254" s="27">
        <f>IF(J254&lt;=0.3,INDEX(价格表!$B$4:$I$31,M254,2),IF(AND(J254&gt;0.3,J254&lt;=1),INDEX(价格表!$B$4:$I$31,M254,3),IF(AND(J254&gt;1,J254&lt;=2.2),INDEX(价格表!$B$4:$I$31,M254,4),IF(AND(J254&gt;2.2,J254&lt;=3.3),INDEX(价格表!$B$4:$I$31,M254,5),IF(AND(J254&gt;3.3,J254&lt;=4),INDEX(价格表!$B$4:$I$31,M254,6),IF(AND(J254&gt;4,J254&lt;=5.5),INDEX(价格表!$B$4:$I$31,M254,7),IF(J254&gt;5.5,2.6+INDEX(价格表!$B$4:$I$31,M254,8)*L254)))))))</f>
        <v>2.15</v>
      </c>
    </row>
    <row r="255" spans="1:14">
      <c r="A255" s="20">
        <v>4310937978271</v>
      </c>
      <c r="B255" s="18" t="s">
        <v>16</v>
      </c>
      <c r="C255" s="21">
        <v>20201212</v>
      </c>
      <c r="D255" s="21">
        <v>610538201209</v>
      </c>
      <c r="E255" s="21" t="s">
        <v>16</v>
      </c>
      <c r="F255" s="21">
        <v>20201222</v>
      </c>
      <c r="G255" s="21" t="s">
        <v>17</v>
      </c>
      <c r="H255" s="21" t="s">
        <v>18</v>
      </c>
      <c r="I255" s="21" t="s">
        <v>53</v>
      </c>
      <c r="J255" s="21">
        <v>1.43</v>
      </c>
      <c r="K255" s="21" t="s">
        <v>20</v>
      </c>
      <c r="L255">
        <f t="shared" si="3"/>
        <v>2</v>
      </c>
      <c r="M255">
        <f>MATCH(H:H,价格表!$B$4:$B$35,0)</f>
        <v>1</v>
      </c>
      <c r="N255" s="27">
        <f>IF(J255&lt;=0.3,INDEX(价格表!$B$4:$I$31,M255,2),IF(AND(J255&gt;0.3,J255&lt;=1),INDEX(价格表!$B$4:$I$31,M255,3),IF(AND(J255&gt;1,J255&lt;=2.2),INDEX(价格表!$B$4:$I$31,M255,4),IF(AND(J255&gt;2.2,J255&lt;=3.3),INDEX(价格表!$B$4:$I$31,M255,5),IF(AND(J255&gt;3.3,J255&lt;=4),INDEX(价格表!$B$4:$I$31,M255,6),IF(AND(J255&gt;4,J255&lt;=5.5),INDEX(价格表!$B$4:$I$31,M255,7),IF(J255&gt;5.5,2.6+INDEX(价格表!$B$4:$I$31,M255,8)*L255)))))))</f>
        <v>2.15</v>
      </c>
    </row>
    <row r="256" spans="1:14">
      <c r="A256" s="20">
        <v>4310937978272</v>
      </c>
      <c r="B256" s="18" t="s">
        <v>16</v>
      </c>
      <c r="C256" s="21">
        <v>20201212</v>
      </c>
      <c r="D256" s="21">
        <v>610538201209</v>
      </c>
      <c r="E256" s="21" t="s">
        <v>16</v>
      </c>
      <c r="F256" s="21">
        <v>20201222</v>
      </c>
      <c r="G256" s="21" t="s">
        <v>17</v>
      </c>
      <c r="H256" s="21" t="s">
        <v>68</v>
      </c>
      <c r="I256" s="21" t="s">
        <v>171</v>
      </c>
      <c r="J256" s="21">
        <v>1.44</v>
      </c>
      <c r="K256" s="21" t="s">
        <v>20</v>
      </c>
      <c r="L256">
        <f t="shared" si="3"/>
        <v>2</v>
      </c>
      <c r="M256">
        <f>MATCH(H:H,价格表!$B$4:$B$35,0)</f>
        <v>5</v>
      </c>
      <c r="N256" s="27">
        <f>IF(J256&lt;=0.3,INDEX(价格表!$B$4:$I$31,M256,2),IF(AND(J256&gt;0.3,J256&lt;=1),INDEX(价格表!$B$4:$I$31,M256,3),IF(AND(J256&gt;1,J256&lt;=2.2),INDEX(价格表!$B$4:$I$31,M256,4),IF(AND(J256&gt;2.2,J256&lt;=3.3),INDEX(价格表!$B$4:$I$31,M256,5),IF(AND(J256&gt;3.3,J256&lt;=4),INDEX(价格表!$B$4:$I$31,M256,6),IF(AND(J256&gt;4,J256&lt;=5.5),INDEX(价格表!$B$4:$I$31,M256,7),IF(J256&gt;5.5,2.6+INDEX(价格表!$B$4:$I$31,M256,8)*L256)))))))</f>
        <v>2.15</v>
      </c>
    </row>
    <row r="257" spans="1:14">
      <c r="A257" s="20">
        <v>4310937978273</v>
      </c>
      <c r="B257" s="18" t="s">
        <v>16</v>
      </c>
      <c r="C257" s="21">
        <v>20201212</v>
      </c>
      <c r="D257" s="21">
        <v>610538201209</v>
      </c>
      <c r="E257" s="21" t="s">
        <v>16</v>
      </c>
      <c r="F257" s="21">
        <v>20201222</v>
      </c>
      <c r="G257" s="21" t="s">
        <v>17</v>
      </c>
      <c r="H257" s="21" t="s">
        <v>68</v>
      </c>
      <c r="I257" s="21" t="s">
        <v>171</v>
      </c>
      <c r="J257" s="21">
        <v>1.44</v>
      </c>
      <c r="K257" s="21" t="s">
        <v>20</v>
      </c>
      <c r="L257">
        <f t="shared" si="3"/>
        <v>2</v>
      </c>
      <c r="M257">
        <f>MATCH(H:H,价格表!$B$4:$B$35,0)</f>
        <v>5</v>
      </c>
      <c r="N257" s="27">
        <f>IF(J257&lt;=0.3,INDEX(价格表!$B$4:$I$31,M257,2),IF(AND(J257&gt;0.3,J257&lt;=1),INDEX(价格表!$B$4:$I$31,M257,3),IF(AND(J257&gt;1,J257&lt;=2.2),INDEX(价格表!$B$4:$I$31,M257,4),IF(AND(J257&gt;2.2,J257&lt;=3.3),INDEX(价格表!$B$4:$I$31,M257,5),IF(AND(J257&gt;3.3,J257&lt;=4),INDEX(价格表!$B$4:$I$31,M257,6),IF(AND(J257&gt;4,J257&lt;=5.5),INDEX(价格表!$B$4:$I$31,M257,7),IF(J257&gt;5.5,2.6+INDEX(价格表!$B$4:$I$31,M257,8)*L257)))))))</f>
        <v>2.15</v>
      </c>
    </row>
    <row r="258" spans="1:14">
      <c r="A258" s="20">
        <v>4310937978274</v>
      </c>
      <c r="B258" s="18" t="s">
        <v>16</v>
      </c>
      <c r="C258" s="21">
        <v>20201212</v>
      </c>
      <c r="D258" s="21">
        <v>610538201209</v>
      </c>
      <c r="E258" s="21" t="s">
        <v>16</v>
      </c>
      <c r="F258" s="21">
        <v>20201222</v>
      </c>
      <c r="G258" s="21" t="s">
        <v>17</v>
      </c>
      <c r="H258" s="21" t="s">
        <v>73</v>
      </c>
      <c r="I258" s="21" t="s">
        <v>93</v>
      </c>
      <c r="J258" s="21">
        <v>1.44</v>
      </c>
      <c r="K258" s="21" t="s">
        <v>20</v>
      </c>
      <c r="L258">
        <f t="shared" si="3"/>
        <v>2</v>
      </c>
      <c r="M258">
        <f>MATCH(H:H,价格表!$B$4:$B$35,0)</f>
        <v>7</v>
      </c>
      <c r="N258" s="27">
        <f>IF(J258&lt;=0.3,INDEX(价格表!$B$4:$I$31,M258,2),IF(AND(J258&gt;0.3,J258&lt;=1),INDEX(价格表!$B$4:$I$31,M258,3),IF(AND(J258&gt;1,J258&lt;=2.2),INDEX(价格表!$B$4:$I$31,M258,4),IF(AND(J258&gt;2.2,J258&lt;=3.3),INDEX(价格表!$B$4:$I$31,M258,5),IF(AND(J258&gt;3.3,J258&lt;=4),INDEX(价格表!$B$4:$I$31,M258,6),IF(AND(J258&gt;4,J258&lt;=5.5),INDEX(价格表!$B$4:$I$31,M258,7),IF(J258&gt;5.5,2.6+INDEX(价格表!$B$4:$I$31,M258,8)*L258)))))))</f>
        <v>2.15</v>
      </c>
    </row>
    <row r="259" spans="1:14">
      <c r="A259" s="20">
        <v>4310937978275</v>
      </c>
      <c r="B259" s="18" t="s">
        <v>16</v>
      </c>
      <c r="C259" s="21">
        <v>20201212</v>
      </c>
      <c r="D259" s="21">
        <v>610538201209</v>
      </c>
      <c r="E259" s="21" t="s">
        <v>16</v>
      </c>
      <c r="F259" s="21">
        <v>20201222</v>
      </c>
      <c r="G259" s="21" t="s">
        <v>17</v>
      </c>
      <c r="H259" s="21" t="s">
        <v>73</v>
      </c>
      <c r="I259" s="21" t="s">
        <v>91</v>
      </c>
      <c r="J259" s="21">
        <v>1.46</v>
      </c>
      <c r="K259" s="21" t="s">
        <v>20</v>
      </c>
      <c r="L259">
        <f t="shared" si="3"/>
        <v>2</v>
      </c>
      <c r="M259">
        <f>MATCH(H:H,价格表!$B$4:$B$35,0)</f>
        <v>7</v>
      </c>
      <c r="N259" s="27">
        <f>IF(J259&lt;=0.3,INDEX(价格表!$B$4:$I$31,M259,2),IF(AND(J259&gt;0.3,J259&lt;=1),INDEX(价格表!$B$4:$I$31,M259,3),IF(AND(J259&gt;1,J259&lt;=2.2),INDEX(价格表!$B$4:$I$31,M259,4),IF(AND(J259&gt;2.2,J259&lt;=3.3),INDEX(价格表!$B$4:$I$31,M259,5),IF(AND(J259&gt;3.3,J259&lt;=4),INDEX(价格表!$B$4:$I$31,M259,6),IF(AND(J259&gt;4,J259&lt;=5.5),INDEX(价格表!$B$4:$I$31,M259,7),IF(J259&gt;5.5,2.6+INDEX(价格表!$B$4:$I$31,M259,8)*L259)))))))</f>
        <v>2.15</v>
      </c>
    </row>
    <row r="260" spans="1:14">
      <c r="A260" s="20">
        <v>4310937978276</v>
      </c>
      <c r="B260" s="18" t="s">
        <v>16</v>
      </c>
      <c r="C260" s="21">
        <v>20201212</v>
      </c>
      <c r="D260" s="21">
        <v>610538201209</v>
      </c>
      <c r="E260" s="21" t="s">
        <v>16</v>
      </c>
      <c r="F260" s="21">
        <v>20201222</v>
      </c>
      <c r="G260" s="21" t="s">
        <v>17</v>
      </c>
      <c r="H260" s="21" t="s">
        <v>45</v>
      </c>
      <c r="I260" s="21" t="s">
        <v>172</v>
      </c>
      <c r="J260" s="21">
        <v>1.44</v>
      </c>
      <c r="K260" s="21" t="s">
        <v>20</v>
      </c>
      <c r="L260">
        <f t="shared" ref="L260:L323" si="4">ROUNDUP(J260,0)</f>
        <v>2</v>
      </c>
      <c r="M260">
        <f>MATCH(H:H,价格表!$B$4:$B$35,0)</f>
        <v>9</v>
      </c>
      <c r="N260" s="27">
        <f>IF(J260&lt;=0.3,INDEX(价格表!$B$4:$I$31,M260,2),IF(AND(J260&gt;0.3,J260&lt;=1),INDEX(价格表!$B$4:$I$31,M260,3),IF(AND(J260&gt;1,J260&lt;=2.2),INDEX(价格表!$B$4:$I$31,M260,4),IF(AND(J260&gt;2.2,J260&lt;=3.3),INDEX(价格表!$B$4:$I$31,M260,5),IF(AND(J260&gt;3.3,J260&lt;=4),INDEX(价格表!$B$4:$I$31,M260,6),IF(AND(J260&gt;4,J260&lt;=5.5),INDEX(价格表!$B$4:$I$31,M260,7),IF(J260&gt;5.5,2.6+INDEX(价格表!$B$4:$I$31,M260,8)*L260)))))))</f>
        <v>2.15</v>
      </c>
    </row>
    <row r="261" spans="1:14">
      <c r="A261" s="20">
        <v>4310937978277</v>
      </c>
      <c r="B261" s="18" t="s">
        <v>16</v>
      </c>
      <c r="C261" s="21">
        <v>20201212</v>
      </c>
      <c r="D261" s="21">
        <v>610538201209</v>
      </c>
      <c r="E261" s="21" t="s">
        <v>16</v>
      </c>
      <c r="F261" s="21">
        <v>20201222</v>
      </c>
      <c r="G261" s="21" t="s">
        <v>17</v>
      </c>
      <c r="H261" s="21" t="s">
        <v>50</v>
      </c>
      <c r="I261" s="21" t="s">
        <v>51</v>
      </c>
      <c r="J261" s="21">
        <v>1.44</v>
      </c>
      <c r="K261" s="21" t="s">
        <v>20</v>
      </c>
      <c r="L261">
        <f t="shared" si="4"/>
        <v>2</v>
      </c>
      <c r="M261">
        <f>MATCH(H:H,价格表!$B$4:$B$35,0)</f>
        <v>4</v>
      </c>
      <c r="N261" s="27">
        <f>IF(J261&lt;=0.3,INDEX(价格表!$B$4:$I$31,M261,2),IF(AND(J261&gt;0.3,J261&lt;=1),INDEX(价格表!$B$4:$I$31,M261,3),IF(AND(J261&gt;1,J261&lt;=2.2),INDEX(价格表!$B$4:$I$31,M261,4),IF(AND(J261&gt;2.2,J261&lt;=3.3),INDEX(价格表!$B$4:$I$31,M261,5),IF(AND(J261&gt;3.3,J261&lt;=4),INDEX(价格表!$B$4:$I$31,M261,6),IF(AND(J261&gt;4,J261&lt;=5.5),INDEX(价格表!$B$4:$I$31,M261,7),IF(J261&gt;5.5,2.6+INDEX(价格表!$B$4:$I$31,M261,8)*L261)))))))</f>
        <v>2.15</v>
      </c>
    </row>
    <row r="262" spans="1:14">
      <c r="A262" s="20">
        <v>4310937978278</v>
      </c>
      <c r="B262" s="18" t="s">
        <v>16</v>
      </c>
      <c r="C262" s="21">
        <v>20201212</v>
      </c>
      <c r="D262" s="21">
        <v>610538201209</v>
      </c>
      <c r="E262" s="21" t="s">
        <v>16</v>
      </c>
      <c r="F262" s="21">
        <v>20201222</v>
      </c>
      <c r="G262" s="21" t="s">
        <v>17</v>
      </c>
      <c r="H262" s="21" t="s">
        <v>73</v>
      </c>
      <c r="I262" s="21" t="s">
        <v>131</v>
      </c>
      <c r="J262" s="21">
        <v>1.51</v>
      </c>
      <c r="K262" s="21" t="s">
        <v>20</v>
      </c>
      <c r="L262">
        <f t="shared" si="4"/>
        <v>2</v>
      </c>
      <c r="M262">
        <f>MATCH(H:H,价格表!$B$4:$B$35,0)</f>
        <v>7</v>
      </c>
      <c r="N262" s="27">
        <f>IF(J262&lt;=0.3,INDEX(价格表!$B$4:$I$31,M262,2),IF(AND(J262&gt;0.3,J262&lt;=1),INDEX(价格表!$B$4:$I$31,M262,3),IF(AND(J262&gt;1,J262&lt;=2.2),INDEX(价格表!$B$4:$I$31,M262,4),IF(AND(J262&gt;2.2,J262&lt;=3.3),INDEX(价格表!$B$4:$I$31,M262,5),IF(AND(J262&gt;3.3,J262&lt;=4),INDEX(价格表!$B$4:$I$31,M262,6),IF(AND(J262&gt;4,J262&lt;=5.5),INDEX(价格表!$B$4:$I$31,M262,7),IF(J262&gt;5.5,2.6+INDEX(价格表!$B$4:$I$31,M262,8)*L262)))))))</f>
        <v>2.15</v>
      </c>
    </row>
    <row r="263" spans="1:14">
      <c r="A263" s="20">
        <v>4310937978279</v>
      </c>
      <c r="B263" s="18" t="s">
        <v>16</v>
      </c>
      <c r="C263" s="21">
        <v>20201212</v>
      </c>
      <c r="D263" s="21">
        <v>610538201209</v>
      </c>
      <c r="E263" s="21" t="s">
        <v>16</v>
      </c>
      <c r="F263" s="21">
        <v>20201222</v>
      </c>
      <c r="G263" s="21" t="s">
        <v>17</v>
      </c>
      <c r="H263" s="21" t="s">
        <v>56</v>
      </c>
      <c r="I263" s="21" t="s">
        <v>57</v>
      </c>
      <c r="J263" s="21">
        <v>1.44</v>
      </c>
      <c r="K263" s="21" t="s">
        <v>20</v>
      </c>
      <c r="L263">
        <f t="shared" si="4"/>
        <v>2</v>
      </c>
      <c r="M263">
        <f>MATCH(H:H,价格表!$B$4:$B$35,0)</f>
        <v>11</v>
      </c>
      <c r="N263" s="27">
        <f>IF(J263&lt;=0.3,INDEX(价格表!$B$4:$I$31,M263,2),IF(AND(J263&gt;0.3,J263&lt;=1),INDEX(价格表!$B$4:$I$31,M263,3),IF(AND(J263&gt;1,J263&lt;=2.2),INDEX(价格表!$B$4:$I$31,M263,4),IF(AND(J263&gt;2.2,J263&lt;=3.3),INDEX(价格表!$B$4:$I$31,M263,5),IF(AND(J263&gt;3.3,J263&lt;=4),INDEX(价格表!$B$4:$I$31,M263,6),IF(AND(J263&gt;4,J263&lt;=5.5),INDEX(价格表!$B$4:$I$31,M263,7),IF(J263&gt;5.5,2.6+INDEX(价格表!$B$4:$I$31,M263,8)*L263)))))))</f>
        <v>2.15</v>
      </c>
    </row>
    <row r="264" spans="1:14">
      <c r="A264" s="20">
        <v>4310937978751</v>
      </c>
      <c r="B264" s="18" t="s">
        <v>16</v>
      </c>
      <c r="C264" s="21">
        <v>20201212</v>
      </c>
      <c r="D264" s="21">
        <v>610538201209</v>
      </c>
      <c r="E264" s="21" t="s">
        <v>16</v>
      </c>
      <c r="F264" s="21">
        <v>20201222</v>
      </c>
      <c r="G264" s="21" t="s">
        <v>17</v>
      </c>
      <c r="H264" s="21" t="s">
        <v>58</v>
      </c>
      <c r="I264" s="21" t="s">
        <v>173</v>
      </c>
      <c r="J264" s="21">
        <v>1.45</v>
      </c>
      <c r="K264" s="21" t="s">
        <v>20</v>
      </c>
      <c r="L264">
        <f t="shared" si="4"/>
        <v>2</v>
      </c>
      <c r="M264">
        <f>MATCH(H:H,价格表!$B$4:$B$35,0)</f>
        <v>32</v>
      </c>
      <c r="N264" s="27">
        <f>L264*15+3</f>
        <v>33</v>
      </c>
    </row>
    <row r="265" spans="1:14">
      <c r="A265" s="20">
        <v>4310937978752</v>
      </c>
      <c r="B265" s="18" t="s">
        <v>16</v>
      </c>
      <c r="C265" s="21">
        <v>20201212</v>
      </c>
      <c r="D265" s="21">
        <v>610538201209</v>
      </c>
      <c r="E265" s="21" t="s">
        <v>16</v>
      </c>
      <c r="F265" s="21">
        <v>20201222</v>
      </c>
      <c r="G265" s="21" t="s">
        <v>17</v>
      </c>
      <c r="H265" s="21" t="s">
        <v>39</v>
      </c>
      <c r="I265" s="21" t="s">
        <v>40</v>
      </c>
      <c r="J265" s="21">
        <v>1.5</v>
      </c>
      <c r="K265" s="21" t="s">
        <v>20</v>
      </c>
      <c r="L265">
        <f t="shared" si="4"/>
        <v>2</v>
      </c>
      <c r="M265">
        <f>MATCH(H:H,价格表!$B$4:$B$35,0)</f>
        <v>23</v>
      </c>
      <c r="N265" s="27">
        <f>IF(J265&lt;=0.3,INDEX(价格表!$B$4:$I$31,M265,2),IF(AND(J265&gt;0.3,J265&lt;=1),INDEX(价格表!$B$4:$I$31,M265,3),IF(AND(J265&gt;1,J265&lt;=2.2),INDEX(价格表!$B$4:$I$31,M265,4),IF(AND(J265&gt;2.2,J265&lt;=3.3),INDEX(价格表!$B$4:$I$31,M265,5),IF(AND(J265&gt;3.3,J265&lt;=4),INDEX(价格表!$B$4:$I$31,M265,6),IF(AND(J265&gt;4,J265&lt;=5.5),INDEX(价格表!$B$4:$I$31,M265,7),IF(J265&gt;5.5,2.6+INDEX(价格表!$B$4:$I$31,M265,8)*L265)))))))</f>
        <v>2.15</v>
      </c>
    </row>
    <row r="266" spans="1:14">
      <c r="A266" s="20">
        <v>4310937978753</v>
      </c>
      <c r="B266" s="18" t="s">
        <v>16</v>
      </c>
      <c r="C266" s="21">
        <v>20201212</v>
      </c>
      <c r="D266" s="21">
        <v>610538201209</v>
      </c>
      <c r="E266" s="21" t="s">
        <v>16</v>
      </c>
      <c r="F266" s="21">
        <v>20201222</v>
      </c>
      <c r="G266" s="21" t="s">
        <v>17</v>
      </c>
      <c r="H266" s="21" t="s">
        <v>58</v>
      </c>
      <c r="I266" s="21" t="s">
        <v>173</v>
      </c>
      <c r="J266" s="21">
        <v>2.26</v>
      </c>
      <c r="K266" s="21" t="s">
        <v>20</v>
      </c>
      <c r="L266">
        <f t="shared" si="4"/>
        <v>3</v>
      </c>
      <c r="M266">
        <f>MATCH(H:H,价格表!$B$4:$B$35,0)</f>
        <v>32</v>
      </c>
      <c r="N266" s="27">
        <f>L266*15+3</f>
        <v>48</v>
      </c>
    </row>
    <row r="267" spans="1:14">
      <c r="A267" s="20">
        <v>4310937978754</v>
      </c>
      <c r="B267" s="18" t="s">
        <v>16</v>
      </c>
      <c r="C267" s="21">
        <v>20201212</v>
      </c>
      <c r="D267" s="21">
        <v>610538201209</v>
      </c>
      <c r="E267" s="21" t="s">
        <v>16</v>
      </c>
      <c r="F267" s="21">
        <v>20201222</v>
      </c>
      <c r="G267" s="21" t="s">
        <v>17</v>
      </c>
      <c r="H267" s="21" t="s">
        <v>50</v>
      </c>
      <c r="I267" s="21" t="s">
        <v>62</v>
      </c>
      <c r="J267" s="21">
        <v>2.81</v>
      </c>
      <c r="K267" s="21" t="s">
        <v>20</v>
      </c>
      <c r="L267">
        <f t="shared" si="4"/>
        <v>3</v>
      </c>
      <c r="M267">
        <f>MATCH(H:H,价格表!$B$4:$B$35,0)</f>
        <v>4</v>
      </c>
      <c r="N267" s="27">
        <f>IF(J267&lt;=0.3,INDEX(价格表!$B$4:$I$31,M267,2),IF(AND(J267&gt;0.3,J267&lt;=1),INDEX(价格表!$B$4:$I$31,M267,3),IF(AND(J267&gt;1,J267&lt;=2.2),INDEX(价格表!$B$4:$I$31,M267,4),IF(AND(J267&gt;2.2,J267&lt;=3.3),INDEX(价格表!$B$4:$I$31,M267,5),IF(AND(J267&gt;3.3,J267&lt;=4),INDEX(价格表!$B$4:$I$31,M267,6),IF(AND(J267&gt;4,J267&lt;=5.5),INDEX(价格表!$B$4:$I$31,M267,7),IF(J267&gt;5.5,2.6+INDEX(价格表!$B$4:$I$31,M267,8)*L267)))))))</f>
        <v>2.5</v>
      </c>
    </row>
    <row r="268" spans="1:14">
      <c r="A268" s="20">
        <v>4310937978755</v>
      </c>
      <c r="B268" s="18" t="s">
        <v>16</v>
      </c>
      <c r="C268" s="21">
        <v>20201212</v>
      </c>
      <c r="D268" s="21">
        <v>610538201209</v>
      </c>
      <c r="E268" s="21" t="s">
        <v>16</v>
      </c>
      <c r="F268" s="21">
        <v>20201222</v>
      </c>
      <c r="G268" s="21" t="s">
        <v>17</v>
      </c>
      <c r="H268" s="21" t="s">
        <v>45</v>
      </c>
      <c r="I268" s="21" t="s">
        <v>48</v>
      </c>
      <c r="J268" s="21">
        <v>1.45</v>
      </c>
      <c r="K268" s="21" t="s">
        <v>20</v>
      </c>
      <c r="L268">
        <f t="shared" si="4"/>
        <v>2</v>
      </c>
      <c r="M268">
        <f>MATCH(H:H,价格表!$B$4:$B$35,0)</f>
        <v>9</v>
      </c>
      <c r="N268" s="27">
        <f>IF(J268&lt;=0.3,INDEX(价格表!$B$4:$I$31,M268,2),IF(AND(J268&gt;0.3,J268&lt;=1),INDEX(价格表!$B$4:$I$31,M268,3),IF(AND(J268&gt;1,J268&lt;=2.2),INDEX(价格表!$B$4:$I$31,M268,4),IF(AND(J268&gt;2.2,J268&lt;=3.3),INDEX(价格表!$B$4:$I$31,M268,5),IF(AND(J268&gt;3.3,J268&lt;=4),INDEX(价格表!$B$4:$I$31,M268,6),IF(AND(J268&gt;4,J268&lt;=5.5),INDEX(价格表!$B$4:$I$31,M268,7),IF(J268&gt;5.5,2.6+INDEX(价格表!$B$4:$I$31,M268,8)*L268)))))))</f>
        <v>2.15</v>
      </c>
    </row>
    <row r="269" spans="1:14">
      <c r="A269" s="20">
        <v>4310937978757</v>
      </c>
      <c r="B269" s="18" t="s">
        <v>16</v>
      </c>
      <c r="C269" s="21">
        <v>20201212</v>
      </c>
      <c r="D269" s="21">
        <v>610538201209</v>
      </c>
      <c r="E269" s="21" t="s">
        <v>16</v>
      </c>
      <c r="F269" s="21">
        <v>20201222</v>
      </c>
      <c r="G269" s="21" t="s">
        <v>17</v>
      </c>
      <c r="H269" s="21" t="s">
        <v>39</v>
      </c>
      <c r="I269" s="21" t="s">
        <v>174</v>
      </c>
      <c r="J269" s="21">
        <v>1.46</v>
      </c>
      <c r="K269" s="21" t="s">
        <v>20</v>
      </c>
      <c r="L269">
        <f t="shared" si="4"/>
        <v>2</v>
      </c>
      <c r="M269">
        <f>MATCH(H:H,价格表!$B$4:$B$35,0)</f>
        <v>23</v>
      </c>
      <c r="N269" s="27">
        <f>IF(J269&lt;=0.3,INDEX(价格表!$B$4:$I$31,M269,2),IF(AND(J269&gt;0.3,J269&lt;=1),INDEX(价格表!$B$4:$I$31,M269,3),IF(AND(J269&gt;1,J269&lt;=2.2),INDEX(价格表!$B$4:$I$31,M269,4),IF(AND(J269&gt;2.2,J269&lt;=3.3),INDEX(价格表!$B$4:$I$31,M269,5),IF(AND(J269&gt;3.3,J269&lt;=4),INDEX(价格表!$B$4:$I$31,M269,6),IF(AND(J269&gt;4,J269&lt;=5.5),INDEX(价格表!$B$4:$I$31,M269,7),IF(J269&gt;5.5,2.6+INDEX(价格表!$B$4:$I$31,M269,8)*L269)))))))</f>
        <v>2.15</v>
      </c>
    </row>
    <row r="270" spans="1:14">
      <c r="A270" s="20">
        <v>4310937978758</v>
      </c>
      <c r="B270" s="18" t="s">
        <v>16</v>
      </c>
      <c r="C270" s="21">
        <v>20201212</v>
      </c>
      <c r="D270" s="21">
        <v>610538201209</v>
      </c>
      <c r="E270" s="21" t="s">
        <v>16</v>
      </c>
      <c r="F270" s="21">
        <v>20201222</v>
      </c>
      <c r="G270" s="21" t="s">
        <v>17</v>
      </c>
      <c r="H270" s="21" t="s">
        <v>43</v>
      </c>
      <c r="I270" s="21" t="s">
        <v>44</v>
      </c>
      <c r="J270" s="21">
        <v>1.43</v>
      </c>
      <c r="K270" s="21" t="s">
        <v>20</v>
      </c>
      <c r="L270">
        <f t="shared" si="4"/>
        <v>2</v>
      </c>
      <c r="M270">
        <f>MATCH(H:H,价格表!$B$4:$B$35,0)</f>
        <v>10</v>
      </c>
      <c r="N270" s="27">
        <f>IF(J270&lt;=0.3,INDEX(价格表!$B$4:$I$31,M270,2),IF(AND(J270&gt;0.3,J270&lt;=1),INDEX(价格表!$B$4:$I$31,M270,3),IF(AND(J270&gt;1,J270&lt;=2.2),INDEX(价格表!$B$4:$I$31,M270,4),IF(AND(J270&gt;2.2,J270&lt;=3.3),INDEX(价格表!$B$4:$I$31,M270,5),IF(AND(J270&gt;3.3,J270&lt;=4),INDEX(价格表!$B$4:$I$31,M270,6),IF(AND(J270&gt;4,J270&lt;=5.5),INDEX(价格表!$B$4:$I$31,M270,7),IF(J270&gt;5.5,2.6+INDEX(价格表!$B$4:$I$31,M270,8)*L270)))))))</f>
        <v>2.15</v>
      </c>
    </row>
    <row r="271" spans="1:14">
      <c r="A271" s="20">
        <v>4310937978760</v>
      </c>
      <c r="B271" s="18" t="s">
        <v>16</v>
      </c>
      <c r="C271" s="21">
        <v>20201212</v>
      </c>
      <c r="D271" s="21">
        <v>610538201209</v>
      </c>
      <c r="E271" s="21" t="s">
        <v>16</v>
      </c>
      <c r="F271" s="21">
        <v>20201222</v>
      </c>
      <c r="G271" s="21" t="s">
        <v>17</v>
      </c>
      <c r="H271" s="21" t="s">
        <v>25</v>
      </c>
      <c r="I271" s="21" t="s">
        <v>42</v>
      </c>
      <c r="J271" s="21">
        <v>1.44</v>
      </c>
      <c r="K271" s="21" t="s">
        <v>20</v>
      </c>
      <c r="L271">
        <f t="shared" si="4"/>
        <v>2</v>
      </c>
      <c r="M271">
        <f>MATCH(H:H,价格表!$B$4:$B$35,0)</f>
        <v>25</v>
      </c>
      <c r="N271" s="27">
        <f>IF(J271&lt;=0.3,INDEX(价格表!$B$4:$I$31,M271,2),IF(AND(J271&gt;0.3,J271&lt;=1),INDEX(价格表!$B$4:$I$31,M271,3),IF(AND(J271&gt;1,J271&lt;=2.2),INDEX(价格表!$B$4:$I$31,M271,4),IF(AND(J271&gt;2.2,J271&lt;=3.3),INDEX(价格表!$B$4:$I$31,M271,5),IF(AND(J271&gt;3.3,J271&lt;=4),INDEX(价格表!$B$4:$I$31,M271,6),IF(AND(J271&gt;4,J271&lt;=5.5),INDEX(价格表!$B$4:$I$31,M271,7),IF(J271&gt;5.5,2.6+INDEX(价格表!$B$4:$I$31,M271,8)*L271)))))))</f>
        <v>2.15</v>
      </c>
    </row>
    <row r="272" spans="1:14">
      <c r="A272" s="20">
        <v>4310937979320</v>
      </c>
      <c r="B272" s="18" t="s">
        <v>16</v>
      </c>
      <c r="C272" s="21">
        <v>20201212</v>
      </c>
      <c r="D272" s="21">
        <v>610538201209</v>
      </c>
      <c r="E272" s="21" t="s">
        <v>16</v>
      </c>
      <c r="F272" s="21">
        <v>20201222</v>
      </c>
      <c r="G272" s="21" t="s">
        <v>17</v>
      </c>
      <c r="H272" s="21" t="s">
        <v>33</v>
      </c>
      <c r="I272" s="21" t="s">
        <v>34</v>
      </c>
      <c r="J272" s="21">
        <v>1.44</v>
      </c>
      <c r="K272" s="21" t="s">
        <v>20</v>
      </c>
      <c r="L272">
        <f t="shared" si="4"/>
        <v>2</v>
      </c>
      <c r="M272">
        <f>MATCH(H:H,价格表!$B$4:$B$35,0)</f>
        <v>13</v>
      </c>
      <c r="N272" s="27">
        <f>IF(J272&lt;=0.3,INDEX(价格表!$B$4:$I$31,M272,2),IF(AND(J272&gt;0.3,J272&lt;=1),INDEX(价格表!$B$4:$I$31,M272,3),IF(AND(J272&gt;1,J272&lt;=2.2),INDEX(价格表!$B$4:$I$31,M272,4),IF(AND(J272&gt;2.2,J272&lt;=3.3),INDEX(价格表!$B$4:$I$31,M272,5),IF(AND(J272&gt;3.3,J272&lt;=4),INDEX(价格表!$B$4:$I$31,M272,6),IF(AND(J272&gt;4,J272&lt;=5.5),INDEX(价格表!$B$4:$I$31,M272,7),IF(J272&gt;5.5,2.6+INDEX(价格表!$B$4:$I$31,M272,8)*L272)))))))</f>
        <v>2.15</v>
      </c>
    </row>
    <row r="273" spans="1:14">
      <c r="A273" s="20">
        <v>4310937979321</v>
      </c>
      <c r="B273" s="18" t="s">
        <v>16</v>
      </c>
      <c r="C273" s="21">
        <v>20201212</v>
      </c>
      <c r="D273" s="21">
        <v>610538201209</v>
      </c>
      <c r="E273" s="21" t="s">
        <v>16</v>
      </c>
      <c r="F273" s="21">
        <v>20201222</v>
      </c>
      <c r="G273" s="21" t="s">
        <v>17</v>
      </c>
      <c r="H273" s="21" t="s">
        <v>68</v>
      </c>
      <c r="I273" s="21" t="s">
        <v>175</v>
      </c>
      <c r="J273" s="21">
        <v>0.57</v>
      </c>
      <c r="K273" s="21" t="s">
        <v>20</v>
      </c>
      <c r="L273">
        <f t="shared" si="4"/>
        <v>1</v>
      </c>
      <c r="M273">
        <f>MATCH(H:H,价格表!$B$4:$B$35,0)</f>
        <v>5</v>
      </c>
      <c r="N273" s="27">
        <f>IF(J273&lt;=0.3,INDEX(价格表!$B$4:$I$31,M273,2),IF(AND(J273&gt;0.3,J273&lt;=1),INDEX(价格表!$B$4:$I$31,M273,3),IF(AND(J273&gt;1,J273&lt;=2.2),INDEX(价格表!$B$4:$I$31,M273,4),IF(AND(J273&gt;2.2,J273&lt;=3.3),INDEX(价格表!$B$4:$I$31,M273,5),IF(AND(J273&gt;3.3,J273&lt;=4),INDEX(价格表!$B$4:$I$31,M273,6),IF(AND(J273&gt;4,J273&lt;=5.5),INDEX(价格表!$B$4:$I$31,M273,7),IF(J273&gt;5.5,2.6+INDEX(价格表!$B$4:$I$31,M273,8)*L273)))))))</f>
        <v>1.8</v>
      </c>
    </row>
    <row r="274" spans="1:14">
      <c r="A274" s="20">
        <v>4310937979323</v>
      </c>
      <c r="B274" s="18" t="s">
        <v>16</v>
      </c>
      <c r="C274" s="21">
        <v>20201212</v>
      </c>
      <c r="D274" s="21">
        <v>610538201209</v>
      </c>
      <c r="E274" s="21" t="s">
        <v>16</v>
      </c>
      <c r="F274" s="21">
        <v>20201222</v>
      </c>
      <c r="G274" s="21" t="s">
        <v>17</v>
      </c>
      <c r="H274" s="21" t="s">
        <v>27</v>
      </c>
      <c r="I274" s="21" t="s">
        <v>28</v>
      </c>
      <c r="J274" s="21">
        <v>2.85</v>
      </c>
      <c r="K274" s="21" t="s">
        <v>20</v>
      </c>
      <c r="L274">
        <f t="shared" si="4"/>
        <v>3</v>
      </c>
      <c r="M274">
        <f>MATCH(H:H,价格表!$B$4:$B$35,0)</f>
        <v>3</v>
      </c>
      <c r="N274" s="27">
        <f>IF(J274&lt;=0.3,INDEX(价格表!$B$4:$I$31,M274,2),IF(AND(J274&gt;0.3,J274&lt;=1),INDEX(价格表!$B$4:$I$31,M274,3),IF(AND(J274&gt;1,J274&lt;=2.2),INDEX(价格表!$B$4:$I$31,M274,4),IF(AND(J274&gt;2.2,J274&lt;=3.3),INDEX(价格表!$B$4:$I$31,M274,5),IF(AND(J274&gt;3.3,J274&lt;=4),INDEX(价格表!$B$4:$I$31,M274,6),IF(AND(J274&gt;4,J274&lt;=5.5),INDEX(价格表!$B$4:$I$31,M274,7),IF(J274&gt;5.5,2.6+INDEX(价格表!$B$4:$I$31,M274,8)*L274)))))))</f>
        <v>2.5</v>
      </c>
    </row>
    <row r="275" spans="1:14">
      <c r="A275" s="20">
        <v>4310937979324</v>
      </c>
      <c r="B275" s="18" t="s">
        <v>16</v>
      </c>
      <c r="C275" s="21">
        <v>20201212</v>
      </c>
      <c r="D275" s="21">
        <v>610538201209</v>
      </c>
      <c r="E275" s="21" t="s">
        <v>16</v>
      </c>
      <c r="F275" s="21">
        <v>20201222</v>
      </c>
      <c r="G275" s="21" t="s">
        <v>17</v>
      </c>
      <c r="H275" s="21" t="s">
        <v>50</v>
      </c>
      <c r="I275" s="21" t="s">
        <v>133</v>
      </c>
      <c r="J275" s="21">
        <v>1.44</v>
      </c>
      <c r="K275" s="21" t="s">
        <v>20</v>
      </c>
      <c r="L275">
        <f t="shared" si="4"/>
        <v>2</v>
      </c>
      <c r="M275">
        <f>MATCH(H:H,价格表!$B$4:$B$35,0)</f>
        <v>4</v>
      </c>
      <c r="N275" s="27">
        <f>IF(J275&lt;=0.3,INDEX(价格表!$B$4:$I$31,M275,2),IF(AND(J275&gt;0.3,J275&lt;=1),INDEX(价格表!$B$4:$I$31,M275,3),IF(AND(J275&gt;1,J275&lt;=2.2),INDEX(价格表!$B$4:$I$31,M275,4),IF(AND(J275&gt;2.2,J275&lt;=3.3),INDEX(价格表!$B$4:$I$31,M275,5),IF(AND(J275&gt;3.3,J275&lt;=4),INDEX(价格表!$B$4:$I$31,M275,6),IF(AND(J275&gt;4,J275&lt;=5.5),INDEX(价格表!$B$4:$I$31,M275,7),IF(J275&gt;5.5,2.6+INDEX(价格表!$B$4:$I$31,M275,8)*L275)))))))</f>
        <v>2.15</v>
      </c>
    </row>
    <row r="276" spans="1:14">
      <c r="A276" s="20">
        <v>4310937979325</v>
      </c>
      <c r="B276" s="18" t="s">
        <v>16</v>
      </c>
      <c r="C276" s="21">
        <v>20201212</v>
      </c>
      <c r="D276" s="21">
        <v>610538201209</v>
      </c>
      <c r="E276" s="21" t="s">
        <v>16</v>
      </c>
      <c r="F276" s="21">
        <v>20201222</v>
      </c>
      <c r="G276" s="21" t="s">
        <v>17</v>
      </c>
      <c r="H276" s="21" t="s">
        <v>37</v>
      </c>
      <c r="I276" s="21" t="s">
        <v>72</v>
      </c>
      <c r="J276" s="21">
        <v>1.44</v>
      </c>
      <c r="K276" s="21" t="s">
        <v>20</v>
      </c>
      <c r="L276">
        <f t="shared" si="4"/>
        <v>2</v>
      </c>
      <c r="M276">
        <f>MATCH(H:H,价格表!$B$4:$B$35,0)</f>
        <v>12</v>
      </c>
      <c r="N276" s="27">
        <f>IF(J276&lt;=0.3,INDEX(价格表!$B$4:$I$31,M276,2),IF(AND(J276&gt;0.3,J276&lt;=1),INDEX(价格表!$B$4:$I$31,M276,3),IF(AND(J276&gt;1,J276&lt;=2.2),INDEX(价格表!$B$4:$I$31,M276,4),IF(AND(J276&gt;2.2,J276&lt;=3.3),INDEX(价格表!$B$4:$I$31,M276,5),IF(AND(J276&gt;3.3,J276&lt;=4),INDEX(价格表!$B$4:$I$31,M276,6),IF(AND(J276&gt;4,J276&lt;=5.5),INDEX(价格表!$B$4:$I$31,M276,7),IF(J276&gt;5.5,2.6+INDEX(价格表!$B$4:$I$31,M276,8)*L276)))))))</f>
        <v>2.15</v>
      </c>
    </row>
    <row r="277" spans="1:14">
      <c r="A277" s="20">
        <v>4310937979326</v>
      </c>
      <c r="B277" s="18" t="s">
        <v>16</v>
      </c>
      <c r="C277" s="21">
        <v>20201212</v>
      </c>
      <c r="D277" s="21">
        <v>610538201209</v>
      </c>
      <c r="E277" s="21" t="s">
        <v>16</v>
      </c>
      <c r="F277" s="21">
        <v>20201222</v>
      </c>
      <c r="G277" s="21" t="s">
        <v>17</v>
      </c>
      <c r="H277" s="21" t="s">
        <v>27</v>
      </c>
      <c r="I277" s="21" t="s">
        <v>85</v>
      </c>
      <c r="J277" s="21">
        <v>1.45</v>
      </c>
      <c r="K277" s="21" t="s">
        <v>20</v>
      </c>
      <c r="L277">
        <f t="shared" si="4"/>
        <v>2</v>
      </c>
      <c r="M277">
        <f>MATCH(H:H,价格表!$B$4:$B$35,0)</f>
        <v>3</v>
      </c>
      <c r="N277" s="27">
        <f>IF(J277&lt;=0.3,INDEX(价格表!$B$4:$I$31,M277,2),IF(AND(J277&gt;0.3,J277&lt;=1),INDEX(价格表!$B$4:$I$31,M277,3),IF(AND(J277&gt;1,J277&lt;=2.2),INDEX(价格表!$B$4:$I$31,M277,4),IF(AND(J277&gt;2.2,J277&lt;=3.3),INDEX(价格表!$B$4:$I$31,M277,5),IF(AND(J277&gt;3.3,J277&lt;=4),INDEX(价格表!$B$4:$I$31,M277,6),IF(AND(J277&gt;4,J277&lt;=5.5),INDEX(价格表!$B$4:$I$31,M277,7),IF(J277&gt;5.5,2.6+INDEX(价格表!$B$4:$I$31,M277,8)*L277)))))))</f>
        <v>2.15</v>
      </c>
    </row>
    <row r="278" spans="1:14">
      <c r="A278" s="20">
        <v>4310937979327</v>
      </c>
      <c r="B278" s="18" t="s">
        <v>16</v>
      </c>
      <c r="C278" s="21">
        <v>20201212</v>
      </c>
      <c r="D278" s="21">
        <v>610538201209</v>
      </c>
      <c r="E278" s="21" t="s">
        <v>16</v>
      </c>
      <c r="F278" s="21">
        <v>20201222</v>
      </c>
      <c r="G278" s="21" t="s">
        <v>17</v>
      </c>
      <c r="H278" s="21" t="s">
        <v>27</v>
      </c>
      <c r="I278" s="21" t="s">
        <v>176</v>
      </c>
      <c r="J278" s="21">
        <v>1.47</v>
      </c>
      <c r="K278" s="21" t="s">
        <v>20</v>
      </c>
      <c r="L278">
        <f t="shared" si="4"/>
        <v>2</v>
      </c>
      <c r="M278">
        <f>MATCH(H:H,价格表!$B$4:$B$35,0)</f>
        <v>3</v>
      </c>
      <c r="N278" s="27">
        <f>IF(J278&lt;=0.3,INDEX(价格表!$B$4:$I$31,M278,2),IF(AND(J278&gt;0.3,J278&lt;=1),INDEX(价格表!$B$4:$I$31,M278,3),IF(AND(J278&gt;1,J278&lt;=2.2),INDEX(价格表!$B$4:$I$31,M278,4),IF(AND(J278&gt;2.2,J278&lt;=3.3),INDEX(价格表!$B$4:$I$31,M278,5),IF(AND(J278&gt;3.3,J278&lt;=4),INDEX(价格表!$B$4:$I$31,M278,6),IF(AND(J278&gt;4,J278&lt;=5.5),INDEX(价格表!$B$4:$I$31,M278,7),IF(J278&gt;5.5,2.6+INDEX(价格表!$B$4:$I$31,M278,8)*L278)))))))</f>
        <v>2.15</v>
      </c>
    </row>
    <row r="279" spans="1:14">
      <c r="A279" s="20">
        <v>4310937982809</v>
      </c>
      <c r="B279" s="18" t="s">
        <v>16</v>
      </c>
      <c r="C279" s="21">
        <v>20201212</v>
      </c>
      <c r="D279" s="21">
        <v>610538201209</v>
      </c>
      <c r="E279" s="21" t="s">
        <v>16</v>
      </c>
      <c r="F279" s="21">
        <v>20201222</v>
      </c>
      <c r="G279" s="21" t="s">
        <v>17</v>
      </c>
      <c r="H279" s="21" t="s">
        <v>27</v>
      </c>
      <c r="I279" s="21" t="s">
        <v>70</v>
      </c>
      <c r="J279" s="21">
        <v>2.88</v>
      </c>
      <c r="K279" s="21" t="s">
        <v>20</v>
      </c>
      <c r="L279">
        <f t="shared" si="4"/>
        <v>3</v>
      </c>
      <c r="M279">
        <f>MATCH(H:H,价格表!$B$4:$B$35,0)</f>
        <v>3</v>
      </c>
      <c r="N279" s="27">
        <f>IF(J279&lt;=0.3,INDEX(价格表!$B$4:$I$31,M279,2),IF(AND(J279&gt;0.3,J279&lt;=1),INDEX(价格表!$B$4:$I$31,M279,3),IF(AND(J279&gt;1,J279&lt;=2.2),INDEX(价格表!$B$4:$I$31,M279,4),IF(AND(J279&gt;2.2,J279&lt;=3.3),INDEX(价格表!$B$4:$I$31,M279,5),IF(AND(J279&gt;3.3,J279&lt;=4),INDEX(价格表!$B$4:$I$31,M279,6),IF(AND(J279&gt;4,J279&lt;=5.5),INDEX(价格表!$B$4:$I$31,M279,7),IF(J279&gt;5.5,2.6+INDEX(价格表!$B$4:$I$31,M279,8)*L279)))))))</f>
        <v>2.5</v>
      </c>
    </row>
    <row r="280" spans="1:14">
      <c r="A280" s="20">
        <v>4310937982810</v>
      </c>
      <c r="B280" s="18" t="s">
        <v>16</v>
      </c>
      <c r="C280" s="21">
        <v>20201212</v>
      </c>
      <c r="D280" s="21">
        <v>610538201209</v>
      </c>
      <c r="E280" s="21" t="s">
        <v>16</v>
      </c>
      <c r="F280" s="21">
        <v>20201222</v>
      </c>
      <c r="G280" s="21" t="s">
        <v>17</v>
      </c>
      <c r="H280" s="21" t="s">
        <v>82</v>
      </c>
      <c r="I280" s="21" t="s">
        <v>83</v>
      </c>
      <c r="J280" s="21">
        <v>1.45</v>
      </c>
      <c r="K280" s="21" t="s">
        <v>20</v>
      </c>
      <c r="L280">
        <f t="shared" si="4"/>
        <v>2</v>
      </c>
      <c r="M280">
        <f>MATCH(H:H,价格表!$B$4:$B$35,0)</f>
        <v>2</v>
      </c>
      <c r="N280" s="27">
        <f>IF(J280&lt;=0.3,INDEX(价格表!$B$4:$I$31,M280,2),IF(AND(J280&gt;0.3,J280&lt;=1),INDEX(价格表!$B$4:$I$31,M280,3),IF(AND(J280&gt;1,J280&lt;=2.2),INDEX(价格表!$B$4:$I$31,M280,4),IF(AND(J280&gt;2.2,J280&lt;=3.3),INDEX(价格表!$B$4:$I$31,M280,5),IF(AND(J280&gt;3.3,J280&lt;=4),INDEX(价格表!$B$4:$I$31,M280,6),IF(AND(J280&gt;4,J280&lt;=5.5),INDEX(价格表!$B$4:$I$31,M280,7),IF(J280&gt;5.5,2.6+INDEX(价格表!$B$4:$I$31,M280,8)*L280)))))))</f>
        <v>2.15</v>
      </c>
    </row>
    <row r="281" spans="1:14">
      <c r="A281" s="20">
        <v>4310937982811</v>
      </c>
      <c r="B281" s="18" t="s">
        <v>16</v>
      </c>
      <c r="C281" s="21">
        <v>20201212</v>
      </c>
      <c r="D281" s="21">
        <v>610538201209</v>
      </c>
      <c r="E281" s="21" t="s">
        <v>16</v>
      </c>
      <c r="F281" s="21">
        <v>20201222</v>
      </c>
      <c r="G281" s="21" t="s">
        <v>17</v>
      </c>
      <c r="H281" s="21" t="s">
        <v>33</v>
      </c>
      <c r="I281" s="21" t="s">
        <v>34</v>
      </c>
      <c r="J281" s="21">
        <v>2.82</v>
      </c>
      <c r="K281" s="21" t="s">
        <v>20</v>
      </c>
      <c r="L281">
        <f t="shared" si="4"/>
        <v>3</v>
      </c>
      <c r="M281">
        <f>MATCH(H:H,价格表!$B$4:$B$35,0)</f>
        <v>13</v>
      </c>
      <c r="N281" s="27">
        <f>IF(J281&lt;=0.3,INDEX(价格表!$B$4:$I$31,M281,2),IF(AND(J281&gt;0.3,J281&lt;=1),INDEX(价格表!$B$4:$I$31,M281,3),IF(AND(J281&gt;1,J281&lt;=2.2),INDEX(价格表!$B$4:$I$31,M281,4),IF(AND(J281&gt;2.2,J281&lt;=3.3),INDEX(价格表!$B$4:$I$31,M281,5),IF(AND(J281&gt;3.3,J281&lt;=4),INDEX(价格表!$B$4:$I$31,M281,6),IF(AND(J281&gt;4,J281&lt;=5.5),INDEX(价格表!$B$4:$I$31,M281,7),IF(J281&gt;5.5,2.6+INDEX(价格表!$B$4:$I$31,M281,8)*L281)))))))</f>
        <v>2.5</v>
      </c>
    </row>
    <row r="282" spans="1:14">
      <c r="A282" s="20">
        <v>4310937982813</v>
      </c>
      <c r="B282" s="18" t="s">
        <v>16</v>
      </c>
      <c r="C282" s="21">
        <v>20201212</v>
      </c>
      <c r="D282" s="21">
        <v>610538201209</v>
      </c>
      <c r="E282" s="21" t="s">
        <v>16</v>
      </c>
      <c r="F282" s="21">
        <v>20201222</v>
      </c>
      <c r="G282" s="21" t="s">
        <v>17</v>
      </c>
      <c r="H282" s="21" t="s">
        <v>50</v>
      </c>
      <c r="I282" s="21" t="s">
        <v>177</v>
      </c>
      <c r="J282" s="21">
        <v>1.44</v>
      </c>
      <c r="K282" s="21" t="s">
        <v>20</v>
      </c>
      <c r="L282">
        <f t="shared" si="4"/>
        <v>2</v>
      </c>
      <c r="M282">
        <f>MATCH(H:H,价格表!$B$4:$B$35,0)</f>
        <v>4</v>
      </c>
      <c r="N282" s="27">
        <f>IF(J282&lt;=0.3,INDEX(价格表!$B$4:$I$31,M282,2),IF(AND(J282&gt;0.3,J282&lt;=1),INDEX(价格表!$B$4:$I$31,M282,3),IF(AND(J282&gt;1,J282&lt;=2.2),INDEX(价格表!$B$4:$I$31,M282,4),IF(AND(J282&gt;2.2,J282&lt;=3.3),INDEX(价格表!$B$4:$I$31,M282,5),IF(AND(J282&gt;3.3,J282&lt;=4),INDEX(价格表!$B$4:$I$31,M282,6),IF(AND(J282&gt;4,J282&lt;=5.5),INDEX(价格表!$B$4:$I$31,M282,7),IF(J282&gt;5.5,2.6+INDEX(价格表!$B$4:$I$31,M282,8)*L282)))))))</f>
        <v>2.15</v>
      </c>
    </row>
    <row r="283" spans="1:14">
      <c r="A283" s="20">
        <v>4310937982815</v>
      </c>
      <c r="B283" s="18" t="s">
        <v>16</v>
      </c>
      <c r="C283" s="21">
        <v>20201212</v>
      </c>
      <c r="D283" s="21">
        <v>610538201209</v>
      </c>
      <c r="E283" s="21" t="s">
        <v>16</v>
      </c>
      <c r="F283" s="21">
        <v>20201222</v>
      </c>
      <c r="G283" s="21" t="s">
        <v>17</v>
      </c>
      <c r="H283" s="21" t="s">
        <v>23</v>
      </c>
      <c r="I283" s="21" t="s">
        <v>99</v>
      </c>
      <c r="J283" s="21">
        <v>1.46</v>
      </c>
      <c r="K283" s="21" t="s">
        <v>20</v>
      </c>
      <c r="L283">
        <f t="shared" si="4"/>
        <v>2</v>
      </c>
      <c r="M283">
        <f>MATCH(H:H,价格表!$B$4:$B$35,0)</f>
        <v>15</v>
      </c>
      <c r="N283" s="27">
        <f>IF(J283&lt;=0.3,INDEX(价格表!$B$4:$I$31,M283,2),IF(AND(J283&gt;0.3,J283&lt;=1),INDEX(价格表!$B$4:$I$31,M283,3),IF(AND(J283&gt;1,J283&lt;=2.2),INDEX(价格表!$B$4:$I$31,M283,4),IF(AND(J283&gt;2.2,J283&lt;=3.3),INDEX(价格表!$B$4:$I$31,M283,5),IF(AND(J283&gt;3.3,J283&lt;=4),INDEX(价格表!$B$4:$I$31,M283,6),IF(AND(J283&gt;4,J283&lt;=5.5),INDEX(价格表!$B$4:$I$31,M283,7),IF(J283&gt;5.5,2.6+INDEX(价格表!$B$4:$I$31,M283,8)*L283)))))))</f>
        <v>2.15</v>
      </c>
    </row>
    <row r="284" spans="1:14">
      <c r="A284" s="20">
        <v>4310937982816</v>
      </c>
      <c r="B284" s="18" t="s">
        <v>16</v>
      </c>
      <c r="C284" s="21">
        <v>20201212</v>
      </c>
      <c r="D284" s="21">
        <v>610538201209</v>
      </c>
      <c r="E284" s="21" t="s">
        <v>16</v>
      </c>
      <c r="F284" s="21">
        <v>20201222</v>
      </c>
      <c r="G284" s="21" t="s">
        <v>17</v>
      </c>
      <c r="H284" s="21" t="s">
        <v>18</v>
      </c>
      <c r="I284" s="21" t="s">
        <v>53</v>
      </c>
      <c r="J284" s="21">
        <v>1.42</v>
      </c>
      <c r="K284" s="21" t="s">
        <v>20</v>
      </c>
      <c r="L284">
        <f t="shared" si="4"/>
        <v>2</v>
      </c>
      <c r="M284">
        <f>MATCH(H:H,价格表!$B$4:$B$35,0)</f>
        <v>1</v>
      </c>
      <c r="N284" s="27">
        <f>IF(J284&lt;=0.3,INDEX(价格表!$B$4:$I$31,M284,2),IF(AND(J284&gt;0.3,J284&lt;=1),INDEX(价格表!$B$4:$I$31,M284,3),IF(AND(J284&gt;1,J284&lt;=2.2),INDEX(价格表!$B$4:$I$31,M284,4),IF(AND(J284&gt;2.2,J284&lt;=3.3),INDEX(价格表!$B$4:$I$31,M284,5),IF(AND(J284&gt;3.3,J284&lt;=4),INDEX(价格表!$B$4:$I$31,M284,6),IF(AND(J284&gt;4,J284&lt;=5.5),INDEX(价格表!$B$4:$I$31,M284,7),IF(J284&gt;5.5,2.6+INDEX(价格表!$B$4:$I$31,M284,8)*L284)))))))</f>
        <v>2.15</v>
      </c>
    </row>
    <row r="285" spans="1:14">
      <c r="A285" s="20">
        <v>4310937982817</v>
      </c>
      <c r="B285" s="18" t="s">
        <v>16</v>
      </c>
      <c r="C285" s="21">
        <v>20201212</v>
      </c>
      <c r="D285" s="21">
        <v>610538201209</v>
      </c>
      <c r="E285" s="21" t="s">
        <v>16</v>
      </c>
      <c r="F285" s="21">
        <v>20201222</v>
      </c>
      <c r="G285" s="21" t="s">
        <v>17</v>
      </c>
      <c r="H285" s="21" t="s">
        <v>27</v>
      </c>
      <c r="I285" s="21" t="s">
        <v>128</v>
      </c>
      <c r="J285" s="21">
        <v>1.46</v>
      </c>
      <c r="K285" s="21" t="s">
        <v>20</v>
      </c>
      <c r="L285">
        <f t="shared" si="4"/>
        <v>2</v>
      </c>
      <c r="M285">
        <f>MATCH(H:H,价格表!$B$4:$B$35,0)</f>
        <v>3</v>
      </c>
      <c r="N285" s="27">
        <f>IF(J285&lt;=0.3,INDEX(价格表!$B$4:$I$31,M285,2),IF(AND(J285&gt;0.3,J285&lt;=1),INDEX(价格表!$B$4:$I$31,M285,3),IF(AND(J285&gt;1,J285&lt;=2.2),INDEX(价格表!$B$4:$I$31,M285,4),IF(AND(J285&gt;2.2,J285&lt;=3.3),INDEX(价格表!$B$4:$I$31,M285,5),IF(AND(J285&gt;3.3,J285&lt;=4),INDEX(价格表!$B$4:$I$31,M285,6),IF(AND(J285&gt;4,J285&lt;=5.5),INDEX(价格表!$B$4:$I$31,M285,7),IF(J285&gt;5.5,2.6+INDEX(价格表!$B$4:$I$31,M285,8)*L285)))))))</f>
        <v>2.15</v>
      </c>
    </row>
    <row r="286" spans="1:14">
      <c r="A286" s="20">
        <v>4310937982818</v>
      </c>
      <c r="B286" s="18" t="s">
        <v>16</v>
      </c>
      <c r="C286" s="21">
        <v>20201212</v>
      </c>
      <c r="D286" s="21">
        <v>610538201209</v>
      </c>
      <c r="E286" s="21" t="s">
        <v>16</v>
      </c>
      <c r="F286" s="21">
        <v>20201222</v>
      </c>
      <c r="G286" s="21" t="s">
        <v>17</v>
      </c>
      <c r="H286" s="21" t="s">
        <v>30</v>
      </c>
      <c r="I286" s="21" t="s">
        <v>178</v>
      </c>
      <c r="J286" s="21">
        <v>2.82</v>
      </c>
      <c r="K286" s="21" t="s">
        <v>20</v>
      </c>
      <c r="L286">
        <f t="shared" si="4"/>
        <v>3</v>
      </c>
      <c r="M286">
        <f>MATCH(H:H,价格表!$B$4:$B$35,0)</f>
        <v>16</v>
      </c>
      <c r="N286" s="27">
        <f>IF(J286&lt;=0.3,INDEX(价格表!$B$4:$I$31,M286,2),IF(AND(J286&gt;0.3,J286&lt;=1),INDEX(价格表!$B$4:$I$31,M286,3),IF(AND(J286&gt;1,J286&lt;=2.2),INDEX(价格表!$B$4:$I$31,M286,4),IF(AND(J286&gt;2.2,J286&lt;=3.3),INDEX(价格表!$B$4:$I$31,M286,5),IF(AND(J286&gt;3.3,J286&lt;=4),INDEX(价格表!$B$4:$I$31,M286,6),IF(AND(J286&gt;4,J286&lt;=5.5),INDEX(价格表!$B$4:$I$31,M286,7),IF(J286&gt;5.5,2.6+INDEX(价格表!$B$4:$I$31,M286,8)*L286)))))))</f>
        <v>2.5</v>
      </c>
    </row>
    <row r="287" spans="1:14">
      <c r="A287" s="20">
        <v>4310937982882</v>
      </c>
      <c r="B287" s="18" t="s">
        <v>16</v>
      </c>
      <c r="C287" s="21">
        <v>20201212</v>
      </c>
      <c r="D287" s="21">
        <v>610538201209</v>
      </c>
      <c r="E287" s="21" t="s">
        <v>16</v>
      </c>
      <c r="F287" s="21">
        <v>20201222</v>
      </c>
      <c r="G287" s="21" t="s">
        <v>17</v>
      </c>
      <c r="H287" s="21" t="s">
        <v>27</v>
      </c>
      <c r="I287" s="21" t="s">
        <v>28</v>
      </c>
      <c r="J287" s="21">
        <v>1.46</v>
      </c>
      <c r="K287" s="21" t="s">
        <v>20</v>
      </c>
      <c r="L287">
        <f t="shared" si="4"/>
        <v>2</v>
      </c>
      <c r="M287">
        <f>MATCH(H:H,价格表!$B$4:$B$35,0)</f>
        <v>3</v>
      </c>
      <c r="N287" s="27">
        <f>IF(J287&lt;=0.3,INDEX(价格表!$B$4:$I$31,M287,2),IF(AND(J287&gt;0.3,J287&lt;=1),INDEX(价格表!$B$4:$I$31,M287,3),IF(AND(J287&gt;1,J287&lt;=2.2),INDEX(价格表!$B$4:$I$31,M287,4),IF(AND(J287&gt;2.2,J287&lt;=3.3),INDEX(价格表!$B$4:$I$31,M287,5),IF(AND(J287&gt;3.3,J287&lt;=4),INDEX(价格表!$B$4:$I$31,M287,6),IF(AND(J287&gt;4,J287&lt;=5.5),INDEX(价格表!$B$4:$I$31,M287,7),IF(J287&gt;5.5,2.6+INDEX(价格表!$B$4:$I$31,M287,8)*L287)))))))</f>
        <v>2.15</v>
      </c>
    </row>
    <row r="288" spans="1:14">
      <c r="A288" s="20">
        <v>4310937982883</v>
      </c>
      <c r="B288" s="18" t="s">
        <v>16</v>
      </c>
      <c r="C288" s="21">
        <v>20201212</v>
      </c>
      <c r="D288" s="21">
        <v>610538201209</v>
      </c>
      <c r="E288" s="21" t="s">
        <v>16</v>
      </c>
      <c r="F288" s="21">
        <v>20201222</v>
      </c>
      <c r="G288" s="21" t="s">
        <v>17</v>
      </c>
      <c r="H288" s="21" t="s">
        <v>21</v>
      </c>
      <c r="I288" s="21" t="s">
        <v>179</v>
      </c>
      <c r="J288" s="21">
        <v>1.45</v>
      </c>
      <c r="K288" s="21" t="s">
        <v>20</v>
      </c>
      <c r="L288">
        <f t="shared" si="4"/>
        <v>2</v>
      </c>
      <c r="M288">
        <f>MATCH(H:H,价格表!$B$4:$B$35,0)</f>
        <v>20</v>
      </c>
      <c r="N288" s="27">
        <f>IF(J288&lt;=0.3,INDEX(价格表!$B$4:$I$31,M288,2),IF(AND(J288&gt;0.3,J288&lt;=1),INDEX(价格表!$B$4:$I$31,M288,3),IF(AND(J288&gt;1,J288&lt;=2.2),INDEX(价格表!$B$4:$I$31,M288,4),IF(AND(J288&gt;2.2,J288&lt;=3.3),INDEX(价格表!$B$4:$I$31,M288,5),IF(AND(J288&gt;3.3,J288&lt;=4),INDEX(价格表!$B$4:$I$31,M288,6),IF(AND(J288&gt;4,J288&lt;=5.5),INDEX(价格表!$B$4:$I$31,M288,7),IF(J288&gt;5.5,2.6+INDEX(价格表!$B$4:$I$31,M288,8)*L288)))))))</f>
        <v>2.15</v>
      </c>
    </row>
    <row r="289" spans="1:14">
      <c r="A289" s="20">
        <v>4310937982884</v>
      </c>
      <c r="B289" s="18" t="s">
        <v>16</v>
      </c>
      <c r="C289" s="21">
        <v>20201212</v>
      </c>
      <c r="D289" s="21">
        <v>610538201209</v>
      </c>
      <c r="E289" s="21" t="s">
        <v>16</v>
      </c>
      <c r="F289" s="21">
        <v>20201222</v>
      </c>
      <c r="G289" s="21" t="s">
        <v>17</v>
      </c>
      <c r="H289" s="21" t="s">
        <v>37</v>
      </c>
      <c r="I289" s="21" t="s">
        <v>119</v>
      </c>
      <c r="J289" s="21">
        <v>2.83</v>
      </c>
      <c r="K289" s="21" t="s">
        <v>20</v>
      </c>
      <c r="L289">
        <f t="shared" si="4"/>
        <v>3</v>
      </c>
      <c r="M289">
        <f>MATCH(H:H,价格表!$B$4:$B$35,0)</f>
        <v>12</v>
      </c>
      <c r="N289" s="27">
        <f>IF(J289&lt;=0.3,INDEX(价格表!$B$4:$I$31,M289,2),IF(AND(J289&gt;0.3,J289&lt;=1),INDEX(价格表!$B$4:$I$31,M289,3),IF(AND(J289&gt;1,J289&lt;=2.2),INDEX(价格表!$B$4:$I$31,M289,4),IF(AND(J289&gt;2.2,J289&lt;=3.3),INDEX(价格表!$B$4:$I$31,M289,5),IF(AND(J289&gt;3.3,J289&lt;=4),INDEX(价格表!$B$4:$I$31,M289,6),IF(AND(J289&gt;4,J289&lt;=5.5),INDEX(价格表!$B$4:$I$31,M289,7),IF(J289&gt;5.5,2.6+INDEX(价格表!$B$4:$I$31,M289,8)*L289)))))))</f>
        <v>2.5</v>
      </c>
    </row>
    <row r="290" spans="1:14">
      <c r="A290" s="20">
        <v>4310937982886</v>
      </c>
      <c r="B290" s="18" t="s">
        <v>16</v>
      </c>
      <c r="C290" s="21">
        <v>20201212</v>
      </c>
      <c r="D290" s="21">
        <v>610538201209</v>
      </c>
      <c r="E290" s="21" t="s">
        <v>16</v>
      </c>
      <c r="F290" s="21">
        <v>20201222</v>
      </c>
      <c r="G290" s="21" t="s">
        <v>17</v>
      </c>
      <c r="H290" s="21" t="s">
        <v>45</v>
      </c>
      <c r="I290" s="21" t="s">
        <v>46</v>
      </c>
      <c r="J290" s="21">
        <v>1.44</v>
      </c>
      <c r="K290" s="21" t="s">
        <v>20</v>
      </c>
      <c r="L290">
        <f t="shared" si="4"/>
        <v>2</v>
      </c>
      <c r="M290">
        <f>MATCH(H:H,价格表!$B$4:$B$35,0)</f>
        <v>9</v>
      </c>
      <c r="N290" s="27">
        <f>IF(J290&lt;=0.3,INDEX(价格表!$B$4:$I$31,M290,2),IF(AND(J290&gt;0.3,J290&lt;=1),INDEX(价格表!$B$4:$I$31,M290,3),IF(AND(J290&gt;1,J290&lt;=2.2),INDEX(价格表!$B$4:$I$31,M290,4),IF(AND(J290&gt;2.2,J290&lt;=3.3),INDEX(价格表!$B$4:$I$31,M290,5),IF(AND(J290&gt;3.3,J290&lt;=4),INDEX(价格表!$B$4:$I$31,M290,6),IF(AND(J290&gt;4,J290&lt;=5.5),INDEX(价格表!$B$4:$I$31,M290,7),IF(J290&gt;5.5,2.6+INDEX(价格表!$B$4:$I$31,M290,8)*L290)))))))</f>
        <v>2.15</v>
      </c>
    </row>
    <row r="291" spans="1:14">
      <c r="A291" s="20">
        <v>4310937982887</v>
      </c>
      <c r="B291" s="18" t="s">
        <v>16</v>
      </c>
      <c r="C291" s="21">
        <v>20201212</v>
      </c>
      <c r="D291" s="21">
        <v>610538201209</v>
      </c>
      <c r="E291" s="21" t="s">
        <v>16</v>
      </c>
      <c r="F291" s="21">
        <v>20201222</v>
      </c>
      <c r="G291" s="21" t="s">
        <v>17</v>
      </c>
      <c r="H291" s="21" t="s">
        <v>50</v>
      </c>
      <c r="I291" s="21" t="s">
        <v>62</v>
      </c>
      <c r="J291" s="21">
        <v>2.76</v>
      </c>
      <c r="K291" s="21" t="s">
        <v>20</v>
      </c>
      <c r="L291">
        <f t="shared" si="4"/>
        <v>3</v>
      </c>
      <c r="M291">
        <f>MATCH(H:H,价格表!$B$4:$B$35,0)</f>
        <v>4</v>
      </c>
      <c r="N291" s="27">
        <f>IF(J291&lt;=0.3,INDEX(价格表!$B$4:$I$31,M291,2),IF(AND(J291&gt;0.3,J291&lt;=1),INDEX(价格表!$B$4:$I$31,M291,3),IF(AND(J291&gt;1,J291&lt;=2.2),INDEX(价格表!$B$4:$I$31,M291,4),IF(AND(J291&gt;2.2,J291&lt;=3.3),INDEX(价格表!$B$4:$I$31,M291,5),IF(AND(J291&gt;3.3,J291&lt;=4),INDEX(价格表!$B$4:$I$31,M291,6),IF(AND(J291&gt;4,J291&lt;=5.5),INDEX(价格表!$B$4:$I$31,M291,7),IF(J291&gt;5.5,2.6+INDEX(价格表!$B$4:$I$31,M291,8)*L291)))))))</f>
        <v>2.5</v>
      </c>
    </row>
    <row r="292" spans="1:14">
      <c r="A292" s="20">
        <v>4310937982888</v>
      </c>
      <c r="B292" s="18" t="s">
        <v>16</v>
      </c>
      <c r="C292" s="21">
        <v>20201212</v>
      </c>
      <c r="D292" s="21">
        <v>610538201209</v>
      </c>
      <c r="E292" s="21" t="s">
        <v>16</v>
      </c>
      <c r="F292" s="21">
        <v>20201222</v>
      </c>
      <c r="G292" s="21" t="s">
        <v>17</v>
      </c>
      <c r="H292" s="21" t="s">
        <v>88</v>
      </c>
      <c r="I292" s="21" t="s">
        <v>110</v>
      </c>
      <c r="J292" s="21">
        <v>1.44</v>
      </c>
      <c r="K292" s="21" t="s">
        <v>20</v>
      </c>
      <c r="L292">
        <f t="shared" si="4"/>
        <v>2</v>
      </c>
      <c r="M292">
        <f>MATCH(H:H,价格表!$B$4:$B$35,0)</f>
        <v>19</v>
      </c>
      <c r="N292" s="27">
        <f>IF(J292&lt;=0.3,INDEX(价格表!$B$4:$I$31,M292,2),IF(AND(J292&gt;0.3,J292&lt;=1),INDEX(价格表!$B$4:$I$31,M292,3),IF(AND(J292&gt;1,J292&lt;=2.2),INDEX(价格表!$B$4:$I$31,M292,4),IF(AND(J292&gt;2.2,J292&lt;=3.3),INDEX(价格表!$B$4:$I$31,M292,5),IF(AND(J292&gt;3.3,J292&lt;=4),INDEX(价格表!$B$4:$I$31,M292,6),IF(AND(J292&gt;4,J292&lt;=5.5),INDEX(价格表!$B$4:$I$31,M292,7),IF(J292&gt;5.5,2.6+INDEX(价格表!$B$4:$I$31,M292,8)*L292)))))))</f>
        <v>2.15</v>
      </c>
    </row>
    <row r="293" spans="1:14">
      <c r="A293" s="20">
        <v>4310937982889</v>
      </c>
      <c r="B293" s="18" t="s">
        <v>16</v>
      </c>
      <c r="C293" s="21">
        <v>20201212</v>
      </c>
      <c r="D293" s="21">
        <v>610538201209</v>
      </c>
      <c r="E293" s="21" t="s">
        <v>16</v>
      </c>
      <c r="F293" s="21">
        <v>20201222</v>
      </c>
      <c r="G293" s="21" t="s">
        <v>17</v>
      </c>
      <c r="H293" s="21" t="s">
        <v>73</v>
      </c>
      <c r="I293" s="21" t="s">
        <v>180</v>
      </c>
      <c r="J293" s="21">
        <v>1.45</v>
      </c>
      <c r="K293" s="21" t="s">
        <v>20</v>
      </c>
      <c r="L293">
        <f t="shared" si="4"/>
        <v>2</v>
      </c>
      <c r="M293">
        <f>MATCH(H:H,价格表!$B$4:$B$35,0)</f>
        <v>7</v>
      </c>
      <c r="N293" s="27">
        <f>IF(J293&lt;=0.3,INDEX(价格表!$B$4:$I$31,M293,2),IF(AND(J293&gt;0.3,J293&lt;=1),INDEX(价格表!$B$4:$I$31,M293,3),IF(AND(J293&gt;1,J293&lt;=2.2),INDEX(价格表!$B$4:$I$31,M293,4),IF(AND(J293&gt;2.2,J293&lt;=3.3),INDEX(价格表!$B$4:$I$31,M293,5),IF(AND(J293&gt;3.3,J293&lt;=4),INDEX(价格表!$B$4:$I$31,M293,6),IF(AND(J293&gt;4,J293&lt;=5.5),INDEX(价格表!$B$4:$I$31,M293,7),IF(J293&gt;5.5,2.6+INDEX(价格表!$B$4:$I$31,M293,8)*L293)))))))</f>
        <v>2.15</v>
      </c>
    </row>
    <row r="294" spans="1:14">
      <c r="A294" s="20">
        <v>4310937982891</v>
      </c>
      <c r="B294" s="18" t="s">
        <v>16</v>
      </c>
      <c r="C294" s="21">
        <v>20201212</v>
      </c>
      <c r="D294" s="21">
        <v>610538201209</v>
      </c>
      <c r="E294" s="21" t="s">
        <v>16</v>
      </c>
      <c r="F294" s="21">
        <v>20201222</v>
      </c>
      <c r="G294" s="21" t="s">
        <v>17</v>
      </c>
      <c r="H294" s="21" t="s">
        <v>21</v>
      </c>
      <c r="I294" s="21" t="s">
        <v>181</v>
      </c>
      <c r="J294" s="21">
        <v>1.47</v>
      </c>
      <c r="K294" s="21" t="s">
        <v>20</v>
      </c>
      <c r="L294">
        <f t="shared" si="4"/>
        <v>2</v>
      </c>
      <c r="M294">
        <f>MATCH(H:H,价格表!$B$4:$B$35,0)</f>
        <v>20</v>
      </c>
      <c r="N294" s="27">
        <f>IF(J294&lt;=0.3,INDEX(价格表!$B$4:$I$31,M294,2),IF(AND(J294&gt;0.3,J294&lt;=1),INDEX(价格表!$B$4:$I$31,M294,3),IF(AND(J294&gt;1,J294&lt;=2.2),INDEX(价格表!$B$4:$I$31,M294,4),IF(AND(J294&gt;2.2,J294&lt;=3.3),INDEX(价格表!$B$4:$I$31,M294,5),IF(AND(J294&gt;3.3,J294&lt;=4),INDEX(价格表!$B$4:$I$31,M294,6),IF(AND(J294&gt;4,J294&lt;=5.5),INDEX(价格表!$B$4:$I$31,M294,7),IF(J294&gt;5.5,2.6+INDEX(价格表!$B$4:$I$31,M294,8)*L294)))))))</f>
        <v>2.15</v>
      </c>
    </row>
    <row r="295" spans="1:14">
      <c r="A295" s="20">
        <v>4310937983378</v>
      </c>
      <c r="B295" s="18" t="s">
        <v>16</v>
      </c>
      <c r="C295" s="21">
        <v>20201212</v>
      </c>
      <c r="D295" s="21">
        <v>610538201209</v>
      </c>
      <c r="E295" s="21" t="s">
        <v>16</v>
      </c>
      <c r="F295" s="21">
        <v>20201222</v>
      </c>
      <c r="G295" s="21" t="s">
        <v>17</v>
      </c>
      <c r="H295" s="21" t="s">
        <v>18</v>
      </c>
      <c r="I295" s="21" t="s">
        <v>53</v>
      </c>
      <c r="J295" s="21">
        <v>1.44</v>
      </c>
      <c r="K295" s="21" t="s">
        <v>20</v>
      </c>
      <c r="L295">
        <f t="shared" si="4"/>
        <v>2</v>
      </c>
      <c r="M295">
        <f>MATCH(H:H,价格表!$B$4:$B$35,0)</f>
        <v>1</v>
      </c>
      <c r="N295" s="27">
        <f>IF(J295&lt;=0.3,INDEX(价格表!$B$4:$I$31,M295,2),IF(AND(J295&gt;0.3,J295&lt;=1),INDEX(价格表!$B$4:$I$31,M295,3),IF(AND(J295&gt;1,J295&lt;=2.2),INDEX(价格表!$B$4:$I$31,M295,4),IF(AND(J295&gt;2.2,J295&lt;=3.3),INDEX(价格表!$B$4:$I$31,M295,5),IF(AND(J295&gt;3.3,J295&lt;=4),INDEX(价格表!$B$4:$I$31,M295,6),IF(AND(J295&gt;4,J295&lt;=5.5),INDEX(价格表!$B$4:$I$31,M295,7),IF(J295&gt;5.5,2.6+INDEX(价格表!$B$4:$I$31,M295,8)*L295)))))))</f>
        <v>2.15</v>
      </c>
    </row>
    <row r="296" spans="1:14">
      <c r="A296" s="20">
        <v>4310937983379</v>
      </c>
      <c r="B296" s="18" t="s">
        <v>16</v>
      </c>
      <c r="C296" s="21">
        <v>20201212</v>
      </c>
      <c r="D296" s="21">
        <v>610538201209</v>
      </c>
      <c r="E296" s="21" t="s">
        <v>16</v>
      </c>
      <c r="F296" s="21">
        <v>20201222</v>
      </c>
      <c r="G296" s="21" t="s">
        <v>17</v>
      </c>
      <c r="H296" s="21" t="s">
        <v>37</v>
      </c>
      <c r="I296" s="21" t="s">
        <v>72</v>
      </c>
      <c r="J296" s="21">
        <v>1.45</v>
      </c>
      <c r="K296" s="21" t="s">
        <v>20</v>
      </c>
      <c r="L296">
        <f t="shared" si="4"/>
        <v>2</v>
      </c>
      <c r="M296">
        <f>MATCH(H:H,价格表!$B$4:$B$35,0)</f>
        <v>12</v>
      </c>
      <c r="N296" s="27">
        <f>IF(J296&lt;=0.3,INDEX(价格表!$B$4:$I$31,M296,2),IF(AND(J296&gt;0.3,J296&lt;=1),INDEX(价格表!$B$4:$I$31,M296,3),IF(AND(J296&gt;1,J296&lt;=2.2),INDEX(价格表!$B$4:$I$31,M296,4),IF(AND(J296&gt;2.2,J296&lt;=3.3),INDEX(价格表!$B$4:$I$31,M296,5),IF(AND(J296&gt;3.3,J296&lt;=4),INDEX(价格表!$B$4:$I$31,M296,6),IF(AND(J296&gt;4,J296&lt;=5.5),INDEX(价格表!$B$4:$I$31,M296,7),IF(J296&gt;5.5,2.6+INDEX(价格表!$B$4:$I$31,M296,8)*L296)))))))</f>
        <v>2.15</v>
      </c>
    </row>
    <row r="297" spans="1:14">
      <c r="A297" s="20">
        <v>4310937983380</v>
      </c>
      <c r="B297" s="18" t="s">
        <v>16</v>
      </c>
      <c r="C297" s="21">
        <v>20201212</v>
      </c>
      <c r="D297" s="21">
        <v>610538201209</v>
      </c>
      <c r="E297" s="21" t="s">
        <v>16</v>
      </c>
      <c r="F297" s="21">
        <v>20201222</v>
      </c>
      <c r="G297" s="21" t="s">
        <v>17</v>
      </c>
      <c r="H297" s="21" t="s">
        <v>123</v>
      </c>
      <c r="I297" s="21" t="s">
        <v>124</v>
      </c>
      <c r="J297" s="21">
        <v>1.47</v>
      </c>
      <c r="K297" s="21" t="s">
        <v>20</v>
      </c>
      <c r="L297">
        <f t="shared" si="4"/>
        <v>2</v>
      </c>
      <c r="M297">
        <f>MATCH(H:H,价格表!$B$4:$B$35,0)</f>
        <v>30</v>
      </c>
      <c r="N297" s="27">
        <f>L297*7+3</f>
        <v>17</v>
      </c>
    </row>
    <row r="298" spans="1:14">
      <c r="A298" s="20">
        <v>4310937983381</v>
      </c>
      <c r="B298" s="18" t="s">
        <v>16</v>
      </c>
      <c r="C298" s="21">
        <v>20201212</v>
      </c>
      <c r="D298" s="21">
        <v>610538201209</v>
      </c>
      <c r="E298" s="21" t="s">
        <v>16</v>
      </c>
      <c r="F298" s="21">
        <v>20201222</v>
      </c>
      <c r="G298" s="21" t="s">
        <v>17</v>
      </c>
      <c r="H298" s="21" t="s">
        <v>75</v>
      </c>
      <c r="I298" s="21" t="s">
        <v>76</v>
      </c>
      <c r="J298" s="21">
        <v>1.49</v>
      </c>
      <c r="K298" s="21" t="s">
        <v>20</v>
      </c>
      <c r="L298">
        <f t="shared" si="4"/>
        <v>2</v>
      </c>
      <c r="M298">
        <f>MATCH(H:H,价格表!$B$4:$B$35,0)</f>
        <v>24</v>
      </c>
      <c r="N298" s="27">
        <f>IF(J298&lt;=0.3,INDEX(价格表!$B$4:$I$31,M298,2),IF(AND(J298&gt;0.3,J298&lt;=1),INDEX(价格表!$B$4:$I$31,M298,3),IF(AND(J298&gt;1,J298&lt;=2.2),INDEX(价格表!$B$4:$I$31,M298,4),IF(AND(J298&gt;2.2,J298&lt;=3.3),INDEX(价格表!$B$4:$I$31,M298,5),IF(AND(J298&gt;3.3,J298&lt;=4),INDEX(价格表!$B$4:$I$31,M298,6),IF(AND(J298&gt;4,J298&lt;=5.5),INDEX(价格表!$B$4:$I$31,M298,7),IF(J298&gt;5.5,2.6+INDEX(价格表!$B$4:$I$31,M298,8)*L298)))))))</f>
        <v>2.15</v>
      </c>
    </row>
    <row r="299" spans="1:14">
      <c r="A299" s="20">
        <v>4310937983382</v>
      </c>
      <c r="B299" s="18" t="s">
        <v>16</v>
      </c>
      <c r="C299" s="21">
        <v>20201212</v>
      </c>
      <c r="D299" s="21">
        <v>610538201209</v>
      </c>
      <c r="E299" s="21" t="s">
        <v>16</v>
      </c>
      <c r="F299" s="21">
        <v>20201222</v>
      </c>
      <c r="G299" s="21" t="s">
        <v>17</v>
      </c>
      <c r="H299" s="21" t="s">
        <v>39</v>
      </c>
      <c r="I299" s="21" t="s">
        <v>182</v>
      </c>
      <c r="J299" s="21">
        <v>1.45</v>
      </c>
      <c r="K299" s="21" t="s">
        <v>20</v>
      </c>
      <c r="L299">
        <f t="shared" si="4"/>
        <v>2</v>
      </c>
      <c r="M299">
        <f>MATCH(H:H,价格表!$B$4:$B$35,0)</f>
        <v>23</v>
      </c>
      <c r="N299" s="27">
        <f>IF(J299&lt;=0.3,INDEX(价格表!$B$4:$I$31,M299,2),IF(AND(J299&gt;0.3,J299&lt;=1),INDEX(价格表!$B$4:$I$31,M299,3),IF(AND(J299&gt;1,J299&lt;=2.2),INDEX(价格表!$B$4:$I$31,M299,4),IF(AND(J299&gt;2.2,J299&lt;=3.3),INDEX(价格表!$B$4:$I$31,M299,5),IF(AND(J299&gt;3.3,J299&lt;=4),INDEX(价格表!$B$4:$I$31,M299,6),IF(AND(J299&gt;4,J299&lt;=5.5),INDEX(价格表!$B$4:$I$31,M299,7),IF(J299&gt;5.5,2.6+INDEX(价格表!$B$4:$I$31,M299,8)*L299)))))))</f>
        <v>2.15</v>
      </c>
    </row>
    <row r="300" spans="1:14">
      <c r="A300" s="20">
        <v>4310937983383</v>
      </c>
      <c r="B300" s="18" t="s">
        <v>16</v>
      </c>
      <c r="C300" s="21">
        <v>20201212</v>
      </c>
      <c r="D300" s="21">
        <v>610538201209</v>
      </c>
      <c r="E300" s="21" t="s">
        <v>16</v>
      </c>
      <c r="F300" s="21">
        <v>20201222</v>
      </c>
      <c r="G300" s="21" t="s">
        <v>17</v>
      </c>
      <c r="H300" s="21" t="s">
        <v>25</v>
      </c>
      <c r="I300" s="21" t="s">
        <v>26</v>
      </c>
      <c r="J300" s="21">
        <v>1.45</v>
      </c>
      <c r="K300" s="21" t="s">
        <v>20</v>
      </c>
      <c r="L300">
        <f t="shared" si="4"/>
        <v>2</v>
      </c>
      <c r="M300">
        <f>MATCH(H:H,价格表!$B$4:$B$35,0)</f>
        <v>25</v>
      </c>
      <c r="N300" s="27">
        <f>IF(J300&lt;=0.3,INDEX(价格表!$B$4:$I$31,M300,2),IF(AND(J300&gt;0.3,J300&lt;=1),INDEX(价格表!$B$4:$I$31,M300,3),IF(AND(J300&gt;1,J300&lt;=2.2),INDEX(价格表!$B$4:$I$31,M300,4),IF(AND(J300&gt;2.2,J300&lt;=3.3),INDEX(价格表!$B$4:$I$31,M300,5),IF(AND(J300&gt;3.3,J300&lt;=4),INDEX(价格表!$B$4:$I$31,M300,6),IF(AND(J300&gt;4,J300&lt;=5.5),INDEX(价格表!$B$4:$I$31,M300,7),IF(J300&gt;5.5,2.6+INDEX(价格表!$B$4:$I$31,M300,8)*L300)))))))</f>
        <v>2.15</v>
      </c>
    </row>
    <row r="301" spans="1:14">
      <c r="A301" s="20">
        <v>4310937983384</v>
      </c>
      <c r="B301" s="18" t="s">
        <v>16</v>
      </c>
      <c r="C301" s="21">
        <v>20201212</v>
      </c>
      <c r="D301" s="21">
        <v>610538201209</v>
      </c>
      <c r="E301" s="21" t="s">
        <v>16</v>
      </c>
      <c r="F301" s="21">
        <v>20201222</v>
      </c>
      <c r="G301" s="21" t="s">
        <v>17</v>
      </c>
      <c r="H301" s="21" t="s">
        <v>88</v>
      </c>
      <c r="I301" s="21" t="s">
        <v>101</v>
      </c>
      <c r="J301" s="21">
        <v>1.51</v>
      </c>
      <c r="K301" s="21" t="s">
        <v>20</v>
      </c>
      <c r="L301">
        <f t="shared" si="4"/>
        <v>2</v>
      </c>
      <c r="M301">
        <f>MATCH(H:H,价格表!$B$4:$B$35,0)</f>
        <v>19</v>
      </c>
      <c r="N301" s="27">
        <f>IF(J301&lt;=0.3,INDEX(价格表!$B$4:$I$31,M301,2),IF(AND(J301&gt;0.3,J301&lt;=1),INDEX(价格表!$B$4:$I$31,M301,3),IF(AND(J301&gt;1,J301&lt;=2.2),INDEX(价格表!$B$4:$I$31,M301,4),IF(AND(J301&gt;2.2,J301&lt;=3.3),INDEX(价格表!$B$4:$I$31,M301,5),IF(AND(J301&gt;3.3,J301&lt;=4),INDEX(价格表!$B$4:$I$31,M301,6),IF(AND(J301&gt;4,J301&lt;=5.5),INDEX(价格表!$B$4:$I$31,M301,7),IF(J301&gt;5.5,2.6+INDEX(价格表!$B$4:$I$31,M301,8)*L301)))))))</f>
        <v>2.15</v>
      </c>
    </row>
    <row r="302" spans="1:14">
      <c r="A302" s="20">
        <v>4310937983385</v>
      </c>
      <c r="B302" s="18" t="s">
        <v>16</v>
      </c>
      <c r="C302" s="21">
        <v>20201212</v>
      </c>
      <c r="D302" s="21">
        <v>610538201209</v>
      </c>
      <c r="E302" s="21" t="s">
        <v>16</v>
      </c>
      <c r="F302" s="21">
        <v>20201222</v>
      </c>
      <c r="G302" s="21" t="s">
        <v>17</v>
      </c>
      <c r="H302" s="21" t="s">
        <v>63</v>
      </c>
      <c r="I302" s="21" t="s">
        <v>183</v>
      </c>
      <c r="J302" s="21">
        <v>1.46</v>
      </c>
      <c r="K302" s="21" t="s">
        <v>20</v>
      </c>
      <c r="L302">
        <f t="shared" si="4"/>
        <v>2</v>
      </c>
      <c r="M302">
        <f>MATCH(H:H,价格表!$B$4:$B$35,0)</f>
        <v>21</v>
      </c>
      <c r="N302" s="27">
        <f>IF(J302&lt;=0.3,INDEX(价格表!$B$4:$I$31,M302,2),IF(AND(J302&gt;0.3,J302&lt;=1),INDEX(价格表!$B$4:$I$31,M302,3),IF(AND(J302&gt;1,J302&lt;=2.2),INDEX(价格表!$B$4:$I$31,M302,4),IF(AND(J302&gt;2.2,J302&lt;=3.3),INDEX(价格表!$B$4:$I$31,M302,5),IF(AND(J302&gt;3.3,J302&lt;=4),INDEX(价格表!$B$4:$I$31,M302,6),IF(AND(J302&gt;4,J302&lt;=5.5),INDEX(价格表!$B$4:$I$31,M302,7),IF(J302&gt;5.5,2.6+INDEX(价格表!$B$4:$I$31,M302,8)*L302)))))))</f>
        <v>2.15</v>
      </c>
    </row>
    <row r="303" spans="1:14">
      <c r="A303" s="20">
        <v>4310937983387</v>
      </c>
      <c r="B303" s="18" t="s">
        <v>16</v>
      </c>
      <c r="C303" s="21">
        <v>20201212</v>
      </c>
      <c r="D303" s="21">
        <v>610538201209</v>
      </c>
      <c r="E303" s="21" t="s">
        <v>16</v>
      </c>
      <c r="F303" s="21">
        <v>20201222</v>
      </c>
      <c r="G303" s="21" t="s">
        <v>17</v>
      </c>
      <c r="H303" s="21" t="s">
        <v>73</v>
      </c>
      <c r="I303" s="21" t="s">
        <v>184</v>
      </c>
      <c r="J303" s="21">
        <v>1.45</v>
      </c>
      <c r="K303" s="21" t="s">
        <v>20</v>
      </c>
      <c r="L303">
        <f t="shared" si="4"/>
        <v>2</v>
      </c>
      <c r="M303">
        <f>MATCH(H:H,价格表!$B$4:$B$35,0)</f>
        <v>7</v>
      </c>
      <c r="N303" s="27">
        <f>IF(J303&lt;=0.3,INDEX(价格表!$B$4:$I$31,M303,2),IF(AND(J303&gt;0.3,J303&lt;=1),INDEX(价格表!$B$4:$I$31,M303,3),IF(AND(J303&gt;1,J303&lt;=2.2),INDEX(价格表!$B$4:$I$31,M303,4),IF(AND(J303&gt;2.2,J303&lt;=3.3),INDEX(价格表!$B$4:$I$31,M303,5),IF(AND(J303&gt;3.3,J303&lt;=4),INDEX(价格表!$B$4:$I$31,M303,6),IF(AND(J303&gt;4,J303&lt;=5.5),INDEX(价格表!$B$4:$I$31,M303,7),IF(J303&gt;5.5,2.6+INDEX(价格表!$B$4:$I$31,M303,8)*L303)))))))</f>
        <v>2.15</v>
      </c>
    </row>
    <row r="304" spans="1:14">
      <c r="A304" s="20">
        <v>4310937983425</v>
      </c>
      <c r="B304" s="18" t="s">
        <v>16</v>
      </c>
      <c r="C304" s="21">
        <v>20201212</v>
      </c>
      <c r="D304" s="21">
        <v>610538201209</v>
      </c>
      <c r="E304" s="21" t="s">
        <v>16</v>
      </c>
      <c r="F304" s="21">
        <v>20201222</v>
      </c>
      <c r="G304" s="21" t="s">
        <v>17</v>
      </c>
      <c r="H304" s="21" t="s">
        <v>75</v>
      </c>
      <c r="I304" s="21" t="s">
        <v>114</v>
      </c>
      <c r="J304" s="21">
        <v>1.48</v>
      </c>
      <c r="K304" s="21" t="s">
        <v>20</v>
      </c>
      <c r="L304">
        <f t="shared" si="4"/>
        <v>2</v>
      </c>
      <c r="M304">
        <f>MATCH(H:H,价格表!$B$4:$B$35,0)</f>
        <v>24</v>
      </c>
      <c r="N304" s="27">
        <f>IF(J304&lt;=0.3,INDEX(价格表!$B$4:$I$31,M304,2),IF(AND(J304&gt;0.3,J304&lt;=1),INDEX(价格表!$B$4:$I$31,M304,3),IF(AND(J304&gt;1,J304&lt;=2.2),INDEX(价格表!$B$4:$I$31,M304,4),IF(AND(J304&gt;2.2,J304&lt;=3.3),INDEX(价格表!$B$4:$I$31,M304,5),IF(AND(J304&gt;3.3,J304&lt;=4),INDEX(价格表!$B$4:$I$31,M304,6),IF(AND(J304&gt;4,J304&lt;=5.5),INDEX(价格表!$B$4:$I$31,M304,7),IF(J304&gt;5.5,2.6+INDEX(价格表!$B$4:$I$31,M304,8)*L304)))))))</f>
        <v>2.15</v>
      </c>
    </row>
    <row r="305" spans="1:14">
      <c r="A305" s="20">
        <v>4310937983426</v>
      </c>
      <c r="B305" s="18" t="s">
        <v>16</v>
      </c>
      <c r="C305" s="21">
        <v>20201212</v>
      </c>
      <c r="D305" s="21">
        <v>610538201209</v>
      </c>
      <c r="E305" s="21" t="s">
        <v>16</v>
      </c>
      <c r="F305" s="21">
        <v>20201222</v>
      </c>
      <c r="G305" s="21" t="s">
        <v>17</v>
      </c>
      <c r="H305" s="21" t="s">
        <v>33</v>
      </c>
      <c r="I305" s="21" t="s">
        <v>34</v>
      </c>
      <c r="J305" s="21">
        <v>1.45</v>
      </c>
      <c r="K305" s="21" t="s">
        <v>20</v>
      </c>
      <c r="L305">
        <f t="shared" si="4"/>
        <v>2</v>
      </c>
      <c r="M305">
        <f>MATCH(H:H,价格表!$B$4:$B$35,0)</f>
        <v>13</v>
      </c>
      <c r="N305" s="27">
        <f>IF(J305&lt;=0.3,INDEX(价格表!$B$4:$I$31,M305,2),IF(AND(J305&gt;0.3,J305&lt;=1),INDEX(价格表!$B$4:$I$31,M305,3),IF(AND(J305&gt;1,J305&lt;=2.2),INDEX(价格表!$B$4:$I$31,M305,4),IF(AND(J305&gt;2.2,J305&lt;=3.3),INDEX(价格表!$B$4:$I$31,M305,5),IF(AND(J305&gt;3.3,J305&lt;=4),INDEX(价格表!$B$4:$I$31,M305,6),IF(AND(J305&gt;4,J305&lt;=5.5),INDEX(价格表!$B$4:$I$31,M305,7),IF(J305&gt;5.5,2.6+INDEX(价格表!$B$4:$I$31,M305,8)*L305)))))))</f>
        <v>2.15</v>
      </c>
    </row>
    <row r="306" spans="1:14">
      <c r="A306" s="20">
        <v>4310937983427</v>
      </c>
      <c r="B306" s="18" t="s">
        <v>16</v>
      </c>
      <c r="C306" s="21">
        <v>20201212</v>
      </c>
      <c r="D306" s="21">
        <v>610538201209</v>
      </c>
      <c r="E306" s="21" t="s">
        <v>16</v>
      </c>
      <c r="F306" s="21">
        <v>20201222</v>
      </c>
      <c r="G306" s="21" t="s">
        <v>17</v>
      </c>
      <c r="H306" s="21" t="s">
        <v>21</v>
      </c>
      <c r="I306" s="21" t="s">
        <v>181</v>
      </c>
      <c r="J306" s="21">
        <v>1.45</v>
      </c>
      <c r="K306" s="21" t="s">
        <v>20</v>
      </c>
      <c r="L306">
        <f t="shared" si="4"/>
        <v>2</v>
      </c>
      <c r="M306">
        <f>MATCH(H:H,价格表!$B$4:$B$35,0)</f>
        <v>20</v>
      </c>
      <c r="N306" s="27">
        <f>IF(J306&lt;=0.3,INDEX(价格表!$B$4:$I$31,M306,2),IF(AND(J306&gt;0.3,J306&lt;=1),INDEX(价格表!$B$4:$I$31,M306,3),IF(AND(J306&gt;1,J306&lt;=2.2),INDEX(价格表!$B$4:$I$31,M306,4),IF(AND(J306&gt;2.2,J306&lt;=3.3),INDEX(价格表!$B$4:$I$31,M306,5),IF(AND(J306&gt;3.3,J306&lt;=4),INDEX(价格表!$B$4:$I$31,M306,6),IF(AND(J306&gt;4,J306&lt;=5.5),INDEX(价格表!$B$4:$I$31,M306,7),IF(J306&gt;5.5,2.6+INDEX(价格表!$B$4:$I$31,M306,8)*L306)))))))</f>
        <v>2.15</v>
      </c>
    </row>
    <row r="307" spans="1:14">
      <c r="A307" s="20">
        <v>4310937983430</v>
      </c>
      <c r="B307" s="18" t="s">
        <v>16</v>
      </c>
      <c r="C307" s="21">
        <v>20201212</v>
      </c>
      <c r="D307" s="21">
        <v>610538201209</v>
      </c>
      <c r="E307" s="21" t="s">
        <v>16</v>
      </c>
      <c r="F307" s="21">
        <v>20201222</v>
      </c>
      <c r="G307" s="21" t="s">
        <v>17</v>
      </c>
      <c r="H307" s="21" t="s">
        <v>50</v>
      </c>
      <c r="I307" s="21" t="s">
        <v>133</v>
      </c>
      <c r="J307" s="21">
        <v>1.46</v>
      </c>
      <c r="K307" s="21" t="s">
        <v>20</v>
      </c>
      <c r="L307">
        <f t="shared" si="4"/>
        <v>2</v>
      </c>
      <c r="M307">
        <f>MATCH(H:H,价格表!$B$4:$B$35,0)</f>
        <v>4</v>
      </c>
      <c r="N307" s="27">
        <f>IF(J307&lt;=0.3,INDEX(价格表!$B$4:$I$31,M307,2),IF(AND(J307&gt;0.3,J307&lt;=1),INDEX(价格表!$B$4:$I$31,M307,3),IF(AND(J307&gt;1,J307&lt;=2.2),INDEX(价格表!$B$4:$I$31,M307,4),IF(AND(J307&gt;2.2,J307&lt;=3.3),INDEX(价格表!$B$4:$I$31,M307,5),IF(AND(J307&gt;3.3,J307&lt;=4),INDEX(价格表!$B$4:$I$31,M307,6),IF(AND(J307&gt;4,J307&lt;=5.5),INDEX(价格表!$B$4:$I$31,M307,7),IF(J307&gt;5.5,2.6+INDEX(价格表!$B$4:$I$31,M307,8)*L307)))))))</f>
        <v>2.15</v>
      </c>
    </row>
    <row r="308" spans="1:14">
      <c r="A308" s="20">
        <v>4310937983432</v>
      </c>
      <c r="B308" s="18" t="s">
        <v>16</v>
      </c>
      <c r="C308" s="21">
        <v>20201212</v>
      </c>
      <c r="D308" s="21">
        <v>610538201209</v>
      </c>
      <c r="E308" s="21" t="s">
        <v>16</v>
      </c>
      <c r="F308" s="21">
        <v>20201222</v>
      </c>
      <c r="G308" s="21" t="s">
        <v>17</v>
      </c>
      <c r="H308" s="21" t="s">
        <v>45</v>
      </c>
      <c r="I308" s="21" t="s">
        <v>172</v>
      </c>
      <c r="J308" s="21">
        <v>1.44</v>
      </c>
      <c r="K308" s="21" t="s">
        <v>20</v>
      </c>
      <c r="L308">
        <f t="shared" si="4"/>
        <v>2</v>
      </c>
      <c r="M308">
        <f>MATCH(H:H,价格表!$B$4:$B$35,0)</f>
        <v>9</v>
      </c>
      <c r="N308" s="27">
        <f>IF(J308&lt;=0.3,INDEX(价格表!$B$4:$I$31,M308,2),IF(AND(J308&gt;0.3,J308&lt;=1),INDEX(价格表!$B$4:$I$31,M308,3),IF(AND(J308&gt;1,J308&lt;=2.2),INDEX(价格表!$B$4:$I$31,M308,4),IF(AND(J308&gt;2.2,J308&lt;=3.3),INDEX(价格表!$B$4:$I$31,M308,5),IF(AND(J308&gt;3.3,J308&lt;=4),INDEX(价格表!$B$4:$I$31,M308,6),IF(AND(J308&gt;4,J308&lt;=5.5),INDEX(价格表!$B$4:$I$31,M308,7),IF(J308&gt;5.5,2.6+INDEX(价格表!$B$4:$I$31,M308,8)*L308)))))))</f>
        <v>2.15</v>
      </c>
    </row>
    <row r="309" spans="1:14">
      <c r="A309" s="20">
        <v>4310937983433</v>
      </c>
      <c r="B309" s="18" t="s">
        <v>16</v>
      </c>
      <c r="C309" s="21">
        <v>20201212</v>
      </c>
      <c r="D309" s="21">
        <v>610538201209</v>
      </c>
      <c r="E309" s="21" t="s">
        <v>16</v>
      </c>
      <c r="F309" s="21">
        <v>20201222</v>
      </c>
      <c r="G309" s="21" t="s">
        <v>17</v>
      </c>
      <c r="H309" s="21" t="s">
        <v>58</v>
      </c>
      <c r="I309" s="21" t="s">
        <v>104</v>
      </c>
      <c r="J309" s="21">
        <v>1.59</v>
      </c>
      <c r="K309" s="21" t="s">
        <v>20</v>
      </c>
      <c r="L309">
        <f t="shared" si="4"/>
        <v>2</v>
      </c>
      <c r="M309">
        <f>MATCH(H:H,价格表!$B$4:$B$35,0)</f>
        <v>32</v>
      </c>
      <c r="N309" s="27">
        <f>L309*15+3</f>
        <v>33</v>
      </c>
    </row>
    <row r="310" spans="1:14">
      <c r="A310" s="20">
        <v>4310937983434</v>
      </c>
      <c r="B310" s="18" t="s">
        <v>16</v>
      </c>
      <c r="C310" s="21">
        <v>20201212</v>
      </c>
      <c r="D310" s="21">
        <v>610538201209</v>
      </c>
      <c r="E310" s="21" t="s">
        <v>16</v>
      </c>
      <c r="F310" s="21">
        <v>20201222</v>
      </c>
      <c r="G310" s="21" t="s">
        <v>17</v>
      </c>
      <c r="H310" s="21" t="s">
        <v>37</v>
      </c>
      <c r="I310" s="21" t="s">
        <v>72</v>
      </c>
      <c r="J310" s="21">
        <v>1.44</v>
      </c>
      <c r="K310" s="21" t="s">
        <v>20</v>
      </c>
      <c r="L310">
        <f t="shared" si="4"/>
        <v>2</v>
      </c>
      <c r="M310">
        <f>MATCH(H:H,价格表!$B$4:$B$35,0)</f>
        <v>12</v>
      </c>
      <c r="N310" s="27">
        <f>IF(J310&lt;=0.3,INDEX(价格表!$B$4:$I$31,M310,2),IF(AND(J310&gt;0.3,J310&lt;=1),INDEX(价格表!$B$4:$I$31,M310,3),IF(AND(J310&gt;1,J310&lt;=2.2),INDEX(价格表!$B$4:$I$31,M310,4),IF(AND(J310&gt;2.2,J310&lt;=3.3),INDEX(价格表!$B$4:$I$31,M310,5),IF(AND(J310&gt;3.3,J310&lt;=4),INDEX(价格表!$B$4:$I$31,M310,6),IF(AND(J310&gt;4,J310&lt;=5.5),INDEX(价格表!$B$4:$I$31,M310,7),IF(J310&gt;5.5,2.6+INDEX(价格表!$B$4:$I$31,M310,8)*L310)))))))</f>
        <v>2.15</v>
      </c>
    </row>
    <row r="311" spans="1:14">
      <c r="A311" s="20">
        <v>4310937983982</v>
      </c>
      <c r="B311" s="18" t="s">
        <v>16</v>
      </c>
      <c r="C311" s="21">
        <v>20201212</v>
      </c>
      <c r="D311" s="21">
        <v>610538201209</v>
      </c>
      <c r="E311" s="21" t="s">
        <v>16</v>
      </c>
      <c r="F311" s="21">
        <v>20201222</v>
      </c>
      <c r="G311" s="21" t="s">
        <v>17</v>
      </c>
      <c r="H311" s="21" t="s">
        <v>18</v>
      </c>
      <c r="I311" s="21" t="s">
        <v>185</v>
      </c>
      <c r="J311" s="21">
        <v>1.48</v>
      </c>
      <c r="K311" s="21" t="s">
        <v>20</v>
      </c>
      <c r="L311">
        <f t="shared" si="4"/>
        <v>2</v>
      </c>
      <c r="M311">
        <f>MATCH(H:H,价格表!$B$4:$B$35,0)</f>
        <v>1</v>
      </c>
      <c r="N311" s="27">
        <f>IF(J311&lt;=0.3,INDEX(价格表!$B$4:$I$31,M311,2),IF(AND(J311&gt;0.3,J311&lt;=1),INDEX(价格表!$B$4:$I$31,M311,3),IF(AND(J311&gt;1,J311&lt;=2.2),INDEX(价格表!$B$4:$I$31,M311,4),IF(AND(J311&gt;2.2,J311&lt;=3.3),INDEX(价格表!$B$4:$I$31,M311,5),IF(AND(J311&gt;3.3,J311&lt;=4),INDEX(价格表!$B$4:$I$31,M311,6),IF(AND(J311&gt;4,J311&lt;=5.5),INDEX(价格表!$B$4:$I$31,M311,7),IF(J311&gt;5.5,2.6+INDEX(价格表!$B$4:$I$31,M311,8)*L311)))))))</f>
        <v>2.15</v>
      </c>
    </row>
    <row r="312" spans="1:14">
      <c r="A312" s="20">
        <v>4310937983984</v>
      </c>
      <c r="B312" s="18" t="s">
        <v>16</v>
      </c>
      <c r="C312" s="21">
        <v>20201212</v>
      </c>
      <c r="D312" s="21">
        <v>610538201209</v>
      </c>
      <c r="E312" s="21" t="s">
        <v>16</v>
      </c>
      <c r="F312" s="21">
        <v>20201222</v>
      </c>
      <c r="G312" s="21" t="s">
        <v>17</v>
      </c>
      <c r="H312" s="21" t="s">
        <v>66</v>
      </c>
      <c r="I312" s="21" t="s">
        <v>67</v>
      </c>
      <c r="J312" s="21">
        <v>1.45</v>
      </c>
      <c r="K312" s="21" t="s">
        <v>20</v>
      </c>
      <c r="L312">
        <f t="shared" si="4"/>
        <v>2</v>
      </c>
      <c r="M312">
        <f>MATCH(H:H,价格表!$B$4:$B$35,0)</f>
        <v>17</v>
      </c>
      <c r="N312" s="27">
        <f>IF(J312&lt;=0.3,INDEX(价格表!$B$4:$I$31,M312,2),IF(AND(J312&gt;0.3,J312&lt;=1),INDEX(价格表!$B$4:$I$31,M312,3),IF(AND(J312&gt;1,J312&lt;=2.2),INDEX(价格表!$B$4:$I$31,M312,4),IF(AND(J312&gt;2.2,J312&lt;=3.3),INDEX(价格表!$B$4:$I$31,M312,5),IF(AND(J312&gt;3.3,J312&lt;=4),INDEX(价格表!$B$4:$I$31,M312,6),IF(AND(J312&gt;4,J312&lt;=5.5),INDEX(价格表!$B$4:$I$31,M312,7),IF(J312&gt;5.5,2.6+INDEX(价格表!$B$4:$I$31,M312,8)*L312)))))))</f>
        <v>2.15</v>
      </c>
    </row>
    <row r="313" spans="1:14">
      <c r="A313" s="20">
        <v>4310937983986</v>
      </c>
      <c r="B313" s="18" t="s">
        <v>16</v>
      </c>
      <c r="C313" s="21">
        <v>20201212</v>
      </c>
      <c r="D313" s="21">
        <v>610538201209</v>
      </c>
      <c r="E313" s="21" t="s">
        <v>16</v>
      </c>
      <c r="F313" s="21">
        <v>20201222</v>
      </c>
      <c r="G313" s="21" t="s">
        <v>17</v>
      </c>
      <c r="H313" s="21" t="s">
        <v>35</v>
      </c>
      <c r="I313" s="21" t="s">
        <v>186</v>
      </c>
      <c r="J313" s="21">
        <v>1.45</v>
      </c>
      <c r="K313" s="21" t="s">
        <v>20</v>
      </c>
      <c r="L313">
        <f t="shared" si="4"/>
        <v>2</v>
      </c>
      <c r="M313">
        <f>MATCH(H:H,价格表!$B$4:$B$35,0)</f>
        <v>22</v>
      </c>
      <c r="N313" s="27">
        <f>IF(J313&lt;=0.3,INDEX(价格表!$B$4:$I$31,M313,2),IF(AND(J313&gt;0.3,J313&lt;=1),INDEX(价格表!$B$4:$I$31,M313,3),IF(AND(J313&gt;1,J313&lt;=2.2),INDEX(价格表!$B$4:$I$31,M313,4),IF(AND(J313&gt;2.2,J313&lt;=3.3),INDEX(价格表!$B$4:$I$31,M313,5),IF(AND(J313&gt;3.3,J313&lt;=4),INDEX(价格表!$B$4:$I$31,M313,6),IF(AND(J313&gt;4,J313&lt;=5.5),INDEX(价格表!$B$4:$I$31,M313,7),IF(J313&gt;5.5,2.6+INDEX(价格表!$B$4:$I$31,M313,8)*L313)))))))</f>
        <v>2.15</v>
      </c>
    </row>
    <row r="314" spans="1:14">
      <c r="A314" s="20">
        <v>4310937983987</v>
      </c>
      <c r="B314" s="18" t="s">
        <v>16</v>
      </c>
      <c r="C314" s="21">
        <v>20201212</v>
      </c>
      <c r="D314" s="21">
        <v>610538201209</v>
      </c>
      <c r="E314" s="21" t="s">
        <v>16</v>
      </c>
      <c r="F314" s="21">
        <v>20201222</v>
      </c>
      <c r="G314" s="21" t="s">
        <v>17</v>
      </c>
      <c r="H314" s="21" t="s">
        <v>43</v>
      </c>
      <c r="I314" s="21" t="s">
        <v>44</v>
      </c>
      <c r="J314" s="21">
        <v>1.46</v>
      </c>
      <c r="K314" s="21" t="s">
        <v>20</v>
      </c>
      <c r="L314">
        <f t="shared" si="4"/>
        <v>2</v>
      </c>
      <c r="M314">
        <f>MATCH(H:H,价格表!$B$4:$B$35,0)</f>
        <v>10</v>
      </c>
      <c r="N314" s="27">
        <f>IF(J314&lt;=0.3,INDEX(价格表!$B$4:$I$31,M314,2),IF(AND(J314&gt;0.3,J314&lt;=1),INDEX(价格表!$B$4:$I$31,M314,3),IF(AND(J314&gt;1,J314&lt;=2.2),INDEX(价格表!$B$4:$I$31,M314,4),IF(AND(J314&gt;2.2,J314&lt;=3.3),INDEX(价格表!$B$4:$I$31,M314,5),IF(AND(J314&gt;3.3,J314&lt;=4),INDEX(价格表!$B$4:$I$31,M314,6),IF(AND(J314&gt;4,J314&lt;=5.5),INDEX(价格表!$B$4:$I$31,M314,7),IF(J314&gt;5.5,2.6+INDEX(价格表!$B$4:$I$31,M314,8)*L314)))))))</f>
        <v>2.15</v>
      </c>
    </row>
    <row r="315" spans="1:14">
      <c r="A315" s="20">
        <v>4310937983988</v>
      </c>
      <c r="B315" s="18" t="s">
        <v>16</v>
      </c>
      <c r="C315" s="21">
        <v>20201212</v>
      </c>
      <c r="D315" s="21">
        <v>610538201209</v>
      </c>
      <c r="E315" s="21" t="s">
        <v>16</v>
      </c>
      <c r="F315" s="21">
        <v>20201222</v>
      </c>
      <c r="G315" s="21" t="s">
        <v>17</v>
      </c>
      <c r="H315" s="21" t="s">
        <v>18</v>
      </c>
      <c r="I315" s="21" t="s">
        <v>53</v>
      </c>
      <c r="J315" s="21">
        <v>1.44</v>
      </c>
      <c r="K315" s="21" t="s">
        <v>20</v>
      </c>
      <c r="L315">
        <f t="shared" si="4"/>
        <v>2</v>
      </c>
      <c r="M315">
        <f>MATCH(H:H,价格表!$B$4:$B$35,0)</f>
        <v>1</v>
      </c>
      <c r="N315" s="27">
        <f>IF(J315&lt;=0.3,INDEX(价格表!$B$4:$I$31,M315,2),IF(AND(J315&gt;0.3,J315&lt;=1),INDEX(价格表!$B$4:$I$31,M315,3),IF(AND(J315&gt;1,J315&lt;=2.2),INDEX(价格表!$B$4:$I$31,M315,4),IF(AND(J315&gt;2.2,J315&lt;=3.3),INDEX(价格表!$B$4:$I$31,M315,5),IF(AND(J315&gt;3.3,J315&lt;=4),INDEX(价格表!$B$4:$I$31,M315,6),IF(AND(J315&gt;4,J315&lt;=5.5),INDEX(价格表!$B$4:$I$31,M315,7),IF(J315&gt;5.5,2.6+INDEX(价格表!$B$4:$I$31,M315,8)*L315)))))))</f>
        <v>2.15</v>
      </c>
    </row>
    <row r="316" spans="1:14">
      <c r="A316" s="20">
        <v>4310937983989</v>
      </c>
      <c r="B316" s="18" t="s">
        <v>16</v>
      </c>
      <c r="C316" s="21">
        <v>20201212</v>
      </c>
      <c r="D316" s="21">
        <v>610538201209</v>
      </c>
      <c r="E316" s="21" t="s">
        <v>16</v>
      </c>
      <c r="F316" s="21">
        <v>20201222</v>
      </c>
      <c r="G316" s="21" t="s">
        <v>17</v>
      </c>
      <c r="H316" s="21" t="s">
        <v>58</v>
      </c>
      <c r="I316" s="21" t="s">
        <v>104</v>
      </c>
      <c r="J316" s="21">
        <v>1.48</v>
      </c>
      <c r="K316" s="21" t="s">
        <v>20</v>
      </c>
      <c r="L316">
        <f t="shared" si="4"/>
        <v>2</v>
      </c>
      <c r="M316">
        <f>MATCH(H:H,价格表!$B$4:$B$35,0)</f>
        <v>32</v>
      </c>
      <c r="N316" s="27">
        <f>L316*15+3</f>
        <v>33</v>
      </c>
    </row>
    <row r="317" spans="1:14">
      <c r="A317" s="20">
        <v>4310937983990</v>
      </c>
      <c r="B317" s="18" t="s">
        <v>16</v>
      </c>
      <c r="C317" s="21">
        <v>20201212</v>
      </c>
      <c r="D317" s="21">
        <v>610538201209</v>
      </c>
      <c r="E317" s="21" t="s">
        <v>16</v>
      </c>
      <c r="F317" s="21">
        <v>20201222</v>
      </c>
      <c r="G317" s="21" t="s">
        <v>17</v>
      </c>
      <c r="H317" s="21" t="s">
        <v>58</v>
      </c>
      <c r="I317" s="21" t="s">
        <v>104</v>
      </c>
      <c r="J317" s="21">
        <v>1.44</v>
      </c>
      <c r="K317" s="21" t="s">
        <v>20</v>
      </c>
      <c r="L317">
        <f t="shared" si="4"/>
        <v>2</v>
      </c>
      <c r="M317">
        <f>MATCH(H:H,价格表!$B$4:$B$35,0)</f>
        <v>32</v>
      </c>
      <c r="N317" s="27">
        <f>L317*15+3</f>
        <v>33</v>
      </c>
    </row>
    <row r="318" spans="1:14">
      <c r="A318" s="20">
        <v>4310937983991</v>
      </c>
      <c r="B318" s="18" t="s">
        <v>16</v>
      </c>
      <c r="C318" s="21">
        <v>20201212</v>
      </c>
      <c r="D318" s="21">
        <v>610538201209</v>
      </c>
      <c r="E318" s="21" t="s">
        <v>16</v>
      </c>
      <c r="F318" s="21">
        <v>20201222</v>
      </c>
      <c r="G318" s="21" t="s">
        <v>17</v>
      </c>
      <c r="H318" s="21" t="s">
        <v>63</v>
      </c>
      <c r="I318" s="21" t="s">
        <v>187</v>
      </c>
      <c r="J318" s="21">
        <v>1.69</v>
      </c>
      <c r="K318" s="21" t="s">
        <v>20</v>
      </c>
      <c r="L318">
        <f t="shared" si="4"/>
        <v>2</v>
      </c>
      <c r="M318">
        <f>MATCH(H:H,价格表!$B$4:$B$35,0)</f>
        <v>21</v>
      </c>
      <c r="N318" s="27">
        <f>IF(J318&lt;=0.3,INDEX(价格表!$B$4:$I$31,M318,2),IF(AND(J318&gt;0.3,J318&lt;=1),INDEX(价格表!$B$4:$I$31,M318,3),IF(AND(J318&gt;1,J318&lt;=2.2),INDEX(价格表!$B$4:$I$31,M318,4),IF(AND(J318&gt;2.2,J318&lt;=3.3),INDEX(价格表!$B$4:$I$31,M318,5),IF(AND(J318&gt;3.3,J318&lt;=4),INDEX(价格表!$B$4:$I$31,M318,6),IF(AND(J318&gt;4,J318&lt;=5.5),INDEX(价格表!$B$4:$I$31,M318,7),IF(J318&gt;5.5,2.6+INDEX(价格表!$B$4:$I$31,M318,8)*L318)))))))</f>
        <v>2.15</v>
      </c>
    </row>
    <row r="319" spans="1:14">
      <c r="A319" s="20">
        <v>4310937984015</v>
      </c>
      <c r="B319" s="18" t="s">
        <v>16</v>
      </c>
      <c r="C319" s="21">
        <v>20201212</v>
      </c>
      <c r="D319" s="21">
        <v>610538201209</v>
      </c>
      <c r="E319" s="21" t="s">
        <v>16</v>
      </c>
      <c r="F319" s="21">
        <v>20201222</v>
      </c>
      <c r="G319" s="21" t="s">
        <v>17</v>
      </c>
      <c r="H319" s="21" t="s">
        <v>25</v>
      </c>
      <c r="I319" s="21" t="s">
        <v>188</v>
      </c>
      <c r="J319" s="21">
        <v>1.45</v>
      </c>
      <c r="K319" s="21" t="s">
        <v>20</v>
      </c>
      <c r="L319">
        <f t="shared" si="4"/>
        <v>2</v>
      </c>
      <c r="M319">
        <f>MATCH(H:H,价格表!$B$4:$B$35,0)</f>
        <v>25</v>
      </c>
      <c r="N319" s="27">
        <f>IF(J319&lt;=0.3,INDEX(价格表!$B$4:$I$31,M319,2),IF(AND(J319&gt;0.3,J319&lt;=1),INDEX(价格表!$B$4:$I$31,M319,3),IF(AND(J319&gt;1,J319&lt;=2.2),INDEX(价格表!$B$4:$I$31,M319,4),IF(AND(J319&gt;2.2,J319&lt;=3.3),INDEX(价格表!$B$4:$I$31,M319,5),IF(AND(J319&gt;3.3,J319&lt;=4),INDEX(价格表!$B$4:$I$31,M319,6),IF(AND(J319&gt;4,J319&lt;=5.5),INDEX(价格表!$B$4:$I$31,M319,7),IF(J319&gt;5.5,2.6+INDEX(价格表!$B$4:$I$31,M319,8)*L319)))))))</f>
        <v>2.15</v>
      </c>
    </row>
    <row r="320" spans="1:14">
      <c r="A320" s="20">
        <v>4310937984016</v>
      </c>
      <c r="B320" s="18" t="s">
        <v>16</v>
      </c>
      <c r="C320" s="21">
        <v>20201212</v>
      </c>
      <c r="D320" s="21">
        <v>610538201209</v>
      </c>
      <c r="E320" s="21" t="s">
        <v>16</v>
      </c>
      <c r="F320" s="21">
        <v>20201222</v>
      </c>
      <c r="G320" s="21" t="s">
        <v>17</v>
      </c>
      <c r="H320" s="21" t="s">
        <v>66</v>
      </c>
      <c r="I320" s="21" t="s">
        <v>113</v>
      </c>
      <c r="J320" s="21">
        <v>1.44</v>
      </c>
      <c r="K320" s="21" t="s">
        <v>20</v>
      </c>
      <c r="L320">
        <f t="shared" si="4"/>
        <v>2</v>
      </c>
      <c r="M320">
        <f>MATCH(H:H,价格表!$B$4:$B$35,0)</f>
        <v>17</v>
      </c>
      <c r="N320" s="27">
        <f>IF(J320&lt;=0.3,INDEX(价格表!$B$4:$I$31,M320,2),IF(AND(J320&gt;0.3,J320&lt;=1),INDEX(价格表!$B$4:$I$31,M320,3),IF(AND(J320&gt;1,J320&lt;=2.2),INDEX(价格表!$B$4:$I$31,M320,4),IF(AND(J320&gt;2.2,J320&lt;=3.3),INDEX(价格表!$B$4:$I$31,M320,5),IF(AND(J320&gt;3.3,J320&lt;=4),INDEX(价格表!$B$4:$I$31,M320,6),IF(AND(J320&gt;4,J320&lt;=5.5),INDEX(价格表!$B$4:$I$31,M320,7),IF(J320&gt;5.5,2.6+INDEX(价格表!$B$4:$I$31,M320,8)*L320)))))))</f>
        <v>2.15</v>
      </c>
    </row>
    <row r="321" spans="1:14">
      <c r="A321" s="20">
        <v>4310937984018</v>
      </c>
      <c r="B321" s="18" t="s">
        <v>16</v>
      </c>
      <c r="C321" s="21">
        <v>20201212</v>
      </c>
      <c r="D321" s="21">
        <v>610538201209</v>
      </c>
      <c r="E321" s="21" t="s">
        <v>16</v>
      </c>
      <c r="F321" s="21">
        <v>20201222</v>
      </c>
      <c r="G321" s="21" t="s">
        <v>17</v>
      </c>
      <c r="H321" s="21" t="s">
        <v>23</v>
      </c>
      <c r="I321" s="21" t="s">
        <v>189</v>
      </c>
      <c r="J321" s="21">
        <v>1.45</v>
      </c>
      <c r="K321" s="21" t="s">
        <v>20</v>
      </c>
      <c r="L321">
        <f t="shared" si="4"/>
        <v>2</v>
      </c>
      <c r="M321">
        <f>MATCH(H:H,价格表!$B$4:$B$35,0)</f>
        <v>15</v>
      </c>
      <c r="N321" s="27">
        <f>IF(J321&lt;=0.3,INDEX(价格表!$B$4:$I$31,M321,2),IF(AND(J321&gt;0.3,J321&lt;=1),INDEX(价格表!$B$4:$I$31,M321,3),IF(AND(J321&gt;1,J321&lt;=2.2),INDEX(价格表!$B$4:$I$31,M321,4),IF(AND(J321&gt;2.2,J321&lt;=3.3),INDEX(价格表!$B$4:$I$31,M321,5),IF(AND(J321&gt;3.3,J321&lt;=4),INDEX(价格表!$B$4:$I$31,M321,6),IF(AND(J321&gt;4,J321&lt;=5.5),INDEX(价格表!$B$4:$I$31,M321,7),IF(J321&gt;5.5,2.6+INDEX(价格表!$B$4:$I$31,M321,8)*L321)))))))</f>
        <v>2.15</v>
      </c>
    </row>
    <row r="322" spans="1:14">
      <c r="A322" s="20">
        <v>4310937984020</v>
      </c>
      <c r="B322" s="18" t="s">
        <v>16</v>
      </c>
      <c r="C322" s="21">
        <v>20201212</v>
      </c>
      <c r="D322" s="21">
        <v>610538201209</v>
      </c>
      <c r="E322" s="21" t="s">
        <v>16</v>
      </c>
      <c r="F322" s="21">
        <v>20201222</v>
      </c>
      <c r="G322" s="21" t="s">
        <v>17</v>
      </c>
      <c r="H322" s="21" t="s">
        <v>23</v>
      </c>
      <c r="I322" s="21" t="s">
        <v>162</v>
      </c>
      <c r="J322" s="21">
        <v>1.49</v>
      </c>
      <c r="K322" s="21" t="s">
        <v>20</v>
      </c>
      <c r="L322">
        <f t="shared" si="4"/>
        <v>2</v>
      </c>
      <c r="M322">
        <f>MATCH(H:H,价格表!$B$4:$B$35,0)</f>
        <v>15</v>
      </c>
      <c r="N322" s="27">
        <f>IF(J322&lt;=0.3,INDEX(价格表!$B$4:$I$31,M322,2),IF(AND(J322&gt;0.3,J322&lt;=1),INDEX(价格表!$B$4:$I$31,M322,3),IF(AND(J322&gt;1,J322&lt;=2.2),INDEX(价格表!$B$4:$I$31,M322,4),IF(AND(J322&gt;2.2,J322&lt;=3.3),INDEX(价格表!$B$4:$I$31,M322,5),IF(AND(J322&gt;3.3,J322&lt;=4),INDEX(价格表!$B$4:$I$31,M322,6),IF(AND(J322&gt;4,J322&lt;=5.5),INDEX(价格表!$B$4:$I$31,M322,7),IF(J322&gt;5.5,2.6+INDEX(价格表!$B$4:$I$31,M322,8)*L322)))))))</f>
        <v>2.15</v>
      </c>
    </row>
    <row r="323" spans="1:14">
      <c r="A323" s="20">
        <v>4310937984021</v>
      </c>
      <c r="B323" s="18" t="s">
        <v>16</v>
      </c>
      <c r="C323" s="21">
        <v>20201212</v>
      </c>
      <c r="D323" s="21">
        <v>610538201209</v>
      </c>
      <c r="E323" s="21" t="s">
        <v>16</v>
      </c>
      <c r="F323" s="21">
        <v>20201222</v>
      </c>
      <c r="G323" s="21" t="s">
        <v>17</v>
      </c>
      <c r="H323" s="21" t="s">
        <v>68</v>
      </c>
      <c r="I323" s="21" t="s">
        <v>69</v>
      </c>
      <c r="J323" s="21">
        <v>1.45</v>
      </c>
      <c r="K323" s="21" t="s">
        <v>20</v>
      </c>
      <c r="L323">
        <f t="shared" si="4"/>
        <v>2</v>
      </c>
      <c r="M323">
        <f>MATCH(H:H,价格表!$B$4:$B$35,0)</f>
        <v>5</v>
      </c>
      <c r="N323" s="27">
        <f>IF(J323&lt;=0.3,INDEX(价格表!$B$4:$I$31,M323,2),IF(AND(J323&gt;0.3,J323&lt;=1),INDEX(价格表!$B$4:$I$31,M323,3),IF(AND(J323&gt;1,J323&lt;=2.2),INDEX(价格表!$B$4:$I$31,M323,4),IF(AND(J323&gt;2.2,J323&lt;=3.3),INDEX(价格表!$B$4:$I$31,M323,5),IF(AND(J323&gt;3.3,J323&lt;=4),INDEX(价格表!$B$4:$I$31,M323,6),IF(AND(J323&gt;4,J323&lt;=5.5),INDEX(价格表!$B$4:$I$31,M323,7),IF(J323&gt;5.5,2.6+INDEX(价格表!$B$4:$I$31,M323,8)*L323)))))))</f>
        <v>2.15</v>
      </c>
    </row>
    <row r="324" spans="1:14">
      <c r="A324" s="20">
        <v>4310937984022</v>
      </c>
      <c r="B324" s="18" t="s">
        <v>16</v>
      </c>
      <c r="C324" s="21">
        <v>20201212</v>
      </c>
      <c r="D324" s="21">
        <v>610538201209</v>
      </c>
      <c r="E324" s="21" t="s">
        <v>16</v>
      </c>
      <c r="F324" s="21">
        <v>20201222</v>
      </c>
      <c r="G324" s="21" t="s">
        <v>17</v>
      </c>
      <c r="H324" s="21" t="s">
        <v>37</v>
      </c>
      <c r="I324" s="21" t="s">
        <v>52</v>
      </c>
      <c r="J324" s="21">
        <v>1.53</v>
      </c>
      <c r="K324" s="21" t="s">
        <v>20</v>
      </c>
      <c r="L324">
        <f t="shared" ref="L324:L387" si="5">ROUNDUP(J324,0)</f>
        <v>2</v>
      </c>
      <c r="M324">
        <f>MATCH(H:H,价格表!$B$4:$B$35,0)</f>
        <v>12</v>
      </c>
      <c r="N324" s="27">
        <f>IF(J324&lt;=0.3,INDEX(价格表!$B$4:$I$31,M324,2),IF(AND(J324&gt;0.3,J324&lt;=1),INDEX(价格表!$B$4:$I$31,M324,3),IF(AND(J324&gt;1,J324&lt;=2.2),INDEX(价格表!$B$4:$I$31,M324,4),IF(AND(J324&gt;2.2,J324&lt;=3.3),INDEX(价格表!$B$4:$I$31,M324,5),IF(AND(J324&gt;3.3,J324&lt;=4),INDEX(价格表!$B$4:$I$31,M324,6),IF(AND(J324&gt;4,J324&lt;=5.5),INDEX(价格表!$B$4:$I$31,M324,7),IF(J324&gt;5.5,2.6+INDEX(价格表!$B$4:$I$31,M324,8)*L324)))))))</f>
        <v>2.15</v>
      </c>
    </row>
    <row r="325" spans="1:14">
      <c r="A325" s="20">
        <v>4310937984023</v>
      </c>
      <c r="B325" s="18" t="s">
        <v>16</v>
      </c>
      <c r="C325" s="21">
        <v>20201212</v>
      </c>
      <c r="D325" s="21">
        <v>610538201209</v>
      </c>
      <c r="E325" s="21" t="s">
        <v>16</v>
      </c>
      <c r="F325" s="21">
        <v>20201222</v>
      </c>
      <c r="G325" s="21" t="s">
        <v>17</v>
      </c>
      <c r="H325" s="21" t="s">
        <v>23</v>
      </c>
      <c r="I325" s="21" t="s">
        <v>190</v>
      </c>
      <c r="J325" s="21">
        <v>1.49</v>
      </c>
      <c r="K325" s="21" t="s">
        <v>20</v>
      </c>
      <c r="L325">
        <f t="shared" si="5"/>
        <v>2</v>
      </c>
      <c r="M325">
        <f>MATCH(H:H,价格表!$B$4:$B$35,0)</f>
        <v>15</v>
      </c>
      <c r="N325" s="27">
        <f>IF(J325&lt;=0.3,INDEX(价格表!$B$4:$I$31,M325,2),IF(AND(J325&gt;0.3,J325&lt;=1),INDEX(价格表!$B$4:$I$31,M325,3),IF(AND(J325&gt;1,J325&lt;=2.2),INDEX(价格表!$B$4:$I$31,M325,4),IF(AND(J325&gt;2.2,J325&lt;=3.3),INDEX(价格表!$B$4:$I$31,M325,5),IF(AND(J325&gt;3.3,J325&lt;=4),INDEX(价格表!$B$4:$I$31,M325,6),IF(AND(J325&gt;4,J325&lt;=5.5),INDEX(价格表!$B$4:$I$31,M325,7),IF(J325&gt;5.5,2.6+INDEX(价格表!$B$4:$I$31,M325,8)*L325)))))))</f>
        <v>2.15</v>
      </c>
    </row>
    <row r="326" spans="1:14">
      <c r="A326" s="20">
        <v>4310937984024</v>
      </c>
      <c r="B326" s="18" t="s">
        <v>16</v>
      </c>
      <c r="C326" s="21">
        <v>20201212</v>
      </c>
      <c r="D326" s="21">
        <v>610538201209</v>
      </c>
      <c r="E326" s="21" t="s">
        <v>16</v>
      </c>
      <c r="F326" s="21">
        <v>20201222</v>
      </c>
      <c r="G326" s="21" t="s">
        <v>17</v>
      </c>
      <c r="H326" s="21" t="s">
        <v>54</v>
      </c>
      <c r="I326" s="21" t="s">
        <v>191</v>
      </c>
      <c r="J326" s="21">
        <v>1.44</v>
      </c>
      <c r="K326" s="21" t="s">
        <v>20</v>
      </c>
      <c r="L326">
        <f t="shared" si="5"/>
        <v>2</v>
      </c>
      <c r="M326">
        <f>MATCH(H:H,价格表!$B$4:$B$35,0)</f>
        <v>14</v>
      </c>
      <c r="N326" s="27">
        <f>IF(J326&lt;=0.3,INDEX(价格表!$B$4:$I$31,M326,2),IF(AND(J326&gt;0.3,J326&lt;=1),INDEX(价格表!$B$4:$I$31,M326,3),IF(AND(J326&gt;1,J326&lt;=2.2),INDEX(价格表!$B$4:$I$31,M326,4),IF(AND(J326&gt;2.2,J326&lt;=3.3),INDEX(价格表!$B$4:$I$31,M326,5),IF(AND(J326&gt;3.3,J326&lt;=4),INDEX(价格表!$B$4:$I$31,M326,6),IF(AND(J326&gt;4,J326&lt;=5.5),INDEX(价格表!$B$4:$I$31,M326,7),IF(J326&gt;5.5,2.6+INDEX(价格表!$B$4:$I$31,M326,8)*L326)))))))</f>
        <v>2.15</v>
      </c>
    </row>
    <row r="327" spans="1:14">
      <c r="A327" s="20">
        <v>4310937985377</v>
      </c>
      <c r="B327" s="18" t="s">
        <v>16</v>
      </c>
      <c r="C327" s="21">
        <v>20201212</v>
      </c>
      <c r="D327" s="21">
        <v>610538201209</v>
      </c>
      <c r="E327" s="21" t="s">
        <v>16</v>
      </c>
      <c r="F327" s="21">
        <v>20201222</v>
      </c>
      <c r="G327" s="21" t="s">
        <v>17</v>
      </c>
      <c r="H327" s="21" t="s">
        <v>27</v>
      </c>
      <c r="I327" s="21" t="s">
        <v>28</v>
      </c>
      <c r="J327" s="21">
        <v>1.48</v>
      </c>
      <c r="K327" s="21" t="s">
        <v>20</v>
      </c>
      <c r="L327">
        <f t="shared" si="5"/>
        <v>2</v>
      </c>
      <c r="M327">
        <f>MATCH(H:H,价格表!$B$4:$B$35,0)</f>
        <v>3</v>
      </c>
      <c r="N327" s="27">
        <f>IF(J327&lt;=0.3,INDEX(价格表!$B$4:$I$31,M327,2),IF(AND(J327&gt;0.3,J327&lt;=1),INDEX(价格表!$B$4:$I$31,M327,3),IF(AND(J327&gt;1,J327&lt;=2.2),INDEX(价格表!$B$4:$I$31,M327,4),IF(AND(J327&gt;2.2,J327&lt;=3.3),INDEX(价格表!$B$4:$I$31,M327,5),IF(AND(J327&gt;3.3,J327&lt;=4),INDEX(价格表!$B$4:$I$31,M327,6),IF(AND(J327&gt;4,J327&lt;=5.5),INDEX(价格表!$B$4:$I$31,M327,7),IF(J327&gt;5.5,2.6+INDEX(价格表!$B$4:$I$31,M327,8)*L327)))))))</f>
        <v>2.15</v>
      </c>
    </row>
    <row r="328" spans="1:14">
      <c r="A328" s="20">
        <v>4310937985378</v>
      </c>
      <c r="B328" s="18" t="s">
        <v>16</v>
      </c>
      <c r="C328" s="21">
        <v>20201212</v>
      </c>
      <c r="D328" s="21">
        <v>610538201209</v>
      </c>
      <c r="E328" s="21" t="s">
        <v>16</v>
      </c>
      <c r="F328" s="21">
        <v>20201222</v>
      </c>
      <c r="G328" s="21" t="s">
        <v>17</v>
      </c>
      <c r="H328" s="21" t="s">
        <v>33</v>
      </c>
      <c r="I328" s="21" t="s">
        <v>34</v>
      </c>
      <c r="J328" s="21">
        <v>1.45</v>
      </c>
      <c r="K328" s="21" t="s">
        <v>20</v>
      </c>
      <c r="L328">
        <f t="shared" si="5"/>
        <v>2</v>
      </c>
      <c r="M328">
        <f>MATCH(H:H,价格表!$B$4:$B$35,0)</f>
        <v>13</v>
      </c>
      <c r="N328" s="27">
        <f>IF(J328&lt;=0.3,INDEX(价格表!$B$4:$I$31,M328,2),IF(AND(J328&gt;0.3,J328&lt;=1),INDEX(价格表!$B$4:$I$31,M328,3),IF(AND(J328&gt;1,J328&lt;=2.2),INDEX(价格表!$B$4:$I$31,M328,4),IF(AND(J328&gt;2.2,J328&lt;=3.3),INDEX(价格表!$B$4:$I$31,M328,5),IF(AND(J328&gt;3.3,J328&lt;=4),INDEX(价格表!$B$4:$I$31,M328,6),IF(AND(J328&gt;4,J328&lt;=5.5),INDEX(价格表!$B$4:$I$31,M328,7),IF(J328&gt;5.5,2.6+INDEX(价格表!$B$4:$I$31,M328,8)*L328)))))))</f>
        <v>2.15</v>
      </c>
    </row>
    <row r="329" spans="1:14">
      <c r="A329" s="20">
        <v>4310937985379</v>
      </c>
      <c r="B329" s="18" t="s">
        <v>16</v>
      </c>
      <c r="C329" s="21">
        <v>20201212</v>
      </c>
      <c r="D329" s="21">
        <v>610538201209</v>
      </c>
      <c r="E329" s="21" t="s">
        <v>16</v>
      </c>
      <c r="F329" s="21">
        <v>20201222</v>
      </c>
      <c r="G329" s="21" t="s">
        <v>17</v>
      </c>
      <c r="H329" s="21" t="s">
        <v>73</v>
      </c>
      <c r="I329" s="21" t="s">
        <v>74</v>
      </c>
      <c r="J329" s="21">
        <v>1.56</v>
      </c>
      <c r="K329" s="21" t="s">
        <v>20</v>
      </c>
      <c r="L329">
        <f t="shared" si="5"/>
        <v>2</v>
      </c>
      <c r="M329">
        <f>MATCH(H:H,价格表!$B$4:$B$35,0)</f>
        <v>7</v>
      </c>
      <c r="N329" s="27">
        <f>IF(J329&lt;=0.3,INDEX(价格表!$B$4:$I$31,M329,2),IF(AND(J329&gt;0.3,J329&lt;=1),INDEX(价格表!$B$4:$I$31,M329,3),IF(AND(J329&gt;1,J329&lt;=2.2),INDEX(价格表!$B$4:$I$31,M329,4),IF(AND(J329&gt;2.2,J329&lt;=3.3),INDEX(价格表!$B$4:$I$31,M329,5),IF(AND(J329&gt;3.3,J329&lt;=4),INDEX(价格表!$B$4:$I$31,M329,6),IF(AND(J329&gt;4,J329&lt;=5.5),INDEX(价格表!$B$4:$I$31,M329,7),IF(J329&gt;5.5,2.6+INDEX(价格表!$B$4:$I$31,M329,8)*L329)))))))</f>
        <v>2.15</v>
      </c>
    </row>
    <row r="330" spans="1:14">
      <c r="A330" s="20">
        <v>4310937985380</v>
      </c>
      <c r="B330" s="18" t="s">
        <v>16</v>
      </c>
      <c r="C330" s="21">
        <v>20201212</v>
      </c>
      <c r="D330" s="21">
        <v>610538201209</v>
      </c>
      <c r="E330" s="21" t="s">
        <v>16</v>
      </c>
      <c r="F330" s="21">
        <v>20201222</v>
      </c>
      <c r="G330" s="21" t="s">
        <v>17</v>
      </c>
      <c r="H330" s="21" t="s">
        <v>75</v>
      </c>
      <c r="I330" s="21" t="s">
        <v>192</v>
      </c>
      <c r="J330" s="21">
        <v>1.44</v>
      </c>
      <c r="K330" s="21" t="s">
        <v>20</v>
      </c>
      <c r="L330">
        <f t="shared" si="5"/>
        <v>2</v>
      </c>
      <c r="M330">
        <f>MATCH(H:H,价格表!$B$4:$B$35,0)</f>
        <v>24</v>
      </c>
      <c r="N330" s="27">
        <f>IF(J330&lt;=0.3,INDEX(价格表!$B$4:$I$31,M330,2),IF(AND(J330&gt;0.3,J330&lt;=1),INDEX(价格表!$B$4:$I$31,M330,3),IF(AND(J330&gt;1,J330&lt;=2.2),INDEX(价格表!$B$4:$I$31,M330,4),IF(AND(J330&gt;2.2,J330&lt;=3.3),INDEX(价格表!$B$4:$I$31,M330,5),IF(AND(J330&gt;3.3,J330&lt;=4),INDEX(价格表!$B$4:$I$31,M330,6),IF(AND(J330&gt;4,J330&lt;=5.5),INDEX(价格表!$B$4:$I$31,M330,7),IF(J330&gt;5.5,2.6+INDEX(价格表!$B$4:$I$31,M330,8)*L330)))))))</f>
        <v>2.15</v>
      </c>
    </row>
    <row r="331" spans="1:14">
      <c r="A331" s="20">
        <v>4310937985381</v>
      </c>
      <c r="B331" s="18" t="s">
        <v>16</v>
      </c>
      <c r="C331" s="21">
        <v>20201212</v>
      </c>
      <c r="D331" s="21">
        <v>610538201209</v>
      </c>
      <c r="E331" s="21" t="s">
        <v>16</v>
      </c>
      <c r="F331" s="21">
        <v>20201222</v>
      </c>
      <c r="G331" s="21" t="s">
        <v>17</v>
      </c>
      <c r="H331" s="21" t="s">
        <v>27</v>
      </c>
      <c r="I331" s="21" t="s">
        <v>28</v>
      </c>
      <c r="J331" s="21">
        <v>1.43</v>
      </c>
      <c r="K331" s="21" t="s">
        <v>20</v>
      </c>
      <c r="L331">
        <f t="shared" si="5"/>
        <v>2</v>
      </c>
      <c r="M331">
        <f>MATCH(H:H,价格表!$B$4:$B$35,0)</f>
        <v>3</v>
      </c>
      <c r="N331" s="27">
        <f>IF(J331&lt;=0.3,INDEX(价格表!$B$4:$I$31,M331,2),IF(AND(J331&gt;0.3,J331&lt;=1),INDEX(价格表!$B$4:$I$31,M331,3),IF(AND(J331&gt;1,J331&lt;=2.2),INDEX(价格表!$B$4:$I$31,M331,4),IF(AND(J331&gt;2.2,J331&lt;=3.3),INDEX(价格表!$B$4:$I$31,M331,5),IF(AND(J331&gt;3.3,J331&lt;=4),INDEX(价格表!$B$4:$I$31,M331,6),IF(AND(J331&gt;4,J331&lt;=5.5),INDEX(价格表!$B$4:$I$31,M331,7),IF(J331&gt;5.5,2.6+INDEX(价格表!$B$4:$I$31,M331,8)*L331)))))))</f>
        <v>2.15</v>
      </c>
    </row>
    <row r="332" spans="1:14">
      <c r="A332" s="20">
        <v>4310937985382</v>
      </c>
      <c r="B332" s="18" t="s">
        <v>16</v>
      </c>
      <c r="C332" s="21">
        <v>20201212</v>
      </c>
      <c r="D332" s="21">
        <v>610538201209</v>
      </c>
      <c r="E332" s="21" t="s">
        <v>16</v>
      </c>
      <c r="F332" s="21">
        <v>20201222</v>
      </c>
      <c r="G332" s="21" t="s">
        <v>17</v>
      </c>
      <c r="H332" s="21" t="s">
        <v>27</v>
      </c>
      <c r="I332" s="21" t="s">
        <v>28</v>
      </c>
      <c r="J332" s="21">
        <v>1.61</v>
      </c>
      <c r="K332" s="21" t="s">
        <v>20</v>
      </c>
      <c r="L332">
        <f t="shared" si="5"/>
        <v>2</v>
      </c>
      <c r="M332">
        <f>MATCH(H:H,价格表!$B$4:$B$35,0)</f>
        <v>3</v>
      </c>
      <c r="N332" s="27">
        <f>IF(J332&lt;=0.3,INDEX(价格表!$B$4:$I$31,M332,2),IF(AND(J332&gt;0.3,J332&lt;=1),INDEX(价格表!$B$4:$I$31,M332,3),IF(AND(J332&gt;1,J332&lt;=2.2),INDEX(价格表!$B$4:$I$31,M332,4),IF(AND(J332&gt;2.2,J332&lt;=3.3),INDEX(价格表!$B$4:$I$31,M332,5),IF(AND(J332&gt;3.3,J332&lt;=4),INDEX(价格表!$B$4:$I$31,M332,6),IF(AND(J332&gt;4,J332&lt;=5.5),INDEX(价格表!$B$4:$I$31,M332,7),IF(J332&gt;5.5,2.6+INDEX(价格表!$B$4:$I$31,M332,8)*L332)))))))</f>
        <v>2.15</v>
      </c>
    </row>
    <row r="333" spans="1:14">
      <c r="A333" s="20">
        <v>4310937985383</v>
      </c>
      <c r="B333" s="18" t="s">
        <v>16</v>
      </c>
      <c r="C333" s="21">
        <v>20201212</v>
      </c>
      <c r="D333" s="21">
        <v>610538201209</v>
      </c>
      <c r="E333" s="21" t="s">
        <v>16</v>
      </c>
      <c r="F333" s="21">
        <v>20201222</v>
      </c>
      <c r="G333" s="21" t="s">
        <v>17</v>
      </c>
      <c r="H333" s="21" t="s">
        <v>75</v>
      </c>
      <c r="I333" s="21" t="s">
        <v>114</v>
      </c>
      <c r="J333" s="21">
        <v>1.51</v>
      </c>
      <c r="K333" s="21" t="s">
        <v>20</v>
      </c>
      <c r="L333">
        <f t="shared" si="5"/>
        <v>2</v>
      </c>
      <c r="M333">
        <f>MATCH(H:H,价格表!$B$4:$B$35,0)</f>
        <v>24</v>
      </c>
      <c r="N333" s="27">
        <f>IF(J333&lt;=0.3,INDEX(价格表!$B$4:$I$31,M333,2),IF(AND(J333&gt;0.3,J333&lt;=1),INDEX(价格表!$B$4:$I$31,M333,3),IF(AND(J333&gt;1,J333&lt;=2.2),INDEX(价格表!$B$4:$I$31,M333,4),IF(AND(J333&gt;2.2,J333&lt;=3.3),INDEX(价格表!$B$4:$I$31,M333,5),IF(AND(J333&gt;3.3,J333&lt;=4),INDEX(价格表!$B$4:$I$31,M333,6),IF(AND(J333&gt;4,J333&lt;=5.5),INDEX(价格表!$B$4:$I$31,M333,7),IF(J333&gt;5.5,2.6+INDEX(价格表!$B$4:$I$31,M333,8)*L333)))))))</f>
        <v>2.15</v>
      </c>
    </row>
    <row r="334" spans="1:14">
      <c r="A334" s="20">
        <v>4310937985384</v>
      </c>
      <c r="B334" s="18" t="s">
        <v>16</v>
      </c>
      <c r="C334" s="21">
        <v>20201212</v>
      </c>
      <c r="D334" s="21">
        <v>610538201209</v>
      </c>
      <c r="E334" s="21" t="s">
        <v>16</v>
      </c>
      <c r="F334" s="21">
        <v>20201222</v>
      </c>
      <c r="G334" s="21" t="s">
        <v>17</v>
      </c>
      <c r="H334" s="21" t="s">
        <v>50</v>
      </c>
      <c r="I334" s="21" t="s">
        <v>62</v>
      </c>
      <c r="J334" s="21">
        <v>1.45</v>
      </c>
      <c r="K334" s="21" t="s">
        <v>20</v>
      </c>
      <c r="L334">
        <f t="shared" si="5"/>
        <v>2</v>
      </c>
      <c r="M334">
        <f>MATCH(H:H,价格表!$B$4:$B$35,0)</f>
        <v>4</v>
      </c>
      <c r="N334" s="27">
        <f>IF(J334&lt;=0.3,INDEX(价格表!$B$4:$I$31,M334,2),IF(AND(J334&gt;0.3,J334&lt;=1),INDEX(价格表!$B$4:$I$31,M334,3),IF(AND(J334&gt;1,J334&lt;=2.2),INDEX(价格表!$B$4:$I$31,M334,4),IF(AND(J334&gt;2.2,J334&lt;=3.3),INDEX(价格表!$B$4:$I$31,M334,5),IF(AND(J334&gt;3.3,J334&lt;=4),INDEX(价格表!$B$4:$I$31,M334,6),IF(AND(J334&gt;4,J334&lt;=5.5),INDEX(价格表!$B$4:$I$31,M334,7),IF(J334&gt;5.5,2.6+INDEX(价格表!$B$4:$I$31,M334,8)*L334)))))))</f>
        <v>2.15</v>
      </c>
    </row>
    <row r="335" spans="1:14">
      <c r="A335" s="20">
        <v>4310937985385</v>
      </c>
      <c r="B335" s="18" t="s">
        <v>16</v>
      </c>
      <c r="C335" s="21">
        <v>20201212</v>
      </c>
      <c r="D335" s="21">
        <v>610538201209</v>
      </c>
      <c r="E335" s="21" t="s">
        <v>16</v>
      </c>
      <c r="F335" s="21">
        <v>20201222</v>
      </c>
      <c r="G335" s="21" t="s">
        <v>17</v>
      </c>
      <c r="H335" s="21" t="s">
        <v>50</v>
      </c>
      <c r="I335" s="21" t="s">
        <v>51</v>
      </c>
      <c r="J335" s="21">
        <v>1.49</v>
      </c>
      <c r="K335" s="21" t="s">
        <v>20</v>
      </c>
      <c r="L335">
        <f t="shared" si="5"/>
        <v>2</v>
      </c>
      <c r="M335">
        <f>MATCH(H:H,价格表!$B$4:$B$35,0)</f>
        <v>4</v>
      </c>
      <c r="N335" s="27">
        <f>IF(J335&lt;=0.3,INDEX(价格表!$B$4:$I$31,M335,2),IF(AND(J335&gt;0.3,J335&lt;=1),INDEX(价格表!$B$4:$I$31,M335,3),IF(AND(J335&gt;1,J335&lt;=2.2),INDEX(价格表!$B$4:$I$31,M335,4),IF(AND(J335&gt;2.2,J335&lt;=3.3),INDEX(价格表!$B$4:$I$31,M335,5),IF(AND(J335&gt;3.3,J335&lt;=4),INDEX(价格表!$B$4:$I$31,M335,6),IF(AND(J335&gt;4,J335&lt;=5.5),INDEX(价格表!$B$4:$I$31,M335,7),IF(J335&gt;5.5,2.6+INDEX(价格表!$B$4:$I$31,M335,8)*L335)))))))</f>
        <v>2.15</v>
      </c>
    </row>
    <row r="336" spans="1:14">
      <c r="A336" s="20">
        <v>4310937985431</v>
      </c>
      <c r="B336" s="18" t="s">
        <v>16</v>
      </c>
      <c r="C336" s="21">
        <v>20201212</v>
      </c>
      <c r="D336" s="21">
        <v>610538201209</v>
      </c>
      <c r="E336" s="21" t="s">
        <v>16</v>
      </c>
      <c r="F336" s="21">
        <v>20201222</v>
      </c>
      <c r="G336" s="21" t="s">
        <v>17</v>
      </c>
      <c r="H336" s="21" t="s">
        <v>27</v>
      </c>
      <c r="I336" s="21" t="s">
        <v>126</v>
      </c>
      <c r="J336" s="21">
        <v>1.45</v>
      </c>
      <c r="K336" s="21" t="s">
        <v>20</v>
      </c>
      <c r="L336">
        <f t="shared" si="5"/>
        <v>2</v>
      </c>
      <c r="M336">
        <f>MATCH(H:H,价格表!$B$4:$B$35,0)</f>
        <v>3</v>
      </c>
      <c r="N336" s="27">
        <f>IF(J336&lt;=0.3,INDEX(价格表!$B$4:$I$31,M336,2),IF(AND(J336&gt;0.3,J336&lt;=1),INDEX(价格表!$B$4:$I$31,M336,3),IF(AND(J336&gt;1,J336&lt;=2.2),INDEX(价格表!$B$4:$I$31,M336,4),IF(AND(J336&gt;2.2,J336&lt;=3.3),INDEX(价格表!$B$4:$I$31,M336,5),IF(AND(J336&gt;3.3,J336&lt;=4),INDEX(价格表!$B$4:$I$31,M336,6),IF(AND(J336&gt;4,J336&lt;=5.5),INDEX(价格表!$B$4:$I$31,M336,7),IF(J336&gt;5.5,2.6+INDEX(价格表!$B$4:$I$31,M336,8)*L336)))))))</f>
        <v>2.15</v>
      </c>
    </row>
    <row r="337" spans="1:14">
      <c r="A337" s="20">
        <v>4310937985433</v>
      </c>
      <c r="B337" s="18" t="s">
        <v>16</v>
      </c>
      <c r="C337" s="21">
        <v>20201212</v>
      </c>
      <c r="D337" s="21">
        <v>610538201209</v>
      </c>
      <c r="E337" s="21" t="s">
        <v>16</v>
      </c>
      <c r="F337" s="21">
        <v>20201222</v>
      </c>
      <c r="G337" s="21" t="s">
        <v>17</v>
      </c>
      <c r="H337" s="21" t="s">
        <v>68</v>
      </c>
      <c r="I337" s="21" t="s">
        <v>97</v>
      </c>
      <c r="J337" s="21">
        <v>1.72</v>
      </c>
      <c r="K337" s="21" t="s">
        <v>20</v>
      </c>
      <c r="L337">
        <f t="shared" si="5"/>
        <v>2</v>
      </c>
      <c r="M337">
        <f>MATCH(H:H,价格表!$B$4:$B$35,0)</f>
        <v>5</v>
      </c>
      <c r="N337" s="27">
        <f>IF(J337&lt;=0.3,INDEX(价格表!$B$4:$I$31,M337,2),IF(AND(J337&gt;0.3,J337&lt;=1),INDEX(价格表!$B$4:$I$31,M337,3),IF(AND(J337&gt;1,J337&lt;=2.2),INDEX(价格表!$B$4:$I$31,M337,4),IF(AND(J337&gt;2.2,J337&lt;=3.3),INDEX(价格表!$B$4:$I$31,M337,5),IF(AND(J337&gt;3.3,J337&lt;=4),INDEX(价格表!$B$4:$I$31,M337,6),IF(AND(J337&gt;4,J337&lt;=5.5),INDEX(价格表!$B$4:$I$31,M337,7),IF(J337&gt;5.5,2.6+INDEX(价格表!$B$4:$I$31,M337,8)*L337)))))))</f>
        <v>2.15</v>
      </c>
    </row>
    <row r="338" spans="1:14">
      <c r="A338" s="20">
        <v>4310937985434</v>
      </c>
      <c r="B338" s="18" t="s">
        <v>16</v>
      </c>
      <c r="C338" s="21">
        <v>20201212</v>
      </c>
      <c r="D338" s="21">
        <v>610538201209</v>
      </c>
      <c r="E338" s="21" t="s">
        <v>16</v>
      </c>
      <c r="F338" s="21">
        <v>20201222</v>
      </c>
      <c r="G338" s="21" t="s">
        <v>17</v>
      </c>
      <c r="H338" s="21" t="s">
        <v>39</v>
      </c>
      <c r="I338" s="21" t="s">
        <v>81</v>
      </c>
      <c r="J338" s="21">
        <v>1.45</v>
      </c>
      <c r="K338" s="21" t="s">
        <v>20</v>
      </c>
      <c r="L338">
        <f t="shared" si="5"/>
        <v>2</v>
      </c>
      <c r="M338">
        <f>MATCH(H:H,价格表!$B$4:$B$35,0)</f>
        <v>23</v>
      </c>
      <c r="N338" s="27">
        <f>IF(J338&lt;=0.3,INDEX(价格表!$B$4:$I$31,M338,2),IF(AND(J338&gt;0.3,J338&lt;=1),INDEX(价格表!$B$4:$I$31,M338,3),IF(AND(J338&gt;1,J338&lt;=2.2),INDEX(价格表!$B$4:$I$31,M338,4),IF(AND(J338&gt;2.2,J338&lt;=3.3),INDEX(价格表!$B$4:$I$31,M338,5),IF(AND(J338&gt;3.3,J338&lt;=4),INDEX(价格表!$B$4:$I$31,M338,6),IF(AND(J338&gt;4,J338&lt;=5.5),INDEX(价格表!$B$4:$I$31,M338,7),IF(J338&gt;5.5,2.6+INDEX(价格表!$B$4:$I$31,M338,8)*L338)))))))</f>
        <v>2.15</v>
      </c>
    </row>
    <row r="339" spans="1:14">
      <c r="A339" s="20">
        <v>4310937985435</v>
      </c>
      <c r="B339" s="18" t="s">
        <v>16</v>
      </c>
      <c r="C339" s="21">
        <v>20201212</v>
      </c>
      <c r="D339" s="21">
        <v>610538201209</v>
      </c>
      <c r="E339" s="21" t="s">
        <v>16</v>
      </c>
      <c r="F339" s="21">
        <v>20201222</v>
      </c>
      <c r="G339" s="21" t="s">
        <v>17</v>
      </c>
      <c r="H339" s="21" t="s">
        <v>68</v>
      </c>
      <c r="I339" s="21" t="s">
        <v>193</v>
      </c>
      <c r="J339" s="21">
        <v>1.79</v>
      </c>
      <c r="K339" s="21" t="s">
        <v>20</v>
      </c>
      <c r="L339">
        <f t="shared" si="5"/>
        <v>2</v>
      </c>
      <c r="M339">
        <f>MATCH(H:H,价格表!$B$4:$B$35,0)</f>
        <v>5</v>
      </c>
      <c r="N339" s="27">
        <f>IF(J339&lt;=0.3,INDEX(价格表!$B$4:$I$31,M339,2),IF(AND(J339&gt;0.3,J339&lt;=1),INDEX(价格表!$B$4:$I$31,M339,3),IF(AND(J339&gt;1,J339&lt;=2.2),INDEX(价格表!$B$4:$I$31,M339,4),IF(AND(J339&gt;2.2,J339&lt;=3.3),INDEX(价格表!$B$4:$I$31,M339,5),IF(AND(J339&gt;3.3,J339&lt;=4),INDEX(价格表!$B$4:$I$31,M339,6),IF(AND(J339&gt;4,J339&lt;=5.5),INDEX(价格表!$B$4:$I$31,M339,7),IF(J339&gt;5.5,2.6+INDEX(价格表!$B$4:$I$31,M339,8)*L339)))))))</f>
        <v>2.15</v>
      </c>
    </row>
    <row r="340" spans="1:14">
      <c r="A340" s="20">
        <v>4310937985436</v>
      </c>
      <c r="B340" s="18" t="s">
        <v>16</v>
      </c>
      <c r="C340" s="21">
        <v>20201212</v>
      </c>
      <c r="D340" s="21">
        <v>610538201209</v>
      </c>
      <c r="E340" s="21" t="s">
        <v>16</v>
      </c>
      <c r="F340" s="21">
        <v>20201222</v>
      </c>
      <c r="G340" s="21" t="s">
        <v>17</v>
      </c>
      <c r="H340" s="21" t="s">
        <v>63</v>
      </c>
      <c r="I340" s="21" t="s">
        <v>187</v>
      </c>
      <c r="J340" s="21">
        <v>2.82</v>
      </c>
      <c r="K340" s="21" t="s">
        <v>20</v>
      </c>
      <c r="L340">
        <f t="shared" si="5"/>
        <v>3</v>
      </c>
      <c r="M340">
        <f>MATCH(H:H,价格表!$B$4:$B$35,0)</f>
        <v>21</v>
      </c>
      <c r="N340" s="27">
        <f>IF(J340&lt;=0.3,INDEX(价格表!$B$4:$I$31,M340,2),IF(AND(J340&gt;0.3,J340&lt;=1),INDEX(价格表!$B$4:$I$31,M340,3),IF(AND(J340&gt;1,J340&lt;=2.2),INDEX(价格表!$B$4:$I$31,M340,4),IF(AND(J340&gt;2.2,J340&lt;=3.3),INDEX(价格表!$B$4:$I$31,M340,5),IF(AND(J340&gt;3.3,J340&lt;=4),INDEX(价格表!$B$4:$I$31,M340,6),IF(AND(J340&gt;4,J340&lt;=5.5),INDEX(价格表!$B$4:$I$31,M340,7),IF(J340&gt;5.5,2.6+INDEX(价格表!$B$4:$I$31,M340,8)*L340)))))))</f>
        <v>2.5</v>
      </c>
    </row>
    <row r="341" spans="1:14">
      <c r="A341" s="20">
        <v>4310937985437</v>
      </c>
      <c r="B341" s="18" t="s">
        <v>16</v>
      </c>
      <c r="C341" s="21">
        <v>20201212</v>
      </c>
      <c r="D341" s="21">
        <v>610538201209</v>
      </c>
      <c r="E341" s="21" t="s">
        <v>16</v>
      </c>
      <c r="F341" s="21">
        <v>20201222</v>
      </c>
      <c r="G341" s="21" t="s">
        <v>17</v>
      </c>
      <c r="H341" s="21" t="s">
        <v>27</v>
      </c>
      <c r="I341" s="21" t="s">
        <v>49</v>
      </c>
      <c r="J341" s="21">
        <v>1.45</v>
      </c>
      <c r="K341" s="21" t="s">
        <v>20</v>
      </c>
      <c r="L341">
        <f t="shared" si="5"/>
        <v>2</v>
      </c>
      <c r="M341">
        <f>MATCH(H:H,价格表!$B$4:$B$35,0)</f>
        <v>3</v>
      </c>
      <c r="N341" s="27">
        <f>IF(J341&lt;=0.3,INDEX(价格表!$B$4:$I$31,M341,2),IF(AND(J341&gt;0.3,J341&lt;=1),INDEX(价格表!$B$4:$I$31,M341,3),IF(AND(J341&gt;1,J341&lt;=2.2),INDEX(价格表!$B$4:$I$31,M341,4),IF(AND(J341&gt;2.2,J341&lt;=3.3),INDEX(价格表!$B$4:$I$31,M341,5),IF(AND(J341&gt;3.3,J341&lt;=4),INDEX(价格表!$B$4:$I$31,M341,6),IF(AND(J341&gt;4,J341&lt;=5.5),INDEX(价格表!$B$4:$I$31,M341,7),IF(J341&gt;5.5,2.6+INDEX(价格表!$B$4:$I$31,M341,8)*L341)))))))</f>
        <v>2.15</v>
      </c>
    </row>
    <row r="342" spans="1:14">
      <c r="A342" s="20">
        <v>4310937985438</v>
      </c>
      <c r="B342" s="18" t="s">
        <v>16</v>
      </c>
      <c r="C342" s="21">
        <v>20201212</v>
      </c>
      <c r="D342" s="21">
        <v>610538201209</v>
      </c>
      <c r="E342" s="21" t="s">
        <v>16</v>
      </c>
      <c r="F342" s="21">
        <v>20201222</v>
      </c>
      <c r="G342" s="21" t="s">
        <v>17</v>
      </c>
      <c r="H342" s="21" t="s">
        <v>50</v>
      </c>
      <c r="I342" s="21" t="s">
        <v>62</v>
      </c>
      <c r="J342" s="21">
        <v>1.54</v>
      </c>
      <c r="K342" s="21" t="s">
        <v>20</v>
      </c>
      <c r="L342">
        <f t="shared" si="5"/>
        <v>2</v>
      </c>
      <c r="M342">
        <f>MATCH(H:H,价格表!$B$4:$B$35,0)</f>
        <v>4</v>
      </c>
      <c r="N342" s="27">
        <f>IF(J342&lt;=0.3,INDEX(价格表!$B$4:$I$31,M342,2),IF(AND(J342&gt;0.3,J342&lt;=1),INDEX(价格表!$B$4:$I$31,M342,3),IF(AND(J342&gt;1,J342&lt;=2.2),INDEX(价格表!$B$4:$I$31,M342,4),IF(AND(J342&gt;2.2,J342&lt;=3.3),INDEX(价格表!$B$4:$I$31,M342,5),IF(AND(J342&gt;3.3,J342&lt;=4),INDEX(价格表!$B$4:$I$31,M342,6),IF(AND(J342&gt;4,J342&lt;=5.5),INDEX(价格表!$B$4:$I$31,M342,7),IF(J342&gt;5.5,2.6+INDEX(价格表!$B$4:$I$31,M342,8)*L342)))))))</f>
        <v>2.15</v>
      </c>
    </row>
    <row r="343" spans="1:14">
      <c r="A343" s="20">
        <v>4310937985439</v>
      </c>
      <c r="B343" s="18" t="s">
        <v>16</v>
      </c>
      <c r="C343" s="21">
        <v>20201212</v>
      </c>
      <c r="D343" s="21">
        <v>610538201209</v>
      </c>
      <c r="E343" s="21" t="s">
        <v>16</v>
      </c>
      <c r="F343" s="21">
        <v>20201222</v>
      </c>
      <c r="G343" s="21" t="s">
        <v>17</v>
      </c>
      <c r="H343" s="21" t="s">
        <v>27</v>
      </c>
      <c r="I343" s="21" t="s">
        <v>28</v>
      </c>
      <c r="J343" s="21">
        <v>1.53</v>
      </c>
      <c r="K343" s="21" t="s">
        <v>20</v>
      </c>
      <c r="L343">
        <f t="shared" si="5"/>
        <v>2</v>
      </c>
      <c r="M343">
        <f>MATCH(H:H,价格表!$B$4:$B$35,0)</f>
        <v>3</v>
      </c>
      <c r="N343" s="27">
        <f>IF(J343&lt;=0.3,INDEX(价格表!$B$4:$I$31,M343,2),IF(AND(J343&gt;0.3,J343&lt;=1),INDEX(价格表!$B$4:$I$31,M343,3),IF(AND(J343&gt;1,J343&lt;=2.2),INDEX(价格表!$B$4:$I$31,M343,4),IF(AND(J343&gt;2.2,J343&lt;=3.3),INDEX(价格表!$B$4:$I$31,M343,5),IF(AND(J343&gt;3.3,J343&lt;=4),INDEX(价格表!$B$4:$I$31,M343,6),IF(AND(J343&gt;4,J343&lt;=5.5),INDEX(价格表!$B$4:$I$31,M343,7),IF(J343&gt;5.5,2.6+INDEX(价格表!$B$4:$I$31,M343,8)*L343)))))))</f>
        <v>2.15</v>
      </c>
    </row>
    <row r="344" spans="1:14">
      <c r="A344" s="20">
        <v>4310937985440</v>
      </c>
      <c r="B344" s="18" t="s">
        <v>16</v>
      </c>
      <c r="C344" s="21">
        <v>20201212</v>
      </c>
      <c r="D344" s="21">
        <v>610538201209</v>
      </c>
      <c r="E344" s="21" t="s">
        <v>16</v>
      </c>
      <c r="F344" s="21">
        <v>20201222</v>
      </c>
      <c r="G344" s="21" t="s">
        <v>17</v>
      </c>
      <c r="H344" s="21" t="s">
        <v>50</v>
      </c>
      <c r="I344" s="21" t="s">
        <v>77</v>
      </c>
      <c r="J344" s="21">
        <v>1.45</v>
      </c>
      <c r="K344" s="21" t="s">
        <v>20</v>
      </c>
      <c r="L344">
        <f t="shared" si="5"/>
        <v>2</v>
      </c>
      <c r="M344">
        <f>MATCH(H:H,价格表!$B$4:$B$35,0)</f>
        <v>4</v>
      </c>
      <c r="N344" s="27">
        <f>IF(J344&lt;=0.3,INDEX(价格表!$B$4:$I$31,M344,2),IF(AND(J344&gt;0.3,J344&lt;=1),INDEX(价格表!$B$4:$I$31,M344,3),IF(AND(J344&gt;1,J344&lt;=2.2),INDEX(价格表!$B$4:$I$31,M344,4),IF(AND(J344&gt;2.2,J344&lt;=3.3),INDEX(价格表!$B$4:$I$31,M344,5),IF(AND(J344&gt;3.3,J344&lt;=4),INDEX(价格表!$B$4:$I$31,M344,6),IF(AND(J344&gt;4,J344&lt;=5.5),INDEX(价格表!$B$4:$I$31,M344,7),IF(J344&gt;5.5,2.6+INDEX(价格表!$B$4:$I$31,M344,8)*L344)))))))</f>
        <v>2.15</v>
      </c>
    </row>
    <row r="345" spans="1:14">
      <c r="A345" s="20">
        <v>4310937986664</v>
      </c>
      <c r="B345" s="18" t="s">
        <v>16</v>
      </c>
      <c r="C345" s="21">
        <v>20201212</v>
      </c>
      <c r="D345" s="21">
        <v>610538201209</v>
      </c>
      <c r="E345" s="21" t="s">
        <v>16</v>
      </c>
      <c r="F345" s="21">
        <v>20201222</v>
      </c>
      <c r="G345" s="21" t="s">
        <v>17</v>
      </c>
      <c r="H345" s="21" t="s">
        <v>54</v>
      </c>
      <c r="I345" s="21" t="s">
        <v>78</v>
      </c>
      <c r="J345" s="21">
        <v>1.44</v>
      </c>
      <c r="K345" s="21" t="s">
        <v>20</v>
      </c>
      <c r="L345">
        <f t="shared" si="5"/>
        <v>2</v>
      </c>
      <c r="M345">
        <f>MATCH(H:H,价格表!$B$4:$B$35,0)</f>
        <v>14</v>
      </c>
      <c r="N345" s="27">
        <f>IF(J345&lt;=0.3,INDEX(价格表!$B$4:$I$31,M345,2),IF(AND(J345&gt;0.3,J345&lt;=1),INDEX(价格表!$B$4:$I$31,M345,3),IF(AND(J345&gt;1,J345&lt;=2.2),INDEX(价格表!$B$4:$I$31,M345,4),IF(AND(J345&gt;2.2,J345&lt;=3.3),INDEX(价格表!$B$4:$I$31,M345,5),IF(AND(J345&gt;3.3,J345&lt;=4),INDEX(价格表!$B$4:$I$31,M345,6),IF(AND(J345&gt;4,J345&lt;=5.5),INDEX(价格表!$B$4:$I$31,M345,7),IF(J345&gt;5.5,2.6+INDEX(价格表!$B$4:$I$31,M345,8)*L345)))))))</f>
        <v>2.15</v>
      </c>
    </row>
    <row r="346" spans="1:14">
      <c r="A346" s="20">
        <v>4310937986665</v>
      </c>
      <c r="B346" s="18" t="s">
        <v>16</v>
      </c>
      <c r="C346" s="21">
        <v>20201212</v>
      </c>
      <c r="D346" s="21">
        <v>610538201209</v>
      </c>
      <c r="E346" s="21" t="s">
        <v>16</v>
      </c>
      <c r="F346" s="21">
        <v>20201222</v>
      </c>
      <c r="G346" s="21" t="s">
        <v>17</v>
      </c>
      <c r="H346" s="21" t="s">
        <v>23</v>
      </c>
      <c r="I346" s="21" t="s">
        <v>194</v>
      </c>
      <c r="J346" s="21">
        <v>1.45</v>
      </c>
      <c r="K346" s="21" t="s">
        <v>20</v>
      </c>
      <c r="L346">
        <f t="shared" si="5"/>
        <v>2</v>
      </c>
      <c r="M346">
        <f>MATCH(H:H,价格表!$B$4:$B$35,0)</f>
        <v>15</v>
      </c>
      <c r="N346" s="27">
        <f>IF(J346&lt;=0.3,INDEX(价格表!$B$4:$I$31,M346,2),IF(AND(J346&gt;0.3,J346&lt;=1),INDEX(价格表!$B$4:$I$31,M346,3),IF(AND(J346&gt;1,J346&lt;=2.2),INDEX(价格表!$B$4:$I$31,M346,4),IF(AND(J346&gt;2.2,J346&lt;=3.3),INDEX(价格表!$B$4:$I$31,M346,5),IF(AND(J346&gt;3.3,J346&lt;=4),INDEX(价格表!$B$4:$I$31,M346,6),IF(AND(J346&gt;4,J346&lt;=5.5),INDEX(价格表!$B$4:$I$31,M346,7),IF(J346&gt;5.5,2.6+INDEX(价格表!$B$4:$I$31,M346,8)*L346)))))))</f>
        <v>2.15</v>
      </c>
    </row>
    <row r="347" spans="1:14">
      <c r="A347" s="20">
        <v>4310937986666</v>
      </c>
      <c r="B347" s="18" t="s">
        <v>16</v>
      </c>
      <c r="C347" s="21">
        <v>20201212</v>
      </c>
      <c r="D347" s="21">
        <v>610538201209</v>
      </c>
      <c r="E347" s="21" t="s">
        <v>16</v>
      </c>
      <c r="F347" s="21">
        <v>20201222</v>
      </c>
      <c r="G347" s="21" t="s">
        <v>17</v>
      </c>
      <c r="H347" s="21" t="s">
        <v>63</v>
      </c>
      <c r="I347" s="21" t="s">
        <v>195</v>
      </c>
      <c r="J347" s="21">
        <v>1.46</v>
      </c>
      <c r="K347" s="21" t="s">
        <v>20</v>
      </c>
      <c r="L347">
        <f t="shared" si="5"/>
        <v>2</v>
      </c>
      <c r="M347">
        <f>MATCH(H:H,价格表!$B$4:$B$35,0)</f>
        <v>21</v>
      </c>
      <c r="N347" s="27">
        <f>IF(J347&lt;=0.3,INDEX(价格表!$B$4:$I$31,M347,2),IF(AND(J347&gt;0.3,J347&lt;=1),INDEX(价格表!$B$4:$I$31,M347,3),IF(AND(J347&gt;1,J347&lt;=2.2),INDEX(价格表!$B$4:$I$31,M347,4),IF(AND(J347&gt;2.2,J347&lt;=3.3),INDEX(价格表!$B$4:$I$31,M347,5),IF(AND(J347&gt;3.3,J347&lt;=4),INDEX(价格表!$B$4:$I$31,M347,6),IF(AND(J347&gt;4,J347&lt;=5.5),INDEX(价格表!$B$4:$I$31,M347,7),IF(J347&gt;5.5,2.6+INDEX(价格表!$B$4:$I$31,M347,8)*L347)))))))</f>
        <v>2.15</v>
      </c>
    </row>
    <row r="348" spans="1:14">
      <c r="A348" s="20">
        <v>4310937986667</v>
      </c>
      <c r="B348" s="18" t="s">
        <v>16</v>
      </c>
      <c r="C348" s="21">
        <v>20201212</v>
      </c>
      <c r="D348" s="21">
        <v>610538201209</v>
      </c>
      <c r="E348" s="21" t="s">
        <v>16</v>
      </c>
      <c r="F348" s="21">
        <v>20201222</v>
      </c>
      <c r="G348" s="21" t="s">
        <v>17</v>
      </c>
      <c r="H348" s="21" t="s">
        <v>56</v>
      </c>
      <c r="I348" s="21" t="s">
        <v>149</v>
      </c>
      <c r="J348" s="21">
        <v>1.44</v>
      </c>
      <c r="K348" s="21" t="s">
        <v>20</v>
      </c>
      <c r="L348">
        <f t="shared" si="5"/>
        <v>2</v>
      </c>
      <c r="M348">
        <f>MATCH(H:H,价格表!$B$4:$B$35,0)</f>
        <v>11</v>
      </c>
      <c r="N348" s="27">
        <f>IF(J348&lt;=0.3,INDEX(价格表!$B$4:$I$31,M348,2),IF(AND(J348&gt;0.3,J348&lt;=1),INDEX(价格表!$B$4:$I$31,M348,3),IF(AND(J348&gt;1,J348&lt;=2.2),INDEX(价格表!$B$4:$I$31,M348,4),IF(AND(J348&gt;2.2,J348&lt;=3.3),INDEX(价格表!$B$4:$I$31,M348,5),IF(AND(J348&gt;3.3,J348&lt;=4),INDEX(价格表!$B$4:$I$31,M348,6),IF(AND(J348&gt;4,J348&lt;=5.5),INDEX(价格表!$B$4:$I$31,M348,7),IF(J348&gt;5.5,2.6+INDEX(价格表!$B$4:$I$31,M348,8)*L348)))))))</f>
        <v>2.15</v>
      </c>
    </row>
    <row r="349" spans="1:14">
      <c r="A349" s="20">
        <v>4310937986668</v>
      </c>
      <c r="B349" s="18" t="s">
        <v>16</v>
      </c>
      <c r="C349" s="21">
        <v>20201212</v>
      </c>
      <c r="D349" s="21">
        <v>610538201209</v>
      </c>
      <c r="E349" s="21" t="s">
        <v>16</v>
      </c>
      <c r="F349" s="21">
        <v>20201222</v>
      </c>
      <c r="G349" s="21" t="s">
        <v>17</v>
      </c>
      <c r="H349" s="21" t="s">
        <v>88</v>
      </c>
      <c r="I349" s="21" t="s">
        <v>96</v>
      </c>
      <c r="J349" s="21">
        <v>2.82</v>
      </c>
      <c r="K349" s="21" t="s">
        <v>20</v>
      </c>
      <c r="L349">
        <f t="shared" si="5"/>
        <v>3</v>
      </c>
      <c r="M349">
        <f>MATCH(H:H,价格表!$B$4:$B$35,0)</f>
        <v>19</v>
      </c>
      <c r="N349" s="27">
        <f>IF(J349&lt;=0.3,INDEX(价格表!$B$4:$I$31,M349,2),IF(AND(J349&gt;0.3,J349&lt;=1),INDEX(价格表!$B$4:$I$31,M349,3),IF(AND(J349&gt;1,J349&lt;=2.2),INDEX(价格表!$B$4:$I$31,M349,4),IF(AND(J349&gt;2.2,J349&lt;=3.3),INDEX(价格表!$B$4:$I$31,M349,5),IF(AND(J349&gt;3.3,J349&lt;=4),INDEX(价格表!$B$4:$I$31,M349,6),IF(AND(J349&gt;4,J349&lt;=5.5),INDEX(价格表!$B$4:$I$31,M349,7),IF(J349&gt;5.5,2.6+INDEX(价格表!$B$4:$I$31,M349,8)*L349)))))))</f>
        <v>2.5</v>
      </c>
    </row>
    <row r="350" spans="1:14">
      <c r="A350" s="20">
        <v>4310937986670</v>
      </c>
      <c r="B350" s="18" t="s">
        <v>16</v>
      </c>
      <c r="C350" s="21">
        <v>20201212</v>
      </c>
      <c r="D350" s="21">
        <v>610538201209</v>
      </c>
      <c r="E350" s="21" t="s">
        <v>16</v>
      </c>
      <c r="F350" s="21">
        <v>20201222</v>
      </c>
      <c r="G350" s="21" t="s">
        <v>17</v>
      </c>
      <c r="H350" s="21" t="s">
        <v>23</v>
      </c>
      <c r="I350" s="21" t="s">
        <v>99</v>
      </c>
      <c r="J350" s="21">
        <v>2.83</v>
      </c>
      <c r="K350" s="21" t="s">
        <v>20</v>
      </c>
      <c r="L350">
        <f t="shared" si="5"/>
        <v>3</v>
      </c>
      <c r="M350">
        <f>MATCH(H:H,价格表!$B$4:$B$35,0)</f>
        <v>15</v>
      </c>
      <c r="N350" s="27">
        <f>IF(J350&lt;=0.3,INDEX(价格表!$B$4:$I$31,M350,2),IF(AND(J350&gt;0.3,J350&lt;=1),INDEX(价格表!$B$4:$I$31,M350,3),IF(AND(J350&gt;1,J350&lt;=2.2),INDEX(价格表!$B$4:$I$31,M350,4),IF(AND(J350&gt;2.2,J350&lt;=3.3),INDEX(价格表!$B$4:$I$31,M350,5),IF(AND(J350&gt;3.3,J350&lt;=4),INDEX(价格表!$B$4:$I$31,M350,6),IF(AND(J350&gt;4,J350&lt;=5.5),INDEX(价格表!$B$4:$I$31,M350,7),IF(J350&gt;5.5,2.6+INDEX(价格表!$B$4:$I$31,M350,8)*L350)))))))</f>
        <v>2.5</v>
      </c>
    </row>
    <row r="351" spans="1:14">
      <c r="A351" s="20">
        <v>4310937986671</v>
      </c>
      <c r="B351" s="18" t="s">
        <v>16</v>
      </c>
      <c r="C351" s="21">
        <v>20201212</v>
      </c>
      <c r="D351" s="21">
        <v>610538201209</v>
      </c>
      <c r="E351" s="21" t="s">
        <v>16</v>
      </c>
      <c r="F351" s="21">
        <v>20201222</v>
      </c>
      <c r="G351" s="21" t="s">
        <v>17</v>
      </c>
      <c r="H351" s="21" t="s">
        <v>50</v>
      </c>
      <c r="I351" s="21" t="s">
        <v>62</v>
      </c>
      <c r="J351" s="21">
        <v>1.45</v>
      </c>
      <c r="K351" s="21" t="s">
        <v>20</v>
      </c>
      <c r="L351">
        <f t="shared" si="5"/>
        <v>2</v>
      </c>
      <c r="M351">
        <f>MATCH(H:H,价格表!$B$4:$B$35,0)</f>
        <v>4</v>
      </c>
      <c r="N351" s="27">
        <f>IF(J351&lt;=0.3,INDEX(价格表!$B$4:$I$31,M351,2),IF(AND(J351&gt;0.3,J351&lt;=1),INDEX(价格表!$B$4:$I$31,M351,3),IF(AND(J351&gt;1,J351&lt;=2.2),INDEX(价格表!$B$4:$I$31,M351,4),IF(AND(J351&gt;2.2,J351&lt;=3.3),INDEX(价格表!$B$4:$I$31,M351,5),IF(AND(J351&gt;3.3,J351&lt;=4),INDEX(价格表!$B$4:$I$31,M351,6),IF(AND(J351&gt;4,J351&lt;=5.5),INDEX(价格表!$B$4:$I$31,M351,7),IF(J351&gt;5.5,2.6+INDEX(价格表!$B$4:$I$31,M351,8)*L351)))))))</f>
        <v>2.15</v>
      </c>
    </row>
    <row r="352" spans="1:14">
      <c r="A352" s="20">
        <v>4310937986672</v>
      </c>
      <c r="B352" s="18" t="s">
        <v>16</v>
      </c>
      <c r="C352" s="21">
        <v>20201212</v>
      </c>
      <c r="D352" s="21">
        <v>610538201209</v>
      </c>
      <c r="E352" s="21" t="s">
        <v>16</v>
      </c>
      <c r="F352" s="21">
        <v>20201222</v>
      </c>
      <c r="G352" s="21" t="s">
        <v>17</v>
      </c>
      <c r="H352" s="21" t="s">
        <v>73</v>
      </c>
      <c r="I352" s="21" t="s">
        <v>91</v>
      </c>
      <c r="J352" s="21">
        <v>0.57</v>
      </c>
      <c r="K352" s="21" t="s">
        <v>20</v>
      </c>
      <c r="L352">
        <f t="shared" si="5"/>
        <v>1</v>
      </c>
      <c r="M352">
        <f>MATCH(H:H,价格表!$B$4:$B$35,0)</f>
        <v>7</v>
      </c>
      <c r="N352" s="27">
        <f>IF(J352&lt;=0.3,INDEX(价格表!$B$4:$I$31,M352,2),IF(AND(J352&gt;0.3,J352&lt;=1),INDEX(价格表!$B$4:$I$31,M352,3),IF(AND(J352&gt;1,J352&lt;=2.2),INDEX(价格表!$B$4:$I$31,M352,4),IF(AND(J352&gt;2.2,J352&lt;=3.3),INDEX(价格表!$B$4:$I$31,M352,5),IF(AND(J352&gt;3.3,J352&lt;=4),INDEX(价格表!$B$4:$I$31,M352,6),IF(AND(J352&gt;4,J352&lt;=5.5),INDEX(价格表!$B$4:$I$31,M352,7),IF(J352&gt;5.5,2.6+INDEX(价格表!$B$4:$I$31,M352,8)*L352)))))))</f>
        <v>1.8</v>
      </c>
    </row>
    <row r="353" spans="1:14">
      <c r="A353" s="20">
        <v>4310937997769</v>
      </c>
      <c r="B353" s="18" t="s">
        <v>16</v>
      </c>
      <c r="C353" s="21">
        <v>20201212</v>
      </c>
      <c r="D353" s="21">
        <v>610538201209</v>
      </c>
      <c r="E353" s="21" t="s">
        <v>16</v>
      </c>
      <c r="F353" s="21">
        <v>20201222</v>
      </c>
      <c r="G353" s="21" t="s">
        <v>17</v>
      </c>
      <c r="H353" s="21" t="s">
        <v>68</v>
      </c>
      <c r="I353" s="21" t="s">
        <v>140</v>
      </c>
      <c r="J353" s="21">
        <v>1.6</v>
      </c>
      <c r="K353" s="21" t="s">
        <v>20</v>
      </c>
      <c r="L353">
        <f t="shared" si="5"/>
        <v>2</v>
      </c>
      <c r="M353">
        <f>MATCH(H:H,价格表!$B$4:$B$35,0)</f>
        <v>5</v>
      </c>
      <c r="N353" s="27">
        <f>IF(J353&lt;=0.3,INDEX(价格表!$B$4:$I$31,M353,2),IF(AND(J353&gt;0.3,J353&lt;=1),INDEX(价格表!$B$4:$I$31,M353,3),IF(AND(J353&gt;1,J353&lt;=2.2),INDEX(价格表!$B$4:$I$31,M353,4),IF(AND(J353&gt;2.2,J353&lt;=3.3),INDEX(价格表!$B$4:$I$31,M353,5),IF(AND(J353&gt;3.3,J353&lt;=4),INDEX(价格表!$B$4:$I$31,M353,6),IF(AND(J353&gt;4,J353&lt;=5.5),INDEX(价格表!$B$4:$I$31,M353,7),IF(J353&gt;5.5,2.6+INDEX(价格表!$B$4:$I$31,M353,8)*L353)))))))</f>
        <v>2.15</v>
      </c>
    </row>
    <row r="354" spans="1:14">
      <c r="A354" s="20">
        <v>4310937997770</v>
      </c>
      <c r="B354" s="18" t="s">
        <v>16</v>
      </c>
      <c r="C354" s="21">
        <v>20201212</v>
      </c>
      <c r="D354" s="21">
        <v>610538201209</v>
      </c>
      <c r="E354" s="21" t="s">
        <v>16</v>
      </c>
      <c r="F354" s="21">
        <v>20201222</v>
      </c>
      <c r="G354" s="21" t="s">
        <v>17</v>
      </c>
      <c r="H354" s="21" t="s">
        <v>23</v>
      </c>
      <c r="I354" s="21" t="s">
        <v>41</v>
      </c>
      <c r="J354" s="21">
        <v>1.48</v>
      </c>
      <c r="K354" s="21" t="s">
        <v>20</v>
      </c>
      <c r="L354">
        <f t="shared" si="5"/>
        <v>2</v>
      </c>
      <c r="M354">
        <f>MATCH(H:H,价格表!$B$4:$B$35,0)</f>
        <v>15</v>
      </c>
      <c r="N354" s="27">
        <f>IF(J354&lt;=0.3,INDEX(价格表!$B$4:$I$31,M354,2),IF(AND(J354&gt;0.3,J354&lt;=1),INDEX(价格表!$B$4:$I$31,M354,3),IF(AND(J354&gt;1,J354&lt;=2.2),INDEX(价格表!$B$4:$I$31,M354,4),IF(AND(J354&gt;2.2,J354&lt;=3.3),INDEX(价格表!$B$4:$I$31,M354,5),IF(AND(J354&gt;3.3,J354&lt;=4),INDEX(价格表!$B$4:$I$31,M354,6),IF(AND(J354&gt;4,J354&lt;=5.5),INDEX(价格表!$B$4:$I$31,M354,7),IF(J354&gt;5.5,2.6+INDEX(价格表!$B$4:$I$31,M354,8)*L354)))))))</f>
        <v>2.15</v>
      </c>
    </row>
    <row r="355" spans="1:14">
      <c r="A355" s="20">
        <v>4310937997771</v>
      </c>
      <c r="B355" s="18" t="s">
        <v>16</v>
      </c>
      <c r="C355" s="21">
        <v>20201212</v>
      </c>
      <c r="D355" s="21">
        <v>610538201209</v>
      </c>
      <c r="E355" s="21" t="s">
        <v>16</v>
      </c>
      <c r="F355" s="21">
        <v>20201222</v>
      </c>
      <c r="G355" s="21" t="s">
        <v>17</v>
      </c>
      <c r="H355" s="21" t="s">
        <v>23</v>
      </c>
      <c r="I355" s="21" t="s">
        <v>24</v>
      </c>
      <c r="J355" s="21">
        <v>1.45</v>
      </c>
      <c r="K355" s="21" t="s">
        <v>20</v>
      </c>
      <c r="L355">
        <f t="shared" si="5"/>
        <v>2</v>
      </c>
      <c r="M355">
        <f>MATCH(H:H,价格表!$B$4:$B$35,0)</f>
        <v>15</v>
      </c>
      <c r="N355" s="27">
        <f>IF(J355&lt;=0.3,INDEX(价格表!$B$4:$I$31,M355,2),IF(AND(J355&gt;0.3,J355&lt;=1),INDEX(价格表!$B$4:$I$31,M355,3),IF(AND(J355&gt;1,J355&lt;=2.2),INDEX(价格表!$B$4:$I$31,M355,4),IF(AND(J355&gt;2.2,J355&lt;=3.3),INDEX(价格表!$B$4:$I$31,M355,5),IF(AND(J355&gt;3.3,J355&lt;=4),INDEX(价格表!$B$4:$I$31,M355,6),IF(AND(J355&gt;4,J355&lt;=5.5),INDEX(价格表!$B$4:$I$31,M355,7),IF(J355&gt;5.5,2.6+INDEX(价格表!$B$4:$I$31,M355,8)*L355)))))))</f>
        <v>2.15</v>
      </c>
    </row>
    <row r="356" spans="1:14">
      <c r="A356" s="20">
        <v>4310937997772</v>
      </c>
      <c r="B356" s="18" t="s">
        <v>16</v>
      </c>
      <c r="C356" s="21">
        <v>20201212</v>
      </c>
      <c r="D356" s="21">
        <v>610538201209</v>
      </c>
      <c r="E356" s="21" t="s">
        <v>16</v>
      </c>
      <c r="F356" s="21">
        <v>20201222</v>
      </c>
      <c r="G356" s="21" t="s">
        <v>17</v>
      </c>
      <c r="H356" s="21" t="s">
        <v>18</v>
      </c>
      <c r="I356" s="21" t="s">
        <v>53</v>
      </c>
      <c r="J356" s="21">
        <v>1.42</v>
      </c>
      <c r="K356" s="21" t="s">
        <v>20</v>
      </c>
      <c r="L356">
        <f t="shared" si="5"/>
        <v>2</v>
      </c>
      <c r="M356">
        <f>MATCH(H:H,价格表!$B$4:$B$35,0)</f>
        <v>1</v>
      </c>
      <c r="N356" s="27">
        <f>IF(J356&lt;=0.3,INDEX(价格表!$B$4:$I$31,M356,2),IF(AND(J356&gt;0.3,J356&lt;=1),INDEX(价格表!$B$4:$I$31,M356,3),IF(AND(J356&gt;1,J356&lt;=2.2),INDEX(价格表!$B$4:$I$31,M356,4),IF(AND(J356&gt;2.2,J356&lt;=3.3),INDEX(价格表!$B$4:$I$31,M356,5),IF(AND(J356&gt;3.3,J356&lt;=4),INDEX(价格表!$B$4:$I$31,M356,6),IF(AND(J356&gt;4,J356&lt;=5.5),INDEX(价格表!$B$4:$I$31,M356,7),IF(J356&gt;5.5,2.6+INDEX(价格表!$B$4:$I$31,M356,8)*L356)))))))</f>
        <v>2.15</v>
      </c>
    </row>
    <row r="357" spans="1:14">
      <c r="A357" s="20">
        <v>4310937997773</v>
      </c>
      <c r="B357" s="18" t="s">
        <v>16</v>
      </c>
      <c r="C357" s="21">
        <v>20201212</v>
      </c>
      <c r="D357" s="21">
        <v>610538201209</v>
      </c>
      <c r="E357" s="21" t="s">
        <v>16</v>
      </c>
      <c r="F357" s="21">
        <v>20201222</v>
      </c>
      <c r="G357" s="21" t="s">
        <v>17</v>
      </c>
      <c r="H357" s="21" t="s">
        <v>45</v>
      </c>
      <c r="I357" s="21" t="s">
        <v>196</v>
      </c>
      <c r="J357" s="21">
        <v>1.45</v>
      </c>
      <c r="K357" s="21" t="s">
        <v>20</v>
      </c>
      <c r="L357">
        <f t="shared" si="5"/>
        <v>2</v>
      </c>
      <c r="M357">
        <f>MATCH(H:H,价格表!$B$4:$B$35,0)</f>
        <v>9</v>
      </c>
      <c r="N357" s="27">
        <f>IF(J357&lt;=0.3,INDEX(价格表!$B$4:$I$31,M357,2),IF(AND(J357&gt;0.3,J357&lt;=1),INDEX(价格表!$B$4:$I$31,M357,3),IF(AND(J357&gt;1,J357&lt;=2.2),INDEX(价格表!$B$4:$I$31,M357,4),IF(AND(J357&gt;2.2,J357&lt;=3.3),INDEX(价格表!$B$4:$I$31,M357,5),IF(AND(J357&gt;3.3,J357&lt;=4),INDEX(价格表!$B$4:$I$31,M357,6),IF(AND(J357&gt;4,J357&lt;=5.5),INDEX(价格表!$B$4:$I$31,M357,7),IF(J357&gt;5.5,2.6+INDEX(价格表!$B$4:$I$31,M357,8)*L357)))))))</f>
        <v>2.15</v>
      </c>
    </row>
    <row r="358" spans="1:14">
      <c r="A358" s="20">
        <v>4310937997775</v>
      </c>
      <c r="B358" s="18" t="s">
        <v>16</v>
      </c>
      <c r="C358" s="21">
        <v>20201212</v>
      </c>
      <c r="D358" s="21">
        <v>610538201209</v>
      </c>
      <c r="E358" s="21" t="s">
        <v>16</v>
      </c>
      <c r="F358" s="21">
        <v>20201222</v>
      </c>
      <c r="G358" s="21" t="s">
        <v>17</v>
      </c>
      <c r="H358" s="21" t="s">
        <v>66</v>
      </c>
      <c r="I358" s="21" t="s">
        <v>197</v>
      </c>
      <c r="J358" s="21">
        <v>1.45</v>
      </c>
      <c r="K358" s="21" t="s">
        <v>20</v>
      </c>
      <c r="L358">
        <f t="shared" si="5"/>
        <v>2</v>
      </c>
      <c r="M358">
        <f>MATCH(H:H,价格表!$B$4:$B$35,0)</f>
        <v>17</v>
      </c>
      <c r="N358" s="27">
        <f>IF(J358&lt;=0.3,INDEX(价格表!$B$4:$I$31,M358,2),IF(AND(J358&gt;0.3,J358&lt;=1),INDEX(价格表!$B$4:$I$31,M358,3),IF(AND(J358&gt;1,J358&lt;=2.2),INDEX(价格表!$B$4:$I$31,M358,4),IF(AND(J358&gt;2.2,J358&lt;=3.3),INDEX(价格表!$B$4:$I$31,M358,5),IF(AND(J358&gt;3.3,J358&lt;=4),INDEX(价格表!$B$4:$I$31,M358,6),IF(AND(J358&gt;4,J358&lt;=5.5),INDEX(价格表!$B$4:$I$31,M358,7),IF(J358&gt;5.5,2.6+INDEX(价格表!$B$4:$I$31,M358,8)*L358)))))))</f>
        <v>2.15</v>
      </c>
    </row>
    <row r="359" spans="1:14">
      <c r="A359" s="20">
        <v>4310937997776</v>
      </c>
      <c r="B359" s="18" t="s">
        <v>16</v>
      </c>
      <c r="C359" s="21">
        <v>20201212</v>
      </c>
      <c r="D359" s="21">
        <v>610538201209</v>
      </c>
      <c r="E359" s="21" t="s">
        <v>16</v>
      </c>
      <c r="F359" s="21">
        <v>20201222</v>
      </c>
      <c r="G359" s="21" t="s">
        <v>17</v>
      </c>
      <c r="H359" s="21" t="s">
        <v>73</v>
      </c>
      <c r="I359" s="21" t="s">
        <v>93</v>
      </c>
      <c r="J359" s="21">
        <v>1.54</v>
      </c>
      <c r="K359" s="21" t="s">
        <v>20</v>
      </c>
      <c r="L359">
        <f t="shared" si="5"/>
        <v>2</v>
      </c>
      <c r="M359">
        <f>MATCH(H:H,价格表!$B$4:$B$35,0)</f>
        <v>7</v>
      </c>
      <c r="N359" s="27">
        <f>IF(J359&lt;=0.3,INDEX(价格表!$B$4:$I$31,M359,2),IF(AND(J359&gt;0.3,J359&lt;=1),INDEX(价格表!$B$4:$I$31,M359,3),IF(AND(J359&gt;1,J359&lt;=2.2),INDEX(价格表!$B$4:$I$31,M359,4),IF(AND(J359&gt;2.2,J359&lt;=3.3),INDEX(价格表!$B$4:$I$31,M359,5),IF(AND(J359&gt;3.3,J359&lt;=4),INDEX(价格表!$B$4:$I$31,M359,6),IF(AND(J359&gt;4,J359&lt;=5.5),INDEX(价格表!$B$4:$I$31,M359,7),IF(J359&gt;5.5,2.6+INDEX(价格表!$B$4:$I$31,M359,8)*L359)))))))</f>
        <v>2.15</v>
      </c>
    </row>
    <row r="360" spans="1:14">
      <c r="A360" s="20">
        <v>4310937997777</v>
      </c>
      <c r="B360" s="18" t="s">
        <v>16</v>
      </c>
      <c r="C360" s="21">
        <v>20201212</v>
      </c>
      <c r="D360" s="21">
        <v>610538201209</v>
      </c>
      <c r="E360" s="21" t="s">
        <v>16</v>
      </c>
      <c r="F360" s="21">
        <v>20201222</v>
      </c>
      <c r="G360" s="21" t="s">
        <v>17</v>
      </c>
      <c r="H360" s="21" t="s">
        <v>39</v>
      </c>
      <c r="I360" s="21" t="s">
        <v>81</v>
      </c>
      <c r="J360" s="21">
        <v>1.45</v>
      </c>
      <c r="K360" s="21" t="s">
        <v>20</v>
      </c>
      <c r="L360">
        <f t="shared" si="5"/>
        <v>2</v>
      </c>
      <c r="M360">
        <f>MATCH(H:H,价格表!$B$4:$B$35,0)</f>
        <v>23</v>
      </c>
      <c r="N360" s="27">
        <f>IF(J360&lt;=0.3,INDEX(价格表!$B$4:$I$31,M360,2),IF(AND(J360&gt;0.3,J360&lt;=1),INDEX(价格表!$B$4:$I$31,M360,3),IF(AND(J360&gt;1,J360&lt;=2.2),INDEX(价格表!$B$4:$I$31,M360,4),IF(AND(J360&gt;2.2,J360&lt;=3.3),INDEX(价格表!$B$4:$I$31,M360,5),IF(AND(J360&gt;3.3,J360&lt;=4),INDEX(价格表!$B$4:$I$31,M360,6),IF(AND(J360&gt;4,J360&lt;=5.5),INDEX(价格表!$B$4:$I$31,M360,7),IF(J360&gt;5.5,2.6+INDEX(价格表!$B$4:$I$31,M360,8)*L360)))))))</f>
        <v>2.15</v>
      </c>
    </row>
    <row r="361" spans="1:14">
      <c r="A361" s="20">
        <v>4310937997778</v>
      </c>
      <c r="B361" s="18" t="s">
        <v>16</v>
      </c>
      <c r="C361" s="21">
        <v>20201212</v>
      </c>
      <c r="D361" s="21">
        <v>610538201209</v>
      </c>
      <c r="E361" s="21" t="s">
        <v>16</v>
      </c>
      <c r="F361" s="21">
        <v>20201222</v>
      </c>
      <c r="G361" s="21" t="s">
        <v>17</v>
      </c>
      <c r="H361" s="21" t="s">
        <v>30</v>
      </c>
      <c r="I361" s="21" t="s">
        <v>31</v>
      </c>
      <c r="J361" s="21">
        <v>1.45</v>
      </c>
      <c r="K361" s="21" t="s">
        <v>20</v>
      </c>
      <c r="L361">
        <f t="shared" si="5"/>
        <v>2</v>
      </c>
      <c r="M361">
        <f>MATCH(H:H,价格表!$B$4:$B$35,0)</f>
        <v>16</v>
      </c>
      <c r="N361" s="27">
        <f>IF(J361&lt;=0.3,INDEX(价格表!$B$4:$I$31,M361,2),IF(AND(J361&gt;0.3,J361&lt;=1),INDEX(价格表!$B$4:$I$31,M361,3),IF(AND(J361&gt;1,J361&lt;=2.2),INDEX(价格表!$B$4:$I$31,M361,4),IF(AND(J361&gt;2.2,J361&lt;=3.3),INDEX(价格表!$B$4:$I$31,M361,5),IF(AND(J361&gt;3.3,J361&lt;=4),INDEX(价格表!$B$4:$I$31,M361,6),IF(AND(J361&gt;4,J361&lt;=5.5),INDEX(价格表!$B$4:$I$31,M361,7),IF(J361&gt;5.5,2.6+INDEX(价格表!$B$4:$I$31,M361,8)*L361)))))))</f>
        <v>2.15</v>
      </c>
    </row>
    <row r="362" spans="1:14">
      <c r="A362" s="20">
        <v>4310937998445</v>
      </c>
      <c r="B362" s="18" t="s">
        <v>16</v>
      </c>
      <c r="C362" s="21">
        <v>20201212</v>
      </c>
      <c r="D362" s="21">
        <v>610538201209</v>
      </c>
      <c r="E362" s="21" t="s">
        <v>16</v>
      </c>
      <c r="F362" s="21">
        <v>20201222</v>
      </c>
      <c r="G362" s="21" t="s">
        <v>17</v>
      </c>
      <c r="H362" s="21" t="s">
        <v>56</v>
      </c>
      <c r="I362" s="21" t="s">
        <v>57</v>
      </c>
      <c r="J362" s="21">
        <v>1.46</v>
      </c>
      <c r="K362" s="21" t="s">
        <v>20</v>
      </c>
      <c r="L362">
        <f t="shared" si="5"/>
        <v>2</v>
      </c>
      <c r="M362">
        <f>MATCH(H:H,价格表!$B$4:$B$35,0)</f>
        <v>11</v>
      </c>
      <c r="N362" s="27">
        <f>IF(J362&lt;=0.3,INDEX(价格表!$B$4:$I$31,M362,2),IF(AND(J362&gt;0.3,J362&lt;=1),INDEX(价格表!$B$4:$I$31,M362,3),IF(AND(J362&gt;1,J362&lt;=2.2),INDEX(价格表!$B$4:$I$31,M362,4),IF(AND(J362&gt;2.2,J362&lt;=3.3),INDEX(价格表!$B$4:$I$31,M362,5),IF(AND(J362&gt;3.3,J362&lt;=4),INDEX(价格表!$B$4:$I$31,M362,6),IF(AND(J362&gt;4,J362&lt;=5.5),INDEX(价格表!$B$4:$I$31,M362,7),IF(J362&gt;5.5,2.6+INDEX(价格表!$B$4:$I$31,M362,8)*L362)))))))</f>
        <v>2.15</v>
      </c>
    </row>
    <row r="363" spans="1:14">
      <c r="A363" s="20">
        <v>4310937998446</v>
      </c>
      <c r="B363" s="18" t="s">
        <v>16</v>
      </c>
      <c r="C363" s="21">
        <v>20201212</v>
      </c>
      <c r="D363" s="21">
        <v>610538201209</v>
      </c>
      <c r="E363" s="21" t="s">
        <v>16</v>
      </c>
      <c r="F363" s="21">
        <v>20201222</v>
      </c>
      <c r="G363" s="21" t="s">
        <v>17</v>
      </c>
      <c r="H363" s="21" t="s">
        <v>123</v>
      </c>
      <c r="I363" s="21" t="s">
        <v>198</v>
      </c>
      <c r="J363" s="21">
        <v>1.45</v>
      </c>
      <c r="K363" s="21" t="s">
        <v>20</v>
      </c>
      <c r="L363">
        <f t="shared" si="5"/>
        <v>2</v>
      </c>
      <c r="M363">
        <f>MATCH(H:H,价格表!$B$4:$B$35,0)</f>
        <v>30</v>
      </c>
      <c r="N363" s="27">
        <f>L363*7+3</f>
        <v>17</v>
      </c>
    </row>
    <row r="364" spans="1:14">
      <c r="A364" s="20">
        <v>4310937998447</v>
      </c>
      <c r="B364" s="18" t="s">
        <v>16</v>
      </c>
      <c r="C364" s="21">
        <v>20201212</v>
      </c>
      <c r="D364" s="21">
        <v>610538201209</v>
      </c>
      <c r="E364" s="21" t="s">
        <v>16</v>
      </c>
      <c r="F364" s="21">
        <v>20201222</v>
      </c>
      <c r="G364" s="21" t="s">
        <v>17</v>
      </c>
      <c r="H364" s="21" t="s">
        <v>56</v>
      </c>
      <c r="I364" s="21" t="s">
        <v>106</v>
      </c>
      <c r="J364" s="21">
        <v>1.46</v>
      </c>
      <c r="K364" s="21" t="s">
        <v>20</v>
      </c>
      <c r="L364">
        <f t="shared" si="5"/>
        <v>2</v>
      </c>
      <c r="M364">
        <f>MATCH(H:H,价格表!$B$4:$B$35,0)</f>
        <v>11</v>
      </c>
      <c r="N364" s="27">
        <f>IF(J364&lt;=0.3,INDEX(价格表!$B$4:$I$31,M364,2),IF(AND(J364&gt;0.3,J364&lt;=1),INDEX(价格表!$B$4:$I$31,M364,3),IF(AND(J364&gt;1,J364&lt;=2.2),INDEX(价格表!$B$4:$I$31,M364,4),IF(AND(J364&gt;2.2,J364&lt;=3.3),INDEX(价格表!$B$4:$I$31,M364,5),IF(AND(J364&gt;3.3,J364&lt;=4),INDEX(价格表!$B$4:$I$31,M364,6),IF(AND(J364&gt;4,J364&lt;=5.5),INDEX(价格表!$B$4:$I$31,M364,7),IF(J364&gt;5.5,2.6+INDEX(价格表!$B$4:$I$31,M364,8)*L364)))))))</f>
        <v>2.15</v>
      </c>
    </row>
    <row r="365" spans="1:14">
      <c r="A365" s="20">
        <v>4310937998448</v>
      </c>
      <c r="B365" s="18" t="s">
        <v>16</v>
      </c>
      <c r="C365" s="21">
        <v>20201212</v>
      </c>
      <c r="D365" s="21">
        <v>610538201209</v>
      </c>
      <c r="E365" s="21" t="s">
        <v>16</v>
      </c>
      <c r="F365" s="21">
        <v>20201222</v>
      </c>
      <c r="G365" s="21" t="s">
        <v>17</v>
      </c>
      <c r="H365" s="21" t="s">
        <v>58</v>
      </c>
      <c r="I365" s="21" t="s">
        <v>151</v>
      </c>
      <c r="J365" s="21">
        <v>1.45</v>
      </c>
      <c r="K365" s="21" t="s">
        <v>20</v>
      </c>
      <c r="L365">
        <f t="shared" si="5"/>
        <v>2</v>
      </c>
      <c r="M365">
        <f>MATCH(H:H,价格表!$B$4:$B$35,0)</f>
        <v>32</v>
      </c>
      <c r="N365" s="27">
        <f>L365*15+3</f>
        <v>33</v>
      </c>
    </row>
    <row r="366" spans="1:14">
      <c r="A366" s="20">
        <v>4310937998450</v>
      </c>
      <c r="B366" s="18" t="s">
        <v>16</v>
      </c>
      <c r="C366" s="21">
        <v>20201212</v>
      </c>
      <c r="D366" s="21">
        <v>610538201209</v>
      </c>
      <c r="E366" s="21" t="s">
        <v>16</v>
      </c>
      <c r="F366" s="21">
        <v>20201222</v>
      </c>
      <c r="G366" s="21" t="s">
        <v>17</v>
      </c>
      <c r="H366" s="21" t="s">
        <v>73</v>
      </c>
      <c r="I366" s="21" t="s">
        <v>138</v>
      </c>
      <c r="J366" s="21">
        <v>1.45</v>
      </c>
      <c r="K366" s="21" t="s">
        <v>20</v>
      </c>
      <c r="L366">
        <f t="shared" si="5"/>
        <v>2</v>
      </c>
      <c r="M366">
        <f>MATCH(H:H,价格表!$B$4:$B$35,0)</f>
        <v>7</v>
      </c>
      <c r="N366" s="27">
        <f>IF(J366&lt;=0.3,INDEX(价格表!$B$4:$I$31,M366,2),IF(AND(J366&gt;0.3,J366&lt;=1),INDEX(价格表!$B$4:$I$31,M366,3),IF(AND(J366&gt;1,J366&lt;=2.2),INDEX(价格表!$B$4:$I$31,M366,4),IF(AND(J366&gt;2.2,J366&lt;=3.3),INDEX(价格表!$B$4:$I$31,M366,5),IF(AND(J366&gt;3.3,J366&lt;=4),INDEX(价格表!$B$4:$I$31,M366,6),IF(AND(J366&gt;4,J366&lt;=5.5),INDEX(价格表!$B$4:$I$31,M366,7),IF(J366&gt;5.5,2.6+INDEX(价格表!$B$4:$I$31,M366,8)*L366)))))))</f>
        <v>2.15</v>
      </c>
    </row>
    <row r="367" spans="1:14">
      <c r="A367" s="20">
        <v>4310937998452</v>
      </c>
      <c r="B367" s="18" t="s">
        <v>16</v>
      </c>
      <c r="C367" s="21">
        <v>20201212</v>
      </c>
      <c r="D367" s="21">
        <v>610538201209</v>
      </c>
      <c r="E367" s="21" t="s">
        <v>16</v>
      </c>
      <c r="F367" s="21">
        <v>20201222</v>
      </c>
      <c r="G367" s="21" t="s">
        <v>17</v>
      </c>
      <c r="H367" s="21" t="s">
        <v>25</v>
      </c>
      <c r="I367" s="21" t="s">
        <v>199</v>
      </c>
      <c r="J367" s="21">
        <v>1.48</v>
      </c>
      <c r="K367" s="21" t="s">
        <v>20</v>
      </c>
      <c r="L367">
        <f t="shared" si="5"/>
        <v>2</v>
      </c>
      <c r="M367">
        <f>MATCH(H:H,价格表!$B$4:$B$35,0)</f>
        <v>25</v>
      </c>
      <c r="N367" s="27">
        <f>IF(J367&lt;=0.3,INDEX(价格表!$B$4:$I$31,M367,2),IF(AND(J367&gt;0.3,J367&lt;=1),INDEX(价格表!$B$4:$I$31,M367,3),IF(AND(J367&gt;1,J367&lt;=2.2),INDEX(价格表!$B$4:$I$31,M367,4),IF(AND(J367&gt;2.2,J367&lt;=3.3),INDEX(价格表!$B$4:$I$31,M367,5),IF(AND(J367&gt;3.3,J367&lt;=4),INDEX(价格表!$B$4:$I$31,M367,6),IF(AND(J367&gt;4,J367&lt;=5.5),INDEX(价格表!$B$4:$I$31,M367,7),IF(J367&gt;5.5,2.6+INDEX(价格表!$B$4:$I$31,M367,8)*L367)))))))</f>
        <v>2.15</v>
      </c>
    </row>
    <row r="368" spans="1:14">
      <c r="A368" s="20">
        <v>4310937998453</v>
      </c>
      <c r="B368" s="18" t="s">
        <v>16</v>
      </c>
      <c r="C368" s="21">
        <v>20201212</v>
      </c>
      <c r="D368" s="21">
        <v>610538201209</v>
      </c>
      <c r="E368" s="21" t="s">
        <v>16</v>
      </c>
      <c r="F368" s="21">
        <v>20201222</v>
      </c>
      <c r="G368" s="21" t="s">
        <v>17</v>
      </c>
      <c r="H368" s="21" t="s">
        <v>39</v>
      </c>
      <c r="I368" s="21" t="s">
        <v>200</v>
      </c>
      <c r="J368" s="21">
        <v>1.48</v>
      </c>
      <c r="K368" s="21" t="s">
        <v>20</v>
      </c>
      <c r="L368">
        <f t="shared" si="5"/>
        <v>2</v>
      </c>
      <c r="M368">
        <f>MATCH(H:H,价格表!$B$4:$B$35,0)</f>
        <v>23</v>
      </c>
      <c r="N368" s="27">
        <f>IF(J368&lt;=0.3,INDEX(价格表!$B$4:$I$31,M368,2),IF(AND(J368&gt;0.3,J368&lt;=1),INDEX(价格表!$B$4:$I$31,M368,3),IF(AND(J368&gt;1,J368&lt;=2.2),INDEX(价格表!$B$4:$I$31,M368,4),IF(AND(J368&gt;2.2,J368&lt;=3.3),INDEX(价格表!$B$4:$I$31,M368,5),IF(AND(J368&gt;3.3,J368&lt;=4),INDEX(价格表!$B$4:$I$31,M368,6),IF(AND(J368&gt;4,J368&lt;=5.5),INDEX(价格表!$B$4:$I$31,M368,7),IF(J368&gt;5.5,2.6+INDEX(价格表!$B$4:$I$31,M368,8)*L368)))))))</f>
        <v>2.15</v>
      </c>
    </row>
    <row r="369" spans="1:14">
      <c r="A369" s="20">
        <v>4310937999702</v>
      </c>
      <c r="B369" s="18" t="s">
        <v>16</v>
      </c>
      <c r="C369" s="21">
        <v>20201212</v>
      </c>
      <c r="D369" s="21">
        <v>610538201209</v>
      </c>
      <c r="E369" s="21" t="s">
        <v>16</v>
      </c>
      <c r="F369" s="21">
        <v>20201222</v>
      </c>
      <c r="G369" s="21" t="s">
        <v>17</v>
      </c>
      <c r="H369" s="21" t="s">
        <v>33</v>
      </c>
      <c r="I369" s="21" t="s">
        <v>34</v>
      </c>
      <c r="J369" s="21">
        <v>1.45</v>
      </c>
      <c r="K369" s="21" t="s">
        <v>20</v>
      </c>
      <c r="L369">
        <f t="shared" si="5"/>
        <v>2</v>
      </c>
      <c r="M369">
        <f>MATCH(H:H,价格表!$B$4:$B$35,0)</f>
        <v>13</v>
      </c>
      <c r="N369" s="27">
        <f>IF(J369&lt;=0.3,INDEX(价格表!$B$4:$I$31,M369,2),IF(AND(J369&gt;0.3,J369&lt;=1),INDEX(价格表!$B$4:$I$31,M369,3),IF(AND(J369&gt;1,J369&lt;=2.2),INDEX(价格表!$B$4:$I$31,M369,4),IF(AND(J369&gt;2.2,J369&lt;=3.3),INDEX(价格表!$B$4:$I$31,M369,5),IF(AND(J369&gt;3.3,J369&lt;=4),INDEX(价格表!$B$4:$I$31,M369,6),IF(AND(J369&gt;4,J369&lt;=5.5),INDEX(价格表!$B$4:$I$31,M369,7),IF(J369&gt;5.5,2.6+INDEX(价格表!$B$4:$I$31,M369,8)*L369)))))))</f>
        <v>2.15</v>
      </c>
    </row>
    <row r="370" spans="1:14">
      <c r="A370" s="20">
        <v>4310937999703</v>
      </c>
      <c r="B370" s="18" t="s">
        <v>16</v>
      </c>
      <c r="C370" s="21">
        <v>20201212</v>
      </c>
      <c r="D370" s="21">
        <v>610538201209</v>
      </c>
      <c r="E370" s="21" t="s">
        <v>16</v>
      </c>
      <c r="F370" s="21">
        <v>20201222</v>
      </c>
      <c r="G370" s="21" t="s">
        <v>17</v>
      </c>
      <c r="H370" s="21" t="s">
        <v>45</v>
      </c>
      <c r="I370" s="21" t="s">
        <v>48</v>
      </c>
      <c r="J370" s="21">
        <v>1.45</v>
      </c>
      <c r="K370" s="21" t="s">
        <v>20</v>
      </c>
      <c r="L370">
        <f t="shared" si="5"/>
        <v>2</v>
      </c>
      <c r="M370">
        <f>MATCH(H:H,价格表!$B$4:$B$35,0)</f>
        <v>9</v>
      </c>
      <c r="N370" s="27">
        <f>IF(J370&lt;=0.3,INDEX(价格表!$B$4:$I$31,M370,2),IF(AND(J370&gt;0.3,J370&lt;=1),INDEX(价格表!$B$4:$I$31,M370,3),IF(AND(J370&gt;1,J370&lt;=2.2),INDEX(价格表!$B$4:$I$31,M370,4),IF(AND(J370&gt;2.2,J370&lt;=3.3),INDEX(价格表!$B$4:$I$31,M370,5),IF(AND(J370&gt;3.3,J370&lt;=4),INDEX(价格表!$B$4:$I$31,M370,6),IF(AND(J370&gt;4,J370&lt;=5.5),INDEX(价格表!$B$4:$I$31,M370,7),IF(J370&gt;5.5,2.6+INDEX(价格表!$B$4:$I$31,M370,8)*L370)))))))</f>
        <v>2.15</v>
      </c>
    </row>
    <row r="371" spans="1:14">
      <c r="A371" s="20">
        <v>4310937999704</v>
      </c>
      <c r="B371" s="18" t="s">
        <v>16</v>
      </c>
      <c r="C371" s="21">
        <v>20201212</v>
      </c>
      <c r="D371" s="21">
        <v>610538201209</v>
      </c>
      <c r="E371" s="21" t="s">
        <v>16</v>
      </c>
      <c r="F371" s="21">
        <v>20201222</v>
      </c>
      <c r="G371" s="21" t="s">
        <v>17</v>
      </c>
      <c r="H371" s="21" t="s">
        <v>21</v>
      </c>
      <c r="I371" s="21" t="s">
        <v>201</v>
      </c>
      <c r="J371" s="21">
        <v>1.6</v>
      </c>
      <c r="K371" s="21" t="s">
        <v>20</v>
      </c>
      <c r="L371">
        <f t="shared" si="5"/>
        <v>2</v>
      </c>
      <c r="M371">
        <f>MATCH(H:H,价格表!$B$4:$B$35,0)</f>
        <v>20</v>
      </c>
      <c r="N371" s="27">
        <f>IF(J371&lt;=0.3,INDEX(价格表!$B$4:$I$31,M371,2),IF(AND(J371&gt;0.3,J371&lt;=1),INDEX(价格表!$B$4:$I$31,M371,3),IF(AND(J371&gt;1,J371&lt;=2.2),INDEX(价格表!$B$4:$I$31,M371,4),IF(AND(J371&gt;2.2,J371&lt;=3.3),INDEX(价格表!$B$4:$I$31,M371,5),IF(AND(J371&gt;3.3,J371&lt;=4),INDEX(价格表!$B$4:$I$31,M371,6),IF(AND(J371&gt;4,J371&lt;=5.5),INDEX(价格表!$B$4:$I$31,M371,7),IF(J371&gt;5.5,2.6+INDEX(价格表!$B$4:$I$31,M371,8)*L371)))))))</f>
        <v>2.15</v>
      </c>
    </row>
    <row r="372" spans="1:14">
      <c r="A372" s="20">
        <v>4310937999705</v>
      </c>
      <c r="B372" s="18" t="s">
        <v>16</v>
      </c>
      <c r="C372" s="21">
        <v>20201212</v>
      </c>
      <c r="D372" s="21">
        <v>610538201209</v>
      </c>
      <c r="E372" s="21" t="s">
        <v>16</v>
      </c>
      <c r="F372" s="21">
        <v>20201222</v>
      </c>
      <c r="G372" s="21" t="s">
        <v>17</v>
      </c>
      <c r="H372" s="21" t="s">
        <v>50</v>
      </c>
      <c r="I372" s="21" t="s">
        <v>62</v>
      </c>
      <c r="J372" s="21">
        <v>1.44</v>
      </c>
      <c r="K372" s="21" t="s">
        <v>20</v>
      </c>
      <c r="L372">
        <f t="shared" si="5"/>
        <v>2</v>
      </c>
      <c r="M372">
        <f>MATCH(H:H,价格表!$B$4:$B$35,0)</f>
        <v>4</v>
      </c>
      <c r="N372" s="27">
        <f>IF(J372&lt;=0.3,INDEX(价格表!$B$4:$I$31,M372,2),IF(AND(J372&gt;0.3,J372&lt;=1),INDEX(价格表!$B$4:$I$31,M372,3),IF(AND(J372&gt;1,J372&lt;=2.2),INDEX(价格表!$B$4:$I$31,M372,4),IF(AND(J372&gt;2.2,J372&lt;=3.3),INDEX(价格表!$B$4:$I$31,M372,5),IF(AND(J372&gt;3.3,J372&lt;=4),INDEX(价格表!$B$4:$I$31,M372,6),IF(AND(J372&gt;4,J372&lt;=5.5),INDEX(价格表!$B$4:$I$31,M372,7),IF(J372&gt;5.5,2.6+INDEX(价格表!$B$4:$I$31,M372,8)*L372)))))))</f>
        <v>2.15</v>
      </c>
    </row>
    <row r="373" spans="1:14">
      <c r="A373" s="20">
        <v>4310937999706</v>
      </c>
      <c r="B373" s="18" t="s">
        <v>16</v>
      </c>
      <c r="C373" s="21">
        <v>20201212</v>
      </c>
      <c r="D373" s="21">
        <v>610538201209</v>
      </c>
      <c r="E373" s="21" t="s">
        <v>16</v>
      </c>
      <c r="F373" s="21">
        <v>20201222</v>
      </c>
      <c r="G373" s="21" t="s">
        <v>17</v>
      </c>
      <c r="H373" s="21" t="s">
        <v>27</v>
      </c>
      <c r="I373" s="21" t="s">
        <v>155</v>
      </c>
      <c r="J373" s="21">
        <v>1.44</v>
      </c>
      <c r="K373" s="21" t="s">
        <v>20</v>
      </c>
      <c r="L373">
        <f t="shared" si="5"/>
        <v>2</v>
      </c>
      <c r="M373">
        <f>MATCH(H:H,价格表!$B$4:$B$35,0)</f>
        <v>3</v>
      </c>
      <c r="N373" s="27">
        <f>IF(J373&lt;=0.3,INDEX(价格表!$B$4:$I$31,M373,2),IF(AND(J373&gt;0.3,J373&lt;=1),INDEX(价格表!$B$4:$I$31,M373,3),IF(AND(J373&gt;1,J373&lt;=2.2),INDEX(价格表!$B$4:$I$31,M373,4),IF(AND(J373&gt;2.2,J373&lt;=3.3),INDEX(价格表!$B$4:$I$31,M373,5),IF(AND(J373&gt;3.3,J373&lt;=4),INDEX(价格表!$B$4:$I$31,M373,6),IF(AND(J373&gt;4,J373&lt;=5.5),INDEX(价格表!$B$4:$I$31,M373,7),IF(J373&gt;5.5,2.6+INDEX(价格表!$B$4:$I$31,M373,8)*L373)))))))</f>
        <v>2.15</v>
      </c>
    </row>
    <row r="374" spans="1:14">
      <c r="A374" s="20">
        <v>4310937999707</v>
      </c>
      <c r="B374" s="18" t="s">
        <v>16</v>
      </c>
      <c r="C374" s="21">
        <v>20201212</v>
      </c>
      <c r="D374" s="21">
        <v>610538201209</v>
      </c>
      <c r="E374" s="21" t="s">
        <v>16</v>
      </c>
      <c r="F374" s="21">
        <v>20201222</v>
      </c>
      <c r="G374" s="21" t="s">
        <v>17</v>
      </c>
      <c r="H374" s="21" t="s">
        <v>18</v>
      </c>
      <c r="I374" s="21" t="s">
        <v>53</v>
      </c>
      <c r="J374" s="21">
        <v>1.44</v>
      </c>
      <c r="K374" s="21" t="s">
        <v>20</v>
      </c>
      <c r="L374">
        <f t="shared" si="5"/>
        <v>2</v>
      </c>
      <c r="M374">
        <f>MATCH(H:H,价格表!$B$4:$B$35,0)</f>
        <v>1</v>
      </c>
      <c r="N374" s="27">
        <f>IF(J374&lt;=0.3,INDEX(价格表!$B$4:$I$31,M374,2),IF(AND(J374&gt;0.3,J374&lt;=1),INDEX(价格表!$B$4:$I$31,M374,3),IF(AND(J374&gt;1,J374&lt;=2.2),INDEX(价格表!$B$4:$I$31,M374,4),IF(AND(J374&gt;2.2,J374&lt;=3.3),INDEX(价格表!$B$4:$I$31,M374,5),IF(AND(J374&gt;3.3,J374&lt;=4),INDEX(价格表!$B$4:$I$31,M374,6),IF(AND(J374&gt;4,J374&lt;=5.5),INDEX(价格表!$B$4:$I$31,M374,7),IF(J374&gt;5.5,2.6+INDEX(价格表!$B$4:$I$31,M374,8)*L374)))))))</f>
        <v>2.15</v>
      </c>
    </row>
    <row r="375" spans="1:14">
      <c r="A375" s="20">
        <v>4310937999708</v>
      </c>
      <c r="B375" s="18" t="s">
        <v>16</v>
      </c>
      <c r="C375" s="21">
        <v>20201212</v>
      </c>
      <c r="D375" s="21">
        <v>610538201209</v>
      </c>
      <c r="E375" s="21" t="s">
        <v>16</v>
      </c>
      <c r="F375" s="21">
        <v>20201222</v>
      </c>
      <c r="G375" s="21" t="s">
        <v>17</v>
      </c>
      <c r="H375" s="21" t="s">
        <v>50</v>
      </c>
      <c r="I375" s="21" t="s">
        <v>62</v>
      </c>
      <c r="J375" s="21">
        <v>1.45</v>
      </c>
      <c r="K375" s="21" t="s">
        <v>20</v>
      </c>
      <c r="L375">
        <f t="shared" si="5"/>
        <v>2</v>
      </c>
      <c r="M375">
        <f>MATCH(H:H,价格表!$B$4:$B$35,0)</f>
        <v>4</v>
      </c>
      <c r="N375" s="27">
        <f>IF(J375&lt;=0.3,INDEX(价格表!$B$4:$I$31,M375,2),IF(AND(J375&gt;0.3,J375&lt;=1),INDEX(价格表!$B$4:$I$31,M375,3),IF(AND(J375&gt;1,J375&lt;=2.2),INDEX(价格表!$B$4:$I$31,M375,4),IF(AND(J375&gt;2.2,J375&lt;=3.3),INDEX(价格表!$B$4:$I$31,M375,5),IF(AND(J375&gt;3.3,J375&lt;=4),INDEX(价格表!$B$4:$I$31,M375,6),IF(AND(J375&gt;4,J375&lt;=5.5),INDEX(价格表!$B$4:$I$31,M375,7),IF(J375&gt;5.5,2.6+INDEX(价格表!$B$4:$I$31,M375,8)*L375)))))))</f>
        <v>2.15</v>
      </c>
    </row>
    <row r="376" spans="1:14">
      <c r="A376" s="20">
        <v>4310937999709</v>
      </c>
      <c r="B376" s="18" t="s">
        <v>16</v>
      </c>
      <c r="C376" s="21">
        <v>20201212</v>
      </c>
      <c r="D376" s="21">
        <v>610538201209</v>
      </c>
      <c r="E376" s="21" t="s">
        <v>16</v>
      </c>
      <c r="F376" s="21">
        <v>20201222</v>
      </c>
      <c r="G376" s="21" t="s">
        <v>17</v>
      </c>
      <c r="H376" s="21" t="s">
        <v>23</v>
      </c>
      <c r="I376" s="21" t="s">
        <v>99</v>
      </c>
      <c r="J376" s="21">
        <v>1.46</v>
      </c>
      <c r="K376" s="21" t="s">
        <v>20</v>
      </c>
      <c r="L376">
        <f t="shared" si="5"/>
        <v>2</v>
      </c>
      <c r="M376">
        <f>MATCH(H:H,价格表!$B$4:$B$35,0)</f>
        <v>15</v>
      </c>
      <c r="N376" s="27">
        <f>IF(J376&lt;=0.3,INDEX(价格表!$B$4:$I$31,M376,2),IF(AND(J376&gt;0.3,J376&lt;=1),INDEX(价格表!$B$4:$I$31,M376,3),IF(AND(J376&gt;1,J376&lt;=2.2),INDEX(价格表!$B$4:$I$31,M376,4),IF(AND(J376&gt;2.2,J376&lt;=3.3),INDEX(价格表!$B$4:$I$31,M376,5),IF(AND(J376&gt;3.3,J376&lt;=4),INDEX(价格表!$B$4:$I$31,M376,6),IF(AND(J376&gt;4,J376&lt;=5.5),INDEX(价格表!$B$4:$I$31,M376,7),IF(J376&gt;5.5,2.6+INDEX(价格表!$B$4:$I$31,M376,8)*L376)))))))</f>
        <v>2.15</v>
      </c>
    </row>
    <row r="377" spans="1:14">
      <c r="A377" s="20">
        <v>4310937999710</v>
      </c>
      <c r="B377" s="18" t="s">
        <v>16</v>
      </c>
      <c r="C377" s="21">
        <v>20201212</v>
      </c>
      <c r="D377" s="21">
        <v>610538201209</v>
      </c>
      <c r="E377" s="21" t="s">
        <v>16</v>
      </c>
      <c r="F377" s="21">
        <v>20201222</v>
      </c>
      <c r="G377" s="21" t="s">
        <v>17</v>
      </c>
      <c r="H377" s="21" t="s">
        <v>23</v>
      </c>
      <c r="I377" s="21" t="s">
        <v>202</v>
      </c>
      <c r="J377" s="21">
        <v>1.44</v>
      </c>
      <c r="K377" s="21" t="s">
        <v>20</v>
      </c>
      <c r="L377">
        <f t="shared" si="5"/>
        <v>2</v>
      </c>
      <c r="M377">
        <f>MATCH(H:H,价格表!$B$4:$B$35,0)</f>
        <v>15</v>
      </c>
      <c r="N377" s="27">
        <f>IF(J377&lt;=0.3,INDEX(价格表!$B$4:$I$31,M377,2),IF(AND(J377&gt;0.3,J377&lt;=1),INDEX(价格表!$B$4:$I$31,M377,3),IF(AND(J377&gt;1,J377&lt;=2.2),INDEX(价格表!$B$4:$I$31,M377,4),IF(AND(J377&gt;2.2,J377&lt;=3.3),INDEX(价格表!$B$4:$I$31,M377,5),IF(AND(J377&gt;3.3,J377&lt;=4),INDEX(价格表!$B$4:$I$31,M377,6),IF(AND(J377&gt;4,J377&lt;=5.5),INDEX(价格表!$B$4:$I$31,M377,7),IF(J377&gt;5.5,2.6+INDEX(价格表!$B$4:$I$31,M377,8)*L377)))))))</f>
        <v>2.15</v>
      </c>
    </row>
    <row r="378" spans="1:14">
      <c r="A378" s="20">
        <v>4310938000295</v>
      </c>
      <c r="B378" s="18" t="s">
        <v>16</v>
      </c>
      <c r="C378" s="21">
        <v>20201212</v>
      </c>
      <c r="D378" s="21">
        <v>610538201209</v>
      </c>
      <c r="E378" s="21" t="s">
        <v>16</v>
      </c>
      <c r="F378" s="21">
        <v>20201222</v>
      </c>
      <c r="G378" s="21" t="s">
        <v>17</v>
      </c>
      <c r="H378" s="21" t="s">
        <v>35</v>
      </c>
      <c r="I378" s="21" t="s">
        <v>156</v>
      </c>
      <c r="J378" s="21">
        <v>2.83</v>
      </c>
      <c r="K378" s="21" t="s">
        <v>20</v>
      </c>
      <c r="L378">
        <f t="shared" si="5"/>
        <v>3</v>
      </c>
      <c r="M378">
        <f>MATCH(H:H,价格表!$B$4:$B$35,0)</f>
        <v>22</v>
      </c>
      <c r="N378" s="27">
        <f>IF(J378&lt;=0.3,INDEX(价格表!$B$4:$I$31,M378,2),IF(AND(J378&gt;0.3,J378&lt;=1),INDEX(价格表!$B$4:$I$31,M378,3),IF(AND(J378&gt;1,J378&lt;=2.2),INDEX(价格表!$B$4:$I$31,M378,4),IF(AND(J378&gt;2.2,J378&lt;=3.3),INDEX(价格表!$B$4:$I$31,M378,5),IF(AND(J378&gt;3.3,J378&lt;=4),INDEX(价格表!$B$4:$I$31,M378,6),IF(AND(J378&gt;4,J378&lt;=5.5),INDEX(价格表!$B$4:$I$31,M378,7),IF(J378&gt;5.5,2.6+INDEX(价格表!$B$4:$I$31,M378,8)*L378)))))))</f>
        <v>2.5</v>
      </c>
    </row>
    <row r="379" spans="1:14">
      <c r="A379" s="20">
        <v>4310938000297</v>
      </c>
      <c r="B379" s="18" t="s">
        <v>16</v>
      </c>
      <c r="C379" s="21">
        <v>20201212</v>
      </c>
      <c r="D379" s="21">
        <v>610538201209</v>
      </c>
      <c r="E379" s="21" t="s">
        <v>16</v>
      </c>
      <c r="F379" s="21">
        <v>20201222</v>
      </c>
      <c r="G379" s="21" t="s">
        <v>17</v>
      </c>
      <c r="H379" s="21" t="s">
        <v>18</v>
      </c>
      <c r="I379" s="21" t="s">
        <v>61</v>
      </c>
      <c r="J379" s="21">
        <v>2.33</v>
      </c>
      <c r="K379" s="21" t="s">
        <v>20</v>
      </c>
      <c r="L379">
        <f t="shared" si="5"/>
        <v>3</v>
      </c>
      <c r="M379">
        <f>MATCH(H:H,价格表!$B$4:$B$35,0)</f>
        <v>1</v>
      </c>
      <c r="N379" s="27">
        <f>IF(J379&lt;=0.3,INDEX(价格表!$B$4:$I$31,M379,2),IF(AND(J379&gt;0.3,J379&lt;=1),INDEX(价格表!$B$4:$I$31,M379,3),IF(AND(J379&gt;1,J379&lt;=2.2),INDEX(价格表!$B$4:$I$31,M379,4),IF(AND(J379&gt;2.2,J379&lt;=3.3),INDEX(价格表!$B$4:$I$31,M379,5),IF(AND(J379&gt;3.3,J379&lt;=4),INDEX(价格表!$B$4:$I$31,M379,6),IF(AND(J379&gt;4,J379&lt;=5.5),INDEX(价格表!$B$4:$I$31,M379,7),IF(J379&gt;5.5,2.6+INDEX(价格表!$B$4:$I$31,M379,8)*L379)))))))</f>
        <v>2.5</v>
      </c>
    </row>
    <row r="380" spans="1:14">
      <c r="A380" s="20">
        <v>4310938000298</v>
      </c>
      <c r="B380" s="18" t="s">
        <v>16</v>
      </c>
      <c r="C380" s="21">
        <v>20201212</v>
      </c>
      <c r="D380" s="21">
        <v>610538201209</v>
      </c>
      <c r="E380" s="21" t="s">
        <v>16</v>
      </c>
      <c r="F380" s="21">
        <v>20201222</v>
      </c>
      <c r="G380" s="21" t="s">
        <v>17</v>
      </c>
      <c r="H380" s="21" t="s">
        <v>56</v>
      </c>
      <c r="I380" s="21" t="s">
        <v>141</v>
      </c>
      <c r="J380" s="21">
        <v>1.5</v>
      </c>
      <c r="K380" s="21" t="s">
        <v>20</v>
      </c>
      <c r="L380">
        <f t="shared" si="5"/>
        <v>2</v>
      </c>
      <c r="M380">
        <f>MATCH(H:H,价格表!$B$4:$B$35,0)</f>
        <v>11</v>
      </c>
      <c r="N380" s="27">
        <f>IF(J380&lt;=0.3,INDEX(价格表!$B$4:$I$31,M380,2),IF(AND(J380&gt;0.3,J380&lt;=1),INDEX(价格表!$B$4:$I$31,M380,3),IF(AND(J380&gt;1,J380&lt;=2.2),INDEX(价格表!$B$4:$I$31,M380,4),IF(AND(J380&gt;2.2,J380&lt;=3.3),INDEX(价格表!$B$4:$I$31,M380,5),IF(AND(J380&gt;3.3,J380&lt;=4),INDEX(价格表!$B$4:$I$31,M380,6),IF(AND(J380&gt;4,J380&lt;=5.5),INDEX(价格表!$B$4:$I$31,M380,7),IF(J380&gt;5.5,2.6+INDEX(价格表!$B$4:$I$31,M380,8)*L380)))))))</f>
        <v>2.15</v>
      </c>
    </row>
    <row r="381" spans="1:14">
      <c r="A381" s="20">
        <v>4310938000299</v>
      </c>
      <c r="B381" s="18" t="s">
        <v>16</v>
      </c>
      <c r="C381" s="21">
        <v>20201212</v>
      </c>
      <c r="D381" s="21">
        <v>610538201209</v>
      </c>
      <c r="E381" s="21" t="s">
        <v>16</v>
      </c>
      <c r="F381" s="21">
        <v>20201222</v>
      </c>
      <c r="G381" s="21" t="s">
        <v>17</v>
      </c>
      <c r="H381" s="21" t="s">
        <v>25</v>
      </c>
      <c r="I381" s="21" t="s">
        <v>26</v>
      </c>
      <c r="J381" s="21">
        <v>1.5</v>
      </c>
      <c r="K381" s="21" t="s">
        <v>20</v>
      </c>
      <c r="L381">
        <f t="shared" si="5"/>
        <v>2</v>
      </c>
      <c r="M381">
        <f>MATCH(H:H,价格表!$B$4:$B$35,0)</f>
        <v>25</v>
      </c>
      <c r="N381" s="27">
        <f>IF(J381&lt;=0.3,INDEX(价格表!$B$4:$I$31,M381,2),IF(AND(J381&gt;0.3,J381&lt;=1),INDEX(价格表!$B$4:$I$31,M381,3),IF(AND(J381&gt;1,J381&lt;=2.2),INDEX(价格表!$B$4:$I$31,M381,4),IF(AND(J381&gt;2.2,J381&lt;=3.3),INDEX(价格表!$B$4:$I$31,M381,5),IF(AND(J381&gt;3.3,J381&lt;=4),INDEX(价格表!$B$4:$I$31,M381,6),IF(AND(J381&gt;4,J381&lt;=5.5),INDEX(价格表!$B$4:$I$31,M381,7),IF(J381&gt;5.5,2.6+INDEX(价格表!$B$4:$I$31,M381,8)*L381)))))))</f>
        <v>2.15</v>
      </c>
    </row>
    <row r="382" spans="1:14">
      <c r="A382" s="20">
        <v>4310938000300</v>
      </c>
      <c r="B382" s="18" t="s">
        <v>16</v>
      </c>
      <c r="C382" s="21">
        <v>20201212</v>
      </c>
      <c r="D382" s="21">
        <v>610538201209</v>
      </c>
      <c r="E382" s="21" t="s">
        <v>16</v>
      </c>
      <c r="F382" s="21">
        <v>20201222</v>
      </c>
      <c r="G382" s="21" t="s">
        <v>17</v>
      </c>
      <c r="H382" s="21" t="s">
        <v>27</v>
      </c>
      <c r="I382" s="21" t="s">
        <v>176</v>
      </c>
      <c r="J382" s="21">
        <v>1.45</v>
      </c>
      <c r="K382" s="21" t="s">
        <v>20</v>
      </c>
      <c r="L382">
        <f t="shared" si="5"/>
        <v>2</v>
      </c>
      <c r="M382">
        <f>MATCH(H:H,价格表!$B$4:$B$35,0)</f>
        <v>3</v>
      </c>
      <c r="N382" s="27">
        <f>IF(J382&lt;=0.3,INDEX(价格表!$B$4:$I$31,M382,2),IF(AND(J382&gt;0.3,J382&lt;=1),INDEX(价格表!$B$4:$I$31,M382,3),IF(AND(J382&gt;1,J382&lt;=2.2),INDEX(价格表!$B$4:$I$31,M382,4),IF(AND(J382&gt;2.2,J382&lt;=3.3),INDEX(价格表!$B$4:$I$31,M382,5),IF(AND(J382&gt;3.3,J382&lt;=4),INDEX(价格表!$B$4:$I$31,M382,6),IF(AND(J382&gt;4,J382&lt;=5.5),INDEX(价格表!$B$4:$I$31,M382,7),IF(J382&gt;5.5,2.6+INDEX(价格表!$B$4:$I$31,M382,8)*L382)))))))</f>
        <v>2.15</v>
      </c>
    </row>
    <row r="383" spans="1:14">
      <c r="A383" s="20">
        <v>4310938000301</v>
      </c>
      <c r="B383" s="18" t="s">
        <v>16</v>
      </c>
      <c r="C383" s="21">
        <v>20201212</v>
      </c>
      <c r="D383" s="21">
        <v>610538201209</v>
      </c>
      <c r="E383" s="21" t="s">
        <v>16</v>
      </c>
      <c r="F383" s="21">
        <v>20201222</v>
      </c>
      <c r="G383" s="21" t="s">
        <v>17</v>
      </c>
      <c r="H383" s="21" t="s">
        <v>25</v>
      </c>
      <c r="I383" s="21" t="s">
        <v>203</v>
      </c>
      <c r="J383" s="21">
        <v>1.56</v>
      </c>
      <c r="K383" s="21" t="s">
        <v>20</v>
      </c>
      <c r="L383">
        <f t="shared" si="5"/>
        <v>2</v>
      </c>
      <c r="M383">
        <f>MATCH(H:H,价格表!$B$4:$B$35,0)</f>
        <v>25</v>
      </c>
      <c r="N383" s="27">
        <f>IF(J383&lt;=0.3,INDEX(价格表!$B$4:$I$31,M383,2),IF(AND(J383&gt;0.3,J383&lt;=1),INDEX(价格表!$B$4:$I$31,M383,3),IF(AND(J383&gt;1,J383&lt;=2.2),INDEX(价格表!$B$4:$I$31,M383,4),IF(AND(J383&gt;2.2,J383&lt;=3.3),INDEX(价格表!$B$4:$I$31,M383,5),IF(AND(J383&gt;3.3,J383&lt;=4),INDEX(价格表!$B$4:$I$31,M383,6),IF(AND(J383&gt;4,J383&lt;=5.5),INDEX(价格表!$B$4:$I$31,M383,7),IF(J383&gt;5.5,2.6+INDEX(价格表!$B$4:$I$31,M383,8)*L383)))))))</f>
        <v>2.15</v>
      </c>
    </row>
    <row r="384" spans="1:14">
      <c r="A384" s="20">
        <v>4310938000302</v>
      </c>
      <c r="B384" s="18" t="s">
        <v>16</v>
      </c>
      <c r="C384" s="21">
        <v>20201212</v>
      </c>
      <c r="D384" s="21">
        <v>610538201209</v>
      </c>
      <c r="E384" s="21" t="s">
        <v>16</v>
      </c>
      <c r="F384" s="21">
        <v>20201222</v>
      </c>
      <c r="G384" s="21" t="s">
        <v>17</v>
      </c>
      <c r="H384" s="21" t="s">
        <v>21</v>
      </c>
      <c r="I384" s="21" t="s">
        <v>204</v>
      </c>
      <c r="J384" s="21">
        <v>1.46</v>
      </c>
      <c r="K384" s="21" t="s">
        <v>20</v>
      </c>
      <c r="L384">
        <f t="shared" si="5"/>
        <v>2</v>
      </c>
      <c r="M384">
        <f>MATCH(H:H,价格表!$B$4:$B$35,0)</f>
        <v>20</v>
      </c>
      <c r="N384" s="27">
        <f>IF(J384&lt;=0.3,INDEX(价格表!$B$4:$I$31,M384,2),IF(AND(J384&gt;0.3,J384&lt;=1),INDEX(价格表!$B$4:$I$31,M384,3),IF(AND(J384&gt;1,J384&lt;=2.2),INDEX(价格表!$B$4:$I$31,M384,4),IF(AND(J384&gt;2.2,J384&lt;=3.3),INDEX(价格表!$B$4:$I$31,M384,5),IF(AND(J384&gt;3.3,J384&lt;=4),INDEX(价格表!$B$4:$I$31,M384,6),IF(AND(J384&gt;4,J384&lt;=5.5),INDEX(价格表!$B$4:$I$31,M384,7),IF(J384&gt;5.5,2.6+INDEX(价格表!$B$4:$I$31,M384,8)*L384)))))))</f>
        <v>2.15</v>
      </c>
    </row>
    <row r="385" spans="1:14">
      <c r="A385" s="20">
        <v>4310938000317</v>
      </c>
      <c r="B385" s="18" t="s">
        <v>16</v>
      </c>
      <c r="C385" s="21">
        <v>20201212</v>
      </c>
      <c r="D385" s="21">
        <v>610538201209</v>
      </c>
      <c r="E385" s="21" t="s">
        <v>16</v>
      </c>
      <c r="F385" s="21">
        <v>20201222</v>
      </c>
      <c r="G385" s="21" t="s">
        <v>17</v>
      </c>
      <c r="H385" s="21" t="s">
        <v>21</v>
      </c>
      <c r="I385" s="21" t="s">
        <v>205</v>
      </c>
      <c r="J385" s="21">
        <v>1.46</v>
      </c>
      <c r="K385" s="21" t="s">
        <v>20</v>
      </c>
      <c r="L385">
        <f t="shared" si="5"/>
        <v>2</v>
      </c>
      <c r="M385">
        <f>MATCH(H:H,价格表!$B$4:$B$35,0)</f>
        <v>20</v>
      </c>
      <c r="N385" s="27">
        <f>IF(J385&lt;=0.3,INDEX(价格表!$B$4:$I$31,M385,2),IF(AND(J385&gt;0.3,J385&lt;=1),INDEX(价格表!$B$4:$I$31,M385,3),IF(AND(J385&gt;1,J385&lt;=2.2),INDEX(价格表!$B$4:$I$31,M385,4),IF(AND(J385&gt;2.2,J385&lt;=3.3),INDEX(价格表!$B$4:$I$31,M385,5),IF(AND(J385&gt;3.3,J385&lt;=4),INDEX(价格表!$B$4:$I$31,M385,6),IF(AND(J385&gt;4,J385&lt;=5.5),INDEX(价格表!$B$4:$I$31,M385,7),IF(J385&gt;5.5,2.6+INDEX(价格表!$B$4:$I$31,M385,8)*L385)))))))</f>
        <v>2.15</v>
      </c>
    </row>
    <row r="386" spans="1:14">
      <c r="A386" s="20">
        <v>4310938000318</v>
      </c>
      <c r="B386" s="18" t="s">
        <v>16</v>
      </c>
      <c r="C386" s="21">
        <v>20201212</v>
      </c>
      <c r="D386" s="21">
        <v>610538201209</v>
      </c>
      <c r="E386" s="21" t="s">
        <v>16</v>
      </c>
      <c r="F386" s="21">
        <v>20201222</v>
      </c>
      <c r="G386" s="21" t="s">
        <v>17</v>
      </c>
      <c r="H386" s="21" t="s">
        <v>73</v>
      </c>
      <c r="I386" s="21" t="s">
        <v>184</v>
      </c>
      <c r="J386" s="21">
        <v>1.46</v>
      </c>
      <c r="K386" s="21" t="s">
        <v>20</v>
      </c>
      <c r="L386">
        <f t="shared" si="5"/>
        <v>2</v>
      </c>
      <c r="M386">
        <f>MATCH(H:H,价格表!$B$4:$B$35,0)</f>
        <v>7</v>
      </c>
      <c r="N386" s="27">
        <f>IF(J386&lt;=0.3,INDEX(价格表!$B$4:$I$31,M386,2),IF(AND(J386&gt;0.3,J386&lt;=1),INDEX(价格表!$B$4:$I$31,M386,3),IF(AND(J386&gt;1,J386&lt;=2.2),INDEX(价格表!$B$4:$I$31,M386,4),IF(AND(J386&gt;2.2,J386&lt;=3.3),INDEX(价格表!$B$4:$I$31,M386,5),IF(AND(J386&gt;3.3,J386&lt;=4),INDEX(价格表!$B$4:$I$31,M386,6),IF(AND(J386&gt;4,J386&lt;=5.5),INDEX(价格表!$B$4:$I$31,M386,7),IF(J386&gt;5.5,2.6+INDEX(价格表!$B$4:$I$31,M386,8)*L386)))))))</f>
        <v>2.15</v>
      </c>
    </row>
    <row r="387" spans="1:14">
      <c r="A387" s="20">
        <v>4310938000320</v>
      </c>
      <c r="B387" s="18" t="s">
        <v>16</v>
      </c>
      <c r="C387" s="21">
        <v>20201212</v>
      </c>
      <c r="D387" s="21">
        <v>610538201209</v>
      </c>
      <c r="E387" s="21" t="s">
        <v>16</v>
      </c>
      <c r="F387" s="21">
        <v>20201222</v>
      </c>
      <c r="G387" s="21" t="s">
        <v>17</v>
      </c>
      <c r="H387" s="21" t="s">
        <v>27</v>
      </c>
      <c r="I387" s="21" t="s">
        <v>107</v>
      </c>
      <c r="J387" s="21">
        <v>1.52</v>
      </c>
      <c r="K387" s="21" t="s">
        <v>20</v>
      </c>
      <c r="L387">
        <f t="shared" si="5"/>
        <v>2</v>
      </c>
      <c r="M387">
        <f>MATCH(H:H,价格表!$B$4:$B$35,0)</f>
        <v>3</v>
      </c>
      <c r="N387" s="27">
        <f>IF(J387&lt;=0.3,INDEX(价格表!$B$4:$I$31,M387,2),IF(AND(J387&gt;0.3,J387&lt;=1),INDEX(价格表!$B$4:$I$31,M387,3),IF(AND(J387&gt;1,J387&lt;=2.2),INDEX(价格表!$B$4:$I$31,M387,4),IF(AND(J387&gt;2.2,J387&lt;=3.3),INDEX(价格表!$B$4:$I$31,M387,5),IF(AND(J387&gt;3.3,J387&lt;=4),INDEX(价格表!$B$4:$I$31,M387,6),IF(AND(J387&gt;4,J387&lt;=5.5),INDEX(价格表!$B$4:$I$31,M387,7),IF(J387&gt;5.5,2.6+INDEX(价格表!$B$4:$I$31,M387,8)*L387)))))))</f>
        <v>2.15</v>
      </c>
    </row>
    <row r="388" spans="1:14">
      <c r="A388" s="20">
        <v>4310938000322</v>
      </c>
      <c r="B388" s="18" t="s">
        <v>16</v>
      </c>
      <c r="C388" s="21">
        <v>20201212</v>
      </c>
      <c r="D388" s="21">
        <v>610538201209</v>
      </c>
      <c r="E388" s="21" t="s">
        <v>16</v>
      </c>
      <c r="F388" s="21">
        <v>20201222</v>
      </c>
      <c r="G388" s="21" t="s">
        <v>17</v>
      </c>
      <c r="H388" s="21" t="s">
        <v>54</v>
      </c>
      <c r="I388" s="21" t="s">
        <v>206</v>
      </c>
      <c r="J388" s="21">
        <v>1.45</v>
      </c>
      <c r="K388" s="21" t="s">
        <v>20</v>
      </c>
      <c r="L388">
        <f t="shared" ref="L388:L451" si="6">ROUNDUP(J388,0)</f>
        <v>2</v>
      </c>
      <c r="M388">
        <f>MATCH(H:H,价格表!$B$4:$B$35,0)</f>
        <v>14</v>
      </c>
      <c r="N388" s="27">
        <f>IF(J388&lt;=0.3,INDEX(价格表!$B$4:$I$31,M388,2),IF(AND(J388&gt;0.3,J388&lt;=1),INDEX(价格表!$B$4:$I$31,M388,3),IF(AND(J388&gt;1,J388&lt;=2.2),INDEX(价格表!$B$4:$I$31,M388,4),IF(AND(J388&gt;2.2,J388&lt;=3.3),INDEX(价格表!$B$4:$I$31,M388,5),IF(AND(J388&gt;3.3,J388&lt;=4),INDEX(价格表!$B$4:$I$31,M388,6),IF(AND(J388&gt;4,J388&lt;=5.5),INDEX(价格表!$B$4:$I$31,M388,7),IF(J388&gt;5.5,2.6+INDEX(价格表!$B$4:$I$31,M388,8)*L388)))))))</f>
        <v>2.15</v>
      </c>
    </row>
    <row r="389" spans="1:14">
      <c r="A389" s="20">
        <v>4310938000323</v>
      </c>
      <c r="B389" s="18" t="s">
        <v>16</v>
      </c>
      <c r="C389" s="21">
        <v>20201212</v>
      </c>
      <c r="D389" s="21">
        <v>610538201209</v>
      </c>
      <c r="E389" s="21" t="s">
        <v>16</v>
      </c>
      <c r="F389" s="21">
        <v>20201222</v>
      </c>
      <c r="G389" s="21" t="s">
        <v>17</v>
      </c>
      <c r="H389" s="21" t="s">
        <v>68</v>
      </c>
      <c r="I389" s="21" t="s">
        <v>140</v>
      </c>
      <c r="J389" s="21">
        <v>1.46</v>
      </c>
      <c r="K389" s="21" t="s">
        <v>20</v>
      </c>
      <c r="L389">
        <f t="shared" si="6"/>
        <v>2</v>
      </c>
      <c r="M389">
        <f>MATCH(H:H,价格表!$B$4:$B$35,0)</f>
        <v>5</v>
      </c>
      <c r="N389" s="27">
        <f>IF(J389&lt;=0.3,INDEX(价格表!$B$4:$I$31,M389,2),IF(AND(J389&gt;0.3,J389&lt;=1),INDEX(价格表!$B$4:$I$31,M389,3),IF(AND(J389&gt;1,J389&lt;=2.2),INDEX(价格表!$B$4:$I$31,M389,4),IF(AND(J389&gt;2.2,J389&lt;=3.3),INDEX(价格表!$B$4:$I$31,M389,5),IF(AND(J389&gt;3.3,J389&lt;=4),INDEX(价格表!$B$4:$I$31,M389,6),IF(AND(J389&gt;4,J389&lt;=5.5),INDEX(价格表!$B$4:$I$31,M389,7),IF(J389&gt;5.5,2.6+INDEX(价格表!$B$4:$I$31,M389,8)*L389)))))))</f>
        <v>2.15</v>
      </c>
    </row>
    <row r="390" spans="1:14">
      <c r="A390" s="20">
        <v>4310938000324</v>
      </c>
      <c r="B390" s="18" t="s">
        <v>16</v>
      </c>
      <c r="C390" s="21">
        <v>20201212</v>
      </c>
      <c r="D390" s="21">
        <v>610538201209</v>
      </c>
      <c r="E390" s="21" t="s">
        <v>16</v>
      </c>
      <c r="F390" s="21">
        <v>20201222</v>
      </c>
      <c r="G390" s="21" t="s">
        <v>17</v>
      </c>
      <c r="H390" s="21" t="s">
        <v>50</v>
      </c>
      <c r="I390" s="21" t="s">
        <v>77</v>
      </c>
      <c r="J390" s="21">
        <v>1.46</v>
      </c>
      <c r="K390" s="21" t="s">
        <v>20</v>
      </c>
      <c r="L390">
        <f t="shared" si="6"/>
        <v>2</v>
      </c>
      <c r="M390">
        <f>MATCH(H:H,价格表!$B$4:$B$35,0)</f>
        <v>4</v>
      </c>
      <c r="N390" s="27">
        <f>IF(J390&lt;=0.3,INDEX(价格表!$B$4:$I$31,M390,2),IF(AND(J390&gt;0.3,J390&lt;=1),INDEX(价格表!$B$4:$I$31,M390,3),IF(AND(J390&gt;1,J390&lt;=2.2),INDEX(价格表!$B$4:$I$31,M390,4),IF(AND(J390&gt;2.2,J390&lt;=3.3),INDEX(价格表!$B$4:$I$31,M390,5),IF(AND(J390&gt;3.3,J390&lt;=4),INDEX(价格表!$B$4:$I$31,M390,6),IF(AND(J390&gt;4,J390&lt;=5.5),INDEX(价格表!$B$4:$I$31,M390,7),IF(J390&gt;5.5,2.6+INDEX(价格表!$B$4:$I$31,M390,8)*L390)))))))</f>
        <v>2.15</v>
      </c>
    </row>
    <row r="391" spans="1:14">
      <c r="A391" s="20">
        <v>4310938000325</v>
      </c>
      <c r="B391" s="18" t="s">
        <v>16</v>
      </c>
      <c r="C391" s="21">
        <v>20201212</v>
      </c>
      <c r="D391" s="21">
        <v>610538201209</v>
      </c>
      <c r="E391" s="21" t="s">
        <v>16</v>
      </c>
      <c r="F391" s="21">
        <v>20201222</v>
      </c>
      <c r="G391" s="21" t="s">
        <v>17</v>
      </c>
      <c r="H391" s="21" t="s">
        <v>21</v>
      </c>
      <c r="I391" s="21" t="s">
        <v>204</v>
      </c>
      <c r="J391" s="21">
        <v>1.5</v>
      </c>
      <c r="K391" s="21" t="s">
        <v>20</v>
      </c>
      <c r="L391">
        <f t="shared" si="6"/>
        <v>2</v>
      </c>
      <c r="M391">
        <f>MATCH(H:H,价格表!$B$4:$B$35,0)</f>
        <v>20</v>
      </c>
      <c r="N391" s="27">
        <f>IF(J391&lt;=0.3,INDEX(价格表!$B$4:$I$31,M391,2),IF(AND(J391&gt;0.3,J391&lt;=1),INDEX(价格表!$B$4:$I$31,M391,3),IF(AND(J391&gt;1,J391&lt;=2.2),INDEX(价格表!$B$4:$I$31,M391,4),IF(AND(J391&gt;2.2,J391&lt;=3.3),INDEX(价格表!$B$4:$I$31,M391,5),IF(AND(J391&gt;3.3,J391&lt;=4),INDEX(价格表!$B$4:$I$31,M391,6),IF(AND(J391&gt;4,J391&lt;=5.5),INDEX(价格表!$B$4:$I$31,M391,7),IF(J391&gt;5.5,2.6+INDEX(价格表!$B$4:$I$31,M391,8)*L391)))))))</f>
        <v>2.15</v>
      </c>
    </row>
    <row r="392" spans="1:14">
      <c r="A392" s="20">
        <v>4310938000326</v>
      </c>
      <c r="B392" s="18" t="s">
        <v>16</v>
      </c>
      <c r="C392" s="21">
        <v>20201212</v>
      </c>
      <c r="D392" s="21">
        <v>610538201209</v>
      </c>
      <c r="E392" s="21" t="s">
        <v>16</v>
      </c>
      <c r="F392" s="21">
        <v>20201222</v>
      </c>
      <c r="G392" s="21" t="s">
        <v>17</v>
      </c>
      <c r="H392" s="21" t="s">
        <v>75</v>
      </c>
      <c r="I392" s="21" t="s">
        <v>114</v>
      </c>
      <c r="J392" s="21">
        <v>1.51</v>
      </c>
      <c r="K392" s="21" t="s">
        <v>20</v>
      </c>
      <c r="L392">
        <f t="shared" si="6"/>
        <v>2</v>
      </c>
      <c r="M392">
        <f>MATCH(H:H,价格表!$B$4:$B$35,0)</f>
        <v>24</v>
      </c>
      <c r="N392" s="27">
        <f>IF(J392&lt;=0.3,INDEX(价格表!$B$4:$I$31,M392,2),IF(AND(J392&gt;0.3,J392&lt;=1),INDEX(价格表!$B$4:$I$31,M392,3),IF(AND(J392&gt;1,J392&lt;=2.2),INDEX(价格表!$B$4:$I$31,M392,4),IF(AND(J392&gt;2.2,J392&lt;=3.3),INDEX(价格表!$B$4:$I$31,M392,5),IF(AND(J392&gt;3.3,J392&lt;=4),INDEX(价格表!$B$4:$I$31,M392,6),IF(AND(J392&gt;4,J392&lt;=5.5),INDEX(价格表!$B$4:$I$31,M392,7),IF(J392&gt;5.5,2.6+INDEX(价格表!$B$4:$I$31,M392,8)*L392)))))))</f>
        <v>2.15</v>
      </c>
    </row>
    <row r="393" spans="1:14">
      <c r="A393" s="20">
        <v>4310938007029</v>
      </c>
      <c r="B393" s="18" t="s">
        <v>16</v>
      </c>
      <c r="C393" s="21">
        <v>20201212</v>
      </c>
      <c r="D393" s="21">
        <v>610538201209</v>
      </c>
      <c r="E393" s="21" t="s">
        <v>16</v>
      </c>
      <c r="F393" s="21">
        <v>20201222</v>
      </c>
      <c r="G393" s="21" t="s">
        <v>17</v>
      </c>
      <c r="H393" s="21" t="s">
        <v>50</v>
      </c>
      <c r="I393" s="21" t="s">
        <v>125</v>
      </c>
      <c r="J393" s="21">
        <v>1.44</v>
      </c>
      <c r="K393" s="21" t="s">
        <v>20</v>
      </c>
      <c r="L393">
        <f t="shared" si="6"/>
        <v>2</v>
      </c>
      <c r="M393">
        <f>MATCH(H:H,价格表!$B$4:$B$35,0)</f>
        <v>4</v>
      </c>
      <c r="N393" s="27">
        <f>IF(J393&lt;=0.3,INDEX(价格表!$B$4:$I$31,M393,2),IF(AND(J393&gt;0.3,J393&lt;=1),INDEX(价格表!$B$4:$I$31,M393,3),IF(AND(J393&gt;1,J393&lt;=2.2),INDEX(价格表!$B$4:$I$31,M393,4),IF(AND(J393&gt;2.2,J393&lt;=3.3),INDEX(价格表!$B$4:$I$31,M393,5),IF(AND(J393&gt;3.3,J393&lt;=4),INDEX(价格表!$B$4:$I$31,M393,6),IF(AND(J393&gt;4,J393&lt;=5.5),INDEX(价格表!$B$4:$I$31,M393,7),IF(J393&gt;5.5,2.6+INDEX(价格表!$B$4:$I$31,M393,8)*L393)))))))</f>
        <v>2.15</v>
      </c>
    </row>
    <row r="394" spans="1:14">
      <c r="A394" s="20">
        <v>4310938007030</v>
      </c>
      <c r="B394" s="18" t="s">
        <v>16</v>
      </c>
      <c r="C394" s="21">
        <v>20201212</v>
      </c>
      <c r="D394" s="21">
        <v>610538201209</v>
      </c>
      <c r="E394" s="21" t="s">
        <v>16</v>
      </c>
      <c r="F394" s="21">
        <v>20201222</v>
      </c>
      <c r="G394" s="21" t="s">
        <v>17</v>
      </c>
      <c r="H394" s="21" t="s">
        <v>27</v>
      </c>
      <c r="I394" s="21" t="s">
        <v>107</v>
      </c>
      <c r="J394" s="21">
        <v>1.43</v>
      </c>
      <c r="K394" s="21" t="s">
        <v>20</v>
      </c>
      <c r="L394">
        <f t="shared" si="6"/>
        <v>2</v>
      </c>
      <c r="M394">
        <f>MATCH(H:H,价格表!$B$4:$B$35,0)</f>
        <v>3</v>
      </c>
      <c r="N394" s="27">
        <f>IF(J394&lt;=0.3,INDEX(价格表!$B$4:$I$31,M394,2),IF(AND(J394&gt;0.3,J394&lt;=1),INDEX(价格表!$B$4:$I$31,M394,3),IF(AND(J394&gt;1,J394&lt;=2.2),INDEX(价格表!$B$4:$I$31,M394,4),IF(AND(J394&gt;2.2,J394&lt;=3.3),INDEX(价格表!$B$4:$I$31,M394,5),IF(AND(J394&gt;3.3,J394&lt;=4),INDEX(价格表!$B$4:$I$31,M394,6),IF(AND(J394&gt;4,J394&lt;=5.5),INDEX(价格表!$B$4:$I$31,M394,7),IF(J394&gt;5.5,2.6+INDEX(价格表!$B$4:$I$31,M394,8)*L394)))))))</f>
        <v>2.15</v>
      </c>
    </row>
    <row r="395" spans="1:14">
      <c r="A395" s="20">
        <v>4310938007031</v>
      </c>
      <c r="B395" s="18" t="s">
        <v>16</v>
      </c>
      <c r="C395" s="21">
        <v>20201212</v>
      </c>
      <c r="D395" s="21">
        <v>610538201209</v>
      </c>
      <c r="E395" s="21" t="s">
        <v>16</v>
      </c>
      <c r="F395" s="21">
        <v>20201222</v>
      </c>
      <c r="G395" s="21" t="s">
        <v>17</v>
      </c>
      <c r="H395" s="21" t="s">
        <v>35</v>
      </c>
      <c r="I395" s="21" t="s">
        <v>170</v>
      </c>
      <c r="J395" s="21">
        <v>1.49</v>
      </c>
      <c r="K395" s="21" t="s">
        <v>20</v>
      </c>
      <c r="L395">
        <f t="shared" si="6"/>
        <v>2</v>
      </c>
      <c r="M395">
        <f>MATCH(H:H,价格表!$B$4:$B$35,0)</f>
        <v>22</v>
      </c>
      <c r="N395" s="27">
        <f>IF(J395&lt;=0.3,INDEX(价格表!$B$4:$I$31,M395,2),IF(AND(J395&gt;0.3,J395&lt;=1),INDEX(价格表!$B$4:$I$31,M395,3),IF(AND(J395&gt;1,J395&lt;=2.2),INDEX(价格表!$B$4:$I$31,M395,4),IF(AND(J395&gt;2.2,J395&lt;=3.3),INDEX(价格表!$B$4:$I$31,M395,5),IF(AND(J395&gt;3.3,J395&lt;=4),INDEX(价格表!$B$4:$I$31,M395,6),IF(AND(J395&gt;4,J395&lt;=5.5),INDEX(价格表!$B$4:$I$31,M395,7),IF(J395&gt;5.5,2.6+INDEX(价格表!$B$4:$I$31,M395,8)*L395)))))))</f>
        <v>2.15</v>
      </c>
    </row>
    <row r="396" spans="1:14">
      <c r="A396" s="20">
        <v>4310938007033</v>
      </c>
      <c r="B396" s="18" t="s">
        <v>16</v>
      </c>
      <c r="C396" s="21">
        <v>20201212</v>
      </c>
      <c r="D396" s="21">
        <v>610538201209</v>
      </c>
      <c r="E396" s="21" t="s">
        <v>16</v>
      </c>
      <c r="F396" s="21">
        <v>20201222</v>
      </c>
      <c r="G396" s="21" t="s">
        <v>17</v>
      </c>
      <c r="H396" s="21" t="s">
        <v>37</v>
      </c>
      <c r="I396" s="21" t="s">
        <v>72</v>
      </c>
      <c r="J396" s="21">
        <v>1.46</v>
      </c>
      <c r="K396" s="21" t="s">
        <v>20</v>
      </c>
      <c r="L396">
        <f t="shared" si="6"/>
        <v>2</v>
      </c>
      <c r="M396">
        <f>MATCH(H:H,价格表!$B$4:$B$35,0)</f>
        <v>12</v>
      </c>
      <c r="N396" s="27">
        <f>IF(J396&lt;=0.3,INDEX(价格表!$B$4:$I$31,M396,2),IF(AND(J396&gt;0.3,J396&lt;=1),INDEX(价格表!$B$4:$I$31,M396,3),IF(AND(J396&gt;1,J396&lt;=2.2),INDEX(价格表!$B$4:$I$31,M396,4),IF(AND(J396&gt;2.2,J396&lt;=3.3),INDEX(价格表!$B$4:$I$31,M396,5),IF(AND(J396&gt;3.3,J396&lt;=4),INDEX(价格表!$B$4:$I$31,M396,6),IF(AND(J396&gt;4,J396&lt;=5.5),INDEX(价格表!$B$4:$I$31,M396,7),IF(J396&gt;5.5,2.6+INDEX(价格表!$B$4:$I$31,M396,8)*L396)))))))</f>
        <v>2.15</v>
      </c>
    </row>
    <row r="397" spans="1:14">
      <c r="A397" s="20">
        <v>4310938007035</v>
      </c>
      <c r="B397" s="18" t="s">
        <v>16</v>
      </c>
      <c r="C397" s="21">
        <v>20201212</v>
      </c>
      <c r="D397" s="21">
        <v>610538201209</v>
      </c>
      <c r="E397" s="21" t="s">
        <v>16</v>
      </c>
      <c r="F397" s="21">
        <v>20201222</v>
      </c>
      <c r="G397" s="21" t="s">
        <v>17</v>
      </c>
      <c r="H397" s="21" t="s">
        <v>73</v>
      </c>
      <c r="I397" s="21" t="s">
        <v>180</v>
      </c>
      <c r="J397" s="21">
        <v>1.44</v>
      </c>
      <c r="K397" s="21" t="s">
        <v>20</v>
      </c>
      <c r="L397">
        <f t="shared" si="6"/>
        <v>2</v>
      </c>
      <c r="M397">
        <f>MATCH(H:H,价格表!$B$4:$B$35,0)</f>
        <v>7</v>
      </c>
      <c r="N397" s="27">
        <f>IF(J397&lt;=0.3,INDEX(价格表!$B$4:$I$31,M397,2),IF(AND(J397&gt;0.3,J397&lt;=1),INDEX(价格表!$B$4:$I$31,M397,3),IF(AND(J397&gt;1,J397&lt;=2.2),INDEX(价格表!$B$4:$I$31,M397,4),IF(AND(J397&gt;2.2,J397&lt;=3.3),INDEX(价格表!$B$4:$I$31,M397,5),IF(AND(J397&gt;3.3,J397&lt;=4),INDEX(价格表!$B$4:$I$31,M397,6),IF(AND(J397&gt;4,J397&lt;=5.5),INDEX(价格表!$B$4:$I$31,M397,7),IF(J397&gt;5.5,2.6+INDEX(价格表!$B$4:$I$31,M397,8)*L397)))))))</f>
        <v>2.15</v>
      </c>
    </row>
    <row r="398" spans="1:14">
      <c r="A398" s="20">
        <v>4310938007036</v>
      </c>
      <c r="B398" s="18" t="s">
        <v>16</v>
      </c>
      <c r="C398" s="21">
        <v>20201212</v>
      </c>
      <c r="D398" s="21">
        <v>610538201209</v>
      </c>
      <c r="E398" s="21" t="s">
        <v>16</v>
      </c>
      <c r="F398" s="21">
        <v>20201222</v>
      </c>
      <c r="G398" s="21" t="s">
        <v>17</v>
      </c>
      <c r="H398" s="21" t="s">
        <v>27</v>
      </c>
      <c r="I398" s="21" t="s">
        <v>49</v>
      </c>
      <c r="J398" s="21">
        <v>1.47</v>
      </c>
      <c r="K398" s="21" t="s">
        <v>20</v>
      </c>
      <c r="L398">
        <f t="shared" si="6"/>
        <v>2</v>
      </c>
      <c r="M398">
        <f>MATCH(H:H,价格表!$B$4:$B$35,0)</f>
        <v>3</v>
      </c>
      <c r="N398" s="27">
        <f>IF(J398&lt;=0.3,INDEX(价格表!$B$4:$I$31,M398,2),IF(AND(J398&gt;0.3,J398&lt;=1),INDEX(价格表!$B$4:$I$31,M398,3),IF(AND(J398&gt;1,J398&lt;=2.2),INDEX(价格表!$B$4:$I$31,M398,4),IF(AND(J398&gt;2.2,J398&lt;=3.3),INDEX(价格表!$B$4:$I$31,M398,5),IF(AND(J398&gt;3.3,J398&lt;=4),INDEX(价格表!$B$4:$I$31,M398,6),IF(AND(J398&gt;4,J398&lt;=5.5),INDEX(价格表!$B$4:$I$31,M398,7),IF(J398&gt;5.5,2.6+INDEX(价格表!$B$4:$I$31,M398,8)*L398)))))))</f>
        <v>2.15</v>
      </c>
    </row>
    <row r="399" spans="1:14">
      <c r="A399" s="20">
        <v>4310938007037</v>
      </c>
      <c r="B399" s="18" t="s">
        <v>16</v>
      </c>
      <c r="C399" s="21">
        <v>20201212</v>
      </c>
      <c r="D399" s="21">
        <v>610538201209</v>
      </c>
      <c r="E399" s="21" t="s">
        <v>16</v>
      </c>
      <c r="F399" s="21">
        <v>20201222</v>
      </c>
      <c r="G399" s="21" t="s">
        <v>17</v>
      </c>
      <c r="H399" s="21" t="s">
        <v>73</v>
      </c>
      <c r="I399" s="21" t="s">
        <v>207</v>
      </c>
      <c r="J399" s="21">
        <v>1.45</v>
      </c>
      <c r="K399" s="21" t="s">
        <v>20</v>
      </c>
      <c r="L399">
        <f t="shared" si="6"/>
        <v>2</v>
      </c>
      <c r="M399">
        <f>MATCH(H:H,价格表!$B$4:$B$35,0)</f>
        <v>7</v>
      </c>
      <c r="N399" s="27">
        <f>IF(J399&lt;=0.3,INDEX(价格表!$B$4:$I$31,M399,2),IF(AND(J399&gt;0.3,J399&lt;=1),INDEX(价格表!$B$4:$I$31,M399,3),IF(AND(J399&gt;1,J399&lt;=2.2),INDEX(价格表!$B$4:$I$31,M399,4),IF(AND(J399&gt;2.2,J399&lt;=3.3),INDEX(价格表!$B$4:$I$31,M399,5),IF(AND(J399&gt;3.3,J399&lt;=4),INDEX(价格表!$B$4:$I$31,M399,6),IF(AND(J399&gt;4,J399&lt;=5.5),INDEX(价格表!$B$4:$I$31,M399,7),IF(J399&gt;5.5,2.6+INDEX(价格表!$B$4:$I$31,M399,8)*L399)))))))</f>
        <v>2.15</v>
      </c>
    </row>
    <row r="400" spans="1:14">
      <c r="A400" s="20">
        <v>4310938007038</v>
      </c>
      <c r="B400" s="18" t="s">
        <v>16</v>
      </c>
      <c r="C400" s="21">
        <v>20201212</v>
      </c>
      <c r="D400" s="21">
        <v>610538201209</v>
      </c>
      <c r="E400" s="21" t="s">
        <v>16</v>
      </c>
      <c r="F400" s="21">
        <v>20201222</v>
      </c>
      <c r="G400" s="21" t="s">
        <v>17</v>
      </c>
      <c r="H400" s="21" t="s">
        <v>21</v>
      </c>
      <c r="I400" s="21" t="s">
        <v>204</v>
      </c>
      <c r="J400" s="21">
        <v>1.46</v>
      </c>
      <c r="K400" s="21" t="s">
        <v>20</v>
      </c>
      <c r="L400">
        <f t="shared" si="6"/>
        <v>2</v>
      </c>
      <c r="M400">
        <f>MATCH(H:H,价格表!$B$4:$B$35,0)</f>
        <v>20</v>
      </c>
      <c r="N400" s="27">
        <f>IF(J400&lt;=0.3,INDEX(价格表!$B$4:$I$31,M400,2),IF(AND(J400&gt;0.3,J400&lt;=1),INDEX(价格表!$B$4:$I$31,M400,3),IF(AND(J400&gt;1,J400&lt;=2.2),INDEX(价格表!$B$4:$I$31,M400,4),IF(AND(J400&gt;2.2,J400&lt;=3.3),INDEX(价格表!$B$4:$I$31,M400,5),IF(AND(J400&gt;3.3,J400&lt;=4),INDEX(价格表!$B$4:$I$31,M400,6),IF(AND(J400&gt;4,J400&lt;=5.5),INDEX(价格表!$B$4:$I$31,M400,7),IF(J400&gt;5.5,2.6+INDEX(价格表!$B$4:$I$31,M400,8)*L400)))))))</f>
        <v>2.15</v>
      </c>
    </row>
    <row r="401" spans="1:14">
      <c r="A401" s="20">
        <v>4310938007044</v>
      </c>
      <c r="B401" s="18" t="s">
        <v>16</v>
      </c>
      <c r="C401" s="21">
        <v>20201212</v>
      </c>
      <c r="D401" s="21">
        <v>610538201209</v>
      </c>
      <c r="E401" s="21" t="s">
        <v>16</v>
      </c>
      <c r="F401" s="21">
        <v>20201222</v>
      </c>
      <c r="G401" s="21" t="s">
        <v>17</v>
      </c>
      <c r="H401" s="21" t="s">
        <v>45</v>
      </c>
      <c r="I401" s="21" t="s">
        <v>196</v>
      </c>
      <c r="J401" s="21">
        <v>1.45</v>
      </c>
      <c r="K401" s="21" t="s">
        <v>20</v>
      </c>
      <c r="L401">
        <f t="shared" si="6"/>
        <v>2</v>
      </c>
      <c r="M401">
        <f>MATCH(H:H,价格表!$B$4:$B$35,0)</f>
        <v>9</v>
      </c>
      <c r="N401" s="27">
        <f>IF(J401&lt;=0.3,INDEX(价格表!$B$4:$I$31,M401,2),IF(AND(J401&gt;0.3,J401&lt;=1),INDEX(价格表!$B$4:$I$31,M401,3),IF(AND(J401&gt;1,J401&lt;=2.2),INDEX(价格表!$B$4:$I$31,M401,4),IF(AND(J401&gt;2.2,J401&lt;=3.3),INDEX(价格表!$B$4:$I$31,M401,5),IF(AND(J401&gt;3.3,J401&lt;=4),INDEX(价格表!$B$4:$I$31,M401,6),IF(AND(J401&gt;4,J401&lt;=5.5),INDEX(价格表!$B$4:$I$31,M401,7),IF(J401&gt;5.5,2.6+INDEX(价格表!$B$4:$I$31,M401,8)*L401)))))))</f>
        <v>2.15</v>
      </c>
    </row>
    <row r="402" spans="1:14">
      <c r="A402" s="20">
        <v>4310938007046</v>
      </c>
      <c r="B402" s="18" t="s">
        <v>16</v>
      </c>
      <c r="C402" s="21">
        <v>20201212</v>
      </c>
      <c r="D402" s="21">
        <v>610538201209</v>
      </c>
      <c r="E402" s="21" t="s">
        <v>16</v>
      </c>
      <c r="F402" s="21">
        <v>20201222</v>
      </c>
      <c r="G402" s="21" t="s">
        <v>17</v>
      </c>
      <c r="H402" s="21" t="s">
        <v>39</v>
      </c>
      <c r="I402" s="21" t="s">
        <v>208</v>
      </c>
      <c r="J402" s="21">
        <v>1.46</v>
      </c>
      <c r="K402" s="21" t="s">
        <v>20</v>
      </c>
      <c r="L402">
        <f t="shared" si="6"/>
        <v>2</v>
      </c>
      <c r="M402">
        <f>MATCH(H:H,价格表!$B$4:$B$35,0)</f>
        <v>23</v>
      </c>
      <c r="N402" s="27">
        <f>IF(J402&lt;=0.3,INDEX(价格表!$B$4:$I$31,M402,2),IF(AND(J402&gt;0.3,J402&lt;=1),INDEX(价格表!$B$4:$I$31,M402,3),IF(AND(J402&gt;1,J402&lt;=2.2),INDEX(价格表!$B$4:$I$31,M402,4),IF(AND(J402&gt;2.2,J402&lt;=3.3),INDEX(价格表!$B$4:$I$31,M402,5),IF(AND(J402&gt;3.3,J402&lt;=4),INDEX(价格表!$B$4:$I$31,M402,6),IF(AND(J402&gt;4,J402&lt;=5.5),INDEX(价格表!$B$4:$I$31,M402,7),IF(J402&gt;5.5,2.6+INDEX(价格表!$B$4:$I$31,M402,8)*L402)))))))</f>
        <v>2.15</v>
      </c>
    </row>
    <row r="403" spans="1:14">
      <c r="A403" s="20">
        <v>4310938007047</v>
      </c>
      <c r="B403" s="18" t="s">
        <v>16</v>
      </c>
      <c r="C403" s="21">
        <v>20201212</v>
      </c>
      <c r="D403" s="21">
        <v>610538201209</v>
      </c>
      <c r="E403" s="21" t="s">
        <v>16</v>
      </c>
      <c r="F403" s="21">
        <v>20201222</v>
      </c>
      <c r="G403" s="21" t="s">
        <v>17</v>
      </c>
      <c r="H403" s="21" t="s">
        <v>50</v>
      </c>
      <c r="I403" s="21" t="s">
        <v>77</v>
      </c>
      <c r="J403" s="21">
        <v>1.44</v>
      </c>
      <c r="K403" s="21" t="s">
        <v>20</v>
      </c>
      <c r="L403">
        <f t="shared" si="6"/>
        <v>2</v>
      </c>
      <c r="M403">
        <f>MATCH(H:H,价格表!$B$4:$B$35,0)</f>
        <v>4</v>
      </c>
      <c r="N403" s="27">
        <f>IF(J403&lt;=0.3,INDEX(价格表!$B$4:$I$31,M403,2),IF(AND(J403&gt;0.3,J403&lt;=1),INDEX(价格表!$B$4:$I$31,M403,3),IF(AND(J403&gt;1,J403&lt;=2.2),INDEX(价格表!$B$4:$I$31,M403,4),IF(AND(J403&gt;2.2,J403&lt;=3.3),INDEX(价格表!$B$4:$I$31,M403,5),IF(AND(J403&gt;3.3,J403&lt;=4),INDEX(价格表!$B$4:$I$31,M403,6),IF(AND(J403&gt;4,J403&lt;=5.5),INDEX(价格表!$B$4:$I$31,M403,7),IF(J403&gt;5.5,2.6+INDEX(价格表!$B$4:$I$31,M403,8)*L403)))))))</f>
        <v>2.15</v>
      </c>
    </row>
    <row r="404" spans="1:14">
      <c r="A404" s="20">
        <v>4310938007048</v>
      </c>
      <c r="B404" s="18" t="s">
        <v>16</v>
      </c>
      <c r="C404" s="21">
        <v>20201212</v>
      </c>
      <c r="D404" s="21">
        <v>610538201209</v>
      </c>
      <c r="E404" s="21" t="s">
        <v>16</v>
      </c>
      <c r="F404" s="21">
        <v>20201222</v>
      </c>
      <c r="G404" s="21" t="s">
        <v>17</v>
      </c>
      <c r="H404" s="21" t="s">
        <v>18</v>
      </c>
      <c r="I404" s="21" t="s">
        <v>53</v>
      </c>
      <c r="J404" s="21">
        <v>1.44</v>
      </c>
      <c r="K404" s="21" t="s">
        <v>20</v>
      </c>
      <c r="L404">
        <f t="shared" si="6"/>
        <v>2</v>
      </c>
      <c r="M404">
        <f>MATCH(H:H,价格表!$B$4:$B$35,0)</f>
        <v>1</v>
      </c>
      <c r="N404" s="27">
        <f>IF(J404&lt;=0.3,INDEX(价格表!$B$4:$I$31,M404,2),IF(AND(J404&gt;0.3,J404&lt;=1),INDEX(价格表!$B$4:$I$31,M404,3),IF(AND(J404&gt;1,J404&lt;=2.2),INDEX(价格表!$B$4:$I$31,M404,4),IF(AND(J404&gt;2.2,J404&lt;=3.3),INDEX(价格表!$B$4:$I$31,M404,5),IF(AND(J404&gt;3.3,J404&lt;=4),INDEX(价格表!$B$4:$I$31,M404,6),IF(AND(J404&gt;4,J404&lt;=5.5),INDEX(价格表!$B$4:$I$31,M404,7),IF(J404&gt;5.5,2.6+INDEX(价格表!$B$4:$I$31,M404,8)*L404)))))))</f>
        <v>2.15</v>
      </c>
    </row>
    <row r="405" spans="1:14">
      <c r="A405" s="20">
        <v>4310938007049</v>
      </c>
      <c r="B405" s="18" t="s">
        <v>16</v>
      </c>
      <c r="C405" s="21">
        <v>20201212</v>
      </c>
      <c r="D405" s="21">
        <v>610538201209</v>
      </c>
      <c r="E405" s="21" t="s">
        <v>16</v>
      </c>
      <c r="F405" s="21">
        <v>20201222</v>
      </c>
      <c r="G405" s="21" t="s">
        <v>17</v>
      </c>
      <c r="H405" s="21" t="s">
        <v>73</v>
      </c>
      <c r="I405" s="21" t="s">
        <v>74</v>
      </c>
      <c r="J405" s="21">
        <v>1.51</v>
      </c>
      <c r="K405" s="21" t="s">
        <v>20</v>
      </c>
      <c r="L405">
        <f t="shared" si="6"/>
        <v>2</v>
      </c>
      <c r="M405">
        <f>MATCH(H:H,价格表!$B$4:$B$35,0)</f>
        <v>7</v>
      </c>
      <c r="N405" s="27">
        <f>IF(J405&lt;=0.3,INDEX(价格表!$B$4:$I$31,M405,2),IF(AND(J405&gt;0.3,J405&lt;=1),INDEX(价格表!$B$4:$I$31,M405,3),IF(AND(J405&gt;1,J405&lt;=2.2),INDEX(价格表!$B$4:$I$31,M405,4),IF(AND(J405&gt;2.2,J405&lt;=3.3),INDEX(价格表!$B$4:$I$31,M405,5),IF(AND(J405&gt;3.3,J405&lt;=4),INDEX(价格表!$B$4:$I$31,M405,6),IF(AND(J405&gt;4,J405&lt;=5.5),INDEX(价格表!$B$4:$I$31,M405,7),IF(J405&gt;5.5,2.6+INDEX(价格表!$B$4:$I$31,M405,8)*L405)))))))</f>
        <v>2.15</v>
      </c>
    </row>
    <row r="406" spans="1:14">
      <c r="A406" s="20">
        <v>4310938007050</v>
      </c>
      <c r="B406" s="18" t="s">
        <v>16</v>
      </c>
      <c r="C406" s="21">
        <v>20201212</v>
      </c>
      <c r="D406" s="21">
        <v>610538201209</v>
      </c>
      <c r="E406" s="21" t="s">
        <v>16</v>
      </c>
      <c r="F406" s="21">
        <v>20201222</v>
      </c>
      <c r="G406" s="21" t="s">
        <v>17</v>
      </c>
      <c r="H406" s="21" t="s">
        <v>27</v>
      </c>
      <c r="I406" s="21" t="s">
        <v>28</v>
      </c>
      <c r="J406" s="21">
        <v>1.45</v>
      </c>
      <c r="K406" s="21" t="s">
        <v>20</v>
      </c>
      <c r="L406">
        <f t="shared" si="6"/>
        <v>2</v>
      </c>
      <c r="M406">
        <f>MATCH(H:H,价格表!$B$4:$B$35,0)</f>
        <v>3</v>
      </c>
      <c r="N406" s="27">
        <f>IF(J406&lt;=0.3,INDEX(价格表!$B$4:$I$31,M406,2),IF(AND(J406&gt;0.3,J406&lt;=1),INDEX(价格表!$B$4:$I$31,M406,3),IF(AND(J406&gt;1,J406&lt;=2.2),INDEX(价格表!$B$4:$I$31,M406,4),IF(AND(J406&gt;2.2,J406&lt;=3.3),INDEX(价格表!$B$4:$I$31,M406,5),IF(AND(J406&gt;3.3,J406&lt;=4),INDEX(价格表!$B$4:$I$31,M406,6),IF(AND(J406&gt;4,J406&lt;=5.5),INDEX(价格表!$B$4:$I$31,M406,7),IF(J406&gt;5.5,2.6+INDEX(价格表!$B$4:$I$31,M406,8)*L406)))))))</f>
        <v>2.15</v>
      </c>
    </row>
    <row r="407" spans="1:14">
      <c r="A407" s="20">
        <v>4310938007051</v>
      </c>
      <c r="B407" s="18" t="s">
        <v>16</v>
      </c>
      <c r="C407" s="21">
        <v>20201212</v>
      </c>
      <c r="D407" s="21">
        <v>610538201209</v>
      </c>
      <c r="E407" s="21" t="s">
        <v>16</v>
      </c>
      <c r="F407" s="21">
        <v>20201222</v>
      </c>
      <c r="G407" s="21" t="s">
        <v>17</v>
      </c>
      <c r="H407" s="21" t="s">
        <v>27</v>
      </c>
      <c r="I407" s="21" t="s">
        <v>70</v>
      </c>
      <c r="J407" s="21">
        <v>1.45</v>
      </c>
      <c r="K407" s="21" t="s">
        <v>20</v>
      </c>
      <c r="L407">
        <f t="shared" si="6"/>
        <v>2</v>
      </c>
      <c r="M407">
        <f>MATCH(H:H,价格表!$B$4:$B$35,0)</f>
        <v>3</v>
      </c>
      <c r="N407" s="27">
        <f>IF(J407&lt;=0.3,INDEX(价格表!$B$4:$I$31,M407,2),IF(AND(J407&gt;0.3,J407&lt;=1),INDEX(价格表!$B$4:$I$31,M407,3),IF(AND(J407&gt;1,J407&lt;=2.2),INDEX(价格表!$B$4:$I$31,M407,4),IF(AND(J407&gt;2.2,J407&lt;=3.3),INDEX(价格表!$B$4:$I$31,M407,5),IF(AND(J407&gt;3.3,J407&lt;=4),INDEX(价格表!$B$4:$I$31,M407,6),IF(AND(J407&gt;4,J407&lt;=5.5),INDEX(价格表!$B$4:$I$31,M407,7),IF(J407&gt;5.5,2.6+INDEX(价格表!$B$4:$I$31,M407,8)*L407)))))))</f>
        <v>2.15</v>
      </c>
    </row>
    <row r="408" spans="1:14">
      <c r="A408" s="20">
        <v>4310938007053</v>
      </c>
      <c r="B408" s="18" t="s">
        <v>16</v>
      </c>
      <c r="C408" s="21">
        <v>20201212</v>
      </c>
      <c r="D408" s="21">
        <v>610538201209</v>
      </c>
      <c r="E408" s="21" t="s">
        <v>16</v>
      </c>
      <c r="F408" s="21">
        <v>20201222</v>
      </c>
      <c r="G408" s="21" t="s">
        <v>17</v>
      </c>
      <c r="H408" s="21" t="s">
        <v>21</v>
      </c>
      <c r="I408" s="21" t="s">
        <v>201</v>
      </c>
      <c r="J408" s="21">
        <v>1.45</v>
      </c>
      <c r="K408" s="21" t="s">
        <v>20</v>
      </c>
      <c r="L408">
        <f t="shared" si="6"/>
        <v>2</v>
      </c>
      <c r="M408">
        <f>MATCH(H:H,价格表!$B$4:$B$35,0)</f>
        <v>20</v>
      </c>
      <c r="N408" s="27">
        <f>IF(J408&lt;=0.3,INDEX(价格表!$B$4:$I$31,M408,2),IF(AND(J408&gt;0.3,J408&lt;=1),INDEX(价格表!$B$4:$I$31,M408,3),IF(AND(J408&gt;1,J408&lt;=2.2),INDEX(价格表!$B$4:$I$31,M408,4),IF(AND(J408&gt;2.2,J408&lt;=3.3),INDEX(价格表!$B$4:$I$31,M408,5),IF(AND(J408&gt;3.3,J408&lt;=4),INDEX(价格表!$B$4:$I$31,M408,6),IF(AND(J408&gt;4,J408&lt;=5.5),INDEX(价格表!$B$4:$I$31,M408,7),IF(J408&gt;5.5,2.6+INDEX(价格表!$B$4:$I$31,M408,8)*L408)))))))</f>
        <v>2.15</v>
      </c>
    </row>
    <row r="409" spans="1:14">
      <c r="A409" s="20">
        <v>4310938013838</v>
      </c>
      <c r="B409" s="18" t="s">
        <v>16</v>
      </c>
      <c r="C409" s="21">
        <v>20201212</v>
      </c>
      <c r="D409" s="21">
        <v>610538201209</v>
      </c>
      <c r="E409" s="21" t="s">
        <v>16</v>
      </c>
      <c r="F409" s="21">
        <v>20201222</v>
      </c>
      <c r="G409" s="21" t="s">
        <v>17</v>
      </c>
      <c r="H409" s="21" t="s">
        <v>27</v>
      </c>
      <c r="I409" s="21" t="s">
        <v>85</v>
      </c>
      <c r="J409" s="21">
        <v>1.45</v>
      </c>
      <c r="K409" s="21" t="s">
        <v>20</v>
      </c>
      <c r="L409">
        <f t="shared" si="6"/>
        <v>2</v>
      </c>
      <c r="M409">
        <f>MATCH(H:H,价格表!$B$4:$B$35,0)</f>
        <v>3</v>
      </c>
      <c r="N409" s="27">
        <f>IF(J409&lt;=0.3,INDEX(价格表!$B$4:$I$31,M409,2),IF(AND(J409&gt;0.3,J409&lt;=1),INDEX(价格表!$B$4:$I$31,M409,3),IF(AND(J409&gt;1,J409&lt;=2.2),INDEX(价格表!$B$4:$I$31,M409,4),IF(AND(J409&gt;2.2,J409&lt;=3.3),INDEX(价格表!$B$4:$I$31,M409,5),IF(AND(J409&gt;3.3,J409&lt;=4),INDEX(价格表!$B$4:$I$31,M409,6),IF(AND(J409&gt;4,J409&lt;=5.5),INDEX(价格表!$B$4:$I$31,M409,7),IF(J409&gt;5.5,2.6+INDEX(价格表!$B$4:$I$31,M409,8)*L409)))))))</f>
        <v>2.15</v>
      </c>
    </row>
    <row r="410" spans="1:14">
      <c r="A410" s="20">
        <v>4310938013839</v>
      </c>
      <c r="B410" s="18" t="s">
        <v>16</v>
      </c>
      <c r="C410" s="21">
        <v>20201212</v>
      </c>
      <c r="D410" s="21">
        <v>610538201209</v>
      </c>
      <c r="E410" s="21" t="s">
        <v>16</v>
      </c>
      <c r="F410" s="21">
        <v>20201222</v>
      </c>
      <c r="G410" s="21" t="s">
        <v>17</v>
      </c>
      <c r="H410" s="21" t="s">
        <v>43</v>
      </c>
      <c r="I410" s="21" t="s">
        <v>47</v>
      </c>
      <c r="J410" s="21">
        <v>1.43</v>
      </c>
      <c r="K410" s="21" t="s">
        <v>209</v>
      </c>
      <c r="L410">
        <f t="shared" si="6"/>
        <v>2</v>
      </c>
      <c r="M410">
        <f>MATCH(H:H,价格表!$B$4:$B$35,0)</f>
        <v>10</v>
      </c>
      <c r="N410" s="27">
        <f>IF(J410&lt;=0.3,INDEX(价格表!$B$4:$I$31,M410,2),IF(AND(J410&gt;0.3,J410&lt;=1),INDEX(价格表!$B$4:$I$31,M410,3),IF(AND(J410&gt;1,J410&lt;=2.2),INDEX(价格表!$B$4:$I$31,M410,4),IF(AND(J410&gt;2.2,J410&lt;=3.3),INDEX(价格表!$B$4:$I$31,M410,5),IF(AND(J410&gt;3.3,J410&lt;=4),INDEX(价格表!$B$4:$I$31,M410,6),IF(AND(J410&gt;4,J410&lt;=5.5),INDEX(价格表!$B$4:$I$31,M410,7),IF(J410&gt;5.5,2.6+INDEX(价格表!$B$4:$I$31,M410,8)*L410)))))))</f>
        <v>2.15</v>
      </c>
    </row>
    <row r="411" spans="1:14">
      <c r="A411" s="20">
        <v>4310938013840</v>
      </c>
      <c r="B411" s="18" t="s">
        <v>16</v>
      </c>
      <c r="C411" s="21">
        <v>20201212</v>
      </c>
      <c r="D411" s="21">
        <v>610538201209</v>
      </c>
      <c r="E411" s="21" t="s">
        <v>16</v>
      </c>
      <c r="F411" s="21">
        <v>20201222</v>
      </c>
      <c r="G411" s="21" t="s">
        <v>17</v>
      </c>
      <c r="H411" s="21" t="s">
        <v>21</v>
      </c>
      <c r="I411" s="21" t="s">
        <v>179</v>
      </c>
      <c r="J411" s="21">
        <v>1.56</v>
      </c>
      <c r="K411" s="21" t="s">
        <v>20</v>
      </c>
      <c r="L411">
        <f t="shared" si="6"/>
        <v>2</v>
      </c>
      <c r="M411">
        <f>MATCH(H:H,价格表!$B$4:$B$35,0)</f>
        <v>20</v>
      </c>
      <c r="N411" s="27">
        <f>IF(J411&lt;=0.3,INDEX(价格表!$B$4:$I$31,M411,2),IF(AND(J411&gt;0.3,J411&lt;=1),INDEX(价格表!$B$4:$I$31,M411,3),IF(AND(J411&gt;1,J411&lt;=2.2),INDEX(价格表!$B$4:$I$31,M411,4),IF(AND(J411&gt;2.2,J411&lt;=3.3),INDEX(价格表!$B$4:$I$31,M411,5),IF(AND(J411&gt;3.3,J411&lt;=4),INDEX(价格表!$B$4:$I$31,M411,6),IF(AND(J411&gt;4,J411&lt;=5.5),INDEX(价格表!$B$4:$I$31,M411,7),IF(J411&gt;5.5,2.6+INDEX(价格表!$B$4:$I$31,M411,8)*L411)))))))</f>
        <v>2.15</v>
      </c>
    </row>
    <row r="412" spans="1:14">
      <c r="A412" s="20">
        <v>4310938013841</v>
      </c>
      <c r="B412" s="18" t="s">
        <v>16</v>
      </c>
      <c r="C412" s="21">
        <v>20201212</v>
      </c>
      <c r="D412" s="21">
        <v>610538201209</v>
      </c>
      <c r="E412" s="21" t="s">
        <v>16</v>
      </c>
      <c r="F412" s="21">
        <v>20201222</v>
      </c>
      <c r="G412" s="21" t="s">
        <v>17</v>
      </c>
      <c r="H412" s="21" t="s">
        <v>23</v>
      </c>
      <c r="I412" s="21" t="s">
        <v>194</v>
      </c>
      <c r="J412" s="21">
        <v>1.45</v>
      </c>
      <c r="K412" s="21" t="s">
        <v>20</v>
      </c>
      <c r="L412">
        <f t="shared" si="6"/>
        <v>2</v>
      </c>
      <c r="M412">
        <f>MATCH(H:H,价格表!$B$4:$B$35,0)</f>
        <v>15</v>
      </c>
      <c r="N412" s="27">
        <f>IF(J412&lt;=0.3,INDEX(价格表!$B$4:$I$31,M412,2),IF(AND(J412&gt;0.3,J412&lt;=1),INDEX(价格表!$B$4:$I$31,M412,3),IF(AND(J412&gt;1,J412&lt;=2.2),INDEX(价格表!$B$4:$I$31,M412,4),IF(AND(J412&gt;2.2,J412&lt;=3.3),INDEX(价格表!$B$4:$I$31,M412,5),IF(AND(J412&gt;3.3,J412&lt;=4),INDEX(价格表!$B$4:$I$31,M412,6),IF(AND(J412&gt;4,J412&lt;=5.5),INDEX(价格表!$B$4:$I$31,M412,7),IF(J412&gt;5.5,2.6+INDEX(价格表!$B$4:$I$31,M412,8)*L412)))))))</f>
        <v>2.15</v>
      </c>
    </row>
    <row r="413" spans="1:14">
      <c r="A413" s="20">
        <v>4310938013842</v>
      </c>
      <c r="B413" s="18" t="s">
        <v>16</v>
      </c>
      <c r="C413" s="21">
        <v>20201212</v>
      </c>
      <c r="D413" s="21">
        <v>610538201209</v>
      </c>
      <c r="E413" s="21" t="s">
        <v>16</v>
      </c>
      <c r="F413" s="21">
        <v>20201222</v>
      </c>
      <c r="G413" s="21" t="s">
        <v>17</v>
      </c>
      <c r="H413" s="21" t="s">
        <v>45</v>
      </c>
      <c r="I413" s="21" t="s">
        <v>60</v>
      </c>
      <c r="J413" s="21">
        <v>1.45</v>
      </c>
      <c r="K413" s="21" t="s">
        <v>20</v>
      </c>
      <c r="L413">
        <f t="shared" si="6"/>
        <v>2</v>
      </c>
      <c r="M413">
        <f>MATCH(H:H,价格表!$B$4:$B$35,0)</f>
        <v>9</v>
      </c>
      <c r="N413" s="27">
        <f>IF(J413&lt;=0.3,INDEX(价格表!$B$4:$I$31,M413,2),IF(AND(J413&gt;0.3,J413&lt;=1),INDEX(价格表!$B$4:$I$31,M413,3),IF(AND(J413&gt;1,J413&lt;=2.2),INDEX(价格表!$B$4:$I$31,M413,4),IF(AND(J413&gt;2.2,J413&lt;=3.3),INDEX(价格表!$B$4:$I$31,M413,5),IF(AND(J413&gt;3.3,J413&lt;=4),INDEX(价格表!$B$4:$I$31,M413,6),IF(AND(J413&gt;4,J413&lt;=5.5),INDEX(价格表!$B$4:$I$31,M413,7),IF(J413&gt;5.5,2.6+INDEX(价格表!$B$4:$I$31,M413,8)*L413)))))))</f>
        <v>2.15</v>
      </c>
    </row>
    <row r="414" spans="1:14">
      <c r="A414" s="20">
        <v>4310938013843</v>
      </c>
      <c r="B414" s="18" t="s">
        <v>16</v>
      </c>
      <c r="C414" s="21">
        <v>20201212</v>
      </c>
      <c r="D414" s="21">
        <v>610538201209</v>
      </c>
      <c r="E414" s="21" t="s">
        <v>16</v>
      </c>
      <c r="F414" s="21">
        <v>20201222</v>
      </c>
      <c r="G414" s="21" t="s">
        <v>17</v>
      </c>
      <c r="H414" s="21" t="s">
        <v>18</v>
      </c>
      <c r="I414" s="21" t="s">
        <v>53</v>
      </c>
      <c r="J414" s="21">
        <v>1.45</v>
      </c>
      <c r="K414" s="21" t="s">
        <v>20</v>
      </c>
      <c r="L414">
        <f t="shared" si="6"/>
        <v>2</v>
      </c>
      <c r="M414">
        <f>MATCH(H:H,价格表!$B$4:$B$35,0)</f>
        <v>1</v>
      </c>
      <c r="N414" s="27">
        <f>IF(J414&lt;=0.3,INDEX(价格表!$B$4:$I$31,M414,2),IF(AND(J414&gt;0.3,J414&lt;=1),INDEX(价格表!$B$4:$I$31,M414,3),IF(AND(J414&gt;1,J414&lt;=2.2),INDEX(价格表!$B$4:$I$31,M414,4),IF(AND(J414&gt;2.2,J414&lt;=3.3),INDEX(价格表!$B$4:$I$31,M414,5),IF(AND(J414&gt;3.3,J414&lt;=4),INDEX(价格表!$B$4:$I$31,M414,6),IF(AND(J414&gt;4,J414&lt;=5.5),INDEX(价格表!$B$4:$I$31,M414,7),IF(J414&gt;5.5,2.6+INDEX(价格表!$B$4:$I$31,M414,8)*L414)))))))</f>
        <v>2.15</v>
      </c>
    </row>
    <row r="415" spans="1:14">
      <c r="A415" s="20">
        <v>4310938013844</v>
      </c>
      <c r="B415" s="18" t="s">
        <v>16</v>
      </c>
      <c r="C415" s="21">
        <v>20201212</v>
      </c>
      <c r="D415" s="21">
        <v>610538201209</v>
      </c>
      <c r="E415" s="21" t="s">
        <v>16</v>
      </c>
      <c r="F415" s="21">
        <v>20201222</v>
      </c>
      <c r="G415" s="21" t="s">
        <v>17</v>
      </c>
      <c r="H415" s="21" t="s">
        <v>33</v>
      </c>
      <c r="I415" s="21" t="s">
        <v>34</v>
      </c>
      <c r="J415" s="21">
        <v>1.46</v>
      </c>
      <c r="K415" s="21" t="s">
        <v>20</v>
      </c>
      <c r="L415">
        <f t="shared" si="6"/>
        <v>2</v>
      </c>
      <c r="M415">
        <f>MATCH(H:H,价格表!$B$4:$B$35,0)</f>
        <v>13</v>
      </c>
      <c r="N415" s="27">
        <f>IF(J415&lt;=0.3,INDEX(价格表!$B$4:$I$31,M415,2),IF(AND(J415&gt;0.3,J415&lt;=1),INDEX(价格表!$B$4:$I$31,M415,3),IF(AND(J415&gt;1,J415&lt;=2.2),INDEX(价格表!$B$4:$I$31,M415,4),IF(AND(J415&gt;2.2,J415&lt;=3.3),INDEX(价格表!$B$4:$I$31,M415,5),IF(AND(J415&gt;3.3,J415&lt;=4),INDEX(价格表!$B$4:$I$31,M415,6),IF(AND(J415&gt;4,J415&lt;=5.5),INDEX(价格表!$B$4:$I$31,M415,7),IF(J415&gt;5.5,2.6+INDEX(价格表!$B$4:$I$31,M415,8)*L415)))))))</f>
        <v>2.15</v>
      </c>
    </row>
    <row r="416" spans="1:14">
      <c r="A416" s="20">
        <v>4310938013846</v>
      </c>
      <c r="B416" s="18" t="s">
        <v>16</v>
      </c>
      <c r="C416" s="21">
        <v>20201212</v>
      </c>
      <c r="D416" s="21">
        <v>610538201209</v>
      </c>
      <c r="E416" s="21" t="s">
        <v>16</v>
      </c>
      <c r="F416" s="21">
        <v>20201222</v>
      </c>
      <c r="G416" s="21" t="s">
        <v>17</v>
      </c>
      <c r="H416" s="21" t="s">
        <v>25</v>
      </c>
      <c r="I416" s="21" t="s">
        <v>26</v>
      </c>
      <c r="J416" s="21">
        <v>1.45</v>
      </c>
      <c r="K416" s="21" t="s">
        <v>20</v>
      </c>
      <c r="L416">
        <f t="shared" si="6"/>
        <v>2</v>
      </c>
      <c r="M416">
        <f>MATCH(H:H,价格表!$B$4:$B$35,0)</f>
        <v>25</v>
      </c>
      <c r="N416" s="27">
        <f>IF(J416&lt;=0.3,INDEX(价格表!$B$4:$I$31,M416,2),IF(AND(J416&gt;0.3,J416&lt;=1),INDEX(价格表!$B$4:$I$31,M416,3),IF(AND(J416&gt;1,J416&lt;=2.2),INDEX(价格表!$B$4:$I$31,M416,4),IF(AND(J416&gt;2.2,J416&lt;=3.3),INDEX(价格表!$B$4:$I$31,M416,5),IF(AND(J416&gt;3.3,J416&lt;=4),INDEX(价格表!$B$4:$I$31,M416,6),IF(AND(J416&gt;4,J416&lt;=5.5),INDEX(价格表!$B$4:$I$31,M416,7),IF(J416&gt;5.5,2.6+INDEX(价格表!$B$4:$I$31,M416,8)*L416)))))))</f>
        <v>2.15</v>
      </c>
    </row>
    <row r="417" spans="1:14">
      <c r="A417" s="20">
        <v>4310938013847</v>
      </c>
      <c r="B417" s="18" t="s">
        <v>16</v>
      </c>
      <c r="C417" s="21">
        <v>20201212</v>
      </c>
      <c r="D417" s="21">
        <v>610538201209</v>
      </c>
      <c r="E417" s="21" t="s">
        <v>16</v>
      </c>
      <c r="F417" s="21">
        <v>20201222</v>
      </c>
      <c r="G417" s="21" t="s">
        <v>17</v>
      </c>
      <c r="H417" s="21" t="s">
        <v>33</v>
      </c>
      <c r="I417" s="21" t="s">
        <v>34</v>
      </c>
      <c r="J417" s="21">
        <v>1.45</v>
      </c>
      <c r="K417" s="21" t="s">
        <v>20</v>
      </c>
      <c r="L417">
        <f t="shared" si="6"/>
        <v>2</v>
      </c>
      <c r="M417">
        <f>MATCH(H:H,价格表!$B$4:$B$35,0)</f>
        <v>13</v>
      </c>
      <c r="N417" s="27">
        <f>IF(J417&lt;=0.3,INDEX(价格表!$B$4:$I$31,M417,2),IF(AND(J417&gt;0.3,J417&lt;=1),INDEX(价格表!$B$4:$I$31,M417,3),IF(AND(J417&gt;1,J417&lt;=2.2),INDEX(价格表!$B$4:$I$31,M417,4),IF(AND(J417&gt;2.2,J417&lt;=3.3),INDEX(价格表!$B$4:$I$31,M417,5),IF(AND(J417&gt;3.3,J417&lt;=4),INDEX(价格表!$B$4:$I$31,M417,6),IF(AND(J417&gt;4,J417&lt;=5.5),INDEX(价格表!$B$4:$I$31,M417,7),IF(J417&gt;5.5,2.6+INDEX(价格表!$B$4:$I$31,M417,8)*L417)))))))</f>
        <v>2.15</v>
      </c>
    </row>
    <row r="418" spans="1:14">
      <c r="A418" s="20">
        <v>4310938013859</v>
      </c>
      <c r="B418" s="18" t="s">
        <v>16</v>
      </c>
      <c r="C418" s="21">
        <v>20201212</v>
      </c>
      <c r="D418" s="21">
        <v>610538201209</v>
      </c>
      <c r="E418" s="21" t="s">
        <v>16</v>
      </c>
      <c r="F418" s="21">
        <v>20201222</v>
      </c>
      <c r="G418" s="21" t="s">
        <v>17</v>
      </c>
      <c r="H418" s="21" t="s">
        <v>45</v>
      </c>
      <c r="I418" s="21" t="s">
        <v>48</v>
      </c>
      <c r="J418" s="21">
        <v>1.45</v>
      </c>
      <c r="K418" s="21" t="s">
        <v>20</v>
      </c>
      <c r="L418">
        <f t="shared" si="6"/>
        <v>2</v>
      </c>
      <c r="M418">
        <f>MATCH(H:H,价格表!$B$4:$B$35,0)</f>
        <v>9</v>
      </c>
      <c r="N418" s="27">
        <f>IF(J418&lt;=0.3,INDEX(价格表!$B$4:$I$31,M418,2),IF(AND(J418&gt;0.3,J418&lt;=1),INDEX(价格表!$B$4:$I$31,M418,3),IF(AND(J418&gt;1,J418&lt;=2.2),INDEX(价格表!$B$4:$I$31,M418,4),IF(AND(J418&gt;2.2,J418&lt;=3.3),INDEX(价格表!$B$4:$I$31,M418,5),IF(AND(J418&gt;3.3,J418&lt;=4),INDEX(价格表!$B$4:$I$31,M418,6),IF(AND(J418&gt;4,J418&lt;=5.5),INDEX(价格表!$B$4:$I$31,M418,7),IF(J418&gt;5.5,2.6+INDEX(价格表!$B$4:$I$31,M418,8)*L418)))))))</f>
        <v>2.15</v>
      </c>
    </row>
    <row r="419" spans="1:14">
      <c r="A419" s="20">
        <v>4310938013860</v>
      </c>
      <c r="B419" s="18" t="s">
        <v>16</v>
      </c>
      <c r="C419" s="21">
        <v>20201212</v>
      </c>
      <c r="D419" s="21">
        <v>610538201209</v>
      </c>
      <c r="E419" s="21" t="s">
        <v>16</v>
      </c>
      <c r="F419" s="21">
        <v>20201222</v>
      </c>
      <c r="G419" s="21" t="s">
        <v>17</v>
      </c>
      <c r="H419" s="21" t="s">
        <v>73</v>
      </c>
      <c r="I419" s="21" t="s">
        <v>80</v>
      </c>
      <c r="J419" s="21">
        <v>1.43</v>
      </c>
      <c r="K419" s="21" t="s">
        <v>20</v>
      </c>
      <c r="L419">
        <f t="shared" si="6"/>
        <v>2</v>
      </c>
      <c r="M419">
        <f>MATCH(H:H,价格表!$B$4:$B$35,0)</f>
        <v>7</v>
      </c>
      <c r="N419" s="27">
        <f>IF(J419&lt;=0.3,INDEX(价格表!$B$4:$I$31,M419,2),IF(AND(J419&gt;0.3,J419&lt;=1),INDEX(价格表!$B$4:$I$31,M419,3),IF(AND(J419&gt;1,J419&lt;=2.2),INDEX(价格表!$B$4:$I$31,M419,4),IF(AND(J419&gt;2.2,J419&lt;=3.3),INDEX(价格表!$B$4:$I$31,M419,5),IF(AND(J419&gt;3.3,J419&lt;=4),INDEX(价格表!$B$4:$I$31,M419,6),IF(AND(J419&gt;4,J419&lt;=5.5),INDEX(价格表!$B$4:$I$31,M419,7),IF(J419&gt;5.5,2.6+INDEX(价格表!$B$4:$I$31,M419,8)*L419)))))))</f>
        <v>2.15</v>
      </c>
    </row>
    <row r="420" spans="1:14">
      <c r="A420" s="20">
        <v>4310938013861</v>
      </c>
      <c r="B420" s="18" t="s">
        <v>16</v>
      </c>
      <c r="C420" s="21">
        <v>20201212</v>
      </c>
      <c r="D420" s="21">
        <v>610538201209</v>
      </c>
      <c r="E420" s="21" t="s">
        <v>16</v>
      </c>
      <c r="F420" s="21">
        <v>20201222</v>
      </c>
      <c r="G420" s="21" t="s">
        <v>17</v>
      </c>
      <c r="H420" s="21" t="s">
        <v>73</v>
      </c>
      <c r="I420" s="21" t="s">
        <v>91</v>
      </c>
      <c r="J420" s="21">
        <v>1.46</v>
      </c>
      <c r="K420" s="21" t="s">
        <v>20</v>
      </c>
      <c r="L420">
        <f t="shared" si="6"/>
        <v>2</v>
      </c>
      <c r="M420">
        <f>MATCH(H:H,价格表!$B$4:$B$35,0)</f>
        <v>7</v>
      </c>
      <c r="N420" s="27">
        <f>IF(J420&lt;=0.3,INDEX(价格表!$B$4:$I$31,M420,2),IF(AND(J420&gt;0.3,J420&lt;=1),INDEX(价格表!$B$4:$I$31,M420,3),IF(AND(J420&gt;1,J420&lt;=2.2),INDEX(价格表!$B$4:$I$31,M420,4),IF(AND(J420&gt;2.2,J420&lt;=3.3),INDEX(价格表!$B$4:$I$31,M420,5),IF(AND(J420&gt;3.3,J420&lt;=4),INDEX(价格表!$B$4:$I$31,M420,6),IF(AND(J420&gt;4,J420&lt;=5.5),INDEX(价格表!$B$4:$I$31,M420,7),IF(J420&gt;5.5,2.6+INDEX(价格表!$B$4:$I$31,M420,8)*L420)))))))</f>
        <v>2.15</v>
      </c>
    </row>
    <row r="421" spans="1:14">
      <c r="A421" s="20">
        <v>4310938013862</v>
      </c>
      <c r="B421" s="18" t="s">
        <v>16</v>
      </c>
      <c r="C421" s="21">
        <v>20201212</v>
      </c>
      <c r="D421" s="21">
        <v>610538201209</v>
      </c>
      <c r="E421" s="21" t="s">
        <v>16</v>
      </c>
      <c r="F421" s="21">
        <v>20201222</v>
      </c>
      <c r="G421" s="21" t="s">
        <v>17</v>
      </c>
      <c r="H421" s="21" t="s">
        <v>27</v>
      </c>
      <c r="I421" s="21" t="s">
        <v>210</v>
      </c>
      <c r="J421" s="21">
        <v>1.64</v>
      </c>
      <c r="K421" s="21" t="s">
        <v>20</v>
      </c>
      <c r="L421">
        <f t="shared" si="6"/>
        <v>2</v>
      </c>
      <c r="M421">
        <f>MATCH(H:H,价格表!$B$4:$B$35,0)</f>
        <v>3</v>
      </c>
      <c r="N421" s="27">
        <f>IF(J421&lt;=0.3,INDEX(价格表!$B$4:$I$31,M421,2),IF(AND(J421&gt;0.3,J421&lt;=1),INDEX(价格表!$B$4:$I$31,M421,3),IF(AND(J421&gt;1,J421&lt;=2.2),INDEX(价格表!$B$4:$I$31,M421,4),IF(AND(J421&gt;2.2,J421&lt;=3.3),INDEX(价格表!$B$4:$I$31,M421,5),IF(AND(J421&gt;3.3,J421&lt;=4),INDEX(价格表!$B$4:$I$31,M421,6),IF(AND(J421&gt;4,J421&lt;=5.5),INDEX(价格表!$B$4:$I$31,M421,7),IF(J421&gt;5.5,2.6+INDEX(价格表!$B$4:$I$31,M421,8)*L421)))))))</f>
        <v>2.15</v>
      </c>
    </row>
    <row r="422" spans="1:14">
      <c r="A422" s="20">
        <v>4310938013863</v>
      </c>
      <c r="B422" s="18" t="s">
        <v>16</v>
      </c>
      <c r="C422" s="21">
        <v>20201212</v>
      </c>
      <c r="D422" s="21">
        <v>610538201209</v>
      </c>
      <c r="E422" s="21" t="s">
        <v>16</v>
      </c>
      <c r="F422" s="21">
        <v>20201222</v>
      </c>
      <c r="G422" s="21" t="s">
        <v>17</v>
      </c>
      <c r="H422" s="21" t="s">
        <v>45</v>
      </c>
      <c r="I422" s="21" t="s">
        <v>48</v>
      </c>
      <c r="J422" s="21">
        <v>1.46</v>
      </c>
      <c r="K422" s="21" t="s">
        <v>20</v>
      </c>
      <c r="L422">
        <f t="shared" si="6"/>
        <v>2</v>
      </c>
      <c r="M422">
        <f>MATCH(H:H,价格表!$B$4:$B$35,0)</f>
        <v>9</v>
      </c>
      <c r="N422" s="27">
        <f>IF(J422&lt;=0.3,INDEX(价格表!$B$4:$I$31,M422,2),IF(AND(J422&gt;0.3,J422&lt;=1),INDEX(价格表!$B$4:$I$31,M422,3),IF(AND(J422&gt;1,J422&lt;=2.2),INDEX(价格表!$B$4:$I$31,M422,4),IF(AND(J422&gt;2.2,J422&lt;=3.3),INDEX(价格表!$B$4:$I$31,M422,5),IF(AND(J422&gt;3.3,J422&lt;=4),INDEX(价格表!$B$4:$I$31,M422,6),IF(AND(J422&gt;4,J422&lt;=5.5),INDEX(价格表!$B$4:$I$31,M422,7),IF(J422&gt;5.5,2.6+INDEX(价格表!$B$4:$I$31,M422,8)*L422)))))))</f>
        <v>2.15</v>
      </c>
    </row>
    <row r="423" spans="1:14">
      <c r="A423" s="20">
        <v>4310938013864</v>
      </c>
      <c r="B423" s="18" t="s">
        <v>16</v>
      </c>
      <c r="C423" s="21">
        <v>20201212</v>
      </c>
      <c r="D423" s="21">
        <v>610538201209</v>
      </c>
      <c r="E423" s="21" t="s">
        <v>16</v>
      </c>
      <c r="F423" s="21">
        <v>20201222</v>
      </c>
      <c r="G423" s="21" t="s">
        <v>17</v>
      </c>
      <c r="H423" s="21" t="s">
        <v>37</v>
      </c>
      <c r="I423" s="21" t="s">
        <v>119</v>
      </c>
      <c r="J423" s="21">
        <v>1.59</v>
      </c>
      <c r="K423" s="21" t="s">
        <v>20</v>
      </c>
      <c r="L423">
        <f t="shared" si="6"/>
        <v>2</v>
      </c>
      <c r="M423">
        <f>MATCH(H:H,价格表!$B$4:$B$35,0)</f>
        <v>12</v>
      </c>
      <c r="N423" s="27">
        <f>IF(J423&lt;=0.3,INDEX(价格表!$B$4:$I$31,M423,2),IF(AND(J423&gt;0.3,J423&lt;=1),INDEX(价格表!$B$4:$I$31,M423,3),IF(AND(J423&gt;1,J423&lt;=2.2),INDEX(价格表!$B$4:$I$31,M423,4),IF(AND(J423&gt;2.2,J423&lt;=3.3),INDEX(价格表!$B$4:$I$31,M423,5),IF(AND(J423&gt;3.3,J423&lt;=4),INDEX(价格表!$B$4:$I$31,M423,6),IF(AND(J423&gt;4,J423&lt;=5.5),INDEX(价格表!$B$4:$I$31,M423,7),IF(J423&gt;5.5,2.6+INDEX(价格表!$B$4:$I$31,M423,8)*L423)))))))</f>
        <v>2.15</v>
      </c>
    </row>
    <row r="424" spans="1:14">
      <c r="A424" s="20">
        <v>4310938013866</v>
      </c>
      <c r="B424" s="18" t="s">
        <v>16</v>
      </c>
      <c r="C424" s="21">
        <v>20201212</v>
      </c>
      <c r="D424" s="21">
        <v>610538201209</v>
      </c>
      <c r="E424" s="21" t="s">
        <v>16</v>
      </c>
      <c r="F424" s="21">
        <v>20201222</v>
      </c>
      <c r="G424" s="21" t="s">
        <v>17</v>
      </c>
      <c r="H424" s="21" t="s">
        <v>23</v>
      </c>
      <c r="I424" s="21" t="s">
        <v>118</v>
      </c>
      <c r="J424" s="21">
        <v>1.44</v>
      </c>
      <c r="K424" s="21" t="s">
        <v>20</v>
      </c>
      <c r="L424">
        <f t="shared" si="6"/>
        <v>2</v>
      </c>
      <c r="M424">
        <f>MATCH(H:H,价格表!$B$4:$B$35,0)</f>
        <v>15</v>
      </c>
      <c r="N424" s="27">
        <f>IF(J424&lt;=0.3,INDEX(价格表!$B$4:$I$31,M424,2),IF(AND(J424&gt;0.3,J424&lt;=1),INDEX(价格表!$B$4:$I$31,M424,3),IF(AND(J424&gt;1,J424&lt;=2.2),INDEX(价格表!$B$4:$I$31,M424,4),IF(AND(J424&gt;2.2,J424&lt;=3.3),INDEX(价格表!$B$4:$I$31,M424,5),IF(AND(J424&gt;3.3,J424&lt;=4),INDEX(价格表!$B$4:$I$31,M424,6),IF(AND(J424&gt;4,J424&lt;=5.5),INDEX(价格表!$B$4:$I$31,M424,7),IF(J424&gt;5.5,2.6+INDEX(价格表!$B$4:$I$31,M424,8)*L424)))))))</f>
        <v>2.15</v>
      </c>
    </row>
    <row r="425" spans="1:14">
      <c r="A425" s="20">
        <v>4310938013867</v>
      </c>
      <c r="B425" s="18" t="s">
        <v>16</v>
      </c>
      <c r="C425" s="21">
        <v>20201212</v>
      </c>
      <c r="D425" s="21">
        <v>610538201209</v>
      </c>
      <c r="E425" s="21" t="s">
        <v>16</v>
      </c>
      <c r="F425" s="21">
        <v>20201222</v>
      </c>
      <c r="G425" s="21" t="s">
        <v>17</v>
      </c>
      <c r="H425" s="21" t="s">
        <v>27</v>
      </c>
      <c r="I425" s="21" t="s">
        <v>28</v>
      </c>
      <c r="J425" s="21">
        <v>1.52</v>
      </c>
      <c r="K425" s="21" t="s">
        <v>20</v>
      </c>
      <c r="L425">
        <f t="shared" si="6"/>
        <v>2</v>
      </c>
      <c r="M425">
        <f>MATCH(H:H,价格表!$B$4:$B$35,0)</f>
        <v>3</v>
      </c>
      <c r="N425" s="27">
        <f>IF(J425&lt;=0.3,INDEX(价格表!$B$4:$I$31,M425,2),IF(AND(J425&gt;0.3,J425&lt;=1),INDEX(价格表!$B$4:$I$31,M425,3),IF(AND(J425&gt;1,J425&lt;=2.2),INDEX(价格表!$B$4:$I$31,M425,4),IF(AND(J425&gt;2.2,J425&lt;=3.3),INDEX(价格表!$B$4:$I$31,M425,5),IF(AND(J425&gt;3.3,J425&lt;=4),INDEX(价格表!$B$4:$I$31,M425,6),IF(AND(J425&gt;4,J425&lt;=5.5),INDEX(价格表!$B$4:$I$31,M425,7),IF(J425&gt;5.5,2.6+INDEX(价格表!$B$4:$I$31,M425,8)*L425)))))))</f>
        <v>2.15</v>
      </c>
    </row>
    <row r="426" spans="1:14">
      <c r="A426" s="20">
        <v>4310938013868</v>
      </c>
      <c r="B426" s="18" t="s">
        <v>16</v>
      </c>
      <c r="C426" s="21">
        <v>20201212</v>
      </c>
      <c r="D426" s="21">
        <v>610538201209</v>
      </c>
      <c r="E426" s="21" t="s">
        <v>16</v>
      </c>
      <c r="F426" s="21">
        <v>20201222</v>
      </c>
      <c r="G426" s="21" t="s">
        <v>17</v>
      </c>
      <c r="H426" s="21" t="s">
        <v>45</v>
      </c>
      <c r="I426" s="21" t="s">
        <v>46</v>
      </c>
      <c r="J426" s="21">
        <v>1.46</v>
      </c>
      <c r="K426" s="21" t="s">
        <v>20</v>
      </c>
      <c r="L426">
        <f t="shared" si="6"/>
        <v>2</v>
      </c>
      <c r="M426">
        <f>MATCH(H:H,价格表!$B$4:$B$35,0)</f>
        <v>9</v>
      </c>
      <c r="N426" s="27">
        <f>IF(J426&lt;=0.3,INDEX(价格表!$B$4:$I$31,M426,2),IF(AND(J426&gt;0.3,J426&lt;=1),INDEX(价格表!$B$4:$I$31,M426,3),IF(AND(J426&gt;1,J426&lt;=2.2),INDEX(价格表!$B$4:$I$31,M426,4),IF(AND(J426&gt;2.2,J426&lt;=3.3),INDEX(价格表!$B$4:$I$31,M426,5),IF(AND(J426&gt;3.3,J426&lt;=4),INDEX(价格表!$B$4:$I$31,M426,6),IF(AND(J426&gt;4,J426&lt;=5.5),INDEX(价格表!$B$4:$I$31,M426,7),IF(J426&gt;5.5,2.6+INDEX(价格表!$B$4:$I$31,M426,8)*L426)))))))</f>
        <v>2.15</v>
      </c>
    </row>
    <row r="427" spans="1:14">
      <c r="A427" s="20">
        <v>4310939467392</v>
      </c>
      <c r="B427" s="18" t="s">
        <v>16</v>
      </c>
      <c r="C427" s="21">
        <v>20201212</v>
      </c>
      <c r="D427" s="21">
        <v>610538201209</v>
      </c>
      <c r="E427" s="21" t="s">
        <v>16</v>
      </c>
      <c r="F427" s="21">
        <v>20201222</v>
      </c>
      <c r="G427" s="21" t="s">
        <v>17</v>
      </c>
      <c r="H427" s="21" t="s">
        <v>54</v>
      </c>
      <c r="I427" s="21" t="s">
        <v>78</v>
      </c>
      <c r="J427" s="21">
        <v>1.42</v>
      </c>
      <c r="K427" s="21" t="s">
        <v>209</v>
      </c>
      <c r="L427">
        <f t="shared" si="6"/>
        <v>2</v>
      </c>
      <c r="M427">
        <f>MATCH(H:H,价格表!$B$4:$B$35,0)</f>
        <v>14</v>
      </c>
      <c r="N427" s="27">
        <f>IF(J427&lt;=0.3,INDEX(价格表!$B$4:$I$31,M427,2),IF(AND(J427&gt;0.3,J427&lt;=1),INDEX(价格表!$B$4:$I$31,M427,3),IF(AND(J427&gt;1,J427&lt;=2.2),INDEX(价格表!$B$4:$I$31,M427,4),IF(AND(J427&gt;2.2,J427&lt;=3.3),INDEX(价格表!$B$4:$I$31,M427,5),IF(AND(J427&gt;3.3,J427&lt;=4),INDEX(价格表!$B$4:$I$31,M427,6),IF(AND(J427&gt;4,J427&lt;=5.5),INDEX(价格表!$B$4:$I$31,M427,7),IF(J427&gt;5.5,2.6+INDEX(价格表!$B$4:$I$31,M427,8)*L427)))))))</f>
        <v>2.15</v>
      </c>
    </row>
    <row r="428" spans="1:14">
      <c r="A428" s="20">
        <v>4310939467394</v>
      </c>
      <c r="B428" s="18" t="s">
        <v>16</v>
      </c>
      <c r="C428" s="21">
        <v>20201212</v>
      </c>
      <c r="D428" s="21">
        <v>610538201209</v>
      </c>
      <c r="E428" s="21" t="s">
        <v>16</v>
      </c>
      <c r="F428" s="21">
        <v>20201222</v>
      </c>
      <c r="G428" s="21" t="s">
        <v>17</v>
      </c>
      <c r="H428" s="21" t="s">
        <v>68</v>
      </c>
      <c r="I428" s="21" t="s">
        <v>117</v>
      </c>
      <c r="J428" s="21">
        <v>1.77</v>
      </c>
      <c r="K428" s="21" t="s">
        <v>20</v>
      </c>
      <c r="L428">
        <f t="shared" si="6"/>
        <v>2</v>
      </c>
      <c r="M428">
        <f>MATCH(H:H,价格表!$B$4:$B$35,0)</f>
        <v>5</v>
      </c>
      <c r="N428" s="27">
        <f>IF(J428&lt;=0.3,INDEX(价格表!$B$4:$I$31,M428,2),IF(AND(J428&gt;0.3,J428&lt;=1),INDEX(价格表!$B$4:$I$31,M428,3),IF(AND(J428&gt;1,J428&lt;=2.2),INDEX(价格表!$B$4:$I$31,M428,4),IF(AND(J428&gt;2.2,J428&lt;=3.3),INDEX(价格表!$B$4:$I$31,M428,5),IF(AND(J428&gt;3.3,J428&lt;=4),INDEX(价格表!$B$4:$I$31,M428,6),IF(AND(J428&gt;4,J428&lt;=5.5),INDEX(价格表!$B$4:$I$31,M428,7),IF(J428&gt;5.5,2.6+INDEX(价格表!$B$4:$I$31,M428,8)*L428)))))))</f>
        <v>2.15</v>
      </c>
    </row>
    <row r="429" spans="1:14">
      <c r="A429" s="20">
        <v>4310939467396</v>
      </c>
      <c r="B429" s="18" t="s">
        <v>16</v>
      </c>
      <c r="C429" s="21">
        <v>20201212</v>
      </c>
      <c r="D429" s="21">
        <v>610538201209</v>
      </c>
      <c r="E429" s="21" t="s">
        <v>16</v>
      </c>
      <c r="F429" s="21">
        <v>20201222</v>
      </c>
      <c r="G429" s="21" t="s">
        <v>17</v>
      </c>
      <c r="H429" s="21" t="s">
        <v>43</v>
      </c>
      <c r="I429" s="21" t="s">
        <v>95</v>
      </c>
      <c r="J429" s="21">
        <v>1.44</v>
      </c>
      <c r="K429" s="21" t="s">
        <v>20</v>
      </c>
      <c r="L429">
        <f t="shared" si="6"/>
        <v>2</v>
      </c>
      <c r="M429">
        <f>MATCH(H:H,价格表!$B$4:$B$35,0)</f>
        <v>10</v>
      </c>
      <c r="N429" s="27">
        <f>IF(J429&lt;=0.3,INDEX(价格表!$B$4:$I$31,M429,2),IF(AND(J429&gt;0.3,J429&lt;=1),INDEX(价格表!$B$4:$I$31,M429,3),IF(AND(J429&gt;1,J429&lt;=2.2),INDEX(价格表!$B$4:$I$31,M429,4),IF(AND(J429&gt;2.2,J429&lt;=3.3),INDEX(价格表!$B$4:$I$31,M429,5),IF(AND(J429&gt;3.3,J429&lt;=4),INDEX(价格表!$B$4:$I$31,M429,6),IF(AND(J429&gt;4,J429&lt;=5.5),INDEX(价格表!$B$4:$I$31,M429,7),IF(J429&gt;5.5,2.6+INDEX(价格表!$B$4:$I$31,M429,8)*L429)))))))</f>
        <v>2.15</v>
      </c>
    </row>
    <row r="430" spans="1:14">
      <c r="A430" s="20">
        <v>4310939467397</v>
      </c>
      <c r="B430" s="18" t="s">
        <v>16</v>
      </c>
      <c r="C430" s="21">
        <v>20201212</v>
      </c>
      <c r="D430" s="21">
        <v>610538201209</v>
      </c>
      <c r="E430" s="21" t="s">
        <v>16</v>
      </c>
      <c r="F430" s="21">
        <v>20201222</v>
      </c>
      <c r="G430" s="21" t="s">
        <v>17</v>
      </c>
      <c r="H430" s="21" t="s">
        <v>45</v>
      </c>
      <c r="I430" s="21" t="s">
        <v>196</v>
      </c>
      <c r="J430" s="21">
        <v>1.46</v>
      </c>
      <c r="K430" s="21" t="s">
        <v>20</v>
      </c>
      <c r="L430">
        <f t="shared" si="6"/>
        <v>2</v>
      </c>
      <c r="M430">
        <f>MATCH(H:H,价格表!$B$4:$B$35,0)</f>
        <v>9</v>
      </c>
      <c r="N430" s="27">
        <f>IF(J430&lt;=0.3,INDEX(价格表!$B$4:$I$31,M430,2),IF(AND(J430&gt;0.3,J430&lt;=1),INDEX(价格表!$B$4:$I$31,M430,3),IF(AND(J430&gt;1,J430&lt;=2.2),INDEX(价格表!$B$4:$I$31,M430,4),IF(AND(J430&gt;2.2,J430&lt;=3.3),INDEX(价格表!$B$4:$I$31,M430,5),IF(AND(J430&gt;3.3,J430&lt;=4),INDEX(价格表!$B$4:$I$31,M430,6),IF(AND(J430&gt;4,J430&lt;=5.5),INDEX(价格表!$B$4:$I$31,M430,7),IF(J430&gt;5.5,2.6+INDEX(价格表!$B$4:$I$31,M430,8)*L430)))))))</f>
        <v>2.15</v>
      </c>
    </row>
    <row r="431" spans="1:14">
      <c r="A431" s="20">
        <v>4310939467398</v>
      </c>
      <c r="B431" s="18" t="s">
        <v>16</v>
      </c>
      <c r="C431" s="21">
        <v>20201212</v>
      </c>
      <c r="D431" s="21">
        <v>610538201209</v>
      </c>
      <c r="E431" s="21" t="s">
        <v>16</v>
      </c>
      <c r="F431" s="21">
        <v>20201222</v>
      </c>
      <c r="G431" s="21" t="s">
        <v>17</v>
      </c>
      <c r="H431" s="21" t="s">
        <v>63</v>
      </c>
      <c r="I431" s="21" t="s">
        <v>187</v>
      </c>
      <c r="J431" s="21">
        <v>1.44</v>
      </c>
      <c r="K431" s="21" t="s">
        <v>209</v>
      </c>
      <c r="L431">
        <f t="shared" si="6"/>
        <v>2</v>
      </c>
      <c r="M431">
        <f>MATCH(H:H,价格表!$B$4:$B$35,0)</f>
        <v>21</v>
      </c>
      <c r="N431" s="27">
        <f>IF(J431&lt;=0.3,INDEX(价格表!$B$4:$I$31,M431,2),IF(AND(J431&gt;0.3,J431&lt;=1),INDEX(价格表!$B$4:$I$31,M431,3),IF(AND(J431&gt;1,J431&lt;=2.2),INDEX(价格表!$B$4:$I$31,M431,4),IF(AND(J431&gt;2.2,J431&lt;=3.3),INDEX(价格表!$B$4:$I$31,M431,5),IF(AND(J431&gt;3.3,J431&lt;=4),INDEX(价格表!$B$4:$I$31,M431,6),IF(AND(J431&gt;4,J431&lt;=5.5),INDEX(价格表!$B$4:$I$31,M431,7),IF(J431&gt;5.5,2.6+INDEX(价格表!$B$4:$I$31,M431,8)*L431)))))))</f>
        <v>2.15</v>
      </c>
    </row>
    <row r="432" spans="1:14">
      <c r="A432" s="20">
        <v>4310939467399</v>
      </c>
      <c r="B432" s="18" t="s">
        <v>16</v>
      </c>
      <c r="C432" s="21">
        <v>20201212</v>
      </c>
      <c r="D432" s="21">
        <v>610538201209</v>
      </c>
      <c r="E432" s="21" t="s">
        <v>16</v>
      </c>
      <c r="F432" s="21">
        <v>20201222</v>
      </c>
      <c r="G432" s="21" t="s">
        <v>17</v>
      </c>
      <c r="H432" s="21" t="s">
        <v>18</v>
      </c>
      <c r="I432" s="21" t="s">
        <v>53</v>
      </c>
      <c r="J432" s="21">
        <v>1.42</v>
      </c>
      <c r="K432" s="21" t="s">
        <v>20</v>
      </c>
      <c r="L432">
        <f t="shared" si="6"/>
        <v>2</v>
      </c>
      <c r="M432">
        <f>MATCH(H:H,价格表!$B$4:$B$35,0)</f>
        <v>1</v>
      </c>
      <c r="N432" s="27">
        <f>IF(J432&lt;=0.3,INDEX(价格表!$B$4:$I$31,M432,2),IF(AND(J432&gt;0.3,J432&lt;=1),INDEX(价格表!$B$4:$I$31,M432,3),IF(AND(J432&gt;1,J432&lt;=2.2),INDEX(价格表!$B$4:$I$31,M432,4),IF(AND(J432&gt;2.2,J432&lt;=3.3),INDEX(价格表!$B$4:$I$31,M432,5),IF(AND(J432&gt;3.3,J432&lt;=4),INDEX(价格表!$B$4:$I$31,M432,6),IF(AND(J432&gt;4,J432&lt;=5.5),INDEX(价格表!$B$4:$I$31,M432,7),IF(J432&gt;5.5,2.6+INDEX(价格表!$B$4:$I$31,M432,8)*L432)))))))</f>
        <v>2.15</v>
      </c>
    </row>
    <row r="433" spans="1:14">
      <c r="A433" s="20">
        <v>4310939467400</v>
      </c>
      <c r="B433" s="18" t="s">
        <v>16</v>
      </c>
      <c r="C433" s="21">
        <v>20201212</v>
      </c>
      <c r="D433" s="21">
        <v>610538201209</v>
      </c>
      <c r="E433" s="21" t="s">
        <v>16</v>
      </c>
      <c r="F433" s="21">
        <v>20201222</v>
      </c>
      <c r="G433" s="21" t="s">
        <v>17</v>
      </c>
      <c r="H433" s="21" t="s">
        <v>27</v>
      </c>
      <c r="I433" s="21" t="s">
        <v>211</v>
      </c>
      <c r="J433" s="21">
        <v>1.43</v>
      </c>
      <c r="K433" s="21" t="s">
        <v>20</v>
      </c>
      <c r="L433">
        <f t="shared" si="6"/>
        <v>2</v>
      </c>
      <c r="M433">
        <f>MATCH(H:H,价格表!$B$4:$B$35,0)</f>
        <v>3</v>
      </c>
      <c r="N433" s="27">
        <f>IF(J433&lt;=0.3,INDEX(价格表!$B$4:$I$31,M433,2),IF(AND(J433&gt;0.3,J433&lt;=1),INDEX(价格表!$B$4:$I$31,M433,3),IF(AND(J433&gt;1,J433&lt;=2.2),INDEX(价格表!$B$4:$I$31,M433,4),IF(AND(J433&gt;2.2,J433&lt;=3.3),INDEX(价格表!$B$4:$I$31,M433,5),IF(AND(J433&gt;3.3,J433&lt;=4),INDEX(价格表!$B$4:$I$31,M433,6),IF(AND(J433&gt;4,J433&lt;=5.5),INDEX(价格表!$B$4:$I$31,M433,7),IF(J433&gt;5.5,2.6+INDEX(价格表!$B$4:$I$31,M433,8)*L433)))))))</f>
        <v>2.15</v>
      </c>
    </row>
    <row r="434" spans="1:14">
      <c r="A434" s="20">
        <v>4310939467401</v>
      </c>
      <c r="B434" s="18" t="s">
        <v>16</v>
      </c>
      <c r="C434" s="21">
        <v>20201212</v>
      </c>
      <c r="D434" s="21">
        <v>610538201209</v>
      </c>
      <c r="E434" s="21" t="s">
        <v>16</v>
      </c>
      <c r="F434" s="21">
        <v>20201222</v>
      </c>
      <c r="G434" s="21" t="s">
        <v>17</v>
      </c>
      <c r="H434" s="21" t="s">
        <v>18</v>
      </c>
      <c r="I434" s="21" t="s">
        <v>53</v>
      </c>
      <c r="J434" s="21">
        <v>1.57</v>
      </c>
      <c r="K434" s="21" t="s">
        <v>20</v>
      </c>
      <c r="L434">
        <f t="shared" si="6"/>
        <v>2</v>
      </c>
      <c r="M434">
        <f>MATCH(H:H,价格表!$B$4:$B$35,0)</f>
        <v>1</v>
      </c>
      <c r="N434" s="27">
        <f>IF(J434&lt;=0.3,INDEX(价格表!$B$4:$I$31,M434,2),IF(AND(J434&gt;0.3,J434&lt;=1),INDEX(价格表!$B$4:$I$31,M434,3),IF(AND(J434&gt;1,J434&lt;=2.2),INDEX(价格表!$B$4:$I$31,M434,4),IF(AND(J434&gt;2.2,J434&lt;=3.3),INDEX(价格表!$B$4:$I$31,M434,5),IF(AND(J434&gt;3.3,J434&lt;=4),INDEX(价格表!$B$4:$I$31,M434,6),IF(AND(J434&gt;4,J434&lt;=5.5),INDEX(价格表!$B$4:$I$31,M434,7),IF(J434&gt;5.5,2.6+INDEX(价格表!$B$4:$I$31,M434,8)*L434)))))))</f>
        <v>2.15</v>
      </c>
    </row>
    <row r="435" spans="1:14">
      <c r="A435" s="20">
        <v>4310939468743</v>
      </c>
      <c r="B435" s="18" t="s">
        <v>16</v>
      </c>
      <c r="C435" s="21">
        <v>20201212</v>
      </c>
      <c r="D435" s="21">
        <v>610538201209</v>
      </c>
      <c r="E435" s="21" t="s">
        <v>16</v>
      </c>
      <c r="F435" s="21">
        <v>20201222</v>
      </c>
      <c r="G435" s="21" t="s">
        <v>17</v>
      </c>
      <c r="H435" s="21" t="s">
        <v>23</v>
      </c>
      <c r="I435" s="21" t="s">
        <v>212</v>
      </c>
      <c r="J435" s="21">
        <v>1.44</v>
      </c>
      <c r="K435" s="21" t="s">
        <v>20</v>
      </c>
      <c r="L435">
        <f t="shared" si="6"/>
        <v>2</v>
      </c>
      <c r="M435">
        <f>MATCH(H:H,价格表!$B$4:$B$35,0)</f>
        <v>15</v>
      </c>
      <c r="N435" s="27">
        <f>IF(J435&lt;=0.3,INDEX(价格表!$B$4:$I$31,M435,2),IF(AND(J435&gt;0.3,J435&lt;=1),INDEX(价格表!$B$4:$I$31,M435,3),IF(AND(J435&gt;1,J435&lt;=2.2),INDEX(价格表!$B$4:$I$31,M435,4),IF(AND(J435&gt;2.2,J435&lt;=3.3),INDEX(价格表!$B$4:$I$31,M435,5),IF(AND(J435&gt;3.3,J435&lt;=4),INDEX(价格表!$B$4:$I$31,M435,6),IF(AND(J435&gt;4,J435&lt;=5.5),INDEX(价格表!$B$4:$I$31,M435,7),IF(J435&gt;5.5,2.6+INDEX(价格表!$B$4:$I$31,M435,8)*L435)))))))</f>
        <v>2.15</v>
      </c>
    </row>
    <row r="436" spans="1:14">
      <c r="A436" s="20">
        <v>4310939468744</v>
      </c>
      <c r="B436" s="18" t="s">
        <v>16</v>
      </c>
      <c r="C436" s="21">
        <v>20201212</v>
      </c>
      <c r="D436" s="21">
        <v>610538201209</v>
      </c>
      <c r="E436" s="21" t="s">
        <v>16</v>
      </c>
      <c r="F436" s="21">
        <v>20201222</v>
      </c>
      <c r="G436" s="21" t="s">
        <v>17</v>
      </c>
      <c r="H436" s="21" t="s">
        <v>54</v>
      </c>
      <c r="I436" s="21" t="s">
        <v>213</v>
      </c>
      <c r="J436" s="21">
        <v>1.57</v>
      </c>
      <c r="K436" s="21" t="s">
        <v>20</v>
      </c>
      <c r="L436">
        <f t="shared" si="6"/>
        <v>2</v>
      </c>
      <c r="M436">
        <f>MATCH(H:H,价格表!$B$4:$B$35,0)</f>
        <v>14</v>
      </c>
      <c r="N436" s="27">
        <f>IF(J436&lt;=0.3,INDEX(价格表!$B$4:$I$31,M436,2),IF(AND(J436&gt;0.3,J436&lt;=1),INDEX(价格表!$B$4:$I$31,M436,3),IF(AND(J436&gt;1,J436&lt;=2.2),INDEX(价格表!$B$4:$I$31,M436,4),IF(AND(J436&gt;2.2,J436&lt;=3.3),INDEX(价格表!$B$4:$I$31,M436,5),IF(AND(J436&gt;3.3,J436&lt;=4),INDEX(价格表!$B$4:$I$31,M436,6),IF(AND(J436&gt;4,J436&lt;=5.5),INDEX(价格表!$B$4:$I$31,M436,7),IF(J436&gt;5.5,2.6+INDEX(价格表!$B$4:$I$31,M436,8)*L436)))))))</f>
        <v>2.15</v>
      </c>
    </row>
    <row r="437" spans="1:14">
      <c r="A437" s="20">
        <v>4310939468745</v>
      </c>
      <c r="B437" s="18" t="s">
        <v>16</v>
      </c>
      <c r="C437" s="21">
        <v>20201212</v>
      </c>
      <c r="D437" s="21">
        <v>610538201209</v>
      </c>
      <c r="E437" s="21" t="s">
        <v>16</v>
      </c>
      <c r="F437" s="21">
        <v>20201222</v>
      </c>
      <c r="G437" s="21" t="s">
        <v>17</v>
      </c>
      <c r="H437" s="21" t="s">
        <v>18</v>
      </c>
      <c r="I437" s="21" t="s">
        <v>185</v>
      </c>
      <c r="J437" s="21">
        <v>1.45</v>
      </c>
      <c r="K437" s="21" t="s">
        <v>20</v>
      </c>
      <c r="L437">
        <f t="shared" si="6"/>
        <v>2</v>
      </c>
      <c r="M437">
        <f>MATCH(H:H,价格表!$B$4:$B$35,0)</f>
        <v>1</v>
      </c>
      <c r="N437" s="27">
        <f>IF(J437&lt;=0.3,INDEX(价格表!$B$4:$I$31,M437,2),IF(AND(J437&gt;0.3,J437&lt;=1),INDEX(价格表!$B$4:$I$31,M437,3),IF(AND(J437&gt;1,J437&lt;=2.2),INDEX(价格表!$B$4:$I$31,M437,4),IF(AND(J437&gt;2.2,J437&lt;=3.3),INDEX(价格表!$B$4:$I$31,M437,5),IF(AND(J437&gt;3.3,J437&lt;=4),INDEX(价格表!$B$4:$I$31,M437,6),IF(AND(J437&gt;4,J437&lt;=5.5),INDEX(价格表!$B$4:$I$31,M437,7),IF(J437&gt;5.5,2.6+INDEX(价格表!$B$4:$I$31,M437,8)*L437)))))))</f>
        <v>2.15</v>
      </c>
    </row>
    <row r="438" spans="1:14">
      <c r="A438" s="20">
        <v>4310939468746</v>
      </c>
      <c r="B438" s="18" t="s">
        <v>16</v>
      </c>
      <c r="C438" s="21">
        <v>20201212</v>
      </c>
      <c r="D438" s="21">
        <v>610538201209</v>
      </c>
      <c r="E438" s="21" t="s">
        <v>16</v>
      </c>
      <c r="F438" s="21">
        <v>20201222</v>
      </c>
      <c r="G438" s="21" t="s">
        <v>17</v>
      </c>
      <c r="H438" s="21" t="s">
        <v>35</v>
      </c>
      <c r="I438" s="21" t="s">
        <v>156</v>
      </c>
      <c r="J438" s="21">
        <v>1.52</v>
      </c>
      <c r="K438" s="21" t="s">
        <v>20</v>
      </c>
      <c r="L438">
        <f t="shared" si="6"/>
        <v>2</v>
      </c>
      <c r="M438">
        <f>MATCH(H:H,价格表!$B$4:$B$35,0)</f>
        <v>22</v>
      </c>
      <c r="N438" s="27">
        <f>IF(J438&lt;=0.3,INDEX(价格表!$B$4:$I$31,M438,2),IF(AND(J438&gt;0.3,J438&lt;=1),INDEX(价格表!$B$4:$I$31,M438,3),IF(AND(J438&gt;1,J438&lt;=2.2),INDEX(价格表!$B$4:$I$31,M438,4),IF(AND(J438&gt;2.2,J438&lt;=3.3),INDEX(价格表!$B$4:$I$31,M438,5),IF(AND(J438&gt;3.3,J438&lt;=4),INDEX(价格表!$B$4:$I$31,M438,6),IF(AND(J438&gt;4,J438&lt;=5.5),INDEX(价格表!$B$4:$I$31,M438,7),IF(J438&gt;5.5,2.6+INDEX(价格表!$B$4:$I$31,M438,8)*L438)))))))</f>
        <v>2.15</v>
      </c>
    </row>
    <row r="439" spans="1:14">
      <c r="A439" s="20">
        <v>4310939468747</v>
      </c>
      <c r="B439" s="18" t="s">
        <v>16</v>
      </c>
      <c r="C439" s="21">
        <v>20201212</v>
      </c>
      <c r="D439" s="21">
        <v>610538201209</v>
      </c>
      <c r="E439" s="21" t="s">
        <v>16</v>
      </c>
      <c r="F439" s="21">
        <v>20201222</v>
      </c>
      <c r="G439" s="21" t="s">
        <v>17</v>
      </c>
      <c r="H439" s="21" t="s">
        <v>54</v>
      </c>
      <c r="I439" s="21" t="s">
        <v>55</v>
      </c>
      <c r="J439" s="21">
        <v>1.53</v>
      </c>
      <c r="K439" s="21" t="s">
        <v>20</v>
      </c>
      <c r="L439">
        <f t="shared" si="6"/>
        <v>2</v>
      </c>
      <c r="M439">
        <f>MATCH(H:H,价格表!$B$4:$B$35,0)</f>
        <v>14</v>
      </c>
      <c r="N439" s="27">
        <f>IF(J439&lt;=0.3,INDEX(价格表!$B$4:$I$31,M439,2),IF(AND(J439&gt;0.3,J439&lt;=1),INDEX(价格表!$B$4:$I$31,M439,3),IF(AND(J439&gt;1,J439&lt;=2.2),INDEX(价格表!$B$4:$I$31,M439,4),IF(AND(J439&gt;2.2,J439&lt;=3.3),INDEX(价格表!$B$4:$I$31,M439,5),IF(AND(J439&gt;3.3,J439&lt;=4),INDEX(价格表!$B$4:$I$31,M439,6),IF(AND(J439&gt;4,J439&lt;=5.5),INDEX(价格表!$B$4:$I$31,M439,7),IF(J439&gt;5.5,2.6+INDEX(价格表!$B$4:$I$31,M439,8)*L439)))))))</f>
        <v>2.15</v>
      </c>
    </row>
    <row r="440" spans="1:14">
      <c r="A440" s="20">
        <v>4310939468748</v>
      </c>
      <c r="B440" s="18" t="s">
        <v>16</v>
      </c>
      <c r="C440" s="21">
        <v>20201212</v>
      </c>
      <c r="D440" s="21">
        <v>610538201209</v>
      </c>
      <c r="E440" s="21" t="s">
        <v>16</v>
      </c>
      <c r="F440" s="21">
        <v>20201222</v>
      </c>
      <c r="G440" s="21" t="s">
        <v>17</v>
      </c>
      <c r="H440" s="21" t="s">
        <v>37</v>
      </c>
      <c r="I440" s="21" t="s">
        <v>214</v>
      </c>
      <c r="J440" s="21">
        <v>1.45</v>
      </c>
      <c r="K440" s="21" t="s">
        <v>20</v>
      </c>
      <c r="L440">
        <f t="shared" si="6"/>
        <v>2</v>
      </c>
      <c r="M440">
        <f>MATCH(H:H,价格表!$B$4:$B$35,0)</f>
        <v>12</v>
      </c>
      <c r="N440" s="27">
        <f>IF(J440&lt;=0.3,INDEX(价格表!$B$4:$I$31,M440,2),IF(AND(J440&gt;0.3,J440&lt;=1),INDEX(价格表!$B$4:$I$31,M440,3),IF(AND(J440&gt;1,J440&lt;=2.2),INDEX(价格表!$B$4:$I$31,M440,4),IF(AND(J440&gt;2.2,J440&lt;=3.3),INDEX(价格表!$B$4:$I$31,M440,5),IF(AND(J440&gt;3.3,J440&lt;=4),INDEX(价格表!$B$4:$I$31,M440,6),IF(AND(J440&gt;4,J440&lt;=5.5),INDEX(价格表!$B$4:$I$31,M440,7),IF(J440&gt;5.5,2.6+INDEX(价格表!$B$4:$I$31,M440,8)*L440)))))))</f>
        <v>2.15</v>
      </c>
    </row>
    <row r="441" spans="1:14">
      <c r="A441" s="20">
        <v>4310939468749</v>
      </c>
      <c r="B441" s="18" t="s">
        <v>16</v>
      </c>
      <c r="C441" s="21">
        <v>20201212</v>
      </c>
      <c r="D441" s="21">
        <v>610538201209</v>
      </c>
      <c r="E441" s="21" t="s">
        <v>16</v>
      </c>
      <c r="F441" s="21">
        <v>20201222</v>
      </c>
      <c r="G441" s="21" t="s">
        <v>17</v>
      </c>
      <c r="H441" s="21" t="s">
        <v>50</v>
      </c>
      <c r="I441" s="21" t="s">
        <v>133</v>
      </c>
      <c r="J441" s="21">
        <v>1.45</v>
      </c>
      <c r="K441" s="21" t="s">
        <v>20</v>
      </c>
      <c r="L441">
        <f t="shared" si="6"/>
        <v>2</v>
      </c>
      <c r="M441">
        <f>MATCH(H:H,价格表!$B$4:$B$35,0)</f>
        <v>4</v>
      </c>
      <c r="N441" s="27">
        <f>IF(J441&lt;=0.3,INDEX(价格表!$B$4:$I$31,M441,2),IF(AND(J441&gt;0.3,J441&lt;=1),INDEX(价格表!$B$4:$I$31,M441,3),IF(AND(J441&gt;1,J441&lt;=2.2),INDEX(价格表!$B$4:$I$31,M441,4),IF(AND(J441&gt;2.2,J441&lt;=3.3),INDEX(价格表!$B$4:$I$31,M441,5),IF(AND(J441&gt;3.3,J441&lt;=4),INDEX(价格表!$B$4:$I$31,M441,6),IF(AND(J441&gt;4,J441&lt;=5.5),INDEX(价格表!$B$4:$I$31,M441,7),IF(J441&gt;5.5,2.6+INDEX(价格表!$B$4:$I$31,M441,8)*L441)))))))</f>
        <v>2.15</v>
      </c>
    </row>
    <row r="442" spans="1:14">
      <c r="A442" s="20">
        <v>4310939468750</v>
      </c>
      <c r="B442" s="18" t="s">
        <v>16</v>
      </c>
      <c r="C442" s="21">
        <v>20201212</v>
      </c>
      <c r="D442" s="21">
        <v>610538201209</v>
      </c>
      <c r="E442" s="21" t="s">
        <v>16</v>
      </c>
      <c r="F442" s="21">
        <v>20201222</v>
      </c>
      <c r="G442" s="21" t="s">
        <v>17</v>
      </c>
      <c r="H442" s="21" t="s">
        <v>63</v>
      </c>
      <c r="I442" s="21" t="s">
        <v>187</v>
      </c>
      <c r="J442" s="21">
        <v>2.1</v>
      </c>
      <c r="K442" s="21" t="s">
        <v>20</v>
      </c>
      <c r="L442">
        <f t="shared" si="6"/>
        <v>3</v>
      </c>
      <c r="M442">
        <f>MATCH(H:H,价格表!$B$4:$B$35,0)</f>
        <v>21</v>
      </c>
      <c r="N442" s="27">
        <f>IF(J442&lt;=0.3,INDEX(价格表!$B$4:$I$31,M442,2),IF(AND(J442&gt;0.3,J442&lt;=1),INDEX(价格表!$B$4:$I$31,M442,3),IF(AND(J442&gt;1,J442&lt;=2.2),INDEX(价格表!$B$4:$I$31,M442,4),IF(AND(J442&gt;2.2,J442&lt;=3.3),INDEX(价格表!$B$4:$I$31,M442,5),IF(AND(J442&gt;3.3,J442&lt;=4),INDEX(价格表!$B$4:$I$31,M442,6),IF(AND(J442&gt;4,J442&lt;=5.5),INDEX(价格表!$B$4:$I$31,M442,7),IF(J442&gt;5.5,2.6+INDEX(价格表!$B$4:$I$31,M442,8)*L442)))))))</f>
        <v>2.15</v>
      </c>
    </row>
    <row r="443" spans="1:14">
      <c r="A443" s="20">
        <v>4310939468752</v>
      </c>
      <c r="B443" s="18" t="s">
        <v>16</v>
      </c>
      <c r="C443" s="21">
        <v>20201212</v>
      </c>
      <c r="D443" s="21">
        <v>610538201209</v>
      </c>
      <c r="E443" s="21" t="s">
        <v>16</v>
      </c>
      <c r="F443" s="21">
        <v>20201222</v>
      </c>
      <c r="G443" s="21" t="s">
        <v>17</v>
      </c>
      <c r="H443" s="21" t="s">
        <v>39</v>
      </c>
      <c r="I443" s="21" t="s">
        <v>132</v>
      </c>
      <c r="J443" s="21">
        <v>1.44</v>
      </c>
      <c r="K443" s="21" t="s">
        <v>20</v>
      </c>
      <c r="L443">
        <f t="shared" si="6"/>
        <v>2</v>
      </c>
      <c r="M443">
        <f>MATCH(H:H,价格表!$B$4:$B$35,0)</f>
        <v>23</v>
      </c>
      <c r="N443" s="27">
        <f>IF(J443&lt;=0.3,INDEX(价格表!$B$4:$I$31,M443,2),IF(AND(J443&gt;0.3,J443&lt;=1),INDEX(价格表!$B$4:$I$31,M443,3),IF(AND(J443&gt;1,J443&lt;=2.2),INDEX(价格表!$B$4:$I$31,M443,4),IF(AND(J443&gt;2.2,J443&lt;=3.3),INDEX(价格表!$B$4:$I$31,M443,5),IF(AND(J443&gt;3.3,J443&lt;=4),INDEX(价格表!$B$4:$I$31,M443,6),IF(AND(J443&gt;4,J443&lt;=5.5),INDEX(价格表!$B$4:$I$31,M443,7),IF(J443&gt;5.5,2.6+INDEX(价格表!$B$4:$I$31,M443,8)*L443)))))))</f>
        <v>2.15</v>
      </c>
    </row>
    <row r="444" spans="1:14">
      <c r="A444" s="20">
        <v>4310939475510</v>
      </c>
      <c r="B444" s="18" t="s">
        <v>16</v>
      </c>
      <c r="C444" s="21">
        <v>20201212</v>
      </c>
      <c r="D444" s="21">
        <v>610538201209</v>
      </c>
      <c r="E444" s="21" t="s">
        <v>16</v>
      </c>
      <c r="F444" s="21">
        <v>20201222</v>
      </c>
      <c r="G444" s="21" t="s">
        <v>17</v>
      </c>
      <c r="H444" s="21" t="s">
        <v>82</v>
      </c>
      <c r="I444" s="21" t="s">
        <v>83</v>
      </c>
      <c r="J444" s="21">
        <v>1.45</v>
      </c>
      <c r="K444" s="21" t="s">
        <v>20</v>
      </c>
      <c r="L444">
        <f t="shared" si="6"/>
        <v>2</v>
      </c>
      <c r="M444">
        <f>MATCH(H:H,价格表!$B$4:$B$35,0)</f>
        <v>2</v>
      </c>
      <c r="N444" s="27">
        <f>IF(J444&lt;=0.3,INDEX(价格表!$B$4:$I$31,M444,2),IF(AND(J444&gt;0.3,J444&lt;=1),INDEX(价格表!$B$4:$I$31,M444,3),IF(AND(J444&gt;1,J444&lt;=2.2),INDEX(价格表!$B$4:$I$31,M444,4),IF(AND(J444&gt;2.2,J444&lt;=3.3),INDEX(价格表!$B$4:$I$31,M444,5),IF(AND(J444&gt;3.3,J444&lt;=4),INDEX(价格表!$B$4:$I$31,M444,6),IF(AND(J444&gt;4,J444&lt;=5.5),INDEX(价格表!$B$4:$I$31,M444,7),IF(J444&gt;5.5,2.6+INDEX(价格表!$B$4:$I$31,M444,8)*L444)))))))</f>
        <v>2.15</v>
      </c>
    </row>
    <row r="445" spans="1:14">
      <c r="A445" s="20">
        <v>4310939475511</v>
      </c>
      <c r="B445" s="18" t="s">
        <v>16</v>
      </c>
      <c r="C445" s="21">
        <v>20201212</v>
      </c>
      <c r="D445" s="21">
        <v>610538201209</v>
      </c>
      <c r="E445" s="21" t="s">
        <v>16</v>
      </c>
      <c r="F445" s="21">
        <v>20201222</v>
      </c>
      <c r="G445" s="21" t="s">
        <v>17</v>
      </c>
      <c r="H445" s="21" t="s">
        <v>82</v>
      </c>
      <c r="I445" s="21" t="s">
        <v>83</v>
      </c>
      <c r="J445" s="21">
        <v>1.46</v>
      </c>
      <c r="K445" s="21" t="s">
        <v>20</v>
      </c>
      <c r="L445">
        <f t="shared" si="6"/>
        <v>2</v>
      </c>
      <c r="M445">
        <f>MATCH(H:H,价格表!$B$4:$B$35,0)</f>
        <v>2</v>
      </c>
      <c r="N445" s="27">
        <f>IF(J445&lt;=0.3,INDEX(价格表!$B$4:$I$31,M445,2),IF(AND(J445&gt;0.3,J445&lt;=1),INDEX(价格表!$B$4:$I$31,M445,3),IF(AND(J445&gt;1,J445&lt;=2.2),INDEX(价格表!$B$4:$I$31,M445,4),IF(AND(J445&gt;2.2,J445&lt;=3.3),INDEX(价格表!$B$4:$I$31,M445,5),IF(AND(J445&gt;3.3,J445&lt;=4),INDEX(价格表!$B$4:$I$31,M445,6),IF(AND(J445&gt;4,J445&lt;=5.5),INDEX(价格表!$B$4:$I$31,M445,7),IF(J445&gt;5.5,2.6+INDEX(价格表!$B$4:$I$31,M445,8)*L445)))))))</f>
        <v>2.15</v>
      </c>
    </row>
    <row r="446" spans="1:14">
      <c r="A446" s="20">
        <v>4310939475512</v>
      </c>
      <c r="B446" s="18" t="s">
        <v>16</v>
      </c>
      <c r="C446" s="21">
        <v>20201212</v>
      </c>
      <c r="D446" s="21">
        <v>610538201209</v>
      </c>
      <c r="E446" s="21" t="s">
        <v>16</v>
      </c>
      <c r="F446" s="21">
        <v>20201222</v>
      </c>
      <c r="G446" s="21" t="s">
        <v>17</v>
      </c>
      <c r="H446" s="21" t="s">
        <v>21</v>
      </c>
      <c r="I446" s="21" t="s">
        <v>181</v>
      </c>
      <c r="J446" s="21">
        <v>1.44</v>
      </c>
      <c r="K446" s="21" t="s">
        <v>20</v>
      </c>
      <c r="L446">
        <f t="shared" si="6"/>
        <v>2</v>
      </c>
      <c r="M446">
        <f>MATCH(H:H,价格表!$B$4:$B$35,0)</f>
        <v>20</v>
      </c>
      <c r="N446" s="27">
        <f>IF(J446&lt;=0.3,INDEX(价格表!$B$4:$I$31,M446,2),IF(AND(J446&gt;0.3,J446&lt;=1),INDEX(价格表!$B$4:$I$31,M446,3),IF(AND(J446&gt;1,J446&lt;=2.2),INDEX(价格表!$B$4:$I$31,M446,4),IF(AND(J446&gt;2.2,J446&lt;=3.3),INDEX(价格表!$B$4:$I$31,M446,5),IF(AND(J446&gt;3.3,J446&lt;=4),INDEX(价格表!$B$4:$I$31,M446,6),IF(AND(J446&gt;4,J446&lt;=5.5),INDEX(价格表!$B$4:$I$31,M446,7),IF(J446&gt;5.5,2.6+INDEX(价格表!$B$4:$I$31,M446,8)*L446)))))))</f>
        <v>2.15</v>
      </c>
    </row>
    <row r="447" spans="1:14">
      <c r="A447" s="20">
        <v>4310939475513</v>
      </c>
      <c r="B447" s="18" t="s">
        <v>16</v>
      </c>
      <c r="C447" s="21">
        <v>20201212</v>
      </c>
      <c r="D447" s="21">
        <v>610538201209</v>
      </c>
      <c r="E447" s="21" t="s">
        <v>16</v>
      </c>
      <c r="F447" s="21">
        <v>20201222</v>
      </c>
      <c r="G447" s="21" t="s">
        <v>17</v>
      </c>
      <c r="H447" s="21" t="s">
        <v>23</v>
      </c>
      <c r="I447" s="21" t="s">
        <v>24</v>
      </c>
      <c r="J447" s="21">
        <v>1.48</v>
      </c>
      <c r="K447" s="21" t="s">
        <v>20</v>
      </c>
      <c r="L447">
        <f t="shared" si="6"/>
        <v>2</v>
      </c>
      <c r="M447">
        <f>MATCH(H:H,价格表!$B$4:$B$35,0)</f>
        <v>15</v>
      </c>
      <c r="N447" s="27">
        <f>IF(J447&lt;=0.3,INDEX(价格表!$B$4:$I$31,M447,2),IF(AND(J447&gt;0.3,J447&lt;=1),INDEX(价格表!$B$4:$I$31,M447,3),IF(AND(J447&gt;1,J447&lt;=2.2),INDEX(价格表!$B$4:$I$31,M447,4),IF(AND(J447&gt;2.2,J447&lt;=3.3),INDEX(价格表!$B$4:$I$31,M447,5),IF(AND(J447&gt;3.3,J447&lt;=4),INDEX(价格表!$B$4:$I$31,M447,6),IF(AND(J447&gt;4,J447&lt;=5.5),INDEX(价格表!$B$4:$I$31,M447,7),IF(J447&gt;5.5,2.6+INDEX(价格表!$B$4:$I$31,M447,8)*L447)))))))</f>
        <v>2.15</v>
      </c>
    </row>
    <row r="448" spans="1:14">
      <c r="A448" s="20">
        <v>4310939475514</v>
      </c>
      <c r="B448" s="18" t="s">
        <v>16</v>
      </c>
      <c r="C448" s="21">
        <v>20201212</v>
      </c>
      <c r="D448" s="21">
        <v>610538201209</v>
      </c>
      <c r="E448" s="21" t="s">
        <v>16</v>
      </c>
      <c r="F448" s="21">
        <v>20201222</v>
      </c>
      <c r="G448" s="21" t="s">
        <v>17</v>
      </c>
      <c r="H448" s="21" t="s">
        <v>73</v>
      </c>
      <c r="I448" s="21" t="s">
        <v>91</v>
      </c>
      <c r="J448" s="21">
        <v>1.58</v>
      </c>
      <c r="K448" s="21" t="s">
        <v>20</v>
      </c>
      <c r="L448">
        <f t="shared" si="6"/>
        <v>2</v>
      </c>
      <c r="M448">
        <f>MATCH(H:H,价格表!$B$4:$B$35,0)</f>
        <v>7</v>
      </c>
      <c r="N448" s="27">
        <f>IF(J448&lt;=0.3,INDEX(价格表!$B$4:$I$31,M448,2),IF(AND(J448&gt;0.3,J448&lt;=1),INDEX(价格表!$B$4:$I$31,M448,3),IF(AND(J448&gt;1,J448&lt;=2.2),INDEX(价格表!$B$4:$I$31,M448,4),IF(AND(J448&gt;2.2,J448&lt;=3.3),INDEX(价格表!$B$4:$I$31,M448,5),IF(AND(J448&gt;3.3,J448&lt;=4),INDEX(价格表!$B$4:$I$31,M448,6),IF(AND(J448&gt;4,J448&lt;=5.5),INDEX(价格表!$B$4:$I$31,M448,7),IF(J448&gt;5.5,2.6+INDEX(价格表!$B$4:$I$31,M448,8)*L448)))))))</f>
        <v>2.15</v>
      </c>
    </row>
    <row r="449" spans="1:14">
      <c r="A449" s="20">
        <v>4310939475515</v>
      </c>
      <c r="B449" s="18" t="s">
        <v>16</v>
      </c>
      <c r="C449" s="21">
        <v>20201212</v>
      </c>
      <c r="D449" s="21">
        <v>610538201209</v>
      </c>
      <c r="E449" s="21" t="s">
        <v>16</v>
      </c>
      <c r="F449" s="21">
        <v>20201222</v>
      </c>
      <c r="G449" s="21" t="s">
        <v>17</v>
      </c>
      <c r="H449" s="21" t="s">
        <v>45</v>
      </c>
      <c r="I449" s="21" t="s">
        <v>143</v>
      </c>
      <c r="J449" s="21">
        <v>1.46</v>
      </c>
      <c r="K449" s="21" t="s">
        <v>20</v>
      </c>
      <c r="L449">
        <f t="shared" si="6"/>
        <v>2</v>
      </c>
      <c r="M449">
        <f>MATCH(H:H,价格表!$B$4:$B$35,0)</f>
        <v>9</v>
      </c>
      <c r="N449" s="27">
        <f>IF(J449&lt;=0.3,INDEX(价格表!$B$4:$I$31,M449,2),IF(AND(J449&gt;0.3,J449&lt;=1),INDEX(价格表!$B$4:$I$31,M449,3),IF(AND(J449&gt;1,J449&lt;=2.2),INDEX(价格表!$B$4:$I$31,M449,4),IF(AND(J449&gt;2.2,J449&lt;=3.3),INDEX(价格表!$B$4:$I$31,M449,5),IF(AND(J449&gt;3.3,J449&lt;=4),INDEX(价格表!$B$4:$I$31,M449,6),IF(AND(J449&gt;4,J449&lt;=5.5),INDEX(价格表!$B$4:$I$31,M449,7),IF(J449&gt;5.5,2.6+INDEX(价格表!$B$4:$I$31,M449,8)*L449)))))))</f>
        <v>2.15</v>
      </c>
    </row>
    <row r="450" spans="1:14">
      <c r="A450" s="20">
        <v>4310939475516</v>
      </c>
      <c r="B450" s="18" t="s">
        <v>16</v>
      </c>
      <c r="C450" s="21">
        <v>20201212</v>
      </c>
      <c r="D450" s="21">
        <v>610538201209</v>
      </c>
      <c r="E450" s="21" t="s">
        <v>16</v>
      </c>
      <c r="F450" s="21">
        <v>20201222</v>
      </c>
      <c r="G450" s="21" t="s">
        <v>17</v>
      </c>
      <c r="H450" s="21" t="s">
        <v>18</v>
      </c>
      <c r="I450" s="21" t="s">
        <v>53</v>
      </c>
      <c r="J450" s="21">
        <v>1.42</v>
      </c>
      <c r="K450" s="21" t="s">
        <v>20</v>
      </c>
      <c r="L450">
        <f t="shared" si="6"/>
        <v>2</v>
      </c>
      <c r="M450">
        <f>MATCH(H:H,价格表!$B$4:$B$35,0)</f>
        <v>1</v>
      </c>
      <c r="N450" s="27">
        <f>IF(J450&lt;=0.3,INDEX(价格表!$B$4:$I$31,M450,2),IF(AND(J450&gt;0.3,J450&lt;=1),INDEX(价格表!$B$4:$I$31,M450,3),IF(AND(J450&gt;1,J450&lt;=2.2),INDEX(价格表!$B$4:$I$31,M450,4),IF(AND(J450&gt;2.2,J450&lt;=3.3),INDEX(价格表!$B$4:$I$31,M450,5),IF(AND(J450&gt;3.3,J450&lt;=4),INDEX(价格表!$B$4:$I$31,M450,6),IF(AND(J450&gt;4,J450&lt;=5.5),INDEX(价格表!$B$4:$I$31,M450,7),IF(J450&gt;5.5,2.6+INDEX(价格表!$B$4:$I$31,M450,8)*L450)))))))</f>
        <v>2.15</v>
      </c>
    </row>
    <row r="451" spans="1:14">
      <c r="A451" s="20">
        <v>4310939475517</v>
      </c>
      <c r="B451" s="18" t="s">
        <v>16</v>
      </c>
      <c r="C451" s="21">
        <v>20201212</v>
      </c>
      <c r="D451" s="21">
        <v>610538201209</v>
      </c>
      <c r="E451" s="21" t="s">
        <v>16</v>
      </c>
      <c r="F451" s="21">
        <v>20201222</v>
      </c>
      <c r="G451" s="21" t="s">
        <v>17</v>
      </c>
      <c r="H451" s="21" t="s">
        <v>73</v>
      </c>
      <c r="I451" s="21" t="s">
        <v>215</v>
      </c>
      <c r="J451" s="21">
        <v>1.54</v>
      </c>
      <c r="K451" s="21" t="s">
        <v>20</v>
      </c>
      <c r="L451">
        <f t="shared" si="6"/>
        <v>2</v>
      </c>
      <c r="M451">
        <f>MATCH(H:H,价格表!$B$4:$B$35,0)</f>
        <v>7</v>
      </c>
      <c r="N451" s="27">
        <f>IF(J451&lt;=0.3,INDEX(价格表!$B$4:$I$31,M451,2),IF(AND(J451&gt;0.3,J451&lt;=1),INDEX(价格表!$B$4:$I$31,M451,3),IF(AND(J451&gt;1,J451&lt;=2.2),INDEX(价格表!$B$4:$I$31,M451,4),IF(AND(J451&gt;2.2,J451&lt;=3.3),INDEX(价格表!$B$4:$I$31,M451,5),IF(AND(J451&gt;3.3,J451&lt;=4),INDEX(价格表!$B$4:$I$31,M451,6),IF(AND(J451&gt;4,J451&lt;=5.5),INDEX(价格表!$B$4:$I$31,M451,7),IF(J451&gt;5.5,2.6+INDEX(价格表!$B$4:$I$31,M451,8)*L451)))))))</f>
        <v>2.15</v>
      </c>
    </row>
    <row r="452" spans="1:14">
      <c r="A452" s="20">
        <v>4310939475519</v>
      </c>
      <c r="B452" s="18" t="s">
        <v>16</v>
      </c>
      <c r="C452" s="21">
        <v>20201212</v>
      </c>
      <c r="D452" s="21">
        <v>610538201209</v>
      </c>
      <c r="E452" s="21" t="s">
        <v>16</v>
      </c>
      <c r="F452" s="21">
        <v>20201222</v>
      </c>
      <c r="G452" s="21" t="s">
        <v>17</v>
      </c>
      <c r="H452" s="21" t="s">
        <v>88</v>
      </c>
      <c r="I452" s="21" t="s">
        <v>216</v>
      </c>
      <c r="J452" s="21">
        <v>1.47</v>
      </c>
      <c r="K452" s="21" t="s">
        <v>20</v>
      </c>
      <c r="L452">
        <f t="shared" ref="L452:L515" si="7">ROUNDUP(J452,0)</f>
        <v>2</v>
      </c>
      <c r="M452">
        <f>MATCH(H:H,价格表!$B$4:$B$35,0)</f>
        <v>19</v>
      </c>
      <c r="N452" s="27">
        <f>IF(J452&lt;=0.3,INDEX(价格表!$B$4:$I$31,M452,2),IF(AND(J452&gt;0.3,J452&lt;=1),INDEX(价格表!$B$4:$I$31,M452,3),IF(AND(J452&gt;1,J452&lt;=2.2),INDEX(价格表!$B$4:$I$31,M452,4),IF(AND(J452&gt;2.2,J452&lt;=3.3),INDEX(价格表!$B$4:$I$31,M452,5),IF(AND(J452&gt;3.3,J452&lt;=4),INDEX(价格表!$B$4:$I$31,M452,6),IF(AND(J452&gt;4,J452&lt;=5.5),INDEX(价格表!$B$4:$I$31,M452,7),IF(J452&gt;5.5,2.6+INDEX(价格表!$B$4:$I$31,M452,8)*L452)))))))</f>
        <v>2.15</v>
      </c>
    </row>
    <row r="453" spans="1:14">
      <c r="A453" s="20">
        <v>4310939475562</v>
      </c>
      <c r="B453" s="18" t="s">
        <v>16</v>
      </c>
      <c r="C453" s="21">
        <v>20201212</v>
      </c>
      <c r="D453" s="21">
        <v>610538201209</v>
      </c>
      <c r="E453" s="21" t="s">
        <v>16</v>
      </c>
      <c r="F453" s="21">
        <v>20201222</v>
      </c>
      <c r="G453" s="21" t="s">
        <v>17</v>
      </c>
      <c r="H453" s="21" t="s">
        <v>73</v>
      </c>
      <c r="I453" s="21" t="s">
        <v>93</v>
      </c>
      <c r="J453" s="21">
        <v>1.49</v>
      </c>
      <c r="K453" s="21" t="s">
        <v>20</v>
      </c>
      <c r="L453">
        <f t="shared" si="7"/>
        <v>2</v>
      </c>
      <c r="M453">
        <f>MATCH(H:H,价格表!$B$4:$B$35,0)</f>
        <v>7</v>
      </c>
      <c r="N453" s="27">
        <f>IF(J453&lt;=0.3,INDEX(价格表!$B$4:$I$31,M453,2),IF(AND(J453&gt;0.3,J453&lt;=1),INDEX(价格表!$B$4:$I$31,M453,3),IF(AND(J453&gt;1,J453&lt;=2.2),INDEX(价格表!$B$4:$I$31,M453,4),IF(AND(J453&gt;2.2,J453&lt;=3.3),INDEX(价格表!$B$4:$I$31,M453,5),IF(AND(J453&gt;3.3,J453&lt;=4),INDEX(价格表!$B$4:$I$31,M453,6),IF(AND(J453&gt;4,J453&lt;=5.5),INDEX(价格表!$B$4:$I$31,M453,7),IF(J453&gt;5.5,2.6+INDEX(价格表!$B$4:$I$31,M453,8)*L453)))))))</f>
        <v>2.15</v>
      </c>
    </row>
    <row r="454" spans="1:14">
      <c r="A454" s="20">
        <v>4310939475563</v>
      </c>
      <c r="B454" s="18" t="s">
        <v>16</v>
      </c>
      <c r="C454" s="21">
        <v>20201212</v>
      </c>
      <c r="D454" s="21">
        <v>610538201209</v>
      </c>
      <c r="E454" s="21" t="s">
        <v>16</v>
      </c>
      <c r="F454" s="21">
        <v>20201222</v>
      </c>
      <c r="G454" s="21" t="s">
        <v>17</v>
      </c>
      <c r="H454" s="21" t="s">
        <v>73</v>
      </c>
      <c r="I454" s="21" t="s">
        <v>80</v>
      </c>
      <c r="J454" s="21">
        <v>1.47</v>
      </c>
      <c r="K454" s="21" t="s">
        <v>20</v>
      </c>
      <c r="L454">
        <f t="shared" si="7"/>
        <v>2</v>
      </c>
      <c r="M454">
        <f>MATCH(H:H,价格表!$B$4:$B$35,0)</f>
        <v>7</v>
      </c>
      <c r="N454" s="27">
        <f>IF(J454&lt;=0.3,INDEX(价格表!$B$4:$I$31,M454,2),IF(AND(J454&gt;0.3,J454&lt;=1),INDEX(价格表!$B$4:$I$31,M454,3),IF(AND(J454&gt;1,J454&lt;=2.2),INDEX(价格表!$B$4:$I$31,M454,4),IF(AND(J454&gt;2.2,J454&lt;=3.3),INDEX(价格表!$B$4:$I$31,M454,5),IF(AND(J454&gt;3.3,J454&lt;=4),INDEX(价格表!$B$4:$I$31,M454,6),IF(AND(J454&gt;4,J454&lt;=5.5),INDEX(价格表!$B$4:$I$31,M454,7),IF(J454&gt;5.5,2.6+INDEX(价格表!$B$4:$I$31,M454,8)*L454)))))))</f>
        <v>2.15</v>
      </c>
    </row>
    <row r="455" spans="1:14">
      <c r="A455" s="20">
        <v>4310939475564</v>
      </c>
      <c r="B455" s="18" t="s">
        <v>16</v>
      </c>
      <c r="C455" s="21">
        <v>20201212</v>
      </c>
      <c r="D455" s="21">
        <v>610538201209</v>
      </c>
      <c r="E455" s="21" t="s">
        <v>16</v>
      </c>
      <c r="F455" s="21">
        <v>20201222</v>
      </c>
      <c r="G455" s="21" t="s">
        <v>17</v>
      </c>
      <c r="H455" s="21" t="s">
        <v>82</v>
      </c>
      <c r="I455" s="21" t="s">
        <v>83</v>
      </c>
      <c r="J455" s="21">
        <v>1.48</v>
      </c>
      <c r="K455" s="21" t="s">
        <v>20</v>
      </c>
      <c r="L455">
        <f t="shared" si="7"/>
        <v>2</v>
      </c>
      <c r="M455">
        <f>MATCH(H:H,价格表!$B$4:$B$35,0)</f>
        <v>2</v>
      </c>
      <c r="N455" s="27">
        <f>IF(J455&lt;=0.3,INDEX(价格表!$B$4:$I$31,M455,2),IF(AND(J455&gt;0.3,J455&lt;=1),INDEX(价格表!$B$4:$I$31,M455,3),IF(AND(J455&gt;1,J455&lt;=2.2),INDEX(价格表!$B$4:$I$31,M455,4),IF(AND(J455&gt;2.2,J455&lt;=3.3),INDEX(价格表!$B$4:$I$31,M455,5),IF(AND(J455&gt;3.3,J455&lt;=4),INDEX(价格表!$B$4:$I$31,M455,6),IF(AND(J455&gt;4,J455&lt;=5.5),INDEX(价格表!$B$4:$I$31,M455,7),IF(J455&gt;5.5,2.6+INDEX(价格表!$B$4:$I$31,M455,8)*L455)))))))</f>
        <v>2.15</v>
      </c>
    </row>
    <row r="456" spans="1:14">
      <c r="A456" s="20">
        <v>4310939475566</v>
      </c>
      <c r="B456" s="18" t="s">
        <v>16</v>
      </c>
      <c r="C456" s="21">
        <v>20201212</v>
      </c>
      <c r="D456" s="21">
        <v>610538201209</v>
      </c>
      <c r="E456" s="21" t="s">
        <v>16</v>
      </c>
      <c r="F456" s="21">
        <v>20201222</v>
      </c>
      <c r="G456" s="21" t="s">
        <v>17</v>
      </c>
      <c r="H456" s="21" t="s">
        <v>18</v>
      </c>
      <c r="I456" s="21" t="s">
        <v>53</v>
      </c>
      <c r="J456" s="21">
        <v>1.42</v>
      </c>
      <c r="K456" s="21" t="s">
        <v>20</v>
      </c>
      <c r="L456">
        <f t="shared" si="7"/>
        <v>2</v>
      </c>
      <c r="M456">
        <f>MATCH(H:H,价格表!$B$4:$B$35,0)</f>
        <v>1</v>
      </c>
      <c r="N456" s="27">
        <f>IF(J456&lt;=0.3,INDEX(价格表!$B$4:$I$31,M456,2),IF(AND(J456&gt;0.3,J456&lt;=1),INDEX(价格表!$B$4:$I$31,M456,3),IF(AND(J456&gt;1,J456&lt;=2.2),INDEX(价格表!$B$4:$I$31,M456,4),IF(AND(J456&gt;2.2,J456&lt;=3.3),INDEX(价格表!$B$4:$I$31,M456,5),IF(AND(J456&gt;3.3,J456&lt;=4),INDEX(价格表!$B$4:$I$31,M456,6),IF(AND(J456&gt;4,J456&lt;=5.5),INDEX(价格表!$B$4:$I$31,M456,7),IF(J456&gt;5.5,2.6+INDEX(价格表!$B$4:$I$31,M456,8)*L456)))))))</f>
        <v>2.15</v>
      </c>
    </row>
    <row r="457" spans="1:14">
      <c r="A457" s="20">
        <v>4310939475567</v>
      </c>
      <c r="B457" s="18" t="s">
        <v>16</v>
      </c>
      <c r="C457" s="21">
        <v>20201212</v>
      </c>
      <c r="D457" s="21">
        <v>610538201209</v>
      </c>
      <c r="E457" s="21" t="s">
        <v>16</v>
      </c>
      <c r="F457" s="21">
        <v>20201222</v>
      </c>
      <c r="G457" s="21" t="s">
        <v>17</v>
      </c>
      <c r="H457" s="21" t="s">
        <v>18</v>
      </c>
      <c r="I457" s="21" t="s">
        <v>53</v>
      </c>
      <c r="J457" s="21">
        <v>1.42</v>
      </c>
      <c r="K457" s="21" t="s">
        <v>20</v>
      </c>
      <c r="L457">
        <f t="shared" si="7"/>
        <v>2</v>
      </c>
      <c r="M457">
        <f>MATCH(H:H,价格表!$B$4:$B$35,0)</f>
        <v>1</v>
      </c>
      <c r="N457" s="27">
        <f>IF(J457&lt;=0.3,INDEX(价格表!$B$4:$I$31,M457,2),IF(AND(J457&gt;0.3,J457&lt;=1),INDEX(价格表!$B$4:$I$31,M457,3),IF(AND(J457&gt;1,J457&lt;=2.2),INDEX(价格表!$B$4:$I$31,M457,4),IF(AND(J457&gt;2.2,J457&lt;=3.3),INDEX(价格表!$B$4:$I$31,M457,5),IF(AND(J457&gt;3.3,J457&lt;=4),INDEX(价格表!$B$4:$I$31,M457,6),IF(AND(J457&gt;4,J457&lt;=5.5),INDEX(价格表!$B$4:$I$31,M457,7),IF(J457&gt;5.5,2.6+INDEX(价格表!$B$4:$I$31,M457,8)*L457)))))))</f>
        <v>2.15</v>
      </c>
    </row>
    <row r="458" spans="1:14">
      <c r="A458" s="20">
        <v>4310939475568</v>
      </c>
      <c r="B458" s="18" t="s">
        <v>16</v>
      </c>
      <c r="C458" s="21">
        <v>20201212</v>
      </c>
      <c r="D458" s="21">
        <v>610538201209</v>
      </c>
      <c r="E458" s="21" t="s">
        <v>16</v>
      </c>
      <c r="F458" s="21">
        <v>20201222</v>
      </c>
      <c r="G458" s="21" t="s">
        <v>17</v>
      </c>
      <c r="H458" s="21" t="s">
        <v>158</v>
      </c>
      <c r="I458" s="21" t="s">
        <v>159</v>
      </c>
      <c r="J458" s="21">
        <v>1.42</v>
      </c>
      <c r="K458" s="21" t="s">
        <v>20</v>
      </c>
      <c r="L458">
        <f t="shared" si="7"/>
        <v>2</v>
      </c>
      <c r="M458">
        <f>MATCH(H:H,价格表!$B$4:$B$35,0)</f>
        <v>31</v>
      </c>
      <c r="N458" s="27">
        <f>L458*12+3</f>
        <v>27</v>
      </c>
    </row>
    <row r="459" spans="1:14">
      <c r="A459" s="20">
        <v>4310939475569</v>
      </c>
      <c r="B459" s="18" t="s">
        <v>16</v>
      </c>
      <c r="C459" s="21">
        <v>20201212</v>
      </c>
      <c r="D459" s="21">
        <v>610538201209</v>
      </c>
      <c r="E459" s="21" t="s">
        <v>16</v>
      </c>
      <c r="F459" s="21">
        <v>20201222</v>
      </c>
      <c r="G459" s="21" t="s">
        <v>17</v>
      </c>
      <c r="H459" s="21" t="s">
        <v>50</v>
      </c>
      <c r="I459" s="21" t="s">
        <v>62</v>
      </c>
      <c r="J459" s="21">
        <v>1.47</v>
      </c>
      <c r="K459" s="21" t="s">
        <v>20</v>
      </c>
      <c r="L459">
        <f t="shared" si="7"/>
        <v>2</v>
      </c>
      <c r="M459">
        <f>MATCH(H:H,价格表!$B$4:$B$35,0)</f>
        <v>4</v>
      </c>
      <c r="N459" s="27">
        <f>IF(J459&lt;=0.3,INDEX(价格表!$B$4:$I$31,M459,2),IF(AND(J459&gt;0.3,J459&lt;=1),INDEX(价格表!$B$4:$I$31,M459,3),IF(AND(J459&gt;1,J459&lt;=2.2),INDEX(价格表!$B$4:$I$31,M459,4),IF(AND(J459&gt;2.2,J459&lt;=3.3),INDEX(价格表!$B$4:$I$31,M459,5),IF(AND(J459&gt;3.3,J459&lt;=4),INDEX(价格表!$B$4:$I$31,M459,6),IF(AND(J459&gt;4,J459&lt;=5.5),INDEX(价格表!$B$4:$I$31,M459,7),IF(J459&gt;5.5,2.6+INDEX(价格表!$B$4:$I$31,M459,8)*L459)))))))</f>
        <v>2.15</v>
      </c>
    </row>
    <row r="460" spans="1:14">
      <c r="A460" s="20">
        <v>4310939475570</v>
      </c>
      <c r="B460" s="18" t="s">
        <v>16</v>
      </c>
      <c r="C460" s="21">
        <v>20201212</v>
      </c>
      <c r="D460" s="21">
        <v>610538201209</v>
      </c>
      <c r="E460" s="21" t="s">
        <v>16</v>
      </c>
      <c r="F460" s="21">
        <v>20201222</v>
      </c>
      <c r="G460" s="21" t="s">
        <v>17</v>
      </c>
      <c r="H460" s="21" t="s">
        <v>63</v>
      </c>
      <c r="I460" s="21" t="s">
        <v>187</v>
      </c>
      <c r="J460" s="21">
        <v>1.43</v>
      </c>
      <c r="K460" s="21" t="s">
        <v>20</v>
      </c>
      <c r="L460">
        <f t="shared" si="7"/>
        <v>2</v>
      </c>
      <c r="M460">
        <f>MATCH(H:H,价格表!$B$4:$B$35,0)</f>
        <v>21</v>
      </c>
      <c r="N460" s="27">
        <f>IF(J460&lt;=0.3,INDEX(价格表!$B$4:$I$31,M460,2),IF(AND(J460&gt;0.3,J460&lt;=1),INDEX(价格表!$B$4:$I$31,M460,3),IF(AND(J460&gt;1,J460&lt;=2.2),INDEX(价格表!$B$4:$I$31,M460,4),IF(AND(J460&gt;2.2,J460&lt;=3.3),INDEX(价格表!$B$4:$I$31,M460,5),IF(AND(J460&gt;3.3,J460&lt;=4),INDEX(价格表!$B$4:$I$31,M460,6),IF(AND(J460&gt;4,J460&lt;=5.5),INDEX(价格表!$B$4:$I$31,M460,7),IF(J460&gt;5.5,2.6+INDEX(价格表!$B$4:$I$31,M460,8)*L460)))))))</f>
        <v>2.15</v>
      </c>
    </row>
    <row r="461" spans="1:14">
      <c r="A461" s="20">
        <v>4310939476498</v>
      </c>
      <c r="B461" s="18" t="s">
        <v>16</v>
      </c>
      <c r="C461" s="21">
        <v>20201212</v>
      </c>
      <c r="D461" s="21">
        <v>610538201209</v>
      </c>
      <c r="E461" s="21" t="s">
        <v>16</v>
      </c>
      <c r="F461" s="21">
        <v>20201222</v>
      </c>
      <c r="G461" s="21" t="s">
        <v>17</v>
      </c>
      <c r="H461" s="21" t="s">
        <v>18</v>
      </c>
      <c r="I461" s="21" t="s">
        <v>53</v>
      </c>
      <c r="J461" s="21">
        <v>1.42</v>
      </c>
      <c r="K461" s="21" t="s">
        <v>20</v>
      </c>
      <c r="L461">
        <f t="shared" si="7"/>
        <v>2</v>
      </c>
      <c r="M461">
        <f>MATCH(H:H,价格表!$B$4:$B$35,0)</f>
        <v>1</v>
      </c>
      <c r="N461" s="27">
        <f>IF(J461&lt;=0.3,INDEX(价格表!$B$4:$I$31,M461,2),IF(AND(J461&gt;0.3,J461&lt;=1),INDEX(价格表!$B$4:$I$31,M461,3),IF(AND(J461&gt;1,J461&lt;=2.2),INDEX(价格表!$B$4:$I$31,M461,4),IF(AND(J461&gt;2.2,J461&lt;=3.3),INDEX(价格表!$B$4:$I$31,M461,5),IF(AND(J461&gt;3.3,J461&lt;=4),INDEX(价格表!$B$4:$I$31,M461,6),IF(AND(J461&gt;4,J461&lt;=5.5),INDEX(价格表!$B$4:$I$31,M461,7),IF(J461&gt;5.5,2.6+INDEX(价格表!$B$4:$I$31,M461,8)*L461)))))))</f>
        <v>2.15</v>
      </c>
    </row>
    <row r="462" spans="1:14">
      <c r="A462" s="20">
        <v>4310939476499</v>
      </c>
      <c r="B462" s="18" t="s">
        <v>16</v>
      </c>
      <c r="C462" s="21">
        <v>20201212</v>
      </c>
      <c r="D462" s="21">
        <v>610538201209</v>
      </c>
      <c r="E462" s="21" t="s">
        <v>16</v>
      </c>
      <c r="F462" s="21">
        <v>20201222</v>
      </c>
      <c r="G462" s="21" t="s">
        <v>17</v>
      </c>
      <c r="H462" s="21" t="s">
        <v>27</v>
      </c>
      <c r="I462" s="21" t="s">
        <v>128</v>
      </c>
      <c r="J462" s="21">
        <v>1.52</v>
      </c>
      <c r="K462" s="21" t="s">
        <v>20</v>
      </c>
      <c r="L462">
        <f t="shared" si="7"/>
        <v>2</v>
      </c>
      <c r="M462">
        <f>MATCH(H:H,价格表!$B$4:$B$35,0)</f>
        <v>3</v>
      </c>
      <c r="N462" s="27">
        <f>IF(J462&lt;=0.3,INDEX(价格表!$B$4:$I$31,M462,2),IF(AND(J462&gt;0.3,J462&lt;=1),INDEX(价格表!$B$4:$I$31,M462,3),IF(AND(J462&gt;1,J462&lt;=2.2),INDEX(价格表!$B$4:$I$31,M462,4),IF(AND(J462&gt;2.2,J462&lt;=3.3),INDEX(价格表!$B$4:$I$31,M462,5),IF(AND(J462&gt;3.3,J462&lt;=4),INDEX(价格表!$B$4:$I$31,M462,6),IF(AND(J462&gt;4,J462&lt;=5.5),INDEX(价格表!$B$4:$I$31,M462,7),IF(J462&gt;5.5,2.6+INDEX(价格表!$B$4:$I$31,M462,8)*L462)))))))</f>
        <v>2.15</v>
      </c>
    </row>
    <row r="463" spans="1:14">
      <c r="A463" s="20">
        <v>4310939476500</v>
      </c>
      <c r="B463" s="18" t="s">
        <v>16</v>
      </c>
      <c r="C463" s="21">
        <v>20201212</v>
      </c>
      <c r="D463" s="21">
        <v>610538201209</v>
      </c>
      <c r="E463" s="21" t="s">
        <v>16</v>
      </c>
      <c r="F463" s="21">
        <v>20201222</v>
      </c>
      <c r="G463" s="21" t="s">
        <v>17</v>
      </c>
      <c r="H463" s="21" t="s">
        <v>43</v>
      </c>
      <c r="I463" s="21" t="s">
        <v>217</v>
      </c>
      <c r="J463" s="21">
        <v>1.45</v>
      </c>
      <c r="K463" s="21" t="s">
        <v>20</v>
      </c>
      <c r="L463">
        <f t="shared" si="7"/>
        <v>2</v>
      </c>
      <c r="M463">
        <f>MATCH(H:H,价格表!$B$4:$B$35,0)</f>
        <v>10</v>
      </c>
      <c r="N463" s="27">
        <f>IF(J463&lt;=0.3,INDEX(价格表!$B$4:$I$31,M463,2),IF(AND(J463&gt;0.3,J463&lt;=1),INDEX(价格表!$B$4:$I$31,M463,3),IF(AND(J463&gt;1,J463&lt;=2.2),INDEX(价格表!$B$4:$I$31,M463,4),IF(AND(J463&gt;2.2,J463&lt;=3.3),INDEX(价格表!$B$4:$I$31,M463,5),IF(AND(J463&gt;3.3,J463&lt;=4),INDEX(价格表!$B$4:$I$31,M463,6),IF(AND(J463&gt;4,J463&lt;=5.5),INDEX(价格表!$B$4:$I$31,M463,7),IF(J463&gt;5.5,2.6+INDEX(价格表!$B$4:$I$31,M463,8)*L463)))))))</f>
        <v>2.15</v>
      </c>
    </row>
    <row r="464" spans="1:14">
      <c r="A464" s="20">
        <v>4310939476501</v>
      </c>
      <c r="B464" s="18" t="s">
        <v>16</v>
      </c>
      <c r="C464" s="21">
        <v>20201212</v>
      </c>
      <c r="D464" s="21">
        <v>610538201209</v>
      </c>
      <c r="E464" s="21" t="s">
        <v>16</v>
      </c>
      <c r="F464" s="21">
        <v>20201222</v>
      </c>
      <c r="G464" s="21" t="s">
        <v>17</v>
      </c>
      <c r="H464" s="21" t="s">
        <v>73</v>
      </c>
      <c r="I464" s="21" t="s">
        <v>218</v>
      </c>
      <c r="J464" s="21">
        <v>1.56</v>
      </c>
      <c r="K464" s="21" t="s">
        <v>20</v>
      </c>
      <c r="L464">
        <f t="shared" si="7"/>
        <v>2</v>
      </c>
      <c r="M464">
        <f>MATCH(H:H,价格表!$B$4:$B$35,0)</f>
        <v>7</v>
      </c>
      <c r="N464" s="27">
        <f>IF(J464&lt;=0.3,INDEX(价格表!$B$4:$I$31,M464,2),IF(AND(J464&gt;0.3,J464&lt;=1),INDEX(价格表!$B$4:$I$31,M464,3),IF(AND(J464&gt;1,J464&lt;=2.2),INDEX(价格表!$B$4:$I$31,M464,4),IF(AND(J464&gt;2.2,J464&lt;=3.3),INDEX(价格表!$B$4:$I$31,M464,5),IF(AND(J464&gt;3.3,J464&lt;=4),INDEX(价格表!$B$4:$I$31,M464,6),IF(AND(J464&gt;4,J464&lt;=5.5),INDEX(价格表!$B$4:$I$31,M464,7),IF(J464&gt;5.5,2.6+INDEX(价格表!$B$4:$I$31,M464,8)*L464)))))))</f>
        <v>2.15</v>
      </c>
    </row>
    <row r="465" spans="1:14">
      <c r="A465" s="20">
        <v>4310939476502</v>
      </c>
      <c r="B465" s="18" t="s">
        <v>16</v>
      </c>
      <c r="C465" s="21">
        <v>20201212</v>
      </c>
      <c r="D465" s="21">
        <v>610538201209</v>
      </c>
      <c r="E465" s="21" t="s">
        <v>16</v>
      </c>
      <c r="F465" s="21">
        <v>20201222</v>
      </c>
      <c r="G465" s="21" t="s">
        <v>17</v>
      </c>
      <c r="H465" s="21" t="s">
        <v>39</v>
      </c>
      <c r="I465" s="21" t="s">
        <v>174</v>
      </c>
      <c r="J465" s="21">
        <v>1.44</v>
      </c>
      <c r="K465" s="21" t="s">
        <v>20</v>
      </c>
      <c r="L465">
        <f t="shared" si="7"/>
        <v>2</v>
      </c>
      <c r="M465">
        <f>MATCH(H:H,价格表!$B$4:$B$35,0)</f>
        <v>23</v>
      </c>
      <c r="N465" s="27">
        <f>IF(J465&lt;=0.3,INDEX(价格表!$B$4:$I$31,M465,2),IF(AND(J465&gt;0.3,J465&lt;=1),INDEX(价格表!$B$4:$I$31,M465,3),IF(AND(J465&gt;1,J465&lt;=2.2),INDEX(价格表!$B$4:$I$31,M465,4),IF(AND(J465&gt;2.2,J465&lt;=3.3),INDEX(价格表!$B$4:$I$31,M465,5),IF(AND(J465&gt;3.3,J465&lt;=4),INDEX(价格表!$B$4:$I$31,M465,6),IF(AND(J465&gt;4,J465&lt;=5.5),INDEX(价格表!$B$4:$I$31,M465,7),IF(J465&gt;5.5,2.6+INDEX(价格表!$B$4:$I$31,M465,8)*L465)))))))</f>
        <v>2.15</v>
      </c>
    </row>
    <row r="466" spans="1:14">
      <c r="A466" s="20">
        <v>4310939476503</v>
      </c>
      <c r="B466" s="18" t="s">
        <v>16</v>
      </c>
      <c r="C466" s="21">
        <v>20201212</v>
      </c>
      <c r="D466" s="21">
        <v>610538201209</v>
      </c>
      <c r="E466" s="21" t="s">
        <v>16</v>
      </c>
      <c r="F466" s="21">
        <v>20201222</v>
      </c>
      <c r="G466" s="21" t="s">
        <v>17</v>
      </c>
      <c r="H466" s="21" t="s">
        <v>25</v>
      </c>
      <c r="I466" s="21" t="s">
        <v>219</v>
      </c>
      <c r="J466" s="21">
        <v>1.47</v>
      </c>
      <c r="K466" s="21" t="s">
        <v>20</v>
      </c>
      <c r="L466">
        <f t="shared" si="7"/>
        <v>2</v>
      </c>
      <c r="M466">
        <f>MATCH(H:H,价格表!$B$4:$B$35,0)</f>
        <v>25</v>
      </c>
      <c r="N466" s="27">
        <f>IF(J466&lt;=0.3,INDEX(价格表!$B$4:$I$31,M466,2),IF(AND(J466&gt;0.3,J466&lt;=1),INDEX(价格表!$B$4:$I$31,M466,3),IF(AND(J466&gt;1,J466&lt;=2.2),INDEX(价格表!$B$4:$I$31,M466,4),IF(AND(J466&gt;2.2,J466&lt;=3.3),INDEX(价格表!$B$4:$I$31,M466,5),IF(AND(J466&gt;3.3,J466&lt;=4),INDEX(价格表!$B$4:$I$31,M466,6),IF(AND(J466&gt;4,J466&lt;=5.5),INDEX(价格表!$B$4:$I$31,M466,7),IF(J466&gt;5.5,2.6+INDEX(价格表!$B$4:$I$31,M466,8)*L466)))))))</f>
        <v>2.15</v>
      </c>
    </row>
    <row r="467" spans="1:14">
      <c r="A467" s="20">
        <v>4310939476504</v>
      </c>
      <c r="B467" s="18" t="s">
        <v>16</v>
      </c>
      <c r="C467" s="21">
        <v>20201212</v>
      </c>
      <c r="D467" s="21">
        <v>610538201209</v>
      </c>
      <c r="E467" s="21" t="s">
        <v>16</v>
      </c>
      <c r="F467" s="21">
        <v>20201222</v>
      </c>
      <c r="G467" s="21" t="s">
        <v>17</v>
      </c>
      <c r="H467" s="21" t="s">
        <v>43</v>
      </c>
      <c r="I467" s="21" t="s">
        <v>44</v>
      </c>
      <c r="J467" s="21">
        <v>1.46</v>
      </c>
      <c r="K467" s="21" t="s">
        <v>20</v>
      </c>
      <c r="L467">
        <f t="shared" si="7"/>
        <v>2</v>
      </c>
      <c r="M467">
        <f>MATCH(H:H,价格表!$B$4:$B$35,0)</f>
        <v>10</v>
      </c>
      <c r="N467" s="27">
        <f>IF(J467&lt;=0.3,INDEX(价格表!$B$4:$I$31,M467,2),IF(AND(J467&gt;0.3,J467&lt;=1),INDEX(价格表!$B$4:$I$31,M467,3),IF(AND(J467&gt;1,J467&lt;=2.2),INDEX(价格表!$B$4:$I$31,M467,4),IF(AND(J467&gt;2.2,J467&lt;=3.3),INDEX(价格表!$B$4:$I$31,M467,5),IF(AND(J467&gt;3.3,J467&lt;=4),INDEX(价格表!$B$4:$I$31,M467,6),IF(AND(J467&gt;4,J467&lt;=5.5),INDEX(价格表!$B$4:$I$31,M467,7),IF(J467&gt;5.5,2.6+INDEX(价格表!$B$4:$I$31,M467,8)*L467)))))))</f>
        <v>2.15</v>
      </c>
    </row>
    <row r="468" spans="1:14">
      <c r="A468" s="20">
        <v>4310939476505</v>
      </c>
      <c r="B468" s="18" t="s">
        <v>16</v>
      </c>
      <c r="C468" s="21">
        <v>20201212</v>
      </c>
      <c r="D468" s="21">
        <v>610538201209</v>
      </c>
      <c r="E468" s="21" t="s">
        <v>16</v>
      </c>
      <c r="F468" s="21">
        <v>20201222</v>
      </c>
      <c r="G468" s="21" t="s">
        <v>17</v>
      </c>
      <c r="H468" s="21" t="s">
        <v>50</v>
      </c>
      <c r="I468" s="21" t="s">
        <v>62</v>
      </c>
      <c r="J468" s="21">
        <v>1.45</v>
      </c>
      <c r="K468" s="21" t="s">
        <v>20</v>
      </c>
      <c r="L468">
        <f t="shared" si="7"/>
        <v>2</v>
      </c>
      <c r="M468">
        <f>MATCH(H:H,价格表!$B$4:$B$35,0)</f>
        <v>4</v>
      </c>
      <c r="N468" s="27">
        <f>IF(J468&lt;=0.3,INDEX(价格表!$B$4:$I$31,M468,2),IF(AND(J468&gt;0.3,J468&lt;=1),INDEX(价格表!$B$4:$I$31,M468,3),IF(AND(J468&gt;1,J468&lt;=2.2),INDEX(价格表!$B$4:$I$31,M468,4),IF(AND(J468&gt;2.2,J468&lt;=3.3),INDEX(价格表!$B$4:$I$31,M468,5),IF(AND(J468&gt;3.3,J468&lt;=4),INDEX(价格表!$B$4:$I$31,M468,6),IF(AND(J468&gt;4,J468&lt;=5.5),INDEX(价格表!$B$4:$I$31,M468,7),IF(J468&gt;5.5,2.6+INDEX(价格表!$B$4:$I$31,M468,8)*L468)))))))</f>
        <v>2.15</v>
      </c>
    </row>
    <row r="469" spans="1:14">
      <c r="A469" s="20">
        <v>4310939476506</v>
      </c>
      <c r="B469" s="18" t="s">
        <v>16</v>
      </c>
      <c r="C469" s="21">
        <v>20201212</v>
      </c>
      <c r="D469" s="21">
        <v>610538201209</v>
      </c>
      <c r="E469" s="21" t="s">
        <v>16</v>
      </c>
      <c r="F469" s="21">
        <v>20201222</v>
      </c>
      <c r="G469" s="21" t="s">
        <v>17</v>
      </c>
      <c r="H469" s="21" t="s">
        <v>35</v>
      </c>
      <c r="I469" s="21" t="s">
        <v>186</v>
      </c>
      <c r="J469" s="21">
        <v>1.45</v>
      </c>
      <c r="K469" s="21" t="s">
        <v>20</v>
      </c>
      <c r="L469">
        <f t="shared" si="7"/>
        <v>2</v>
      </c>
      <c r="M469">
        <f>MATCH(H:H,价格表!$B$4:$B$35,0)</f>
        <v>22</v>
      </c>
      <c r="N469" s="27">
        <f>IF(J469&lt;=0.3,INDEX(价格表!$B$4:$I$31,M469,2),IF(AND(J469&gt;0.3,J469&lt;=1),INDEX(价格表!$B$4:$I$31,M469,3),IF(AND(J469&gt;1,J469&lt;=2.2),INDEX(价格表!$B$4:$I$31,M469,4),IF(AND(J469&gt;2.2,J469&lt;=3.3),INDEX(价格表!$B$4:$I$31,M469,5),IF(AND(J469&gt;3.3,J469&lt;=4),INDEX(价格表!$B$4:$I$31,M469,6),IF(AND(J469&gt;4,J469&lt;=5.5),INDEX(价格表!$B$4:$I$31,M469,7),IF(J469&gt;5.5,2.6+INDEX(价格表!$B$4:$I$31,M469,8)*L469)))))))</f>
        <v>2.15</v>
      </c>
    </row>
    <row r="470" spans="1:14">
      <c r="A470" s="20">
        <v>4310939480490</v>
      </c>
      <c r="B470" s="18" t="s">
        <v>16</v>
      </c>
      <c r="C470" s="21">
        <v>20201212</v>
      </c>
      <c r="D470" s="21">
        <v>610538201209</v>
      </c>
      <c r="E470" s="21" t="s">
        <v>16</v>
      </c>
      <c r="F470" s="21">
        <v>20201222</v>
      </c>
      <c r="G470" s="21" t="s">
        <v>17</v>
      </c>
      <c r="H470" s="21" t="s">
        <v>27</v>
      </c>
      <c r="I470" s="21" t="s">
        <v>28</v>
      </c>
      <c r="J470" s="21">
        <v>1.42</v>
      </c>
      <c r="K470" s="21" t="s">
        <v>209</v>
      </c>
      <c r="L470">
        <f t="shared" si="7"/>
        <v>2</v>
      </c>
      <c r="M470">
        <f>MATCH(H:H,价格表!$B$4:$B$35,0)</f>
        <v>3</v>
      </c>
      <c r="N470" s="27">
        <f>IF(J470&lt;=0.3,INDEX(价格表!$B$4:$I$31,M470,2),IF(AND(J470&gt;0.3,J470&lt;=1),INDEX(价格表!$B$4:$I$31,M470,3),IF(AND(J470&gt;1,J470&lt;=2.2),INDEX(价格表!$B$4:$I$31,M470,4),IF(AND(J470&gt;2.2,J470&lt;=3.3),INDEX(价格表!$B$4:$I$31,M470,5),IF(AND(J470&gt;3.3,J470&lt;=4),INDEX(价格表!$B$4:$I$31,M470,6),IF(AND(J470&gt;4,J470&lt;=5.5),INDEX(价格表!$B$4:$I$31,M470,7),IF(J470&gt;5.5,2.6+INDEX(价格表!$B$4:$I$31,M470,8)*L470)))))))</f>
        <v>2.15</v>
      </c>
    </row>
    <row r="471" spans="1:14">
      <c r="A471" s="20">
        <v>4310939480491</v>
      </c>
      <c r="B471" s="18" t="s">
        <v>16</v>
      </c>
      <c r="C471" s="21">
        <v>20201212</v>
      </c>
      <c r="D471" s="21">
        <v>610538201209</v>
      </c>
      <c r="E471" s="21" t="s">
        <v>16</v>
      </c>
      <c r="F471" s="21">
        <v>20201222</v>
      </c>
      <c r="G471" s="21" t="s">
        <v>17</v>
      </c>
      <c r="H471" s="21" t="s">
        <v>39</v>
      </c>
      <c r="I471" s="21" t="s">
        <v>208</v>
      </c>
      <c r="J471" s="21">
        <v>1.45</v>
      </c>
      <c r="K471" s="21" t="s">
        <v>20</v>
      </c>
      <c r="L471">
        <f t="shared" si="7"/>
        <v>2</v>
      </c>
      <c r="M471">
        <f>MATCH(H:H,价格表!$B$4:$B$35,0)</f>
        <v>23</v>
      </c>
      <c r="N471" s="27">
        <f>IF(J471&lt;=0.3,INDEX(价格表!$B$4:$I$31,M471,2),IF(AND(J471&gt;0.3,J471&lt;=1),INDEX(价格表!$B$4:$I$31,M471,3),IF(AND(J471&gt;1,J471&lt;=2.2),INDEX(价格表!$B$4:$I$31,M471,4),IF(AND(J471&gt;2.2,J471&lt;=3.3),INDEX(价格表!$B$4:$I$31,M471,5),IF(AND(J471&gt;3.3,J471&lt;=4),INDEX(价格表!$B$4:$I$31,M471,6),IF(AND(J471&gt;4,J471&lt;=5.5),INDEX(价格表!$B$4:$I$31,M471,7),IF(J471&gt;5.5,2.6+INDEX(价格表!$B$4:$I$31,M471,8)*L471)))))))</f>
        <v>2.15</v>
      </c>
    </row>
    <row r="472" spans="1:14">
      <c r="A472" s="20">
        <v>4310939480492</v>
      </c>
      <c r="B472" s="18" t="s">
        <v>16</v>
      </c>
      <c r="C472" s="21">
        <v>20201212</v>
      </c>
      <c r="D472" s="21">
        <v>610538201209</v>
      </c>
      <c r="E472" s="21" t="s">
        <v>16</v>
      </c>
      <c r="F472" s="21">
        <v>20201222</v>
      </c>
      <c r="G472" s="21" t="s">
        <v>17</v>
      </c>
      <c r="H472" s="21" t="s">
        <v>18</v>
      </c>
      <c r="I472" s="21" t="s">
        <v>139</v>
      </c>
      <c r="J472" s="21">
        <v>1.45</v>
      </c>
      <c r="K472" s="21" t="s">
        <v>20</v>
      </c>
      <c r="L472">
        <f t="shared" si="7"/>
        <v>2</v>
      </c>
      <c r="M472">
        <f>MATCH(H:H,价格表!$B$4:$B$35,0)</f>
        <v>1</v>
      </c>
      <c r="N472" s="27">
        <f>IF(J472&lt;=0.3,INDEX(价格表!$B$4:$I$31,M472,2),IF(AND(J472&gt;0.3,J472&lt;=1),INDEX(价格表!$B$4:$I$31,M472,3),IF(AND(J472&gt;1,J472&lt;=2.2),INDEX(价格表!$B$4:$I$31,M472,4),IF(AND(J472&gt;2.2,J472&lt;=3.3),INDEX(价格表!$B$4:$I$31,M472,5),IF(AND(J472&gt;3.3,J472&lt;=4),INDEX(价格表!$B$4:$I$31,M472,6),IF(AND(J472&gt;4,J472&lt;=5.5),INDEX(价格表!$B$4:$I$31,M472,7),IF(J472&gt;5.5,2.6+INDEX(价格表!$B$4:$I$31,M472,8)*L472)))))))</f>
        <v>2.15</v>
      </c>
    </row>
    <row r="473" spans="1:14">
      <c r="A473" s="20">
        <v>4310939480494</v>
      </c>
      <c r="B473" s="18" t="s">
        <v>16</v>
      </c>
      <c r="C473" s="21">
        <v>20201212</v>
      </c>
      <c r="D473" s="21">
        <v>610538201209</v>
      </c>
      <c r="E473" s="21" t="s">
        <v>16</v>
      </c>
      <c r="F473" s="21">
        <v>20201222</v>
      </c>
      <c r="G473" s="21" t="s">
        <v>17</v>
      </c>
      <c r="H473" s="21" t="s">
        <v>25</v>
      </c>
      <c r="I473" s="21" t="s">
        <v>26</v>
      </c>
      <c r="J473" s="21">
        <v>1.46</v>
      </c>
      <c r="K473" s="21" t="s">
        <v>20</v>
      </c>
      <c r="L473">
        <f t="shared" si="7"/>
        <v>2</v>
      </c>
      <c r="M473">
        <f>MATCH(H:H,价格表!$B$4:$B$35,0)</f>
        <v>25</v>
      </c>
      <c r="N473" s="27">
        <f>IF(J473&lt;=0.3,INDEX(价格表!$B$4:$I$31,M473,2),IF(AND(J473&gt;0.3,J473&lt;=1),INDEX(价格表!$B$4:$I$31,M473,3),IF(AND(J473&gt;1,J473&lt;=2.2),INDEX(价格表!$B$4:$I$31,M473,4),IF(AND(J473&gt;2.2,J473&lt;=3.3),INDEX(价格表!$B$4:$I$31,M473,5),IF(AND(J473&gt;3.3,J473&lt;=4),INDEX(价格表!$B$4:$I$31,M473,6),IF(AND(J473&gt;4,J473&lt;=5.5),INDEX(价格表!$B$4:$I$31,M473,7),IF(J473&gt;5.5,2.6+INDEX(价格表!$B$4:$I$31,M473,8)*L473)))))))</f>
        <v>2.15</v>
      </c>
    </row>
    <row r="474" spans="1:14">
      <c r="A474" s="20">
        <v>4310939480495</v>
      </c>
      <c r="B474" s="18" t="s">
        <v>16</v>
      </c>
      <c r="C474" s="21">
        <v>20201212</v>
      </c>
      <c r="D474" s="21">
        <v>610538201209</v>
      </c>
      <c r="E474" s="21" t="s">
        <v>16</v>
      </c>
      <c r="F474" s="21">
        <v>20201222</v>
      </c>
      <c r="G474" s="21" t="s">
        <v>17</v>
      </c>
      <c r="H474" s="21" t="s">
        <v>18</v>
      </c>
      <c r="I474" s="21" t="s">
        <v>185</v>
      </c>
      <c r="J474" s="21">
        <v>1.44</v>
      </c>
      <c r="K474" s="21" t="s">
        <v>20</v>
      </c>
      <c r="L474">
        <f t="shared" si="7"/>
        <v>2</v>
      </c>
      <c r="M474">
        <f>MATCH(H:H,价格表!$B$4:$B$35,0)</f>
        <v>1</v>
      </c>
      <c r="N474" s="27">
        <f>IF(J474&lt;=0.3,INDEX(价格表!$B$4:$I$31,M474,2),IF(AND(J474&gt;0.3,J474&lt;=1),INDEX(价格表!$B$4:$I$31,M474,3),IF(AND(J474&gt;1,J474&lt;=2.2),INDEX(价格表!$B$4:$I$31,M474,4),IF(AND(J474&gt;2.2,J474&lt;=3.3),INDEX(价格表!$B$4:$I$31,M474,5),IF(AND(J474&gt;3.3,J474&lt;=4),INDEX(价格表!$B$4:$I$31,M474,6),IF(AND(J474&gt;4,J474&lt;=5.5),INDEX(价格表!$B$4:$I$31,M474,7),IF(J474&gt;5.5,2.6+INDEX(价格表!$B$4:$I$31,M474,8)*L474)))))))</f>
        <v>2.15</v>
      </c>
    </row>
    <row r="475" spans="1:14">
      <c r="A475" s="20">
        <v>4310939480496</v>
      </c>
      <c r="B475" s="18" t="s">
        <v>16</v>
      </c>
      <c r="C475" s="21">
        <v>20201212</v>
      </c>
      <c r="D475" s="21">
        <v>610538201209</v>
      </c>
      <c r="E475" s="21" t="s">
        <v>16</v>
      </c>
      <c r="F475" s="21">
        <v>20201222</v>
      </c>
      <c r="G475" s="21" t="s">
        <v>17</v>
      </c>
      <c r="H475" s="21" t="s">
        <v>18</v>
      </c>
      <c r="I475" s="21" t="s">
        <v>53</v>
      </c>
      <c r="J475" s="21">
        <v>1.42</v>
      </c>
      <c r="K475" s="21" t="s">
        <v>20</v>
      </c>
      <c r="L475">
        <f t="shared" si="7"/>
        <v>2</v>
      </c>
      <c r="M475">
        <f>MATCH(H:H,价格表!$B$4:$B$35,0)</f>
        <v>1</v>
      </c>
      <c r="N475" s="27">
        <f>IF(J475&lt;=0.3,INDEX(价格表!$B$4:$I$31,M475,2),IF(AND(J475&gt;0.3,J475&lt;=1),INDEX(价格表!$B$4:$I$31,M475,3),IF(AND(J475&gt;1,J475&lt;=2.2),INDEX(价格表!$B$4:$I$31,M475,4),IF(AND(J475&gt;2.2,J475&lt;=3.3),INDEX(价格表!$B$4:$I$31,M475,5),IF(AND(J475&gt;3.3,J475&lt;=4),INDEX(价格表!$B$4:$I$31,M475,6),IF(AND(J475&gt;4,J475&lt;=5.5),INDEX(价格表!$B$4:$I$31,M475,7),IF(J475&gt;5.5,2.6+INDEX(价格表!$B$4:$I$31,M475,8)*L475)))))))</f>
        <v>2.15</v>
      </c>
    </row>
    <row r="476" spans="1:14">
      <c r="A476" s="20">
        <v>4310939480498</v>
      </c>
      <c r="B476" s="18" t="s">
        <v>16</v>
      </c>
      <c r="C476" s="21">
        <v>20201212</v>
      </c>
      <c r="D476" s="21">
        <v>610538201209</v>
      </c>
      <c r="E476" s="21" t="s">
        <v>16</v>
      </c>
      <c r="F476" s="21">
        <v>20201222</v>
      </c>
      <c r="G476" s="21" t="s">
        <v>17</v>
      </c>
      <c r="H476" s="21" t="s">
        <v>68</v>
      </c>
      <c r="I476" s="21" t="s">
        <v>152</v>
      </c>
      <c r="J476" s="21">
        <v>1.45</v>
      </c>
      <c r="K476" s="21" t="s">
        <v>20</v>
      </c>
      <c r="L476">
        <f t="shared" si="7"/>
        <v>2</v>
      </c>
      <c r="M476">
        <f>MATCH(H:H,价格表!$B$4:$B$35,0)</f>
        <v>5</v>
      </c>
      <c r="N476" s="27">
        <f>IF(J476&lt;=0.3,INDEX(价格表!$B$4:$I$31,M476,2),IF(AND(J476&gt;0.3,J476&lt;=1),INDEX(价格表!$B$4:$I$31,M476,3),IF(AND(J476&gt;1,J476&lt;=2.2),INDEX(价格表!$B$4:$I$31,M476,4),IF(AND(J476&gt;2.2,J476&lt;=3.3),INDEX(价格表!$B$4:$I$31,M476,5),IF(AND(J476&gt;3.3,J476&lt;=4),INDEX(价格表!$B$4:$I$31,M476,6),IF(AND(J476&gt;4,J476&lt;=5.5),INDEX(价格表!$B$4:$I$31,M476,7),IF(J476&gt;5.5,2.6+INDEX(价格表!$B$4:$I$31,M476,8)*L476)))))))</f>
        <v>2.15</v>
      </c>
    </row>
    <row r="477" spans="1:14">
      <c r="A477" s="20">
        <v>4310939480499</v>
      </c>
      <c r="B477" s="18" t="s">
        <v>16</v>
      </c>
      <c r="C477" s="21">
        <v>20201212</v>
      </c>
      <c r="D477" s="21">
        <v>610538201209</v>
      </c>
      <c r="E477" s="21" t="s">
        <v>16</v>
      </c>
      <c r="F477" s="21">
        <v>20201222</v>
      </c>
      <c r="G477" s="21" t="s">
        <v>17</v>
      </c>
      <c r="H477" s="21" t="s">
        <v>33</v>
      </c>
      <c r="I477" s="21" t="s">
        <v>34</v>
      </c>
      <c r="J477" s="21">
        <v>1.45</v>
      </c>
      <c r="K477" s="21" t="s">
        <v>20</v>
      </c>
      <c r="L477">
        <f t="shared" si="7"/>
        <v>2</v>
      </c>
      <c r="M477">
        <f>MATCH(H:H,价格表!$B$4:$B$35,0)</f>
        <v>13</v>
      </c>
      <c r="N477" s="27">
        <f>IF(J477&lt;=0.3,INDEX(价格表!$B$4:$I$31,M477,2),IF(AND(J477&gt;0.3,J477&lt;=1),INDEX(价格表!$B$4:$I$31,M477,3),IF(AND(J477&gt;1,J477&lt;=2.2),INDEX(价格表!$B$4:$I$31,M477,4),IF(AND(J477&gt;2.2,J477&lt;=3.3),INDEX(价格表!$B$4:$I$31,M477,5),IF(AND(J477&gt;3.3,J477&lt;=4),INDEX(价格表!$B$4:$I$31,M477,6),IF(AND(J477&gt;4,J477&lt;=5.5),INDEX(价格表!$B$4:$I$31,M477,7),IF(J477&gt;5.5,2.6+INDEX(价格表!$B$4:$I$31,M477,8)*L477)))))))</f>
        <v>2.15</v>
      </c>
    </row>
    <row r="478" spans="1:14">
      <c r="A478" s="20">
        <v>4310939482752</v>
      </c>
      <c r="B478" s="18" t="s">
        <v>16</v>
      </c>
      <c r="C478" s="21">
        <v>20201212</v>
      </c>
      <c r="D478" s="21">
        <v>610538201209</v>
      </c>
      <c r="E478" s="21" t="s">
        <v>16</v>
      </c>
      <c r="F478" s="21">
        <v>20201222</v>
      </c>
      <c r="G478" s="21" t="s">
        <v>17</v>
      </c>
      <c r="H478" s="21" t="s">
        <v>88</v>
      </c>
      <c r="I478" s="21" t="s">
        <v>220</v>
      </c>
      <c r="J478" s="21">
        <v>1.44</v>
      </c>
      <c r="K478" s="21" t="s">
        <v>20</v>
      </c>
      <c r="L478">
        <f t="shared" si="7"/>
        <v>2</v>
      </c>
      <c r="M478">
        <f>MATCH(H:H,价格表!$B$4:$B$35,0)</f>
        <v>19</v>
      </c>
      <c r="N478" s="27">
        <f>IF(J478&lt;=0.3,INDEX(价格表!$B$4:$I$31,M478,2),IF(AND(J478&gt;0.3,J478&lt;=1),INDEX(价格表!$B$4:$I$31,M478,3),IF(AND(J478&gt;1,J478&lt;=2.2),INDEX(价格表!$B$4:$I$31,M478,4),IF(AND(J478&gt;2.2,J478&lt;=3.3),INDEX(价格表!$B$4:$I$31,M478,5),IF(AND(J478&gt;3.3,J478&lt;=4),INDEX(价格表!$B$4:$I$31,M478,6),IF(AND(J478&gt;4,J478&lt;=5.5),INDEX(价格表!$B$4:$I$31,M478,7),IF(J478&gt;5.5,2.6+INDEX(价格表!$B$4:$I$31,M478,8)*L478)))))))</f>
        <v>2.15</v>
      </c>
    </row>
    <row r="479" spans="1:14">
      <c r="A479" s="20">
        <v>4310939482753</v>
      </c>
      <c r="B479" s="18" t="s">
        <v>16</v>
      </c>
      <c r="C479" s="21">
        <v>20201212</v>
      </c>
      <c r="D479" s="21">
        <v>610538201209</v>
      </c>
      <c r="E479" s="21" t="s">
        <v>16</v>
      </c>
      <c r="F479" s="21">
        <v>20201222</v>
      </c>
      <c r="G479" s="21" t="s">
        <v>17</v>
      </c>
      <c r="H479" s="21" t="s">
        <v>37</v>
      </c>
      <c r="I479" s="21" t="s">
        <v>72</v>
      </c>
      <c r="J479" s="21">
        <v>1.44</v>
      </c>
      <c r="K479" s="21" t="s">
        <v>20</v>
      </c>
      <c r="L479">
        <f t="shared" si="7"/>
        <v>2</v>
      </c>
      <c r="M479">
        <f>MATCH(H:H,价格表!$B$4:$B$35,0)</f>
        <v>12</v>
      </c>
      <c r="N479" s="27">
        <f>IF(J479&lt;=0.3,INDEX(价格表!$B$4:$I$31,M479,2),IF(AND(J479&gt;0.3,J479&lt;=1),INDEX(价格表!$B$4:$I$31,M479,3),IF(AND(J479&gt;1,J479&lt;=2.2),INDEX(价格表!$B$4:$I$31,M479,4),IF(AND(J479&gt;2.2,J479&lt;=3.3),INDEX(价格表!$B$4:$I$31,M479,5),IF(AND(J479&gt;3.3,J479&lt;=4),INDEX(价格表!$B$4:$I$31,M479,6),IF(AND(J479&gt;4,J479&lt;=5.5),INDEX(价格表!$B$4:$I$31,M479,7),IF(J479&gt;5.5,2.6+INDEX(价格表!$B$4:$I$31,M479,8)*L479)))))))</f>
        <v>2.15</v>
      </c>
    </row>
    <row r="480" spans="1:14">
      <c r="A480" s="20">
        <v>4310939482754</v>
      </c>
      <c r="B480" s="18" t="s">
        <v>16</v>
      </c>
      <c r="C480" s="21">
        <v>20201212</v>
      </c>
      <c r="D480" s="21">
        <v>610538201209</v>
      </c>
      <c r="E480" s="21" t="s">
        <v>16</v>
      </c>
      <c r="F480" s="21">
        <v>20201222</v>
      </c>
      <c r="G480" s="21" t="s">
        <v>17</v>
      </c>
      <c r="H480" s="21" t="s">
        <v>66</v>
      </c>
      <c r="I480" s="21" t="s">
        <v>147</v>
      </c>
      <c r="J480" s="21">
        <v>1.44</v>
      </c>
      <c r="K480" s="21" t="s">
        <v>20</v>
      </c>
      <c r="L480">
        <f t="shared" si="7"/>
        <v>2</v>
      </c>
      <c r="M480">
        <f>MATCH(H:H,价格表!$B$4:$B$35,0)</f>
        <v>17</v>
      </c>
      <c r="N480" s="27">
        <f>IF(J480&lt;=0.3,INDEX(价格表!$B$4:$I$31,M480,2),IF(AND(J480&gt;0.3,J480&lt;=1),INDEX(价格表!$B$4:$I$31,M480,3),IF(AND(J480&gt;1,J480&lt;=2.2),INDEX(价格表!$B$4:$I$31,M480,4),IF(AND(J480&gt;2.2,J480&lt;=3.3),INDEX(价格表!$B$4:$I$31,M480,5),IF(AND(J480&gt;3.3,J480&lt;=4),INDEX(价格表!$B$4:$I$31,M480,6),IF(AND(J480&gt;4,J480&lt;=5.5),INDEX(价格表!$B$4:$I$31,M480,7),IF(J480&gt;5.5,2.6+INDEX(价格表!$B$4:$I$31,M480,8)*L480)))))))</f>
        <v>2.15</v>
      </c>
    </row>
    <row r="481" spans="1:14">
      <c r="A481" s="20">
        <v>4310939482755</v>
      </c>
      <c r="B481" s="18" t="s">
        <v>16</v>
      </c>
      <c r="C481" s="21">
        <v>20201212</v>
      </c>
      <c r="D481" s="21">
        <v>610538201209</v>
      </c>
      <c r="E481" s="21" t="s">
        <v>16</v>
      </c>
      <c r="F481" s="21">
        <v>20201222</v>
      </c>
      <c r="G481" s="21" t="s">
        <v>17</v>
      </c>
      <c r="H481" s="21" t="s">
        <v>75</v>
      </c>
      <c r="I481" s="21" t="s">
        <v>221</v>
      </c>
      <c r="J481" s="21">
        <v>1.54</v>
      </c>
      <c r="K481" s="21" t="s">
        <v>20</v>
      </c>
      <c r="L481">
        <f t="shared" si="7"/>
        <v>2</v>
      </c>
      <c r="M481">
        <f>MATCH(H:H,价格表!$B$4:$B$35,0)</f>
        <v>24</v>
      </c>
      <c r="N481" s="27">
        <f>IF(J481&lt;=0.3,INDEX(价格表!$B$4:$I$31,M481,2),IF(AND(J481&gt;0.3,J481&lt;=1),INDEX(价格表!$B$4:$I$31,M481,3),IF(AND(J481&gt;1,J481&lt;=2.2),INDEX(价格表!$B$4:$I$31,M481,4),IF(AND(J481&gt;2.2,J481&lt;=3.3),INDEX(价格表!$B$4:$I$31,M481,5),IF(AND(J481&gt;3.3,J481&lt;=4),INDEX(价格表!$B$4:$I$31,M481,6),IF(AND(J481&gt;4,J481&lt;=5.5),INDEX(价格表!$B$4:$I$31,M481,7),IF(J481&gt;5.5,2.6+INDEX(价格表!$B$4:$I$31,M481,8)*L481)))))))</f>
        <v>2.15</v>
      </c>
    </row>
    <row r="482" spans="1:14">
      <c r="A482" s="20">
        <v>4310939482756</v>
      </c>
      <c r="B482" s="18" t="s">
        <v>16</v>
      </c>
      <c r="C482" s="21">
        <v>20201212</v>
      </c>
      <c r="D482" s="21">
        <v>610538201209</v>
      </c>
      <c r="E482" s="21" t="s">
        <v>16</v>
      </c>
      <c r="F482" s="21">
        <v>20201222</v>
      </c>
      <c r="G482" s="21" t="s">
        <v>17</v>
      </c>
      <c r="H482" s="21" t="s">
        <v>43</v>
      </c>
      <c r="I482" s="21" t="s">
        <v>217</v>
      </c>
      <c r="J482" s="21">
        <v>1.45</v>
      </c>
      <c r="K482" s="21" t="s">
        <v>20</v>
      </c>
      <c r="L482">
        <f t="shared" si="7"/>
        <v>2</v>
      </c>
      <c r="M482">
        <f>MATCH(H:H,价格表!$B$4:$B$35,0)</f>
        <v>10</v>
      </c>
      <c r="N482" s="27">
        <f>IF(J482&lt;=0.3,INDEX(价格表!$B$4:$I$31,M482,2),IF(AND(J482&gt;0.3,J482&lt;=1),INDEX(价格表!$B$4:$I$31,M482,3),IF(AND(J482&gt;1,J482&lt;=2.2),INDEX(价格表!$B$4:$I$31,M482,4),IF(AND(J482&gt;2.2,J482&lt;=3.3),INDEX(价格表!$B$4:$I$31,M482,5),IF(AND(J482&gt;3.3,J482&lt;=4),INDEX(价格表!$B$4:$I$31,M482,6),IF(AND(J482&gt;4,J482&lt;=5.5),INDEX(价格表!$B$4:$I$31,M482,7),IF(J482&gt;5.5,2.6+INDEX(价格表!$B$4:$I$31,M482,8)*L482)))))))</f>
        <v>2.15</v>
      </c>
    </row>
    <row r="483" spans="1:14">
      <c r="A483" s="20">
        <v>4310939482757</v>
      </c>
      <c r="B483" s="18" t="s">
        <v>16</v>
      </c>
      <c r="C483" s="21">
        <v>20201212</v>
      </c>
      <c r="D483" s="21">
        <v>610538201209</v>
      </c>
      <c r="E483" s="21" t="s">
        <v>16</v>
      </c>
      <c r="F483" s="21">
        <v>20201222</v>
      </c>
      <c r="G483" s="21" t="s">
        <v>17</v>
      </c>
      <c r="H483" s="21" t="s">
        <v>66</v>
      </c>
      <c r="I483" s="21" t="s">
        <v>222</v>
      </c>
      <c r="J483" s="21">
        <v>1.45</v>
      </c>
      <c r="K483" s="21" t="s">
        <v>20</v>
      </c>
      <c r="L483">
        <f t="shared" si="7"/>
        <v>2</v>
      </c>
      <c r="M483">
        <f>MATCH(H:H,价格表!$B$4:$B$35,0)</f>
        <v>17</v>
      </c>
      <c r="N483" s="27">
        <f>IF(J483&lt;=0.3,INDEX(价格表!$B$4:$I$31,M483,2),IF(AND(J483&gt;0.3,J483&lt;=1),INDEX(价格表!$B$4:$I$31,M483,3),IF(AND(J483&gt;1,J483&lt;=2.2),INDEX(价格表!$B$4:$I$31,M483,4),IF(AND(J483&gt;2.2,J483&lt;=3.3),INDEX(价格表!$B$4:$I$31,M483,5),IF(AND(J483&gt;3.3,J483&lt;=4),INDEX(价格表!$B$4:$I$31,M483,6),IF(AND(J483&gt;4,J483&lt;=5.5),INDEX(价格表!$B$4:$I$31,M483,7),IF(J483&gt;5.5,2.6+INDEX(价格表!$B$4:$I$31,M483,8)*L483)))))))</f>
        <v>2.15</v>
      </c>
    </row>
    <row r="484" spans="1:14">
      <c r="A484" s="20">
        <v>4310939482761</v>
      </c>
      <c r="B484" s="18" t="s">
        <v>16</v>
      </c>
      <c r="C484" s="21">
        <v>20201212</v>
      </c>
      <c r="D484" s="21">
        <v>610538201209</v>
      </c>
      <c r="E484" s="21" t="s">
        <v>16</v>
      </c>
      <c r="F484" s="21">
        <v>20201222</v>
      </c>
      <c r="G484" s="21" t="s">
        <v>17</v>
      </c>
      <c r="H484" s="21" t="s">
        <v>33</v>
      </c>
      <c r="I484" s="21" t="s">
        <v>34</v>
      </c>
      <c r="J484" s="21">
        <v>1.45</v>
      </c>
      <c r="K484" s="21" t="s">
        <v>20</v>
      </c>
      <c r="L484">
        <f t="shared" si="7"/>
        <v>2</v>
      </c>
      <c r="M484">
        <f>MATCH(H:H,价格表!$B$4:$B$35,0)</f>
        <v>13</v>
      </c>
      <c r="N484" s="27">
        <f>IF(J484&lt;=0.3,INDEX(价格表!$B$4:$I$31,M484,2),IF(AND(J484&gt;0.3,J484&lt;=1),INDEX(价格表!$B$4:$I$31,M484,3),IF(AND(J484&gt;1,J484&lt;=2.2),INDEX(价格表!$B$4:$I$31,M484,4),IF(AND(J484&gt;2.2,J484&lt;=3.3),INDEX(价格表!$B$4:$I$31,M484,5),IF(AND(J484&gt;3.3,J484&lt;=4),INDEX(价格表!$B$4:$I$31,M484,6),IF(AND(J484&gt;4,J484&lt;=5.5),INDEX(价格表!$B$4:$I$31,M484,7),IF(J484&gt;5.5,2.6+INDEX(价格表!$B$4:$I$31,M484,8)*L484)))))))</f>
        <v>2.15</v>
      </c>
    </row>
    <row r="485" spans="1:14">
      <c r="A485" s="20">
        <v>4310939482825</v>
      </c>
      <c r="B485" s="18" t="s">
        <v>16</v>
      </c>
      <c r="C485" s="21">
        <v>20201212</v>
      </c>
      <c r="D485" s="21">
        <v>610538201209</v>
      </c>
      <c r="E485" s="21" t="s">
        <v>16</v>
      </c>
      <c r="F485" s="21">
        <v>20201222</v>
      </c>
      <c r="G485" s="21" t="s">
        <v>17</v>
      </c>
      <c r="H485" s="21" t="s">
        <v>43</v>
      </c>
      <c r="I485" s="21" t="s">
        <v>95</v>
      </c>
      <c r="J485" s="21">
        <v>1.45</v>
      </c>
      <c r="K485" s="21" t="s">
        <v>20</v>
      </c>
      <c r="L485">
        <f t="shared" si="7"/>
        <v>2</v>
      </c>
      <c r="M485">
        <f>MATCH(H:H,价格表!$B$4:$B$35,0)</f>
        <v>10</v>
      </c>
      <c r="N485" s="27">
        <f>IF(J485&lt;=0.3,INDEX(价格表!$B$4:$I$31,M485,2),IF(AND(J485&gt;0.3,J485&lt;=1),INDEX(价格表!$B$4:$I$31,M485,3),IF(AND(J485&gt;1,J485&lt;=2.2),INDEX(价格表!$B$4:$I$31,M485,4),IF(AND(J485&gt;2.2,J485&lt;=3.3),INDEX(价格表!$B$4:$I$31,M485,5),IF(AND(J485&gt;3.3,J485&lt;=4),INDEX(价格表!$B$4:$I$31,M485,6),IF(AND(J485&gt;4,J485&lt;=5.5),INDEX(价格表!$B$4:$I$31,M485,7),IF(J485&gt;5.5,2.6+INDEX(价格表!$B$4:$I$31,M485,8)*L485)))))))</f>
        <v>2.15</v>
      </c>
    </row>
    <row r="486" spans="1:14">
      <c r="A486" s="20">
        <v>4310939482826</v>
      </c>
      <c r="B486" s="18" t="s">
        <v>16</v>
      </c>
      <c r="C486" s="21">
        <v>20201212</v>
      </c>
      <c r="D486" s="21">
        <v>610538201209</v>
      </c>
      <c r="E486" s="21" t="s">
        <v>16</v>
      </c>
      <c r="F486" s="21">
        <v>20201222</v>
      </c>
      <c r="G486" s="21" t="s">
        <v>17</v>
      </c>
      <c r="H486" s="21" t="s">
        <v>27</v>
      </c>
      <c r="I486" s="21" t="s">
        <v>126</v>
      </c>
      <c r="J486" s="21">
        <v>1.47</v>
      </c>
      <c r="K486" s="21" t="s">
        <v>20</v>
      </c>
      <c r="L486">
        <f t="shared" si="7"/>
        <v>2</v>
      </c>
      <c r="M486">
        <f>MATCH(H:H,价格表!$B$4:$B$35,0)</f>
        <v>3</v>
      </c>
      <c r="N486" s="27">
        <f>IF(J486&lt;=0.3,INDEX(价格表!$B$4:$I$31,M486,2),IF(AND(J486&gt;0.3,J486&lt;=1),INDEX(价格表!$B$4:$I$31,M486,3),IF(AND(J486&gt;1,J486&lt;=2.2),INDEX(价格表!$B$4:$I$31,M486,4),IF(AND(J486&gt;2.2,J486&lt;=3.3),INDEX(价格表!$B$4:$I$31,M486,5),IF(AND(J486&gt;3.3,J486&lt;=4),INDEX(价格表!$B$4:$I$31,M486,6),IF(AND(J486&gt;4,J486&lt;=5.5),INDEX(价格表!$B$4:$I$31,M486,7),IF(J486&gt;5.5,2.6+INDEX(价格表!$B$4:$I$31,M486,8)*L486)))))))</f>
        <v>2.15</v>
      </c>
    </row>
    <row r="487" spans="1:14">
      <c r="A487" s="20">
        <v>4310939482827</v>
      </c>
      <c r="B487" s="18" t="s">
        <v>16</v>
      </c>
      <c r="C487" s="21">
        <v>20201212</v>
      </c>
      <c r="D487" s="21">
        <v>610538201209</v>
      </c>
      <c r="E487" s="21" t="s">
        <v>16</v>
      </c>
      <c r="F487" s="21">
        <v>20201222</v>
      </c>
      <c r="G487" s="21" t="s">
        <v>17</v>
      </c>
      <c r="H487" s="21" t="s">
        <v>25</v>
      </c>
      <c r="I487" s="21" t="s">
        <v>219</v>
      </c>
      <c r="J487" s="21">
        <v>1.47</v>
      </c>
      <c r="K487" s="21" t="s">
        <v>20</v>
      </c>
      <c r="L487">
        <f t="shared" si="7"/>
        <v>2</v>
      </c>
      <c r="M487">
        <f>MATCH(H:H,价格表!$B$4:$B$35,0)</f>
        <v>25</v>
      </c>
      <c r="N487" s="27">
        <f>IF(J487&lt;=0.3,INDEX(价格表!$B$4:$I$31,M487,2),IF(AND(J487&gt;0.3,J487&lt;=1),INDEX(价格表!$B$4:$I$31,M487,3),IF(AND(J487&gt;1,J487&lt;=2.2),INDEX(价格表!$B$4:$I$31,M487,4),IF(AND(J487&gt;2.2,J487&lt;=3.3),INDEX(价格表!$B$4:$I$31,M487,5),IF(AND(J487&gt;3.3,J487&lt;=4),INDEX(价格表!$B$4:$I$31,M487,6),IF(AND(J487&gt;4,J487&lt;=5.5),INDEX(价格表!$B$4:$I$31,M487,7),IF(J487&gt;5.5,2.6+INDEX(价格表!$B$4:$I$31,M487,8)*L487)))))))</f>
        <v>2.15</v>
      </c>
    </row>
    <row r="488" spans="1:14">
      <c r="A488" s="20">
        <v>4310939482828</v>
      </c>
      <c r="B488" s="18" t="s">
        <v>16</v>
      </c>
      <c r="C488" s="21">
        <v>20201212</v>
      </c>
      <c r="D488" s="21">
        <v>610538201209</v>
      </c>
      <c r="E488" s="21" t="s">
        <v>16</v>
      </c>
      <c r="F488" s="21">
        <v>20201222</v>
      </c>
      <c r="G488" s="21" t="s">
        <v>17</v>
      </c>
      <c r="H488" s="21" t="s">
        <v>33</v>
      </c>
      <c r="I488" s="21" t="s">
        <v>34</v>
      </c>
      <c r="J488" s="21">
        <v>1.45</v>
      </c>
      <c r="K488" s="21" t="s">
        <v>20</v>
      </c>
      <c r="L488">
        <f t="shared" si="7"/>
        <v>2</v>
      </c>
      <c r="M488">
        <f>MATCH(H:H,价格表!$B$4:$B$35,0)</f>
        <v>13</v>
      </c>
      <c r="N488" s="27">
        <f>IF(J488&lt;=0.3,INDEX(价格表!$B$4:$I$31,M488,2),IF(AND(J488&gt;0.3,J488&lt;=1),INDEX(价格表!$B$4:$I$31,M488,3),IF(AND(J488&gt;1,J488&lt;=2.2),INDEX(价格表!$B$4:$I$31,M488,4),IF(AND(J488&gt;2.2,J488&lt;=3.3),INDEX(价格表!$B$4:$I$31,M488,5),IF(AND(J488&gt;3.3,J488&lt;=4),INDEX(价格表!$B$4:$I$31,M488,6),IF(AND(J488&gt;4,J488&lt;=5.5),INDEX(价格表!$B$4:$I$31,M488,7),IF(J488&gt;5.5,2.6+INDEX(价格表!$B$4:$I$31,M488,8)*L488)))))))</f>
        <v>2.15</v>
      </c>
    </row>
    <row r="489" spans="1:14">
      <c r="A489" s="20">
        <v>4310939482829</v>
      </c>
      <c r="B489" s="18" t="s">
        <v>16</v>
      </c>
      <c r="C489" s="21">
        <v>20201212</v>
      </c>
      <c r="D489" s="21">
        <v>610538201209</v>
      </c>
      <c r="E489" s="21" t="s">
        <v>16</v>
      </c>
      <c r="F489" s="21">
        <v>20201222</v>
      </c>
      <c r="G489" s="21" t="s">
        <v>17</v>
      </c>
      <c r="H489" s="21" t="s">
        <v>27</v>
      </c>
      <c r="I489" s="21" t="s">
        <v>70</v>
      </c>
      <c r="J489" s="21">
        <v>1.47</v>
      </c>
      <c r="K489" s="21" t="s">
        <v>20</v>
      </c>
      <c r="L489">
        <f t="shared" si="7"/>
        <v>2</v>
      </c>
      <c r="M489">
        <f>MATCH(H:H,价格表!$B$4:$B$35,0)</f>
        <v>3</v>
      </c>
      <c r="N489" s="27">
        <f>IF(J489&lt;=0.3,INDEX(价格表!$B$4:$I$31,M489,2),IF(AND(J489&gt;0.3,J489&lt;=1),INDEX(价格表!$B$4:$I$31,M489,3),IF(AND(J489&gt;1,J489&lt;=2.2),INDEX(价格表!$B$4:$I$31,M489,4),IF(AND(J489&gt;2.2,J489&lt;=3.3),INDEX(价格表!$B$4:$I$31,M489,5),IF(AND(J489&gt;3.3,J489&lt;=4),INDEX(价格表!$B$4:$I$31,M489,6),IF(AND(J489&gt;4,J489&lt;=5.5),INDEX(价格表!$B$4:$I$31,M489,7),IF(J489&gt;5.5,2.6+INDEX(价格表!$B$4:$I$31,M489,8)*L489)))))))</f>
        <v>2.15</v>
      </c>
    </row>
    <row r="490" spans="1:14">
      <c r="A490" s="20">
        <v>4310939482830</v>
      </c>
      <c r="B490" s="18" t="s">
        <v>16</v>
      </c>
      <c r="C490" s="21">
        <v>20201212</v>
      </c>
      <c r="D490" s="21">
        <v>610538201209</v>
      </c>
      <c r="E490" s="21" t="s">
        <v>16</v>
      </c>
      <c r="F490" s="21">
        <v>20201222</v>
      </c>
      <c r="G490" s="21" t="s">
        <v>17</v>
      </c>
      <c r="H490" s="21" t="s">
        <v>68</v>
      </c>
      <c r="I490" s="21" t="s">
        <v>130</v>
      </c>
      <c r="J490" s="21">
        <v>1.89</v>
      </c>
      <c r="K490" s="21" t="s">
        <v>20</v>
      </c>
      <c r="L490">
        <f t="shared" si="7"/>
        <v>2</v>
      </c>
      <c r="M490">
        <f>MATCH(H:H,价格表!$B$4:$B$35,0)</f>
        <v>5</v>
      </c>
      <c r="N490" s="27">
        <f>IF(J490&lt;=0.3,INDEX(价格表!$B$4:$I$31,M490,2),IF(AND(J490&gt;0.3,J490&lt;=1),INDEX(价格表!$B$4:$I$31,M490,3),IF(AND(J490&gt;1,J490&lt;=2.2),INDEX(价格表!$B$4:$I$31,M490,4),IF(AND(J490&gt;2.2,J490&lt;=3.3),INDEX(价格表!$B$4:$I$31,M490,5),IF(AND(J490&gt;3.3,J490&lt;=4),INDEX(价格表!$B$4:$I$31,M490,6),IF(AND(J490&gt;4,J490&lt;=5.5),INDEX(价格表!$B$4:$I$31,M490,7),IF(J490&gt;5.5,2.6+INDEX(价格表!$B$4:$I$31,M490,8)*L490)))))))</f>
        <v>2.15</v>
      </c>
    </row>
    <row r="491" spans="1:14">
      <c r="A491" s="20">
        <v>4310939482831</v>
      </c>
      <c r="B491" s="18" t="s">
        <v>16</v>
      </c>
      <c r="C491" s="21">
        <v>20201212</v>
      </c>
      <c r="D491" s="21">
        <v>610538201209</v>
      </c>
      <c r="E491" s="21" t="s">
        <v>16</v>
      </c>
      <c r="F491" s="21">
        <v>20201222</v>
      </c>
      <c r="G491" s="21" t="s">
        <v>17</v>
      </c>
      <c r="H491" s="21" t="s">
        <v>82</v>
      </c>
      <c r="I491" s="21" t="s">
        <v>83</v>
      </c>
      <c r="J491" s="21">
        <v>1.45</v>
      </c>
      <c r="K491" s="21" t="s">
        <v>20</v>
      </c>
      <c r="L491">
        <f t="shared" si="7"/>
        <v>2</v>
      </c>
      <c r="M491">
        <f>MATCH(H:H,价格表!$B$4:$B$35,0)</f>
        <v>2</v>
      </c>
      <c r="N491" s="27">
        <f>IF(J491&lt;=0.3,INDEX(价格表!$B$4:$I$31,M491,2),IF(AND(J491&gt;0.3,J491&lt;=1),INDEX(价格表!$B$4:$I$31,M491,3),IF(AND(J491&gt;1,J491&lt;=2.2),INDEX(价格表!$B$4:$I$31,M491,4),IF(AND(J491&gt;2.2,J491&lt;=3.3),INDEX(价格表!$B$4:$I$31,M491,5),IF(AND(J491&gt;3.3,J491&lt;=4),INDEX(价格表!$B$4:$I$31,M491,6),IF(AND(J491&gt;4,J491&lt;=5.5),INDEX(价格表!$B$4:$I$31,M491,7),IF(J491&gt;5.5,2.6+INDEX(价格表!$B$4:$I$31,M491,8)*L491)))))))</f>
        <v>2.15</v>
      </c>
    </row>
    <row r="492" spans="1:14">
      <c r="A492" s="20">
        <v>4310939482832</v>
      </c>
      <c r="B492" s="18" t="s">
        <v>16</v>
      </c>
      <c r="C492" s="21">
        <v>20201212</v>
      </c>
      <c r="D492" s="21">
        <v>610538201209</v>
      </c>
      <c r="E492" s="21" t="s">
        <v>16</v>
      </c>
      <c r="F492" s="21">
        <v>20201222</v>
      </c>
      <c r="G492" s="21" t="s">
        <v>17</v>
      </c>
      <c r="H492" s="21" t="s">
        <v>39</v>
      </c>
      <c r="I492" s="21" t="s">
        <v>165</v>
      </c>
      <c r="J492" s="21">
        <v>1.45</v>
      </c>
      <c r="K492" s="21" t="s">
        <v>20</v>
      </c>
      <c r="L492">
        <f t="shared" si="7"/>
        <v>2</v>
      </c>
      <c r="M492">
        <f>MATCH(H:H,价格表!$B$4:$B$35,0)</f>
        <v>23</v>
      </c>
      <c r="N492" s="27">
        <f>IF(J492&lt;=0.3,INDEX(价格表!$B$4:$I$31,M492,2),IF(AND(J492&gt;0.3,J492&lt;=1),INDEX(价格表!$B$4:$I$31,M492,3),IF(AND(J492&gt;1,J492&lt;=2.2),INDEX(价格表!$B$4:$I$31,M492,4),IF(AND(J492&gt;2.2,J492&lt;=3.3),INDEX(价格表!$B$4:$I$31,M492,5),IF(AND(J492&gt;3.3,J492&lt;=4),INDEX(价格表!$B$4:$I$31,M492,6),IF(AND(J492&gt;4,J492&lt;=5.5),INDEX(价格表!$B$4:$I$31,M492,7),IF(J492&gt;5.5,2.6+INDEX(价格表!$B$4:$I$31,M492,8)*L492)))))))</f>
        <v>2.15</v>
      </c>
    </row>
    <row r="493" spans="1:14">
      <c r="A493" s="20">
        <v>4310939482833</v>
      </c>
      <c r="B493" s="18" t="s">
        <v>16</v>
      </c>
      <c r="C493" s="21">
        <v>20201212</v>
      </c>
      <c r="D493" s="21">
        <v>610538201209</v>
      </c>
      <c r="E493" s="21" t="s">
        <v>16</v>
      </c>
      <c r="F493" s="21">
        <v>20201222</v>
      </c>
      <c r="G493" s="21" t="s">
        <v>17</v>
      </c>
      <c r="H493" s="21" t="s">
        <v>75</v>
      </c>
      <c r="I493" s="21" t="s">
        <v>114</v>
      </c>
      <c r="J493" s="21">
        <v>1.47</v>
      </c>
      <c r="K493" s="21" t="s">
        <v>20</v>
      </c>
      <c r="L493">
        <f t="shared" si="7"/>
        <v>2</v>
      </c>
      <c r="M493">
        <f>MATCH(H:H,价格表!$B$4:$B$35,0)</f>
        <v>24</v>
      </c>
      <c r="N493" s="27">
        <f>IF(J493&lt;=0.3,INDEX(价格表!$B$4:$I$31,M493,2),IF(AND(J493&gt;0.3,J493&lt;=1),INDEX(价格表!$B$4:$I$31,M493,3),IF(AND(J493&gt;1,J493&lt;=2.2),INDEX(价格表!$B$4:$I$31,M493,4),IF(AND(J493&gt;2.2,J493&lt;=3.3),INDEX(价格表!$B$4:$I$31,M493,5),IF(AND(J493&gt;3.3,J493&lt;=4),INDEX(价格表!$B$4:$I$31,M493,6),IF(AND(J493&gt;4,J493&lt;=5.5),INDEX(价格表!$B$4:$I$31,M493,7),IF(J493&gt;5.5,2.6+INDEX(价格表!$B$4:$I$31,M493,8)*L493)))))))</f>
        <v>2.15</v>
      </c>
    </row>
    <row r="494" spans="1:14">
      <c r="A494" s="20">
        <v>4310939498293</v>
      </c>
      <c r="B494" s="18" t="s">
        <v>16</v>
      </c>
      <c r="C494" s="21">
        <v>20201212</v>
      </c>
      <c r="D494" s="21">
        <v>610538201209</v>
      </c>
      <c r="E494" s="21" t="s">
        <v>16</v>
      </c>
      <c r="F494" s="21">
        <v>20201222</v>
      </c>
      <c r="G494" s="21" t="s">
        <v>17</v>
      </c>
      <c r="H494" s="21" t="s">
        <v>73</v>
      </c>
      <c r="I494" s="21" t="s">
        <v>92</v>
      </c>
      <c r="J494" s="21">
        <v>1.48</v>
      </c>
      <c r="K494" s="21" t="s">
        <v>20</v>
      </c>
      <c r="L494">
        <f t="shared" si="7"/>
        <v>2</v>
      </c>
      <c r="M494">
        <f>MATCH(H:H,价格表!$B$4:$B$35,0)</f>
        <v>7</v>
      </c>
      <c r="N494" s="27">
        <f>IF(J494&lt;=0.3,INDEX(价格表!$B$4:$I$31,M494,2),IF(AND(J494&gt;0.3,J494&lt;=1),INDEX(价格表!$B$4:$I$31,M494,3),IF(AND(J494&gt;1,J494&lt;=2.2),INDEX(价格表!$B$4:$I$31,M494,4),IF(AND(J494&gt;2.2,J494&lt;=3.3),INDEX(价格表!$B$4:$I$31,M494,5),IF(AND(J494&gt;3.3,J494&lt;=4),INDEX(价格表!$B$4:$I$31,M494,6),IF(AND(J494&gt;4,J494&lt;=5.5),INDEX(价格表!$B$4:$I$31,M494,7),IF(J494&gt;5.5,2.6+INDEX(价格表!$B$4:$I$31,M494,8)*L494)))))))</f>
        <v>2.15</v>
      </c>
    </row>
    <row r="495" spans="1:14">
      <c r="A495" s="20">
        <v>4310939498294</v>
      </c>
      <c r="B495" s="18" t="s">
        <v>16</v>
      </c>
      <c r="C495" s="21">
        <v>20201212</v>
      </c>
      <c r="D495" s="21">
        <v>610538201209</v>
      </c>
      <c r="E495" s="21" t="s">
        <v>16</v>
      </c>
      <c r="F495" s="21">
        <v>20201222</v>
      </c>
      <c r="G495" s="21" t="s">
        <v>17</v>
      </c>
      <c r="H495" s="21" t="s">
        <v>27</v>
      </c>
      <c r="I495" s="21" t="s">
        <v>128</v>
      </c>
      <c r="J495" s="21">
        <v>1.48</v>
      </c>
      <c r="K495" s="21" t="s">
        <v>20</v>
      </c>
      <c r="L495">
        <f t="shared" si="7"/>
        <v>2</v>
      </c>
      <c r="M495">
        <f>MATCH(H:H,价格表!$B$4:$B$35,0)</f>
        <v>3</v>
      </c>
      <c r="N495" s="27">
        <f>IF(J495&lt;=0.3,INDEX(价格表!$B$4:$I$31,M495,2),IF(AND(J495&gt;0.3,J495&lt;=1),INDEX(价格表!$B$4:$I$31,M495,3),IF(AND(J495&gt;1,J495&lt;=2.2),INDEX(价格表!$B$4:$I$31,M495,4),IF(AND(J495&gt;2.2,J495&lt;=3.3),INDEX(价格表!$B$4:$I$31,M495,5),IF(AND(J495&gt;3.3,J495&lt;=4),INDEX(价格表!$B$4:$I$31,M495,6),IF(AND(J495&gt;4,J495&lt;=5.5),INDEX(价格表!$B$4:$I$31,M495,7),IF(J495&gt;5.5,2.6+INDEX(价格表!$B$4:$I$31,M495,8)*L495)))))))</f>
        <v>2.15</v>
      </c>
    </row>
    <row r="496" spans="1:14">
      <c r="A496" s="20">
        <v>4310939498295</v>
      </c>
      <c r="B496" s="18" t="s">
        <v>16</v>
      </c>
      <c r="C496" s="21">
        <v>20201212</v>
      </c>
      <c r="D496" s="21">
        <v>610538201209</v>
      </c>
      <c r="E496" s="21" t="s">
        <v>16</v>
      </c>
      <c r="F496" s="21">
        <v>20201222</v>
      </c>
      <c r="G496" s="21" t="s">
        <v>17</v>
      </c>
      <c r="H496" s="21" t="s">
        <v>18</v>
      </c>
      <c r="I496" s="21" t="s">
        <v>223</v>
      </c>
      <c r="J496" s="21">
        <v>1.52</v>
      </c>
      <c r="K496" s="21" t="s">
        <v>20</v>
      </c>
      <c r="L496">
        <f t="shared" si="7"/>
        <v>2</v>
      </c>
      <c r="M496">
        <f>MATCH(H:H,价格表!$B$4:$B$35,0)</f>
        <v>1</v>
      </c>
      <c r="N496" s="27">
        <f>IF(J496&lt;=0.3,INDEX(价格表!$B$4:$I$31,M496,2),IF(AND(J496&gt;0.3,J496&lt;=1),INDEX(价格表!$B$4:$I$31,M496,3),IF(AND(J496&gt;1,J496&lt;=2.2),INDEX(价格表!$B$4:$I$31,M496,4),IF(AND(J496&gt;2.2,J496&lt;=3.3),INDEX(价格表!$B$4:$I$31,M496,5),IF(AND(J496&gt;3.3,J496&lt;=4),INDEX(价格表!$B$4:$I$31,M496,6),IF(AND(J496&gt;4,J496&lt;=5.5),INDEX(价格表!$B$4:$I$31,M496,7),IF(J496&gt;5.5,2.6+INDEX(价格表!$B$4:$I$31,M496,8)*L496)))))))</f>
        <v>2.15</v>
      </c>
    </row>
    <row r="497" spans="1:14">
      <c r="A497" s="20">
        <v>4310939498296</v>
      </c>
      <c r="B497" s="18" t="s">
        <v>16</v>
      </c>
      <c r="C497" s="21">
        <v>20201212</v>
      </c>
      <c r="D497" s="21">
        <v>610538201209</v>
      </c>
      <c r="E497" s="21" t="s">
        <v>16</v>
      </c>
      <c r="F497" s="21">
        <v>20201222</v>
      </c>
      <c r="G497" s="21" t="s">
        <v>17</v>
      </c>
      <c r="H497" s="21" t="s">
        <v>56</v>
      </c>
      <c r="I497" s="21" t="s">
        <v>136</v>
      </c>
      <c r="J497" s="21">
        <v>1.45</v>
      </c>
      <c r="K497" s="21" t="s">
        <v>20</v>
      </c>
      <c r="L497">
        <f t="shared" si="7"/>
        <v>2</v>
      </c>
      <c r="M497">
        <f>MATCH(H:H,价格表!$B$4:$B$35,0)</f>
        <v>11</v>
      </c>
      <c r="N497" s="27">
        <f>IF(J497&lt;=0.3,INDEX(价格表!$B$4:$I$31,M497,2),IF(AND(J497&gt;0.3,J497&lt;=1),INDEX(价格表!$B$4:$I$31,M497,3),IF(AND(J497&gt;1,J497&lt;=2.2),INDEX(价格表!$B$4:$I$31,M497,4),IF(AND(J497&gt;2.2,J497&lt;=3.3),INDEX(价格表!$B$4:$I$31,M497,5),IF(AND(J497&gt;3.3,J497&lt;=4),INDEX(价格表!$B$4:$I$31,M497,6),IF(AND(J497&gt;4,J497&lt;=5.5),INDEX(价格表!$B$4:$I$31,M497,7),IF(J497&gt;5.5,2.6+INDEX(价格表!$B$4:$I$31,M497,8)*L497)))))))</f>
        <v>2.15</v>
      </c>
    </row>
    <row r="498" spans="1:14">
      <c r="A498" s="20">
        <v>4310939498297</v>
      </c>
      <c r="B498" s="18" t="s">
        <v>16</v>
      </c>
      <c r="C498" s="21">
        <v>20201212</v>
      </c>
      <c r="D498" s="21">
        <v>610538201209</v>
      </c>
      <c r="E498" s="21" t="s">
        <v>16</v>
      </c>
      <c r="F498" s="21">
        <v>20201222</v>
      </c>
      <c r="G498" s="21" t="s">
        <v>17</v>
      </c>
      <c r="H498" s="21" t="s">
        <v>158</v>
      </c>
      <c r="I498" s="21" t="s">
        <v>159</v>
      </c>
      <c r="J498" s="21">
        <v>1.42</v>
      </c>
      <c r="K498" s="21" t="s">
        <v>20</v>
      </c>
      <c r="L498">
        <f t="shared" si="7"/>
        <v>2</v>
      </c>
      <c r="M498">
        <f>MATCH(H:H,价格表!$B$4:$B$35,0)</f>
        <v>31</v>
      </c>
      <c r="N498" s="27">
        <f>L498*12+3</f>
        <v>27</v>
      </c>
    </row>
    <row r="499" spans="1:14">
      <c r="A499" s="20">
        <v>4310939498298</v>
      </c>
      <c r="B499" s="18" t="s">
        <v>16</v>
      </c>
      <c r="C499" s="21">
        <v>20201212</v>
      </c>
      <c r="D499" s="21">
        <v>610538201209</v>
      </c>
      <c r="E499" s="21" t="s">
        <v>16</v>
      </c>
      <c r="F499" s="21">
        <v>20201222</v>
      </c>
      <c r="G499" s="21" t="s">
        <v>17</v>
      </c>
      <c r="H499" s="21" t="s">
        <v>39</v>
      </c>
      <c r="I499" s="21" t="s">
        <v>40</v>
      </c>
      <c r="J499" s="21">
        <v>1.46</v>
      </c>
      <c r="K499" s="21" t="s">
        <v>20</v>
      </c>
      <c r="L499">
        <f t="shared" si="7"/>
        <v>2</v>
      </c>
      <c r="M499">
        <f>MATCH(H:H,价格表!$B$4:$B$35,0)</f>
        <v>23</v>
      </c>
      <c r="N499" s="27">
        <f>IF(J499&lt;=0.3,INDEX(价格表!$B$4:$I$31,M499,2),IF(AND(J499&gt;0.3,J499&lt;=1),INDEX(价格表!$B$4:$I$31,M499,3),IF(AND(J499&gt;1,J499&lt;=2.2),INDEX(价格表!$B$4:$I$31,M499,4),IF(AND(J499&gt;2.2,J499&lt;=3.3),INDEX(价格表!$B$4:$I$31,M499,5),IF(AND(J499&gt;3.3,J499&lt;=4),INDEX(价格表!$B$4:$I$31,M499,6),IF(AND(J499&gt;4,J499&lt;=5.5),INDEX(价格表!$B$4:$I$31,M499,7),IF(J499&gt;5.5,2.6+INDEX(价格表!$B$4:$I$31,M499,8)*L499)))))))</f>
        <v>2.15</v>
      </c>
    </row>
    <row r="500" spans="1:14">
      <c r="A500" s="20">
        <v>4310939498299</v>
      </c>
      <c r="B500" s="18" t="s">
        <v>16</v>
      </c>
      <c r="C500" s="21">
        <v>20201212</v>
      </c>
      <c r="D500" s="21">
        <v>610538201209</v>
      </c>
      <c r="E500" s="21" t="s">
        <v>16</v>
      </c>
      <c r="F500" s="21">
        <v>20201222</v>
      </c>
      <c r="G500" s="21" t="s">
        <v>17</v>
      </c>
      <c r="H500" s="21" t="s">
        <v>68</v>
      </c>
      <c r="I500" s="21" t="s">
        <v>97</v>
      </c>
      <c r="J500" s="21">
        <v>1.76</v>
      </c>
      <c r="K500" s="21" t="s">
        <v>20</v>
      </c>
      <c r="L500">
        <f t="shared" si="7"/>
        <v>2</v>
      </c>
      <c r="M500">
        <f>MATCH(H:H,价格表!$B$4:$B$35,0)</f>
        <v>5</v>
      </c>
      <c r="N500" s="27">
        <f>IF(J500&lt;=0.3,INDEX(价格表!$B$4:$I$31,M500,2),IF(AND(J500&gt;0.3,J500&lt;=1),INDEX(价格表!$B$4:$I$31,M500,3),IF(AND(J500&gt;1,J500&lt;=2.2),INDEX(价格表!$B$4:$I$31,M500,4),IF(AND(J500&gt;2.2,J500&lt;=3.3),INDEX(价格表!$B$4:$I$31,M500,5),IF(AND(J500&gt;3.3,J500&lt;=4),INDEX(价格表!$B$4:$I$31,M500,6),IF(AND(J500&gt;4,J500&lt;=5.5),INDEX(价格表!$B$4:$I$31,M500,7),IF(J500&gt;5.5,2.6+INDEX(价格表!$B$4:$I$31,M500,8)*L500)))))))</f>
        <v>2.15</v>
      </c>
    </row>
    <row r="501" spans="1:14">
      <c r="A501" s="20">
        <v>4310939498300</v>
      </c>
      <c r="B501" s="18" t="s">
        <v>16</v>
      </c>
      <c r="C501" s="21">
        <v>20201212</v>
      </c>
      <c r="D501" s="21">
        <v>610538201209</v>
      </c>
      <c r="E501" s="21" t="s">
        <v>16</v>
      </c>
      <c r="F501" s="21">
        <v>20201222</v>
      </c>
      <c r="G501" s="21" t="s">
        <v>17</v>
      </c>
      <c r="H501" s="21" t="s">
        <v>23</v>
      </c>
      <c r="I501" s="21" t="s">
        <v>189</v>
      </c>
      <c r="J501" s="21">
        <v>1.43</v>
      </c>
      <c r="K501" s="21" t="s">
        <v>20</v>
      </c>
      <c r="L501">
        <f t="shared" si="7"/>
        <v>2</v>
      </c>
      <c r="M501">
        <f>MATCH(H:H,价格表!$B$4:$B$35,0)</f>
        <v>15</v>
      </c>
      <c r="N501" s="27">
        <f>IF(J501&lt;=0.3,INDEX(价格表!$B$4:$I$31,M501,2),IF(AND(J501&gt;0.3,J501&lt;=1),INDEX(价格表!$B$4:$I$31,M501,3),IF(AND(J501&gt;1,J501&lt;=2.2),INDEX(价格表!$B$4:$I$31,M501,4),IF(AND(J501&gt;2.2,J501&lt;=3.3),INDEX(价格表!$B$4:$I$31,M501,5),IF(AND(J501&gt;3.3,J501&lt;=4),INDEX(价格表!$B$4:$I$31,M501,6),IF(AND(J501&gt;4,J501&lt;=5.5),INDEX(价格表!$B$4:$I$31,M501,7),IF(J501&gt;5.5,2.6+INDEX(价格表!$B$4:$I$31,M501,8)*L501)))))))</f>
        <v>2.15</v>
      </c>
    </row>
    <row r="502" spans="1:14">
      <c r="A502" s="20">
        <v>4310939498301</v>
      </c>
      <c r="B502" s="18" t="s">
        <v>16</v>
      </c>
      <c r="C502" s="21">
        <v>20201212</v>
      </c>
      <c r="D502" s="21">
        <v>610538201209</v>
      </c>
      <c r="E502" s="21" t="s">
        <v>16</v>
      </c>
      <c r="F502" s="21">
        <v>20201222</v>
      </c>
      <c r="G502" s="21" t="s">
        <v>17</v>
      </c>
      <c r="H502" s="21" t="s">
        <v>39</v>
      </c>
      <c r="I502" s="21" t="s">
        <v>81</v>
      </c>
      <c r="J502" s="21">
        <v>1.45</v>
      </c>
      <c r="K502" s="21" t="s">
        <v>20</v>
      </c>
      <c r="L502">
        <f t="shared" si="7"/>
        <v>2</v>
      </c>
      <c r="M502">
        <f>MATCH(H:H,价格表!$B$4:$B$35,0)</f>
        <v>23</v>
      </c>
      <c r="N502" s="27">
        <f>IF(J502&lt;=0.3,INDEX(价格表!$B$4:$I$31,M502,2),IF(AND(J502&gt;0.3,J502&lt;=1),INDEX(价格表!$B$4:$I$31,M502,3),IF(AND(J502&gt;1,J502&lt;=2.2),INDEX(价格表!$B$4:$I$31,M502,4),IF(AND(J502&gt;2.2,J502&lt;=3.3),INDEX(价格表!$B$4:$I$31,M502,5),IF(AND(J502&gt;3.3,J502&lt;=4),INDEX(价格表!$B$4:$I$31,M502,6),IF(AND(J502&gt;4,J502&lt;=5.5),INDEX(价格表!$B$4:$I$31,M502,7),IF(J502&gt;5.5,2.6+INDEX(价格表!$B$4:$I$31,M502,8)*L502)))))))</f>
        <v>2.15</v>
      </c>
    </row>
    <row r="503" spans="1:14">
      <c r="A503" s="20">
        <v>4310939498302</v>
      </c>
      <c r="B503" s="18" t="s">
        <v>16</v>
      </c>
      <c r="C503" s="21">
        <v>20201212</v>
      </c>
      <c r="D503" s="21">
        <v>610538201209</v>
      </c>
      <c r="E503" s="21" t="s">
        <v>16</v>
      </c>
      <c r="F503" s="21">
        <v>20201222</v>
      </c>
      <c r="G503" s="21" t="s">
        <v>17</v>
      </c>
      <c r="H503" s="21" t="s">
        <v>63</v>
      </c>
      <c r="I503" s="21" t="s">
        <v>64</v>
      </c>
      <c r="J503" s="21">
        <v>1.68</v>
      </c>
      <c r="K503" s="21" t="s">
        <v>20</v>
      </c>
      <c r="L503">
        <f t="shared" si="7"/>
        <v>2</v>
      </c>
      <c r="M503">
        <f>MATCH(H:H,价格表!$B$4:$B$35,0)</f>
        <v>21</v>
      </c>
      <c r="N503" s="27">
        <f>IF(J503&lt;=0.3,INDEX(价格表!$B$4:$I$31,M503,2),IF(AND(J503&gt;0.3,J503&lt;=1),INDEX(价格表!$B$4:$I$31,M503,3),IF(AND(J503&gt;1,J503&lt;=2.2),INDEX(价格表!$B$4:$I$31,M503,4),IF(AND(J503&gt;2.2,J503&lt;=3.3),INDEX(价格表!$B$4:$I$31,M503,5),IF(AND(J503&gt;3.3,J503&lt;=4),INDEX(价格表!$B$4:$I$31,M503,6),IF(AND(J503&gt;4,J503&lt;=5.5),INDEX(价格表!$B$4:$I$31,M503,7),IF(J503&gt;5.5,2.6+INDEX(价格表!$B$4:$I$31,M503,8)*L503)))))))</f>
        <v>2.15</v>
      </c>
    </row>
    <row r="504" spans="1:14">
      <c r="A504" s="20">
        <v>4310939499422</v>
      </c>
      <c r="B504" s="18" t="s">
        <v>16</v>
      </c>
      <c r="C504" s="21">
        <v>20201212</v>
      </c>
      <c r="D504" s="21">
        <v>610538201209</v>
      </c>
      <c r="E504" s="21" t="s">
        <v>16</v>
      </c>
      <c r="F504" s="21">
        <v>20201222</v>
      </c>
      <c r="G504" s="21" t="s">
        <v>17</v>
      </c>
      <c r="H504" s="21" t="s">
        <v>35</v>
      </c>
      <c r="I504" s="21" t="s">
        <v>135</v>
      </c>
      <c r="J504" s="21">
        <v>1.46</v>
      </c>
      <c r="K504" s="21" t="s">
        <v>20</v>
      </c>
      <c r="L504">
        <f t="shared" si="7"/>
        <v>2</v>
      </c>
      <c r="M504">
        <f>MATCH(H:H,价格表!$B$4:$B$35,0)</f>
        <v>22</v>
      </c>
      <c r="N504" s="27">
        <f>IF(J504&lt;=0.3,INDEX(价格表!$B$4:$I$31,M504,2),IF(AND(J504&gt;0.3,J504&lt;=1),INDEX(价格表!$B$4:$I$31,M504,3),IF(AND(J504&gt;1,J504&lt;=2.2),INDEX(价格表!$B$4:$I$31,M504,4),IF(AND(J504&gt;2.2,J504&lt;=3.3),INDEX(价格表!$B$4:$I$31,M504,5),IF(AND(J504&gt;3.3,J504&lt;=4),INDEX(价格表!$B$4:$I$31,M504,6),IF(AND(J504&gt;4,J504&lt;=5.5),INDEX(价格表!$B$4:$I$31,M504,7),IF(J504&gt;5.5,2.6+INDEX(价格表!$B$4:$I$31,M504,8)*L504)))))))</f>
        <v>2.15</v>
      </c>
    </row>
    <row r="505" spans="1:14">
      <c r="A505" s="20">
        <v>4310939499423</v>
      </c>
      <c r="B505" s="18" t="s">
        <v>16</v>
      </c>
      <c r="C505" s="21">
        <v>20201212</v>
      </c>
      <c r="D505" s="21">
        <v>610538201209</v>
      </c>
      <c r="E505" s="21" t="s">
        <v>16</v>
      </c>
      <c r="F505" s="21">
        <v>20201222</v>
      </c>
      <c r="G505" s="21" t="s">
        <v>17</v>
      </c>
      <c r="H505" s="21" t="s">
        <v>18</v>
      </c>
      <c r="I505" s="21" t="s">
        <v>53</v>
      </c>
      <c r="J505" s="21">
        <v>1.42</v>
      </c>
      <c r="K505" s="21" t="s">
        <v>20</v>
      </c>
      <c r="L505">
        <f t="shared" si="7"/>
        <v>2</v>
      </c>
      <c r="M505">
        <f>MATCH(H:H,价格表!$B$4:$B$35,0)</f>
        <v>1</v>
      </c>
      <c r="N505" s="27">
        <f>IF(J505&lt;=0.3,INDEX(价格表!$B$4:$I$31,M505,2),IF(AND(J505&gt;0.3,J505&lt;=1),INDEX(价格表!$B$4:$I$31,M505,3),IF(AND(J505&gt;1,J505&lt;=2.2),INDEX(价格表!$B$4:$I$31,M505,4),IF(AND(J505&gt;2.2,J505&lt;=3.3),INDEX(价格表!$B$4:$I$31,M505,5),IF(AND(J505&gt;3.3,J505&lt;=4),INDEX(价格表!$B$4:$I$31,M505,6),IF(AND(J505&gt;4,J505&lt;=5.5),INDEX(价格表!$B$4:$I$31,M505,7),IF(J505&gt;5.5,2.6+INDEX(价格表!$B$4:$I$31,M505,8)*L505)))))))</f>
        <v>2.15</v>
      </c>
    </row>
    <row r="506" spans="1:14">
      <c r="A506" s="20">
        <v>4310939499425</v>
      </c>
      <c r="B506" s="18" t="s">
        <v>16</v>
      </c>
      <c r="C506" s="21">
        <v>20201212</v>
      </c>
      <c r="D506" s="21">
        <v>610538201209</v>
      </c>
      <c r="E506" s="21" t="s">
        <v>16</v>
      </c>
      <c r="F506" s="21">
        <v>20201222</v>
      </c>
      <c r="G506" s="21" t="s">
        <v>17</v>
      </c>
      <c r="H506" s="21" t="s">
        <v>21</v>
      </c>
      <c r="I506" s="21" t="s">
        <v>204</v>
      </c>
      <c r="J506" s="21">
        <v>1.44</v>
      </c>
      <c r="K506" s="21" t="s">
        <v>20</v>
      </c>
      <c r="L506">
        <f t="shared" si="7"/>
        <v>2</v>
      </c>
      <c r="M506">
        <f>MATCH(H:H,价格表!$B$4:$B$35,0)</f>
        <v>20</v>
      </c>
      <c r="N506" s="27">
        <f>IF(J506&lt;=0.3,INDEX(价格表!$B$4:$I$31,M506,2),IF(AND(J506&gt;0.3,J506&lt;=1),INDEX(价格表!$B$4:$I$31,M506,3),IF(AND(J506&gt;1,J506&lt;=2.2),INDEX(价格表!$B$4:$I$31,M506,4),IF(AND(J506&gt;2.2,J506&lt;=3.3),INDEX(价格表!$B$4:$I$31,M506,5),IF(AND(J506&gt;3.3,J506&lt;=4),INDEX(价格表!$B$4:$I$31,M506,6),IF(AND(J506&gt;4,J506&lt;=5.5),INDEX(价格表!$B$4:$I$31,M506,7),IF(J506&gt;5.5,2.6+INDEX(价格表!$B$4:$I$31,M506,8)*L506)))))))</f>
        <v>2.15</v>
      </c>
    </row>
    <row r="507" spans="1:14">
      <c r="A507" s="20">
        <v>4310939499426</v>
      </c>
      <c r="B507" s="18" t="s">
        <v>16</v>
      </c>
      <c r="C507" s="21">
        <v>20201212</v>
      </c>
      <c r="D507" s="21">
        <v>610538201209</v>
      </c>
      <c r="E507" s="21" t="s">
        <v>16</v>
      </c>
      <c r="F507" s="21">
        <v>20201222</v>
      </c>
      <c r="G507" s="21" t="s">
        <v>17</v>
      </c>
      <c r="H507" s="21" t="s">
        <v>35</v>
      </c>
      <c r="I507" s="21" t="s">
        <v>224</v>
      </c>
      <c r="J507" s="21">
        <v>1.71</v>
      </c>
      <c r="K507" s="21" t="s">
        <v>20</v>
      </c>
      <c r="L507">
        <f t="shared" si="7"/>
        <v>2</v>
      </c>
      <c r="M507">
        <f>MATCH(H:H,价格表!$B$4:$B$35,0)</f>
        <v>22</v>
      </c>
      <c r="N507" s="27">
        <f>IF(J507&lt;=0.3,INDEX(价格表!$B$4:$I$31,M507,2),IF(AND(J507&gt;0.3,J507&lt;=1),INDEX(价格表!$B$4:$I$31,M507,3),IF(AND(J507&gt;1,J507&lt;=2.2),INDEX(价格表!$B$4:$I$31,M507,4),IF(AND(J507&gt;2.2,J507&lt;=3.3),INDEX(价格表!$B$4:$I$31,M507,5),IF(AND(J507&gt;3.3,J507&lt;=4),INDEX(价格表!$B$4:$I$31,M507,6),IF(AND(J507&gt;4,J507&lt;=5.5),INDEX(价格表!$B$4:$I$31,M507,7),IF(J507&gt;5.5,2.6+INDEX(价格表!$B$4:$I$31,M507,8)*L507)))))))</f>
        <v>2.15</v>
      </c>
    </row>
    <row r="508" spans="1:14">
      <c r="A508" s="20">
        <v>4310939499428</v>
      </c>
      <c r="B508" s="18" t="s">
        <v>16</v>
      </c>
      <c r="C508" s="21">
        <v>20201212</v>
      </c>
      <c r="D508" s="21">
        <v>610538201209</v>
      </c>
      <c r="E508" s="21" t="s">
        <v>16</v>
      </c>
      <c r="F508" s="21">
        <v>20201222</v>
      </c>
      <c r="G508" s="21" t="s">
        <v>17</v>
      </c>
      <c r="H508" s="21" t="s">
        <v>23</v>
      </c>
      <c r="I508" s="21" t="s">
        <v>225</v>
      </c>
      <c r="J508" s="21">
        <v>1.46</v>
      </c>
      <c r="K508" s="21" t="s">
        <v>20</v>
      </c>
      <c r="L508">
        <f t="shared" si="7"/>
        <v>2</v>
      </c>
      <c r="M508">
        <f>MATCH(H:H,价格表!$B$4:$B$35,0)</f>
        <v>15</v>
      </c>
      <c r="N508" s="27">
        <f>IF(J508&lt;=0.3,INDEX(价格表!$B$4:$I$31,M508,2),IF(AND(J508&gt;0.3,J508&lt;=1),INDEX(价格表!$B$4:$I$31,M508,3),IF(AND(J508&gt;1,J508&lt;=2.2),INDEX(价格表!$B$4:$I$31,M508,4),IF(AND(J508&gt;2.2,J508&lt;=3.3),INDEX(价格表!$B$4:$I$31,M508,5),IF(AND(J508&gt;3.3,J508&lt;=4),INDEX(价格表!$B$4:$I$31,M508,6),IF(AND(J508&gt;4,J508&lt;=5.5),INDEX(价格表!$B$4:$I$31,M508,7),IF(J508&gt;5.5,2.6+INDEX(价格表!$B$4:$I$31,M508,8)*L508)))))))</f>
        <v>2.15</v>
      </c>
    </row>
    <row r="509" spans="1:14">
      <c r="A509" s="20">
        <v>4310939499429</v>
      </c>
      <c r="B509" s="18" t="s">
        <v>16</v>
      </c>
      <c r="C509" s="21">
        <v>20201212</v>
      </c>
      <c r="D509" s="21">
        <v>610538201209</v>
      </c>
      <c r="E509" s="21" t="s">
        <v>16</v>
      </c>
      <c r="F509" s="21">
        <v>20201222</v>
      </c>
      <c r="G509" s="21" t="s">
        <v>17</v>
      </c>
      <c r="H509" s="21" t="s">
        <v>68</v>
      </c>
      <c r="I509" s="21" t="s">
        <v>140</v>
      </c>
      <c r="J509" s="21">
        <v>1.47</v>
      </c>
      <c r="K509" s="21" t="s">
        <v>20</v>
      </c>
      <c r="L509">
        <f t="shared" si="7"/>
        <v>2</v>
      </c>
      <c r="M509">
        <f>MATCH(H:H,价格表!$B$4:$B$35,0)</f>
        <v>5</v>
      </c>
      <c r="N509" s="27">
        <f>IF(J509&lt;=0.3,INDEX(价格表!$B$4:$I$31,M509,2),IF(AND(J509&gt;0.3,J509&lt;=1),INDEX(价格表!$B$4:$I$31,M509,3),IF(AND(J509&gt;1,J509&lt;=2.2),INDEX(价格表!$B$4:$I$31,M509,4),IF(AND(J509&gt;2.2,J509&lt;=3.3),INDEX(价格表!$B$4:$I$31,M509,5),IF(AND(J509&gt;3.3,J509&lt;=4),INDEX(价格表!$B$4:$I$31,M509,6),IF(AND(J509&gt;4,J509&lt;=5.5),INDEX(价格表!$B$4:$I$31,M509,7),IF(J509&gt;5.5,2.6+INDEX(价格表!$B$4:$I$31,M509,8)*L509)))))))</f>
        <v>2.15</v>
      </c>
    </row>
    <row r="510" spans="1:14">
      <c r="A510" s="20">
        <v>4310939499443</v>
      </c>
      <c r="B510" s="18" t="s">
        <v>16</v>
      </c>
      <c r="C510" s="21">
        <v>20201212</v>
      </c>
      <c r="D510" s="21">
        <v>610538201209</v>
      </c>
      <c r="E510" s="21" t="s">
        <v>16</v>
      </c>
      <c r="F510" s="21">
        <v>20201222</v>
      </c>
      <c r="G510" s="21" t="s">
        <v>17</v>
      </c>
      <c r="H510" s="21" t="s">
        <v>73</v>
      </c>
      <c r="I510" s="21" t="s">
        <v>184</v>
      </c>
      <c r="J510" s="21">
        <v>1.45</v>
      </c>
      <c r="K510" s="21" t="s">
        <v>20</v>
      </c>
      <c r="L510">
        <f t="shared" si="7"/>
        <v>2</v>
      </c>
      <c r="M510">
        <f>MATCH(H:H,价格表!$B$4:$B$35,0)</f>
        <v>7</v>
      </c>
      <c r="N510" s="27">
        <f>IF(J510&lt;=0.3,INDEX(价格表!$B$4:$I$31,M510,2),IF(AND(J510&gt;0.3,J510&lt;=1),INDEX(价格表!$B$4:$I$31,M510,3),IF(AND(J510&gt;1,J510&lt;=2.2),INDEX(价格表!$B$4:$I$31,M510,4),IF(AND(J510&gt;2.2,J510&lt;=3.3),INDEX(价格表!$B$4:$I$31,M510,5),IF(AND(J510&gt;3.3,J510&lt;=4),INDEX(价格表!$B$4:$I$31,M510,6),IF(AND(J510&gt;4,J510&lt;=5.5),INDEX(价格表!$B$4:$I$31,M510,7),IF(J510&gt;5.5,2.6+INDEX(价格表!$B$4:$I$31,M510,8)*L510)))))))</f>
        <v>2.15</v>
      </c>
    </row>
    <row r="511" spans="1:14">
      <c r="A511" s="20">
        <v>4310939499444</v>
      </c>
      <c r="B511" s="18" t="s">
        <v>16</v>
      </c>
      <c r="C511" s="21">
        <v>20201212</v>
      </c>
      <c r="D511" s="21">
        <v>610538201209</v>
      </c>
      <c r="E511" s="21" t="s">
        <v>16</v>
      </c>
      <c r="F511" s="21">
        <v>20201222</v>
      </c>
      <c r="G511" s="21" t="s">
        <v>17</v>
      </c>
      <c r="H511" s="21" t="s">
        <v>37</v>
      </c>
      <c r="I511" s="21" t="s">
        <v>72</v>
      </c>
      <c r="J511" s="21">
        <v>1.44</v>
      </c>
      <c r="K511" s="21" t="s">
        <v>20</v>
      </c>
      <c r="L511">
        <f t="shared" si="7"/>
        <v>2</v>
      </c>
      <c r="M511">
        <f>MATCH(H:H,价格表!$B$4:$B$35,0)</f>
        <v>12</v>
      </c>
      <c r="N511" s="27">
        <f>IF(J511&lt;=0.3,INDEX(价格表!$B$4:$I$31,M511,2),IF(AND(J511&gt;0.3,J511&lt;=1),INDEX(价格表!$B$4:$I$31,M511,3),IF(AND(J511&gt;1,J511&lt;=2.2),INDEX(价格表!$B$4:$I$31,M511,4),IF(AND(J511&gt;2.2,J511&lt;=3.3),INDEX(价格表!$B$4:$I$31,M511,5),IF(AND(J511&gt;3.3,J511&lt;=4),INDEX(价格表!$B$4:$I$31,M511,6),IF(AND(J511&gt;4,J511&lt;=5.5),INDEX(价格表!$B$4:$I$31,M511,7),IF(J511&gt;5.5,2.6+INDEX(价格表!$B$4:$I$31,M511,8)*L511)))))))</f>
        <v>2.15</v>
      </c>
    </row>
    <row r="512" spans="1:14">
      <c r="A512" s="20">
        <v>4310939499445</v>
      </c>
      <c r="B512" s="18" t="s">
        <v>16</v>
      </c>
      <c r="C512" s="21">
        <v>20201212</v>
      </c>
      <c r="D512" s="21">
        <v>610538201209</v>
      </c>
      <c r="E512" s="21" t="s">
        <v>16</v>
      </c>
      <c r="F512" s="21">
        <v>20201222</v>
      </c>
      <c r="G512" s="21" t="s">
        <v>17</v>
      </c>
      <c r="H512" s="21" t="s">
        <v>18</v>
      </c>
      <c r="I512" s="21" t="s">
        <v>61</v>
      </c>
      <c r="J512" s="21">
        <v>1.42</v>
      </c>
      <c r="K512" s="21" t="s">
        <v>20</v>
      </c>
      <c r="L512">
        <f t="shared" si="7"/>
        <v>2</v>
      </c>
      <c r="M512">
        <f>MATCH(H:H,价格表!$B$4:$B$35,0)</f>
        <v>1</v>
      </c>
      <c r="N512" s="27">
        <f>IF(J512&lt;=0.3,INDEX(价格表!$B$4:$I$31,M512,2),IF(AND(J512&gt;0.3,J512&lt;=1),INDEX(价格表!$B$4:$I$31,M512,3),IF(AND(J512&gt;1,J512&lt;=2.2),INDEX(价格表!$B$4:$I$31,M512,4),IF(AND(J512&gt;2.2,J512&lt;=3.3),INDEX(价格表!$B$4:$I$31,M512,5),IF(AND(J512&gt;3.3,J512&lt;=4),INDEX(价格表!$B$4:$I$31,M512,6),IF(AND(J512&gt;4,J512&lt;=5.5),INDEX(价格表!$B$4:$I$31,M512,7),IF(J512&gt;5.5,2.6+INDEX(价格表!$B$4:$I$31,M512,8)*L512)))))))</f>
        <v>2.15</v>
      </c>
    </row>
    <row r="513" spans="1:14">
      <c r="A513" s="20">
        <v>4310939499446</v>
      </c>
      <c r="B513" s="18" t="s">
        <v>16</v>
      </c>
      <c r="C513" s="21">
        <v>20201212</v>
      </c>
      <c r="D513" s="21">
        <v>610538201209</v>
      </c>
      <c r="E513" s="21" t="s">
        <v>16</v>
      </c>
      <c r="F513" s="21">
        <v>20201222</v>
      </c>
      <c r="G513" s="21" t="s">
        <v>17</v>
      </c>
      <c r="H513" s="21" t="s">
        <v>39</v>
      </c>
      <c r="I513" s="21" t="s">
        <v>226</v>
      </c>
      <c r="J513" s="21">
        <v>1.43</v>
      </c>
      <c r="K513" s="21" t="s">
        <v>20</v>
      </c>
      <c r="L513">
        <f t="shared" si="7"/>
        <v>2</v>
      </c>
      <c r="M513">
        <f>MATCH(H:H,价格表!$B$4:$B$35,0)</f>
        <v>23</v>
      </c>
      <c r="N513" s="27">
        <f>IF(J513&lt;=0.3,INDEX(价格表!$B$4:$I$31,M513,2),IF(AND(J513&gt;0.3,J513&lt;=1),INDEX(价格表!$B$4:$I$31,M513,3),IF(AND(J513&gt;1,J513&lt;=2.2),INDEX(价格表!$B$4:$I$31,M513,4),IF(AND(J513&gt;2.2,J513&lt;=3.3),INDEX(价格表!$B$4:$I$31,M513,5),IF(AND(J513&gt;3.3,J513&lt;=4),INDEX(价格表!$B$4:$I$31,M513,6),IF(AND(J513&gt;4,J513&lt;=5.5),INDEX(价格表!$B$4:$I$31,M513,7),IF(J513&gt;5.5,2.6+INDEX(价格表!$B$4:$I$31,M513,8)*L513)))))))</f>
        <v>2.15</v>
      </c>
    </row>
    <row r="514" spans="1:14">
      <c r="A514" s="20">
        <v>4310939499447</v>
      </c>
      <c r="B514" s="18" t="s">
        <v>16</v>
      </c>
      <c r="C514" s="21">
        <v>20201212</v>
      </c>
      <c r="D514" s="21">
        <v>610538201209</v>
      </c>
      <c r="E514" s="21" t="s">
        <v>16</v>
      </c>
      <c r="F514" s="21">
        <v>20201222</v>
      </c>
      <c r="G514" s="21" t="s">
        <v>17</v>
      </c>
      <c r="H514" s="21" t="s">
        <v>37</v>
      </c>
      <c r="I514" s="21" t="s">
        <v>105</v>
      </c>
      <c r="J514" s="21">
        <v>1.45</v>
      </c>
      <c r="K514" s="21" t="s">
        <v>20</v>
      </c>
      <c r="L514">
        <f t="shared" si="7"/>
        <v>2</v>
      </c>
      <c r="M514">
        <f>MATCH(H:H,价格表!$B$4:$B$35,0)</f>
        <v>12</v>
      </c>
      <c r="N514" s="27">
        <f>IF(J514&lt;=0.3,INDEX(价格表!$B$4:$I$31,M514,2),IF(AND(J514&gt;0.3,J514&lt;=1),INDEX(价格表!$B$4:$I$31,M514,3),IF(AND(J514&gt;1,J514&lt;=2.2),INDEX(价格表!$B$4:$I$31,M514,4),IF(AND(J514&gt;2.2,J514&lt;=3.3),INDEX(价格表!$B$4:$I$31,M514,5),IF(AND(J514&gt;3.3,J514&lt;=4),INDEX(价格表!$B$4:$I$31,M514,6),IF(AND(J514&gt;4,J514&lt;=5.5),INDEX(价格表!$B$4:$I$31,M514,7),IF(J514&gt;5.5,2.6+INDEX(价格表!$B$4:$I$31,M514,8)*L514)))))))</f>
        <v>2.15</v>
      </c>
    </row>
    <row r="515" spans="1:14">
      <c r="A515" s="20">
        <v>4310939499448</v>
      </c>
      <c r="B515" s="18" t="s">
        <v>16</v>
      </c>
      <c r="C515" s="21">
        <v>20201212</v>
      </c>
      <c r="D515" s="21">
        <v>610538201209</v>
      </c>
      <c r="E515" s="21" t="s">
        <v>16</v>
      </c>
      <c r="F515" s="21">
        <v>20201222</v>
      </c>
      <c r="G515" s="21" t="s">
        <v>17</v>
      </c>
      <c r="H515" s="21" t="s">
        <v>21</v>
      </c>
      <c r="I515" s="21" t="s">
        <v>109</v>
      </c>
      <c r="J515" s="21">
        <v>1.44</v>
      </c>
      <c r="K515" s="21" t="s">
        <v>20</v>
      </c>
      <c r="L515">
        <f t="shared" si="7"/>
        <v>2</v>
      </c>
      <c r="M515">
        <f>MATCH(H:H,价格表!$B$4:$B$35,0)</f>
        <v>20</v>
      </c>
      <c r="N515" s="27">
        <f>IF(J515&lt;=0.3,INDEX(价格表!$B$4:$I$31,M515,2),IF(AND(J515&gt;0.3,J515&lt;=1),INDEX(价格表!$B$4:$I$31,M515,3),IF(AND(J515&gt;1,J515&lt;=2.2),INDEX(价格表!$B$4:$I$31,M515,4),IF(AND(J515&gt;2.2,J515&lt;=3.3),INDEX(价格表!$B$4:$I$31,M515,5),IF(AND(J515&gt;3.3,J515&lt;=4),INDEX(价格表!$B$4:$I$31,M515,6),IF(AND(J515&gt;4,J515&lt;=5.5),INDEX(价格表!$B$4:$I$31,M515,7),IF(J515&gt;5.5,2.6+INDEX(价格表!$B$4:$I$31,M515,8)*L515)))))))</f>
        <v>2.15</v>
      </c>
    </row>
    <row r="516" spans="1:14">
      <c r="A516" s="20">
        <v>4310939499449</v>
      </c>
      <c r="B516" s="18" t="s">
        <v>16</v>
      </c>
      <c r="C516" s="21">
        <v>20201212</v>
      </c>
      <c r="D516" s="21">
        <v>610538201209</v>
      </c>
      <c r="E516" s="21" t="s">
        <v>16</v>
      </c>
      <c r="F516" s="21">
        <v>20201222</v>
      </c>
      <c r="G516" s="21" t="s">
        <v>17</v>
      </c>
      <c r="H516" s="21" t="s">
        <v>75</v>
      </c>
      <c r="I516" s="21" t="s">
        <v>227</v>
      </c>
      <c r="J516" s="21">
        <v>1.51</v>
      </c>
      <c r="K516" s="21" t="s">
        <v>20</v>
      </c>
      <c r="L516">
        <f t="shared" ref="L516:L579" si="8">ROUNDUP(J516,0)</f>
        <v>2</v>
      </c>
      <c r="M516">
        <f>MATCH(H:H,价格表!$B$4:$B$35,0)</f>
        <v>24</v>
      </c>
      <c r="N516" s="27">
        <f>IF(J516&lt;=0.3,INDEX(价格表!$B$4:$I$31,M516,2),IF(AND(J516&gt;0.3,J516&lt;=1),INDEX(价格表!$B$4:$I$31,M516,3),IF(AND(J516&gt;1,J516&lt;=2.2),INDEX(价格表!$B$4:$I$31,M516,4),IF(AND(J516&gt;2.2,J516&lt;=3.3),INDEX(价格表!$B$4:$I$31,M516,5),IF(AND(J516&gt;3.3,J516&lt;=4),INDEX(价格表!$B$4:$I$31,M516,6),IF(AND(J516&gt;4,J516&lt;=5.5),INDEX(价格表!$B$4:$I$31,M516,7),IF(J516&gt;5.5,2.6+INDEX(价格表!$B$4:$I$31,M516,8)*L516)))))))</f>
        <v>2.15</v>
      </c>
    </row>
    <row r="517" spans="1:14">
      <c r="A517" s="20">
        <v>4310939499450</v>
      </c>
      <c r="B517" s="18" t="s">
        <v>16</v>
      </c>
      <c r="C517" s="21">
        <v>20201212</v>
      </c>
      <c r="D517" s="21">
        <v>610538201209</v>
      </c>
      <c r="E517" s="21" t="s">
        <v>16</v>
      </c>
      <c r="F517" s="21">
        <v>20201222</v>
      </c>
      <c r="G517" s="21" t="s">
        <v>17</v>
      </c>
      <c r="H517" s="21" t="s">
        <v>23</v>
      </c>
      <c r="I517" s="21" t="s">
        <v>98</v>
      </c>
      <c r="J517" s="21">
        <v>1.46</v>
      </c>
      <c r="K517" s="21" t="s">
        <v>20</v>
      </c>
      <c r="L517">
        <f t="shared" si="8"/>
        <v>2</v>
      </c>
      <c r="M517">
        <f>MATCH(H:H,价格表!$B$4:$B$35,0)</f>
        <v>15</v>
      </c>
      <c r="N517" s="27">
        <f>IF(J517&lt;=0.3,INDEX(价格表!$B$4:$I$31,M517,2),IF(AND(J517&gt;0.3,J517&lt;=1),INDEX(价格表!$B$4:$I$31,M517,3),IF(AND(J517&gt;1,J517&lt;=2.2),INDEX(价格表!$B$4:$I$31,M517,4),IF(AND(J517&gt;2.2,J517&lt;=3.3),INDEX(价格表!$B$4:$I$31,M517,5),IF(AND(J517&gt;3.3,J517&lt;=4),INDEX(价格表!$B$4:$I$31,M517,6),IF(AND(J517&gt;4,J517&lt;=5.5),INDEX(价格表!$B$4:$I$31,M517,7),IF(J517&gt;5.5,2.6+INDEX(价格表!$B$4:$I$31,M517,8)*L517)))))))</f>
        <v>2.15</v>
      </c>
    </row>
    <row r="518" spans="1:14">
      <c r="A518" s="20">
        <v>4310939499451</v>
      </c>
      <c r="B518" s="18" t="s">
        <v>16</v>
      </c>
      <c r="C518" s="21">
        <v>20201212</v>
      </c>
      <c r="D518" s="21">
        <v>610538201209</v>
      </c>
      <c r="E518" s="21" t="s">
        <v>16</v>
      </c>
      <c r="F518" s="21">
        <v>20201222</v>
      </c>
      <c r="G518" s="21" t="s">
        <v>17</v>
      </c>
      <c r="H518" s="21" t="s">
        <v>50</v>
      </c>
      <c r="I518" s="21" t="s">
        <v>62</v>
      </c>
      <c r="J518" s="21">
        <v>1.48</v>
      </c>
      <c r="K518" s="21" t="s">
        <v>20</v>
      </c>
      <c r="L518">
        <f t="shared" si="8"/>
        <v>2</v>
      </c>
      <c r="M518">
        <f>MATCH(H:H,价格表!$B$4:$B$35,0)</f>
        <v>4</v>
      </c>
      <c r="N518" s="27">
        <f>IF(J518&lt;=0.3,INDEX(价格表!$B$4:$I$31,M518,2),IF(AND(J518&gt;0.3,J518&lt;=1),INDEX(价格表!$B$4:$I$31,M518,3),IF(AND(J518&gt;1,J518&lt;=2.2),INDEX(价格表!$B$4:$I$31,M518,4),IF(AND(J518&gt;2.2,J518&lt;=3.3),INDEX(价格表!$B$4:$I$31,M518,5),IF(AND(J518&gt;3.3,J518&lt;=4),INDEX(价格表!$B$4:$I$31,M518,6),IF(AND(J518&gt;4,J518&lt;=5.5),INDEX(价格表!$B$4:$I$31,M518,7),IF(J518&gt;5.5,2.6+INDEX(价格表!$B$4:$I$31,M518,8)*L518)))))))</f>
        <v>2.15</v>
      </c>
    </row>
    <row r="519" spans="1:14">
      <c r="A519" s="20">
        <v>4310939499452</v>
      </c>
      <c r="B519" s="18" t="s">
        <v>16</v>
      </c>
      <c r="C519" s="21">
        <v>20201212</v>
      </c>
      <c r="D519" s="21">
        <v>610538201209</v>
      </c>
      <c r="E519" s="21" t="s">
        <v>16</v>
      </c>
      <c r="F519" s="21">
        <v>20201222</v>
      </c>
      <c r="G519" s="21" t="s">
        <v>17</v>
      </c>
      <c r="H519" s="21" t="s">
        <v>50</v>
      </c>
      <c r="I519" s="21" t="s">
        <v>77</v>
      </c>
      <c r="J519" s="21">
        <v>1.44</v>
      </c>
      <c r="K519" s="21" t="s">
        <v>20</v>
      </c>
      <c r="L519">
        <f t="shared" si="8"/>
        <v>2</v>
      </c>
      <c r="M519">
        <f>MATCH(H:H,价格表!$B$4:$B$35,0)</f>
        <v>4</v>
      </c>
      <c r="N519" s="27">
        <f>IF(J519&lt;=0.3,INDEX(价格表!$B$4:$I$31,M519,2),IF(AND(J519&gt;0.3,J519&lt;=1),INDEX(价格表!$B$4:$I$31,M519,3),IF(AND(J519&gt;1,J519&lt;=2.2),INDEX(价格表!$B$4:$I$31,M519,4),IF(AND(J519&gt;2.2,J519&lt;=3.3),INDEX(价格表!$B$4:$I$31,M519,5),IF(AND(J519&gt;3.3,J519&lt;=4),INDEX(价格表!$B$4:$I$31,M519,6),IF(AND(J519&gt;4,J519&lt;=5.5),INDEX(价格表!$B$4:$I$31,M519,7),IF(J519&gt;5.5,2.6+INDEX(价格表!$B$4:$I$31,M519,8)*L519)))))))</f>
        <v>2.15</v>
      </c>
    </row>
    <row r="520" spans="1:14">
      <c r="A520" s="20">
        <v>4310939504072</v>
      </c>
      <c r="B520" s="18" t="s">
        <v>16</v>
      </c>
      <c r="C520" s="21">
        <v>20201212</v>
      </c>
      <c r="D520" s="21">
        <v>610538201209</v>
      </c>
      <c r="E520" s="21" t="s">
        <v>16</v>
      </c>
      <c r="F520" s="21">
        <v>20201222</v>
      </c>
      <c r="G520" s="21" t="s">
        <v>17</v>
      </c>
      <c r="H520" s="21" t="s">
        <v>23</v>
      </c>
      <c r="I520" s="21" t="s">
        <v>98</v>
      </c>
      <c r="J520" s="21">
        <v>1.44</v>
      </c>
      <c r="K520" s="21" t="s">
        <v>20</v>
      </c>
      <c r="L520">
        <f t="shared" si="8"/>
        <v>2</v>
      </c>
      <c r="M520">
        <f>MATCH(H:H,价格表!$B$4:$B$35,0)</f>
        <v>15</v>
      </c>
      <c r="N520" s="27">
        <f>IF(J520&lt;=0.3,INDEX(价格表!$B$4:$I$31,M520,2),IF(AND(J520&gt;0.3,J520&lt;=1),INDEX(价格表!$B$4:$I$31,M520,3),IF(AND(J520&gt;1,J520&lt;=2.2),INDEX(价格表!$B$4:$I$31,M520,4),IF(AND(J520&gt;2.2,J520&lt;=3.3),INDEX(价格表!$B$4:$I$31,M520,5),IF(AND(J520&gt;3.3,J520&lt;=4),INDEX(价格表!$B$4:$I$31,M520,6),IF(AND(J520&gt;4,J520&lt;=5.5),INDEX(价格表!$B$4:$I$31,M520,7),IF(J520&gt;5.5,2.6+INDEX(价格表!$B$4:$I$31,M520,8)*L520)))))))</f>
        <v>2.15</v>
      </c>
    </row>
    <row r="521" spans="1:14">
      <c r="A521" s="20">
        <v>4310939504073</v>
      </c>
      <c r="B521" s="18" t="s">
        <v>16</v>
      </c>
      <c r="C521" s="21">
        <v>20201212</v>
      </c>
      <c r="D521" s="21">
        <v>610538201209</v>
      </c>
      <c r="E521" s="21" t="s">
        <v>16</v>
      </c>
      <c r="F521" s="21">
        <v>20201222</v>
      </c>
      <c r="G521" s="21" t="s">
        <v>17</v>
      </c>
      <c r="H521" s="21" t="s">
        <v>37</v>
      </c>
      <c r="I521" s="21" t="s">
        <v>105</v>
      </c>
      <c r="J521" s="21">
        <v>1.44</v>
      </c>
      <c r="K521" s="21" t="s">
        <v>20</v>
      </c>
      <c r="L521">
        <f t="shared" si="8"/>
        <v>2</v>
      </c>
      <c r="M521">
        <f>MATCH(H:H,价格表!$B$4:$B$35,0)</f>
        <v>12</v>
      </c>
      <c r="N521" s="27">
        <f>IF(J521&lt;=0.3,INDEX(价格表!$B$4:$I$31,M521,2),IF(AND(J521&gt;0.3,J521&lt;=1),INDEX(价格表!$B$4:$I$31,M521,3),IF(AND(J521&gt;1,J521&lt;=2.2),INDEX(价格表!$B$4:$I$31,M521,4),IF(AND(J521&gt;2.2,J521&lt;=3.3),INDEX(价格表!$B$4:$I$31,M521,5),IF(AND(J521&gt;3.3,J521&lt;=4),INDEX(价格表!$B$4:$I$31,M521,6),IF(AND(J521&gt;4,J521&lt;=5.5),INDEX(价格表!$B$4:$I$31,M521,7),IF(J521&gt;5.5,2.6+INDEX(价格表!$B$4:$I$31,M521,8)*L521)))))))</f>
        <v>2.15</v>
      </c>
    </row>
    <row r="522" spans="1:14">
      <c r="A522" s="20">
        <v>4310939504075</v>
      </c>
      <c r="B522" s="18" t="s">
        <v>16</v>
      </c>
      <c r="C522" s="21">
        <v>20201212</v>
      </c>
      <c r="D522" s="21">
        <v>610538201209</v>
      </c>
      <c r="E522" s="21" t="s">
        <v>16</v>
      </c>
      <c r="F522" s="21">
        <v>20201222</v>
      </c>
      <c r="G522" s="21" t="s">
        <v>17</v>
      </c>
      <c r="H522" s="21" t="s">
        <v>27</v>
      </c>
      <c r="I522" s="21" t="s">
        <v>128</v>
      </c>
      <c r="J522" s="21">
        <v>1.51</v>
      </c>
      <c r="K522" s="21" t="s">
        <v>20</v>
      </c>
      <c r="L522">
        <f t="shared" si="8"/>
        <v>2</v>
      </c>
      <c r="M522">
        <f>MATCH(H:H,价格表!$B$4:$B$35,0)</f>
        <v>3</v>
      </c>
      <c r="N522" s="27">
        <f>IF(J522&lt;=0.3,INDEX(价格表!$B$4:$I$31,M522,2),IF(AND(J522&gt;0.3,J522&lt;=1),INDEX(价格表!$B$4:$I$31,M522,3),IF(AND(J522&gt;1,J522&lt;=2.2),INDEX(价格表!$B$4:$I$31,M522,4),IF(AND(J522&gt;2.2,J522&lt;=3.3),INDEX(价格表!$B$4:$I$31,M522,5),IF(AND(J522&gt;3.3,J522&lt;=4),INDEX(价格表!$B$4:$I$31,M522,6),IF(AND(J522&gt;4,J522&lt;=5.5),INDEX(价格表!$B$4:$I$31,M522,7),IF(J522&gt;5.5,2.6+INDEX(价格表!$B$4:$I$31,M522,8)*L522)))))))</f>
        <v>2.15</v>
      </c>
    </row>
    <row r="523" spans="1:14">
      <c r="A523" s="20">
        <v>4310939504077</v>
      </c>
      <c r="B523" s="18" t="s">
        <v>16</v>
      </c>
      <c r="C523" s="21">
        <v>20201212</v>
      </c>
      <c r="D523" s="21">
        <v>610538201209</v>
      </c>
      <c r="E523" s="21" t="s">
        <v>16</v>
      </c>
      <c r="F523" s="21">
        <v>20201222</v>
      </c>
      <c r="G523" s="21" t="s">
        <v>17</v>
      </c>
      <c r="H523" s="21" t="s">
        <v>23</v>
      </c>
      <c r="I523" s="21" t="s">
        <v>189</v>
      </c>
      <c r="J523" s="21">
        <v>1.45</v>
      </c>
      <c r="K523" s="21" t="s">
        <v>20</v>
      </c>
      <c r="L523">
        <f t="shared" si="8"/>
        <v>2</v>
      </c>
      <c r="M523">
        <f>MATCH(H:H,价格表!$B$4:$B$35,0)</f>
        <v>15</v>
      </c>
      <c r="N523" s="27">
        <f>IF(J523&lt;=0.3,INDEX(价格表!$B$4:$I$31,M523,2),IF(AND(J523&gt;0.3,J523&lt;=1),INDEX(价格表!$B$4:$I$31,M523,3),IF(AND(J523&gt;1,J523&lt;=2.2),INDEX(价格表!$B$4:$I$31,M523,4),IF(AND(J523&gt;2.2,J523&lt;=3.3),INDEX(价格表!$B$4:$I$31,M523,5),IF(AND(J523&gt;3.3,J523&lt;=4),INDEX(价格表!$B$4:$I$31,M523,6),IF(AND(J523&gt;4,J523&lt;=5.5),INDEX(价格表!$B$4:$I$31,M523,7),IF(J523&gt;5.5,2.6+INDEX(价格表!$B$4:$I$31,M523,8)*L523)))))))</f>
        <v>2.15</v>
      </c>
    </row>
    <row r="524" spans="1:14">
      <c r="A524" s="20">
        <v>4310939504078</v>
      </c>
      <c r="B524" s="18" t="s">
        <v>16</v>
      </c>
      <c r="C524" s="21">
        <v>20201212</v>
      </c>
      <c r="D524" s="21">
        <v>610538201209</v>
      </c>
      <c r="E524" s="21" t="s">
        <v>16</v>
      </c>
      <c r="F524" s="21">
        <v>20201222</v>
      </c>
      <c r="G524" s="21" t="s">
        <v>17</v>
      </c>
      <c r="H524" s="21" t="s">
        <v>21</v>
      </c>
      <c r="I524" s="21" t="s">
        <v>163</v>
      </c>
      <c r="J524" s="21">
        <v>1.45</v>
      </c>
      <c r="K524" s="21" t="s">
        <v>209</v>
      </c>
      <c r="L524">
        <f t="shared" si="8"/>
        <v>2</v>
      </c>
      <c r="M524">
        <f>MATCH(H:H,价格表!$B$4:$B$35,0)</f>
        <v>20</v>
      </c>
      <c r="N524" s="27">
        <f>IF(J524&lt;=0.3,INDEX(价格表!$B$4:$I$31,M524,2),IF(AND(J524&gt;0.3,J524&lt;=1),INDEX(价格表!$B$4:$I$31,M524,3),IF(AND(J524&gt;1,J524&lt;=2.2),INDEX(价格表!$B$4:$I$31,M524,4),IF(AND(J524&gt;2.2,J524&lt;=3.3),INDEX(价格表!$B$4:$I$31,M524,5),IF(AND(J524&gt;3.3,J524&lt;=4),INDEX(价格表!$B$4:$I$31,M524,6),IF(AND(J524&gt;4,J524&lt;=5.5),INDEX(价格表!$B$4:$I$31,M524,7),IF(J524&gt;5.5,2.6+INDEX(价格表!$B$4:$I$31,M524,8)*L524)))))))</f>
        <v>2.15</v>
      </c>
    </row>
    <row r="525" spans="1:14">
      <c r="A525" s="20">
        <v>4310939504079</v>
      </c>
      <c r="B525" s="18" t="s">
        <v>16</v>
      </c>
      <c r="C525" s="21">
        <v>20201212</v>
      </c>
      <c r="D525" s="21">
        <v>610538201209</v>
      </c>
      <c r="E525" s="21" t="s">
        <v>16</v>
      </c>
      <c r="F525" s="21">
        <v>20201222</v>
      </c>
      <c r="G525" s="21" t="s">
        <v>17</v>
      </c>
      <c r="H525" s="21" t="s">
        <v>27</v>
      </c>
      <c r="I525" s="21" t="s">
        <v>49</v>
      </c>
      <c r="J525" s="21">
        <v>1.44</v>
      </c>
      <c r="K525" s="21" t="s">
        <v>209</v>
      </c>
      <c r="L525">
        <f t="shared" si="8"/>
        <v>2</v>
      </c>
      <c r="M525">
        <f>MATCH(H:H,价格表!$B$4:$B$35,0)</f>
        <v>3</v>
      </c>
      <c r="N525" s="27">
        <f>IF(J525&lt;=0.3,INDEX(价格表!$B$4:$I$31,M525,2),IF(AND(J525&gt;0.3,J525&lt;=1),INDEX(价格表!$B$4:$I$31,M525,3),IF(AND(J525&gt;1,J525&lt;=2.2),INDEX(价格表!$B$4:$I$31,M525,4),IF(AND(J525&gt;2.2,J525&lt;=3.3),INDEX(价格表!$B$4:$I$31,M525,5),IF(AND(J525&gt;3.3,J525&lt;=4),INDEX(价格表!$B$4:$I$31,M525,6),IF(AND(J525&gt;4,J525&lt;=5.5),INDEX(价格表!$B$4:$I$31,M525,7),IF(J525&gt;5.5,2.6+INDEX(价格表!$B$4:$I$31,M525,8)*L525)))))))</f>
        <v>2.15</v>
      </c>
    </row>
    <row r="526" spans="1:14">
      <c r="A526" s="20">
        <v>4310939504080</v>
      </c>
      <c r="B526" s="18" t="s">
        <v>16</v>
      </c>
      <c r="C526" s="21">
        <v>20201212</v>
      </c>
      <c r="D526" s="21">
        <v>610538201209</v>
      </c>
      <c r="E526" s="21" t="s">
        <v>16</v>
      </c>
      <c r="F526" s="21">
        <v>20201222</v>
      </c>
      <c r="G526" s="21" t="s">
        <v>17</v>
      </c>
      <c r="H526" s="21" t="s">
        <v>18</v>
      </c>
      <c r="I526" s="21" t="s">
        <v>53</v>
      </c>
      <c r="J526" s="21">
        <v>1.43</v>
      </c>
      <c r="K526" s="21" t="s">
        <v>20</v>
      </c>
      <c r="L526">
        <f t="shared" si="8"/>
        <v>2</v>
      </c>
      <c r="M526">
        <f>MATCH(H:H,价格表!$B$4:$B$35,0)</f>
        <v>1</v>
      </c>
      <c r="N526" s="27">
        <f>IF(J526&lt;=0.3,INDEX(价格表!$B$4:$I$31,M526,2),IF(AND(J526&gt;0.3,J526&lt;=1),INDEX(价格表!$B$4:$I$31,M526,3),IF(AND(J526&gt;1,J526&lt;=2.2),INDEX(价格表!$B$4:$I$31,M526,4),IF(AND(J526&gt;2.2,J526&lt;=3.3),INDEX(价格表!$B$4:$I$31,M526,5),IF(AND(J526&gt;3.3,J526&lt;=4),INDEX(价格表!$B$4:$I$31,M526,6),IF(AND(J526&gt;4,J526&lt;=5.5),INDEX(价格表!$B$4:$I$31,M526,7),IF(J526&gt;5.5,2.6+INDEX(价格表!$B$4:$I$31,M526,8)*L526)))))))</f>
        <v>2.15</v>
      </c>
    </row>
    <row r="527" spans="1:14">
      <c r="A527" s="20">
        <v>4310939506310</v>
      </c>
      <c r="B527" s="18" t="s">
        <v>16</v>
      </c>
      <c r="C527" s="21">
        <v>20201212</v>
      </c>
      <c r="D527" s="21">
        <v>610538201209</v>
      </c>
      <c r="E527" s="21" t="s">
        <v>16</v>
      </c>
      <c r="F527" s="21">
        <v>20201222</v>
      </c>
      <c r="G527" s="21" t="s">
        <v>17</v>
      </c>
      <c r="H527" s="21" t="s">
        <v>27</v>
      </c>
      <c r="I527" s="21" t="s">
        <v>28</v>
      </c>
      <c r="J527" s="21">
        <v>1.58</v>
      </c>
      <c r="K527" s="21" t="s">
        <v>20</v>
      </c>
      <c r="L527">
        <f t="shared" si="8"/>
        <v>2</v>
      </c>
      <c r="M527">
        <f>MATCH(H:H,价格表!$B$4:$B$35,0)</f>
        <v>3</v>
      </c>
      <c r="N527" s="27">
        <f>IF(J527&lt;=0.3,INDEX(价格表!$B$4:$I$31,M527,2),IF(AND(J527&gt;0.3,J527&lt;=1),INDEX(价格表!$B$4:$I$31,M527,3),IF(AND(J527&gt;1,J527&lt;=2.2),INDEX(价格表!$B$4:$I$31,M527,4),IF(AND(J527&gt;2.2,J527&lt;=3.3),INDEX(价格表!$B$4:$I$31,M527,5),IF(AND(J527&gt;3.3,J527&lt;=4),INDEX(价格表!$B$4:$I$31,M527,6),IF(AND(J527&gt;4,J527&lt;=5.5),INDEX(价格表!$B$4:$I$31,M527,7),IF(J527&gt;5.5,2.6+INDEX(价格表!$B$4:$I$31,M527,8)*L527)))))))</f>
        <v>2.15</v>
      </c>
    </row>
    <row r="528" spans="1:14">
      <c r="A528" s="20">
        <v>4310939506311</v>
      </c>
      <c r="B528" s="18" t="s">
        <v>16</v>
      </c>
      <c r="C528" s="21">
        <v>20201212</v>
      </c>
      <c r="D528" s="21">
        <v>610538201209</v>
      </c>
      <c r="E528" s="21" t="s">
        <v>16</v>
      </c>
      <c r="F528" s="21">
        <v>20201222</v>
      </c>
      <c r="G528" s="21" t="s">
        <v>17</v>
      </c>
      <c r="H528" s="21" t="s">
        <v>68</v>
      </c>
      <c r="I528" s="21" t="s">
        <v>193</v>
      </c>
      <c r="J528" s="21">
        <v>1.5</v>
      </c>
      <c r="K528" s="21" t="s">
        <v>20</v>
      </c>
      <c r="L528">
        <f t="shared" si="8"/>
        <v>2</v>
      </c>
      <c r="M528">
        <f>MATCH(H:H,价格表!$B$4:$B$35,0)</f>
        <v>5</v>
      </c>
      <c r="N528" s="27">
        <f>IF(J528&lt;=0.3,INDEX(价格表!$B$4:$I$31,M528,2),IF(AND(J528&gt;0.3,J528&lt;=1),INDEX(价格表!$B$4:$I$31,M528,3),IF(AND(J528&gt;1,J528&lt;=2.2),INDEX(价格表!$B$4:$I$31,M528,4),IF(AND(J528&gt;2.2,J528&lt;=3.3),INDEX(价格表!$B$4:$I$31,M528,5),IF(AND(J528&gt;3.3,J528&lt;=4),INDEX(价格表!$B$4:$I$31,M528,6),IF(AND(J528&gt;4,J528&lt;=5.5),INDEX(价格表!$B$4:$I$31,M528,7),IF(J528&gt;5.5,2.6+INDEX(价格表!$B$4:$I$31,M528,8)*L528)))))))</f>
        <v>2.15</v>
      </c>
    </row>
    <row r="529" spans="1:14">
      <c r="A529" s="20">
        <v>4310939506312</v>
      </c>
      <c r="B529" s="18" t="s">
        <v>16</v>
      </c>
      <c r="C529" s="21">
        <v>20201212</v>
      </c>
      <c r="D529" s="21">
        <v>610538201209</v>
      </c>
      <c r="E529" s="21" t="s">
        <v>16</v>
      </c>
      <c r="F529" s="21">
        <v>20201222</v>
      </c>
      <c r="G529" s="21" t="s">
        <v>17</v>
      </c>
      <c r="H529" s="21" t="s">
        <v>73</v>
      </c>
      <c r="I529" s="21" t="s">
        <v>93</v>
      </c>
      <c r="J529" s="21">
        <v>1.46</v>
      </c>
      <c r="K529" s="21" t="s">
        <v>20</v>
      </c>
      <c r="L529">
        <f t="shared" si="8"/>
        <v>2</v>
      </c>
      <c r="M529">
        <f>MATCH(H:H,价格表!$B$4:$B$35,0)</f>
        <v>7</v>
      </c>
      <c r="N529" s="27">
        <f>IF(J529&lt;=0.3,INDEX(价格表!$B$4:$I$31,M529,2),IF(AND(J529&gt;0.3,J529&lt;=1),INDEX(价格表!$B$4:$I$31,M529,3),IF(AND(J529&gt;1,J529&lt;=2.2),INDEX(价格表!$B$4:$I$31,M529,4),IF(AND(J529&gt;2.2,J529&lt;=3.3),INDEX(价格表!$B$4:$I$31,M529,5),IF(AND(J529&gt;3.3,J529&lt;=4),INDEX(价格表!$B$4:$I$31,M529,6),IF(AND(J529&gt;4,J529&lt;=5.5),INDEX(价格表!$B$4:$I$31,M529,7),IF(J529&gt;5.5,2.6+INDEX(价格表!$B$4:$I$31,M529,8)*L529)))))))</f>
        <v>2.15</v>
      </c>
    </row>
    <row r="530" spans="1:14">
      <c r="A530" s="20">
        <v>4310939506313</v>
      </c>
      <c r="B530" s="18" t="s">
        <v>16</v>
      </c>
      <c r="C530" s="21">
        <v>20201212</v>
      </c>
      <c r="D530" s="21">
        <v>610538201209</v>
      </c>
      <c r="E530" s="21" t="s">
        <v>16</v>
      </c>
      <c r="F530" s="21">
        <v>20201222</v>
      </c>
      <c r="G530" s="21" t="s">
        <v>17</v>
      </c>
      <c r="H530" s="21" t="s">
        <v>23</v>
      </c>
      <c r="I530" s="21" t="s">
        <v>24</v>
      </c>
      <c r="J530" s="21">
        <v>1.47</v>
      </c>
      <c r="K530" s="21" t="s">
        <v>20</v>
      </c>
      <c r="L530">
        <f t="shared" si="8"/>
        <v>2</v>
      </c>
      <c r="M530">
        <f>MATCH(H:H,价格表!$B$4:$B$35,0)</f>
        <v>15</v>
      </c>
      <c r="N530" s="27">
        <f>IF(J530&lt;=0.3,INDEX(价格表!$B$4:$I$31,M530,2),IF(AND(J530&gt;0.3,J530&lt;=1),INDEX(价格表!$B$4:$I$31,M530,3),IF(AND(J530&gt;1,J530&lt;=2.2),INDEX(价格表!$B$4:$I$31,M530,4),IF(AND(J530&gt;2.2,J530&lt;=3.3),INDEX(价格表!$B$4:$I$31,M530,5),IF(AND(J530&gt;3.3,J530&lt;=4),INDEX(价格表!$B$4:$I$31,M530,6),IF(AND(J530&gt;4,J530&lt;=5.5),INDEX(价格表!$B$4:$I$31,M530,7),IF(J530&gt;5.5,2.6+INDEX(价格表!$B$4:$I$31,M530,8)*L530)))))))</f>
        <v>2.15</v>
      </c>
    </row>
    <row r="531" spans="1:14">
      <c r="A531" s="20">
        <v>4310939506316</v>
      </c>
      <c r="B531" s="18" t="s">
        <v>16</v>
      </c>
      <c r="C531" s="21">
        <v>20201212</v>
      </c>
      <c r="D531" s="21">
        <v>610538201209</v>
      </c>
      <c r="E531" s="21" t="s">
        <v>16</v>
      </c>
      <c r="F531" s="21">
        <v>20201222</v>
      </c>
      <c r="G531" s="21" t="s">
        <v>17</v>
      </c>
      <c r="H531" s="21" t="s">
        <v>21</v>
      </c>
      <c r="I531" s="21" t="s">
        <v>228</v>
      </c>
      <c r="J531" s="21">
        <v>1.44</v>
      </c>
      <c r="K531" s="21" t="s">
        <v>20</v>
      </c>
      <c r="L531">
        <f t="shared" si="8"/>
        <v>2</v>
      </c>
      <c r="M531">
        <f>MATCH(H:H,价格表!$B$4:$B$35,0)</f>
        <v>20</v>
      </c>
      <c r="N531" s="27">
        <f>IF(J531&lt;=0.3,INDEX(价格表!$B$4:$I$31,M531,2),IF(AND(J531&gt;0.3,J531&lt;=1),INDEX(价格表!$B$4:$I$31,M531,3),IF(AND(J531&gt;1,J531&lt;=2.2),INDEX(价格表!$B$4:$I$31,M531,4),IF(AND(J531&gt;2.2,J531&lt;=3.3),INDEX(价格表!$B$4:$I$31,M531,5),IF(AND(J531&gt;3.3,J531&lt;=4),INDEX(价格表!$B$4:$I$31,M531,6),IF(AND(J531&gt;4,J531&lt;=5.5),INDEX(价格表!$B$4:$I$31,M531,7),IF(J531&gt;5.5,2.6+INDEX(价格表!$B$4:$I$31,M531,8)*L531)))))))</f>
        <v>2.15</v>
      </c>
    </row>
    <row r="532" spans="1:14">
      <c r="A532" s="20">
        <v>4310939506317</v>
      </c>
      <c r="B532" s="18" t="s">
        <v>16</v>
      </c>
      <c r="C532" s="21">
        <v>20201212</v>
      </c>
      <c r="D532" s="21">
        <v>610538201209</v>
      </c>
      <c r="E532" s="21" t="s">
        <v>16</v>
      </c>
      <c r="F532" s="21">
        <v>20201222</v>
      </c>
      <c r="G532" s="21" t="s">
        <v>17</v>
      </c>
      <c r="H532" s="21" t="s">
        <v>43</v>
      </c>
      <c r="I532" s="21" t="s">
        <v>44</v>
      </c>
      <c r="J532" s="21">
        <v>1.43</v>
      </c>
      <c r="K532" s="21" t="s">
        <v>20</v>
      </c>
      <c r="L532">
        <f t="shared" si="8"/>
        <v>2</v>
      </c>
      <c r="M532">
        <f>MATCH(H:H,价格表!$B$4:$B$35,0)</f>
        <v>10</v>
      </c>
      <c r="N532" s="27">
        <f>IF(J532&lt;=0.3,INDEX(价格表!$B$4:$I$31,M532,2),IF(AND(J532&gt;0.3,J532&lt;=1),INDEX(价格表!$B$4:$I$31,M532,3),IF(AND(J532&gt;1,J532&lt;=2.2),INDEX(价格表!$B$4:$I$31,M532,4),IF(AND(J532&gt;2.2,J532&lt;=3.3),INDEX(价格表!$B$4:$I$31,M532,5),IF(AND(J532&gt;3.3,J532&lt;=4),INDEX(价格表!$B$4:$I$31,M532,6),IF(AND(J532&gt;4,J532&lt;=5.5),INDEX(价格表!$B$4:$I$31,M532,7),IF(J532&gt;5.5,2.6+INDEX(价格表!$B$4:$I$31,M532,8)*L532)))))))</f>
        <v>2.15</v>
      </c>
    </row>
    <row r="533" spans="1:14">
      <c r="A533" s="20">
        <v>4310939506318</v>
      </c>
      <c r="B533" s="18" t="s">
        <v>16</v>
      </c>
      <c r="C533" s="21">
        <v>20201212</v>
      </c>
      <c r="D533" s="21">
        <v>610538201209</v>
      </c>
      <c r="E533" s="21" t="s">
        <v>16</v>
      </c>
      <c r="F533" s="21">
        <v>20201222</v>
      </c>
      <c r="G533" s="21" t="s">
        <v>17</v>
      </c>
      <c r="H533" s="21" t="s">
        <v>56</v>
      </c>
      <c r="I533" s="21" t="s">
        <v>149</v>
      </c>
      <c r="J533" s="21">
        <v>1.45</v>
      </c>
      <c r="K533" s="21" t="s">
        <v>20</v>
      </c>
      <c r="L533">
        <f t="shared" si="8"/>
        <v>2</v>
      </c>
      <c r="M533">
        <f>MATCH(H:H,价格表!$B$4:$B$35,0)</f>
        <v>11</v>
      </c>
      <c r="N533" s="27">
        <f>IF(J533&lt;=0.3,INDEX(价格表!$B$4:$I$31,M533,2),IF(AND(J533&gt;0.3,J533&lt;=1),INDEX(价格表!$B$4:$I$31,M533,3),IF(AND(J533&gt;1,J533&lt;=2.2),INDEX(价格表!$B$4:$I$31,M533,4),IF(AND(J533&gt;2.2,J533&lt;=3.3),INDEX(价格表!$B$4:$I$31,M533,5),IF(AND(J533&gt;3.3,J533&lt;=4),INDEX(价格表!$B$4:$I$31,M533,6),IF(AND(J533&gt;4,J533&lt;=5.5),INDEX(价格表!$B$4:$I$31,M533,7),IF(J533&gt;5.5,2.6+INDEX(价格表!$B$4:$I$31,M533,8)*L533)))))))</f>
        <v>2.15</v>
      </c>
    </row>
    <row r="534" spans="1:14">
      <c r="A534" s="20">
        <v>4310939506319</v>
      </c>
      <c r="B534" s="18" t="s">
        <v>16</v>
      </c>
      <c r="C534" s="21">
        <v>20201212</v>
      </c>
      <c r="D534" s="21">
        <v>610538201209</v>
      </c>
      <c r="E534" s="21" t="s">
        <v>16</v>
      </c>
      <c r="F534" s="21">
        <v>20201222</v>
      </c>
      <c r="G534" s="21" t="s">
        <v>17</v>
      </c>
      <c r="H534" s="21" t="s">
        <v>39</v>
      </c>
      <c r="I534" s="21" t="s">
        <v>208</v>
      </c>
      <c r="J534" s="21">
        <v>1.45</v>
      </c>
      <c r="K534" s="21" t="s">
        <v>20</v>
      </c>
      <c r="L534">
        <f t="shared" si="8"/>
        <v>2</v>
      </c>
      <c r="M534">
        <f>MATCH(H:H,价格表!$B$4:$B$35,0)</f>
        <v>23</v>
      </c>
      <c r="N534" s="27">
        <f>IF(J534&lt;=0.3,INDEX(价格表!$B$4:$I$31,M534,2),IF(AND(J534&gt;0.3,J534&lt;=1),INDEX(价格表!$B$4:$I$31,M534,3),IF(AND(J534&gt;1,J534&lt;=2.2),INDEX(价格表!$B$4:$I$31,M534,4),IF(AND(J534&gt;2.2,J534&lt;=3.3),INDEX(价格表!$B$4:$I$31,M534,5),IF(AND(J534&gt;3.3,J534&lt;=4),INDEX(价格表!$B$4:$I$31,M534,6),IF(AND(J534&gt;4,J534&lt;=5.5),INDEX(价格表!$B$4:$I$31,M534,7),IF(J534&gt;5.5,2.6+INDEX(价格表!$B$4:$I$31,M534,8)*L534)))))))</f>
        <v>2.15</v>
      </c>
    </row>
    <row r="535" spans="1:14">
      <c r="A535" s="20">
        <v>4310939507434</v>
      </c>
      <c r="B535" s="18" t="s">
        <v>16</v>
      </c>
      <c r="C535" s="21">
        <v>20201212</v>
      </c>
      <c r="D535" s="21">
        <v>610538201209</v>
      </c>
      <c r="E535" s="21" t="s">
        <v>16</v>
      </c>
      <c r="F535" s="21">
        <v>20201222</v>
      </c>
      <c r="G535" s="21" t="s">
        <v>17</v>
      </c>
      <c r="H535" s="21" t="s">
        <v>56</v>
      </c>
      <c r="I535" s="21" t="s">
        <v>57</v>
      </c>
      <c r="J535" s="21">
        <v>1.45</v>
      </c>
      <c r="K535" s="21" t="s">
        <v>20</v>
      </c>
      <c r="L535">
        <f t="shared" si="8"/>
        <v>2</v>
      </c>
      <c r="M535">
        <f>MATCH(H:H,价格表!$B$4:$B$35,0)</f>
        <v>11</v>
      </c>
      <c r="N535" s="27">
        <f>IF(J535&lt;=0.3,INDEX(价格表!$B$4:$I$31,M535,2),IF(AND(J535&gt;0.3,J535&lt;=1),INDEX(价格表!$B$4:$I$31,M535,3),IF(AND(J535&gt;1,J535&lt;=2.2),INDEX(价格表!$B$4:$I$31,M535,4),IF(AND(J535&gt;2.2,J535&lt;=3.3),INDEX(价格表!$B$4:$I$31,M535,5),IF(AND(J535&gt;3.3,J535&lt;=4),INDEX(价格表!$B$4:$I$31,M535,6),IF(AND(J535&gt;4,J535&lt;=5.5),INDEX(价格表!$B$4:$I$31,M535,7),IF(J535&gt;5.5,2.6+INDEX(价格表!$B$4:$I$31,M535,8)*L535)))))))</f>
        <v>2.15</v>
      </c>
    </row>
    <row r="536" spans="1:14">
      <c r="A536" s="20">
        <v>4310939507435</v>
      </c>
      <c r="B536" s="18" t="s">
        <v>16</v>
      </c>
      <c r="C536" s="21">
        <v>20201212</v>
      </c>
      <c r="D536" s="21">
        <v>610538201209</v>
      </c>
      <c r="E536" s="21" t="s">
        <v>16</v>
      </c>
      <c r="F536" s="21">
        <v>20201222</v>
      </c>
      <c r="G536" s="21" t="s">
        <v>17</v>
      </c>
      <c r="H536" s="21" t="s">
        <v>68</v>
      </c>
      <c r="I536" s="21" t="s">
        <v>175</v>
      </c>
      <c r="J536" s="21">
        <v>1.48</v>
      </c>
      <c r="K536" s="21" t="s">
        <v>20</v>
      </c>
      <c r="L536">
        <f t="shared" si="8"/>
        <v>2</v>
      </c>
      <c r="M536">
        <f>MATCH(H:H,价格表!$B$4:$B$35,0)</f>
        <v>5</v>
      </c>
      <c r="N536" s="27">
        <f>IF(J536&lt;=0.3,INDEX(价格表!$B$4:$I$31,M536,2),IF(AND(J536&gt;0.3,J536&lt;=1),INDEX(价格表!$B$4:$I$31,M536,3),IF(AND(J536&gt;1,J536&lt;=2.2),INDEX(价格表!$B$4:$I$31,M536,4),IF(AND(J536&gt;2.2,J536&lt;=3.3),INDEX(价格表!$B$4:$I$31,M536,5),IF(AND(J536&gt;3.3,J536&lt;=4),INDEX(价格表!$B$4:$I$31,M536,6),IF(AND(J536&gt;4,J536&lt;=5.5),INDEX(价格表!$B$4:$I$31,M536,7),IF(J536&gt;5.5,2.6+INDEX(价格表!$B$4:$I$31,M536,8)*L536)))))))</f>
        <v>2.15</v>
      </c>
    </row>
    <row r="537" spans="1:14">
      <c r="A537" s="20">
        <v>4310939507436</v>
      </c>
      <c r="B537" s="18" t="s">
        <v>16</v>
      </c>
      <c r="C537" s="21">
        <v>20201212</v>
      </c>
      <c r="D537" s="21">
        <v>610538201209</v>
      </c>
      <c r="E537" s="21" t="s">
        <v>16</v>
      </c>
      <c r="F537" s="21">
        <v>20201222</v>
      </c>
      <c r="G537" s="21" t="s">
        <v>17</v>
      </c>
      <c r="H537" s="21" t="s">
        <v>25</v>
      </c>
      <c r="I537" s="21" t="s">
        <v>219</v>
      </c>
      <c r="J537" s="21">
        <v>1.49</v>
      </c>
      <c r="K537" s="21" t="s">
        <v>20</v>
      </c>
      <c r="L537">
        <f t="shared" si="8"/>
        <v>2</v>
      </c>
      <c r="M537">
        <f>MATCH(H:H,价格表!$B$4:$B$35,0)</f>
        <v>25</v>
      </c>
      <c r="N537" s="27">
        <f>IF(J537&lt;=0.3,INDEX(价格表!$B$4:$I$31,M537,2),IF(AND(J537&gt;0.3,J537&lt;=1),INDEX(价格表!$B$4:$I$31,M537,3),IF(AND(J537&gt;1,J537&lt;=2.2),INDEX(价格表!$B$4:$I$31,M537,4),IF(AND(J537&gt;2.2,J537&lt;=3.3),INDEX(价格表!$B$4:$I$31,M537,5),IF(AND(J537&gt;3.3,J537&lt;=4),INDEX(价格表!$B$4:$I$31,M537,6),IF(AND(J537&gt;4,J537&lt;=5.5),INDEX(价格表!$B$4:$I$31,M537,7),IF(J537&gt;5.5,2.6+INDEX(价格表!$B$4:$I$31,M537,8)*L537)))))))</f>
        <v>2.15</v>
      </c>
    </row>
    <row r="538" spans="1:14">
      <c r="A538" s="20">
        <v>4310939507437</v>
      </c>
      <c r="B538" s="18" t="s">
        <v>16</v>
      </c>
      <c r="C538" s="21">
        <v>20201212</v>
      </c>
      <c r="D538" s="21">
        <v>610538201209</v>
      </c>
      <c r="E538" s="21" t="s">
        <v>16</v>
      </c>
      <c r="F538" s="21">
        <v>20201222</v>
      </c>
      <c r="G538" s="21" t="s">
        <v>17</v>
      </c>
      <c r="H538" s="21" t="s">
        <v>23</v>
      </c>
      <c r="I538" s="21" t="s">
        <v>99</v>
      </c>
      <c r="J538" s="21">
        <v>1.46</v>
      </c>
      <c r="K538" s="21" t="s">
        <v>20</v>
      </c>
      <c r="L538">
        <f t="shared" si="8"/>
        <v>2</v>
      </c>
      <c r="M538">
        <f>MATCH(H:H,价格表!$B$4:$B$35,0)</f>
        <v>15</v>
      </c>
      <c r="N538" s="27">
        <f>IF(J538&lt;=0.3,INDEX(价格表!$B$4:$I$31,M538,2),IF(AND(J538&gt;0.3,J538&lt;=1),INDEX(价格表!$B$4:$I$31,M538,3),IF(AND(J538&gt;1,J538&lt;=2.2),INDEX(价格表!$B$4:$I$31,M538,4),IF(AND(J538&gt;2.2,J538&lt;=3.3),INDEX(价格表!$B$4:$I$31,M538,5),IF(AND(J538&gt;3.3,J538&lt;=4),INDEX(价格表!$B$4:$I$31,M538,6),IF(AND(J538&gt;4,J538&lt;=5.5),INDEX(价格表!$B$4:$I$31,M538,7),IF(J538&gt;5.5,2.6+INDEX(价格表!$B$4:$I$31,M538,8)*L538)))))))</f>
        <v>2.15</v>
      </c>
    </row>
    <row r="539" spans="1:14">
      <c r="A539" s="20">
        <v>4310939507438</v>
      </c>
      <c r="B539" s="18" t="s">
        <v>16</v>
      </c>
      <c r="C539" s="21">
        <v>20201212</v>
      </c>
      <c r="D539" s="21">
        <v>610538201209</v>
      </c>
      <c r="E539" s="21" t="s">
        <v>16</v>
      </c>
      <c r="F539" s="21">
        <v>20201222</v>
      </c>
      <c r="G539" s="21" t="s">
        <v>17</v>
      </c>
      <c r="H539" s="21" t="s">
        <v>25</v>
      </c>
      <c r="I539" s="21" t="s">
        <v>188</v>
      </c>
      <c r="J539" s="21">
        <v>1.45</v>
      </c>
      <c r="K539" s="21" t="s">
        <v>20</v>
      </c>
      <c r="L539">
        <f t="shared" si="8"/>
        <v>2</v>
      </c>
      <c r="M539">
        <f>MATCH(H:H,价格表!$B$4:$B$35,0)</f>
        <v>25</v>
      </c>
      <c r="N539" s="27">
        <f>IF(J539&lt;=0.3,INDEX(价格表!$B$4:$I$31,M539,2),IF(AND(J539&gt;0.3,J539&lt;=1),INDEX(价格表!$B$4:$I$31,M539,3),IF(AND(J539&gt;1,J539&lt;=2.2),INDEX(价格表!$B$4:$I$31,M539,4),IF(AND(J539&gt;2.2,J539&lt;=3.3),INDEX(价格表!$B$4:$I$31,M539,5),IF(AND(J539&gt;3.3,J539&lt;=4),INDEX(价格表!$B$4:$I$31,M539,6),IF(AND(J539&gt;4,J539&lt;=5.5),INDEX(价格表!$B$4:$I$31,M539,7),IF(J539&gt;5.5,2.6+INDEX(价格表!$B$4:$I$31,M539,8)*L539)))))))</f>
        <v>2.15</v>
      </c>
    </row>
    <row r="540" spans="1:14">
      <c r="A540" s="20">
        <v>4310939507439</v>
      </c>
      <c r="B540" s="18" t="s">
        <v>16</v>
      </c>
      <c r="C540" s="21">
        <v>20201212</v>
      </c>
      <c r="D540" s="21">
        <v>610538201209</v>
      </c>
      <c r="E540" s="21" t="s">
        <v>16</v>
      </c>
      <c r="F540" s="21">
        <v>20201222</v>
      </c>
      <c r="G540" s="21" t="s">
        <v>17</v>
      </c>
      <c r="H540" s="21" t="s">
        <v>23</v>
      </c>
      <c r="I540" s="21" t="s">
        <v>98</v>
      </c>
      <c r="J540" s="21">
        <v>1.46</v>
      </c>
      <c r="K540" s="21" t="s">
        <v>20</v>
      </c>
      <c r="L540">
        <f t="shared" si="8"/>
        <v>2</v>
      </c>
      <c r="M540">
        <f>MATCH(H:H,价格表!$B$4:$B$35,0)</f>
        <v>15</v>
      </c>
      <c r="N540" s="27">
        <f>IF(J540&lt;=0.3,INDEX(价格表!$B$4:$I$31,M540,2),IF(AND(J540&gt;0.3,J540&lt;=1),INDEX(价格表!$B$4:$I$31,M540,3),IF(AND(J540&gt;1,J540&lt;=2.2),INDEX(价格表!$B$4:$I$31,M540,4),IF(AND(J540&gt;2.2,J540&lt;=3.3),INDEX(价格表!$B$4:$I$31,M540,5),IF(AND(J540&gt;3.3,J540&lt;=4),INDEX(价格表!$B$4:$I$31,M540,6),IF(AND(J540&gt;4,J540&lt;=5.5),INDEX(价格表!$B$4:$I$31,M540,7),IF(J540&gt;5.5,2.6+INDEX(价格表!$B$4:$I$31,M540,8)*L540)))))))</f>
        <v>2.15</v>
      </c>
    </row>
    <row r="541" spans="1:14">
      <c r="A541" s="20">
        <v>4310939507440</v>
      </c>
      <c r="B541" s="18" t="s">
        <v>16</v>
      </c>
      <c r="C541" s="21">
        <v>20201212</v>
      </c>
      <c r="D541" s="21">
        <v>610538201209</v>
      </c>
      <c r="E541" s="21" t="s">
        <v>16</v>
      </c>
      <c r="F541" s="21">
        <v>20201222</v>
      </c>
      <c r="G541" s="21" t="s">
        <v>17</v>
      </c>
      <c r="H541" s="21" t="s">
        <v>56</v>
      </c>
      <c r="I541" s="21" t="s">
        <v>106</v>
      </c>
      <c r="J541" s="21">
        <v>1.46</v>
      </c>
      <c r="K541" s="21" t="s">
        <v>20</v>
      </c>
      <c r="L541">
        <f t="shared" si="8"/>
        <v>2</v>
      </c>
      <c r="M541">
        <f>MATCH(H:H,价格表!$B$4:$B$35,0)</f>
        <v>11</v>
      </c>
      <c r="N541" s="27">
        <f>IF(J541&lt;=0.3,INDEX(价格表!$B$4:$I$31,M541,2),IF(AND(J541&gt;0.3,J541&lt;=1),INDEX(价格表!$B$4:$I$31,M541,3),IF(AND(J541&gt;1,J541&lt;=2.2),INDEX(价格表!$B$4:$I$31,M541,4),IF(AND(J541&gt;2.2,J541&lt;=3.3),INDEX(价格表!$B$4:$I$31,M541,5),IF(AND(J541&gt;3.3,J541&lt;=4),INDEX(价格表!$B$4:$I$31,M541,6),IF(AND(J541&gt;4,J541&lt;=5.5),INDEX(价格表!$B$4:$I$31,M541,7),IF(J541&gt;5.5,2.6+INDEX(价格表!$B$4:$I$31,M541,8)*L541)))))))</f>
        <v>2.15</v>
      </c>
    </row>
    <row r="542" spans="1:14">
      <c r="A542" s="20">
        <v>4310939507441</v>
      </c>
      <c r="B542" s="18" t="s">
        <v>16</v>
      </c>
      <c r="C542" s="21">
        <v>20201212</v>
      </c>
      <c r="D542" s="21">
        <v>610538201209</v>
      </c>
      <c r="E542" s="21" t="s">
        <v>16</v>
      </c>
      <c r="F542" s="21">
        <v>20201222</v>
      </c>
      <c r="G542" s="21" t="s">
        <v>17</v>
      </c>
      <c r="H542" s="21" t="s">
        <v>56</v>
      </c>
      <c r="I542" s="21" t="s">
        <v>141</v>
      </c>
      <c r="J542" s="21">
        <v>1.49</v>
      </c>
      <c r="K542" s="21" t="s">
        <v>20</v>
      </c>
      <c r="L542">
        <f t="shared" si="8"/>
        <v>2</v>
      </c>
      <c r="M542">
        <f>MATCH(H:H,价格表!$B$4:$B$35,0)</f>
        <v>11</v>
      </c>
      <c r="N542" s="27">
        <f>IF(J542&lt;=0.3,INDEX(价格表!$B$4:$I$31,M542,2),IF(AND(J542&gt;0.3,J542&lt;=1),INDEX(价格表!$B$4:$I$31,M542,3),IF(AND(J542&gt;1,J542&lt;=2.2),INDEX(价格表!$B$4:$I$31,M542,4),IF(AND(J542&gt;2.2,J542&lt;=3.3),INDEX(价格表!$B$4:$I$31,M542,5),IF(AND(J542&gt;3.3,J542&lt;=4),INDEX(价格表!$B$4:$I$31,M542,6),IF(AND(J542&gt;4,J542&lt;=5.5),INDEX(价格表!$B$4:$I$31,M542,7),IF(J542&gt;5.5,2.6+INDEX(价格表!$B$4:$I$31,M542,8)*L542)))))))</f>
        <v>2.15</v>
      </c>
    </row>
    <row r="543" spans="1:14">
      <c r="A543" s="20">
        <v>4310939507442</v>
      </c>
      <c r="B543" s="18" t="s">
        <v>16</v>
      </c>
      <c r="C543" s="21">
        <v>20201212</v>
      </c>
      <c r="D543" s="21">
        <v>610538201209</v>
      </c>
      <c r="E543" s="21" t="s">
        <v>16</v>
      </c>
      <c r="F543" s="21">
        <v>20201222</v>
      </c>
      <c r="G543" s="21" t="s">
        <v>17</v>
      </c>
      <c r="H543" s="21" t="s">
        <v>45</v>
      </c>
      <c r="I543" s="21" t="s">
        <v>48</v>
      </c>
      <c r="J543" s="21">
        <v>1.5</v>
      </c>
      <c r="K543" s="21" t="s">
        <v>20</v>
      </c>
      <c r="L543">
        <f t="shared" si="8"/>
        <v>2</v>
      </c>
      <c r="M543">
        <f>MATCH(H:H,价格表!$B$4:$B$35,0)</f>
        <v>9</v>
      </c>
      <c r="N543" s="27">
        <f>IF(J543&lt;=0.3,INDEX(价格表!$B$4:$I$31,M543,2),IF(AND(J543&gt;0.3,J543&lt;=1),INDEX(价格表!$B$4:$I$31,M543,3),IF(AND(J543&gt;1,J543&lt;=2.2),INDEX(价格表!$B$4:$I$31,M543,4),IF(AND(J543&gt;2.2,J543&lt;=3.3),INDEX(价格表!$B$4:$I$31,M543,5),IF(AND(J543&gt;3.3,J543&lt;=4),INDEX(价格表!$B$4:$I$31,M543,6),IF(AND(J543&gt;4,J543&lt;=5.5),INDEX(价格表!$B$4:$I$31,M543,7),IF(J543&gt;5.5,2.6+INDEX(价格表!$B$4:$I$31,M543,8)*L543)))))))</f>
        <v>2.15</v>
      </c>
    </row>
    <row r="544" spans="1:14">
      <c r="A544" s="20">
        <v>4310939507443</v>
      </c>
      <c r="B544" s="18" t="s">
        <v>16</v>
      </c>
      <c r="C544" s="21">
        <v>20201212</v>
      </c>
      <c r="D544" s="21">
        <v>610538201209</v>
      </c>
      <c r="E544" s="21" t="s">
        <v>16</v>
      </c>
      <c r="F544" s="21">
        <v>20201222</v>
      </c>
      <c r="G544" s="21" t="s">
        <v>17</v>
      </c>
      <c r="H544" s="21" t="s">
        <v>35</v>
      </c>
      <c r="I544" s="21" t="s">
        <v>229</v>
      </c>
      <c r="J544" s="21">
        <v>1.65</v>
      </c>
      <c r="K544" s="21" t="s">
        <v>20</v>
      </c>
      <c r="L544">
        <f t="shared" si="8"/>
        <v>2</v>
      </c>
      <c r="M544">
        <f>MATCH(H:H,价格表!$B$4:$B$35,0)</f>
        <v>22</v>
      </c>
      <c r="N544" s="27">
        <f>IF(J544&lt;=0.3,INDEX(价格表!$B$4:$I$31,M544,2),IF(AND(J544&gt;0.3,J544&lt;=1),INDEX(价格表!$B$4:$I$31,M544,3),IF(AND(J544&gt;1,J544&lt;=2.2),INDEX(价格表!$B$4:$I$31,M544,4),IF(AND(J544&gt;2.2,J544&lt;=3.3),INDEX(价格表!$B$4:$I$31,M544,5),IF(AND(J544&gt;3.3,J544&lt;=4),INDEX(价格表!$B$4:$I$31,M544,6),IF(AND(J544&gt;4,J544&lt;=5.5),INDEX(价格表!$B$4:$I$31,M544,7),IF(J544&gt;5.5,2.6+INDEX(价格表!$B$4:$I$31,M544,8)*L544)))))))</f>
        <v>2.15</v>
      </c>
    </row>
    <row r="545" spans="1:14">
      <c r="A545" s="20">
        <v>4310939507453</v>
      </c>
      <c r="B545" s="18" t="s">
        <v>16</v>
      </c>
      <c r="C545" s="21">
        <v>20201212</v>
      </c>
      <c r="D545" s="21">
        <v>610538201209</v>
      </c>
      <c r="E545" s="21" t="s">
        <v>16</v>
      </c>
      <c r="F545" s="21">
        <v>20201222</v>
      </c>
      <c r="G545" s="21" t="s">
        <v>17</v>
      </c>
      <c r="H545" s="21" t="s">
        <v>39</v>
      </c>
      <c r="I545" s="21" t="s">
        <v>81</v>
      </c>
      <c r="J545" s="21">
        <v>1.62</v>
      </c>
      <c r="K545" s="21" t="s">
        <v>20</v>
      </c>
      <c r="L545">
        <f t="shared" si="8"/>
        <v>2</v>
      </c>
      <c r="M545">
        <f>MATCH(H:H,价格表!$B$4:$B$35,0)</f>
        <v>23</v>
      </c>
      <c r="N545" s="27">
        <f>IF(J545&lt;=0.3,INDEX(价格表!$B$4:$I$31,M545,2),IF(AND(J545&gt;0.3,J545&lt;=1),INDEX(价格表!$B$4:$I$31,M545,3),IF(AND(J545&gt;1,J545&lt;=2.2),INDEX(价格表!$B$4:$I$31,M545,4),IF(AND(J545&gt;2.2,J545&lt;=3.3),INDEX(价格表!$B$4:$I$31,M545,5),IF(AND(J545&gt;3.3,J545&lt;=4),INDEX(价格表!$B$4:$I$31,M545,6),IF(AND(J545&gt;4,J545&lt;=5.5),INDEX(价格表!$B$4:$I$31,M545,7),IF(J545&gt;5.5,2.6+INDEX(价格表!$B$4:$I$31,M545,8)*L545)))))))</f>
        <v>2.15</v>
      </c>
    </row>
    <row r="546" spans="1:14">
      <c r="A546" s="20">
        <v>4310939507455</v>
      </c>
      <c r="B546" s="18" t="s">
        <v>16</v>
      </c>
      <c r="C546" s="21">
        <v>20201212</v>
      </c>
      <c r="D546" s="21">
        <v>610538201209</v>
      </c>
      <c r="E546" s="21" t="s">
        <v>16</v>
      </c>
      <c r="F546" s="21">
        <v>20201222</v>
      </c>
      <c r="G546" s="21" t="s">
        <v>17</v>
      </c>
      <c r="H546" s="21" t="s">
        <v>37</v>
      </c>
      <c r="I546" s="21" t="s">
        <v>38</v>
      </c>
      <c r="J546" s="21">
        <v>1.45</v>
      </c>
      <c r="K546" s="21" t="s">
        <v>20</v>
      </c>
      <c r="L546">
        <f t="shared" si="8"/>
        <v>2</v>
      </c>
      <c r="M546">
        <f>MATCH(H:H,价格表!$B$4:$B$35,0)</f>
        <v>12</v>
      </c>
      <c r="N546" s="27">
        <f>IF(J546&lt;=0.3,INDEX(价格表!$B$4:$I$31,M546,2),IF(AND(J546&gt;0.3,J546&lt;=1),INDEX(价格表!$B$4:$I$31,M546,3),IF(AND(J546&gt;1,J546&lt;=2.2),INDEX(价格表!$B$4:$I$31,M546,4),IF(AND(J546&gt;2.2,J546&lt;=3.3),INDEX(价格表!$B$4:$I$31,M546,5),IF(AND(J546&gt;3.3,J546&lt;=4),INDEX(价格表!$B$4:$I$31,M546,6),IF(AND(J546&gt;4,J546&lt;=5.5),INDEX(价格表!$B$4:$I$31,M546,7),IF(J546&gt;5.5,2.6+INDEX(价格表!$B$4:$I$31,M546,8)*L546)))))))</f>
        <v>2.15</v>
      </c>
    </row>
    <row r="547" spans="1:14">
      <c r="A547" s="20">
        <v>4310939507456</v>
      </c>
      <c r="B547" s="18" t="s">
        <v>16</v>
      </c>
      <c r="C547" s="21">
        <v>20201212</v>
      </c>
      <c r="D547" s="21">
        <v>610538201209</v>
      </c>
      <c r="E547" s="21" t="s">
        <v>16</v>
      </c>
      <c r="F547" s="21">
        <v>20201222</v>
      </c>
      <c r="G547" s="21" t="s">
        <v>17</v>
      </c>
      <c r="H547" s="21" t="s">
        <v>50</v>
      </c>
      <c r="I547" s="21" t="s">
        <v>51</v>
      </c>
      <c r="J547" s="21">
        <v>1.45</v>
      </c>
      <c r="K547" s="21" t="s">
        <v>20</v>
      </c>
      <c r="L547">
        <f t="shared" si="8"/>
        <v>2</v>
      </c>
      <c r="M547">
        <f>MATCH(H:H,价格表!$B$4:$B$35,0)</f>
        <v>4</v>
      </c>
      <c r="N547" s="27">
        <f>IF(J547&lt;=0.3,INDEX(价格表!$B$4:$I$31,M547,2),IF(AND(J547&gt;0.3,J547&lt;=1),INDEX(价格表!$B$4:$I$31,M547,3),IF(AND(J547&gt;1,J547&lt;=2.2),INDEX(价格表!$B$4:$I$31,M547,4),IF(AND(J547&gt;2.2,J547&lt;=3.3),INDEX(价格表!$B$4:$I$31,M547,5),IF(AND(J547&gt;3.3,J547&lt;=4),INDEX(价格表!$B$4:$I$31,M547,6),IF(AND(J547&gt;4,J547&lt;=5.5),INDEX(价格表!$B$4:$I$31,M547,7),IF(J547&gt;5.5,2.6+INDEX(价格表!$B$4:$I$31,M547,8)*L547)))))))</f>
        <v>2.15</v>
      </c>
    </row>
    <row r="548" spans="1:14">
      <c r="A548" s="20">
        <v>4310939507457</v>
      </c>
      <c r="B548" s="18" t="s">
        <v>16</v>
      </c>
      <c r="C548" s="21">
        <v>20201212</v>
      </c>
      <c r="D548" s="21">
        <v>610538201209</v>
      </c>
      <c r="E548" s="21" t="s">
        <v>16</v>
      </c>
      <c r="F548" s="21">
        <v>20201222</v>
      </c>
      <c r="G548" s="21" t="s">
        <v>17</v>
      </c>
      <c r="H548" s="21" t="s">
        <v>43</v>
      </c>
      <c r="I548" s="21" t="s">
        <v>217</v>
      </c>
      <c r="J548" s="21">
        <v>1.46</v>
      </c>
      <c r="K548" s="21" t="s">
        <v>20</v>
      </c>
      <c r="L548">
        <f t="shared" si="8"/>
        <v>2</v>
      </c>
      <c r="M548">
        <f>MATCH(H:H,价格表!$B$4:$B$35,0)</f>
        <v>10</v>
      </c>
      <c r="N548" s="27">
        <f>IF(J548&lt;=0.3,INDEX(价格表!$B$4:$I$31,M548,2),IF(AND(J548&gt;0.3,J548&lt;=1),INDEX(价格表!$B$4:$I$31,M548,3),IF(AND(J548&gt;1,J548&lt;=2.2),INDEX(价格表!$B$4:$I$31,M548,4),IF(AND(J548&gt;2.2,J548&lt;=3.3),INDEX(价格表!$B$4:$I$31,M548,5),IF(AND(J548&gt;3.3,J548&lt;=4),INDEX(价格表!$B$4:$I$31,M548,6),IF(AND(J548&gt;4,J548&lt;=5.5),INDEX(价格表!$B$4:$I$31,M548,7),IF(J548&gt;5.5,2.6+INDEX(价格表!$B$4:$I$31,M548,8)*L548)))))))</f>
        <v>2.15</v>
      </c>
    </row>
    <row r="549" spans="1:14">
      <c r="A549" s="20">
        <v>4310939507458</v>
      </c>
      <c r="B549" s="18" t="s">
        <v>16</v>
      </c>
      <c r="C549" s="21">
        <v>20201212</v>
      </c>
      <c r="D549" s="21">
        <v>610538201209</v>
      </c>
      <c r="E549" s="21" t="s">
        <v>16</v>
      </c>
      <c r="F549" s="21">
        <v>20201222</v>
      </c>
      <c r="G549" s="21" t="s">
        <v>17</v>
      </c>
      <c r="H549" s="21" t="s">
        <v>27</v>
      </c>
      <c r="I549" s="21" t="s">
        <v>49</v>
      </c>
      <c r="J549" s="21">
        <v>1.47</v>
      </c>
      <c r="K549" s="21" t="s">
        <v>20</v>
      </c>
      <c r="L549">
        <f t="shared" si="8"/>
        <v>2</v>
      </c>
      <c r="M549">
        <f>MATCH(H:H,价格表!$B$4:$B$35,0)</f>
        <v>3</v>
      </c>
      <c r="N549" s="27">
        <f>IF(J549&lt;=0.3,INDEX(价格表!$B$4:$I$31,M549,2),IF(AND(J549&gt;0.3,J549&lt;=1),INDEX(价格表!$B$4:$I$31,M549,3),IF(AND(J549&gt;1,J549&lt;=2.2),INDEX(价格表!$B$4:$I$31,M549,4),IF(AND(J549&gt;2.2,J549&lt;=3.3),INDEX(价格表!$B$4:$I$31,M549,5),IF(AND(J549&gt;3.3,J549&lt;=4),INDEX(价格表!$B$4:$I$31,M549,6),IF(AND(J549&gt;4,J549&lt;=5.5),INDEX(价格表!$B$4:$I$31,M549,7),IF(J549&gt;5.5,2.6+INDEX(价格表!$B$4:$I$31,M549,8)*L549)))))))</f>
        <v>2.15</v>
      </c>
    </row>
    <row r="550" spans="1:14">
      <c r="A550" s="20">
        <v>4310939507460</v>
      </c>
      <c r="B550" s="18" t="s">
        <v>16</v>
      </c>
      <c r="C550" s="21">
        <v>20201212</v>
      </c>
      <c r="D550" s="21">
        <v>610538201209</v>
      </c>
      <c r="E550" s="21" t="s">
        <v>16</v>
      </c>
      <c r="F550" s="21">
        <v>20201222</v>
      </c>
      <c r="G550" s="21" t="s">
        <v>17</v>
      </c>
      <c r="H550" s="21" t="s">
        <v>21</v>
      </c>
      <c r="I550" s="21" t="s">
        <v>179</v>
      </c>
      <c r="J550" s="21">
        <v>1.55</v>
      </c>
      <c r="K550" s="21" t="s">
        <v>20</v>
      </c>
      <c r="L550">
        <f t="shared" si="8"/>
        <v>2</v>
      </c>
      <c r="M550">
        <f>MATCH(H:H,价格表!$B$4:$B$35,0)</f>
        <v>20</v>
      </c>
      <c r="N550" s="27">
        <f>IF(J550&lt;=0.3,INDEX(价格表!$B$4:$I$31,M550,2),IF(AND(J550&gt;0.3,J550&lt;=1),INDEX(价格表!$B$4:$I$31,M550,3),IF(AND(J550&gt;1,J550&lt;=2.2),INDEX(价格表!$B$4:$I$31,M550,4),IF(AND(J550&gt;2.2,J550&lt;=3.3),INDEX(价格表!$B$4:$I$31,M550,5),IF(AND(J550&gt;3.3,J550&lt;=4),INDEX(价格表!$B$4:$I$31,M550,6),IF(AND(J550&gt;4,J550&lt;=5.5),INDEX(价格表!$B$4:$I$31,M550,7),IF(J550&gt;5.5,2.6+INDEX(价格表!$B$4:$I$31,M550,8)*L550)))))))</f>
        <v>2.15</v>
      </c>
    </row>
    <row r="551" spans="1:14">
      <c r="A551" s="20">
        <v>4310939507461</v>
      </c>
      <c r="B551" s="18" t="s">
        <v>16</v>
      </c>
      <c r="C551" s="21">
        <v>20201212</v>
      </c>
      <c r="D551" s="21">
        <v>610538201209</v>
      </c>
      <c r="E551" s="21" t="s">
        <v>16</v>
      </c>
      <c r="F551" s="21">
        <v>20201222</v>
      </c>
      <c r="G551" s="21" t="s">
        <v>17</v>
      </c>
      <c r="H551" s="21" t="s">
        <v>73</v>
      </c>
      <c r="I551" s="21" t="s">
        <v>207</v>
      </c>
      <c r="J551" s="21">
        <v>1.8</v>
      </c>
      <c r="K551" s="21" t="s">
        <v>20</v>
      </c>
      <c r="L551">
        <f t="shared" si="8"/>
        <v>2</v>
      </c>
      <c r="M551">
        <f>MATCH(H:H,价格表!$B$4:$B$35,0)</f>
        <v>7</v>
      </c>
      <c r="N551" s="27">
        <f>IF(J551&lt;=0.3,INDEX(价格表!$B$4:$I$31,M551,2),IF(AND(J551&gt;0.3,J551&lt;=1),INDEX(价格表!$B$4:$I$31,M551,3),IF(AND(J551&gt;1,J551&lt;=2.2),INDEX(价格表!$B$4:$I$31,M551,4),IF(AND(J551&gt;2.2,J551&lt;=3.3),INDEX(价格表!$B$4:$I$31,M551,5),IF(AND(J551&gt;3.3,J551&lt;=4),INDEX(价格表!$B$4:$I$31,M551,6),IF(AND(J551&gt;4,J551&lt;=5.5),INDEX(价格表!$B$4:$I$31,M551,7),IF(J551&gt;5.5,2.6+INDEX(价格表!$B$4:$I$31,M551,8)*L551)))))))</f>
        <v>2.15</v>
      </c>
    </row>
    <row r="552" spans="1:14">
      <c r="A552" s="20">
        <v>4310939507462</v>
      </c>
      <c r="B552" s="18" t="s">
        <v>16</v>
      </c>
      <c r="C552" s="21">
        <v>20201212</v>
      </c>
      <c r="D552" s="21">
        <v>610538201209</v>
      </c>
      <c r="E552" s="21" t="s">
        <v>16</v>
      </c>
      <c r="F552" s="21">
        <v>20201222</v>
      </c>
      <c r="G552" s="21" t="s">
        <v>17</v>
      </c>
      <c r="H552" s="21" t="s">
        <v>37</v>
      </c>
      <c r="I552" s="21" t="s">
        <v>72</v>
      </c>
      <c r="J552" s="21">
        <v>1.49</v>
      </c>
      <c r="K552" s="21" t="s">
        <v>20</v>
      </c>
      <c r="L552">
        <f t="shared" si="8"/>
        <v>2</v>
      </c>
      <c r="M552">
        <f>MATCH(H:H,价格表!$B$4:$B$35,0)</f>
        <v>12</v>
      </c>
      <c r="N552" s="27">
        <f>IF(J552&lt;=0.3,INDEX(价格表!$B$4:$I$31,M552,2),IF(AND(J552&gt;0.3,J552&lt;=1),INDEX(价格表!$B$4:$I$31,M552,3),IF(AND(J552&gt;1,J552&lt;=2.2),INDEX(价格表!$B$4:$I$31,M552,4),IF(AND(J552&gt;2.2,J552&lt;=3.3),INDEX(价格表!$B$4:$I$31,M552,5),IF(AND(J552&gt;3.3,J552&lt;=4),INDEX(价格表!$B$4:$I$31,M552,6),IF(AND(J552&gt;4,J552&lt;=5.5),INDEX(价格表!$B$4:$I$31,M552,7),IF(J552&gt;5.5,2.6+INDEX(价格表!$B$4:$I$31,M552,8)*L552)))))))</f>
        <v>2.15</v>
      </c>
    </row>
    <row r="553" spans="1:14">
      <c r="A553" s="20">
        <v>4310939507492</v>
      </c>
      <c r="B553" s="18" t="s">
        <v>16</v>
      </c>
      <c r="C553" s="21">
        <v>20201212</v>
      </c>
      <c r="D553" s="21">
        <v>610538201209</v>
      </c>
      <c r="E553" s="21" t="s">
        <v>16</v>
      </c>
      <c r="F553" s="21">
        <v>20201222</v>
      </c>
      <c r="G553" s="21" t="s">
        <v>17</v>
      </c>
      <c r="H553" s="21" t="s">
        <v>82</v>
      </c>
      <c r="I553" s="21" t="s">
        <v>83</v>
      </c>
      <c r="J553" s="21">
        <v>1.44</v>
      </c>
      <c r="K553" s="21" t="s">
        <v>20</v>
      </c>
      <c r="L553">
        <f t="shared" si="8"/>
        <v>2</v>
      </c>
      <c r="M553">
        <f>MATCH(H:H,价格表!$B$4:$B$35,0)</f>
        <v>2</v>
      </c>
      <c r="N553" s="27">
        <f>IF(J553&lt;=0.3,INDEX(价格表!$B$4:$I$31,M553,2),IF(AND(J553&gt;0.3,J553&lt;=1),INDEX(价格表!$B$4:$I$31,M553,3),IF(AND(J553&gt;1,J553&lt;=2.2),INDEX(价格表!$B$4:$I$31,M553,4),IF(AND(J553&gt;2.2,J553&lt;=3.3),INDEX(价格表!$B$4:$I$31,M553,5),IF(AND(J553&gt;3.3,J553&lt;=4),INDEX(价格表!$B$4:$I$31,M553,6),IF(AND(J553&gt;4,J553&lt;=5.5),INDEX(价格表!$B$4:$I$31,M553,7),IF(J553&gt;5.5,2.6+INDEX(价格表!$B$4:$I$31,M553,8)*L553)))))))</f>
        <v>2.15</v>
      </c>
    </row>
    <row r="554" spans="1:14">
      <c r="A554" s="20">
        <v>4310939507493</v>
      </c>
      <c r="B554" s="18" t="s">
        <v>16</v>
      </c>
      <c r="C554" s="21">
        <v>20201212</v>
      </c>
      <c r="D554" s="21">
        <v>610538201209</v>
      </c>
      <c r="E554" s="21" t="s">
        <v>16</v>
      </c>
      <c r="F554" s="21">
        <v>20201222</v>
      </c>
      <c r="G554" s="21" t="s">
        <v>17</v>
      </c>
      <c r="H554" s="21" t="s">
        <v>66</v>
      </c>
      <c r="I554" s="21" t="s">
        <v>230</v>
      </c>
      <c r="J554" s="21">
        <v>1.46</v>
      </c>
      <c r="K554" s="21" t="s">
        <v>20</v>
      </c>
      <c r="L554">
        <f t="shared" si="8"/>
        <v>2</v>
      </c>
      <c r="M554">
        <f>MATCH(H:H,价格表!$B$4:$B$35,0)</f>
        <v>17</v>
      </c>
      <c r="N554" s="27">
        <f>IF(J554&lt;=0.3,INDEX(价格表!$B$4:$I$31,M554,2),IF(AND(J554&gt;0.3,J554&lt;=1),INDEX(价格表!$B$4:$I$31,M554,3),IF(AND(J554&gt;1,J554&lt;=2.2),INDEX(价格表!$B$4:$I$31,M554,4),IF(AND(J554&gt;2.2,J554&lt;=3.3),INDEX(价格表!$B$4:$I$31,M554,5),IF(AND(J554&gt;3.3,J554&lt;=4),INDEX(价格表!$B$4:$I$31,M554,6),IF(AND(J554&gt;4,J554&lt;=5.5),INDEX(价格表!$B$4:$I$31,M554,7),IF(J554&gt;5.5,2.6+INDEX(价格表!$B$4:$I$31,M554,8)*L554)))))))</f>
        <v>2.15</v>
      </c>
    </row>
    <row r="555" spans="1:14">
      <c r="A555" s="20">
        <v>4310939507494</v>
      </c>
      <c r="B555" s="18" t="s">
        <v>16</v>
      </c>
      <c r="C555" s="21">
        <v>20201212</v>
      </c>
      <c r="D555" s="21">
        <v>610538201209</v>
      </c>
      <c r="E555" s="21" t="s">
        <v>16</v>
      </c>
      <c r="F555" s="21">
        <v>20201222</v>
      </c>
      <c r="G555" s="21" t="s">
        <v>17</v>
      </c>
      <c r="H555" s="21" t="s">
        <v>27</v>
      </c>
      <c r="I555" s="21" t="s">
        <v>176</v>
      </c>
      <c r="J555" s="21">
        <v>1.46</v>
      </c>
      <c r="K555" s="21" t="s">
        <v>20</v>
      </c>
      <c r="L555">
        <f t="shared" si="8"/>
        <v>2</v>
      </c>
      <c r="M555">
        <f>MATCH(H:H,价格表!$B$4:$B$35,0)</f>
        <v>3</v>
      </c>
      <c r="N555" s="27">
        <f>IF(J555&lt;=0.3,INDEX(价格表!$B$4:$I$31,M555,2),IF(AND(J555&gt;0.3,J555&lt;=1),INDEX(价格表!$B$4:$I$31,M555,3),IF(AND(J555&gt;1,J555&lt;=2.2),INDEX(价格表!$B$4:$I$31,M555,4),IF(AND(J555&gt;2.2,J555&lt;=3.3),INDEX(价格表!$B$4:$I$31,M555,5),IF(AND(J555&gt;3.3,J555&lt;=4),INDEX(价格表!$B$4:$I$31,M555,6),IF(AND(J555&gt;4,J555&lt;=5.5),INDEX(价格表!$B$4:$I$31,M555,7),IF(J555&gt;5.5,2.6+INDEX(价格表!$B$4:$I$31,M555,8)*L555)))))))</f>
        <v>2.15</v>
      </c>
    </row>
    <row r="556" spans="1:14">
      <c r="A556" s="20">
        <v>4310939507495</v>
      </c>
      <c r="B556" s="18" t="s">
        <v>16</v>
      </c>
      <c r="C556" s="21">
        <v>20201212</v>
      </c>
      <c r="D556" s="21">
        <v>610538201209</v>
      </c>
      <c r="E556" s="21" t="s">
        <v>16</v>
      </c>
      <c r="F556" s="21">
        <v>20201222</v>
      </c>
      <c r="G556" s="21" t="s">
        <v>17</v>
      </c>
      <c r="H556" s="21" t="s">
        <v>27</v>
      </c>
      <c r="I556" s="21" t="s">
        <v>155</v>
      </c>
      <c r="J556" s="21">
        <v>1.45</v>
      </c>
      <c r="K556" s="21" t="s">
        <v>20</v>
      </c>
      <c r="L556">
        <f t="shared" si="8"/>
        <v>2</v>
      </c>
      <c r="M556">
        <f>MATCH(H:H,价格表!$B$4:$B$35,0)</f>
        <v>3</v>
      </c>
      <c r="N556" s="27">
        <f>IF(J556&lt;=0.3,INDEX(价格表!$B$4:$I$31,M556,2),IF(AND(J556&gt;0.3,J556&lt;=1),INDEX(价格表!$B$4:$I$31,M556,3),IF(AND(J556&gt;1,J556&lt;=2.2),INDEX(价格表!$B$4:$I$31,M556,4),IF(AND(J556&gt;2.2,J556&lt;=3.3),INDEX(价格表!$B$4:$I$31,M556,5),IF(AND(J556&gt;3.3,J556&lt;=4),INDEX(价格表!$B$4:$I$31,M556,6),IF(AND(J556&gt;4,J556&lt;=5.5),INDEX(价格表!$B$4:$I$31,M556,7),IF(J556&gt;5.5,2.6+INDEX(价格表!$B$4:$I$31,M556,8)*L556)))))))</f>
        <v>2.15</v>
      </c>
    </row>
    <row r="557" spans="1:14">
      <c r="A557" s="20">
        <v>4310939507496</v>
      </c>
      <c r="B557" s="18" t="s">
        <v>16</v>
      </c>
      <c r="C557" s="21">
        <v>20201212</v>
      </c>
      <c r="D557" s="21">
        <v>610538201209</v>
      </c>
      <c r="E557" s="21" t="s">
        <v>16</v>
      </c>
      <c r="F557" s="21">
        <v>20201222</v>
      </c>
      <c r="G557" s="21" t="s">
        <v>17</v>
      </c>
      <c r="H557" s="21" t="s">
        <v>73</v>
      </c>
      <c r="I557" s="21" t="s">
        <v>231</v>
      </c>
      <c r="J557" s="21">
        <v>1.44</v>
      </c>
      <c r="K557" s="21" t="s">
        <v>20</v>
      </c>
      <c r="L557">
        <f t="shared" si="8"/>
        <v>2</v>
      </c>
      <c r="M557">
        <f>MATCH(H:H,价格表!$B$4:$B$35,0)</f>
        <v>7</v>
      </c>
      <c r="N557" s="27">
        <f>IF(J557&lt;=0.3,INDEX(价格表!$B$4:$I$31,M557,2),IF(AND(J557&gt;0.3,J557&lt;=1),INDEX(价格表!$B$4:$I$31,M557,3),IF(AND(J557&gt;1,J557&lt;=2.2),INDEX(价格表!$B$4:$I$31,M557,4),IF(AND(J557&gt;2.2,J557&lt;=3.3),INDEX(价格表!$B$4:$I$31,M557,5),IF(AND(J557&gt;3.3,J557&lt;=4),INDEX(价格表!$B$4:$I$31,M557,6),IF(AND(J557&gt;4,J557&lt;=5.5),INDEX(价格表!$B$4:$I$31,M557,7),IF(J557&gt;5.5,2.6+INDEX(价格表!$B$4:$I$31,M557,8)*L557)))))))</f>
        <v>2.15</v>
      </c>
    </row>
    <row r="558" spans="1:14">
      <c r="A558" s="20">
        <v>4310939507497</v>
      </c>
      <c r="B558" s="18" t="s">
        <v>16</v>
      </c>
      <c r="C558" s="21">
        <v>20201212</v>
      </c>
      <c r="D558" s="21">
        <v>610538201209</v>
      </c>
      <c r="E558" s="21" t="s">
        <v>16</v>
      </c>
      <c r="F558" s="21">
        <v>20201222</v>
      </c>
      <c r="G558" s="21" t="s">
        <v>17</v>
      </c>
      <c r="H558" s="21" t="s">
        <v>88</v>
      </c>
      <c r="I558" s="21" t="s">
        <v>232</v>
      </c>
      <c r="J558" s="21">
        <v>1.46</v>
      </c>
      <c r="K558" s="21" t="s">
        <v>20</v>
      </c>
      <c r="L558">
        <f t="shared" si="8"/>
        <v>2</v>
      </c>
      <c r="M558">
        <f>MATCH(H:H,价格表!$B$4:$B$35,0)</f>
        <v>19</v>
      </c>
      <c r="N558" s="27">
        <f>IF(J558&lt;=0.3,INDEX(价格表!$B$4:$I$31,M558,2),IF(AND(J558&gt;0.3,J558&lt;=1),INDEX(价格表!$B$4:$I$31,M558,3),IF(AND(J558&gt;1,J558&lt;=2.2),INDEX(价格表!$B$4:$I$31,M558,4),IF(AND(J558&gt;2.2,J558&lt;=3.3),INDEX(价格表!$B$4:$I$31,M558,5),IF(AND(J558&gt;3.3,J558&lt;=4),INDEX(价格表!$B$4:$I$31,M558,6),IF(AND(J558&gt;4,J558&lt;=5.5),INDEX(价格表!$B$4:$I$31,M558,7),IF(J558&gt;5.5,2.6+INDEX(价格表!$B$4:$I$31,M558,8)*L558)))))))</f>
        <v>2.15</v>
      </c>
    </row>
    <row r="559" spans="1:14">
      <c r="A559" s="20">
        <v>4310939507499</v>
      </c>
      <c r="B559" s="18" t="s">
        <v>16</v>
      </c>
      <c r="C559" s="21">
        <v>20201212</v>
      </c>
      <c r="D559" s="21">
        <v>610538201209</v>
      </c>
      <c r="E559" s="21" t="s">
        <v>16</v>
      </c>
      <c r="F559" s="21">
        <v>20201222</v>
      </c>
      <c r="G559" s="21" t="s">
        <v>17</v>
      </c>
      <c r="H559" s="21" t="s">
        <v>50</v>
      </c>
      <c r="I559" s="21" t="s">
        <v>166</v>
      </c>
      <c r="J559" s="21">
        <v>1.46</v>
      </c>
      <c r="K559" s="21" t="s">
        <v>20</v>
      </c>
      <c r="L559">
        <f t="shared" si="8"/>
        <v>2</v>
      </c>
      <c r="M559">
        <f>MATCH(H:H,价格表!$B$4:$B$35,0)</f>
        <v>4</v>
      </c>
      <c r="N559" s="27">
        <f>IF(J559&lt;=0.3,INDEX(价格表!$B$4:$I$31,M559,2),IF(AND(J559&gt;0.3,J559&lt;=1),INDEX(价格表!$B$4:$I$31,M559,3),IF(AND(J559&gt;1,J559&lt;=2.2),INDEX(价格表!$B$4:$I$31,M559,4),IF(AND(J559&gt;2.2,J559&lt;=3.3),INDEX(价格表!$B$4:$I$31,M559,5),IF(AND(J559&gt;3.3,J559&lt;=4),INDEX(价格表!$B$4:$I$31,M559,6),IF(AND(J559&gt;4,J559&lt;=5.5),INDEX(价格表!$B$4:$I$31,M559,7),IF(J559&gt;5.5,2.6+INDEX(价格表!$B$4:$I$31,M559,8)*L559)))))))</f>
        <v>2.15</v>
      </c>
    </row>
    <row r="560" spans="1:14">
      <c r="A560" s="20">
        <v>4310939510914</v>
      </c>
      <c r="B560" s="18" t="s">
        <v>16</v>
      </c>
      <c r="C560" s="21">
        <v>20201212</v>
      </c>
      <c r="D560" s="21">
        <v>610538201209</v>
      </c>
      <c r="E560" s="21" t="s">
        <v>16</v>
      </c>
      <c r="F560" s="21">
        <v>20201222</v>
      </c>
      <c r="G560" s="21" t="s">
        <v>17</v>
      </c>
      <c r="H560" s="21" t="s">
        <v>63</v>
      </c>
      <c r="I560" s="21" t="s">
        <v>187</v>
      </c>
      <c r="J560" s="21">
        <v>1.47</v>
      </c>
      <c r="K560" s="21" t="s">
        <v>20</v>
      </c>
      <c r="L560">
        <f t="shared" si="8"/>
        <v>2</v>
      </c>
      <c r="M560">
        <f>MATCH(H:H,价格表!$B$4:$B$35,0)</f>
        <v>21</v>
      </c>
      <c r="N560" s="27">
        <f>IF(J560&lt;=0.3,INDEX(价格表!$B$4:$I$31,M560,2),IF(AND(J560&gt;0.3,J560&lt;=1),INDEX(价格表!$B$4:$I$31,M560,3),IF(AND(J560&gt;1,J560&lt;=2.2),INDEX(价格表!$B$4:$I$31,M560,4),IF(AND(J560&gt;2.2,J560&lt;=3.3),INDEX(价格表!$B$4:$I$31,M560,5),IF(AND(J560&gt;3.3,J560&lt;=4),INDEX(价格表!$B$4:$I$31,M560,6),IF(AND(J560&gt;4,J560&lt;=5.5),INDEX(价格表!$B$4:$I$31,M560,7),IF(J560&gt;5.5,2.6+INDEX(价格表!$B$4:$I$31,M560,8)*L560)))))))</f>
        <v>2.15</v>
      </c>
    </row>
    <row r="561" spans="1:14">
      <c r="A561" s="20">
        <v>4310939510916</v>
      </c>
      <c r="B561" s="18" t="s">
        <v>16</v>
      </c>
      <c r="C561" s="21">
        <v>20201212</v>
      </c>
      <c r="D561" s="21">
        <v>610538201209</v>
      </c>
      <c r="E561" s="21" t="s">
        <v>16</v>
      </c>
      <c r="F561" s="21">
        <v>20201222</v>
      </c>
      <c r="G561" s="21" t="s">
        <v>17</v>
      </c>
      <c r="H561" s="21" t="s">
        <v>123</v>
      </c>
      <c r="I561" s="21" t="s">
        <v>198</v>
      </c>
      <c r="J561" s="21">
        <v>1.45</v>
      </c>
      <c r="K561" s="21" t="s">
        <v>20</v>
      </c>
      <c r="L561">
        <f t="shared" si="8"/>
        <v>2</v>
      </c>
      <c r="M561">
        <f>MATCH(H:H,价格表!$B$4:$B$35,0)</f>
        <v>30</v>
      </c>
      <c r="N561" s="27">
        <f>L561*7+3</f>
        <v>17</v>
      </c>
    </row>
    <row r="562" spans="1:14">
      <c r="A562" s="20">
        <v>4310939510917</v>
      </c>
      <c r="B562" s="18" t="s">
        <v>16</v>
      </c>
      <c r="C562" s="21">
        <v>20201212</v>
      </c>
      <c r="D562" s="21">
        <v>610538201209</v>
      </c>
      <c r="E562" s="21" t="s">
        <v>16</v>
      </c>
      <c r="F562" s="21">
        <v>20201222</v>
      </c>
      <c r="G562" s="21" t="s">
        <v>17</v>
      </c>
      <c r="H562" s="21" t="s">
        <v>27</v>
      </c>
      <c r="I562" s="21" t="s">
        <v>176</v>
      </c>
      <c r="J562" s="21">
        <v>1.44</v>
      </c>
      <c r="K562" s="21" t="s">
        <v>20</v>
      </c>
      <c r="L562">
        <f t="shared" si="8"/>
        <v>2</v>
      </c>
      <c r="M562">
        <f>MATCH(H:H,价格表!$B$4:$B$35,0)</f>
        <v>3</v>
      </c>
      <c r="N562" s="27">
        <f>IF(J562&lt;=0.3,INDEX(价格表!$B$4:$I$31,M562,2),IF(AND(J562&gt;0.3,J562&lt;=1),INDEX(价格表!$B$4:$I$31,M562,3),IF(AND(J562&gt;1,J562&lt;=2.2),INDEX(价格表!$B$4:$I$31,M562,4),IF(AND(J562&gt;2.2,J562&lt;=3.3),INDEX(价格表!$B$4:$I$31,M562,5),IF(AND(J562&gt;3.3,J562&lt;=4),INDEX(价格表!$B$4:$I$31,M562,6),IF(AND(J562&gt;4,J562&lt;=5.5),INDEX(价格表!$B$4:$I$31,M562,7),IF(J562&gt;5.5,2.6+INDEX(价格表!$B$4:$I$31,M562,8)*L562)))))))</f>
        <v>2.15</v>
      </c>
    </row>
    <row r="563" spans="1:14">
      <c r="A563" s="20">
        <v>4310939510919</v>
      </c>
      <c r="B563" s="18" t="s">
        <v>16</v>
      </c>
      <c r="C563" s="21">
        <v>20201212</v>
      </c>
      <c r="D563" s="21">
        <v>610538201209</v>
      </c>
      <c r="E563" s="21" t="s">
        <v>16</v>
      </c>
      <c r="F563" s="21">
        <v>20201222</v>
      </c>
      <c r="G563" s="21" t="s">
        <v>17</v>
      </c>
      <c r="H563" s="21" t="s">
        <v>25</v>
      </c>
      <c r="I563" s="21" t="s">
        <v>26</v>
      </c>
      <c r="J563" s="21">
        <v>1.46</v>
      </c>
      <c r="K563" s="21" t="s">
        <v>20</v>
      </c>
      <c r="L563">
        <f t="shared" si="8"/>
        <v>2</v>
      </c>
      <c r="M563">
        <f>MATCH(H:H,价格表!$B$4:$B$35,0)</f>
        <v>25</v>
      </c>
      <c r="N563" s="27">
        <f>IF(J563&lt;=0.3,INDEX(价格表!$B$4:$I$31,M563,2),IF(AND(J563&gt;0.3,J563&lt;=1),INDEX(价格表!$B$4:$I$31,M563,3),IF(AND(J563&gt;1,J563&lt;=2.2),INDEX(价格表!$B$4:$I$31,M563,4),IF(AND(J563&gt;2.2,J563&lt;=3.3),INDEX(价格表!$B$4:$I$31,M563,5),IF(AND(J563&gt;3.3,J563&lt;=4),INDEX(价格表!$B$4:$I$31,M563,6),IF(AND(J563&gt;4,J563&lt;=5.5),INDEX(价格表!$B$4:$I$31,M563,7),IF(J563&gt;5.5,2.6+INDEX(价格表!$B$4:$I$31,M563,8)*L563)))))))</f>
        <v>2.15</v>
      </c>
    </row>
    <row r="564" spans="1:14">
      <c r="A564" s="20">
        <v>4310939510920</v>
      </c>
      <c r="B564" s="18" t="s">
        <v>16</v>
      </c>
      <c r="C564" s="21">
        <v>20201212</v>
      </c>
      <c r="D564" s="21">
        <v>610538201209</v>
      </c>
      <c r="E564" s="21" t="s">
        <v>16</v>
      </c>
      <c r="F564" s="21">
        <v>20201222</v>
      </c>
      <c r="G564" s="21" t="s">
        <v>17</v>
      </c>
      <c r="H564" s="21" t="s">
        <v>33</v>
      </c>
      <c r="I564" s="21" t="s">
        <v>34</v>
      </c>
      <c r="J564" s="21">
        <v>1.46</v>
      </c>
      <c r="K564" s="21" t="s">
        <v>20</v>
      </c>
      <c r="L564">
        <f t="shared" si="8"/>
        <v>2</v>
      </c>
      <c r="M564">
        <f>MATCH(H:H,价格表!$B$4:$B$35,0)</f>
        <v>13</v>
      </c>
      <c r="N564" s="27">
        <f>IF(J564&lt;=0.3,INDEX(价格表!$B$4:$I$31,M564,2),IF(AND(J564&gt;0.3,J564&lt;=1),INDEX(价格表!$B$4:$I$31,M564,3),IF(AND(J564&gt;1,J564&lt;=2.2),INDEX(价格表!$B$4:$I$31,M564,4),IF(AND(J564&gt;2.2,J564&lt;=3.3),INDEX(价格表!$B$4:$I$31,M564,5),IF(AND(J564&gt;3.3,J564&lt;=4),INDEX(价格表!$B$4:$I$31,M564,6),IF(AND(J564&gt;4,J564&lt;=5.5),INDEX(价格表!$B$4:$I$31,M564,7),IF(J564&gt;5.5,2.6+INDEX(价格表!$B$4:$I$31,M564,8)*L564)))))))</f>
        <v>2.15</v>
      </c>
    </row>
    <row r="565" spans="1:14">
      <c r="A565" s="20">
        <v>4310939510921</v>
      </c>
      <c r="B565" s="18" t="s">
        <v>16</v>
      </c>
      <c r="C565" s="21">
        <v>20201212</v>
      </c>
      <c r="D565" s="21">
        <v>610538201209</v>
      </c>
      <c r="E565" s="21" t="s">
        <v>16</v>
      </c>
      <c r="F565" s="21">
        <v>20201222</v>
      </c>
      <c r="G565" s="21" t="s">
        <v>17</v>
      </c>
      <c r="H565" s="21" t="s">
        <v>18</v>
      </c>
      <c r="I565" s="21" t="s">
        <v>153</v>
      </c>
      <c r="J565" s="21">
        <v>1.46</v>
      </c>
      <c r="K565" s="21" t="s">
        <v>20</v>
      </c>
      <c r="L565">
        <f t="shared" si="8"/>
        <v>2</v>
      </c>
      <c r="M565">
        <f>MATCH(H:H,价格表!$B$4:$B$35,0)</f>
        <v>1</v>
      </c>
      <c r="N565" s="27">
        <f>IF(J565&lt;=0.3,INDEX(价格表!$B$4:$I$31,M565,2),IF(AND(J565&gt;0.3,J565&lt;=1),INDEX(价格表!$B$4:$I$31,M565,3),IF(AND(J565&gt;1,J565&lt;=2.2),INDEX(价格表!$B$4:$I$31,M565,4),IF(AND(J565&gt;2.2,J565&lt;=3.3),INDEX(价格表!$B$4:$I$31,M565,5),IF(AND(J565&gt;3.3,J565&lt;=4),INDEX(价格表!$B$4:$I$31,M565,6),IF(AND(J565&gt;4,J565&lt;=5.5),INDEX(价格表!$B$4:$I$31,M565,7),IF(J565&gt;5.5,2.6+INDEX(价格表!$B$4:$I$31,M565,8)*L565)))))))</f>
        <v>2.15</v>
      </c>
    </row>
    <row r="566" spans="1:14">
      <c r="A566" s="20">
        <v>4310939510922</v>
      </c>
      <c r="B566" s="18" t="s">
        <v>16</v>
      </c>
      <c r="C566" s="21">
        <v>20201212</v>
      </c>
      <c r="D566" s="21">
        <v>610538201209</v>
      </c>
      <c r="E566" s="21" t="s">
        <v>16</v>
      </c>
      <c r="F566" s="21">
        <v>20201222</v>
      </c>
      <c r="G566" s="21" t="s">
        <v>17</v>
      </c>
      <c r="H566" s="21" t="s">
        <v>43</v>
      </c>
      <c r="I566" s="21" t="s">
        <v>44</v>
      </c>
      <c r="J566" s="21">
        <v>1.45</v>
      </c>
      <c r="K566" s="21" t="s">
        <v>20</v>
      </c>
      <c r="L566">
        <f t="shared" si="8"/>
        <v>2</v>
      </c>
      <c r="M566">
        <f>MATCH(H:H,价格表!$B$4:$B$35,0)</f>
        <v>10</v>
      </c>
      <c r="N566" s="27">
        <f>IF(J566&lt;=0.3,INDEX(价格表!$B$4:$I$31,M566,2),IF(AND(J566&gt;0.3,J566&lt;=1),INDEX(价格表!$B$4:$I$31,M566,3),IF(AND(J566&gt;1,J566&lt;=2.2),INDEX(价格表!$B$4:$I$31,M566,4),IF(AND(J566&gt;2.2,J566&lt;=3.3),INDEX(价格表!$B$4:$I$31,M566,5),IF(AND(J566&gt;3.3,J566&lt;=4),INDEX(价格表!$B$4:$I$31,M566,6),IF(AND(J566&gt;4,J566&lt;=5.5),INDEX(价格表!$B$4:$I$31,M566,7),IF(J566&gt;5.5,2.6+INDEX(价格表!$B$4:$I$31,M566,8)*L566)))))))</f>
        <v>2.15</v>
      </c>
    </row>
    <row r="567" spans="1:14">
      <c r="A567" s="20">
        <v>4310939510923</v>
      </c>
      <c r="B567" s="18" t="s">
        <v>16</v>
      </c>
      <c r="C567" s="21">
        <v>20201212</v>
      </c>
      <c r="D567" s="21">
        <v>610538201209</v>
      </c>
      <c r="E567" s="21" t="s">
        <v>16</v>
      </c>
      <c r="F567" s="21">
        <v>20201222</v>
      </c>
      <c r="G567" s="21" t="s">
        <v>17</v>
      </c>
      <c r="H567" s="21" t="s">
        <v>27</v>
      </c>
      <c r="I567" s="21" t="s">
        <v>210</v>
      </c>
      <c r="J567" s="21">
        <v>1.47</v>
      </c>
      <c r="K567" s="21" t="s">
        <v>20</v>
      </c>
      <c r="L567">
        <f t="shared" si="8"/>
        <v>2</v>
      </c>
      <c r="M567">
        <f>MATCH(H:H,价格表!$B$4:$B$35,0)</f>
        <v>3</v>
      </c>
      <c r="N567" s="27">
        <f>IF(J567&lt;=0.3,INDEX(价格表!$B$4:$I$31,M567,2),IF(AND(J567&gt;0.3,J567&lt;=1),INDEX(价格表!$B$4:$I$31,M567,3),IF(AND(J567&gt;1,J567&lt;=2.2),INDEX(价格表!$B$4:$I$31,M567,4),IF(AND(J567&gt;2.2,J567&lt;=3.3),INDEX(价格表!$B$4:$I$31,M567,5),IF(AND(J567&gt;3.3,J567&lt;=4),INDEX(价格表!$B$4:$I$31,M567,6),IF(AND(J567&gt;4,J567&lt;=5.5),INDEX(价格表!$B$4:$I$31,M567,7),IF(J567&gt;5.5,2.6+INDEX(价格表!$B$4:$I$31,M567,8)*L567)))))))</f>
        <v>2.15</v>
      </c>
    </row>
    <row r="568" spans="1:14">
      <c r="A568" s="20">
        <v>4310939526487</v>
      </c>
      <c r="B568" s="18" t="s">
        <v>16</v>
      </c>
      <c r="C568" s="21">
        <v>20201212</v>
      </c>
      <c r="D568" s="21">
        <v>610538201209</v>
      </c>
      <c r="E568" s="21" t="s">
        <v>16</v>
      </c>
      <c r="F568" s="21">
        <v>20201222</v>
      </c>
      <c r="G568" s="21" t="s">
        <v>17</v>
      </c>
      <c r="H568" s="21" t="s">
        <v>27</v>
      </c>
      <c r="I568" s="21" t="s">
        <v>155</v>
      </c>
      <c r="J568" s="21">
        <v>1.45</v>
      </c>
      <c r="K568" s="21" t="s">
        <v>20</v>
      </c>
      <c r="L568">
        <f t="shared" si="8"/>
        <v>2</v>
      </c>
      <c r="M568">
        <f>MATCH(H:H,价格表!$B$4:$B$35,0)</f>
        <v>3</v>
      </c>
      <c r="N568" s="27">
        <f>IF(J568&lt;=0.3,INDEX(价格表!$B$4:$I$31,M568,2),IF(AND(J568&gt;0.3,J568&lt;=1),INDEX(价格表!$B$4:$I$31,M568,3),IF(AND(J568&gt;1,J568&lt;=2.2),INDEX(价格表!$B$4:$I$31,M568,4),IF(AND(J568&gt;2.2,J568&lt;=3.3),INDEX(价格表!$B$4:$I$31,M568,5),IF(AND(J568&gt;3.3,J568&lt;=4),INDEX(价格表!$B$4:$I$31,M568,6),IF(AND(J568&gt;4,J568&lt;=5.5),INDEX(价格表!$B$4:$I$31,M568,7),IF(J568&gt;5.5,2.6+INDEX(价格表!$B$4:$I$31,M568,8)*L568)))))))</f>
        <v>2.15</v>
      </c>
    </row>
    <row r="569" spans="1:14">
      <c r="A569" s="20">
        <v>4310939526488</v>
      </c>
      <c r="B569" s="18" t="s">
        <v>16</v>
      </c>
      <c r="C569" s="21">
        <v>20201212</v>
      </c>
      <c r="D569" s="21">
        <v>610538201209</v>
      </c>
      <c r="E569" s="21" t="s">
        <v>16</v>
      </c>
      <c r="F569" s="21">
        <v>20201222</v>
      </c>
      <c r="G569" s="21" t="s">
        <v>17</v>
      </c>
      <c r="H569" s="21" t="s">
        <v>56</v>
      </c>
      <c r="I569" s="21" t="s">
        <v>233</v>
      </c>
      <c r="J569" s="21">
        <v>1.45</v>
      </c>
      <c r="K569" s="21" t="s">
        <v>20</v>
      </c>
      <c r="L569">
        <f t="shared" si="8"/>
        <v>2</v>
      </c>
      <c r="M569">
        <f>MATCH(H:H,价格表!$B$4:$B$35,0)</f>
        <v>11</v>
      </c>
      <c r="N569" s="27">
        <f>IF(J569&lt;=0.3,INDEX(价格表!$B$4:$I$31,M569,2),IF(AND(J569&gt;0.3,J569&lt;=1),INDEX(价格表!$B$4:$I$31,M569,3),IF(AND(J569&gt;1,J569&lt;=2.2),INDEX(价格表!$B$4:$I$31,M569,4),IF(AND(J569&gt;2.2,J569&lt;=3.3),INDEX(价格表!$B$4:$I$31,M569,5),IF(AND(J569&gt;3.3,J569&lt;=4),INDEX(价格表!$B$4:$I$31,M569,6),IF(AND(J569&gt;4,J569&lt;=5.5),INDEX(价格表!$B$4:$I$31,M569,7),IF(J569&gt;5.5,2.6+INDEX(价格表!$B$4:$I$31,M569,8)*L569)))))))</f>
        <v>2.15</v>
      </c>
    </row>
    <row r="570" spans="1:14">
      <c r="A570" s="20">
        <v>4310939526490</v>
      </c>
      <c r="B570" s="18" t="s">
        <v>16</v>
      </c>
      <c r="C570" s="21">
        <v>20201212</v>
      </c>
      <c r="D570" s="21">
        <v>610538201209</v>
      </c>
      <c r="E570" s="21" t="s">
        <v>16</v>
      </c>
      <c r="F570" s="21">
        <v>20201222</v>
      </c>
      <c r="G570" s="21" t="s">
        <v>17</v>
      </c>
      <c r="H570" s="21" t="s">
        <v>75</v>
      </c>
      <c r="I570" s="21" t="s">
        <v>221</v>
      </c>
      <c r="J570" s="21">
        <v>1.47</v>
      </c>
      <c r="K570" s="21" t="s">
        <v>20</v>
      </c>
      <c r="L570">
        <f t="shared" si="8"/>
        <v>2</v>
      </c>
      <c r="M570">
        <f>MATCH(H:H,价格表!$B$4:$B$35,0)</f>
        <v>24</v>
      </c>
      <c r="N570" s="27">
        <f>IF(J570&lt;=0.3,INDEX(价格表!$B$4:$I$31,M570,2),IF(AND(J570&gt;0.3,J570&lt;=1),INDEX(价格表!$B$4:$I$31,M570,3),IF(AND(J570&gt;1,J570&lt;=2.2),INDEX(价格表!$B$4:$I$31,M570,4),IF(AND(J570&gt;2.2,J570&lt;=3.3),INDEX(价格表!$B$4:$I$31,M570,5),IF(AND(J570&gt;3.3,J570&lt;=4),INDEX(价格表!$B$4:$I$31,M570,6),IF(AND(J570&gt;4,J570&lt;=5.5),INDEX(价格表!$B$4:$I$31,M570,7),IF(J570&gt;5.5,2.6+INDEX(价格表!$B$4:$I$31,M570,8)*L570)))))))</f>
        <v>2.15</v>
      </c>
    </row>
    <row r="571" spans="1:14">
      <c r="A571" s="20">
        <v>4310939526491</v>
      </c>
      <c r="B571" s="18" t="s">
        <v>16</v>
      </c>
      <c r="C571" s="21">
        <v>20201212</v>
      </c>
      <c r="D571" s="21">
        <v>610538201209</v>
      </c>
      <c r="E571" s="21" t="s">
        <v>16</v>
      </c>
      <c r="F571" s="21">
        <v>20201222</v>
      </c>
      <c r="G571" s="21" t="s">
        <v>17</v>
      </c>
      <c r="H571" s="21" t="s">
        <v>23</v>
      </c>
      <c r="I571" s="21" t="s">
        <v>225</v>
      </c>
      <c r="J571" s="21">
        <v>1.45</v>
      </c>
      <c r="K571" s="21" t="s">
        <v>20</v>
      </c>
      <c r="L571">
        <f t="shared" si="8"/>
        <v>2</v>
      </c>
      <c r="M571">
        <f>MATCH(H:H,价格表!$B$4:$B$35,0)</f>
        <v>15</v>
      </c>
      <c r="N571" s="27">
        <f>IF(J571&lt;=0.3,INDEX(价格表!$B$4:$I$31,M571,2),IF(AND(J571&gt;0.3,J571&lt;=1),INDEX(价格表!$B$4:$I$31,M571,3),IF(AND(J571&gt;1,J571&lt;=2.2),INDEX(价格表!$B$4:$I$31,M571,4),IF(AND(J571&gt;2.2,J571&lt;=3.3),INDEX(价格表!$B$4:$I$31,M571,5),IF(AND(J571&gt;3.3,J571&lt;=4),INDEX(价格表!$B$4:$I$31,M571,6),IF(AND(J571&gt;4,J571&lt;=5.5),INDEX(价格表!$B$4:$I$31,M571,7),IF(J571&gt;5.5,2.6+INDEX(价格表!$B$4:$I$31,M571,8)*L571)))))))</f>
        <v>2.15</v>
      </c>
    </row>
    <row r="572" spans="1:14">
      <c r="A572" s="20">
        <v>4310939526492</v>
      </c>
      <c r="B572" s="18" t="s">
        <v>16</v>
      </c>
      <c r="C572" s="21">
        <v>20201212</v>
      </c>
      <c r="D572" s="21">
        <v>610538201209</v>
      </c>
      <c r="E572" s="21" t="s">
        <v>16</v>
      </c>
      <c r="F572" s="21">
        <v>20201222</v>
      </c>
      <c r="G572" s="21" t="s">
        <v>17</v>
      </c>
      <c r="H572" s="21" t="s">
        <v>23</v>
      </c>
      <c r="I572" s="21" t="s">
        <v>190</v>
      </c>
      <c r="J572" s="21">
        <v>1.55</v>
      </c>
      <c r="K572" s="21" t="s">
        <v>20</v>
      </c>
      <c r="L572">
        <f t="shared" si="8"/>
        <v>2</v>
      </c>
      <c r="M572">
        <f>MATCH(H:H,价格表!$B$4:$B$35,0)</f>
        <v>15</v>
      </c>
      <c r="N572" s="27">
        <f>IF(J572&lt;=0.3,INDEX(价格表!$B$4:$I$31,M572,2),IF(AND(J572&gt;0.3,J572&lt;=1),INDEX(价格表!$B$4:$I$31,M572,3),IF(AND(J572&gt;1,J572&lt;=2.2),INDEX(价格表!$B$4:$I$31,M572,4),IF(AND(J572&gt;2.2,J572&lt;=3.3),INDEX(价格表!$B$4:$I$31,M572,5),IF(AND(J572&gt;3.3,J572&lt;=4),INDEX(价格表!$B$4:$I$31,M572,6),IF(AND(J572&gt;4,J572&lt;=5.5),INDEX(价格表!$B$4:$I$31,M572,7),IF(J572&gt;5.5,2.6+INDEX(价格表!$B$4:$I$31,M572,8)*L572)))))))</f>
        <v>2.15</v>
      </c>
    </row>
    <row r="573" spans="1:14">
      <c r="A573" s="20">
        <v>4310939526493</v>
      </c>
      <c r="B573" s="18" t="s">
        <v>16</v>
      </c>
      <c r="C573" s="21">
        <v>20201212</v>
      </c>
      <c r="D573" s="21">
        <v>610538201209</v>
      </c>
      <c r="E573" s="21" t="s">
        <v>16</v>
      </c>
      <c r="F573" s="21">
        <v>20201222</v>
      </c>
      <c r="G573" s="21" t="s">
        <v>17</v>
      </c>
      <c r="H573" s="21" t="s">
        <v>18</v>
      </c>
      <c r="I573" s="21" t="s">
        <v>53</v>
      </c>
      <c r="J573" s="21">
        <v>1.43</v>
      </c>
      <c r="K573" s="21" t="s">
        <v>20</v>
      </c>
      <c r="L573">
        <f t="shared" si="8"/>
        <v>2</v>
      </c>
      <c r="M573">
        <f>MATCH(H:H,价格表!$B$4:$B$35,0)</f>
        <v>1</v>
      </c>
      <c r="N573" s="27">
        <f>IF(J573&lt;=0.3,INDEX(价格表!$B$4:$I$31,M573,2),IF(AND(J573&gt;0.3,J573&lt;=1),INDEX(价格表!$B$4:$I$31,M573,3),IF(AND(J573&gt;1,J573&lt;=2.2),INDEX(价格表!$B$4:$I$31,M573,4),IF(AND(J573&gt;2.2,J573&lt;=3.3),INDEX(价格表!$B$4:$I$31,M573,5),IF(AND(J573&gt;3.3,J573&lt;=4),INDEX(价格表!$B$4:$I$31,M573,6),IF(AND(J573&gt;4,J573&lt;=5.5),INDEX(价格表!$B$4:$I$31,M573,7),IF(J573&gt;5.5,2.6+INDEX(价格表!$B$4:$I$31,M573,8)*L573)))))))</f>
        <v>2.15</v>
      </c>
    </row>
    <row r="574" spans="1:14">
      <c r="A574" s="20">
        <v>4310939526495</v>
      </c>
      <c r="B574" s="18" t="s">
        <v>16</v>
      </c>
      <c r="C574" s="21">
        <v>20201212</v>
      </c>
      <c r="D574" s="21">
        <v>610538201209</v>
      </c>
      <c r="E574" s="21" t="s">
        <v>16</v>
      </c>
      <c r="F574" s="21">
        <v>20201222</v>
      </c>
      <c r="G574" s="21" t="s">
        <v>17</v>
      </c>
      <c r="H574" s="21" t="s">
        <v>50</v>
      </c>
      <c r="I574" s="21" t="s">
        <v>62</v>
      </c>
      <c r="J574" s="21">
        <v>1.44</v>
      </c>
      <c r="K574" s="21" t="s">
        <v>20</v>
      </c>
      <c r="L574">
        <f t="shared" si="8"/>
        <v>2</v>
      </c>
      <c r="M574">
        <f>MATCH(H:H,价格表!$B$4:$B$35,0)</f>
        <v>4</v>
      </c>
      <c r="N574" s="27">
        <f>IF(J574&lt;=0.3,INDEX(价格表!$B$4:$I$31,M574,2),IF(AND(J574&gt;0.3,J574&lt;=1),INDEX(价格表!$B$4:$I$31,M574,3),IF(AND(J574&gt;1,J574&lt;=2.2),INDEX(价格表!$B$4:$I$31,M574,4),IF(AND(J574&gt;2.2,J574&lt;=3.3),INDEX(价格表!$B$4:$I$31,M574,5),IF(AND(J574&gt;3.3,J574&lt;=4),INDEX(价格表!$B$4:$I$31,M574,6),IF(AND(J574&gt;4,J574&lt;=5.5),INDEX(价格表!$B$4:$I$31,M574,7),IF(J574&gt;5.5,2.6+INDEX(价格表!$B$4:$I$31,M574,8)*L574)))))))</f>
        <v>2.15</v>
      </c>
    </row>
    <row r="575" spans="1:14">
      <c r="A575" s="20">
        <v>4310939526496</v>
      </c>
      <c r="B575" s="18" t="s">
        <v>16</v>
      </c>
      <c r="C575" s="21">
        <v>20201212</v>
      </c>
      <c r="D575" s="21">
        <v>610538201209</v>
      </c>
      <c r="E575" s="21" t="s">
        <v>16</v>
      </c>
      <c r="F575" s="21">
        <v>20201222</v>
      </c>
      <c r="G575" s="21" t="s">
        <v>17</v>
      </c>
      <c r="H575" s="21" t="s">
        <v>18</v>
      </c>
      <c r="I575" s="21" t="s">
        <v>53</v>
      </c>
      <c r="J575" s="21">
        <v>1.42</v>
      </c>
      <c r="K575" s="21" t="s">
        <v>20</v>
      </c>
      <c r="L575">
        <f t="shared" si="8"/>
        <v>2</v>
      </c>
      <c r="M575">
        <f>MATCH(H:H,价格表!$B$4:$B$35,0)</f>
        <v>1</v>
      </c>
      <c r="N575" s="27">
        <f>IF(J575&lt;=0.3,INDEX(价格表!$B$4:$I$31,M575,2),IF(AND(J575&gt;0.3,J575&lt;=1),INDEX(价格表!$B$4:$I$31,M575,3),IF(AND(J575&gt;1,J575&lt;=2.2),INDEX(价格表!$B$4:$I$31,M575,4),IF(AND(J575&gt;2.2,J575&lt;=3.3),INDEX(价格表!$B$4:$I$31,M575,5),IF(AND(J575&gt;3.3,J575&lt;=4),INDEX(价格表!$B$4:$I$31,M575,6),IF(AND(J575&gt;4,J575&lt;=5.5),INDEX(价格表!$B$4:$I$31,M575,7),IF(J575&gt;5.5,2.6+INDEX(价格表!$B$4:$I$31,M575,8)*L575)))))))</f>
        <v>2.15</v>
      </c>
    </row>
    <row r="576" spans="1:14">
      <c r="A576" s="20">
        <v>4310939527690</v>
      </c>
      <c r="B576" s="18" t="s">
        <v>16</v>
      </c>
      <c r="C576" s="21">
        <v>20201212</v>
      </c>
      <c r="D576" s="21">
        <v>610538201209</v>
      </c>
      <c r="E576" s="21" t="s">
        <v>16</v>
      </c>
      <c r="F576" s="21">
        <v>20201222</v>
      </c>
      <c r="G576" s="21" t="s">
        <v>17</v>
      </c>
      <c r="H576" s="21" t="s">
        <v>39</v>
      </c>
      <c r="I576" s="21" t="s">
        <v>81</v>
      </c>
      <c r="J576" s="21">
        <v>1.45</v>
      </c>
      <c r="K576" s="21" t="s">
        <v>20</v>
      </c>
      <c r="L576">
        <f t="shared" si="8"/>
        <v>2</v>
      </c>
      <c r="M576">
        <f>MATCH(H:H,价格表!$B$4:$B$35,0)</f>
        <v>23</v>
      </c>
      <c r="N576" s="27">
        <f>IF(J576&lt;=0.3,INDEX(价格表!$B$4:$I$31,M576,2),IF(AND(J576&gt;0.3,J576&lt;=1),INDEX(价格表!$B$4:$I$31,M576,3),IF(AND(J576&gt;1,J576&lt;=2.2),INDEX(价格表!$B$4:$I$31,M576,4),IF(AND(J576&gt;2.2,J576&lt;=3.3),INDEX(价格表!$B$4:$I$31,M576,5),IF(AND(J576&gt;3.3,J576&lt;=4),INDEX(价格表!$B$4:$I$31,M576,6),IF(AND(J576&gt;4,J576&lt;=5.5),INDEX(价格表!$B$4:$I$31,M576,7),IF(J576&gt;5.5,2.6+INDEX(价格表!$B$4:$I$31,M576,8)*L576)))))))</f>
        <v>2.15</v>
      </c>
    </row>
    <row r="577" spans="1:14">
      <c r="A577" s="20">
        <v>4310939527691</v>
      </c>
      <c r="B577" s="18" t="s">
        <v>16</v>
      </c>
      <c r="C577" s="21">
        <v>20201212</v>
      </c>
      <c r="D577" s="21">
        <v>610538201209</v>
      </c>
      <c r="E577" s="21" t="s">
        <v>16</v>
      </c>
      <c r="F577" s="21">
        <v>20201222</v>
      </c>
      <c r="G577" s="21" t="s">
        <v>17</v>
      </c>
      <c r="H577" s="21" t="s">
        <v>73</v>
      </c>
      <c r="I577" s="21" t="s">
        <v>184</v>
      </c>
      <c r="J577" s="21">
        <v>1.45</v>
      </c>
      <c r="K577" s="21" t="s">
        <v>20</v>
      </c>
      <c r="L577">
        <f t="shared" si="8"/>
        <v>2</v>
      </c>
      <c r="M577">
        <f>MATCH(H:H,价格表!$B$4:$B$35,0)</f>
        <v>7</v>
      </c>
      <c r="N577" s="27">
        <f>IF(J577&lt;=0.3,INDEX(价格表!$B$4:$I$31,M577,2),IF(AND(J577&gt;0.3,J577&lt;=1),INDEX(价格表!$B$4:$I$31,M577,3),IF(AND(J577&gt;1,J577&lt;=2.2),INDEX(价格表!$B$4:$I$31,M577,4),IF(AND(J577&gt;2.2,J577&lt;=3.3),INDEX(价格表!$B$4:$I$31,M577,5),IF(AND(J577&gt;3.3,J577&lt;=4),INDEX(价格表!$B$4:$I$31,M577,6),IF(AND(J577&gt;4,J577&lt;=5.5),INDEX(价格表!$B$4:$I$31,M577,7),IF(J577&gt;5.5,2.6+INDEX(价格表!$B$4:$I$31,M577,8)*L577)))))))</f>
        <v>2.15</v>
      </c>
    </row>
    <row r="578" spans="1:14">
      <c r="A578" s="20">
        <v>4310939527692</v>
      </c>
      <c r="B578" s="18" t="s">
        <v>16</v>
      </c>
      <c r="C578" s="21">
        <v>20201212</v>
      </c>
      <c r="D578" s="21">
        <v>610538201209</v>
      </c>
      <c r="E578" s="21" t="s">
        <v>16</v>
      </c>
      <c r="F578" s="21">
        <v>20201222</v>
      </c>
      <c r="G578" s="21" t="s">
        <v>17</v>
      </c>
      <c r="H578" s="21" t="s">
        <v>23</v>
      </c>
      <c r="I578" s="21" t="s">
        <v>99</v>
      </c>
      <c r="J578" s="21">
        <v>1.45</v>
      </c>
      <c r="K578" s="21" t="s">
        <v>20</v>
      </c>
      <c r="L578">
        <f t="shared" si="8"/>
        <v>2</v>
      </c>
      <c r="M578">
        <f>MATCH(H:H,价格表!$B$4:$B$35,0)</f>
        <v>15</v>
      </c>
      <c r="N578" s="27">
        <f>IF(J578&lt;=0.3,INDEX(价格表!$B$4:$I$31,M578,2),IF(AND(J578&gt;0.3,J578&lt;=1),INDEX(价格表!$B$4:$I$31,M578,3),IF(AND(J578&gt;1,J578&lt;=2.2),INDEX(价格表!$B$4:$I$31,M578,4),IF(AND(J578&gt;2.2,J578&lt;=3.3),INDEX(价格表!$B$4:$I$31,M578,5),IF(AND(J578&gt;3.3,J578&lt;=4),INDEX(价格表!$B$4:$I$31,M578,6),IF(AND(J578&gt;4,J578&lt;=5.5),INDEX(价格表!$B$4:$I$31,M578,7),IF(J578&gt;5.5,2.6+INDEX(价格表!$B$4:$I$31,M578,8)*L578)))))))</f>
        <v>2.15</v>
      </c>
    </row>
    <row r="579" spans="1:14">
      <c r="A579" s="20">
        <v>4310939527693</v>
      </c>
      <c r="B579" s="18" t="s">
        <v>16</v>
      </c>
      <c r="C579" s="21">
        <v>20201212</v>
      </c>
      <c r="D579" s="21">
        <v>610538201209</v>
      </c>
      <c r="E579" s="21" t="s">
        <v>16</v>
      </c>
      <c r="F579" s="21">
        <v>20201222</v>
      </c>
      <c r="G579" s="21" t="s">
        <v>17</v>
      </c>
      <c r="H579" s="21" t="s">
        <v>68</v>
      </c>
      <c r="I579" s="21" t="s">
        <v>234</v>
      </c>
      <c r="J579" s="21">
        <v>2.09</v>
      </c>
      <c r="K579" s="21" t="s">
        <v>20</v>
      </c>
      <c r="L579">
        <f t="shared" si="8"/>
        <v>3</v>
      </c>
      <c r="M579">
        <f>MATCH(H:H,价格表!$B$4:$B$35,0)</f>
        <v>5</v>
      </c>
      <c r="N579" s="27">
        <f>IF(J579&lt;=0.3,INDEX(价格表!$B$4:$I$31,M579,2),IF(AND(J579&gt;0.3,J579&lt;=1),INDEX(价格表!$B$4:$I$31,M579,3),IF(AND(J579&gt;1,J579&lt;=2.2),INDEX(价格表!$B$4:$I$31,M579,4),IF(AND(J579&gt;2.2,J579&lt;=3.3),INDEX(价格表!$B$4:$I$31,M579,5),IF(AND(J579&gt;3.3,J579&lt;=4),INDEX(价格表!$B$4:$I$31,M579,6),IF(AND(J579&gt;4,J579&lt;=5.5),INDEX(价格表!$B$4:$I$31,M579,7),IF(J579&gt;5.5,2.6+INDEX(价格表!$B$4:$I$31,M579,8)*L579)))))))</f>
        <v>2.15</v>
      </c>
    </row>
    <row r="580" spans="1:14">
      <c r="A580" s="20">
        <v>4310939527694</v>
      </c>
      <c r="B580" s="18" t="s">
        <v>16</v>
      </c>
      <c r="C580" s="21">
        <v>20201212</v>
      </c>
      <c r="D580" s="21">
        <v>610538201209</v>
      </c>
      <c r="E580" s="21" t="s">
        <v>16</v>
      </c>
      <c r="F580" s="21">
        <v>20201222</v>
      </c>
      <c r="G580" s="21" t="s">
        <v>17</v>
      </c>
      <c r="H580" s="21" t="s">
        <v>66</v>
      </c>
      <c r="I580" s="21" t="s">
        <v>67</v>
      </c>
      <c r="J580" s="21">
        <v>1.44</v>
      </c>
      <c r="K580" s="21" t="s">
        <v>20</v>
      </c>
      <c r="L580">
        <f t="shared" ref="L580:L643" si="9">ROUNDUP(J580,0)</f>
        <v>2</v>
      </c>
      <c r="M580">
        <f>MATCH(H:H,价格表!$B$4:$B$35,0)</f>
        <v>17</v>
      </c>
      <c r="N580" s="27">
        <f>IF(J580&lt;=0.3,INDEX(价格表!$B$4:$I$31,M580,2),IF(AND(J580&gt;0.3,J580&lt;=1),INDEX(价格表!$B$4:$I$31,M580,3),IF(AND(J580&gt;1,J580&lt;=2.2),INDEX(价格表!$B$4:$I$31,M580,4),IF(AND(J580&gt;2.2,J580&lt;=3.3),INDEX(价格表!$B$4:$I$31,M580,5),IF(AND(J580&gt;3.3,J580&lt;=4),INDEX(价格表!$B$4:$I$31,M580,6),IF(AND(J580&gt;4,J580&lt;=5.5),INDEX(价格表!$B$4:$I$31,M580,7),IF(J580&gt;5.5,2.6+INDEX(价格表!$B$4:$I$31,M580,8)*L580)))))))</f>
        <v>2.15</v>
      </c>
    </row>
    <row r="581" spans="1:14">
      <c r="A581" s="20">
        <v>4310939527695</v>
      </c>
      <c r="B581" s="18" t="s">
        <v>16</v>
      </c>
      <c r="C581" s="21">
        <v>20201212</v>
      </c>
      <c r="D581" s="21">
        <v>610538201209</v>
      </c>
      <c r="E581" s="21" t="s">
        <v>16</v>
      </c>
      <c r="F581" s="21">
        <v>20201222</v>
      </c>
      <c r="G581" s="21" t="s">
        <v>17</v>
      </c>
      <c r="H581" s="21" t="s">
        <v>35</v>
      </c>
      <c r="I581" s="21" t="s">
        <v>36</v>
      </c>
      <c r="J581" s="21">
        <v>1.46</v>
      </c>
      <c r="K581" s="21" t="s">
        <v>20</v>
      </c>
      <c r="L581">
        <f t="shared" si="9"/>
        <v>2</v>
      </c>
      <c r="M581">
        <f>MATCH(H:H,价格表!$B$4:$B$35,0)</f>
        <v>22</v>
      </c>
      <c r="N581" s="27">
        <f>IF(J581&lt;=0.3,INDEX(价格表!$B$4:$I$31,M581,2),IF(AND(J581&gt;0.3,J581&lt;=1),INDEX(价格表!$B$4:$I$31,M581,3),IF(AND(J581&gt;1,J581&lt;=2.2),INDEX(价格表!$B$4:$I$31,M581,4),IF(AND(J581&gt;2.2,J581&lt;=3.3),INDEX(价格表!$B$4:$I$31,M581,5),IF(AND(J581&gt;3.3,J581&lt;=4),INDEX(价格表!$B$4:$I$31,M581,6),IF(AND(J581&gt;4,J581&lt;=5.5),INDEX(价格表!$B$4:$I$31,M581,7),IF(J581&gt;5.5,2.6+INDEX(价格表!$B$4:$I$31,M581,8)*L581)))))))</f>
        <v>2.15</v>
      </c>
    </row>
    <row r="582" spans="1:14">
      <c r="A582" s="20">
        <v>4310939527697</v>
      </c>
      <c r="B582" s="18" t="s">
        <v>16</v>
      </c>
      <c r="C582" s="21">
        <v>20201212</v>
      </c>
      <c r="D582" s="21">
        <v>610538201209</v>
      </c>
      <c r="E582" s="21" t="s">
        <v>16</v>
      </c>
      <c r="F582" s="21">
        <v>20201222</v>
      </c>
      <c r="G582" s="21" t="s">
        <v>17</v>
      </c>
      <c r="H582" s="21" t="s">
        <v>37</v>
      </c>
      <c r="I582" s="21" t="s">
        <v>214</v>
      </c>
      <c r="J582" s="21">
        <v>1.46</v>
      </c>
      <c r="K582" s="21" t="s">
        <v>20</v>
      </c>
      <c r="L582">
        <f t="shared" si="9"/>
        <v>2</v>
      </c>
      <c r="M582">
        <f>MATCH(H:H,价格表!$B$4:$B$35,0)</f>
        <v>12</v>
      </c>
      <c r="N582" s="27">
        <f>IF(J582&lt;=0.3,INDEX(价格表!$B$4:$I$31,M582,2),IF(AND(J582&gt;0.3,J582&lt;=1),INDEX(价格表!$B$4:$I$31,M582,3),IF(AND(J582&gt;1,J582&lt;=2.2),INDEX(价格表!$B$4:$I$31,M582,4),IF(AND(J582&gt;2.2,J582&lt;=3.3),INDEX(价格表!$B$4:$I$31,M582,5),IF(AND(J582&gt;3.3,J582&lt;=4),INDEX(价格表!$B$4:$I$31,M582,6),IF(AND(J582&gt;4,J582&lt;=5.5),INDEX(价格表!$B$4:$I$31,M582,7),IF(J582&gt;5.5,2.6+INDEX(价格表!$B$4:$I$31,M582,8)*L582)))))))</f>
        <v>2.15</v>
      </c>
    </row>
    <row r="583" spans="1:14">
      <c r="A583" s="20">
        <v>4310939527698</v>
      </c>
      <c r="B583" s="18" t="s">
        <v>16</v>
      </c>
      <c r="C583" s="21">
        <v>20201212</v>
      </c>
      <c r="D583" s="21">
        <v>610538201209</v>
      </c>
      <c r="E583" s="21" t="s">
        <v>16</v>
      </c>
      <c r="F583" s="21">
        <v>20201222</v>
      </c>
      <c r="G583" s="21" t="s">
        <v>17</v>
      </c>
      <c r="H583" s="21" t="s">
        <v>39</v>
      </c>
      <c r="I583" s="21" t="s">
        <v>235</v>
      </c>
      <c r="J583" s="21">
        <v>1.45</v>
      </c>
      <c r="K583" s="21" t="s">
        <v>20</v>
      </c>
      <c r="L583">
        <f t="shared" si="9"/>
        <v>2</v>
      </c>
      <c r="M583">
        <f>MATCH(H:H,价格表!$B$4:$B$35,0)</f>
        <v>23</v>
      </c>
      <c r="N583" s="27">
        <f>IF(J583&lt;=0.3,INDEX(价格表!$B$4:$I$31,M583,2),IF(AND(J583&gt;0.3,J583&lt;=1),INDEX(价格表!$B$4:$I$31,M583,3),IF(AND(J583&gt;1,J583&lt;=2.2),INDEX(价格表!$B$4:$I$31,M583,4),IF(AND(J583&gt;2.2,J583&lt;=3.3),INDEX(价格表!$B$4:$I$31,M583,5),IF(AND(J583&gt;3.3,J583&lt;=4),INDEX(价格表!$B$4:$I$31,M583,6),IF(AND(J583&gt;4,J583&lt;=5.5),INDEX(价格表!$B$4:$I$31,M583,7),IF(J583&gt;5.5,2.6+INDEX(价格表!$B$4:$I$31,M583,8)*L583)))))))</f>
        <v>2.15</v>
      </c>
    </row>
    <row r="584" spans="1:14">
      <c r="A584" s="20">
        <v>4310939527764</v>
      </c>
      <c r="B584" s="18" t="s">
        <v>16</v>
      </c>
      <c r="C584" s="21">
        <v>20201212</v>
      </c>
      <c r="D584" s="21">
        <v>610538201209</v>
      </c>
      <c r="E584" s="21" t="s">
        <v>16</v>
      </c>
      <c r="F584" s="21">
        <v>20201222</v>
      </c>
      <c r="G584" s="21" t="s">
        <v>17</v>
      </c>
      <c r="H584" s="21" t="s">
        <v>73</v>
      </c>
      <c r="I584" s="21" t="s">
        <v>138</v>
      </c>
      <c r="J584" s="21">
        <v>1.44</v>
      </c>
      <c r="K584" s="21" t="s">
        <v>20</v>
      </c>
      <c r="L584">
        <f t="shared" si="9"/>
        <v>2</v>
      </c>
      <c r="M584">
        <f>MATCH(H:H,价格表!$B$4:$B$35,0)</f>
        <v>7</v>
      </c>
      <c r="N584" s="27">
        <f>IF(J584&lt;=0.3,INDEX(价格表!$B$4:$I$31,M584,2),IF(AND(J584&gt;0.3,J584&lt;=1),INDEX(价格表!$B$4:$I$31,M584,3),IF(AND(J584&gt;1,J584&lt;=2.2),INDEX(价格表!$B$4:$I$31,M584,4),IF(AND(J584&gt;2.2,J584&lt;=3.3),INDEX(价格表!$B$4:$I$31,M584,5),IF(AND(J584&gt;3.3,J584&lt;=4),INDEX(价格表!$B$4:$I$31,M584,6),IF(AND(J584&gt;4,J584&lt;=5.5),INDEX(价格表!$B$4:$I$31,M584,7),IF(J584&gt;5.5,2.6+INDEX(价格表!$B$4:$I$31,M584,8)*L584)))))))</f>
        <v>2.15</v>
      </c>
    </row>
    <row r="585" spans="1:14">
      <c r="A585" s="20">
        <v>4310939527765</v>
      </c>
      <c r="B585" s="18" t="s">
        <v>16</v>
      </c>
      <c r="C585" s="21">
        <v>20201212</v>
      </c>
      <c r="D585" s="21">
        <v>610538201209</v>
      </c>
      <c r="E585" s="21" t="s">
        <v>16</v>
      </c>
      <c r="F585" s="21">
        <v>20201222</v>
      </c>
      <c r="G585" s="21" t="s">
        <v>17</v>
      </c>
      <c r="H585" s="21" t="s">
        <v>82</v>
      </c>
      <c r="I585" s="21" t="s">
        <v>83</v>
      </c>
      <c r="J585" s="21">
        <v>1.45</v>
      </c>
      <c r="K585" s="21" t="s">
        <v>20</v>
      </c>
      <c r="L585">
        <f t="shared" si="9"/>
        <v>2</v>
      </c>
      <c r="M585">
        <f>MATCH(H:H,价格表!$B$4:$B$35,0)</f>
        <v>2</v>
      </c>
      <c r="N585" s="27">
        <f>IF(J585&lt;=0.3,INDEX(价格表!$B$4:$I$31,M585,2),IF(AND(J585&gt;0.3,J585&lt;=1),INDEX(价格表!$B$4:$I$31,M585,3),IF(AND(J585&gt;1,J585&lt;=2.2),INDEX(价格表!$B$4:$I$31,M585,4),IF(AND(J585&gt;2.2,J585&lt;=3.3),INDEX(价格表!$B$4:$I$31,M585,5),IF(AND(J585&gt;3.3,J585&lt;=4),INDEX(价格表!$B$4:$I$31,M585,6),IF(AND(J585&gt;4,J585&lt;=5.5),INDEX(价格表!$B$4:$I$31,M585,7),IF(J585&gt;5.5,2.6+INDEX(价格表!$B$4:$I$31,M585,8)*L585)))))))</f>
        <v>2.15</v>
      </c>
    </row>
    <row r="586" spans="1:14">
      <c r="A586" s="20">
        <v>4310939527766</v>
      </c>
      <c r="B586" s="18" t="s">
        <v>16</v>
      </c>
      <c r="C586" s="21">
        <v>20201212</v>
      </c>
      <c r="D586" s="21">
        <v>610538201209</v>
      </c>
      <c r="E586" s="21" t="s">
        <v>16</v>
      </c>
      <c r="F586" s="21">
        <v>20201222</v>
      </c>
      <c r="G586" s="21" t="s">
        <v>17</v>
      </c>
      <c r="H586" s="21" t="s">
        <v>63</v>
      </c>
      <c r="I586" s="21" t="s">
        <v>187</v>
      </c>
      <c r="J586" s="21">
        <v>1.45</v>
      </c>
      <c r="K586" s="21" t="s">
        <v>20</v>
      </c>
      <c r="L586">
        <f t="shared" si="9"/>
        <v>2</v>
      </c>
      <c r="M586">
        <f>MATCH(H:H,价格表!$B$4:$B$35,0)</f>
        <v>21</v>
      </c>
      <c r="N586" s="27">
        <f>IF(J586&lt;=0.3,INDEX(价格表!$B$4:$I$31,M586,2),IF(AND(J586&gt;0.3,J586&lt;=1),INDEX(价格表!$B$4:$I$31,M586,3),IF(AND(J586&gt;1,J586&lt;=2.2),INDEX(价格表!$B$4:$I$31,M586,4),IF(AND(J586&gt;2.2,J586&lt;=3.3),INDEX(价格表!$B$4:$I$31,M586,5),IF(AND(J586&gt;3.3,J586&lt;=4),INDEX(价格表!$B$4:$I$31,M586,6),IF(AND(J586&gt;4,J586&lt;=5.5),INDEX(价格表!$B$4:$I$31,M586,7),IF(J586&gt;5.5,2.6+INDEX(价格表!$B$4:$I$31,M586,8)*L586)))))))</f>
        <v>2.15</v>
      </c>
    </row>
    <row r="587" spans="1:14">
      <c r="A587" s="20">
        <v>4310939527767</v>
      </c>
      <c r="B587" s="18" t="s">
        <v>16</v>
      </c>
      <c r="C587" s="21">
        <v>20201212</v>
      </c>
      <c r="D587" s="21">
        <v>610538201209</v>
      </c>
      <c r="E587" s="21" t="s">
        <v>16</v>
      </c>
      <c r="F587" s="21">
        <v>20201222</v>
      </c>
      <c r="G587" s="21" t="s">
        <v>17</v>
      </c>
      <c r="H587" s="21" t="s">
        <v>25</v>
      </c>
      <c r="I587" s="21" t="s">
        <v>154</v>
      </c>
      <c r="J587" s="21">
        <v>1.45</v>
      </c>
      <c r="K587" s="21" t="s">
        <v>20</v>
      </c>
      <c r="L587">
        <f t="shared" si="9"/>
        <v>2</v>
      </c>
      <c r="M587">
        <f>MATCH(H:H,价格表!$B$4:$B$35,0)</f>
        <v>25</v>
      </c>
      <c r="N587" s="27">
        <f>IF(J587&lt;=0.3,INDEX(价格表!$B$4:$I$31,M587,2),IF(AND(J587&gt;0.3,J587&lt;=1),INDEX(价格表!$B$4:$I$31,M587,3),IF(AND(J587&gt;1,J587&lt;=2.2),INDEX(价格表!$B$4:$I$31,M587,4),IF(AND(J587&gt;2.2,J587&lt;=3.3),INDEX(价格表!$B$4:$I$31,M587,5),IF(AND(J587&gt;3.3,J587&lt;=4),INDEX(价格表!$B$4:$I$31,M587,6),IF(AND(J587&gt;4,J587&lt;=5.5),INDEX(价格表!$B$4:$I$31,M587,7),IF(J587&gt;5.5,2.6+INDEX(价格表!$B$4:$I$31,M587,8)*L587)))))))</f>
        <v>2.15</v>
      </c>
    </row>
    <row r="588" spans="1:14">
      <c r="A588" s="20">
        <v>4310939527768</v>
      </c>
      <c r="B588" s="18" t="s">
        <v>16</v>
      </c>
      <c r="C588" s="21">
        <v>20201212</v>
      </c>
      <c r="D588" s="21">
        <v>610538201209</v>
      </c>
      <c r="E588" s="21" t="s">
        <v>16</v>
      </c>
      <c r="F588" s="21">
        <v>20201222</v>
      </c>
      <c r="G588" s="21" t="s">
        <v>17</v>
      </c>
      <c r="H588" s="21" t="s">
        <v>73</v>
      </c>
      <c r="I588" s="21" t="s">
        <v>231</v>
      </c>
      <c r="J588" s="21">
        <v>1.49</v>
      </c>
      <c r="K588" s="21" t="s">
        <v>20</v>
      </c>
      <c r="L588">
        <f t="shared" si="9"/>
        <v>2</v>
      </c>
      <c r="M588">
        <f>MATCH(H:H,价格表!$B$4:$B$35,0)</f>
        <v>7</v>
      </c>
      <c r="N588" s="27">
        <f>IF(J588&lt;=0.3,INDEX(价格表!$B$4:$I$31,M588,2),IF(AND(J588&gt;0.3,J588&lt;=1),INDEX(价格表!$B$4:$I$31,M588,3),IF(AND(J588&gt;1,J588&lt;=2.2),INDEX(价格表!$B$4:$I$31,M588,4),IF(AND(J588&gt;2.2,J588&lt;=3.3),INDEX(价格表!$B$4:$I$31,M588,5),IF(AND(J588&gt;3.3,J588&lt;=4),INDEX(价格表!$B$4:$I$31,M588,6),IF(AND(J588&gt;4,J588&lt;=5.5),INDEX(价格表!$B$4:$I$31,M588,7),IF(J588&gt;5.5,2.6+INDEX(价格表!$B$4:$I$31,M588,8)*L588)))))))</f>
        <v>2.15</v>
      </c>
    </row>
    <row r="589" spans="1:14">
      <c r="A589" s="20">
        <v>4310939527770</v>
      </c>
      <c r="B589" s="18" t="s">
        <v>16</v>
      </c>
      <c r="C589" s="21">
        <v>20201212</v>
      </c>
      <c r="D589" s="21">
        <v>610538201209</v>
      </c>
      <c r="E589" s="21" t="s">
        <v>16</v>
      </c>
      <c r="F589" s="21">
        <v>20201222</v>
      </c>
      <c r="G589" s="21" t="s">
        <v>17</v>
      </c>
      <c r="H589" s="21" t="s">
        <v>45</v>
      </c>
      <c r="I589" s="21" t="s">
        <v>46</v>
      </c>
      <c r="J589" s="21">
        <v>1.46</v>
      </c>
      <c r="K589" s="21" t="s">
        <v>20</v>
      </c>
      <c r="L589">
        <f t="shared" si="9"/>
        <v>2</v>
      </c>
      <c r="M589">
        <f>MATCH(H:H,价格表!$B$4:$B$35,0)</f>
        <v>9</v>
      </c>
      <c r="N589" s="27">
        <f>IF(J589&lt;=0.3,INDEX(价格表!$B$4:$I$31,M589,2),IF(AND(J589&gt;0.3,J589&lt;=1),INDEX(价格表!$B$4:$I$31,M589,3),IF(AND(J589&gt;1,J589&lt;=2.2),INDEX(价格表!$B$4:$I$31,M589,4),IF(AND(J589&gt;2.2,J589&lt;=3.3),INDEX(价格表!$B$4:$I$31,M589,5),IF(AND(J589&gt;3.3,J589&lt;=4),INDEX(价格表!$B$4:$I$31,M589,6),IF(AND(J589&gt;4,J589&lt;=5.5),INDEX(价格表!$B$4:$I$31,M589,7),IF(J589&gt;5.5,2.6+INDEX(价格表!$B$4:$I$31,M589,8)*L589)))))))</f>
        <v>2.15</v>
      </c>
    </row>
    <row r="590" spans="1:14">
      <c r="A590" s="20">
        <v>4310939795182</v>
      </c>
      <c r="B590" s="18" t="s">
        <v>16</v>
      </c>
      <c r="C590" s="21">
        <v>20201212</v>
      </c>
      <c r="D590" s="21">
        <v>610538201209</v>
      </c>
      <c r="E590" s="21" t="s">
        <v>16</v>
      </c>
      <c r="F590" s="21">
        <v>20201222</v>
      </c>
      <c r="G590" s="21" t="s">
        <v>17</v>
      </c>
      <c r="H590" s="21" t="s">
        <v>21</v>
      </c>
      <c r="I590" s="21" t="s">
        <v>236</v>
      </c>
      <c r="J590" s="21">
        <v>1.49</v>
      </c>
      <c r="K590" s="21" t="s">
        <v>20</v>
      </c>
      <c r="L590">
        <f t="shared" si="9"/>
        <v>2</v>
      </c>
      <c r="M590">
        <f>MATCH(H:H,价格表!$B$4:$B$35,0)</f>
        <v>20</v>
      </c>
      <c r="N590" s="27">
        <f>IF(J590&lt;=0.3,INDEX(价格表!$B$4:$I$31,M590,2),IF(AND(J590&gt;0.3,J590&lt;=1),INDEX(价格表!$B$4:$I$31,M590,3),IF(AND(J590&gt;1,J590&lt;=2.2),INDEX(价格表!$B$4:$I$31,M590,4),IF(AND(J590&gt;2.2,J590&lt;=3.3),INDEX(价格表!$B$4:$I$31,M590,5),IF(AND(J590&gt;3.3,J590&lt;=4),INDEX(价格表!$B$4:$I$31,M590,6),IF(AND(J590&gt;4,J590&lt;=5.5),INDEX(价格表!$B$4:$I$31,M590,7),IF(J590&gt;5.5,2.6+INDEX(价格表!$B$4:$I$31,M590,8)*L590)))))))</f>
        <v>2.15</v>
      </c>
    </row>
    <row r="591" spans="1:14">
      <c r="A591" s="20">
        <v>4310939795184</v>
      </c>
      <c r="B591" s="18" t="s">
        <v>16</v>
      </c>
      <c r="C591" s="21">
        <v>20201212</v>
      </c>
      <c r="D591" s="21">
        <v>610538201209</v>
      </c>
      <c r="E591" s="21" t="s">
        <v>16</v>
      </c>
      <c r="F591" s="21">
        <v>20201222</v>
      </c>
      <c r="G591" s="21" t="s">
        <v>17</v>
      </c>
      <c r="H591" s="21" t="s">
        <v>45</v>
      </c>
      <c r="I591" s="21" t="s">
        <v>143</v>
      </c>
      <c r="J591" s="21">
        <v>1.47</v>
      </c>
      <c r="K591" s="21" t="s">
        <v>20</v>
      </c>
      <c r="L591">
        <f t="shared" si="9"/>
        <v>2</v>
      </c>
      <c r="M591">
        <f>MATCH(H:H,价格表!$B$4:$B$35,0)</f>
        <v>9</v>
      </c>
      <c r="N591" s="27">
        <f>IF(J591&lt;=0.3,INDEX(价格表!$B$4:$I$31,M591,2),IF(AND(J591&gt;0.3,J591&lt;=1),INDEX(价格表!$B$4:$I$31,M591,3),IF(AND(J591&gt;1,J591&lt;=2.2),INDEX(价格表!$B$4:$I$31,M591,4),IF(AND(J591&gt;2.2,J591&lt;=3.3),INDEX(价格表!$B$4:$I$31,M591,5),IF(AND(J591&gt;3.3,J591&lt;=4),INDEX(价格表!$B$4:$I$31,M591,6),IF(AND(J591&gt;4,J591&lt;=5.5),INDEX(价格表!$B$4:$I$31,M591,7),IF(J591&gt;5.5,2.6+INDEX(价格表!$B$4:$I$31,M591,8)*L591)))))))</f>
        <v>2.15</v>
      </c>
    </row>
    <row r="592" spans="1:14">
      <c r="A592" s="20">
        <v>4310939795185</v>
      </c>
      <c r="B592" s="18" t="s">
        <v>16</v>
      </c>
      <c r="C592" s="21">
        <v>20201212</v>
      </c>
      <c r="D592" s="21">
        <v>610538201209</v>
      </c>
      <c r="E592" s="21" t="s">
        <v>16</v>
      </c>
      <c r="F592" s="21">
        <v>20201222</v>
      </c>
      <c r="G592" s="21" t="s">
        <v>17</v>
      </c>
      <c r="H592" s="21" t="s">
        <v>18</v>
      </c>
      <c r="I592" s="21" t="s">
        <v>53</v>
      </c>
      <c r="J592" s="21">
        <v>1.43</v>
      </c>
      <c r="K592" s="21" t="s">
        <v>20</v>
      </c>
      <c r="L592">
        <f t="shared" si="9"/>
        <v>2</v>
      </c>
      <c r="M592">
        <f>MATCH(H:H,价格表!$B$4:$B$35,0)</f>
        <v>1</v>
      </c>
      <c r="N592" s="27">
        <f>IF(J592&lt;=0.3,INDEX(价格表!$B$4:$I$31,M592,2),IF(AND(J592&gt;0.3,J592&lt;=1),INDEX(价格表!$B$4:$I$31,M592,3),IF(AND(J592&gt;1,J592&lt;=2.2),INDEX(价格表!$B$4:$I$31,M592,4),IF(AND(J592&gt;2.2,J592&lt;=3.3),INDEX(价格表!$B$4:$I$31,M592,5),IF(AND(J592&gt;3.3,J592&lt;=4),INDEX(价格表!$B$4:$I$31,M592,6),IF(AND(J592&gt;4,J592&lt;=5.5),INDEX(价格表!$B$4:$I$31,M592,7),IF(J592&gt;5.5,2.6+INDEX(价格表!$B$4:$I$31,M592,8)*L592)))))))</f>
        <v>2.15</v>
      </c>
    </row>
    <row r="593" spans="1:14">
      <c r="A593" s="20">
        <v>4310939795186</v>
      </c>
      <c r="B593" s="18" t="s">
        <v>16</v>
      </c>
      <c r="C593" s="21">
        <v>20201212</v>
      </c>
      <c r="D593" s="21">
        <v>610538201209</v>
      </c>
      <c r="E593" s="21" t="s">
        <v>16</v>
      </c>
      <c r="F593" s="21">
        <v>20201222</v>
      </c>
      <c r="G593" s="21" t="s">
        <v>17</v>
      </c>
      <c r="H593" s="21" t="s">
        <v>54</v>
      </c>
      <c r="I593" s="21" t="s">
        <v>55</v>
      </c>
      <c r="J593" s="21">
        <v>1.58</v>
      </c>
      <c r="K593" s="21" t="s">
        <v>20</v>
      </c>
      <c r="L593">
        <f t="shared" si="9"/>
        <v>2</v>
      </c>
      <c r="M593">
        <f>MATCH(H:H,价格表!$B$4:$B$35,0)</f>
        <v>14</v>
      </c>
      <c r="N593" s="27">
        <f>IF(J593&lt;=0.3,INDEX(价格表!$B$4:$I$31,M593,2),IF(AND(J593&gt;0.3,J593&lt;=1),INDEX(价格表!$B$4:$I$31,M593,3),IF(AND(J593&gt;1,J593&lt;=2.2),INDEX(价格表!$B$4:$I$31,M593,4),IF(AND(J593&gt;2.2,J593&lt;=3.3),INDEX(价格表!$B$4:$I$31,M593,5),IF(AND(J593&gt;3.3,J593&lt;=4),INDEX(价格表!$B$4:$I$31,M593,6),IF(AND(J593&gt;4,J593&lt;=5.5),INDEX(价格表!$B$4:$I$31,M593,7),IF(J593&gt;5.5,2.6+INDEX(价格表!$B$4:$I$31,M593,8)*L593)))))))</f>
        <v>2.15</v>
      </c>
    </row>
    <row r="594" spans="1:14">
      <c r="A594" s="20">
        <v>4310939795187</v>
      </c>
      <c r="B594" s="18" t="s">
        <v>16</v>
      </c>
      <c r="C594" s="21">
        <v>20201212</v>
      </c>
      <c r="D594" s="21">
        <v>610538201209</v>
      </c>
      <c r="E594" s="21" t="s">
        <v>16</v>
      </c>
      <c r="F594" s="21">
        <v>20201222</v>
      </c>
      <c r="G594" s="21" t="s">
        <v>17</v>
      </c>
      <c r="H594" s="21" t="s">
        <v>68</v>
      </c>
      <c r="I594" s="21" t="s">
        <v>140</v>
      </c>
      <c r="J594" s="21">
        <v>1.45</v>
      </c>
      <c r="K594" s="21" t="s">
        <v>20</v>
      </c>
      <c r="L594">
        <f t="shared" si="9"/>
        <v>2</v>
      </c>
      <c r="M594">
        <f>MATCH(H:H,价格表!$B$4:$B$35,0)</f>
        <v>5</v>
      </c>
      <c r="N594" s="27">
        <f>IF(J594&lt;=0.3,INDEX(价格表!$B$4:$I$31,M594,2),IF(AND(J594&gt;0.3,J594&lt;=1),INDEX(价格表!$B$4:$I$31,M594,3),IF(AND(J594&gt;1,J594&lt;=2.2),INDEX(价格表!$B$4:$I$31,M594,4),IF(AND(J594&gt;2.2,J594&lt;=3.3),INDEX(价格表!$B$4:$I$31,M594,5),IF(AND(J594&gt;3.3,J594&lt;=4),INDEX(价格表!$B$4:$I$31,M594,6),IF(AND(J594&gt;4,J594&lt;=5.5),INDEX(价格表!$B$4:$I$31,M594,7),IF(J594&gt;5.5,2.6+INDEX(价格表!$B$4:$I$31,M594,8)*L594)))))))</f>
        <v>2.15</v>
      </c>
    </row>
    <row r="595" spans="1:14">
      <c r="A595" s="20">
        <v>4310939795188</v>
      </c>
      <c r="B595" s="18" t="s">
        <v>16</v>
      </c>
      <c r="C595" s="21">
        <v>20201212</v>
      </c>
      <c r="D595" s="21">
        <v>610538201209</v>
      </c>
      <c r="E595" s="21" t="s">
        <v>16</v>
      </c>
      <c r="F595" s="21">
        <v>20201222</v>
      </c>
      <c r="G595" s="21" t="s">
        <v>17</v>
      </c>
      <c r="H595" s="21" t="s">
        <v>18</v>
      </c>
      <c r="I595" s="21" t="s">
        <v>237</v>
      </c>
      <c r="J595" s="21">
        <v>1.44</v>
      </c>
      <c r="K595" s="21" t="s">
        <v>20</v>
      </c>
      <c r="L595">
        <f t="shared" si="9"/>
        <v>2</v>
      </c>
      <c r="M595">
        <f>MATCH(H:H,价格表!$B$4:$B$35,0)</f>
        <v>1</v>
      </c>
      <c r="N595" s="27">
        <f>IF(J595&lt;=0.3,INDEX(价格表!$B$4:$I$31,M595,2),IF(AND(J595&gt;0.3,J595&lt;=1),INDEX(价格表!$B$4:$I$31,M595,3),IF(AND(J595&gt;1,J595&lt;=2.2),INDEX(价格表!$B$4:$I$31,M595,4),IF(AND(J595&gt;2.2,J595&lt;=3.3),INDEX(价格表!$B$4:$I$31,M595,5),IF(AND(J595&gt;3.3,J595&lt;=4),INDEX(价格表!$B$4:$I$31,M595,6),IF(AND(J595&gt;4,J595&lt;=5.5),INDEX(价格表!$B$4:$I$31,M595,7),IF(J595&gt;5.5,2.6+INDEX(价格表!$B$4:$I$31,M595,8)*L595)))))))</f>
        <v>2.15</v>
      </c>
    </row>
    <row r="596" spans="1:14">
      <c r="A596" s="20">
        <v>4310939795190</v>
      </c>
      <c r="B596" s="18" t="s">
        <v>16</v>
      </c>
      <c r="C596" s="21">
        <v>20201212</v>
      </c>
      <c r="D596" s="21">
        <v>610538201209</v>
      </c>
      <c r="E596" s="21" t="s">
        <v>16</v>
      </c>
      <c r="F596" s="21">
        <v>20201222</v>
      </c>
      <c r="G596" s="21" t="s">
        <v>17</v>
      </c>
      <c r="H596" s="21" t="s">
        <v>75</v>
      </c>
      <c r="I596" s="21" t="s">
        <v>238</v>
      </c>
      <c r="J596" s="21">
        <v>1.45</v>
      </c>
      <c r="K596" s="21" t="s">
        <v>20</v>
      </c>
      <c r="L596">
        <f t="shared" si="9"/>
        <v>2</v>
      </c>
      <c r="M596">
        <f>MATCH(H:H,价格表!$B$4:$B$35,0)</f>
        <v>24</v>
      </c>
      <c r="N596" s="27">
        <f>IF(J596&lt;=0.3,INDEX(价格表!$B$4:$I$31,M596,2),IF(AND(J596&gt;0.3,J596&lt;=1),INDEX(价格表!$B$4:$I$31,M596,3),IF(AND(J596&gt;1,J596&lt;=2.2),INDEX(价格表!$B$4:$I$31,M596,4),IF(AND(J596&gt;2.2,J596&lt;=3.3),INDEX(价格表!$B$4:$I$31,M596,5),IF(AND(J596&gt;3.3,J596&lt;=4),INDEX(价格表!$B$4:$I$31,M596,6),IF(AND(J596&gt;4,J596&lt;=5.5),INDEX(价格表!$B$4:$I$31,M596,7),IF(J596&gt;5.5,2.6+INDEX(价格表!$B$4:$I$31,M596,8)*L596)))))))</f>
        <v>2.15</v>
      </c>
    </row>
    <row r="597" spans="1:14">
      <c r="A597" s="20">
        <v>4310939795191</v>
      </c>
      <c r="B597" s="18" t="s">
        <v>16</v>
      </c>
      <c r="C597" s="21">
        <v>20201212</v>
      </c>
      <c r="D597" s="21">
        <v>610538201209</v>
      </c>
      <c r="E597" s="21" t="s">
        <v>16</v>
      </c>
      <c r="F597" s="21">
        <v>20201222</v>
      </c>
      <c r="G597" s="21" t="s">
        <v>17</v>
      </c>
      <c r="H597" s="21" t="s">
        <v>37</v>
      </c>
      <c r="I597" s="21" t="s">
        <v>72</v>
      </c>
      <c r="J597" s="21">
        <v>1.46</v>
      </c>
      <c r="K597" s="21" t="s">
        <v>20</v>
      </c>
      <c r="L597">
        <f t="shared" si="9"/>
        <v>2</v>
      </c>
      <c r="M597">
        <f>MATCH(H:H,价格表!$B$4:$B$35,0)</f>
        <v>12</v>
      </c>
      <c r="N597" s="27">
        <f>IF(J597&lt;=0.3,INDEX(价格表!$B$4:$I$31,M597,2),IF(AND(J597&gt;0.3,J597&lt;=1),INDEX(价格表!$B$4:$I$31,M597,3),IF(AND(J597&gt;1,J597&lt;=2.2),INDEX(价格表!$B$4:$I$31,M597,4),IF(AND(J597&gt;2.2,J597&lt;=3.3),INDEX(价格表!$B$4:$I$31,M597,5),IF(AND(J597&gt;3.3,J597&lt;=4),INDEX(价格表!$B$4:$I$31,M597,6),IF(AND(J597&gt;4,J597&lt;=5.5),INDEX(价格表!$B$4:$I$31,M597,7),IF(J597&gt;5.5,2.6+INDEX(价格表!$B$4:$I$31,M597,8)*L597)))))))</f>
        <v>2.15</v>
      </c>
    </row>
    <row r="598" spans="1:14">
      <c r="A598" s="20">
        <v>4310939796139</v>
      </c>
      <c r="B598" s="18" t="s">
        <v>16</v>
      </c>
      <c r="C598" s="21">
        <v>20201212</v>
      </c>
      <c r="D598" s="21">
        <v>610538201209</v>
      </c>
      <c r="E598" s="21" t="s">
        <v>16</v>
      </c>
      <c r="F598" s="21">
        <v>20201222</v>
      </c>
      <c r="G598" s="21" t="s">
        <v>17</v>
      </c>
      <c r="H598" s="21" t="s">
        <v>25</v>
      </c>
      <c r="I598" s="21" t="s">
        <v>199</v>
      </c>
      <c r="J598" s="21">
        <v>1.46</v>
      </c>
      <c r="K598" s="21" t="s">
        <v>20</v>
      </c>
      <c r="L598">
        <f t="shared" si="9"/>
        <v>2</v>
      </c>
      <c r="M598">
        <f>MATCH(H:H,价格表!$B$4:$B$35,0)</f>
        <v>25</v>
      </c>
      <c r="N598" s="27">
        <f>IF(J598&lt;=0.3,INDEX(价格表!$B$4:$I$31,M598,2),IF(AND(J598&gt;0.3,J598&lt;=1),INDEX(价格表!$B$4:$I$31,M598,3),IF(AND(J598&gt;1,J598&lt;=2.2),INDEX(价格表!$B$4:$I$31,M598,4),IF(AND(J598&gt;2.2,J598&lt;=3.3),INDEX(价格表!$B$4:$I$31,M598,5),IF(AND(J598&gt;3.3,J598&lt;=4),INDEX(价格表!$B$4:$I$31,M598,6),IF(AND(J598&gt;4,J598&lt;=5.5),INDEX(价格表!$B$4:$I$31,M598,7),IF(J598&gt;5.5,2.6+INDEX(价格表!$B$4:$I$31,M598,8)*L598)))))))</f>
        <v>2.15</v>
      </c>
    </row>
    <row r="599" spans="1:14">
      <c r="A599" s="20">
        <v>4310939796140</v>
      </c>
      <c r="B599" s="18" t="s">
        <v>16</v>
      </c>
      <c r="C599" s="21">
        <v>20201212</v>
      </c>
      <c r="D599" s="21">
        <v>610538201209</v>
      </c>
      <c r="E599" s="21" t="s">
        <v>16</v>
      </c>
      <c r="F599" s="21">
        <v>20201222</v>
      </c>
      <c r="G599" s="21" t="s">
        <v>17</v>
      </c>
      <c r="H599" s="21" t="s">
        <v>50</v>
      </c>
      <c r="I599" s="21" t="s">
        <v>77</v>
      </c>
      <c r="J599" s="21">
        <v>1.44</v>
      </c>
      <c r="K599" s="21" t="s">
        <v>20</v>
      </c>
      <c r="L599">
        <f t="shared" si="9"/>
        <v>2</v>
      </c>
      <c r="M599">
        <f>MATCH(H:H,价格表!$B$4:$B$35,0)</f>
        <v>4</v>
      </c>
      <c r="N599" s="27">
        <f>IF(J599&lt;=0.3,INDEX(价格表!$B$4:$I$31,M599,2),IF(AND(J599&gt;0.3,J599&lt;=1),INDEX(价格表!$B$4:$I$31,M599,3),IF(AND(J599&gt;1,J599&lt;=2.2),INDEX(价格表!$B$4:$I$31,M599,4),IF(AND(J599&gt;2.2,J599&lt;=3.3),INDEX(价格表!$B$4:$I$31,M599,5),IF(AND(J599&gt;3.3,J599&lt;=4),INDEX(价格表!$B$4:$I$31,M599,6),IF(AND(J599&gt;4,J599&lt;=5.5),INDEX(价格表!$B$4:$I$31,M599,7),IF(J599&gt;5.5,2.6+INDEX(价格表!$B$4:$I$31,M599,8)*L599)))))))</f>
        <v>2.15</v>
      </c>
    </row>
    <row r="600" spans="1:14">
      <c r="A600" s="20">
        <v>4310939796141</v>
      </c>
      <c r="B600" s="18" t="s">
        <v>16</v>
      </c>
      <c r="C600" s="21">
        <v>20201212</v>
      </c>
      <c r="D600" s="21">
        <v>610538201209</v>
      </c>
      <c r="E600" s="21" t="s">
        <v>16</v>
      </c>
      <c r="F600" s="21">
        <v>20201222</v>
      </c>
      <c r="G600" s="21" t="s">
        <v>17</v>
      </c>
      <c r="H600" s="21" t="s">
        <v>27</v>
      </c>
      <c r="I600" s="21" t="s">
        <v>28</v>
      </c>
      <c r="J600" s="21">
        <v>1.48</v>
      </c>
      <c r="K600" s="21" t="s">
        <v>20</v>
      </c>
      <c r="L600">
        <f t="shared" si="9"/>
        <v>2</v>
      </c>
      <c r="M600">
        <f>MATCH(H:H,价格表!$B$4:$B$35,0)</f>
        <v>3</v>
      </c>
      <c r="N600" s="27">
        <f>IF(J600&lt;=0.3,INDEX(价格表!$B$4:$I$31,M600,2),IF(AND(J600&gt;0.3,J600&lt;=1),INDEX(价格表!$B$4:$I$31,M600,3),IF(AND(J600&gt;1,J600&lt;=2.2),INDEX(价格表!$B$4:$I$31,M600,4),IF(AND(J600&gt;2.2,J600&lt;=3.3),INDEX(价格表!$B$4:$I$31,M600,5),IF(AND(J600&gt;3.3,J600&lt;=4),INDEX(价格表!$B$4:$I$31,M600,6),IF(AND(J600&gt;4,J600&lt;=5.5),INDEX(价格表!$B$4:$I$31,M600,7),IF(J600&gt;5.5,2.6+INDEX(价格表!$B$4:$I$31,M600,8)*L600)))))))</f>
        <v>2.15</v>
      </c>
    </row>
    <row r="601" spans="1:14">
      <c r="A601" s="20">
        <v>4310939796142</v>
      </c>
      <c r="B601" s="18" t="s">
        <v>16</v>
      </c>
      <c r="C601" s="21">
        <v>20201212</v>
      </c>
      <c r="D601" s="21">
        <v>610538201209</v>
      </c>
      <c r="E601" s="21" t="s">
        <v>16</v>
      </c>
      <c r="F601" s="21">
        <v>20201222</v>
      </c>
      <c r="G601" s="21" t="s">
        <v>17</v>
      </c>
      <c r="H601" s="21" t="s">
        <v>27</v>
      </c>
      <c r="I601" s="21" t="s">
        <v>28</v>
      </c>
      <c r="J601" s="21">
        <v>1.46</v>
      </c>
      <c r="K601" s="21" t="s">
        <v>20</v>
      </c>
      <c r="L601">
        <f t="shared" si="9"/>
        <v>2</v>
      </c>
      <c r="M601">
        <f>MATCH(H:H,价格表!$B$4:$B$35,0)</f>
        <v>3</v>
      </c>
      <c r="N601" s="27">
        <f>IF(J601&lt;=0.3,INDEX(价格表!$B$4:$I$31,M601,2),IF(AND(J601&gt;0.3,J601&lt;=1),INDEX(价格表!$B$4:$I$31,M601,3),IF(AND(J601&gt;1,J601&lt;=2.2),INDEX(价格表!$B$4:$I$31,M601,4),IF(AND(J601&gt;2.2,J601&lt;=3.3),INDEX(价格表!$B$4:$I$31,M601,5),IF(AND(J601&gt;3.3,J601&lt;=4),INDEX(价格表!$B$4:$I$31,M601,6),IF(AND(J601&gt;4,J601&lt;=5.5),INDEX(价格表!$B$4:$I$31,M601,7),IF(J601&gt;5.5,2.6+INDEX(价格表!$B$4:$I$31,M601,8)*L601)))))))</f>
        <v>2.15</v>
      </c>
    </row>
    <row r="602" spans="1:14">
      <c r="A602" s="20">
        <v>4310939796143</v>
      </c>
      <c r="B602" s="18" t="s">
        <v>16</v>
      </c>
      <c r="C602" s="21">
        <v>20201212</v>
      </c>
      <c r="D602" s="21">
        <v>610538201209</v>
      </c>
      <c r="E602" s="21" t="s">
        <v>16</v>
      </c>
      <c r="F602" s="21">
        <v>20201222</v>
      </c>
      <c r="G602" s="21" t="s">
        <v>17</v>
      </c>
      <c r="H602" s="21" t="s">
        <v>73</v>
      </c>
      <c r="I602" s="21" t="s">
        <v>74</v>
      </c>
      <c r="J602" s="21">
        <v>1.44</v>
      </c>
      <c r="K602" s="21" t="s">
        <v>20</v>
      </c>
      <c r="L602">
        <f t="shared" si="9"/>
        <v>2</v>
      </c>
      <c r="M602">
        <f>MATCH(H:H,价格表!$B$4:$B$35,0)</f>
        <v>7</v>
      </c>
      <c r="N602" s="27">
        <f>IF(J602&lt;=0.3,INDEX(价格表!$B$4:$I$31,M602,2),IF(AND(J602&gt;0.3,J602&lt;=1),INDEX(价格表!$B$4:$I$31,M602,3),IF(AND(J602&gt;1,J602&lt;=2.2),INDEX(价格表!$B$4:$I$31,M602,4),IF(AND(J602&gt;2.2,J602&lt;=3.3),INDEX(价格表!$B$4:$I$31,M602,5),IF(AND(J602&gt;3.3,J602&lt;=4),INDEX(价格表!$B$4:$I$31,M602,6),IF(AND(J602&gt;4,J602&lt;=5.5),INDEX(价格表!$B$4:$I$31,M602,7),IF(J602&gt;5.5,2.6+INDEX(价格表!$B$4:$I$31,M602,8)*L602)))))))</f>
        <v>2.15</v>
      </c>
    </row>
    <row r="603" spans="1:14">
      <c r="A603" s="20">
        <v>4310939796144</v>
      </c>
      <c r="B603" s="18" t="s">
        <v>16</v>
      </c>
      <c r="C603" s="21">
        <v>20201212</v>
      </c>
      <c r="D603" s="21">
        <v>610538201209</v>
      </c>
      <c r="E603" s="21" t="s">
        <v>16</v>
      </c>
      <c r="F603" s="21">
        <v>20201222</v>
      </c>
      <c r="G603" s="21" t="s">
        <v>17</v>
      </c>
      <c r="H603" s="21" t="s">
        <v>23</v>
      </c>
      <c r="I603" s="21" t="s">
        <v>98</v>
      </c>
      <c r="J603" s="21">
        <v>1.45</v>
      </c>
      <c r="K603" s="21" t="s">
        <v>20</v>
      </c>
      <c r="L603">
        <f t="shared" si="9"/>
        <v>2</v>
      </c>
      <c r="M603">
        <f>MATCH(H:H,价格表!$B$4:$B$35,0)</f>
        <v>15</v>
      </c>
      <c r="N603" s="27">
        <f>IF(J603&lt;=0.3,INDEX(价格表!$B$4:$I$31,M603,2),IF(AND(J603&gt;0.3,J603&lt;=1),INDEX(价格表!$B$4:$I$31,M603,3),IF(AND(J603&gt;1,J603&lt;=2.2),INDEX(价格表!$B$4:$I$31,M603,4),IF(AND(J603&gt;2.2,J603&lt;=3.3),INDEX(价格表!$B$4:$I$31,M603,5),IF(AND(J603&gt;3.3,J603&lt;=4),INDEX(价格表!$B$4:$I$31,M603,6),IF(AND(J603&gt;4,J603&lt;=5.5),INDEX(价格表!$B$4:$I$31,M603,7),IF(J603&gt;5.5,2.6+INDEX(价格表!$B$4:$I$31,M603,8)*L603)))))))</f>
        <v>2.15</v>
      </c>
    </row>
    <row r="604" spans="1:14">
      <c r="A604" s="20">
        <v>4310939796145</v>
      </c>
      <c r="B604" s="18" t="s">
        <v>16</v>
      </c>
      <c r="C604" s="21">
        <v>20201212</v>
      </c>
      <c r="D604" s="21">
        <v>610538201209</v>
      </c>
      <c r="E604" s="21" t="s">
        <v>16</v>
      </c>
      <c r="F604" s="21">
        <v>20201222</v>
      </c>
      <c r="G604" s="21" t="s">
        <v>17</v>
      </c>
      <c r="H604" s="21" t="s">
        <v>39</v>
      </c>
      <c r="I604" s="21" t="s">
        <v>182</v>
      </c>
      <c r="J604" s="21">
        <v>1.44</v>
      </c>
      <c r="K604" s="21" t="s">
        <v>20</v>
      </c>
      <c r="L604">
        <f t="shared" si="9"/>
        <v>2</v>
      </c>
      <c r="M604">
        <f>MATCH(H:H,价格表!$B$4:$B$35,0)</f>
        <v>23</v>
      </c>
      <c r="N604" s="27">
        <f>IF(J604&lt;=0.3,INDEX(价格表!$B$4:$I$31,M604,2),IF(AND(J604&gt;0.3,J604&lt;=1),INDEX(价格表!$B$4:$I$31,M604,3),IF(AND(J604&gt;1,J604&lt;=2.2),INDEX(价格表!$B$4:$I$31,M604,4),IF(AND(J604&gt;2.2,J604&lt;=3.3),INDEX(价格表!$B$4:$I$31,M604,5),IF(AND(J604&gt;3.3,J604&lt;=4),INDEX(价格表!$B$4:$I$31,M604,6),IF(AND(J604&gt;4,J604&lt;=5.5),INDEX(价格表!$B$4:$I$31,M604,7),IF(J604&gt;5.5,2.6+INDEX(价格表!$B$4:$I$31,M604,8)*L604)))))))</f>
        <v>2.15</v>
      </c>
    </row>
    <row r="605" spans="1:14">
      <c r="A605" s="20">
        <v>4310939796146</v>
      </c>
      <c r="B605" s="18" t="s">
        <v>16</v>
      </c>
      <c r="C605" s="21">
        <v>20201212</v>
      </c>
      <c r="D605" s="21">
        <v>610538201209</v>
      </c>
      <c r="E605" s="21" t="s">
        <v>16</v>
      </c>
      <c r="F605" s="21">
        <v>20201222</v>
      </c>
      <c r="G605" s="21" t="s">
        <v>17</v>
      </c>
      <c r="H605" s="21" t="s">
        <v>33</v>
      </c>
      <c r="I605" s="21" t="s">
        <v>34</v>
      </c>
      <c r="J605" s="21">
        <v>1.45</v>
      </c>
      <c r="K605" s="21" t="s">
        <v>20</v>
      </c>
      <c r="L605">
        <f t="shared" si="9"/>
        <v>2</v>
      </c>
      <c r="M605">
        <f>MATCH(H:H,价格表!$B$4:$B$35,0)</f>
        <v>13</v>
      </c>
      <c r="N605" s="27">
        <f>IF(J605&lt;=0.3,INDEX(价格表!$B$4:$I$31,M605,2),IF(AND(J605&gt;0.3,J605&lt;=1),INDEX(价格表!$B$4:$I$31,M605,3),IF(AND(J605&gt;1,J605&lt;=2.2),INDEX(价格表!$B$4:$I$31,M605,4),IF(AND(J605&gt;2.2,J605&lt;=3.3),INDEX(价格表!$B$4:$I$31,M605,5),IF(AND(J605&gt;3.3,J605&lt;=4),INDEX(价格表!$B$4:$I$31,M605,6),IF(AND(J605&gt;4,J605&lt;=5.5),INDEX(价格表!$B$4:$I$31,M605,7),IF(J605&gt;5.5,2.6+INDEX(价格表!$B$4:$I$31,M605,8)*L605)))))))</f>
        <v>2.15</v>
      </c>
    </row>
    <row r="606" spans="1:14">
      <c r="A606" s="20">
        <v>4310939796147</v>
      </c>
      <c r="B606" s="18" t="s">
        <v>16</v>
      </c>
      <c r="C606" s="21">
        <v>20201212</v>
      </c>
      <c r="D606" s="21">
        <v>610538201209</v>
      </c>
      <c r="E606" s="21" t="s">
        <v>16</v>
      </c>
      <c r="F606" s="21">
        <v>20201222</v>
      </c>
      <c r="G606" s="21" t="s">
        <v>17</v>
      </c>
      <c r="H606" s="21" t="s">
        <v>54</v>
      </c>
      <c r="I606" s="21" t="s">
        <v>78</v>
      </c>
      <c r="J606" s="21">
        <v>1.42</v>
      </c>
      <c r="K606" s="21" t="s">
        <v>20</v>
      </c>
      <c r="L606">
        <f t="shared" si="9"/>
        <v>2</v>
      </c>
      <c r="M606">
        <f>MATCH(H:H,价格表!$B$4:$B$35,0)</f>
        <v>14</v>
      </c>
      <c r="N606" s="27">
        <f>IF(J606&lt;=0.3,INDEX(价格表!$B$4:$I$31,M606,2),IF(AND(J606&gt;0.3,J606&lt;=1),INDEX(价格表!$B$4:$I$31,M606,3),IF(AND(J606&gt;1,J606&lt;=2.2),INDEX(价格表!$B$4:$I$31,M606,4),IF(AND(J606&gt;2.2,J606&lt;=3.3),INDEX(价格表!$B$4:$I$31,M606,5),IF(AND(J606&gt;3.3,J606&lt;=4),INDEX(价格表!$B$4:$I$31,M606,6),IF(AND(J606&gt;4,J606&lt;=5.5),INDEX(价格表!$B$4:$I$31,M606,7),IF(J606&gt;5.5,2.6+INDEX(价格表!$B$4:$I$31,M606,8)*L606)))))))</f>
        <v>2.15</v>
      </c>
    </row>
    <row r="607" spans="1:14">
      <c r="A607" s="20">
        <v>4310939796148</v>
      </c>
      <c r="B607" s="18" t="s">
        <v>16</v>
      </c>
      <c r="C607" s="21">
        <v>20201212</v>
      </c>
      <c r="D607" s="21">
        <v>610538201209</v>
      </c>
      <c r="E607" s="21" t="s">
        <v>16</v>
      </c>
      <c r="F607" s="21">
        <v>20201222</v>
      </c>
      <c r="G607" s="21" t="s">
        <v>17</v>
      </c>
      <c r="H607" s="21" t="s">
        <v>50</v>
      </c>
      <c r="I607" s="21" t="s">
        <v>177</v>
      </c>
      <c r="J607" s="21">
        <v>1.43</v>
      </c>
      <c r="K607" s="21" t="s">
        <v>20</v>
      </c>
      <c r="L607">
        <f t="shared" si="9"/>
        <v>2</v>
      </c>
      <c r="M607">
        <f>MATCH(H:H,价格表!$B$4:$B$35,0)</f>
        <v>4</v>
      </c>
      <c r="N607" s="27">
        <f>IF(J607&lt;=0.3,INDEX(价格表!$B$4:$I$31,M607,2),IF(AND(J607&gt;0.3,J607&lt;=1),INDEX(价格表!$B$4:$I$31,M607,3),IF(AND(J607&gt;1,J607&lt;=2.2),INDEX(价格表!$B$4:$I$31,M607,4),IF(AND(J607&gt;2.2,J607&lt;=3.3),INDEX(价格表!$B$4:$I$31,M607,5),IF(AND(J607&gt;3.3,J607&lt;=4),INDEX(价格表!$B$4:$I$31,M607,6),IF(AND(J607&gt;4,J607&lt;=5.5),INDEX(价格表!$B$4:$I$31,M607,7),IF(J607&gt;5.5,2.6+INDEX(价格表!$B$4:$I$31,M607,8)*L607)))))))</f>
        <v>2.15</v>
      </c>
    </row>
    <row r="608" spans="1:14">
      <c r="A608" s="20">
        <v>4310939811230</v>
      </c>
      <c r="B608" s="18" t="s">
        <v>16</v>
      </c>
      <c r="C608" s="21">
        <v>20201212</v>
      </c>
      <c r="D608" s="21">
        <v>610538201209</v>
      </c>
      <c r="E608" s="21" t="s">
        <v>16</v>
      </c>
      <c r="F608" s="21">
        <v>20201222</v>
      </c>
      <c r="G608" s="21" t="s">
        <v>17</v>
      </c>
      <c r="H608" s="21" t="s">
        <v>23</v>
      </c>
      <c r="I608" s="21" t="s">
        <v>189</v>
      </c>
      <c r="J608" s="21">
        <v>1.43</v>
      </c>
      <c r="K608" s="21" t="s">
        <v>20</v>
      </c>
      <c r="L608">
        <f t="shared" si="9"/>
        <v>2</v>
      </c>
      <c r="M608">
        <f>MATCH(H:H,价格表!$B$4:$B$35,0)</f>
        <v>15</v>
      </c>
      <c r="N608" s="27">
        <f>IF(J608&lt;=0.3,INDEX(价格表!$B$4:$I$31,M608,2),IF(AND(J608&gt;0.3,J608&lt;=1),INDEX(价格表!$B$4:$I$31,M608,3),IF(AND(J608&gt;1,J608&lt;=2.2),INDEX(价格表!$B$4:$I$31,M608,4),IF(AND(J608&gt;2.2,J608&lt;=3.3),INDEX(价格表!$B$4:$I$31,M608,5),IF(AND(J608&gt;3.3,J608&lt;=4),INDEX(价格表!$B$4:$I$31,M608,6),IF(AND(J608&gt;4,J608&lt;=5.5),INDEX(价格表!$B$4:$I$31,M608,7),IF(J608&gt;5.5,2.6+INDEX(价格表!$B$4:$I$31,M608,8)*L608)))))))</f>
        <v>2.15</v>
      </c>
    </row>
    <row r="609" spans="1:14">
      <c r="A609" s="20">
        <v>4310939811231</v>
      </c>
      <c r="B609" s="18" t="s">
        <v>16</v>
      </c>
      <c r="C609" s="21">
        <v>20201212</v>
      </c>
      <c r="D609" s="21">
        <v>610538201209</v>
      </c>
      <c r="E609" s="21" t="s">
        <v>16</v>
      </c>
      <c r="F609" s="21">
        <v>20201222</v>
      </c>
      <c r="G609" s="21" t="s">
        <v>17</v>
      </c>
      <c r="H609" s="21" t="s">
        <v>66</v>
      </c>
      <c r="I609" s="21" t="s">
        <v>67</v>
      </c>
      <c r="J609" s="21">
        <v>1.45</v>
      </c>
      <c r="K609" s="21" t="s">
        <v>20</v>
      </c>
      <c r="L609">
        <f t="shared" si="9"/>
        <v>2</v>
      </c>
      <c r="M609">
        <f>MATCH(H:H,价格表!$B$4:$B$35,0)</f>
        <v>17</v>
      </c>
      <c r="N609" s="27">
        <f>IF(J609&lt;=0.3,INDEX(价格表!$B$4:$I$31,M609,2),IF(AND(J609&gt;0.3,J609&lt;=1),INDEX(价格表!$B$4:$I$31,M609,3),IF(AND(J609&gt;1,J609&lt;=2.2),INDEX(价格表!$B$4:$I$31,M609,4),IF(AND(J609&gt;2.2,J609&lt;=3.3),INDEX(价格表!$B$4:$I$31,M609,5),IF(AND(J609&gt;3.3,J609&lt;=4),INDEX(价格表!$B$4:$I$31,M609,6),IF(AND(J609&gt;4,J609&lt;=5.5),INDEX(价格表!$B$4:$I$31,M609,7),IF(J609&gt;5.5,2.6+INDEX(价格表!$B$4:$I$31,M609,8)*L609)))))))</f>
        <v>2.15</v>
      </c>
    </row>
    <row r="610" spans="1:14">
      <c r="A610" s="20">
        <v>4310939811232</v>
      </c>
      <c r="B610" s="18" t="s">
        <v>16</v>
      </c>
      <c r="C610" s="21">
        <v>20201212</v>
      </c>
      <c r="D610" s="21">
        <v>610538201209</v>
      </c>
      <c r="E610" s="21" t="s">
        <v>16</v>
      </c>
      <c r="F610" s="21">
        <v>20201222</v>
      </c>
      <c r="G610" s="21" t="s">
        <v>17</v>
      </c>
      <c r="H610" s="21" t="s">
        <v>68</v>
      </c>
      <c r="I610" s="21" t="s">
        <v>140</v>
      </c>
      <c r="J610" s="21">
        <v>1.49</v>
      </c>
      <c r="K610" s="21" t="s">
        <v>20</v>
      </c>
      <c r="L610">
        <f t="shared" si="9"/>
        <v>2</v>
      </c>
      <c r="M610">
        <f>MATCH(H:H,价格表!$B$4:$B$35,0)</f>
        <v>5</v>
      </c>
      <c r="N610" s="27">
        <f>IF(J610&lt;=0.3,INDEX(价格表!$B$4:$I$31,M610,2),IF(AND(J610&gt;0.3,J610&lt;=1),INDEX(价格表!$B$4:$I$31,M610,3),IF(AND(J610&gt;1,J610&lt;=2.2),INDEX(价格表!$B$4:$I$31,M610,4),IF(AND(J610&gt;2.2,J610&lt;=3.3),INDEX(价格表!$B$4:$I$31,M610,5),IF(AND(J610&gt;3.3,J610&lt;=4),INDEX(价格表!$B$4:$I$31,M610,6),IF(AND(J610&gt;4,J610&lt;=5.5),INDEX(价格表!$B$4:$I$31,M610,7),IF(J610&gt;5.5,2.6+INDEX(价格表!$B$4:$I$31,M610,8)*L610)))))))</f>
        <v>2.15</v>
      </c>
    </row>
    <row r="611" spans="1:14">
      <c r="A611" s="20">
        <v>4310939811233</v>
      </c>
      <c r="B611" s="18" t="s">
        <v>16</v>
      </c>
      <c r="C611" s="21">
        <v>20201212</v>
      </c>
      <c r="D611" s="21">
        <v>610538201209</v>
      </c>
      <c r="E611" s="21" t="s">
        <v>16</v>
      </c>
      <c r="F611" s="21">
        <v>20201222</v>
      </c>
      <c r="G611" s="21" t="s">
        <v>17</v>
      </c>
      <c r="H611" s="21" t="s">
        <v>75</v>
      </c>
      <c r="I611" s="21" t="s">
        <v>76</v>
      </c>
      <c r="J611" s="21">
        <v>1.45</v>
      </c>
      <c r="K611" s="21" t="s">
        <v>20</v>
      </c>
      <c r="L611">
        <f t="shared" si="9"/>
        <v>2</v>
      </c>
      <c r="M611">
        <f>MATCH(H:H,价格表!$B$4:$B$35,0)</f>
        <v>24</v>
      </c>
      <c r="N611" s="27">
        <f>IF(J611&lt;=0.3,INDEX(价格表!$B$4:$I$31,M611,2),IF(AND(J611&gt;0.3,J611&lt;=1),INDEX(价格表!$B$4:$I$31,M611,3),IF(AND(J611&gt;1,J611&lt;=2.2),INDEX(价格表!$B$4:$I$31,M611,4),IF(AND(J611&gt;2.2,J611&lt;=3.3),INDEX(价格表!$B$4:$I$31,M611,5),IF(AND(J611&gt;3.3,J611&lt;=4),INDEX(价格表!$B$4:$I$31,M611,6),IF(AND(J611&gt;4,J611&lt;=5.5),INDEX(价格表!$B$4:$I$31,M611,7),IF(J611&gt;5.5,2.6+INDEX(价格表!$B$4:$I$31,M611,8)*L611)))))))</f>
        <v>2.15</v>
      </c>
    </row>
    <row r="612" spans="1:14">
      <c r="A612" s="20">
        <v>4310939811234</v>
      </c>
      <c r="B612" s="18" t="s">
        <v>16</v>
      </c>
      <c r="C612" s="21">
        <v>20201212</v>
      </c>
      <c r="D612" s="21">
        <v>610538201209</v>
      </c>
      <c r="E612" s="21" t="s">
        <v>16</v>
      </c>
      <c r="F612" s="21">
        <v>20201222</v>
      </c>
      <c r="G612" s="21" t="s">
        <v>17</v>
      </c>
      <c r="H612" s="21" t="s">
        <v>68</v>
      </c>
      <c r="I612" s="21" t="s">
        <v>69</v>
      </c>
      <c r="J612" s="21">
        <v>1.47</v>
      </c>
      <c r="K612" s="21" t="s">
        <v>20</v>
      </c>
      <c r="L612">
        <f t="shared" si="9"/>
        <v>2</v>
      </c>
      <c r="M612">
        <f>MATCH(H:H,价格表!$B$4:$B$35,0)</f>
        <v>5</v>
      </c>
      <c r="N612" s="27">
        <f>IF(J612&lt;=0.3,INDEX(价格表!$B$4:$I$31,M612,2),IF(AND(J612&gt;0.3,J612&lt;=1),INDEX(价格表!$B$4:$I$31,M612,3),IF(AND(J612&gt;1,J612&lt;=2.2),INDEX(价格表!$B$4:$I$31,M612,4),IF(AND(J612&gt;2.2,J612&lt;=3.3),INDEX(价格表!$B$4:$I$31,M612,5),IF(AND(J612&gt;3.3,J612&lt;=4),INDEX(价格表!$B$4:$I$31,M612,6),IF(AND(J612&gt;4,J612&lt;=5.5),INDEX(价格表!$B$4:$I$31,M612,7),IF(J612&gt;5.5,2.6+INDEX(价格表!$B$4:$I$31,M612,8)*L612)))))))</f>
        <v>2.15</v>
      </c>
    </row>
    <row r="613" spans="1:14">
      <c r="A613" s="20">
        <v>4310939811235</v>
      </c>
      <c r="B613" s="18" t="s">
        <v>16</v>
      </c>
      <c r="C613" s="21">
        <v>20201212</v>
      </c>
      <c r="D613" s="21">
        <v>610538201209</v>
      </c>
      <c r="E613" s="21" t="s">
        <v>16</v>
      </c>
      <c r="F613" s="21">
        <v>20201222</v>
      </c>
      <c r="G613" s="21" t="s">
        <v>17</v>
      </c>
      <c r="H613" s="21" t="s">
        <v>35</v>
      </c>
      <c r="I613" s="21" t="s">
        <v>239</v>
      </c>
      <c r="J613" s="21">
        <v>1.45</v>
      </c>
      <c r="K613" s="21" t="s">
        <v>20</v>
      </c>
      <c r="L613">
        <f t="shared" si="9"/>
        <v>2</v>
      </c>
      <c r="M613">
        <f>MATCH(H:H,价格表!$B$4:$B$35,0)</f>
        <v>22</v>
      </c>
      <c r="N613" s="27">
        <f>IF(J613&lt;=0.3,INDEX(价格表!$B$4:$I$31,M613,2),IF(AND(J613&gt;0.3,J613&lt;=1),INDEX(价格表!$B$4:$I$31,M613,3),IF(AND(J613&gt;1,J613&lt;=2.2),INDEX(价格表!$B$4:$I$31,M613,4),IF(AND(J613&gt;2.2,J613&lt;=3.3),INDEX(价格表!$B$4:$I$31,M613,5),IF(AND(J613&gt;3.3,J613&lt;=4),INDEX(价格表!$B$4:$I$31,M613,6),IF(AND(J613&gt;4,J613&lt;=5.5),INDEX(价格表!$B$4:$I$31,M613,7),IF(J613&gt;5.5,2.6+INDEX(价格表!$B$4:$I$31,M613,8)*L613)))))))</f>
        <v>2.15</v>
      </c>
    </row>
    <row r="614" spans="1:14">
      <c r="A614" s="20">
        <v>4310939811236</v>
      </c>
      <c r="B614" s="18" t="s">
        <v>16</v>
      </c>
      <c r="C614" s="21">
        <v>20201212</v>
      </c>
      <c r="D614" s="21">
        <v>610538201209</v>
      </c>
      <c r="E614" s="21" t="s">
        <v>16</v>
      </c>
      <c r="F614" s="21">
        <v>20201222</v>
      </c>
      <c r="G614" s="21" t="s">
        <v>17</v>
      </c>
      <c r="H614" s="21" t="s">
        <v>43</v>
      </c>
      <c r="I614" s="21" t="s">
        <v>240</v>
      </c>
      <c r="J614" s="21">
        <v>1.5</v>
      </c>
      <c r="K614" s="21" t="s">
        <v>20</v>
      </c>
      <c r="L614">
        <f t="shared" si="9"/>
        <v>2</v>
      </c>
      <c r="M614">
        <f>MATCH(H:H,价格表!$B$4:$B$35,0)</f>
        <v>10</v>
      </c>
      <c r="N614" s="27">
        <f>IF(J614&lt;=0.3,INDEX(价格表!$B$4:$I$31,M614,2),IF(AND(J614&gt;0.3,J614&lt;=1),INDEX(价格表!$B$4:$I$31,M614,3),IF(AND(J614&gt;1,J614&lt;=2.2),INDEX(价格表!$B$4:$I$31,M614,4),IF(AND(J614&gt;2.2,J614&lt;=3.3),INDEX(价格表!$B$4:$I$31,M614,5),IF(AND(J614&gt;3.3,J614&lt;=4),INDEX(价格表!$B$4:$I$31,M614,6),IF(AND(J614&gt;4,J614&lt;=5.5),INDEX(价格表!$B$4:$I$31,M614,7),IF(J614&gt;5.5,2.6+INDEX(价格表!$B$4:$I$31,M614,8)*L614)))))))</f>
        <v>2.15</v>
      </c>
    </row>
    <row r="615" spans="1:14">
      <c r="A615" s="20">
        <v>4310939811238</v>
      </c>
      <c r="B615" s="18" t="s">
        <v>16</v>
      </c>
      <c r="C615" s="21">
        <v>20201212</v>
      </c>
      <c r="D615" s="21">
        <v>610538201209</v>
      </c>
      <c r="E615" s="21" t="s">
        <v>16</v>
      </c>
      <c r="F615" s="21">
        <v>20201222</v>
      </c>
      <c r="G615" s="21" t="s">
        <v>17</v>
      </c>
      <c r="H615" s="21" t="s">
        <v>18</v>
      </c>
      <c r="I615" s="21" t="s">
        <v>61</v>
      </c>
      <c r="J615" s="21">
        <v>1.44</v>
      </c>
      <c r="K615" s="21" t="s">
        <v>20</v>
      </c>
      <c r="L615">
        <f t="shared" si="9"/>
        <v>2</v>
      </c>
      <c r="M615">
        <f>MATCH(H:H,价格表!$B$4:$B$35,0)</f>
        <v>1</v>
      </c>
      <c r="N615" s="27">
        <f>IF(J615&lt;=0.3,INDEX(价格表!$B$4:$I$31,M615,2),IF(AND(J615&gt;0.3,J615&lt;=1),INDEX(价格表!$B$4:$I$31,M615,3),IF(AND(J615&gt;1,J615&lt;=2.2),INDEX(价格表!$B$4:$I$31,M615,4),IF(AND(J615&gt;2.2,J615&lt;=3.3),INDEX(价格表!$B$4:$I$31,M615,5),IF(AND(J615&gt;3.3,J615&lt;=4),INDEX(价格表!$B$4:$I$31,M615,6),IF(AND(J615&gt;4,J615&lt;=5.5),INDEX(价格表!$B$4:$I$31,M615,7),IF(J615&gt;5.5,2.6+INDEX(价格表!$B$4:$I$31,M615,8)*L615)))))))</f>
        <v>2.15</v>
      </c>
    </row>
    <row r="616" spans="1:14">
      <c r="A616" s="20">
        <v>4310939811249</v>
      </c>
      <c r="B616" s="18" t="s">
        <v>16</v>
      </c>
      <c r="C616" s="21">
        <v>20201212</v>
      </c>
      <c r="D616" s="21">
        <v>610538201209</v>
      </c>
      <c r="E616" s="21" t="s">
        <v>16</v>
      </c>
      <c r="F616" s="21">
        <v>20201222</v>
      </c>
      <c r="G616" s="21" t="s">
        <v>17</v>
      </c>
      <c r="H616" s="21" t="s">
        <v>39</v>
      </c>
      <c r="I616" s="21" t="s">
        <v>200</v>
      </c>
      <c r="J616" s="21">
        <v>1.43</v>
      </c>
      <c r="K616" s="21" t="s">
        <v>20</v>
      </c>
      <c r="L616">
        <f t="shared" si="9"/>
        <v>2</v>
      </c>
      <c r="M616">
        <f>MATCH(H:H,价格表!$B$4:$B$35,0)</f>
        <v>23</v>
      </c>
      <c r="N616" s="27">
        <f>IF(J616&lt;=0.3,INDEX(价格表!$B$4:$I$31,M616,2),IF(AND(J616&gt;0.3,J616&lt;=1),INDEX(价格表!$B$4:$I$31,M616,3),IF(AND(J616&gt;1,J616&lt;=2.2),INDEX(价格表!$B$4:$I$31,M616,4),IF(AND(J616&gt;2.2,J616&lt;=3.3),INDEX(价格表!$B$4:$I$31,M616,5),IF(AND(J616&gt;3.3,J616&lt;=4),INDEX(价格表!$B$4:$I$31,M616,6),IF(AND(J616&gt;4,J616&lt;=5.5),INDEX(价格表!$B$4:$I$31,M616,7),IF(J616&gt;5.5,2.6+INDEX(价格表!$B$4:$I$31,M616,8)*L616)))))))</f>
        <v>2.15</v>
      </c>
    </row>
    <row r="617" spans="1:14">
      <c r="A617" s="20">
        <v>4310939811250</v>
      </c>
      <c r="B617" s="18" t="s">
        <v>16</v>
      </c>
      <c r="C617" s="21">
        <v>20201212</v>
      </c>
      <c r="D617" s="21">
        <v>610538201209</v>
      </c>
      <c r="E617" s="21" t="s">
        <v>16</v>
      </c>
      <c r="F617" s="21">
        <v>20201222</v>
      </c>
      <c r="G617" s="21" t="s">
        <v>17</v>
      </c>
      <c r="H617" s="21" t="s">
        <v>68</v>
      </c>
      <c r="I617" s="21" t="s">
        <v>234</v>
      </c>
      <c r="J617" s="21">
        <v>1.54</v>
      </c>
      <c r="K617" s="21" t="s">
        <v>20</v>
      </c>
      <c r="L617">
        <f t="shared" si="9"/>
        <v>2</v>
      </c>
      <c r="M617">
        <f>MATCH(H:H,价格表!$B$4:$B$35,0)</f>
        <v>5</v>
      </c>
      <c r="N617" s="27">
        <f>IF(J617&lt;=0.3,INDEX(价格表!$B$4:$I$31,M617,2),IF(AND(J617&gt;0.3,J617&lt;=1),INDEX(价格表!$B$4:$I$31,M617,3),IF(AND(J617&gt;1,J617&lt;=2.2),INDEX(价格表!$B$4:$I$31,M617,4),IF(AND(J617&gt;2.2,J617&lt;=3.3),INDEX(价格表!$B$4:$I$31,M617,5),IF(AND(J617&gt;3.3,J617&lt;=4),INDEX(价格表!$B$4:$I$31,M617,6),IF(AND(J617&gt;4,J617&lt;=5.5),INDEX(价格表!$B$4:$I$31,M617,7),IF(J617&gt;5.5,2.6+INDEX(价格表!$B$4:$I$31,M617,8)*L617)))))))</f>
        <v>2.15</v>
      </c>
    </row>
    <row r="618" spans="1:14">
      <c r="A618" s="20">
        <v>4310939811251</v>
      </c>
      <c r="B618" s="18" t="s">
        <v>16</v>
      </c>
      <c r="C618" s="21">
        <v>20201212</v>
      </c>
      <c r="D618" s="21">
        <v>610538201209</v>
      </c>
      <c r="E618" s="21" t="s">
        <v>16</v>
      </c>
      <c r="F618" s="21">
        <v>20201222</v>
      </c>
      <c r="G618" s="21" t="s">
        <v>17</v>
      </c>
      <c r="H618" s="21" t="s">
        <v>45</v>
      </c>
      <c r="I618" s="21" t="s">
        <v>143</v>
      </c>
      <c r="J618" s="21">
        <v>1.45</v>
      </c>
      <c r="K618" s="21" t="s">
        <v>20</v>
      </c>
      <c r="L618">
        <f t="shared" si="9"/>
        <v>2</v>
      </c>
      <c r="M618">
        <f>MATCH(H:H,价格表!$B$4:$B$35,0)</f>
        <v>9</v>
      </c>
      <c r="N618" s="27">
        <f>IF(J618&lt;=0.3,INDEX(价格表!$B$4:$I$31,M618,2),IF(AND(J618&gt;0.3,J618&lt;=1),INDEX(价格表!$B$4:$I$31,M618,3),IF(AND(J618&gt;1,J618&lt;=2.2),INDEX(价格表!$B$4:$I$31,M618,4),IF(AND(J618&gt;2.2,J618&lt;=3.3),INDEX(价格表!$B$4:$I$31,M618,5),IF(AND(J618&gt;3.3,J618&lt;=4),INDEX(价格表!$B$4:$I$31,M618,6),IF(AND(J618&gt;4,J618&lt;=5.5),INDEX(价格表!$B$4:$I$31,M618,7),IF(J618&gt;5.5,2.6+INDEX(价格表!$B$4:$I$31,M618,8)*L618)))))))</f>
        <v>2.15</v>
      </c>
    </row>
    <row r="619" spans="1:14">
      <c r="A619" s="20">
        <v>4310939811252</v>
      </c>
      <c r="B619" s="18" t="s">
        <v>16</v>
      </c>
      <c r="C619" s="21">
        <v>20201212</v>
      </c>
      <c r="D619" s="21">
        <v>610538201209</v>
      </c>
      <c r="E619" s="21" t="s">
        <v>16</v>
      </c>
      <c r="F619" s="21">
        <v>20201222</v>
      </c>
      <c r="G619" s="21" t="s">
        <v>17</v>
      </c>
      <c r="H619" s="21" t="s">
        <v>50</v>
      </c>
      <c r="I619" s="21" t="s">
        <v>166</v>
      </c>
      <c r="J619" s="21">
        <v>1.45</v>
      </c>
      <c r="K619" s="21" t="s">
        <v>20</v>
      </c>
      <c r="L619">
        <f t="shared" si="9"/>
        <v>2</v>
      </c>
      <c r="M619">
        <f>MATCH(H:H,价格表!$B$4:$B$35,0)</f>
        <v>4</v>
      </c>
      <c r="N619" s="27">
        <f>IF(J619&lt;=0.3,INDEX(价格表!$B$4:$I$31,M619,2),IF(AND(J619&gt;0.3,J619&lt;=1),INDEX(价格表!$B$4:$I$31,M619,3),IF(AND(J619&gt;1,J619&lt;=2.2),INDEX(价格表!$B$4:$I$31,M619,4),IF(AND(J619&gt;2.2,J619&lt;=3.3),INDEX(价格表!$B$4:$I$31,M619,5),IF(AND(J619&gt;3.3,J619&lt;=4),INDEX(价格表!$B$4:$I$31,M619,6),IF(AND(J619&gt;4,J619&lt;=5.5),INDEX(价格表!$B$4:$I$31,M619,7),IF(J619&gt;5.5,2.6+INDEX(价格表!$B$4:$I$31,M619,8)*L619)))))))</f>
        <v>2.15</v>
      </c>
    </row>
    <row r="620" spans="1:14">
      <c r="A620" s="20">
        <v>4310939811253</v>
      </c>
      <c r="B620" s="18" t="s">
        <v>16</v>
      </c>
      <c r="C620" s="21">
        <v>20201212</v>
      </c>
      <c r="D620" s="21">
        <v>610538201209</v>
      </c>
      <c r="E620" s="21" t="s">
        <v>16</v>
      </c>
      <c r="F620" s="21">
        <v>20201222</v>
      </c>
      <c r="G620" s="21" t="s">
        <v>17</v>
      </c>
      <c r="H620" s="21" t="s">
        <v>73</v>
      </c>
      <c r="I620" s="21" t="s">
        <v>184</v>
      </c>
      <c r="J620" s="21">
        <v>1.47</v>
      </c>
      <c r="K620" s="21" t="s">
        <v>20</v>
      </c>
      <c r="L620">
        <f t="shared" si="9"/>
        <v>2</v>
      </c>
      <c r="M620">
        <f>MATCH(H:H,价格表!$B$4:$B$35,0)</f>
        <v>7</v>
      </c>
      <c r="N620" s="27">
        <f>IF(J620&lt;=0.3,INDEX(价格表!$B$4:$I$31,M620,2),IF(AND(J620&gt;0.3,J620&lt;=1),INDEX(价格表!$B$4:$I$31,M620,3),IF(AND(J620&gt;1,J620&lt;=2.2),INDEX(价格表!$B$4:$I$31,M620,4),IF(AND(J620&gt;2.2,J620&lt;=3.3),INDEX(价格表!$B$4:$I$31,M620,5),IF(AND(J620&gt;3.3,J620&lt;=4),INDEX(价格表!$B$4:$I$31,M620,6),IF(AND(J620&gt;4,J620&lt;=5.5),INDEX(价格表!$B$4:$I$31,M620,7),IF(J620&gt;5.5,2.6+INDEX(价格表!$B$4:$I$31,M620,8)*L620)))))))</f>
        <v>2.15</v>
      </c>
    </row>
    <row r="621" spans="1:14">
      <c r="A621" s="20">
        <v>4310939811254</v>
      </c>
      <c r="B621" s="18" t="s">
        <v>16</v>
      </c>
      <c r="C621" s="21">
        <v>20201212</v>
      </c>
      <c r="D621" s="21">
        <v>610538201209</v>
      </c>
      <c r="E621" s="21" t="s">
        <v>16</v>
      </c>
      <c r="F621" s="21">
        <v>20201222</v>
      </c>
      <c r="G621" s="21" t="s">
        <v>17</v>
      </c>
      <c r="H621" s="21" t="s">
        <v>23</v>
      </c>
      <c r="I621" s="21" t="s">
        <v>32</v>
      </c>
      <c r="J621" s="21">
        <v>1.45</v>
      </c>
      <c r="K621" s="21" t="s">
        <v>20</v>
      </c>
      <c r="L621">
        <f t="shared" si="9"/>
        <v>2</v>
      </c>
      <c r="M621">
        <f>MATCH(H:H,价格表!$B$4:$B$35,0)</f>
        <v>15</v>
      </c>
      <c r="N621" s="27">
        <f>IF(J621&lt;=0.3,INDEX(价格表!$B$4:$I$31,M621,2),IF(AND(J621&gt;0.3,J621&lt;=1),INDEX(价格表!$B$4:$I$31,M621,3),IF(AND(J621&gt;1,J621&lt;=2.2),INDEX(价格表!$B$4:$I$31,M621,4),IF(AND(J621&gt;2.2,J621&lt;=3.3),INDEX(价格表!$B$4:$I$31,M621,5),IF(AND(J621&gt;3.3,J621&lt;=4),INDEX(价格表!$B$4:$I$31,M621,6),IF(AND(J621&gt;4,J621&lt;=5.5),INDEX(价格表!$B$4:$I$31,M621,7),IF(J621&gt;5.5,2.6+INDEX(价格表!$B$4:$I$31,M621,8)*L621)))))))</f>
        <v>2.15</v>
      </c>
    </row>
    <row r="622" spans="1:14">
      <c r="A622" s="20">
        <v>4310939811256</v>
      </c>
      <c r="B622" s="18" t="s">
        <v>16</v>
      </c>
      <c r="C622" s="21">
        <v>20201212</v>
      </c>
      <c r="D622" s="21">
        <v>610538201209</v>
      </c>
      <c r="E622" s="21" t="s">
        <v>16</v>
      </c>
      <c r="F622" s="21">
        <v>20201222</v>
      </c>
      <c r="G622" s="21" t="s">
        <v>17</v>
      </c>
      <c r="H622" s="21" t="s">
        <v>45</v>
      </c>
      <c r="I622" s="21" t="s">
        <v>137</v>
      </c>
      <c r="J622" s="21">
        <v>1.44</v>
      </c>
      <c r="K622" s="21" t="s">
        <v>20</v>
      </c>
      <c r="L622">
        <f t="shared" si="9"/>
        <v>2</v>
      </c>
      <c r="M622">
        <f>MATCH(H:H,价格表!$B$4:$B$35,0)</f>
        <v>9</v>
      </c>
      <c r="N622" s="27">
        <f>IF(J622&lt;=0.3,INDEX(价格表!$B$4:$I$31,M622,2),IF(AND(J622&gt;0.3,J622&lt;=1),INDEX(价格表!$B$4:$I$31,M622,3),IF(AND(J622&gt;1,J622&lt;=2.2),INDEX(价格表!$B$4:$I$31,M622,4),IF(AND(J622&gt;2.2,J622&lt;=3.3),INDEX(价格表!$B$4:$I$31,M622,5),IF(AND(J622&gt;3.3,J622&lt;=4),INDEX(价格表!$B$4:$I$31,M622,6),IF(AND(J622&gt;4,J622&lt;=5.5),INDEX(价格表!$B$4:$I$31,M622,7),IF(J622&gt;5.5,2.6+INDEX(价格表!$B$4:$I$31,M622,8)*L622)))))))</f>
        <v>2.15</v>
      </c>
    </row>
    <row r="623" spans="1:14">
      <c r="A623" s="20">
        <v>4310939811257</v>
      </c>
      <c r="B623" s="18" t="s">
        <v>16</v>
      </c>
      <c r="C623" s="21">
        <v>20201212</v>
      </c>
      <c r="D623" s="21">
        <v>610538201209</v>
      </c>
      <c r="E623" s="21" t="s">
        <v>16</v>
      </c>
      <c r="F623" s="21">
        <v>20201222</v>
      </c>
      <c r="G623" s="21" t="s">
        <v>17</v>
      </c>
      <c r="H623" s="21" t="s">
        <v>66</v>
      </c>
      <c r="I623" s="21" t="s">
        <v>67</v>
      </c>
      <c r="J623" s="21">
        <v>1.42</v>
      </c>
      <c r="K623" s="21" t="s">
        <v>20</v>
      </c>
      <c r="L623">
        <f t="shared" si="9"/>
        <v>2</v>
      </c>
      <c r="M623">
        <f>MATCH(H:H,价格表!$B$4:$B$35,0)</f>
        <v>17</v>
      </c>
      <c r="N623" s="27">
        <f>IF(J623&lt;=0.3,INDEX(价格表!$B$4:$I$31,M623,2),IF(AND(J623&gt;0.3,J623&lt;=1),INDEX(价格表!$B$4:$I$31,M623,3),IF(AND(J623&gt;1,J623&lt;=2.2),INDEX(价格表!$B$4:$I$31,M623,4),IF(AND(J623&gt;2.2,J623&lt;=3.3),INDEX(价格表!$B$4:$I$31,M623,5),IF(AND(J623&gt;3.3,J623&lt;=4),INDEX(价格表!$B$4:$I$31,M623,6),IF(AND(J623&gt;4,J623&lt;=5.5),INDEX(价格表!$B$4:$I$31,M623,7),IF(J623&gt;5.5,2.6+INDEX(价格表!$B$4:$I$31,M623,8)*L623)))))))</f>
        <v>2.15</v>
      </c>
    </row>
    <row r="624" spans="1:14">
      <c r="A624" s="20">
        <v>4310939811258</v>
      </c>
      <c r="B624" s="18" t="s">
        <v>16</v>
      </c>
      <c r="C624" s="21">
        <v>20201212</v>
      </c>
      <c r="D624" s="21">
        <v>610538201209</v>
      </c>
      <c r="E624" s="21" t="s">
        <v>16</v>
      </c>
      <c r="F624" s="21">
        <v>20201222</v>
      </c>
      <c r="G624" s="21" t="s">
        <v>17</v>
      </c>
      <c r="H624" s="21" t="s">
        <v>33</v>
      </c>
      <c r="I624" s="21" t="s">
        <v>34</v>
      </c>
      <c r="J624" s="21">
        <v>1.45</v>
      </c>
      <c r="K624" s="21" t="s">
        <v>20</v>
      </c>
      <c r="L624">
        <f t="shared" si="9"/>
        <v>2</v>
      </c>
      <c r="M624">
        <f>MATCH(H:H,价格表!$B$4:$B$35,0)</f>
        <v>13</v>
      </c>
      <c r="N624" s="27">
        <f>IF(J624&lt;=0.3,INDEX(价格表!$B$4:$I$31,M624,2),IF(AND(J624&gt;0.3,J624&lt;=1),INDEX(价格表!$B$4:$I$31,M624,3),IF(AND(J624&gt;1,J624&lt;=2.2),INDEX(价格表!$B$4:$I$31,M624,4),IF(AND(J624&gt;2.2,J624&lt;=3.3),INDEX(价格表!$B$4:$I$31,M624,5),IF(AND(J624&gt;3.3,J624&lt;=4),INDEX(价格表!$B$4:$I$31,M624,6),IF(AND(J624&gt;4,J624&lt;=5.5),INDEX(价格表!$B$4:$I$31,M624,7),IF(J624&gt;5.5,2.6+INDEX(价格表!$B$4:$I$31,M624,8)*L624)))))))</f>
        <v>2.15</v>
      </c>
    </row>
    <row r="625" spans="1:14">
      <c r="A625" s="20">
        <v>4310939812308</v>
      </c>
      <c r="B625" s="18" t="s">
        <v>16</v>
      </c>
      <c r="C625" s="21">
        <v>20201212</v>
      </c>
      <c r="D625" s="21">
        <v>610538201209</v>
      </c>
      <c r="E625" s="21" t="s">
        <v>16</v>
      </c>
      <c r="F625" s="21">
        <v>20201222</v>
      </c>
      <c r="G625" s="21" t="s">
        <v>17</v>
      </c>
      <c r="H625" s="21" t="s">
        <v>39</v>
      </c>
      <c r="I625" s="21" t="s">
        <v>40</v>
      </c>
      <c r="J625" s="21">
        <v>1.43</v>
      </c>
      <c r="K625" s="21" t="s">
        <v>20</v>
      </c>
      <c r="L625">
        <f t="shared" si="9"/>
        <v>2</v>
      </c>
      <c r="M625">
        <f>MATCH(H:H,价格表!$B$4:$B$35,0)</f>
        <v>23</v>
      </c>
      <c r="N625" s="27">
        <f>IF(J625&lt;=0.3,INDEX(价格表!$B$4:$I$31,M625,2),IF(AND(J625&gt;0.3,J625&lt;=1),INDEX(价格表!$B$4:$I$31,M625,3),IF(AND(J625&gt;1,J625&lt;=2.2),INDEX(价格表!$B$4:$I$31,M625,4),IF(AND(J625&gt;2.2,J625&lt;=3.3),INDEX(价格表!$B$4:$I$31,M625,5),IF(AND(J625&gt;3.3,J625&lt;=4),INDEX(价格表!$B$4:$I$31,M625,6),IF(AND(J625&gt;4,J625&lt;=5.5),INDEX(价格表!$B$4:$I$31,M625,7),IF(J625&gt;5.5,2.6+INDEX(价格表!$B$4:$I$31,M625,8)*L625)))))))</f>
        <v>2.15</v>
      </c>
    </row>
    <row r="626" spans="1:14">
      <c r="A626" s="20">
        <v>4310939812309</v>
      </c>
      <c r="B626" s="18" t="s">
        <v>16</v>
      </c>
      <c r="C626" s="21">
        <v>20201212</v>
      </c>
      <c r="D626" s="21">
        <v>610538201209</v>
      </c>
      <c r="E626" s="21" t="s">
        <v>16</v>
      </c>
      <c r="F626" s="21">
        <v>20201222</v>
      </c>
      <c r="G626" s="21" t="s">
        <v>17</v>
      </c>
      <c r="H626" s="21" t="s">
        <v>68</v>
      </c>
      <c r="I626" s="21" t="s">
        <v>117</v>
      </c>
      <c r="J626" s="21">
        <v>1.67</v>
      </c>
      <c r="K626" s="21" t="s">
        <v>20</v>
      </c>
      <c r="L626">
        <f t="shared" si="9"/>
        <v>2</v>
      </c>
      <c r="M626">
        <f>MATCH(H:H,价格表!$B$4:$B$35,0)</f>
        <v>5</v>
      </c>
      <c r="N626" s="27">
        <f>IF(J626&lt;=0.3,INDEX(价格表!$B$4:$I$31,M626,2),IF(AND(J626&gt;0.3,J626&lt;=1),INDEX(价格表!$B$4:$I$31,M626,3),IF(AND(J626&gt;1,J626&lt;=2.2),INDEX(价格表!$B$4:$I$31,M626,4),IF(AND(J626&gt;2.2,J626&lt;=3.3),INDEX(价格表!$B$4:$I$31,M626,5),IF(AND(J626&gt;3.3,J626&lt;=4),INDEX(价格表!$B$4:$I$31,M626,6),IF(AND(J626&gt;4,J626&lt;=5.5),INDEX(价格表!$B$4:$I$31,M626,7),IF(J626&gt;5.5,2.6+INDEX(价格表!$B$4:$I$31,M626,8)*L626)))))))</f>
        <v>2.15</v>
      </c>
    </row>
    <row r="627" spans="1:14">
      <c r="A627" s="20">
        <v>4310939812310</v>
      </c>
      <c r="B627" s="18" t="s">
        <v>16</v>
      </c>
      <c r="C627" s="21">
        <v>20201212</v>
      </c>
      <c r="D627" s="21">
        <v>610538201209</v>
      </c>
      <c r="E627" s="21" t="s">
        <v>16</v>
      </c>
      <c r="F627" s="21">
        <v>20201222</v>
      </c>
      <c r="G627" s="21" t="s">
        <v>17</v>
      </c>
      <c r="H627" s="21" t="s">
        <v>18</v>
      </c>
      <c r="I627" s="21" t="s">
        <v>185</v>
      </c>
      <c r="J627" s="21">
        <v>1.44</v>
      </c>
      <c r="K627" s="21" t="s">
        <v>20</v>
      </c>
      <c r="L627">
        <f t="shared" si="9"/>
        <v>2</v>
      </c>
      <c r="M627">
        <f>MATCH(H:H,价格表!$B$4:$B$35,0)</f>
        <v>1</v>
      </c>
      <c r="N627" s="27">
        <f>IF(J627&lt;=0.3,INDEX(价格表!$B$4:$I$31,M627,2),IF(AND(J627&gt;0.3,J627&lt;=1),INDEX(价格表!$B$4:$I$31,M627,3),IF(AND(J627&gt;1,J627&lt;=2.2),INDEX(价格表!$B$4:$I$31,M627,4),IF(AND(J627&gt;2.2,J627&lt;=3.3),INDEX(价格表!$B$4:$I$31,M627,5),IF(AND(J627&gt;3.3,J627&lt;=4),INDEX(价格表!$B$4:$I$31,M627,6),IF(AND(J627&gt;4,J627&lt;=5.5),INDEX(价格表!$B$4:$I$31,M627,7),IF(J627&gt;5.5,2.6+INDEX(价格表!$B$4:$I$31,M627,8)*L627)))))))</f>
        <v>2.15</v>
      </c>
    </row>
    <row r="628" spans="1:14">
      <c r="A628" s="20">
        <v>4310939812311</v>
      </c>
      <c r="B628" s="18" t="s">
        <v>16</v>
      </c>
      <c r="C628" s="21">
        <v>20201212</v>
      </c>
      <c r="D628" s="21">
        <v>610538201209</v>
      </c>
      <c r="E628" s="21" t="s">
        <v>16</v>
      </c>
      <c r="F628" s="21">
        <v>20201222</v>
      </c>
      <c r="G628" s="21" t="s">
        <v>17</v>
      </c>
      <c r="H628" s="21" t="s">
        <v>68</v>
      </c>
      <c r="I628" s="21" t="s">
        <v>241</v>
      </c>
      <c r="J628" s="21">
        <v>1.76</v>
      </c>
      <c r="K628" s="21" t="s">
        <v>20</v>
      </c>
      <c r="L628">
        <f t="shared" si="9"/>
        <v>2</v>
      </c>
      <c r="M628">
        <f>MATCH(H:H,价格表!$B$4:$B$35,0)</f>
        <v>5</v>
      </c>
      <c r="N628" s="27">
        <f>IF(J628&lt;=0.3,INDEX(价格表!$B$4:$I$31,M628,2),IF(AND(J628&gt;0.3,J628&lt;=1),INDEX(价格表!$B$4:$I$31,M628,3),IF(AND(J628&gt;1,J628&lt;=2.2),INDEX(价格表!$B$4:$I$31,M628,4),IF(AND(J628&gt;2.2,J628&lt;=3.3),INDEX(价格表!$B$4:$I$31,M628,5),IF(AND(J628&gt;3.3,J628&lt;=4),INDEX(价格表!$B$4:$I$31,M628,6),IF(AND(J628&gt;4,J628&lt;=5.5),INDEX(价格表!$B$4:$I$31,M628,7),IF(J628&gt;5.5,2.6+INDEX(价格表!$B$4:$I$31,M628,8)*L628)))))))</f>
        <v>2.15</v>
      </c>
    </row>
    <row r="629" spans="1:14">
      <c r="A629" s="20">
        <v>4310939812312</v>
      </c>
      <c r="B629" s="18" t="s">
        <v>16</v>
      </c>
      <c r="C629" s="21">
        <v>20201212</v>
      </c>
      <c r="D629" s="21">
        <v>610538201209</v>
      </c>
      <c r="E629" s="21" t="s">
        <v>16</v>
      </c>
      <c r="F629" s="21">
        <v>20201222</v>
      </c>
      <c r="G629" s="21" t="s">
        <v>17</v>
      </c>
      <c r="H629" s="21" t="s">
        <v>88</v>
      </c>
      <c r="I629" s="21" t="s">
        <v>242</v>
      </c>
      <c r="J629" s="21">
        <v>1.45</v>
      </c>
      <c r="K629" s="21" t="s">
        <v>20</v>
      </c>
      <c r="L629">
        <f t="shared" si="9"/>
        <v>2</v>
      </c>
      <c r="M629">
        <f>MATCH(H:H,价格表!$B$4:$B$35,0)</f>
        <v>19</v>
      </c>
      <c r="N629" s="27">
        <f>IF(J629&lt;=0.3,INDEX(价格表!$B$4:$I$31,M629,2),IF(AND(J629&gt;0.3,J629&lt;=1),INDEX(价格表!$B$4:$I$31,M629,3),IF(AND(J629&gt;1,J629&lt;=2.2),INDEX(价格表!$B$4:$I$31,M629,4),IF(AND(J629&gt;2.2,J629&lt;=3.3),INDEX(价格表!$B$4:$I$31,M629,5),IF(AND(J629&gt;3.3,J629&lt;=4),INDEX(价格表!$B$4:$I$31,M629,6),IF(AND(J629&gt;4,J629&lt;=5.5),INDEX(价格表!$B$4:$I$31,M629,7),IF(J629&gt;5.5,2.6+INDEX(价格表!$B$4:$I$31,M629,8)*L629)))))))</f>
        <v>2.15</v>
      </c>
    </row>
    <row r="630" spans="1:14">
      <c r="A630" s="20">
        <v>4310939812313</v>
      </c>
      <c r="B630" s="18" t="s">
        <v>16</v>
      </c>
      <c r="C630" s="21">
        <v>20201212</v>
      </c>
      <c r="D630" s="21">
        <v>610538201209</v>
      </c>
      <c r="E630" s="21" t="s">
        <v>16</v>
      </c>
      <c r="F630" s="21">
        <v>20201222</v>
      </c>
      <c r="G630" s="21" t="s">
        <v>17</v>
      </c>
      <c r="H630" s="21" t="s">
        <v>25</v>
      </c>
      <c r="I630" s="21" t="s">
        <v>26</v>
      </c>
      <c r="J630" s="21">
        <v>1.44</v>
      </c>
      <c r="K630" s="21" t="s">
        <v>20</v>
      </c>
      <c r="L630">
        <f t="shared" si="9"/>
        <v>2</v>
      </c>
      <c r="M630">
        <f>MATCH(H:H,价格表!$B$4:$B$35,0)</f>
        <v>25</v>
      </c>
      <c r="N630" s="27">
        <f>IF(J630&lt;=0.3,INDEX(价格表!$B$4:$I$31,M630,2),IF(AND(J630&gt;0.3,J630&lt;=1),INDEX(价格表!$B$4:$I$31,M630,3),IF(AND(J630&gt;1,J630&lt;=2.2),INDEX(价格表!$B$4:$I$31,M630,4),IF(AND(J630&gt;2.2,J630&lt;=3.3),INDEX(价格表!$B$4:$I$31,M630,5),IF(AND(J630&gt;3.3,J630&lt;=4),INDEX(价格表!$B$4:$I$31,M630,6),IF(AND(J630&gt;4,J630&lt;=5.5),INDEX(价格表!$B$4:$I$31,M630,7),IF(J630&gt;5.5,2.6+INDEX(价格表!$B$4:$I$31,M630,8)*L630)))))))</f>
        <v>2.15</v>
      </c>
    </row>
    <row r="631" spans="1:14">
      <c r="A631" s="20">
        <v>4310939812314</v>
      </c>
      <c r="B631" s="18" t="s">
        <v>16</v>
      </c>
      <c r="C631" s="21">
        <v>20201212</v>
      </c>
      <c r="D631" s="21">
        <v>610538201209</v>
      </c>
      <c r="E631" s="21" t="s">
        <v>16</v>
      </c>
      <c r="F631" s="21">
        <v>20201222</v>
      </c>
      <c r="G631" s="21" t="s">
        <v>17</v>
      </c>
      <c r="H631" s="21" t="s">
        <v>73</v>
      </c>
      <c r="I631" s="21" t="s">
        <v>180</v>
      </c>
      <c r="J631" s="21">
        <v>1.44</v>
      </c>
      <c r="K631" s="21" t="s">
        <v>20</v>
      </c>
      <c r="L631">
        <f t="shared" si="9"/>
        <v>2</v>
      </c>
      <c r="M631">
        <f>MATCH(H:H,价格表!$B$4:$B$35,0)</f>
        <v>7</v>
      </c>
      <c r="N631" s="27">
        <f>IF(J631&lt;=0.3,INDEX(价格表!$B$4:$I$31,M631,2),IF(AND(J631&gt;0.3,J631&lt;=1),INDEX(价格表!$B$4:$I$31,M631,3),IF(AND(J631&gt;1,J631&lt;=2.2),INDEX(价格表!$B$4:$I$31,M631,4),IF(AND(J631&gt;2.2,J631&lt;=3.3),INDEX(价格表!$B$4:$I$31,M631,5),IF(AND(J631&gt;3.3,J631&lt;=4),INDEX(价格表!$B$4:$I$31,M631,6),IF(AND(J631&gt;4,J631&lt;=5.5),INDEX(价格表!$B$4:$I$31,M631,7),IF(J631&gt;5.5,2.6+INDEX(价格表!$B$4:$I$31,M631,8)*L631)))))))</f>
        <v>2.15</v>
      </c>
    </row>
    <row r="632" spans="1:14">
      <c r="A632" s="20">
        <v>4310939812315</v>
      </c>
      <c r="B632" s="18" t="s">
        <v>16</v>
      </c>
      <c r="C632" s="21">
        <v>20201212</v>
      </c>
      <c r="D632" s="21">
        <v>610538201209</v>
      </c>
      <c r="E632" s="21" t="s">
        <v>16</v>
      </c>
      <c r="F632" s="21">
        <v>20201222</v>
      </c>
      <c r="G632" s="21" t="s">
        <v>17</v>
      </c>
      <c r="H632" s="21" t="s">
        <v>27</v>
      </c>
      <c r="I632" s="21" t="s">
        <v>210</v>
      </c>
      <c r="J632" s="21">
        <v>1.44</v>
      </c>
      <c r="K632" s="21" t="s">
        <v>20</v>
      </c>
      <c r="L632">
        <f t="shared" si="9"/>
        <v>2</v>
      </c>
      <c r="M632">
        <f>MATCH(H:H,价格表!$B$4:$B$35,0)</f>
        <v>3</v>
      </c>
      <c r="N632" s="27">
        <f>IF(J632&lt;=0.3,INDEX(价格表!$B$4:$I$31,M632,2),IF(AND(J632&gt;0.3,J632&lt;=1),INDEX(价格表!$B$4:$I$31,M632,3),IF(AND(J632&gt;1,J632&lt;=2.2),INDEX(价格表!$B$4:$I$31,M632,4),IF(AND(J632&gt;2.2,J632&lt;=3.3),INDEX(价格表!$B$4:$I$31,M632,5),IF(AND(J632&gt;3.3,J632&lt;=4),INDEX(价格表!$B$4:$I$31,M632,6),IF(AND(J632&gt;4,J632&lt;=5.5),INDEX(价格表!$B$4:$I$31,M632,7),IF(J632&gt;5.5,2.6+INDEX(价格表!$B$4:$I$31,M632,8)*L632)))))))</f>
        <v>2.15</v>
      </c>
    </row>
    <row r="633" spans="1:14">
      <c r="A633" s="20">
        <v>4310939812316</v>
      </c>
      <c r="B633" s="18" t="s">
        <v>16</v>
      </c>
      <c r="C633" s="21">
        <v>20201212</v>
      </c>
      <c r="D633" s="21">
        <v>610538201209</v>
      </c>
      <c r="E633" s="21" t="s">
        <v>16</v>
      </c>
      <c r="F633" s="21">
        <v>20201222</v>
      </c>
      <c r="G633" s="21" t="s">
        <v>17</v>
      </c>
      <c r="H633" s="21" t="s">
        <v>21</v>
      </c>
      <c r="I633" s="21" t="s">
        <v>228</v>
      </c>
      <c r="J633" s="21">
        <v>1.44</v>
      </c>
      <c r="K633" s="21" t="s">
        <v>20</v>
      </c>
      <c r="L633">
        <f t="shared" si="9"/>
        <v>2</v>
      </c>
      <c r="M633">
        <f>MATCH(H:H,价格表!$B$4:$B$35,0)</f>
        <v>20</v>
      </c>
      <c r="N633" s="27">
        <f>IF(J633&lt;=0.3,INDEX(价格表!$B$4:$I$31,M633,2),IF(AND(J633&gt;0.3,J633&lt;=1),INDEX(价格表!$B$4:$I$31,M633,3),IF(AND(J633&gt;1,J633&lt;=2.2),INDEX(价格表!$B$4:$I$31,M633,4),IF(AND(J633&gt;2.2,J633&lt;=3.3),INDEX(价格表!$B$4:$I$31,M633,5),IF(AND(J633&gt;3.3,J633&lt;=4),INDEX(价格表!$B$4:$I$31,M633,6),IF(AND(J633&gt;4,J633&lt;=5.5),INDEX(价格表!$B$4:$I$31,M633,7),IF(J633&gt;5.5,2.6+INDEX(价格表!$B$4:$I$31,M633,8)*L633)))))))</f>
        <v>2.15</v>
      </c>
    </row>
    <row r="634" spans="1:14">
      <c r="A634" s="20">
        <v>4310939812317</v>
      </c>
      <c r="B634" s="18" t="s">
        <v>16</v>
      </c>
      <c r="C634" s="21">
        <v>20201212</v>
      </c>
      <c r="D634" s="21">
        <v>610538201209</v>
      </c>
      <c r="E634" s="21" t="s">
        <v>16</v>
      </c>
      <c r="F634" s="21">
        <v>20201222</v>
      </c>
      <c r="G634" s="21" t="s">
        <v>17</v>
      </c>
      <c r="H634" s="21" t="s">
        <v>37</v>
      </c>
      <c r="I634" s="21" t="s">
        <v>243</v>
      </c>
      <c r="J634" s="21">
        <v>1.44</v>
      </c>
      <c r="K634" s="21" t="s">
        <v>20</v>
      </c>
      <c r="L634">
        <f t="shared" si="9"/>
        <v>2</v>
      </c>
      <c r="M634">
        <f>MATCH(H:H,价格表!$B$4:$B$35,0)</f>
        <v>12</v>
      </c>
      <c r="N634" s="27">
        <f>IF(J634&lt;=0.3,INDEX(价格表!$B$4:$I$31,M634,2),IF(AND(J634&gt;0.3,J634&lt;=1),INDEX(价格表!$B$4:$I$31,M634,3),IF(AND(J634&gt;1,J634&lt;=2.2),INDEX(价格表!$B$4:$I$31,M634,4),IF(AND(J634&gt;2.2,J634&lt;=3.3),INDEX(价格表!$B$4:$I$31,M634,5),IF(AND(J634&gt;3.3,J634&lt;=4),INDEX(价格表!$B$4:$I$31,M634,6),IF(AND(J634&gt;4,J634&lt;=5.5),INDEX(价格表!$B$4:$I$31,M634,7),IF(J634&gt;5.5,2.6+INDEX(价格表!$B$4:$I$31,M634,8)*L634)))))))</f>
        <v>2.15</v>
      </c>
    </row>
    <row r="635" spans="1:14">
      <c r="A635" s="20">
        <v>4310939812884</v>
      </c>
      <c r="B635" s="18" t="s">
        <v>16</v>
      </c>
      <c r="C635" s="21">
        <v>20201212</v>
      </c>
      <c r="D635" s="21">
        <v>610538201209</v>
      </c>
      <c r="E635" s="21" t="s">
        <v>16</v>
      </c>
      <c r="F635" s="21">
        <v>20201222</v>
      </c>
      <c r="G635" s="21" t="s">
        <v>17</v>
      </c>
      <c r="H635" s="21" t="s">
        <v>50</v>
      </c>
      <c r="I635" s="21" t="s">
        <v>177</v>
      </c>
      <c r="J635" s="21">
        <v>1.45</v>
      </c>
      <c r="K635" s="21" t="s">
        <v>20</v>
      </c>
      <c r="L635">
        <f t="shared" si="9"/>
        <v>2</v>
      </c>
      <c r="M635">
        <f>MATCH(H:H,价格表!$B$4:$B$35,0)</f>
        <v>4</v>
      </c>
      <c r="N635" s="27">
        <f>IF(J635&lt;=0.3,INDEX(价格表!$B$4:$I$31,M635,2),IF(AND(J635&gt;0.3,J635&lt;=1),INDEX(价格表!$B$4:$I$31,M635,3),IF(AND(J635&gt;1,J635&lt;=2.2),INDEX(价格表!$B$4:$I$31,M635,4),IF(AND(J635&gt;2.2,J635&lt;=3.3),INDEX(价格表!$B$4:$I$31,M635,5),IF(AND(J635&gt;3.3,J635&lt;=4),INDEX(价格表!$B$4:$I$31,M635,6),IF(AND(J635&gt;4,J635&lt;=5.5),INDEX(价格表!$B$4:$I$31,M635,7),IF(J635&gt;5.5,2.6+INDEX(价格表!$B$4:$I$31,M635,8)*L635)))))))</f>
        <v>2.15</v>
      </c>
    </row>
    <row r="636" spans="1:14">
      <c r="A636" s="20">
        <v>4310939812885</v>
      </c>
      <c r="B636" s="18" t="s">
        <v>16</v>
      </c>
      <c r="C636" s="21">
        <v>20201212</v>
      </c>
      <c r="D636" s="21">
        <v>610538201209</v>
      </c>
      <c r="E636" s="21" t="s">
        <v>16</v>
      </c>
      <c r="F636" s="21">
        <v>20201222</v>
      </c>
      <c r="G636" s="21" t="s">
        <v>17</v>
      </c>
      <c r="H636" s="21" t="s">
        <v>35</v>
      </c>
      <c r="I636" s="21" t="s">
        <v>102</v>
      </c>
      <c r="J636" s="21">
        <v>1.53</v>
      </c>
      <c r="K636" s="21" t="s">
        <v>20</v>
      </c>
      <c r="L636">
        <f t="shared" si="9"/>
        <v>2</v>
      </c>
      <c r="M636">
        <f>MATCH(H:H,价格表!$B$4:$B$35,0)</f>
        <v>22</v>
      </c>
      <c r="N636" s="27">
        <f>IF(J636&lt;=0.3,INDEX(价格表!$B$4:$I$31,M636,2),IF(AND(J636&gt;0.3,J636&lt;=1),INDEX(价格表!$B$4:$I$31,M636,3),IF(AND(J636&gt;1,J636&lt;=2.2),INDEX(价格表!$B$4:$I$31,M636,4),IF(AND(J636&gt;2.2,J636&lt;=3.3),INDEX(价格表!$B$4:$I$31,M636,5),IF(AND(J636&gt;3.3,J636&lt;=4),INDEX(价格表!$B$4:$I$31,M636,6),IF(AND(J636&gt;4,J636&lt;=5.5),INDEX(价格表!$B$4:$I$31,M636,7),IF(J636&gt;5.5,2.6+INDEX(价格表!$B$4:$I$31,M636,8)*L636)))))))</f>
        <v>2.15</v>
      </c>
    </row>
    <row r="637" spans="1:14">
      <c r="A637" s="20">
        <v>4310939812886</v>
      </c>
      <c r="B637" s="18" t="s">
        <v>16</v>
      </c>
      <c r="C637" s="21">
        <v>20201212</v>
      </c>
      <c r="D637" s="21">
        <v>610538201209</v>
      </c>
      <c r="E637" s="21" t="s">
        <v>16</v>
      </c>
      <c r="F637" s="21">
        <v>20201222</v>
      </c>
      <c r="G637" s="21" t="s">
        <v>17</v>
      </c>
      <c r="H637" s="21" t="s">
        <v>27</v>
      </c>
      <c r="I637" s="21" t="s">
        <v>28</v>
      </c>
      <c r="J637" s="21">
        <v>1.46</v>
      </c>
      <c r="K637" s="21" t="s">
        <v>20</v>
      </c>
      <c r="L637">
        <f t="shared" si="9"/>
        <v>2</v>
      </c>
      <c r="M637">
        <f>MATCH(H:H,价格表!$B$4:$B$35,0)</f>
        <v>3</v>
      </c>
      <c r="N637" s="27">
        <f>IF(J637&lt;=0.3,INDEX(价格表!$B$4:$I$31,M637,2),IF(AND(J637&gt;0.3,J637&lt;=1),INDEX(价格表!$B$4:$I$31,M637,3),IF(AND(J637&gt;1,J637&lt;=2.2),INDEX(价格表!$B$4:$I$31,M637,4),IF(AND(J637&gt;2.2,J637&lt;=3.3),INDEX(价格表!$B$4:$I$31,M637,5),IF(AND(J637&gt;3.3,J637&lt;=4),INDEX(价格表!$B$4:$I$31,M637,6),IF(AND(J637&gt;4,J637&lt;=5.5),INDEX(价格表!$B$4:$I$31,M637,7),IF(J637&gt;5.5,2.6+INDEX(价格表!$B$4:$I$31,M637,8)*L637)))))))</f>
        <v>2.15</v>
      </c>
    </row>
    <row r="638" spans="1:14">
      <c r="A638" s="20">
        <v>4310939812887</v>
      </c>
      <c r="B638" s="18" t="s">
        <v>16</v>
      </c>
      <c r="C638" s="21">
        <v>20201212</v>
      </c>
      <c r="D638" s="21">
        <v>610538201209</v>
      </c>
      <c r="E638" s="21" t="s">
        <v>16</v>
      </c>
      <c r="F638" s="21">
        <v>20201222</v>
      </c>
      <c r="G638" s="21" t="s">
        <v>17</v>
      </c>
      <c r="H638" s="21" t="s">
        <v>88</v>
      </c>
      <c r="I638" s="21" t="s">
        <v>101</v>
      </c>
      <c r="J638" s="21">
        <v>1.45</v>
      </c>
      <c r="K638" s="21" t="s">
        <v>20</v>
      </c>
      <c r="L638">
        <f t="shared" si="9"/>
        <v>2</v>
      </c>
      <c r="M638">
        <f>MATCH(H:H,价格表!$B$4:$B$35,0)</f>
        <v>19</v>
      </c>
      <c r="N638" s="27">
        <f>IF(J638&lt;=0.3,INDEX(价格表!$B$4:$I$31,M638,2),IF(AND(J638&gt;0.3,J638&lt;=1),INDEX(价格表!$B$4:$I$31,M638,3),IF(AND(J638&gt;1,J638&lt;=2.2),INDEX(价格表!$B$4:$I$31,M638,4),IF(AND(J638&gt;2.2,J638&lt;=3.3),INDEX(价格表!$B$4:$I$31,M638,5),IF(AND(J638&gt;3.3,J638&lt;=4),INDEX(价格表!$B$4:$I$31,M638,6),IF(AND(J638&gt;4,J638&lt;=5.5),INDEX(价格表!$B$4:$I$31,M638,7),IF(J638&gt;5.5,2.6+INDEX(价格表!$B$4:$I$31,M638,8)*L638)))))))</f>
        <v>2.15</v>
      </c>
    </row>
    <row r="639" spans="1:14">
      <c r="A639" s="20">
        <v>4310939812888</v>
      </c>
      <c r="B639" s="18" t="s">
        <v>16</v>
      </c>
      <c r="C639" s="21">
        <v>20201212</v>
      </c>
      <c r="D639" s="21">
        <v>610538201209</v>
      </c>
      <c r="E639" s="21" t="s">
        <v>16</v>
      </c>
      <c r="F639" s="21">
        <v>20201222</v>
      </c>
      <c r="G639" s="21" t="s">
        <v>17</v>
      </c>
      <c r="H639" s="21" t="s">
        <v>21</v>
      </c>
      <c r="I639" s="21" t="s">
        <v>201</v>
      </c>
      <c r="J639" s="21">
        <v>1.45</v>
      </c>
      <c r="K639" s="21" t="s">
        <v>20</v>
      </c>
      <c r="L639">
        <f t="shared" si="9"/>
        <v>2</v>
      </c>
      <c r="M639">
        <f>MATCH(H:H,价格表!$B$4:$B$35,0)</f>
        <v>20</v>
      </c>
      <c r="N639" s="27">
        <f>IF(J639&lt;=0.3,INDEX(价格表!$B$4:$I$31,M639,2),IF(AND(J639&gt;0.3,J639&lt;=1),INDEX(价格表!$B$4:$I$31,M639,3),IF(AND(J639&gt;1,J639&lt;=2.2),INDEX(价格表!$B$4:$I$31,M639,4),IF(AND(J639&gt;2.2,J639&lt;=3.3),INDEX(价格表!$B$4:$I$31,M639,5),IF(AND(J639&gt;3.3,J639&lt;=4),INDEX(价格表!$B$4:$I$31,M639,6),IF(AND(J639&gt;4,J639&lt;=5.5),INDEX(价格表!$B$4:$I$31,M639,7),IF(J639&gt;5.5,2.6+INDEX(价格表!$B$4:$I$31,M639,8)*L639)))))))</f>
        <v>2.15</v>
      </c>
    </row>
    <row r="640" spans="1:14">
      <c r="A640" s="20">
        <v>4310939812890</v>
      </c>
      <c r="B640" s="18" t="s">
        <v>16</v>
      </c>
      <c r="C640" s="21">
        <v>20201212</v>
      </c>
      <c r="D640" s="21">
        <v>610538201209</v>
      </c>
      <c r="E640" s="21" t="s">
        <v>16</v>
      </c>
      <c r="F640" s="21">
        <v>20201222</v>
      </c>
      <c r="G640" s="21" t="s">
        <v>17</v>
      </c>
      <c r="H640" s="21" t="s">
        <v>73</v>
      </c>
      <c r="I640" s="21" t="s">
        <v>92</v>
      </c>
      <c r="J640" s="21">
        <v>1.56</v>
      </c>
      <c r="K640" s="21" t="s">
        <v>20</v>
      </c>
      <c r="L640">
        <f t="shared" si="9"/>
        <v>2</v>
      </c>
      <c r="M640">
        <f>MATCH(H:H,价格表!$B$4:$B$35,0)</f>
        <v>7</v>
      </c>
      <c r="N640" s="27">
        <f>IF(J640&lt;=0.3,INDEX(价格表!$B$4:$I$31,M640,2),IF(AND(J640&gt;0.3,J640&lt;=1),INDEX(价格表!$B$4:$I$31,M640,3),IF(AND(J640&gt;1,J640&lt;=2.2),INDEX(价格表!$B$4:$I$31,M640,4),IF(AND(J640&gt;2.2,J640&lt;=3.3),INDEX(价格表!$B$4:$I$31,M640,5),IF(AND(J640&gt;3.3,J640&lt;=4),INDEX(价格表!$B$4:$I$31,M640,6),IF(AND(J640&gt;4,J640&lt;=5.5),INDEX(价格表!$B$4:$I$31,M640,7),IF(J640&gt;5.5,2.6+INDEX(价格表!$B$4:$I$31,M640,8)*L640)))))))</f>
        <v>2.15</v>
      </c>
    </row>
    <row r="641" spans="1:14">
      <c r="A641" s="20">
        <v>4310939812891</v>
      </c>
      <c r="B641" s="18" t="s">
        <v>16</v>
      </c>
      <c r="C641" s="21">
        <v>20201212</v>
      </c>
      <c r="D641" s="21">
        <v>610538201209</v>
      </c>
      <c r="E641" s="21" t="s">
        <v>16</v>
      </c>
      <c r="F641" s="21">
        <v>20201222</v>
      </c>
      <c r="G641" s="21" t="s">
        <v>17</v>
      </c>
      <c r="H641" s="21" t="s">
        <v>21</v>
      </c>
      <c r="I641" s="21" t="s">
        <v>205</v>
      </c>
      <c r="J641" s="21">
        <v>1.46</v>
      </c>
      <c r="K641" s="21" t="s">
        <v>20</v>
      </c>
      <c r="L641">
        <f t="shared" si="9"/>
        <v>2</v>
      </c>
      <c r="M641">
        <f>MATCH(H:H,价格表!$B$4:$B$35,0)</f>
        <v>20</v>
      </c>
      <c r="N641" s="27">
        <f>IF(J641&lt;=0.3,INDEX(价格表!$B$4:$I$31,M641,2),IF(AND(J641&gt;0.3,J641&lt;=1),INDEX(价格表!$B$4:$I$31,M641,3),IF(AND(J641&gt;1,J641&lt;=2.2),INDEX(价格表!$B$4:$I$31,M641,4),IF(AND(J641&gt;2.2,J641&lt;=3.3),INDEX(价格表!$B$4:$I$31,M641,5),IF(AND(J641&gt;3.3,J641&lt;=4),INDEX(价格表!$B$4:$I$31,M641,6),IF(AND(J641&gt;4,J641&lt;=5.5),INDEX(价格表!$B$4:$I$31,M641,7),IF(J641&gt;5.5,2.6+INDEX(价格表!$B$4:$I$31,M641,8)*L641)))))))</f>
        <v>2.15</v>
      </c>
    </row>
    <row r="642" spans="1:14">
      <c r="A642" s="20">
        <v>4310939812892</v>
      </c>
      <c r="B642" s="18" t="s">
        <v>16</v>
      </c>
      <c r="C642" s="21">
        <v>20201212</v>
      </c>
      <c r="D642" s="21">
        <v>610538201209</v>
      </c>
      <c r="E642" s="21" t="s">
        <v>16</v>
      </c>
      <c r="F642" s="21">
        <v>20201222</v>
      </c>
      <c r="G642" s="21" t="s">
        <v>17</v>
      </c>
      <c r="H642" s="21" t="s">
        <v>27</v>
      </c>
      <c r="I642" s="21" t="s">
        <v>155</v>
      </c>
      <c r="J642" s="21">
        <v>1.44</v>
      </c>
      <c r="K642" s="21" t="s">
        <v>20</v>
      </c>
      <c r="L642">
        <f t="shared" si="9"/>
        <v>2</v>
      </c>
      <c r="M642">
        <f>MATCH(H:H,价格表!$B$4:$B$35,0)</f>
        <v>3</v>
      </c>
      <c r="N642" s="27">
        <f>IF(J642&lt;=0.3,INDEX(价格表!$B$4:$I$31,M642,2),IF(AND(J642&gt;0.3,J642&lt;=1),INDEX(价格表!$B$4:$I$31,M642,3),IF(AND(J642&gt;1,J642&lt;=2.2),INDEX(价格表!$B$4:$I$31,M642,4),IF(AND(J642&gt;2.2,J642&lt;=3.3),INDEX(价格表!$B$4:$I$31,M642,5),IF(AND(J642&gt;3.3,J642&lt;=4),INDEX(价格表!$B$4:$I$31,M642,6),IF(AND(J642&gt;4,J642&lt;=5.5),INDEX(价格表!$B$4:$I$31,M642,7),IF(J642&gt;5.5,2.6+INDEX(价格表!$B$4:$I$31,M642,8)*L642)))))))</f>
        <v>2.15</v>
      </c>
    </row>
    <row r="643" spans="1:14">
      <c r="A643" s="20">
        <v>4310939812922</v>
      </c>
      <c r="B643" s="18" t="s">
        <v>16</v>
      </c>
      <c r="C643" s="21">
        <v>20201212</v>
      </c>
      <c r="D643" s="21">
        <v>610538201209</v>
      </c>
      <c r="E643" s="21" t="s">
        <v>16</v>
      </c>
      <c r="F643" s="21">
        <v>20201222</v>
      </c>
      <c r="G643" s="21" t="s">
        <v>17</v>
      </c>
      <c r="H643" s="21" t="s">
        <v>75</v>
      </c>
      <c r="I643" s="21" t="s">
        <v>114</v>
      </c>
      <c r="J643" s="21">
        <v>1.44</v>
      </c>
      <c r="K643" s="21" t="s">
        <v>20</v>
      </c>
      <c r="L643">
        <f t="shared" si="9"/>
        <v>2</v>
      </c>
      <c r="M643">
        <f>MATCH(H:H,价格表!$B$4:$B$35,0)</f>
        <v>24</v>
      </c>
      <c r="N643" s="27">
        <f>IF(J643&lt;=0.3,INDEX(价格表!$B$4:$I$31,M643,2),IF(AND(J643&gt;0.3,J643&lt;=1),INDEX(价格表!$B$4:$I$31,M643,3),IF(AND(J643&gt;1,J643&lt;=2.2),INDEX(价格表!$B$4:$I$31,M643,4),IF(AND(J643&gt;2.2,J643&lt;=3.3),INDEX(价格表!$B$4:$I$31,M643,5),IF(AND(J643&gt;3.3,J643&lt;=4),INDEX(价格表!$B$4:$I$31,M643,6),IF(AND(J643&gt;4,J643&lt;=5.5),INDEX(价格表!$B$4:$I$31,M643,7),IF(J643&gt;5.5,2.6+INDEX(价格表!$B$4:$I$31,M643,8)*L643)))))))</f>
        <v>2.15</v>
      </c>
    </row>
    <row r="644" spans="1:14">
      <c r="A644" s="20">
        <v>4310939812924</v>
      </c>
      <c r="B644" s="18" t="s">
        <v>16</v>
      </c>
      <c r="C644" s="21">
        <v>20201212</v>
      </c>
      <c r="D644" s="21">
        <v>610538201209</v>
      </c>
      <c r="E644" s="21" t="s">
        <v>16</v>
      </c>
      <c r="F644" s="21">
        <v>20201222</v>
      </c>
      <c r="G644" s="21" t="s">
        <v>17</v>
      </c>
      <c r="H644" s="21" t="s">
        <v>21</v>
      </c>
      <c r="I644" s="21" t="s">
        <v>109</v>
      </c>
      <c r="J644" s="21">
        <v>1.45</v>
      </c>
      <c r="K644" s="21" t="s">
        <v>20</v>
      </c>
      <c r="L644">
        <f t="shared" ref="L644:L707" si="10">ROUNDUP(J644,0)</f>
        <v>2</v>
      </c>
      <c r="M644">
        <f>MATCH(H:H,价格表!$B$4:$B$35,0)</f>
        <v>20</v>
      </c>
      <c r="N644" s="27">
        <f>IF(J644&lt;=0.3,INDEX(价格表!$B$4:$I$31,M644,2),IF(AND(J644&gt;0.3,J644&lt;=1),INDEX(价格表!$B$4:$I$31,M644,3),IF(AND(J644&gt;1,J644&lt;=2.2),INDEX(价格表!$B$4:$I$31,M644,4),IF(AND(J644&gt;2.2,J644&lt;=3.3),INDEX(价格表!$B$4:$I$31,M644,5),IF(AND(J644&gt;3.3,J644&lt;=4),INDEX(价格表!$B$4:$I$31,M644,6),IF(AND(J644&gt;4,J644&lt;=5.5),INDEX(价格表!$B$4:$I$31,M644,7),IF(J644&gt;5.5,2.6+INDEX(价格表!$B$4:$I$31,M644,8)*L644)))))))</f>
        <v>2.15</v>
      </c>
    </row>
    <row r="645" spans="1:14">
      <c r="A645" s="20">
        <v>4310939812925</v>
      </c>
      <c r="B645" s="18" t="s">
        <v>16</v>
      </c>
      <c r="C645" s="21">
        <v>20201212</v>
      </c>
      <c r="D645" s="21">
        <v>610538201209</v>
      </c>
      <c r="E645" s="21" t="s">
        <v>16</v>
      </c>
      <c r="F645" s="21">
        <v>20201222</v>
      </c>
      <c r="G645" s="21" t="s">
        <v>17</v>
      </c>
      <c r="H645" s="21" t="s">
        <v>68</v>
      </c>
      <c r="I645" s="21" t="s">
        <v>140</v>
      </c>
      <c r="J645" s="21">
        <v>1.54</v>
      </c>
      <c r="K645" s="21" t="s">
        <v>20</v>
      </c>
      <c r="L645">
        <f t="shared" si="10"/>
        <v>2</v>
      </c>
      <c r="M645">
        <f>MATCH(H:H,价格表!$B$4:$B$35,0)</f>
        <v>5</v>
      </c>
      <c r="N645" s="27">
        <f>IF(J645&lt;=0.3,INDEX(价格表!$B$4:$I$31,M645,2),IF(AND(J645&gt;0.3,J645&lt;=1),INDEX(价格表!$B$4:$I$31,M645,3),IF(AND(J645&gt;1,J645&lt;=2.2),INDEX(价格表!$B$4:$I$31,M645,4),IF(AND(J645&gt;2.2,J645&lt;=3.3),INDEX(价格表!$B$4:$I$31,M645,5),IF(AND(J645&gt;3.3,J645&lt;=4),INDEX(价格表!$B$4:$I$31,M645,6),IF(AND(J645&gt;4,J645&lt;=5.5),INDEX(价格表!$B$4:$I$31,M645,7),IF(J645&gt;5.5,2.6+INDEX(价格表!$B$4:$I$31,M645,8)*L645)))))))</f>
        <v>2.15</v>
      </c>
    </row>
    <row r="646" spans="1:14">
      <c r="A646" s="20">
        <v>4310939812926</v>
      </c>
      <c r="B646" s="18" t="s">
        <v>16</v>
      </c>
      <c r="C646" s="21">
        <v>20201212</v>
      </c>
      <c r="D646" s="21">
        <v>610538201209</v>
      </c>
      <c r="E646" s="21" t="s">
        <v>16</v>
      </c>
      <c r="F646" s="21">
        <v>20201222</v>
      </c>
      <c r="G646" s="21" t="s">
        <v>17</v>
      </c>
      <c r="H646" s="21" t="s">
        <v>75</v>
      </c>
      <c r="I646" s="21" t="s">
        <v>221</v>
      </c>
      <c r="J646" s="21">
        <v>1.45</v>
      </c>
      <c r="K646" s="21" t="s">
        <v>20</v>
      </c>
      <c r="L646">
        <f t="shared" si="10"/>
        <v>2</v>
      </c>
      <c r="M646">
        <f>MATCH(H:H,价格表!$B$4:$B$35,0)</f>
        <v>24</v>
      </c>
      <c r="N646" s="27">
        <f>IF(J646&lt;=0.3,INDEX(价格表!$B$4:$I$31,M646,2),IF(AND(J646&gt;0.3,J646&lt;=1),INDEX(价格表!$B$4:$I$31,M646,3),IF(AND(J646&gt;1,J646&lt;=2.2),INDEX(价格表!$B$4:$I$31,M646,4),IF(AND(J646&gt;2.2,J646&lt;=3.3),INDEX(价格表!$B$4:$I$31,M646,5),IF(AND(J646&gt;3.3,J646&lt;=4),INDEX(价格表!$B$4:$I$31,M646,6),IF(AND(J646&gt;4,J646&lt;=5.5),INDEX(价格表!$B$4:$I$31,M646,7),IF(J646&gt;5.5,2.6+INDEX(价格表!$B$4:$I$31,M646,8)*L646)))))))</f>
        <v>2.15</v>
      </c>
    </row>
    <row r="647" spans="1:14">
      <c r="A647" s="20">
        <v>4310939812928</v>
      </c>
      <c r="B647" s="18" t="s">
        <v>16</v>
      </c>
      <c r="C647" s="21">
        <v>20201212</v>
      </c>
      <c r="D647" s="21">
        <v>610538201209</v>
      </c>
      <c r="E647" s="21" t="s">
        <v>16</v>
      </c>
      <c r="F647" s="21">
        <v>20201222</v>
      </c>
      <c r="G647" s="21" t="s">
        <v>17</v>
      </c>
      <c r="H647" s="21" t="s">
        <v>63</v>
      </c>
      <c r="I647" s="21" t="s">
        <v>183</v>
      </c>
      <c r="J647" s="21">
        <v>1.43</v>
      </c>
      <c r="K647" s="21" t="s">
        <v>20</v>
      </c>
      <c r="L647">
        <f t="shared" si="10"/>
        <v>2</v>
      </c>
      <c r="M647">
        <f>MATCH(H:H,价格表!$B$4:$B$35,0)</f>
        <v>21</v>
      </c>
      <c r="N647" s="27">
        <f>IF(J647&lt;=0.3,INDEX(价格表!$B$4:$I$31,M647,2),IF(AND(J647&gt;0.3,J647&lt;=1),INDEX(价格表!$B$4:$I$31,M647,3),IF(AND(J647&gt;1,J647&lt;=2.2),INDEX(价格表!$B$4:$I$31,M647,4),IF(AND(J647&gt;2.2,J647&lt;=3.3),INDEX(价格表!$B$4:$I$31,M647,5),IF(AND(J647&gt;3.3,J647&lt;=4),INDEX(价格表!$B$4:$I$31,M647,6),IF(AND(J647&gt;4,J647&lt;=5.5),INDEX(价格表!$B$4:$I$31,M647,7),IF(J647&gt;5.5,2.6+INDEX(价格表!$B$4:$I$31,M647,8)*L647)))))))</f>
        <v>2.15</v>
      </c>
    </row>
    <row r="648" spans="1:14">
      <c r="A648" s="20">
        <v>4310939812929</v>
      </c>
      <c r="B648" s="18" t="s">
        <v>16</v>
      </c>
      <c r="C648" s="21">
        <v>20201212</v>
      </c>
      <c r="D648" s="21">
        <v>610538201209</v>
      </c>
      <c r="E648" s="21" t="s">
        <v>16</v>
      </c>
      <c r="F648" s="21">
        <v>20201222</v>
      </c>
      <c r="G648" s="21" t="s">
        <v>17</v>
      </c>
      <c r="H648" s="21" t="s">
        <v>68</v>
      </c>
      <c r="I648" s="21" t="s">
        <v>193</v>
      </c>
      <c r="J648" s="21">
        <v>1.97</v>
      </c>
      <c r="K648" s="21" t="s">
        <v>20</v>
      </c>
      <c r="L648">
        <f t="shared" si="10"/>
        <v>2</v>
      </c>
      <c r="M648">
        <f>MATCH(H:H,价格表!$B$4:$B$35,0)</f>
        <v>5</v>
      </c>
      <c r="N648" s="27">
        <f>IF(J648&lt;=0.3,INDEX(价格表!$B$4:$I$31,M648,2),IF(AND(J648&gt;0.3,J648&lt;=1),INDEX(价格表!$B$4:$I$31,M648,3),IF(AND(J648&gt;1,J648&lt;=2.2),INDEX(价格表!$B$4:$I$31,M648,4),IF(AND(J648&gt;2.2,J648&lt;=3.3),INDEX(价格表!$B$4:$I$31,M648,5),IF(AND(J648&gt;3.3,J648&lt;=4),INDEX(价格表!$B$4:$I$31,M648,6),IF(AND(J648&gt;4,J648&lt;=5.5),INDEX(价格表!$B$4:$I$31,M648,7),IF(J648&gt;5.5,2.6+INDEX(价格表!$B$4:$I$31,M648,8)*L648)))))))</f>
        <v>2.15</v>
      </c>
    </row>
    <row r="649" spans="1:14">
      <c r="A649" s="20">
        <v>4310939812930</v>
      </c>
      <c r="B649" s="18" t="s">
        <v>16</v>
      </c>
      <c r="C649" s="21">
        <v>20201212</v>
      </c>
      <c r="D649" s="21">
        <v>610538201209</v>
      </c>
      <c r="E649" s="21" t="s">
        <v>16</v>
      </c>
      <c r="F649" s="21">
        <v>20201222</v>
      </c>
      <c r="G649" s="21" t="s">
        <v>17</v>
      </c>
      <c r="H649" s="21" t="s">
        <v>21</v>
      </c>
      <c r="I649" s="21" t="s">
        <v>204</v>
      </c>
      <c r="J649" s="21">
        <v>1.46</v>
      </c>
      <c r="K649" s="21" t="s">
        <v>20</v>
      </c>
      <c r="L649">
        <f t="shared" si="10"/>
        <v>2</v>
      </c>
      <c r="M649">
        <f>MATCH(H:H,价格表!$B$4:$B$35,0)</f>
        <v>20</v>
      </c>
      <c r="N649" s="27">
        <f>IF(J649&lt;=0.3,INDEX(价格表!$B$4:$I$31,M649,2),IF(AND(J649&gt;0.3,J649&lt;=1),INDEX(价格表!$B$4:$I$31,M649,3),IF(AND(J649&gt;1,J649&lt;=2.2),INDEX(价格表!$B$4:$I$31,M649,4),IF(AND(J649&gt;2.2,J649&lt;=3.3),INDEX(价格表!$B$4:$I$31,M649,5),IF(AND(J649&gt;3.3,J649&lt;=4),INDEX(价格表!$B$4:$I$31,M649,6),IF(AND(J649&gt;4,J649&lt;=5.5),INDEX(价格表!$B$4:$I$31,M649,7),IF(J649&gt;5.5,2.6+INDEX(价格表!$B$4:$I$31,M649,8)*L649)))))))</f>
        <v>2.15</v>
      </c>
    </row>
    <row r="650" spans="1:14">
      <c r="A650" s="20">
        <v>4310939812931</v>
      </c>
      <c r="B650" s="18" t="s">
        <v>16</v>
      </c>
      <c r="C650" s="21">
        <v>20201212</v>
      </c>
      <c r="D650" s="21">
        <v>610538201209</v>
      </c>
      <c r="E650" s="21" t="s">
        <v>16</v>
      </c>
      <c r="F650" s="21">
        <v>20201222</v>
      </c>
      <c r="G650" s="21" t="s">
        <v>17</v>
      </c>
      <c r="H650" s="21" t="s">
        <v>27</v>
      </c>
      <c r="I650" s="21" t="s">
        <v>126</v>
      </c>
      <c r="J650" s="21">
        <v>1.46</v>
      </c>
      <c r="K650" s="21" t="s">
        <v>20</v>
      </c>
      <c r="L650">
        <f t="shared" si="10"/>
        <v>2</v>
      </c>
      <c r="M650">
        <f>MATCH(H:H,价格表!$B$4:$B$35,0)</f>
        <v>3</v>
      </c>
      <c r="N650" s="27">
        <f>IF(J650&lt;=0.3,INDEX(价格表!$B$4:$I$31,M650,2),IF(AND(J650&gt;0.3,J650&lt;=1),INDEX(价格表!$B$4:$I$31,M650,3),IF(AND(J650&gt;1,J650&lt;=2.2),INDEX(价格表!$B$4:$I$31,M650,4),IF(AND(J650&gt;2.2,J650&lt;=3.3),INDEX(价格表!$B$4:$I$31,M650,5),IF(AND(J650&gt;3.3,J650&lt;=4),INDEX(价格表!$B$4:$I$31,M650,6),IF(AND(J650&gt;4,J650&lt;=5.5),INDEX(价格表!$B$4:$I$31,M650,7),IF(J650&gt;5.5,2.6+INDEX(价格表!$B$4:$I$31,M650,8)*L650)))))))</f>
        <v>2.15</v>
      </c>
    </row>
    <row r="651" spans="1:14">
      <c r="A651" s="20">
        <v>4310939813505</v>
      </c>
      <c r="B651" s="18" t="s">
        <v>16</v>
      </c>
      <c r="C651" s="21">
        <v>20201212</v>
      </c>
      <c r="D651" s="21">
        <v>610538201209</v>
      </c>
      <c r="E651" s="21" t="s">
        <v>16</v>
      </c>
      <c r="F651" s="21">
        <v>20201222</v>
      </c>
      <c r="G651" s="21" t="s">
        <v>17</v>
      </c>
      <c r="H651" s="21" t="s">
        <v>18</v>
      </c>
      <c r="I651" s="21" t="s">
        <v>139</v>
      </c>
      <c r="J651" s="21">
        <v>1.46</v>
      </c>
      <c r="K651" s="21" t="s">
        <v>20</v>
      </c>
      <c r="L651">
        <f t="shared" si="10"/>
        <v>2</v>
      </c>
      <c r="M651">
        <f>MATCH(H:H,价格表!$B$4:$B$35,0)</f>
        <v>1</v>
      </c>
      <c r="N651" s="27">
        <f>IF(J651&lt;=0.3,INDEX(价格表!$B$4:$I$31,M651,2),IF(AND(J651&gt;0.3,J651&lt;=1),INDEX(价格表!$B$4:$I$31,M651,3),IF(AND(J651&gt;1,J651&lt;=2.2),INDEX(价格表!$B$4:$I$31,M651,4),IF(AND(J651&gt;2.2,J651&lt;=3.3),INDEX(价格表!$B$4:$I$31,M651,5),IF(AND(J651&gt;3.3,J651&lt;=4),INDEX(价格表!$B$4:$I$31,M651,6),IF(AND(J651&gt;4,J651&lt;=5.5),INDEX(价格表!$B$4:$I$31,M651,7),IF(J651&gt;5.5,2.6+INDEX(价格表!$B$4:$I$31,M651,8)*L651)))))))</f>
        <v>2.15</v>
      </c>
    </row>
    <row r="652" spans="1:14">
      <c r="A652" s="20">
        <v>4310939813507</v>
      </c>
      <c r="B652" s="18" t="s">
        <v>16</v>
      </c>
      <c r="C652" s="21">
        <v>20201212</v>
      </c>
      <c r="D652" s="21">
        <v>610538201209</v>
      </c>
      <c r="E652" s="21" t="s">
        <v>16</v>
      </c>
      <c r="F652" s="21">
        <v>20201222</v>
      </c>
      <c r="G652" s="21" t="s">
        <v>17</v>
      </c>
      <c r="H652" s="21" t="s">
        <v>68</v>
      </c>
      <c r="I652" s="21" t="s">
        <v>69</v>
      </c>
      <c r="J652" s="21">
        <v>1.44</v>
      </c>
      <c r="K652" s="21" t="s">
        <v>20</v>
      </c>
      <c r="L652">
        <f t="shared" si="10"/>
        <v>2</v>
      </c>
      <c r="M652">
        <f>MATCH(H:H,价格表!$B$4:$B$35,0)</f>
        <v>5</v>
      </c>
      <c r="N652" s="27">
        <f>IF(J652&lt;=0.3,INDEX(价格表!$B$4:$I$31,M652,2),IF(AND(J652&gt;0.3,J652&lt;=1),INDEX(价格表!$B$4:$I$31,M652,3),IF(AND(J652&gt;1,J652&lt;=2.2),INDEX(价格表!$B$4:$I$31,M652,4),IF(AND(J652&gt;2.2,J652&lt;=3.3),INDEX(价格表!$B$4:$I$31,M652,5),IF(AND(J652&gt;3.3,J652&lt;=4),INDEX(价格表!$B$4:$I$31,M652,6),IF(AND(J652&gt;4,J652&lt;=5.5),INDEX(价格表!$B$4:$I$31,M652,7),IF(J652&gt;5.5,2.6+INDEX(价格表!$B$4:$I$31,M652,8)*L652)))))))</f>
        <v>2.15</v>
      </c>
    </row>
    <row r="653" spans="1:14">
      <c r="A653" s="20">
        <v>4310939813508</v>
      </c>
      <c r="B653" s="18" t="s">
        <v>16</v>
      </c>
      <c r="C653" s="21">
        <v>20201212</v>
      </c>
      <c r="D653" s="21">
        <v>610538201209</v>
      </c>
      <c r="E653" s="21" t="s">
        <v>16</v>
      </c>
      <c r="F653" s="21">
        <v>20201222</v>
      </c>
      <c r="G653" s="21" t="s">
        <v>17</v>
      </c>
      <c r="H653" s="21" t="s">
        <v>63</v>
      </c>
      <c r="I653" s="21" t="s">
        <v>244</v>
      </c>
      <c r="J653" s="21">
        <v>1.52</v>
      </c>
      <c r="K653" s="21" t="s">
        <v>20</v>
      </c>
      <c r="L653">
        <f t="shared" si="10"/>
        <v>2</v>
      </c>
      <c r="M653">
        <f>MATCH(H:H,价格表!$B$4:$B$35,0)</f>
        <v>21</v>
      </c>
      <c r="N653" s="27">
        <f>IF(J653&lt;=0.3,INDEX(价格表!$B$4:$I$31,M653,2),IF(AND(J653&gt;0.3,J653&lt;=1),INDEX(价格表!$B$4:$I$31,M653,3),IF(AND(J653&gt;1,J653&lt;=2.2),INDEX(价格表!$B$4:$I$31,M653,4),IF(AND(J653&gt;2.2,J653&lt;=3.3),INDEX(价格表!$B$4:$I$31,M653,5),IF(AND(J653&gt;3.3,J653&lt;=4),INDEX(价格表!$B$4:$I$31,M653,6),IF(AND(J653&gt;4,J653&lt;=5.5),INDEX(价格表!$B$4:$I$31,M653,7),IF(J653&gt;5.5,2.6+INDEX(价格表!$B$4:$I$31,M653,8)*L653)))))))</f>
        <v>2.15</v>
      </c>
    </row>
    <row r="654" spans="1:14">
      <c r="A654" s="20">
        <v>4310939813509</v>
      </c>
      <c r="B654" s="18" t="s">
        <v>16</v>
      </c>
      <c r="C654" s="21">
        <v>20201212</v>
      </c>
      <c r="D654" s="21">
        <v>610538201209</v>
      </c>
      <c r="E654" s="21" t="s">
        <v>16</v>
      </c>
      <c r="F654" s="21">
        <v>20201222</v>
      </c>
      <c r="G654" s="21" t="s">
        <v>17</v>
      </c>
      <c r="H654" s="21" t="s">
        <v>33</v>
      </c>
      <c r="I654" s="21" t="s">
        <v>34</v>
      </c>
      <c r="J654" s="21">
        <v>1.44</v>
      </c>
      <c r="K654" s="21" t="s">
        <v>20</v>
      </c>
      <c r="L654">
        <f t="shared" si="10"/>
        <v>2</v>
      </c>
      <c r="M654">
        <f>MATCH(H:H,价格表!$B$4:$B$35,0)</f>
        <v>13</v>
      </c>
      <c r="N654" s="27">
        <f>IF(J654&lt;=0.3,INDEX(价格表!$B$4:$I$31,M654,2),IF(AND(J654&gt;0.3,J654&lt;=1),INDEX(价格表!$B$4:$I$31,M654,3),IF(AND(J654&gt;1,J654&lt;=2.2),INDEX(价格表!$B$4:$I$31,M654,4),IF(AND(J654&gt;2.2,J654&lt;=3.3),INDEX(价格表!$B$4:$I$31,M654,5),IF(AND(J654&gt;3.3,J654&lt;=4),INDEX(价格表!$B$4:$I$31,M654,6),IF(AND(J654&gt;4,J654&lt;=5.5),INDEX(价格表!$B$4:$I$31,M654,7),IF(J654&gt;5.5,2.6+INDEX(价格表!$B$4:$I$31,M654,8)*L654)))))))</f>
        <v>2.15</v>
      </c>
    </row>
    <row r="655" spans="1:14">
      <c r="A655" s="20">
        <v>4310939813510</v>
      </c>
      <c r="B655" s="18" t="s">
        <v>16</v>
      </c>
      <c r="C655" s="21">
        <v>20201212</v>
      </c>
      <c r="D655" s="21">
        <v>610538201209</v>
      </c>
      <c r="E655" s="21" t="s">
        <v>16</v>
      </c>
      <c r="F655" s="21">
        <v>20201222</v>
      </c>
      <c r="G655" s="21" t="s">
        <v>17</v>
      </c>
      <c r="H655" s="21" t="s">
        <v>63</v>
      </c>
      <c r="I655" s="21" t="s">
        <v>187</v>
      </c>
      <c r="J655" s="21">
        <v>1.44</v>
      </c>
      <c r="K655" s="21" t="s">
        <v>20</v>
      </c>
      <c r="L655">
        <f t="shared" si="10"/>
        <v>2</v>
      </c>
      <c r="M655">
        <f>MATCH(H:H,价格表!$B$4:$B$35,0)</f>
        <v>21</v>
      </c>
      <c r="N655" s="27">
        <f>IF(J655&lt;=0.3,INDEX(价格表!$B$4:$I$31,M655,2),IF(AND(J655&gt;0.3,J655&lt;=1),INDEX(价格表!$B$4:$I$31,M655,3),IF(AND(J655&gt;1,J655&lt;=2.2),INDEX(价格表!$B$4:$I$31,M655,4),IF(AND(J655&gt;2.2,J655&lt;=3.3),INDEX(价格表!$B$4:$I$31,M655,5),IF(AND(J655&gt;3.3,J655&lt;=4),INDEX(价格表!$B$4:$I$31,M655,6),IF(AND(J655&gt;4,J655&lt;=5.5),INDEX(价格表!$B$4:$I$31,M655,7),IF(J655&gt;5.5,2.6+INDEX(价格表!$B$4:$I$31,M655,8)*L655)))))))</f>
        <v>2.15</v>
      </c>
    </row>
    <row r="656" spans="1:14">
      <c r="A656" s="20">
        <v>4310939813511</v>
      </c>
      <c r="B656" s="18" t="s">
        <v>16</v>
      </c>
      <c r="C656" s="21">
        <v>20201212</v>
      </c>
      <c r="D656" s="21">
        <v>610538201209</v>
      </c>
      <c r="E656" s="21" t="s">
        <v>16</v>
      </c>
      <c r="F656" s="21">
        <v>20201222</v>
      </c>
      <c r="G656" s="21" t="s">
        <v>17</v>
      </c>
      <c r="H656" s="21" t="s">
        <v>27</v>
      </c>
      <c r="I656" s="21" t="s">
        <v>211</v>
      </c>
      <c r="J656" s="21">
        <v>1.55</v>
      </c>
      <c r="K656" s="21" t="s">
        <v>20</v>
      </c>
      <c r="L656">
        <f t="shared" si="10"/>
        <v>2</v>
      </c>
      <c r="M656">
        <f>MATCH(H:H,价格表!$B$4:$B$35,0)</f>
        <v>3</v>
      </c>
      <c r="N656" s="27">
        <f>IF(J656&lt;=0.3,INDEX(价格表!$B$4:$I$31,M656,2),IF(AND(J656&gt;0.3,J656&lt;=1),INDEX(价格表!$B$4:$I$31,M656,3),IF(AND(J656&gt;1,J656&lt;=2.2),INDEX(价格表!$B$4:$I$31,M656,4),IF(AND(J656&gt;2.2,J656&lt;=3.3),INDEX(价格表!$B$4:$I$31,M656,5),IF(AND(J656&gt;3.3,J656&lt;=4),INDEX(价格表!$B$4:$I$31,M656,6),IF(AND(J656&gt;4,J656&lt;=5.5),INDEX(价格表!$B$4:$I$31,M656,7),IF(J656&gt;5.5,2.6+INDEX(价格表!$B$4:$I$31,M656,8)*L656)))))))</f>
        <v>2.15</v>
      </c>
    </row>
    <row r="657" spans="1:14">
      <c r="A657" s="20">
        <v>4310939813512</v>
      </c>
      <c r="B657" s="18" t="s">
        <v>16</v>
      </c>
      <c r="C657" s="21">
        <v>20201212</v>
      </c>
      <c r="D657" s="21">
        <v>610538201209</v>
      </c>
      <c r="E657" s="21" t="s">
        <v>16</v>
      </c>
      <c r="F657" s="21">
        <v>20201222</v>
      </c>
      <c r="G657" s="21" t="s">
        <v>17</v>
      </c>
      <c r="H657" s="21" t="s">
        <v>68</v>
      </c>
      <c r="I657" s="21" t="s">
        <v>112</v>
      </c>
      <c r="J657" s="21">
        <v>1.51</v>
      </c>
      <c r="K657" s="21" t="s">
        <v>20</v>
      </c>
      <c r="L657">
        <f t="shared" si="10"/>
        <v>2</v>
      </c>
      <c r="M657">
        <f>MATCH(H:H,价格表!$B$4:$B$35,0)</f>
        <v>5</v>
      </c>
      <c r="N657" s="27">
        <f>IF(J657&lt;=0.3,INDEX(价格表!$B$4:$I$31,M657,2),IF(AND(J657&gt;0.3,J657&lt;=1),INDEX(价格表!$B$4:$I$31,M657,3),IF(AND(J657&gt;1,J657&lt;=2.2),INDEX(价格表!$B$4:$I$31,M657,4),IF(AND(J657&gt;2.2,J657&lt;=3.3),INDEX(价格表!$B$4:$I$31,M657,5),IF(AND(J657&gt;3.3,J657&lt;=4),INDEX(价格表!$B$4:$I$31,M657,6),IF(AND(J657&gt;4,J657&lt;=5.5),INDEX(价格表!$B$4:$I$31,M657,7),IF(J657&gt;5.5,2.6+INDEX(价格表!$B$4:$I$31,M657,8)*L657)))))))</f>
        <v>2.15</v>
      </c>
    </row>
    <row r="658" spans="1:14">
      <c r="A658" s="20">
        <v>4310939813513</v>
      </c>
      <c r="B658" s="18" t="s">
        <v>16</v>
      </c>
      <c r="C658" s="21">
        <v>20201212</v>
      </c>
      <c r="D658" s="21">
        <v>610538201209</v>
      </c>
      <c r="E658" s="21" t="s">
        <v>16</v>
      </c>
      <c r="F658" s="21">
        <v>20201222</v>
      </c>
      <c r="G658" s="21" t="s">
        <v>17</v>
      </c>
      <c r="H658" s="21" t="s">
        <v>21</v>
      </c>
      <c r="I658" s="21" t="s">
        <v>205</v>
      </c>
      <c r="J658" s="21">
        <v>1.45</v>
      </c>
      <c r="K658" s="21" t="s">
        <v>20</v>
      </c>
      <c r="L658">
        <f t="shared" si="10"/>
        <v>2</v>
      </c>
      <c r="M658">
        <f>MATCH(H:H,价格表!$B$4:$B$35,0)</f>
        <v>20</v>
      </c>
      <c r="N658" s="27">
        <f>IF(J658&lt;=0.3,INDEX(价格表!$B$4:$I$31,M658,2),IF(AND(J658&gt;0.3,J658&lt;=1),INDEX(价格表!$B$4:$I$31,M658,3),IF(AND(J658&gt;1,J658&lt;=2.2),INDEX(价格表!$B$4:$I$31,M658,4),IF(AND(J658&gt;2.2,J658&lt;=3.3),INDEX(价格表!$B$4:$I$31,M658,5),IF(AND(J658&gt;3.3,J658&lt;=4),INDEX(价格表!$B$4:$I$31,M658,6),IF(AND(J658&gt;4,J658&lt;=5.5),INDEX(价格表!$B$4:$I$31,M658,7),IF(J658&gt;5.5,2.6+INDEX(价格表!$B$4:$I$31,M658,8)*L658)))))))</f>
        <v>2.15</v>
      </c>
    </row>
    <row r="659" spans="1:14">
      <c r="A659" s="20">
        <v>4310939813514</v>
      </c>
      <c r="B659" s="18" t="s">
        <v>16</v>
      </c>
      <c r="C659" s="21">
        <v>20201212</v>
      </c>
      <c r="D659" s="21">
        <v>610538201209</v>
      </c>
      <c r="E659" s="21" t="s">
        <v>16</v>
      </c>
      <c r="F659" s="21">
        <v>20201222</v>
      </c>
      <c r="G659" s="21" t="s">
        <v>17</v>
      </c>
      <c r="H659" s="21" t="s">
        <v>63</v>
      </c>
      <c r="I659" s="21" t="s">
        <v>187</v>
      </c>
      <c r="J659" s="21">
        <v>1.45</v>
      </c>
      <c r="K659" s="21" t="s">
        <v>20</v>
      </c>
      <c r="L659">
        <f t="shared" si="10"/>
        <v>2</v>
      </c>
      <c r="M659">
        <f>MATCH(H:H,价格表!$B$4:$B$35,0)</f>
        <v>21</v>
      </c>
      <c r="N659" s="27">
        <f>IF(J659&lt;=0.3,INDEX(价格表!$B$4:$I$31,M659,2),IF(AND(J659&gt;0.3,J659&lt;=1),INDEX(价格表!$B$4:$I$31,M659,3),IF(AND(J659&gt;1,J659&lt;=2.2),INDEX(价格表!$B$4:$I$31,M659,4),IF(AND(J659&gt;2.2,J659&lt;=3.3),INDEX(价格表!$B$4:$I$31,M659,5),IF(AND(J659&gt;3.3,J659&lt;=4),INDEX(价格表!$B$4:$I$31,M659,6),IF(AND(J659&gt;4,J659&lt;=5.5),INDEX(价格表!$B$4:$I$31,M659,7),IF(J659&gt;5.5,2.6+INDEX(价格表!$B$4:$I$31,M659,8)*L659)))))))</f>
        <v>2.15</v>
      </c>
    </row>
    <row r="660" spans="1:14">
      <c r="A660" s="20">
        <v>4310939818227</v>
      </c>
      <c r="B660" s="18" t="s">
        <v>16</v>
      </c>
      <c r="C660" s="21">
        <v>20201212</v>
      </c>
      <c r="D660" s="21">
        <v>610538201209</v>
      </c>
      <c r="E660" s="21" t="s">
        <v>16</v>
      </c>
      <c r="F660" s="21">
        <v>20201222</v>
      </c>
      <c r="G660" s="21" t="s">
        <v>17</v>
      </c>
      <c r="H660" s="21" t="s">
        <v>39</v>
      </c>
      <c r="I660" s="21" t="s">
        <v>245</v>
      </c>
      <c r="J660" s="21">
        <v>1.45</v>
      </c>
      <c r="K660" s="21" t="s">
        <v>20</v>
      </c>
      <c r="L660">
        <f t="shared" si="10"/>
        <v>2</v>
      </c>
      <c r="M660">
        <f>MATCH(H:H,价格表!$B$4:$B$35,0)</f>
        <v>23</v>
      </c>
      <c r="N660" s="27">
        <f>IF(J660&lt;=0.3,INDEX(价格表!$B$4:$I$31,M660,2),IF(AND(J660&gt;0.3,J660&lt;=1),INDEX(价格表!$B$4:$I$31,M660,3),IF(AND(J660&gt;1,J660&lt;=2.2),INDEX(价格表!$B$4:$I$31,M660,4),IF(AND(J660&gt;2.2,J660&lt;=3.3),INDEX(价格表!$B$4:$I$31,M660,5),IF(AND(J660&gt;3.3,J660&lt;=4),INDEX(价格表!$B$4:$I$31,M660,6),IF(AND(J660&gt;4,J660&lt;=5.5),INDEX(价格表!$B$4:$I$31,M660,7),IF(J660&gt;5.5,2.6+INDEX(价格表!$B$4:$I$31,M660,8)*L660)))))))</f>
        <v>2.15</v>
      </c>
    </row>
    <row r="661" spans="1:14">
      <c r="A661" s="20">
        <v>4310939818229</v>
      </c>
      <c r="B661" s="18" t="s">
        <v>16</v>
      </c>
      <c r="C661" s="21">
        <v>20201212</v>
      </c>
      <c r="D661" s="21">
        <v>610538201209</v>
      </c>
      <c r="E661" s="21" t="s">
        <v>16</v>
      </c>
      <c r="F661" s="21">
        <v>20201222</v>
      </c>
      <c r="G661" s="21" t="s">
        <v>17</v>
      </c>
      <c r="H661" s="21" t="s">
        <v>68</v>
      </c>
      <c r="I661" s="21" t="s">
        <v>234</v>
      </c>
      <c r="J661" s="21">
        <v>2.43</v>
      </c>
      <c r="K661" s="21" t="s">
        <v>20</v>
      </c>
      <c r="L661">
        <f t="shared" si="10"/>
        <v>3</v>
      </c>
      <c r="M661">
        <f>MATCH(H:H,价格表!$B$4:$B$35,0)</f>
        <v>5</v>
      </c>
      <c r="N661" s="27">
        <f>IF(J661&lt;=0.3,INDEX(价格表!$B$4:$I$31,M661,2),IF(AND(J661&gt;0.3,J661&lt;=1),INDEX(价格表!$B$4:$I$31,M661,3),IF(AND(J661&gt;1,J661&lt;=2.2),INDEX(价格表!$B$4:$I$31,M661,4),IF(AND(J661&gt;2.2,J661&lt;=3.3),INDEX(价格表!$B$4:$I$31,M661,5),IF(AND(J661&gt;3.3,J661&lt;=4),INDEX(价格表!$B$4:$I$31,M661,6),IF(AND(J661&gt;4,J661&lt;=5.5),INDEX(价格表!$B$4:$I$31,M661,7),IF(J661&gt;5.5,2.6+INDEX(价格表!$B$4:$I$31,M661,8)*L661)))))))</f>
        <v>2.5</v>
      </c>
    </row>
    <row r="662" spans="1:14">
      <c r="A662" s="20">
        <v>4310939818230</v>
      </c>
      <c r="B662" s="18" t="s">
        <v>16</v>
      </c>
      <c r="C662" s="21">
        <v>20201212</v>
      </c>
      <c r="D662" s="21">
        <v>610538201209</v>
      </c>
      <c r="E662" s="21" t="s">
        <v>16</v>
      </c>
      <c r="F662" s="21">
        <v>20201222</v>
      </c>
      <c r="G662" s="21" t="s">
        <v>17</v>
      </c>
      <c r="H662" s="21" t="s">
        <v>23</v>
      </c>
      <c r="I662" s="21" t="s">
        <v>24</v>
      </c>
      <c r="J662" s="21">
        <v>1.45</v>
      </c>
      <c r="K662" s="21" t="s">
        <v>20</v>
      </c>
      <c r="L662">
        <f t="shared" si="10"/>
        <v>2</v>
      </c>
      <c r="M662">
        <f>MATCH(H:H,价格表!$B$4:$B$35,0)</f>
        <v>15</v>
      </c>
      <c r="N662" s="27">
        <f>IF(J662&lt;=0.3,INDEX(价格表!$B$4:$I$31,M662,2),IF(AND(J662&gt;0.3,J662&lt;=1),INDEX(价格表!$B$4:$I$31,M662,3),IF(AND(J662&gt;1,J662&lt;=2.2),INDEX(价格表!$B$4:$I$31,M662,4),IF(AND(J662&gt;2.2,J662&lt;=3.3),INDEX(价格表!$B$4:$I$31,M662,5),IF(AND(J662&gt;3.3,J662&lt;=4),INDEX(价格表!$B$4:$I$31,M662,6),IF(AND(J662&gt;4,J662&lt;=5.5),INDEX(价格表!$B$4:$I$31,M662,7),IF(J662&gt;5.5,2.6+INDEX(价格表!$B$4:$I$31,M662,8)*L662)))))))</f>
        <v>2.15</v>
      </c>
    </row>
    <row r="663" spans="1:14">
      <c r="A663" s="20">
        <v>4310939818232</v>
      </c>
      <c r="B663" s="18" t="s">
        <v>16</v>
      </c>
      <c r="C663" s="21">
        <v>20201212</v>
      </c>
      <c r="D663" s="21">
        <v>610538201209</v>
      </c>
      <c r="E663" s="21" t="s">
        <v>16</v>
      </c>
      <c r="F663" s="21">
        <v>20201222</v>
      </c>
      <c r="G663" s="21" t="s">
        <v>17</v>
      </c>
      <c r="H663" s="21" t="s">
        <v>123</v>
      </c>
      <c r="I663" s="21" t="s">
        <v>124</v>
      </c>
      <c r="J663" s="21">
        <v>1.44</v>
      </c>
      <c r="K663" s="21" t="s">
        <v>20</v>
      </c>
      <c r="L663">
        <f t="shared" si="10"/>
        <v>2</v>
      </c>
      <c r="M663">
        <f>MATCH(H:H,价格表!$B$4:$B$35,0)</f>
        <v>30</v>
      </c>
      <c r="N663" s="27">
        <f>L663*7+3</f>
        <v>17</v>
      </c>
    </row>
    <row r="664" spans="1:14">
      <c r="A664" s="20">
        <v>4310939818233</v>
      </c>
      <c r="B664" s="18" t="s">
        <v>16</v>
      </c>
      <c r="C664" s="21">
        <v>20201212</v>
      </c>
      <c r="D664" s="21">
        <v>610538201209</v>
      </c>
      <c r="E664" s="21" t="s">
        <v>16</v>
      </c>
      <c r="F664" s="21">
        <v>20201222</v>
      </c>
      <c r="G664" s="21" t="s">
        <v>17</v>
      </c>
      <c r="H664" s="21" t="s">
        <v>56</v>
      </c>
      <c r="I664" s="21" t="s">
        <v>149</v>
      </c>
      <c r="J664" s="21">
        <v>1.45</v>
      </c>
      <c r="K664" s="21" t="s">
        <v>20</v>
      </c>
      <c r="L664">
        <f t="shared" si="10"/>
        <v>2</v>
      </c>
      <c r="M664">
        <f>MATCH(H:H,价格表!$B$4:$B$35,0)</f>
        <v>11</v>
      </c>
      <c r="N664" s="27">
        <f>IF(J664&lt;=0.3,INDEX(价格表!$B$4:$I$31,M664,2),IF(AND(J664&gt;0.3,J664&lt;=1),INDEX(价格表!$B$4:$I$31,M664,3),IF(AND(J664&gt;1,J664&lt;=2.2),INDEX(价格表!$B$4:$I$31,M664,4),IF(AND(J664&gt;2.2,J664&lt;=3.3),INDEX(价格表!$B$4:$I$31,M664,5),IF(AND(J664&gt;3.3,J664&lt;=4),INDEX(价格表!$B$4:$I$31,M664,6),IF(AND(J664&gt;4,J664&lt;=5.5),INDEX(价格表!$B$4:$I$31,M664,7),IF(J664&gt;5.5,2.6+INDEX(价格表!$B$4:$I$31,M664,8)*L664)))))))</f>
        <v>2.15</v>
      </c>
    </row>
    <row r="665" spans="1:14">
      <c r="A665" s="20">
        <v>4310939818236</v>
      </c>
      <c r="B665" s="18" t="s">
        <v>16</v>
      </c>
      <c r="C665" s="21">
        <v>20201212</v>
      </c>
      <c r="D665" s="21">
        <v>610538201209</v>
      </c>
      <c r="E665" s="21" t="s">
        <v>16</v>
      </c>
      <c r="F665" s="21">
        <v>20201222</v>
      </c>
      <c r="G665" s="21" t="s">
        <v>17</v>
      </c>
      <c r="H665" s="21" t="s">
        <v>68</v>
      </c>
      <c r="I665" s="21" t="s">
        <v>246</v>
      </c>
      <c r="J665" s="21">
        <v>1.45</v>
      </c>
      <c r="K665" s="21" t="s">
        <v>20</v>
      </c>
      <c r="L665">
        <f t="shared" si="10"/>
        <v>2</v>
      </c>
      <c r="M665">
        <f>MATCH(H:H,价格表!$B$4:$B$35,0)</f>
        <v>5</v>
      </c>
      <c r="N665" s="27">
        <f>IF(J665&lt;=0.3,INDEX(价格表!$B$4:$I$31,M665,2),IF(AND(J665&gt;0.3,J665&lt;=1),INDEX(价格表!$B$4:$I$31,M665,3),IF(AND(J665&gt;1,J665&lt;=2.2),INDEX(价格表!$B$4:$I$31,M665,4),IF(AND(J665&gt;2.2,J665&lt;=3.3),INDEX(价格表!$B$4:$I$31,M665,5),IF(AND(J665&gt;3.3,J665&lt;=4),INDEX(价格表!$B$4:$I$31,M665,6),IF(AND(J665&gt;4,J665&lt;=5.5),INDEX(价格表!$B$4:$I$31,M665,7),IF(J665&gt;5.5,2.6+INDEX(价格表!$B$4:$I$31,M665,8)*L665)))))))</f>
        <v>2.15</v>
      </c>
    </row>
    <row r="666" spans="1:14">
      <c r="A666" s="20">
        <v>4310939819763</v>
      </c>
      <c r="B666" s="18" t="s">
        <v>16</v>
      </c>
      <c r="C666" s="21">
        <v>20201212</v>
      </c>
      <c r="D666" s="21">
        <v>610538201209</v>
      </c>
      <c r="E666" s="21" t="s">
        <v>16</v>
      </c>
      <c r="F666" s="21">
        <v>20201222</v>
      </c>
      <c r="G666" s="21" t="s">
        <v>17</v>
      </c>
      <c r="H666" s="21" t="s">
        <v>27</v>
      </c>
      <c r="I666" s="21" t="s">
        <v>28</v>
      </c>
      <c r="J666" s="21">
        <v>1.91</v>
      </c>
      <c r="K666" s="21" t="s">
        <v>20</v>
      </c>
      <c r="L666">
        <f t="shared" si="10"/>
        <v>2</v>
      </c>
      <c r="M666">
        <f>MATCH(H:H,价格表!$B$4:$B$35,0)</f>
        <v>3</v>
      </c>
      <c r="N666" s="27">
        <f>IF(J666&lt;=0.3,INDEX(价格表!$B$4:$I$31,M666,2),IF(AND(J666&gt;0.3,J666&lt;=1),INDEX(价格表!$B$4:$I$31,M666,3),IF(AND(J666&gt;1,J666&lt;=2.2),INDEX(价格表!$B$4:$I$31,M666,4),IF(AND(J666&gt;2.2,J666&lt;=3.3),INDEX(价格表!$B$4:$I$31,M666,5),IF(AND(J666&gt;3.3,J666&lt;=4),INDEX(价格表!$B$4:$I$31,M666,6),IF(AND(J666&gt;4,J666&lt;=5.5),INDEX(价格表!$B$4:$I$31,M666,7),IF(J666&gt;5.5,2.6+INDEX(价格表!$B$4:$I$31,M666,8)*L666)))))))</f>
        <v>2.15</v>
      </c>
    </row>
    <row r="667" spans="1:14">
      <c r="A667" s="20">
        <v>4310939819765</v>
      </c>
      <c r="B667" s="18" t="s">
        <v>16</v>
      </c>
      <c r="C667" s="21">
        <v>20201212</v>
      </c>
      <c r="D667" s="21">
        <v>610538201209</v>
      </c>
      <c r="E667" s="21" t="s">
        <v>16</v>
      </c>
      <c r="F667" s="21">
        <v>20201222</v>
      </c>
      <c r="G667" s="21" t="s">
        <v>17</v>
      </c>
      <c r="H667" s="21" t="s">
        <v>37</v>
      </c>
      <c r="I667" s="21" t="s">
        <v>214</v>
      </c>
      <c r="J667" s="21">
        <v>1.44</v>
      </c>
      <c r="K667" s="21" t="s">
        <v>20</v>
      </c>
      <c r="L667">
        <f t="shared" si="10"/>
        <v>2</v>
      </c>
      <c r="M667">
        <f>MATCH(H:H,价格表!$B$4:$B$35,0)</f>
        <v>12</v>
      </c>
      <c r="N667" s="27">
        <f>IF(J667&lt;=0.3,INDEX(价格表!$B$4:$I$31,M667,2),IF(AND(J667&gt;0.3,J667&lt;=1),INDEX(价格表!$B$4:$I$31,M667,3),IF(AND(J667&gt;1,J667&lt;=2.2),INDEX(价格表!$B$4:$I$31,M667,4),IF(AND(J667&gt;2.2,J667&lt;=3.3),INDEX(价格表!$B$4:$I$31,M667,5),IF(AND(J667&gt;3.3,J667&lt;=4),INDEX(价格表!$B$4:$I$31,M667,6),IF(AND(J667&gt;4,J667&lt;=5.5),INDEX(价格表!$B$4:$I$31,M667,7),IF(J667&gt;5.5,2.6+INDEX(价格表!$B$4:$I$31,M667,8)*L667)))))))</f>
        <v>2.15</v>
      </c>
    </row>
    <row r="668" spans="1:14">
      <c r="A668" s="20">
        <v>4310939819766</v>
      </c>
      <c r="B668" s="18" t="s">
        <v>16</v>
      </c>
      <c r="C668" s="21">
        <v>20201212</v>
      </c>
      <c r="D668" s="21">
        <v>610538201209</v>
      </c>
      <c r="E668" s="21" t="s">
        <v>16</v>
      </c>
      <c r="F668" s="21">
        <v>20201222</v>
      </c>
      <c r="G668" s="21" t="s">
        <v>17</v>
      </c>
      <c r="H668" s="21" t="s">
        <v>50</v>
      </c>
      <c r="I668" s="21" t="s">
        <v>247</v>
      </c>
      <c r="J668" s="21">
        <v>1.52</v>
      </c>
      <c r="K668" s="21" t="s">
        <v>20</v>
      </c>
      <c r="L668">
        <f t="shared" si="10"/>
        <v>2</v>
      </c>
      <c r="M668">
        <f>MATCH(H:H,价格表!$B$4:$B$35,0)</f>
        <v>4</v>
      </c>
      <c r="N668" s="27">
        <f>IF(J668&lt;=0.3,INDEX(价格表!$B$4:$I$31,M668,2),IF(AND(J668&gt;0.3,J668&lt;=1),INDEX(价格表!$B$4:$I$31,M668,3),IF(AND(J668&gt;1,J668&lt;=2.2),INDEX(价格表!$B$4:$I$31,M668,4),IF(AND(J668&gt;2.2,J668&lt;=3.3),INDEX(价格表!$B$4:$I$31,M668,5),IF(AND(J668&gt;3.3,J668&lt;=4),INDEX(价格表!$B$4:$I$31,M668,6),IF(AND(J668&gt;4,J668&lt;=5.5),INDEX(价格表!$B$4:$I$31,M668,7),IF(J668&gt;5.5,2.6+INDEX(价格表!$B$4:$I$31,M668,8)*L668)))))))</f>
        <v>2.15</v>
      </c>
    </row>
    <row r="669" spans="1:14">
      <c r="A669" s="20">
        <v>4310939819767</v>
      </c>
      <c r="B669" s="18" t="s">
        <v>16</v>
      </c>
      <c r="C669" s="21">
        <v>20201212</v>
      </c>
      <c r="D669" s="21">
        <v>610538201209</v>
      </c>
      <c r="E669" s="21" t="s">
        <v>16</v>
      </c>
      <c r="F669" s="21">
        <v>20201222</v>
      </c>
      <c r="G669" s="21" t="s">
        <v>17</v>
      </c>
      <c r="H669" s="21" t="s">
        <v>25</v>
      </c>
      <c r="I669" s="21" t="s">
        <v>248</v>
      </c>
      <c r="J669" s="21">
        <v>1.43</v>
      </c>
      <c r="K669" s="21" t="s">
        <v>20</v>
      </c>
      <c r="L669">
        <f t="shared" si="10"/>
        <v>2</v>
      </c>
      <c r="M669">
        <f>MATCH(H:H,价格表!$B$4:$B$35,0)</f>
        <v>25</v>
      </c>
      <c r="N669" s="27">
        <f>IF(J669&lt;=0.3,INDEX(价格表!$B$4:$I$31,M669,2),IF(AND(J669&gt;0.3,J669&lt;=1),INDEX(价格表!$B$4:$I$31,M669,3),IF(AND(J669&gt;1,J669&lt;=2.2),INDEX(价格表!$B$4:$I$31,M669,4),IF(AND(J669&gt;2.2,J669&lt;=3.3),INDEX(价格表!$B$4:$I$31,M669,5),IF(AND(J669&gt;3.3,J669&lt;=4),INDEX(价格表!$B$4:$I$31,M669,6),IF(AND(J669&gt;4,J669&lt;=5.5),INDEX(价格表!$B$4:$I$31,M669,7),IF(J669&gt;5.5,2.6+INDEX(价格表!$B$4:$I$31,M669,8)*L669)))))))</f>
        <v>2.15</v>
      </c>
    </row>
    <row r="670" spans="1:14">
      <c r="A670" s="20">
        <v>4310939819768</v>
      </c>
      <c r="B670" s="18" t="s">
        <v>16</v>
      </c>
      <c r="C670" s="21">
        <v>20201212</v>
      </c>
      <c r="D670" s="21">
        <v>610538201209</v>
      </c>
      <c r="E670" s="21" t="s">
        <v>16</v>
      </c>
      <c r="F670" s="21">
        <v>20201222</v>
      </c>
      <c r="G670" s="21" t="s">
        <v>17</v>
      </c>
      <c r="H670" s="21" t="s">
        <v>43</v>
      </c>
      <c r="I670" s="21" t="s">
        <v>44</v>
      </c>
      <c r="J670" s="21">
        <v>1.45</v>
      </c>
      <c r="K670" s="21" t="s">
        <v>20</v>
      </c>
      <c r="L670">
        <f t="shared" si="10"/>
        <v>2</v>
      </c>
      <c r="M670">
        <f>MATCH(H:H,价格表!$B$4:$B$35,0)</f>
        <v>10</v>
      </c>
      <c r="N670" s="27">
        <f>IF(J670&lt;=0.3,INDEX(价格表!$B$4:$I$31,M670,2),IF(AND(J670&gt;0.3,J670&lt;=1),INDEX(价格表!$B$4:$I$31,M670,3),IF(AND(J670&gt;1,J670&lt;=2.2),INDEX(价格表!$B$4:$I$31,M670,4),IF(AND(J670&gt;2.2,J670&lt;=3.3),INDEX(价格表!$B$4:$I$31,M670,5),IF(AND(J670&gt;3.3,J670&lt;=4),INDEX(价格表!$B$4:$I$31,M670,6),IF(AND(J670&gt;4,J670&lt;=5.5),INDEX(价格表!$B$4:$I$31,M670,7),IF(J670&gt;5.5,2.6+INDEX(价格表!$B$4:$I$31,M670,8)*L670)))))))</f>
        <v>2.15</v>
      </c>
    </row>
    <row r="671" spans="1:14">
      <c r="A671" s="20">
        <v>4310939819769</v>
      </c>
      <c r="B671" s="18" t="s">
        <v>16</v>
      </c>
      <c r="C671" s="21">
        <v>20201212</v>
      </c>
      <c r="D671" s="21">
        <v>610538201209</v>
      </c>
      <c r="E671" s="21" t="s">
        <v>16</v>
      </c>
      <c r="F671" s="21">
        <v>20201222</v>
      </c>
      <c r="G671" s="21" t="s">
        <v>17</v>
      </c>
      <c r="H671" s="21" t="s">
        <v>27</v>
      </c>
      <c r="I671" s="21" t="s">
        <v>176</v>
      </c>
      <c r="J671" s="21">
        <v>1.47</v>
      </c>
      <c r="K671" s="21" t="s">
        <v>20</v>
      </c>
      <c r="L671">
        <f t="shared" si="10"/>
        <v>2</v>
      </c>
      <c r="M671">
        <f>MATCH(H:H,价格表!$B$4:$B$35,0)</f>
        <v>3</v>
      </c>
      <c r="N671" s="27">
        <f>IF(J671&lt;=0.3,INDEX(价格表!$B$4:$I$31,M671,2),IF(AND(J671&gt;0.3,J671&lt;=1),INDEX(价格表!$B$4:$I$31,M671,3),IF(AND(J671&gt;1,J671&lt;=2.2),INDEX(价格表!$B$4:$I$31,M671,4),IF(AND(J671&gt;2.2,J671&lt;=3.3),INDEX(价格表!$B$4:$I$31,M671,5),IF(AND(J671&gt;3.3,J671&lt;=4),INDEX(价格表!$B$4:$I$31,M671,6),IF(AND(J671&gt;4,J671&lt;=5.5),INDEX(价格表!$B$4:$I$31,M671,7),IF(J671&gt;5.5,2.6+INDEX(价格表!$B$4:$I$31,M671,8)*L671)))))))</f>
        <v>2.15</v>
      </c>
    </row>
    <row r="672" spans="1:14">
      <c r="A672" s="20">
        <v>4310939819770</v>
      </c>
      <c r="B672" s="18" t="s">
        <v>16</v>
      </c>
      <c r="C672" s="21">
        <v>20201212</v>
      </c>
      <c r="D672" s="21">
        <v>610538201209</v>
      </c>
      <c r="E672" s="21" t="s">
        <v>16</v>
      </c>
      <c r="F672" s="21">
        <v>20201222</v>
      </c>
      <c r="G672" s="21" t="s">
        <v>17</v>
      </c>
      <c r="H672" s="21" t="s">
        <v>18</v>
      </c>
      <c r="I672" s="21" t="s">
        <v>53</v>
      </c>
      <c r="J672" s="21">
        <v>1.42</v>
      </c>
      <c r="K672" s="21" t="s">
        <v>20</v>
      </c>
      <c r="L672">
        <f t="shared" si="10"/>
        <v>2</v>
      </c>
      <c r="M672">
        <f>MATCH(H:H,价格表!$B$4:$B$35,0)</f>
        <v>1</v>
      </c>
      <c r="N672" s="27">
        <f>IF(J672&lt;=0.3,INDEX(价格表!$B$4:$I$31,M672,2),IF(AND(J672&gt;0.3,J672&lt;=1),INDEX(价格表!$B$4:$I$31,M672,3),IF(AND(J672&gt;1,J672&lt;=2.2),INDEX(价格表!$B$4:$I$31,M672,4),IF(AND(J672&gt;2.2,J672&lt;=3.3),INDEX(价格表!$B$4:$I$31,M672,5),IF(AND(J672&gt;3.3,J672&lt;=4),INDEX(价格表!$B$4:$I$31,M672,6),IF(AND(J672&gt;4,J672&lt;=5.5),INDEX(价格表!$B$4:$I$31,M672,7),IF(J672&gt;5.5,2.6+INDEX(价格表!$B$4:$I$31,M672,8)*L672)))))))</f>
        <v>2.15</v>
      </c>
    </row>
    <row r="673" spans="1:14">
      <c r="A673" s="20">
        <v>4310939819771</v>
      </c>
      <c r="B673" s="18" t="s">
        <v>16</v>
      </c>
      <c r="C673" s="21">
        <v>20201212</v>
      </c>
      <c r="D673" s="21">
        <v>610538201209</v>
      </c>
      <c r="E673" s="21" t="s">
        <v>16</v>
      </c>
      <c r="F673" s="21">
        <v>20201222</v>
      </c>
      <c r="G673" s="21" t="s">
        <v>17</v>
      </c>
      <c r="H673" s="21" t="s">
        <v>68</v>
      </c>
      <c r="I673" s="21" t="s">
        <v>249</v>
      </c>
      <c r="J673" s="21">
        <v>1.53</v>
      </c>
      <c r="K673" s="21" t="s">
        <v>20</v>
      </c>
      <c r="L673">
        <f t="shared" si="10"/>
        <v>2</v>
      </c>
      <c r="M673">
        <f>MATCH(H:H,价格表!$B$4:$B$35,0)</f>
        <v>5</v>
      </c>
      <c r="N673" s="27">
        <f>IF(J673&lt;=0.3,INDEX(价格表!$B$4:$I$31,M673,2),IF(AND(J673&gt;0.3,J673&lt;=1),INDEX(价格表!$B$4:$I$31,M673,3),IF(AND(J673&gt;1,J673&lt;=2.2),INDEX(价格表!$B$4:$I$31,M673,4),IF(AND(J673&gt;2.2,J673&lt;=3.3),INDEX(价格表!$B$4:$I$31,M673,5),IF(AND(J673&gt;3.3,J673&lt;=4),INDEX(价格表!$B$4:$I$31,M673,6),IF(AND(J673&gt;4,J673&lt;=5.5),INDEX(价格表!$B$4:$I$31,M673,7),IF(J673&gt;5.5,2.6+INDEX(价格表!$B$4:$I$31,M673,8)*L673)))))))</f>
        <v>2.15</v>
      </c>
    </row>
    <row r="674" spans="1:14">
      <c r="A674" s="20">
        <v>4310939819772</v>
      </c>
      <c r="B674" s="18" t="s">
        <v>16</v>
      </c>
      <c r="C674" s="21">
        <v>20201212</v>
      </c>
      <c r="D674" s="21">
        <v>610538201209</v>
      </c>
      <c r="E674" s="21" t="s">
        <v>16</v>
      </c>
      <c r="F674" s="21">
        <v>20201222</v>
      </c>
      <c r="G674" s="21" t="s">
        <v>17</v>
      </c>
      <c r="H674" s="21" t="s">
        <v>88</v>
      </c>
      <c r="I674" s="21" t="s">
        <v>250</v>
      </c>
      <c r="J674" s="21">
        <v>1.46</v>
      </c>
      <c r="K674" s="21" t="s">
        <v>20</v>
      </c>
      <c r="L674">
        <f t="shared" si="10"/>
        <v>2</v>
      </c>
      <c r="M674">
        <f>MATCH(H:H,价格表!$B$4:$B$35,0)</f>
        <v>19</v>
      </c>
      <c r="N674" s="27">
        <f>IF(J674&lt;=0.3,INDEX(价格表!$B$4:$I$31,M674,2),IF(AND(J674&gt;0.3,J674&lt;=1),INDEX(价格表!$B$4:$I$31,M674,3),IF(AND(J674&gt;1,J674&lt;=2.2),INDEX(价格表!$B$4:$I$31,M674,4),IF(AND(J674&gt;2.2,J674&lt;=3.3),INDEX(价格表!$B$4:$I$31,M674,5),IF(AND(J674&gt;3.3,J674&lt;=4),INDEX(价格表!$B$4:$I$31,M674,6),IF(AND(J674&gt;4,J674&lt;=5.5),INDEX(价格表!$B$4:$I$31,M674,7),IF(J674&gt;5.5,2.6+INDEX(价格表!$B$4:$I$31,M674,8)*L674)))))))</f>
        <v>2.15</v>
      </c>
    </row>
    <row r="675" spans="1:14">
      <c r="A675" s="20">
        <v>4310939819793</v>
      </c>
      <c r="B675" s="18" t="s">
        <v>16</v>
      </c>
      <c r="C675" s="21">
        <v>20201212</v>
      </c>
      <c r="D675" s="21">
        <v>610538201209</v>
      </c>
      <c r="E675" s="21" t="s">
        <v>16</v>
      </c>
      <c r="F675" s="21">
        <v>20201222</v>
      </c>
      <c r="G675" s="21" t="s">
        <v>17</v>
      </c>
      <c r="H675" s="21" t="s">
        <v>27</v>
      </c>
      <c r="I675" s="21" t="s">
        <v>70</v>
      </c>
      <c r="J675" s="21">
        <v>1.5</v>
      </c>
      <c r="K675" s="21" t="s">
        <v>20</v>
      </c>
      <c r="L675">
        <f t="shared" si="10"/>
        <v>2</v>
      </c>
      <c r="M675">
        <f>MATCH(H:H,价格表!$B$4:$B$35,0)</f>
        <v>3</v>
      </c>
      <c r="N675" s="27">
        <f>IF(J675&lt;=0.3,INDEX(价格表!$B$4:$I$31,M675,2),IF(AND(J675&gt;0.3,J675&lt;=1),INDEX(价格表!$B$4:$I$31,M675,3),IF(AND(J675&gt;1,J675&lt;=2.2),INDEX(价格表!$B$4:$I$31,M675,4),IF(AND(J675&gt;2.2,J675&lt;=3.3),INDEX(价格表!$B$4:$I$31,M675,5),IF(AND(J675&gt;3.3,J675&lt;=4),INDEX(价格表!$B$4:$I$31,M675,6),IF(AND(J675&gt;4,J675&lt;=5.5),INDEX(价格表!$B$4:$I$31,M675,7),IF(J675&gt;5.5,2.6+INDEX(价格表!$B$4:$I$31,M675,8)*L675)))))))</f>
        <v>2.15</v>
      </c>
    </row>
    <row r="676" spans="1:14">
      <c r="A676" s="20">
        <v>4310939819794</v>
      </c>
      <c r="B676" s="18" t="s">
        <v>16</v>
      </c>
      <c r="C676" s="21">
        <v>20201212</v>
      </c>
      <c r="D676" s="21">
        <v>610538201209</v>
      </c>
      <c r="E676" s="21" t="s">
        <v>16</v>
      </c>
      <c r="F676" s="21">
        <v>20201222</v>
      </c>
      <c r="G676" s="21" t="s">
        <v>17</v>
      </c>
      <c r="H676" s="21" t="s">
        <v>88</v>
      </c>
      <c r="I676" s="21" t="s">
        <v>101</v>
      </c>
      <c r="J676" s="21">
        <v>1.45</v>
      </c>
      <c r="K676" s="21" t="s">
        <v>20</v>
      </c>
      <c r="L676">
        <f t="shared" si="10"/>
        <v>2</v>
      </c>
      <c r="M676">
        <f>MATCH(H:H,价格表!$B$4:$B$35,0)</f>
        <v>19</v>
      </c>
      <c r="N676" s="27">
        <f>IF(J676&lt;=0.3,INDEX(价格表!$B$4:$I$31,M676,2),IF(AND(J676&gt;0.3,J676&lt;=1),INDEX(价格表!$B$4:$I$31,M676,3),IF(AND(J676&gt;1,J676&lt;=2.2),INDEX(价格表!$B$4:$I$31,M676,4),IF(AND(J676&gt;2.2,J676&lt;=3.3),INDEX(价格表!$B$4:$I$31,M676,5),IF(AND(J676&gt;3.3,J676&lt;=4),INDEX(价格表!$B$4:$I$31,M676,6),IF(AND(J676&gt;4,J676&lt;=5.5),INDEX(价格表!$B$4:$I$31,M676,7),IF(J676&gt;5.5,2.6+INDEX(价格表!$B$4:$I$31,M676,8)*L676)))))))</f>
        <v>2.15</v>
      </c>
    </row>
    <row r="677" spans="1:14">
      <c r="A677" s="20">
        <v>4310939819795</v>
      </c>
      <c r="B677" s="18" t="s">
        <v>16</v>
      </c>
      <c r="C677" s="21">
        <v>20201212</v>
      </c>
      <c r="D677" s="21">
        <v>610538201209</v>
      </c>
      <c r="E677" s="21" t="s">
        <v>16</v>
      </c>
      <c r="F677" s="21">
        <v>20201222</v>
      </c>
      <c r="G677" s="21" t="s">
        <v>17</v>
      </c>
      <c r="H677" s="21" t="s">
        <v>73</v>
      </c>
      <c r="I677" s="21" t="s">
        <v>207</v>
      </c>
      <c r="J677" s="21">
        <v>1.47</v>
      </c>
      <c r="K677" s="21" t="s">
        <v>20</v>
      </c>
      <c r="L677">
        <f t="shared" si="10"/>
        <v>2</v>
      </c>
      <c r="M677">
        <f>MATCH(H:H,价格表!$B$4:$B$35,0)</f>
        <v>7</v>
      </c>
      <c r="N677" s="27">
        <f>IF(J677&lt;=0.3,INDEX(价格表!$B$4:$I$31,M677,2),IF(AND(J677&gt;0.3,J677&lt;=1),INDEX(价格表!$B$4:$I$31,M677,3),IF(AND(J677&gt;1,J677&lt;=2.2),INDEX(价格表!$B$4:$I$31,M677,4),IF(AND(J677&gt;2.2,J677&lt;=3.3),INDEX(价格表!$B$4:$I$31,M677,5),IF(AND(J677&gt;3.3,J677&lt;=4),INDEX(价格表!$B$4:$I$31,M677,6),IF(AND(J677&gt;4,J677&lt;=5.5),INDEX(价格表!$B$4:$I$31,M677,7),IF(J677&gt;5.5,2.6+INDEX(价格表!$B$4:$I$31,M677,8)*L677)))))))</f>
        <v>2.15</v>
      </c>
    </row>
    <row r="678" spans="1:14">
      <c r="A678" s="20">
        <v>4310939819796</v>
      </c>
      <c r="B678" s="18" t="s">
        <v>16</v>
      </c>
      <c r="C678" s="21">
        <v>20201212</v>
      </c>
      <c r="D678" s="21">
        <v>610538201209</v>
      </c>
      <c r="E678" s="21" t="s">
        <v>16</v>
      </c>
      <c r="F678" s="21">
        <v>20201222</v>
      </c>
      <c r="G678" s="21" t="s">
        <v>17</v>
      </c>
      <c r="H678" s="21" t="s">
        <v>75</v>
      </c>
      <c r="I678" s="21" t="s">
        <v>111</v>
      </c>
      <c r="J678" s="21">
        <v>1.44</v>
      </c>
      <c r="K678" s="21" t="s">
        <v>20</v>
      </c>
      <c r="L678">
        <f t="shared" si="10"/>
        <v>2</v>
      </c>
      <c r="M678">
        <f>MATCH(H:H,价格表!$B$4:$B$35,0)</f>
        <v>24</v>
      </c>
      <c r="N678" s="27">
        <f>IF(J678&lt;=0.3,INDEX(价格表!$B$4:$I$31,M678,2),IF(AND(J678&gt;0.3,J678&lt;=1),INDEX(价格表!$B$4:$I$31,M678,3),IF(AND(J678&gt;1,J678&lt;=2.2),INDEX(价格表!$B$4:$I$31,M678,4),IF(AND(J678&gt;2.2,J678&lt;=3.3),INDEX(价格表!$B$4:$I$31,M678,5),IF(AND(J678&gt;3.3,J678&lt;=4),INDEX(价格表!$B$4:$I$31,M678,6),IF(AND(J678&gt;4,J678&lt;=5.5),INDEX(价格表!$B$4:$I$31,M678,7),IF(J678&gt;5.5,2.6+INDEX(价格表!$B$4:$I$31,M678,8)*L678)))))))</f>
        <v>2.15</v>
      </c>
    </row>
    <row r="679" spans="1:14">
      <c r="A679" s="20">
        <v>4310939819797</v>
      </c>
      <c r="B679" s="18" t="s">
        <v>16</v>
      </c>
      <c r="C679" s="21">
        <v>20201212</v>
      </c>
      <c r="D679" s="21">
        <v>610538201209</v>
      </c>
      <c r="E679" s="21" t="s">
        <v>16</v>
      </c>
      <c r="F679" s="21">
        <v>20201222</v>
      </c>
      <c r="G679" s="21" t="s">
        <v>17</v>
      </c>
      <c r="H679" s="21" t="s">
        <v>50</v>
      </c>
      <c r="I679" s="21" t="s">
        <v>247</v>
      </c>
      <c r="J679" s="21">
        <v>1.49</v>
      </c>
      <c r="K679" s="21" t="s">
        <v>20</v>
      </c>
      <c r="L679">
        <f t="shared" si="10"/>
        <v>2</v>
      </c>
      <c r="M679">
        <f>MATCH(H:H,价格表!$B$4:$B$35,0)</f>
        <v>4</v>
      </c>
      <c r="N679" s="27">
        <f>IF(J679&lt;=0.3,INDEX(价格表!$B$4:$I$31,M679,2),IF(AND(J679&gt;0.3,J679&lt;=1),INDEX(价格表!$B$4:$I$31,M679,3),IF(AND(J679&gt;1,J679&lt;=2.2),INDEX(价格表!$B$4:$I$31,M679,4),IF(AND(J679&gt;2.2,J679&lt;=3.3),INDEX(价格表!$B$4:$I$31,M679,5),IF(AND(J679&gt;3.3,J679&lt;=4),INDEX(价格表!$B$4:$I$31,M679,6),IF(AND(J679&gt;4,J679&lt;=5.5),INDEX(价格表!$B$4:$I$31,M679,7),IF(J679&gt;5.5,2.6+INDEX(价格表!$B$4:$I$31,M679,8)*L679)))))))</f>
        <v>2.15</v>
      </c>
    </row>
    <row r="680" spans="1:14">
      <c r="A680" s="20">
        <v>4310939819798</v>
      </c>
      <c r="B680" s="18" t="s">
        <v>16</v>
      </c>
      <c r="C680" s="21">
        <v>20201212</v>
      </c>
      <c r="D680" s="21">
        <v>610538201209</v>
      </c>
      <c r="E680" s="21" t="s">
        <v>16</v>
      </c>
      <c r="F680" s="21">
        <v>20201222</v>
      </c>
      <c r="G680" s="21" t="s">
        <v>17</v>
      </c>
      <c r="H680" s="21" t="s">
        <v>73</v>
      </c>
      <c r="I680" s="21" t="s">
        <v>91</v>
      </c>
      <c r="J680" s="21">
        <v>1.46</v>
      </c>
      <c r="K680" s="21" t="s">
        <v>20</v>
      </c>
      <c r="L680">
        <f t="shared" si="10"/>
        <v>2</v>
      </c>
      <c r="M680">
        <f>MATCH(H:H,价格表!$B$4:$B$35,0)</f>
        <v>7</v>
      </c>
      <c r="N680" s="27">
        <f>IF(J680&lt;=0.3,INDEX(价格表!$B$4:$I$31,M680,2),IF(AND(J680&gt;0.3,J680&lt;=1),INDEX(价格表!$B$4:$I$31,M680,3),IF(AND(J680&gt;1,J680&lt;=2.2),INDEX(价格表!$B$4:$I$31,M680,4),IF(AND(J680&gt;2.2,J680&lt;=3.3),INDEX(价格表!$B$4:$I$31,M680,5),IF(AND(J680&gt;3.3,J680&lt;=4),INDEX(价格表!$B$4:$I$31,M680,6),IF(AND(J680&gt;4,J680&lt;=5.5),INDEX(价格表!$B$4:$I$31,M680,7),IF(J680&gt;5.5,2.6+INDEX(价格表!$B$4:$I$31,M680,8)*L680)))))))</f>
        <v>2.15</v>
      </c>
    </row>
    <row r="681" spans="1:14">
      <c r="A681" s="20">
        <v>4310939819799</v>
      </c>
      <c r="B681" s="18" t="s">
        <v>16</v>
      </c>
      <c r="C681" s="21">
        <v>20201212</v>
      </c>
      <c r="D681" s="21">
        <v>610538201209</v>
      </c>
      <c r="E681" s="21" t="s">
        <v>16</v>
      </c>
      <c r="F681" s="21">
        <v>20201222</v>
      </c>
      <c r="G681" s="21" t="s">
        <v>17</v>
      </c>
      <c r="H681" s="21" t="s">
        <v>27</v>
      </c>
      <c r="I681" s="21" t="s">
        <v>126</v>
      </c>
      <c r="J681" s="21">
        <v>1.45</v>
      </c>
      <c r="K681" s="21" t="s">
        <v>20</v>
      </c>
      <c r="L681">
        <f t="shared" si="10"/>
        <v>2</v>
      </c>
      <c r="M681">
        <f>MATCH(H:H,价格表!$B$4:$B$35,0)</f>
        <v>3</v>
      </c>
      <c r="N681" s="27">
        <f>IF(J681&lt;=0.3,INDEX(价格表!$B$4:$I$31,M681,2),IF(AND(J681&gt;0.3,J681&lt;=1),INDEX(价格表!$B$4:$I$31,M681,3),IF(AND(J681&gt;1,J681&lt;=2.2),INDEX(价格表!$B$4:$I$31,M681,4),IF(AND(J681&gt;2.2,J681&lt;=3.3),INDEX(价格表!$B$4:$I$31,M681,5),IF(AND(J681&gt;3.3,J681&lt;=4),INDEX(价格表!$B$4:$I$31,M681,6),IF(AND(J681&gt;4,J681&lt;=5.5),INDEX(价格表!$B$4:$I$31,M681,7),IF(J681&gt;5.5,2.6+INDEX(价格表!$B$4:$I$31,M681,8)*L681)))))))</f>
        <v>2.15</v>
      </c>
    </row>
    <row r="682" spans="1:14">
      <c r="A682" s="20">
        <v>4310939819800</v>
      </c>
      <c r="B682" s="18" t="s">
        <v>16</v>
      </c>
      <c r="C682" s="21">
        <v>20201212</v>
      </c>
      <c r="D682" s="21">
        <v>610538201209</v>
      </c>
      <c r="E682" s="21" t="s">
        <v>16</v>
      </c>
      <c r="F682" s="21">
        <v>20201222</v>
      </c>
      <c r="G682" s="21" t="s">
        <v>17</v>
      </c>
      <c r="H682" s="21" t="s">
        <v>50</v>
      </c>
      <c r="I682" s="21" t="s">
        <v>62</v>
      </c>
      <c r="J682" s="21">
        <v>1.45</v>
      </c>
      <c r="K682" s="21" t="s">
        <v>20</v>
      </c>
      <c r="L682">
        <f t="shared" si="10"/>
        <v>2</v>
      </c>
      <c r="M682">
        <f>MATCH(H:H,价格表!$B$4:$B$35,0)</f>
        <v>4</v>
      </c>
      <c r="N682" s="27">
        <f>IF(J682&lt;=0.3,INDEX(价格表!$B$4:$I$31,M682,2),IF(AND(J682&gt;0.3,J682&lt;=1),INDEX(价格表!$B$4:$I$31,M682,3),IF(AND(J682&gt;1,J682&lt;=2.2),INDEX(价格表!$B$4:$I$31,M682,4),IF(AND(J682&gt;2.2,J682&lt;=3.3),INDEX(价格表!$B$4:$I$31,M682,5),IF(AND(J682&gt;3.3,J682&lt;=4),INDEX(价格表!$B$4:$I$31,M682,6),IF(AND(J682&gt;4,J682&lt;=5.5),INDEX(价格表!$B$4:$I$31,M682,7),IF(J682&gt;5.5,2.6+INDEX(价格表!$B$4:$I$31,M682,8)*L682)))))))</f>
        <v>2.15</v>
      </c>
    </row>
    <row r="683" spans="1:14">
      <c r="A683" s="20">
        <v>4310939819801</v>
      </c>
      <c r="B683" s="18" t="s">
        <v>16</v>
      </c>
      <c r="C683" s="21">
        <v>20201212</v>
      </c>
      <c r="D683" s="21">
        <v>610538201209</v>
      </c>
      <c r="E683" s="21" t="s">
        <v>16</v>
      </c>
      <c r="F683" s="21">
        <v>20201222</v>
      </c>
      <c r="G683" s="21" t="s">
        <v>17</v>
      </c>
      <c r="H683" s="21" t="s">
        <v>50</v>
      </c>
      <c r="I683" s="21" t="s">
        <v>62</v>
      </c>
      <c r="J683" s="21">
        <v>1.49</v>
      </c>
      <c r="K683" s="21" t="s">
        <v>20</v>
      </c>
      <c r="L683">
        <f t="shared" si="10"/>
        <v>2</v>
      </c>
      <c r="M683">
        <f>MATCH(H:H,价格表!$B$4:$B$35,0)</f>
        <v>4</v>
      </c>
      <c r="N683" s="27">
        <f>IF(J683&lt;=0.3,INDEX(价格表!$B$4:$I$31,M683,2),IF(AND(J683&gt;0.3,J683&lt;=1),INDEX(价格表!$B$4:$I$31,M683,3),IF(AND(J683&gt;1,J683&lt;=2.2),INDEX(价格表!$B$4:$I$31,M683,4),IF(AND(J683&gt;2.2,J683&lt;=3.3),INDEX(价格表!$B$4:$I$31,M683,5),IF(AND(J683&gt;3.3,J683&lt;=4),INDEX(价格表!$B$4:$I$31,M683,6),IF(AND(J683&gt;4,J683&lt;=5.5),INDEX(价格表!$B$4:$I$31,M683,7),IF(J683&gt;5.5,2.6+INDEX(价格表!$B$4:$I$31,M683,8)*L683)))))))</f>
        <v>2.15</v>
      </c>
    </row>
    <row r="684" spans="1:14">
      <c r="A684" s="20">
        <v>4310939819802</v>
      </c>
      <c r="B684" s="18" t="s">
        <v>16</v>
      </c>
      <c r="C684" s="21">
        <v>20201212</v>
      </c>
      <c r="D684" s="21">
        <v>610538201209</v>
      </c>
      <c r="E684" s="21" t="s">
        <v>16</v>
      </c>
      <c r="F684" s="21">
        <v>20201222</v>
      </c>
      <c r="G684" s="21" t="s">
        <v>17</v>
      </c>
      <c r="H684" s="21" t="s">
        <v>73</v>
      </c>
      <c r="I684" s="21" t="s">
        <v>91</v>
      </c>
      <c r="J684" s="21">
        <v>1.46</v>
      </c>
      <c r="K684" s="21" t="s">
        <v>20</v>
      </c>
      <c r="L684">
        <f t="shared" si="10"/>
        <v>2</v>
      </c>
      <c r="M684">
        <f>MATCH(H:H,价格表!$B$4:$B$35,0)</f>
        <v>7</v>
      </c>
      <c r="N684" s="27">
        <f>IF(J684&lt;=0.3,INDEX(价格表!$B$4:$I$31,M684,2),IF(AND(J684&gt;0.3,J684&lt;=1),INDEX(价格表!$B$4:$I$31,M684,3),IF(AND(J684&gt;1,J684&lt;=2.2),INDEX(价格表!$B$4:$I$31,M684,4),IF(AND(J684&gt;2.2,J684&lt;=3.3),INDEX(价格表!$B$4:$I$31,M684,5),IF(AND(J684&gt;3.3,J684&lt;=4),INDEX(价格表!$B$4:$I$31,M684,6),IF(AND(J684&gt;4,J684&lt;=5.5),INDEX(价格表!$B$4:$I$31,M684,7),IF(J684&gt;5.5,2.6+INDEX(价格表!$B$4:$I$31,M684,8)*L684)))))))</f>
        <v>2.15</v>
      </c>
    </row>
    <row r="685" spans="1:14">
      <c r="A685" s="20">
        <v>4310939820412</v>
      </c>
      <c r="B685" s="18" t="s">
        <v>16</v>
      </c>
      <c r="C685" s="21">
        <v>20201212</v>
      </c>
      <c r="D685" s="21">
        <v>610538201209</v>
      </c>
      <c r="E685" s="21" t="s">
        <v>16</v>
      </c>
      <c r="F685" s="21">
        <v>20201222</v>
      </c>
      <c r="G685" s="21" t="s">
        <v>17</v>
      </c>
      <c r="H685" s="21" t="s">
        <v>73</v>
      </c>
      <c r="I685" s="21" t="s">
        <v>74</v>
      </c>
      <c r="J685" s="21">
        <v>1.53</v>
      </c>
      <c r="K685" s="21" t="s">
        <v>20</v>
      </c>
      <c r="L685">
        <f t="shared" si="10"/>
        <v>2</v>
      </c>
      <c r="M685">
        <f>MATCH(H:H,价格表!$B$4:$B$35,0)</f>
        <v>7</v>
      </c>
      <c r="N685" s="27">
        <f>IF(J685&lt;=0.3,INDEX(价格表!$B$4:$I$31,M685,2),IF(AND(J685&gt;0.3,J685&lt;=1),INDEX(价格表!$B$4:$I$31,M685,3),IF(AND(J685&gt;1,J685&lt;=2.2),INDEX(价格表!$B$4:$I$31,M685,4),IF(AND(J685&gt;2.2,J685&lt;=3.3),INDEX(价格表!$B$4:$I$31,M685,5),IF(AND(J685&gt;3.3,J685&lt;=4),INDEX(价格表!$B$4:$I$31,M685,6),IF(AND(J685&gt;4,J685&lt;=5.5),INDEX(价格表!$B$4:$I$31,M685,7),IF(J685&gt;5.5,2.6+INDEX(价格表!$B$4:$I$31,M685,8)*L685)))))))</f>
        <v>2.15</v>
      </c>
    </row>
    <row r="686" spans="1:14">
      <c r="A686" s="20">
        <v>4310939820413</v>
      </c>
      <c r="B686" s="18" t="s">
        <v>16</v>
      </c>
      <c r="C686" s="21">
        <v>20201212</v>
      </c>
      <c r="D686" s="21">
        <v>610538201209</v>
      </c>
      <c r="E686" s="21" t="s">
        <v>16</v>
      </c>
      <c r="F686" s="21">
        <v>20201222</v>
      </c>
      <c r="G686" s="21" t="s">
        <v>17</v>
      </c>
      <c r="H686" s="21" t="s">
        <v>25</v>
      </c>
      <c r="I686" s="21" t="s">
        <v>26</v>
      </c>
      <c r="J686" s="21">
        <v>1.47</v>
      </c>
      <c r="K686" s="21" t="s">
        <v>20</v>
      </c>
      <c r="L686">
        <f t="shared" si="10"/>
        <v>2</v>
      </c>
      <c r="M686">
        <f>MATCH(H:H,价格表!$B$4:$B$35,0)</f>
        <v>25</v>
      </c>
      <c r="N686" s="27">
        <f>IF(J686&lt;=0.3,INDEX(价格表!$B$4:$I$31,M686,2),IF(AND(J686&gt;0.3,J686&lt;=1),INDEX(价格表!$B$4:$I$31,M686,3),IF(AND(J686&gt;1,J686&lt;=2.2),INDEX(价格表!$B$4:$I$31,M686,4),IF(AND(J686&gt;2.2,J686&lt;=3.3),INDEX(价格表!$B$4:$I$31,M686,5),IF(AND(J686&gt;3.3,J686&lt;=4),INDEX(价格表!$B$4:$I$31,M686,6),IF(AND(J686&gt;4,J686&lt;=5.5),INDEX(价格表!$B$4:$I$31,M686,7),IF(J686&gt;5.5,2.6+INDEX(价格表!$B$4:$I$31,M686,8)*L686)))))))</f>
        <v>2.15</v>
      </c>
    </row>
    <row r="687" spans="1:14">
      <c r="A687" s="20">
        <v>4310939820414</v>
      </c>
      <c r="B687" s="18" t="s">
        <v>16</v>
      </c>
      <c r="C687" s="21">
        <v>20201212</v>
      </c>
      <c r="D687" s="21">
        <v>610538201209</v>
      </c>
      <c r="E687" s="21" t="s">
        <v>16</v>
      </c>
      <c r="F687" s="21">
        <v>20201222</v>
      </c>
      <c r="G687" s="21" t="s">
        <v>17</v>
      </c>
      <c r="H687" s="21" t="s">
        <v>73</v>
      </c>
      <c r="I687" s="21" t="s">
        <v>169</v>
      </c>
      <c r="J687" s="21">
        <v>1.45</v>
      </c>
      <c r="K687" s="21" t="s">
        <v>20</v>
      </c>
      <c r="L687">
        <f t="shared" si="10"/>
        <v>2</v>
      </c>
      <c r="M687">
        <f>MATCH(H:H,价格表!$B$4:$B$35,0)</f>
        <v>7</v>
      </c>
      <c r="N687" s="27">
        <f>IF(J687&lt;=0.3,INDEX(价格表!$B$4:$I$31,M687,2),IF(AND(J687&gt;0.3,J687&lt;=1),INDEX(价格表!$B$4:$I$31,M687,3),IF(AND(J687&gt;1,J687&lt;=2.2),INDEX(价格表!$B$4:$I$31,M687,4),IF(AND(J687&gt;2.2,J687&lt;=3.3),INDEX(价格表!$B$4:$I$31,M687,5),IF(AND(J687&gt;3.3,J687&lt;=4),INDEX(价格表!$B$4:$I$31,M687,6),IF(AND(J687&gt;4,J687&lt;=5.5),INDEX(价格表!$B$4:$I$31,M687,7),IF(J687&gt;5.5,2.6+INDEX(价格表!$B$4:$I$31,M687,8)*L687)))))))</f>
        <v>2.15</v>
      </c>
    </row>
    <row r="688" spans="1:14">
      <c r="A688" s="20">
        <v>4310939820415</v>
      </c>
      <c r="B688" s="18" t="s">
        <v>16</v>
      </c>
      <c r="C688" s="21">
        <v>20201212</v>
      </c>
      <c r="D688" s="21">
        <v>610538201209</v>
      </c>
      <c r="E688" s="21" t="s">
        <v>16</v>
      </c>
      <c r="F688" s="21">
        <v>20201222</v>
      </c>
      <c r="G688" s="21" t="s">
        <v>17</v>
      </c>
      <c r="H688" s="21" t="s">
        <v>30</v>
      </c>
      <c r="I688" s="21" t="s">
        <v>251</v>
      </c>
      <c r="J688" s="21">
        <v>1.43</v>
      </c>
      <c r="K688" s="21" t="s">
        <v>20</v>
      </c>
      <c r="L688">
        <f t="shared" si="10"/>
        <v>2</v>
      </c>
      <c r="M688">
        <f>MATCH(H:H,价格表!$B$4:$B$35,0)</f>
        <v>16</v>
      </c>
      <c r="N688" s="27">
        <f>IF(J688&lt;=0.3,INDEX(价格表!$B$4:$I$31,M688,2),IF(AND(J688&gt;0.3,J688&lt;=1),INDEX(价格表!$B$4:$I$31,M688,3),IF(AND(J688&gt;1,J688&lt;=2.2),INDEX(价格表!$B$4:$I$31,M688,4),IF(AND(J688&gt;2.2,J688&lt;=3.3),INDEX(价格表!$B$4:$I$31,M688,5),IF(AND(J688&gt;3.3,J688&lt;=4),INDEX(价格表!$B$4:$I$31,M688,6),IF(AND(J688&gt;4,J688&lt;=5.5),INDEX(价格表!$B$4:$I$31,M688,7),IF(J688&gt;5.5,2.6+INDEX(价格表!$B$4:$I$31,M688,8)*L688)))))))</f>
        <v>2.15</v>
      </c>
    </row>
    <row r="689" spans="1:14">
      <c r="A689" s="20">
        <v>4310939820416</v>
      </c>
      <c r="B689" s="18" t="s">
        <v>16</v>
      </c>
      <c r="C689" s="21">
        <v>20201212</v>
      </c>
      <c r="D689" s="21">
        <v>610538201209</v>
      </c>
      <c r="E689" s="21" t="s">
        <v>16</v>
      </c>
      <c r="F689" s="21">
        <v>20201222</v>
      </c>
      <c r="G689" s="21" t="s">
        <v>17</v>
      </c>
      <c r="H689" s="21" t="s">
        <v>39</v>
      </c>
      <c r="I689" s="21" t="s">
        <v>200</v>
      </c>
      <c r="J689" s="21">
        <v>1.48</v>
      </c>
      <c r="K689" s="21" t="s">
        <v>20</v>
      </c>
      <c r="L689">
        <f t="shared" si="10"/>
        <v>2</v>
      </c>
      <c r="M689">
        <f>MATCH(H:H,价格表!$B$4:$B$35,0)</f>
        <v>23</v>
      </c>
      <c r="N689" s="27">
        <f>IF(J689&lt;=0.3,INDEX(价格表!$B$4:$I$31,M689,2),IF(AND(J689&gt;0.3,J689&lt;=1),INDEX(价格表!$B$4:$I$31,M689,3),IF(AND(J689&gt;1,J689&lt;=2.2),INDEX(价格表!$B$4:$I$31,M689,4),IF(AND(J689&gt;2.2,J689&lt;=3.3),INDEX(价格表!$B$4:$I$31,M689,5),IF(AND(J689&gt;3.3,J689&lt;=4),INDEX(价格表!$B$4:$I$31,M689,6),IF(AND(J689&gt;4,J689&lt;=5.5),INDEX(价格表!$B$4:$I$31,M689,7),IF(J689&gt;5.5,2.6+INDEX(价格表!$B$4:$I$31,M689,8)*L689)))))))</f>
        <v>2.15</v>
      </c>
    </row>
    <row r="690" spans="1:14">
      <c r="A690" s="20">
        <v>4310939820417</v>
      </c>
      <c r="B690" s="18" t="s">
        <v>16</v>
      </c>
      <c r="C690" s="21">
        <v>20201212</v>
      </c>
      <c r="D690" s="21">
        <v>610538201209</v>
      </c>
      <c r="E690" s="21" t="s">
        <v>16</v>
      </c>
      <c r="F690" s="21">
        <v>20201222</v>
      </c>
      <c r="G690" s="21" t="s">
        <v>17</v>
      </c>
      <c r="H690" s="21" t="s">
        <v>33</v>
      </c>
      <c r="I690" s="21" t="s">
        <v>34</v>
      </c>
      <c r="J690" s="21">
        <v>1.44</v>
      </c>
      <c r="K690" s="21" t="s">
        <v>20</v>
      </c>
      <c r="L690">
        <f t="shared" si="10"/>
        <v>2</v>
      </c>
      <c r="M690">
        <f>MATCH(H:H,价格表!$B$4:$B$35,0)</f>
        <v>13</v>
      </c>
      <c r="N690" s="27">
        <f>IF(J690&lt;=0.3,INDEX(价格表!$B$4:$I$31,M690,2),IF(AND(J690&gt;0.3,J690&lt;=1),INDEX(价格表!$B$4:$I$31,M690,3),IF(AND(J690&gt;1,J690&lt;=2.2),INDEX(价格表!$B$4:$I$31,M690,4),IF(AND(J690&gt;2.2,J690&lt;=3.3),INDEX(价格表!$B$4:$I$31,M690,5),IF(AND(J690&gt;3.3,J690&lt;=4),INDEX(价格表!$B$4:$I$31,M690,6),IF(AND(J690&gt;4,J690&lt;=5.5),INDEX(价格表!$B$4:$I$31,M690,7),IF(J690&gt;5.5,2.6+INDEX(价格表!$B$4:$I$31,M690,8)*L690)))))))</f>
        <v>2.15</v>
      </c>
    </row>
    <row r="691" spans="1:14">
      <c r="A691" s="20">
        <v>4310939820418</v>
      </c>
      <c r="B691" s="18" t="s">
        <v>16</v>
      </c>
      <c r="C691" s="21">
        <v>20201212</v>
      </c>
      <c r="D691" s="21">
        <v>610538201209</v>
      </c>
      <c r="E691" s="21" t="s">
        <v>16</v>
      </c>
      <c r="F691" s="21">
        <v>20201222</v>
      </c>
      <c r="G691" s="21" t="s">
        <v>17</v>
      </c>
      <c r="H691" s="21" t="s">
        <v>18</v>
      </c>
      <c r="I691" s="21" t="s">
        <v>19</v>
      </c>
      <c r="J691" s="21">
        <v>1.44</v>
      </c>
      <c r="K691" s="21" t="s">
        <v>20</v>
      </c>
      <c r="L691">
        <f t="shared" si="10"/>
        <v>2</v>
      </c>
      <c r="M691">
        <f>MATCH(H:H,价格表!$B$4:$B$35,0)</f>
        <v>1</v>
      </c>
      <c r="N691" s="27">
        <f>IF(J691&lt;=0.3,INDEX(价格表!$B$4:$I$31,M691,2),IF(AND(J691&gt;0.3,J691&lt;=1),INDEX(价格表!$B$4:$I$31,M691,3),IF(AND(J691&gt;1,J691&lt;=2.2),INDEX(价格表!$B$4:$I$31,M691,4),IF(AND(J691&gt;2.2,J691&lt;=3.3),INDEX(价格表!$B$4:$I$31,M691,5),IF(AND(J691&gt;3.3,J691&lt;=4),INDEX(价格表!$B$4:$I$31,M691,6),IF(AND(J691&gt;4,J691&lt;=5.5),INDEX(价格表!$B$4:$I$31,M691,7),IF(J691&gt;5.5,2.6+INDEX(价格表!$B$4:$I$31,M691,8)*L691)))))))</f>
        <v>2.15</v>
      </c>
    </row>
    <row r="692" spans="1:14">
      <c r="A692" s="20">
        <v>4310939820419</v>
      </c>
      <c r="B692" s="18" t="s">
        <v>16</v>
      </c>
      <c r="C692" s="21">
        <v>20201212</v>
      </c>
      <c r="D692" s="21">
        <v>610538201209</v>
      </c>
      <c r="E692" s="21" t="s">
        <v>16</v>
      </c>
      <c r="F692" s="21">
        <v>20201222</v>
      </c>
      <c r="G692" s="21" t="s">
        <v>17</v>
      </c>
      <c r="H692" s="21" t="s">
        <v>37</v>
      </c>
      <c r="I692" s="21" t="s">
        <v>214</v>
      </c>
      <c r="J692" s="21">
        <v>1.51</v>
      </c>
      <c r="K692" s="21" t="s">
        <v>20</v>
      </c>
      <c r="L692">
        <f t="shared" si="10"/>
        <v>2</v>
      </c>
      <c r="M692">
        <f>MATCH(H:H,价格表!$B$4:$B$35,0)</f>
        <v>12</v>
      </c>
      <c r="N692" s="27">
        <f>IF(J692&lt;=0.3,INDEX(价格表!$B$4:$I$31,M692,2),IF(AND(J692&gt;0.3,J692&lt;=1),INDEX(价格表!$B$4:$I$31,M692,3),IF(AND(J692&gt;1,J692&lt;=2.2),INDEX(价格表!$B$4:$I$31,M692,4),IF(AND(J692&gt;2.2,J692&lt;=3.3),INDEX(价格表!$B$4:$I$31,M692,5),IF(AND(J692&gt;3.3,J692&lt;=4),INDEX(价格表!$B$4:$I$31,M692,6),IF(AND(J692&gt;4,J692&lt;=5.5),INDEX(价格表!$B$4:$I$31,M692,7),IF(J692&gt;5.5,2.6+INDEX(价格表!$B$4:$I$31,M692,8)*L692)))))))</f>
        <v>2.15</v>
      </c>
    </row>
    <row r="693" spans="1:14">
      <c r="A693" s="20">
        <v>4310939820420</v>
      </c>
      <c r="B693" s="18" t="s">
        <v>16</v>
      </c>
      <c r="C693" s="21">
        <v>20201212</v>
      </c>
      <c r="D693" s="21">
        <v>610538201209</v>
      </c>
      <c r="E693" s="21" t="s">
        <v>16</v>
      </c>
      <c r="F693" s="21">
        <v>20201222</v>
      </c>
      <c r="G693" s="21" t="s">
        <v>17</v>
      </c>
      <c r="H693" s="21" t="s">
        <v>23</v>
      </c>
      <c r="I693" s="21" t="s">
        <v>225</v>
      </c>
      <c r="J693" s="21">
        <v>1.47</v>
      </c>
      <c r="K693" s="21" t="s">
        <v>20</v>
      </c>
      <c r="L693">
        <f t="shared" si="10"/>
        <v>2</v>
      </c>
      <c r="M693">
        <f>MATCH(H:H,价格表!$B$4:$B$35,0)</f>
        <v>15</v>
      </c>
      <c r="N693" s="27">
        <f>IF(J693&lt;=0.3,INDEX(价格表!$B$4:$I$31,M693,2),IF(AND(J693&gt;0.3,J693&lt;=1),INDEX(价格表!$B$4:$I$31,M693,3),IF(AND(J693&gt;1,J693&lt;=2.2),INDEX(价格表!$B$4:$I$31,M693,4),IF(AND(J693&gt;2.2,J693&lt;=3.3),INDEX(价格表!$B$4:$I$31,M693,5),IF(AND(J693&gt;3.3,J693&lt;=4),INDEX(价格表!$B$4:$I$31,M693,6),IF(AND(J693&gt;4,J693&lt;=5.5),INDEX(价格表!$B$4:$I$31,M693,7),IF(J693&gt;5.5,2.6+INDEX(价格表!$B$4:$I$31,M693,8)*L693)))))))</f>
        <v>2.15</v>
      </c>
    </row>
    <row r="694" spans="1:14">
      <c r="A694" s="20">
        <v>4310939820429</v>
      </c>
      <c r="B694" s="18" t="s">
        <v>16</v>
      </c>
      <c r="C694" s="21">
        <v>20201212</v>
      </c>
      <c r="D694" s="21">
        <v>610538201209</v>
      </c>
      <c r="E694" s="21" t="s">
        <v>16</v>
      </c>
      <c r="F694" s="21">
        <v>20201222</v>
      </c>
      <c r="G694" s="21" t="s">
        <v>17</v>
      </c>
      <c r="H694" s="21" t="s">
        <v>25</v>
      </c>
      <c r="I694" s="21" t="s">
        <v>121</v>
      </c>
      <c r="J694" s="21">
        <v>1.45</v>
      </c>
      <c r="K694" s="21" t="s">
        <v>20</v>
      </c>
      <c r="L694">
        <f t="shared" si="10"/>
        <v>2</v>
      </c>
      <c r="M694">
        <f>MATCH(H:H,价格表!$B$4:$B$35,0)</f>
        <v>25</v>
      </c>
      <c r="N694" s="27">
        <f>IF(J694&lt;=0.3,INDEX(价格表!$B$4:$I$31,M694,2),IF(AND(J694&gt;0.3,J694&lt;=1),INDEX(价格表!$B$4:$I$31,M694,3),IF(AND(J694&gt;1,J694&lt;=2.2),INDEX(价格表!$B$4:$I$31,M694,4),IF(AND(J694&gt;2.2,J694&lt;=3.3),INDEX(价格表!$B$4:$I$31,M694,5),IF(AND(J694&gt;3.3,J694&lt;=4),INDEX(价格表!$B$4:$I$31,M694,6),IF(AND(J694&gt;4,J694&lt;=5.5),INDEX(价格表!$B$4:$I$31,M694,7),IF(J694&gt;5.5,2.6+INDEX(价格表!$B$4:$I$31,M694,8)*L694)))))))</f>
        <v>2.15</v>
      </c>
    </row>
    <row r="695" spans="1:14">
      <c r="A695" s="20">
        <v>4310939820430</v>
      </c>
      <c r="B695" s="18" t="s">
        <v>16</v>
      </c>
      <c r="C695" s="21">
        <v>20201212</v>
      </c>
      <c r="D695" s="21">
        <v>610538201209</v>
      </c>
      <c r="E695" s="21" t="s">
        <v>16</v>
      </c>
      <c r="F695" s="21">
        <v>20201222</v>
      </c>
      <c r="G695" s="21" t="s">
        <v>17</v>
      </c>
      <c r="H695" s="21" t="s">
        <v>21</v>
      </c>
      <c r="I695" s="21" t="s">
        <v>205</v>
      </c>
      <c r="J695" s="21">
        <v>1.43</v>
      </c>
      <c r="K695" s="21" t="s">
        <v>20</v>
      </c>
      <c r="L695">
        <f t="shared" si="10"/>
        <v>2</v>
      </c>
      <c r="M695">
        <f>MATCH(H:H,价格表!$B$4:$B$35,0)</f>
        <v>20</v>
      </c>
      <c r="N695" s="27">
        <f>IF(J695&lt;=0.3,INDEX(价格表!$B$4:$I$31,M695,2),IF(AND(J695&gt;0.3,J695&lt;=1),INDEX(价格表!$B$4:$I$31,M695,3),IF(AND(J695&gt;1,J695&lt;=2.2),INDEX(价格表!$B$4:$I$31,M695,4),IF(AND(J695&gt;2.2,J695&lt;=3.3),INDEX(价格表!$B$4:$I$31,M695,5),IF(AND(J695&gt;3.3,J695&lt;=4),INDEX(价格表!$B$4:$I$31,M695,6),IF(AND(J695&gt;4,J695&lt;=5.5),INDEX(价格表!$B$4:$I$31,M695,7),IF(J695&gt;5.5,2.6+INDEX(价格表!$B$4:$I$31,M695,8)*L695)))))))</f>
        <v>2.15</v>
      </c>
    </row>
    <row r="696" spans="1:14">
      <c r="A696" s="20">
        <v>4310939820431</v>
      </c>
      <c r="B696" s="18" t="s">
        <v>16</v>
      </c>
      <c r="C696" s="21">
        <v>20201212</v>
      </c>
      <c r="D696" s="21">
        <v>610538201209</v>
      </c>
      <c r="E696" s="21" t="s">
        <v>16</v>
      </c>
      <c r="F696" s="21">
        <v>20201222</v>
      </c>
      <c r="G696" s="21" t="s">
        <v>17</v>
      </c>
      <c r="H696" s="21" t="s">
        <v>73</v>
      </c>
      <c r="I696" s="21" t="s">
        <v>92</v>
      </c>
      <c r="J696" s="21">
        <v>1.44</v>
      </c>
      <c r="K696" s="21" t="s">
        <v>20</v>
      </c>
      <c r="L696">
        <f t="shared" si="10"/>
        <v>2</v>
      </c>
      <c r="M696">
        <f>MATCH(H:H,价格表!$B$4:$B$35,0)</f>
        <v>7</v>
      </c>
      <c r="N696" s="27">
        <f>IF(J696&lt;=0.3,INDEX(价格表!$B$4:$I$31,M696,2),IF(AND(J696&gt;0.3,J696&lt;=1),INDEX(价格表!$B$4:$I$31,M696,3),IF(AND(J696&gt;1,J696&lt;=2.2),INDEX(价格表!$B$4:$I$31,M696,4),IF(AND(J696&gt;2.2,J696&lt;=3.3),INDEX(价格表!$B$4:$I$31,M696,5),IF(AND(J696&gt;3.3,J696&lt;=4),INDEX(价格表!$B$4:$I$31,M696,6),IF(AND(J696&gt;4,J696&lt;=5.5),INDEX(价格表!$B$4:$I$31,M696,7),IF(J696&gt;5.5,2.6+INDEX(价格表!$B$4:$I$31,M696,8)*L696)))))))</f>
        <v>2.15</v>
      </c>
    </row>
    <row r="697" spans="1:14">
      <c r="A697" s="20">
        <v>4310939820432</v>
      </c>
      <c r="B697" s="18" t="s">
        <v>16</v>
      </c>
      <c r="C697" s="21">
        <v>20201212</v>
      </c>
      <c r="D697" s="21">
        <v>610538201209</v>
      </c>
      <c r="E697" s="21" t="s">
        <v>16</v>
      </c>
      <c r="F697" s="21">
        <v>20201222</v>
      </c>
      <c r="G697" s="21" t="s">
        <v>17</v>
      </c>
      <c r="H697" s="21" t="s">
        <v>18</v>
      </c>
      <c r="I697" s="21" t="s">
        <v>61</v>
      </c>
      <c r="J697" s="21">
        <v>1.44</v>
      </c>
      <c r="K697" s="21" t="s">
        <v>20</v>
      </c>
      <c r="L697">
        <f t="shared" si="10"/>
        <v>2</v>
      </c>
      <c r="M697">
        <f>MATCH(H:H,价格表!$B$4:$B$35,0)</f>
        <v>1</v>
      </c>
      <c r="N697" s="27">
        <f>IF(J697&lt;=0.3,INDEX(价格表!$B$4:$I$31,M697,2),IF(AND(J697&gt;0.3,J697&lt;=1),INDEX(价格表!$B$4:$I$31,M697,3),IF(AND(J697&gt;1,J697&lt;=2.2),INDEX(价格表!$B$4:$I$31,M697,4),IF(AND(J697&gt;2.2,J697&lt;=3.3),INDEX(价格表!$B$4:$I$31,M697,5),IF(AND(J697&gt;3.3,J697&lt;=4),INDEX(价格表!$B$4:$I$31,M697,6),IF(AND(J697&gt;4,J697&lt;=5.5),INDEX(价格表!$B$4:$I$31,M697,7),IF(J697&gt;5.5,2.6+INDEX(价格表!$B$4:$I$31,M697,8)*L697)))))))</f>
        <v>2.15</v>
      </c>
    </row>
    <row r="698" spans="1:14">
      <c r="A698" s="20">
        <v>4310939820433</v>
      </c>
      <c r="B698" s="18" t="s">
        <v>16</v>
      </c>
      <c r="C698" s="21">
        <v>20201212</v>
      </c>
      <c r="D698" s="21">
        <v>610538201209</v>
      </c>
      <c r="E698" s="21" t="s">
        <v>16</v>
      </c>
      <c r="F698" s="21">
        <v>20201222</v>
      </c>
      <c r="G698" s="21" t="s">
        <v>17</v>
      </c>
      <c r="H698" s="21" t="s">
        <v>23</v>
      </c>
      <c r="I698" s="21" t="s">
        <v>127</v>
      </c>
      <c r="J698" s="21">
        <v>1.45</v>
      </c>
      <c r="K698" s="21" t="s">
        <v>20</v>
      </c>
      <c r="L698">
        <f t="shared" si="10"/>
        <v>2</v>
      </c>
      <c r="M698">
        <f>MATCH(H:H,价格表!$B$4:$B$35,0)</f>
        <v>15</v>
      </c>
      <c r="N698" s="27">
        <f>IF(J698&lt;=0.3,INDEX(价格表!$B$4:$I$31,M698,2),IF(AND(J698&gt;0.3,J698&lt;=1),INDEX(价格表!$B$4:$I$31,M698,3),IF(AND(J698&gt;1,J698&lt;=2.2),INDEX(价格表!$B$4:$I$31,M698,4),IF(AND(J698&gt;2.2,J698&lt;=3.3),INDEX(价格表!$B$4:$I$31,M698,5),IF(AND(J698&gt;3.3,J698&lt;=4),INDEX(价格表!$B$4:$I$31,M698,6),IF(AND(J698&gt;4,J698&lt;=5.5),INDEX(价格表!$B$4:$I$31,M698,7),IF(J698&gt;5.5,2.6+INDEX(价格表!$B$4:$I$31,M698,8)*L698)))))))</f>
        <v>2.15</v>
      </c>
    </row>
    <row r="699" spans="1:14">
      <c r="A699" s="20">
        <v>4310939820435</v>
      </c>
      <c r="B699" s="18" t="s">
        <v>16</v>
      </c>
      <c r="C699" s="21">
        <v>20201212</v>
      </c>
      <c r="D699" s="21">
        <v>610538201209</v>
      </c>
      <c r="E699" s="21" t="s">
        <v>16</v>
      </c>
      <c r="F699" s="21">
        <v>20201222</v>
      </c>
      <c r="G699" s="21" t="s">
        <v>17</v>
      </c>
      <c r="H699" s="21" t="s">
        <v>45</v>
      </c>
      <c r="I699" s="21" t="s">
        <v>252</v>
      </c>
      <c r="J699" s="21">
        <v>1.43</v>
      </c>
      <c r="K699" s="21" t="s">
        <v>20</v>
      </c>
      <c r="L699">
        <f t="shared" si="10"/>
        <v>2</v>
      </c>
      <c r="M699">
        <f>MATCH(H:H,价格表!$B$4:$B$35,0)</f>
        <v>9</v>
      </c>
      <c r="N699" s="27">
        <f>IF(J699&lt;=0.3,INDEX(价格表!$B$4:$I$31,M699,2),IF(AND(J699&gt;0.3,J699&lt;=1),INDEX(价格表!$B$4:$I$31,M699,3),IF(AND(J699&gt;1,J699&lt;=2.2),INDEX(价格表!$B$4:$I$31,M699,4),IF(AND(J699&gt;2.2,J699&lt;=3.3),INDEX(价格表!$B$4:$I$31,M699,5),IF(AND(J699&gt;3.3,J699&lt;=4),INDEX(价格表!$B$4:$I$31,M699,6),IF(AND(J699&gt;4,J699&lt;=5.5),INDEX(价格表!$B$4:$I$31,M699,7),IF(J699&gt;5.5,2.6+INDEX(价格表!$B$4:$I$31,M699,8)*L699)))))))</f>
        <v>2.15</v>
      </c>
    </row>
    <row r="700" spans="1:14">
      <c r="A700" s="20">
        <v>4310939820436</v>
      </c>
      <c r="B700" s="18" t="s">
        <v>16</v>
      </c>
      <c r="C700" s="21">
        <v>20201212</v>
      </c>
      <c r="D700" s="21">
        <v>610538201209</v>
      </c>
      <c r="E700" s="21" t="s">
        <v>16</v>
      </c>
      <c r="F700" s="21">
        <v>20201222</v>
      </c>
      <c r="G700" s="21" t="s">
        <v>17</v>
      </c>
      <c r="H700" s="21" t="s">
        <v>43</v>
      </c>
      <c r="I700" s="21" t="s">
        <v>95</v>
      </c>
      <c r="J700" s="21">
        <v>1.44</v>
      </c>
      <c r="K700" s="21" t="s">
        <v>20</v>
      </c>
      <c r="L700">
        <f t="shared" si="10"/>
        <v>2</v>
      </c>
      <c r="M700">
        <f>MATCH(H:H,价格表!$B$4:$B$35,0)</f>
        <v>10</v>
      </c>
      <c r="N700" s="27">
        <f>IF(J700&lt;=0.3,INDEX(价格表!$B$4:$I$31,M700,2),IF(AND(J700&gt;0.3,J700&lt;=1),INDEX(价格表!$B$4:$I$31,M700,3),IF(AND(J700&gt;1,J700&lt;=2.2),INDEX(价格表!$B$4:$I$31,M700,4),IF(AND(J700&gt;2.2,J700&lt;=3.3),INDEX(价格表!$B$4:$I$31,M700,5),IF(AND(J700&gt;3.3,J700&lt;=4),INDEX(价格表!$B$4:$I$31,M700,6),IF(AND(J700&gt;4,J700&lt;=5.5),INDEX(价格表!$B$4:$I$31,M700,7),IF(J700&gt;5.5,2.6+INDEX(价格表!$B$4:$I$31,M700,8)*L700)))))))</f>
        <v>2.15</v>
      </c>
    </row>
    <row r="701" spans="1:14">
      <c r="A701" s="20">
        <v>4310939820437</v>
      </c>
      <c r="B701" s="18" t="s">
        <v>16</v>
      </c>
      <c r="C701" s="21">
        <v>20201212</v>
      </c>
      <c r="D701" s="21">
        <v>610538201209</v>
      </c>
      <c r="E701" s="21" t="s">
        <v>16</v>
      </c>
      <c r="F701" s="21">
        <v>20201222</v>
      </c>
      <c r="G701" s="21" t="s">
        <v>17</v>
      </c>
      <c r="H701" s="21" t="s">
        <v>82</v>
      </c>
      <c r="I701" s="21" t="s">
        <v>83</v>
      </c>
      <c r="J701" s="21">
        <v>1.44</v>
      </c>
      <c r="K701" s="21" t="s">
        <v>20</v>
      </c>
      <c r="L701">
        <f t="shared" si="10"/>
        <v>2</v>
      </c>
      <c r="M701">
        <f>MATCH(H:H,价格表!$B$4:$B$35,0)</f>
        <v>2</v>
      </c>
      <c r="N701" s="27">
        <f>IF(J701&lt;=0.3,INDEX(价格表!$B$4:$I$31,M701,2),IF(AND(J701&gt;0.3,J701&lt;=1),INDEX(价格表!$B$4:$I$31,M701,3),IF(AND(J701&gt;1,J701&lt;=2.2),INDEX(价格表!$B$4:$I$31,M701,4),IF(AND(J701&gt;2.2,J701&lt;=3.3),INDEX(价格表!$B$4:$I$31,M701,5),IF(AND(J701&gt;3.3,J701&lt;=4),INDEX(价格表!$B$4:$I$31,M701,6),IF(AND(J701&gt;4,J701&lt;=5.5),INDEX(价格表!$B$4:$I$31,M701,7),IF(J701&gt;5.5,2.6+INDEX(价格表!$B$4:$I$31,M701,8)*L701)))))))</f>
        <v>2.15</v>
      </c>
    </row>
    <row r="702" spans="1:14">
      <c r="A702" s="20">
        <v>4310939820993</v>
      </c>
      <c r="B702" s="18" t="s">
        <v>16</v>
      </c>
      <c r="C702" s="21">
        <v>20201212</v>
      </c>
      <c r="D702" s="21">
        <v>610538201209</v>
      </c>
      <c r="E702" s="21" t="s">
        <v>16</v>
      </c>
      <c r="F702" s="21">
        <v>20201222</v>
      </c>
      <c r="G702" s="21" t="s">
        <v>17</v>
      </c>
      <c r="H702" s="21" t="s">
        <v>56</v>
      </c>
      <c r="I702" s="21" t="s">
        <v>106</v>
      </c>
      <c r="J702" s="21">
        <v>1.44</v>
      </c>
      <c r="K702" s="21" t="s">
        <v>20</v>
      </c>
      <c r="L702">
        <f t="shared" si="10"/>
        <v>2</v>
      </c>
      <c r="M702">
        <f>MATCH(H:H,价格表!$B$4:$B$35,0)</f>
        <v>11</v>
      </c>
      <c r="N702" s="27">
        <f>IF(J702&lt;=0.3,INDEX(价格表!$B$4:$I$31,M702,2),IF(AND(J702&gt;0.3,J702&lt;=1),INDEX(价格表!$B$4:$I$31,M702,3),IF(AND(J702&gt;1,J702&lt;=2.2),INDEX(价格表!$B$4:$I$31,M702,4),IF(AND(J702&gt;2.2,J702&lt;=3.3),INDEX(价格表!$B$4:$I$31,M702,5),IF(AND(J702&gt;3.3,J702&lt;=4),INDEX(价格表!$B$4:$I$31,M702,6),IF(AND(J702&gt;4,J702&lt;=5.5),INDEX(价格表!$B$4:$I$31,M702,7),IF(J702&gt;5.5,2.6+INDEX(价格表!$B$4:$I$31,M702,8)*L702)))))))</f>
        <v>2.15</v>
      </c>
    </row>
    <row r="703" spans="1:14">
      <c r="A703" s="20">
        <v>4310939820994</v>
      </c>
      <c r="B703" s="18" t="s">
        <v>16</v>
      </c>
      <c r="C703" s="21">
        <v>20201212</v>
      </c>
      <c r="D703" s="21">
        <v>610538201209</v>
      </c>
      <c r="E703" s="21" t="s">
        <v>16</v>
      </c>
      <c r="F703" s="21">
        <v>20201222</v>
      </c>
      <c r="G703" s="21" t="s">
        <v>17</v>
      </c>
      <c r="H703" s="21" t="s">
        <v>35</v>
      </c>
      <c r="I703" s="21" t="s">
        <v>102</v>
      </c>
      <c r="J703" s="21">
        <v>1.44</v>
      </c>
      <c r="K703" s="21" t="s">
        <v>20</v>
      </c>
      <c r="L703">
        <f t="shared" si="10"/>
        <v>2</v>
      </c>
      <c r="M703">
        <f>MATCH(H:H,价格表!$B$4:$B$35,0)</f>
        <v>22</v>
      </c>
      <c r="N703" s="27">
        <f>IF(J703&lt;=0.3,INDEX(价格表!$B$4:$I$31,M703,2),IF(AND(J703&gt;0.3,J703&lt;=1),INDEX(价格表!$B$4:$I$31,M703,3),IF(AND(J703&gt;1,J703&lt;=2.2),INDEX(价格表!$B$4:$I$31,M703,4),IF(AND(J703&gt;2.2,J703&lt;=3.3),INDEX(价格表!$B$4:$I$31,M703,5),IF(AND(J703&gt;3.3,J703&lt;=4),INDEX(价格表!$B$4:$I$31,M703,6),IF(AND(J703&gt;4,J703&lt;=5.5),INDEX(价格表!$B$4:$I$31,M703,7),IF(J703&gt;5.5,2.6+INDEX(价格表!$B$4:$I$31,M703,8)*L703)))))))</f>
        <v>2.15</v>
      </c>
    </row>
    <row r="704" spans="1:14">
      <c r="A704" s="20">
        <v>4310939820995</v>
      </c>
      <c r="B704" s="18" t="s">
        <v>16</v>
      </c>
      <c r="C704" s="21">
        <v>20201212</v>
      </c>
      <c r="D704" s="21">
        <v>610538201209</v>
      </c>
      <c r="E704" s="21" t="s">
        <v>16</v>
      </c>
      <c r="F704" s="21">
        <v>20201222</v>
      </c>
      <c r="G704" s="21" t="s">
        <v>17</v>
      </c>
      <c r="H704" s="21" t="s">
        <v>39</v>
      </c>
      <c r="I704" s="21" t="s">
        <v>81</v>
      </c>
      <c r="J704" s="21">
        <v>1.48</v>
      </c>
      <c r="K704" s="21" t="s">
        <v>20</v>
      </c>
      <c r="L704">
        <f t="shared" si="10"/>
        <v>2</v>
      </c>
      <c r="M704">
        <f>MATCH(H:H,价格表!$B$4:$B$35,0)</f>
        <v>23</v>
      </c>
      <c r="N704" s="27">
        <f>IF(J704&lt;=0.3,INDEX(价格表!$B$4:$I$31,M704,2),IF(AND(J704&gt;0.3,J704&lt;=1),INDEX(价格表!$B$4:$I$31,M704,3),IF(AND(J704&gt;1,J704&lt;=2.2),INDEX(价格表!$B$4:$I$31,M704,4),IF(AND(J704&gt;2.2,J704&lt;=3.3),INDEX(价格表!$B$4:$I$31,M704,5),IF(AND(J704&gt;3.3,J704&lt;=4),INDEX(价格表!$B$4:$I$31,M704,6),IF(AND(J704&gt;4,J704&lt;=5.5),INDEX(价格表!$B$4:$I$31,M704,7),IF(J704&gt;5.5,2.6+INDEX(价格表!$B$4:$I$31,M704,8)*L704)))))))</f>
        <v>2.15</v>
      </c>
    </row>
    <row r="705" spans="1:14">
      <c r="A705" s="20">
        <v>4310939820996</v>
      </c>
      <c r="B705" s="18" t="s">
        <v>16</v>
      </c>
      <c r="C705" s="21">
        <v>20201212</v>
      </c>
      <c r="D705" s="21">
        <v>610538201209</v>
      </c>
      <c r="E705" s="21" t="s">
        <v>16</v>
      </c>
      <c r="F705" s="21">
        <v>20201222</v>
      </c>
      <c r="G705" s="21" t="s">
        <v>17</v>
      </c>
      <c r="H705" s="21" t="s">
        <v>35</v>
      </c>
      <c r="I705" s="21" t="s">
        <v>253</v>
      </c>
      <c r="J705" s="21">
        <v>1.43</v>
      </c>
      <c r="K705" s="21" t="s">
        <v>20</v>
      </c>
      <c r="L705">
        <f t="shared" si="10"/>
        <v>2</v>
      </c>
      <c r="M705">
        <f>MATCH(H:H,价格表!$B$4:$B$35,0)</f>
        <v>22</v>
      </c>
      <c r="N705" s="27">
        <f>IF(J705&lt;=0.3,INDEX(价格表!$B$4:$I$31,M705,2),IF(AND(J705&gt;0.3,J705&lt;=1),INDEX(价格表!$B$4:$I$31,M705,3),IF(AND(J705&gt;1,J705&lt;=2.2),INDEX(价格表!$B$4:$I$31,M705,4),IF(AND(J705&gt;2.2,J705&lt;=3.3),INDEX(价格表!$B$4:$I$31,M705,5),IF(AND(J705&gt;3.3,J705&lt;=4),INDEX(价格表!$B$4:$I$31,M705,6),IF(AND(J705&gt;4,J705&lt;=5.5),INDEX(价格表!$B$4:$I$31,M705,7),IF(J705&gt;5.5,2.6+INDEX(价格表!$B$4:$I$31,M705,8)*L705)))))))</f>
        <v>2.15</v>
      </c>
    </row>
    <row r="706" spans="1:14">
      <c r="A706" s="20">
        <v>4310939820997</v>
      </c>
      <c r="B706" s="18" t="s">
        <v>16</v>
      </c>
      <c r="C706" s="21">
        <v>20201212</v>
      </c>
      <c r="D706" s="21">
        <v>610538201209</v>
      </c>
      <c r="E706" s="21" t="s">
        <v>16</v>
      </c>
      <c r="F706" s="21">
        <v>20201222</v>
      </c>
      <c r="G706" s="21" t="s">
        <v>17</v>
      </c>
      <c r="H706" s="21" t="s">
        <v>73</v>
      </c>
      <c r="I706" s="21" t="s">
        <v>231</v>
      </c>
      <c r="J706" s="21">
        <v>1.53</v>
      </c>
      <c r="K706" s="21" t="s">
        <v>20</v>
      </c>
      <c r="L706">
        <f t="shared" si="10"/>
        <v>2</v>
      </c>
      <c r="M706">
        <f>MATCH(H:H,价格表!$B$4:$B$35,0)</f>
        <v>7</v>
      </c>
      <c r="N706" s="27">
        <f>IF(J706&lt;=0.3,INDEX(价格表!$B$4:$I$31,M706,2),IF(AND(J706&gt;0.3,J706&lt;=1),INDEX(价格表!$B$4:$I$31,M706,3),IF(AND(J706&gt;1,J706&lt;=2.2),INDEX(价格表!$B$4:$I$31,M706,4),IF(AND(J706&gt;2.2,J706&lt;=3.3),INDEX(价格表!$B$4:$I$31,M706,5),IF(AND(J706&gt;3.3,J706&lt;=4),INDEX(价格表!$B$4:$I$31,M706,6),IF(AND(J706&gt;4,J706&lt;=5.5),INDEX(价格表!$B$4:$I$31,M706,7),IF(J706&gt;5.5,2.6+INDEX(价格表!$B$4:$I$31,M706,8)*L706)))))))</f>
        <v>2.15</v>
      </c>
    </row>
    <row r="707" spans="1:14">
      <c r="A707" s="20">
        <v>4310939820998</v>
      </c>
      <c r="B707" s="18" t="s">
        <v>16</v>
      </c>
      <c r="C707" s="21">
        <v>20201212</v>
      </c>
      <c r="D707" s="21">
        <v>610538201209</v>
      </c>
      <c r="E707" s="21" t="s">
        <v>16</v>
      </c>
      <c r="F707" s="21">
        <v>20201222</v>
      </c>
      <c r="G707" s="21" t="s">
        <v>17</v>
      </c>
      <c r="H707" s="21" t="s">
        <v>45</v>
      </c>
      <c r="I707" s="21" t="s">
        <v>254</v>
      </c>
      <c r="J707" s="21">
        <v>1.44</v>
      </c>
      <c r="K707" s="21" t="s">
        <v>20</v>
      </c>
      <c r="L707">
        <f t="shared" si="10"/>
        <v>2</v>
      </c>
      <c r="M707">
        <f>MATCH(H:H,价格表!$B$4:$B$35,0)</f>
        <v>9</v>
      </c>
      <c r="N707" s="27">
        <f>IF(J707&lt;=0.3,INDEX(价格表!$B$4:$I$31,M707,2),IF(AND(J707&gt;0.3,J707&lt;=1),INDEX(价格表!$B$4:$I$31,M707,3),IF(AND(J707&gt;1,J707&lt;=2.2),INDEX(价格表!$B$4:$I$31,M707,4),IF(AND(J707&gt;2.2,J707&lt;=3.3),INDEX(价格表!$B$4:$I$31,M707,5),IF(AND(J707&gt;3.3,J707&lt;=4),INDEX(价格表!$B$4:$I$31,M707,6),IF(AND(J707&gt;4,J707&lt;=5.5),INDEX(价格表!$B$4:$I$31,M707,7),IF(J707&gt;5.5,2.6+INDEX(价格表!$B$4:$I$31,M707,8)*L707)))))))</f>
        <v>2.15</v>
      </c>
    </row>
    <row r="708" spans="1:14">
      <c r="A708" s="20">
        <v>4310939820999</v>
      </c>
      <c r="B708" s="18" t="s">
        <v>16</v>
      </c>
      <c r="C708" s="21">
        <v>20201212</v>
      </c>
      <c r="D708" s="21">
        <v>610538201209</v>
      </c>
      <c r="E708" s="21" t="s">
        <v>16</v>
      </c>
      <c r="F708" s="21">
        <v>20201222</v>
      </c>
      <c r="G708" s="21" t="s">
        <v>17</v>
      </c>
      <c r="H708" s="21" t="s">
        <v>75</v>
      </c>
      <c r="I708" s="21" t="s">
        <v>227</v>
      </c>
      <c r="J708" s="21">
        <v>1.44</v>
      </c>
      <c r="K708" s="21" t="s">
        <v>20</v>
      </c>
      <c r="L708">
        <f t="shared" ref="L708:L771" si="11">ROUNDUP(J708,0)</f>
        <v>2</v>
      </c>
      <c r="M708">
        <f>MATCH(H:H,价格表!$B$4:$B$35,0)</f>
        <v>24</v>
      </c>
      <c r="N708" s="27">
        <f>IF(J708&lt;=0.3,INDEX(价格表!$B$4:$I$31,M708,2),IF(AND(J708&gt;0.3,J708&lt;=1),INDEX(价格表!$B$4:$I$31,M708,3),IF(AND(J708&gt;1,J708&lt;=2.2),INDEX(价格表!$B$4:$I$31,M708,4),IF(AND(J708&gt;2.2,J708&lt;=3.3),INDEX(价格表!$B$4:$I$31,M708,5),IF(AND(J708&gt;3.3,J708&lt;=4),INDEX(价格表!$B$4:$I$31,M708,6),IF(AND(J708&gt;4,J708&lt;=5.5),INDEX(价格表!$B$4:$I$31,M708,7),IF(J708&gt;5.5,2.6+INDEX(价格表!$B$4:$I$31,M708,8)*L708)))))))</f>
        <v>2.15</v>
      </c>
    </row>
    <row r="709" spans="1:14">
      <c r="A709" s="20">
        <v>4310939821000</v>
      </c>
      <c r="B709" s="18" t="s">
        <v>16</v>
      </c>
      <c r="C709" s="21">
        <v>20201212</v>
      </c>
      <c r="D709" s="21">
        <v>610538201209</v>
      </c>
      <c r="E709" s="21" t="s">
        <v>16</v>
      </c>
      <c r="F709" s="21">
        <v>20201222</v>
      </c>
      <c r="G709" s="21" t="s">
        <v>17</v>
      </c>
      <c r="H709" s="21" t="s">
        <v>88</v>
      </c>
      <c r="I709" s="21" t="s">
        <v>101</v>
      </c>
      <c r="J709" s="21">
        <v>1.44</v>
      </c>
      <c r="K709" s="21" t="s">
        <v>20</v>
      </c>
      <c r="L709">
        <f t="shared" si="11"/>
        <v>2</v>
      </c>
      <c r="M709">
        <f>MATCH(H:H,价格表!$B$4:$B$35,0)</f>
        <v>19</v>
      </c>
      <c r="N709" s="27">
        <f>IF(J709&lt;=0.3,INDEX(价格表!$B$4:$I$31,M709,2),IF(AND(J709&gt;0.3,J709&lt;=1),INDEX(价格表!$B$4:$I$31,M709,3),IF(AND(J709&gt;1,J709&lt;=2.2),INDEX(价格表!$B$4:$I$31,M709,4),IF(AND(J709&gt;2.2,J709&lt;=3.3),INDEX(价格表!$B$4:$I$31,M709,5),IF(AND(J709&gt;3.3,J709&lt;=4),INDEX(价格表!$B$4:$I$31,M709,6),IF(AND(J709&gt;4,J709&lt;=5.5),INDEX(价格表!$B$4:$I$31,M709,7),IF(J709&gt;5.5,2.6+INDEX(价格表!$B$4:$I$31,M709,8)*L709)))))))</f>
        <v>2.15</v>
      </c>
    </row>
    <row r="710" spans="1:14">
      <c r="A710" s="20">
        <v>4310939821001</v>
      </c>
      <c r="B710" s="18" t="s">
        <v>16</v>
      </c>
      <c r="C710" s="21">
        <v>20201212</v>
      </c>
      <c r="D710" s="21">
        <v>610538201209</v>
      </c>
      <c r="E710" s="21" t="s">
        <v>16</v>
      </c>
      <c r="F710" s="21">
        <v>20201222</v>
      </c>
      <c r="G710" s="21" t="s">
        <v>17</v>
      </c>
      <c r="H710" s="21" t="s">
        <v>25</v>
      </c>
      <c r="I710" s="21" t="s">
        <v>26</v>
      </c>
      <c r="J710" s="21">
        <v>1.44</v>
      </c>
      <c r="K710" s="21" t="s">
        <v>20</v>
      </c>
      <c r="L710">
        <f t="shared" si="11"/>
        <v>2</v>
      </c>
      <c r="M710">
        <f>MATCH(H:H,价格表!$B$4:$B$35,0)</f>
        <v>25</v>
      </c>
      <c r="N710" s="27">
        <f>IF(J710&lt;=0.3,INDEX(价格表!$B$4:$I$31,M710,2),IF(AND(J710&gt;0.3,J710&lt;=1),INDEX(价格表!$B$4:$I$31,M710,3),IF(AND(J710&gt;1,J710&lt;=2.2),INDEX(价格表!$B$4:$I$31,M710,4),IF(AND(J710&gt;2.2,J710&lt;=3.3),INDEX(价格表!$B$4:$I$31,M710,5),IF(AND(J710&gt;3.3,J710&lt;=4),INDEX(价格表!$B$4:$I$31,M710,6),IF(AND(J710&gt;4,J710&lt;=5.5),INDEX(价格表!$B$4:$I$31,M710,7),IF(J710&gt;5.5,2.6+INDEX(价格表!$B$4:$I$31,M710,8)*L710)))))))</f>
        <v>2.15</v>
      </c>
    </row>
    <row r="711" spans="1:14">
      <c r="A711" s="20">
        <v>4310939821002</v>
      </c>
      <c r="B711" s="18" t="s">
        <v>16</v>
      </c>
      <c r="C711" s="21">
        <v>20201212</v>
      </c>
      <c r="D711" s="21">
        <v>610538201209</v>
      </c>
      <c r="E711" s="21" t="s">
        <v>16</v>
      </c>
      <c r="F711" s="21">
        <v>20201222</v>
      </c>
      <c r="G711" s="21" t="s">
        <v>17</v>
      </c>
      <c r="H711" s="21" t="s">
        <v>54</v>
      </c>
      <c r="I711" s="21" t="s">
        <v>206</v>
      </c>
      <c r="J711" s="21">
        <v>1.47</v>
      </c>
      <c r="K711" s="21" t="s">
        <v>20</v>
      </c>
      <c r="L711">
        <f t="shared" si="11"/>
        <v>2</v>
      </c>
      <c r="M711">
        <f>MATCH(H:H,价格表!$B$4:$B$35,0)</f>
        <v>14</v>
      </c>
      <c r="N711" s="27">
        <f>IF(J711&lt;=0.3,INDEX(价格表!$B$4:$I$31,M711,2),IF(AND(J711&gt;0.3,J711&lt;=1),INDEX(价格表!$B$4:$I$31,M711,3),IF(AND(J711&gt;1,J711&lt;=2.2),INDEX(价格表!$B$4:$I$31,M711,4),IF(AND(J711&gt;2.2,J711&lt;=3.3),INDEX(价格表!$B$4:$I$31,M711,5),IF(AND(J711&gt;3.3,J711&lt;=4),INDEX(价格表!$B$4:$I$31,M711,6),IF(AND(J711&gt;4,J711&lt;=5.5),INDEX(价格表!$B$4:$I$31,M711,7),IF(J711&gt;5.5,2.6+INDEX(价格表!$B$4:$I$31,M711,8)*L711)))))))</f>
        <v>2.15</v>
      </c>
    </row>
    <row r="712" spans="1:14">
      <c r="A712" s="20">
        <v>4310939821439</v>
      </c>
      <c r="B712" s="18" t="s">
        <v>16</v>
      </c>
      <c r="C712" s="21">
        <v>20201212</v>
      </c>
      <c r="D712" s="21">
        <v>610538201209</v>
      </c>
      <c r="E712" s="21" t="s">
        <v>16</v>
      </c>
      <c r="F712" s="21">
        <v>20201222</v>
      </c>
      <c r="G712" s="21" t="s">
        <v>17</v>
      </c>
      <c r="H712" s="21" t="s">
        <v>68</v>
      </c>
      <c r="I712" s="21" t="s">
        <v>234</v>
      </c>
      <c r="J712" s="21">
        <v>1.68</v>
      </c>
      <c r="K712" s="21" t="s">
        <v>20</v>
      </c>
      <c r="L712">
        <f t="shared" si="11"/>
        <v>2</v>
      </c>
      <c r="M712">
        <f>MATCH(H:H,价格表!$B$4:$B$35,0)</f>
        <v>5</v>
      </c>
      <c r="N712" s="27">
        <f>IF(J712&lt;=0.3,INDEX(价格表!$B$4:$I$31,M712,2),IF(AND(J712&gt;0.3,J712&lt;=1),INDEX(价格表!$B$4:$I$31,M712,3),IF(AND(J712&gt;1,J712&lt;=2.2),INDEX(价格表!$B$4:$I$31,M712,4),IF(AND(J712&gt;2.2,J712&lt;=3.3),INDEX(价格表!$B$4:$I$31,M712,5),IF(AND(J712&gt;3.3,J712&lt;=4),INDEX(价格表!$B$4:$I$31,M712,6),IF(AND(J712&gt;4,J712&lt;=5.5),INDEX(价格表!$B$4:$I$31,M712,7),IF(J712&gt;5.5,2.6+INDEX(价格表!$B$4:$I$31,M712,8)*L712)))))))</f>
        <v>2.15</v>
      </c>
    </row>
    <row r="713" spans="1:14">
      <c r="A713" s="20">
        <v>4310939821440</v>
      </c>
      <c r="B713" s="18" t="s">
        <v>16</v>
      </c>
      <c r="C713" s="21">
        <v>20201212</v>
      </c>
      <c r="D713" s="21">
        <v>610538201209</v>
      </c>
      <c r="E713" s="21" t="s">
        <v>16</v>
      </c>
      <c r="F713" s="21">
        <v>20201222</v>
      </c>
      <c r="G713" s="21" t="s">
        <v>17</v>
      </c>
      <c r="H713" s="21" t="s">
        <v>25</v>
      </c>
      <c r="I713" s="21" t="s">
        <v>26</v>
      </c>
      <c r="J713" s="21">
        <v>1.44</v>
      </c>
      <c r="K713" s="21" t="s">
        <v>20</v>
      </c>
      <c r="L713">
        <f t="shared" si="11"/>
        <v>2</v>
      </c>
      <c r="M713">
        <f>MATCH(H:H,价格表!$B$4:$B$35,0)</f>
        <v>25</v>
      </c>
      <c r="N713" s="27">
        <f>IF(J713&lt;=0.3,INDEX(价格表!$B$4:$I$31,M713,2),IF(AND(J713&gt;0.3,J713&lt;=1),INDEX(价格表!$B$4:$I$31,M713,3),IF(AND(J713&gt;1,J713&lt;=2.2),INDEX(价格表!$B$4:$I$31,M713,4),IF(AND(J713&gt;2.2,J713&lt;=3.3),INDEX(价格表!$B$4:$I$31,M713,5),IF(AND(J713&gt;3.3,J713&lt;=4),INDEX(价格表!$B$4:$I$31,M713,6),IF(AND(J713&gt;4,J713&lt;=5.5),INDEX(价格表!$B$4:$I$31,M713,7),IF(J713&gt;5.5,2.6+INDEX(价格表!$B$4:$I$31,M713,8)*L713)))))))</f>
        <v>2.15</v>
      </c>
    </row>
    <row r="714" spans="1:14">
      <c r="A714" s="20">
        <v>4310939821441</v>
      </c>
      <c r="B714" s="18" t="s">
        <v>16</v>
      </c>
      <c r="C714" s="21">
        <v>20201212</v>
      </c>
      <c r="D714" s="21">
        <v>610538201209</v>
      </c>
      <c r="E714" s="21" t="s">
        <v>16</v>
      </c>
      <c r="F714" s="21">
        <v>20201222</v>
      </c>
      <c r="G714" s="21" t="s">
        <v>17</v>
      </c>
      <c r="H714" s="21" t="s">
        <v>88</v>
      </c>
      <c r="I714" s="21" t="s">
        <v>250</v>
      </c>
      <c r="J714" s="21">
        <v>1.45</v>
      </c>
      <c r="K714" s="21" t="s">
        <v>20</v>
      </c>
      <c r="L714">
        <f t="shared" si="11"/>
        <v>2</v>
      </c>
      <c r="M714">
        <f>MATCH(H:H,价格表!$B$4:$B$35,0)</f>
        <v>19</v>
      </c>
      <c r="N714" s="27">
        <f>IF(J714&lt;=0.3,INDEX(价格表!$B$4:$I$31,M714,2),IF(AND(J714&gt;0.3,J714&lt;=1),INDEX(价格表!$B$4:$I$31,M714,3),IF(AND(J714&gt;1,J714&lt;=2.2),INDEX(价格表!$B$4:$I$31,M714,4),IF(AND(J714&gt;2.2,J714&lt;=3.3),INDEX(价格表!$B$4:$I$31,M714,5),IF(AND(J714&gt;3.3,J714&lt;=4),INDEX(价格表!$B$4:$I$31,M714,6),IF(AND(J714&gt;4,J714&lt;=5.5),INDEX(价格表!$B$4:$I$31,M714,7),IF(J714&gt;5.5,2.6+INDEX(价格表!$B$4:$I$31,M714,8)*L714)))))))</f>
        <v>2.15</v>
      </c>
    </row>
    <row r="715" spans="1:14">
      <c r="A715" s="20">
        <v>4310939821442</v>
      </c>
      <c r="B715" s="18" t="s">
        <v>16</v>
      </c>
      <c r="C715" s="21">
        <v>20201212</v>
      </c>
      <c r="D715" s="21">
        <v>610538201209</v>
      </c>
      <c r="E715" s="21" t="s">
        <v>16</v>
      </c>
      <c r="F715" s="21">
        <v>20201222</v>
      </c>
      <c r="G715" s="21" t="s">
        <v>17</v>
      </c>
      <c r="H715" s="21" t="s">
        <v>50</v>
      </c>
      <c r="I715" s="21" t="s">
        <v>166</v>
      </c>
      <c r="J715" s="21">
        <v>1.45</v>
      </c>
      <c r="K715" s="21" t="s">
        <v>20</v>
      </c>
      <c r="L715">
        <f t="shared" si="11"/>
        <v>2</v>
      </c>
      <c r="M715">
        <f>MATCH(H:H,价格表!$B$4:$B$35,0)</f>
        <v>4</v>
      </c>
      <c r="N715" s="27">
        <f>IF(J715&lt;=0.3,INDEX(价格表!$B$4:$I$31,M715,2),IF(AND(J715&gt;0.3,J715&lt;=1),INDEX(价格表!$B$4:$I$31,M715,3),IF(AND(J715&gt;1,J715&lt;=2.2),INDEX(价格表!$B$4:$I$31,M715,4),IF(AND(J715&gt;2.2,J715&lt;=3.3),INDEX(价格表!$B$4:$I$31,M715,5),IF(AND(J715&gt;3.3,J715&lt;=4),INDEX(价格表!$B$4:$I$31,M715,6),IF(AND(J715&gt;4,J715&lt;=5.5),INDEX(价格表!$B$4:$I$31,M715,7),IF(J715&gt;5.5,2.6+INDEX(价格表!$B$4:$I$31,M715,8)*L715)))))))</f>
        <v>2.15</v>
      </c>
    </row>
    <row r="716" spans="1:14">
      <c r="A716" s="20">
        <v>4310939821443</v>
      </c>
      <c r="B716" s="18" t="s">
        <v>16</v>
      </c>
      <c r="C716" s="21">
        <v>20201212</v>
      </c>
      <c r="D716" s="21">
        <v>610538201209</v>
      </c>
      <c r="E716" s="21" t="s">
        <v>16</v>
      </c>
      <c r="F716" s="21">
        <v>20201222</v>
      </c>
      <c r="G716" s="21" t="s">
        <v>17</v>
      </c>
      <c r="H716" s="21" t="s">
        <v>73</v>
      </c>
      <c r="I716" s="21" t="s">
        <v>92</v>
      </c>
      <c r="J716" s="21">
        <v>1.63</v>
      </c>
      <c r="K716" s="21" t="s">
        <v>20</v>
      </c>
      <c r="L716">
        <f t="shared" si="11"/>
        <v>2</v>
      </c>
      <c r="M716">
        <f>MATCH(H:H,价格表!$B$4:$B$35,0)</f>
        <v>7</v>
      </c>
      <c r="N716" s="27">
        <f>IF(J716&lt;=0.3,INDEX(价格表!$B$4:$I$31,M716,2),IF(AND(J716&gt;0.3,J716&lt;=1),INDEX(价格表!$B$4:$I$31,M716,3),IF(AND(J716&gt;1,J716&lt;=2.2),INDEX(价格表!$B$4:$I$31,M716,4),IF(AND(J716&gt;2.2,J716&lt;=3.3),INDEX(价格表!$B$4:$I$31,M716,5),IF(AND(J716&gt;3.3,J716&lt;=4),INDEX(价格表!$B$4:$I$31,M716,6),IF(AND(J716&gt;4,J716&lt;=5.5),INDEX(价格表!$B$4:$I$31,M716,7),IF(J716&gt;5.5,2.6+INDEX(价格表!$B$4:$I$31,M716,8)*L716)))))))</f>
        <v>2.15</v>
      </c>
    </row>
    <row r="717" spans="1:14">
      <c r="A717" s="20">
        <v>4310939821445</v>
      </c>
      <c r="B717" s="18" t="s">
        <v>16</v>
      </c>
      <c r="C717" s="21">
        <v>20201212</v>
      </c>
      <c r="D717" s="21">
        <v>610538201209</v>
      </c>
      <c r="E717" s="21" t="s">
        <v>16</v>
      </c>
      <c r="F717" s="21">
        <v>20201222</v>
      </c>
      <c r="G717" s="21" t="s">
        <v>17</v>
      </c>
      <c r="H717" s="21" t="s">
        <v>23</v>
      </c>
      <c r="I717" s="21" t="s">
        <v>118</v>
      </c>
      <c r="J717" s="21">
        <v>1.48</v>
      </c>
      <c r="K717" s="21" t="s">
        <v>20</v>
      </c>
      <c r="L717">
        <f t="shared" si="11"/>
        <v>2</v>
      </c>
      <c r="M717">
        <f>MATCH(H:H,价格表!$B$4:$B$35,0)</f>
        <v>15</v>
      </c>
      <c r="N717" s="27">
        <f>IF(J717&lt;=0.3,INDEX(价格表!$B$4:$I$31,M717,2),IF(AND(J717&gt;0.3,J717&lt;=1),INDEX(价格表!$B$4:$I$31,M717,3),IF(AND(J717&gt;1,J717&lt;=2.2),INDEX(价格表!$B$4:$I$31,M717,4),IF(AND(J717&gt;2.2,J717&lt;=3.3),INDEX(价格表!$B$4:$I$31,M717,5),IF(AND(J717&gt;3.3,J717&lt;=4),INDEX(价格表!$B$4:$I$31,M717,6),IF(AND(J717&gt;4,J717&lt;=5.5),INDEX(价格表!$B$4:$I$31,M717,7),IF(J717&gt;5.5,2.6+INDEX(价格表!$B$4:$I$31,M717,8)*L717)))))))</f>
        <v>2.15</v>
      </c>
    </row>
    <row r="718" spans="1:14">
      <c r="A718" s="20">
        <v>4310939821446</v>
      </c>
      <c r="B718" s="18" t="s">
        <v>16</v>
      </c>
      <c r="C718" s="21">
        <v>20201212</v>
      </c>
      <c r="D718" s="21">
        <v>610538201209</v>
      </c>
      <c r="E718" s="21" t="s">
        <v>16</v>
      </c>
      <c r="F718" s="21">
        <v>20201222</v>
      </c>
      <c r="G718" s="21" t="s">
        <v>17</v>
      </c>
      <c r="H718" s="21" t="s">
        <v>68</v>
      </c>
      <c r="I718" s="21" t="s">
        <v>249</v>
      </c>
      <c r="J718" s="21">
        <v>1.63</v>
      </c>
      <c r="K718" s="21" t="s">
        <v>20</v>
      </c>
      <c r="L718">
        <f t="shared" si="11"/>
        <v>2</v>
      </c>
      <c r="M718">
        <f>MATCH(H:H,价格表!$B$4:$B$35,0)</f>
        <v>5</v>
      </c>
      <c r="N718" s="27">
        <f>IF(J718&lt;=0.3,INDEX(价格表!$B$4:$I$31,M718,2),IF(AND(J718&gt;0.3,J718&lt;=1),INDEX(价格表!$B$4:$I$31,M718,3),IF(AND(J718&gt;1,J718&lt;=2.2),INDEX(价格表!$B$4:$I$31,M718,4),IF(AND(J718&gt;2.2,J718&lt;=3.3),INDEX(价格表!$B$4:$I$31,M718,5),IF(AND(J718&gt;3.3,J718&lt;=4),INDEX(价格表!$B$4:$I$31,M718,6),IF(AND(J718&gt;4,J718&lt;=5.5),INDEX(价格表!$B$4:$I$31,M718,7),IF(J718&gt;5.5,2.6+INDEX(价格表!$B$4:$I$31,M718,8)*L718)))))))</f>
        <v>2.15</v>
      </c>
    </row>
    <row r="719" spans="1:14">
      <c r="A719" s="20">
        <v>4310939821447</v>
      </c>
      <c r="B719" s="18" t="s">
        <v>16</v>
      </c>
      <c r="C719" s="21">
        <v>20201212</v>
      </c>
      <c r="D719" s="21">
        <v>610538201209</v>
      </c>
      <c r="E719" s="21" t="s">
        <v>16</v>
      </c>
      <c r="F719" s="21">
        <v>20201222</v>
      </c>
      <c r="G719" s="21" t="s">
        <v>17</v>
      </c>
      <c r="H719" s="21" t="s">
        <v>50</v>
      </c>
      <c r="I719" s="21" t="s">
        <v>77</v>
      </c>
      <c r="J719" s="21">
        <v>1.47</v>
      </c>
      <c r="K719" s="21" t="s">
        <v>20</v>
      </c>
      <c r="L719">
        <f t="shared" si="11"/>
        <v>2</v>
      </c>
      <c r="M719">
        <f>MATCH(H:H,价格表!$B$4:$B$35,0)</f>
        <v>4</v>
      </c>
      <c r="N719" s="27">
        <f>IF(J719&lt;=0.3,INDEX(价格表!$B$4:$I$31,M719,2),IF(AND(J719&gt;0.3,J719&lt;=1),INDEX(价格表!$B$4:$I$31,M719,3),IF(AND(J719&gt;1,J719&lt;=2.2),INDEX(价格表!$B$4:$I$31,M719,4),IF(AND(J719&gt;2.2,J719&lt;=3.3),INDEX(价格表!$B$4:$I$31,M719,5),IF(AND(J719&gt;3.3,J719&lt;=4),INDEX(价格表!$B$4:$I$31,M719,6),IF(AND(J719&gt;4,J719&lt;=5.5),INDEX(价格表!$B$4:$I$31,M719,7),IF(J719&gt;5.5,2.6+INDEX(价格表!$B$4:$I$31,M719,8)*L719)))))))</f>
        <v>2.15</v>
      </c>
    </row>
    <row r="720" spans="1:14">
      <c r="A720" s="20">
        <v>4310939821448</v>
      </c>
      <c r="B720" s="18" t="s">
        <v>16</v>
      </c>
      <c r="C720" s="21">
        <v>20201212</v>
      </c>
      <c r="D720" s="21">
        <v>610538201209</v>
      </c>
      <c r="E720" s="21" t="s">
        <v>16</v>
      </c>
      <c r="F720" s="21">
        <v>20201222</v>
      </c>
      <c r="G720" s="21" t="s">
        <v>17</v>
      </c>
      <c r="H720" s="21" t="s">
        <v>88</v>
      </c>
      <c r="I720" s="21" t="s">
        <v>101</v>
      </c>
      <c r="J720" s="21">
        <v>1.44</v>
      </c>
      <c r="K720" s="21" t="s">
        <v>20</v>
      </c>
      <c r="L720">
        <f t="shared" si="11"/>
        <v>2</v>
      </c>
      <c r="M720">
        <f>MATCH(H:H,价格表!$B$4:$B$35,0)</f>
        <v>19</v>
      </c>
      <c r="N720" s="27">
        <f>IF(J720&lt;=0.3,INDEX(价格表!$B$4:$I$31,M720,2),IF(AND(J720&gt;0.3,J720&lt;=1),INDEX(价格表!$B$4:$I$31,M720,3),IF(AND(J720&gt;1,J720&lt;=2.2),INDEX(价格表!$B$4:$I$31,M720,4),IF(AND(J720&gt;2.2,J720&lt;=3.3),INDEX(价格表!$B$4:$I$31,M720,5),IF(AND(J720&gt;3.3,J720&lt;=4),INDEX(价格表!$B$4:$I$31,M720,6),IF(AND(J720&gt;4,J720&lt;=5.5),INDEX(价格表!$B$4:$I$31,M720,7),IF(J720&gt;5.5,2.6+INDEX(价格表!$B$4:$I$31,M720,8)*L720)))))))</f>
        <v>2.15</v>
      </c>
    </row>
    <row r="721" spans="1:14">
      <c r="A721" s="20">
        <v>4310939826889</v>
      </c>
      <c r="B721" s="18" t="s">
        <v>16</v>
      </c>
      <c r="C721" s="21">
        <v>20201212</v>
      </c>
      <c r="D721" s="21">
        <v>610538201209</v>
      </c>
      <c r="E721" s="21" t="s">
        <v>16</v>
      </c>
      <c r="F721" s="21">
        <v>20201222</v>
      </c>
      <c r="G721" s="21" t="s">
        <v>17</v>
      </c>
      <c r="H721" s="21" t="s">
        <v>73</v>
      </c>
      <c r="I721" s="21" t="s">
        <v>92</v>
      </c>
      <c r="J721" s="21">
        <v>1.44</v>
      </c>
      <c r="K721" s="21" t="s">
        <v>20</v>
      </c>
      <c r="L721">
        <f t="shared" si="11"/>
        <v>2</v>
      </c>
      <c r="M721">
        <f>MATCH(H:H,价格表!$B$4:$B$35,0)</f>
        <v>7</v>
      </c>
      <c r="N721" s="27">
        <f>IF(J721&lt;=0.3,INDEX(价格表!$B$4:$I$31,M721,2),IF(AND(J721&gt;0.3,J721&lt;=1),INDEX(价格表!$B$4:$I$31,M721,3),IF(AND(J721&gt;1,J721&lt;=2.2),INDEX(价格表!$B$4:$I$31,M721,4),IF(AND(J721&gt;2.2,J721&lt;=3.3),INDEX(价格表!$B$4:$I$31,M721,5),IF(AND(J721&gt;3.3,J721&lt;=4),INDEX(价格表!$B$4:$I$31,M721,6),IF(AND(J721&gt;4,J721&lt;=5.5),INDEX(价格表!$B$4:$I$31,M721,7),IF(J721&gt;5.5,2.6+INDEX(价格表!$B$4:$I$31,M721,8)*L721)))))))</f>
        <v>2.15</v>
      </c>
    </row>
    <row r="722" spans="1:14">
      <c r="A722" s="20">
        <v>4310939826890</v>
      </c>
      <c r="B722" s="18" t="s">
        <v>16</v>
      </c>
      <c r="C722" s="21">
        <v>20201212</v>
      </c>
      <c r="D722" s="21">
        <v>610538201209</v>
      </c>
      <c r="E722" s="21" t="s">
        <v>16</v>
      </c>
      <c r="F722" s="21">
        <v>20201222</v>
      </c>
      <c r="G722" s="21" t="s">
        <v>17</v>
      </c>
      <c r="H722" s="21" t="s">
        <v>68</v>
      </c>
      <c r="I722" s="21" t="s">
        <v>97</v>
      </c>
      <c r="J722" s="21">
        <v>1.73</v>
      </c>
      <c r="K722" s="21" t="s">
        <v>20</v>
      </c>
      <c r="L722">
        <f t="shared" si="11"/>
        <v>2</v>
      </c>
      <c r="M722">
        <f>MATCH(H:H,价格表!$B$4:$B$35,0)</f>
        <v>5</v>
      </c>
      <c r="N722" s="27">
        <f>IF(J722&lt;=0.3,INDEX(价格表!$B$4:$I$31,M722,2),IF(AND(J722&gt;0.3,J722&lt;=1),INDEX(价格表!$B$4:$I$31,M722,3),IF(AND(J722&gt;1,J722&lt;=2.2),INDEX(价格表!$B$4:$I$31,M722,4),IF(AND(J722&gt;2.2,J722&lt;=3.3),INDEX(价格表!$B$4:$I$31,M722,5),IF(AND(J722&gt;3.3,J722&lt;=4),INDEX(价格表!$B$4:$I$31,M722,6),IF(AND(J722&gt;4,J722&lt;=5.5),INDEX(价格表!$B$4:$I$31,M722,7),IF(J722&gt;5.5,2.6+INDEX(价格表!$B$4:$I$31,M722,8)*L722)))))))</f>
        <v>2.15</v>
      </c>
    </row>
    <row r="723" spans="1:14">
      <c r="A723" s="20">
        <v>4310939826891</v>
      </c>
      <c r="B723" s="18" t="s">
        <v>16</v>
      </c>
      <c r="C723" s="21">
        <v>20201212</v>
      </c>
      <c r="D723" s="21">
        <v>610538201209</v>
      </c>
      <c r="E723" s="21" t="s">
        <v>16</v>
      </c>
      <c r="F723" s="21">
        <v>20201222</v>
      </c>
      <c r="G723" s="21" t="s">
        <v>17</v>
      </c>
      <c r="H723" s="21" t="s">
        <v>25</v>
      </c>
      <c r="I723" s="21" t="s">
        <v>26</v>
      </c>
      <c r="J723" s="21">
        <v>1.45</v>
      </c>
      <c r="K723" s="21" t="s">
        <v>20</v>
      </c>
      <c r="L723">
        <f t="shared" si="11"/>
        <v>2</v>
      </c>
      <c r="M723">
        <f>MATCH(H:H,价格表!$B$4:$B$35,0)</f>
        <v>25</v>
      </c>
      <c r="N723" s="27">
        <f>IF(J723&lt;=0.3,INDEX(价格表!$B$4:$I$31,M723,2),IF(AND(J723&gt;0.3,J723&lt;=1),INDEX(价格表!$B$4:$I$31,M723,3),IF(AND(J723&gt;1,J723&lt;=2.2),INDEX(价格表!$B$4:$I$31,M723,4),IF(AND(J723&gt;2.2,J723&lt;=3.3),INDEX(价格表!$B$4:$I$31,M723,5),IF(AND(J723&gt;3.3,J723&lt;=4),INDEX(价格表!$B$4:$I$31,M723,6),IF(AND(J723&gt;4,J723&lt;=5.5),INDEX(价格表!$B$4:$I$31,M723,7),IF(J723&gt;5.5,2.6+INDEX(价格表!$B$4:$I$31,M723,8)*L723)))))))</f>
        <v>2.15</v>
      </c>
    </row>
    <row r="724" spans="1:14">
      <c r="A724" s="20">
        <v>4310939826892</v>
      </c>
      <c r="B724" s="18" t="s">
        <v>16</v>
      </c>
      <c r="C724" s="21">
        <v>20201212</v>
      </c>
      <c r="D724" s="21">
        <v>610538201209</v>
      </c>
      <c r="E724" s="21" t="s">
        <v>16</v>
      </c>
      <c r="F724" s="21">
        <v>20201222</v>
      </c>
      <c r="G724" s="21" t="s">
        <v>17</v>
      </c>
      <c r="H724" s="21" t="s">
        <v>54</v>
      </c>
      <c r="I724" s="21" t="s">
        <v>129</v>
      </c>
      <c r="J724" s="21">
        <v>1.42</v>
      </c>
      <c r="K724" s="21" t="s">
        <v>20</v>
      </c>
      <c r="L724">
        <f t="shared" si="11"/>
        <v>2</v>
      </c>
      <c r="M724">
        <f>MATCH(H:H,价格表!$B$4:$B$35,0)</f>
        <v>14</v>
      </c>
      <c r="N724" s="27">
        <f>IF(J724&lt;=0.3,INDEX(价格表!$B$4:$I$31,M724,2),IF(AND(J724&gt;0.3,J724&lt;=1),INDEX(价格表!$B$4:$I$31,M724,3),IF(AND(J724&gt;1,J724&lt;=2.2),INDEX(价格表!$B$4:$I$31,M724,4),IF(AND(J724&gt;2.2,J724&lt;=3.3),INDEX(价格表!$B$4:$I$31,M724,5),IF(AND(J724&gt;3.3,J724&lt;=4),INDEX(价格表!$B$4:$I$31,M724,6),IF(AND(J724&gt;4,J724&lt;=5.5),INDEX(价格表!$B$4:$I$31,M724,7),IF(J724&gt;5.5,2.6+INDEX(价格表!$B$4:$I$31,M724,8)*L724)))))))</f>
        <v>2.15</v>
      </c>
    </row>
    <row r="725" spans="1:14">
      <c r="A725" s="20">
        <v>4310939826893</v>
      </c>
      <c r="B725" s="18" t="s">
        <v>16</v>
      </c>
      <c r="C725" s="21">
        <v>20201212</v>
      </c>
      <c r="D725" s="21">
        <v>610538201209</v>
      </c>
      <c r="E725" s="21" t="s">
        <v>16</v>
      </c>
      <c r="F725" s="21">
        <v>20201222</v>
      </c>
      <c r="G725" s="21" t="s">
        <v>17</v>
      </c>
      <c r="H725" s="21" t="s">
        <v>27</v>
      </c>
      <c r="I725" s="21" t="s">
        <v>176</v>
      </c>
      <c r="J725" s="21">
        <v>1.44</v>
      </c>
      <c r="K725" s="21" t="s">
        <v>20</v>
      </c>
      <c r="L725">
        <f t="shared" si="11"/>
        <v>2</v>
      </c>
      <c r="M725">
        <f>MATCH(H:H,价格表!$B$4:$B$35,0)</f>
        <v>3</v>
      </c>
      <c r="N725" s="27">
        <f>IF(J725&lt;=0.3,INDEX(价格表!$B$4:$I$31,M725,2),IF(AND(J725&gt;0.3,J725&lt;=1),INDEX(价格表!$B$4:$I$31,M725,3),IF(AND(J725&gt;1,J725&lt;=2.2),INDEX(价格表!$B$4:$I$31,M725,4),IF(AND(J725&gt;2.2,J725&lt;=3.3),INDEX(价格表!$B$4:$I$31,M725,5),IF(AND(J725&gt;3.3,J725&lt;=4),INDEX(价格表!$B$4:$I$31,M725,6),IF(AND(J725&gt;4,J725&lt;=5.5),INDEX(价格表!$B$4:$I$31,M725,7),IF(J725&gt;5.5,2.6+INDEX(价格表!$B$4:$I$31,M725,8)*L725)))))))</f>
        <v>2.15</v>
      </c>
    </row>
    <row r="726" spans="1:14">
      <c r="A726" s="20">
        <v>4310939826894</v>
      </c>
      <c r="B726" s="18" t="s">
        <v>16</v>
      </c>
      <c r="C726" s="21">
        <v>20201212</v>
      </c>
      <c r="D726" s="21">
        <v>610538201209</v>
      </c>
      <c r="E726" s="21" t="s">
        <v>16</v>
      </c>
      <c r="F726" s="21">
        <v>20201222</v>
      </c>
      <c r="G726" s="21" t="s">
        <v>17</v>
      </c>
      <c r="H726" s="21" t="s">
        <v>35</v>
      </c>
      <c r="I726" s="21" t="s">
        <v>239</v>
      </c>
      <c r="J726" s="21">
        <v>1.44</v>
      </c>
      <c r="K726" s="21" t="s">
        <v>20</v>
      </c>
      <c r="L726">
        <f t="shared" si="11"/>
        <v>2</v>
      </c>
      <c r="M726">
        <f>MATCH(H:H,价格表!$B$4:$B$35,0)</f>
        <v>22</v>
      </c>
      <c r="N726" s="27">
        <f>IF(J726&lt;=0.3,INDEX(价格表!$B$4:$I$31,M726,2),IF(AND(J726&gt;0.3,J726&lt;=1),INDEX(价格表!$B$4:$I$31,M726,3),IF(AND(J726&gt;1,J726&lt;=2.2),INDEX(价格表!$B$4:$I$31,M726,4),IF(AND(J726&gt;2.2,J726&lt;=3.3),INDEX(价格表!$B$4:$I$31,M726,5),IF(AND(J726&gt;3.3,J726&lt;=4),INDEX(价格表!$B$4:$I$31,M726,6),IF(AND(J726&gt;4,J726&lt;=5.5),INDEX(价格表!$B$4:$I$31,M726,7),IF(J726&gt;5.5,2.6+INDEX(价格表!$B$4:$I$31,M726,8)*L726)))))))</f>
        <v>2.15</v>
      </c>
    </row>
    <row r="727" spans="1:14">
      <c r="A727" s="20">
        <v>4310939826895</v>
      </c>
      <c r="B727" s="18" t="s">
        <v>16</v>
      </c>
      <c r="C727" s="21">
        <v>20201212</v>
      </c>
      <c r="D727" s="21">
        <v>610538201209</v>
      </c>
      <c r="E727" s="21" t="s">
        <v>16</v>
      </c>
      <c r="F727" s="21">
        <v>20201222</v>
      </c>
      <c r="G727" s="21" t="s">
        <v>17</v>
      </c>
      <c r="H727" s="21" t="s">
        <v>88</v>
      </c>
      <c r="I727" s="21" t="s">
        <v>110</v>
      </c>
      <c r="J727" s="21">
        <v>1.45</v>
      </c>
      <c r="K727" s="21" t="s">
        <v>20</v>
      </c>
      <c r="L727">
        <f t="shared" si="11"/>
        <v>2</v>
      </c>
      <c r="M727">
        <f>MATCH(H:H,价格表!$B$4:$B$35,0)</f>
        <v>19</v>
      </c>
      <c r="N727" s="27">
        <f>IF(J727&lt;=0.3,INDEX(价格表!$B$4:$I$31,M727,2),IF(AND(J727&gt;0.3,J727&lt;=1),INDEX(价格表!$B$4:$I$31,M727,3),IF(AND(J727&gt;1,J727&lt;=2.2),INDEX(价格表!$B$4:$I$31,M727,4),IF(AND(J727&gt;2.2,J727&lt;=3.3),INDEX(价格表!$B$4:$I$31,M727,5),IF(AND(J727&gt;3.3,J727&lt;=4),INDEX(价格表!$B$4:$I$31,M727,6),IF(AND(J727&gt;4,J727&lt;=5.5),INDEX(价格表!$B$4:$I$31,M727,7),IF(J727&gt;5.5,2.6+INDEX(价格表!$B$4:$I$31,M727,8)*L727)))))))</f>
        <v>2.15</v>
      </c>
    </row>
    <row r="728" spans="1:14">
      <c r="A728" s="20">
        <v>4310939826896</v>
      </c>
      <c r="B728" s="18" t="s">
        <v>16</v>
      </c>
      <c r="C728" s="21">
        <v>20201212</v>
      </c>
      <c r="D728" s="21">
        <v>610538201209</v>
      </c>
      <c r="E728" s="21" t="s">
        <v>16</v>
      </c>
      <c r="F728" s="21">
        <v>20201222</v>
      </c>
      <c r="G728" s="21" t="s">
        <v>17</v>
      </c>
      <c r="H728" s="21" t="s">
        <v>27</v>
      </c>
      <c r="I728" s="21" t="s">
        <v>49</v>
      </c>
      <c r="J728" s="21">
        <v>1.45</v>
      </c>
      <c r="K728" s="21" t="s">
        <v>20</v>
      </c>
      <c r="L728">
        <f t="shared" si="11"/>
        <v>2</v>
      </c>
      <c r="M728">
        <f>MATCH(H:H,价格表!$B$4:$B$35,0)</f>
        <v>3</v>
      </c>
      <c r="N728" s="27">
        <f>IF(J728&lt;=0.3,INDEX(价格表!$B$4:$I$31,M728,2),IF(AND(J728&gt;0.3,J728&lt;=1),INDEX(价格表!$B$4:$I$31,M728,3),IF(AND(J728&gt;1,J728&lt;=2.2),INDEX(价格表!$B$4:$I$31,M728,4),IF(AND(J728&gt;2.2,J728&lt;=3.3),INDEX(价格表!$B$4:$I$31,M728,5),IF(AND(J728&gt;3.3,J728&lt;=4),INDEX(价格表!$B$4:$I$31,M728,6),IF(AND(J728&gt;4,J728&lt;=5.5),INDEX(价格表!$B$4:$I$31,M728,7),IF(J728&gt;5.5,2.6+INDEX(价格表!$B$4:$I$31,M728,8)*L728)))))))</f>
        <v>2.15</v>
      </c>
    </row>
    <row r="729" spans="1:14">
      <c r="A729" s="20">
        <v>4310939826897</v>
      </c>
      <c r="B729" s="18" t="s">
        <v>16</v>
      </c>
      <c r="C729" s="21">
        <v>20201212</v>
      </c>
      <c r="D729" s="21">
        <v>610538201209</v>
      </c>
      <c r="E729" s="21" t="s">
        <v>16</v>
      </c>
      <c r="F729" s="21">
        <v>20201222</v>
      </c>
      <c r="G729" s="21" t="s">
        <v>17</v>
      </c>
      <c r="H729" s="21" t="s">
        <v>35</v>
      </c>
      <c r="I729" s="21" t="s">
        <v>102</v>
      </c>
      <c r="J729" s="21">
        <v>1.49</v>
      </c>
      <c r="K729" s="21" t="s">
        <v>20</v>
      </c>
      <c r="L729">
        <f t="shared" si="11"/>
        <v>2</v>
      </c>
      <c r="M729">
        <f>MATCH(H:H,价格表!$B$4:$B$35,0)</f>
        <v>22</v>
      </c>
      <c r="N729" s="27">
        <f>IF(J729&lt;=0.3,INDEX(价格表!$B$4:$I$31,M729,2),IF(AND(J729&gt;0.3,J729&lt;=1),INDEX(价格表!$B$4:$I$31,M729,3),IF(AND(J729&gt;1,J729&lt;=2.2),INDEX(价格表!$B$4:$I$31,M729,4),IF(AND(J729&gt;2.2,J729&lt;=3.3),INDEX(价格表!$B$4:$I$31,M729,5),IF(AND(J729&gt;3.3,J729&lt;=4),INDEX(价格表!$B$4:$I$31,M729,6),IF(AND(J729&gt;4,J729&lt;=5.5),INDEX(价格表!$B$4:$I$31,M729,7),IF(J729&gt;5.5,2.6+INDEX(价格表!$B$4:$I$31,M729,8)*L729)))))))</f>
        <v>2.15</v>
      </c>
    </row>
    <row r="730" spans="1:14">
      <c r="A730" s="20">
        <v>4310939826898</v>
      </c>
      <c r="B730" s="18" t="s">
        <v>16</v>
      </c>
      <c r="C730" s="21">
        <v>20201212</v>
      </c>
      <c r="D730" s="21">
        <v>610538201209</v>
      </c>
      <c r="E730" s="21" t="s">
        <v>16</v>
      </c>
      <c r="F730" s="21">
        <v>20201222</v>
      </c>
      <c r="G730" s="21" t="s">
        <v>17</v>
      </c>
      <c r="H730" s="21" t="s">
        <v>18</v>
      </c>
      <c r="I730" s="21" t="s">
        <v>53</v>
      </c>
      <c r="J730" s="21">
        <v>1.45</v>
      </c>
      <c r="K730" s="21" t="s">
        <v>20</v>
      </c>
      <c r="L730">
        <f t="shared" si="11"/>
        <v>2</v>
      </c>
      <c r="M730">
        <f>MATCH(H:H,价格表!$B$4:$B$35,0)</f>
        <v>1</v>
      </c>
      <c r="N730" s="27">
        <f>IF(J730&lt;=0.3,INDEX(价格表!$B$4:$I$31,M730,2),IF(AND(J730&gt;0.3,J730&lt;=1),INDEX(价格表!$B$4:$I$31,M730,3),IF(AND(J730&gt;1,J730&lt;=2.2),INDEX(价格表!$B$4:$I$31,M730,4),IF(AND(J730&gt;2.2,J730&lt;=3.3),INDEX(价格表!$B$4:$I$31,M730,5),IF(AND(J730&gt;3.3,J730&lt;=4),INDEX(价格表!$B$4:$I$31,M730,6),IF(AND(J730&gt;4,J730&lt;=5.5),INDEX(价格表!$B$4:$I$31,M730,7),IF(J730&gt;5.5,2.6+INDEX(价格表!$B$4:$I$31,M730,8)*L730)))))))</f>
        <v>2.15</v>
      </c>
    </row>
    <row r="731" spans="1:14">
      <c r="A731" s="20">
        <v>4310939827447</v>
      </c>
      <c r="B731" s="18" t="s">
        <v>16</v>
      </c>
      <c r="C731" s="21">
        <v>20201212</v>
      </c>
      <c r="D731" s="21">
        <v>610538201209</v>
      </c>
      <c r="E731" s="21" t="s">
        <v>16</v>
      </c>
      <c r="F731" s="21">
        <v>20201222</v>
      </c>
      <c r="G731" s="21" t="s">
        <v>17</v>
      </c>
      <c r="H731" s="21" t="s">
        <v>73</v>
      </c>
      <c r="I731" s="21" t="s">
        <v>184</v>
      </c>
      <c r="J731" s="21">
        <v>1.44</v>
      </c>
      <c r="K731" s="21" t="s">
        <v>20</v>
      </c>
      <c r="L731">
        <f t="shared" si="11"/>
        <v>2</v>
      </c>
      <c r="M731">
        <f>MATCH(H:H,价格表!$B$4:$B$35,0)</f>
        <v>7</v>
      </c>
      <c r="N731" s="27">
        <f>IF(J731&lt;=0.3,INDEX(价格表!$B$4:$I$31,M731,2),IF(AND(J731&gt;0.3,J731&lt;=1),INDEX(价格表!$B$4:$I$31,M731,3),IF(AND(J731&gt;1,J731&lt;=2.2),INDEX(价格表!$B$4:$I$31,M731,4),IF(AND(J731&gt;2.2,J731&lt;=3.3),INDEX(价格表!$B$4:$I$31,M731,5),IF(AND(J731&gt;3.3,J731&lt;=4),INDEX(价格表!$B$4:$I$31,M731,6),IF(AND(J731&gt;4,J731&lt;=5.5),INDEX(价格表!$B$4:$I$31,M731,7),IF(J731&gt;5.5,2.6+INDEX(价格表!$B$4:$I$31,M731,8)*L731)))))))</f>
        <v>2.15</v>
      </c>
    </row>
    <row r="732" spans="1:14">
      <c r="A732" s="20">
        <v>4310939827448</v>
      </c>
      <c r="B732" s="18" t="s">
        <v>16</v>
      </c>
      <c r="C732" s="21">
        <v>20201212</v>
      </c>
      <c r="D732" s="21">
        <v>610538201209</v>
      </c>
      <c r="E732" s="21" t="s">
        <v>16</v>
      </c>
      <c r="F732" s="21">
        <v>20201222</v>
      </c>
      <c r="G732" s="21" t="s">
        <v>17</v>
      </c>
      <c r="H732" s="21" t="s">
        <v>68</v>
      </c>
      <c r="I732" s="21" t="s">
        <v>97</v>
      </c>
      <c r="J732" s="21">
        <v>1.76</v>
      </c>
      <c r="K732" s="21" t="s">
        <v>20</v>
      </c>
      <c r="L732">
        <f t="shared" si="11"/>
        <v>2</v>
      </c>
      <c r="M732">
        <f>MATCH(H:H,价格表!$B$4:$B$35,0)</f>
        <v>5</v>
      </c>
      <c r="N732" s="27">
        <f>IF(J732&lt;=0.3,INDEX(价格表!$B$4:$I$31,M732,2),IF(AND(J732&gt;0.3,J732&lt;=1),INDEX(价格表!$B$4:$I$31,M732,3),IF(AND(J732&gt;1,J732&lt;=2.2),INDEX(价格表!$B$4:$I$31,M732,4),IF(AND(J732&gt;2.2,J732&lt;=3.3),INDEX(价格表!$B$4:$I$31,M732,5),IF(AND(J732&gt;3.3,J732&lt;=4),INDEX(价格表!$B$4:$I$31,M732,6),IF(AND(J732&gt;4,J732&lt;=5.5),INDEX(价格表!$B$4:$I$31,M732,7),IF(J732&gt;5.5,2.6+INDEX(价格表!$B$4:$I$31,M732,8)*L732)))))))</f>
        <v>2.15</v>
      </c>
    </row>
    <row r="733" spans="1:14">
      <c r="A733" s="20">
        <v>4310939827449</v>
      </c>
      <c r="B733" s="18" t="s">
        <v>16</v>
      </c>
      <c r="C733" s="21">
        <v>20201212</v>
      </c>
      <c r="D733" s="21">
        <v>610538201209</v>
      </c>
      <c r="E733" s="21" t="s">
        <v>16</v>
      </c>
      <c r="F733" s="21">
        <v>20201222</v>
      </c>
      <c r="G733" s="21" t="s">
        <v>17</v>
      </c>
      <c r="H733" s="21" t="s">
        <v>27</v>
      </c>
      <c r="I733" s="21" t="s">
        <v>128</v>
      </c>
      <c r="J733" s="21">
        <v>1.49</v>
      </c>
      <c r="K733" s="21" t="s">
        <v>20</v>
      </c>
      <c r="L733">
        <f t="shared" si="11"/>
        <v>2</v>
      </c>
      <c r="M733">
        <f>MATCH(H:H,价格表!$B$4:$B$35,0)</f>
        <v>3</v>
      </c>
      <c r="N733" s="27">
        <f>IF(J733&lt;=0.3,INDEX(价格表!$B$4:$I$31,M733,2),IF(AND(J733&gt;0.3,J733&lt;=1),INDEX(价格表!$B$4:$I$31,M733,3),IF(AND(J733&gt;1,J733&lt;=2.2),INDEX(价格表!$B$4:$I$31,M733,4),IF(AND(J733&gt;2.2,J733&lt;=3.3),INDEX(价格表!$B$4:$I$31,M733,5),IF(AND(J733&gt;3.3,J733&lt;=4),INDEX(价格表!$B$4:$I$31,M733,6),IF(AND(J733&gt;4,J733&lt;=5.5),INDEX(价格表!$B$4:$I$31,M733,7),IF(J733&gt;5.5,2.6+INDEX(价格表!$B$4:$I$31,M733,8)*L733)))))))</f>
        <v>2.15</v>
      </c>
    </row>
    <row r="734" spans="1:14">
      <c r="A734" s="20">
        <v>4310939827451</v>
      </c>
      <c r="B734" s="18" t="s">
        <v>16</v>
      </c>
      <c r="C734" s="21">
        <v>20201212</v>
      </c>
      <c r="D734" s="21">
        <v>610538201209</v>
      </c>
      <c r="E734" s="21" t="s">
        <v>16</v>
      </c>
      <c r="F734" s="21">
        <v>20201222</v>
      </c>
      <c r="G734" s="21" t="s">
        <v>17</v>
      </c>
      <c r="H734" s="21" t="s">
        <v>50</v>
      </c>
      <c r="I734" s="21" t="s">
        <v>125</v>
      </c>
      <c r="J734" s="21">
        <v>1.46</v>
      </c>
      <c r="K734" s="21" t="s">
        <v>20</v>
      </c>
      <c r="L734">
        <f t="shared" si="11"/>
        <v>2</v>
      </c>
      <c r="M734">
        <f>MATCH(H:H,价格表!$B$4:$B$35,0)</f>
        <v>4</v>
      </c>
      <c r="N734" s="27">
        <f>IF(J734&lt;=0.3,INDEX(价格表!$B$4:$I$31,M734,2),IF(AND(J734&gt;0.3,J734&lt;=1),INDEX(价格表!$B$4:$I$31,M734,3),IF(AND(J734&gt;1,J734&lt;=2.2),INDEX(价格表!$B$4:$I$31,M734,4),IF(AND(J734&gt;2.2,J734&lt;=3.3),INDEX(价格表!$B$4:$I$31,M734,5),IF(AND(J734&gt;3.3,J734&lt;=4),INDEX(价格表!$B$4:$I$31,M734,6),IF(AND(J734&gt;4,J734&lt;=5.5),INDEX(价格表!$B$4:$I$31,M734,7),IF(J734&gt;5.5,2.6+INDEX(价格表!$B$4:$I$31,M734,8)*L734)))))))</f>
        <v>2.15</v>
      </c>
    </row>
    <row r="735" spans="1:14">
      <c r="A735" s="20">
        <v>4310939827452</v>
      </c>
      <c r="B735" s="18" t="s">
        <v>16</v>
      </c>
      <c r="C735" s="21">
        <v>20201212</v>
      </c>
      <c r="D735" s="21">
        <v>610538201209</v>
      </c>
      <c r="E735" s="21" t="s">
        <v>16</v>
      </c>
      <c r="F735" s="21">
        <v>20201222</v>
      </c>
      <c r="G735" s="21" t="s">
        <v>17</v>
      </c>
      <c r="H735" s="21" t="s">
        <v>23</v>
      </c>
      <c r="I735" s="21" t="s">
        <v>99</v>
      </c>
      <c r="J735" s="21">
        <v>1.49</v>
      </c>
      <c r="K735" s="21" t="s">
        <v>20</v>
      </c>
      <c r="L735">
        <f t="shared" si="11"/>
        <v>2</v>
      </c>
      <c r="M735">
        <f>MATCH(H:H,价格表!$B$4:$B$35,0)</f>
        <v>15</v>
      </c>
      <c r="N735" s="27">
        <f>IF(J735&lt;=0.3,INDEX(价格表!$B$4:$I$31,M735,2),IF(AND(J735&gt;0.3,J735&lt;=1),INDEX(价格表!$B$4:$I$31,M735,3),IF(AND(J735&gt;1,J735&lt;=2.2),INDEX(价格表!$B$4:$I$31,M735,4),IF(AND(J735&gt;2.2,J735&lt;=3.3),INDEX(价格表!$B$4:$I$31,M735,5),IF(AND(J735&gt;3.3,J735&lt;=4),INDEX(价格表!$B$4:$I$31,M735,6),IF(AND(J735&gt;4,J735&lt;=5.5),INDEX(价格表!$B$4:$I$31,M735,7),IF(J735&gt;5.5,2.6+INDEX(价格表!$B$4:$I$31,M735,8)*L735)))))))</f>
        <v>2.15</v>
      </c>
    </row>
    <row r="736" spans="1:14">
      <c r="A736" s="20">
        <v>4310939827453</v>
      </c>
      <c r="B736" s="18" t="s">
        <v>16</v>
      </c>
      <c r="C736" s="21">
        <v>20201212</v>
      </c>
      <c r="D736" s="21">
        <v>610538201209</v>
      </c>
      <c r="E736" s="21" t="s">
        <v>16</v>
      </c>
      <c r="F736" s="21">
        <v>20201222</v>
      </c>
      <c r="G736" s="21" t="s">
        <v>17</v>
      </c>
      <c r="H736" s="21" t="s">
        <v>25</v>
      </c>
      <c r="I736" s="21" t="s">
        <v>84</v>
      </c>
      <c r="J736" s="21">
        <v>1.47</v>
      </c>
      <c r="K736" s="21" t="s">
        <v>20</v>
      </c>
      <c r="L736">
        <f t="shared" si="11"/>
        <v>2</v>
      </c>
      <c r="M736">
        <f>MATCH(H:H,价格表!$B$4:$B$35,0)</f>
        <v>25</v>
      </c>
      <c r="N736" s="27">
        <f>IF(J736&lt;=0.3,INDEX(价格表!$B$4:$I$31,M736,2),IF(AND(J736&gt;0.3,J736&lt;=1),INDEX(价格表!$B$4:$I$31,M736,3),IF(AND(J736&gt;1,J736&lt;=2.2),INDEX(价格表!$B$4:$I$31,M736,4),IF(AND(J736&gt;2.2,J736&lt;=3.3),INDEX(价格表!$B$4:$I$31,M736,5),IF(AND(J736&gt;3.3,J736&lt;=4),INDEX(价格表!$B$4:$I$31,M736,6),IF(AND(J736&gt;4,J736&lt;=5.5),INDEX(价格表!$B$4:$I$31,M736,7),IF(J736&gt;5.5,2.6+INDEX(价格表!$B$4:$I$31,M736,8)*L736)))))))</f>
        <v>2.15</v>
      </c>
    </row>
    <row r="737" spans="1:14">
      <c r="A737" s="20">
        <v>4310939827454</v>
      </c>
      <c r="B737" s="18" t="s">
        <v>16</v>
      </c>
      <c r="C737" s="21">
        <v>20201212</v>
      </c>
      <c r="D737" s="21">
        <v>610538201209</v>
      </c>
      <c r="E737" s="21" t="s">
        <v>16</v>
      </c>
      <c r="F737" s="21">
        <v>20201222</v>
      </c>
      <c r="G737" s="21" t="s">
        <v>17</v>
      </c>
      <c r="H737" s="21" t="s">
        <v>45</v>
      </c>
      <c r="I737" s="21" t="s">
        <v>46</v>
      </c>
      <c r="J737" s="21">
        <v>1.44</v>
      </c>
      <c r="K737" s="21" t="s">
        <v>20</v>
      </c>
      <c r="L737">
        <f t="shared" si="11"/>
        <v>2</v>
      </c>
      <c r="M737">
        <f>MATCH(H:H,价格表!$B$4:$B$35,0)</f>
        <v>9</v>
      </c>
      <c r="N737" s="27">
        <f>IF(J737&lt;=0.3,INDEX(价格表!$B$4:$I$31,M737,2),IF(AND(J737&gt;0.3,J737&lt;=1),INDEX(价格表!$B$4:$I$31,M737,3),IF(AND(J737&gt;1,J737&lt;=2.2),INDEX(价格表!$B$4:$I$31,M737,4),IF(AND(J737&gt;2.2,J737&lt;=3.3),INDEX(价格表!$B$4:$I$31,M737,5),IF(AND(J737&gt;3.3,J737&lt;=4),INDEX(价格表!$B$4:$I$31,M737,6),IF(AND(J737&gt;4,J737&lt;=5.5),INDEX(价格表!$B$4:$I$31,M737,7),IF(J737&gt;5.5,2.6+INDEX(价格表!$B$4:$I$31,M737,8)*L737)))))))</f>
        <v>2.15</v>
      </c>
    </row>
    <row r="738" spans="1:14">
      <c r="A738" s="20">
        <v>4310939827455</v>
      </c>
      <c r="B738" s="18" t="s">
        <v>16</v>
      </c>
      <c r="C738" s="21">
        <v>20201212</v>
      </c>
      <c r="D738" s="21">
        <v>610538201209</v>
      </c>
      <c r="E738" s="21" t="s">
        <v>16</v>
      </c>
      <c r="F738" s="21">
        <v>20201222</v>
      </c>
      <c r="G738" s="21" t="s">
        <v>17</v>
      </c>
      <c r="H738" s="21" t="s">
        <v>27</v>
      </c>
      <c r="I738" s="21" t="s">
        <v>211</v>
      </c>
      <c r="J738" s="21">
        <v>1.45</v>
      </c>
      <c r="K738" s="21" t="s">
        <v>20</v>
      </c>
      <c r="L738">
        <f t="shared" si="11"/>
        <v>2</v>
      </c>
      <c r="M738">
        <f>MATCH(H:H,价格表!$B$4:$B$35,0)</f>
        <v>3</v>
      </c>
      <c r="N738" s="27">
        <f>IF(J738&lt;=0.3,INDEX(价格表!$B$4:$I$31,M738,2),IF(AND(J738&gt;0.3,J738&lt;=1),INDEX(价格表!$B$4:$I$31,M738,3),IF(AND(J738&gt;1,J738&lt;=2.2),INDEX(价格表!$B$4:$I$31,M738,4),IF(AND(J738&gt;2.2,J738&lt;=3.3),INDEX(价格表!$B$4:$I$31,M738,5),IF(AND(J738&gt;3.3,J738&lt;=4),INDEX(价格表!$B$4:$I$31,M738,6),IF(AND(J738&gt;4,J738&lt;=5.5),INDEX(价格表!$B$4:$I$31,M738,7),IF(J738&gt;5.5,2.6+INDEX(价格表!$B$4:$I$31,M738,8)*L738)))))))</f>
        <v>2.15</v>
      </c>
    </row>
    <row r="739" spans="1:14">
      <c r="A739" s="20">
        <v>4310939827456</v>
      </c>
      <c r="B739" s="18" t="s">
        <v>16</v>
      </c>
      <c r="C739" s="21">
        <v>20201212</v>
      </c>
      <c r="D739" s="21">
        <v>610538201209</v>
      </c>
      <c r="E739" s="21" t="s">
        <v>16</v>
      </c>
      <c r="F739" s="21">
        <v>20201222</v>
      </c>
      <c r="G739" s="21" t="s">
        <v>17</v>
      </c>
      <c r="H739" s="21" t="s">
        <v>66</v>
      </c>
      <c r="I739" s="21" t="s">
        <v>222</v>
      </c>
      <c r="J739" s="21">
        <v>1.45</v>
      </c>
      <c r="K739" s="21" t="s">
        <v>20</v>
      </c>
      <c r="L739">
        <f t="shared" si="11"/>
        <v>2</v>
      </c>
      <c r="M739">
        <f>MATCH(H:H,价格表!$B$4:$B$35,0)</f>
        <v>17</v>
      </c>
      <c r="N739" s="27">
        <f>IF(J739&lt;=0.3,INDEX(价格表!$B$4:$I$31,M739,2),IF(AND(J739&gt;0.3,J739&lt;=1),INDEX(价格表!$B$4:$I$31,M739,3),IF(AND(J739&gt;1,J739&lt;=2.2),INDEX(价格表!$B$4:$I$31,M739,4),IF(AND(J739&gt;2.2,J739&lt;=3.3),INDEX(价格表!$B$4:$I$31,M739,5),IF(AND(J739&gt;3.3,J739&lt;=4),INDEX(价格表!$B$4:$I$31,M739,6),IF(AND(J739&gt;4,J739&lt;=5.5),INDEX(价格表!$B$4:$I$31,M739,7),IF(J739&gt;5.5,2.6+INDEX(价格表!$B$4:$I$31,M739,8)*L739)))))))</f>
        <v>2.15</v>
      </c>
    </row>
    <row r="740" spans="1:14">
      <c r="A740" s="20">
        <v>4310939829203</v>
      </c>
      <c r="B740" s="18" t="s">
        <v>16</v>
      </c>
      <c r="C740" s="21">
        <v>20201212</v>
      </c>
      <c r="D740" s="21">
        <v>610538201209</v>
      </c>
      <c r="E740" s="21" t="s">
        <v>16</v>
      </c>
      <c r="F740" s="21">
        <v>20201222</v>
      </c>
      <c r="G740" s="21" t="s">
        <v>17</v>
      </c>
      <c r="H740" s="21" t="s">
        <v>73</v>
      </c>
      <c r="I740" s="21" t="s">
        <v>138</v>
      </c>
      <c r="J740" s="21">
        <v>1.47</v>
      </c>
      <c r="K740" s="21" t="s">
        <v>20</v>
      </c>
      <c r="L740">
        <f t="shared" si="11"/>
        <v>2</v>
      </c>
      <c r="M740">
        <f>MATCH(H:H,价格表!$B$4:$B$35,0)</f>
        <v>7</v>
      </c>
      <c r="N740" s="27">
        <f>IF(J740&lt;=0.3,INDEX(价格表!$B$4:$I$31,M740,2),IF(AND(J740&gt;0.3,J740&lt;=1),INDEX(价格表!$B$4:$I$31,M740,3),IF(AND(J740&gt;1,J740&lt;=2.2),INDEX(价格表!$B$4:$I$31,M740,4),IF(AND(J740&gt;2.2,J740&lt;=3.3),INDEX(价格表!$B$4:$I$31,M740,5),IF(AND(J740&gt;3.3,J740&lt;=4),INDEX(价格表!$B$4:$I$31,M740,6),IF(AND(J740&gt;4,J740&lt;=5.5),INDEX(价格表!$B$4:$I$31,M740,7),IF(J740&gt;5.5,2.6+INDEX(价格表!$B$4:$I$31,M740,8)*L740)))))))</f>
        <v>2.15</v>
      </c>
    </row>
    <row r="741" spans="1:14">
      <c r="A741" s="20">
        <v>4310939829204</v>
      </c>
      <c r="B741" s="18" t="s">
        <v>16</v>
      </c>
      <c r="C741" s="21">
        <v>20201212</v>
      </c>
      <c r="D741" s="21">
        <v>610538201209</v>
      </c>
      <c r="E741" s="21" t="s">
        <v>16</v>
      </c>
      <c r="F741" s="21">
        <v>20201222</v>
      </c>
      <c r="G741" s="21" t="s">
        <v>17</v>
      </c>
      <c r="H741" s="21" t="s">
        <v>18</v>
      </c>
      <c r="I741" s="21" t="s">
        <v>53</v>
      </c>
      <c r="J741" s="21">
        <v>1.44</v>
      </c>
      <c r="K741" s="21" t="s">
        <v>20</v>
      </c>
      <c r="L741">
        <f t="shared" si="11"/>
        <v>2</v>
      </c>
      <c r="M741">
        <f>MATCH(H:H,价格表!$B$4:$B$35,0)</f>
        <v>1</v>
      </c>
      <c r="N741" s="27">
        <f>IF(J741&lt;=0.3,INDEX(价格表!$B$4:$I$31,M741,2),IF(AND(J741&gt;0.3,J741&lt;=1),INDEX(价格表!$B$4:$I$31,M741,3),IF(AND(J741&gt;1,J741&lt;=2.2),INDEX(价格表!$B$4:$I$31,M741,4),IF(AND(J741&gt;2.2,J741&lt;=3.3),INDEX(价格表!$B$4:$I$31,M741,5),IF(AND(J741&gt;3.3,J741&lt;=4),INDEX(价格表!$B$4:$I$31,M741,6),IF(AND(J741&gt;4,J741&lt;=5.5),INDEX(价格表!$B$4:$I$31,M741,7),IF(J741&gt;5.5,2.6+INDEX(价格表!$B$4:$I$31,M741,8)*L741)))))))</f>
        <v>2.15</v>
      </c>
    </row>
    <row r="742" spans="1:14">
      <c r="A742" s="20">
        <v>4310939829206</v>
      </c>
      <c r="B742" s="18" t="s">
        <v>16</v>
      </c>
      <c r="C742" s="21">
        <v>20201212</v>
      </c>
      <c r="D742" s="21">
        <v>610538201209</v>
      </c>
      <c r="E742" s="21" t="s">
        <v>16</v>
      </c>
      <c r="F742" s="21">
        <v>20201222</v>
      </c>
      <c r="G742" s="21" t="s">
        <v>17</v>
      </c>
      <c r="H742" s="21" t="s">
        <v>54</v>
      </c>
      <c r="I742" s="21" t="s">
        <v>213</v>
      </c>
      <c r="J742" s="21">
        <v>1.58</v>
      </c>
      <c r="K742" s="21" t="s">
        <v>20</v>
      </c>
      <c r="L742">
        <f t="shared" si="11"/>
        <v>2</v>
      </c>
      <c r="M742">
        <f>MATCH(H:H,价格表!$B$4:$B$35,0)</f>
        <v>14</v>
      </c>
      <c r="N742" s="27">
        <f>IF(J742&lt;=0.3,INDEX(价格表!$B$4:$I$31,M742,2),IF(AND(J742&gt;0.3,J742&lt;=1),INDEX(价格表!$B$4:$I$31,M742,3),IF(AND(J742&gt;1,J742&lt;=2.2),INDEX(价格表!$B$4:$I$31,M742,4),IF(AND(J742&gt;2.2,J742&lt;=3.3),INDEX(价格表!$B$4:$I$31,M742,5),IF(AND(J742&gt;3.3,J742&lt;=4),INDEX(价格表!$B$4:$I$31,M742,6),IF(AND(J742&gt;4,J742&lt;=5.5),INDEX(价格表!$B$4:$I$31,M742,7),IF(J742&gt;5.5,2.6+INDEX(价格表!$B$4:$I$31,M742,8)*L742)))))))</f>
        <v>2.15</v>
      </c>
    </row>
    <row r="743" spans="1:14">
      <c r="A743" s="20">
        <v>4310939829207</v>
      </c>
      <c r="B743" s="18" t="s">
        <v>16</v>
      </c>
      <c r="C743" s="21">
        <v>20201212</v>
      </c>
      <c r="D743" s="21">
        <v>610538201209</v>
      </c>
      <c r="E743" s="21" t="s">
        <v>16</v>
      </c>
      <c r="F743" s="21">
        <v>20201222</v>
      </c>
      <c r="G743" s="21" t="s">
        <v>17</v>
      </c>
      <c r="H743" s="21" t="s">
        <v>39</v>
      </c>
      <c r="I743" s="21" t="s">
        <v>255</v>
      </c>
      <c r="J743" s="21">
        <v>1.49</v>
      </c>
      <c r="K743" s="21" t="s">
        <v>20</v>
      </c>
      <c r="L743">
        <f t="shared" si="11"/>
        <v>2</v>
      </c>
      <c r="M743">
        <f>MATCH(H:H,价格表!$B$4:$B$35,0)</f>
        <v>23</v>
      </c>
      <c r="N743" s="27">
        <f>IF(J743&lt;=0.3,INDEX(价格表!$B$4:$I$31,M743,2),IF(AND(J743&gt;0.3,J743&lt;=1),INDEX(价格表!$B$4:$I$31,M743,3),IF(AND(J743&gt;1,J743&lt;=2.2),INDEX(价格表!$B$4:$I$31,M743,4),IF(AND(J743&gt;2.2,J743&lt;=3.3),INDEX(价格表!$B$4:$I$31,M743,5),IF(AND(J743&gt;3.3,J743&lt;=4),INDEX(价格表!$B$4:$I$31,M743,6),IF(AND(J743&gt;4,J743&lt;=5.5),INDEX(价格表!$B$4:$I$31,M743,7),IF(J743&gt;5.5,2.6+INDEX(价格表!$B$4:$I$31,M743,8)*L743)))))))</f>
        <v>2.15</v>
      </c>
    </row>
    <row r="744" spans="1:14">
      <c r="A744" s="20">
        <v>4310939829209</v>
      </c>
      <c r="B744" s="18" t="s">
        <v>16</v>
      </c>
      <c r="C744" s="21">
        <v>20201212</v>
      </c>
      <c r="D744" s="21">
        <v>610538201209</v>
      </c>
      <c r="E744" s="21" t="s">
        <v>16</v>
      </c>
      <c r="F744" s="21">
        <v>20201222</v>
      </c>
      <c r="G744" s="21" t="s">
        <v>17</v>
      </c>
      <c r="H744" s="21" t="s">
        <v>88</v>
      </c>
      <c r="I744" s="21" t="s">
        <v>101</v>
      </c>
      <c r="J744" s="21">
        <v>1.45</v>
      </c>
      <c r="K744" s="21" t="s">
        <v>20</v>
      </c>
      <c r="L744">
        <f t="shared" si="11"/>
        <v>2</v>
      </c>
      <c r="M744">
        <f>MATCH(H:H,价格表!$B$4:$B$35,0)</f>
        <v>19</v>
      </c>
      <c r="N744" s="27">
        <f>IF(J744&lt;=0.3,INDEX(价格表!$B$4:$I$31,M744,2),IF(AND(J744&gt;0.3,J744&lt;=1),INDEX(价格表!$B$4:$I$31,M744,3),IF(AND(J744&gt;1,J744&lt;=2.2),INDEX(价格表!$B$4:$I$31,M744,4),IF(AND(J744&gt;2.2,J744&lt;=3.3),INDEX(价格表!$B$4:$I$31,M744,5),IF(AND(J744&gt;3.3,J744&lt;=4),INDEX(价格表!$B$4:$I$31,M744,6),IF(AND(J744&gt;4,J744&lt;=5.5),INDEX(价格表!$B$4:$I$31,M744,7),IF(J744&gt;5.5,2.6+INDEX(价格表!$B$4:$I$31,M744,8)*L744)))))))</f>
        <v>2.15</v>
      </c>
    </row>
    <row r="745" spans="1:14">
      <c r="A745" s="20">
        <v>4310939829211</v>
      </c>
      <c r="B745" s="18" t="s">
        <v>16</v>
      </c>
      <c r="C745" s="21">
        <v>20201212</v>
      </c>
      <c r="D745" s="21">
        <v>610538201209</v>
      </c>
      <c r="E745" s="21" t="s">
        <v>16</v>
      </c>
      <c r="F745" s="21">
        <v>20201222</v>
      </c>
      <c r="G745" s="21" t="s">
        <v>17</v>
      </c>
      <c r="H745" s="21" t="s">
        <v>54</v>
      </c>
      <c r="I745" s="21" t="s">
        <v>78</v>
      </c>
      <c r="J745" s="21">
        <v>1.47</v>
      </c>
      <c r="K745" s="21" t="s">
        <v>20</v>
      </c>
      <c r="L745">
        <f t="shared" si="11"/>
        <v>2</v>
      </c>
      <c r="M745">
        <f>MATCH(H:H,价格表!$B$4:$B$35,0)</f>
        <v>14</v>
      </c>
      <c r="N745" s="27">
        <f>IF(J745&lt;=0.3,INDEX(价格表!$B$4:$I$31,M745,2),IF(AND(J745&gt;0.3,J745&lt;=1),INDEX(价格表!$B$4:$I$31,M745,3),IF(AND(J745&gt;1,J745&lt;=2.2),INDEX(价格表!$B$4:$I$31,M745,4),IF(AND(J745&gt;2.2,J745&lt;=3.3),INDEX(价格表!$B$4:$I$31,M745,5),IF(AND(J745&gt;3.3,J745&lt;=4),INDEX(价格表!$B$4:$I$31,M745,6),IF(AND(J745&gt;4,J745&lt;=5.5),INDEX(价格表!$B$4:$I$31,M745,7),IF(J745&gt;5.5,2.6+INDEX(价格表!$B$4:$I$31,M745,8)*L745)))))))</f>
        <v>2.15</v>
      </c>
    </row>
    <row r="746" spans="1:14">
      <c r="A746" s="20">
        <v>4310939829212</v>
      </c>
      <c r="B746" s="18" t="s">
        <v>16</v>
      </c>
      <c r="C746" s="21">
        <v>20201212</v>
      </c>
      <c r="D746" s="21">
        <v>610538201209</v>
      </c>
      <c r="E746" s="21" t="s">
        <v>16</v>
      </c>
      <c r="F746" s="21">
        <v>20201222</v>
      </c>
      <c r="G746" s="21" t="s">
        <v>17</v>
      </c>
      <c r="H746" s="21" t="s">
        <v>50</v>
      </c>
      <c r="I746" s="21" t="s">
        <v>62</v>
      </c>
      <c r="J746" s="21">
        <v>1.6</v>
      </c>
      <c r="K746" s="21" t="s">
        <v>20</v>
      </c>
      <c r="L746">
        <f t="shared" si="11"/>
        <v>2</v>
      </c>
      <c r="M746">
        <f>MATCH(H:H,价格表!$B$4:$B$35,0)</f>
        <v>4</v>
      </c>
      <c r="N746" s="27">
        <f>IF(J746&lt;=0.3,INDEX(价格表!$B$4:$I$31,M746,2),IF(AND(J746&gt;0.3,J746&lt;=1),INDEX(价格表!$B$4:$I$31,M746,3),IF(AND(J746&gt;1,J746&lt;=2.2),INDEX(价格表!$B$4:$I$31,M746,4),IF(AND(J746&gt;2.2,J746&lt;=3.3),INDEX(价格表!$B$4:$I$31,M746,5),IF(AND(J746&gt;3.3,J746&lt;=4),INDEX(价格表!$B$4:$I$31,M746,6),IF(AND(J746&gt;4,J746&lt;=5.5),INDEX(价格表!$B$4:$I$31,M746,7),IF(J746&gt;5.5,2.6+INDEX(价格表!$B$4:$I$31,M746,8)*L746)))))))</f>
        <v>2.15</v>
      </c>
    </row>
    <row r="747" spans="1:14">
      <c r="A747" s="20">
        <v>4310939833752</v>
      </c>
      <c r="B747" s="18" t="s">
        <v>16</v>
      </c>
      <c r="C747" s="21">
        <v>20201212</v>
      </c>
      <c r="D747" s="21">
        <v>610538201209</v>
      </c>
      <c r="E747" s="21" t="s">
        <v>16</v>
      </c>
      <c r="F747" s="21">
        <v>20201222</v>
      </c>
      <c r="G747" s="21" t="s">
        <v>17</v>
      </c>
      <c r="H747" s="21" t="s">
        <v>73</v>
      </c>
      <c r="I747" s="21" t="s">
        <v>256</v>
      </c>
      <c r="J747" s="21">
        <v>1.44</v>
      </c>
      <c r="K747" s="21" t="s">
        <v>20</v>
      </c>
      <c r="L747">
        <f t="shared" si="11"/>
        <v>2</v>
      </c>
      <c r="M747">
        <f>MATCH(H:H,价格表!$B$4:$B$35,0)</f>
        <v>7</v>
      </c>
      <c r="N747" s="27">
        <f>IF(J747&lt;=0.3,INDEX(价格表!$B$4:$I$31,M747,2),IF(AND(J747&gt;0.3,J747&lt;=1),INDEX(价格表!$B$4:$I$31,M747,3),IF(AND(J747&gt;1,J747&lt;=2.2),INDEX(价格表!$B$4:$I$31,M747,4),IF(AND(J747&gt;2.2,J747&lt;=3.3),INDEX(价格表!$B$4:$I$31,M747,5),IF(AND(J747&gt;3.3,J747&lt;=4),INDEX(价格表!$B$4:$I$31,M747,6),IF(AND(J747&gt;4,J747&lt;=5.5),INDEX(价格表!$B$4:$I$31,M747,7),IF(J747&gt;5.5,2.6+INDEX(价格表!$B$4:$I$31,M747,8)*L747)))))))</f>
        <v>2.15</v>
      </c>
    </row>
    <row r="748" spans="1:14">
      <c r="A748" s="20">
        <v>4310939833753</v>
      </c>
      <c r="B748" s="18" t="s">
        <v>16</v>
      </c>
      <c r="C748" s="21">
        <v>20201212</v>
      </c>
      <c r="D748" s="21">
        <v>610538201209</v>
      </c>
      <c r="E748" s="21" t="s">
        <v>16</v>
      </c>
      <c r="F748" s="21">
        <v>20201222</v>
      </c>
      <c r="G748" s="21" t="s">
        <v>17</v>
      </c>
      <c r="H748" s="21" t="s">
        <v>75</v>
      </c>
      <c r="I748" s="21" t="s">
        <v>114</v>
      </c>
      <c r="J748" s="21">
        <v>1.44</v>
      </c>
      <c r="K748" s="21" t="s">
        <v>20</v>
      </c>
      <c r="L748">
        <f t="shared" si="11"/>
        <v>2</v>
      </c>
      <c r="M748">
        <f>MATCH(H:H,价格表!$B$4:$B$35,0)</f>
        <v>24</v>
      </c>
      <c r="N748" s="27">
        <f>IF(J748&lt;=0.3,INDEX(价格表!$B$4:$I$31,M748,2),IF(AND(J748&gt;0.3,J748&lt;=1),INDEX(价格表!$B$4:$I$31,M748,3),IF(AND(J748&gt;1,J748&lt;=2.2),INDEX(价格表!$B$4:$I$31,M748,4),IF(AND(J748&gt;2.2,J748&lt;=3.3),INDEX(价格表!$B$4:$I$31,M748,5),IF(AND(J748&gt;3.3,J748&lt;=4),INDEX(价格表!$B$4:$I$31,M748,6),IF(AND(J748&gt;4,J748&lt;=5.5),INDEX(价格表!$B$4:$I$31,M748,7),IF(J748&gt;5.5,2.6+INDEX(价格表!$B$4:$I$31,M748,8)*L748)))))))</f>
        <v>2.15</v>
      </c>
    </row>
    <row r="749" spans="1:14">
      <c r="A749" s="20">
        <v>4310939833754</v>
      </c>
      <c r="B749" s="18" t="s">
        <v>16</v>
      </c>
      <c r="C749" s="21">
        <v>20201212</v>
      </c>
      <c r="D749" s="21">
        <v>610538201209</v>
      </c>
      <c r="E749" s="21" t="s">
        <v>16</v>
      </c>
      <c r="F749" s="21">
        <v>20201222</v>
      </c>
      <c r="G749" s="21" t="s">
        <v>17</v>
      </c>
      <c r="H749" s="21" t="s">
        <v>73</v>
      </c>
      <c r="I749" s="21" t="s">
        <v>80</v>
      </c>
      <c r="J749" s="21">
        <v>1.47</v>
      </c>
      <c r="K749" s="21" t="s">
        <v>20</v>
      </c>
      <c r="L749">
        <f t="shared" si="11"/>
        <v>2</v>
      </c>
      <c r="M749">
        <f>MATCH(H:H,价格表!$B$4:$B$35,0)</f>
        <v>7</v>
      </c>
      <c r="N749" s="27">
        <f>IF(J749&lt;=0.3,INDEX(价格表!$B$4:$I$31,M749,2),IF(AND(J749&gt;0.3,J749&lt;=1),INDEX(价格表!$B$4:$I$31,M749,3),IF(AND(J749&gt;1,J749&lt;=2.2),INDEX(价格表!$B$4:$I$31,M749,4),IF(AND(J749&gt;2.2,J749&lt;=3.3),INDEX(价格表!$B$4:$I$31,M749,5),IF(AND(J749&gt;3.3,J749&lt;=4),INDEX(价格表!$B$4:$I$31,M749,6),IF(AND(J749&gt;4,J749&lt;=5.5),INDEX(价格表!$B$4:$I$31,M749,7),IF(J749&gt;5.5,2.6+INDEX(价格表!$B$4:$I$31,M749,8)*L749)))))))</f>
        <v>2.15</v>
      </c>
    </row>
    <row r="750" spans="1:14">
      <c r="A750" s="20">
        <v>4310939833755</v>
      </c>
      <c r="B750" s="18" t="s">
        <v>16</v>
      </c>
      <c r="C750" s="21">
        <v>20201212</v>
      </c>
      <c r="D750" s="21">
        <v>610538201209</v>
      </c>
      <c r="E750" s="21" t="s">
        <v>16</v>
      </c>
      <c r="F750" s="21">
        <v>20201222</v>
      </c>
      <c r="G750" s="21" t="s">
        <v>17</v>
      </c>
      <c r="H750" s="21" t="s">
        <v>27</v>
      </c>
      <c r="I750" s="21" t="s">
        <v>128</v>
      </c>
      <c r="J750" s="21">
        <v>1.45</v>
      </c>
      <c r="K750" s="21" t="s">
        <v>20</v>
      </c>
      <c r="L750">
        <f t="shared" si="11"/>
        <v>2</v>
      </c>
      <c r="M750">
        <f>MATCH(H:H,价格表!$B$4:$B$35,0)</f>
        <v>3</v>
      </c>
      <c r="N750" s="27">
        <f>IF(J750&lt;=0.3,INDEX(价格表!$B$4:$I$31,M750,2),IF(AND(J750&gt;0.3,J750&lt;=1),INDEX(价格表!$B$4:$I$31,M750,3),IF(AND(J750&gt;1,J750&lt;=2.2),INDEX(价格表!$B$4:$I$31,M750,4),IF(AND(J750&gt;2.2,J750&lt;=3.3),INDEX(价格表!$B$4:$I$31,M750,5),IF(AND(J750&gt;3.3,J750&lt;=4),INDEX(价格表!$B$4:$I$31,M750,6),IF(AND(J750&gt;4,J750&lt;=5.5),INDEX(价格表!$B$4:$I$31,M750,7),IF(J750&gt;5.5,2.6+INDEX(价格表!$B$4:$I$31,M750,8)*L750)))))))</f>
        <v>2.15</v>
      </c>
    </row>
    <row r="751" spans="1:14">
      <c r="A751" s="20">
        <v>4310939833756</v>
      </c>
      <c r="B751" s="18" t="s">
        <v>16</v>
      </c>
      <c r="C751" s="21">
        <v>20201212</v>
      </c>
      <c r="D751" s="21">
        <v>610538201209</v>
      </c>
      <c r="E751" s="21" t="s">
        <v>16</v>
      </c>
      <c r="F751" s="21">
        <v>20201222</v>
      </c>
      <c r="G751" s="21" t="s">
        <v>17</v>
      </c>
      <c r="H751" s="21" t="s">
        <v>66</v>
      </c>
      <c r="I751" s="21" t="s">
        <v>67</v>
      </c>
      <c r="J751" s="21">
        <v>1.42</v>
      </c>
      <c r="K751" s="21" t="s">
        <v>20</v>
      </c>
      <c r="L751">
        <f t="shared" si="11"/>
        <v>2</v>
      </c>
      <c r="M751">
        <f>MATCH(H:H,价格表!$B$4:$B$35,0)</f>
        <v>17</v>
      </c>
      <c r="N751" s="27">
        <f>IF(J751&lt;=0.3,INDEX(价格表!$B$4:$I$31,M751,2),IF(AND(J751&gt;0.3,J751&lt;=1),INDEX(价格表!$B$4:$I$31,M751,3),IF(AND(J751&gt;1,J751&lt;=2.2),INDEX(价格表!$B$4:$I$31,M751,4),IF(AND(J751&gt;2.2,J751&lt;=3.3),INDEX(价格表!$B$4:$I$31,M751,5),IF(AND(J751&gt;3.3,J751&lt;=4),INDEX(价格表!$B$4:$I$31,M751,6),IF(AND(J751&gt;4,J751&lt;=5.5),INDEX(价格表!$B$4:$I$31,M751,7),IF(J751&gt;5.5,2.6+INDEX(价格表!$B$4:$I$31,M751,8)*L751)))))))</f>
        <v>2.15</v>
      </c>
    </row>
    <row r="752" spans="1:14">
      <c r="A752" s="20">
        <v>4310939833757</v>
      </c>
      <c r="B752" s="18" t="s">
        <v>16</v>
      </c>
      <c r="C752" s="21">
        <v>20201212</v>
      </c>
      <c r="D752" s="21">
        <v>610538201209</v>
      </c>
      <c r="E752" s="21" t="s">
        <v>16</v>
      </c>
      <c r="F752" s="21">
        <v>20201222</v>
      </c>
      <c r="G752" s="21" t="s">
        <v>17</v>
      </c>
      <c r="H752" s="21" t="s">
        <v>35</v>
      </c>
      <c r="I752" s="21" t="s">
        <v>102</v>
      </c>
      <c r="J752" s="21">
        <v>1.44</v>
      </c>
      <c r="K752" s="21" t="s">
        <v>20</v>
      </c>
      <c r="L752">
        <f t="shared" si="11"/>
        <v>2</v>
      </c>
      <c r="M752">
        <f>MATCH(H:H,价格表!$B$4:$B$35,0)</f>
        <v>22</v>
      </c>
      <c r="N752" s="27">
        <f>IF(J752&lt;=0.3,INDEX(价格表!$B$4:$I$31,M752,2),IF(AND(J752&gt;0.3,J752&lt;=1),INDEX(价格表!$B$4:$I$31,M752,3),IF(AND(J752&gt;1,J752&lt;=2.2),INDEX(价格表!$B$4:$I$31,M752,4),IF(AND(J752&gt;2.2,J752&lt;=3.3),INDEX(价格表!$B$4:$I$31,M752,5),IF(AND(J752&gt;3.3,J752&lt;=4),INDEX(价格表!$B$4:$I$31,M752,6),IF(AND(J752&gt;4,J752&lt;=5.5),INDEX(价格表!$B$4:$I$31,M752,7),IF(J752&gt;5.5,2.6+INDEX(价格表!$B$4:$I$31,M752,8)*L752)))))))</f>
        <v>2.15</v>
      </c>
    </row>
    <row r="753" spans="1:14">
      <c r="A753" s="20">
        <v>4310939833758</v>
      </c>
      <c r="B753" s="18" t="s">
        <v>16</v>
      </c>
      <c r="C753" s="21">
        <v>20201212</v>
      </c>
      <c r="D753" s="21">
        <v>610538201209</v>
      </c>
      <c r="E753" s="21" t="s">
        <v>16</v>
      </c>
      <c r="F753" s="21">
        <v>20201222</v>
      </c>
      <c r="G753" s="21" t="s">
        <v>17</v>
      </c>
      <c r="H753" s="21" t="s">
        <v>37</v>
      </c>
      <c r="I753" s="21" t="s">
        <v>90</v>
      </c>
      <c r="J753" s="21">
        <v>1.57</v>
      </c>
      <c r="K753" s="21" t="s">
        <v>20</v>
      </c>
      <c r="L753">
        <f t="shared" si="11"/>
        <v>2</v>
      </c>
      <c r="M753">
        <f>MATCH(H:H,价格表!$B$4:$B$35,0)</f>
        <v>12</v>
      </c>
      <c r="N753" s="27">
        <f>IF(J753&lt;=0.3,INDEX(价格表!$B$4:$I$31,M753,2),IF(AND(J753&gt;0.3,J753&lt;=1),INDEX(价格表!$B$4:$I$31,M753,3),IF(AND(J753&gt;1,J753&lt;=2.2),INDEX(价格表!$B$4:$I$31,M753,4),IF(AND(J753&gt;2.2,J753&lt;=3.3),INDEX(价格表!$B$4:$I$31,M753,5),IF(AND(J753&gt;3.3,J753&lt;=4),INDEX(价格表!$B$4:$I$31,M753,6),IF(AND(J753&gt;4,J753&lt;=5.5),INDEX(价格表!$B$4:$I$31,M753,7),IF(J753&gt;5.5,2.6+INDEX(价格表!$B$4:$I$31,M753,8)*L753)))))))</f>
        <v>2.15</v>
      </c>
    </row>
    <row r="754" spans="1:14">
      <c r="A754" s="20">
        <v>4310939833760</v>
      </c>
      <c r="B754" s="18" t="s">
        <v>16</v>
      </c>
      <c r="C754" s="21">
        <v>20201212</v>
      </c>
      <c r="D754" s="21">
        <v>610538201209</v>
      </c>
      <c r="E754" s="21" t="s">
        <v>16</v>
      </c>
      <c r="F754" s="21">
        <v>20201222</v>
      </c>
      <c r="G754" s="21" t="s">
        <v>17</v>
      </c>
      <c r="H754" s="21" t="s">
        <v>158</v>
      </c>
      <c r="I754" s="21" t="s">
        <v>257</v>
      </c>
      <c r="J754" s="21">
        <v>1.42</v>
      </c>
      <c r="K754" s="21" t="s">
        <v>20</v>
      </c>
      <c r="L754">
        <f t="shared" si="11"/>
        <v>2</v>
      </c>
      <c r="M754">
        <f>MATCH(H:H,价格表!$B$4:$B$35,0)</f>
        <v>31</v>
      </c>
      <c r="N754" s="27">
        <f>L754*12+3</f>
        <v>27</v>
      </c>
    </row>
    <row r="755" spans="1:14">
      <c r="A755" s="20">
        <v>4310939835510</v>
      </c>
      <c r="B755" s="18" t="s">
        <v>16</v>
      </c>
      <c r="C755" s="21">
        <v>20201212</v>
      </c>
      <c r="D755" s="21">
        <v>610538201209</v>
      </c>
      <c r="E755" s="21" t="s">
        <v>16</v>
      </c>
      <c r="F755" s="21">
        <v>20201222</v>
      </c>
      <c r="G755" s="21" t="s">
        <v>17</v>
      </c>
      <c r="H755" s="21" t="s">
        <v>50</v>
      </c>
      <c r="I755" s="21" t="s">
        <v>177</v>
      </c>
      <c r="J755" s="21">
        <v>1.44</v>
      </c>
      <c r="K755" s="21" t="s">
        <v>20</v>
      </c>
      <c r="L755">
        <f t="shared" si="11"/>
        <v>2</v>
      </c>
      <c r="M755">
        <f>MATCH(H:H,价格表!$B$4:$B$35,0)</f>
        <v>4</v>
      </c>
      <c r="N755" s="27">
        <f>IF(J755&lt;=0.3,INDEX(价格表!$B$4:$I$31,M755,2),IF(AND(J755&gt;0.3,J755&lt;=1),INDEX(价格表!$B$4:$I$31,M755,3),IF(AND(J755&gt;1,J755&lt;=2.2),INDEX(价格表!$B$4:$I$31,M755,4),IF(AND(J755&gt;2.2,J755&lt;=3.3),INDEX(价格表!$B$4:$I$31,M755,5),IF(AND(J755&gt;3.3,J755&lt;=4),INDEX(价格表!$B$4:$I$31,M755,6),IF(AND(J755&gt;4,J755&lt;=5.5),INDEX(价格表!$B$4:$I$31,M755,7),IF(J755&gt;5.5,2.6+INDEX(价格表!$B$4:$I$31,M755,8)*L755)))))))</f>
        <v>2.15</v>
      </c>
    </row>
    <row r="756" spans="1:14">
      <c r="A756" s="20">
        <v>4310939835511</v>
      </c>
      <c r="B756" s="18" t="s">
        <v>16</v>
      </c>
      <c r="C756" s="21">
        <v>20201212</v>
      </c>
      <c r="D756" s="21">
        <v>610538201209</v>
      </c>
      <c r="E756" s="21" t="s">
        <v>16</v>
      </c>
      <c r="F756" s="21">
        <v>20201222</v>
      </c>
      <c r="G756" s="21" t="s">
        <v>17</v>
      </c>
      <c r="H756" s="21" t="s">
        <v>37</v>
      </c>
      <c r="I756" s="21" t="s">
        <v>72</v>
      </c>
      <c r="J756" s="21">
        <v>1.44</v>
      </c>
      <c r="K756" s="21" t="s">
        <v>20</v>
      </c>
      <c r="L756">
        <f t="shared" si="11"/>
        <v>2</v>
      </c>
      <c r="M756">
        <f>MATCH(H:H,价格表!$B$4:$B$35,0)</f>
        <v>12</v>
      </c>
      <c r="N756" s="27">
        <f>IF(J756&lt;=0.3,INDEX(价格表!$B$4:$I$31,M756,2),IF(AND(J756&gt;0.3,J756&lt;=1),INDEX(价格表!$B$4:$I$31,M756,3),IF(AND(J756&gt;1,J756&lt;=2.2),INDEX(价格表!$B$4:$I$31,M756,4),IF(AND(J756&gt;2.2,J756&lt;=3.3),INDEX(价格表!$B$4:$I$31,M756,5),IF(AND(J756&gt;3.3,J756&lt;=4),INDEX(价格表!$B$4:$I$31,M756,6),IF(AND(J756&gt;4,J756&lt;=5.5),INDEX(价格表!$B$4:$I$31,M756,7),IF(J756&gt;5.5,2.6+INDEX(价格表!$B$4:$I$31,M756,8)*L756)))))))</f>
        <v>2.15</v>
      </c>
    </row>
    <row r="757" spans="1:14">
      <c r="A757" s="20">
        <v>4310939835512</v>
      </c>
      <c r="B757" s="18" t="s">
        <v>16</v>
      </c>
      <c r="C757" s="21">
        <v>20201212</v>
      </c>
      <c r="D757" s="21">
        <v>610538201209</v>
      </c>
      <c r="E757" s="21" t="s">
        <v>16</v>
      </c>
      <c r="F757" s="21">
        <v>20201222</v>
      </c>
      <c r="G757" s="21" t="s">
        <v>17</v>
      </c>
      <c r="H757" s="21" t="s">
        <v>23</v>
      </c>
      <c r="I757" s="21" t="s">
        <v>258</v>
      </c>
      <c r="J757" s="21">
        <v>1.43</v>
      </c>
      <c r="K757" s="21" t="s">
        <v>20</v>
      </c>
      <c r="L757">
        <f t="shared" si="11"/>
        <v>2</v>
      </c>
      <c r="M757">
        <f>MATCH(H:H,价格表!$B$4:$B$35,0)</f>
        <v>15</v>
      </c>
      <c r="N757" s="27">
        <f>IF(J757&lt;=0.3,INDEX(价格表!$B$4:$I$31,M757,2),IF(AND(J757&gt;0.3,J757&lt;=1),INDEX(价格表!$B$4:$I$31,M757,3),IF(AND(J757&gt;1,J757&lt;=2.2),INDEX(价格表!$B$4:$I$31,M757,4),IF(AND(J757&gt;2.2,J757&lt;=3.3),INDEX(价格表!$B$4:$I$31,M757,5),IF(AND(J757&gt;3.3,J757&lt;=4),INDEX(价格表!$B$4:$I$31,M757,6),IF(AND(J757&gt;4,J757&lt;=5.5),INDEX(价格表!$B$4:$I$31,M757,7),IF(J757&gt;5.5,2.6+INDEX(价格表!$B$4:$I$31,M757,8)*L757)))))))</f>
        <v>2.15</v>
      </c>
    </row>
    <row r="758" spans="1:14">
      <c r="A758" s="20">
        <v>4310939835513</v>
      </c>
      <c r="B758" s="18" t="s">
        <v>16</v>
      </c>
      <c r="C758" s="21">
        <v>20201212</v>
      </c>
      <c r="D758" s="21">
        <v>610538201209</v>
      </c>
      <c r="E758" s="21" t="s">
        <v>16</v>
      </c>
      <c r="F758" s="21">
        <v>20201222</v>
      </c>
      <c r="G758" s="21" t="s">
        <v>17</v>
      </c>
      <c r="H758" s="21" t="s">
        <v>45</v>
      </c>
      <c r="I758" s="21" t="s">
        <v>143</v>
      </c>
      <c r="J758" s="21">
        <v>1.47</v>
      </c>
      <c r="K758" s="21" t="s">
        <v>20</v>
      </c>
      <c r="L758">
        <f t="shared" si="11"/>
        <v>2</v>
      </c>
      <c r="M758">
        <f>MATCH(H:H,价格表!$B$4:$B$35,0)</f>
        <v>9</v>
      </c>
      <c r="N758" s="27">
        <f>IF(J758&lt;=0.3,INDEX(价格表!$B$4:$I$31,M758,2),IF(AND(J758&gt;0.3,J758&lt;=1),INDEX(价格表!$B$4:$I$31,M758,3),IF(AND(J758&gt;1,J758&lt;=2.2),INDEX(价格表!$B$4:$I$31,M758,4),IF(AND(J758&gt;2.2,J758&lt;=3.3),INDEX(价格表!$B$4:$I$31,M758,5),IF(AND(J758&gt;3.3,J758&lt;=4),INDEX(价格表!$B$4:$I$31,M758,6),IF(AND(J758&gt;4,J758&lt;=5.5),INDEX(价格表!$B$4:$I$31,M758,7),IF(J758&gt;5.5,2.6+INDEX(价格表!$B$4:$I$31,M758,8)*L758)))))))</f>
        <v>2.15</v>
      </c>
    </row>
    <row r="759" spans="1:14">
      <c r="A759" s="20">
        <v>4310939835515</v>
      </c>
      <c r="B759" s="18" t="s">
        <v>16</v>
      </c>
      <c r="C759" s="21">
        <v>20201212</v>
      </c>
      <c r="D759" s="21">
        <v>610538201209</v>
      </c>
      <c r="E759" s="21" t="s">
        <v>16</v>
      </c>
      <c r="F759" s="21">
        <v>20201222</v>
      </c>
      <c r="G759" s="21" t="s">
        <v>17</v>
      </c>
      <c r="H759" s="21" t="s">
        <v>37</v>
      </c>
      <c r="I759" s="21" t="s">
        <v>38</v>
      </c>
      <c r="J759" s="21">
        <v>1.45</v>
      </c>
      <c r="K759" s="21" t="s">
        <v>20</v>
      </c>
      <c r="L759">
        <f t="shared" si="11"/>
        <v>2</v>
      </c>
      <c r="M759">
        <f>MATCH(H:H,价格表!$B$4:$B$35,0)</f>
        <v>12</v>
      </c>
      <c r="N759" s="27">
        <f>IF(J759&lt;=0.3,INDEX(价格表!$B$4:$I$31,M759,2),IF(AND(J759&gt;0.3,J759&lt;=1),INDEX(价格表!$B$4:$I$31,M759,3),IF(AND(J759&gt;1,J759&lt;=2.2),INDEX(价格表!$B$4:$I$31,M759,4),IF(AND(J759&gt;2.2,J759&lt;=3.3),INDEX(价格表!$B$4:$I$31,M759,5),IF(AND(J759&gt;3.3,J759&lt;=4),INDEX(价格表!$B$4:$I$31,M759,6),IF(AND(J759&gt;4,J759&lt;=5.5),INDEX(价格表!$B$4:$I$31,M759,7),IF(J759&gt;5.5,2.6+INDEX(价格表!$B$4:$I$31,M759,8)*L759)))))))</f>
        <v>2.15</v>
      </c>
    </row>
    <row r="760" spans="1:14">
      <c r="A760" s="20">
        <v>4310939835517</v>
      </c>
      <c r="B760" s="18" t="s">
        <v>16</v>
      </c>
      <c r="C760" s="21">
        <v>20201212</v>
      </c>
      <c r="D760" s="21">
        <v>610538201209</v>
      </c>
      <c r="E760" s="21" t="s">
        <v>16</v>
      </c>
      <c r="F760" s="21">
        <v>20201222</v>
      </c>
      <c r="G760" s="21" t="s">
        <v>17</v>
      </c>
      <c r="H760" s="21" t="s">
        <v>68</v>
      </c>
      <c r="I760" s="21" t="s">
        <v>249</v>
      </c>
      <c r="J760" s="21">
        <v>1.75</v>
      </c>
      <c r="K760" s="21" t="s">
        <v>20</v>
      </c>
      <c r="L760">
        <f t="shared" si="11"/>
        <v>2</v>
      </c>
      <c r="M760">
        <f>MATCH(H:H,价格表!$B$4:$B$35,0)</f>
        <v>5</v>
      </c>
      <c r="N760" s="27">
        <f>IF(J760&lt;=0.3,INDEX(价格表!$B$4:$I$31,M760,2),IF(AND(J760&gt;0.3,J760&lt;=1),INDEX(价格表!$B$4:$I$31,M760,3),IF(AND(J760&gt;1,J760&lt;=2.2),INDEX(价格表!$B$4:$I$31,M760,4),IF(AND(J760&gt;2.2,J760&lt;=3.3),INDEX(价格表!$B$4:$I$31,M760,5),IF(AND(J760&gt;3.3,J760&lt;=4),INDEX(价格表!$B$4:$I$31,M760,6),IF(AND(J760&gt;4,J760&lt;=5.5),INDEX(价格表!$B$4:$I$31,M760,7),IF(J760&gt;5.5,2.6+INDEX(价格表!$B$4:$I$31,M760,8)*L760)))))))</f>
        <v>2.15</v>
      </c>
    </row>
    <row r="761" spans="1:14">
      <c r="A761" s="20">
        <v>4310939835518</v>
      </c>
      <c r="B761" s="18" t="s">
        <v>16</v>
      </c>
      <c r="C761" s="21">
        <v>20201212</v>
      </c>
      <c r="D761" s="21">
        <v>610538201209</v>
      </c>
      <c r="E761" s="21" t="s">
        <v>16</v>
      </c>
      <c r="F761" s="21">
        <v>20201222</v>
      </c>
      <c r="G761" s="21" t="s">
        <v>17</v>
      </c>
      <c r="H761" s="21" t="s">
        <v>25</v>
      </c>
      <c r="I761" s="21" t="s">
        <v>26</v>
      </c>
      <c r="J761" s="21">
        <v>1.45</v>
      </c>
      <c r="K761" s="21" t="s">
        <v>20</v>
      </c>
      <c r="L761">
        <f t="shared" si="11"/>
        <v>2</v>
      </c>
      <c r="M761">
        <f>MATCH(H:H,价格表!$B$4:$B$35,0)</f>
        <v>25</v>
      </c>
      <c r="N761" s="27">
        <f>IF(J761&lt;=0.3,INDEX(价格表!$B$4:$I$31,M761,2),IF(AND(J761&gt;0.3,J761&lt;=1),INDEX(价格表!$B$4:$I$31,M761,3),IF(AND(J761&gt;1,J761&lt;=2.2),INDEX(价格表!$B$4:$I$31,M761,4),IF(AND(J761&gt;2.2,J761&lt;=3.3),INDEX(价格表!$B$4:$I$31,M761,5),IF(AND(J761&gt;3.3,J761&lt;=4),INDEX(价格表!$B$4:$I$31,M761,6),IF(AND(J761&gt;4,J761&lt;=5.5),INDEX(价格表!$B$4:$I$31,M761,7),IF(J761&gt;5.5,2.6+INDEX(价格表!$B$4:$I$31,M761,8)*L761)))))))</f>
        <v>2.15</v>
      </c>
    </row>
    <row r="762" spans="1:14">
      <c r="A762" s="20">
        <v>4310939836087</v>
      </c>
      <c r="B762" s="18" t="s">
        <v>16</v>
      </c>
      <c r="C762" s="21">
        <v>20201212</v>
      </c>
      <c r="D762" s="21">
        <v>610538201209</v>
      </c>
      <c r="E762" s="21" t="s">
        <v>16</v>
      </c>
      <c r="F762" s="21">
        <v>20201222</v>
      </c>
      <c r="G762" s="21" t="s">
        <v>17</v>
      </c>
      <c r="H762" s="21" t="s">
        <v>23</v>
      </c>
      <c r="I762" s="21" t="s">
        <v>115</v>
      </c>
      <c r="J762" s="21">
        <v>1.45</v>
      </c>
      <c r="K762" s="21" t="s">
        <v>20</v>
      </c>
      <c r="L762">
        <f t="shared" si="11"/>
        <v>2</v>
      </c>
      <c r="M762">
        <f>MATCH(H:H,价格表!$B$4:$B$35,0)</f>
        <v>15</v>
      </c>
      <c r="N762" s="27">
        <f>IF(J762&lt;=0.3,INDEX(价格表!$B$4:$I$31,M762,2),IF(AND(J762&gt;0.3,J762&lt;=1),INDEX(价格表!$B$4:$I$31,M762,3),IF(AND(J762&gt;1,J762&lt;=2.2),INDEX(价格表!$B$4:$I$31,M762,4),IF(AND(J762&gt;2.2,J762&lt;=3.3),INDEX(价格表!$B$4:$I$31,M762,5),IF(AND(J762&gt;3.3,J762&lt;=4),INDEX(价格表!$B$4:$I$31,M762,6),IF(AND(J762&gt;4,J762&lt;=5.5),INDEX(价格表!$B$4:$I$31,M762,7),IF(J762&gt;5.5,2.6+INDEX(价格表!$B$4:$I$31,M762,8)*L762)))))))</f>
        <v>2.15</v>
      </c>
    </row>
    <row r="763" spans="1:14">
      <c r="A763" s="20">
        <v>4310939836088</v>
      </c>
      <c r="B763" s="18" t="s">
        <v>16</v>
      </c>
      <c r="C763" s="21">
        <v>20201212</v>
      </c>
      <c r="D763" s="21">
        <v>610538201209</v>
      </c>
      <c r="E763" s="21" t="s">
        <v>16</v>
      </c>
      <c r="F763" s="21">
        <v>20201222</v>
      </c>
      <c r="G763" s="21" t="s">
        <v>17</v>
      </c>
      <c r="H763" s="21" t="s">
        <v>54</v>
      </c>
      <c r="I763" s="21" t="s">
        <v>259</v>
      </c>
      <c r="J763" s="21">
        <v>1.44</v>
      </c>
      <c r="K763" s="21" t="s">
        <v>20</v>
      </c>
      <c r="L763">
        <f t="shared" si="11"/>
        <v>2</v>
      </c>
      <c r="M763">
        <f>MATCH(H:H,价格表!$B$4:$B$35,0)</f>
        <v>14</v>
      </c>
      <c r="N763" s="27">
        <f>IF(J763&lt;=0.3,INDEX(价格表!$B$4:$I$31,M763,2),IF(AND(J763&gt;0.3,J763&lt;=1),INDEX(价格表!$B$4:$I$31,M763,3),IF(AND(J763&gt;1,J763&lt;=2.2),INDEX(价格表!$B$4:$I$31,M763,4),IF(AND(J763&gt;2.2,J763&lt;=3.3),INDEX(价格表!$B$4:$I$31,M763,5),IF(AND(J763&gt;3.3,J763&lt;=4),INDEX(价格表!$B$4:$I$31,M763,6),IF(AND(J763&gt;4,J763&lt;=5.5),INDEX(价格表!$B$4:$I$31,M763,7),IF(J763&gt;5.5,2.6+INDEX(价格表!$B$4:$I$31,M763,8)*L763)))))))</f>
        <v>2.15</v>
      </c>
    </row>
    <row r="764" spans="1:14">
      <c r="A764" s="20">
        <v>4310939836089</v>
      </c>
      <c r="B764" s="18" t="s">
        <v>16</v>
      </c>
      <c r="C764" s="21">
        <v>20201212</v>
      </c>
      <c r="D764" s="21">
        <v>610538201209</v>
      </c>
      <c r="E764" s="21" t="s">
        <v>16</v>
      </c>
      <c r="F764" s="21">
        <v>20201222</v>
      </c>
      <c r="G764" s="21" t="s">
        <v>17</v>
      </c>
      <c r="H764" s="21" t="s">
        <v>73</v>
      </c>
      <c r="I764" s="21" t="s">
        <v>93</v>
      </c>
      <c r="J764" s="21">
        <v>1.45</v>
      </c>
      <c r="K764" s="21" t="s">
        <v>20</v>
      </c>
      <c r="L764">
        <f t="shared" si="11"/>
        <v>2</v>
      </c>
      <c r="M764">
        <f>MATCH(H:H,价格表!$B$4:$B$35,0)</f>
        <v>7</v>
      </c>
      <c r="N764" s="27">
        <f>IF(J764&lt;=0.3,INDEX(价格表!$B$4:$I$31,M764,2),IF(AND(J764&gt;0.3,J764&lt;=1),INDEX(价格表!$B$4:$I$31,M764,3),IF(AND(J764&gt;1,J764&lt;=2.2),INDEX(价格表!$B$4:$I$31,M764,4),IF(AND(J764&gt;2.2,J764&lt;=3.3),INDEX(价格表!$B$4:$I$31,M764,5),IF(AND(J764&gt;3.3,J764&lt;=4),INDEX(价格表!$B$4:$I$31,M764,6),IF(AND(J764&gt;4,J764&lt;=5.5),INDEX(价格表!$B$4:$I$31,M764,7),IF(J764&gt;5.5,2.6+INDEX(价格表!$B$4:$I$31,M764,8)*L764)))))))</f>
        <v>2.15</v>
      </c>
    </row>
    <row r="765" spans="1:14">
      <c r="A765" s="20">
        <v>4310939836090</v>
      </c>
      <c r="B765" s="18" t="s">
        <v>16</v>
      </c>
      <c r="C765" s="21">
        <v>20201212</v>
      </c>
      <c r="D765" s="21">
        <v>610538201209</v>
      </c>
      <c r="E765" s="21" t="s">
        <v>16</v>
      </c>
      <c r="F765" s="21">
        <v>20201222</v>
      </c>
      <c r="G765" s="21" t="s">
        <v>17</v>
      </c>
      <c r="H765" s="21" t="s">
        <v>27</v>
      </c>
      <c r="I765" s="21" t="s">
        <v>176</v>
      </c>
      <c r="J765" s="21">
        <v>2.98</v>
      </c>
      <c r="K765" s="21" t="s">
        <v>20</v>
      </c>
      <c r="L765">
        <f t="shared" si="11"/>
        <v>3</v>
      </c>
      <c r="M765">
        <f>MATCH(H:H,价格表!$B$4:$B$35,0)</f>
        <v>3</v>
      </c>
      <c r="N765" s="27">
        <f>IF(J765&lt;=0.3,INDEX(价格表!$B$4:$I$31,M765,2),IF(AND(J765&gt;0.3,J765&lt;=1),INDEX(价格表!$B$4:$I$31,M765,3),IF(AND(J765&gt;1,J765&lt;=2.2),INDEX(价格表!$B$4:$I$31,M765,4),IF(AND(J765&gt;2.2,J765&lt;=3.3),INDEX(价格表!$B$4:$I$31,M765,5),IF(AND(J765&gt;3.3,J765&lt;=4),INDEX(价格表!$B$4:$I$31,M765,6),IF(AND(J765&gt;4,J765&lt;=5.5),INDEX(价格表!$B$4:$I$31,M765,7),IF(J765&gt;5.5,2.6+INDEX(价格表!$B$4:$I$31,M765,8)*L765)))))))</f>
        <v>2.5</v>
      </c>
    </row>
    <row r="766" spans="1:14">
      <c r="A766" s="20">
        <v>4310939836091</v>
      </c>
      <c r="B766" s="18" t="s">
        <v>16</v>
      </c>
      <c r="C766" s="21">
        <v>20201212</v>
      </c>
      <c r="D766" s="21">
        <v>610538201209</v>
      </c>
      <c r="E766" s="21" t="s">
        <v>16</v>
      </c>
      <c r="F766" s="21">
        <v>20201222</v>
      </c>
      <c r="G766" s="21" t="s">
        <v>17</v>
      </c>
      <c r="H766" s="21" t="s">
        <v>43</v>
      </c>
      <c r="I766" s="21" t="s">
        <v>95</v>
      </c>
      <c r="J766" s="21">
        <v>1.52</v>
      </c>
      <c r="K766" s="21" t="s">
        <v>20</v>
      </c>
      <c r="L766">
        <f t="shared" si="11"/>
        <v>2</v>
      </c>
      <c r="M766">
        <f>MATCH(H:H,价格表!$B$4:$B$35,0)</f>
        <v>10</v>
      </c>
      <c r="N766" s="27">
        <f>IF(J766&lt;=0.3,INDEX(价格表!$B$4:$I$31,M766,2),IF(AND(J766&gt;0.3,J766&lt;=1),INDEX(价格表!$B$4:$I$31,M766,3),IF(AND(J766&gt;1,J766&lt;=2.2),INDEX(价格表!$B$4:$I$31,M766,4),IF(AND(J766&gt;2.2,J766&lt;=3.3),INDEX(价格表!$B$4:$I$31,M766,5),IF(AND(J766&gt;3.3,J766&lt;=4),INDEX(价格表!$B$4:$I$31,M766,6),IF(AND(J766&gt;4,J766&lt;=5.5),INDEX(价格表!$B$4:$I$31,M766,7),IF(J766&gt;5.5,2.6+INDEX(价格表!$B$4:$I$31,M766,8)*L766)))))))</f>
        <v>2.15</v>
      </c>
    </row>
    <row r="767" spans="1:14">
      <c r="A767" s="20">
        <v>4310939836092</v>
      </c>
      <c r="B767" s="18" t="s">
        <v>16</v>
      </c>
      <c r="C767" s="21">
        <v>20201212</v>
      </c>
      <c r="D767" s="21">
        <v>610538201209</v>
      </c>
      <c r="E767" s="21" t="s">
        <v>16</v>
      </c>
      <c r="F767" s="21">
        <v>20201222</v>
      </c>
      <c r="G767" s="21" t="s">
        <v>17</v>
      </c>
      <c r="H767" s="21" t="s">
        <v>39</v>
      </c>
      <c r="I767" s="21" t="s">
        <v>200</v>
      </c>
      <c r="J767" s="21">
        <v>1.43</v>
      </c>
      <c r="K767" s="21" t="s">
        <v>20</v>
      </c>
      <c r="L767">
        <f t="shared" si="11"/>
        <v>2</v>
      </c>
      <c r="M767">
        <f>MATCH(H:H,价格表!$B$4:$B$35,0)</f>
        <v>23</v>
      </c>
      <c r="N767" s="27">
        <f>IF(J767&lt;=0.3,INDEX(价格表!$B$4:$I$31,M767,2),IF(AND(J767&gt;0.3,J767&lt;=1),INDEX(价格表!$B$4:$I$31,M767,3),IF(AND(J767&gt;1,J767&lt;=2.2),INDEX(价格表!$B$4:$I$31,M767,4),IF(AND(J767&gt;2.2,J767&lt;=3.3),INDEX(价格表!$B$4:$I$31,M767,5),IF(AND(J767&gt;3.3,J767&lt;=4),INDEX(价格表!$B$4:$I$31,M767,6),IF(AND(J767&gt;4,J767&lt;=5.5),INDEX(价格表!$B$4:$I$31,M767,7),IF(J767&gt;5.5,2.6+INDEX(价格表!$B$4:$I$31,M767,8)*L767)))))))</f>
        <v>2.15</v>
      </c>
    </row>
    <row r="768" spans="1:14">
      <c r="A768" s="20">
        <v>4310939836093</v>
      </c>
      <c r="B768" s="18" t="s">
        <v>16</v>
      </c>
      <c r="C768" s="21">
        <v>20201212</v>
      </c>
      <c r="D768" s="21">
        <v>610538201209</v>
      </c>
      <c r="E768" s="21" t="s">
        <v>16</v>
      </c>
      <c r="F768" s="21">
        <v>20201222</v>
      </c>
      <c r="G768" s="21" t="s">
        <v>17</v>
      </c>
      <c r="H768" s="21" t="s">
        <v>25</v>
      </c>
      <c r="I768" s="21" t="s">
        <v>42</v>
      </c>
      <c r="J768" s="21">
        <v>1.46</v>
      </c>
      <c r="K768" s="21" t="s">
        <v>20</v>
      </c>
      <c r="L768">
        <f t="shared" si="11"/>
        <v>2</v>
      </c>
      <c r="M768">
        <f>MATCH(H:H,价格表!$B$4:$B$35,0)</f>
        <v>25</v>
      </c>
      <c r="N768" s="27">
        <f>IF(J768&lt;=0.3,INDEX(价格表!$B$4:$I$31,M768,2),IF(AND(J768&gt;0.3,J768&lt;=1),INDEX(价格表!$B$4:$I$31,M768,3),IF(AND(J768&gt;1,J768&lt;=2.2),INDEX(价格表!$B$4:$I$31,M768,4),IF(AND(J768&gt;2.2,J768&lt;=3.3),INDEX(价格表!$B$4:$I$31,M768,5),IF(AND(J768&gt;3.3,J768&lt;=4),INDEX(价格表!$B$4:$I$31,M768,6),IF(AND(J768&gt;4,J768&lt;=5.5),INDEX(价格表!$B$4:$I$31,M768,7),IF(J768&gt;5.5,2.6+INDEX(价格表!$B$4:$I$31,M768,8)*L768)))))))</f>
        <v>2.15</v>
      </c>
    </row>
    <row r="769" spans="1:14">
      <c r="A769" s="20">
        <v>4310939836094</v>
      </c>
      <c r="B769" s="18" t="s">
        <v>16</v>
      </c>
      <c r="C769" s="21">
        <v>20201212</v>
      </c>
      <c r="D769" s="21">
        <v>610538201209</v>
      </c>
      <c r="E769" s="21" t="s">
        <v>16</v>
      </c>
      <c r="F769" s="21">
        <v>20201222</v>
      </c>
      <c r="G769" s="21" t="s">
        <v>17</v>
      </c>
      <c r="H769" s="21" t="s">
        <v>37</v>
      </c>
      <c r="I769" s="21" t="s">
        <v>72</v>
      </c>
      <c r="J769" s="21">
        <v>1.43</v>
      </c>
      <c r="K769" s="21" t="s">
        <v>20</v>
      </c>
      <c r="L769">
        <f t="shared" si="11"/>
        <v>2</v>
      </c>
      <c r="M769">
        <f>MATCH(H:H,价格表!$B$4:$B$35,0)</f>
        <v>12</v>
      </c>
      <c r="N769" s="27">
        <f>IF(J769&lt;=0.3,INDEX(价格表!$B$4:$I$31,M769,2),IF(AND(J769&gt;0.3,J769&lt;=1),INDEX(价格表!$B$4:$I$31,M769,3),IF(AND(J769&gt;1,J769&lt;=2.2),INDEX(价格表!$B$4:$I$31,M769,4),IF(AND(J769&gt;2.2,J769&lt;=3.3),INDEX(价格表!$B$4:$I$31,M769,5),IF(AND(J769&gt;3.3,J769&lt;=4),INDEX(价格表!$B$4:$I$31,M769,6),IF(AND(J769&gt;4,J769&lt;=5.5),INDEX(价格表!$B$4:$I$31,M769,7),IF(J769&gt;5.5,2.6+INDEX(价格表!$B$4:$I$31,M769,8)*L769)))))))</f>
        <v>2.15</v>
      </c>
    </row>
    <row r="770" spans="1:14">
      <c r="A770" s="20">
        <v>4310939836095</v>
      </c>
      <c r="B770" s="18" t="s">
        <v>16</v>
      </c>
      <c r="C770" s="21">
        <v>20201212</v>
      </c>
      <c r="D770" s="21">
        <v>610538201209</v>
      </c>
      <c r="E770" s="21" t="s">
        <v>16</v>
      </c>
      <c r="F770" s="21">
        <v>20201222</v>
      </c>
      <c r="G770" s="21" t="s">
        <v>17</v>
      </c>
      <c r="H770" s="21" t="s">
        <v>18</v>
      </c>
      <c r="I770" s="21" t="s">
        <v>53</v>
      </c>
      <c r="J770" s="21">
        <v>1.46</v>
      </c>
      <c r="K770" s="21" t="s">
        <v>20</v>
      </c>
      <c r="L770">
        <f t="shared" si="11"/>
        <v>2</v>
      </c>
      <c r="M770">
        <f>MATCH(H:H,价格表!$B$4:$B$35,0)</f>
        <v>1</v>
      </c>
      <c r="N770" s="27">
        <f>IF(J770&lt;=0.3,INDEX(价格表!$B$4:$I$31,M770,2),IF(AND(J770&gt;0.3,J770&lt;=1),INDEX(价格表!$B$4:$I$31,M770,3),IF(AND(J770&gt;1,J770&lt;=2.2),INDEX(价格表!$B$4:$I$31,M770,4),IF(AND(J770&gt;2.2,J770&lt;=3.3),INDEX(价格表!$B$4:$I$31,M770,5),IF(AND(J770&gt;3.3,J770&lt;=4),INDEX(价格表!$B$4:$I$31,M770,6),IF(AND(J770&gt;4,J770&lt;=5.5),INDEX(价格表!$B$4:$I$31,M770,7),IF(J770&gt;5.5,2.6+INDEX(价格表!$B$4:$I$31,M770,8)*L770)))))))</f>
        <v>2.15</v>
      </c>
    </row>
    <row r="771" spans="1:14">
      <c r="A771" s="20">
        <v>4310939836096</v>
      </c>
      <c r="B771" s="18" t="s">
        <v>16</v>
      </c>
      <c r="C771" s="21">
        <v>20201212</v>
      </c>
      <c r="D771" s="21">
        <v>610538201209</v>
      </c>
      <c r="E771" s="21" t="s">
        <v>16</v>
      </c>
      <c r="F771" s="21">
        <v>20201222</v>
      </c>
      <c r="G771" s="21" t="s">
        <v>17</v>
      </c>
      <c r="H771" s="21" t="s">
        <v>68</v>
      </c>
      <c r="I771" s="21" t="s">
        <v>140</v>
      </c>
      <c r="J771" s="21">
        <v>1.64</v>
      </c>
      <c r="K771" s="21" t="s">
        <v>20</v>
      </c>
      <c r="L771">
        <f t="shared" si="11"/>
        <v>2</v>
      </c>
      <c r="M771">
        <f>MATCH(H:H,价格表!$B$4:$B$35,0)</f>
        <v>5</v>
      </c>
      <c r="N771" s="27">
        <f>IF(J771&lt;=0.3,INDEX(价格表!$B$4:$I$31,M771,2),IF(AND(J771&gt;0.3,J771&lt;=1),INDEX(价格表!$B$4:$I$31,M771,3),IF(AND(J771&gt;1,J771&lt;=2.2),INDEX(价格表!$B$4:$I$31,M771,4),IF(AND(J771&gt;2.2,J771&lt;=3.3),INDEX(价格表!$B$4:$I$31,M771,5),IF(AND(J771&gt;3.3,J771&lt;=4),INDEX(价格表!$B$4:$I$31,M771,6),IF(AND(J771&gt;4,J771&lt;=5.5),INDEX(价格表!$B$4:$I$31,M771,7),IF(J771&gt;5.5,2.6+INDEX(价格表!$B$4:$I$31,M771,8)*L771)))))))</f>
        <v>2.15</v>
      </c>
    </row>
    <row r="772" spans="1:14">
      <c r="A772" s="20">
        <v>4310939854372</v>
      </c>
      <c r="B772" s="18" t="s">
        <v>16</v>
      </c>
      <c r="C772" s="21">
        <v>20201212</v>
      </c>
      <c r="D772" s="21">
        <v>610538201209</v>
      </c>
      <c r="E772" s="21" t="s">
        <v>16</v>
      </c>
      <c r="F772" s="21">
        <v>20201222</v>
      </c>
      <c r="G772" s="21" t="s">
        <v>17</v>
      </c>
      <c r="H772" s="21" t="s">
        <v>27</v>
      </c>
      <c r="I772" s="21" t="s">
        <v>70</v>
      </c>
      <c r="J772" s="21">
        <v>1.49</v>
      </c>
      <c r="K772" s="21" t="s">
        <v>20</v>
      </c>
      <c r="L772">
        <f t="shared" ref="L772:L835" si="12">ROUNDUP(J772,0)</f>
        <v>2</v>
      </c>
      <c r="M772">
        <f>MATCH(H:H,价格表!$B$4:$B$35,0)</f>
        <v>3</v>
      </c>
      <c r="N772" s="27">
        <f>IF(J772&lt;=0.3,INDEX(价格表!$B$4:$I$31,M772,2),IF(AND(J772&gt;0.3,J772&lt;=1),INDEX(价格表!$B$4:$I$31,M772,3),IF(AND(J772&gt;1,J772&lt;=2.2),INDEX(价格表!$B$4:$I$31,M772,4),IF(AND(J772&gt;2.2,J772&lt;=3.3),INDEX(价格表!$B$4:$I$31,M772,5),IF(AND(J772&gt;3.3,J772&lt;=4),INDEX(价格表!$B$4:$I$31,M772,6),IF(AND(J772&gt;4,J772&lt;=5.5),INDEX(价格表!$B$4:$I$31,M772,7),IF(J772&gt;5.5,2.6+INDEX(价格表!$B$4:$I$31,M772,8)*L772)))))))</f>
        <v>2.15</v>
      </c>
    </row>
    <row r="773" spans="1:14">
      <c r="A773" s="20">
        <v>4310939854374</v>
      </c>
      <c r="B773" s="18" t="s">
        <v>16</v>
      </c>
      <c r="C773" s="21">
        <v>20201212</v>
      </c>
      <c r="D773" s="21">
        <v>610538201209</v>
      </c>
      <c r="E773" s="21" t="s">
        <v>16</v>
      </c>
      <c r="F773" s="21">
        <v>20201222</v>
      </c>
      <c r="G773" s="21" t="s">
        <v>17</v>
      </c>
      <c r="H773" s="21" t="s">
        <v>50</v>
      </c>
      <c r="I773" s="21" t="s">
        <v>62</v>
      </c>
      <c r="J773" s="21">
        <v>1.42</v>
      </c>
      <c r="K773" s="21" t="s">
        <v>20</v>
      </c>
      <c r="L773">
        <f t="shared" si="12"/>
        <v>2</v>
      </c>
      <c r="M773">
        <f>MATCH(H:H,价格表!$B$4:$B$35,0)</f>
        <v>4</v>
      </c>
      <c r="N773" s="27">
        <f>IF(J773&lt;=0.3,INDEX(价格表!$B$4:$I$31,M773,2),IF(AND(J773&gt;0.3,J773&lt;=1),INDEX(价格表!$B$4:$I$31,M773,3),IF(AND(J773&gt;1,J773&lt;=2.2),INDEX(价格表!$B$4:$I$31,M773,4),IF(AND(J773&gt;2.2,J773&lt;=3.3),INDEX(价格表!$B$4:$I$31,M773,5),IF(AND(J773&gt;3.3,J773&lt;=4),INDEX(价格表!$B$4:$I$31,M773,6),IF(AND(J773&gt;4,J773&lt;=5.5),INDEX(价格表!$B$4:$I$31,M773,7),IF(J773&gt;5.5,2.6+INDEX(价格表!$B$4:$I$31,M773,8)*L773)))))))</f>
        <v>2.15</v>
      </c>
    </row>
    <row r="774" spans="1:14">
      <c r="A774" s="20">
        <v>4310939854375</v>
      </c>
      <c r="B774" s="18" t="s">
        <v>16</v>
      </c>
      <c r="C774" s="21">
        <v>20201212</v>
      </c>
      <c r="D774" s="21">
        <v>610538201209</v>
      </c>
      <c r="E774" s="21" t="s">
        <v>16</v>
      </c>
      <c r="F774" s="21">
        <v>20201222</v>
      </c>
      <c r="G774" s="21" t="s">
        <v>17</v>
      </c>
      <c r="H774" s="21" t="s">
        <v>39</v>
      </c>
      <c r="I774" s="21" t="s">
        <v>81</v>
      </c>
      <c r="J774" s="21">
        <v>1.44</v>
      </c>
      <c r="K774" s="21" t="s">
        <v>20</v>
      </c>
      <c r="L774">
        <f t="shared" si="12"/>
        <v>2</v>
      </c>
      <c r="M774">
        <f>MATCH(H:H,价格表!$B$4:$B$35,0)</f>
        <v>23</v>
      </c>
      <c r="N774" s="27">
        <f>IF(J774&lt;=0.3,INDEX(价格表!$B$4:$I$31,M774,2),IF(AND(J774&gt;0.3,J774&lt;=1),INDEX(价格表!$B$4:$I$31,M774,3),IF(AND(J774&gt;1,J774&lt;=2.2),INDEX(价格表!$B$4:$I$31,M774,4),IF(AND(J774&gt;2.2,J774&lt;=3.3),INDEX(价格表!$B$4:$I$31,M774,5),IF(AND(J774&gt;3.3,J774&lt;=4),INDEX(价格表!$B$4:$I$31,M774,6),IF(AND(J774&gt;4,J774&lt;=5.5),INDEX(价格表!$B$4:$I$31,M774,7),IF(J774&gt;5.5,2.6+INDEX(价格表!$B$4:$I$31,M774,8)*L774)))))))</f>
        <v>2.15</v>
      </c>
    </row>
    <row r="775" spans="1:14">
      <c r="A775" s="20">
        <v>4310939854376</v>
      </c>
      <c r="B775" s="18" t="s">
        <v>16</v>
      </c>
      <c r="C775" s="21">
        <v>20201212</v>
      </c>
      <c r="D775" s="21">
        <v>610538201209</v>
      </c>
      <c r="E775" s="21" t="s">
        <v>16</v>
      </c>
      <c r="F775" s="21">
        <v>20201222</v>
      </c>
      <c r="G775" s="21" t="s">
        <v>17</v>
      </c>
      <c r="H775" s="21" t="s">
        <v>37</v>
      </c>
      <c r="I775" s="21" t="s">
        <v>243</v>
      </c>
      <c r="J775" s="21">
        <v>1.44</v>
      </c>
      <c r="K775" s="21" t="s">
        <v>20</v>
      </c>
      <c r="L775">
        <f t="shared" si="12"/>
        <v>2</v>
      </c>
      <c r="M775">
        <f>MATCH(H:H,价格表!$B$4:$B$35,0)</f>
        <v>12</v>
      </c>
      <c r="N775" s="27">
        <f>IF(J775&lt;=0.3,INDEX(价格表!$B$4:$I$31,M775,2),IF(AND(J775&gt;0.3,J775&lt;=1),INDEX(价格表!$B$4:$I$31,M775,3),IF(AND(J775&gt;1,J775&lt;=2.2),INDEX(价格表!$B$4:$I$31,M775,4),IF(AND(J775&gt;2.2,J775&lt;=3.3),INDEX(价格表!$B$4:$I$31,M775,5),IF(AND(J775&gt;3.3,J775&lt;=4),INDEX(价格表!$B$4:$I$31,M775,6),IF(AND(J775&gt;4,J775&lt;=5.5),INDEX(价格表!$B$4:$I$31,M775,7),IF(J775&gt;5.5,2.6+INDEX(价格表!$B$4:$I$31,M775,8)*L775)))))))</f>
        <v>2.15</v>
      </c>
    </row>
    <row r="776" spans="1:14">
      <c r="A776" s="20">
        <v>4310939854377</v>
      </c>
      <c r="B776" s="18" t="s">
        <v>16</v>
      </c>
      <c r="C776" s="21">
        <v>20201212</v>
      </c>
      <c r="D776" s="21">
        <v>610538201209</v>
      </c>
      <c r="E776" s="21" t="s">
        <v>16</v>
      </c>
      <c r="F776" s="21">
        <v>20201222</v>
      </c>
      <c r="G776" s="21" t="s">
        <v>17</v>
      </c>
      <c r="H776" s="21" t="s">
        <v>123</v>
      </c>
      <c r="I776" s="21" t="s">
        <v>124</v>
      </c>
      <c r="J776" s="21">
        <v>1.45</v>
      </c>
      <c r="K776" s="21" t="s">
        <v>20</v>
      </c>
      <c r="L776">
        <f t="shared" si="12"/>
        <v>2</v>
      </c>
      <c r="M776">
        <f>MATCH(H:H,价格表!$B$4:$B$35,0)</f>
        <v>30</v>
      </c>
      <c r="N776" s="27">
        <f>L776*7+3</f>
        <v>17</v>
      </c>
    </row>
    <row r="777" spans="1:14">
      <c r="A777" s="20">
        <v>4310939854378</v>
      </c>
      <c r="B777" s="18" t="s">
        <v>16</v>
      </c>
      <c r="C777" s="21">
        <v>20201212</v>
      </c>
      <c r="D777" s="21">
        <v>610538201209</v>
      </c>
      <c r="E777" s="21" t="s">
        <v>16</v>
      </c>
      <c r="F777" s="21">
        <v>20201222</v>
      </c>
      <c r="G777" s="21" t="s">
        <v>17</v>
      </c>
      <c r="H777" s="21" t="s">
        <v>88</v>
      </c>
      <c r="I777" s="21" t="s">
        <v>260</v>
      </c>
      <c r="J777" s="21">
        <v>1.45</v>
      </c>
      <c r="K777" s="21" t="s">
        <v>20</v>
      </c>
      <c r="L777">
        <f t="shared" si="12"/>
        <v>2</v>
      </c>
      <c r="M777">
        <f>MATCH(H:H,价格表!$B$4:$B$35,0)</f>
        <v>19</v>
      </c>
      <c r="N777" s="27">
        <f>IF(J777&lt;=0.3,INDEX(价格表!$B$4:$I$31,M777,2),IF(AND(J777&gt;0.3,J777&lt;=1),INDEX(价格表!$B$4:$I$31,M777,3),IF(AND(J777&gt;1,J777&lt;=2.2),INDEX(价格表!$B$4:$I$31,M777,4),IF(AND(J777&gt;2.2,J777&lt;=3.3),INDEX(价格表!$B$4:$I$31,M777,5),IF(AND(J777&gt;3.3,J777&lt;=4),INDEX(价格表!$B$4:$I$31,M777,6),IF(AND(J777&gt;4,J777&lt;=5.5),INDEX(价格表!$B$4:$I$31,M777,7),IF(J777&gt;5.5,2.6+INDEX(价格表!$B$4:$I$31,M777,8)*L777)))))))</f>
        <v>2.15</v>
      </c>
    </row>
    <row r="778" spans="1:14">
      <c r="A778" s="20">
        <v>4310939854870</v>
      </c>
      <c r="B778" s="18" t="s">
        <v>16</v>
      </c>
      <c r="C778" s="21">
        <v>20201212</v>
      </c>
      <c r="D778" s="21">
        <v>610538201209</v>
      </c>
      <c r="E778" s="21" t="s">
        <v>16</v>
      </c>
      <c r="F778" s="21">
        <v>20201222</v>
      </c>
      <c r="G778" s="21" t="s">
        <v>17</v>
      </c>
      <c r="H778" s="21" t="s">
        <v>27</v>
      </c>
      <c r="I778" s="21" t="s">
        <v>211</v>
      </c>
      <c r="J778" s="21">
        <v>1.45</v>
      </c>
      <c r="K778" s="21" t="s">
        <v>20</v>
      </c>
      <c r="L778">
        <f t="shared" si="12"/>
        <v>2</v>
      </c>
      <c r="M778">
        <f>MATCH(H:H,价格表!$B$4:$B$35,0)</f>
        <v>3</v>
      </c>
      <c r="N778" s="27">
        <f>IF(J778&lt;=0.3,INDEX(价格表!$B$4:$I$31,M778,2),IF(AND(J778&gt;0.3,J778&lt;=1),INDEX(价格表!$B$4:$I$31,M778,3),IF(AND(J778&gt;1,J778&lt;=2.2),INDEX(价格表!$B$4:$I$31,M778,4),IF(AND(J778&gt;2.2,J778&lt;=3.3),INDEX(价格表!$B$4:$I$31,M778,5),IF(AND(J778&gt;3.3,J778&lt;=4),INDEX(价格表!$B$4:$I$31,M778,6),IF(AND(J778&gt;4,J778&lt;=5.5),INDEX(价格表!$B$4:$I$31,M778,7),IF(J778&gt;5.5,2.6+INDEX(价格表!$B$4:$I$31,M778,8)*L778)))))))</f>
        <v>2.15</v>
      </c>
    </row>
    <row r="779" spans="1:14">
      <c r="A779" s="20">
        <v>4310939855432</v>
      </c>
      <c r="B779" s="18" t="s">
        <v>16</v>
      </c>
      <c r="C779" s="21">
        <v>20201212</v>
      </c>
      <c r="D779" s="21">
        <v>610538201209</v>
      </c>
      <c r="E779" s="21" t="s">
        <v>16</v>
      </c>
      <c r="F779" s="21">
        <v>20201222</v>
      </c>
      <c r="G779" s="21" t="s">
        <v>17</v>
      </c>
      <c r="H779" s="21" t="s">
        <v>18</v>
      </c>
      <c r="I779" s="21" t="s">
        <v>168</v>
      </c>
      <c r="J779" s="21">
        <v>1.42</v>
      </c>
      <c r="K779" s="21" t="s">
        <v>20</v>
      </c>
      <c r="L779">
        <f t="shared" si="12"/>
        <v>2</v>
      </c>
      <c r="M779">
        <f>MATCH(H:H,价格表!$B$4:$B$35,0)</f>
        <v>1</v>
      </c>
      <c r="N779" s="27">
        <f>IF(J779&lt;=0.3,INDEX(价格表!$B$4:$I$31,M779,2),IF(AND(J779&gt;0.3,J779&lt;=1),INDEX(价格表!$B$4:$I$31,M779,3),IF(AND(J779&gt;1,J779&lt;=2.2),INDEX(价格表!$B$4:$I$31,M779,4),IF(AND(J779&gt;2.2,J779&lt;=3.3),INDEX(价格表!$B$4:$I$31,M779,5),IF(AND(J779&gt;3.3,J779&lt;=4),INDEX(价格表!$B$4:$I$31,M779,6),IF(AND(J779&gt;4,J779&lt;=5.5),INDEX(价格表!$B$4:$I$31,M779,7),IF(J779&gt;5.5,2.6+INDEX(价格表!$B$4:$I$31,M779,8)*L779)))))))</f>
        <v>2.15</v>
      </c>
    </row>
    <row r="780" spans="1:14">
      <c r="A780" s="20">
        <v>4310939855433</v>
      </c>
      <c r="B780" s="18" t="s">
        <v>16</v>
      </c>
      <c r="C780" s="21">
        <v>20201212</v>
      </c>
      <c r="D780" s="21">
        <v>610538201209</v>
      </c>
      <c r="E780" s="21" t="s">
        <v>16</v>
      </c>
      <c r="F780" s="21">
        <v>20201222</v>
      </c>
      <c r="G780" s="21" t="s">
        <v>17</v>
      </c>
      <c r="H780" s="21" t="s">
        <v>68</v>
      </c>
      <c r="I780" s="21" t="s">
        <v>193</v>
      </c>
      <c r="J780" s="21">
        <v>1.57</v>
      </c>
      <c r="K780" s="21" t="s">
        <v>20</v>
      </c>
      <c r="L780">
        <f t="shared" si="12"/>
        <v>2</v>
      </c>
      <c r="M780">
        <f>MATCH(H:H,价格表!$B$4:$B$35,0)</f>
        <v>5</v>
      </c>
      <c r="N780" s="27">
        <f>IF(J780&lt;=0.3,INDEX(价格表!$B$4:$I$31,M780,2),IF(AND(J780&gt;0.3,J780&lt;=1),INDEX(价格表!$B$4:$I$31,M780,3),IF(AND(J780&gt;1,J780&lt;=2.2),INDEX(价格表!$B$4:$I$31,M780,4),IF(AND(J780&gt;2.2,J780&lt;=3.3),INDEX(价格表!$B$4:$I$31,M780,5),IF(AND(J780&gt;3.3,J780&lt;=4),INDEX(价格表!$B$4:$I$31,M780,6),IF(AND(J780&gt;4,J780&lt;=5.5),INDEX(价格表!$B$4:$I$31,M780,7),IF(J780&gt;5.5,2.6+INDEX(价格表!$B$4:$I$31,M780,8)*L780)))))))</f>
        <v>2.15</v>
      </c>
    </row>
    <row r="781" spans="1:14">
      <c r="A781" s="20">
        <v>4310939855434</v>
      </c>
      <c r="B781" s="18" t="s">
        <v>16</v>
      </c>
      <c r="C781" s="21">
        <v>20201212</v>
      </c>
      <c r="D781" s="21">
        <v>610538201209</v>
      </c>
      <c r="E781" s="21" t="s">
        <v>16</v>
      </c>
      <c r="F781" s="21">
        <v>20201222</v>
      </c>
      <c r="G781" s="21" t="s">
        <v>17</v>
      </c>
      <c r="H781" s="21" t="s">
        <v>68</v>
      </c>
      <c r="I781" s="21" t="s">
        <v>241</v>
      </c>
      <c r="J781" s="21">
        <v>1.68</v>
      </c>
      <c r="K781" s="21" t="s">
        <v>20</v>
      </c>
      <c r="L781">
        <f t="shared" si="12"/>
        <v>2</v>
      </c>
      <c r="M781">
        <f>MATCH(H:H,价格表!$B$4:$B$35,0)</f>
        <v>5</v>
      </c>
      <c r="N781" s="27">
        <f>IF(J781&lt;=0.3,INDEX(价格表!$B$4:$I$31,M781,2),IF(AND(J781&gt;0.3,J781&lt;=1),INDEX(价格表!$B$4:$I$31,M781,3),IF(AND(J781&gt;1,J781&lt;=2.2),INDEX(价格表!$B$4:$I$31,M781,4),IF(AND(J781&gt;2.2,J781&lt;=3.3),INDEX(价格表!$B$4:$I$31,M781,5),IF(AND(J781&gt;3.3,J781&lt;=4),INDEX(价格表!$B$4:$I$31,M781,6),IF(AND(J781&gt;4,J781&lt;=5.5),INDEX(价格表!$B$4:$I$31,M781,7),IF(J781&gt;5.5,2.6+INDEX(价格表!$B$4:$I$31,M781,8)*L781)))))))</f>
        <v>2.15</v>
      </c>
    </row>
    <row r="782" spans="1:14">
      <c r="A782" s="20">
        <v>4310939855435</v>
      </c>
      <c r="B782" s="18" t="s">
        <v>16</v>
      </c>
      <c r="C782" s="21">
        <v>20201212</v>
      </c>
      <c r="D782" s="21">
        <v>610538201209</v>
      </c>
      <c r="E782" s="21" t="s">
        <v>16</v>
      </c>
      <c r="F782" s="21">
        <v>20201222</v>
      </c>
      <c r="G782" s="21" t="s">
        <v>17</v>
      </c>
      <c r="H782" s="21" t="s">
        <v>50</v>
      </c>
      <c r="I782" s="21" t="s">
        <v>247</v>
      </c>
      <c r="J782" s="21">
        <v>1.51</v>
      </c>
      <c r="K782" s="21" t="s">
        <v>20</v>
      </c>
      <c r="L782">
        <f t="shared" si="12"/>
        <v>2</v>
      </c>
      <c r="M782">
        <f>MATCH(H:H,价格表!$B$4:$B$35,0)</f>
        <v>4</v>
      </c>
      <c r="N782" s="27">
        <f>IF(J782&lt;=0.3,INDEX(价格表!$B$4:$I$31,M782,2),IF(AND(J782&gt;0.3,J782&lt;=1),INDEX(价格表!$B$4:$I$31,M782,3),IF(AND(J782&gt;1,J782&lt;=2.2),INDEX(价格表!$B$4:$I$31,M782,4),IF(AND(J782&gt;2.2,J782&lt;=3.3),INDEX(价格表!$B$4:$I$31,M782,5),IF(AND(J782&gt;3.3,J782&lt;=4),INDEX(价格表!$B$4:$I$31,M782,6),IF(AND(J782&gt;4,J782&lt;=5.5),INDEX(价格表!$B$4:$I$31,M782,7),IF(J782&gt;5.5,2.6+INDEX(价格表!$B$4:$I$31,M782,8)*L782)))))))</f>
        <v>2.15</v>
      </c>
    </row>
    <row r="783" spans="1:14">
      <c r="A783" s="20">
        <v>4310939855436</v>
      </c>
      <c r="B783" s="18" t="s">
        <v>16</v>
      </c>
      <c r="C783" s="21">
        <v>20201212</v>
      </c>
      <c r="D783" s="21">
        <v>610538201209</v>
      </c>
      <c r="E783" s="21" t="s">
        <v>16</v>
      </c>
      <c r="F783" s="21">
        <v>20201222</v>
      </c>
      <c r="G783" s="21" t="s">
        <v>17</v>
      </c>
      <c r="H783" s="21" t="s">
        <v>27</v>
      </c>
      <c r="I783" s="21" t="s">
        <v>210</v>
      </c>
      <c r="J783" s="21">
        <v>1.46</v>
      </c>
      <c r="K783" s="21" t="s">
        <v>20</v>
      </c>
      <c r="L783">
        <f t="shared" si="12"/>
        <v>2</v>
      </c>
      <c r="M783">
        <f>MATCH(H:H,价格表!$B$4:$B$35,0)</f>
        <v>3</v>
      </c>
      <c r="N783" s="27">
        <f>IF(J783&lt;=0.3,INDEX(价格表!$B$4:$I$31,M783,2),IF(AND(J783&gt;0.3,J783&lt;=1),INDEX(价格表!$B$4:$I$31,M783,3),IF(AND(J783&gt;1,J783&lt;=2.2),INDEX(价格表!$B$4:$I$31,M783,4),IF(AND(J783&gt;2.2,J783&lt;=3.3),INDEX(价格表!$B$4:$I$31,M783,5),IF(AND(J783&gt;3.3,J783&lt;=4),INDEX(价格表!$B$4:$I$31,M783,6),IF(AND(J783&gt;4,J783&lt;=5.5),INDEX(价格表!$B$4:$I$31,M783,7),IF(J783&gt;5.5,2.6+INDEX(价格表!$B$4:$I$31,M783,8)*L783)))))))</f>
        <v>2.15</v>
      </c>
    </row>
    <row r="784" spans="1:14">
      <c r="A784" s="20">
        <v>4310939855437</v>
      </c>
      <c r="B784" s="18" t="s">
        <v>16</v>
      </c>
      <c r="C784" s="21">
        <v>20201212</v>
      </c>
      <c r="D784" s="21">
        <v>610538201209</v>
      </c>
      <c r="E784" s="21" t="s">
        <v>16</v>
      </c>
      <c r="F784" s="21">
        <v>20201222</v>
      </c>
      <c r="G784" s="21" t="s">
        <v>17</v>
      </c>
      <c r="H784" s="21" t="s">
        <v>39</v>
      </c>
      <c r="I784" s="21" t="s">
        <v>40</v>
      </c>
      <c r="J784" s="21">
        <v>1.45</v>
      </c>
      <c r="K784" s="21" t="s">
        <v>20</v>
      </c>
      <c r="L784">
        <f t="shared" si="12"/>
        <v>2</v>
      </c>
      <c r="M784">
        <f>MATCH(H:H,价格表!$B$4:$B$35,0)</f>
        <v>23</v>
      </c>
      <c r="N784" s="27">
        <f>IF(J784&lt;=0.3,INDEX(价格表!$B$4:$I$31,M784,2),IF(AND(J784&gt;0.3,J784&lt;=1),INDEX(价格表!$B$4:$I$31,M784,3),IF(AND(J784&gt;1,J784&lt;=2.2),INDEX(价格表!$B$4:$I$31,M784,4),IF(AND(J784&gt;2.2,J784&lt;=3.3),INDEX(价格表!$B$4:$I$31,M784,5),IF(AND(J784&gt;3.3,J784&lt;=4),INDEX(价格表!$B$4:$I$31,M784,6),IF(AND(J784&gt;4,J784&lt;=5.5),INDEX(价格表!$B$4:$I$31,M784,7),IF(J784&gt;5.5,2.6+INDEX(价格表!$B$4:$I$31,M784,8)*L784)))))))</f>
        <v>2.15</v>
      </c>
    </row>
    <row r="785" spans="1:14">
      <c r="A785" s="20">
        <v>4310939855438</v>
      </c>
      <c r="B785" s="18" t="s">
        <v>16</v>
      </c>
      <c r="C785" s="21">
        <v>20201212</v>
      </c>
      <c r="D785" s="21">
        <v>610538201209</v>
      </c>
      <c r="E785" s="21" t="s">
        <v>16</v>
      </c>
      <c r="F785" s="21">
        <v>20201222</v>
      </c>
      <c r="G785" s="21" t="s">
        <v>17</v>
      </c>
      <c r="H785" s="21" t="s">
        <v>39</v>
      </c>
      <c r="I785" s="21" t="s">
        <v>81</v>
      </c>
      <c r="J785" s="21">
        <v>1.46</v>
      </c>
      <c r="K785" s="21" t="s">
        <v>20</v>
      </c>
      <c r="L785">
        <f t="shared" si="12"/>
        <v>2</v>
      </c>
      <c r="M785">
        <f>MATCH(H:H,价格表!$B$4:$B$35,0)</f>
        <v>23</v>
      </c>
      <c r="N785" s="27">
        <f>IF(J785&lt;=0.3,INDEX(价格表!$B$4:$I$31,M785,2),IF(AND(J785&gt;0.3,J785&lt;=1),INDEX(价格表!$B$4:$I$31,M785,3),IF(AND(J785&gt;1,J785&lt;=2.2),INDEX(价格表!$B$4:$I$31,M785,4),IF(AND(J785&gt;2.2,J785&lt;=3.3),INDEX(价格表!$B$4:$I$31,M785,5),IF(AND(J785&gt;3.3,J785&lt;=4),INDEX(价格表!$B$4:$I$31,M785,6),IF(AND(J785&gt;4,J785&lt;=5.5),INDEX(价格表!$B$4:$I$31,M785,7),IF(J785&gt;5.5,2.6+INDEX(价格表!$B$4:$I$31,M785,8)*L785)))))))</f>
        <v>2.15</v>
      </c>
    </row>
    <row r="786" spans="1:14">
      <c r="A786" s="20">
        <v>4310939855456</v>
      </c>
      <c r="B786" s="18" t="s">
        <v>16</v>
      </c>
      <c r="C786" s="21">
        <v>20201212</v>
      </c>
      <c r="D786" s="21">
        <v>610538201209</v>
      </c>
      <c r="E786" s="21" t="s">
        <v>16</v>
      </c>
      <c r="F786" s="21">
        <v>20201222</v>
      </c>
      <c r="G786" s="21" t="s">
        <v>17</v>
      </c>
      <c r="H786" s="21" t="s">
        <v>39</v>
      </c>
      <c r="I786" s="21" t="s">
        <v>81</v>
      </c>
      <c r="J786" s="21">
        <v>1.47</v>
      </c>
      <c r="K786" s="21" t="s">
        <v>20</v>
      </c>
      <c r="L786">
        <f t="shared" si="12"/>
        <v>2</v>
      </c>
      <c r="M786">
        <f>MATCH(H:H,价格表!$B$4:$B$35,0)</f>
        <v>23</v>
      </c>
      <c r="N786" s="27">
        <f>IF(J786&lt;=0.3,INDEX(价格表!$B$4:$I$31,M786,2),IF(AND(J786&gt;0.3,J786&lt;=1),INDEX(价格表!$B$4:$I$31,M786,3),IF(AND(J786&gt;1,J786&lt;=2.2),INDEX(价格表!$B$4:$I$31,M786,4),IF(AND(J786&gt;2.2,J786&lt;=3.3),INDEX(价格表!$B$4:$I$31,M786,5),IF(AND(J786&gt;3.3,J786&lt;=4),INDEX(价格表!$B$4:$I$31,M786,6),IF(AND(J786&gt;4,J786&lt;=5.5),INDEX(价格表!$B$4:$I$31,M786,7),IF(J786&gt;5.5,2.6+INDEX(价格表!$B$4:$I$31,M786,8)*L786)))))))</f>
        <v>2.15</v>
      </c>
    </row>
    <row r="787" spans="1:14">
      <c r="A787" s="20">
        <v>4310939855457</v>
      </c>
      <c r="B787" s="18" t="s">
        <v>16</v>
      </c>
      <c r="C787" s="21">
        <v>20201212</v>
      </c>
      <c r="D787" s="21">
        <v>610538201209</v>
      </c>
      <c r="E787" s="21" t="s">
        <v>16</v>
      </c>
      <c r="F787" s="21">
        <v>20201222</v>
      </c>
      <c r="G787" s="21" t="s">
        <v>17</v>
      </c>
      <c r="H787" s="21" t="s">
        <v>56</v>
      </c>
      <c r="I787" s="21" t="s">
        <v>261</v>
      </c>
      <c r="J787" s="21">
        <v>1.45</v>
      </c>
      <c r="K787" s="21" t="s">
        <v>20</v>
      </c>
      <c r="L787">
        <f t="shared" si="12"/>
        <v>2</v>
      </c>
      <c r="M787">
        <f>MATCH(H:H,价格表!$B$4:$B$35,0)</f>
        <v>11</v>
      </c>
      <c r="N787" s="27">
        <f>IF(J787&lt;=0.3,INDEX(价格表!$B$4:$I$31,M787,2),IF(AND(J787&gt;0.3,J787&lt;=1),INDEX(价格表!$B$4:$I$31,M787,3),IF(AND(J787&gt;1,J787&lt;=2.2),INDEX(价格表!$B$4:$I$31,M787,4),IF(AND(J787&gt;2.2,J787&lt;=3.3),INDEX(价格表!$B$4:$I$31,M787,5),IF(AND(J787&gt;3.3,J787&lt;=4),INDEX(价格表!$B$4:$I$31,M787,6),IF(AND(J787&gt;4,J787&lt;=5.5),INDEX(价格表!$B$4:$I$31,M787,7),IF(J787&gt;5.5,2.6+INDEX(价格表!$B$4:$I$31,M787,8)*L787)))))))</f>
        <v>2.15</v>
      </c>
    </row>
    <row r="788" spans="1:14">
      <c r="A788" s="20">
        <v>4310939855458</v>
      </c>
      <c r="B788" s="18" t="s">
        <v>16</v>
      </c>
      <c r="C788" s="21">
        <v>20201212</v>
      </c>
      <c r="D788" s="21">
        <v>610538201209</v>
      </c>
      <c r="E788" s="21" t="s">
        <v>16</v>
      </c>
      <c r="F788" s="21">
        <v>20201222</v>
      </c>
      <c r="G788" s="21" t="s">
        <v>17</v>
      </c>
      <c r="H788" s="21" t="s">
        <v>68</v>
      </c>
      <c r="I788" s="21" t="s">
        <v>140</v>
      </c>
      <c r="J788" s="21">
        <v>1.44</v>
      </c>
      <c r="K788" s="21" t="s">
        <v>20</v>
      </c>
      <c r="L788">
        <f t="shared" si="12"/>
        <v>2</v>
      </c>
      <c r="M788">
        <f>MATCH(H:H,价格表!$B$4:$B$35,0)</f>
        <v>5</v>
      </c>
      <c r="N788" s="27">
        <f>IF(J788&lt;=0.3,INDEX(价格表!$B$4:$I$31,M788,2),IF(AND(J788&gt;0.3,J788&lt;=1),INDEX(价格表!$B$4:$I$31,M788,3),IF(AND(J788&gt;1,J788&lt;=2.2),INDEX(价格表!$B$4:$I$31,M788,4),IF(AND(J788&gt;2.2,J788&lt;=3.3),INDEX(价格表!$B$4:$I$31,M788,5),IF(AND(J788&gt;3.3,J788&lt;=4),INDEX(价格表!$B$4:$I$31,M788,6),IF(AND(J788&gt;4,J788&lt;=5.5),INDEX(价格表!$B$4:$I$31,M788,7),IF(J788&gt;5.5,2.6+INDEX(价格表!$B$4:$I$31,M788,8)*L788)))))))</f>
        <v>2.15</v>
      </c>
    </row>
    <row r="789" spans="1:14">
      <c r="A789" s="20">
        <v>4310939855459</v>
      </c>
      <c r="B789" s="18" t="s">
        <v>16</v>
      </c>
      <c r="C789" s="21">
        <v>20201212</v>
      </c>
      <c r="D789" s="21">
        <v>610538201209</v>
      </c>
      <c r="E789" s="21" t="s">
        <v>16</v>
      </c>
      <c r="F789" s="21">
        <v>20201222</v>
      </c>
      <c r="G789" s="21" t="s">
        <v>17</v>
      </c>
      <c r="H789" s="21" t="s">
        <v>21</v>
      </c>
      <c r="I789" s="21" t="s">
        <v>228</v>
      </c>
      <c r="J789" s="21">
        <v>1.45</v>
      </c>
      <c r="K789" s="21" t="s">
        <v>20</v>
      </c>
      <c r="L789">
        <f t="shared" si="12"/>
        <v>2</v>
      </c>
      <c r="M789">
        <f>MATCH(H:H,价格表!$B$4:$B$35,0)</f>
        <v>20</v>
      </c>
      <c r="N789" s="27">
        <f>IF(J789&lt;=0.3,INDEX(价格表!$B$4:$I$31,M789,2),IF(AND(J789&gt;0.3,J789&lt;=1),INDEX(价格表!$B$4:$I$31,M789,3),IF(AND(J789&gt;1,J789&lt;=2.2),INDEX(价格表!$B$4:$I$31,M789,4),IF(AND(J789&gt;2.2,J789&lt;=3.3),INDEX(价格表!$B$4:$I$31,M789,5),IF(AND(J789&gt;3.3,J789&lt;=4),INDEX(价格表!$B$4:$I$31,M789,6),IF(AND(J789&gt;4,J789&lt;=5.5),INDEX(价格表!$B$4:$I$31,M789,7),IF(J789&gt;5.5,2.6+INDEX(价格表!$B$4:$I$31,M789,8)*L789)))))))</f>
        <v>2.15</v>
      </c>
    </row>
    <row r="790" spans="1:14">
      <c r="A790" s="20">
        <v>4310939855460</v>
      </c>
      <c r="B790" s="18" t="s">
        <v>16</v>
      </c>
      <c r="C790" s="21">
        <v>20201212</v>
      </c>
      <c r="D790" s="21">
        <v>610538201209</v>
      </c>
      <c r="E790" s="21" t="s">
        <v>16</v>
      </c>
      <c r="F790" s="21">
        <v>20201222</v>
      </c>
      <c r="G790" s="21" t="s">
        <v>17</v>
      </c>
      <c r="H790" s="21" t="s">
        <v>23</v>
      </c>
      <c r="I790" s="21" t="s">
        <v>115</v>
      </c>
      <c r="J790" s="21">
        <v>1.46</v>
      </c>
      <c r="K790" s="21" t="s">
        <v>20</v>
      </c>
      <c r="L790">
        <f t="shared" si="12"/>
        <v>2</v>
      </c>
      <c r="M790">
        <f>MATCH(H:H,价格表!$B$4:$B$35,0)</f>
        <v>15</v>
      </c>
      <c r="N790" s="27">
        <f>IF(J790&lt;=0.3,INDEX(价格表!$B$4:$I$31,M790,2),IF(AND(J790&gt;0.3,J790&lt;=1),INDEX(价格表!$B$4:$I$31,M790,3),IF(AND(J790&gt;1,J790&lt;=2.2),INDEX(价格表!$B$4:$I$31,M790,4),IF(AND(J790&gt;2.2,J790&lt;=3.3),INDEX(价格表!$B$4:$I$31,M790,5),IF(AND(J790&gt;3.3,J790&lt;=4),INDEX(价格表!$B$4:$I$31,M790,6),IF(AND(J790&gt;4,J790&lt;=5.5),INDEX(价格表!$B$4:$I$31,M790,7),IF(J790&gt;5.5,2.6+INDEX(价格表!$B$4:$I$31,M790,8)*L790)))))))</f>
        <v>2.15</v>
      </c>
    </row>
    <row r="791" spans="1:14">
      <c r="A791" s="20">
        <v>4310939855461</v>
      </c>
      <c r="B791" s="18" t="s">
        <v>16</v>
      </c>
      <c r="C791" s="21">
        <v>20201212</v>
      </c>
      <c r="D791" s="21">
        <v>610538201209</v>
      </c>
      <c r="E791" s="21" t="s">
        <v>16</v>
      </c>
      <c r="F791" s="21">
        <v>20201222</v>
      </c>
      <c r="G791" s="21" t="s">
        <v>17</v>
      </c>
      <c r="H791" s="21" t="s">
        <v>50</v>
      </c>
      <c r="I791" s="21" t="s">
        <v>62</v>
      </c>
      <c r="J791" s="21">
        <v>1.59</v>
      </c>
      <c r="K791" s="21" t="s">
        <v>20</v>
      </c>
      <c r="L791">
        <f t="shared" si="12"/>
        <v>2</v>
      </c>
      <c r="M791">
        <f>MATCH(H:H,价格表!$B$4:$B$35,0)</f>
        <v>4</v>
      </c>
      <c r="N791" s="27">
        <f>IF(J791&lt;=0.3,INDEX(价格表!$B$4:$I$31,M791,2),IF(AND(J791&gt;0.3,J791&lt;=1),INDEX(价格表!$B$4:$I$31,M791,3),IF(AND(J791&gt;1,J791&lt;=2.2),INDEX(价格表!$B$4:$I$31,M791,4),IF(AND(J791&gt;2.2,J791&lt;=3.3),INDEX(价格表!$B$4:$I$31,M791,5),IF(AND(J791&gt;3.3,J791&lt;=4),INDEX(价格表!$B$4:$I$31,M791,6),IF(AND(J791&gt;4,J791&lt;=5.5),INDEX(价格表!$B$4:$I$31,M791,7),IF(J791&gt;5.5,2.6+INDEX(价格表!$B$4:$I$31,M791,8)*L791)))))))</f>
        <v>2.15</v>
      </c>
    </row>
    <row r="792" spans="1:14">
      <c r="A792" s="20">
        <v>4310939855462</v>
      </c>
      <c r="B792" s="18" t="s">
        <v>16</v>
      </c>
      <c r="C792" s="21">
        <v>20201212</v>
      </c>
      <c r="D792" s="21">
        <v>610538201209</v>
      </c>
      <c r="E792" s="21" t="s">
        <v>16</v>
      </c>
      <c r="F792" s="21">
        <v>20201222</v>
      </c>
      <c r="G792" s="21" t="s">
        <v>17</v>
      </c>
      <c r="H792" s="21" t="s">
        <v>43</v>
      </c>
      <c r="I792" s="21" t="s">
        <v>108</v>
      </c>
      <c r="J792" s="21">
        <v>1.45</v>
      </c>
      <c r="K792" s="21" t="s">
        <v>20</v>
      </c>
      <c r="L792">
        <f t="shared" si="12"/>
        <v>2</v>
      </c>
      <c r="M792">
        <f>MATCH(H:H,价格表!$B$4:$B$35,0)</f>
        <v>10</v>
      </c>
      <c r="N792" s="27">
        <f>IF(J792&lt;=0.3,INDEX(价格表!$B$4:$I$31,M792,2),IF(AND(J792&gt;0.3,J792&lt;=1),INDEX(价格表!$B$4:$I$31,M792,3),IF(AND(J792&gt;1,J792&lt;=2.2),INDEX(价格表!$B$4:$I$31,M792,4),IF(AND(J792&gt;2.2,J792&lt;=3.3),INDEX(价格表!$B$4:$I$31,M792,5),IF(AND(J792&gt;3.3,J792&lt;=4),INDEX(价格表!$B$4:$I$31,M792,6),IF(AND(J792&gt;4,J792&lt;=5.5),INDEX(价格表!$B$4:$I$31,M792,7),IF(J792&gt;5.5,2.6+INDEX(价格表!$B$4:$I$31,M792,8)*L792)))))))</f>
        <v>2.15</v>
      </c>
    </row>
    <row r="793" spans="1:14">
      <c r="A793" s="20">
        <v>4310939855463</v>
      </c>
      <c r="B793" s="18" t="s">
        <v>16</v>
      </c>
      <c r="C793" s="21">
        <v>20201212</v>
      </c>
      <c r="D793" s="21">
        <v>610538201209</v>
      </c>
      <c r="E793" s="21" t="s">
        <v>16</v>
      </c>
      <c r="F793" s="21">
        <v>20201222</v>
      </c>
      <c r="G793" s="21" t="s">
        <v>17</v>
      </c>
      <c r="H793" s="21" t="s">
        <v>68</v>
      </c>
      <c r="I793" s="21" t="s">
        <v>146</v>
      </c>
      <c r="J793" s="21">
        <v>1.58</v>
      </c>
      <c r="K793" s="21" t="s">
        <v>20</v>
      </c>
      <c r="L793">
        <f t="shared" si="12"/>
        <v>2</v>
      </c>
      <c r="M793">
        <f>MATCH(H:H,价格表!$B$4:$B$35,0)</f>
        <v>5</v>
      </c>
      <c r="N793" s="27">
        <f>IF(J793&lt;=0.3,INDEX(价格表!$B$4:$I$31,M793,2),IF(AND(J793&gt;0.3,J793&lt;=1),INDEX(价格表!$B$4:$I$31,M793,3),IF(AND(J793&gt;1,J793&lt;=2.2),INDEX(价格表!$B$4:$I$31,M793,4),IF(AND(J793&gt;2.2,J793&lt;=3.3),INDEX(价格表!$B$4:$I$31,M793,5),IF(AND(J793&gt;3.3,J793&lt;=4),INDEX(价格表!$B$4:$I$31,M793,6),IF(AND(J793&gt;4,J793&lt;=5.5),INDEX(价格表!$B$4:$I$31,M793,7),IF(J793&gt;5.5,2.6+INDEX(价格表!$B$4:$I$31,M793,8)*L793)))))))</f>
        <v>2.15</v>
      </c>
    </row>
    <row r="794" spans="1:14">
      <c r="A794" s="20">
        <v>4310939855464</v>
      </c>
      <c r="B794" s="18" t="s">
        <v>16</v>
      </c>
      <c r="C794" s="21">
        <v>20201212</v>
      </c>
      <c r="D794" s="21">
        <v>610538201209</v>
      </c>
      <c r="E794" s="21" t="s">
        <v>16</v>
      </c>
      <c r="F794" s="21">
        <v>20201222</v>
      </c>
      <c r="G794" s="21" t="s">
        <v>17</v>
      </c>
      <c r="H794" s="21" t="s">
        <v>25</v>
      </c>
      <c r="I794" s="21" t="s">
        <v>26</v>
      </c>
      <c r="J794" s="21">
        <v>1.48</v>
      </c>
      <c r="K794" s="21" t="s">
        <v>20</v>
      </c>
      <c r="L794">
        <f t="shared" si="12"/>
        <v>2</v>
      </c>
      <c r="M794">
        <f>MATCH(H:H,价格表!$B$4:$B$35,0)</f>
        <v>25</v>
      </c>
      <c r="N794" s="27">
        <f>IF(J794&lt;=0.3,INDEX(价格表!$B$4:$I$31,M794,2),IF(AND(J794&gt;0.3,J794&lt;=1),INDEX(价格表!$B$4:$I$31,M794,3),IF(AND(J794&gt;1,J794&lt;=2.2),INDEX(价格表!$B$4:$I$31,M794,4),IF(AND(J794&gt;2.2,J794&lt;=3.3),INDEX(价格表!$B$4:$I$31,M794,5),IF(AND(J794&gt;3.3,J794&lt;=4),INDEX(价格表!$B$4:$I$31,M794,6),IF(AND(J794&gt;4,J794&lt;=5.5),INDEX(价格表!$B$4:$I$31,M794,7),IF(J794&gt;5.5,2.6+INDEX(价格表!$B$4:$I$31,M794,8)*L794)))))))</f>
        <v>2.15</v>
      </c>
    </row>
    <row r="795" spans="1:14">
      <c r="A795" s="20">
        <v>4310939855465</v>
      </c>
      <c r="B795" s="18" t="s">
        <v>16</v>
      </c>
      <c r="C795" s="21">
        <v>20201212</v>
      </c>
      <c r="D795" s="21">
        <v>610538201209</v>
      </c>
      <c r="E795" s="21" t="s">
        <v>16</v>
      </c>
      <c r="F795" s="21">
        <v>20201222</v>
      </c>
      <c r="G795" s="21" t="s">
        <v>17</v>
      </c>
      <c r="H795" s="21" t="s">
        <v>88</v>
      </c>
      <c r="I795" s="21" t="s">
        <v>242</v>
      </c>
      <c r="J795" s="21">
        <v>1.45</v>
      </c>
      <c r="K795" s="21" t="s">
        <v>20</v>
      </c>
      <c r="L795">
        <f t="shared" si="12"/>
        <v>2</v>
      </c>
      <c r="M795">
        <f>MATCH(H:H,价格表!$B$4:$B$35,0)</f>
        <v>19</v>
      </c>
      <c r="N795" s="27">
        <f>IF(J795&lt;=0.3,INDEX(价格表!$B$4:$I$31,M795,2),IF(AND(J795&gt;0.3,J795&lt;=1),INDEX(价格表!$B$4:$I$31,M795,3),IF(AND(J795&gt;1,J795&lt;=2.2),INDEX(价格表!$B$4:$I$31,M795,4),IF(AND(J795&gt;2.2,J795&lt;=3.3),INDEX(价格表!$B$4:$I$31,M795,5),IF(AND(J795&gt;3.3,J795&lt;=4),INDEX(价格表!$B$4:$I$31,M795,6),IF(AND(J795&gt;4,J795&lt;=5.5),INDEX(价格表!$B$4:$I$31,M795,7),IF(J795&gt;5.5,2.6+INDEX(价格表!$B$4:$I$31,M795,8)*L795)))))))</f>
        <v>2.15</v>
      </c>
    </row>
    <row r="796" spans="1:14">
      <c r="A796" s="20">
        <v>4310939857674</v>
      </c>
      <c r="B796" s="18" t="s">
        <v>16</v>
      </c>
      <c r="C796" s="21">
        <v>20201212</v>
      </c>
      <c r="D796" s="21">
        <v>610538201209</v>
      </c>
      <c r="E796" s="21" t="s">
        <v>16</v>
      </c>
      <c r="F796" s="21">
        <v>20201222</v>
      </c>
      <c r="G796" s="21" t="s">
        <v>17</v>
      </c>
      <c r="H796" s="21" t="s">
        <v>35</v>
      </c>
      <c r="I796" s="21" t="s">
        <v>156</v>
      </c>
      <c r="J796" s="21">
        <v>1.45</v>
      </c>
      <c r="K796" s="21" t="s">
        <v>20</v>
      </c>
      <c r="L796">
        <f t="shared" si="12"/>
        <v>2</v>
      </c>
      <c r="M796">
        <f>MATCH(H:H,价格表!$B$4:$B$35,0)</f>
        <v>22</v>
      </c>
      <c r="N796" s="27">
        <f>IF(J796&lt;=0.3,INDEX(价格表!$B$4:$I$31,M796,2),IF(AND(J796&gt;0.3,J796&lt;=1),INDEX(价格表!$B$4:$I$31,M796,3),IF(AND(J796&gt;1,J796&lt;=2.2),INDEX(价格表!$B$4:$I$31,M796,4),IF(AND(J796&gt;2.2,J796&lt;=3.3),INDEX(价格表!$B$4:$I$31,M796,5),IF(AND(J796&gt;3.3,J796&lt;=4),INDEX(价格表!$B$4:$I$31,M796,6),IF(AND(J796&gt;4,J796&lt;=5.5),INDEX(价格表!$B$4:$I$31,M796,7),IF(J796&gt;5.5,2.6+INDEX(价格表!$B$4:$I$31,M796,8)*L796)))))))</f>
        <v>2.15</v>
      </c>
    </row>
    <row r="797" spans="1:14">
      <c r="A797" s="20">
        <v>4310939857675</v>
      </c>
      <c r="B797" s="18" t="s">
        <v>16</v>
      </c>
      <c r="C797" s="21">
        <v>20201212</v>
      </c>
      <c r="D797" s="21">
        <v>610538201209</v>
      </c>
      <c r="E797" s="21" t="s">
        <v>16</v>
      </c>
      <c r="F797" s="21">
        <v>20201222</v>
      </c>
      <c r="G797" s="21" t="s">
        <v>17</v>
      </c>
      <c r="H797" s="21" t="s">
        <v>50</v>
      </c>
      <c r="I797" s="21" t="s">
        <v>166</v>
      </c>
      <c r="J797" s="21">
        <v>1.45</v>
      </c>
      <c r="K797" s="21" t="s">
        <v>20</v>
      </c>
      <c r="L797">
        <f t="shared" si="12"/>
        <v>2</v>
      </c>
      <c r="M797">
        <f>MATCH(H:H,价格表!$B$4:$B$35,0)</f>
        <v>4</v>
      </c>
      <c r="N797" s="27">
        <f>IF(J797&lt;=0.3,INDEX(价格表!$B$4:$I$31,M797,2),IF(AND(J797&gt;0.3,J797&lt;=1),INDEX(价格表!$B$4:$I$31,M797,3),IF(AND(J797&gt;1,J797&lt;=2.2),INDEX(价格表!$B$4:$I$31,M797,4),IF(AND(J797&gt;2.2,J797&lt;=3.3),INDEX(价格表!$B$4:$I$31,M797,5),IF(AND(J797&gt;3.3,J797&lt;=4),INDEX(价格表!$B$4:$I$31,M797,6),IF(AND(J797&gt;4,J797&lt;=5.5),INDEX(价格表!$B$4:$I$31,M797,7),IF(J797&gt;5.5,2.6+INDEX(价格表!$B$4:$I$31,M797,8)*L797)))))))</f>
        <v>2.15</v>
      </c>
    </row>
    <row r="798" spans="1:14">
      <c r="A798" s="20">
        <v>4310939857676</v>
      </c>
      <c r="B798" s="18" t="s">
        <v>16</v>
      </c>
      <c r="C798" s="21">
        <v>20201212</v>
      </c>
      <c r="D798" s="21">
        <v>610538201209</v>
      </c>
      <c r="E798" s="21" t="s">
        <v>16</v>
      </c>
      <c r="F798" s="21">
        <v>20201222</v>
      </c>
      <c r="G798" s="21" t="s">
        <v>17</v>
      </c>
      <c r="H798" s="21" t="s">
        <v>33</v>
      </c>
      <c r="I798" s="21" t="s">
        <v>34</v>
      </c>
      <c r="J798" s="21">
        <v>1.49</v>
      </c>
      <c r="K798" s="21" t="s">
        <v>20</v>
      </c>
      <c r="L798">
        <f t="shared" si="12"/>
        <v>2</v>
      </c>
      <c r="M798">
        <f>MATCH(H:H,价格表!$B$4:$B$35,0)</f>
        <v>13</v>
      </c>
      <c r="N798" s="27">
        <f>IF(J798&lt;=0.3,INDEX(价格表!$B$4:$I$31,M798,2),IF(AND(J798&gt;0.3,J798&lt;=1),INDEX(价格表!$B$4:$I$31,M798,3),IF(AND(J798&gt;1,J798&lt;=2.2),INDEX(价格表!$B$4:$I$31,M798,4),IF(AND(J798&gt;2.2,J798&lt;=3.3),INDEX(价格表!$B$4:$I$31,M798,5),IF(AND(J798&gt;3.3,J798&lt;=4),INDEX(价格表!$B$4:$I$31,M798,6),IF(AND(J798&gt;4,J798&lt;=5.5),INDEX(价格表!$B$4:$I$31,M798,7),IF(J798&gt;5.5,2.6+INDEX(价格表!$B$4:$I$31,M798,8)*L798)))))))</f>
        <v>2.15</v>
      </c>
    </row>
    <row r="799" spans="1:14">
      <c r="A799" s="20">
        <v>4310939857677</v>
      </c>
      <c r="B799" s="18" t="s">
        <v>16</v>
      </c>
      <c r="C799" s="21">
        <v>20201212</v>
      </c>
      <c r="D799" s="21">
        <v>610538201209</v>
      </c>
      <c r="E799" s="21" t="s">
        <v>16</v>
      </c>
      <c r="F799" s="21">
        <v>20201222</v>
      </c>
      <c r="G799" s="21" t="s">
        <v>17</v>
      </c>
      <c r="H799" s="21" t="s">
        <v>39</v>
      </c>
      <c r="I799" s="21" t="s">
        <v>235</v>
      </c>
      <c r="J799" s="21">
        <v>1.46</v>
      </c>
      <c r="K799" s="21" t="s">
        <v>20</v>
      </c>
      <c r="L799">
        <f t="shared" si="12"/>
        <v>2</v>
      </c>
      <c r="M799">
        <f>MATCH(H:H,价格表!$B$4:$B$35,0)</f>
        <v>23</v>
      </c>
      <c r="N799" s="27">
        <f>IF(J799&lt;=0.3,INDEX(价格表!$B$4:$I$31,M799,2),IF(AND(J799&gt;0.3,J799&lt;=1),INDEX(价格表!$B$4:$I$31,M799,3),IF(AND(J799&gt;1,J799&lt;=2.2),INDEX(价格表!$B$4:$I$31,M799,4),IF(AND(J799&gt;2.2,J799&lt;=3.3),INDEX(价格表!$B$4:$I$31,M799,5),IF(AND(J799&gt;3.3,J799&lt;=4),INDEX(价格表!$B$4:$I$31,M799,6),IF(AND(J799&gt;4,J799&lt;=5.5),INDEX(价格表!$B$4:$I$31,M799,7),IF(J799&gt;5.5,2.6+INDEX(价格表!$B$4:$I$31,M799,8)*L799)))))))</f>
        <v>2.15</v>
      </c>
    </row>
    <row r="800" spans="1:14">
      <c r="A800" s="20">
        <v>4310939857679</v>
      </c>
      <c r="B800" s="18" t="s">
        <v>16</v>
      </c>
      <c r="C800" s="21">
        <v>20201212</v>
      </c>
      <c r="D800" s="21">
        <v>610538201209</v>
      </c>
      <c r="E800" s="21" t="s">
        <v>16</v>
      </c>
      <c r="F800" s="21">
        <v>20201222</v>
      </c>
      <c r="G800" s="21" t="s">
        <v>17</v>
      </c>
      <c r="H800" s="21" t="s">
        <v>27</v>
      </c>
      <c r="I800" s="21" t="s">
        <v>128</v>
      </c>
      <c r="J800" s="21">
        <v>1.51</v>
      </c>
      <c r="K800" s="21" t="s">
        <v>20</v>
      </c>
      <c r="L800">
        <f t="shared" si="12"/>
        <v>2</v>
      </c>
      <c r="M800">
        <f>MATCH(H:H,价格表!$B$4:$B$35,0)</f>
        <v>3</v>
      </c>
      <c r="N800" s="27">
        <f>IF(J800&lt;=0.3,INDEX(价格表!$B$4:$I$31,M800,2),IF(AND(J800&gt;0.3,J800&lt;=1),INDEX(价格表!$B$4:$I$31,M800,3),IF(AND(J800&gt;1,J800&lt;=2.2),INDEX(价格表!$B$4:$I$31,M800,4),IF(AND(J800&gt;2.2,J800&lt;=3.3),INDEX(价格表!$B$4:$I$31,M800,5),IF(AND(J800&gt;3.3,J800&lt;=4),INDEX(价格表!$B$4:$I$31,M800,6),IF(AND(J800&gt;4,J800&lt;=5.5),INDEX(价格表!$B$4:$I$31,M800,7),IF(J800&gt;5.5,2.6+INDEX(价格表!$B$4:$I$31,M800,8)*L800)))))))</f>
        <v>2.15</v>
      </c>
    </row>
    <row r="801" spans="1:14">
      <c r="A801" s="20">
        <v>4310939857680</v>
      </c>
      <c r="B801" s="18" t="s">
        <v>16</v>
      </c>
      <c r="C801" s="21">
        <v>20201212</v>
      </c>
      <c r="D801" s="21">
        <v>610538201209</v>
      </c>
      <c r="E801" s="21" t="s">
        <v>16</v>
      </c>
      <c r="F801" s="21">
        <v>20201222</v>
      </c>
      <c r="G801" s="21" t="s">
        <v>17</v>
      </c>
      <c r="H801" s="21" t="s">
        <v>73</v>
      </c>
      <c r="I801" s="21" t="s">
        <v>231</v>
      </c>
      <c r="J801" s="21">
        <v>1.53</v>
      </c>
      <c r="K801" s="21" t="s">
        <v>20</v>
      </c>
      <c r="L801">
        <f t="shared" si="12"/>
        <v>2</v>
      </c>
      <c r="M801">
        <f>MATCH(H:H,价格表!$B$4:$B$35,0)</f>
        <v>7</v>
      </c>
      <c r="N801" s="27">
        <f>IF(J801&lt;=0.3,INDEX(价格表!$B$4:$I$31,M801,2),IF(AND(J801&gt;0.3,J801&lt;=1),INDEX(价格表!$B$4:$I$31,M801,3),IF(AND(J801&gt;1,J801&lt;=2.2),INDEX(价格表!$B$4:$I$31,M801,4),IF(AND(J801&gt;2.2,J801&lt;=3.3),INDEX(价格表!$B$4:$I$31,M801,5),IF(AND(J801&gt;3.3,J801&lt;=4),INDEX(价格表!$B$4:$I$31,M801,6),IF(AND(J801&gt;4,J801&lt;=5.5),INDEX(价格表!$B$4:$I$31,M801,7),IF(J801&gt;5.5,2.6+INDEX(价格表!$B$4:$I$31,M801,8)*L801)))))))</f>
        <v>2.15</v>
      </c>
    </row>
    <row r="802" spans="1:14">
      <c r="A802" s="20">
        <v>4310939857681</v>
      </c>
      <c r="B802" s="18" t="s">
        <v>16</v>
      </c>
      <c r="C802" s="21">
        <v>20201212</v>
      </c>
      <c r="D802" s="21">
        <v>610538201209</v>
      </c>
      <c r="E802" s="21" t="s">
        <v>16</v>
      </c>
      <c r="F802" s="21">
        <v>20201222</v>
      </c>
      <c r="G802" s="21" t="s">
        <v>17</v>
      </c>
      <c r="H802" s="21" t="s">
        <v>33</v>
      </c>
      <c r="I802" s="21" t="s">
        <v>34</v>
      </c>
      <c r="J802" s="21">
        <v>1.45</v>
      </c>
      <c r="K802" s="21" t="s">
        <v>20</v>
      </c>
      <c r="L802">
        <f t="shared" si="12"/>
        <v>2</v>
      </c>
      <c r="M802">
        <f>MATCH(H:H,价格表!$B$4:$B$35,0)</f>
        <v>13</v>
      </c>
      <c r="N802" s="27">
        <f>IF(J802&lt;=0.3,INDEX(价格表!$B$4:$I$31,M802,2),IF(AND(J802&gt;0.3,J802&lt;=1),INDEX(价格表!$B$4:$I$31,M802,3),IF(AND(J802&gt;1,J802&lt;=2.2),INDEX(价格表!$B$4:$I$31,M802,4),IF(AND(J802&gt;2.2,J802&lt;=3.3),INDEX(价格表!$B$4:$I$31,M802,5),IF(AND(J802&gt;3.3,J802&lt;=4),INDEX(价格表!$B$4:$I$31,M802,6),IF(AND(J802&gt;4,J802&lt;=5.5),INDEX(价格表!$B$4:$I$31,M802,7),IF(J802&gt;5.5,2.6+INDEX(价格表!$B$4:$I$31,M802,8)*L802)))))))</f>
        <v>2.15</v>
      </c>
    </row>
    <row r="803" spans="1:14">
      <c r="A803" s="20">
        <v>4310939857682</v>
      </c>
      <c r="B803" s="18" t="s">
        <v>16</v>
      </c>
      <c r="C803" s="21">
        <v>20201212</v>
      </c>
      <c r="D803" s="21">
        <v>610538201209</v>
      </c>
      <c r="E803" s="21" t="s">
        <v>16</v>
      </c>
      <c r="F803" s="21">
        <v>20201222</v>
      </c>
      <c r="G803" s="21" t="s">
        <v>17</v>
      </c>
      <c r="H803" s="21" t="s">
        <v>68</v>
      </c>
      <c r="I803" s="21" t="s">
        <v>193</v>
      </c>
      <c r="J803" s="21">
        <v>1.45</v>
      </c>
      <c r="K803" s="21" t="s">
        <v>20</v>
      </c>
      <c r="L803">
        <f t="shared" si="12"/>
        <v>2</v>
      </c>
      <c r="M803">
        <f>MATCH(H:H,价格表!$B$4:$B$35,0)</f>
        <v>5</v>
      </c>
      <c r="N803" s="27">
        <f>IF(J803&lt;=0.3,INDEX(价格表!$B$4:$I$31,M803,2),IF(AND(J803&gt;0.3,J803&lt;=1),INDEX(价格表!$B$4:$I$31,M803,3),IF(AND(J803&gt;1,J803&lt;=2.2),INDEX(价格表!$B$4:$I$31,M803,4),IF(AND(J803&gt;2.2,J803&lt;=3.3),INDEX(价格表!$B$4:$I$31,M803,5),IF(AND(J803&gt;3.3,J803&lt;=4),INDEX(价格表!$B$4:$I$31,M803,6),IF(AND(J803&gt;4,J803&lt;=5.5),INDEX(价格表!$B$4:$I$31,M803,7),IF(J803&gt;5.5,2.6+INDEX(价格表!$B$4:$I$31,M803,8)*L803)))))))</f>
        <v>2.15</v>
      </c>
    </row>
    <row r="804" spans="1:14">
      <c r="A804" s="20">
        <v>4310939857683</v>
      </c>
      <c r="B804" s="18" t="s">
        <v>16</v>
      </c>
      <c r="C804" s="21">
        <v>20201212</v>
      </c>
      <c r="D804" s="21">
        <v>610538201209</v>
      </c>
      <c r="E804" s="21" t="s">
        <v>16</v>
      </c>
      <c r="F804" s="21">
        <v>20201222</v>
      </c>
      <c r="G804" s="21" t="s">
        <v>17</v>
      </c>
      <c r="H804" s="21" t="s">
        <v>88</v>
      </c>
      <c r="I804" s="21" t="s">
        <v>250</v>
      </c>
      <c r="J804" s="21">
        <v>1.45</v>
      </c>
      <c r="K804" s="21" t="s">
        <v>20</v>
      </c>
      <c r="L804">
        <f t="shared" si="12"/>
        <v>2</v>
      </c>
      <c r="M804">
        <f>MATCH(H:H,价格表!$B$4:$B$35,0)</f>
        <v>19</v>
      </c>
      <c r="N804" s="27">
        <f>IF(J804&lt;=0.3,INDEX(价格表!$B$4:$I$31,M804,2),IF(AND(J804&gt;0.3,J804&lt;=1),INDEX(价格表!$B$4:$I$31,M804,3),IF(AND(J804&gt;1,J804&lt;=2.2),INDEX(价格表!$B$4:$I$31,M804,4),IF(AND(J804&gt;2.2,J804&lt;=3.3),INDEX(价格表!$B$4:$I$31,M804,5),IF(AND(J804&gt;3.3,J804&lt;=4),INDEX(价格表!$B$4:$I$31,M804,6),IF(AND(J804&gt;4,J804&lt;=5.5),INDEX(价格表!$B$4:$I$31,M804,7),IF(J804&gt;5.5,2.6+INDEX(价格表!$B$4:$I$31,M804,8)*L804)))))))</f>
        <v>2.15</v>
      </c>
    </row>
    <row r="805" spans="1:14">
      <c r="A805" s="20">
        <v>4310939858194</v>
      </c>
      <c r="B805" s="18" t="s">
        <v>16</v>
      </c>
      <c r="C805" s="21">
        <v>20201212</v>
      </c>
      <c r="D805" s="21">
        <v>610538201209</v>
      </c>
      <c r="E805" s="21" t="s">
        <v>16</v>
      </c>
      <c r="F805" s="21">
        <v>20201222</v>
      </c>
      <c r="G805" s="21" t="s">
        <v>17</v>
      </c>
      <c r="H805" s="21" t="s">
        <v>73</v>
      </c>
      <c r="I805" s="21" t="s">
        <v>231</v>
      </c>
      <c r="J805" s="21">
        <v>1.5</v>
      </c>
      <c r="K805" s="21" t="s">
        <v>20</v>
      </c>
      <c r="L805">
        <f t="shared" si="12"/>
        <v>2</v>
      </c>
      <c r="M805">
        <f>MATCH(H:H,价格表!$B$4:$B$35,0)</f>
        <v>7</v>
      </c>
      <c r="N805" s="27">
        <f>IF(J805&lt;=0.3,INDEX(价格表!$B$4:$I$31,M805,2),IF(AND(J805&gt;0.3,J805&lt;=1),INDEX(价格表!$B$4:$I$31,M805,3),IF(AND(J805&gt;1,J805&lt;=2.2),INDEX(价格表!$B$4:$I$31,M805,4),IF(AND(J805&gt;2.2,J805&lt;=3.3),INDEX(价格表!$B$4:$I$31,M805,5),IF(AND(J805&gt;3.3,J805&lt;=4),INDEX(价格表!$B$4:$I$31,M805,6),IF(AND(J805&gt;4,J805&lt;=5.5),INDEX(价格表!$B$4:$I$31,M805,7),IF(J805&gt;5.5,2.6+INDEX(价格表!$B$4:$I$31,M805,8)*L805)))))))</f>
        <v>2.15</v>
      </c>
    </row>
    <row r="806" spans="1:14">
      <c r="A806" s="20">
        <v>4310939858195</v>
      </c>
      <c r="B806" s="18" t="s">
        <v>16</v>
      </c>
      <c r="C806" s="21">
        <v>20201212</v>
      </c>
      <c r="D806" s="21">
        <v>610538201209</v>
      </c>
      <c r="E806" s="21" t="s">
        <v>16</v>
      </c>
      <c r="F806" s="21">
        <v>20201222</v>
      </c>
      <c r="G806" s="21" t="s">
        <v>17</v>
      </c>
      <c r="H806" s="21" t="s">
        <v>27</v>
      </c>
      <c r="I806" s="21" t="s">
        <v>155</v>
      </c>
      <c r="J806" s="21">
        <v>1.45</v>
      </c>
      <c r="K806" s="21" t="s">
        <v>20</v>
      </c>
      <c r="L806">
        <f t="shared" si="12"/>
        <v>2</v>
      </c>
      <c r="M806">
        <f>MATCH(H:H,价格表!$B$4:$B$35,0)</f>
        <v>3</v>
      </c>
      <c r="N806" s="27">
        <f>IF(J806&lt;=0.3,INDEX(价格表!$B$4:$I$31,M806,2),IF(AND(J806&gt;0.3,J806&lt;=1),INDEX(价格表!$B$4:$I$31,M806,3),IF(AND(J806&gt;1,J806&lt;=2.2),INDEX(价格表!$B$4:$I$31,M806,4),IF(AND(J806&gt;2.2,J806&lt;=3.3),INDEX(价格表!$B$4:$I$31,M806,5),IF(AND(J806&gt;3.3,J806&lt;=4),INDEX(价格表!$B$4:$I$31,M806,6),IF(AND(J806&gt;4,J806&lt;=5.5),INDEX(价格表!$B$4:$I$31,M806,7),IF(J806&gt;5.5,2.6+INDEX(价格表!$B$4:$I$31,M806,8)*L806)))))))</f>
        <v>2.15</v>
      </c>
    </row>
    <row r="807" spans="1:14">
      <c r="A807" s="20">
        <v>4310939858196</v>
      </c>
      <c r="B807" s="18" t="s">
        <v>16</v>
      </c>
      <c r="C807" s="21">
        <v>20201212</v>
      </c>
      <c r="D807" s="21">
        <v>610538201209</v>
      </c>
      <c r="E807" s="21" t="s">
        <v>16</v>
      </c>
      <c r="F807" s="21">
        <v>20201222</v>
      </c>
      <c r="G807" s="21" t="s">
        <v>17</v>
      </c>
      <c r="H807" s="21" t="s">
        <v>45</v>
      </c>
      <c r="I807" s="21" t="s">
        <v>48</v>
      </c>
      <c r="J807" s="21">
        <v>1.44</v>
      </c>
      <c r="K807" s="21" t="s">
        <v>20</v>
      </c>
      <c r="L807">
        <f t="shared" si="12"/>
        <v>2</v>
      </c>
      <c r="M807">
        <f>MATCH(H:H,价格表!$B$4:$B$35,0)</f>
        <v>9</v>
      </c>
      <c r="N807" s="27">
        <f>IF(J807&lt;=0.3,INDEX(价格表!$B$4:$I$31,M807,2),IF(AND(J807&gt;0.3,J807&lt;=1),INDEX(价格表!$B$4:$I$31,M807,3),IF(AND(J807&gt;1,J807&lt;=2.2),INDEX(价格表!$B$4:$I$31,M807,4),IF(AND(J807&gt;2.2,J807&lt;=3.3),INDEX(价格表!$B$4:$I$31,M807,5),IF(AND(J807&gt;3.3,J807&lt;=4),INDEX(价格表!$B$4:$I$31,M807,6),IF(AND(J807&gt;4,J807&lt;=5.5),INDEX(价格表!$B$4:$I$31,M807,7),IF(J807&gt;5.5,2.6+INDEX(价格表!$B$4:$I$31,M807,8)*L807)))))))</f>
        <v>2.15</v>
      </c>
    </row>
    <row r="808" spans="1:14">
      <c r="A808" s="20">
        <v>4310939858197</v>
      </c>
      <c r="B808" s="18" t="s">
        <v>16</v>
      </c>
      <c r="C808" s="21">
        <v>20201212</v>
      </c>
      <c r="D808" s="21">
        <v>610538201209</v>
      </c>
      <c r="E808" s="21" t="s">
        <v>16</v>
      </c>
      <c r="F808" s="21">
        <v>20201222</v>
      </c>
      <c r="G808" s="21" t="s">
        <v>17</v>
      </c>
      <c r="H808" s="21" t="s">
        <v>63</v>
      </c>
      <c r="I808" s="21" t="s">
        <v>187</v>
      </c>
      <c r="J808" s="21">
        <v>1.43</v>
      </c>
      <c r="K808" s="21" t="s">
        <v>209</v>
      </c>
      <c r="L808">
        <f t="shared" si="12"/>
        <v>2</v>
      </c>
      <c r="M808">
        <f>MATCH(H:H,价格表!$B$4:$B$35,0)</f>
        <v>21</v>
      </c>
      <c r="N808" s="27">
        <f>IF(J808&lt;=0.3,INDEX(价格表!$B$4:$I$31,M808,2),IF(AND(J808&gt;0.3,J808&lt;=1),INDEX(价格表!$B$4:$I$31,M808,3),IF(AND(J808&gt;1,J808&lt;=2.2),INDEX(价格表!$B$4:$I$31,M808,4),IF(AND(J808&gt;2.2,J808&lt;=3.3),INDEX(价格表!$B$4:$I$31,M808,5),IF(AND(J808&gt;3.3,J808&lt;=4),INDEX(价格表!$B$4:$I$31,M808,6),IF(AND(J808&gt;4,J808&lt;=5.5),INDEX(价格表!$B$4:$I$31,M808,7),IF(J808&gt;5.5,2.6+INDEX(价格表!$B$4:$I$31,M808,8)*L808)))))))</f>
        <v>2.15</v>
      </c>
    </row>
    <row r="809" spans="1:14">
      <c r="A809" s="20">
        <v>4310939858198</v>
      </c>
      <c r="B809" s="18" t="s">
        <v>16</v>
      </c>
      <c r="C809" s="21">
        <v>20201212</v>
      </c>
      <c r="D809" s="21">
        <v>610538201209</v>
      </c>
      <c r="E809" s="21" t="s">
        <v>16</v>
      </c>
      <c r="F809" s="21">
        <v>20201222</v>
      </c>
      <c r="G809" s="21" t="s">
        <v>17</v>
      </c>
      <c r="H809" s="21" t="s">
        <v>43</v>
      </c>
      <c r="I809" s="21" t="s">
        <v>240</v>
      </c>
      <c r="J809" s="21">
        <v>1.55</v>
      </c>
      <c r="K809" s="21" t="s">
        <v>20</v>
      </c>
      <c r="L809">
        <f t="shared" si="12"/>
        <v>2</v>
      </c>
      <c r="M809">
        <f>MATCH(H:H,价格表!$B$4:$B$35,0)</f>
        <v>10</v>
      </c>
      <c r="N809" s="27">
        <f>IF(J809&lt;=0.3,INDEX(价格表!$B$4:$I$31,M809,2),IF(AND(J809&gt;0.3,J809&lt;=1),INDEX(价格表!$B$4:$I$31,M809,3),IF(AND(J809&gt;1,J809&lt;=2.2),INDEX(价格表!$B$4:$I$31,M809,4),IF(AND(J809&gt;2.2,J809&lt;=3.3),INDEX(价格表!$B$4:$I$31,M809,5),IF(AND(J809&gt;3.3,J809&lt;=4),INDEX(价格表!$B$4:$I$31,M809,6),IF(AND(J809&gt;4,J809&lt;=5.5),INDEX(价格表!$B$4:$I$31,M809,7),IF(J809&gt;5.5,2.6+INDEX(价格表!$B$4:$I$31,M809,8)*L809)))))))</f>
        <v>2.15</v>
      </c>
    </row>
    <row r="810" spans="1:14">
      <c r="A810" s="20">
        <v>4310939858199</v>
      </c>
      <c r="B810" s="18" t="s">
        <v>16</v>
      </c>
      <c r="C810" s="21">
        <v>20201212</v>
      </c>
      <c r="D810" s="21">
        <v>610538201209</v>
      </c>
      <c r="E810" s="21" t="s">
        <v>16</v>
      </c>
      <c r="F810" s="21">
        <v>20201222</v>
      </c>
      <c r="G810" s="21" t="s">
        <v>17</v>
      </c>
      <c r="H810" s="21" t="s">
        <v>45</v>
      </c>
      <c r="I810" s="21" t="s">
        <v>120</v>
      </c>
      <c r="J810" s="21">
        <v>1.45</v>
      </c>
      <c r="K810" s="21" t="s">
        <v>20</v>
      </c>
      <c r="L810">
        <f t="shared" si="12"/>
        <v>2</v>
      </c>
      <c r="M810">
        <f>MATCH(H:H,价格表!$B$4:$B$35,0)</f>
        <v>9</v>
      </c>
      <c r="N810" s="27">
        <f>IF(J810&lt;=0.3,INDEX(价格表!$B$4:$I$31,M810,2),IF(AND(J810&gt;0.3,J810&lt;=1),INDEX(价格表!$B$4:$I$31,M810,3),IF(AND(J810&gt;1,J810&lt;=2.2),INDEX(价格表!$B$4:$I$31,M810,4),IF(AND(J810&gt;2.2,J810&lt;=3.3),INDEX(价格表!$B$4:$I$31,M810,5),IF(AND(J810&gt;3.3,J810&lt;=4),INDEX(价格表!$B$4:$I$31,M810,6),IF(AND(J810&gt;4,J810&lt;=5.5),INDEX(价格表!$B$4:$I$31,M810,7),IF(J810&gt;5.5,2.6+INDEX(价格表!$B$4:$I$31,M810,8)*L810)))))))</f>
        <v>2.15</v>
      </c>
    </row>
    <row r="811" spans="1:14">
      <c r="A811" s="20">
        <v>4310939858200</v>
      </c>
      <c r="B811" s="18" t="s">
        <v>16</v>
      </c>
      <c r="C811" s="21">
        <v>20201212</v>
      </c>
      <c r="D811" s="21">
        <v>610538201209</v>
      </c>
      <c r="E811" s="21" t="s">
        <v>16</v>
      </c>
      <c r="F811" s="21">
        <v>20201222</v>
      </c>
      <c r="G811" s="21" t="s">
        <v>17</v>
      </c>
      <c r="H811" s="21" t="s">
        <v>75</v>
      </c>
      <c r="I811" s="21" t="s">
        <v>238</v>
      </c>
      <c r="J811" s="21">
        <v>1.45</v>
      </c>
      <c r="K811" s="21" t="s">
        <v>20</v>
      </c>
      <c r="L811">
        <f t="shared" si="12"/>
        <v>2</v>
      </c>
      <c r="M811">
        <f>MATCH(H:H,价格表!$B$4:$B$35,0)</f>
        <v>24</v>
      </c>
      <c r="N811" s="27">
        <f>IF(J811&lt;=0.3,INDEX(价格表!$B$4:$I$31,M811,2),IF(AND(J811&gt;0.3,J811&lt;=1),INDEX(价格表!$B$4:$I$31,M811,3),IF(AND(J811&gt;1,J811&lt;=2.2),INDEX(价格表!$B$4:$I$31,M811,4),IF(AND(J811&gt;2.2,J811&lt;=3.3),INDEX(价格表!$B$4:$I$31,M811,5),IF(AND(J811&gt;3.3,J811&lt;=4),INDEX(价格表!$B$4:$I$31,M811,6),IF(AND(J811&gt;4,J811&lt;=5.5),INDEX(价格表!$B$4:$I$31,M811,7),IF(J811&gt;5.5,2.6+INDEX(价格表!$B$4:$I$31,M811,8)*L811)))))))</f>
        <v>2.15</v>
      </c>
    </row>
    <row r="812" spans="1:14">
      <c r="A812" s="20">
        <v>4310939858202</v>
      </c>
      <c r="B812" s="18" t="s">
        <v>16</v>
      </c>
      <c r="C812" s="21">
        <v>20201212</v>
      </c>
      <c r="D812" s="21">
        <v>610538201209</v>
      </c>
      <c r="E812" s="21" t="s">
        <v>16</v>
      </c>
      <c r="F812" s="21">
        <v>20201222</v>
      </c>
      <c r="G812" s="21" t="s">
        <v>17</v>
      </c>
      <c r="H812" s="21" t="s">
        <v>18</v>
      </c>
      <c r="I812" s="21" t="s">
        <v>53</v>
      </c>
      <c r="J812" s="21">
        <v>1.46</v>
      </c>
      <c r="K812" s="21" t="s">
        <v>20</v>
      </c>
      <c r="L812">
        <f t="shared" si="12"/>
        <v>2</v>
      </c>
      <c r="M812">
        <f>MATCH(H:H,价格表!$B$4:$B$35,0)</f>
        <v>1</v>
      </c>
      <c r="N812" s="27">
        <f>IF(J812&lt;=0.3,INDEX(价格表!$B$4:$I$31,M812,2),IF(AND(J812&gt;0.3,J812&lt;=1),INDEX(价格表!$B$4:$I$31,M812,3),IF(AND(J812&gt;1,J812&lt;=2.2),INDEX(价格表!$B$4:$I$31,M812,4),IF(AND(J812&gt;2.2,J812&lt;=3.3),INDEX(价格表!$B$4:$I$31,M812,5),IF(AND(J812&gt;3.3,J812&lt;=4),INDEX(价格表!$B$4:$I$31,M812,6),IF(AND(J812&gt;4,J812&lt;=5.5),INDEX(价格表!$B$4:$I$31,M812,7),IF(J812&gt;5.5,2.6+INDEX(价格表!$B$4:$I$31,M812,8)*L812)))))))</f>
        <v>2.15</v>
      </c>
    </row>
    <row r="813" spans="1:14">
      <c r="A813" s="20">
        <v>4310939858203</v>
      </c>
      <c r="B813" s="18" t="s">
        <v>16</v>
      </c>
      <c r="C813" s="21">
        <v>20201212</v>
      </c>
      <c r="D813" s="21">
        <v>610538201209</v>
      </c>
      <c r="E813" s="21" t="s">
        <v>16</v>
      </c>
      <c r="F813" s="21">
        <v>20201222</v>
      </c>
      <c r="G813" s="21" t="s">
        <v>17</v>
      </c>
      <c r="H813" s="21" t="s">
        <v>35</v>
      </c>
      <c r="I813" s="21" t="s">
        <v>170</v>
      </c>
      <c r="J813" s="21">
        <v>1.42</v>
      </c>
      <c r="K813" s="21" t="s">
        <v>209</v>
      </c>
      <c r="L813">
        <f t="shared" si="12"/>
        <v>2</v>
      </c>
      <c r="M813">
        <f>MATCH(H:H,价格表!$B$4:$B$35,0)</f>
        <v>22</v>
      </c>
      <c r="N813" s="27">
        <f>IF(J813&lt;=0.3,INDEX(价格表!$B$4:$I$31,M813,2),IF(AND(J813&gt;0.3,J813&lt;=1),INDEX(价格表!$B$4:$I$31,M813,3),IF(AND(J813&gt;1,J813&lt;=2.2),INDEX(价格表!$B$4:$I$31,M813,4),IF(AND(J813&gt;2.2,J813&lt;=3.3),INDEX(价格表!$B$4:$I$31,M813,5),IF(AND(J813&gt;3.3,J813&lt;=4),INDEX(价格表!$B$4:$I$31,M813,6),IF(AND(J813&gt;4,J813&lt;=5.5),INDEX(价格表!$B$4:$I$31,M813,7),IF(J813&gt;5.5,2.6+INDEX(价格表!$B$4:$I$31,M813,8)*L813)))))))</f>
        <v>2.15</v>
      </c>
    </row>
    <row r="814" spans="1:14">
      <c r="A814" s="20">
        <v>4310939859862</v>
      </c>
      <c r="B814" s="18" t="s">
        <v>16</v>
      </c>
      <c r="C814" s="21">
        <v>20201212</v>
      </c>
      <c r="D814" s="21">
        <v>610538201209</v>
      </c>
      <c r="E814" s="21" t="s">
        <v>16</v>
      </c>
      <c r="F814" s="21">
        <v>20201222</v>
      </c>
      <c r="G814" s="21" t="s">
        <v>17</v>
      </c>
      <c r="H814" s="21" t="s">
        <v>63</v>
      </c>
      <c r="I814" s="21" t="s">
        <v>187</v>
      </c>
      <c r="J814" s="21">
        <v>1.45</v>
      </c>
      <c r="K814" s="21" t="s">
        <v>20</v>
      </c>
      <c r="L814">
        <f t="shared" si="12"/>
        <v>2</v>
      </c>
      <c r="M814">
        <f>MATCH(H:H,价格表!$B$4:$B$35,0)</f>
        <v>21</v>
      </c>
      <c r="N814" s="27">
        <f>IF(J814&lt;=0.3,INDEX(价格表!$B$4:$I$31,M814,2),IF(AND(J814&gt;0.3,J814&lt;=1),INDEX(价格表!$B$4:$I$31,M814,3),IF(AND(J814&gt;1,J814&lt;=2.2),INDEX(价格表!$B$4:$I$31,M814,4),IF(AND(J814&gt;2.2,J814&lt;=3.3),INDEX(价格表!$B$4:$I$31,M814,5),IF(AND(J814&gt;3.3,J814&lt;=4),INDEX(价格表!$B$4:$I$31,M814,6),IF(AND(J814&gt;4,J814&lt;=5.5),INDEX(价格表!$B$4:$I$31,M814,7),IF(J814&gt;5.5,2.6+INDEX(价格表!$B$4:$I$31,M814,8)*L814)))))))</f>
        <v>2.15</v>
      </c>
    </row>
    <row r="815" spans="1:14">
      <c r="A815" s="20">
        <v>4310939859863</v>
      </c>
      <c r="B815" s="18" t="s">
        <v>16</v>
      </c>
      <c r="C815" s="21">
        <v>20201212</v>
      </c>
      <c r="D815" s="21">
        <v>610538201209</v>
      </c>
      <c r="E815" s="21" t="s">
        <v>16</v>
      </c>
      <c r="F815" s="21">
        <v>20201222</v>
      </c>
      <c r="G815" s="21" t="s">
        <v>17</v>
      </c>
      <c r="H815" s="21" t="s">
        <v>45</v>
      </c>
      <c r="I815" s="21" t="s">
        <v>143</v>
      </c>
      <c r="J815" s="21">
        <v>1.43</v>
      </c>
      <c r="K815" s="21" t="s">
        <v>20</v>
      </c>
      <c r="L815">
        <f t="shared" si="12"/>
        <v>2</v>
      </c>
      <c r="M815">
        <f>MATCH(H:H,价格表!$B$4:$B$35,0)</f>
        <v>9</v>
      </c>
      <c r="N815" s="27">
        <f>IF(J815&lt;=0.3,INDEX(价格表!$B$4:$I$31,M815,2),IF(AND(J815&gt;0.3,J815&lt;=1),INDEX(价格表!$B$4:$I$31,M815,3),IF(AND(J815&gt;1,J815&lt;=2.2),INDEX(价格表!$B$4:$I$31,M815,4),IF(AND(J815&gt;2.2,J815&lt;=3.3),INDEX(价格表!$B$4:$I$31,M815,5),IF(AND(J815&gt;3.3,J815&lt;=4),INDEX(价格表!$B$4:$I$31,M815,6),IF(AND(J815&gt;4,J815&lt;=5.5),INDEX(价格表!$B$4:$I$31,M815,7),IF(J815&gt;5.5,2.6+INDEX(价格表!$B$4:$I$31,M815,8)*L815)))))))</f>
        <v>2.15</v>
      </c>
    </row>
    <row r="816" spans="1:14">
      <c r="A816" s="20">
        <v>4310939859864</v>
      </c>
      <c r="B816" s="18" t="s">
        <v>16</v>
      </c>
      <c r="C816" s="21">
        <v>20201212</v>
      </c>
      <c r="D816" s="21">
        <v>610538201209</v>
      </c>
      <c r="E816" s="21" t="s">
        <v>16</v>
      </c>
      <c r="F816" s="21">
        <v>20201222</v>
      </c>
      <c r="G816" s="21" t="s">
        <v>17</v>
      </c>
      <c r="H816" s="21" t="s">
        <v>68</v>
      </c>
      <c r="I816" s="21" t="s">
        <v>140</v>
      </c>
      <c r="J816" s="21">
        <v>1.46</v>
      </c>
      <c r="K816" s="21" t="s">
        <v>20</v>
      </c>
      <c r="L816">
        <f t="shared" si="12"/>
        <v>2</v>
      </c>
      <c r="M816">
        <f>MATCH(H:H,价格表!$B$4:$B$35,0)</f>
        <v>5</v>
      </c>
      <c r="N816" s="27">
        <f>IF(J816&lt;=0.3,INDEX(价格表!$B$4:$I$31,M816,2),IF(AND(J816&gt;0.3,J816&lt;=1),INDEX(价格表!$B$4:$I$31,M816,3),IF(AND(J816&gt;1,J816&lt;=2.2),INDEX(价格表!$B$4:$I$31,M816,4),IF(AND(J816&gt;2.2,J816&lt;=3.3),INDEX(价格表!$B$4:$I$31,M816,5),IF(AND(J816&gt;3.3,J816&lt;=4),INDEX(价格表!$B$4:$I$31,M816,6),IF(AND(J816&gt;4,J816&lt;=5.5),INDEX(价格表!$B$4:$I$31,M816,7),IF(J816&gt;5.5,2.6+INDEX(价格表!$B$4:$I$31,M816,8)*L816)))))))</f>
        <v>2.15</v>
      </c>
    </row>
    <row r="817" spans="1:14">
      <c r="A817" s="20">
        <v>4310939859865</v>
      </c>
      <c r="B817" s="18" t="s">
        <v>16</v>
      </c>
      <c r="C817" s="21">
        <v>20201212</v>
      </c>
      <c r="D817" s="21">
        <v>610538201209</v>
      </c>
      <c r="E817" s="21" t="s">
        <v>16</v>
      </c>
      <c r="F817" s="21">
        <v>20201222</v>
      </c>
      <c r="G817" s="21" t="s">
        <v>17</v>
      </c>
      <c r="H817" s="21" t="s">
        <v>27</v>
      </c>
      <c r="I817" s="21" t="s">
        <v>210</v>
      </c>
      <c r="J817" s="21">
        <v>1.44</v>
      </c>
      <c r="K817" s="21" t="s">
        <v>20</v>
      </c>
      <c r="L817">
        <f t="shared" si="12"/>
        <v>2</v>
      </c>
      <c r="M817">
        <f>MATCH(H:H,价格表!$B$4:$B$35,0)</f>
        <v>3</v>
      </c>
      <c r="N817" s="27">
        <f>IF(J817&lt;=0.3,INDEX(价格表!$B$4:$I$31,M817,2),IF(AND(J817&gt;0.3,J817&lt;=1),INDEX(价格表!$B$4:$I$31,M817,3),IF(AND(J817&gt;1,J817&lt;=2.2),INDEX(价格表!$B$4:$I$31,M817,4),IF(AND(J817&gt;2.2,J817&lt;=3.3),INDEX(价格表!$B$4:$I$31,M817,5),IF(AND(J817&gt;3.3,J817&lt;=4),INDEX(价格表!$B$4:$I$31,M817,6),IF(AND(J817&gt;4,J817&lt;=5.5),INDEX(价格表!$B$4:$I$31,M817,7),IF(J817&gt;5.5,2.6+INDEX(价格表!$B$4:$I$31,M817,8)*L817)))))))</f>
        <v>2.15</v>
      </c>
    </row>
    <row r="818" spans="1:14">
      <c r="A818" s="20">
        <v>4310939859866</v>
      </c>
      <c r="B818" s="18" t="s">
        <v>16</v>
      </c>
      <c r="C818" s="21">
        <v>20201212</v>
      </c>
      <c r="D818" s="21">
        <v>610538201209</v>
      </c>
      <c r="E818" s="21" t="s">
        <v>16</v>
      </c>
      <c r="F818" s="21">
        <v>20201222</v>
      </c>
      <c r="G818" s="21" t="s">
        <v>17</v>
      </c>
      <c r="H818" s="21" t="s">
        <v>88</v>
      </c>
      <c r="I818" s="21" t="s">
        <v>216</v>
      </c>
      <c r="J818" s="21">
        <v>1.45</v>
      </c>
      <c r="K818" s="21" t="s">
        <v>20</v>
      </c>
      <c r="L818">
        <f t="shared" si="12"/>
        <v>2</v>
      </c>
      <c r="M818">
        <f>MATCH(H:H,价格表!$B$4:$B$35,0)</f>
        <v>19</v>
      </c>
      <c r="N818" s="27">
        <f>IF(J818&lt;=0.3,INDEX(价格表!$B$4:$I$31,M818,2),IF(AND(J818&gt;0.3,J818&lt;=1),INDEX(价格表!$B$4:$I$31,M818,3),IF(AND(J818&gt;1,J818&lt;=2.2),INDEX(价格表!$B$4:$I$31,M818,4),IF(AND(J818&gt;2.2,J818&lt;=3.3),INDEX(价格表!$B$4:$I$31,M818,5),IF(AND(J818&gt;3.3,J818&lt;=4),INDEX(价格表!$B$4:$I$31,M818,6),IF(AND(J818&gt;4,J818&lt;=5.5),INDEX(价格表!$B$4:$I$31,M818,7),IF(J818&gt;5.5,2.6+INDEX(价格表!$B$4:$I$31,M818,8)*L818)))))))</f>
        <v>2.15</v>
      </c>
    </row>
    <row r="819" spans="1:14">
      <c r="A819" s="20">
        <v>4310939859867</v>
      </c>
      <c r="B819" s="18" t="s">
        <v>16</v>
      </c>
      <c r="C819" s="21">
        <v>20201212</v>
      </c>
      <c r="D819" s="21">
        <v>610538201209</v>
      </c>
      <c r="E819" s="21" t="s">
        <v>16</v>
      </c>
      <c r="F819" s="21">
        <v>20201222</v>
      </c>
      <c r="G819" s="21" t="s">
        <v>17</v>
      </c>
      <c r="H819" s="21" t="s">
        <v>21</v>
      </c>
      <c r="I819" s="21" t="s">
        <v>22</v>
      </c>
      <c r="J819" s="21">
        <v>1.45</v>
      </c>
      <c r="K819" s="21" t="s">
        <v>20</v>
      </c>
      <c r="L819">
        <f t="shared" si="12"/>
        <v>2</v>
      </c>
      <c r="M819">
        <f>MATCH(H:H,价格表!$B$4:$B$35,0)</f>
        <v>20</v>
      </c>
      <c r="N819" s="27">
        <f>IF(J819&lt;=0.3,INDEX(价格表!$B$4:$I$31,M819,2),IF(AND(J819&gt;0.3,J819&lt;=1),INDEX(价格表!$B$4:$I$31,M819,3),IF(AND(J819&gt;1,J819&lt;=2.2),INDEX(价格表!$B$4:$I$31,M819,4),IF(AND(J819&gt;2.2,J819&lt;=3.3),INDEX(价格表!$B$4:$I$31,M819,5),IF(AND(J819&gt;3.3,J819&lt;=4),INDEX(价格表!$B$4:$I$31,M819,6),IF(AND(J819&gt;4,J819&lt;=5.5),INDEX(价格表!$B$4:$I$31,M819,7),IF(J819&gt;5.5,2.6+INDEX(价格表!$B$4:$I$31,M819,8)*L819)))))))</f>
        <v>2.15</v>
      </c>
    </row>
    <row r="820" spans="1:14">
      <c r="A820" s="20">
        <v>4310939859868</v>
      </c>
      <c r="B820" s="18" t="s">
        <v>16</v>
      </c>
      <c r="C820" s="21">
        <v>20201212</v>
      </c>
      <c r="D820" s="21">
        <v>610538201209</v>
      </c>
      <c r="E820" s="21" t="s">
        <v>16</v>
      </c>
      <c r="F820" s="21">
        <v>20201222</v>
      </c>
      <c r="G820" s="21" t="s">
        <v>17</v>
      </c>
      <c r="H820" s="21" t="s">
        <v>88</v>
      </c>
      <c r="I820" s="21" t="s">
        <v>110</v>
      </c>
      <c r="J820" s="21">
        <v>1.45</v>
      </c>
      <c r="K820" s="21" t="s">
        <v>20</v>
      </c>
      <c r="L820">
        <f t="shared" si="12"/>
        <v>2</v>
      </c>
      <c r="M820">
        <f>MATCH(H:H,价格表!$B$4:$B$35,0)</f>
        <v>19</v>
      </c>
      <c r="N820" s="27">
        <f>IF(J820&lt;=0.3,INDEX(价格表!$B$4:$I$31,M820,2),IF(AND(J820&gt;0.3,J820&lt;=1),INDEX(价格表!$B$4:$I$31,M820,3),IF(AND(J820&gt;1,J820&lt;=2.2),INDEX(价格表!$B$4:$I$31,M820,4),IF(AND(J820&gt;2.2,J820&lt;=3.3),INDEX(价格表!$B$4:$I$31,M820,5),IF(AND(J820&gt;3.3,J820&lt;=4),INDEX(价格表!$B$4:$I$31,M820,6),IF(AND(J820&gt;4,J820&lt;=5.5),INDEX(价格表!$B$4:$I$31,M820,7),IF(J820&gt;5.5,2.6+INDEX(价格表!$B$4:$I$31,M820,8)*L820)))))))</f>
        <v>2.15</v>
      </c>
    </row>
    <row r="821" spans="1:14">
      <c r="A821" s="20">
        <v>4310939859869</v>
      </c>
      <c r="B821" s="18" t="s">
        <v>16</v>
      </c>
      <c r="C821" s="21">
        <v>20201212</v>
      </c>
      <c r="D821" s="21">
        <v>610538201209</v>
      </c>
      <c r="E821" s="21" t="s">
        <v>16</v>
      </c>
      <c r="F821" s="21">
        <v>20201222</v>
      </c>
      <c r="G821" s="21" t="s">
        <v>17</v>
      </c>
      <c r="H821" s="21" t="s">
        <v>27</v>
      </c>
      <c r="I821" s="21" t="s">
        <v>49</v>
      </c>
      <c r="J821" s="21">
        <v>1.44</v>
      </c>
      <c r="K821" s="21" t="s">
        <v>20</v>
      </c>
      <c r="L821">
        <f t="shared" si="12"/>
        <v>2</v>
      </c>
      <c r="M821">
        <f>MATCH(H:H,价格表!$B$4:$B$35,0)</f>
        <v>3</v>
      </c>
      <c r="N821" s="27">
        <f>IF(J821&lt;=0.3,INDEX(价格表!$B$4:$I$31,M821,2),IF(AND(J821&gt;0.3,J821&lt;=1),INDEX(价格表!$B$4:$I$31,M821,3),IF(AND(J821&gt;1,J821&lt;=2.2),INDEX(价格表!$B$4:$I$31,M821,4),IF(AND(J821&gt;2.2,J821&lt;=3.3),INDEX(价格表!$B$4:$I$31,M821,5),IF(AND(J821&gt;3.3,J821&lt;=4),INDEX(价格表!$B$4:$I$31,M821,6),IF(AND(J821&gt;4,J821&lt;=5.5),INDEX(价格表!$B$4:$I$31,M821,7),IF(J821&gt;5.5,2.6+INDEX(价格表!$B$4:$I$31,M821,8)*L821)))))))</f>
        <v>2.15</v>
      </c>
    </row>
    <row r="822" spans="1:14">
      <c r="A822" s="20">
        <v>4310939859870</v>
      </c>
      <c r="B822" s="18" t="s">
        <v>16</v>
      </c>
      <c r="C822" s="21">
        <v>20201212</v>
      </c>
      <c r="D822" s="21">
        <v>610538201209</v>
      </c>
      <c r="E822" s="21" t="s">
        <v>16</v>
      </c>
      <c r="F822" s="21">
        <v>20201222</v>
      </c>
      <c r="G822" s="21" t="s">
        <v>17</v>
      </c>
      <c r="H822" s="21" t="s">
        <v>56</v>
      </c>
      <c r="I822" s="21" t="s">
        <v>149</v>
      </c>
      <c r="J822" s="21">
        <v>1.45</v>
      </c>
      <c r="K822" s="21" t="s">
        <v>20</v>
      </c>
      <c r="L822">
        <f t="shared" si="12"/>
        <v>2</v>
      </c>
      <c r="M822">
        <f>MATCH(H:H,价格表!$B$4:$B$35,0)</f>
        <v>11</v>
      </c>
      <c r="N822" s="27">
        <f>IF(J822&lt;=0.3,INDEX(价格表!$B$4:$I$31,M822,2),IF(AND(J822&gt;0.3,J822&lt;=1),INDEX(价格表!$B$4:$I$31,M822,3),IF(AND(J822&gt;1,J822&lt;=2.2),INDEX(价格表!$B$4:$I$31,M822,4),IF(AND(J822&gt;2.2,J822&lt;=3.3),INDEX(价格表!$B$4:$I$31,M822,5),IF(AND(J822&gt;3.3,J822&lt;=4),INDEX(价格表!$B$4:$I$31,M822,6),IF(AND(J822&gt;4,J822&lt;=5.5),INDEX(价格表!$B$4:$I$31,M822,7),IF(J822&gt;5.5,2.6+INDEX(价格表!$B$4:$I$31,M822,8)*L822)))))))</f>
        <v>2.15</v>
      </c>
    </row>
    <row r="823" spans="1:14">
      <c r="A823" s="20">
        <v>4310939859871</v>
      </c>
      <c r="B823" s="18" t="s">
        <v>16</v>
      </c>
      <c r="C823" s="21">
        <v>20201212</v>
      </c>
      <c r="D823" s="21">
        <v>610538201209</v>
      </c>
      <c r="E823" s="21" t="s">
        <v>16</v>
      </c>
      <c r="F823" s="21">
        <v>20201222</v>
      </c>
      <c r="G823" s="21" t="s">
        <v>17</v>
      </c>
      <c r="H823" s="21" t="s">
        <v>39</v>
      </c>
      <c r="I823" s="21" t="s">
        <v>81</v>
      </c>
      <c r="J823" s="21">
        <v>1.46</v>
      </c>
      <c r="K823" s="21" t="s">
        <v>20</v>
      </c>
      <c r="L823">
        <f t="shared" si="12"/>
        <v>2</v>
      </c>
      <c r="M823">
        <f>MATCH(H:H,价格表!$B$4:$B$35,0)</f>
        <v>23</v>
      </c>
      <c r="N823" s="27">
        <f>IF(J823&lt;=0.3,INDEX(价格表!$B$4:$I$31,M823,2),IF(AND(J823&gt;0.3,J823&lt;=1),INDEX(价格表!$B$4:$I$31,M823,3),IF(AND(J823&gt;1,J823&lt;=2.2),INDEX(价格表!$B$4:$I$31,M823,4),IF(AND(J823&gt;2.2,J823&lt;=3.3),INDEX(价格表!$B$4:$I$31,M823,5),IF(AND(J823&gt;3.3,J823&lt;=4),INDEX(价格表!$B$4:$I$31,M823,6),IF(AND(J823&gt;4,J823&lt;=5.5),INDEX(价格表!$B$4:$I$31,M823,7),IF(J823&gt;5.5,2.6+INDEX(价格表!$B$4:$I$31,M823,8)*L823)))))))</f>
        <v>2.15</v>
      </c>
    </row>
    <row r="824" spans="1:14">
      <c r="A824" s="20">
        <v>4310939860978</v>
      </c>
      <c r="B824" s="18" t="s">
        <v>16</v>
      </c>
      <c r="C824" s="21">
        <v>20201212</v>
      </c>
      <c r="D824" s="21">
        <v>610538201209</v>
      </c>
      <c r="E824" s="21" t="s">
        <v>16</v>
      </c>
      <c r="F824" s="21">
        <v>20201222</v>
      </c>
      <c r="G824" s="21" t="s">
        <v>17</v>
      </c>
      <c r="H824" s="21" t="s">
        <v>73</v>
      </c>
      <c r="I824" s="21" t="s">
        <v>256</v>
      </c>
      <c r="J824" s="21">
        <v>1.47</v>
      </c>
      <c r="K824" s="21" t="s">
        <v>20</v>
      </c>
      <c r="L824">
        <f t="shared" si="12"/>
        <v>2</v>
      </c>
      <c r="M824">
        <f>MATCH(H:H,价格表!$B$4:$B$35,0)</f>
        <v>7</v>
      </c>
      <c r="N824" s="27">
        <f>IF(J824&lt;=0.3,INDEX(价格表!$B$4:$I$31,M824,2),IF(AND(J824&gt;0.3,J824&lt;=1),INDEX(价格表!$B$4:$I$31,M824,3),IF(AND(J824&gt;1,J824&lt;=2.2),INDEX(价格表!$B$4:$I$31,M824,4),IF(AND(J824&gt;2.2,J824&lt;=3.3),INDEX(价格表!$B$4:$I$31,M824,5),IF(AND(J824&gt;3.3,J824&lt;=4),INDEX(价格表!$B$4:$I$31,M824,6),IF(AND(J824&gt;4,J824&lt;=5.5),INDEX(价格表!$B$4:$I$31,M824,7),IF(J824&gt;5.5,2.6+INDEX(价格表!$B$4:$I$31,M824,8)*L824)))))))</f>
        <v>2.15</v>
      </c>
    </row>
    <row r="825" spans="1:14">
      <c r="A825" s="20">
        <v>4310939860979</v>
      </c>
      <c r="B825" s="18" t="s">
        <v>16</v>
      </c>
      <c r="C825" s="21">
        <v>20201212</v>
      </c>
      <c r="D825" s="21">
        <v>610538201209</v>
      </c>
      <c r="E825" s="21" t="s">
        <v>16</v>
      </c>
      <c r="F825" s="21">
        <v>20201222</v>
      </c>
      <c r="G825" s="21" t="s">
        <v>17</v>
      </c>
      <c r="H825" s="21" t="s">
        <v>18</v>
      </c>
      <c r="I825" s="21" t="s">
        <v>53</v>
      </c>
      <c r="J825" s="21">
        <v>1.46</v>
      </c>
      <c r="K825" s="21" t="s">
        <v>20</v>
      </c>
      <c r="L825">
        <f t="shared" si="12"/>
        <v>2</v>
      </c>
      <c r="M825">
        <f>MATCH(H:H,价格表!$B$4:$B$35,0)</f>
        <v>1</v>
      </c>
      <c r="N825" s="27">
        <f>IF(J825&lt;=0.3,INDEX(价格表!$B$4:$I$31,M825,2),IF(AND(J825&gt;0.3,J825&lt;=1),INDEX(价格表!$B$4:$I$31,M825,3),IF(AND(J825&gt;1,J825&lt;=2.2),INDEX(价格表!$B$4:$I$31,M825,4),IF(AND(J825&gt;2.2,J825&lt;=3.3),INDEX(价格表!$B$4:$I$31,M825,5),IF(AND(J825&gt;3.3,J825&lt;=4),INDEX(价格表!$B$4:$I$31,M825,6),IF(AND(J825&gt;4,J825&lt;=5.5),INDEX(价格表!$B$4:$I$31,M825,7),IF(J825&gt;5.5,2.6+INDEX(价格表!$B$4:$I$31,M825,8)*L825)))))))</f>
        <v>2.15</v>
      </c>
    </row>
    <row r="826" spans="1:14">
      <c r="A826" s="20">
        <v>4310939860980</v>
      </c>
      <c r="B826" s="18" t="s">
        <v>16</v>
      </c>
      <c r="C826" s="21">
        <v>20201212</v>
      </c>
      <c r="D826" s="21">
        <v>610538201209</v>
      </c>
      <c r="E826" s="21" t="s">
        <v>16</v>
      </c>
      <c r="F826" s="21">
        <v>20201222</v>
      </c>
      <c r="G826" s="21" t="s">
        <v>17</v>
      </c>
      <c r="H826" s="21" t="s">
        <v>21</v>
      </c>
      <c r="I826" s="21" t="s">
        <v>179</v>
      </c>
      <c r="J826" s="21">
        <v>1.53</v>
      </c>
      <c r="K826" s="21" t="s">
        <v>20</v>
      </c>
      <c r="L826">
        <f t="shared" si="12"/>
        <v>2</v>
      </c>
      <c r="M826">
        <f>MATCH(H:H,价格表!$B$4:$B$35,0)</f>
        <v>20</v>
      </c>
      <c r="N826" s="27">
        <f>IF(J826&lt;=0.3,INDEX(价格表!$B$4:$I$31,M826,2),IF(AND(J826&gt;0.3,J826&lt;=1),INDEX(价格表!$B$4:$I$31,M826,3),IF(AND(J826&gt;1,J826&lt;=2.2),INDEX(价格表!$B$4:$I$31,M826,4),IF(AND(J826&gt;2.2,J826&lt;=3.3),INDEX(价格表!$B$4:$I$31,M826,5),IF(AND(J826&gt;3.3,J826&lt;=4),INDEX(价格表!$B$4:$I$31,M826,6),IF(AND(J826&gt;4,J826&lt;=5.5),INDEX(价格表!$B$4:$I$31,M826,7),IF(J826&gt;5.5,2.6+INDEX(价格表!$B$4:$I$31,M826,8)*L826)))))))</f>
        <v>2.15</v>
      </c>
    </row>
    <row r="827" spans="1:14">
      <c r="A827" s="20">
        <v>4310939860982</v>
      </c>
      <c r="B827" s="18" t="s">
        <v>16</v>
      </c>
      <c r="C827" s="21">
        <v>20201212</v>
      </c>
      <c r="D827" s="21">
        <v>610538201209</v>
      </c>
      <c r="E827" s="21" t="s">
        <v>16</v>
      </c>
      <c r="F827" s="21">
        <v>20201222</v>
      </c>
      <c r="G827" s="21" t="s">
        <v>17</v>
      </c>
      <c r="H827" s="21" t="s">
        <v>68</v>
      </c>
      <c r="I827" s="21" t="s">
        <v>152</v>
      </c>
      <c r="J827" s="21">
        <v>1.45</v>
      </c>
      <c r="K827" s="21" t="s">
        <v>20</v>
      </c>
      <c r="L827">
        <f t="shared" si="12"/>
        <v>2</v>
      </c>
      <c r="M827">
        <f>MATCH(H:H,价格表!$B$4:$B$35,0)</f>
        <v>5</v>
      </c>
      <c r="N827" s="27">
        <f>IF(J827&lt;=0.3,INDEX(价格表!$B$4:$I$31,M827,2),IF(AND(J827&gt;0.3,J827&lt;=1),INDEX(价格表!$B$4:$I$31,M827,3),IF(AND(J827&gt;1,J827&lt;=2.2),INDEX(价格表!$B$4:$I$31,M827,4),IF(AND(J827&gt;2.2,J827&lt;=3.3),INDEX(价格表!$B$4:$I$31,M827,5),IF(AND(J827&gt;3.3,J827&lt;=4),INDEX(价格表!$B$4:$I$31,M827,6),IF(AND(J827&gt;4,J827&lt;=5.5),INDEX(价格表!$B$4:$I$31,M827,7),IF(J827&gt;5.5,2.6+INDEX(价格表!$B$4:$I$31,M827,8)*L827)))))))</f>
        <v>2.15</v>
      </c>
    </row>
    <row r="828" spans="1:14">
      <c r="A828" s="20">
        <v>4310939860983</v>
      </c>
      <c r="B828" s="18" t="s">
        <v>16</v>
      </c>
      <c r="C828" s="21">
        <v>20201212</v>
      </c>
      <c r="D828" s="21">
        <v>610538201209</v>
      </c>
      <c r="E828" s="21" t="s">
        <v>16</v>
      </c>
      <c r="F828" s="21">
        <v>20201222</v>
      </c>
      <c r="G828" s="21" t="s">
        <v>17</v>
      </c>
      <c r="H828" s="21" t="s">
        <v>27</v>
      </c>
      <c r="I828" s="21" t="s">
        <v>134</v>
      </c>
      <c r="J828" s="21">
        <v>1.45</v>
      </c>
      <c r="K828" s="21" t="s">
        <v>20</v>
      </c>
      <c r="L828">
        <f t="shared" si="12"/>
        <v>2</v>
      </c>
      <c r="M828">
        <f>MATCH(H:H,价格表!$B$4:$B$35,0)</f>
        <v>3</v>
      </c>
      <c r="N828" s="27">
        <f>IF(J828&lt;=0.3,INDEX(价格表!$B$4:$I$31,M828,2),IF(AND(J828&gt;0.3,J828&lt;=1),INDEX(价格表!$B$4:$I$31,M828,3),IF(AND(J828&gt;1,J828&lt;=2.2),INDEX(价格表!$B$4:$I$31,M828,4),IF(AND(J828&gt;2.2,J828&lt;=3.3),INDEX(价格表!$B$4:$I$31,M828,5),IF(AND(J828&gt;3.3,J828&lt;=4),INDEX(价格表!$B$4:$I$31,M828,6),IF(AND(J828&gt;4,J828&lt;=5.5),INDEX(价格表!$B$4:$I$31,M828,7),IF(J828&gt;5.5,2.6+INDEX(价格表!$B$4:$I$31,M828,8)*L828)))))))</f>
        <v>2.15</v>
      </c>
    </row>
    <row r="829" spans="1:14">
      <c r="A829" s="20">
        <v>4310939860984</v>
      </c>
      <c r="B829" s="18" t="s">
        <v>16</v>
      </c>
      <c r="C829" s="21">
        <v>20201212</v>
      </c>
      <c r="D829" s="21">
        <v>610538201209</v>
      </c>
      <c r="E829" s="21" t="s">
        <v>16</v>
      </c>
      <c r="F829" s="21">
        <v>20201222</v>
      </c>
      <c r="G829" s="21" t="s">
        <v>17</v>
      </c>
      <c r="H829" s="21" t="s">
        <v>39</v>
      </c>
      <c r="I829" s="21" t="s">
        <v>165</v>
      </c>
      <c r="J829" s="21">
        <v>1.47</v>
      </c>
      <c r="K829" s="21" t="s">
        <v>20</v>
      </c>
      <c r="L829">
        <f t="shared" si="12"/>
        <v>2</v>
      </c>
      <c r="M829">
        <f>MATCH(H:H,价格表!$B$4:$B$35,0)</f>
        <v>23</v>
      </c>
      <c r="N829" s="27">
        <f>IF(J829&lt;=0.3,INDEX(价格表!$B$4:$I$31,M829,2),IF(AND(J829&gt;0.3,J829&lt;=1),INDEX(价格表!$B$4:$I$31,M829,3),IF(AND(J829&gt;1,J829&lt;=2.2),INDEX(价格表!$B$4:$I$31,M829,4),IF(AND(J829&gt;2.2,J829&lt;=3.3),INDEX(价格表!$B$4:$I$31,M829,5),IF(AND(J829&gt;3.3,J829&lt;=4),INDEX(价格表!$B$4:$I$31,M829,6),IF(AND(J829&gt;4,J829&lt;=5.5),INDEX(价格表!$B$4:$I$31,M829,7),IF(J829&gt;5.5,2.6+INDEX(价格表!$B$4:$I$31,M829,8)*L829)))))))</f>
        <v>2.15</v>
      </c>
    </row>
    <row r="830" spans="1:14">
      <c r="A830" s="20">
        <v>4310939860985</v>
      </c>
      <c r="B830" s="18" t="s">
        <v>16</v>
      </c>
      <c r="C830" s="21">
        <v>20201212</v>
      </c>
      <c r="D830" s="21">
        <v>610538201209</v>
      </c>
      <c r="E830" s="21" t="s">
        <v>16</v>
      </c>
      <c r="F830" s="21">
        <v>20201222</v>
      </c>
      <c r="G830" s="21" t="s">
        <v>17</v>
      </c>
      <c r="H830" s="21" t="s">
        <v>73</v>
      </c>
      <c r="I830" s="21" t="s">
        <v>184</v>
      </c>
      <c r="J830" s="21">
        <v>1.46</v>
      </c>
      <c r="K830" s="21" t="s">
        <v>20</v>
      </c>
      <c r="L830">
        <f t="shared" si="12"/>
        <v>2</v>
      </c>
      <c r="M830">
        <f>MATCH(H:H,价格表!$B$4:$B$35,0)</f>
        <v>7</v>
      </c>
      <c r="N830" s="27">
        <f>IF(J830&lt;=0.3,INDEX(价格表!$B$4:$I$31,M830,2),IF(AND(J830&gt;0.3,J830&lt;=1),INDEX(价格表!$B$4:$I$31,M830,3),IF(AND(J830&gt;1,J830&lt;=2.2),INDEX(价格表!$B$4:$I$31,M830,4),IF(AND(J830&gt;2.2,J830&lt;=3.3),INDEX(价格表!$B$4:$I$31,M830,5),IF(AND(J830&gt;3.3,J830&lt;=4),INDEX(价格表!$B$4:$I$31,M830,6),IF(AND(J830&gt;4,J830&lt;=5.5),INDEX(价格表!$B$4:$I$31,M830,7),IF(J830&gt;5.5,2.6+INDEX(价格表!$B$4:$I$31,M830,8)*L830)))))))</f>
        <v>2.15</v>
      </c>
    </row>
    <row r="831" spans="1:14">
      <c r="A831" s="20">
        <v>4310939860986</v>
      </c>
      <c r="B831" s="18" t="s">
        <v>16</v>
      </c>
      <c r="C831" s="21">
        <v>20201212</v>
      </c>
      <c r="D831" s="21">
        <v>610538201209</v>
      </c>
      <c r="E831" s="21" t="s">
        <v>16</v>
      </c>
      <c r="F831" s="21">
        <v>20201222</v>
      </c>
      <c r="G831" s="21" t="s">
        <v>17</v>
      </c>
      <c r="H831" s="21" t="s">
        <v>68</v>
      </c>
      <c r="I831" s="21" t="s">
        <v>97</v>
      </c>
      <c r="J831" s="21">
        <v>1.75</v>
      </c>
      <c r="K831" s="21" t="s">
        <v>20</v>
      </c>
      <c r="L831">
        <f t="shared" si="12"/>
        <v>2</v>
      </c>
      <c r="M831">
        <f>MATCH(H:H,价格表!$B$4:$B$35,0)</f>
        <v>5</v>
      </c>
      <c r="N831" s="27">
        <f>IF(J831&lt;=0.3,INDEX(价格表!$B$4:$I$31,M831,2),IF(AND(J831&gt;0.3,J831&lt;=1),INDEX(价格表!$B$4:$I$31,M831,3),IF(AND(J831&gt;1,J831&lt;=2.2),INDEX(价格表!$B$4:$I$31,M831,4),IF(AND(J831&gt;2.2,J831&lt;=3.3),INDEX(价格表!$B$4:$I$31,M831,5),IF(AND(J831&gt;3.3,J831&lt;=4),INDEX(价格表!$B$4:$I$31,M831,6),IF(AND(J831&gt;4,J831&lt;=5.5),INDEX(价格表!$B$4:$I$31,M831,7),IF(J831&gt;5.5,2.6+INDEX(价格表!$B$4:$I$31,M831,8)*L831)))))))</f>
        <v>2.15</v>
      </c>
    </row>
    <row r="832" spans="1:14">
      <c r="A832" s="20">
        <v>4310939862119</v>
      </c>
      <c r="B832" s="18" t="s">
        <v>16</v>
      </c>
      <c r="C832" s="21">
        <v>20201212</v>
      </c>
      <c r="D832" s="21">
        <v>610538201209</v>
      </c>
      <c r="E832" s="21" t="s">
        <v>16</v>
      </c>
      <c r="F832" s="21">
        <v>20201222</v>
      </c>
      <c r="G832" s="21" t="s">
        <v>17</v>
      </c>
      <c r="H832" s="21" t="s">
        <v>39</v>
      </c>
      <c r="I832" s="21" t="s">
        <v>81</v>
      </c>
      <c r="J832" s="21">
        <v>1.46</v>
      </c>
      <c r="K832" s="21" t="s">
        <v>20</v>
      </c>
      <c r="L832">
        <f t="shared" si="12"/>
        <v>2</v>
      </c>
      <c r="M832">
        <f>MATCH(H:H,价格表!$B$4:$B$35,0)</f>
        <v>23</v>
      </c>
      <c r="N832" s="27">
        <f>IF(J832&lt;=0.3,INDEX(价格表!$B$4:$I$31,M832,2),IF(AND(J832&gt;0.3,J832&lt;=1),INDEX(价格表!$B$4:$I$31,M832,3),IF(AND(J832&gt;1,J832&lt;=2.2),INDEX(价格表!$B$4:$I$31,M832,4),IF(AND(J832&gt;2.2,J832&lt;=3.3),INDEX(价格表!$B$4:$I$31,M832,5),IF(AND(J832&gt;3.3,J832&lt;=4),INDEX(价格表!$B$4:$I$31,M832,6),IF(AND(J832&gt;4,J832&lt;=5.5),INDEX(价格表!$B$4:$I$31,M832,7),IF(J832&gt;5.5,2.6+INDEX(价格表!$B$4:$I$31,M832,8)*L832)))))))</f>
        <v>2.15</v>
      </c>
    </row>
    <row r="833" spans="1:14">
      <c r="A833" s="20">
        <v>4310939862120</v>
      </c>
      <c r="B833" s="18" t="s">
        <v>16</v>
      </c>
      <c r="C833" s="21">
        <v>20201212</v>
      </c>
      <c r="D833" s="21">
        <v>610538201209</v>
      </c>
      <c r="E833" s="21" t="s">
        <v>16</v>
      </c>
      <c r="F833" s="21">
        <v>20201222</v>
      </c>
      <c r="G833" s="21" t="s">
        <v>17</v>
      </c>
      <c r="H833" s="21" t="s">
        <v>45</v>
      </c>
      <c r="I833" s="21" t="s">
        <v>143</v>
      </c>
      <c r="J833" s="21">
        <v>1.46</v>
      </c>
      <c r="K833" s="21" t="s">
        <v>20</v>
      </c>
      <c r="L833">
        <f t="shared" si="12"/>
        <v>2</v>
      </c>
      <c r="M833">
        <f>MATCH(H:H,价格表!$B$4:$B$35,0)</f>
        <v>9</v>
      </c>
      <c r="N833" s="27">
        <f>IF(J833&lt;=0.3,INDEX(价格表!$B$4:$I$31,M833,2),IF(AND(J833&gt;0.3,J833&lt;=1),INDEX(价格表!$B$4:$I$31,M833,3),IF(AND(J833&gt;1,J833&lt;=2.2),INDEX(价格表!$B$4:$I$31,M833,4),IF(AND(J833&gt;2.2,J833&lt;=3.3),INDEX(价格表!$B$4:$I$31,M833,5),IF(AND(J833&gt;3.3,J833&lt;=4),INDEX(价格表!$B$4:$I$31,M833,6),IF(AND(J833&gt;4,J833&lt;=5.5),INDEX(价格表!$B$4:$I$31,M833,7),IF(J833&gt;5.5,2.6+INDEX(价格表!$B$4:$I$31,M833,8)*L833)))))))</f>
        <v>2.15</v>
      </c>
    </row>
    <row r="834" spans="1:14">
      <c r="A834" s="20">
        <v>4310939862121</v>
      </c>
      <c r="B834" s="18" t="s">
        <v>16</v>
      </c>
      <c r="C834" s="21">
        <v>20201212</v>
      </c>
      <c r="D834" s="21">
        <v>610538201209</v>
      </c>
      <c r="E834" s="21" t="s">
        <v>16</v>
      </c>
      <c r="F834" s="21">
        <v>20201222</v>
      </c>
      <c r="G834" s="21" t="s">
        <v>17</v>
      </c>
      <c r="H834" s="21" t="s">
        <v>35</v>
      </c>
      <c r="I834" s="21" t="s">
        <v>229</v>
      </c>
      <c r="J834" s="21">
        <v>1.56</v>
      </c>
      <c r="K834" s="21" t="s">
        <v>20</v>
      </c>
      <c r="L834">
        <f t="shared" si="12"/>
        <v>2</v>
      </c>
      <c r="M834">
        <f>MATCH(H:H,价格表!$B$4:$B$35,0)</f>
        <v>22</v>
      </c>
      <c r="N834" s="27">
        <f>IF(J834&lt;=0.3,INDEX(价格表!$B$4:$I$31,M834,2),IF(AND(J834&gt;0.3,J834&lt;=1),INDEX(价格表!$B$4:$I$31,M834,3),IF(AND(J834&gt;1,J834&lt;=2.2),INDEX(价格表!$B$4:$I$31,M834,4),IF(AND(J834&gt;2.2,J834&lt;=3.3),INDEX(价格表!$B$4:$I$31,M834,5),IF(AND(J834&gt;3.3,J834&lt;=4),INDEX(价格表!$B$4:$I$31,M834,6),IF(AND(J834&gt;4,J834&lt;=5.5),INDEX(价格表!$B$4:$I$31,M834,7),IF(J834&gt;5.5,2.6+INDEX(价格表!$B$4:$I$31,M834,8)*L834)))))))</f>
        <v>2.15</v>
      </c>
    </row>
    <row r="835" spans="1:14">
      <c r="A835" s="20">
        <v>4310939862123</v>
      </c>
      <c r="B835" s="18" t="s">
        <v>16</v>
      </c>
      <c r="C835" s="21">
        <v>20201212</v>
      </c>
      <c r="D835" s="21">
        <v>610538201209</v>
      </c>
      <c r="E835" s="21" t="s">
        <v>16</v>
      </c>
      <c r="F835" s="21">
        <v>20201222</v>
      </c>
      <c r="G835" s="21" t="s">
        <v>17</v>
      </c>
      <c r="H835" s="21" t="s">
        <v>23</v>
      </c>
      <c r="I835" s="21" t="s">
        <v>99</v>
      </c>
      <c r="J835" s="21">
        <v>1.46</v>
      </c>
      <c r="K835" s="21" t="s">
        <v>20</v>
      </c>
      <c r="L835">
        <f t="shared" si="12"/>
        <v>2</v>
      </c>
      <c r="M835">
        <f>MATCH(H:H,价格表!$B$4:$B$35,0)</f>
        <v>15</v>
      </c>
      <c r="N835" s="27">
        <f>IF(J835&lt;=0.3,INDEX(价格表!$B$4:$I$31,M835,2),IF(AND(J835&gt;0.3,J835&lt;=1),INDEX(价格表!$B$4:$I$31,M835,3),IF(AND(J835&gt;1,J835&lt;=2.2),INDEX(价格表!$B$4:$I$31,M835,4),IF(AND(J835&gt;2.2,J835&lt;=3.3),INDEX(价格表!$B$4:$I$31,M835,5),IF(AND(J835&gt;3.3,J835&lt;=4),INDEX(价格表!$B$4:$I$31,M835,6),IF(AND(J835&gt;4,J835&lt;=5.5),INDEX(价格表!$B$4:$I$31,M835,7),IF(J835&gt;5.5,2.6+INDEX(价格表!$B$4:$I$31,M835,8)*L835)))))))</f>
        <v>2.15</v>
      </c>
    </row>
    <row r="836" spans="1:14">
      <c r="A836" s="20">
        <v>4310939862124</v>
      </c>
      <c r="B836" s="18" t="s">
        <v>16</v>
      </c>
      <c r="C836" s="21">
        <v>20201212</v>
      </c>
      <c r="D836" s="21">
        <v>610538201209</v>
      </c>
      <c r="E836" s="21" t="s">
        <v>16</v>
      </c>
      <c r="F836" s="21">
        <v>20201222</v>
      </c>
      <c r="G836" s="21" t="s">
        <v>17</v>
      </c>
      <c r="H836" s="21" t="s">
        <v>73</v>
      </c>
      <c r="I836" s="21" t="s">
        <v>256</v>
      </c>
      <c r="J836" s="21">
        <v>1.53</v>
      </c>
      <c r="K836" s="21" t="s">
        <v>20</v>
      </c>
      <c r="L836">
        <f t="shared" ref="L836:L899" si="13">ROUNDUP(J836,0)</f>
        <v>2</v>
      </c>
      <c r="M836">
        <f>MATCH(H:H,价格表!$B$4:$B$35,0)</f>
        <v>7</v>
      </c>
      <c r="N836" s="27">
        <f>IF(J836&lt;=0.3,INDEX(价格表!$B$4:$I$31,M836,2),IF(AND(J836&gt;0.3,J836&lt;=1),INDEX(价格表!$B$4:$I$31,M836,3),IF(AND(J836&gt;1,J836&lt;=2.2),INDEX(价格表!$B$4:$I$31,M836,4),IF(AND(J836&gt;2.2,J836&lt;=3.3),INDEX(价格表!$B$4:$I$31,M836,5),IF(AND(J836&gt;3.3,J836&lt;=4),INDEX(价格表!$B$4:$I$31,M836,6),IF(AND(J836&gt;4,J836&lt;=5.5),INDEX(价格表!$B$4:$I$31,M836,7),IF(J836&gt;5.5,2.6+INDEX(价格表!$B$4:$I$31,M836,8)*L836)))))))</f>
        <v>2.15</v>
      </c>
    </row>
    <row r="837" spans="1:14">
      <c r="A837" s="20">
        <v>4310939862125</v>
      </c>
      <c r="B837" s="18" t="s">
        <v>16</v>
      </c>
      <c r="C837" s="21">
        <v>20201212</v>
      </c>
      <c r="D837" s="21">
        <v>610538201209</v>
      </c>
      <c r="E837" s="21" t="s">
        <v>16</v>
      </c>
      <c r="F837" s="21">
        <v>20201222</v>
      </c>
      <c r="G837" s="21" t="s">
        <v>17</v>
      </c>
      <c r="H837" s="21" t="s">
        <v>39</v>
      </c>
      <c r="I837" s="21" t="s">
        <v>132</v>
      </c>
      <c r="J837" s="21">
        <v>1.45</v>
      </c>
      <c r="K837" s="21" t="s">
        <v>20</v>
      </c>
      <c r="L837">
        <f t="shared" si="13"/>
        <v>2</v>
      </c>
      <c r="M837">
        <f>MATCH(H:H,价格表!$B$4:$B$35,0)</f>
        <v>23</v>
      </c>
      <c r="N837" s="27">
        <f>IF(J837&lt;=0.3,INDEX(价格表!$B$4:$I$31,M837,2),IF(AND(J837&gt;0.3,J837&lt;=1),INDEX(价格表!$B$4:$I$31,M837,3),IF(AND(J837&gt;1,J837&lt;=2.2),INDEX(价格表!$B$4:$I$31,M837,4),IF(AND(J837&gt;2.2,J837&lt;=3.3),INDEX(价格表!$B$4:$I$31,M837,5),IF(AND(J837&gt;3.3,J837&lt;=4),INDEX(价格表!$B$4:$I$31,M837,6),IF(AND(J837&gt;4,J837&lt;=5.5),INDEX(价格表!$B$4:$I$31,M837,7),IF(J837&gt;5.5,2.6+INDEX(价格表!$B$4:$I$31,M837,8)*L837)))))))</f>
        <v>2.15</v>
      </c>
    </row>
    <row r="838" spans="1:14">
      <c r="A838" s="20">
        <v>4310939862126</v>
      </c>
      <c r="B838" s="18" t="s">
        <v>16</v>
      </c>
      <c r="C838" s="21">
        <v>20201212</v>
      </c>
      <c r="D838" s="21">
        <v>610538201209</v>
      </c>
      <c r="E838" s="21" t="s">
        <v>16</v>
      </c>
      <c r="F838" s="21">
        <v>20201222</v>
      </c>
      <c r="G838" s="21" t="s">
        <v>17</v>
      </c>
      <c r="H838" s="21" t="s">
        <v>23</v>
      </c>
      <c r="I838" s="21" t="s">
        <v>118</v>
      </c>
      <c r="J838" s="21">
        <v>1.46</v>
      </c>
      <c r="K838" s="21" t="s">
        <v>20</v>
      </c>
      <c r="L838">
        <f t="shared" si="13"/>
        <v>2</v>
      </c>
      <c r="M838">
        <f>MATCH(H:H,价格表!$B$4:$B$35,0)</f>
        <v>15</v>
      </c>
      <c r="N838" s="27">
        <f>IF(J838&lt;=0.3,INDEX(价格表!$B$4:$I$31,M838,2),IF(AND(J838&gt;0.3,J838&lt;=1),INDEX(价格表!$B$4:$I$31,M838,3),IF(AND(J838&gt;1,J838&lt;=2.2),INDEX(价格表!$B$4:$I$31,M838,4),IF(AND(J838&gt;2.2,J838&lt;=3.3),INDEX(价格表!$B$4:$I$31,M838,5),IF(AND(J838&gt;3.3,J838&lt;=4),INDEX(价格表!$B$4:$I$31,M838,6),IF(AND(J838&gt;4,J838&lt;=5.5),INDEX(价格表!$B$4:$I$31,M838,7),IF(J838&gt;5.5,2.6+INDEX(价格表!$B$4:$I$31,M838,8)*L838)))))))</f>
        <v>2.15</v>
      </c>
    </row>
    <row r="839" spans="1:14">
      <c r="A839" s="20">
        <v>4310939862127</v>
      </c>
      <c r="B839" s="18" t="s">
        <v>16</v>
      </c>
      <c r="C839" s="21">
        <v>20201212</v>
      </c>
      <c r="D839" s="21">
        <v>610538201209</v>
      </c>
      <c r="E839" s="21" t="s">
        <v>16</v>
      </c>
      <c r="F839" s="21">
        <v>20201222</v>
      </c>
      <c r="G839" s="21" t="s">
        <v>17</v>
      </c>
      <c r="H839" s="21" t="s">
        <v>73</v>
      </c>
      <c r="I839" s="21" t="s">
        <v>91</v>
      </c>
      <c r="J839" s="21">
        <v>1.45</v>
      </c>
      <c r="K839" s="21" t="s">
        <v>20</v>
      </c>
      <c r="L839">
        <f t="shared" si="13"/>
        <v>2</v>
      </c>
      <c r="M839">
        <f>MATCH(H:H,价格表!$B$4:$B$35,0)</f>
        <v>7</v>
      </c>
      <c r="N839" s="27">
        <f>IF(J839&lt;=0.3,INDEX(价格表!$B$4:$I$31,M839,2),IF(AND(J839&gt;0.3,J839&lt;=1),INDEX(价格表!$B$4:$I$31,M839,3),IF(AND(J839&gt;1,J839&lt;=2.2),INDEX(价格表!$B$4:$I$31,M839,4),IF(AND(J839&gt;2.2,J839&lt;=3.3),INDEX(价格表!$B$4:$I$31,M839,5),IF(AND(J839&gt;3.3,J839&lt;=4),INDEX(价格表!$B$4:$I$31,M839,6),IF(AND(J839&gt;4,J839&lt;=5.5),INDEX(价格表!$B$4:$I$31,M839,7),IF(J839&gt;5.5,2.6+INDEX(价格表!$B$4:$I$31,M839,8)*L839)))))))</f>
        <v>2.15</v>
      </c>
    </row>
    <row r="840" spans="1:14">
      <c r="A840" s="20">
        <v>4310939862128</v>
      </c>
      <c r="B840" s="18" t="s">
        <v>16</v>
      </c>
      <c r="C840" s="21">
        <v>20201212</v>
      </c>
      <c r="D840" s="21">
        <v>610538201209</v>
      </c>
      <c r="E840" s="21" t="s">
        <v>16</v>
      </c>
      <c r="F840" s="21">
        <v>20201222</v>
      </c>
      <c r="G840" s="21" t="s">
        <v>17</v>
      </c>
      <c r="H840" s="21" t="s">
        <v>25</v>
      </c>
      <c r="I840" s="21" t="s">
        <v>160</v>
      </c>
      <c r="J840" s="21">
        <v>1.46</v>
      </c>
      <c r="K840" s="21" t="s">
        <v>20</v>
      </c>
      <c r="L840">
        <f t="shared" si="13"/>
        <v>2</v>
      </c>
      <c r="M840">
        <f>MATCH(H:H,价格表!$B$4:$B$35,0)</f>
        <v>25</v>
      </c>
      <c r="N840" s="27">
        <f>IF(J840&lt;=0.3,INDEX(价格表!$B$4:$I$31,M840,2),IF(AND(J840&gt;0.3,J840&lt;=1),INDEX(价格表!$B$4:$I$31,M840,3),IF(AND(J840&gt;1,J840&lt;=2.2),INDEX(价格表!$B$4:$I$31,M840,4),IF(AND(J840&gt;2.2,J840&lt;=3.3),INDEX(价格表!$B$4:$I$31,M840,5),IF(AND(J840&gt;3.3,J840&lt;=4),INDEX(价格表!$B$4:$I$31,M840,6),IF(AND(J840&gt;4,J840&lt;=5.5),INDEX(价格表!$B$4:$I$31,M840,7),IF(J840&gt;5.5,2.6+INDEX(价格表!$B$4:$I$31,M840,8)*L840)))))))</f>
        <v>2.15</v>
      </c>
    </row>
    <row r="841" spans="1:14">
      <c r="A841" s="20">
        <v>4310939863762</v>
      </c>
      <c r="B841" s="18" t="s">
        <v>16</v>
      </c>
      <c r="C841" s="21">
        <v>20201212</v>
      </c>
      <c r="D841" s="21">
        <v>610538201209</v>
      </c>
      <c r="E841" s="21" t="s">
        <v>16</v>
      </c>
      <c r="F841" s="21">
        <v>20201222</v>
      </c>
      <c r="G841" s="21" t="s">
        <v>17</v>
      </c>
      <c r="H841" s="21" t="s">
        <v>158</v>
      </c>
      <c r="I841" s="21" t="s">
        <v>262</v>
      </c>
      <c r="J841" s="21">
        <v>1.42</v>
      </c>
      <c r="K841" s="21" t="s">
        <v>20</v>
      </c>
      <c r="L841">
        <f t="shared" si="13"/>
        <v>2</v>
      </c>
      <c r="M841">
        <f>MATCH(H:H,价格表!$B$4:$B$35,0)</f>
        <v>31</v>
      </c>
      <c r="N841" s="27">
        <f>L841*12+3</f>
        <v>27</v>
      </c>
    </row>
    <row r="842" spans="1:14">
      <c r="A842" s="20">
        <v>4310939863763</v>
      </c>
      <c r="B842" s="18" t="s">
        <v>16</v>
      </c>
      <c r="C842" s="21">
        <v>20201212</v>
      </c>
      <c r="D842" s="21">
        <v>610538201209</v>
      </c>
      <c r="E842" s="21" t="s">
        <v>16</v>
      </c>
      <c r="F842" s="21">
        <v>20201222</v>
      </c>
      <c r="G842" s="21" t="s">
        <v>17</v>
      </c>
      <c r="H842" s="21" t="s">
        <v>73</v>
      </c>
      <c r="I842" s="21" t="s">
        <v>91</v>
      </c>
      <c r="J842" s="21">
        <v>1.45</v>
      </c>
      <c r="K842" s="21" t="s">
        <v>20</v>
      </c>
      <c r="L842">
        <f t="shared" si="13"/>
        <v>2</v>
      </c>
      <c r="M842">
        <f>MATCH(H:H,价格表!$B$4:$B$35,0)</f>
        <v>7</v>
      </c>
      <c r="N842" s="27">
        <f>IF(J842&lt;=0.3,INDEX(价格表!$B$4:$I$31,M842,2),IF(AND(J842&gt;0.3,J842&lt;=1),INDEX(价格表!$B$4:$I$31,M842,3),IF(AND(J842&gt;1,J842&lt;=2.2),INDEX(价格表!$B$4:$I$31,M842,4),IF(AND(J842&gt;2.2,J842&lt;=3.3),INDEX(价格表!$B$4:$I$31,M842,5),IF(AND(J842&gt;3.3,J842&lt;=4),INDEX(价格表!$B$4:$I$31,M842,6),IF(AND(J842&gt;4,J842&lt;=5.5),INDEX(价格表!$B$4:$I$31,M842,7),IF(J842&gt;5.5,2.6+INDEX(价格表!$B$4:$I$31,M842,8)*L842)))))))</f>
        <v>2.15</v>
      </c>
    </row>
    <row r="843" spans="1:14">
      <c r="A843" s="20">
        <v>4310939863764</v>
      </c>
      <c r="B843" s="18" t="s">
        <v>16</v>
      </c>
      <c r="C843" s="21">
        <v>20201212</v>
      </c>
      <c r="D843" s="21">
        <v>610538201209</v>
      </c>
      <c r="E843" s="21" t="s">
        <v>16</v>
      </c>
      <c r="F843" s="21">
        <v>20201222</v>
      </c>
      <c r="G843" s="21" t="s">
        <v>17</v>
      </c>
      <c r="H843" s="21" t="s">
        <v>27</v>
      </c>
      <c r="I843" s="21" t="s">
        <v>70</v>
      </c>
      <c r="J843" s="21">
        <v>1.46</v>
      </c>
      <c r="K843" s="21" t="s">
        <v>20</v>
      </c>
      <c r="L843">
        <f t="shared" si="13"/>
        <v>2</v>
      </c>
      <c r="M843">
        <f>MATCH(H:H,价格表!$B$4:$B$35,0)</f>
        <v>3</v>
      </c>
      <c r="N843" s="27">
        <f>IF(J843&lt;=0.3,INDEX(价格表!$B$4:$I$31,M843,2),IF(AND(J843&gt;0.3,J843&lt;=1),INDEX(价格表!$B$4:$I$31,M843,3),IF(AND(J843&gt;1,J843&lt;=2.2),INDEX(价格表!$B$4:$I$31,M843,4),IF(AND(J843&gt;2.2,J843&lt;=3.3),INDEX(价格表!$B$4:$I$31,M843,5),IF(AND(J843&gt;3.3,J843&lt;=4),INDEX(价格表!$B$4:$I$31,M843,6),IF(AND(J843&gt;4,J843&lt;=5.5),INDEX(价格表!$B$4:$I$31,M843,7),IF(J843&gt;5.5,2.6+INDEX(价格表!$B$4:$I$31,M843,8)*L843)))))))</f>
        <v>2.15</v>
      </c>
    </row>
    <row r="844" spans="1:14">
      <c r="A844" s="20">
        <v>4310939863765</v>
      </c>
      <c r="B844" s="18" t="s">
        <v>16</v>
      </c>
      <c r="C844" s="21">
        <v>20201212</v>
      </c>
      <c r="D844" s="21">
        <v>610538201209</v>
      </c>
      <c r="E844" s="21" t="s">
        <v>16</v>
      </c>
      <c r="F844" s="21">
        <v>20201222</v>
      </c>
      <c r="G844" s="21" t="s">
        <v>17</v>
      </c>
      <c r="H844" s="21" t="s">
        <v>88</v>
      </c>
      <c r="I844" s="21" t="s">
        <v>216</v>
      </c>
      <c r="J844" s="21">
        <v>1.43</v>
      </c>
      <c r="K844" s="21" t="s">
        <v>20</v>
      </c>
      <c r="L844">
        <f t="shared" si="13"/>
        <v>2</v>
      </c>
      <c r="M844">
        <f>MATCH(H:H,价格表!$B$4:$B$35,0)</f>
        <v>19</v>
      </c>
      <c r="N844" s="27">
        <f>IF(J844&lt;=0.3,INDEX(价格表!$B$4:$I$31,M844,2),IF(AND(J844&gt;0.3,J844&lt;=1),INDEX(价格表!$B$4:$I$31,M844,3),IF(AND(J844&gt;1,J844&lt;=2.2),INDEX(价格表!$B$4:$I$31,M844,4),IF(AND(J844&gt;2.2,J844&lt;=3.3),INDEX(价格表!$B$4:$I$31,M844,5),IF(AND(J844&gt;3.3,J844&lt;=4),INDEX(价格表!$B$4:$I$31,M844,6),IF(AND(J844&gt;4,J844&lt;=5.5),INDEX(价格表!$B$4:$I$31,M844,7),IF(J844&gt;5.5,2.6+INDEX(价格表!$B$4:$I$31,M844,8)*L844)))))))</f>
        <v>2.15</v>
      </c>
    </row>
    <row r="845" spans="1:14">
      <c r="A845" s="20">
        <v>4310939863766</v>
      </c>
      <c r="B845" s="18" t="s">
        <v>16</v>
      </c>
      <c r="C845" s="21">
        <v>20201212</v>
      </c>
      <c r="D845" s="21">
        <v>610538201209</v>
      </c>
      <c r="E845" s="21" t="s">
        <v>16</v>
      </c>
      <c r="F845" s="21">
        <v>20201222</v>
      </c>
      <c r="G845" s="21" t="s">
        <v>17</v>
      </c>
      <c r="H845" s="21" t="s">
        <v>18</v>
      </c>
      <c r="I845" s="21" t="s">
        <v>53</v>
      </c>
      <c r="J845" s="21">
        <v>1.43</v>
      </c>
      <c r="K845" s="21" t="s">
        <v>20</v>
      </c>
      <c r="L845">
        <f t="shared" si="13"/>
        <v>2</v>
      </c>
      <c r="M845">
        <f>MATCH(H:H,价格表!$B$4:$B$35,0)</f>
        <v>1</v>
      </c>
      <c r="N845" s="27">
        <f>IF(J845&lt;=0.3,INDEX(价格表!$B$4:$I$31,M845,2),IF(AND(J845&gt;0.3,J845&lt;=1),INDEX(价格表!$B$4:$I$31,M845,3),IF(AND(J845&gt;1,J845&lt;=2.2),INDEX(价格表!$B$4:$I$31,M845,4),IF(AND(J845&gt;2.2,J845&lt;=3.3),INDEX(价格表!$B$4:$I$31,M845,5),IF(AND(J845&gt;3.3,J845&lt;=4),INDEX(价格表!$B$4:$I$31,M845,6),IF(AND(J845&gt;4,J845&lt;=5.5),INDEX(价格表!$B$4:$I$31,M845,7),IF(J845&gt;5.5,2.6+INDEX(价格表!$B$4:$I$31,M845,8)*L845)))))))</f>
        <v>2.15</v>
      </c>
    </row>
    <row r="846" spans="1:14">
      <c r="A846" s="20">
        <v>4310939863767</v>
      </c>
      <c r="B846" s="18" t="s">
        <v>16</v>
      </c>
      <c r="C846" s="21">
        <v>20201212</v>
      </c>
      <c r="D846" s="21">
        <v>610538201209</v>
      </c>
      <c r="E846" s="21" t="s">
        <v>16</v>
      </c>
      <c r="F846" s="21">
        <v>20201222</v>
      </c>
      <c r="G846" s="21" t="s">
        <v>17</v>
      </c>
      <c r="H846" s="21" t="s">
        <v>35</v>
      </c>
      <c r="I846" s="21" t="s">
        <v>156</v>
      </c>
      <c r="J846" s="21">
        <v>1.45</v>
      </c>
      <c r="K846" s="21" t="s">
        <v>20</v>
      </c>
      <c r="L846">
        <f t="shared" si="13"/>
        <v>2</v>
      </c>
      <c r="M846">
        <f>MATCH(H:H,价格表!$B$4:$B$35,0)</f>
        <v>22</v>
      </c>
      <c r="N846" s="27">
        <f>IF(J846&lt;=0.3,INDEX(价格表!$B$4:$I$31,M846,2),IF(AND(J846&gt;0.3,J846&lt;=1),INDEX(价格表!$B$4:$I$31,M846,3),IF(AND(J846&gt;1,J846&lt;=2.2),INDEX(价格表!$B$4:$I$31,M846,4),IF(AND(J846&gt;2.2,J846&lt;=3.3),INDEX(价格表!$B$4:$I$31,M846,5),IF(AND(J846&gt;3.3,J846&lt;=4),INDEX(价格表!$B$4:$I$31,M846,6),IF(AND(J846&gt;4,J846&lt;=5.5),INDEX(价格表!$B$4:$I$31,M846,7),IF(J846&gt;5.5,2.6+INDEX(价格表!$B$4:$I$31,M846,8)*L846)))))))</f>
        <v>2.15</v>
      </c>
    </row>
    <row r="847" spans="1:14">
      <c r="A847" s="20">
        <v>4310939863768</v>
      </c>
      <c r="B847" s="18" t="s">
        <v>16</v>
      </c>
      <c r="C847" s="21">
        <v>20201212</v>
      </c>
      <c r="D847" s="21">
        <v>610538201209</v>
      </c>
      <c r="E847" s="21" t="s">
        <v>16</v>
      </c>
      <c r="F847" s="21">
        <v>20201222</v>
      </c>
      <c r="G847" s="21" t="s">
        <v>17</v>
      </c>
      <c r="H847" s="21" t="s">
        <v>75</v>
      </c>
      <c r="I847" s="21" t="s">
        <v>114</v>
      </c>
      <c r="J847" s="21">
        <v>1.46</v>
      </c>
      <c r="K847" s="21" t="s">
        <v>20</v>
      </c>
      <c r="L847">
        <f t="shared" si="13"/>
        <v>2</v>
      </c>
      <c r="M847">
        <f>MATCH(H:H,价格表!$B$4:$B$35,0)</f>
        <v>24</v>
      </c>
      <c r="N847" s="27">
        <f>IF(J847&lt;=0.3,INDEX(价格表!$B$4:$I$31,M847,2),IF(AND(J847&gt;0.3,J847&lt;=1),INDEX(价格表!$B$4:$I$31,M847,3),IF(AND(J847&gt;1,J847&lt;=2.2),INDEX(价格表!$B$4:$I$31,M847,4),IF(AND(J847&gt;2.2,J847&lt;=3.3),INDEX(价格表!$B$4:$I$31,M847,5),IF(AND(J847&gt;3.3,J847&lt;=4),INDEX(价格表!$B$4:$I$31,M847,6),IF(AND(J847&gt;4,J847&lt;=5.5),INDEX(价格表!$B$4:$I$31,M847,7),IF(J847&gt;5.5,2.6+INDEX(价格表!$B$4:$I$31,M847,8)*L847)))))))</f>
        <v>2.15</v>
      </c>
    </row>
    <row r="848" spans="1:14">
      <c r="A848" s="20">
        <v>4310939863770</v>
      </c>
      <c r="B848" s="18" t="s">
        <v>16</v>
      </c>
      <c r="C848" s="21">
        <v>20201212</v>
      </c>
      <c r="D848" s="21">
        <v>610538201209</v>
      </c>
      <c r="E848" s="21" t="s">
        <v>16</v>
      </c>
      <c r="F848" s="21">
        <v>20201222</v>
      </c>
      <c r="G848" s="21" t="s">
        <v>17</v>
      </c>
      <c r="H848" s="21" t="s">
        <v>56</v>
      </c>
      <c r="I848" s="21" t="s">
        <v>100</v>
      </c>
      <c r="J848" s="21">
        <v>1.46</v>
      </c>
      <c r="K848" s="21" t="s">
        <v>20</v>
      </c>
      <c r="L848">
        <f t="shared" si="13"/>
        <v>2</v>
      </c>
      <c r="M848">
        <f>MATCH(H:H,价格表!$B$4:$B$35,0)</f>
        <v>11</v>
      </c>
      <c r="N848" s="27">
        <f>IF(J848&lt;=0.3,INDEX(价格表!$B$4:$I$31,M848,2),IF(AND(J848&gt;0.3,J848&lt;=1),INDEX(价格表!$B$4:$I$31,M848,3),IF(AND(J848&gt;1,J848&lt;=2.2),INDEX(价格表!$B$4:$I$31,M848,4),IF(AND(J848&gt;2.2,J848&lt;=3.3),INDEX(价格表!$B$4:$I$31,M848,5),IF(AND(J848&gt;3.3,J848&lt;=4),INDEX(价格表!$B$4:$I$31,M848,6),IF(AND(J848&gt;4,J848&lt;=5.5),INDEX(价格表!$B$4:$I$31,M848,7),IF(J848&gt;5.5,2.6+INDEX(价格表!$B$4:$I$31,M848,8)*L848)))))))</f>
        <v>2.15</v>
      </c>
    </row>
    <row r="849" spans="1:14">
      <c r="A849" s="20">
        <v>4310939863771</v>
      </c>
      <c r="B849" s="18" t="s">
        <v>16</v>
      </c>
      <c r="C849" s="21">
        <v>20201212</v>
      </c>
      <c r="D849" s="21">
        <v>610538201209</v>
      </c>
      <c r="E849" s="21" t="s">
        <v>16</v>
      </c>
      <c r="F849" s="21">
        <v>20201222</v>
      </c>
      <c r="G849" s="21" t="s">
        <v>17</v>
      </c>
      <c r="H849" s="21" t="s">
        <v>68</v>
      </c>
      <c r="I849" s="21" t="s">
        <v>152</v>
      </c>
      <c r="J849" s="21">
        <v>1.43</v>
      </c>
      <c r="K849" s="21" t="s">
        <v>20</v>
      </c>
      <c r="L849">
        <f t="shared" si="13"/>
        <v>2</v>
      </c>
      <c r="M849">
        <f>MATCH(H:H,价格表!$B$4:$B$35,0)</f>
        <v>5</v>
      </c>
      <c r="N849" s="27">
        <f>IF(J849&lt;=0.3,INDEX(价格表!$B$4:$I$31,M849,2),IF(AND(J849&gt;0.3,J849&lt;=1),INDEX(价格表!$B$4:$I$31,M849,3),IF(AND(J849&gt;1,J849&lt;=2.2),INDEX(价格表!$B$4:$I$31,M849,4),IF(AND(J849&gt;2.2,J849&lt;=3.3),INDEX(价格表!$B$4:$I$31,M849,5),IF(AND(J849&gt;3.3,J849&lt;=4),INDEX(价格表!$B$4:$I$31,M849,6),IF(AND(J849&gt;4,J849&lt;=5.5),INDEX(价格表!$B$4:$I$31,M849,7),IF(J849&gt;5.5,2.6+INDEX(价格表!$B$4:$I$31,M849,8)*L849)))))))</f>
        <v>2.15</v>
      </c>
    </row>
    <row r="850" spans="1:14">
      <c r="A850" s="20">
        <v>4310939865737</v>
      </c>
      <c r="B850" s="18" t="s">
        <v>16</v>
      </c>
      <c r="C850" s="21">
        <v>20201212</v>
      </c>
      <c r="D850" s="21">
        <v>610538201209</v>
      </c>
      <c r="E850" s="21" t="s">
        <v>16</v>
      </c>
      <c r="F850" s="21">
        <v>20201222</v>
      </c>
      <c r="G850" s="21" t="s">
        <v>17</v>
      </c>
      <c r="H850" s="21" t="s">
        <v>75</v>
      </c>
      <c r="I850" s="21" t="s">
        <v>114</v>
      </c>
      <c r="J850" s="21">
        <v>1.45</v>
      </c>
      <c r="K850" s="21" t="s">
        <v>20</v>
      </c>
      <c r="L850">
        <f t="shared" si="13"/>
        <v>2</v>
      </c>
      <c r="M850">
        <f>MATCH(H:H,价格表!$B$4:$B$35,0)</f>
        <v>24</v>
      </c>
      <c r="N850" s="27">
        <f>IF(J850&lt;=0.3,INDEX(价格表!$B$4:$I$31,M850,2),IF(AND(J850&gt;0.3,J850&lt;=1),INDEX(价格表!$B$4:$I$31,M850,3),IF(AND(J850&gt;1,J850&lt;=2.2),INDEX(价格表!$B$4:$I$31,M850,4),IF(AND(J850&gt;2.2,J850&lt;=3.3),INDEX(价格表!$B$4:$I$31,M850,5),IF(AND(J850&gt;3.3,J850&lt;=4),INDEX(价格表!$B$4:$I$31,M850,6),IF(AND(J850&gt;4,J850&lt;=5.5),INDEX(价格表!$B$4:$I$31,M850,7),IF(J850&gt;5.5,2.6+INDEX(价格表!$B$4:$I$31,M850,8)*L850)))))))</f>
        <v>2.15</v>
      </c>
    </row>
    <row r="851" spans="1:14">
      <c r="A851" s="20">
        <v>4310939865738</v>
      </c>
      <c r="B851" s="18" t="s">
        <v>16</v>
      </c>
      <c r="C851" s="21">
        <v>20201212</v>
      </c>
      <c r="D851" s="21">
        <v>610538201209</v>
      </c>
      <c r="E851" s="21" t="s">
        <v>16</v>
      </c>
      <c r="F851" s="21">
        <v>20201222</v>
      </c>
      <c r="G851" s="21" t="s">
        <v>17</v>
      </c>
      <c r="H851" s="21" t="s">
        <v>68</v>
      </c>
      <c r="I851" s="21" t="s">
        <v>263</v>
      </c>
      <c r="J851" s="21">
        <v>1.46</v>
      </c>
      <c r="K851" s="21" t="s">
        <v>20</v>
      </c>
      <c r="L851">
        <f t="shared" si="13"/>
        <v>2</v>
      </c>
      <c r="M851">
        <f>MATCH(H:H,价格表!$B$4:$B$35,0)</f>
        <v>5</v>
      </c>
      <c r="N851" s="27">
        <f>IF(J851&lt;=0.3,INDEX(价格表!$B$4:$I$31,M851,2),IF(AND(J851&gt;0.3,J851&lt;=1),INDEX(价格表!$B$4:$I$31,M851,3),IF(AND(J851&gt;1,J851&lt;=2.2),INDEX(价格表!$B$4:$I$31,M851,4),IF(AND(J851&gt;2.2,J851&lt;=3.3),INDEX(价格表!$B$4:$I$31,M851,5),IF(AND(J851&gt;3.3,J851&lt;=4),INDEX(价格表!$B$4:$I$31,M851,6),IF(AND(J851&gt;4,J851&lt;=5.5),INDEX(价格表!$B$4:$I$31,M851,7),IF(J851&gt;5.5,2.6+INDEX(价格表!$B$4:$I$31,M851,8)*L851)))))))</f>
        <v>2.15</v>
      </c>
    </row>
    <row r="852" spans="1:14">
      <c r="A852" s="20">
        <v>4310939865739</v>
      </c>
      <c r="B852" s="18" t="s">
        <v>16</v>
      </c>
      <c r="C852" s="21">
        <v>20201212</v>
      </c>
      <c r="D852" s="21">
        <v>610538201209</v>
      </c>
      <c r="E852" s="21" t="s">
        <v>16</v>
      </c>
      <c r="F852" s="21">
        <v>20201222</v>
      </c>
      <c r="G852" s="21" t="s">
        <v>17</v>
      </c>
      <c r="H852" s="21" t="s">
        <v>35</v>
      </c>
      <c r="I852" s="21" t="s">
        <v>170</v>
      </c>
      <c r="J852" s="21">
        <v>1.49</v>
      </c>
      <c r="K852" s="21" t="s">
        <v>20</v>
      </c>
      <c r="L852">
        <f t="shared" si="13"/>
        <v>2</v>
      </c>
      <c r="M852">
        <f>MATCH(H:H,价格表!$B$4:$B$35,0)</f>
        <v>22</v>
      </c>
      <c r="N852" s="27">
        <f>IF(J852&lt;=0.3,INDEX(价格表!$B$4:$I$31,M852,2),IF(AND(J852&gt;0.3,J852&lt;=1),INDEX(价格表!$B$4:$I$31,M852,3),IF(AND(J852&gt;1,J852&lt;=2.2),INDEX(价格表!$B$4:$I$31,M852,4),IF(AND(J852&gt;2.2,J852&lt;=3.3),INDEX(价格表!$B$4:$I$31,M852,5),IF(AND(J852&gt;3.3,J852&lt;=4),INDEX(价格表!$B$4:$I$31,M852,6),IF(AND(J852&gt;4,J852&lt;=5.5),INDEX(价格表!$B$4:$I$31,M852,7),IF(J852&gt;5.5,2.6+INDEX(价格表!$B$4:$I$31,M852,8)*L852)))))))</f>
        <v>2.15</v>
      </c>
    </row>
    <row r="853" spans="1:14">
      <c r="A853" s="20">
        <v>4310939865741</v>
      </c>
      <c r="B853" s="18" t="s">
        <v>16</v>
      </c>
      <c r="C853" s="21">
        <v>20201212</v>
      </c>
      <c r="D853" s="21">
        <v>610538201209</v>
      </c>
      <c r="E853" s="21" t="s">
        <v>16</v>
      </c>
      <c r="F853" s="21">
        <v>20201222</v>
      </c>
      <c r="G853" s="21" t="s">
        <v>17</v>
      </c>
      <c r="H853" s="21" t="s">
        <v>18</v>
      </c>
      <c r="I853" s="21" t="s">
        <v>53</v>
      </c>
      <c r="J853" s="21">
        <v>1.43</v>
      </c>
      <c r="K853" s="21" t="s">
        <v>20</v>
      </c>
      <c r="L853">
        <f t="shared" si="13"/>
        <v>2</v>
      </c>
      <c r="M853">
        <f>MATCH(H:H,价格表!$B$4:$B$35,0)</f>
        <v>1</v>
      </c>
      <c r="N853" s="27">
        <f>IF(J853&lt;=0.3,INDEX(价格表!$B$4:$I$31,M853,2),IF(AND(J853&gt;0.3,J853&lt;=1),INDEX(价格表!$B$4:$I$31,M853,3),IF(AND(J853&gt;1,J853&lt;=2.2),INDEX(价格表!$B$4:$I$31,M853,4),IF(AND(J853&gt;2.2,J853&lt;=3.3),INDEX(价格表!$B$4:$I$31,M853,5),IF(AND(J853&gt;3.3,J853&lt;=4),INDEX(价格表!$B$4:$I$31,M853,6),IF(AND(J853&gt;4,J853&lt;=5.5),INDEX(价格表!$B$4:$I$31,M853,7),IF(J853&gt;5.5,2.6+INDEX(价格表!$B$4:$I$31,M853,8)*L853)))))))</f>
        <v>2.15</v>
      </c>
    </row>
    <row r="854" spans="1:14">
      <c r="A854" s="20">
        <v>4310939865742</v>
      </c>
      <c r="B854" s="18" t="s">
        <v>16</v>
      </c>
      <c r="C854" s="21">
        <v>20201212</v>
      </c>
      <c r="D854" s="21">
        <v>610538201209</v>
      </c>
      <c r="E854" s="21" t="s">
        <v>16</v>
      </c>
      <c r="F854" s="21">
        <v>20201222</v>
      </c>
      <c r="G854" s="21" t="s">
        <v>17</v>
      </c>
      <c r="H854" s="21" t="s">
        <v>82</v>
      </c>
      <c r="I854" s="21" t="s">
        <v>83</v>
      </c>
      <c r="J854" s="21">
        <v>1.44</v>
      </c>
      <c r="K854" s="21" t="s">
        <v>20</v>
      </c>
      <c r="L854">
        <f t="shared" si="13"/>
        <v>2</v>
      </c>
      <c r="M854">
        <f>MATCH(H:H,价格表!$B$4:$B$35,0)</f>
        <v>2</v>
      </c>
      <c r="N854" s="27">
        <f>IF(J854&lt;=0.3,INDEX(价格表!$B$4:$I$31,M854,2),IF(AND(J854&gt;0.3,J854&lt;=1),INDEX(价格表!$B$4:$I$31,M854,3),IF(AND(J854&gt;1,J854&lt;=2.2),INDEX(价格表!$B$4:$I$31,M854,4),IF(AND(J854&gt;2.2,J854&lt;=3.3),INDEX(价格表!$B$4:$I$31,M854,5),IF(AND(J854&gt;3.3,J854&lt;=4),INDEX(价格表!$B$4:$I$31,M854,6),IF(AND(J854&gt;4,J854&lt;=5.5),INDEX(价格表!$B$4:$I$31,M854,7),IF(J854&gt;5.5,2.6+INDEX(价格表!$B$4:$I$31,M854,8)*L854)))))))</f>
        <v>2.15</v>
      </c>
    </row>
    <row r="855" spans="1:14">
      <c r="A855" s="20">
        <v>4310939865743</v>
      </c>
      <c r="B855" s="18" t="s">
        <v>16</v>
      </c>
      <c r="C855" s="21">
        <v>20201212</v>
      </c>
      <c r="D855" s="21">
        <v>610538201209</v>
      </c>
      <c r="E855" s="21" t="s">
        <v>16</v>
      </c>
      <c r="F855" s="21">
        <v>20201222</v>
      </c>
      <c r="G855" s="21" t="s">
        <v>17</v>
      </c>
      <c r="H855" s="21" t="s">
        <v>54</v>
      </c>
      <c r="I855" s="21" t="s">
        <v>264</v>
      </c>
      <c r="J855" s="21">
        <v>1.45</v>
      </c>
      <c r="K855" s="21" t="s">
        <v>20</v>
      </c>
      <c r="L855">
        <f t="shared" si="13"/>
        <v>2</v>
      </c>
      <c r="M855">
        <f>MATCH(H:H,价格表!$B$4:$B$35,0)</f>
        <v>14</v>
      </c>
      <c r="N855" s="27">
        <f>IF(J855&lt;=0.3,INDEX(价格表!$B$4:$I$31,M855,2),IF(AND(J855&gt;0.3,J855&lt;=1),INDEX(价格表!$B$4:$I$31,M855,3),IF(AND(J855&gt;1,J855&lt;=2.2),INDEX(价格表!$B$4:$I$31,M855,4),IF(AND(J855&gt;2.2,J855&lt;=3.3),INDEX(价格表!$B$4:$I$31,M855,5),IF(AND(J855&gt;3.3,J855&lt;=4),INDEX(价格表!$B$4:$I$31,M855,6),IF(AND(J855&gt;4,J855&lt;=5.5),INDEX(价格表!$B$4:$I$31,M855,7),IF(J855&gt;5.5,2.6+INDEX(价格表!$B$4:$I$31,M855,8)*L855)))))))</f>
        <v>2.15</v>
      </c>
    </row>
    <row r="856" spans="1:14">
      <c r="A856" s="20">
        <v>4310939865744</v>
      </c>
      <c r="B856" s="18" t="s">
        <v>16</v>
      </c>
      <c r="C856" s="21">
        <v>20201212</v>
      </c>
      <c r="D856" s="21">
        <v>610538201209</v>
      </c>
      <c r="E856" s="21" t="s">
        <v>16</v>
      </c>
      <c r="F856" s="21">
        <v>20201222</v>
      </c>
      <c r="G856" s="21" t="s">
        <v>17</v>
      </c>
      <c r="H856" s="21" t="s">
        <v>54</v>
      </c>
      <c r="I856" s="21" t="s">
        <v>264</v>
      </c>
      <c r="J856" s="21">
        <v>1.51</v>
      </c>
      <c r="K856" s="21" t="s">
        <v>20</v>
      </c>
      <c r="L856">
        <f t="shared" si="13"/>
        <v>2</v>
      </c>
      <c r="M856">
        <f>MATCH(H:H,价格表!$B$4:$B$35,0)</f>
        <v>14</v>
      </c>
      <c r="N856" s="27">
        <f>IF(J856&lt;=0.3,INDEX(价格表!$B$4:$I$31,M856,2),IF(AND(J856&gt;0.3,J856&lt;=1),INDEX(价格表!$B$4:$I$31,M856,3),IF(AND(J856&gt;1,J856&lt;=2.2),INDEX(价格表!$B$4:$I$31,M856,4),IF(AND(J856&gt;2.2,J856&lt;=3.3),INDEX(价格表!$B$4:$I$31,M856,5),IF(AND(J856&gt;3.3,J856&lt;=4),INDEX(价格表!$B$4:$I$31,M856,6),IF(AND(J856&gt;4,J856&lt;=5.5),INDEX(价格表!$B$4:$I$31,M856,7),IF(J856&gt;5.5,2.6+INDEX(价格表!$B$4:$I$31,M856,8)*L856)))))))</f>
        <v>2.15</v>
      </c>
    </row>
    <row r="857" spans="1:14">
      <c r="A857" s="20">
        <v>4310939865745</v>
      </c>
      <c r="B857" s="18" t="s">
        <v>16</v>
      </c>
      <c r="C857" s="21">
        <v>20201212</v>
      </c>
      <c r="D857" s="21">
        <v>610538201209</v>
      </c>
      <c r="E857" s="21" t="s">
        <v>16</v>
      </c>
      <c r="F857" s="21">
        <v>20201222</v>
      </c>
      <c r="G857" s="21" t="s">
        <v>17</v>
      </c>
      <c r="H857" s="21" t="s">
        <v>37</v>
      </c>
      <c r="I857" s="21" t="s">
        <v>265</v>
      </c>
      <c r="J857" s="21">
        <v>1.43</v>
      </c>
      <c r="K857" s="21" t="s">
        <v>20</v>
      </c>
      <c r="L857">
        <f t="shared" si="13"/>
        <v>2</v>
      </c>
      <c r="M857">
        <f>MATCH(H:H,价格表!$B$4:$B$35,0)</f>
        <v>12</v>
      </c>
      <c r="N857" s="27">
        <f>IF(J857&lt;=0.3,INDEX(价格表!$B$4:$I$31,M857,2),IF(AND(J857&gt;0.3,J857&lt;=1),INDEX(价格表!$B$4:$I$31,M857,3),IF(AND(J857&gt;1,J857&lt;=2.2),INDEX(价格表!$B$4:$I$31,M857,4),IF(AND(J857&gt;2.2,J857&lt;=3.3),INDEX(价格表!$B$4:$I$31,M857,5),IF(AND(J857&gt;3.3,J857&lt;=4),INDEX(价格表!$B$4:$I$31,M857,6),IF(AND(J857&gt;4,J857&lt;=5.5),INDEX(价格表!$B$4:$I$31,M857,7),IF(J857&gt;5.5,2.6+INDEX(价格表!$B$4:$I$31,M857,8)*L857)))))))</f>
        <v>2.15</v>
      </c>
    </row>
    <row r="858" spans="1:14">
      <c r="A858" s="20">
        <v>4310939865746</v>
      </c>
      <c r="B858" s="18" t="s">
        <v>16</v>
      </c>
      <c r="C858" s="21">
        <v>20201212</v>
      </c>
      <c r="D858" s="21">
        <v>610538201209</v>
      </c>
      <c r="E858" s="21" t="s">
        <v>16</v>
      </c>
      <c r="F858" s="21">
        <v>20201222</v>
      </c>
      <c r="G858" s="21" t="s">
        <v>17</v>
      </c>
      <c r="H858" s="21" t="s">
        <v>18</v>
      </c>
      <c r="I858" s="21" t="s">
        <v>266</v>
      </c>
      <c r="J858" s="21">
        <v>1.42</v>
      </c>
      <c r="K858" s="21" t="s">
        <v>20</v>
      </c>
      <c r="L858">
        <f t="shared" si="13"/>
        <v>2</v>
      </c>
      <c r="M858">
        <f>MATCH(H:H,价格表!$B$4:$B$35,0)</f>
        <v>1</v>
      </c>
      <c r="N858" s="27">
        <f>IF(J858&lt;=0.3,INDEX(价格表!$B$4:$I$31,M858,2),IF(AND(J858&gt;0.3,J858&lt;=1),INDEX(价格表!$B$4:$I$31,M858,3),IF(AND(J858&gt;1,J858&lt;=2.2),INDEX(价格表!$B$4:$I$31,M858,4),IF(AND(J858&gt;2.2,J858&lt;=3.3),INDEX(价格表!$B$4:$I$31,M858,5),IF(AND(J858&gt;3.3,J858&lt;=4),INDEX(价格表!$B$4:$I$31,M858,6),IF(AND(J858&gt;4,J858&lt;=5.5),INDEX(价格表!$B$4:$I$31,M858,7),IF(J858&gt;5.5,2.6+INDEX(价格表!$B$4:$I$31,M858,8)*L858)))))))</f>
        <v>2.15</v>
      </c>
    </row>
    <row r="859" spans="1:14">
      <c r="A859" s="20">
        <v>4310939867478</v>
      </c>
      <c r="B859" s="18" t="s">
        <v>16</v>
      </c>
      <c r="C859" s="21">
        <v>20201212</v>
      </c>
      <c r="D859" s="21">
        <v>610538201209</v>
      </c>
      <c r="E859" s="21" t="s">
        <v>16</v>
      </c>
      <c r="F859" s="21">
        <v>20201222</v>
      </c>
      <c r="G859" s="21" t="s">
        <v>17</v>
      </c>
      <c r="H859" s="21" t="s">
        <v>27</v>
      </c>
      <c r="I859" s="21" t="s">
        <v>128</v>
      </c>
      <c r="J859" s="21">
        <v>1.47</v>
      </c>
      <c r="K859" s="21" t="s">
        <v>20</v>
      </c>
      <c r="L859">
        <f t="shared" si="13"/>
        <v>2</v>
      </c>
      <c r="M859">
        <f>MATCH(H:H,价格表!$B$4:$B$35,0)</f>
        <v>3</v>
      </c>
      <c r="N859" s="27">
        <f>IF(J859&lt;=0.3,INDEX(价格表!$B$4:$I$31,M859,2),IF(AND(J859&gt;0.3,J859&lt;=1),INDEX(价格表!$B$4:$I$31,M859,3),IF(AND(J859&gt;1,J859&lt;=2.2),INDEX(价格表!$B$4:$I$31,M859,4),IF(AND(J859&gt;2.2,J859&lt;=3.3),INDEX(价格表!$B$4:$I$31,M859,5),IF(AND(J859&gt;3.3,J859&lt;=4),INDEX(价格表!$B$4:$I$31,M859,6),IF(AND(J859&gt;4,J859&lt;=5.5),INDEX(价格表!$B$4:$I$31,M859,7),IF(J859&gt;5.5,2.6+INDEX(价格表!$B$4:$I$31,M859,8)*L859)))))))</f>
        <v>2.15</v>
      </c>
    </row>
    <row r="860" spans="1:14">
      <c r="A860" s="20">
        <v>4310939867479</v>
      </c>
      <c r="B860" s="18" t="s">
        <v>16</v>
      </c>
      <c r="C860" s="21">
        <v>20201212</v>
      </c>
      <c r="D860" s="21">
        <v>610538201209</v>
      </c>
      <c r="E860" s="21" t="s">
        <v>16</v>
      </c>
      <c r="F860" s="21">
        <v>20201222</v>
      </c>
      <c r="G860" s="21" t="s">
        <v>17</v>
      </c>
      <c r="H860" s="21" t="s">
        <v>68</v>
      </c>
      <c r="I860" s="21" t="s">
        <v>146</v>
      </c>
      <c r="J860" s="21">
        <v>1.46</v>
      </c>
      <c r="K860" s="21" t="s">
        <v>20</v>
      </c>
      <c r="L860">
        <f t="shared" si="13"/>
        <v>2</v>
      </c>
      <c r="M860">
        <f>MATCH(H:H,价格表!$B$4:$B$35,0)</f>
        <v>5</v>
      </c>
      <c r="N860" s="27">
        <f>IF(J860&lt;=0.3,INDEX(价格表!$B$4:$I$31,M860,2),IF(AND(J860&gt;0.3,J860&lt;=1),INDEX(价格表!$B$4:$I$31,M860,3),IF(AND(J860&gt;1,J860&lt;=2.2),INDEX(价格表!$B$4:$I$31,M860,4),IF(AND(J860&gt;2.2,J860&lt;=3.3),INDEX(价格表!$B$4:$I$31,M860,5),IF(AND(J860&gt;3.3,J860&lt;=4),INDEX(价格表!$B$4:$I$31,M860,6),IF(AND(J860&gt;4,J860&lt;=5.5),INDEX(价格表!$B$4:$I$31,M860,7),IF(J860&gt;5.5,2.6+INDEX(价格表!$B$4:$I$31,M860,8)*L860)))))))</f>
        <v>2.15</v>
      </c>
    </row>
    <row r="861" spans="1:14">
      <c r="A861" s="20">
        <v>4310939867481</v>
      </c>
      <c r="B861" s="18" t="s">
        <v>16</v>
      </c>
      <c r="C861" s="21">
        <v>20201212</v>
      </c>
      <c r="D861" s="21">
        <v>610538201209</v>
      </c>
      <c r="E861" s="21" t="s">
        <v>16</v>
      </c>
      <c r="F861" s="21">
        <v>20201222</v>
      </c>
      <c r="G861" s="21" t="s">
        <v>17</v>
      </c>
      <c r="H861" s="21" t="s">
        <v>21</v>
      </c>
      <c r="I861" s="21" t="s">
        <v>181</v>
      </c>
      <c r="J861" s="21">
        <v>1.44</v>
      </c>
      <c r="K861" s="21" t="s">
        <v>20</v>
      </c>
      <c r="L861">
        <f t="shared" si="13"/>
        <v>2</v>
      </c>
      <c r="M861">
        <f>MATCH(H:H,价格表!$B$4:$B$35,0)</f>
        <v>20</v>
      </c>
      <c r="N861" s="27">
        <f>IF(J861&lt;=0.3,INDEX(价格表!$B$4:$I$31,M861,2),IF(AND(J861&gt;0.3,J861&lt;=1),INDEX(价格表!$B$4:$I$31,M861,3),IF(AND(J861&gt;1,J861&lt;=2.2),INDEX(价格表!$B$4:$I$31,M861,4),IF(AND(J861&gt;2.2,J861&lt;=3.3),INDEX(价格表!$B$4:$I$31,M861,5),IF(AND(J861&gt;3.3,J861&lt;=4),INDEX(价格表!$B$4:$I$31,M861,6),IF(AND(J861&gt;4,J861&lt;=5.5),INDEX(价格表!$B$4:$I$31,M861,7),IF(J861&gt;5.5,2.6+INDEX(价格表!$B$4:$I$31,M861,8)*L861)))))))</f>
        <v>2.15</v>
      </c>
    </row>
    <row r="862" spans="1:14">
      <c r="A862" s="20">
        <v>4310939867482</v>
      </c>
      <c r="B862" s="18" t="s">
        <v>16</v>
      </c>
      <c r="C862" s="21">
        <v>20201212</v>
      </c>
      <c r="D862" s="21">
        <v>610538201209</v>
      </c>
      <c r="E862" s="21" t="s">
        <v>16</v>
      </c>
      <c r="F862" s="21">
        <v>20201222</v>
      </c>
      <c r="G862" s="21" t="s">
        <v>17</v>
      </c>
      <c r="H862" s="21" t="s">
        <v>50</v>
      </c>
      <c r="I862" s="21" t="s">
        <v>77</v>
      </c>
      <c r="J862" s="21">
        <v>1.45</v>
      </c>
      <c r="K862" s="21" t="s">
        <v>20</v>
      </c>
      <c r="L862">
        <f t="shared" si="13"/>
        <v>2</v>
      </c>
      <c r="M862">
        <f>MATCH(H:H,价格表!$B$4:$B$35,0)</f>
        <v>4</v>
      </c>
      <c r="N862" s="27">
        <f>IF(J862&lt;=0.3,INDEX(价格表!$B$4:$I$31,M862,2),IF(AND(J862&gt;0.3,J862&lt;=1),INDEX(价格表!$B$4:$I$31,M862,3),IF(AND(J862&gt;1,J862&lt;=2.2),INDEX(价格表!$B$4:$I$31,M862,4),IF(AND(J862&gt;2.2,J862&lt;=3.3),INDEX(价格表!$B$4:$I$31,M862,5),IF(AND(J862&gt;3.3,J862&lt;=4),INDEX(价格表!$B$4:$I$31,M862,6),IF(AND(J862&gt;4,J862&lt;=5.5),INDEX(价格表!$B$4:$I$31,M862,7),IF(J862&gt;5.5,2.6+INDEX(价格表!$B$4:$I$31,M862,8)*L862)))))))</f>
        <v>2.15</v>
      </c>
    </row>
    <row r="863" spans="1:14">
      <c r="A863" s="20">
        <v>4310939867483</v>
      </c>
      <c r="B863" s="18" t="s">
        <v>16</v>
      </c>
      <c r="C863" s="21">
        <v>20201212</v>
      </c>
      <c r="D863" s="21">
        <v>610538201209</v>
      </c>
      <c r="E863" s="21" t="s">
        <v>16</v>
      </c>
      <c r="F863" s="21">
        <v>20201222</v>
      </c>
      <c r="G863" s="21" t="s">
        <v>17</v>
      </c>
      <c r="H863" s="21" t="s">
        <v>88</v>
      </c>
      <c r="I863" s="21" t="s">
        <v>101</v>
      </c>
      <c r="J863" s="21">
        <v>1.43</v>
      </c>
      <c r="K863" s="21" t="s">
        <v>20</v>
      </c>
      <c r="L863">
        <f t="shared" si="13"/>
        <v>2</v>
      </c>
      <c r="M863">
        <f>MATCH(H:H,价格表!$B$4:$B$35,0)</f>
        <v>19</v>
      </c>
      <c r="N863" s="27">
        <f>IF(J863&lt;=0.3,INDEX(价格表!$B$4:$I$31,M863,2),IF(AND(J863&gt;0.3,J863&lt;=1),INDEX(价格表!$B$4:$I$31,M863,3),IF(AND(J863&gt;1,J863&lt;=2.2),INDEX(价格表!$B$4:$I$31,M863,4),IF(AND(J863&gt;2.2,J863&lt;=3.3),INDEX(价格表!$B$4:$I$31,M863,5),IF(AND(J863&gt;3.3,J863&lt;=4),INDEX(价格表!$B$4:$I$31,M863,6),IF(AND(J863&gt;4,J863&lt;=5.5),INDEX(价格表!$B$4:$I$31,M863,7),IF(J863&gt;5.5,2.6+INDEX(价格表!$B$4:$I$31,M863,8)*L863)))))))</f>
        <v>2.15</v>
      </c>
    </row>
    <row r="864" spans="1:14">
      <c r="A864" s="20">
        <v>4310939867484</v>
      </c>
      <c r="B864" s="18" t="s">
        <v>16</v>
      </c>
      <c r="C864" s="21">
        <v>20201212</v>
      </c>
      <c r="D864" s="21">
        <v>610538201209</v>
      </c>
      <c r="E864" s="21" t="s">
        <v>16</v>
      </c>
      <c r="F864" s="21">
        <v>20201222</v>
      </c>
      <c r="G864" s="21" t="s">
        <v>17</v>
      </c>
      <c r="H864" s="21" t="s">
        <v>27</v>
      </c>
      <c r="I864" s="21" t="s">
        <v>28</v>
      </c>
      <c r="J864" s="21">
        <v>1.46</v>
      </c>
      <c r="K864" s="21" t="s">
        <v>20</v>
      </c>
      <c r="L864">
        <f t="shared" si="13"/>
        <v>2</v>
      </c>
      <c r="M864">
        <f>MATCH(H:H,价格表!$B$4:$B$35,0)</f>
        <v>3</v>
      </c>
      <c r="N864" s="27">
        <f>IF(J864&lt;=0.3,INDEX(价格表!$B$4:$I$31,M864,2),IF(AND(J864&gt;0.3,J864&lt;=1),INDEX(价格表!$B$4:$I$31,M864,3),IF(AND(J864&gt;1,J864&lt;=2.2),INDEX(价格表!$B$4:$I$31,M864,4),IF(AND(J864&gt;2.2,J864&lt;=3.3),INDEX(价格表!$B$4:$I$31,M864,5),IF(AND(J864&gt;3.3,J864&lt;=4),INDEX(价格表!$B$4:$I$31,M864,6),IF(AND(J864&gt;4,J864&lt;=5.5),INDEX(价格表!$B$4:$I$31,M864,7),IF(J864&gt;5.5,2.6+INDEX(价格表!$B$4:$I$31,M864,8)*L864)))))))</f>
        <v>2.15</v>
      </c>
    </row>
    <row r="865" spans="1:14">
      <c r="A865" s="20">
        <v>4310939867485</v>
      </c>
      <c r="B865" s="18" t="s">
        <v>16</v>
      </c>
      <c r="C865" s="21">
        <v>20201212</v>
      </c>
      <c r="D865" s="21">
        <v>610538201209</v>
      </c>
      <c r="E865" s="21" t="s">
        <v>16</v>
      </c>
      <c r="F865" s="21">
        <v>20201222</v>
      </c>
      <c r="G865" s="21" t="s">
        <v>17</v>
      </c>
      <c r="H865" s="21" t="s">
        <v>25</v>
      </c>
      <c r="I865" s="21" t="s">
        <v>26</v>
      </c>
      <c r="J865" s="21">
        <v>1.45</v>
      </c>
      <c r="K865" s="21" t="s">
        <v>20</v>
      </c>
      <c r="L865">
        <f t="shared" si="13"/>
        <v>2</v>
      </c>
      <c r="M865">
        <f>MATCH(H:H,价格表!$B$4:$B$35,0)</f>
        <v>25</v>
      </c>
      <c r="N865" s="27">
        <f>IF(J865&lt;=0.3,INDEX(价格表!$B$4:$I$31,M865,2),IF(AND(J865&gt;0.3,J865&lt;=1),INDEX(价格表!$B$4:$I$31,M865,3),IF(AND(J865&gt;1,J865&lt;=2.2),INDEX(价格表!$B$4:$I$31,M865,4),IF(AND(J865&gt;2.2,J865&lt;=3.3),INDEX(价格表!$B$4:$I$31,M865,5),IF(AND(J865&gt;3.3,J865&lt;=4),INDEX(价格表!$B$4:$I$31,M865,6),IF(AND(J865&gt;4,J865&lt;=5.5),INDEX(价格表!$B$4:$I$31,M865,7),IF(J865&gt;5.5,2.6+INDEX(价格表!$B$4:$I$31,M865,8)*L865)))))))</f>
        <v>2.15</v>
      </c>
    </row>
    <row r="866" spans="1:14">
      <c r="A866" s="20">
        <v>4310939867486</v>
      </c>
      <c r="B866" s="18" t="s">
        <v>16</v>
      </c>
      <c r="C866" s="21">
        <v>20201212</v>
      </c>
      <c r="D866" s="21">
        <v>610538201209</v>
      </c>
      <c r="E866" s="21" t="s">
        <v>16</v>
      </c>
      <c r="F866" s="21">
        <v>20201222</v>
      </c>
      <c r="G866" s="21" t="s">
        <v>17</v>
      </c>
      <c r="H866" s="21" t="s">
        <v>18</v>
      </c>
      <c r="I866" s="21" t="s">
        <v>267</v>
      </c>
      <c r="J866" s="21">
        <v>1.42</v>
      </c>
      <c r="K866" s="21" t="s">
        <v>20</v>
      </c>
      <c r="L866">
        <f t="shared" si="13"/>
        <v>2</v>
      </c>
      <c r="M866">
        <f>MATCH(H:H,价格表!$B$4:$B$35,0)</f>
        <v>1</v>
      </c>
      <c r="N866" s="27">
        <f>IF(J866&lt;=0.3,INDEX(价格表!$B$4:$I$31,M866,2),IF(AND(J866&gt;0.3,J866&lt;=1),INDEX(价格表!$B$4:$I$31,M866,3),IF(AND(J866&gt;1,J866&lt;=2.2),INDEX(价格表!$B$4:$I$31,M866,4),IF(AND(J866&gt;2.2,J866&lt;=3.3),INDEX(价格表!$B$4:$I$31,M866,5),IF(AND(J866&gt;3.3,J866&lt;=4),INDEX(价格表!$B$4:$I$31,M866,6),IF(AND(J866&gt;4,J866&lt;=5.5),INDEX(价格表!$B$4:$I$31,M866,7),IF(J866&gt;5.5,2.6+INDEX(价格表!$B$4:$I$31,M866,8)*L866)))))))</f>
        <v>2.15</v>
      </c>
    </row>
    <row r="867" spans="1:14">
      <c r="A867" s="20">
        <v>4310939867487</v>
      </c>
      <c r="B867" s="18" t="s">
        <v>16</v>
      </c>
      <c r="C867" s="21">
        <v>20201212</v>
      </c>
      <c r="D867" s="21">
        <v>610538201209</v>
      </c>
      <c r="E867" s="21" t="s">
        <v>16</v>
      </c>
      <c r="F867" s="21">
        <v>20201222</v>
      </c>
      <c r="G867" s="21" t="s">
        <v>17</v>
      </c>
      <c r="H867" s="21" t="s">
        <v>43</v>
      </c>
      <c r="I867" s="21" t="s">
        <v>44</v>
      </c>
      <c r="J867" s="21">
        <v>1.44</v>
      </c>
      <c r="K867" s="21" t="s">
        <v>20</v>
      </c>
      <c r="L867">
        <f t="shared" si="13"/>
        <v>2</v>
      </c>
      <c r="M867">
        <f>MATCH(H:H,价格表!$B$4:$B$35,0)</f>
        <v>10</v>
      </c>
      <c r="N867" s="27">
        <f>IF(J867&lt;=0.3,INDEX(价格表!$B$4:$I$31,M867,2),IF(AND(J867&gt;0.3,J867&lt;=1),INDEX(价格表!$B$4:$I$31,M867,3),IF(AND(J867&gt;1,J867&lt;=2.2),INDEX(价格表!$B$4:$I$31,M867,4),IF(AND(J867&gt;2.2,J867&lt;=3.3),INDEX(价格表!$B$4:$I$31,M867,5),IF(AND(J867&gt;3.3,J867&lt;=4),INDEX(价格表!$B$4:$I$31,M867,6),IF(AND(J867&gt;4,J867&lt;=5.5),INDEX(价格表!$B$4:$I$31,M867,7),IF(J867&gt;5.5,2.6+INDEX(价格表!$B$4:$I$31,M867,8)*L867)))))))</f>
        <v>2.15</v>
      </c>
    </row>
    <row r="868" spans="1:14">
      <c r="A868" s="20">
        <v>4310939867542</v>
      </c>
      <c r="B868" s="18" t="s">
        <v>16</v>
      </c>
      <c r="C868" s="21">
        <v>20201212</v>
      </c>
      <c r="D868" s="21">
        <v>610538201209</v>
      </c>
      <c r="E868" s="21" t="s">
        <v>16</v>
      </c>
      <c r="F868" s="21">
        <v>20201222</v>
      </c>
      <c r="G868" s="21" t="s">
        <v>17</v>
      </c>
      <c r="H868" s="21" t="s">
        <v>23</v>
      </c>
      <c r="I868" s="21" t="s">
        <v>268</v>
      </c>
      <c r="J868" s="21">
        <v>1.48</v>
      </c>
      <c r="K868" s="21" t="s">
        <v>20</v>
      </c>
      <c r="L868">
        <f t="shared" si="13"/>
        <v>2</v>
      </c>
      <c r="M868">
        <f>MATCH(H:H,价格表!$B$4:$B$35,0)</f>
        <v>15</v>
      </c>
      <c r="N868" s="27">
        <f>IF(J868&lt;=0.3,INDEX(价格表!$B$4:$I$31,M868,2),IF(AND(J868&gt;0.3,J868&lt;=1),INDEX(价格表!$B$4:$I$31,M868,3),IF(AND(J868&gt;1,J868&lt;=2.2),INDEX(价格表!$B$4:$I$31,M868,4),IF(AND(J868&gt;2.2,J868&lt;=3.3),INDEX(价格表!$B$4:$I$31,M868,5),IF(AND(J868&gt;3.3,J868&lt;=4),INDEX(价格表!$B$4:$I$31,M868,6),IF(AND(J868&gt;4,J868&lt;=5.5),INDEX(价格表!$B$4:$I$31,M868,7),IF(J868&gt;5.5,2.6+INDEX(价格表!$B$4:$I$31,M868,8)*L868)))))))</f>
        <v>2.15</v>
      </c>
    </row>
    <row r="869" spans="1:14">
      <c r="A869" s="20">
        <v>4310939867543</v>
      </c>
      <c r="B869" s="18" t="s">
        <v>16</v>
      </c>
      <c r="C869" s="21">
        <v>20201212</v>
      </c>
      <c r="D869" s="21">
        <v>610538201209</v>
      </c>
      <c r="E869" s="21" t="s">
        <v>16</v>
      </c>
      <c r="F869" s="21">
        <v>20201222</v>
      </c>
      <c r="G869" s="21" t="s">
        <v>17</v>
      </c>
      <c r="H869" s="21" t="s">
        <v>23</v>
      </c>
      <c r="I869" s="21" t="s">
        <v>32</v>
      </c>
      <c r="J869" s="21">
        <v>1.46</v>
      </c>
      <c r="K869" s="21" t="s">
        <v>20</v>
      </c>
      <c r="L869">
        <f t="shared" si="13"/>
        <v>2</v>
      </c>
      <c r="M869">
        <f>MATCH(H:H,价格表!$B$4:$B$35,0)</f>
        <v>15</v>
      </c>
      <c r="N869" s="27">
        <f>IF(J869&lt;=0.3,INDEX(价格表!$B$4:$I$31,M869,2),IF(AND(J869&gt;0.3,J869&lt;=1),INDEX(价格表!$B$4:$I$31,M869,3),IF(AND(J869&gt;1,J869&lt;=2.2),INDEX(价格表!$B$4:$I$31,M869,4),IF(AND(J869&gt;2.2,J869&lt;=3.3),INDEX(价格表!$B$4:$I$31,M869,5),IF(AND(J869&gt;3.3,J869&lt;=4),INDEX(价格表!$B$4:$I$31,M869,6),IF(AND(J869&gt;4,J869&lt;=5.5),INDEX(价格表!$B$4:$I$31,M869,7),IF(J869&gt;5.5,2.6+INDEX(价格表!$B$4:$I$31,M869,8)*L869)))))))</f>
        <v>2.15</v>
      </c>
    </row>
    <row r="870" spans="1:14">
      <c r="A870" s="20">
        <v>4310939867544</v>
      </c>
      <c r="B870" s="18" t="s">
        <v>16</v>
      </c>
      <c r="C870" s="21">
        <v>20201212</v>
      </c>
      <c r="D870" s="21">
        <v>610538201209</v>
      </c>
      <c r="E870" s="21" t="s">
        <v>16</v>
      </c>
      <c r="F870" s="21">
        <v>20201222</v>
      </c>
      <c r="G870" s="21" t="s">
        <v>17</v>
      </c>
      <c r="H870" s="21" t="s">
        <v>50</v>
      </c>
      <c r="I870" s="21" t="s">
        <v>62</v>
      </c>
      <c r="J870" s="21">
        <v>1.66</v>
      </c>
      <c r="K870" s="21" t="s">
        <v>20</v>
      </c>
      <c r="L870">
        <f t="shared" si="13"/>
        <v>2</v>
      </c>
      <c r="M870">
        <f>MATCH(H:H,价格表!$B$4:$B$35,0)</f>
        <v>4</v>
      </c>
      <c r="N870" s="27">
        <f>IF(J870&lt;=0.3,INDEX(价格表!$B$4:$I$31,M870,2),IF(AND(J870&gt;0.3,J870&lt;=1),INDEX(价格表!$B$4:$I$31,M870,3),IF(AND(J870&gt;1,J870&lt;=2.2),INDEX(价格表!$B$4:$I$31,M870,4),IF(AND(J870&gt;2.2,J870&lt;=3.3),INDEX(价格表!$B$4:$I$31,M870,5),IF(AND(J870&gt;3.3,J870&lt;=4),INDEX(价格表!$B$4:$I$31,M870,6),IF(AND(J870&gt;4,J870&lt;=5.5),INDEX(价格表!$B$4:$I$31,M870,7),IF(J870&gt;5.5,2.6+INDEX(价格表!$B$4:$I$31,M870,8)*L870)))))))</f>
        <v>2.15</v>
      </c>
    </row>
    <row r="871" spans="1:14">
      <c r="A871" s="20">
        <v>4310939867545</v>
      </c>
      <c r="B871" s="18" t="s">
        <v>16</v>
      </c>
      <c r="C871" s="21">
        <v>20201212</v>
      </c>
      <c r="D871" s="21">
        <v>610538201209</v>
      </c>
      <c r="E871" s="21" t="s">
        <v>16</v>
      </c>
      <c r="F871" s="21">
        <v>20201222</v>
      </c>
      <c r="G871" s="21" t="s">
        <v>17</v>
      </c>
      <c r="H871" s="21" t="s">
        <v>50</v>
      </c>
      <c r="I871" s="21" t="s">
        <v>51</v>
      </c>
      <c r="J871" s="21">
        <v>1.51</v>
      </c>
      <c r="K871" s="21" t="s">
        <v>20</v>
      </c>
      <c r="L871">
        <f t="shared" si="13"/>
        <v>2</v>
      </c>
      <c r="M871">
        <f>MATCH(H:H,价格表!$B$4:$B$35,0)</f>
        <v>4</v>
      </c>
      <c r="N871" s="27">
        <f>IF(J871&lt;=0.3,INDEX(价格表!$B$4:$I$31,M871,2),IF(AND(J871&gt;0.3,J871&lt;=1),INDEX(价格表!$B$4:$I$31,M871,3),IF(AND(J871&gt;1,J871&lt;=2.2),INDEX(价格表!$B$4:$I$31,M871,4),IF(AND(J871&gt;2.2,J871&lt;=3.3),INDEX(价格表!$B$4:$I$31,M871,5),IF(AND(J871&gt;3.3,J871&lt;=4),INDEX(价格表!$B$4:$I$31,M871,6),IF(AND(J871&gt;4,J871&lt;=5.5),INDEX(价格表!$B$4:$I$31,M871,7),IF(J871&gt;5.5,2.6+INDEX(价格表!$B$4:$I$31,M871,8)*L871)))))))</f>
        <v>2.15</v>
      </c>
    </row>
    <row r="872" spans="1:14">
      <c r="A872" s="20">
        <v>4310939867546</v>
      </c>
      <c r="B872" s="18" t="s">
        <v>16</v>
      </c>
      <c r="C872" s="21">
        <v>20201212</v>
      </c>
      <c r="D872" s="21">
        <v>610538201209</v>
      </c>
      <c r="E872" s="21" t="s">
        <v>16</v>
      </c>
      <c r="F872" s="21">
        <v>20201222</v>
      </c>
      <c r="G872" s="21" t="s">
        <v>17</v>
      </c>
      <c r="H872" s="21" t="s">
        <v>75</v>
      </c>
      <c r="I872" s="21" t="s">
        <v>238</v>
      </c>
      <c r="J872" s="21">
        <v>1.51</v>
      </c>
      <c r="K872" s="21" t="s">
        <v>20</v>
      </c>
      <c r="L872">
        <f t="shared" si="13"/>
        <v>2</v>
      </c>
      <c r="M872">
        <f>MATCH(H:H,价格表!$B$4:$B$35,0)</f>
        <v>24</v>
      </c>
      <c r="N872" s="27">
        <f>IF(J872&lt;=0.3,INDEX(价格表!$B$4:$I$31,M872,2),IF(AND(J872&gt;0.3,J872&lt;=1),INDEX(价格表!$B$4:$I$31,M872,3),IF(AND(J872&gt;1,J872&lt;=2.2),INDEX(价格表!$B$4:$I$31,M872,4),IF(AND(J872&gt;2.2,J872&lt;=3.3),INDEX(价格表!$B$4:$I$31,M872,5),IF(AND(J872&gt;3.3,J872&lt;=4),INDEX(价格表!$B$4:$I$31,M872,6),IF(AND(J872&gt;4,J872&lt;=5.5),INDEX(价格表!$B$4:$I$31,M872,7),IF(J872&gt;5.5,2.6+INDEX(价格表!$B$4:$I$31,M872,8)*L872)))))))</f>
        <v>2.15</v>
      </c>
    </row>
    <row r="873" spans="1:14">
      <c r="A873" s="20">
        <v>4310939867547</v>
      </c>
      <c r="B873" s="18" t="s">
        <v>16</v>
      </c>
      <c r="C873" s="21">
        <v>20201212</v>
      </c>
      <c r="D873" s="21">
        <v>610538201209</v>
      </c>
      <c r="E873" s="21" t="s">
        <v>16</v>
      </c>
      <c r="F873" s="21">
        <v>20201222</v>
      </c>
      <c r="G873" s="21" t="s">
        <v>17</v>
      </c>
      <c r="H873" s="21" t="s">
        <v>68</v>
      </c>
      <c r="I873" s="21" t="s">
        <v>146</v>
      </c>
      <c r="J873" s="21">
        <v>1.49</v>
      </c>
      <c r="K873" s="21" t="s">
        <v>20</v>
      </c>
      <c r="L873">
        <f t="shared" si="13"/>
        <v>2</v>
      </c>
      <c r="M873">
        <f>MATCH(H:H,价格表!$B$4:$B$35,0)</f>
        <v>5</v>
      </c>
      <c r="N873" s="27">
        <f>IF(J873&lt;=0.3,INDEX(价格表!$B$4:$I$31,M873,2),IF(AND(J873&gt;0.3,J873&lt;=1),INDEX(价格表!$B$4:$I$31,M873,3),IF(AND(J873&gt;1,J873&lt;=2.2),INDEX(价格表!$B$4:$I$31,M873,4),IF(AND(J873&gt;2.2,J873&lt;=3.3),INDEX(价格表!$B$4:$I$31,M873,5),IF(AND(J873&gt;3.3,J873&lt;=4),INDEX(价格表!$B$4:$I$31,M873,6),IF(AND(J873&gt;4,J873&lt;=5.5),INDEX(价格表!$B$4:$I$31,M873,7),IF(J873&gt;5.5,2.6+INDEX(价格表!$B$4:$I$31,M873,8)*L873)))))))</f>
        <v>2.15</v>
      </c>
    </row>
    <row r="874" spans="1:14">
      <c r="A874" s="20">
        <v>4310939867548</v>
      </c>
      <c r="B874" s="18" t="s">
        <v>16</v>
      </c>
      <c r="C874" s="21">
        <v>20201212</v>
      </c>
      <c r="D874" s="21">
        <v>610538201209</v>
      </c>
      <c r="E874" s="21" t="s">
        <v>16</v>
      </c>
      <c r="F874" s="21">
        <v>20201222</v>
      </c>
      <c r="G874" s="21" t="s">
        <v>17</v>
      </c>
      <c r="H874" s="21" t="s">
        <v>27</v>
      </c>
      <c r="I874" s="21" t="s">
        <v>126</v>
      </c>
      <c r="J874" s="21">
        <v>1.45</v>
      </c>
      <c r="K874" s="21" t="s">
        <v>20</v>
      </c>
      <c r="L874">
        <f t="shared" si="13"/>
        <v>2</v>
      </c>
      <c r="M874">
        <f>MATCH(H:H,价格表!$B$4:$B$35,0)</f>
        <v>3</v>
      </c>
      <c r="N874" s="27">
        <f>IF(J874&lt;=0.3,INDEX(价格表!$B$4:$I$31,M874,2),IF(AND(J874&gt;0.3,J874&lt;=1),INDEX(价格表!$B$4:$I$31,M874,3),IF(AND(J874&gt;1,J874&lt;=2.2),INDEX(价格表!$B$4:$I$31,M874,4),IF(AND(J874&gt;2.2,J874&lt;=3.3),INDEX(价格表!$B$4:$I$31,M874,5),IF(AND(J874&gt;3.3,J874&lt;=4),INDEX(价格表!$B$4:$I$31,M874,6),IF(AND(J874&gt;4,J874&lt;=5.5),INDEX(价格表!$B$4:$I$31,M874,7),IF(J874&gt;5.5,2.6+INDEX(价格表!$B$4:$I$31,M874,8)*L874)))))))</f>
        <v>2.15</v>
      </c>
    </row>
    <row r="875" spans="1:14">
      <c r="A875" s="20">
        <v>4310939867549</v>
      </c>
      <c r="B875" s="18" t="s">
        <v>16</v>
      </c>
      <c r="C875" s="21">
        <v>20201212</v>
      </c>
      <c r="D875" s="21">
        <v>610538201209</v>
      </c>
      <c r="E875" s="21" t="s">
        <v>16</v>
      </c>
      <c r="F875" s="21">
        <v>20201222</v>
      </c>
      <c r="G875" s="21" t="s">
        <v>17</v>
      </c>
      <c r="H875" s="21" t="s">
        <v>73</v>
      </c>
      <c r="I875" s="21" t="s">
        <v>180</v>
      </c>
      <c r="J875" s="21">
        <v>1.48</v>
      </c>
      <c r="K875" s="21" t="s">
        <v>20</v>
      </c>
      <c r="L875">
        <f t="shared" si="13"/>
        <v>2</v>
      </c>
      <c r="M875">
        <f>MATCH(H:H,价格表!$B$4:$B$35,0)</f>
        <v>7</v>
      </c>
      <c r="N875" s="27">
        <f>IF(J875&lt;=0.3,INDEX(价格表!$B$4:$I$31,M875,2),IF(AND(J875&gt;0.3,J875&lt;=1),INDEX(价格表!$B$4:$I$31,M875,3),IF(AND(J875&gt;1,J875&lt;=2.2),INDEX(价格表!$B$4:$I$31,M875,4),IF(AND(J875&gt;2.2,J875&lt;=3.3),INDEX(价格表!$B$4:$I$31,M875,5),IF(AND(J875&gt;3.3,J875&lt;=4),INDEX(价格表!$B$4:$I$31,M875,6),IF(AND(J875&gt;4,J875&lt;=5.5),INDEX(价格表!$B$4:$I$31,M875,7),IF(J875&gt;5.5,2.6+INDEX(价格表!$B$4:$I$31,M875,8)*L875)))))))</f>
        <v>2.15</v>
      </c>
    </row>
    <row r="876" spans="1:14">
      <c r="A876" s="20">
        <v>4310939867550</v>
      </c>
      <c r="B876" s="18" t="s">
        <v>16</v>
      </c>
      <c r="C876" s="21">
        <v>20201212</v>
      </c>
      <c r="D876" s="21">
        <v>610538201209</v>
      </c>
      <c r="E876" s="21" t="s">
        <v>16</v>
      </c>
      <c r="F876" s="21">
        <v>20201222</v>
      </c>
      <c r="G876" s="21" t="s">
        <v>17</v>
      </c>
      <c r="H876" s="21" t="s">
        <v>18</v>
      </c>
      <c r="I876" s="21" t="s">
        <v>53</v>
      </c>
      <c r="J876" s="21">
        <v>1.42</v>
      </c>
      <c r="K876" s="21" t="s">
        <v>20</v>
      </c>
      <c r="L876">
        <f t="shared" si="13"/>
        <v>2</v>
      </c>
      <c r="M876">
        <f>MATCH(H:H,价格表!$B$4:$B$35,0)</f>
        <v>1</v>
      </c>
      <c r="N876" s="27">
        <f>IF(J876&lt;=0.3,INDEX(价格表!$B$4:$I$31,M876,2),IF(AND(J876&gt;0.3,J876&lt;=1),INDEX(价格表!$B$4:$I$31,M876,3),IF(AND(J876&gt;1,J876&lt;=2.2),INDEX(价格表!$B$4:$I$31,M876,4),IF(AND(J876&gt;2.2,J876&lt;=3.3),INDEX(价格表!$B$4:$I$31,M876,5),IF(AND(J876&gt;3.3,J876&lt;=4),INDEX(价格表!$B$4:$I$31,M876,6),IF(AND(J876&gt;4,J876&lt;=5.5),INDEX(价格表!$B$4:$I$31,M876,7),IF(J876&gt;5.5,2.6+INDEX(价格表!$B$4:$I$31,M876,8)*L876)))))))</f>
        <v>2.15</v>
      </c>
    </row>
    <row r="877" spans="1:14">
      <c r="A877" s="20">
        <v>4310939867551</v>
      </c>
      <c r="B877" s="18" t="s">
        <v>16</v>
      </c>
      <c r="C877" s="21">
        <v>20201212</v>
      </c>
      <c r="D877" s="21">
        <v>610538201209</v>
      </c>
      <c r="E877" s="21" t="s">
        <v>16</v>
      </c>
      <c r="F877" s="21">
        <v>20201222</v>
      </c>
      <c r="G877" s="21" t="s">
        <v>17</v>
      </c>
      <c r="H877" s="21" t="s">
        <v>123</v>
      </c>
      <c r="I877" s="21" t="s">
        <v>198</v>
      </c>
      <c r="J877" s="21">
        <v>1.45</v>
      </c>
      <c r="K877" s="21" t="s">
        <v>20</v>
      </c>
      <c r="L877">
        <f t="shared" si="13"/>
        <v>2</v>
      </c>
      <c r="M877">
        <f>MATCH(H:H,价格表!$B$4:$B$35,0)</f>
        <v>30</v>
      </c>
      <c r="N877" s="27">
        <f>L877*7+3</f>
        <v>17</v>
      </c>
    </row>
    <row r="878" spans="1:14">
      <c r="A878" s="20">
        <v>4310939868795</v>
      </c>
      <c r="B878" s="18" t="s">
        <v>16</v>
      </c>
      <c r="C878" s="21">
        <v>20201212</v>
      </c>
      <c r="D878" s="21">
        <v>610538201209</v>
      </c>
      <c r="E878" s="21" t="s">
        <v>16</v>
      </c>
      <c r="F878" s="21">
        <v>20201222</v>
      </c>
      <c r="G878" s="21" t="s">
        <v>17</v>
      </c>
      <c r="H878" s="21" t="s">
        <v>30</v>
      </c>
      <c r="I878" s="21" t="s">
        <v>269</v>
      </c>
      <c r="J878" s="21">
        <v>1.46</v>
      </c>
      <c r="K878" s="21" t="s">
        <v>20</v>
      </c>
      <c r="L878">
        <f t="shared" si="13"/>
        <v>2</v>
      </c>
      <c r="M878">
        <f>MATCH(H:H,价格表!$B$4:$B$35,0)</f>
        <v>16</v>
      </c>
      <c r="N878" s="27">
        <f>IF(J878&lt;=0.3,INDEX(价格表!$B$4:$I$31,M878,2),IF(AND(J878&gt;0.3,J878&lt;=1),INDEX(价格表!$B$4:$I$31,M878,3),IF(AND(J878&gt;1,J878&lt;=2.2),INDEX(价格表!$B$4:$I$31,M878,4),IF(AND(J878&gt;2.2,J878&lt;=3.3),INDEX(价格表!$B$4:$I$31,M878,5),IF(AND(J878&gt;3.3,J878&lt;=4),INDEX(价格表!$B$4:$I$31,M878,6),IF(AND(J878&gt;4,J878&lt;=5.5),INDEX(价格表!$B$4:$I$31,M878,7),IF(J878&gt;5.5,2.6+INDEX(价格表!$B$4:$I$31,M878,8)*L878)))))))</f>
        <v>2.15</v>
      </c>
    </row>
    <row r="879" spans="1:14">
      <c r="A879" s="20">
        <v>4310939868796</v>
      </c>
      <c r="B879" s="18" t="s">
        <v>16</v>
      </c>
      <c r="C879" s="21">
        <v>20201212</v>
      </c>
      <c r="D879" s="21">
        <v>610538201209</v>
      </c>
      <c r="E879" s="21" t="s">
        <v>16</v>
      </c>
      <c r="F879" s="21">
        <v>20201222</v>
      </c>
      <c r="G879" s="21" t="s">
        <v>17</v>
      </c>
      <c r="H879" s="21" t="s">
        <v>18</v>
      </c>
      <c r="I879" s="21" t="s">
        <v>237</v>
      </c>
      <c r="J879" s="21">
        <v>1.43</v>
      </c>
      <c r="K879" s="21" t="s">
        <v>20</v>
      </c>
      <c r="L879">
        <f t="shared" si="13"/>
        <v>2</v>
      </c>
      <c r="M879">
        <f>MATCH(H:H,价格表!$B$4:$B$35,0)</f>
        <v>1</v>
      </c>
      <c r="N879" s="27">
        <f>IF(J879&lt;=0.3,INDEX(价格表!$B$4:$I$31,M879,2),IF(AND(J879&gt;0.3,J879&lt;=1),INDEX(价格表!$B$4:$I$31,M879,3),IF(AND(J879&gt;1,J879&lt;=2.2),INDEX(价格表!$B$4:$I$31,M879,4),IF(AND(J879&gt;2.2,J879&lt;=3.3),INDEX(价格表!$B$4:$I$31,M879,5),IF(AND(J879&gt;3.3,J879&lt;=4),INDEX(价格表!$B$4:$I$31,M879,6),IF(AND(J879&gt;4,J879&lt;=5.5),INDEX(价格表!$B$4:$I$31,M879,7),IF(J879&gt;5.5,2.6+INDEX(价格表!$B$4:$I$31,M879,8)*L879)))))))</f>
        <v>2.15</v>
      </c>
    </row>
    <row r="880" spans="1:14">
      <c r="A880" s="20">
        <v>4310939868797</v>
      </c>
      <c r="B880" s="18" t="s">
        <v>16</v>
      </c>
      <c r="C880" s="21">
        <v>20201212</v>
      </c>
      <c r="D880" s="21">
        <v>610538201209</v>
      </c>
      <c r="E880" s="21" t="s">
        <v>16</v>
      </c>
      <c r="F880" s="21">
        <v>20201222</v>
      </c>
      <c r="G880" s="21" t="s">
        <v>17</v>
      </c>
      <c r="H880" s="21" t="s">
        <v>27</v>
      </c>
      <c r="I880" s="21" t="s">
        <v>210</v>
      </c>
      <c r="J880" s="21">
        <v>1.43</v>
      </c>
      <c r="K880" s="21" t="s">
        <v>20</v>
      </c>
      <c r="L880">
        <f t="shared" si="13"/>
        <v>2</v>
      </c>
      <c r="M880">
        <f>MATCH(H:H,价格表!$B$4:$B$35,0)</f>
        <v>3</v>
      </c>
      <c r="N880" s="27">
        <f>IF(J880&lt;=0.3,INDEX(价格表!$B$4:$I$31,M880,2),IF(AND(J880&gt;0.3,J880&lt;=1),INDEX(价格表!$B$4:$I$31,M880,3),IF(AND(J880&gt;1,J880&lt;=2.2),INDEX(价格表!$B$4:$I$31,M880,4),IF(AND(J880&gt;2.2,J880&lt;=3.3),INDEX(价格表!$B$4:$I$31,M880,5),IF(AND(J880&gt;3.3,J880&lt;=4),INDEX(价格表!$B$4:$I$31,M880,6),IF(AND(J880&gt;4,J880&lt;=5.5),INDEX(价格表!$B$4:$I$31,M880,7),IF(J880&gt;5.5,2.6+INDEX(价格表!$B$4:$I$31,M880,8)*L880)))))))</f>
        <v>2.15</v>
      </c>
    </row>
    <row r="881" spans="1:14">
      <c r="A881" s="20">
        <v>4310939868798</v>
      </c>
      <c r="B881" s="18" t="s">
        <v>16</v>
      </c>
      <c r="C881" s="21">
        <v>20201212</v>
      </c>
      <c r="D881" s="21">
        <v>610538201209</v>
      </c>
      <c r="E881" s="21" t="s">
        <v>16</v>
      </c>
      <c r="F881" s="21">
        <v>20201222</v>
      </c>
      <c r="G881" s="21" t="s">
        <v>17</v>
      </c>
      <c r="H881" s="21" t="s">
        <v>43</v>
      </c>
      <c r="I881" s="21" t="s">
        <v>79</v>
      </c>
      <c r="J881" s="21">
        <v>1.45</v>
      </c>
      <c r="K881" s="21" t="s">
        <v>20</v>
      </c>
      <c r="L881">
        <f t="shared" si="13"/>
        <v>2</v>
      </c>
      <c r="M881">
        <f>MATCH(H:H,价格表!$B$4:$B$35,0)</f>
        <v>10</v>
      </c>
      <c r="N881" s="27">
        <f>IF(J881&lt;=0.3,INDEX(价格表!$B$4:$I$31,M881,2),IF(AND(J881&gt;0.3,J881&lt;=1),INDEX(价格表!$B$4:$I$31,M881,3),IF(AND(J881&gt;1,J881&lt;=2.2),INDEX(价格表!$B$4:$I$31,M881,4),IF(AND(J881&gt;2.2,J881&lt;=3.3),INDEX(价格表!$B$4:$I$31,M881,5),IF(AND(J881&gt;3.3,J881&lt;=4),INDEX(价格表!$B$4:$I$31,M881,6),IF(AND(J881&gt;4,J881&lt;=5.5),INDEX(价格表!$B$4:$I$31,M881,7),IF(J881&gt;5.5,2.6+INDEX(价格表!$B$4:$I$31,M881,8)*L881)))))))</f>
        <v>2.15</v>
      </c>
    </row>
    <row r="882" spans="1:14">
      <c r="A882" s="20">
        <v>4310939868799</v>
      </c>
      <c r="B882" s="18" t="s">
        <v>16</v>
      </c>
      <c r="C882" s="21">
        <v>20201212</v>
      </c>
      <c r="D882" s="21">
        <v>610538201209</v>
      </c>
      <c r="E882" s="21" t="s">
        <v>16</v>
      </c>
      <c r="F882" s="21">
        <v>20201222</v>
      </c>
      <c r="G882" s="21" t="s">
        <v>17</v>
      </c>
      <c r="H882" s="21" t="s">
        <v>39</v>
      </c>
      <c r="I882" s="21" t="s">
        <v>40</v>
      </c>
      <c r="J882" s="21">
        <v>1.5</v>
      </c>
      <c r="K882" s="21" t="s">
        <v>20</v>
      </c>
      <c r="L882">
        <f t="shared" si="13"/>
        <v>2</v>
      </c>
      <c r="M882">
        <f>MATCH(H:H,价格表!$B$4:$B$35,0)</f>
        <v>23</v>
      </c>
      <c r="N882" s="27">
        <f>IF(J882&lt;=0.3,INDEX(价格表!$B$4:$I$31,M882,2),IF(AND(J882&gt;0.3,J882&lt;=1),INDEX(价格表!$B$4:$I$31,M882,3),IF(AND(J882&gt;1,J882&lt;=2.2),INDEX(价格表!$B$4:$I$31,M882,4),IF(AND(J882&gt;2.2,J882&lt;=3.3),INDEX(价格表!$B$4:$I$31,M882,5),IF(AND(J882&gt;3.3,J882&lt;=4),INDEX(价格表!$B$4:$I$31,M882,6),IF(AND(J882&gt;4,J882&lt;=5.5),INDEX(价格表!$B$4:$I$31,M882,7),IF(J882&gt;5.5,2.6+INDEX(价格表!$B$4:$I$31,M882,8)*L882)))))))</f>
        <v>2.15</v>
      </c>
    </row>
    <row r="883" spans="1:14">
      <c r="A883" s="20">
        <v>4310939868800</v>
      </c>
      <c r="B883" s="18" t="s">
        <v>16</v>
      </c>
      <c r="C883" s="21">
        <v>20201212</v>
      </c>
      <c r="D883" s="21">
        <v>610538201209</v>
      </c>
      <c r="E883" s="21" t="s">
        <v>16</v>
      </c>
      <c r="F883" s="21">
        <v>20201222</v>
      </c>
      <c r="G883" s="21" t="s">
        <v>17</v>
      </c>
      <c r="H883" s="21" t="s">
        <v>75</v>
      </c>
      <c r="I883" s="21" t="s">
        <v>114</v>
      </c>
      <c r="J883" s="21">
        <v>1.47</v>
      </c>
      <c r="K883" s="21" t="s">
        <v>20</v>
      </c>
      <c r="L883">
        <f t="shared" si="13"/>
        <v>2</v>
      </c>
      <c r="M883">
        <f>MATCH(H:H,价格表!$B$4:$B$35,0)</f>
        <v>24</v>
      </c>
      <c r="N883" s="27">
        <f>IF(J883&lt;=0.3,INDEX(价格表!$B$4:$I$31,M883,2),IF(AND(J883&gt;0.3,J883&lt;=1),INDEX(价格表!$B$4:$I$31,M883,3),IF(AND(J883&gt;1,J883&lt;=2.2),INDEX(价格表!$B$4:$I$31,M883,4),IF(AND(J883&gt;2.2,J883&lt;=3.3),INDEX(价格表!$B$4:$I$31,M883,5),IF(AND(J883&gt;3.3,J883&lt;=4),INDEX(价格表!$B$4:$I$31,M883,6),IF(AND(J883&gt;4,J883&lt;=5.5),INDEX(价格表!$B$4:$I$31,M883,7),IF(J883&gt;5.5,2.6+INDEX(价格表!$B$4:$I$31,M883,8)*L883)))))))</f>
        <v>2.15</v>
      </c>
    </row>
    <row r="884" spans="1:14">
      <c r="A884" s="20">
        <v>4310939868801</v>
      </c>
      <c r="B884" s="18" t="s">
        <v>16</v>
      </c>
      <c r="C884" s="21">
        <v>20201212</v>
      </c>
      <c r="D884" s="21">
        <v>610538201209</v>
      </c>
      <c r="E884" s="21" t="s">
        <v>16</v>
      </c>
      <c r="F884" s="21">
        <v>20201222</v>
      </c>
      <c r="G884" s="21" t="s">
        <v>17</v>
      </c>
      <c r="H884" s="21" t="s">
        <v>18</v>
      </c>
      <c r="I884" s="21" t="s">
        <v>153</v>
      </c>
      <c r="J884" s="21">
        <v>1.47</v>
      </c>
      <c r="K884" s="21" t="s">
        <v>20</v>
      </c>
      <c r="L884">
        <f t="shared" si="13"/>
        <v>2</v>
      </c>
      <c r="M884">
        <f>MATCH(H:H,价格表!$B$4:$B$35,0)</f>
        <v>1</v>
      </c>
      <c r="N884" s="27">
        <f>IF(J884&lt;=0.3,INDEX(价格表!$B$4:$I$31,M884,2),IF(AND(J884&gt;0.3,J884&lt;=1),INDEX(价格表!$B$4:$I$31,M884,3),IF(AND(J884&gt;1,J884&lt;=2.2),INDEX(价格表!$B$4:$I$31,M884,4),IF(AND(J884&gt;2.2,J884&lt;=3.3),INDEX(价格表!$B$4:$I$31,M884,5),IF(AND(J884&gt;3.3,J884&lt;=4),INDEX(价格表!$B$4:$I$31,M884,6),IF(AND(J884&gt;4,J884&lt;=5.5),INDEX(价格表!$B$4:$I$31,M884,7),IF(J884&gt;5.5,2.6+INDEX(价格表!$B$4:$I$31,M884,8)*L884)))))))</f>
        <v>2.15</v>
      </c>
    </row>
    <row r="885" spans="1:14">
      <c r="A885" s="20">
        <v>4310939868802</v>
      </c>
      <c r="B885" s="18" t="s">
        <v>16</v>
      </c>
      <c r="C885" s="21">
        <v>20201212</v>
      </c>
      <c r="D885" s="21">
        <v>610538201209</v>
      </c>
      <c r="E885" s="21" t="s">
        <v>16</v>
      </c>
      <c r="F885" s="21">
        <v>20201222</v>
      </c>
      <c r="G885" s="21" t="s">
        <v>17</v>
      </c>
      <c r="H885" s="21" t="s">
        <v>21</v>
      </c>
      <c r="I885" s="21" t="s">
        <v>109</v>
      </c>
      <c r="J885" s="21">
        <v>1.48</v>
      </c>
      <c r="K885" s="21" t="s">
        <v>20</v>
      </c>
      <c r="L885">
        <f t="shared" si="13"/>
        <v>2</v>
      </c>
      <c r="M885">
        <f>MATCH(H:H,价格表!$B$4:$B$35,0)</f>
        <v>20</v>
      </c>
      <c r="N885" s="27">
        <f>IF(J885&lt;=0.3,INDEX(价格表!$B$4:$I$31,M885,2),IF(AND(J885&gt;0.3,J885&lt;=1),INDEX(价格表!$B$4:$I$31,M885,3),IF(AND(J885&gt;1,J885&lt;=2.2),INDEX(价格表!$B$4:$I$31,M885,4),IF(AND(J885&gt;2.2,J885&lt;=3.3),INDEX(价格表!$B$4:$I$31,M885,5),IF(AND(J885&gt;3.3,J885&lt;=4),INDEX(价格表!$B$4:$I$31,M885,6),IF(AND(J885&gt;4,J885&lt;=5.5),INDEX(价格表!$B$4:$I$31,M885,7),IF(J885&gt;5.5,2.6+INDEX(价格表!$B$4:$I$31,M885,8)*L885)))))))</f>
        <v>2.15</v>
      </c>
    </row>
    <row r="886" spans="1:14">
      <c r="A886" s="20">
        <v>4310939868803</v>
      </c>
      <c r="B886" s="18" t="s">
        <v>16</v>
      </c>
      <c r="C886" s="21">
        <v>20201212</v>
      </c>
      <c r="D886" s="21">
        <v>610538201209</v>
      </c>
      <c r="E886" s="21" t="s">
        <v>16</v>
      </c>
      <c r="F886" s="21">
        <v>20201222</v>
      </c>
      <c r="G886" s="21" t="s">
        <v>17</v>
      </c>
      <c r="H886" s="21" t="s">
        <v>63</v>
      </c>
      <c r="I886" s="21" t="s">
        <v>187</v>
      </c>
      <c r="J886" s="21">
        <v>1.46</v>
      </c>
      <c r="K886" s="21" t="s">
        <v>20</v>
      </c>
      <c r="L886">
        <f t="shared" si="13"/>
        <v>2</v>
      </c>
      <c r="M886">
        <f>MATCH(H:H,价格表!$B$4:$B$35,0)</f>
        <v>21</v>
      </c>
      <c r="N886" s="27">
        <f>IF(J886&lt;=0.3,INDEX(价格表!$B$4:$I$31,M886,2),IF(AND(J886&gt;0.3,J886&lt;=1),INDEX(价格表!$B$4:$I$31,M886,3),IF(AND(J886&gt;1,J886&lt;=2.2),INDEX(价格表!$B$4:$I$31,M886,4),IF(AND(J886&gt;2.2,J886&lt;=3.3),INDEX(价格表!$B$4:$I$31,M886,5),IF(AND(J886&gt;3.3,J886&lt;=4),INDEX(价格表!$B$4:$I$31,M886,6),IF(AND(J886&gt;4,J886&lt;=5.5),INDEX(价格表!$B$4:$I$31,M886,7),IF(J886&gt;5.5,2.6+INDEX(价格表!$B$4:$I$31,M886,8)*L886)))))))</f>
        <v>2.15</v>
      </c>
    </row>
    <row r="887" spans="1:14">
      <c r="A887" s="20">
        <v>4310939868804</v>
      </c>
      <c r="B887" s="18" t="s">
        <v>16</v>
      </c>
      <c r="C887" s="21">
        <v>20201212</v>
      </c>
      <c r="D887" s="21">
        <v>610538201209</v>
      </c>
      <c r="E887" s="21" t="s">
        <v>16</v>
      </c>
      <c r="F887" s="21">
        <v>20201222</v>
      </c>
      <c r="G887" s="21" t="s">
        <v>17</v>
      </c>
      <c r="H887" s="21" t="s">
        <v>23</v>
      </c>
      <c r="I887" s="21" t="s">
        <v>258</v>
      </c>
      <c r="J887" s="21">
        <v>1.44</v>
      </c>
      <c r="K887" s="21" t="s">
        <v>20</v>
      </c>
      <c r="L887">
        <f t="shared" si="13"/>
        <v>2</v>
      </c>
      <c r="M887">
        <f>MATCH(H:H,价格表!$B$4:$B$35,0)</f>
        <v>15</v>
      </c>
      <c r="N887" s="27">
        <f>IF(J887&lt;=0.3,INDEX(价格表!$B$4:$I$31,M887,2),IF(AND(J887&gt;0.3,J887&lt;=1),INDEX(价格表!$B$4:$I$31,M887,3),IF(AND(J887&gt;1,J887&lt;=2.2),INDEX(价格表!$B$4:$I$31,M887,4),IF(AND(J887&gt;2.2,J887&lt;=3.3),INDEX(价格表!$B$4:$I$31,M887,5),IF(AND(J887&gt;3.3,J887&lt;=4),INDEX(价格表!$B$4:$I$31,M887,6),IF(AND(J887&gt;4,J887&lt;=5.5),INDEX(价格表!$B$4:$I$31,M887,7),IF(J887&gt;5.5,2.6+INDEX(价格表!$B$4:$I$31,M887,8)*L887)))))))</f>
        <v>2.15</v>
      </c>
    </row>
    <row r="888" spans="1:14">
      <c r="A888" s="20">
        <v>4310939869373</v>
      </c>
      <c r="B888" s="18" t="s">
        <v>16</v>
      </c>
      <c r="C888" s="21">
        <v>20201212</v>
      </c>
      <c r="D888" s="21">
        <v>610538201209</v>
      </c>
      <c r="E888" s="21" t="s">
        <v>16</v>
      </c>
      <c r="F888" s="21">
        <v>20201222</v>
      </c>
      <c r="G888" s="21" t="s">
        <v>17</v>
      </c>
      <c r="H888" s="21" t="s">
        <v>27</v>
      </c>
      <c r="I888" s="21" t="s">
        <v>210</v>
      </c>
      <c r="J888" s="21">
        <v>1.5</v>
      </c>
      <c r="K888" s="21" t="s">
        <v>20</v>
      </c>
      <c r="L888">
        <f t="shared" si="13"/>
        <v>2</v>
      </c>
      <c r="M888">
        <f>MATCH(H:H,价格表!$B$4:$B$35,0)</f>
        <v>3</v>
      </c>
      <c r="N888" s="27">
        <f>IF(J888&lt;=0.3,INDEX(价格表!$B$4:$I$31,M888,2),IF(AND(J888&gt;0.3,J888&lt;=1),INDEX(价格表!$B$4:$I$31,M888,3),IF(AND(J888&gt;1,J888&lt;=2.2),INDEX(价格表!$B$4:$I$31,M888,4),IF(AND(J888&gt;2.2,J888&lt;=3.3),INDEX(价格表!$B$4:$I$31,M888,5),IF(AND(J888&gt;3.3,J888&lt;=4),INDEX(价格表!$B$4:$I$31,M888,6),IF(AND(J888&gt;4,J888&lt;=5.5),INDEX(价格表!$B$4:$I$31,M888,7),IF(J888&gt;5.5,2.6+INDEX(价格表!$B$4:$I$31,M888,8)*L888)))))))</f>
        <v>2.15</v>
      </c>
    </row>
    <row r="889" spans="1:14">
      <c r="A889" s="20">
        <v>4310939869374</v>
      </c>
      <c r="B889" s="18" t="s">
        <v>16</v>
      </c>
      <c r="C889" s="21">
        <v>20201212</v>
      </c>
      <c r="D889" s="21">
        <v>610538201209</v>
      </c>
      <c r="E889" s="21" t="s">
        <v>16</v>
      </c>
      <c r="F889" s="21">
        <v>20201222</v>
      </c>
      <c r="G889" s="21" t="s">
        <v>17</v>
      </c>
      <c r="H889" s="21" t="s">
        <v>30</v>
      </c>
      <c r="I889" s="21" t="s">
        <v>270</v>
      </c>
      <c r="J889" s="21">
        <v>1.45</v>
      </c>
      <c r="K889" s="21" t="s">
        <v>20</v>
      </c>
      <c r="L889">
        <f t="shared" si="13"/>
        <v>2</v>
      </c>
      <c r="M889">
        <f>MATCH(H:H,价格表!$B$4:$B$35,0)</f>
        <v>16</v>
      </c>
      <c r="N889" s="27">
        <f>IF(J889&lt;=0.3,INDEX(价格表!$B$4:$I$31,M889,2),IF(AND(J889&gt;0.3,J889&lt;=1),INDEX(价格表!$B$4:$I$31,M889,3),IF(AND(J889&gt;1,J889&lt;=2.2),INDEX(价格表!$B$4:$I$31,M889,4),IF(AND(J889&gt;2.2,J889&lt;=3.3),INDEX(价格表!$B$4:$I$31,M889,5),IF(AND(J889&gt;3.3,J889&lt;=4),INDEX(价格表!$B$4:$I$31,M889,6),IF(AND(J889&gt;4,J889&lt;=5.5),INDEX(价格表!$B$4:$I$31,M889,7),IF(J889&gt;5.5,2.6+INDEX(价格表!$B$4:$I$31,M889,8)*L889)))))))</f>
        <v>2.15</v>
      </c>
    </row>
    <row r="890" spans="1:14">
      <c r="A890" s="20">
        <v>4310939869375</v>
      </c>
      <c r="B890" s="18" t="s">
        <v>16</v>
      </c>
      <c r="C890" s="21">
        <v>20201212</v>
      </c>
      <c r="D890" s="21">
        <v>610538201209</v>
      </c>
      <c r="E890" s="21" t="s">
        <v>16</v>
      </c>
      <c r="F890" s="21">
        <v>20201222</v>
      </c>
      <c r="G890" s="21" t="s">
        <v>17</v>
      </c>
      <c r="H890" s="21" t="s">
        <v>68</v>
      </c>
      <c r="I890" s="21" t="s">
        <v>193</v>
      </c>
      <c r="J890" s="21">
        <v>1.53</v>
      </c>
      <c r="K890" s="21" t="s">
        <v>20</v>
      </c>
      <c r="L890">
        <f t="shared" si="13"/>
        <v>2</v>
      </c>
      <c r="M890">
        <f>MATCH(H:H,价格表!$B$4:$B$35,0)</f>
        <v>5</v>
      </c>
      <c r="N890" s="27">
        <f>IF(J890&lt;=0.3,INDEX(价格表!$B$4:$I$31,M890,2),IF(AND(J890&gt;0.3,J890&lt;=1),INDEX(价格表!$B$4:$I$31,M890,3),IF(AND(J890&gt;1,J890&lt;=2.2),INDEX(价格表!$B$4:$I$31,M890,4),IF(AND(J890&gt;2.2,J890&lt;=3.3),INDEX(价格表!$B$4:$I$31,M890,5),IF(AND(J890&gt;3.3,J890&lt;=4),INDEX(价格表!$B$4:$I$31,M890,6),IF(AND(J890&gt;4,J890&lt;=5.5),INDEX(价格表!$B$4:$I$31,M890,7),IF(J890&gt;5.5,2.6+INDEX(价格表!$B$4:$I$31,M890,8)*L890)))))))</f>
        <v>2.15</v>
      </c>
    </row>
    <row r="891" spans="1:14">
      <c r="A891" s="20">
        <v>4310939869376</v>
      </c>
      <c r="B891" s="18" t="s">
        <v>16</v>
      </c>
      <c r="C891" s="21">
        <v>20201212</v>
      </c>
      <c r="D891" s="21">
        <v>610538201209</v>
      </c>
      <c r="E891" s="21" t="s">
        <v>16</v>
      </c>
      <c r="F891" s="21">
        <v>20201222</v>
      </c>
      <c r="G891" s="21" t="s">
        <v>17</v>
      </c>
      <c r="H891" s="21" t="s">
        <v>27</v>
      </c>
      <c r="I891" s="21" t="s">
        <v>70</v>
      </c>
      <c r="J891" s="21">
        <v>1.46</v>
      </c>
      <c r="K891" s="21" t="s">
        <v>20</v>
      </c>
      <c r="L891">
        <f t="shared" si="13"/>
        <v>2</v>
      </c>
      <c r="M891">
        <f>MATCH(H:H,价格表!$B$4:$B$35,0)</f>
        <v>3</v>
      </c>
      <c r="N891" s="27">
        <f>IF(J891&lt;=0.3,INDEX(价格表!$B$4:$I$31,M891,2),IF(AND(J891&gt;0.3,J891&lt;=1),INDEX(价格表!$B$4:$I$31,M891,3),IF(AND(J891&gt;1,J891&lt;=2.2),INDEX(价格表!$B$4:$I$31,M891,4),IF(AND(J891&gt;2.2,J891&lt;=3.3),INDEX(价格表!$B$4:$I$31,M891,5),IF(AND(J891&gt;3.3,J891&lt;=4),INDEX(价格表!$B$4:$I$31,M891,6),IF(AND(J891&gt;4,J891&lt;=5.5),INDEX(价格表!$B$4:$I$31,M891,7),IF(J891&gt;5.5,2.6+INDEX(价格表!$B$4:$I$31,M891,8)*L891)))))))</f>
        <v>2.15</v>
      </c>
    </row>
    <row r="892" spans="1:14">
      <c r="A892" s="20">
        <v>4310939869377</v>
      </c>
      <c r="B892" s="18" t="s">
        <v>16</v>
      </c>
      <c r="C892" s="21">
        <v>20201212</v>
      </c>
      <c r="D892" s="21">
        <v>610538201209</v>
      </c>
      <c r="E892" s="21" t="s">
        <v>16</v>
      </c>
      <c r="F892" s="21">
        <v>20201222</v>
      </c>
      <c r="G892" s="21" t="s">
        <v>17</v>
      </c>
      <c r="H892" s="21" t="s">
        <v>45</v>
      </c>
      <c r="I892" s="21" t="s">
        <v>271</v>
      </c>
      <c r="J892" s="21">
        <v>1.46</v>
      </c>
      <c r="K892" s="21" t="s">
        <v>20</v>
      </c>
      <c r="L892">
        <f t="shared" si="13"/>
        <v>2</v>
      </c>
      <c r="M892">
        <f>MATCH(H:H,价格表!$B$4:$B$35,0)</f>
        <v>9</v>
      </c>
      <c r="N892" s="27">
        <f>IF(J892&lt;=0.3,INDEX(价格表!$B$4:$I$31,M892,2),IF(AND(J892&gt;0.3,J892&lt;=1),INDEX(价格表!$B$4:$I$31,M892,3),IF(AND(J892&gt;1,J892&lt;=2.2),INDEX(价格表!$B$4:$I$31,M892,4),IF(AND(J892&gt;2.2,J892&lt;=3.3),INDEX(价格表!$B$4:$I$31,M892,5),IF(AND(J892&gt;3.3,J892&lt;=4),INDEX(价格表!$B$4:$I$31,M892,6),IF(AND(J892&gt;4,J892&lt;=5.5),INDEX(价格表!$B$4:$I$31,M892,7),IF(J892&gt;5.5,2.6+INDEX(价格表!$B$4:$I$31,M892,8)*L892)))))))</f>
        <v>2.15</v>
      </c>
    </row>
    <row r="893" spans="1:14">
      <c r="A893" s="20">
        <v>4310939869379</v>
      </c>
      <c r="B893" s="18" t="s">
        <v>16</v>
      </c>
      <c r="C893" s="21">
        <v>20201212</v>
      </c>
      <c r="D893" s="21">
        <v>610538201209</v>
      </c>
      <c r="E893" s="21" t="s">
        <v>16</v>
      </c>
      <c r="F893" s="21">
        <v>20201222</v>
      </c>
      <c r="G893" s="21" t="s">
        <v>17</v>
      </c>
      <c r="H893" s="21" t="s">
        <v>56</v>
      </c>
      <c r="I893" s="21" t="s">
        <v>233</v>
      </c>
      <c r="J893" s="21">
        <v>1.47</v>
      </c>
      <c r="K893" s="21" t="s">
        <v>20</v>
      </c>
      <c r="L893">
        <f t="shared" si="13"/>
        <v>2</v>
      </c>
      <c r="M893">
        <f>MATCH(H:H,价格表!$B$4:$B$35,0)</f>
        <v>11</v>
      </c>
      <c r="N893" s="27">
        <f>IF(J893&lt;=0.3,INDEX(价格表!$B$4:$I$31,M893,2),IF(AND(J893&gt;0.3,J893&lt;=1),INDEX(价格表!$B$4:$I$31,M893,3),IF(AND(J893&gt;1,J893&lt;=2.2),INDEX(价格表!$B$4:$I$31,M893,4),IF(AND(J893&gt;2.2,J893&lt;=3.3),INDEX(价格表!$B$4:$I$31,M893,5),IF(AND(J893&gt;3.3,J893&lt;=4),INDEX(价格表!$B$4:$I$31,M893,6),IF(AND(J893&gt;4,J893&lt;=5.5),INDEX(价格表!$B$4:$I$31,M893,7),IF(J893&gt;5.5,2.6+INDEX(价格表!$B$4:$I$31,M893,8)*L893)))))))</f>
        <v>2.15</v>
      </c>
    </row>
    <row r="894" spans="1:14">
      <c r="A894" s="20">
        <v>4310939869380</v>
      </c>
      <c r="B894" s="18" t="s">
        <v>16</v>
      </c>
      <c r="C894" s="21">
        <v>20201212</v>
      </c>
      <c r="D894" s="21">
        <v>610538201209</v>
      </c>
      <c r="E894" s="21" t="s">
        <v>16</v>
      </c>
      <c r="F894" s="21">
        <v>20201222</v>
      </c>
      <c r="G894" s="21" t="s">
        <v>17</v>
      </c>
      <c r="H894" s="21" t="s">
        <v>88</v>
      </c>
      <c r="I894" s="21" t="s">
        <v>101</v>
      </c>
      <c r="J894" s="21">
        <v>1.46</v>
      </c>
      <c r="K894" s="21" t="s">
        <v>20</v>
      </c>
      <c r="L894">
        <f t="shared" si="13"/>
        <v>2</v>
      </c>
      <c r="M894">
        <f>MATCH(H:H,价格表!$B$4:$B$35,0)</f>
        <v>19</v>
      </c>
      <c r="N894" s="27">
        <f>IF(J894&lt;=0.3,INDEX(价格表!$B$4:$I$31,M894,2),IF(AND(J894&gt;0.3,J894&lt;=1),INDEX(价格表!$B$4:$I$31,M894,3),IF(AND(J894&gt;1,J894&lt;=2.2),INDEX(价格表!$B$4:$I$31,M894,4),IF(AND(J894&gt;2.2,J894&lt;=3.3),INDEX(价格表!$B$4:$I$31,M894,5),IF(AND(J894&gt;3.3,J894&lt;=4),INDEX(价格表!$B$4:$I$31,M894,6),IF(AND(J894&gt;4,J894&lt;=5.5),INDEX(价格表!$B$4:$I$31,M894,7),IF(J894&gt;5.5,2.6+INDEX(价格表!$B$4:$I$31,M894,8)*L894)))))))</f>
        <v>2.15</v>
      </c>
    </row>
    <row r="895" spans="1:14">
      <c r="A895" s="20">
        <v>4310939869381</v>
      </c>
      <c r="B895" s="18" t="s">
        <v>16</v>
      </c>
      <c r="C895" s="21">
        <v>20201212</v>
      </c>
      <c r="D895" s="21">
        <v>610538201209</v>
      </c>
      <c r="E895" s="21" t="s">
        <v>16</v>
      </c>
      <c r="F895" s="21">
        <v>20201222</v>
      </c>
      <c r="G895" s="21" t="s">
        <v>17</v>
      </c>
      <c r="H895" s="21" t="s">
        <v>39</v>
      </c>
      <c r="I895" s="21" t="s">
        <v>245</v>
      </c>
      <c r="J895" s="21">
        <v>1.45</v>
      </c>
      <c r="K895" s="21" t="s">
        <v>20</v>
      </c>
      <c r="L895">
        <f t="shared" si="13"/>
        <v>2</v>
      </c>
      <c r="M895">
        <f>MATCH(H:H,价格表!$B$4:$B$35,0)</f>
        <v>23</v>
      </c>
      <c r="N895" s="27">
        <f>IF(J895&lt;=0.3,INDEX(价格表!$B$4:$I$31,M895,2),IF(AND(J895&gt;0.3,J895&lt;=1),INDEX(价格表!$B$4:$I$31,M895,3),IF(AND(J895&gt;1,J895&lt;=2.2),INDEX(价格表!$B$4:$I$31,M895,4),IF(AND(J895&gt;2.2,J895&lt;=3.3),INDEX(价格表!$B$4:$I$31,M895,5),IF(AND(J895&gt;3.3,J895&lt;=4),INDEX(价格表!$B$4:$I$31,M895,6),IF(AND(J895&gt;4,J895&lt;=5.5),INDEX(价格表!$B$4:$I$31,M895,7),IF(J895&gt;5.5,2.6+INDEX(价格表!$B$4:$I$31,M895,8)*L895)))))))</f>
        <v>2.15</v>
      </c>
    </row>
    <row r="896" spans="1:14">
      <c r="A896" s="20">
        <v>4310939869382</v>
      </c>
      <c r="B896" s="18" t="s">
        <v>16</v>
      </c>
      <c r="C896" s="21">
        <v>20201212</v>
      </c>
      <c r="D896" s="21">
        <v>610538201209</v>
      </c>
      <c r="E896" s="21" t="s">
        <v>16</v>
      </c>
      <c r="F896" s="21">
        <v>20201222</v>
      </c>
      <c r="G896" s="21" t="s">
        <v>17</v>
      </c>
      <c r="H896" s="21" t="s">
        <v>27</v>
      </c>
      <c r="I896" s="21" t="s">
        <v>70</v>
      </c>
      <c r="J896" s="21">
        <v>1.53</v>
      </c>
      <c r="K896" s="21" t="s">
        <v>20</v>
      </c>
      <c r="L896">
        <f t="shared" si="13"/>
        <v>2</v>
      </c>
      <c r="M896">
        <f>MATCH(H:H,价格表!$B$4:$B$35,0)</f>
        <v>3</v>
      </c>
      <c r="N896" s="27">
        <f>IF(J896&lt;=0.3,INDEX(价格表!$B$4:$I$31,M896,2),IF(AND(J896&gt;0.3,J896&lt;=1),INDEX(价格表!$B$4:$I$31,M896,3),IF(AND(J896&gt;1,J896&lt;=2.2),INDEX(价格表!$B$4:$I$31,M896,4),IF(AND(J896&gt;2.2,J896&lt;=3.3),INDEX(价格表!$B$4:$I$31,M896,5),IF(AND(J896&gt;3.3,J896&lt;=4),INDEX(价格表!$B$4:$I$31,M896,6),IF(AND(J896&gt;4,J896&lt;=5.5),INDEX(价格表!$B$4:$I$31,M896,7),IF(J896&gt;5.5,2.6+INDEX(价格表!$B$4:$I$31,M896,8)*L896)))))))</f>
        <v>2.15</v>
      </c>
    </row>
    <row r="897" spans="1:14">
      <c r="A897" s="20">
        <v>4310939870680</v>
      </c>
      <c r="B897" s="18" t="s">
        <v>16</v>
      </c>
      <c r="C897" s="21">
        <v>20201212</v>
      </c>
      <c r="D897" s="21">
        <v>610538201209</v>
      </c>
      <c r="E897" s="21" t="s">
        <v>16</v>
      </c>
      <c r="F897" s="21">
        <v>20201222</v>
      </c>
      <c r="G897" s="21" t="s">
        <v>17</v>
      </c>
      <c r="H897" s="21" t="s">
        <v>35</v>
      </c>
      <c r="I897" s="21" t="s">
        <v>253</v>
      </c>
      <c r="J897" s="21">
        <v>1.45</v>
      </c>
      <c r="K897" s="21" t="s">
        <v>20</v>
      </c>
      <c r="L897">
        <f t="shared" si="13"/>
        <v>2</v>
      </c>
      <c r="M897">
        <f>MATCH(H:H,价格表!$B$4:$B$35,0)</f>
        <v>22</v>
      </c>
      <c r="N897" s="27">
        <f>IF(J897&lt;=0.3,INDEX(价格表!$B$4:$I$31,M897,2),IF(AND(J897&gt;0.3,J897&lt;=1),INDEX(价格表!$B$4:$I$31,M897,3),IF(AND(J897&gt;1,J897&lt;=2.2),INDEX(价格表!$B$4:$I$31,M897,4),IF(AND(J897&gt;2.2,J897&lt;=3.3),INDEX(价格表!$B$4:$I$31,M897,5),IF(AND(J897&gt;3.3,J897&lt;=4),INDEX(价格表!$B$4:$I$31,M897,6),IF(AND(J897&gt;4,J897&lt;=5.5),INDEX(价格表!$B$4:$I$31,M897,7),IF(J897&gt;5.5,2.6+INDEX(价格表!$B$4:$I$31,M897,8)*L897)))))))</f>
        <v>2.15</v>
      </c>
    </row>
    <row r="898" spans="1:14">
      <c r="A898" s="20">
        <v>4310939870681</v>
      </c>
      <c r="B898" s="18" t="s">
        <v>16</v>
      </c>
      <c r="C898" s="21">
        <v>20201212</v>
      </c>
      <c r="D898" s="21">
        <v>610538201209</v>
      </c>
      <c r="E898" s="21" t="s">
        <v>16</v>
      </c>
      <c r="F898" s="21">
        <v>20201222</v>
      </c>
      <c r="G898" s="21" t="s">
        <v>17</v>
      </c>
      <c r="H898" s="21" t="s">
        <v>68</v>
      </c>
      <c r="I898" s="21" t="s">
        <v>69</v>
      </c>
      <c r="J898" s="21">
        <v>1.45</v>
      </c>
      <c r="K898" s="21" t="s">
        <v>20</v>
      </c>
      <c r="L898">
        <f t="shared" si="13"/>
        <v>2</v>
      </c>
      <c r="M898">
        <f>MATCH(H:H,价格表!$B$4:$B$35,0)</f>
        <v>5</v>
      </c>
      <c r="N898" s="27">
        <f>IF(J898&lt;=0.3,INDEX(价格表!$B$4:$I$31,M898,2),IF(AND(J898&gt;0.3,J898&lt;=1),INDEX(价格表!$B$4:$I$31,M898,3),IF(AND(J898&gt;1,J898&lt;=2.2),INDEX(价格表!$B$4:$I$31,M898,4),IF(AND(J898&gt;2.2,J898&lt;=3.3),INDEX(价格表!$B$4:$I$31,M898,5),IF(AND(J898&gt;3.3,J898&lt;=4),INDEX(价格表!$B$4:$I$31,M898,6),IF(AND(J898&gt;4,J898&lt;=5.5),INDEX(价格表!$B$4:$I$31,M898,7),IF(J898&gt;5.5,2.6+INDEX(价格表!$B$4:$I$31,M898,8)*L898)))))))</f>
        <v>2.15</v>
      </c>
    </row>
    <row r="899" spans="1:14">
      <c r="A899" s="20">
        <v>4310939870683</v>
      </c>
      <c r="B899" s="18" t="s">
        <v>16</v>
      </c>
      <c r="C899" s="21">
        <v>20201212</v>
      </c>
      <c r="D899" s="21">
        <v>610538201209</v>
      </c>
      <c r="E899" s="21" t="s">
        <v>16</v>
      </c>
      <c r="F899" s="21">
        <v>20201222</v>
      </c>
      <c r="G899" s="21" t="s">
        <v>17</v>
      </c>
      <c r="H899" s="21" t="s">
        <v>23</v>
      </c>
      <c r="I899" s="21" t="s">
        <v>99</v>
      </c>
      <c r="J899" s="21">
        <v>1.47</v>
      </c>
      <c r="K899" s="21" t="s">
        <v>20</v>
      </c>
      <c r="L899">
        <f t="shared" si="13"/>
        <v>2</v>
      </c>
      <c r="M899">
        <f>MATCH(H:H,价格表!$B$4:$B$35,0)</f>
        <v>15</v>
      </c>
      <c r="N899" s="27">
        <f>IF(J899&lt;=0.3,INDEX(价格表!$B$4:$I$31,M899,2),IF(AND(J899&gt;0.3,J899&lt;=1),INDEX(价格表!$B$4:$I$31,M899,3),IF(AND(J899&gt;1,J899&lt;=2.2),INDEX(价格表!$B$4:$I$31,M899,4),IF(AND(J899&gt;2.2,J899&lt;=3.3),INDEX(价格表!$B$4:$I$31,M899,5),IF(AND(J899&gt;3.3,J899&lt;=4),INDEX(价格表!$B$4:$I$31,M899,6),IF(AND(J899&gt;4,J899&lt;=5.5),INDEX(价格表!$B$4:$I$31,M899,7),IF(J899&gt;5.5,2.6+INDEX(价格表!$B$4:$I$31,M899,8)*L899)))))))</f>
        <v>2.15</v>
      </c>
    </row>
    <row r="900" spans="1:14">
      <c r="A900" s="20">
        <v>4310939870684</v>
      </c>
      <c r="B900" s="18" t="s">
        <v>16</v>
      </c>
      <c r="C900" s="21">
        <v>20201212</v>
      </c>
      <c r="D900" s="21">
        <v>610538201209</v>
      </c>
      <c r="E900" s="21" t="s">
        <v>16</v>
      </c>
      <c r="F900" s="21">
        <v>20201222</v>
      </c>
      <c r="G900" s="21" t="s">
        <v>17</v>
      </c>
      <c r="H900" s="21" t="s">
        <v>66</v>
      </c>
      <c r="I900" s="21" t="s">
        <v>272</v>
      </c>
      <c r="J900" s="21">
        <v>1.44</v>
      </c>
      <c r="K900" s="21" t="s">
        <v>20</v>
      </c>
      <c r="L900">
        <f t="shared" ref="L900:L963" si="14">ROUNDUP(J900,0)</f>
        <v>2</v>
      </c>
      <c r="M900">
        <f>MATCH(H:H,价格表!$B$4:$B$35,0)</f>
        <v>17</v>
      </c>
      <c r="N900" s="27">
        <f>IF(J900&lt;=0.3,INDEX(价格表!$B$4:$I$31,M900,2),IF(AND(J900&gt;0.3,J900&lt;=1),INDEX(价格表!$B$4:$I$31,M900,3),IF(AND(J900&gt;1,J900&lt;=2.2),INDEX(价格表!$B$4:$I$31,M900,4),IF(AND(J900&gt;2.2,J900&lt;=3.3),INDEX(价格表!$B$4:$I$31,M900,5),IF(AND(J900&gt;3.3,J900&lt;=4),INDEX(价格表!$B$4:$I$31,M900,6),IF(AND(J900&gt;4,J900&lt;=5.5),INDEX(价格表!$B$4:$I$31,M900,7),IF(J900&gt;5.5,2.6+INDEX(价格表!$B$4:$I$31,M900,8)*L900)))))))</f>
        <v>2.15</v>
      </c>
    </row>
    <row r="901" spans="1:14">
      <c r="A901" s="20">
        <v>4310939870685</v>
      </c>
      <c r="B901" s="18" t="s">
        <v>16</v>
      </c>
      <c r="C901" s="21">
        <v>20201212</v>
      </c>
      <c r="D901" s="21">
        <v>610538201209</v>
      </c>
      <c r="E901" s="21" t="s">
        <v>16</v>
      </c>
      <c r="F901" s="21">
        <v>20201222</v>
      </c>
      <c r="G901" s="21" t="s">
        <v>17</v>
      </c>
      <c r="H901" s="21" t="s">
        <v>21</v>
      </c>
      <c r="I901" s="21" t="s">
        <v>163</v>
      </c>
      <c r="J901" s="21">
        <v>1.44</v>
      </c>
      <c r="K901" s="21" t="s">
        <v>20</v>
      </c>
      <c r="L901">
        <f t="shared" si="14"/>
        <v>2</v>
      </c>
      <c r="M901">
        <f>MATCH(H:H,价格表!$B$4:$B$35,0)</f>
        <v>20</v>
      </c>
      <c r="N901" s="27">
        <f>IF(J901&lt;=0.3,INDEX(价格表!$B$4:$I$31,M901,2),IF(AND(J901&gt;0.3,J901&lt;=1),INDEX(价格表!$B$4:$I$31,M901,3),IF(AND(J901&gt;1,J901&lt;=2.2),INDEX(价格表!$B$4:$I$31,M901,4),IF(AND(J901&gt;2.2,J901&lt;=3.3),INDEX(价格表!$B$4:$I$31,M901,5),IF(AND(J901&gt;3.3,J901&lt;=4),INDEX(价格表!$B$4:$I$31,M901,6),IF(AND(J901&gt;4,J901&lt;=5.5),INDEX(价格表!$B$4:$I$31,M901,7),IF(J901&gt;5.5,2.6+INDEX(价格表!$B$4:$I$31,M901,8)*L901)))))))</f>
        <v>2.15</v>
      </c>
    </row>
    <row r="902" spans="1:14">
      <c r="A902" s="20">
        <v>4310939870686</v>
      </c>
      <c r="B902" s="18" t="s">
        <v>16</v>
      </c>
      <c r="C902" s="21">
        <v>20201212</v>
      </c>
      <c r="D902" s="21">
        <v>610538201209</v>
      </c>
      <c r="E902" s="21" t="s">
        <v>16</v>
      </c>
      <c r="F902" s="21">
        <v>20201222</v>
      </c>
      <c r="G902" s="21" t="s">
        <v>17</v>
      </c>
      <c r="H902" s="21" t="s">
        <v>33</v>
      </c>
      <c r="I902" s="21" t="s">
        <v>34</v>
      </c>
      <c r="J902" s="21">
        <v>1.44</v>
      </c>
      <c r="K902" s="21" t="s">
        <v>20</v>
      </c>
      <c r="L902">
        <f t="shared" si="14"/>
        <v>2</v>
      </c>
      <c r="M902">
        <f>MATCH(H:H,价格表!$B$4:$B$35,0)</f>
        <v>13</v>
      </c>
      <c r="N902" s="27">
        <f>IF(J902&lt;=0.3,INDEX(价格表!$B$4:$I$31,M902,2),IF(AND(J902&gt;0.3,J902&lt;=1),INDEX(价格表!$B$4:$I$31,M902,3),IF(AND(J902&gt;1,J902&lt;=2.2),INDEX(价格表!$B$4:$I$31,M902,4),IF(AND(J902&gt;2.2,J902&lt;=3.3),INDEX(价格表!$B$4:$I$31,M902,5),IF(AND(J902&gt;3.3,J902&lt;=4),INDEX(价格表!$B$4:$I$31,M902,6),IF(AND(J902&gt;4,J902&lt;=5.5),INDEX(价格表!$B$4:$I$31,M902,7),IF(J902&gt;5.5,2.6+INDEX(价格表!$B$4:$I$31,M902,8)*L902)))))))</f>
        <v>2.15</v>
      </c>
    </row>
    <row r="903" spans="1:14">
      <c r="A903" s="20">
        <v>4310939870687</v>
      </c>
      <c r="B903" s="18" t="s">
        <v>16</v>
      </c>
      <c r="C903" s="21">
        <v>20201212</v>
      </c>
      <c r="D903" s="21">
        <v>610538201209</v>
      </c>
      <c r="E903" s="21" t="s">
        <v>16</v>
      </c>
      <c r="F903" s="21">
        <v>20201222</v>
      </c>
      <c r="G903" s="21" t="s">
        <v>17</v>
      </c>
      <c r="H903" s="21" t="s">
        <v>18</v>
      </c>
      <c r="I903" s="21" t="s">
        <v>53</v>
      </c>
      <c r="J903" s="21">
        <v>1.44</v>
      </c>
      <c r="K903" s="21" t="s">
        <v>20</v>
      </c>
      <c r="L903">
        <f t="shared" si="14"/>
        <v>2</v>
      </c>
      <c r="M903">
        <f>MATCH(H:H,价格表!$B$4:$B$35,0)</f>
        <v>1</v>
      </c>
      <c r="N903" s="27">
        <f>IF(J903&lt;=0.3,INDEX(价格表!$B$4:$I$31,M903,2),IF(AND(J903&gt;0.3,J903&lt;=1),INDEX(价格表!$B$4:$I$31,M903,3),IF(AND(J903&gt;1,J903&lt;=2.2),INDEX(价格表!$B$4:$I$31,M903,4),IF(AND(J903&gt;2.2,J903&lt;=3.3),INDEX(价格表!$B$4:$I$31,M903,5),IF(AND(J903&gt;3.3,J903&lt;=4),INDEX(价格表!$B$4:$I$31,M903,6),IF(AND(J903&gt;4,J903&lt;=5.5),INDEX(价格表!$B$4:$I$31,M903,7),IF(J903&gt;5.5,2.6+INDEX(价格表!$B$4:$I$31,M903,8)*L903)))))))</f>
        <v>2.15</v>
      </c>
    </row>
    <row r="904" spans="1:14">
      <c r="A904" s="20">
        <v>4310939870688</v>
      </c>
      <c r="B904" s="18" t="s">
        <v>16</v>
      </c>
      <c r="C904" s="21">
        <v>20201212</v>
      </c>
      <c r="D904" s="21">
        <v>610538201209</v>
      </c>
      <c r="E904" s="21" t="s">
        <v>16</v>
      </c>
      <c r="F904" s="21">
        <v>20201222</v>
      </c>
      <c r="G904" s="21" t="s">
        <v>17</v>
      </c>
      <c r="H904" s="21" t="s">
        <v>50</v>
      </c>
      <c r="I904" s="21" t="s">
        <v>166</v>
      </c>
      <c r="J904" s="21">
        <v>1.44</v>
      </c>
      <c r="K904" s="21" t="s">
        <v>20</v>
      </c>
      <c r="L904">
        <f t="shared" si="14"/>
        <v>2</v>
      </c>
      <c r="M904">
        <f>MATCH(H:H,价格表!$B$4:$B$35,0)</f>
        <v>4</v>
      </c>
      <c r="N904" s="27">
        <f>IF(J904&lt;=0.3,INDEX(价格表!$B$4:$I$31,M904,2),IF(AND(J904&gt;0.3,J904&lt;=1),INDEX(价格表!$B$4:$I$31,M904,3),IF(AND(J904&gt;1,J904&lt;=2.2),INDEX(价格表!$B$4:$I$31,M904,4),IF(AND(J904&gt;2.2,J904&lt;=3.3),INDEX(价格表!$B$4:$I$31,M904,5),IF(AND(J904&gt;3.3,J904&lt;=4),INDEX(价格表!$B$4:$I$31,M904,6),IF(AND(J904&gt;4,J904&lt;=5.5),INDEX(价格表!$B$4:$I$31,M904,7),IF(J904&gt;5.5,2.6+INDEX(价格表!$B$4:$I$31,M904,8)*L904)))))))</f>
        <v>2.15</v>
      </c>
    </row>
    <row r="905" spans="1:14">
      <c r="A905" s="20">
        <v>4310939870689</v>
      </c>
      <c r="B905" s="18" t="s">
        <v>16</v>
      </c>
      <c r="C905" s="21">
        <v>20201212</v>
      </c>
      <c r="D905" s="21">
        <v>610538201209</v>
      </c>
      <c r="E905" s="21" t="s">
        <v>16</v>
      </c>
      <c r="F905" s="21">
        <v>20201222</v>
      </c>
      <c r="G905" s="21" t="s">
        <v>17</v>
      </c>
      <c r="H905" s="21" t="s">
        <v>73</v>
      </c>
      <c r="I905" s="21" t="s">
        <v>91</v>
      </c>
      <c r="J905" s="21">
        <v>1.44</v>
      </c>
      <c r="K905" s="21" t="s">
        <v>20</v>
      </c>
      <c r="L905">
        <f t="shared" si="14"/>
        <v>2</v>
      </c>
      <c r="M905">
        <f>MATCH(H:H,价格表!$B$4:$B$35,0)</f>
        <v>7</v>
      </c>
      <c r="N905" s="27">
        <f>IF(J905&lt;=0.3,INDEX(价格表!$B$4:$I$31,M905,2),IF(AND(J905&gt;0.3,J905&lt;=1),INDEX(价格表!$B$4:$I$31,M905,3),IF(AND(J905&gt;1,J905&lt;=2.2),INDEX(价格表!$B$4:$I$31,M905,4),IF(AND(J905&gt;2.2,J905&lt;=3.3),INDEX(价格表!$B$4:$I$31,M905,5),IF(AND(J905&gt;3.3,J905&lt;=4),INDEX(价格表!$B$4:$I$31,M905,6),IF(AND(J905&gt;4,J905&lt;=5.5),INDEX(价格表!$B$4:$I$31,M905,7),IF(J905&gt;5.5,2.6+INDEX(价格表!$B$4:$I$31,M905,8)*L905)))))))</f>
        <v>2.15</v>
      </c>
    </row>
    <row r="906" spans="1:14">
      <c r="A906" s="20">
        <v>4310939871228</v>
      </c>
      <c r="B906" s="18" t="s">
        <v>16</v>
      </c>
      <c r="C906" s="21">
        <v>20201212</v>
      </c>
      <c r="D906" s="21">
        <v>610538201209</v>
      </c>
      <c r="E906" s="21" t="s">
        <v>16</v>
      </c>
      <c r="F906" s="21">
        <v>20201222</v>
      </c>
      <c r="G906" s="21" t="s">
        <v>17</v>
      </c>
      <c r="H906" s="21" t="s">
        <v>68</v>
      </c>
      <c r="I906" s="21" t="s">
        <v>171</v>
      </c>
      <c r="J906" s="21">
        <v>1.44</v>
      </c>
      <c r="K906" s="21" t="s">
        <v>20</v>
      </c>
      <c r="L906">
        <f t="shared" si="14"/>
        <v>2</v>
      </c>
      <c r="M906">
        <f>MATCH(H:H,价格表!$B$4:$B$35,0)</f>
        <v>5</v>
      </c>
      <c r="N906" s="27">
        <f>IF(J906&lt;=0.3,INDEX(价格表!$B$4:$I$31,M906,2),IF(AND(J906&gt;0.3,J906&lt;=1),INDEX(价格表!$B$4:$I$31,M906,3),IF(AND(J906&gt;1,J906&lt;=2.2),INDEX(价格表!$B$4:$I$31,M906,4),IF(AND(J906&gt;2.2,J906&lt;=3.3),INDEX(价格表!$B$4:$I$31,M906,5),IF(AND(J906&gt;3.3,J906&lt;=4),INDEX(价格表!$B$4:$I$31,M906,6),IF(AND(J906&gt;4,J906&lt;=5.5),INDEX(价格表!$B$4:$I$31,M906,7),IF(J906&gt;5.5,2.6+INDEX(价格表!$B$4:$I$31,M906,8)*L906)))))))</f>
        <v>2.15</v>
      </c>
    </row>
    <row r="907" spans="1:14">
      <c r="A907" s="20">
        <v>4310939871229</v>
      </c>
      <c r="B907" s="18" t="s">
        <v>16</v>
      </c>
      <c r="C907" s="21">
        <v>20201212</v>
      </c>
      <c r="D907" s="21">
        <v>610538201209</v>
      </c>
      <c r="E907" s="21" t="s">
        <v>16</v>
      </c>
      <c r="F907" s="21">
        <v>20201222</v>
      </c>
      <c r="G907" s="21" t="s">
        <v>17</v>
      </c>
      <c r="H907" s="21" t="s">
        <v>75</v>
      </c>
      <c r="I907" s="21" t="s">
        <v>114</v>
      </c>
      <c r="J907" s="21">
        <v>1.6</v>
      </c>
      <c r="K907" s="21" t="s">
        <v>20</v>
      </c>
      <c r="L907">
        <f t="shared" si="14"/>
        <v>2</v>
      </c>
      <c r="M907">
        <f>MATCH(H:H,价格表!$B$4:$B$35,0)</f>
        <v>24</v>
      </c>
      <c r="N907" s="27">
        <f>IF(J907&lt;=0.3,INDEX(价格表!$B$4:$I$31,M907,2),IF(AND(J907&gt;0.3,J907&lt;=1),INDEX(价格表!$B$4:$I$31,M907,3),IF(AND(J907&gt;1,J907&lt;=2.2),INDEX(价格表!$B$4:$I$31,M907,4),IF(AND(J907&gt;2.2,J907&lt;=3.3),INDEX(价格表!$B$4:$I$31,M907,5),IF(AND(J907&gt;3.3,J907&lt;=4),INDEX(价格表!$B$4:$I$31,M907,6),IF(AND(J907&gt;4,J907&lt;=5.5),INDEX(价格表!$B$4:$I$31,M907,7),IF(J907&gt;5.5,2.6+INDEX(价格表!$B$4:$I$31,M907,8)*L907)))))))</f>
        <v>2.15</v>
      </c>
    </row>
    <row r="908" spans="1:14">
      <c r="A908" s="20">
        <v>4310939871231</v>
      </c>
      <c r="B908" s="18" t="s">
        <v>16</v>
      </c>
      <c r="C908" s="21">
        <v>20201212</v>
      </c>
      <c r="D908" s="21">
        <v>610538201209</v>
      </c>
      <c r="E908" s="21" t="s">
        <v>16</v>
      </c>
      <c r="F908" s="21">
        <v>20201222</v>
      </c>
      <c r="G908" s="21" t="s">
        <v>17</v>
      </c>
      <c r="H908" s="21" t="s">
        <v>68</v>
      </c>
      <c r="I908" s="21" t="s">
        <v>193</v>
      </c>
      <c r="J908" s="21">
        <v>2.07</v>
      </c>
      <c r="K908" s="21" t="s">
        <v>20</v>
      </c>
      <c r="L908">
        <f t="shared" si="14"/>
        <v>3</v>
      </c>
      <c r="M908">
        <f>MATCH(H:H,价格表!$B$4:$B$35,0)</f>
        <v>5</v>
      </c>
      <c r="N908" s="27">
        <f>IF(J908&lt;=0.3,INDEX(价格表!$B$4:$I$31,M908,2),IF(AND(J908&gt;0.3,J908&lt;=1),INDEX(价格表!$B$4:$I$31,M908,3),IF(AND(J908&gt;1,J908&lt;=2.2),INDEX(价格表!$B$4:$I$31,M908,4),IF(AND(J908&gt;2.2,J908&lt;=3.3),INDEX(价格表!$B$4:$I$31,M908,5),IF(AND(J908&gt;3.3,J908&lt;=4),INDEX(价格表!$B$4:$I$31,M908,6),IF(AND(J908&gt;4,J908&lt;=5.5),INDEX(价格表!$B$4:$I$31,M908,7),IF(J908&gt;5.5,2.6+INDEX(价格表!$B$4:$I$31,M908,8)*L908)))))))</f>
        <v>2.15</v>
      </c>
    </row>
    <row r="909" spans="1:14">
      <c r="A909" s="20">
        <v>4310939871232</v>
      </c>
      <c r="B909" s="18" t="s">
        <v>16</v>
      </c>
      <c r="C909" s="21">
        <v>20201212</v>
      </c>
      <c r="D909" s="21">
        <v>610538201209</v>
      </c>
      <c r="E909" s="21" t="s">
        <v>16</v>
      </c>
      <c r="F909" s="21">
        <v>20201222</v>
      </c>
      <c r="G909" s="21" t="s">
        <v>17</v>
      </c>
      <c r="H909" s="21" t="s">
        <v>27</v>
      </c>
      <c r="I909" s="21" t="s">
        <v>28</v>
      </c>
      <c r="J909" s="21">
        <v>1.45</v>
      </c>
      <c r="K909" s="21" t="s">
        <v>20</v>
      </c>
      <c r="L909">
        <f t="shared" si="14"/>
        <v>2</v>
      </c>
      <c r="M909">
        <f>MATCH(H:H,价格表!$B$4:$B$35,0)</f>
        <v>3</v>
      </c>
      <c r="N909" s="27">
        <f>IF(J909&lt;=0.3,INDEX(价格表!$B$4:$I$31,M909,2),IF(AND(J909&gt;0.3,J909&lt;=1),INDEX(价格表!$B$4:$I$31,M909,3),IF(AND(J909&gt;1,J909&lt;=2.2),INDEX(价格表!$B$4:$I$31,M909,4),IF(AND(J909&gt;2.2,J909&lt;=3.3),INDEX(价格表!$B$4:$I$31,M909,5),IF(AND(J909&gt;3.3,J909&lt;=4),INDEX(价格表!$B$4:$I$31,M909,6),IF(AND(J909&gt;4,J909&lt;=5.5),INDEX(价格表!$B$4:$I$31,M909,7),IF(J909&gt;5.5,2.6+INDEX(价格表!$B$4:$I$31,M909,8)*L909)))))))</f>
        <v>2.15</v>
      </c>
    </row>
    <row r="910" spans="1:14">
      <c r="A910" s="20">
        <v>4310939871233</v>
      </c>
      <c r="B910" s="18" t="s">
        <v>16</v>
      </c>
      <c r="C910" s="21">
        <v>20201212</v>
      </c>
      <c r="D910" s="21">
        <v>610538201209</v>
      </c>
      <c r="E910" s="21" t="s">
        <v>16</v>
      </c>
      <c r="F910" s="21">
        <v>20201222</v>
      </c>
      <c r="G910" s="21" t="s">
        <v>17</v>
      </c>
      <c r="H910" s="21" t="s">
        <v>18</v>
      </c>
      <c r="I910" s="21" t="s">
        <v>61</v>
      </c>
      <c r="J910" s="21">
        <v>1.42</v>
      </c>
      <c r="K910" s="21" t="s">
        <v>20</v>
      </c>
      <c r="L910">
        <f t="shared" si="14"/>
        <v>2</v>
      </c>
      <c r="M910">
        <f>MATCH(H:H,价格表!$B$4:$B$35,0)</f>
        <v>1</v>
      </c>
      <c r="N910" s="27">
        <f>IF(J910&lt;=0.3,INDEX(价格表!$B$4:$I$31,M910,2),IF(AND(J910&gt;0.3,J910&lt;=1),INDEX(价格表!$B$4:$I$31,M910,3),IF(AND(J910&gt;1,J910&lt;=2.2),INDEX(价格表!$B$4:$I$31,M910,4),IF(AND(J910&gt;2.2,J910&lt;=3.3),INDEX(价格表!$B$4:$I$31,M910,5),IF(AND(J910&gt;3.3,J910&lt;=4),INDEX(价格表!$B$4:$I$31,M910,6),IF(AND(J910&gt;4,J910&lt;=5.5),INDEX(价格表!$B$4:$I$31,M910,7),IF(J910&gt;5.5,2.6+INDEX(价格表!$B$4:$I$31,M910,8)*L910)))))))</f>
        <v>2.15</v>
      </c>
    </row>
    <row r="911" spans="1:14">
      <c r="A911" s="20">
        <v>4310939871236</v>
      </c>
      <c r="B911" s="18" t="s">
        <v>16</v>
      </c>
      <c r="C911" s="21">
        <v>20201212</v>
      </c>
      <c r="D911" s="21">
        <v>610538201209</v>
      </c>
      <c r="E911" s="21" t="s">
        <v>16</v>
      </c>
      <c r="F911" s="21">
        <v>20201222</v>
      </c>
      <c r="G911" s="21" t="s">
        <v>17</v>
      </c>
      <c r="H911" s="21" t="s">
        <v>43</v>
      </c>
      <c r="I911" s="21" t="s">
        <v>79</v>
      </c>
      <c r="J911" s="21">
        <v>1.44</v>
      </c>
      <c r="K911" s="21" t="s">
        <v>20</v>
      </c>
      <c r="L911">
        <f t="shared" si="14"/>
        <v>2</v>
      </c>
      <c r="M911">
        <f>MATCH(H:H,价格表!$B$4:$B$35,0)</f>
        <v>10</v>
      </c>
      <c r="N911" s="27">
        <f>IF(J911&lt;=0.3,INDEX(价格表!$B$4:$I$31,M911,2),IF(AND(J911&gt;0.3,J911&lt;=1),INDEX(价格表!$B$4:$I$31,M911,3),IF(AND(J911&gt;1,J911&lt;=2.2),INDEX(价格表!$B$4:$I$31,M911,4),IF(AND(J911&gt;2.2,J911&lt;=3.3),INDEX(价格表!$B$4:$I$31,M911,5),IF(AND(J911&gt;3.3,J911&lt;=4),INDEX(价格表!$B$4:$I$31,M911,6),IF(AND(J911&gt;4,J911&lt;=5.5),INDEX(价格表!$B$4:$I$31,M911,7),IF(J911&gt;5.5,2.6+INDEX(价格表!$B$4:$I$31,M911,8)*L911)))))))</f>
        <v>2.15</v>
      </c>
    </row>
    <row r="912" spans="1:14">
      <c r="A912" s="20">
        <v>4310939871237</v>
      </c>
      <c r="B912" s="18" t="s">
        <v>16</v>
      </c>
      <c r="C912" s="21">
        <v>20201212</v>
      </c>
      <c r="D912" s="21">
        <v>610538201209</v>
      </c>
      <c r="E912" s="21" t="s">
        <v>16</v>
      </c>
      <c r="F912" s="21">
        <v>20201222</v>
      </c>
      <c r="G912" s="21" t="s">
        <v>17</v>
      </c>
      <c r="H912" s="21" t="s">
        <v>50</v>
      </c>
      <c r="I912" s="21" t="s">
        <v>125</v>
      </c>
      <c r="J912" s="21">
        <v>1.45</v>
      </c>
      <c r="K912" s="21" t="s">
        <v>20</v>
      </c>
      <c r="L912">
        <f t="shared" si="14"/>
        <v>2</v>
      </c>
      <c r="M912">
        <f>MATCH(H:H,价格表!$B$4:$B$35,0)</f>
        <v>4</v>
      </c>
      <c r="N912" s="27">
        <f>IF(J912&lt;=0.3,INDEX(价格表!$B$4:$I$31,M912,2),IF(AND(J912&gt;0.3,J912&lt;=1),INDEX(价格表!$B$4:$I$31,M912,3),IF(AND(J912&gt;1,J912&lt;=2.2),INDEX(价格表!$B$4:$I$31,M912,4),IF(AND(J912&gt;2.2,J912&lt;=3.3),INDEX(价格表!$B$4:$I$31,M912,5),IF(AND(J912&gt;3.3,J912&lt;=4),INDEX(价格表!$B$4:$I$31,M912,6),IF(AND(J912&gt;4,J912&lt;=5.5),INDEX(价格表!$B$4:$I$31,M912,7),IF(J912&gt;5.5,2.6+INDEX(价格表!$B$4:$I$31,M912,8)*L912)))))))</f>
        <v>2.15</v>
      </c>
    </row>
    <row r="913" spans="1:14">
      <c r="A913" s="20">
        <v>4310939871751</v>
      </c>
      <c r="B913" s="18" t="s">
        <v>16</v>
      </c>
      <c r="C913" s="21">
        <v>20201212</v>
      </c>
      <c r="D913" s="21">
        <v>610538201209</v>
      </c>
      <c r="E913" s="21" t="s">
        <v>16</v>
      </c>
      <c r="F913" s="21">
        <v>20201222</v>
      </c>
      <c r="G913" s="21" t="s">
        <v>17</v>
      </c>
      <c r="H913" s="21" t="s">
        <v>37</v>
      </c>
      <c r="I913" s="21" t="s">
        <v>105</v>
      </c>
      <c r="J913" s="21">
        <v>1.45</v>
      </c>
      <c r="K913" s="21" t="s">
        <v>20</v>
      </c>
      <c r="L913">
        <f t="shared" si="14"/>
        <v>2</v>
      </c>
      <c r="M913">
        <f>MATCH(H:H,价格表!$B$4:$B$35,0)</f>
        <v>12</v>
      </c>
      <c r="N913" s="27">
        <f>IF(J913&lt;=0.3,INDEX(价格表!$B$4:$I$31,M913,2),IF(AND(J913&gt;0.3,J913&lt;=1),INDEX(价格表!$B$4:$I$31,M913,3),IF(AND(J913&gt;1,J913&lt;=2.2),INDEX(价格表!$B$4:$I$31,M913,4),IF(AND(J913&gt;2.2,J913&lt;=3.3),INDEX(价格表!$B$4:$I$31,M913,5),IF(AND(J913&gt;3.3,J913&lt;=4),INDEX(价格表!$B$4:$I$31,M913,6),IF(AND(J913&gt;4,J913&lt;=5.5),INDEX(价格表!$B$4:$I$31,M913,7),IF(J913&gt;5.5,2.6+INDEX(价格表!$B$4:$I$31,M913,8)*L913)))))))</f>
        <v>2.15</v>
      </c>
    </row>
    <row r="914" spans="1:14">
      <c r="A914" s="20">
        <v>4310939871752</v>
      </c>
      <c r="B914" s="18" t="s">
        <v>16</v>
      </c>
      <c r="C914" s="21">
        <v>20201212</v>
      </c>
      <c r="D914" s="21">
        <v>610538201209</v>
      </c>
      <c r="E914" s="21" t="s">
        <v>16</v>
      </c>
      <c r="F914" s="21">
        <v>20201222</v>
      </c>
      <c r="G914" s="21" t="s">
        <v>17</v>
      </c>
      <c r="H914" s="21" t="s">
        <v>43</v>
      </c>
      <c r="I914" s="21" t="s">
        <v>95</v>
      </c>
      <c r="J914" s="21">
        <v>1.56</v>
      </c>
      <c r="K914" s="21" t="s">
        <v>20</v>
      </c>
      <c r="L914">
        <f t="shared" si="14"/>
        <v>2</v>
      </c>
      <c r="M914">
        <f>MATCH(H:H,价格表!$B$4:$B$35,0)</f>
        <v>10</v>
      </c>
      <c r="N914" s="27">
        <f>IF(J914&lt;=0.3,INDEX(价格表!$B$4:$I$31,M914,2),IF(AND(J914&gt;0.3,J914&lt;=1),INDEX(价格表!$B$4:$I$31,M914,3),IF(AND(J914&gt;1,J914&lt;=2.2),INDEX(价格表!$B$4:$I$31,M914,4),IF(AND(J914&gt;2.2,J914&lt;=3.3),INDEX(价格表!$B$4:$I$31,M914,5),IF(AND(J914&gt;3.3,J914&lt;=4),INDEX(价格表!$B$4:$I$31,M914,6),IF(AND(J914&gt;4,J914&lt;=5.5),INDEX(价格表!$B$4:$I$31,M914,7),IF(J914&gt;5.5,2.6+INDEX(价格表!$B$4:$I$31,M914,8)*L914)))))))</f>
        <v>2.15</v>
      </c>
    </row>
    <row r="915" spans="1:14">
      <c r="A915" s="20">
        <v>4310939871754</v>
      </c>
      <c r="B915" s="18" t="s">
        <v>16</v>
      </c>
      <c r="C915" s="21">
        <v>20201212</v>
      </c>
      <c r="D915" s="21">
        <v>610538201209</v>
      </c>
      <c r="E915" s="21" t="s">
        <v>16</v>
      </c>
      <c r="F915" s="21">
        <v>20201222</v>
      </c>
      <c r="G915" s="21" t="s">
        <v>17</v>
      </c>
      <c r="H915" s="21" t="s">
        <v>73</v>
      </c>
      <c r="I915" s="21" t="s">
        <v>80</v>
      </c>
      <c r="J915" s="21">
        <v>1.48</v>
      </c>
      <c r="K915" s="21" t="s">
        <v>20</v>
      </c>
      <c r="L915">
        <f t="shared" si="14"/>
        <v>2</v>
      </c>
      <c r="M915">
        <f>MATCH(H:H,价格表!$B$4:$B$35,0)</f>
        <v>7</v>
      </c>
      <c r="N915" s="27">
        <f>IF(J915&lt;=0.3,INDEX(价格表!$B$4:$I$31,M915,2),IF(AND(J915&gt;0.3,J915&lt;=1),INDEX(价格表!$B$4:$I$31,M915,3),IF(AND(J915&gt;1,J915&lt;=2.2),INDEX(价格表!$B$4:$I$31,M915,4),IF(AND(J915&gt;2.2,J915&lt;=3.3),INDEX(价格表!$B$4:$I$31,M915,5),IF(AND(J915&gt;3.3,J915&lt;=4),INDEX(价格表!$B$4:$I$31,M915,6),IF(AND(J915&gt;4,J915&lt;=5.5),INDEX(价格表!$B$4:$I$31,M915,7),IF(J915&gt;5.5,2.6+INDEX(价格表!$B$4:$I$31,M915,8)*L915)))))))</f>
        <v>2.15</v>
      </c>
    </row>
    <row r="916" spans="1:14">
      <c r="A916" s="20">
        <v>4310939871755</v>
      </c>
      <c r="B916" s="18" t="s">
        <v>16</v>
      </c>
      <c r="C916" s="21">
        <v>20201212</v>
      </c>
      <c r="D916" s="21">
        <v>610538201209</v>
      </c>
      <c r="E916" s="21" t="s">
        <v>16</v>
      </c>
      <c r="F916" s="21">
        <v>20201222</v>
      </c>
      <c r="G916" s="21" t="s">
        <v>17</v>
      </c>
      <c r="H916" s="21" t="s">
        <v>50</v>
      </c>
      <c r="I916" s="21" t="s">
        <v>247</v>
      </c>
      <c r="J916" s="21">
        <v>1.52</v>
      </c>
      <c r="K916" s="21" t="s">
        <v>20</v>
      </c>
      <c r="L916">
        <f t="shared" si="14"/>
        <v>2</v>
      </c>
      <c r="M916">
        <f>MATCH(H:H,价格表!$B$4:$B$35,0)</f>
        <v>4</v>
      </c>
      <c r="N916" s="27">
        <f>IF(J916&lt;=0.3,INDEX(价格表!$B$4:$I$31,M916,2),IF(AND(J916&gt;0.3,J916&lt;=1),INDEX(价格表!$B$4:$I$31,M916,3),IF(AND(J916&gt;1,J916&lt;=2.2),INDEX(价格表!$B$4:$I$31,M916,4),IF(AND(J916&gt;2.2,J916&lt;=3.3),INDEX(价格表!$B$4:$I$31,M916,5),IF(AND(J916&gt;3.3,J916&lt;=4),INDEX(价格表!$B$4:$I$31,M916,6),IF(AND(J916&gt;4,J916&lt;=5.5),INDEX(价格表!$B$4:$I$31,M916,7),IF(J916&gt;5.5,2.6+INDEX(价格表!$B$4:$I$31,M916,8)*L916)))))))</f>
        <v>2.15</v>
      </c>
    </row>
    <row r="917" spans="1:14">
      <c r="A917" s="20">
        <v>4310939871757</v>
      </c>
      <c r="B917" s="18" t="s">
        <v>16</v>
      </c>
      <c r="C917" s="21">
        <v>20201212</v>
      </c>
      <c r="D917" s="21">
        <v>610538201209</v>
      </c>
      <c r="E917" s="21" t="s">
        <v>16</v>
      </c>
      <c r="F917" s="21">
        <v>20201222</v>
      </c>
      <c r="G917" s="21" t="s">
        <v>17</v>
      </c>
      <c r="H917" s="21" t="s">
        <v>66</v>
      </c>
      <c r="I917" s="21" t="s">
        <v>67</v>
      </c>
      <c r="J917" s="21">
        <v>1.45</v>
      </c>
      <c r="K917" s="21" t="s">
        <v>20</v>
      </c>
      <c r="L917">
        <f t="shared" si="14"/>
        <v>2</v>
      </c>
      <c r="M917">
        <f>MATCH(H:H,价格表!$B$4:$B$35,0)</f>
        <v>17</v>
      </c>
      <c r="N917" s="27">
        <f>IF(J917&lt;=0.3,INDEX(价格表!$B$4:$I$31,M917,2),IF(AND(J917&gt;0.3,J917&lt;=1),INDEX(价格表!$B$4:$I$31,M917,3),IF(AND(J917&gt;1,J917&lt;=2.2),INDEX(价格表!$B$4:$I$31,M917,4),IF(AND(J917&gt;2.2,J917&lt;=3.3),INDEX(价格表!$B$4:$I$31,M917,5),IF(AND(J917&gt;3.3,J917&lt;=4),INDEX(价格表!$B$4:$I$31,M917,6),IF(AND(J917&gt;4,J917&lt;=5.5),INDEX(价格表!$B$4:$I$31,M917,7),IF(J917&gt;5.5,2.6+INDEX(价格表!$B$4:$I$31,M917,8)*L917)))))))</f>
        <v>2.15</v>
      </c>
    </row>
    <row r="918" spans="1:14">
      <c r="A918" s="20">
        <v>4310939871758</v>
      </c>
      <c r="B918" s="18" t="s">
        <v>16</v>
      </c>
      <c r="C918" s="21">
        <v>20201212</v>
      </c>
      <c r="D918" s="21">
        <v>610538201209</v>
      </c>
      <c r="E918" s="21" t="s">
        <v>16</v>
      </c>
      <c r="F918" s="21">
        <v>20201222</v>
      </c>
      <c r="G918" s="21" t="s">
        <v>17</v>
      </c>
      <c r="H918" s="21" t="s">
        <v>37</v>
      </c>
      <c r="I918" s="21" t="s">
        <v>72</v>
      </c>
      <c r="J918" s="21">
        <v>1.45</v>
      </c>
      <c r="K918" s="21" t="s">
        <v>20</v>
      </c>
      <c r="L918">
        <f t="shared" si="14"/>
        <v>2</v>
      </c>
      <c r="M918">
        <f>MATCH(H:H,价格表!$B$4:$B$35,0)</f>
        <v>12</v>
      </c>
      <c r="N918" s="27">
        <f>IF(J918&lt;=0.3,INDEX(价格表!$B$4:$I$31,M918,2),IF(AND(J918&gt;0.3,J918&lt;=1),INDEX(价格表!$B$4:$I$31,M918,3),IF(AND(J918&gt;1,J918&lt;=2.2),INDEX(价格表!$B$4:$I$31,M918,4),IF(AND(J918&gt;2.2,J918&lt;=3.3),INDEX(价格表!$B$4:$I$31,M918,5),IF(AND(J918&gt;3.3,J918&lt;=4),INDEX(价格表!$B$4:$I$31,M918,6),IF(AND(J918&gt;4,J918&lt;=5.5),INDEX(价格表!$B$4:$I$31,M918,7),IF(J918&gt;5.5,2.6+INDEX(价格表!$B$4:$I$31,M918,8)*L918)))))))</f>
        <v>2.15</v>
      </c>
    </row>
    <row r="919" spans="1:14">
      <c r="A919" s="20">
        <v>4310939871759</v>
      </c>
      <c r="B919" s="18" t="s">
        <v>16</v>
      </c>
      <c r="C919" s="21">
        <v>20201212</v>
      </c>
      <c r="D919" s="21">
        <v>610538201209</v>
      </c>
      <c r="E919" s="21" t="s">
        <v>16</v>
      </c>
      <c r="F919" s="21">
        <v>20201222</v>
      </c>
      <c r="G919" s="21" t="s">
        <v>17</v>
      </c>
      <c r="H919" s="21" t="s">
        <v>21</v>
      </c>
      <c r="I919" s="21" t="s">
        <v>163</v>
      </c>
      <c r="J919" s="21">
        <v>1.42</v>
      </c>
      <c r="K919" s="21" t="s">
        <v>20</v>
      </c>
      <c r="L919">
        <f t="shared" si="14"/>
        <v>2</v>
      </c>
      <c r="M919">
        <f>MATCH(H:H,价格表!$B$4:$B$35,0)</f>
        <v>20</v>
      </c>
      <c r="N919" s="27">
        <f>IF(J919&lt;=0.3,INDEX(价格表!$B$4:$I$31,M919,2),IF(AND(J919&gt;0.3,J919&lt;=1),INDEX(价格表!$B$4:$I$31,M919,3),IF(AND(J919&gt;1,J919&lt;=2.2),INDEX(价格表!$B$4:$I$31,M919,4),IF(AND(J919&gt;2.2,J919&lt;=3.3),INDEX(价格表!$B$4:$I$31,M919,5),IF(AND(J919&gt;3.3,J919&lt;=4),INDEX(价格表!$B$4:$I$31,M919,6),IF(AND(J919&gt;4,J919&lt;=5.5),INDEX(价格表!$B$4:$I$31,M919,7),IF(J919&gt;5.5,2.6+INDEX(价格表!$B$4:$I$31,M919,8)*L919)))))))</f>
        <v>2.15</v>
      </c>
    </row>
    <row r="920" spans="1:14">
      <c r="A920" s="20">
        <v>4310939871760</v>
      </c>
      <c r="B920" s="18" t="s">
        <v>16</v>
      </c>
      <c r="C920" s="21">
        <v>20201212</v>
      </c>
      <c r="D920" s="21">
        <v>610538201209</v>
      </c>
      <c r="E920" s="21" t="s">
        <v>16</v>
      </c>
      <c r="F920" s="21">
        <v>20201222</v>
      </c>
      <c r="G920" s="21" t="s">
        <v>17</v>
      </c>
      <c r="H920" s="21" t="s">
        <v>43</v>
      </c>
      <c r="I920" s="21" t="s">
        <v>79</v>
      </c>
      <c r="J920" s="21">
        <v>1.44</v>
      </c>
      <c r="K920" s="21" t="s">
        <v>20</v>
      </c>
      <c r="L920">
        <f t="shared" si="14"/>
        <v>2</v>
      </c>
      <c r="M920">
        <f>MATCH(H:H,价格表!$B$4:$B$35,0)</f>
        <v>10</v>
      </c>
      <c r="N920" s="27">
        <f>IF(J920&lt;=0.3,INDEX(价格表!$B$4:$I$31,M920,2),IF(AND(J920&gt;0.3,J920&lt;=1),INDEX(价格表!$B$4:$I$31,M920,3),IF(AND(J920&gt;1,J920&lt;=2.2),INDEX(价格表!$B$4:$I$31,M920,4),IF(AND(J920&gt;2.2,J920&lt;=3.3),INDEX(价格表!$B$4:$I$31,M920,5),IF(AND(J920&gt;3.3,J920&lt;=4),INDEX(价格表!$B$4:$I$31,M920,6),IF(AND(J920&gt;4,J920&lt;=5.5),INDEX(价格表!$B$4:$I$31,M920,7),IF(J920&gt;5.5,2.6+INDEX(价格表!$B$4:$I$31,M920,8)*L920)))))))</f>
        <v>2.15</v>
      </c>
    </row>
    <row r="921" spans="1:14">
      <c r="A921" s="20">
        <v>4310939875624</v>
      </c>
      <c r="B921" s="18" t="s">
        <v>16</v>
      </c>
      <c r="C921" s="21">
        <v>20201212</v>
      </c>
      <c r="D921" s="21">
        <v>610538201209</v>
      </c>
      <c r="E921" s="21" t="s">
        <v>16</v>
      </c>
      <c r="F921" s="21">
        <v>20201222</v>
      </c>
      <c r="G921" s="21" t="s">
        <v>17</v>
      </c>
      <c r="H921" s="21" t="s">
        <v>82</v>
      </c>
      <c r="I921" s="21" t="s">
        <v>83</v>
      </c>
      <c r="J921" s="21">
        <v>1.46</v>
      </c>
      <c r="K921" s="21" t="s">
        <v>20</v>
      </c>
      <c r="L921">
        <f t="shared" si="14"/>
        <v>2</v>
      </c>
      <c r="M921">
        <f>MATCH(H:H,价格表!$B$4:$B$35,0)</f>
        <v>2</v>
      </c>
      <c r="N921" s="27">
        <f>IF(J921&lt;=0.3,INDEX(价格表!$B$4:$I$31,M921,2),IF(AND(J921&gt;0.3,J921&lt;=1),INDEX(价格表!$B$4:$I$31,M921,3),IF(AND(J921&gt;1,J921&lt;=2.2),INDEX(价格表!$B$4:$I$31,M921,4),IF(AND(J921&gt;2.2,J921&lt;=3.3),INDEX(价格表!$B$4:$I$31,M921,5),IF(AND(J921&gt;3.3,J921&lt;=4),INDEX(价格表!$B$4:$I$31,M921,6),IF(AND(J921&gt;4,J921&lt;=5.5),INDEX(价格表!$B$4:$I$31,M921,7),IF(J921&gt;5.5,2.6+INDEX(价格表!$B$4:$I$31,M921,8)*L921)))))))</f>
        <v>2.15</v>
      </c>
    </row>
    <row r="922" spans="1:14">
      <c r="A922" s="20">
        <v>4310939875625</v>
      </c>
      <c r="B922" s="18" t="s">
        <v>16</v>
      </c>
      <c r="C922" s="21">
        <v>20201212</v>
      </c>
      <c r="D922" s="21">
        <v>610538201209</v>
      </c>
      <c r="E922" s="21" t="s">
        <v>16</v>
      </c>
      <c r="F922" s="21">
        <v>20201222</v>
      </c>
      <c r="G922" s="21" t="s">
        <v>17</v>
      </c>
      <c r="H922" s="21" t="s">
        <v>54</v>
      </c>
      <c r="I922" s="21" t="s">
        <v>273</v>
      </c>
      <c r="J922" s="21">
        <v>1.45</v>
      </c>
      <c r="K922" s="21" t="s">
        <v>20</v>
      </c>
      <c r="L922">
        <f t="shared" si="14"/>
        <v>2</v>
      </c>
      <c r="M922">
        <f>MATCH(H:H,价格表!$B$4:$B$35,0)</f>
        <v>14</v>
      </c>
      <c r="N922" s="27">
        <f>IF(J922&lt;=0.3,INDEX(价格表!$B$4:$I$31,M922,2),IF(AND(J922&gt;0.3,J922&lt;=1),INDEX(价格表!$B$4:$I$31,M922,3),IF(AND(J922&gt;1,J922&lt;=2.2),INDEX(价格表!$B$4:$I$31,M922,4),IF(AND(J922&gt;2.2,J922&lt;=3.3),INDEX(价格表!$B$4:$I$31,M922,5),IF(AND(J922&gt;3.3,J922&lt;=4),INDEX(价格表!$B$4:$I$31,M922,6),IF(AND(J922&gt;4,J922&lt;=5.5),INDEX(价格表!$B$4:$I$31,M922,7),IF(J922&gt;5.5,2.6+INDEX(价格表!$B$4:$I$31,M922,8)*L922)))))))</f>
        <v>2.15</v>
      </c>
    </row>
    <row r="923" spans="1:14">
      <c r="A923" s="20">
        <v>4310939875626</v>
      </c>
      <c r="B923" s="18" t="s">
        <v>16</v>
      </c>
      <c r="C923" s="21">
        <v>20201212</v>
      </c>
      <c r="D923" s="21">
        <v>610538201209</v>
      </c>
      <c r="E923" s="21" t="s">
        <v>16</v>
      </c>
      <c r="F923" s="21">
        <v>20201222</v>
      </c>
      <c r="G923" s="21" t="s">
        <v>17</v>
      </c>
      <c r="H923" s="21" t="s">
        <v>21</v>
      </c>
      <c r="I923" s="21" t="s">
        <v>205</v>
      </c>
      <c r="J923" s="21">
        <v>1.44</v>
      </c>
      <c r="K923" s="21" t="s">
        <v>20</v>
      </c>
      <c r="L923">
        <f t="shared" si="14"/>
        <v>2</v>
      </c>
      <c r="M923">
        <f>MATCH(H:H,价格表!$B$4:$B$35,0)</f>
        <v>20</v>
      </c>
      <c r="N923" s="27">
        <f>IF(J923&lt;=0.3,INDEX(价格表!$B$4:$I$31,M923,2),IF(AND(J923&gt;0.3,J923&lt;=1),INDEX(价格表!$B$4:$I$31,M923,3),IF(AND(J923&gt;1,J923&lt;=2.2),INDEX(价格表!$B$4:$I$31,M923,4),IF(AND(J923&gt;2.2,J923&lt;=3.3),INDEX(价格表!$B$4:$I$31,M923,5),IF(AND(J923&gt;3.3,J923&lt;=4),INDEX(价格表!$B$4:$I$31,M923,6),IF(AND(J923&gt;4,J923&lt;=5.5),INDEX(价格表!$B$4:$I$31,M923,7),IF(J923&gt;5.5,2.6+INDEX(价格表!$B$4:$I$31,M923,8)*L923)))))))</f>
        <v>2.15</v>
      </c>
    </row>
    <row r="924" spans="1:14">
      <c r="A924" s="20">
        <v>4310939875628</v>
      </c>
      <c r="B924" s="18" t="s">
        <v>16</v>
      </c>
      <c r="C924" s="21">
        <v>20201212</v>
      </c>
      <c r="D924" s="21">
        <v>610538201209</v>
      </c>
      <c r="E924" s="21" t="s">
        <v>16</v>
      </c>
      <c r="F924" s="21">
        <v>20201222</v>
      </c>
      <c r="G924" s="21" t="s">
        <v>17</v>
      </c>
      <c r="H924" s="21" t="s">
        <v>23</v>
      </c>
      <c r="I924" s="21" t="s">
        <v>24</v>
      </c>
      <c r="J924" s="21">
        <v>1.45</v>
      </c>
      <c r="K924" s="21" t="s">
        <v>20</v>
      </c>
      <c r="L924">
        <f t="shared" si="14"/>
        <v>2</v>
      </c>
      <c r="M924">
        <f>MATCH(H:H,价格表!$B$4:$B$35,0)</f>
        <v>15</v>
      </c>
      <c r="N924" s="27">
        <f>IF(J924&lt;=0.3,INDEX(价格表!$B$4:$I$31,M924,2),IF(AND(J924&gt;0.3,J924&lt;=1),INDEX(价格表!$B$4:$I$31,M924,3),IF(AND(J924&gt;1,J924&lt;=2.2),INDEX(价格表!$B$4:$I$31,M924,4),IF(AND(J924&gt;2.2,J924&lt;=3.3),INDEX(价格表!$B$4:$I$31,M924,5),IF(AND(J924&gt;3.3,J924&lt;=4),INDEX(价格表!$B$4:$I$31,M924,6),IF(AND(J924&gt;4,J924&lt;=5.5),INDEX(价格表!$B$4:$I$31,M924,7),IF(J924&gt;5.5,2.6+INDEX(价格表!$B$4:$I$31,M924,8)*L924)))))))</f>
        <v>2.15</v>
      </c>
    </row>
    <row r="925" spans="1:14">
      <c r="A925" s="20">
        <v>4310939875629</v>
      </c>
      <c r="B925" s="18" t="s">
        <v>16</v>
      </c>
      <c r="C925" s="21">
        <v>20201212</v>
      </c>
      <c r="D925" s="21">
        <v>610538201209</v>
      </c>
      <c r="E925" s="21" t="s">
        <v>16</v>
      </c>
      <c r="F925" s="21">
        <v>20201222</v>
      </c>
      <c r="G925" s="21" t="s">
        <v>17</v>
      </c>
      <c r="H925" s="21" t="s">
        <v>50</v>
      </c>
      <c r="I925" s="21" t="s">
        <v>51</v>
      </c>
      <c r="J925" s="21">
        <v>1.44</v>
      </c>
      <c r="K925" s="21" t="s">
        <v>20</v>
      </c>
      <c r="L925">
        <f t="shared" si="14"/>
        <v>2</v>
      </c>
      <c r="M925">
        <f>MATCH(H:H,价格表!$B$4:$B$35,0)</f>
        <v>4</v>
      </c>
      <c r="N925" s="27">
        <f>IF(J925&lt;=0.3,INDEX(价格表!$B$4:$I$31,M925,2),IF(AND(J925&gt;0.3,J925&lt;=1),INDEX(价格表!$B$4:$I$31,M925,3),IF(AND(J925&gt;1,J925&lt;=2.2),INDEX(价格表!$B$4:$I$31,M925,4),IF(AND(J925&gt;2.2,J925&lt;=3.3),INDEX(价格表!$B$4:$I$31,M925,5),IF(AND(J925&gt;3.3,J925&lt;=4),INDEX(价格表!$B$4:$I$31,M925,6),IF(AND(J925&gt;4,J925&lt;=5.5),INDEX(价格表!$B$4:$I$31,M925,7),IF(J925&gt;5.5,2.6+INDEX(价格表!$B$4:$I$31,M925,8)*L925)))))))</f>
        <v>2.15</v>
      </c>
    </row>
    <row r="926" spans="1:14">
      <c r="A926" s="20">
        <v>4310939875630</v>
      </c>
      <c r="B926" s="18" t="s">
        <v>16</v>
      </c>
      <c r="C926" s="21">
        <v>20201212</v>
      </c>
      <c r="D926" s="21">
        <v>610538201209</v>
      </c>
      <c r="E926" s="21" t="s">
        <v>16</v>
      </c>
      <c r="F926" s="21">
        <v>20201222</v>
      </c>
      <c r="G926" s="21" t="s">
        <v>17</v>
      </c>
      <c r="H926" s="21" t="s">
        <v>73</v>
      </c>
      <c r="I926" s="21" t="s">
        <v>184</v>
      </c>
      <c r="J926" s="21">
        <v>1.5</v>
      </c>
      <c r="K926" s="21" t="s">
        <v>20</v>
      </c>
      <c r="L926">
        <f t="shared" si="14"/>
        <v>2</v>
      </c>
      <c r="M926">
        <f>MATCH(H:H,价格表!$B$4:$B$35,0)</f>
        <v>7</v>
      </c>
      <c r="N926" s="27">
        <f>IF(J926&lt;=0.3,INDEX(价格表!$B$4:$I$31,M926,2),IF(AND(J926&gt;0.3,J926&lt;=1),INDEX(价格表!$B$4:$I$31,M926,3),IF(AND(J926&gt;1,J926&lt;=2.2),INDEX(价格表!$B$4:$I$31,M926,4),IF(AND(J926&gt;2.2,J926&lt;=3.3),INDEX(价格表!$B$4:$I$31,M926,5),IF(AND(J926&gt;3.3,J926&lt;=4),INDEX(价格表!$B$4:$I$31,M926,6),IF(AND(J926&gt;4,J926&lt;=5.5),INDEX(价格表!$B$4:$I$31,M926,7),IF(J926&gt;5.5,2.6+INDEX(价格表!$B$4:$I$31,M926,8)*L926)))))))</f>
        <v>2.15</v>
      </c>
    </row>
    <row r="927" spans="1:14">
      <c r="A927" s="20">
        <v>4310939875631</v>
      </c>
      <c r="B927" s="18" t="s">
        <v>16</v>
      </c>
      <c r="C927" s="21">
        <v>20201212</v>
      </c>
      <c r="D927" s="21">
        <v>610538201209</v>
      </c>
      <c r="E927" s="21" t="s">
        <v>16</v>
      </c>
      <c r="F927" s="21">
        <v>20201222</v>
      </c>
      <c r="G927" s="21" t="s">
        <v>17</v>
      </c>
      <c r="H927" s="21" t="s">
        <v>75</v>
      </c>
      <c r="I927" s="21" t="s">
        <v>221</v>
      </c>
      <c r="J927" s="21">
        <v>1.47</v>
      </c>
      <c r="K927" s="21" t="s">
        <v>20</v>
      </c>
      <c r="L927">
        <f t="shared" si="14"/>
        <v>2</v>
      </c>
      <c r="M927">
        <f>MATCH(H:H,价格表!$B$4:$B$35,0)</f>
        <v>24</v>
      </c>
      <c r="N927" s="27">
        <f>IF(J927&lt;=0.3,INDEX(价格表!$B$4:$I$31,M927,2),IF(AND(J927&gt;0.3,J927&lt;=1),INDEX(价格表!$B$4:$I$31,M927,3),IF(AND(J927&gt;1,J927&lt;=2.2),INDEX(价格表!$B$4:$I$31,M927,4),IF(AND(J927&gt;2.2,J927&lt;=3.3),INDEX(价格表!$B$4:$I$31,M927,5),IF(AND(J927&gt;3.3,J927&lt;=4),INDEX(价格表!$B$4:$I$31,M927,6),IF(AND(J927&gt;4,J927&lt;=5.5),INDEX(价格表!$B$4:$I$31,M927,7),IF(J927&gt;5.5,2.6+INDEX(价格表!$B$4:$I$31,M927,8)*L927)))))))</f>
        <v>2.15</v>
      </c>
    </row>
    <row r="928" spans="1:14">
      <c r="A928" s="20">
        <v>4310939875632</v>
      </c>
      <c r="B928" s="18" t="s">
        <v>16</v>
      </c>
      <c r="C928" s="21">
        <v>20201212</v>
      </c>
      <c r="D928" s="21">
        <v>610538201209</v>
      </c>
      <c r="E928" s="21" t="s">
        <v>16</v>
      </c>
      <c r="F928" s="21">
        <v>20201222</v>
      </c>
      <c r="G928" s="21" t="s">
        <v>17</v>
      </c>
      <c r="H928" s="21" t="s">
        <v>39</v>
      </c>
      <c r="I928" s="21" t="s">
        <v>226</v>
      </c>
      <c r="J928" s="21">
        <v>1.45</v>
      </c>
      <c r="K928" s="21" t="s">
        <v>20</v>
      </c>
      <c r="L928">
        <f t="shared" si="14"/>
        <v>2</v>
      </c>
      <c r="M928">
        <f>MATCH(H:H,价格表!$B$4:$B$35,0)</f>
        <v>23</v>
      </c>
      <c r="N928" s="27">
        <f>IF(J928&lt;=0.3,INDEX(价格表!$B$4:$I$31,M928,2),IF(AND(J928&gt;0.3,J928&lt;=1),INDEX(价格表!$B$4:$I$31,M928,3),IF(AND(J928&gt;1,J928&lt;=2.2),INDEX(价格表!$B$4:$I$31,M928,4),IF(AND(J928&gt;2.2,J928&lt;=3.3),INDEX(价格表!$B$4:$I$31,M928,5),IF(AND(J928&gt;3.3,J928&lt;=4),INDEX(价格表!$B$4:$I$31,M928,6),IF(AND(J928&gt;4,J928&lt;=5.5),INDEX(价格表!$B$4:$I$31,M928,7),IF(J928&gt;5.5,2.6+INDEX(价格表!$B$4:$I$31,M928,8)*L928)))))))</f>
        <v>2.15</v>
      </c>
    </row>
    <row r="929" spans="1:14">
      <c r="A929" s="20">
        <v>4310939875633</v>
      </c>
      <c r="B929" s="18" t="s">
        <v>16</v>
      </c>
      <c r="C929" s="21">
        <v>20201212</v>
      </c>
      <c r="D929" s="21">
        <v>610538201209</v>
      </c>
      <c r="E929" s="21" t="s">
        <v>16</v>
      </c>
      <c r="F929" s="21">
        <v>20201222</v>
      </c>
      <c r="G929" s="21" t="s">
        <v>17</v>
      </c>
      <c r="H929" s="21" t="s">
        <v>39</v>
      </c>
      <c r="I929" s="21" t="s">
        <v>40</v>
      </c>
      <c r="J929" s="21">
        <v>1.47</v>
      </c>
      <c r="K929" s="21" t="s">
        <v>20</v>
      </c>
      <c r="L929">
        <f t="shared" si="14"/>
        <v>2</v>
      </c>
      <c r="M929">
        <f>MATCH(H:H,价格表!$B$4:$B$35,0)</f>
        <v>23</v>
      </c>
      <c r="N929" s="27">
        <f>IF(J929&lt;=0.3,INDEX(价格表!$B$4:$I$31,M929,2),IF(AND(J929&gt;0.3,J929&lt;=1),INDEX(价格表!$B$4:$I$31,M929,3),IF(AND(J929&gt;1,J929&lt;=2.2),INDEX(价格表!$B$4:$I$31,M929,4),IF(AND(J929&gt;2.2,J929&lt;=3.3),INDEX(价格表!$B$4:$I$31,M929,5),IF(AND(J929&gt;3.3,J929&lt;=4),INDEX(价格表!$B$4:$I$31,M929,6),IF(AND(J929&gt;4,J929&lt;=5.5),INDEX(价格表!$B$4:$I$31,M929,7),IF(J929&gt;5.5,2.6+INDEX(价格表!$B$4:$I$31,M929,8)*L929)))))))</f>
        <v>2.15</v>
      </c>
    </row>
    <row r="930" spans="1:14">
      <c r="A930" s="20">
        <v>4310939875662</v>
      </c>
      <c r="B930" s="18" t="s">
        <v>16</v>
      </c>
      <c r="C930" s="21">
        <v>20201212</v>
      </c>
      <c r="D930" s="21">
        <v>610538201209</v>
      </c>
      <c r="E930" s="21" t="s">
        <v>16</v>
      </c>
      <c r="F930" s="21">
        <v>20201222</v>
      </c>
      <c r="G930" s="21" t="s">
        <v>17</v>
      </c>
      <c r="H930" s="21" t="s">
        <v>73</v>
      </c>
      <c r="I930" s="21" t="s">
        <v>91</v>
      </c>
      <c r="J930" s="21">
        <v>1.46</v>
      </c>
      <c r="K930" s="21" t="s">
        <v>20</v>
      </c>
      <c r="L930">
        <f t="shared" si="14"/>
        <v>2</v>
      </c>
      <c r="M930">
        <f>MATCH(H:H,价格表!$B$4:$B$35,0)</f>
        <v>7</v>
      </c>
      <c r="N930" s="27">
        <f>IF(J930&lt;=0.3,INDEX(价格表!$B$4:$I$31,M930,2),IF(AND(J930&gt;0.3,J930&lt;=1),INDEX(价格表!$B$4:$I$31,M930,3),IF(AND(J930&gt;1,J930&lt;=2.2),INDEX(价格表!$B$4:$I$31,M930,4),IF(AND(J930&gt;2.2,J930&lt;=3.3),INDEX(价格表!$B$4:$I$31,M930,5),IF(AND(J930&gt;3.3,J930&lt;=4),INDEX(价格表!$B$4:$I$31,M930,6),IF(AND(J930&gt;4,J930&lt;=5.5),INDEX(价格表!$B$4:$I$31,M930,7),IF(J930&gt;5.5,2.6+INDEX(价格表!$B$4:$I$31,M930,8)*L930)))))))</f>
        <v>2.15</v>
      </c>
    </row>
    <row r="931" spans="1:14">
      <c r="A931" s="20">
        <v>4310939875663</v>
      </c>
      <c r="B931" s="18" t="s">
        <v>16</v>
      </c>
      <c r="C931" s="21">
        <v>20201212</v>
      </c>
      <c r="D931" s="21">
        <v>610538201209</v>
      </c>
      <c r="E931" s="21" t="s">
        <v>16</v>
      </c>
      <c r="F931" s="21">
        <v>20201222</v>
      </c>
      <c r="G931" s="21" t="s">
        <v>17</v>
      </c>
      <c r="H931" s="21" t="s">
        <v>75</v>
      </c>
      <c r="I931" s="21" t="s">
        <v>238</v>
      </c>
      <c r="J931" s="21">
        <v>1.51</v>
      </c>
      <c r="K931" s="21" t="s">
        <v>20</v>
      </c>
      <c r="L931">
        <f t="shared" si="14"/>
        <v>2</v>
      </c>
      <c r="M931">
        <f>MATCH(H:H,价格表!$B$4:$B$35,0)</f>
        <v>24</v>
      </c>
      <c r="N931" s="27">
        <f>IF(J931&lt;=0.3,INDEX(价格表!$B$4:$I$31,M931,2),IF(AND(J931&gt;0.3,J931&lt;=1),INDEX(价格表!$B$4:$I$31,M931,3),IF(AND(J931&gt;1,J931&lt;=2.2),INDEX(价格表!$B$4:$I$31,M931,4),IF(AND(J931&gt;2.2,J931&lt;=3.3),INDEX(价格表!$B$4:$I$31,M931,5),IF(AND(J931&gt;3.3,J931&lt;=4),INDEX(价格表!$B$4:$I$31,M931,6),IF(AND(J931&gt;4,J931&lt;=5.5),INDEX(价格表!$B$4:$I$31,M931,7),IF(J931&gt;5.5,2.6+INDEX(价格表!$B$4:$I$31,M931,8)*L931)))))))</f>
        <v>2.15</v>
      </c>
    </row>
    <row r="932" spans="1:14">
      <c r="A932" s="20">
        <v>4310939875664</v>
      </c>
      <c r="B932" s="18" t="s">
        <v>16</v>
      </c>
      <c r="C932" s="21">
        <v>20201212</v>
      </c>
      <c r="D932" s="21">
        <v>610538201209</v>
      </c>
      <c r="E932" s="21" t="s">
        <v>16</v>
      </c>
      <c r="F932" s="21">
        <v>20201222</v>
      </c>
      <c r="G932" s="21" t="s">
        <v>17</v>
      </c>
      <c r="H932" s="21" t="s">
        <v>68</v>
      </c>
      <c r="I932" s="21" t="s">
        <v>193</v>
      </c>
      <c r="J932" s="21">
        <v>1.44</v>
      </c>
      <c r="K932" s="21" t="s">
        <v>20</v>
      </c>
      <c r="L932">
        <f t="shared" si="14"/>
        <v>2</v>
      </c>
      <c r="M932">
        <f>MATCH(H:H,价格表!$B$4:$B$35,0)</f>
        <v>5</v>
      </c>
      <c r="N932" s="27">
        <f>IF(J932&lt;=0.3,INDEX(价格表!$B$4:$I$31,M932,2),IF(AND(J932&gt;0.3,J932&lt;=1),INDEX(价格表!$B$4:$I$31,M932,3),IF(AND(J932&gt;1,J932&lt;=2.2),INDEX(价格表!$B$4:$I$31,M932,4),IF(AND(J932&gt;2.2,J932&lt;=3.3),INDEX(价格表!$B$4:$I$31,M932,5),IF(AND(J932&gt;3.3,J932&lt;=4),INDEX(价格表!$B$4:$I$31,M932,6),IF(AND(J932&gt;4,J932&lt;=5.5),INDEX(价格表!$B$4:$I$31,M932,7),IF(J932&gt;5.5,2.6+INDEX(价格表!$B$4:$I$31,M932,8)*L932)))))))</f>
        <v>2.15</v>
      </c>
    </row>
    <row r="933" spans="1:14">
      <c r="A933" s="20">
        <v>4310939875665</v>
      </c>
      <c r="B933" s="18" t="s">
        <v>16</v>
      </c>
      <c r="C933" s="21">
        <v>20201212</v>
      </c>
      <c r="D933" s="21">
        <v>610538201209</v>
      </c>
      <c r="E933" s="21" t="s">
        <v>16</v>
      </c>
      <c r="F933" s="21">
        <v>20201222</v>
      </c>
      <c r="G933" s="21" t="s">
        <v>17</v>
      </c>
      <c r="H933" s="21" t="s">
        <v>73</v>
      </c>
      <c r="I933" s="21" t="s">
        <v>91</v>
      </c>
      <c r="J933" s="21">
        <v>1.46</v>
      </c>
      <c r="K933" s="21" t="s">
        <v>20</v>
      </c>
      <c r="L933">
        <f t="shared" si="14"/>
        <v>2</v>
      </c>
      <c r="M933">
        <f>MATCH(H:H,价格表!$B$4:$B$35,0)</f>
        <v>7</v>
      </c>
      <c r="N933" s="27">
        <f>IF(J933&lt;=0.3,INDEX(价格表!$B$4:$I$31,M933,2),IF(AND(J933&gt;0.3,J933&lt;=1),INDEX(价格表!$B$4:$I$31,M933,3),IF(AND(J933&gt;1,J933&lt;=2.2),INDEX(价格表!$B$4:$I$31,M933,4),IF(AND(J933&gt;2.2,J933&lt;=3.3),INDEX(价格表!$B$4:$I$31,M933,5),IF(AND(J933&gt;3.3,J933&lt;=4),INDEX(价格表!$B$4:$I$31,M933,6),IF(AND(J933&gt;4,J933&lt;=5.5),INDEX(价格表!$B$4:$I$31,M933,7),IF(J933&gt;5.5,2.6+INDEX(价格表!$B$4:$I$31,M933,8)*L933)))))))</f>
        <v>2.15</v>
      </c>
    </row>
    <row r="934" spans="1:14">
      <c r="A934" s="20">
        <v>4310939875666</v>
      </c>
      <c r="B934" s="18" t="s">
        <v>16</v>
      </c>
      <c r="C934" s="21">
        <v>20201212</v>
      </c>
      <c r="D934" s="21">
        <v>610538201209</v>
      </c>
      <c r="E934" s="21" t="s">
        <v>16</v>
      </c>
      <c r="F934" s="21">
        <v>20201222</v>
      </c>
      <c r="G934" s="21" t="s">
        <v>17</v>
      </c>
      <c r="H934" s="21" t="s">
        <v>68</v>
      </c>
      <c r="I934" s="21" t="s">
        <v>112</v>
      </c>
      <c r="J934" s="21">
        <v>1.45</v>
      </c>
      <c r="K934" s="21" t="s">
        <v>20</v>
      </c>
      <c r="L934">
        <f t="shared" si="14"/>
        <v>2</v>
      </c>
      <c r="M934">
        <f>MATCH(H:H,价格表!$B$4:$B$35,0)</f>
        <v>5</v>
      </c>
      <c r="N934" s="27">
        <f>IF(J934&lt;=0.3,INDEX(价格表!$B$4:$I$31,M934,2),IF(AND(J934&gt;0.3,J934&lt;=1),INDEX(价格表!$B$4:$I$31,M934,3),IF(AND(J934&gt;1,J934&lt;=2.2),INDEX(价格表!$B$4:$I$31,M934,4),IF(AND(J934&gt;2.2,J934&lt;=3.3),INDEX(价格表!$B$4:$I$31,M934,5),IF(AND(J934&gt;3.3,J934&lt;=4),INDEX(价格表!$B$4:$I$31,M934,6),IF(AND(J934&gt;4,J934&lt;=5.5),INDEX(价格表!$B$4:$I$31,M934,7),IF(J934&gt;5.5,2.6+INDEX(价格表!$B$4:$I$31,M934,8)*L934)))))))</f>
        <v>2.15</v>
      </c>
    </row>
    <row r="935" spans="1:14">
      <c r="A935" s="20">
        <v>4310939875670</v>
      </c>
      <c r="B935" s="18" t="s">
        <v>16</v>
      </c>
      <c r="C935" s="21">
        <v>20201212</v>
      </c>
      <c r="D935" s="21">
        <v>610538201209</v>
      </c>
      <c r="E935" s="21" t="s">
        <v>16</v>
      </c>
      <c r="F935" s="21">
        <v>20201222</v>
      </c>
      <c r="G935" s="21" t="s">
        <v>17</v>
      </c>
      <c r="H935" s="21" t="s">
        <v>27</v>
      </c>
      <c r="I935" s="21" t="s">
        <v>49</v>
      </c>
      <c r="J935" s="21">
        <v>1.46</v>
      </c>
      <c r="K935" s="21" t="s">
        <v>20</v>
      </c>
      <c r="L935">
        <f t="shared" si="14"/>
        <v>2</v>
      </c>
      <c r="M935">
        <f>MATCH(H:H,价格表!$B$4:$B$35,0)</f>
        <v>3</v>
      </c>
      <c r="N935" s="27">
        <f>IF(J935&lt;=0.3,INDEX(价格表!$B$4:$I$31,M935,2),IF(AND(J935&gt;0.3,J935&lt;=1),INDEX(价格表!$B$4:$I$31,M935,3),IF(AND(J935&gt;1,J935&lt;=2.2),INDEX(价格表!$B$4:$I$31,M935,4),IF(AND(J935&gt;2.2,J935&lt;=3.3),INDEX(价格表!$B$4:$I$31,M935,5),IF(AND(J935&gt;3.3,J935&lt;=4),INDEX(价格表!$B$4:$I$31,M935,6),IF(AND(J935&gt;4,J935&lt;=5.5),INDEX(价格表!$B$4:$I$31,M935,7),IF(J935&gt;5.5,2.6+INDEX(价格表!$B$4:$I$31,M935,8)*L935)))))))</f>
        <v>2.15</v>
      </c>
    </row>
    <row r="936" spans="1:14">
      <c r="A936" s="20">
        <v>4310939876214</v>
      </c>
      <c r="B936" s="18" t="s">
        <v>16</v>
      </c>
      <c r="C936" s="21">
        <v>20201212</v>
      </c>
      <c r="D936" s="21">
        <v>610538201209</v>
      </c>
      <c r="E936" s="21" t="s">
        <v>16</v>
      </c>
      <c r="F936" s="21">
        <v>20201222</v>
      </c>
      <c r="G936" s="21" t="s">
        <v>17</v>
      </c>
      <c r="H936" s="21" t="s">
        <v>25</v>
      </c>
      <c r="I936" s="21" t="s">
        <v>26</v>
      </c>
      <c r="J936" s="21">
        <v>1.45</v>
      </c>
      <c r="K936" s="21" t="s">
        <v>20</v>
      </c>
      <c r="L936">
        <f t="shared" si="14"/>
        <v>2</v>
      </c>
      <c r="M936">
        <f>MATCH(H:H,价格表!$B$4:$B$35,0)</f>
        <v>25</v>
      </c>
      <c r="N936" s="27">
        <f>IF(J936&lt;=0.3,INDEX(价格表!$B$4:$I$31,M936,2),IF(AND(J936&gt;0.3,J936&lt;=1),INDEX(价格表!$B$4:$I$31,M936,3),IF(AND(J936&gt;1,J936&lt;=2.2),INDEX(价格表!$B$4:$I$31,M936,4),IF(AND(J936&gt;2.2,J936&lt;=3.3),INDEX(价格表!$B$4:$I$31,M936,5),IF(AND(J936&gt;3.3,J936&lt;=4),INDEX(价格表!$B$4:$I$31,M936,6),IF(AND(J936&gt;4,J936&lt;=5.5),INDEX(价格表!$B$4:$I$31,M936,7),IF(J936&gt;5.5,2.6+INDEX(价格表!$B$4:$I$31,M936,8)*L936)))))))</f>
        <v>2.15</v>
      </c>
    </row>
    <row r="937" spans="1:14">
      <c r="A937" s="20">
        <v>4310939876215</v>
      </c>
      <c r="B937" s="18" t="s">
        <v>16</v>
      </c>
      <c r="C937" s="21">
        <v>20201212</v>
      </c>
      <c r="D937" s="21">
        <v>610538201209</v>
      </c>
      <c r="E937" s="21" t="s">
        <v>16</v>
      </c>
      <c r="F937" s="21">
        <v>20201222</v>
      </c>
      <c r="G937" s="21" t="s">
        <v>17</v>
      </c>
      <c r="H937" s="21" t="s">
        <v>68</v>
      </c>
      <c r="I937" s="21" t="s">
        <v>140</v>
      </c>
      <c r="J937" s="21">
        <v>1.46</v>
      </c>
      <c r="K937" s="21" t="s">
        <v>20</v>
      </c>
      <c r="L937">
        <f t="shared" si="14"/>
        <v>2</v>
      </c>
      <c r="M937">
        <f>MATCH(H:H,价格表!$B$4:$B$35,0)</f>
        <v>5</v>
      </c>
      <c r="N937" s="27">
        <f>IF(J937&lt;=0.3,INDEX(价格表!$B$4:$I$31,M937,2),IF(AND(J937&gt;0.3,J937&lt;=1),INDEX(价格表!$B$4:$I$31,M937,3),IF(AND(J937&gt;1,J937&lt;=2.2),INDEX(价格表!$B$4:$I$31,M937,4),IF(AND(J937&gt;2.2,J937&lt;=3.3),INDEX(价格表!$B$4:$I$31,M937,5),IF(AND(J937&gt;3.3,J937&lt;=4),INDEX(价格表!$B$4:$I$31,M937,6),IF(AND(J937&gt;4,J937&lt;=5.5),INDEX(价格表!$B$4:$I$31,M937,7),IF(J937&gt;5.5,2.6+INDEX(价格表!$B$4:$I$31,M937,8)*L937)))))))</f>
        <v>2.15</v>
      </c>
    </row>
    <row r="938" spans="1:14">
      <c r="A938" s="20">
        <v>4310939876216</v>
      </c>
      <c r="B938" s="18" t="s">
        <v>16</v>
      </c>
      <c r="C938" s="21">
        <v>20201212</v>
      </c>
      <c r="D938" s="21">
        <v>610538201209</v>
      </c>
      <c r="E938" s="21" t="s">
        <v>16</v>
      </c>
      <c r="F938" s="21">
        <v>20201222</v>
      </c>
      <c r="G938" s="21" t="s">
        <v>17</v>
      </c>
      <c r="H938" s="21" t="s">
        <v>63</v>
      </c>
      <c r="I938" s="21" t="s">
        <v>274</v>
      </c>
      <c r="J938" s="21">
        <v>1.5</v>
      </c>
      <c r="K938" s="21" t="s">
        <v>20</v>
      </c>
      <c r="L938">
        <f t="shared" si="14"/>
        <v>2</v>
      </c>
      <c r="M938">
        <f>MATCH(H:H,价格表!$B$4:$B$35,0)</f>
        <v>21</v>
      </c>
      <c r="N938" s="27">
        <f>IF(J938&lt;=0.3,INDEX(价格表!$B$4:$I$31,M938,2),IF(AND(J938&gt;0.3,J938&lt;=1),INDEX(价格表!$B$4:$I$31,M938,3),IF(AND(J938&gt;1,J938&lt;=2.2),INDEX(价格表!$B$4:$I$31,M938,4),IF(AND(J938&gt;2.2,J938&lt;=3.3),INDEX(价格表!$B$4:$I$31,M938,5),IF(AND(J938&gt;3.3,J938&lt;=4),INDEX(价格表!$B$4:$I$31,M938,6),IF(AND(J938&gt;4,J938&lt;=5.5),INDEX(价格表!$B$4:$I$31,M938,7),IF(J938&gt;5.5,2.6+INDEX(价格表!$B$4:$I$31,M938,8)*L938)))))))</f>
        <v>2.15</v>
      </c>
    </row>
    <row r="939" spans="1:14">
      <c r="A939" s="20">
        <v>4310939876217</v>
      </c>
      <c r="B939" s="18" t="s">
        <v>16</v>
      </c>
      <c r="C939" s="21">
        <v>20201212</v>
      </c>
      <c r="D939" s="21">
        <v>610538201209</v>
      </c>
      <c r="E939" s="21" t="s">
        <v>16</v>
      </c>
      <c r="F939" s="21">
        <v>20201222</v>
      </c>
      <c r="G939" s="21" t="s">
        <v>17</v>
      </c>
      <c r="H939" s="21" t="s">
        <v>21</v>
      </c>
      <c r="I939" s="21" t="s">
        <v>201</v>
      </c>
      <c r="J939" s="21">
        <v>1.52</v>
      </c>
      <c r="K939" s="21" t="s">
        <v>20</v>
      </c>
      <c r="L939">
        <f t="shared" si="14"/>
        <v>2</v>
      </c>
      <c r="M939">
        <f>MATCH(H:H,价格表!$B$4:$B$35,0)</f>
        <v>20</v>
      </c>
      <c r="N939" s="27">
        <f>IF(J939&lt;=0.3,INDEX(价格表!$B$4:$I$31,M939,2),IF(AND(J939&gt;0.3,J939&lt;=1),INDEX(价格表!$B$4:$I$31,M939,3),IF(AND(J939&gt;1,J939&lt;=2.2),INDEX(价格表!$B$4:$I$31,M939,4),IF(AND(J939&gt;2.2,J939&lt;=3.3),INDEX(价格表!$B$4:$I$31,M939,5),IF(AND(J939&gt;3.3,J939&lt;=4),INDEX(价格表!$B$4:$I$31,M939,6),IF(AND(J939&gt;4,J939&lt;=5.5),INDEX(价格表!$B$4:$I$31,M939,7),IF(J939&gt;5.5,2.6+INDEX(价格表!$B$4:$I$31,M939,8)*L939)))))))</f>
        <v>2.15</v>
      </c>
    </row>
    <row r="940" spans="1:14">
      <c r="A940" s="20">
        <v>4310939876219</v>
      </c>
      <c r="B940" s="18" t="s">
        <v>16</v>
      </c>
      <c r="C940" s="21">
        <v>20201212</v>
      </c>
      <c r="D940" s="21">
        <v>610538201209</v>
      </c>
      <c r="E940" s="21" t="s">
        <v>16</v>
      </c>
      <c r="F940" s="21">
        <v>20201222</v>
      </c>
      <c r="G940" s="21" t="s">
        <v>17</v>
      </c>
      <c r="H940" s="21" t="s">
        <v>45</v>
      </c>
      <c r="I940" s="21" t="s">
        <v>137</v>
      </c>
      <c r="J940" s="21">
        <v>1.5</v>
      </c>
      <c r="K940" s="21" t="s">
        <v>20</v>
      </c>
      <c r="L940">
        <f t="shared" si="14"/>
        <v>2</v>
      </c>
      <c r="M940">
        <f>MATCH(H:H,价格表!$B$4:$B$35,0)</f>
        <v>9</v>
      </c>
      <c r="N940" s="27">
        <f>IF(J940&lt;=0.3,INDEX(价格表!$B$4:$I$31,M940,2),IF(AND(J940&gt;0.3,J940&lt;=1),INDEX(价格表!$B$4:$I$31,M940,3),IF(AND(J940&gt;1,J940&lt;=2.2),INDEX(价格表!$B$4:$I$31,M940,4),IF(AND(J940&gt;2.2,J940&lt;=3.3),INDEX(价格表!$B$4:$I$31,M940,5),IF(AND(J940&gt;3.3,J940&lt;=4),INDEX(价格表!$B$4:$I$31,M940,6),IF(AND(J940&gt;4,J940&lt;=5.5),INDEX(价格表!$B$4:$I$31,M940,7),IF(J940&gt;5.5,2.6+INDEX(价格表!$B$4:$I$31,M940,8)*L940)))))))</f>
        <v>2.15</v>
      </c>
    </row>
    <row r="941" spans="1:14">
      <c r="A941" s="20">
        <v>4310939876220</v>
      </c>
      <c r="B941" s="18" t="s">
        <v>16</v>
      </c>
      <c r="C941" s="21">
        <v>20201212</v>
      </c>
      <c r="D941" s="21">
        <v>610538201209</v>
      </c>
      <c r="E941" s="21" t="s">
        <v>16</v>
      </c>
      <c r="F941" s="21">
        <v>20201222</v>
      </c>
      <c r="G941" s="21" t="s">
        <v>17</v>
      </c>
      <c r="H941" s="21" t="s">
        <v>82</v>
      </c>
      <c r="I941" s="21" t="s">
        <v>83</v>
      </c>
      <c r="J941" s="21">
        <v>1.46</v>
      </c>
      <c r="K941" s="21" t="s">
        <v>20</v>
      </c>
      <c r="L941">
        <f t="shared" si="14"/>
        <v>2</v>
      </c>
      <c r="M941">
        <f>MATCH(H:H,价格表!$B$4:$B$35,0)</f>
        <v>2</v>
      </c>
      <c r="N941" s="27">
        <f>IF(J941&lt;=0.3,INDEX(价格表!$B$4:$I$31,M941,2),IF(AND(J941&gt;0.3,J941&lt;=1),INDEX(价格表!$B$4:$I$31,M941,3),IF(AND(J941&gt;1,J941&lt;=2.2),INDEX(价格表!$B$4:$I$31,M941,4),IF(AND(J941&gt;2.2,J941&lt;=3.3),INDEX(价格表!$B$4:$I$31,M941,5),IF(AND(J941&gt;3.3,J941&lt;=4),INDEX(价格表!$B$4:$I$31,M941,6),IF(AND(J941&gt;4,J941&lt;=5.5),INDEX(价格表!$B$4:$I$31,M941,7),IF(J941&gt;5.5,2.6+INDEX(价格表!$B$4:$I$31,M941,8)*L941)))))))</f>
        <v>2.15</v>
      </c>
    </row>
    <row r="942" spans="1:14">
      <c r="A942" s="20">
        <v>4310939876222</v>
      </c>
      <c r="B942" s="18" t="s">
        <v>16</v>
      </c>
      <c r="C942" s="21">
        <v>20201212</v>
      </c>
      <c r="D942" s="21">
        <v>610538201209</v>
      </c>
      <c r="E942" s="21" t="s">
        <v>16</v>
      </c>
      <c r="F942" s="21">
        <v>20201222</v>
      </c>
      <c r="G942" s="21" t="s">
        <v>17</v>
      </c>
      <c r="H942" s="21" t="s">
        <v>39</v>
      </c>
      <c r="I942" s="21" t="s">
        <v>235</v>
      </c>
      <c r="J942" s="21">
        <v>1.44</v>
      </c>
      <c r="K942" s="21" t="s">
        <v>20</v>
      </c>
      <c r="L942">
        <f t="shared" si="14"/>
        <v>2</v>
      </c>
      <c r="M942">
        <f>MATCH(H:H,价格表!$B$4:$B$35,0)</f>
        <v>23</v>
      </c>
      <c r="N942" s="27">
        <f>IF(J942&lt;=0.3,INDEX(价格表!$B$4:$I$31,M942,2),IF(AND(J942&gt;0.3,J942&lt;=1),INDEX(价格表!$B$4:$I$31,M942,3),IF(AND(J942&gt;1,J942&lt;=2.2),INDEX(价格表!$B$4:$I$31,M942,4),IF(AND(J942&gt;2.2,J942&lt;=3.3),INDEX(价格表!$B$4:$I$31,M942,5),IF(AND(J942&gt;3.3,J942&lt;=4),INDEX(价格表!$B$4:$I$31,M942,6),IF(AND(J942&gt;4,J942&lt;=5.5),INDEX(价格表!$B$4:$I$31,M942,7),IF(J942&gt;5.5,2.6+INDEX(价格表!$B$4:$I$31,M942,8)*L942)))))))</f>
        <v>2.15</v>
      </c>
    </row>
    <row r="943" spans="1:14">
      <c r="A943" s="20">
        <v>4310939876223</v>
      </c>
      <c r="B943" s="18" t="s">
        <v>16</v>
      </c>
      <c r="C943" s="21">
        <v>20201212</v>
      </c>
      <c r="D943" s="21">
        <v>610538201209</v>
      </c>
      <c r="E943" s="21" t="s">
        <v>16</v>
      </c>
      <c r="F943" s="21">
        <v>20201222</v>
      </c>
      <c r="G943" s="21" t="s">
        <v>17</v>
      </c>
      <c r="H943" s="21" t="s">
        <v>45</v>
      </c>
      <c r="I943" s="21" t="s">
        <v>143</v>
      </c>
      <c r="J943" s="21">
        <v>1.46</v>
      </c>
      <c r="K943" s="21" t="s">
        <v>20</v>
      </c>
      <c r="L943">
        <f t="shared" si="14"/>
        <v>2</v>
      </c>
      <c r="M943">
        <f>MATCH(H:H,价格表!$B$4:$B$35,0)</f>
        <v>9</v>
      </c>
      <c r="N943" s="27">
        <f>IF(J943&lt;=0.3,INDEX(价格表!$B$4:$I$31,M943,2),IF(AND(J943&gt;0.3,J943&lt;=1),INDEX(价格表!$B$4:$I$31,M943,3),IF(AND(J943&gt;1,J943&lt;=2.2),INDEX(价格表!$B$4:$I$31,M943,4),IF(AND(J943&gt;2.2,J943&lt;=3.3),INDEX(价格表!$B$4:$I$31,M943,5),IF(AND(J943&gt;3.3,J943&lt;=4),INDEX(价格表!$B$4:$I$31,M943,6),IF(AND(J943&gt;4,J943&lt;=5.5),INDEX(价格表!$B$4:$I$31,M943,7),IF(J943&gt;5.5,2.6+INDEX(价格表!$B$4:$I$31,M943,8)*L943)))))))</f>
        <v>2.15</v>
      </c>
    </row>
    <row r="944" spans="1:14">
      <c r="A944" s="20">
        <v>4310939876744</v>
      </c>
      <c r="B944" s="18" t="s">
        <v>16</v>
      </c>
      <c r="C944" s="21">
        <v>20201212</v>
      </c>
      <c r="D944" s="21">
        <v>610538201209</v>
      </c>
      <c r="E944" s="21" t="s">
        <v>16</v>
      </c>
      <c r="F944" s="21">
        <v>20201222</v>
      </c>
      <c r="G944" s="21" t="s">
        <v>17</v>
      </c>
      <c r="H944" s="21" t="s">
        <v>75</v>
      </c>
      <c r="I944" s="21" t="s">
        <v>76</v>
      </c>
      <c r="J944" s="21">
        <v>1.42</v>
      </c>
      <c r="K944" s="21" t="s">
        <v>20</v>
      </c>
      <c r="L944">
        <f t="shared" si="14"/>
        <v>2</v>
      </c>
      <c r="M944">
        <f>MATCH(H:H,价格表!$B$4:$B$35,0)</f>
        <v>24</v>
      </c>
      <c r="N944" s="27">
        <f>IF(J944&lt;=0.3,INDEX(价格表!$B$4:$I$31,M944,2),IF(AND(J944&gt;0.3,J944&lt;=1),INDEX(价格表!$B$4:$I$31,M944,3),IF(AND(J944&gt;1,J944&lt;=2.2),INDEX(价格表!$B$4:$I$31,M944,4),IF(AND(J944&gt;2.2,J944&lt;=3.3),INDEX(价格表!$B$4:$I$31,M944,5),IF(AND(J944&gt;3.3,J944&lt;=4),INDEX(价格表!$B$4:$I$31,M944,6),IF(AND(J944&gt;4,J944&lt;=5.5),INDEX(价格表!$B$4:$I$31,M944,7),IF(J944&gt;5.5,2.6+INDEX(价格表!$B$4:$I$31,M944,8)*L944)))))))</f>
        <v>2.15</v>
      </c>
    </row>
    <row r="945" spans="1:14">
      <c r="A945" s="20">
        <v>4310939876747</v>
      </c>
      <c r="B945" s="18" t="s">
        <v>16</v>
      </c>
      <c r="C945" s="21">
        <v>20201212</v>
      </c>
      <c r="D945" s="21">
        <v>610538201209</v>
      </c>
      <c r="E945" s="21" t="s">
        <v>16</v>
      </c>
      <c r="F945" s="21">
        <v>20201222</v>
      </c>
      <c r="G945" s="21" t="s">
        <v>17</v>
      </c>
      <c r="H945" s="21" t="s">
        <v>73</v>
      </c>
      <c r="I945" s="21" t="s">
        <v>218</v>
      </c>
      <c r="J945" s="21">
        <v>1.55</v>
      </c>
      <c r="K945" s="21" t="s">
        <v>20</v>
      </c>
      <c r="L945">
        <f t="shared" si="14"/>
        <v>2</v>
      </c>
      <c r="M945">
        <f>MATCH(H:H,价格表!$B$4:$B$35,0)</f>
        <v>7</v>
      </c>
      <c r="N945" s="27">
        <f>IF(J945&lt;=0.3,INDEX(价格表!$B$4:$I$31,M945,2),IF(AND(J945&gt;0.3,J945&lt;=1),INDEX(价格表!$B$4:$I$31,M945,3),IF(AND(J945&gt;1,J945&lt;=2.2),INDEX(价格表!$B$4:$I$31,M945,4),IF(AND(J945&gt;2.2,J945&lt;=3.3),INDEX(价格表!$B$4:$I$31,M945,5),IF(AND(J945&gt;3.3,J945&lt;=4),INDEX(价格表!$B$4:$I$31,M945,6),IF(AND(J945&gt;4,J945&lt;=5.5),INDEX(价格表!$B$4:$I$31,M945,7),IF(J945&gt;5.5,2.6+INDEX(价格表!$B$4:$I$31,M945,8)*L945)))))))</f>
        <v>2.15</v>
      </c>
    </row>
    <row r="946" spans="1:14">
      <c r="A946" s="20">
        <v>4310939876749</v>
      </c>
      <c r="B946" s="18" t="s">
        <v>16</v>
      </c>
      <c r="C946" s="21">
        <v>20201212</v>
      </c>
      <c r="D946" s="21">
        <v>610538201209</v>
      </c>
      <c r="E946" s="21" t="s">
        <v>16</v>
      </c>
      <c r="F946" s="21">
        <v>20201222</v>
      </c>
      <c r="G946" s="21" t="s">
        <v>17</v>
      </c>
      <c r="H946" s="21" t="s">
        <v>56</v>
      </c>
      <c r="I946" s="21" t="s">
        <v>233</v>
      </c>
      <c r="J946" s="21">
        <v>1.46</v>
      </c>
      <c r="K946" s="21" t="s">
        <v>20</v>
      </c>
      <c r="L946">
        <f t="shared" si="14"/>
        <v>2</v>
      </c>
      <c r="M946">
        <f>MATCH(H:H,价格表!$B$4:$B$35,0)</f>
        <v>11</v>
      </c>
      <c r="N946" s="27">
        <f>IF(J946&lt;=0.3,INDEX(价格表!$B$4:$I$31,M946,2),IF(AND(J946&gt;0.3,J946&lt;=1),INDEX(价格表!$B$4:$I$31,M946,3),IF(AND(J946&gt;1,J946&lt;=2.2),INDEX(价格表!$B$4:$I$31,M946,4),IF(AND(J946&gt;2.2,J946&lt;=3.3),INDEX(价格表!$B$4:$I$31,M946,5),IF(AND(J946&gt;3.3,J946&lt;=4),INDEX(价格表!$B$4:$I$31,M946,6),IF(AND(J946&gt;4,J946&lt;=5.5),INDEX(价格表!$B$4:$I$31,M946,7),IF(J946&gt;5.5,2.6+INDEX(价格表!$B$4:$I$31,M946,8)*L946)))))))</f>
        <v>2.15</v>
      </c>
    </row>
    <row r="947" spans="1:14">
      <c r="A947" s="20">
        <v>4310939876751</v>
      </c>
      <c r="B947" s="18" t="s">
        <v>16</v>
      </c>
      <c r="C947" s="21">
        <v>20201212</v>
      </c>
      <c r="D947" s="21">
        <v>610538201209</v>
      </c>
      <c r="E947" s="21" t="s">
        <v>16</v>
      </c>
      <c r="F947" s="21">
        <v>20201222</v>
      </c>
      <c r="G947" s="21" t="s">
        <v>17</v>
      </c>
      <c r="H947" s="21" t="s">
        <v>88</v>
      </c>
      <c r="I947" s="21" t="s">
        <v>101</v>
      </c>
      <c r="J947" s="21">
        <v>1.45</v>
      </c>
      <c r="K947" s="21" t="s">
        <v>20</v>
      </c>
      <c r="L947">
        <f t="shared" si="14"/>
        <v>2</v>
      </c>
      <c r="M947">
        <f>MATCH(H:H,价格表!$B$4:$B$35,0)</f>
        <v>19</v>
      </c>
      <c r="N947" s="27">
        <f>IF(J947&lt;=0.3,INDEX(价格表!$B$4:$I$31,M947,2),IF(AND(J947&gt;0.3,J947&lt;=1),INDEX(价格表!$B$4:$I$31,M947,3),IF(AND(J947&gt;1,J947&lt;=2.2),INDEX(价格表!$B$4:$I$31,M947,4),IF(AND(J947&gt;2.2,J947&lt;=3.3),INDEX(价格表!$B$4:$I$31,M947,5),IF(AND(J947&gt;3.3,J947&lt;=4),INDEX(价格表!$B$4:$I$31,M947,6),IF(AND(J947&gt;4,J947&lt;=5.5),INDEX(价格表!$B$4:$I$31,M947,7),IF(J947&gt;5.5,2.6+INDEX(价格表!$B$4:$I$31,M947,8)*L947)))))))</f>
        <v>2.15</v>
      </c>
    </row>
    <row r="948" spans="1:14">
      <c r="A948" s="20">
        <v>4310939876752</v>
      </c>
      <c r="B948" s="18" t="s">
        <v>16</v>
      </c>
      <c r="C948" s="21">
        <v>20201212</v>
      </c>
      <c r="D948" s="21">
        <v>610538201209</v>
      </c>
      <c r="E948" s="21" t="s">
        <v>16</v>
      </c>
      <c r="F948" s="21">
        <v>20201222</v>
      </c>
      <c r="G948" s="21" t="s">
        <v>17</v>
      </c>
      <c r="H948" s="21" t="s">
        <v>73</v>
      </c>
      <c r="I948" s="21" t="s">
        <v>91</v>
      </c>
      <c r="J948" s="21">
        <v>1.45</v>
      </c>
      <c r="K948" s="21" t="s">
        <v>20</v>
      </c>
      <c r="L948">
        <f t="shared" si="14"/>
        <v>2</v>
      </c>
      <c r="M948">
        <f>MATCH(H:H,价格表!$B$4:$B$35,0)</f>
        <v>7</v>
      </c>
      <c r="N948" s="27">
        <f>IF(J948&lt;=0.3,INDEX(价格表!$B$4:$I$31,M948,2),IF(AND(J948&gt;0.3,J948&lt;=1),INDEX(价格表!$B$4:$I$31,M948,3),IF(AND(J948&gt;1,J948&lt;=2.2),INDEX(价格表!$B$4:$I$31,M948,4),IF(AND(J948&gt;2.2,J948&lt;=3.3),INDEX(价格表!$B$4:$I$31,M948,5),IF(AND(J948&gt;3.3,J948&lt;=4),INDEX(价格表!$B$4:$I$31,M948,6),IF(AND(J948&gt;4,J948&lt;=5.5),INDEX(价格表!$B$4:$I$31,M948,7),IF(J948&gt;5.5,2.6+INDEX(价格表!$B$4:$I$31,M948,8)*L948)))))))</f>
        <v>2.15</v>
      </c>
    </row>
    <row r="949" spans="1:14">
      <c r="A949" s="20">
        <v>4310939876753</v>
      </c>
      <c r="B949" s="18" t="s">
        <v>16</v>
      </c>
      <c r="C949" s="21">
        <v>20201212</v>
      </c>
      <c r="D949" s="21">
        <v>610538201209</v>
      </c>
      <c r="E949" s="21" t="s">
        <v>16</v>
      </c>
      <c r="F949" s="21">
        <v>20201222</v>
      </c>
      <c r="G949" s="21" t="s">
        <v>17</v>
      </c>
      <c r="H949" s="21" t="s">
        <v>73</v>
      </c>
      <c r="I949" s="21" t="s">
        <v>80</v>
      </c>
      <c r="J949" s="21">
        <v>1.43</v>
      </c>
      <c r="K949" s="21" t="s">
        <v>20</v>
      </c>
      <c r="L949">
        <f t="shared" si="14"/>
        <v>2</v>
      </c>
      <c r="M949">
        <f>MATCH(H:H,价格表!$B$4:$B$35,0)</f>
        <v>7</v>
      </c>
      <c r="N949" s="27">
        <f>IF(J949&lt;=0.3,INDEX(价格表!$B$4:$I$31,M949,2),IF(AND(J949&gt;0.3,J949&lt;=1),INDEX(价格表!$B$4:$I$31,M949,3),IF(AND(J949&gt;1,J949&lt;=2.2),INDEX(价格表!$B$4:$I$31,M949,4),IF(AND(J949&gt;2.2,J949&lt;=3.3),INDEX(价格表!$B$4:$I$31,M949,5),IF(AND(J949&gt;3.3,J949&lt;=4),INDEX(价格表!$B$4:$I$31,M949,6),IF(AND(J949&gt;4,J949&lt;=5.5),INDEX(价格表!$B$4:$I$31,M949,7),IF(J949&gt;5.5,2.6+INDEX(价格表!$B$4:$I$31,M949,8)*L949)))))))</f>
        <v>2.15</v>
      </c>
    </row>
    <row r="950" spans="1:14">
      <c r="A950" s="20">
        <v>4310939877954</v>
      </c>
      <c r="B950" s="18" t="s">
        <v>16</v>
      </c>
      <c r="C950" s="21">
        <v>20201212</v>
      </c>
      <c r="D950" s="21">
        <v>610538201209</v>
      </c>
      <c r="E950" s="21" t="s">
        <v>16</v>
      </c>
      <c r="F950" s="21">
        <v>20201222</v>
      </c>
      <c r="G950" s="21" t="s">
        <v>17</v>
      </c>
      <c r="H950" s="21" t="s">
        <v>54</v>
      </c>
      <c r="I950" s="21" t="s">
        <v>78</v>
      </c>
      <c r="J950" s="21">
        <v>1.45</v>
      </c>
      <c r="K950" s="21" t="s">
        <v>20</v>
      </c>
      <c r="L950">
        <f t="shared" si="14"/>
        <v>2</v>
      </c>
      <c r="M950">
        <f>MATCH(H:H,价格表!$B$4:$B$35,0)</f>
        <v>14</v>
      </c>
      <c r="N950" s="27">
        <f>IF(J950&lt;=0.3,INDEX(价格表!$B$4:$I$31,M950,2),IF(AND(J950&gt;0.3,J950&lt;=1),INDEX(价格表!$B$4:$I$31,M950,3),IF(AND(J950&gt;1,J950&lt;=2.2),INDEX(价格表!$B$4:$I$31,M950,4),IF(AND(J950&gt;2.2,J950&lt;=3.3),INDEX(价格表!$B$4:$I$31,M950,5),IF(AND(J950&gt;3.3,J950&lt;=4),INDEX(价格表!$B$4:$I$31,M950,6),IF(AND(J950&gt;4,J950&lt;=5.5),INDEX(价格表!$B$4:$I$31,M950,7),IF(J950&gt;5.5,2.6+INDEX(价格表!$B$4:$I$31,M950,8)*L950)))))))</f>
        <v>2.15</v>
      </c>
    </row>
    <row r="951" spans="1:14">
      <c r="A951" s="20">
        <v>4310939877955</v>
      </c>
      <c r="B951" s="18" t="s">
        <v>16</v>
      </c>
      <c r="C951" s="21">
        <v>20201212</v>
      </c>
      <c r="D951" s="21">
        <v>610538201209</v>
      </c>
      <c r="E951" s="21" t="s">
        <v>16</v>
      </c>
      <c r="F951" s="21">
        <v>20201222</v>
      </c>
      <c r="G951" s="21" t="s">
        <v>17</v>
      </c>
      <c r="H951" s="21" t="s">
        <v>35</v>
      </c>
      <c r="I951" s="21" t="s">
        <v>224</v>
      </c>
      <c r="J951" s="21">
        <v>1.45</v>
      </c>
      <c r="K951" s="21" t="s">
        <v>20</v>
      </c>
      <c r="L951">
        <f t="shared" si="14"/>
        <v>2</v>
      </c>
      <c r="M951">
        <f>MATCH(H:H,价格表!$B$4:$B$35,0)</f>
        <v>22</v>
      </c>
      <c r="N951" s="27">
        <f>IF(J951&lt;=0.3,INDEX(价格表!$B$4:$I$31,M951,2),IF(AND(J951&gt;0.3,J951&lt;=1),INDEX(价格表!$B$4:$I$31,M951,3),IF(AND(J951&gt;1,J951&lt;=2.2),INDEX(价格表!$B$4:$I$31,M951,4),IF(AND(J951&gt;2.2,J951&lt;=3.3),INDEX(价格表!$B$4:$I$31,M951,5),IF(AND(J951&gt;3.3,J951&lt;=4),INDEX(价格表!$B$4:$I$31,M951,6),IF(AND(J951&gt;4,J951&lt;=5.5),INDEX(价格表!$B$4:$I$31,M951,7),IF(J951&gt;5.5,2.6+INDEX(价格表!$B$4:$I$31,M951,8)*L951)))))))</f>
        <v>2.15</v>
      </c>
    </row>
    <row r="952" spans="1:14">
      <c r="A952" s="20">
        <v>4310939877957</v>
      </c>
      <c r="B952" s="18" t="s">
        <v>16</v>
      </c>
      <c r="C952" s="21">
        <v>20201212</v>
      </c>
      <c r="D952" s="21">
        <v>610538201209</v>
      </c>
      <c r="E952" s="21" t="s">
        <v>16</v>
      </c>
      <c r="F952" s="21">
        <v>20201222</v>
      </c>
      <c r="G952" s="21" t="s">
        <v>17</v>
      </c>
      <c r="H952" s="21" t="s">
        <v>73</v>
      </c>
      <c r="I952" s="21" t="s">
        <v>138</v>
      </c>
      <c r="J952" s="21">
        <v>1.46</v>
      </c>
      <c r="K952" s="21" t="s">
        <v>20</v>
      </c>
      <c r="L952">
        <f t="shared" si="14"/>
        <v>2</v>
      </c>
      <c r="M952">
        <f>MATCH(H:H,价格表!$B$4:$B$35,0)</f>
        <v>7</v>
      </c>
      <c r="N952" s="27">
        <f>IF(J952&lt;=0.3,INDEX(价格表!$B$4:$I$31,M952,2),IF(AND(J952&gt;0.3,J952&lt;=1),INDEX(价格表!$B$4:$I$31,M952,3),IF(AND(J952&gt;1,J952&lt;=2.2),INDEX(价格表!$B$4:$I$31,M952,4),IF(AND(J952&gt;2.2,J952&lt;=3.3),INDEX(价格表!$B$4:$I$31,M952,5),IF(AND(J952&gt;3.3,J952&lt;=4),INDEX(价格表!$B$4:$I$31,M952,6),IF(AND(J952&gt;4,J952&lt;=5.5),INDEX(价格表!$B$4:$I$31,M952,7),IF(J952&gt;5.5,2.6+INDEX(价格表!$B$4:$I$31,M952,8)*L952)))))))</f>
        <v>2.15</v>
      </c>
    </row>
    <row r="953" spans="1:14">
      <c r="A953" s="20">
        <v>4310939877958</v>
      </c>
      <c r="B953" s="18" t="s">
        <v>16</v>
      </c>
      <c r="C953" s="21">
        <v>20201212</v>
      </c>
      <c r="D953" s="21">
        <v>610538201209</v>
      </c>
      <c r="E953" s="21" t="s">
        <v>16</v>
      </c>
      <c r="F953" s="21">
        <v>20201222</v>
      </c>
      <c r="G953" s="21" t="s">
        <v>17</v>
      </c>
      <c r="H953" s="21" t="s">
        <v>37</v>
      </c>
      <c r="I953" s="21" t="s">
        <v>103</v>
      </c>
      <c r="J953" s="21">
        <v>1.55</v>
      </c>
      <c r="K953" s="21" t="s">
        <v>20</v>
      </c>
      <c r="L953">
        <f t="shared" si="14"/>
        <v>2</v>
      </c>
      <c r="M953">
        <f>MATCH(H:H,价格表!$B$4:$B$35,0)</f>
        <v>12</v>
      </c>
      <c r="N953" s="27">
        <f>IF(J953&lt;=0.3,INDEX(价格表!$B$4:$I$31,M953,2),IF(AND(J953&gt;0.3,J953&lt;=1),INDEX(价格表!$B$4:$I$31,M953,3),IF(AND(J953&gt;1,J953&lt;=2.2),INDEX(价格表!$B$4:$I$31,M953,4),IF(AND(J953&gt;2.2,J953&lt;=3.3),INDEX(价格表!$B$4:$I$31,M953,5),IF(AND(J953&gt;3.3,J953&lt;=4),INDEX(价格表!$B$4:$I$31,M953,6),IF(AND(J953&gt;4,J953&lt;=5.5),INDEX(价格表!$B$4:$I$31,M953,7),IF(J953&gt;5.5,2.6+INDEX(价格表!$B$4:$I$31,M953,8)*L953)))))))</f>
        <v>2.15</v>
      </c>
    </row>
    <row r="954" spans="1:14">
      <c r="A954" s="20">
        <v>4310939877960</v>
      </c>
      <c r="B954" s="18" t="s">
        <v>16</v>
      </c>
      <c r="C954" s="21">
        <v>20201212</v>
      </c>
      <c r="D954" s="21">
        <v>610538201209</v>
      </c>
      <c r="E954" s="21" t="s">
        <v>16</v>
      </c>
      <c r="F954" s="21">
        <v>20201222</v>
      </c>
      <c r="G954" s="21" t="s">
        <v>17</v>
      </c>
      <c r="H954" s="21" t="s">
        <v>33</v>
      </c>
      <c r="I954" s="21" t="s">
        <v>34</v>
      </c>
      <c r="J954" s="21">
        <v>1.44</v>
      </c>
      <c r="K954" s="21" t="s">
        <v>20</v>
      </c>
      <c r="L954">
        <f t="shared" si="14"/>
        <v>2</v>
      </c>
      <c r="M954">
        <f>MATCH(H:H,价格表!$B$4:$B$35,0)</f>
        <v>13</v>
      </c>
      <c r="N954" s="27">
        <f>IF(J954&lt;=0.3,INDEX(价格表!$B$4:$I$31,M954,2),IF(AND(J954&gt;0.3,J954&lt;=1),INDEX(价格表!$B$4:$I$31,M954,3),IF(AND(J954&gt;1,J954&lt;=2.2),INDEX(价格表!$B$4:$I$31,M954,4),IF(AND(J954&gt;2.2,J954&lt;=3.3),INDEX(价格表!$B$4:$I$31,M954,5),IF(AND(J954&gt;3.3,J954&lt;=4),INDEX(价格表!$B$4:$I$31,M954,6),IF(AND(J954&gt;4,J954&lt;=5.5),INDEX(价格表!$B$4:$I$31,M954,7),IF(J954&gt;5.5,2.6+INDEX(价格表!$B$4:$I$31,M954,8)*L954)))))))</f>
        <v>2.15</v>
      </c>
    </row>
    <row r="955" spans="1:14">
      <c r="A955" s="20">
        <v>4310939877962</v>
      </c>
      <c r="B955" s="18" t="s">
        <v>16</v>
      </c>
      <c r="C955" s="21">
        <v>20201212</v>
      </c>
      <c r="D955" s="21">
        <v>610538201209</v>
      </c>
      <c r="E955" s="21" t="s">
        <v>16</v>
      </c>
      <c r="F955" s="21">
        <v>20201222</v>
      </c>
      <c r="G955" s="21" t="s">
        <v>17</v>
      </c>
      <c r="H955" s="21" t="s">
        <v>56</v>
      </c>
      <c r="I955" s="21" t="s">
        <v>116</v>
      </c>
      <c r="J955" s="21">
        <v>1.44</v>
      </c>
      <c r="K955" s="21" t="s">
        <v>20</v>
      </c>
      <c r="L955">
        <f t="shared" si="14"/>
        <v>2</v>
      </c>
      <c r="M955">
        <f>MATCH(H:H,价格表!$B$4:$B$35,0)</f>
        <v>11</v>
      </c>
      <c r="N955" s="27">
        <f>IF(J955&lt;=0.3,INDEX(价格表!$B$4:$I$31,M955,2),IF(AND(J955&gt;0.3,J955&lt;=1),INDEX(价格表!$B$4:$I$31,M955,3),IF(AND(J955&gt;1,J955&lt;=2.2),INDEX(价格表!$B$4:$I$31,M955,4),IF(AND(J955&gt;2.2,J955&lt;=3.3),INDEX(价格表!$B$4:$I$31,M955,5),IF(AND(J955&gt;3.3,J955&lt;=4),INDEX(价格表!$B$4:$I$31,M955,6),IF(AND(J955&gt;4,J955&lt;=5.5),INDEX(价格表!$B$4:$I$31,M955,7),IF(J955&gt;5.5,2.6+INDEX(价格表!$B$4:$I$31,M955,8)*L955)))))))</f>
        <v>2.15</v>
      </c>
    </row>
    <row r="956" spans="1:14">
      <c r="A956" s="20">
        <v>4310939877963</v>
      </c>
      <c r="B956" s="18" t="s">
        <v>16</v>
      </c>
      <c r="C956" s="21">
        <v>20201212</v>
      </c>
      <c r="D956" s="21">
        <v>610538201209</v>
      </c>
      <c r="E956" s="21" t="s">
        <v>16</v>
      </c>
      <c r="F956" s="21">
        <v>20201222</v>
      </c>
      <c r="G956" s="21" t="s">
        <v>17</v>
      </c>
      <c r="H956" s="21" t="s">
        <v>27</v>
      </c>
      <c r="I956" s="21" t="s">
        <v>28</v>
      </c>
      <c r="J956" s="21">
        <v>1.45</v>
      </c>
      <c r="K956" s="21" t="s">
        <v>20</v>
      </c>
      <c r="L956">
        <f t="shared" si="14"/>
        <v>2</v>
      </c>
      <c r="M956">
        <f>MATCH(H:H,价格表!$B$4:$B$35,0)</f>
        <v>3</v>
      </c>
      <c r="N956" s="27">
        <f>IF(J956&lt;=0.3,INDEX(价格表!$B$4:$I$31,M956,2),IF(AND(J956&gt;0.3,J956&lt;=1),INDEX(价格表!$B$4:$I$31,M956,3),IF(AND(J956&gt;1,J956&lt;=2.2),INDEX(价格表!$B$4:$I$31,M956,4),IF(AND(J956&gt;2.2,J956&lt;=3.3),INDEX(价格表!$B$4:$I$31,M956,5),IF(AND(J956&gt;3.3,J956&lt;=4),INDEX(价格表!$B$4:$I$31,M956,6),IF(AND(J956&gt;4,J956&lt;=5.5),INDEX(价格表!$B$4:$I$31,M956,7),IF(J956&gt;5.5,2.6+INDEX(价格表!$B$4:$I$31,M956,8)*L956)))))))</f>
        <v>2.15</v>
      </c>
    </row>
    <row r="957" spans="1:14">
      <c r="A957" s="20">
        <v>4310939878444</v>
      </c>
      <c r="B957" s="18" t="s">
        <v>16</v>
      </c>
      <c r="C957" s="21">
        <v>20201212</v>
      </c>
      <c r="D957" s="21">
        <v>610538201209</v>
      </c>
      <c r="E957" s="21" t="s">
        <v>16</v>
      </c>
      <c r="F957" s="21">
        <v>20201222</v>
      </c>
      <c r="G957" s="21" t="s">
        <v>17</v>
      </c>
      <c r="H957" s="21" t="s">
        <v>30</v>
      </c>
      <c r="I957" s="21" t="s">
        <v>144</v>
      </c>
      <c r="J957" s="21">
        <v>1.45</v>
      </c>
      <c r="K957" s="21" t="s">
        <v>20</v>
      </c>
      <c r="L957">
        <f t="shared" si="14"/>
        <v>2</v>
      </c>
      <c r="M957">
        <f>MATCH(H:H,价格表!$B$4:$B$35,0)</f>
        <v>16</v>
      </c>
      <c r="N957" s="27">
        <f>IF(J957&lt;=0.3,INDEX(价格表!$B$4:$I$31,M957,2),IF(AND(J957&gt;0.3,J957&lt;=1),INDEX(价格表!$B$4:$I$31,M957,3),IF(AND(J957&gt;1,J957&lt;=2.2),INDEX(价格表!$B$4:$I$31,M957,4),IF(AND(J957&gt;2.2,J957&lt;=3.3),INDEX(价格表!$B$4:$I$31,M957,5),IF(AND(J957&gt;3.3,J957&lt;=4),INDEX(价格表!$B$4:$I$31,M957,6),IF(AND(J957&gt;4,J957&lt;=5.5),INDEX(价格表!$B$4:$I$31,M957,7),IF(J957&gt;5.5,2.6+INDEX(价格表!$B$4:$I$31,M957,8)*L957)))))))</f>
        <v>2.15</v>
      </c>
    </row>
    <row r="958" spans="1:14">
      <c r="A958" s="20">
        <v>4310939878446</v>
      </c>
      <c r="B958" s="18" t="s">
        <v>16</v>
      </c>
      <c r="C958" s="21">
        <v>20201212</v>
      </c>
      <c r="D958" s="21">
        <v>610538201209</v>
      </c>
      <c r="E958" s="21" t="s">
        <v>16</v>
      </c>
      <c r="F958" s="21">
        <v>20201222</v>
      </c>
      <c r="G958" s="21" t="s">
        <v>17</v>
      </c>
      <c r="H958" s="21" t="s">
        <v>88</v>
      </c>
      <c r="I958" s="21" t="s">
        <v>250</v>
      </c>
      <c r="J958" s="21">
        <v>1.45</v>
      </c>
      <c r="K958" s="21" t="s">
        <v>20</v>
      </c>
      <c r="L958">
        <f t="shared" si="14"/>
        <v>2</v>
      </c>
      <c r="M958">
        <f>MATCH(H:H,价格表!$B$4:$B$35,0)</f>
        <v>19</v>
      </c>
      <c r="N958" s="27">
        <f>IF(J958&lt;=0.3,INDEX(价格表!$B$4:$I$31,M958,2),IF(AND(J958&gt;0.3,J958&lt;=1),INDEX(价格表!$B$4:$I$31,M958,3),IF(AND(J958&gt;1,J958&lt;=2.2),INDEX(价格表!$B$4:$I$31,M958,4),IF(AND(J958&gt;2.2,J958&lt;=3.3),INDEX(价格表!$B$4:$I$31,M958,5),IF(AND(J958&gt;3.3,J958&lt;=4),INDEX(价格表!$B$4:$I$31,M958,6),IF(AND(J958&gt;4,J958&lt;=5.5),INDEX(价格表!$B$4:$I$31,M958,7),IF(J958&gt;5.5,2.6+INDEX(价格表!$B$4:$I$31,M958,8)*L958)))))))</f>
        <v>2.15</v>
      </c>
    </row>
    <row r="959" spans="1:14">
      <c r="A959" s="20">
        <v>4310939878447</v>
      </c>
      <c r="B959" s="18" t="s">
        <v>16</v>
      </c>
      <c r="C959" s="21">
        <v>20201212</v>
      </c>
      <c r="D959" s="21">
        <v>610538201209</v>
      </c>
      <c r="E959" s="21" t="s">
        <v>16</v>
      </c>
      <c r="F959" s="21">
        <v>20201222</v>
      </c>
      <c r="G959" s="21" t="s">
        <v>17</v>
      </c>
      <c r="H959" s="21" t="s">
        <v>68</v>
      </c>
      <c r="I959" s="21" t="s">
        <v>234</v>
      </c>
      <c r="J959" s="21">
        <v>1.47</v>
      </c>
      <c r="K959" s="21" t="s">
        <v>20</v>
      </c>
      <c r="L959">
        <f t="shared" si="14"/>
        <v>2</v>
      </c>
      <c r="M959">
        <f>MATCH(H:H,价格表!$B$4:$B$35,0)</f>
        <v>5</v>
      </c>
      <c r="N959" s="27">
        <f>IF(J959&lt;=0.3,INDEX(价格表!$B$4:$I$31,M959,2),IF(AND(J959&gt;0.3,J959&lt;=1),INDEX(价格表!$B$4:$I$31,M959,3),IF(AND(J959&gt;1,J959&lt;=2.2),INDEX(价格表!$B$4:$I$31,M959,4),IF(AND(J959&gt;2.2,J959&lt;=3.3),INDEX(价格表!$B$4:$I$31,M959,5),IF(AND(J959&gt;3.3,J959&lt;=4),INDEX(价格表!$B$4:$I$31,M959,6),IF(AND(J959&gt;4,J959&lt;=5.5),INDEX(价格表!$B$4:$I$31,M959,7),IF(J959&gt;5.5,2.6+INDEX(价格表!$B$4:$I$31,M959,8)*L959)))))))</f>
        <v>2.15</v>
      </c>
    </row>
    <row r="960" spans="1:14">
      <c r="A960" s="20">
        <v>4310939878448</v>
      </c>
      <c r="B960" s="18" t="s">
        <v>16</v>
      </c>
      <c r="C960" s="21">
        <v>20201212</v>
      </c>
      <c r="D960" s="21">
        <v>610538201209</v>
      </c>
      <c r="E960" s="21" t="s">
        <v>16</v>
      </c>
      <c r="F960" s="21">
        <v>20201222</v>
      </c>
      <c r="G960" s="21" t="s">
        <v>17</v>
      </c>
      <c r="H960" s="21" t="s">
        <v>43</v>
      </c>
      <c r="I960" s="21" t="s">
        <v>217</v>
      </c>
      <c r="J960" s="21">
        <v>1.45</v>
      </c>
      <c r="K960" s="21" t="s">
        <v>20</v>
      </c>
      <c r="L960">
        <f t="shared" si="14"/>
        <v>2</v>
      </c>
      <c r="M960">
        <f>MATCH(H:H,价格表!$B$4:$B$35,0)</f>
        <v>10</v>
      </c>
      <c r="N960" s="27">
        <f>IF(J960&lt;=0.3,INDEX(价格表!$B$4:$I$31,M960,2),IF(AND(J960&gt;0.3,J960&lt;=1),INDEX(价格表!$B$4:$I$31,M960,3),IF(AND(J960&gt;1,J960&lt;=2.2),INDEX(价格表!$B$4:$I$31,M960,4),IF(AND(J960&gt;2.2,J960&lt;=3.3),INDEX(价格表!$B$4:$I$31,M960,5),IF(AND(J960&gt;3.3,J960&lt;=4),INDEX(价格表!$B$4:$I$31,M960,6),IF(AND(J960&gt;4,J960&lt;=5.5),INDEX(价格表!$B$4:$I$31,M960,7),IF(J960&gt;5.5,2.6+INDEX(价格表!$B$4:$I$31,M960,8)*L960)))))))</f>
        <v>2.15</v>
      </c>
    </row>
    <row r="961" spans="1:14">
      <c r="A961" s="20">
        <v>4310939878449</v>
      </c>
      <c r="B961" s="18" t="s">
        <v>16</v>
      </c>
      <c r="C961" s="21">
        <v>20201212</v>
      </c>
      <c r="D961" s="21">
        <v>610538201209</v>
      </c>
      <c r="E961" s="21" t="s">
        <v>16</v>
      </c>
      <c r="F961" s="21">
        <v>20201222</v>
      </c>
      <c r="G961" s="21" t="s">
        <v>17</v>
      </c>
      <c r="H961" s="21" t="s">
        <v>82</v>
      </c>
      <c r="I961" s="21" t="s">
        <v>83</v>
      </c>
      <c r="J961" s="21">
        <v>1.46</v>
      </c>
      <c r="K961" s="21" t="s">
        <v>20</v>
      </c>
      <c r="L961">
        <f t="shared" si="14"/>
        <v>2</v>
      </c>
      <c r="M961">
        <f>MATCH(H:H,价格表!$B$4:$B$35,0)</f>
        <v>2</v>
      </c>
      <c r="N961" s="27">
        <f>IF(J961&lt;=0.3,INDEX(价格表!$B$4:$I$31,M961,2),IF(AND(J961&gt;0.3,J961&lt;=1),INDEX(价格表!$B$4:$I$31,M961,3),IF(AND(J961&gt;1,J961&lt;=2.2),INDEX(价格表!$B$4:$I$31,M961,4),IF(AND(J961&gt;2.2,J961&lt;=3.3),INDEX(价格表!$B$4:$I$31,M961,5),IF(AND(J961&gt;3.3,J961&lt;=4),INDEX(价格表!$B$4:$I$31,M961,6),IF(AND(J961&gt;4,J961&lt;=5.5),INDEX(价格表!$B$4:$I$31,M961,7),IF(J961&gt;5.5,2.6+INDEX(价格表!$B$4:$I$31,M961,8)*L961)))))))</f>
        <v>2.15</v>
      </c>
    </row>
    <row r="962" spans="1:14">
      <c r="A962" s="20">
        <v>4310939878450</v>
      </c>
      <c r="B962" s="18" t="s">
        <v>16</v>
      </c>
      <c r="C962" s="21">
        <v>20201212</v>
      </c>
      <c r="D962" s="21">
        <v>610538201209</v>
      </c>
      <c r="E962" s="21" t="s">
        <v>16</v>
      </c>
      <c r="F962" s="21">
        <v>20201222</v>
      </c>
      <c r="G962" s="21" t="s">
        <v>17</v>
      </c>
      <c r="H962" s="21" t="s">
        <v>27</v>
      </c>
      <c r="I962" s="21" t="s">
        <v>128</v>
      </c>
      <c r="J962" s="21">
        <v>1.47</v>
      </c>
      <c r="K962" s="21" t="s">
        <v>20</v>
      </c>
      <c r="L962">
        <f t="shared" si="14"/>
        <v>2</v>
      </c>
      <c r="M962">
        <f>MATCH(H:H,价格表!$B$4:$B$35,0)</f>
        <v>3</v>
      </c>
      <c r="N962" s="27">
        <f>IF(J962&lt;=0.3,INDEX(价格表!$B$4:$I$31,M962,2),IF(AND(J962&gt;0.3,J962&lt;=1),INDEX(价格表!$B$4:$I$31,M962,3),IF(AND(J962&gt;1,J962&lt;=2.2),INDEX(价格表!$B$4:$I$31,M962,4),IF(AND(J962&gt;2.2,J962&lt;=3.3),INDEX(价格表!$B$4:$I$31,M962,5),IF(AND(J962&gt;3.3,J962&lt;=4),INDEX(价格表!$B$4:$I$31,M962,6),IF(AND(J962&gt;4,J962&lt;=5.5),INDEX(价格表!$B$4:$I$31,M962,7),IF(J962&gt;5.5,2.6+INDEX(价格表!$B$4:$I$31,M962,8)*L962)))))))</f>
        <v>2.15</v>
      </c>
    </row>
    <row r="963" spans="1:14">
      <c r="A963" s="20">
        <v>4310939878451</v>
      </c>
      <c r="B963" s="18" t="s">
        <v>16</v>
      </c>
      <c r="C963" s="21">
        <v>20201212</v>
      </c>
      <c r="D963" s="21">
        <v>610538201209</v>
      </c>
      <c r="E963" s="21" t="s">
        <v>16</v>
      </c>
      <c r="F963" s="21">
        <v>20201222</v>
      </c>
      <c r="G963" s="21" t="s">
        <v>17</v>
      </c>
      <c r="H963" s="21" t="s">
        <v>54</v>
      </c>
      <c r="I963" s="21" t="s">
        <v>55</v>
      </c>
      <c r="J963" s="21">
        <v>1.56</v>
      </c>
      <c r="K963" s="21" t="s">
        <v>20</v>
      </c>
      <c r="L963">
        <f t="shared" si="14"/>
        <v>2</v>
      </c>
      <c r="M963">
        <f>MATCH(H:H,价格表!$B$4:$B$35,0)</f>
        <v>14</v>
      </c>
      <c r="N963" s="27">
        <f>IF(J963&lt;=0.3,INDEX(价格表!$B$4:$I$31,M963,2),IF(AND(J963&gt;0.3,J963&lt;=1),INDEX(价格表!$B$4:$I$31,M963,3),IF(AND(J963&gt;1,J963&lt;=2.2),INDEX(价格表!$B$4:$I$31,M963,4),IF(AND(J963&gt;2.2,J963&lt;=3.3),INDEX(价格表!$B$4:$I$31,M963,5),IF(AND(J963&gt;3.3,J963&lt;=4),INDEX(价格表!$B$4:$I$31,M963,6),IF(AND(J963&gt;4,J963&lt;=5.5),INDEX(价格表!$B$4:$I$31,M963,7),IF(J963&gt;5.5,2.6+INDEX(价格表!$B$4:$I$31,M963,8)*L963)))))))</f>
        <v>2.15</v>
      </c>
    </row>
    <row r="964" spans="1:14">
      <c r="A964" s="20">
        <v>4310939878452</v>
      </c>
      <c r="B964" s="18" t="s">
        <v>16</v>
      </c>
      <c r="C964" s="21">
        <v>20201212</v>
      </c>
      <c r="D964" s="21">
        <v>610538201209</v>
      </c>
      <c r="E964" s="21" t="s">
        <v>16</v>
      </c>
      <c r="F964" s="21">
        <v>20201222</v>
      </c>
      <c r="G964" s="21" t="s">
        <v>17</v>
      </c>
      <c r="H964" s="21" t="s">
        <v>158</v>
      </c>
      <c r="I964" s="21" t="s">
        <v>159</v>
      </c>
      <c r="J964" s="21">
        <v>1.42</v>
      </c>
      <c r="K964" s="21" t="s">
        <v>20</v>
      </c>
      <c r="L964">
        <f t="shared" ref="L964:L1027" si="15">ROUNDUP(J964,0)</f>
        <v>2</v>
      </c>
      <c r="M964">
        <f>MATCH(H:H,价格表!$B$4:$B$35,0)</f>
        <v>31</v>
      </c>
      <c r="N964" s="27">
        <f>L964*12+3</f>
        <v>27</v>
      </c>
    </row>
    <row r="965" spans="1:14">
      <c r="A965" s="20">
        <v>4310939878453</v>
      </c>
      <c r="B965" s="18" t="s">
        <v>16</v>
      </c>
      <c r="C965" s="21">
        <v>20201212</v>
      </c>
      <c r="D965" s="21">
        <v>610538201209</v>
      </c>
      <c r="E965" s="21" t="s">
        <v>16</v>
      </c>
      <c r="F965" s="21">
        <v>20201222</v>
      </c>
      <c r="G965" s="21" t="s">
        <v>17</v>
      </c>
      <c r="H965" s="21" t="s">
        <v>27</v>
      </c>
      <c r="I965" s="21" t="s">
        <v>176</v>
      </c>
      <c r="J965" s="21">
        <v>1.45</v>
      </c>
      <c r="K965" s="21" t="s">
        <v>20</v>
      </c>
      <c r="L965">
        <f t="shared" si="15"/>
        <v>2</v>
      </c>
      <c r="M965">
        <f>MATCH(H:H,价格表!$B$4:$B$35,0)</f>
        <v>3</v>
      </c>
      <c r="N965" s="27">
        <f>IF(J965&lt;=0.3,INDEX(价格表!$B$4:$I$31,M965,2),IF(AND(J965&gt;0.3,J965&lt;=1),INDEX(价格表!$B$4:$I$31,M965,3),IF(AND(J965&gt;1,J965&lt;=2.2),INDEX(价格表!$B$4:$I$31,M965,4),IF(AND(J965&gt;2.2,J965&lt;=3.3),INDEX(价格表!$B$4:$I$31,M965,5),IF(AND(J965&gt;3.3,J965&lt;=4),INDEX(价格表!$B$4:$I$31,M965,6),IF(AND(J965&gt;4,J965&lt;=5.5),INDEX(价格表!$B$4:$I$31,M965,7),IF(J965&gt;5.5,2.6+INDEX(价格表!$B$4:$I$31,M965,8)*L965)))))))</f>
        <v>2.15</v>
      </c>
    </row>
    <row r="966" spans="1:14">
      <c r="A966" s="20">
        <v>4310939878902</v>
      </c>
      <c r="B966" s="18" t="s">
        <v>16</v>
      </c>
      <c r="C966" s="21">
        <v>20201212</v>
      </c>
      <c r="D966" s="21">
        <v>610538201209</v>
      </c>
      <c r="E966" s="21" t="s">
        <v>16</v>
      </c>
      <c r="F966" s="21">
        <v>20201222</v>
      </c>
      <c r="G966" s="21" t="s">
        <v>17</v>
      </c>
      <c r="H966" s="21" t="s">
        <v>18</v>
      </c>
      <c r="I966" s="21" t="s">
        <v>61</v>
      </c>
      <c r="J966" s="21">
        <v>1.43</v>
      </c>
      <c r="K966" s="21" t="s">
        <v>20</v>
      </c>
      <c r="L966">
        <f t="shared" si="15"/>
        <v>2</v>
      </c>
      <c r="M966">
        <f>MATCH(H:H,价格表!$B$4:$B$35,0)</f>
        <v>1</v>
      </c>
      <c r="N966" s="27">
        <f>IF(J966&lt;=0.3,INDEX(价格表!$B$4:$I$31,M966,2),IF(AND(J966&gt;0.3,J966&lt;=1),INDEX(价格表!$B$4:$I$31,M966,3),IF(AND(J966&gt;1,J966&lt;=2.2),INDEX(价格表!$B$4:$I$31,M966,4),IF(AND(J966&gt;2.2,J966&lt;=3.3),INDEX(价格表!$B$4:$I$31,M966,5),IF(AND(J966&gt;3.3,J966&lt;=4),INDEX(价格表!$B$4:$I$31,M966,6),IF(AND(J966&gt;4,J966&lt;=5.5),INDEX(价格表!$B$4:$I$31,M966,7),IF(J966&gt;5.5,2.6+INDEX(价格表!$B$4:$I$31,M966,8)*L966)))))))</f>
        <v>2.15</v>
      </c>
    </row>
    <row r="967" spans="1:14">
      <c r="A967" s="20">
        <v>4310939878903</v>
      </c>
      <c r="B967" s="18" t="s">
        <v>16</v>
      </c>
      <c r="C967" s="21">
        <v>20201212</v>
      </c>
      <c r="D967" s="21">
        <v>610538201209</v>
      </c>
      <c r="E967" s="21" t="s">
        <v>16</v>
      </c>
      <c r="F967" s="21">
        <v>20201222</v>
      </c>
      <c r="G967" s="21" t="s">
        <v>17</v>
      </c>
      <c r="H967" s="21" t="s">
        <v>88</v>
      </c>
      <c r="I967" s="21" t="s">
        <v>232</v>
      </c>
      <c r="J967" s="21">
        <v>1.44</v>
      </c>
      <c r="K967" s="21" t="s">
        <v>20</v>
      </c>
      <c r="L967">
        <f t="shared" si="15"/>
        <v>2</v>
      </c>
      <c r="M967">
        <f>MATCH(H:H,价格表!$B$4:$B$35,0)</f>
        <v>19</v>
      </c>
      <c r="N967" s="27">
        <f>IF(J967&lt;=0.3,INDEX(价格表!$B$4:$I$31,M967,2),IF(AND(J967&gt;0.3,J967&lt;=1),INDEX(价格表!$B$4:$I$31,M967,3),IF(AND(J967&gt;1,J967&lt;=2.2),INDEX(价格表!$B$4:$I$31,M967,4),IF(AND(J967&gt;2.2,J967&lt;=3.3),INDEX(价格表!$B$4:$I$31,M967,5),IF(AND(J967&gt;3.3,J967&lt;=4),INDEX(价格表!$B$4:$I$31,M967,6),IF(AND(J967&gt;4,J967&lt;=5.5),INDEX(价格表!$B$4:$I$31,M967,7),IF(J967&gt;5.5,2.6+INDEX(价格表!$B$4:$I$31,M967,8)*L967)))))))</f>
        <v>2.15</v>
      </c>
    </row>
    <row r="968" spans="1:14">
      <c r="A968" s="20">
        <v>4310939878904</v>
      </c>
      <c r="B968" s="18" t="s">
        <v>16</v>
      </c>
      <c r="C968" s="21">
        <v>20201212</v>
      </c>
      <c r="D968" s="21">
        <v>610538201209</v>
      </c>
      <c r="E968" s="21" t="s">
        <v>16</v>
      </c>
      <c r="F968" s="21">
        <v>20201222</v>
      </c>
      <c r="G968" s="21" t="s">
        <v>17</v>
      </c>
      <c r="H968" s="21" t="s">
        <v>88</v>
      </c>
      <c r="I968" s="21" t="s">
        <v>101</v>
      </c>
      <c r="J968" s="21">
        <v>1.44</v>
      </c>
      <c r="K968" s="21" t="s">
        <v>20</v>
      </c>
      <c r="L968">
        <f t="shared" si="15"/>
        <v>2</v>
      </c>
      <c r="M968">
        <f>MATCH(H:H,价格表!$B$4:$B$35,0)</f>
        <v>19</v>
      </c>
      <c r="N968" s="27">
        <f>IF(J968&lt;=0.3,INDEX(价格表!$B$4:$I$31,M968,2),IF(AND(J968&gt;0.3,J968&lt;=1),INDEX(价格表!$B$4:$I$31,M968,3),IF(AND(J968&gt;1,J968&lt;=2.2),INDEX(价格表!$B$4:$I$31,M968,4),IF(AND(J968&gt;2.2,J968&lt;=3.3),INDEX(价格表!$B$4:$I$31,M968,5),IF(AND(J968&gt;3.3,J968&lt;=4),INDEX(价格表!$B$4:$I$31,M968,6),IF(AND(J968&gt;4,J968&lt;=5.5),INDEX(价格表!$B$4:$I$31,M968,7),IF(J968&gt;5.5,2.6+INDEX(价格表!$B$4:$I$31,M968,8)*L968)))))))</f>
        <v>2.15</v>
      </c>
    </row>
    <row r="969" spans="1:14">
      <c r="A969" s="20">
        <v>4310939878905</v>
      </c>
      <c r="B969" s="18" t="s">
        <v>16</v>
      </c>
      <c r="C969" s="21">
        <v>20201212</v>
      </c>
      <c r="D969" s="21">
        <v>610538201209</v>
      </c>
      <c r="E969" s="21" t="s">
        <v>16</v>
      </c>
      <c r="F969" s="21">
        <v>20201222</v>
      </c>
      <c r="G969" s="21" t="s">
        <v>17</v>
      </c>
      <c r="H969" s="21" t="s">
        <v>73</v>
      </c>
      <c r="I969" s="21" t="s">
        <v>138</v>
      </c>
      <c r="J969" s="21">
        <v>1.47</v>
      </c>
      <c r="K969" s="21" t="s">
        <v>20</v>
      </c>
      <c r="L969">
        <f t="shared" si="15"/>
        <v>2</v>
      </c>
      <c r="M969">
        <f>MATCH(H:H,价格表!$B$4:$B$35,0)</f>
        <v>7</v>
      </c>
      <c r="N969" s="27">
        <f>IF(J969&lt;=0.3,INDEX(价格表!$B$4:$I$31,M969,2),IF(AND(J969&gt;0.3,J969&lt;=1),INDEX(价格表!$B$4:$I$31,M969,3),IF(AND(J969&gt;1,J969&lt;=2.2),INDEX(价格表!$B$4:$I$31,M969,4),IF(AND(J969&gt;2.2,J969&lt;=3.3),INDEX(价格表!$B$4:$I$31,M969,5),IF(AND(J969&gt;3.3,J969&lt;=4),INDEX(价格表!$B$4:$I$31,M969,6),IF(AND(J969&gt;4,J969&lt;=5.5),INDEX(价格表!$B$4:$I$31,M969,7),IF(J969&gt;5.5,2.6+INDEX(价格表!$B$4:$I$31,M969,8)*L969)))))))</f>
        <v>2.15</v>
      </c>
    </row>
    <row r="970" spans="1:14">
      <c r="A970" s="20">
        <v>4310939878906</v>
      </c>
      <c r="B970" s="18" t="s">
        <v>16</v>
      </c>
      <c r="C970" s="21">
        <v>20201212</v>
      </c>
      <c r="D970" s="21">
        <v>610538201209</v>
      </c>
      <c r="E970" s="21" t="s">
        <v>16</v>
      </c>
      <c r="F970" s="21">
        <v>20201222</v>
      </c>
      <c r="G970" s="21" t="s">
        <v>17</v>
      </c>
      <c r="H970" s="21" t="s">
        <v>56</v>
      </c>
      <c r="I970" s="21" t="s">
        <v>100</v>
      </c>
      <c r="J970" s="21">
        <v>1.44</v>
      </c>
      <c r="K970" s="21" t="s">
        <v>20</v>
      </c>
      <c r="L970">
        <f t="shared" si="15"/>
        <v>2</v>
      </c>
      <c r="M970">
        <f>MATCH(H:H,价格表!$B$4:$B$35,0)</f>
        <v>11</v>
      </c>
      <c r="N970" s="27">
        <f>IF(J970&lt;=0.3,INDEX(价格表!$B$4:$I$31,M970,2),IF(AND(J970&gt;0.3,J970&lt;=1),INDEX(价格表!$B$4:$I$31,M970,3),IF(AND(J970&gt;1,J970&lt;=2.2),INDEX(价格表!$B$4:$I$31,M970,4),IF(AND(J970&gt;2.2,J970&lt;=3.3),INDEX(价格表!$B$4:$I$31,M970,5),IF(AND(J970&gt;3.3,J970&lt;=4),INDEX(价格表!$B$4:$I$31,M970,6),IF(AND(J970&gt;4,J970&lt;=5.5),INDEX(价格表!$B$4:$I$31,M970,7),IF(J970&gt;5.5,2.6+INDEX(价格表!$B$4:$I$31,M970,8)*L970)))))))</f>
        <v>2.15</v>
      </c>
    </row>
    <row r="971" spans="1:14">
      <c r="A971" s="20">
        <v>4310939878907</v>
      </c>
      <c r="B971" s="18" t="s">
        <v>16</v>
      </c>
      <c r="C971" s="21">
        <v>20201212</v>
      </c>
      <c r="D971" s="21">
        <v>610538201209</v>
      </c>
      <c r="E971" s="21" t="s">
        <v>16</v>
      </c>
      <c r="F971" s="21">
        <v>20201222</v>
      </c>
      <c r="G971" s="21" t="s">
        <v>17</v>
      </c>
      <c r="H971" s="21" t="s">
        <v>35</v>
      </c>
      <c r="I971" s="21" t="s">
        <v>135</v>
      </c>
      <c r="J971" s="21">
        <v>1.5</v>
      </c>
      <c r="K971" s="21" t="s">
        <v>20</v>
      </c>
      <c r="L971">
        <f t="shared" si="15"/>
        <v>2</v>
      </c>
      <c r="M971">
        <f>MATCH(H:H,价格表!$B$4:$B$35,0)</f>
        <v>22</v>
      </c>
      <c r="N971" s="27">
        <f>IF(J971&lt;=0.3,INDEX(价格表!$B$4:$I$31,M971,2),IF(AND(J971&gt;0.3,J971&lt;=1),INDEX(价格表!$B$4:$I$31,M971,3),IF(AND(J971&gt;1,J971&lt;=2.2),INDEX(价格表!$B$4:$I$31,M971,4),IF(AND(J971&gt;2.2,J971&lt;=3.3),INDEX(价格表!$B$4:$I$31,M971,5),IF(AND(J971&gt;3.3,J971&lt;=4),INDEX(价格表!$B$4:$I$31,M971,6),IF(AND(J971&gt;4,J971&lt;=5.5),INDEX(价格表!$B$4:$I$31,M971,7),IF(J971&gt;5.5,2.6+INDEX(价格表!$B$4:$I$31,M971,8)*L971)))))))</f>
        <v>2.15</v>
      </c>
    </row>
    <row r="972" spans="1:14">
      <c r="A972" s="20">
        <v>4310939878909</v>
      </c>
      <c r="B972" s="18" t="s">
        <v>16</v>
      </c>
      <c r="C972" s="21">
        <v>20201212</v>
      </c>
      <c r="D972" s="21">
        <v>610538201209</v>
      </c>
      <c r="E972" s="21" t="s">
        <v>16</v>
      </c>
      <c r="F972" s="21">
        <v>20201222</v>
      </c>
      <c r="G972" s="21" t="s">
        <v>17</v>
      </c>
      <c r="H972" s="21" t="s">
        <v>75</v>
      </c>
      <c r="I972" s="21" t="s">
        <v>76</v>
      </c>
      <c r="J972" s="21">
        <v>1.45</v>
      </c>
      <c r="K972" s="21" t="s">
        <v>20</v>
      </c>
      <c r="L972">
        <f t="shared" si="15"/>
        <v>2</v>
      </c>
      <c r="M972">
        <f>MATCH(H:H,价格表!$B$4:$B$35,0)</f>
        <v>24</v>
      </c>
      <c r="N972" s="27">
        <f>IF(J972&lt;=0.3,INDEX(价格表!$B$4:$I$31,M972,2),IF(AND(J972&gt;0.3,J972&lt;=1),INDEX(价格表!$B$4:$I$31,M972,3),IF(AND(J972&gt;1,J972&lt;=2.2),INDEX(价格表!$B$4:$I$31,M972,4),IF(AND(J972&gt;2.2,J972&lt;=3.3),INDEX(价格表!$B$4:$I$31,M972,5),IF(AND(J972&gt;3.3,J972&lt;=4),INDEX(价格表!$B$4:$I$31,M972,6),IF(AND(J972&gt;4,J972&lt;=5.5),INDEX(价格表!$B$4:$I$31,M972,7),IF(J972&gt;5.5,2.6+INDEX(价格表!$B$4:$I$31,M972,8)*L972)))))))</f>
        <v>2.15</v>
      </c>
    </row>
    <row r="973" spans="1:14">
      <c r="A973" s="20">
        <v>4310939878910</v>
      </c>
      <c r="B973" s="18" t="s">
        <v>16</v>
      </c>
      <c r="C973" s="21">
        <v>20201212</v>
      </c>
      <c r="D973" s="21">
        <v>610538201209</v>
      </c>
      <c r="E973" s="21" t="s">
        <v>16</v>
      </c>
      <c r="F973" s="21">
        <v>20201222</v>
      </c>
      <c r="G973" s="21" t="s">
        <v>17</v>
      </c>
      <c r="H973" s="21" t="s">
        <v>45</v>
      </c>
      <c r="I973" s="21" t="s">
        <v>60</v>
      </c>
      <c r="J973" s="21">
        <v>1.43</v>
      </c>
      <c r="K973" s="21" t="s">
        <v>209</v>
      </c>
      <c r="L973">
        <f t="shared" si="15"/>
        <v>2</v>
      </c>
      <c r="M973">
        <f>MATCH(H:H,价格表!$B$4:$B$35,0)</f>
        <v>9</v>
      </c>
      <c r="N973" s="27">
        <f>IF(J973&lt;=0.3,INDEX(价格表!$B$4:$I$31,M973,2),IF(AND(J973&gt;0.3,J973&lt;=1),INDEX(价格表!$B$4:$I$31,M973,3),IF(AND(J973&gt;1,J973&lt;=2.2),INDEX(价格表!$B$4:$I$31,M973,4),IF(AND(J973&gt;2.2,J973&lt;=3.3),INDEX(价格表!$B$4:$I$31,M973,5),IF(AND(J973&gt;3.3,J973&lt;=4),INDEX(价格表!$B$4:$I$31,M973,6),IF(AND(J973&gt;4,J973&lt;=5.5),INDEX(价格表!$B$4:$I$31,M973,7),IF(J973&gt;5.5,2.6+INDEX(价格表!$B$4:$I$31,M973,8)*L973)))))))</f>
        <v>2.15</v>
      </c>
    </row>
    <row r="974" spans="1:14">
      <c r="A974" s="20">
        <v>4310939878911</v>
      </c>
      <c r="B974" s="18" t="s">
        <v>16</v>
      </c>
      <c r="C974" s="21">
        <v>20201212</v>
      </c>
      <c r="D974" s="21">
        <v>610538201209</v>
      </c>
      <c r="E974" s="21" t="s">
        <v>16</v>
      </c>
      <c r="F974" s="21">
        <v>20201222</v>
      </c>
      <c r="G974" s="21" t="s">
        <v>17</v>
      </c>
      <c r="H974" s="21" t="s">
        <v>73</v>
      </c>
      <c r="I974" s="21" t="s">
        <v>231</v>
      </c>
      <c r="J974" s="21">
        <v>1.5</v>
      </c>
      <c r="K974" s="21" t="s">
        <v>20</v>
      </c>
      <c r="L974">
        <f t="shared" si="15"/>
        <v>2</v>
      </c>
      <c r="M974">
        <f>MATCH(H:H,价格表!$B$4:$B$35,0)</f>
        <v>7</v>
      </c>
      <c r="N974" s="27">
        <f>IF(J974&lt;=0.3,INDEX(价格表!$B$4:$I$31,M974,2),IF(AND(J974&gt;0.3,J974&lt;=1),INDEX(价格表!$B$4:$I$31,M974,3),IF(AND(J974&gt;1,J974&lt;=2.2),INDEX(价格表!$B$4:$I$31,M974,4),IF(AND(J974&gt;2.2,J974&lt;=3.3),INDEX(价格表!$B$4:$I$31,M974,5),IF(AND(J974&gt;3.3,J974&lt;=4),INDEX(价格表!$B$4:$I$31,M974,6),IF(AND(J974&gt;4,J974&lt;=5.5),INDEX(价格表!$B$4:$I$31,M974,7),IF(J974&gt;5.5,2.6+INDEX(价格表!$B$4:$I$31,M974,8)*L974)))))))</f>
        <v>2.15</v>
      </c>
    </row>
    <row r="975" spans="1:14">
      <c r="A975" s="20">
        <v>4310939878936</v>
      </c>
      <c r="B975" s="18" t="s">
        <v>16</v>
      </c>
      <c r="C975" s="21">
        <v>20201212</v>
      </c>
      <c r="D975" s="21">
        <v>610538201209</v>
      </c>
      <c r="E975" s="21" t="s">
        <v>16</v>
      </c>
      <c r="F975" s="21">
        <v>20201222</v>
      </c>
      <c r="G975" s="21" t="s">
        <v>17</v>
      </c>
      <c r="H975" s="21" t="s">
        <v>18</v>
      </c>
      <c r="I975" s="21" t="s">
        <v>237</v>
      </c>
      <c r="J975" s="21">
        <v>1.44</v>
      </c>
      <c r="K975" s="21" t="s">
        <v>20</v>
      </c>
      <c r="L975">
        <f t="shared" si="15"/>
        <v>2</v>
      </c>
      <c r="M975">
        <f>MATCH(H:H,价格表!$B$4:$B$35,0)</f>
        <v>1</v>
      </c>
      <c r="N975" s="27">
        <f>IF(J975&lt;=0.3,INDEX(价格表!$B$4:$I$31,M975,2),IF(AND(J975&gt;0.3,J975&lt;=1),INDEX(价格表!$B$4:$I$31,M975,3),IF(AND(J975&gt;1,J975&lt;=2.2),INDEX(价格表!$B$4:$I$31,M975,4),IF(AND(J975&gt;2.2,J975&lt;=3.3),INDEX(价格表!$B$4:$I$31,M975,5),IF(AND(J975&gt;3.3,J975&lt;=4),INDEX(价格表!$B$4:$I$31,M975,6),IF(AND(J975&gt;4,J975&lt;=5.5),INDEX(价格表!$B$4:$I$31,M975,7),IF(J975&gt;5.5,2.6+INDEX(价格表!$B$4:$I$31,M975,8)*L975)))))))</f>
        <v>2.15</v>
      </c>
    </row>
    <row r="976" spans="1:14">
      <c r="A976" s="20">
        <v>4310939878937</v>
      </c>
      <c r="B976" s="18" t="s">
        <v>16</v>
      </c>
      <c r="C976" s="21">
        <v>20201212</v>
      </c>
      <c r="D976" s="21">
        <v>610538201209</v>
      </c>
      <c r="E976" s="21" t="s">
        <v>16</v>
      </c>
      <c r="F976" s="21">
        <v>20201222</v>
      </c>
      <c r="G976" s="21" t="s">
        <v>17</v>
      </c>
      <c r="H976" s="21" t="s">
        <v>27</v>
      </c>
      <c r="I976" s="21" t="s">
        <v>49</v>
      </c>
      <c r="J976" s="21">
        <v>1.46</v>
      </c>
      <c r="K976" s="21" t="s">
        <v>20</v>
      </c>
      <c r="L976">
        <f t="shared" si="15"/>
        <v>2</v>
      </c>
      <c r="M976">
        <f>MATCH(H:H,价格表!$B$4:$B$35,0)</f>
        <v>3</v>
      </c>
      <c r="N976" s="27">
        <f>IF(J976&lt;=0.3,INDEX(价格表!$B$4:$I$31,M976,2),IF(AND(J976&gt;0.3,J976&lt;=1),INDEX(价格表!$B$4:$I$31,M976,3),IF(AND(J976&gt;1,J976&lt;=2.2),INDEX(价格表!$B$4:$I$31,M976,4),IF(AND(J976&gt;2.2,J976&lt;=3.3),INDEX(价格表!$B$4:$I$31,M976,5),IF(AND(J976&gt;3.3,J976&lt;=4),INDEX(价格表!$B$4:$I$31,M976,6),IF(AND(J976&gt;4,J976&lt;=5.5),INDEX(价格表!$B$4:$I$31,M976,7),IF(J976&gt;5.5,2.6+INDEX(价格表!$B$4:$I$31,M976,8)*L976)))))))</f>
        <v>2.15</v>
      </c>
    </row>
    <row r="977" spans="1:14">
      <c r="A977" s="20">
        <v>4310939878938</v>
      </c>
      <c r="B977" s="18" t="s">
        <v>16</v>
      </c>
      <c r="C977" s="21">
        <v>20201212</v>
      </c>
      <c r="D977" s="21">
        <v>610538201209</v>
      </c>
      <c r="E977" s="21" t="s">
        <v>16</v>
      </c>
      <c r="F977" s="21">
        <v>20201222</v>
      </c>
      <c r="G977" s="21" t="s">
        <v>17</v>
      </c>
      <c r="H977" s="21" t="s">
        <v>82</v>
      </c>
      <c r="I977" s="21" t="s">
        <v>83</v>
      </c>
      <c r="J977" s="21">
        <v>1.45</v>
      </c>
      <c r="K977" s="21" t="s">
        <v>20</v>
      </c>
      <c r="L977">
        <f t="shared" si="15"/>
        <v>2</v>
      </c>
      <c r="M977">
        <f>MATCH(H:H,价格表!$B$4:$B$35,0)</f>
        <v>2</v>
      </c>
      <c r="N977" s="27">
        <f>IF(J977&lt;=0.3,INDEX(价格表!$B$4:$I$31,M977,2),IF(AND(J977&gt;0.3,J977&lt;=1),INDEX(价格表!$B$4:$I$31,M977,3),IF(AND(J977&gt;1,J977&lt;=2.2),INDEX(价格表!$B$4:$I$31,M977,4),IF(AND(J977&gt;2.2,J977&lt;=3.3),INDEX(价格表!$B$4:$I$31,M977,5),IF(AND(J977&gt;3.3,J977&lt;=4),INDEX(价格表!$B$4:$I$31,M977,6),IF(AND(J977&gt;4,J977&lt;=5.5),INDEX(价格表!$B$4:$I$31,M977,7),IF(J977&gt;5.5,2.6+INDEX(价格表!$B$4:$I$31,M977,8)*L977)))))))</f>
        <v>2.15</v>
      </c>
    </row>
    <row r="978" spans="1:14">
      <c r="A978" s="20">
        <v>4310939878939</v>
      </c>
      <c r="B978" s="18" t="s">
        <v>16</v>
      </c>
      <c r="C978" s="21">
        <v>20201212</v>
      </c>
      <c r="D978" s="21">
        <v>610538201209</v>
      </c>
      <c r="E978" s="21" t="s">
        <v>16</v>
      </c>
      <c r="F978" s="21">
        <v>20201222</v>
      </c>
      <c r="G978" s="21" t="s">
        <v>17</v>
      </c>
      <c r="H978" s="21" t="s">
        <v>88</v>
      </c>
      <c r="I978" s="21" t="s">
        <v>250</v>
      </c>
      <c r="J978" s="21">
        <v>1.45</v>
      </c>
      <c r="K978" s="21" t="s">
        <v>20</v>
      </c>
      <c r="L978">
        <f t="shared" si="15"/>
        <v>2</v>
      </c>
      <c r="M978">
        <f>MATCH(H:H,价格表!$B$4:$B$35,0)</f>
        <v>19</v>
      </c>
      <c r="N978" s="27">
        <f>IF(J978&lt;=0.3,INDEX(价格表!$B$4:$I$31,M978,2),IF(AND(J978&gt;0.3,J978&lt;=1),INDEX(价格表!$B$4:$I$31,M978,3),IF(AND(J978&gt;1,J978&lt;=2.2),INDEX(价格表!$B$4:$I$31,M978,4),IF(AND(J978&gt;2.2,J978&lt;=3.3),INDEX(价格表!$B$4:$I$31,M978,5),IF(AND(J978&gt;3.3,J978&lt;=4),INDEX(价格表!$B$4:$I$31,M978,6),IF(AND(J978&gt;4,J978&lt;=5.5),INDEX(价格表!$B$4:$I$31,M978,7),IF(J978&gt;5.5,2.6+INDEX(价格表!$B$4:$I$31,M978,8)*L978)))))))</f>
        <v>2.15</v>
      </c>
    </row>
    <row r="979" spans="1:14">
      <c r="A979" s="20">
        <v>4310939878940</v>
      </c>
      <c r="B979" s="18" t="s">
        <v>16</v>
      </c>
      <c r="C979" s="21">
        <v>20201212</v>
      </c>
      <c r="D979" s="21">
        <v>610538201209</v>
      </c>
      <c r="E979" s="21" t="s">
        <v>16</v>
      </c>
      <c r="F979" s="21">
        <v>20201222</v>
      </c>
      <c r="G979" s="21" t="s">
        <v>17</v>
      </c>
      <c r="H979" s="21" t="s">
        <v>45</v>
      </c>
      <c r="I979" s="21" t="s">
        <v>120</v>
      </c>
      <c r="J979" s="21">
        <v>1.45</v>
      </c>
      <c r="K979" s="21" t="s">
        <v>20</v>
      </c>
      <c r="L979">
        <f t="shared" si="15"/>
        <v>2</v>
      </c>
      <c r="M979">
        <f>MATCH(H:H,价格表!$B$4:$B$35,0)</f>
        <v>9</v>
      </c>
      <c r="N979" s="27">
        <f>IF(J979&lt;=0.3,INDEX(价格表!$B$4:$I$31,M979,2),IF(AND(J979&gt;0.3,J979&lt;=1),INDEX(价格表!$B$4:$I$31,M979,3),IF(AND(J979&gt;1,J979&lt;=2.2),INDEX(价格表!$B$4:$I$31,M979,4),IF(AND(J979&gt;2.2,J979&lt;=3.3),INDEX(价格表!$B$4:$I$31,M979,5),IF(AND(J979&gt;3.3,J979&lt;=4),INDEX(价格表!$B$4:$I$31,M979,6),IF(AND(J979&gt;4,J979&lt;=5.5),INDEX(价格表!$B$4:$I$31,M979,7),IF(J979&gt;5.5,2.6+INDEX(价格表!$B$4:$I$31,M979,8)*L979)))))))</f>
        <v>2.15</v>
      </c>
    </row>
    <row r="980" spans="1:14">
      <c r="A980" s="20">
        <v>4310939878941</v>
      </c>
      <c r="B980" s="18" t="s">
        <v>16</v>
      </c>
      <c r="C980" s="21">
        <v>20201212</v>
      </c>
      <c r="D980" s="21">
        <v>610538201209</v>
      </c>
      <c r="E980" s="21" t="s">
        <v>16</v>
      </c>
      <c r="F980" s="21">
        <v>20201222</v>
      </c>
      <c r="G980" s="21" t="s">
        <v>17</v>
      </c>
      <c r="H980" s="21" t="s">
        <v>45</v>
      </c>
      <c r="I980" s="21" t="s">
        <v>48</v>
      </c>
      <c r="J980" s="21">
        <v>1.42</v>
      </c>
      <c r="K980" s="21" t="s">
        <v>20</v>
      </c>
      <c r="L980">
        <f t="shared" si="15"/>
        <v>2</v>
      </c>
      <c r="M980">
        <f>MATCH(H:H,价格表!$B$4:$B$35,0)</f>
        <v>9</v>
      </c>
      <c r="N980" s="27">
        <f>IF(J980&lt;=0.3,INDEX(价格表!$B$4:$I$31,M980,2),IF(AND(J980&gt;0.3,J980&lt;=1),INDEX(价格表!$B$4:$I$31,M980,3),IF(AND(J980&gt;1,J980&lt;=2.2),INDEX(价格表!$B$4:$I$31,M980,4),IF(AND(J980&gt;2.2,J980&lt;=3.3),INDEX(价格表!$B$4:$I$31,M980,5),IF(AND(J980&gt;3.3,J980&lt;=4),INDEX(价格表!$B$4:$I$31,M980,6),IF(AND(J980&gt;4,J980&lt;=5.5),INDEX(价格表!$B$4:$I$31,M980,7),IF(J980&gt;5.5,2.6+INDEX(价格表!$B$4:$I$31,M980,8)*L980)))))))</f>
        <v>2.15</v>
      </c>
    </row>
    <row r="981" spans="1:14">
      <c r="A981" s="20">
        <v>4310939878942</v>
      </c>
      <c r="B981" s="18" t="s">
        <v>16</v>
      </c>
      <c r="C981" s="21">
        <v>20201212</v>
      </c>
      <c r="D981" s="21">
        <v>610538201209</v>
      </c>
      <c r="E981" s="21" t="s">
        <v>16</v>
      </c>
      <c r="F981" s="21">
        <v>20201222</v>
      </c>
      <c r="G981" s="21" t="s">
        <v>17</v>
      </c>
      <c r="H981" s="21" t="s">
        <v>25</v>
      </c>
      <c r="I981" s="21" t="s">
        <v>84</v>
      </c>
      <c r="J981" s="21">
        <v>1.45</v>
      </c>
      <c r="K981" s="21" t="s">
        <v>20</v>
      </c>
      <c r="L981">
        <f t="shared" si="15"/>
        <v>2</v>
      </c>
      <c r="M981">
        <f>MATCH(H:H,价格表!$B$4:$B$35,0)</f>
        <v>25</v>
      </c>
      <c r="N981" s="27">
        <f>IF(J981&lt;=0.3,INDEX(价格表!$B$4:$I$31,M981,2),IF(AND(J981&gt;0.3,J981&lt;=1),INDEX(价格表!$B$4:$I$31,M981,3),IF(AND(J981&gt;1,J981&lt;=2.2),INDEX(价格表!$B$4:$I$31,M981,4),IF(AND(J981&gt;2.2,J981&lt;=3.3),INDEX(价格表!$B$4:$I$31,M981,5),IF(AND(J981&gt;3.3,J981&lt;=4),INDEX(价格表!$B$4:$I$31,M981,6),IF(AND(J981&gt;4,J981&lt;=5.5),INDEX(价格表!$B$4:$I$31,M981,7),IF(J981&gt;5.5,2.6+INDEX(价格表!$B$4:$I$31,M981,8)*L981)))))))</f>
        <v>2.15</v>
      </c>
    </row>
    <row r="982" spans="1:14">
      <c r="A982" s="20">
        <v>4310939878944</v>
      </c>
      <c r="B982" s="18" t="s">
        <v>16</v>
      </c>
      <c r="C982" s="21">
        <v>20201212</v>
      </c>
      <c r="D982" s="21">
        <v>610538201209</v>
      </c>
      <c r="E982" s="21" t="s">
        <v>16</v>
      </c>
      <c r="F982" s="21">
        <v>20201222</v>
      </c>
      <c r="G982" s="21" t="s">
        <v>17</v>
      </c>
      <c r="H982" s="21" t="s">
        <v>50</v>
      </c>
      <c r="I982" s="21" t="s">
        <v>177</v>
      </c>
      <c r="J982" s="21">
        <v>1.45</v>
      </c>
      <c r="K982" s="21" t="s">
        <v>20</v>
      </c>
      <c r="L982">
        <f t="shared" si="15"/>
        <v>2</v>
      </c>
      <c r="M982">
        <f>MATCH(H:H,价格表!$B$4:$B$35,0)</f>
        <v>4</v>
      </c>
      <c r="N982" s="27">
        <f>IF(J982&lt;=0.3,INDEX(价格表!$B$4:$I$31,M982,2),IF(AND(J982&gt;0.3,J982&lt;=1),INDEX(价格表!$B$4:$I$31,M982,3),IF(AND(J982&gt;1,J982&lt;=2.2),INDEX(价格表!$B$4:$I$31,M982,4),IF(AND(J982&gt;2.2,J982&lt;=3.3),INDEX(价格表!$B$4:$I$31,M982,5),IF(AND(J982&gt;3.3,J982&lt;=4),INDEX(价格表!$B$4:$I$31,M982,6),IF(AND(J982&gt;4,J982&lt;=5.5),INDEX(价格表!$B$4:$I$31,M982,7),IF(J982&gt;5.5,2.6+INDEX(价格表!$B$4:$I$31,M982,8)*L982)))))))</f>
        <v>2.15</v>
      </c>
    </row>
    <row r="983" spans="1:14">
      <c r="A983" s="20">
        <v>4310939878945</v>
      </c>
      <c r="B983" s="18" t="s">
        <v>16</v>
      </c>
      <c r="C983" s="21">
        <v>20201212</v>
      </c>
      <c r="D983" s="21">
        <v>610538201209</v>
      </c>
      <c r="E983" s="21" t="s">
        <v>16</v>
      </c>
      <c r="F983" s="21">
        <v>20201222</v>
      </c>
      <c r="G983" s="21" t="s">
        <v>17</v>
      </c>
      <c r="H983" s="21" t="s">
        <v>23</v>
      </c>
      <c r="I983" s="21" t="s">
        <v>32</v>
      </c>
      <c r="J983" s="21">
        <v>1.45</v>
      </c>
      <c r="K983" s="21" t="s">
        <v>20</v>
      </c>
      <c r="L983">
        <f t="shared" si="15"/>
        <v>2</v>
      </c>
      <c r="M983">
        <f>MATCH(H:H,价格表!$B$4:$B$35,0)</f>
        <v>15</v>
      </c>
      <c r="N983" s="27">
        <f>IF(J983&lt;=0.3,INDEX(价格表!$B$4:$I$31,M983,2),IF(AND(J983&gt;0.3,J983&lt;=1),INDEX(价格表!$B$4:$I$31,M983,3),IF(AND(J983&gt;1,J983&lt;=2.2),INDEX(价格表!$B$4:$I$31,M983,4),IF(AND(J983&gt;2.2,J983&lt;=3.3),INDEX(价格表!$B$4:$I$31,M983,5),IF(AND(J983&gt;3.3,J983&lt;=4),INDEX(价格表!$B$4:$I$31,M983,6),IF(AND(J983&gt;4,J983&lt;=5.5),INDEX(价格表!$B$4:$I$31,M983,7),IF(J983&gt;5.5,2.6+INDEX(价格表!$B$4:$I$31,M983,8)*L983)))))))</f>
        <v>2.15</v>
      </c>
    </row>
    <row r="984" spans="1:14">
      <c r="A984" s="20">
        <v>4310939879409</v>
      </c>
      <c r="B984" s="18" t="s">
        <v>16</v>
      </c>
      <c r="C984" s="21">
        <v>20201212</v>
      </c>
      <c r="D984" s="21">
        <v>610538201209</v>
      </c>
      <c r="E984" s="21" t="s">
        <v>16</v>
      </c>
      <c r="F984" s="21">
        <v>20201222</v>
      </c>
      <c r="G984" s="21" t="s">
        <v>17</v>
      </c>
      <c r="H984" s="21" t="s">
        <v>56</v>
      </c>
      <c r="I984" s="21" t="s">
        <v>106</v>
      </c>
      <c r="J984" s="21">
        <v>1.44</v>
      </c>
      <c r="K984" s="21" t="s">
        <v>20</v>
      </c>
      <c r="L984">
        <f t="shared" si="15"/>
        <v>2</v>
      </c>
      <c r="M984">
        <f>MATCH(H:H,价格表!$B$4:$B$35,0)</f>
        <v>11</v>
      </c>
      <c r="N984" s="27">
        <f>IF(J984&lt;=0.3,INDEX(价格表!$B$4:$I$31,M984,2),IF(AND(J984&gt;0.3,J984&lt;=1),INDEX(价格表!$B$4:$I$31,M984,3),IF(AND(J984&gt;1,J984&lt;=2.2),INDEX(价格表!$B$4:$I$31,M984,4),IF(AND(J984&gt;2.2,J984&lt;=3.3),INDEX(价格表!$B$4:$I$31,M984,5),IF(AND(J984&gt;3.3,J984&lt;=4),INDEX(价格表!$B$4:$I$31,M984,6),IF(AND(J984&gt;4,J984&lt;=5.5),INDEX(价格表!$B$4:$I$31,M984,7),IF(J984&gt;5.5,2.6+INDEX(价格表!$B$4:$I$31,M984,8)*L984)))))))</f>
        <v>2.15</v>
      </c>
    </row>
    <row r="985" spans="1:14">
      <c r="A985" s="20">
        <v>4310939879410</v>
      </c>
      <c r="B985" s="18" t="s">
        <v>16</v>
      </c>
      <c r="C985" s="21">
        <v>20201212</v>
      </c>
      <c r="D985" s="21">
        <v>610538201209</v>
      </c>
      <c r="E985" s="21" t="s">
        <v>16</v>
      </c>
      <c r="F985" s="21">
        <v>20201222</v>
      </c>
      <c r="G985" s="21" t="s">
        <v>17</v>
      </c>
      <c r="H985" s="21" t="s">
        <v>35</v>
      </c>
      <c r="I985" s="21" t="s">
        <v>186</v>
      </c>
      <c r="J985" s="21">
        <v>1.45</v>
      </c>
      <c r="K985" s="21" t="s">
        <v>20</v>
      </c>
      <c r="L985">
        <f t="shared" si="15"/>
        <v>2</v>
      </c>
      <c r="M985">
        <f>MATCH(H:H,价格表!$B$4:$B$35,0)</f>
        <v>22</v>
      </c>
      <c r="N985" s="27">
        <f>IF(J985&lt;=0.3,INDEX(价格表!$B$4:$I$31,M985,2),IF(AND(J985&gt;0.3,J985&lt;=1),INDEX(价格表!$B$4:$I$31,M985,3),IF(AND(J985&gt;1,J985&lt;=2.2),INDEX(价格表!$B$4:$I$31,M985,4),IF(AND(J985&gt;2.2,J985&lt;=3.3),INDEX(价格表!$B$4:$I$31,M985,5),IF(AND(J985&gt;3.3,J985&lt;=4),INDEX(价格表!$B$4:$I$31,M985,6),IF(AND(J985&gt;4,J985&lt;=5.5),INDEX(价格表!$B$4:$I$31,M985,7),IF(J985&gt;5.5,2.6+INDEX(价格表!$B$4:$I$31,M985,8)*L985)))))))</f>
        <v>2.15</v>
      </c>
    </row>
    <row r="986" spans="1:14">
      <c r="A986" s="20">
        <v>4310939879411</v>
      </c>
      <c r="B986" s="18" t="s">
        <v>16</v>
      </c>
      <c r="C986" s="21">
        <v>20201212</v>
      </c>
      <c r="D986" s="21">
        <v>610538201209</v>
      </c>
      <c r="E986" s="21" t="s">
        <v>16</v>
      </c>
      <c r="F986" s="21">
        <v>20201222</v>
      </c>
      <c r="G986" s="21" t="s">
        <v>17</v>
      </c>
      <c r="H986" s="21" t="s">
        <v>37</v>
      </c>
      <c r="I986" s="21" t="s">
        <v>72</v>
      </c>
      <c r="J986" s="21">
        <v>1.45</v>
      </c>
      <c r="K986" s="21" t="s">
        <v>20</v>
      </c>
      <c r="L986">
        <f t="shared" si="15"/>
        <v>2</v>
      </c>
      <c r="M986">
        <f>MATCH(H:H,价格表!$B$4:$B$35,0)</f>
        <v>12</v>
      </c>
      <c r="N986" s="27">
        <f>IF(J986&lt;=0.3,INDEX(价格表!$B$4:$I$31,M986,2),IF(AND(J986&gt;0.3,J986&lt;=1),INDEX(价格表!$B$4:$I$31,M986,3),IF(AND(J986&gt;1,J986&lt;=2.2),INDEX(价格表!$B$4:$I$31,M986,4),IF(AND(J986&gt;2.2,J986&lt;=3.3),INDEX(价格表!$B$4:$I$31,M986,5),IF(AND(J986&gt;3.3,J986&lt;=4),INDEX(价格表!$B$4:$I$31,M986,6),IF(AND(J986&gt;4,J986&lt;=5.5),INDEX(价格表!$B$4:$I$31,M986,7),IF(J986&gt;5.5,2.6+INDEX(价格表!$B$4:$I$31,M986,8)*L986)))))))</f>
        <v>2.15</v>
      </c>
    </row>
    <row r="987" spans="1:14">
      <c r="A987" s="20">
        <v>4310939879412</v>
      </c>
      <c r="B987" s="18" t="s">
        <v>16</v>
      </c>
      <c r="C987" s="21">
        <v>20201212</v>
      </c>
      <c r="D987" s="21">
        <v>610538201209</v>
      </c>
      <c r="E987" s="21" t="s">
        <v>16</v>
      </c>
      <c r="F987" s="21">
        <v>20201222</v>
      </c>
      <c r="G987" s="21" t="s">
        <v>17</v>
      </c>
      <c r="H987" s="21" t="s">
        <v>23</v>
      </c>
      <c r="I987" s="21" t="s">
        <v>189</v>
      </c>
      <c r="J987" s="21">
        <v>1.44</v>
      </c>
      <c r="K987" s="21" t="s">
        <v>20</v>
      </c>
      <c r="L987">
        <f t="shared" si="15"/>
        <v>2</v>
      </c>
      <c r="M987">
        <f>MATCH(H:H,价格表!$B$4:$B$35,0)</f>
        <v>15</v>
      </c>
      <c r="N987" s="27">
        <f>IF(J987&lt;=0.3,INDEX(价格表!$B$4:$I$31,M987,2),IF(AND(J987&gt;0.3,J987&lt;=1),INDEX(价格表!$B$4:$I$31,M987,3),IF(AND(J987&gt;1,J987&lt;=2.2),INDEX(价格表!$B$4:$I$31,M987,4),IF(AND(J987&gt;2.2,J987&lt;=3.3),INDEX(价格表!$B$4:$I$31,M987,5),IF(AND(J987&gt;3.3,J987&lt;=4),INDEX(价格表!$B$4:$I$31,M987,6),IF(AND(J987&gt;4,J987&lt;=5.5),INDEX(价格表!$B$4:$I$31,M987,7),IF(J987&gt;5.5,2.6+INDEX(价格表!$B$4:$I$31,M987,8)*L987)))))))</f>
        <v>2.15</v>
      </c>
    </row>
    <row r="988" spans="1:14">
      <c r="A988" s="20">
        <v>4310939879413</v>
      </c>
      <c r="B988" s="18" t="s">
        <v>16</v>
      </c>
      <c r="C988" s="21">
        <v>20201212</v>
      </c>
      <c r="D988" s="21">
        <v>610538201209</v>
      </c>
      <c r="E988" s="21" t="s">
        <v>16</v>
      </c>
      <c r="F988" s="21">
        <v>20201222</v>
      </c>
      <c r="G988" s="21" t="s">
        <v>17</v>
      </c>
      <c r="H988" s="21" t="s">
        <v>27</v>
      </c>
      <c r="I988" s="21" t="s">
        <v>128</v>
      </c>
      <c r="J988" s="21">
        <v>1.45</v>
      </c>
      <c r="K988" s="21" t="s">
        <v>20</v>
      </c>
      <c r="L988">
        <f t="shared" si="15"/>
        <v>2</v>
      </c>
      <c r="M988">
        <f>MATCH(H:H,价格表!$B$4:$B$35,0)</f>
        <v>3</v>
      </c>
      <c r="N988" s="27">
        <f>IF(J988&lt;=0.3,INDEX(价格表!$B$4:$I$31,M988,2),IF(AND(J988&gt;0.3,J988&lt;=1),INDEX(价格表!$B$4:$I$31,M988,3),IF(AND(J988&gt;1,J988&lt;=2.2),INDEX(价格表!$B$4:$I$31,M988,4),IF(AND(J988&gt;2.2,J988&lt;=3.3),INDEX(价格表!$B$4:$I$31,M988,5),IF(AND(J988&gt;3.3,J988&lt;=4),INDEX(价格表!$B$4:$I$31,M988,6),IF(AND(J988&gt;4,J988&lt;=5.5),INDEX(价格表!$B$4:$I$31,M988,7),IF(J988&gt;5.5,2.6+INDEX(价格表!$B$4:$I$31,M988,8)*L988)))))))</f>
        <v>2.15</v>
      </c>
    </row>
    <row r="989" spans="1:14">
      <c r="A989" s="20">
        <v>4310939879414</v>
      </c>
      <c r="B989" s="18" t="s">
        <v>16</v>
      </c>
      <c r="C989" s="21">
        <v>20201212</v>
      </c>
      <c r="D989" s="21">
        <v>610538201209</v>
      </c>
      <c r="E989" s="21" t="s">
        <v>16</v>
      </c>
      <c r="F989" s="21">
        <v>20201222</v>
      </c>
      <c r="G989" s="21" t="s">
        <v>17</v>
      </c>
      <c r="H989" s="21" t="s">
        <v>73</v>
      </c>
      <c r="I989" s="21" t="s">
        <v>91</v>
      </c>
      <c r="J989" s="21">
        <v>1.47</v>
      </c>
      <c r="K989" s="21" t="s">
        <v>20</v>
      </c>
      <c r="L989">
        <f t="shared" si="15"/>
        <v>2</v>
      </c>
      <c r="M989">
        <f>MATCH(H:H,价格表!$B$4:$B$35,0)</f>
        <v>7</v>
      </c>
      <c r="N989" s="27">
        <f>IF(J989&lt;=0.3,INDEX(价格表!$B$4:$I$31,M989,2),IF(AND(J989&gt;0.3,J989&lt;=1),INDEX(价格表!$B$4:$I$31,M989,3),IF(AND(J989&gt;1,J989&lt;=2.2),INDEX(价格表!$B$4:$I$31,M989,4),IF(AND(J989&gt;2.2,J989&lt;=3.3),INDEX(价格表!$B$4:$I$31,M989,5),IF(AND(J989&gt;3.3,J989&lt;=4),INDEX(价格表!$B$4:$I$31,M989,6),IF(AND(J989&gt;4,J989&lt;=5.5),INDEX(价格表!$B$4:$I$31,M989,7),IF(J989&gt;5.5,2.6+INDEX(价格表!$B$4:$I$31,M989,8)*L989)))))))</f>
        <v>2.15</v>
      </c>
    </row>
    <row r="990" spans="1:14">
      <c r="A990" s="20">
        <v>4310939879415</v>
      </c>
      <c r="B990" s="18" t="s">
        <v>16</v>
      </c>
      <c r="C990" s="21">
        <v>20201212</v>
      </c>
      <c r="D990" s="21">
        <v>610538201209</v>
      </c>
      <c r="E990" s="21" t="s">
        <v>16</v>
      </c>
      <c r="F990" s="21">
        <v>20201222</v>
      </c>
      <c r="G990" s="21" t="s">
        <v>17</v>
      </c>
      <c r="H990" s="21" t="s">
        <v>23</v>
      </c>
      <c r="I990" s="21" t="s">
        <v>212</v>
      </c>
      <c r="J990" s="21">
        <v>1.5</v>
      </c>
      <c r="K990" s="21" t="s">
        <v>20</v>
      </c>
      <c r="L990">
        <f t="shared" si="15"/>
        <v>2</v>
      </c>
      <c r="M990">
        <f>MATCH(H:H,价格表!$B$4:$B$35,0)</f>
        <v>15</v>
      </c>
      <c r="N990" s="27">
        <f>IF(J990&lt;=0.3,INDEX(价格表!$B$4:$I$31,M990,2),IF(AND(J990&gt;0.3,J990&lt;=1),INDEX(价格表!$B$4:$I$31,M990,3),IF(AND(J990&gt;1,J990&lt;=2.2),INDEX(价格表!$B$4:$I$31,M990,4),IF(AND(J990&gt;2.2,J990&lt;=3.3),INDEX(价格表!$B$4:$I$31,M990,5),IF(AND(J990&gt;3.3,J990&lt;=4),INDEX(价格表!$B$4:$I$31,M990,6),IF(AND(J990&gt;4,J990&lt;=5.5),INDEX(价格表!$B$4:$I$31,M990,7),IF(J990&gt;5.5,2.6+INDEX(价格表!$B$4:$I$31,M990,8)*L990)))))))</f>
        <v>2.15</v>
      </c>
    </row>
    <row r="991" spans="1:14">
      <c r="A991" s="20">
        <v>4310939879416</v>
      </c>
      <c r="B991" s="18" t="s">
        <v>16</v>
      </c>
      <c r="C991" s="21">
        <v>20201212</v>
      </c>
      <c r="D991" s="21">
        <v>610538201209</v>
      </c>
      <c r="E991" s="21" t="s">
        <v>16</v>
      </c>
      <c r="F991" s="21">
        <v>20201222</v>
      </c>
      <c r="G991" s="21" t="s">
        <v>17</v>
      </c>
      <c r="H991" s="21" t="s">
        <v>23</v>
      </c>
      <c r="I991" s="21" t="s">
        <v>225</v>
      </c>
      <c r="J991" s="21">
        <v>1.46</v>
      </c>
      <c r="K991" s="21" t="s">
        <v>20</v>
      </c>
      <c r="L991">
        <f t="shared" si="15"/>
        <v>2</v>
      </c>
      <c r="M991">
        <f>MATCH(H:H,价格表!$B$4:$B$35,0)</f>
        <v>15</v>
      </c>
      <c r="N991" s="27">
        <f>IF(J991&lt;=0.3,INDEX(价格表!$B$4:$I$31,M991,2),IF(AND(J991&gt;0.3,J991&lt;=1),INDEX(价格表!$B$4:$I$31,M991,3),IF(AND(J991&gt;1,J991&lt;=2.2),INDEX(价格表!$B$4:$I$31,M991,4),IF(AND(J991&gt;2.2,J991&lt;=3.3),INDEX(价格表!$B$4:$I$31,M991,5),IF(AND(J991&gt;3.3,J991&lt;=4),INDEX(价格表!$B$4:$I$31,M991,6),IF(AND(J991&gt;4,J991&lt;=5.5),INDEX(价格表!$B$4:$I$31,M991,7),IF(J991&gt;5.5,2.6+INDEX(价格表!$B$4:$I$31,M991,8)*L991)))))))</f>
        <v>2.15</v>
      </c>
    </row>
    <row r="992" spans="1:14">
      <c r="A992" s="20">
        <v>4310939879417</v>
      </c>
      <c r="B992" s="18" t="s">
        <v>16</v>
      </c>
      <c r="C992" s="21">
        <v>20201212</v>
      </c>
      <c r="D992" s="21">
        <v>610538201209</v>
      </c>
      <c r="E992" s="21" t="s">
        <v>16</v>
      </c>
      <c r="F992" s="21">
        <v>20201222</v>
      </c>
      <c r="G992" s="21" t="s">
        <v>17</v>
      </c>
      <c r="H992" s="21" t="s">
        <v>75</v>
      </c>
      <c r="I992" s="21" t="s">
        <v>111</v>
      </c>
      <c r="J992" s="21">
        <v>1.43</v>
      </c>
      <c r="K992" s="21" t="s">
        <v>20</v>
      </c>
      <c r="L992">
        <f t="shared" si="15"/>
        <v>2</v>
      </c>
      <c r="M992">
        <f>MATCH(H:H,价格表!$B$4:$B$35,0)</f>
        <v>24</v>
      </c>
      <c r="N992" s="27">
        <f>IF(J992&lt;=0.3,INDEX(价格表!$B$4:$I$31,M992,2),IF(AND(J992&gt;0.3,J992&lt;=1),INDEX(价格表!$B$4:$I$31,M992,3),IF(AND(J992&gt;1,J992&lt;=2.2),INDEX(价格表!$B$4:$I$31,M992,4),IF(AND(J992&gt;2.2,J992&lt;=3.3),INDEX(价格表!$B$4:$I$31,M992,5),IF(AND(J992&gt;3.3,J992&lt;=4),INDEX(价格表!$B$4:$I$31,M992,6),IF(AND(J992&gt;4,J992&lt;=5.5),INDEX(价格表!$B$4:$I$31,M992,7),IF(J992&gt;5.5,2.6+INDEX(价格表!$B$4:$I$31,M992,8)*L992)))))))</f>
        <v>2.15</v>
      </c>
    </row>
    <row r="993" spans="1:14">
      <c r="A993" s="20">
        <v>4310939879418</v>
      </c>
      <c r="B993" s="18" t="s">
        <v>16</v>
      </c>
      <c r="C993" s="21">
        <v>20201212</v>
      </c>
      <c r="D993" s="21">
        <v>610538201209</v>
      </c>
      <c r="E993" s="21" t="s">
        <v>16</v>
      </c>
      <c r="F993" s="21">
        <v>20201222</v>
      </c>
      <c r="G993" s="21" t="s">
        <v>17</v>
      </c>
      <c r="H993" s="21" t="s">
        <v>23</v>
      </c>
      <c r="I993" s="21" t="s">
        <v>189</v>
      </c>
      <c r="J993" s="21">
        <v>1.45</v>
      </c>
      <c r="K993" s="21" t="s">
        <v>20</v>
      </c>
      <c r="L993">
        <f t="shared" si="15"/>
        <v>2</v>
      </c>
      <c r="M993">
        <f>MATCH(H:H,价格表!$B$4:$B$35,0)</f>
        <v>15</v>
      </c>
      <c r="N993" s="27">
        <f>IF(J993&lt;=0.3,INDEX(价格表!$B$4:$I$31,M993,2),IF(AND(J993&gt;0.3,J993&lt;=1),INDEX(价格表!$B$4:$I$31,M993,3),IF(AND(J993&gt;1,J993&lt;=2.2),INDEX(价格表!$B$4:$I$31,M993,4),IF(AND(J993&gt;2.2,J993&lt;=3.3),INDEX(价格表!$B$4:$I$31,M993,5),IF(AND(J993&gt;3.3,J993&lt;=4),INDEX(价格表!$B$4:$I$31,M993,6),IF(AND(J993&gt;4,J993&lt;=5.5),INDEX(价格表!$B$4:$I$31,M993,7),IF(J993&gt;5.5,2.6+INDEX(价格表!$B$4:$I$31,M993,8)*L993)))))))</f>
        <v>2.15</v>
      </c>
    </row>
    <row r="994" spans="1:14">
      <c r="A994" s="20">
        <v>4310939880986</v>
      </c>
      <c r="B994" s="18" t="s">
        <v>16</v>
      </c>
      <c r="C994" s="21">
        <v>20201212</v>
      </c>
      <c r="D994" s="21">
        <v>610538201209</v>
      </c>
      <c r="E994" s="21" t="s">
        <v>16</v>
      </c>
      <c r="F994" s="21">
        <v>20201222</v>
      </c>
      <c r="G994" s="21" t="s">
        <v>17</v>
      </c>
      <c r="H994" s="21" t="s">
        <v>68</v>
      </c>
      <c r="I994" s="21" t="s">
        <v>249</v>
      </c>
      <c r="J994" s="21">
        <v>1.71</v>
      </c>
      <c r="K994" s="21" t="s">
        <v>20</v>
      </c>
      <c r="L994">
        <f t="shared" si="15"/>
        <v>2</v>
      </c>
      <c r="M994">
        <f>MATCH(H:H,价格表!$B$4:$B$35,0)</f>
        <v>5</v>
      </c>
      <c r="N994" s="27">
        <f>IF(J994&lt;=0.3,INDEX(价格表!$B$4:$I$31,M994,2),IF(AND(J994&gt;0.3,J994&lt;=1),INDEX(价格表!$B$4:$I$31,M994,3),IF(AND(J994&gt;1,J994&lt;=2.2),INDEX(价格表!$B$4:$I$31,M994,4),IF(AND(J994&gt;2.2,J994&lt;=3.3),INDEX(价格表!$B$4:$I$31,M994,5),IF(AND(J994&gt;3.3,J994&lt;=4),INDEX(价格表!$B$4:$I$31,M994,6),IF(AND(J994&gt;4,J994&lt;=5.5),INDEX(价格表!$B$4:$I$31,M994,7),IF(J994&gt;5.5,2.6+INDEX(价格表!$B$4:$I$31,M994,8)*L994)))))))</f>
        <v>2.15</v>
      </c>
    </row>
    <row r="995" spans="1:14">
      <c r="A995" s="20">
        <v>4310939880987</v>
      </c>
      <c r="B995" s="18" t="s">
        <v>16</v>
      </c>
      <c r="C995" s="21">
        <v>20201212</v>
      </c>
      <c r="D995" s="21">
        <v>610538201209</v>
      </c>
      <c r="E995" s="21" t="s">
        <v>16</v>
      </c>
      <c r="F995" s="21">
        <v>20201222</v>
      </c>
      <c r="G995" s="21" t="s">
        <v>17</v>
      </c>
      <c r="H995" s="21" t="s">
        <v>66</v>
      </c>
      <c r="I995" s="21" t="s">
        <v>67</v>
      </c>
      <c r="J995" s="21">
        <v>1.45</v>
      </c>
      <c r="K995" s="21" t="s">
        <v>20</v>
      </c>
      <c r="L995">
        <f t="shared" si="15"/>
        <v>2</v>
      </c>
      <c r="M995">
        <f>MATCH(H:H,价格表!$B$4:$B$35,0)</f>
        <v>17</v>
      </c>
      <c r="N995" s="27">
        <f>IF(J995&lt;=0.3,INDEX(价格表!$B$4:$I$31,M995,2),IF(AND(J995&gt;0.3,J995&lt;=1),INDEX(价格表!$B$4:$I$31,M995,3),IF(AND(J995&gt;1,J995&lt;=2.2),INDEX(价格表!$B$4:$I$31,M995,4),IF(AND(J995&gt;2.2,J995&lt;=3.3),INDEX(价格表!$B$4:$I$31,M995,5),IF(AND(J995&gt;3.3,J995&lt;=4),INDEX(价格表!$B$4:$I$31,M995,6),IF(AND(J995&gt;4,J995&lt;=5.5),INDEX(价格表!$B$4:$I$31,M995,7),IF(J995&gt;5.5,2.6+INDEX(价格表!$B$4:$I$31,M995,8)*L995)))))))</f>
        <v>2.15</v>
      </c>
    </row>
    <row r="996" spans="1:14">
      <c r="A996" s="20">
        <v>4310939880988</v>
      </c>
      <c r="B996" s="18" t="s">
        <v>16</v>
      </c>
      <c r="C996" s="21">
        <v>20201212</v>
      </c>
      <c r="D996" s="21">
        <v>610538201209</v>
      </c>
      <c r="E996" s="21" t="s">
        <v>16</v>
      </c>
      <c r="F996" s="21">
        <v>20201222</v>
      </c>
      <c r="G996" s="21" t="s">
        <v>17</v>
      </c>
      <c r="H996" s="21" t="s">
        <v>75</v>
      </c>
      <c r="I996" s="21" t="s">
        <v>114</v>
      </c>
      <c r="J996" s="21">
        <v>1.5</v>
      </c>
      <c r="K996" s="21" t="s">
        <v>20</v>
      </c>
      <c r="L996">
        <f t="shared" si="15"/>
        <v>2</v>
      </c>
      <c r="M996">
        <f>MATCH(H:H,价格表!$B$4:$B$35,0)</f>
        <v>24</v>
      </c>
      <c r="N996" s="27">
        <f>IF(J996&lt;=0.3,INDEX(价格表!$B$4:$I$31,M996,2),IF(AND(J996&gt;0.3,J996&lt;=1),INDEX(价格表!$B$4:$I$31,M996,3),IF(AND(J996&gt;1,J996&lt;=2.2),INDEX(价格表!$B$4:$I$31,M996,4),IF(AND(J996&gt;2.2,J996&lt;=3.3),INDEX(价格表!$B$4:$I$31,M996,5),IF(AND(J996&gt;3.3,J996&lt;=4),INDEX(价格表!$B$4:$I$31,M996,6),IF(AND(J996&gt;4,J996&lt;=5.5),INDEX(价格表!$B$4:$I$31,M996,7),IF(J996&gt;5.5,2.6+INDEX(价格表!$B$4:$I$31,M996,8)*L996)))))))</f>
        <v>2.15</v>
      </c>
    </row>
    <row r="997" spans="1:14">
      <c r="A997" s="20">
        <v>4310939880989</v>
      </c>
      <c r="B997" s="18" t="s">
        <v>16</v>
      </c>
      <c r="C997" s="21">
        <v>20201212</v>
      </c>
      <c r="D997" s="21">
        <v>610538201209</v>
      </c>
      <c r="E997" s="21" t="s">
        <v>16</v>
      </c>
      <c r="F997" s="21">
        <v>20201222</v>
      </c>
      <c r="G997" s="21" t="s">
        <v>17</v>
      </c>
      <c r="H997" s="21" t="s">
        <v>73</v>
      </c>
      <c r="I997" s="21" t="s">
        <v>131</v>
      </c>
      <c r="J997" s="21">
        <v>1.48</v>
      </c>
      <c r="K997" s="21" t="s">
        <v>20</v>
      </c>
      <c r="L997">
        <f t="shared" si="15"/>
        <v>2</v>
      </c>
      <c r="M997">
        <f>MATCH(H:H,价格表!$B$4:$B$35,0)</f>
        <v>7</v>
      </c>
      <c r="N997" s="27">
        <f>IF(J997&lt;=0.3,INDEX(价格表!$B$4:$I$31,M997,2),IF(AND(J997&gt;0.3,J997&lt;=1),INDEX(价格表!$B$4:$I$31,M997,3),IF(AND(J997&gt;1,J997&lt;=2.2),INDEX(价格表!$B$4:$I$31,M997,4),IF(AND(J997&gt;2.2,J997&lt;=3.3),INDEX(价格表!$B$4:$I$31,M997,5),IF(AND(J997&gt;3.3,J997&lt;=4),INDEX(价格表!$B$4:$I$31,M997,6),IF(AND(J997&gt;4,J997&lt;=5.5),INDEX(价格表!$B$4:$I$31,M997,7),IF(J997&gt;5.5,2.6+INDEX(价格表!$B$4:$I$31,M997,8)*L997)))))))</f>
        <v>2.15</v>
      </c>
    </row>
    <row r="998" spans="1:14">
      <c r="A998" s="20">
        <v>4310939880990</v>
      </c>
      <c r="B998" s="18" t="s">
        <v>16</v>
      </c>
      <c r="C998" s="21">
        <v>20201212</v>
      </c>
      <c r="D998" s="21">
        <v>610538201209</v>
      </c>
      <c r="E998" s="21" t="s">
        <v>16</v>
      </c>
      <c r="F998" s="21">
        <v>20201222</v>
      </c>
      <c r="G998" s="21" t="s">
        <v>17</v>
      </c>
      <c r="H998" s="21" t="s">
        <v>68</v>
      </c>
      <c r="I998" s="21" t="s">
        <v>112</v>
      </c>
      <c r="J998" s="21">
        <v>1.44</v>
      </c>
      <c r="K998" s="21" t="s">
        <v>20</v>
      </c>
      <c r="L998">
        <f t="shared" si="15"/>
        <v>2</v>
      </c>
      <c r="M998">
        <f>MATCH(H:H,价格表!$B$4:$B$35,0)</f>
        <v>5</v>
      </c>
      <c r="N998" s="27">
        <f>IF(J998&lt;=0.3,INDEX(价格表!$B$4:$I$31,M998,2),IF(AND(J998&gt;0.3,J998&lt;=1),INDEX(价格表!$B$4:$I$31,M998,3),IF(AND(J998&gt;1,J998&lt;=2.2),INDEX(价格表!$B$4:$I$31,M998,4),IF(AND(J998&gt;2.2,J998&lt;=3.3),INDEX(价格表!$B$4:$I$31,M998,5),IF(AND(J998&gt;3.3,J998&lt;=4),INDEX(价格表!$B$4:$I$31,M998,6),IF(AND(J998&gt;4,J998&lt;=5.5),INDEX(价格表!$B$4:$I$31,M998,7),IF(J998&gt;5.5,2.6+INDEX(价格表!$B$4:$I$31,M998,8)*L998)))))))</f>
        <v>2.15</v>
      </c>
    </row>
    <row r="999" spans="1:14">
      <c r="A999" s="20">
        <v>4310939880991</v>
      </c>
      <c r="B999" s="18" t="s">
        <v>16</v>
      </c>
      <c r="C999" s="21">
        <v>20201212</v>
      </c>
      <c r="D999" s="21">
        <v>610538201209</v>
      </c>
      <c r="E999" s="21" t="s">
        <v>16</v>
      </c>
      <c r="F999" s="21">
        <v>20201222</v>
      </c>
      <c r="G999" s="21" t="s">
        <v>17</v>
      </c>
      <c r="H999" s="21" t="s">
        <v>50</v>
      </c>
      <c r="I999" s="21" t="s">
        <v>247</v>
      </c>
      <c r="J999" s="21">
        <v>1.42</v>
      </c>
      <c r="K999" s="21" t="s">
        <v>20</v>
      </c>
      <c r="L999">
        <f t="shared" si="15"/>
        <v>2</v>
      </c>
      <c r="M999">
        <f>MATCH(H:H,价格表!$B$4:$B$35,0)</f>
        <v>4</v>
      </c>
      <c r="N999" s="27">
        <f>IF(J999&lt;=0.3,INDEX(价格表!$B$4:$I$31,M999,2),IF(AND(J999&gt;0.3,J999&lt;=1),INDEX(价格表!$B$4:$I$31,M999,3),IF(AND(J999&gt;1,J999&lt;=2.2),INDEX(价格表!$B$4:$I$31,M999,4),IF(AND(J999&gt;2.2,J999&lt;=3.3),INDEX(价格表!$B$4:$I$31,M999,5),IF(AND(J999&gt;3.3,J999&lt;=4),INDEX(价格表!$B$4:$I$31,M999,6),IF(AND(J999&gt;4,J999&lt;=5.5),INDEX(价格表!$B$4:$I$31,M999,7),IF(J999&gt;5.5,2.6+INDEX(价格表!$B$4:$I$31,M999,8)*L999)))))))</f>
        <v>2.15</v>
      </c>
    </row>
    <row r="1000" spans="1:14">
      <c r="A1000" s="20">
        <v>4310939880992</v>
      </c>
      <c r="B1000" s="18" t="s">
        <v>16</v>
      </c>
      <c r="C1000" s="21">
        <v>20201212</v>
      </c>
      <c r="D1000" s="21">
        <v>610538201209</v>
      </c>
      <c r="E1000" s="21" t="s">
        <v>16</v>
      </c>
      <c r="F1000" s="21">
        <v>20201222</v>
      </c>
      <c r="G1000" s="21" t="s">
        <v>17</v>
      </c>
      <c r="H1000" s="21" t="s">
        <v>27</v>
      </c>
      <c r="I1000" s="21" t="s">
        <v>70</v>
      </c>
      <c r="J1000" s="21">
        <v>1.46</v>
      </c>
      <c r="K1000" s="21" t="s">
        <v>20</v>
      </c>
      <c r="L1000">
        <f t="shared" si="15"/>
        <v>2</v>
      </c>
      <c r="M1000">
        <f>MATCH(H:H,价格表!$B$4:$B$35,0)</f>
        <v>3</v>
      </c>
      <c r="N1000" s="27">
        <f>IF(J1000&lt;=0.3,INDEX(价格表!$B$4:$I$31,M1000,2),IF(AND(J1000&gt;0.3,J1000&lt;=1),INDEX(价格表!$B$4:$I$31,M1000,3),IF(AND(J1000&gt;1,J1000&lt;=2.2),INDEX(价格表!$B$4:$I$31,M1000,4),IF(AND(J1000&gt;2.2,J1000&lt;=3.3),INDEX(价格表!$B$4:$I$31,M1000,5),IF(AND(J1000&gt;3.3,J1000&lt;=4),INDEX(价格表!$B$4:$I$31,M1000,6),IF(AND(J1000&gt;4,J1000&lt;=5.5),INDEX(价格表!$B$4:$I$31,M1000,7),IF(J1000&gt;5.5,2.6+INDEX(价格表!$B$4:$I$31,M1000,8)*L1000)))))))</f>
        <v>2.15</v>
      </c>
    </row>
    <row r="1001" spans="1:14">
      <c r="A1001" s="20">
        <v>4310939880994</v>
      </c>
      <c r="B1001" s="18" t="s">
        <v>16</v>
      </c>
      <c r="C1001" s="21">
        <v>20201212</v>
      </c>
      <c r="D1001" s="21">
        <v>610538201209</v>
      </c>
      <c r="E1001" s="21" t="s">
        <v>16</v>
      </c>
      <c r="F1001" s="21">
        <v>20201222</v>
      </c>
      <c r="G1001" s="21" t="s">
        <v>17</v>
      </c>
      <c r="H1001" s="21" t="s">
        <v>33</v>
      </c>
      <c r="I1001" s="21" t="s">
        <v>34</v>
      </c>
      <c r="J1001" s="21">
        <v>1.47</v>
      </c>
      <c r="K1001" s="21" t="s">
        <v>20</v>
      </c>
      <c r="L1001">
        <f t="shared" si="15"/>
        <v>2</v>
      </c>
      <c r="M1001">
        <f>MATCH(H:H,价格表!$B$4:$B$35,0)</f>
        <v>13</v>
      </c>
      <c r="N1001" s="27">
        <f>IF(J1001&lt;=0.3,INDEX(价格表!$B$4:$I$31,M1001,2),IF(AND(J1001&gt;0.3,J1001&lt;=1),INDEX(价格表!$B$4:$I$31,M1001,3),IF(AND(J1001&gt;1,J1001&lt;=2.2),INDEX(价格表!$B$4:$I$31,M1001,4),IF(AND(J1001&gt;2.2,J1001&lt;=3.3),INDEX(价格表!$B$4:$I$31,M1001,5),IF(AND(J1001&gt;3.3,J1001&lt;=4),INDEX(价格表!$B$4:$I$31,M1001,6),IF(AND(J1001&gt;4,J1001&lt;=5.5),INDEX(价格表!$B$4:$I$31,M1001,7),IF(J1001&gt;5.5,2.6+INDEX(价格表!$B$4:$I$31,M1001,8)*L1001)))))))</f>
        <v>2.15</v>
      </c>
    </row>
    <row r="1002" spans="1:14">
      <c r="A1002" s="20">
        <v>4310939880995</v>
      </c>
      <c r="B1002" s="18" t="s">
        <v>16</v>
      </c>
      <c r="C1002" s="21">
        <v>20201212</v>
      </c>
      <c r="D1002" s="21">
        <v>610538201209</v>
      </c>
      <c r="E1002" s="21" t="s">
        <v>16</v>
      </c>
      <c r="F1002" s="21">
        <v>20201222</v>
      </c>
      <c r="G1002" s="21" t="s">
        <v>17</v>
      </c>
      <c r="H1002" s="21" t="s">
        <v>54</v>
      </c>
      <c r="I1002" s="21" t="s">
        <v>275</v>
      </c>
      <c r="J1002" s="21">
        <v>1.45</v>
      </c>
      <c r="K1002" s="21" t="s">
        <v>20</v>
      </c>
      <c r="L1002">
        <f t="shared" si="15"/>
        <v>2</v>
      </c>
      <c r="M1002">
        <f>MATCH(H:H,价格表!$B$4:$B$35,0)</f>
        <v>14</v>
      </c>
      <c r="N1002" s="27">
        <f>IF(J1002&lt;=0.3,INDEX(价格表!$B$4:$I$31,M1002,2),IF(AND(J1002&gt;0.3,J1002&lt;=1),INDEX(价格表!$B$4:$I$31,M1002,3),IF(AND(J1002&gt;1,J1002&lt;=2.2),INDEX(价格表!$B$4:$I$31,M1002,4),IF(AND(J1002&gt;2.2,J1002&lt;=3.3),INDEX(价格表!$B$4:$I$31,M1002,5),IF(AND(J1002&gt;3.3,J1002&lt;=4),INDEX(价格表!$B$4:$I$31,M1002,6),IF(AND(J1002&gt;4,J1002&lt;=5.5),INDEX(价格表!$B$4:$I$31,M1002,7),IF(J1002&gt;5.5,2.6+INDEX(价格表!$B$4:$I$31,M1002,8)*L1002)))))))</f>
        <v>2.15</v>
      </c>
    </row>
    <row r="1003" spans="1:14">
      <c r="A1003" s="20">
        <v>4310939882223</v>
      </c>
      <c r="B1003" s="18" t="s">
        <v>16</v>
      </c>
      <c r="C1003" s="21">
        <v>20201212</v>
      </c>
      <c r="D1003" s="21">
        <v>610538201209</v>
      </c>
      <c r="E1003" s="21" t="s">
        <v>16</v>
      </c>
      <c r="F1003" s="21">
        <v>20201222</v>
      </c>
      <c r="G1003" s="21" t="s">
        <v>17</v>
      </c>
      <c r="H1003" s="21" t="s">
        <v>68</v>
      </c>
      <c r="I1003" s="21" t="s">
        <v>69</v>
      </c>
      <c r="J1003" s="21">
        <v>1.45</v>
      </c>
      <c r="K1003" s="21" t="s">
        <v>20</v>
      </c>
      <c r="L1003">
        <f t="shared" si="15"/>
        <v>2</v>
      </c>
      <c r="M1003">
        <f>MATCH(H:H,价格表!$B$4:$B$35,0)</f>
        <v>5</v>
      </c>
      <c r="N1003" s="27">
        <f>IF(J1003&lt;=0.3,INDEX(价格表!$B$4:$I$31,M1003,2),IF(AND(J1003&gt;0.3,J1003&lt;=1),INDEX(价格表!$B$4:$I$31,M1003,3),IF(AND(J1003&gt;1,J1003&lt;=2.2),INDEX(价格表!$B$4:$I$31,M1003,4),IF(AND(J1003&gt;2.2,J1003&lt;=3.3),INDEX(价格表!$B$4:$I$31,M1003,5),IF(AND(J1003&gt;3.3,J1003&lt;=4),INDEX(价格表!$B$4:$I$31,M1003,6),IF(AND(J1003&gt;4,J1003&lt;=5.5),INDEX(价格表!$B$4:$I$31,M1003,7),IF(J1003&gt;5.5,2.6+INDEX(价格表!$B$4:$I$31,M1003,8)*L1003)))))))</f>
        <v>2.15</v>
      </c>
    </row>
    <row r="1004" spans="1:14">
      <c r="A1004" s="20">
        <v>4310939882224</v>
      </c>
      <c r="B1004" s="18" t="s">
        <v>16</v>
      </c>
      <c r="C1004" s="21">
        <v>20201212</v>
      </c>
      <c r="D1004" s="21">
        <v>610538201209</v>
      </c>
      <c r="E1004" s="21" t="s">
        <v>16</v>
      </c>
      <c r="F1004" s="21">
        <v>20201222</v>
      </c>
      <c r="G1004" s="21" t="s">
        <v>17</v>
      </c>
      <c r="H1004" s="21" t="s">
        <v>18</v>
      </c>
      <c r="I1004" s="21" t="s">
        <v>53</v>
      </c>
      <c r="J1004" s="21">
        <v>1.42</v>
      </c>
      <c r="K1004" s="21" t="s">
        <v>20</v>
      </c>
      <c r="L1004">
        <f t="shared" si="15"/>
        <v>2</v>
      </c>
      <c r="M1004">
        <f>MATCH(H:H,价格表!$B$4:$B$35,0)</f>
        <v>1</v>
      </c>
      <c r="N1004" s="27">
        <f>IF(J1004&lt;=0.3,INDEX(价格表!$B$4:$I$31,M1004,2),IF(AND(J1004&gt;0.3,J1004&lt;=1),INDEX(价格表!$B$4:$I$31,M1004,3),IF(AND(J1004&gt;1,J1004&lt;=2.2),INDEX(价格表!$B$4:$I$31,M1004,4),IF(AND(J1004&gt;2.2,J1004&lt;=3.3),INDEX(价格表!$B$4:$I$31,M1004,5),IF(AND(J1004&gt;3.3,J1004&lt;=4),INDEX(价格表!$B$4:$I$31,M1004,6),IF(AND(J1004&gt;4,J1004&lt;=5.5),INDEX(价格表!$B$4:$I$31,M1004,7),IF(J1004&gt;5.5,2.6+INDEX(价格表!$B$4:$I$31,M1004,8)*L1004)))))))</f>
        <v>2.15</v>
      </c>
    </row>
    <row r="1005" spans="1:14">
      <c r="A1005" s="20">
        <v>4310939882225</v>
      </c>
      <c r="B1005" s="18" t="s">
        <v>16</v>
      </c>
      <c r="C1005" s="21">
        <v>20201212</v>
      </c>
      <c r="D1005" s="21">
        <v>610538201209</v>
      </c>
      <c r="E1005" s="21" t="s">
        <v>16</v>
      </c>
      <c r="F1005" s="21">
        <v>20201222</v>
      </c>
      <c r="G1005" s="21" t="s">
        <v>17</v>
      </c>
      <c r="H1005" s="21" t="s">
        <v>18</v>
      </c>
      <c r="I1005" s="21" t="s">
        <v>276</v>
      </c>
      <c r="J1005" s="21">
        <v>1.42</v>
      </c>
      <c r="K1005" s="21" t="s">
        <v>20</v>
      </c>
      <c r="L1005">
        <f t="shared" si="15"/>
        <v>2</v>
      </c>
      <c r="M1005">
        <f>MATCH(H:H,价格表!$B$4:$B$35,0)</f>
        <v>1</v>
      </c>
      <c r="N1005" s="27">
        <f>IF(J1005&lt;=0.3,INDEX(价格表!$B$4:$I$31,M1005,2),IF(AND(J1005&gt;0.3,J1005&lt;=1),INDEX(价格表!$B$4:$I$31,M1005,3),IF(AND(J1005&gt;1,J1005&lt;=2.2),INDEX(价格表!$B$4:$I$31,M1005,4),IF(AND(J1005&gt;2.2,J1005&lt;=3.3),INDEX(价格表!$B$4:$I$31,M1005,5),IF(AND(J1005&gt;3.3,J1005&lt;=4),INDEX(价格表!$B$4:$I$31,M1005,6),IF(AND(J1005&gt;4,J1005&lt;=5.5),INDEX(价格表!$B$4:$I$31,M1005,7),IF(J1005&gt;5.5,2.6+INDEX(价格表!$B$4:$I$31,M1005,8)*L1005)))))))</f>
        <v>2.15</v>
      </c>
    </row>
    <row r="1006" spans="1:14">
      <c r="A1006" s="20">
        <v>4310939882227</v>
      </c>
      <c r="B1006" s="18" t="s">
        <v>16</v>
      </c>
      <c r="C1006" s="21">
        <v>20201212</v>
      </c>
      <c r="D1006" s="21">
        <v>610538201209</v>
      </c>
      <c r="E1006" s="21" t="s">
        <v>16</v>
      </c>
      <c r="F1006" s="21">
        <v>20201222</v>
      </c>
      <c r="G1006" s="21" t="s">
        <v>17</v>
      </c>
      <c r="H1006" s="21" t="s">
        <v>27</v>
      </c>
      <c r="I1006" s="21" t="s">
        <v>128</v>
      </c>
      <c r="J1006" s="21">
        <v>1.49</v>
      </c>
      <c r="K1006" s="21" t="s">
        <v>20</v>
      </c>
      <c r="L1006">
        <f t="shared" si="15"/>
        <v>2</v>
      </c>
      <c r="M1006">
        <f>MATCH(H:H,价格表!$B$4:$B$35,0)</f>
        <v>3</v>
      </c>
      <c r="N1006" s="27">
        <f>IF(J1006&lt;=0.3,INDEX(价格表!$B$4:$I$31,M1006,2),IF(AND(J1006&gt;0.3,J1006&lt;=1),INDEX(价格表!$B$4:$I$31,M1006,3),IF(AND(J1006&gt;1,J1006&lt;=2.2),INDEX(价格表!$B$4:$I$31,M1006,4),IF(AND(J1006&gt;2.2,J1006&lt;=3.3),INDEX(价格表!$B$4:$I$31,M1006,5),IF(AND(J1006&gt;3.3,J1006&lt;=4),INDEX(价格表!$B$4:$I$31,M1006,6),IF(AND(J1006&gt;4,J1006&lt;=5.5),INDEX(价格表!$B$4:$I$31,M1006,7),IF(J1006&gt;5.5,2.6+INDEX(价格表!$B$4:$I$31,M1006,8)*L1006)))))))</f>
        <v>2.15</v>
      </c>
    </row>
    <row r="1007" spans="1:14">
      <c r="A1007" s="20">
        <v>4310939882228</v>
      </c>
      <c r="B1007" s="18" t="s">
        <v>16</v>
      </c>
      <c r="C1007" s="21">
        <v>20201212</v>
      </c>
      <c r="D1007" s="21">
        <v>610538201209</v>
      </c>
      <c r="E1007" s="21" t="s">
        <v>16</v>
      </c>
      <c r="F1007" s="21">
        <v>20201222</v>
      </c>
      <c r="G1007" s="21" t="s">
        <v>17</v>
      </c>
      <c r="H1007" s="21" t="s">
        <v>50</v>
      </c>
      <c r="I1007" s="21" t="s">
        <v>166</v>
      </c>
      <c r="J1007" s="21">
        <v>1.45</v>
      </c>
      <c r="K1007" s="21" t="s">
        <v>20</v>
      </c>
      <c r="L1007">
        <f t="shared" si="15"/>
        <v>2</v>
      </c>
      <c r="M1007">
        <f>MATCH(H:H,价格表!$B$4:$B$35,0)</f>
        <v>4</v>
      </c>
      <c r="N1007" s="27">
        <f>IF(J1007&lt;=0.3,INDEX(价格表!$B$4:$I$31,M1007,2),IF(AND(J1007&gt;0.3,J1007&lt;=1),INDEX(价格表!$B$4:$I$31,M1007,3),IF(AND(J1007&gt;1,J1007&lt;=2.2),INDEX(价格表!$B$4:$I$31,M1007,4),IF(AND(J1007&gt;2.2,J1007&lt;=3.3),INDEX(价格表!$B$4:$I$31,M1007,5),IF(AND(J1007&gt;3.3,J1007&lt;=4),INDEX(价格表!$B$4:$I$31,M1007,6),IF(AND(J1007&gt;4,J1007&lt;=5.5),INDEX(价格表!$B$4:$I$31,M1007,7),IF(J1007&gt;5.5,2.6+INDEX(价格表!$B$4:$I$31,M1007,8)*L1007)))))))</f>
        <v>2.15</v>
      </c>
    </row>
    <row r="1008" spans="1:14">
      <c r="A1008" s="20">
        <v>4310939882229</v>
      </c>
      <c r="B1008" s="18" t="s">
        <v>16</v>
      </c>
      <c r="C1008" s="21">
        <v>20201212</v>
      </c>
      <c r="D1008" s="21">
        <v>610538201209</v>
      </c>
      <c r="E1008" s="21" t="s">
        <v>16</v>
      </c>
      <c r="F1008" s="21">
        <v>20201222</v>
      </c>
      <c r="G1008" s="21" t="s">
        <v>17</v>
      </c>
      <c r="H1008" s="21" t="s">
        <v>21</v>
      </c>
      <c r="I1008" s="21" t="s">
        <v>204</v>
      </c>
      <c r="J1008" s="21">
        <v>1.45</v>
      </c>
      <c r="K1008" s="21" t="s">
        <v>20</v>
      </c>
      <c r="L1008">
        <f t="shared" si="15"/>
        <v>2</v>
      </c>
      <c r="M1008">
        <f>MATCH(H:H,价格表!$B$4:$B$35,0)</f>
        <v>20</v>
      </c>
      <c r="N1008" s="27">
        <f>IF(J1008&lt;=0.3,INDEX(价格表!$B$4:$I$31,M1008,2),IF(AND(J1008&gt;0.3,J1008&lt;=1),INDEX(价格表!$B$4:$I$31,M1008,3),IF(AND(J1008&gt;1,J1008&lt;=2.2),INDEX(价格表!$B$4:$I$31,M1008,4),IF(AND(J1008&gt;2.2,J1008&lt;=3.3),INDEX(价格表!$B$4:$I$31,M1008,5),IF(AND(J1008&gt;3.3,J1008&lt;=4),INDEX(价格表!$B$4:$I$31,M1008,6),IF(AND(J1008&gt;4,J1008&lt;=5.5),INDEX(价格表!$B$4:$I$31,M1008,7),IF(J1008&gt;5.5,2.6+INDEX(价格表!$B$4:$I$31,M1008,8)*L1008)))))))</f>
        <v>2.15</v>
      </c>
    </row>
    <row r="1009" spans="1:14">
      <c r="A1009" s="20">
        <v>4310939882230</v>
      </c>
      <c r="B1009" s="18" t="s">
        <v>16</v>
      </c>
      <c r="C1009" s="21">
        <v>20201212</v>
      </c>
      <c r="D1009" s="21">
        <v>610538201209</v>
      </c>
      <c r="E1009" s="21" t="s">
        <v>16</v>
      </c>
      <c r="F1009" s="21">
        <v>20201222</v>
      </c>
      <c r="G1009" s="21" t="s">
        <v>17</v>
      </c>
      <c r="H1009" s="21" t="s">
        <v>27</v>
      </c>
      <c r="I1009" s="21" t="s">
        <v>211</v>
      </c>
      <c r="J1009" s="21">
        <v>1.44</v>
      </c>
      <c r="K1009" s="21" t="s">
        <v>20</v>
      </c>
      <c r="L1009">
        <f t="shared" si="15"/>
        <v>2</v>
      </c>
      <c r="M1009">
        <f>MATCH(H:H,价格表!$B$4:$B$35,0)</f>
        <v>3</v>
      </c>
      <c r="N1009" s="27">
        <f>IF(J1009&lt;=0.3,INDEX(价格表!$B$4:$I$31,M1009,2),IF(AND(J1009&gt;0.3,J1009&lt;=1),INDEX(价格表!$B$4:$I$31,M1009,3),IF(AND(J1009&gt;1,J1009&lt;=2.2),INDEX(价格表!$B$4:$I$31,M1009,4),IF(AND(J1009&gt;2.2,J1009&lt;=3.3),INDEX(价格表!$B$4:$I$31,M1009,5),IF(AND(J1009&gt;3.3,J1009&lt;=4),INDEX(价格表!$B$4:$I$31,M1009,6),IF(AND(J1009&gt;4,J1009&lt;=5.5),INDEX(价格表!$B$4:$I$31,M1009,7),IF(J1009&gt;5.5,2.6+INDEX(价格表!$B$4:$I$31,M1009,8)*L1009)))))))</f>
        <v>2.15</v>
      </c>
    </row>
    <row r="1010" spans="1:14">
      <c r="A1010" s="20">
        <v>4310939882231</v>
      </c>
      <c r="B1010" s="18" t="s">
        <v>16</v>
      </c>
      <c r="C1010" s="21">
        <v>20201212</v>
      </c>
      <c r="D1010" s="21">
        <v>610538201209</v>
      </c>
      <c r="E1010" s="21" t="s">
        <v>16</v>
      </c>
      <c r="F1010" s="21">
        <v>20201222</v>
      </c>
      <c r="G1010" s="21" t="s">
        <v>17</v>
      </c>
      <c r="H1010" s="21" t="s">
        <v>75</v>
      </c>
      <c r="I1010" s="21" t="s">
        <v>114</v>
      </c>
      <c r="J1010" s="21">
        <v>1.46</v>
      </c>
      <c r="K1010" s="21" t="s">
        <v>20</v>
      </c>
      <c r="L1010">
        <f t="shared" si="15"/>
        <v>2</v>
      </c>
      <c r="M1010">
        <f>MATCH(H:H,价格表!$B$4:$B$35,0)</f>
        <v>24</v>
      </c>
      <c r="N1010" s="27">
        <f>IF(J1010&lt;=0.3,INDEX(价格表!$B$4:$I$31,M1010,2),IF(AND(J1010&gt;0.3,J1010&lt;=1),INDEX(价格表!$B$4:$I$31,M1010,3),IF(AND(J1010&gt;1,J1010&lt;=2.2),INDEX(价格表!$B$4:$I$31,M1010,4),IF(AND(J1010&gt;2.2,J1010&lt;=3.3),INDEX(价格表!$B$4:$I$31,M1010,5),IF(AND(J1010&gt;3.3,J1010&lt;=4),INDEX(价格表!$B$4:$I$31,M1010,6),IF(AND(J1010&gt;4,J1010&lt;=5.5),INDEX(价格表!$B$4:$I$31,M1010,7),IF(J1010&gt;5.5,2.6+INDEX(价格表!$B$4:$I$31,M1010,8)*L1010)))))))</f>
        <v>2.15</v>
      </c>
    </row>
    <row r="1011" spans="1:14">
      <c r="A1011" s="20">
        <v>4310939882232</v>
      </c>
      <c r="B1011" s="18" t="s">
        <v>16</v>
      </c>
      <c r="C1011" s="21">
        <v>20201212</v>
      </c>
      <c r="D1011" s="21">
        <v>610538201209</v>
      </c>
      <c r="E1011" s="21" t="s">
        <v>16</v>
      </c>
      <c r="F1011" s="21">
        <v>20201222</v>
      </c>
      <c r="G1011" s="21" t="s">
        <v>17</v>
      </c>
      <c r="H1011" s="21" t="s">
        <v>73</v>
      </c>
      <c r="I1011" s="21" t="s">
        <v>92</v>
      </c>
      <c r="J1011" s="21">
        <v>1.49</v>
      </c>
      <c r="K1011" s="21" t="s">
        <v>20</v>
      </c>
      <c r="L1011">
        <f t="shared" si="15"/>
        <v>2</v>
      </c>
      <c r="M1011">
        <f>MATCH(H:H,价格表!$B$4:$B$35,0)</f>
        <v>7</v>
      </c>
      <c r="N1011" s="27">
        <f>IF(J1011&lt;=0.3,INDEX(价格表!$B$4:$I$31,M1011,2),IF(AND(J1011&gt;0.3,J1011&lt;=1),INDEX(价格表!$B$4:$I$31,M1011,3),IF(AND(J1011&gt;1,J1011&lt;=2.2),INDEX(价格表!$B$4:$I$31,M1011,4),IF(AND(J1011&gt;2.2,J1011&lt;=3.3),INDEX(价格表!$B$4:$I$31,M1011,5),IF(AND(J1011&gt;3.3,J1011&lt;=4),INDEX(价格表!$B$4:$I$31,M1011,6),IF(AND(J1011&gt;4,J1011&lt;=5.5),INDEX(价格表!$B$4:$I$31,M1011,7),IF(J1011&gt;5.5,2.6+INDEX(价格表!$B$4:$I$31,M1011,8)*L1011)))))))</f>
        <v>2.15</v>
      </c>
    </row>
    <row r="1012" spans="1:14">
      <c r="A1012" s="20">
        <v>4310939883379</v>
      </c>
      <c r="B1012" s="18" t="s">
        <v>16</v>
      </c>
      <c r="C1012" s="21">
        <v>20201212</v>
      </c>
      <c r="D1012" s="21">
        <v>610538201209</v>
      </c>
      <c r="E1012" s="21" t="s">
        <v>16</v>
      </c>
      <c r="F1012" s="21">
        <v>20201222</v>
      </c>
      <c r="G1012" s="21" t="s">
        <v>17</v>
      </c>
      <c r="H1012" s="21" t="s">
        <v>39</v>
      </c>
      <c r="I1012" s="21" t="s">
        <v>81</v>
      </c>
      <c r="J1012" s="21">
        <v>1.45</v>
      </c>
      <c r="K1012" s="21" t="s">
        <v>20</v>
      </c>
      <c r="L1012">
        <f t="shared" si="15"/>
        <v>2</v>
      </c>
      <c r="M1012">
        <f>MATCH(H:H,价格表!$B$4:$B$35,0)</f>
        <v>23</v>
      </c>
      <c r="N1012" s="27">
        <f>IF(J1012&lt;=0.3,INDEX(价格表!$B$4:$I$31,M1012,2),IF(AND(J1012&gt;0.3,J1012&lt;=1),INDEX(价格表!$B$4:$I$31,M1012,3),IF(AND(J1012&gt;1,J1012&lt;=2.2),INDEX(价格表!$B$4:$I$31,M1012,4),IF(AND(J1012&gt;2.2,J1012&lt;=3.3),INDEX(价格表!$B$4:$I$31,M1012,5),IF(AND(J1012&gt;3.3,J1012&lt;=4),INDEX(价格表!$B$4:$I$31,M1012,6),IF(AND(J1012&gt;4,J1012&lt;=5.5),INDEX(价格表!$B$4:$I$31,M1012,7),IF(J1012&gt;5.5,2.6+INDEX(价格表!$B$4:$I$31,M1012,8)*L1012)))))))</f>
        <v>2.15</v>
      </c>
    </row>
    <row r="1013" spans="1:14">
      <c r="A1013" s="20">
        <v>4310939883380</v>
      </c>
      <c r="B1013" s="18" t="s">
        <v>16</v>
      </c>
      <c r="C1013" s="21">
        <v>20201212</v>
      </c>
      <c r="D1013" s="21">
        <v>610538201209</v>
      </c>
      <c r="E1013" s="21" t="s">
        <v>16</v>
      </c>
      <c r="F1013" s="21">
        <v>20201222</v>
      </c>
      <c r="G1013" s="21" t="s">
        <v>17</v>
      </c>
      <c r="H1013" s="21" t="s">
        <v>21</v>
      </c>
      <c r="I1013" s="21" t="s">
        <v>22</v>
      </c>
      <c r="J1013" s="21">
        <v>1.45</v>
      </c>
      <c r="K1013" s="21" t="s">
        <v>20</v>
      </c>
      <c r="L1013">
        <f t="shared" si="15"/>
        <v>2</v>
      </c>
      <c r="M1013">
        <f>MATCH(H:H,价格表!$B$4:$B$35,0)</f>
        <v>20</v>
      </c>
      <c r="N1013" s="27">
        <f>IF(J1013&lt;=0.3,INDEX(价格表!$B$4:$I$31,M1013,2),IF(AND(J1013&gt;0.3,J1013&lt;=1),INDEX(价格表!$B$4:$I$31,M1013,3),IF(AND(J1013&gt;1,J1013&lt;=2.2),INDEX(价格表!$B$4:$I$31,M1013,4),IF(AND(J1013&gt;2.2,J1013&lt;=3.3),INDEX(价格表!$B$4:$I$31,M1013,5),IF(AND(J1013&gt;3.3,J1013&lt;=4),INDEX(价格表!$B$4:$I$31,M1013,6),IF(AND(J1013&gt;4,J1013&lt;=5.5),INDEX(价格表!$B$4:$I$31,M1013,7),IF(J1013&gt;5.5,2.6+INDEX(价格表!$B$4:$I$31,M1013,8)*L1013)))))))</f>
        <v>2.15</v>
      </c>
    </row>
    <row r="1014" spans="1:14">
      <c r="A1014" s="20">
        <v>4310939883381</v>
      </c>
      <c r="B1014" s="18" t="s">
        <v>16</v>
      </c>
      <c r="C1014" s="21">
        <v>20201212</v>
      </c>
      <c r="D1014" s="21">
        <v>610538201209</v>
      </c>
      <c r="E1014" s="21" t="s">
        <v>16</v>
      </c>
      <c r="F1014" s="21">
        <v>20201222</v>
      </c>
      <c r="G1014" s="21" t="s">
        <v>17</v>
      </c>
      <c r="H1014" s="21" t="s">
        <v>45</v>
      </c>
      <c r="I1014" s="21" t="s">
        <v>277</v>
      </c>
      <c r="J1014" s="21">
        <v>1.46</v>
      </c>
      <c r="K1014" s="21" t="s">
        <v>20</v>
      </c>
      <c r="L1014">
        <f t="shared" si="15"/>
        <v>2</v>
      </c>
      <c r="M1014">
        <f>MATCH(H:H,价格表!$B$4:$B$35,0)</f>
        <v>9</v>
      </c>
      <c r="N1014" s="27">
        <f>IF(J1014&lt;=0.3,INDEX(价格表!$B$4:$I$31,M1014,2),IF(AND(J1014&gt;0.3,J1014&lt;=1),INDEX(价格表!$B$4:$I$31,M1014,3),IF(AND(J1014&gt;1,J1014&lt;=2.2),INDEX(价格表!$B$4:$I$31,M1014,4),IF(AND(J1014&gt;2.2,J1014&lt;=3.3),INDEX(价格表!$B$4:$I$31,M1014,5),IF(AND(J1014&gt;3.3,J1014&lt;=4),INDEX(价格表!$B$4:$I$31,M1014,6),IF(AND(J1014&gt;4,J1014&lt;=5.5),INDEX(价格表!$B$4:$I$31,M1014,7),IF(J1014&gt;5.5,2.6+INDEX(价格表!$B$4:$I$31,M1014,8)*L1014)))))))</f>
        <v>2.15</v>
      </c>
    </row>
    <row r="1015" spans="1:14">
      <c r="A1015" s="20">
        <v>4310939883382</v>
      </c>
      <c r="B1015" s="18" t="s">
        <v>16</v>
      </c>
      <c r="C1015" s="21">
        <v>20201212</v>
      </c>
      <c r="D1015" s="21">
        <v>610538201209</v>
      </c>
      <c r="E1015" s="21" t="s">
        <v>16</v>
      </c>
      <c r="F1015" s="21">
        <v>20201222</v>
      </c>
      <c r="G1015" s="21" t="s">
        <v>17</v>
      </c>
      <c r="H1015" s="21" t="s">
        <v>18</v>
      </c>
      <c r="I1015" s="21" t="s">
        <v>278</v>
      </c>
      <c r="J1015" s="21">
        <v>1.42</v>
      </c>
      <c r="K1015" s="21" t="s">
        <v>20</v>
      </c>
      <c r="L1015">
        <f t="shared" si="15"/>
        <v>2</v>
      </c>
      <c r="M1015">
        <f>MATCH(H:H,价格表!$B$4:$B$35,0)</f>
        <v>1</v>
      </c>
      <c r="N1015" s="27">
        <f>IF(J1015&lt;=0.3,INDEX(价格表!$B$4:$I$31,M1015,2),IF(AND(J1015&gt;0.3,J1015&lt;=1),INDEX(价格表!$B$4:$I$31,M1015,3),IF(AND(J1015&gt;1,J1015&lt;=2.2),INDEX(价格表!$B$4:$I$31,M1015,4),IF(AND(J1015&gt;2.2,J1015&lt;=3.3),INDEX(价格表!$B$4:$I$31,M1015,5),IF(AND(J1015&gt;3.3,J1015&lt;=4),INDEX(价格表!$B$4:$I$31,M1015,6),IF(AND(J1015&gt;4,J1015&lt;=5.5),INDEX(价格表!$B$4:$I$31,M1015,7),IF(J1015&gt;5.5,2.6+INDEX(价格表!$B$4:$I$31,M1015,8)*L1015)))))))</f>
        <v>2.15</v>
      </c>
    </row>
    <row r="1016" spans="1:14">
      <c r="A1016" s="20">
        <v>4310939883383</v>
      </c>
      <c r="B1016" s="18" t="s">
        <v>16</v>
      </c>
      <c r="C1016" s="21">
        <v>20201212</v>
      </c>
      <c r="D1016" s="21">
        <v>610538201209</v>
      </c>
      <c r="E1016" s="21" t="s">
        <v>16</v>
      </c>
      <c r="F1016" s="21">
        <v>20201222</v>
      </c>
      <c r="G1016" s="21" t="s">
        <v>17</v>
      </c>
      <c r="H1016" s="21" t="s">
        <v>37</v>
      </c>
      <c r="I1016" s="21" t="s">
        <v>72</v>
      </c>
      <c r="J1016" s="21">
        <v>1.45</v>
      </c>
      <c r="K1016" s="21" t="s">
        <v>20</v>
      </c>
      <c r="L1016">
        <f t="shared" si="15"/>
        <v>2</v>
      </c>
      <c r="M1016">
        <f>MATCH(H:H,价格表!$B$4:$B$35,0)</f>
        <v>12</v>
      </c>
      <c r="N1016" s="27">
        <f>IF(J1016&lt;=0.3,INDEX(价格表!$B$4:$I$31,M1016,2),IF(AND(J1016&gt;0.3,J1016&lt;=1),INDEX(价格表!$B$4:$I$31,M1016,3),IF(AND(J1016&gt;1,J1016&lt;=2.2),INDEX(价格表!$B$4:$I$31,M1016,4),IF(AND(J1016&gt;2.2,J1016&lt;=3.3),INDEX(价格表!$B$4:$I$31,M1016,5),IF(AND(J1016&gt;3.3,J1016&lt;=4),INDEX(价格表!$B$4:$I$31,M1016,6),IF(AND(J1016&gt;4,J1016&lt;=5.5),INDEX(价格表!$B$4:$I$31,M1016,7),IF(J1016&gt;5.5,2.6+INDEX(价格表!$B$4:$I$31,M1016,8)*L1016)))))))</f>
        <v>2.15</v>
      </c>
    </row>
    <row r="1017" spans="1:14">
      <c r="A1017" s="20">
        <v>4310939883384</v>
      </c>
      <c r="B1017" s="18" t="s">
        <v>16</v>
      </c>
      <c r="C1017" s="21">
        <v>20201212</v>
      </c>
      <c r="D1017" s="21">
        <v>610538201209</v>
      </c>
      <c r="E1017" s="21" t="s">
        <v>16</v>
      </c>
      <c r="F1017" s="21">
        <v>20201222</v>
      </c>
      <c r="G1017" s="21" t="s">
        <v>17</v>
      </c>
      <c r="H1017" s="21" t="s">
        <v>50</v>
      </c>
      <c r="I1017" s="21" t="s">
        <v>51</v>
      </c>
      <c r="J1017" s="21">
        <v>1.55</v>
      </c>
      <c r="K1017" s="21" t="s">
        <v>20</v>
      </c>
      <c r="L1017">
        <f t="shared" si="15"/>
        <v>2</v>
      </c>
      <c r="M1017">
        <f>MATCH(H:H,价格表!$B$4:$B$35,0)</f>
        <v>4</v>
      </c>
      <c r="N1017" s="27">
        <f>IF(J1017&lt;=0.3,INDEX(价格表!$B$4:$I$31,M1017,2),IF(AND(J1017&gt;0.3,J1017&lt;=1),INDEX(价格表!$B$4:$I$31,M1017,3),IF(AND(J1017&gt;1,J1017&lt;=2.2),INDEX(价格表!$B$4:$I$31,M1017,4),IF(AND(J1017&gt;2.2,J1017&lt;=3.3),INDEX(价格表!$B$4:$I$31,M1017,5),IF(AND(J1017&gt;3.3,J1017&lt;=4),INDEX(价格表!$B$4:$I$31,M1017,6),IF(AND(J1017&gt;4,J1017&lt;=5.5),INDEX(价格表!$B$4:$I$31,M1017,7),IF(J1017&gt;5.5,2.6+INDEX(价格表!$B$4:$I$31,M1017,8)*L1017)))))))</f>
        <v>2.15</v>
      </c>
    </row>
    <row r="1018" spans="1:14">
      <c r="A1018" s="20">
        <v>4310939883385</v>
      </c>
      <c r="B1018" s="18" t="s">
        <v>16</v>
      </c>
      <c r="C1018" s="21">
        <v>20201212</v>
      </c>
      <c r="D1018" s="21">
        <v>610538201209</v>
      </c>
      <c r="E1018" s="21" t="s">
        <v>16</v>
      </c>
      <c r="F1018" s="21">
        <v>20201222</v>
      </c>
      <c r="G1018" s="21" t="s">
        <v>17</v>
      </c>
      <c r="H1018" s="21" t="s">
        <v>54</v>
      </c>
      <c r="I1018" s="21" t="s">
        <v>94</v>
      </c>
      <c r="J1018" s="21">
        <v>1.45</v>
      </c>
      <c r="K1018" s="21" t="s">
        <v>20</v>
      </c>
      <c r="L1018">
        <f t="shared" si="15"/>
        <v>2</v>
      </c>
      <c r="M1018">
        <f>MATCH(H:H,价格表!$B$4:$B$35,0)</f>
        <v>14</v>
      </c>
      <c r="N1018" s="27">
        <f>IF(J1018&lt;=0.3,INDEX(价格表!$B$4:$I$31,M1018,2),IF(AND(J1018&gt;0.3,J1018&lt;=1),INDEX(价格表!$B$4:$I$31,M1018,3),IF(AND(J1018&gt;1,J1018&lt;=2.2),INDEX(价格表!$B$4:$I$31,M1018,4),IF(AND(J1018&gt;2.2,J1018&lt;=3.3),INDEX(价格表!$B$4:$I$31,M1018,5),IF(AND(J1018&gt;3.3,J1018&lt;=4),INDEX(价格表!$B$4:$I$31,M1018,6),IF(AND(J1018&gt;4,J1018&lt;=5.5),INDEX(价格表!$B$4:$I$31,M1018,7),IF(J1018&gt;5.5,2.6+INDEX(价格表!$B$4:$I$31,M1018,8)*L1018)))))))</f>
        <v>2.15</v>
      </c>
    </row>
    <row r="1019" spans="1:14">
      <c r="A1019" s="20">
        <v>4310939883386</v>
      </c>
      <c r="B1019" s="18" t="s">
        <v>16</v>
      </c>
      <c r="C1019" s="21">
        <v>20201212</v>
      </c>
      <c r="D1019" s="21">
        <v>610538201209</v>
      </c>
      <c r="E1019" s="21" t="s">
        <v>16</v>
      </c>
      <c r="F1019" s="21">
        <v>20201222</v>
      </c>
      <c r="G1019" s="21" t="s">
        <v>17</v>
      </c>
      <c r="H1019" s="21" t="s">
        <v>45</v>
      </c>
      <c r="I1019" s="21" t="s">
        <v>48</v>
      </c>
      <c r="J1019" s="21">
        <v>1.45</v>
      </c>
      <c r="K1019" s="21" t="s">
        <v>20</v>
      </c>
      <c r="L1019">
        <f t="shared" si="15"/>
        <v>2</v>
      </c>
      <c r="M1019">
        <f>MATCH(H:H,价格表!$B$4:$B$35,0)</f>
        <v>9</v>
      </c>
      <c r="N1019" s="27">
        <f>IF(J1019&lt;=0.3,INDEX(价格表!$B$4:$I$31,M1019,2),IF(AND(J1019&gt;0.3,J1019&lt;=1),INDEX(价格表!$B$4:$I$31,M1019,3),IF(AND(J1019&gt;1,J1019&lt;=2.2),INDEX(价格表!$B$4:$I$31,M1019,4),IF(AND(J1019&gt;2.2,J1019&lt;=3.3),INDEX(价格表!$B$4:$I$31,M1019,5),IF(AND(J1019&gt;3.3,J1019&lt;=4),INDEX(价格表!$B$4:$I$31,M1019,6),IF(AND(J1019&gt;4,J1019&lt;=5.5),INDEX(价格表!$B$4:$I$31,M1019,7),IF(J1019&gt;5.5,2.6+INDEX(价格表!$B$4:$I$31,M1019,8)*L1019)))))))</f>
        <v>2.15</v>
      </c>
    </row>
    <row r="1020" spans="1:14">
      <c r="A1020" s="20">
        <v>4310939883387</v>
      </c>
      <c r="B1020" s="18" t="s">
        <v>16</v>
      </c>
      <c r="C1020" s="21">
        <v>20201212</v>
      </c>
      <c r="D1020" s="21">
        <v>610538201209</v>
      </c>
      <c r="E1020" s="21" t="s">
        <v>16</v>
      </c>
      <c r="F1020" s="21">
        <v>20201222</v>
      </c>
      <c r="G1020" s="21" t="s">
        <v>17</v>
      </c>
      <c r="H1020" s="21" t="s">
        <v>30</v>
      </c>
      <c r="I1020" s="21" t="s">
        <v>31</v>
      </c>
      <c r="J1020" s="21">
        <v>1.44</v>
      </c>
      <c r="K1020" s="21" t="s">
        <v>20</v>
      </c>
      <c r="L1020">
        <f t="shared" si="15"/>
        <v>2</v>
      </c>
      <c r="M1020">
        <f>MATCH(H:H,价格表!$B$4:$B$35,0)</f>
        <v>16</v>
      </c>
      <c r="N1020" s="27">
        <f>IF(J1020&lt;=0.3,INDEX(价格表!$B$4:$I$31,M1020,2),IF(AND(J1020&gt;0.3,J1020&lt;=1),INDEX(价格表!$B$4:$I$31,M1020,3),IF(AND(J1020&gt;1,J1020&lt;=2.2),INDEX(价格表!$B$4:$I$31,M1020,4),IF(AND(J1020&gt;2.2,J1020&lt;=3.3),INDEX(价格表!$B$4:$I$31,M1020,5),IF(AND(J1020&gt;3.3,J1020&lt;=4),INDEX(价格表!$B$4:$I$31,M1020,6),IF(AND(J1020&gt;4,J1020&lt;=5.5),INDEX(价格表!$B$4:$I$31,M1020,7),IF(J1020&gt;5.5,2.6+INDEX(价格表!$B$4:$I$31,M1020,8)*L1020)))))))</f>
        <v>2.15</v>
      </c>
    </row>
    <row r="1021" spans="1:14">
      <c r="A1021" s="20">
        <v>4310939883388</v>
      </c>
      <c r="B1021" s="18" t="s">
        <v>16</v>
      </c>
      <c r="C1021" s="21">
        <v>20201212</v>
      </c>
      <c r="D1021" s="21">
        <v>610538201209</v>
      </c>
      <c r="E1021" s="21" t="s">
        <v>16</v>
      </c>
      <c r="F1021" s="21">
        <v>20201222</v>
      </c>
      <c r="G1021" s="21" t="s">
        <v>17</v>
      </c>
      <c r="H1021" s="21" t="s">
        <v>25</v>
      </c>
      <c r="I1021" s="21" t="s">
        <v>160</v>
      </c>
      <c r="J1021" s="21">
        <v>1.46</v>
      </c>
      <c r="K1021" s="21" t="s">
        <v>20</v>
      </c>
      <c r="L1021">
        <f t="shared" si="15"/>
        <v>2</v>
      </c>
      <c r="M1021">
        <f>MATCH(H:H,价格表!$B$4:$B$35,0)</f>
        <v>25</v>
      </c>
      <c r="N1021" s="27">
        <f>IF(J1021&lt;=0.3,INDEX(价格表!$B$4:$I$31,M1021,2),IF(AND(J1021&gt;0.3,J1021&lt;=1),INDEX(价格表!$B$4:$I$31,M1021,3),IF(AND(J1021&gt;1,J1021&lt;=2.2),INDEX(价格表!$B$4:$I$31,M1021,4),IF(AND(J1021&gt;2.2,J1021&lt;=3.3),INDEX(价格表!$B$4:$I$31,M1021,5),IF(AND(J1021&gt;3.3,J1021&lt;=4),INDEX(价格表!$B$4:$I$31,M1021,6),IF(AND(J1021&gt;4,J1021&lt;=5.5),INDEX(价格表!$B$4:$I$31,M1021,7),IF(J1021&gt;5.5,2.6+INDEX(价格表!$B$4:$I$31,M1021,8)*L1021)))))))</f>
        <v>2.15</v>
      </c>
    </row>
    <row r="1022" spans="1:14">
      <c r="A1022" s="20">
        <v>4310939883914</v>
      </c>
      <c r="B1022" s="18" t="s">
        <v>16</v>
      </c>
      <c r="C1022" s="21">
        <v>20201212</v>
      </c>
      <c r="D1022" s="21">
        <v>610538201209</v>
      </c>
      <c r="E1022" s="21" t="s">
        <v>16</v>
      </c>
      <c r="F1022" s="21">
        <v>20201222</v>
      </c>
      <c r="G1022" s="21" t="s">
        <v>17</v>
      </c>
      <c r="H1022" s="21" t="s">
        <v>68</v>
      </c>
      <c r="I1022" s="21" t="s">
        <v>152</v>
      </c>
      <c r="J1022" s="21">
        <v>1.46</v>
      </c>
      <c r="K1022" s="21" t="s">
        <v>20</v>
      </c>
      <c r="L1022">
        <f t="shared" si="15"/>
        <v>2</v>
      </c>
      <c r="M1022">
        <f>MATCH(H:H,价格表!$B$4:$B$35,0)</f>
        <v>5</v>
      </c>
      <c r="N1022" s="27">
        <f>IF(J1022&lt;=0.3,INDEX(价格表!$B$4:$I$31,M1022,2),IF(AND(J1022&gt;0.3,J1022&lt;=1),INDEX(价格表!$B$4:$I$31,M1022,3),IF(AND(J1022&gt;1,J1022&lt;=2.2),INDEX(价格表!$B$4:$I$31,M1022,4),IF(AND(J1022&gt;2.2,J1022&lt;=3.3),INDEX(价格表!$B$4:$I$31,M1022,5),IF(AND(J1022&gt;3.3,J1022&lt;=4),INDEX(价格表!$B$4:$I$31,M1022,6),IF(AND(J1022&gt;4,J1022&lt;=5.5),INDEX(价格表!$B$4:$I$31,M1022,7),IF(J1022&gt;5.5,2.6+INDEX(价格表!$B$4:$I$31,M1022,8)*L1022)))))))</f>
        <v>2.15</v>
      </c>
    </row>
    <row r="1023" spans="1:14">
      <c r="A1023" s="20">
        <v>4310939883916</v>
      </c>
      <c r="B1023" s="18" t="s">
        <v>16</v>
      </c>
      <c r="C1023" s="21">
        <v>20201212</v>
      </c>
      <c r="D1023" s="21">
        <v>610538201209</v>
      </c>
      <c r="E1023" s="21" t="s">
        <v>16</v>
      </c>
      <c r="F1023" s="21">
        <v>20201222</v>
      </c>
      <c r="G1023" s="21" t="s">
        <v>17</v>
      </c>
      <c r="H1023" s="21" t="s">
        <v>27</v>
      </c>
      <c r="I1023" s="21" t="s">
        <v>28</v>
      </c>
      <c r="J1023" s="21">
        <v>1.44</v>
      </c>
      <c r="K1023" s="21" t="s">
        <v>20</v>
      </c>
      <c r="L1023">
        <f t="shared" si="15"/>
        <v>2</v>
      </c>
      <c r="M1023">
        <f>MATCH(H:H,价格表!$B$4:$B$35,0)</f>
        <v>3</v>
      </c>
      <c r="N1023" s="27">
        <f>IF(J1023&lt;=0.3,INDEX(价格表!$B$4:$I$31,M1023,2),IF(AND(J1023&gt;0.3,J1023&lt;=1),INDEX(价格表!$B$4:$I$31,M1023,3),IF(AND(J1023&gt;1,J1023&lt;=2.2),INDEX(价格表!$B$4:$I$31,M1023,4),IF(AND(J1023&gt;2.2,J1023&lt;=3.3),INDEX(价格表!$B$4:$I$31,M1023,5),IF(AND(J1023&gt;3.3,J1023&lt;=4),INDEX(价格表!$B$4:$I$31,M1023,6),IF(AND(J1023&gt;4,J1023&lt;=5.5),INDEX(价格表!$B$4:$I$31,M1023,7),IF(J1023&gt;5.5,2.6+INDEX(价格表!$B$4:$I$31,M1023,8)*L1023)))))))</f>
        <v>2.15</v>
      </c>
    </row>
    <row r="1024" spans="1:14">
      <c r="A1024" s="20">
        <v>4310939883917</v>
      </c>
      <c r="B1024" s="18" t="s">
        <v>16</v>
      </c>
      <c r="C1024" s="21">
        <v>20201212</v>
      </c>
      <c r="D1024" s="21">
        <v>610538201209</v>
      </c>
      <c r="E1024" s="21" t="s">
        <v>16</v>
      </c>
      <c r="F1024" s="21">
        <v>20201222</v>
      </c>
      <c r="G1024" s="21" t="s">
        <v>17</v>
      </c>
      <c r="H1024" s="21" t="s">
        <v>68</v>
      </c>
      <c r="I1024" s="21" t="s">
        <v>69</v>
      </c>
      <c r="J1024" s="21">
        <v>1.46</v>
      </c>
      <c r="K1024" s="21" t="s">
        <v>20</v>
      </c>
      <c r="L1024">
        <f t="shared" si="15"/>
        <v>2</v>
      </c>
      <c r="M1024">
        <f>MATCH(H:H,价格表!$B$4:$B$35,0)</f>
        <v>5</v>
      </c>
      <c r="N1024" s="27">
        <f>IF(J1024&lt;=0.3,INDEX(价格表!$B$4:$I$31,M1024,2),IF(AND(J1024&gt;0.3,J1024&lt;=1),INDEX(价格表!$B$4:$I$31,M1024,3),IF(AND(J1024&gt;1,J1024&lt;=2.2),INDEX(价格表!$B$4:$I$31,M1024,4),IF(AND(J1024&gt;2.2,J1024&lt;=3.3),INDEX(价格表!$B$4:$I$31,M1024,5),IF(AND(J1024&gt;3.3,J1024&lt;=4),INDEX(价格表!$B$4:$I$31,M1024,6),IF(AND(J1024&gt;4,J1024&lt;=5.5),INDEX(价格表!$B$4:$I$31,M1024,7),IF(J1024&gt;5.5,2.6+INDEX(价格表!$B$4:$I$31,M1024,8)*L1024)))))))</f>
        <v>2.15</v>
      </c>
    </row>
    <row r="1025" spans="1:14">
      <c r="A1025" s="20">
        <v>4310939883918</v>
      </c>
      <c r="B1025" s="18" t="s">
        <v>16</v>
      </c>
      <c r="C1025" s="21">
        <v>20201212</v>
      </c>
      <c r="D1025" s="21">
        <v>610538201209</v>
      </c>
      <c r="E1025" s="21" t="s">
        <v>16</v>
      </c>
      <c r="F1025" s="21">
        <v>20201222</v>
      </c>
      <c r="G1025" s="21" t="s">
        <v>17</v>
      </c>
      <c r="H1025" s="21" t="s">
        <v>27</v>
      </c>
      <c r="I1025" s="21" t="s">
        <v>28</v>
      </c>
      <c r="J1025" s="21">
        <v>1.45</v>
      </c>
      <c r="K1025" s="21" t="s">
        <v>20</v>
      </c>
      <c r="L1025">
        <f t="shared" si="15"/>
        <v>2</v>
      </c>
      <c r="M1025">
        <f>MATCH(H:H,价格表!$B$4:$B$35,0)</f>
        <v>3</v>
      </c>
      <c r="N1025" s="27">
        <f>IF(J1025&lt;=0.3,INDEX(价格表!$B$4:$I$31,M1025,2),IF(AND(J1025&gt;0.3,J1025&lt;=1),INDEX(价格表!$B$4:$I$31,M1025,3),IF(AND(J1025&gt;1,J1025&lt;=2.2),INDEX(价格表!$B$4:$I$31,M1025,4),IF(AND(J1025&gt;2.2,J1025&lt;=3.3),INDEX(价格表!$B$4:$I$31,M1025,5),IF(AND(J1025&gt;3.3,J1025&lt;=4),INDEX(价格表!$B$4:$I$31,M1025,6),IF(AND(J1025&gt;4,J1025&lt;=5.5),INDEX(价格表!$B$4:$I$31,M1025,7),IF(J1025&gt;5.5,2.6+INDEX(价格表!$B$4:$I$31,M1025,8)*L1025)))))))</f>
        <v>2.15</v>
      </c>
    </row>
    <row r="1026" spans="1:14">
      <c r="A1026" s="20">
        <v>4310939883919</v>
      </c>
      <c r="B1026" s="18" t="s">
        <v>16</v>
      </c>
      <c r="C1026" s="21">
        <v>20201212</v>
      </c>
      <c r="D1026" s="21">
        <v>610538201209</v>
      </c>
      <c r="E1026" s="21" t="s">
        <v>16</v>
      </c>
      <c r="F1026" s="21">
        <v>20201222</v>
      </c>
      <c r="G1026" s="21" t="s">
        <v>17</v>
      </c>
      <c r="H1026" s="21" t="s">
        <v>54</v>
      </c>
      <c r="I1026" s="21" t="s">
        <v>78</v>
      </c>
      <c r="J1026" s="21">
        <v>1.46</v>
      </c>
      <c r="K1026" s="21" t="s">
        <v>20</v>
      </c>
      <c r="L1026">
        <f t="shared" si="15"/>
        <v>2</v>
      </c>
      <c r="M1026">
        <f>MATCH(H:H,价格表!$B$4:$B$35,0)</f>
        <v>14</v>
      </c>
      <c r="N1026" s="27">
        <f>IF(J1026&lt;=0.3,INDEX(价格表!$B$4:$I$31,M1026,2),IF(AND(J1026&gt;0.3,J1026&lt;=1),INDEX(价格表!$B$4:$I$31,M1026,3),IF(AND(J1026&gt;1,J1026&lt;=2.2),INDEX(价格表!$B$4:$I$31,M1026,4),IF(AND(J1026&gt;2.2,J1026&lt;=3.3),INDEX(价格表!$B$4:$I$31,M1026,5),IF(AND(J1026&gt;3.3,J1026&lt;=4),INDEX(价格表!$B$4:$I$31,M1026,6),IF(AND(J1026&gt;4,J1026&lt;=5.5),INDEX(价格表!$B$4:$I$31,M1026,7),IF(J1026&gt;5.5,2.6+INDEX(价格表!$B$4:$I$31,M1026,8)*L1026)))))))</f>
        <v>2.15</v>
      </c>
    </row>
    <row r="1027" spans="1:14">
      <c r="A1027" s="20">
        <v>4310939883920</v>
      </c>
      <c r="B1027" s="18" t="s">
        <v>16</v>
      </c>
      <c r="C1027" s="21">
        <v>20201212</v>
      </c>
      <c r="D1027" s="21">
        <v>610538201209</v>
      </c>
      <c r="E1027" s="21" t="s">
        <v>16</v>
      </c>
      <c r="F1027" s="21">
        <v>20201222</v>
      </c>
      <c r="G1027" s="21" t="s">
        <v>17</v>
      </c>
      <c r="H1027" s="21" t="s">
        <v>50</v>
      </c>
      <c r="I1027" s="21" t="s">
        <v>177</v>
      </c>
      <c r="J1027" s="21">
        <v>1.47</v>
      </c>
      <c r="K1027" s="21" t="s">
        <v>20</v>
      </c>
      <c r="L1027">
        <f t="shared" si="15"/>
        <v>2</v>
      </c>
      <c r="M1027">
        <f>MATCH(H:H,价格表!$B$4:$B$35,0)</f>
        <v>4</v>
      </c>
      <c r="N1027" s="27">
        <f>IF(J1027&lt;=0.3,INDEX(价格表!$B$4:$I$31,M1027,2),IF(AND(J1027&gt;0.3,J1027&lt;=1),INDEX(价格表!$B$4:$I$31,M1027,3),IF(AND(J1027&gt;1,J1027&lt;=2.2),INDEX(价格表!$B$4:$I$31,M1027,4),IF(AND(J1027&gt;2.2,J1027&lt;=3.3),INDEX(价格表!$B$4:$I$31,M1027,5),IF(AND(J1027&gt;3.3,J1027&lt;=4),INDEX(价格表!$B$4:$I$31,M1027,6),IF(AND(J1027&gt;4,J1027&lt;=5.5),INDEX(价格表!$B$4:$I$31,M1027,7),IF(J1027&gt;5.5,2.6+INDEX(价格表!$B$4:$I$31,M1027,8)*L1027)))))))</f>
        <v>2.15</v>
      </c>
    </row>
    <row r="1028" spans="1:14">
      <c r="A1028" s="20">
        <v>4310939883921</v>
      </c>
      <c r="B1028" s="18" t="s">
        <v>16</v>
      </c>
      <c r="C1028" s="21">
        <v>20201212</v>
      </c>
      <c r="D1028" s="21">
        <v>610538201209</v>
      </c>
      <c r="E1028" s="21" t="s">
        <v>16</v>
      </c>
      <c r="F1028" s="21">
        <v>20201222</v>
      </c>
      <c r="G1028" s="21" t="s">
        <v>17</v>
      </c>
      <c r="H1028" s="21" t="s">
        <v>33</v>
      </c>
      <c r="I1028" s="21" t="s">
        <v>34</v>
      </c>
      <c r="J1028" s="21">
        <v>1.45</v>
      </c>
      <c r="K1028" s="21" t="s">
        <v>20</v>
      </c>
      <c r="L1028">
        <f t="shared" ref="L1028:L1091" si="16">ROUNDUP(J1028,0)</f>
        <v>2</v>
      </c>
      <c r="M1028">
        <f>MATCH(H:H,价格表!$B$4:$B$35,0)</f>
        <v>13</v>
      </c>
      <c r="N1028" s="27">
        <f>IF(J1028&lt;=0.3,INDEX(价格表!$B$4:$I$31,M1028,2),IF(AND(J1028&gt;0.3,J1028&lt;=1),INDEX(价格表!$B$4:$I$31,M1028,3),IF(AND(J1028&gt;1,J1028&lt;=2.2),INDEX(价格表!$B$4:$I$31,M1028,4),IF(AND(J1028&gt;2.2,J1028&lt;=3.3),INDEX(价格表!$B$4:$I$31,M1028,5),IF(AND(J1028&gt;3.3,J1028&lt;=4),INDEX(价格表!$B$4:$I$31,M1028,6),IF(AND(J1028&gt;4,J1028&lt;=5.5),INDEX(价格表!$B$4:$I$31,M1028,7),IF(J1028&gt;5.5,2.6+INDEX(价格表!$B$4:$I$31,M1028,8)*L1028)))))))</f>
        <v>2.15</v>
      </c>
    </row>
    <row r="1029" spans="1:14">
      <c r="A1029" s="20">
        <v>4310939883922</v>
      </c>
      <c r="B1029" s="18" t="s">
        <v>16</v>
      </c>
      <c r="C1029" s="21">
        <v>20201212</v>
      </c>
      <c r="D1029" s="21">
        <v>610538201209</v>
      </c>
      <c r="E1029" s="21" t="s">
        <v>16</v>
      </c>
      <c r="F1029" s="21">
        <v>20201222</v>
      </c>
      <c r="G1029" s="21" t="s">
        <v>17</v>
      </c>
      <c r="H1029" s="21" t="s">
        <v>82</v>
      </c>
      <c r="I1029" s="21" t="s">
        <v>83</v>
      </c>
      <c r="J1029" s="21">
        <v>1.47</v>
      </c>
      <c r="K1029" s="21" t="s">
        <v>20</v>
      </c>
      <c r="L1029">
        <f t="shared" si="16"/>
        <v>2</v>
      </c>
      <c r="M1029">
        <f>MATCH(H:H,价格表!$B$4:$B$35,0)</f>
        <v>2</v>
      </c>
      <c r="N1029" s="27">
        <f>IF(J1029&lt;=0.3,INDEX(价格表!$B$4:$I$31,M1029,2),IF(AND(J1029&gt;0.3,J1029&lt;=1),INDEX(价格表!$B$4:$I$31,M1029,3),IF(AND(J1029&gt;1,J1029&lt;=2.2),INDEX(价格表!$B$4:$I$31,M1029,4),IF(AND(J1029&gt;2.2,J1029&lt;=3.3),INDEX(价格表!$B$4:$I$31,M1029,5),IF(AND(J1029&gt;3.3,J1029&lt;=4),INDEX(价格表!$B$4:$I$31,M1029,6),IF(AND(J1029&gt;4,J1029&lt;=5.5),INDEX(价格表!$B$4:$I$31,M1029,7),IF(J1029&gt;5.5,2.6+INDEX(价格表!$B$4:$I$31,M1029,8)*L1029)))))))</f>
        <v>2.15</v>
      </c>
    </row>
    <row r="1030" spans="1:14">
      <c r="A1030" s="20">
        <v>4310939883923</v>
      </c>
      <c r="B1030" s="18" t="s">
        <v>16</v>
      </c>
      <c r="C1030" s="21">
        <v>20201212</v>
      </c>
      <c r="D1030" s="21">
        <v>610538201209</v>
      </c>
      <c r="E1030" s="21" t="s">
        <v>16</v>
      </c>
      <c r="F1030" s="21">
        <v>20201222</v>
      </c>
      <c r="G1030" s="21" t="s">
        <v>17</v>
      </c>
      <c r="H1030" s="21" t="s">
        <v>21</v>
      </c>
      <c r="I1030" s="21" t="s">
        <v>109</v>
      </c>
      <c r="J1030" s="21">
        <v>1.51</v>
      </c>
      <c r="K1030" s="21" t="s">
        <v>20</v>
      </c>
      <c r="L1030">
        <f t="shared" si="16"/>
        <v>2</v>
      </c>
      <c r="M1030">
        <f>MATCH(H:H,价格表!$B$4:$B$35,0)</f>
        <v>20</v>
      </c>
      <c r="N1030" s="27">
        <f>IF(J1030&lt;=0.3,INDEX(价格表!$B$4:$I$31,M1030,2),IF(AND(J1030&gt;0.3,J1030&lt;=1),INDEX(价格表!$B$4:$I$31,M1030,3),IF(AND(J1030&gt;1,J1030&lt;=2.2),INDEX(价格表!$B$4:$I$31,M1030,4),IF(AND(J1030&gt;2.2,J1030&lt;=3.3),INDEX(价格表!$B$4:$I$31,M1030,5),IF(AND(J1030&gt;3.3,J1030&lt;=4),INDEX(价格表!$B$4:$I$31,M1030,6),IF(AND(J1030&gt;4,J1030&lt;=5.5),INDEX(价格表!$B$4:$I$31,M1030,7),IF(J1030&gt;5.5,2.6+INDEX(价格表!$B$4:$I$31,M1030,8)*L1030)))))))</f>
        <v>2.15</v>
      </c>
    </row>
    <row r="1031" spans="1:14">
      <c r="A1031" s="20">
        <v>4310939885335</v>
      </c>
      <c r="B1031" s="18" t="s">
        <v>16</v>
      </c>
      <c r="C1031" s="21">
        <v>20201212</v>
      </c>
      <c r="D1031" s="21">
        <v>610538201209</v>
      </c>
      <c r="E1031" s="21" t="s">
        <v>16</v>
      </c>
      <c r="F1031" s="21">
        <v>20201222</v>
      </c>
      <c r="G1031" s="21" t="s">
        <v>17</v>
      </c>
      <c r="H1031" s="21" t="s">
        <v>23</v>
      </c>
      <c r="I1031" s="21" t="s">
        <v>99</v>
      </c>
      <c r="J1031" s="21">
        <v>1.42</v>
      </c>
      <c r="K1031" s="21" t="s">
        <v>20</v>
      </c>
      <c r="L1031">
        <f t="shared" si="16"/>
        <v>2</v>
      </c>
      <c r="M1031">
        <f>MATCH(H:H,价格表!$B$4:$B$35,0)</f>
        <v>15</v>
      </c>
      <c r="N1031" s="27">
        <f>IF(J1031&lt;=0.3,INDEX(价格表!$B$4:$I$31,M1031,2),IF(AND(J1031&gt;0.3,J1031&lt;=1),INDEX(价格表!$B$4:$I$31,M1031,3),IF(AND(J1031&gt;1,J1031&lt;=2.2),INDEX(价格表!$B$4:$I$31,M1031,4),IF(AND(J1031&gt;2.2,J1031&lt;=3.3),INDEX(价格表!$B$4:$I$31,M1031,5),IF(AND(J1031&gt;3.3,J1031&lt;=4),INDEX(价格表!$B$4:$I$31,M1031,6),IF(AND(J1031&gt;4,J1031&lt;=5.5),INDEX(价格表!$B$4:$I$31,M1031,7),IF(J1031&gt;5.5,2.6+INDEX(价格表!$B$4:$I$31,M1031,8)*L1031)))))))</f>
        <v>2.15</v>
      </c>
    </row>
    <row r="1032" spans="1:14">
      <c r="A1032" s="20">
        <v>4310939885336</v>
      </c>
      <c r="B1032" s="18" t="s">
        <v>16</v>
      </c>
      <c r="C1032" s="21">
        <v>20201212</v>
      </c>
      <c r="D1032" s="21">
        <v>610538201209</v>
      </c>
      <c r="E1032" s="21" t="s">
        <v>16</v>
      </c>
      <c r="F1032" s="21">
        <v>20201222</v>
      </c>
      <c r="G1032" s="21" t="s">
        <v>17</v>
      </c>
      <c r="H1032" s="21" t="s">
        <v>45</v>
      </c>
      <c r="I1032" s="21" t="s">
        <v>271</v>
      </c>
      <c r="J1032" s="21">
        <v>1.46</v>
      </c>
      <c r="K1032" s="21" t="s">
        <v>20</v>
      </c>
      <c r="L1032">
        <f t="shared" si="16"/>
        <v>2</v>
      </c>
      <c r="M1032">
        <f>MATCH(H:H,价格表!$B$4:$B$35,0)</f>
        <v>9</v>
      </c>
      <c r="N1032" s="27">
        <f>IF(J1032&lt;=0.3,INDEX(价格表!$B$4:$I$31,M1032,2),IF(AND(J1032&gt;0.3,J1032&lt;=1),INDEX(价格表!$B$4:$I$31,M1032,3),IF(AND(J1032&gt;1,J1032&lt;=2.2),INDEX(价格表!$B$4:$I$31,M1032,4),IF(AND(J1032&gt;2.2,J1032&lt;=3.3),INDEX(价格表!$B$4:$I$31,M1032,5),IF(AND(J1032&gt;3.3,J1032&lt;=4),INDEX(价格表!$B$4:$I$31,M1032,6),IF(AND(J1032&gt;4,J1032&lt;=5.5),INDEX(价格表!$B$4:$I$31,M1032,7),IF(J1032&gt;5.5,2.6+INDEX(价格表!$B$4:$I$31,M1032,8)*L1032)))))))</f>
        <v>2.15</v>
      </c>
    </row>
    <row r="1033" spans="1:14">
      <c r="A1033" s="20">
        <v>4310939885338</v>
      </c>
      <c r="B1033" s="18" t="s">
        <v>16</v>
      </c>
      <c r="C1033" s="21">
        <v>20201212</v>
      </c>
      <c r="D1033" s="21">
        <v>610538201209</v>
      </c>
      <c r="E1033" s="21" t="s">
        <v>16</v>
      </c>
      <c r="F1033" s="21">
        <v>20201222</v>
      </c>
      <c r="G1033" s="21" t="s">
        <v>17</v>
      </c>
      <c r="H1033" s="21" t="s">
        <v>30</v>
      </c>
      <c r="I1033" s="21" t="s">
        <v>31</v>
      </c>
      <c r="J1033" s="21">
        <v>1.42</v>
      </c>
      <c r="K1033" s="21" t="s">
        <v>20</v>
      </c>
      <c r="L1033">
        <f t="shared" si="16"/>
        <v>2</v>
      </c>
      <c r="M1033">
        <f>MATCH(H:H,价格表!$B$4:$B$35,0)</f>
        <v>16</v>
      </c>
      <c r="N1033" s="27">
        <f>IF(J1033&lt;=0.3,INDEX(价格表!$B$4:$I$31,M1033,2),IF(AND(J1033&gt;0.3,J1033&lt;=1),INDEX(价格表!$B$4:$I$31,M1033,3),IF(AND(J1033&gt;1,J1033&lt;=2.2),INDEX(价格表!$B$4:$I$31,M1033,4),IF(AND(J1033&gt;2.2,J1033&lt;=3.3),INDEX(价格表!$B$4:$I$31,M1033,5),IF(AND(J1033&gt;3.3,J1033&lt;=4),INDEX(价格表!$B$4:$I$31,M1033,6),IF(AND(J1033&gt;4,J1033&lt;=5.5),INDEX(价格表!$B$4:$I$31,M1033,7),IF(J1033&gt;5.5,2.6+INDEX(价格表!$B$4:$I$31,M1033,8)*L1033)))))))</f>
        <v>2.15</v>
      </c>
    </row>
    <row r="1034" spans="1:14">
      <c r="A1034" s="20">
        <v>4310939885340</v>
      </c>
      <c r="B1034" s="18" t="s">
        <v>16</v>
      </c>
      <c r="C1034" s="21">
        <v>20201212</v>
      </c>
      <c r="D1034" s="21">
        <v>610538201209</v>
      </c>
      <c r="E1034" s="21" t="s">
        <v>16</v>
      </c>
      <c r="F1034" s="21">
        <v>20201222</v>
      </c>
      <c r="G1034" s="21" t="s">
        <v>17</v>
      </c>
      <c r="H1034" s="21" t="s">
        <v>63</v>
      </c>
      <c r="I1034" s="21" t="s">
        <v>187</v>
      </c>
      <c r="J1034" s="21">
        <v>1.46</v>
      </c>
      <c r="K1034" s="21" t="s">
        <v>20</v>
      </c>
      <c r="L1034">
        <f t="shared" si="16"/>
        <v>2</v>
      </c>
      <c r="M1034">
        <f>MATCH(H:H,价格表!$B$4:$B$35,0)</f>
        <v>21</v>
      </c>
      <c r="N1034" s="27">
        <f>IF(J1034&lt;=0.3,INDEX(价格表!$B$4:$I$31,M1034,2),IF(AND(J1034&gt;0.3,J1034&lt;=1),INDEX(价格表!$B$4:$I$31,M1034,3),IF(AND(J1034&gt;1,J1034&lt;=2.2),INDEX(价格表!$B$4:$I$31,M1034,4),IF(AND(J1034&gt;2.2,J1034&lt;=3.3),INDEX(价格表!$B$4:$I$31,M1034,5),IF(AND(J1034&gt;3.3,J1034&lt;=4),INDEX(价格表!$B$4:$I$31,M1034,6),IF(AND(J1034&gt;4,J1034&lt;=5.5),INDEX(价格表!$B$4:$I$31,M1034,7),IF(J1034&gt;5.5,2.6+INDEX(价格表!$B$4:$I$31,M1034,8)*L1034)))))))</f>
        <v>2.15</v>
      </c>
    </row>
    <row r="1035" spans="1:14">
      <c r="A1035" s="20">
        <v>4310939885341</v>
      </c>
      <c r="B1035" s="18" t="s">
        <v>16</v>
      </c>
      <c r="C1035" s="21">
        <v>20201212</v>
      </c>
      <c r="D1035" s="21">
        <v>610538201209</v>
      </c>
      <c r="E1035" s="21" t="s">
        <v>16</v>
      </c>
      <c r="F1035" s="21">
        <v>20201222</v>
      </c>
      <c r="G1035" s="21" t="s">
        <v>17</v>
      </c>
      <c r="H1035" s="21" t="s">
        <v>73</v>
      </c>
      <c r="I1035" s="21" t="s">
        <v>80</v>
      </c>
      <c r="J1035" s="21">
        <v>1.53</v>
      </c>
      <c r="K1035" s="21" t="s">
        <v>20</v>
      </c>
      <c r="L1035">
        <f t="shared" si="16"/>
        <v>2</v>
      </c>
      <c r="M1035">
        <f>MATCH(H:H,价格表!$B$4:$B$35,0)</f>
        <v>7</v>
      </c>
      <c r="N1035" s="27">
        <f>IF(J1035&lt;=0.3,INDEX(价格表!$B$4:$I$31,M1035,2),IF(AND(J1035&gt;0.3,J1035&lt;=1),INDEX(价格表!$B$4:$I$31,M1035,3),IF(AND(J1035&gt;1,J1035&lt;=2.2),INDEX(价格表!$B$4:$I$31,M1035,4),IF(AND(J1035&gt;2.2,J1035&lt;=3.3),INDEX(价格表!$B$4:$I$31,M1035,5),IF(AND(J1035&gt;3.3,J1035&lt;=4),INDEX(价格表!$B$4:$I$31,M1035,6),IF(AND(J1035&gt;4,J1035&lt;=5.5),INDEX(价格表!$B$4:$I$31,M1035,7),IF(J1035&gt;5.5,2.6+INDEX(价格表!$B$4:$I$31,M1035,8)*L1035)))))))</f>
        <v>2.15</v>
      </c>
    </row>
    <row r="1036" spans="1:14">
      <c r="A1036" s="20">
        <v>4310939885342</v>
      </c>
      <c r="B1036" s="18" t="s">
        <v>16</v>
      </c>
      <c r="C1036" s="21">
        <v>20201212</v>
      </c>
      <c r="D1036" s="21">
        <v>610538201209</v>
      </c>
      <c r="E1036" s="21" t="s">
        <v>16</v>
      </c>
      <c r="F1036" s="21">
        <v>20201222</v>
      </c>
      <c r="G1036" s="21" t="s">
        <v>17</v>
      </c>
      <c r="H1036" s="21" t="s">
        <v>45</v>
      </c>
      <c r="I1036" s="21" t="s">
        <v>252</v>
      </c>
      <c r="J1036" s="21">
        <v>1.44</v>
      </c>
      <c r="K1036" s="21" t="s">
        <v>20</v>
      </c>
      <c r="L1036">
        <f t="shared" si="16"/>
        <v>2</v>
      </c>
      <c r="M1036">
        <f>MATCH(H:H,价格表!$B$4:$B$35,0)</f>
        <v>9</v>
      </c>
      <c r="N1036" s="27">
        <f>IF(J1036&lt;=0.3,INDEX(价格表!$B$4:$I$31,M1036,2),IF(AND(J1036&gt;0.3,J1036&lt;=1),INDEX(价格表!$B$4:$I$31,M1036,3),IF(AND(J1036&gt;1,J1036&lt;=2.2),INDEX(价格表!$B$4:$I$31,M1036,4),IF(AND(J1036&gt;2.2,J1036&lt;=3.3),INDEX(价格表!$B$4:$I$31,M1036,5),IF(AND(J1036&gt;3.3,J1036&lt;=4),INDEX(价格表!$B$4:$I$31,M1036,6),IF(AND(J1036&gt;4,J1036&lt;=5.5),INDEX(价格表!$B$4:$I$31,M1036,7),IF(J1036&gt;5.5,2.6+INDEX(价格表!$B$4:$I$31,M1036,8)*L1036)))))))</f>
        <v>2.15</v>
      </c>
    </row>
    <row r="1037" spans="1:14">
      <c r="A1037" s="20">
        <v>4310939885344</v>
      </c>
      <c r="B1037" s="18" t="s">
        <v>16</v>
      </c>
      <c r="C1037" s="21">
        <v>20201212</v>
      </c>
      <c r="D1037" s="21">
        <v>610538201209</v>
      </c>
      <c r="E1037" s="21" t="s">
        <v>16</v>
      </c>
      <c r="F1037" s="21">
        <v>20201222</v>
      </c>
      <c r="G1037" s="21" t="s">
        <v>17</v>
      </c>
      <c r="H1037" s="21" t="s">
        <v>50</v>
      </c>
      <c r="I1037" s="21" t="s">
        <v>62</v>
      </c>
      <c r="J1037" s="21">
        <v>1.61</v>
      </c>
      <c r="K1037" s="21" t="s">
        <v>20</v>
      </c>
      <c r="L1037">
        <f t="shared" si="16"/>
        <v>2</v>
      </c>
      <c r="M1037">
        <f>MATCH(H:H,价格表!$B$4:$B$35,0)</f>
        <v>4</v>
      </c>
      <c r="N1037" s="27">
        <f>IF(J1037&lt;=0.3,INDEX(价格表!$B$4:$I$31,M1037,2),IF(AND(J1037&gt;0.3,J1037&lt;=1),INDEX(价格表!$B$4:$I$31,M1037,3),IF(AND(J1037&gt;1,J1037&lt;=2.2),INDEX(价格表!$B$4:$I$31,M1037,4),IF(AND(J1037&gt;2.2,J1037&lt;=3.3),INDEX(价格表!$B$4:$I$31,M1037,5),IF(AND(J1037&gt;3.3,J1037&lt;=4),INDEX(价格表!$B$4:$I$31,M1037,6),IF(AND(J1037&gt;4,J1037&lt;=5.5),INDEX(价格表!$B$4:$I$31,M1037,7),IF(J1037&gt;5.5,2.6+INDEX(价格表!$B$4:$I$31,M1037,8)*L1037)))))))</f>
        <v>2.15</v>
      </c>
    </row>
    <row r="1038" spans="1:14">
      <c r="A1038" s="20">
        <v>4310939887061</v>
      </c>
      <c r="B1038" s="18" t="s">
        <v>16</v>
      </c>
      <c r="C1038" s="21">
        <v>20201212</v>
      </c>
      <c r="D1038" s="21">
        <v>610538201209</v>
      </c>
      <c r="E1038" s="21" t="s">
        <v>16</v>
      </c>
      <c r="F1038" s="21">
        <v>20201222</v>
      </c>
      <c r="G1038" s="21" t="s">
        <v>17</v>
      </c>
      <c r="H1038" s="21" t="s">
        <v>35</v>
      </c>
      <c r="I1038" s="21" t="s">
        <v>186</v>
      </c>
      <c r="J1038" s="21">
        <v>1.47</v>
      </c>
      <c r="K1038" s="21" t="s">
        <v>20</v>
      </c>
      <c r="L1038">
        <f t="shared" si="16"/>
        <v>2</v>
      </c>
      <c r="M1038">
        <f>MATCH(H:H,价格表!$B$4:$B$35,0)</f>
        <v>22</v>
      </c>
      <c r="N1038" s="27">
        <f>IF(J1038&lt;=0.3,INDEX(价格表!$B$4:$I$31,M1038,2),IF(AND(J1038&gt;0.3,J1038&lt;=1),INDEX(价格表!$B$4:$I$31,M1038,3),IF(AND(J1038&gt;1,J1038&lt;=2.2),INDEX(价格表!$B$4:$I$31,M1038,4),IF(AND(J1038&gt;2.2,J1038&lt;=3.3),INDEX(价格表!$B$4:$I$31,M1038,5),IF(AND(J1038&gt;3.3,J1038&lt;=4),INDEX(价格表!$B$4:$I$31,M1038,6),IF(AND(J1038&gt;4,J1038&lt;=5.5),INDEX(价格表!$B$4:$I$31,M1038,7),IF(J1038&gt;5.5,2.6+INDEX(价格表!$B$4:$I$31,M1038,8)*L1038)))))))</f>
        <v>2.15</v>
      </c>
    </row>
    <row r="1039" spans="1:14">
      <c r="A1039" s="20">
        <v>4310939887062</v>
      </c>
      <c r="B1039" s="18" t="s">
        <v>16</v>
      </c>
      <c r="C1039" s="21">
        <v>20201212</v>
      </c>
      <c r="D1039" s="21">
        <v>610538201209</v>
      </c>
      <c r="E1039" s="21" t="s">
        <v>16</v>
      </c>
      <c r="F1039" s="21">
        <v>20201222</v>
      </c>
      <c r="G1039" s="21" t="s">
        <v>17</v>
      </c>
      <c r="H1039" s="21" t="s">
        <v>50</v>
      </c>
      <c r="I1039" s="21" t="s">
        <v>62</v>
      </c>
      <c r="J1039" s="21">
        <v>1.53</v>
      </c>
      <c r="K1039" s="21" t="s">
        <v>20</v>
      </c>
      <c r="L1039">
        <f t="shared" si="16"/>
        <v>2</v>
      </c>
      <c r="M1039">
        <f>MATCH(H:H,价格表!$B$4:$B$35,0)</f>
        <v>4</v>
      </c>
      <c r="N1039" s="27">
        <f>IF(J1039&lt;=0.3,INDEX(价格表!$B$4:$I$31,M1039,2),IF(AND(J1039&gt;0.3,J1039&lt;=1),INDEX(价格表!$B$4:$I$31,M1039,3),IF(AND(J1039&gt;1,J1039&lt;=2.2),INDEX(价格表!$B$4:$I$31,M1039,4),IF(AND(J1039&gt;2.2,J1039&lt;=3.3),INDEX(价格表!$B$4:$I$31,M1039,5),IF(AND(J1039&gt;3.3,J1039&lt;=4),INDEX(价格表!$B$4:$I$31,M1039,6),IF(AND(J1039&gt;4,J1039&lt;=5.5),INDEX(价格表!$B$4:$I$31,M1039,7),IF(J1039&gt;5.5,2.6+INDEX(价格表!$B$4:$I$31,M1039,8)*L1039)))))))</f>
        <v>2.15</v>
      </c>
    </row>
    <row r="1040" spans="1:14">
      <c r="A1040" s="20">
        <v>4310939887063</v>
      </c>
      <c r="B1040" s="18" t="s">
        <v>16</v>
      </c>
      <c r="C1040" s="21">
        <v>20201212</v>
      </c>
      <c r="D1040" s="21">
        <v>610538201209</v>
      </c>
      <c r="E1040" s="21" t="s">
        <v>16</v>
      </c>
      <c r="F1040" s="21">
        <v>20201222</v>
      </c>
      <c r="G1040" s="21" t="s">
        <v>17</v>
      </c>
      <c r="H1040" s="21" t="s">
        <v>50</v>
      </c>
      <c r="I1040" s="21" t="s">
        <v>161</v>
      </c>
      <c r="J1040" s="21">
        <v>1.56</v>
      </c>
      <c r="K1040" s="21" t="s">
        <v>20</v>
      </c>
      <c r="L1040">
        <f t="shared" si="16"/>
        <v>2</v>
      </c>
      <c r="M1040">
        <f>MATCH(H:H,价格表!$B$4:$B$35,0)</f>
        <v>4</v>
      </c>
      <c r="N1040" s="27">
        <f>IF(J1040&lt;=0.3,INDEX(价格表!$B$4:$I$31,M1040,2),IF(AND(J1040&gt;0.3,J1040&lt;=1),INDEX(价格表!$B$4:$I$31,M1040,3),IF(AND(J1040&gt;1,J1040&lt;=2.2),INDEX(价格表!$B$4:$I$31,M1040,4),IF(AND(J1040&gt;2.2,J1040&lt;=3.3),INDEX(价格表!$B$4:$I$31,M1040,5),IF(AND(J1040&gt;3.3,J1040&lt;=4),INDEX(价格表!$B$4:$I$31,M1040,6),IF(AND(J1040&gt;4,J1040&lt;=5.5),INDEX(价格表!$B$4:$I$31,M1040,7),IF(J1040&gt;5.5,2.6+INDEX(价格表!$B$4:$I$31,M1040,8)*L1040)))))))</f>
        <v>2.15</v>
      </c>
    </row>
    <row r="1041" spans="1:14">
      <c r="A1041" s="20">
        <v>4310939887065</v>
      </c>
      <c r="B1041" s="18" t="s">
        <v>16</v>
      </c>
      <c r="C1041" s="21">
        <v>20201212</v>
      </c>
      <c r="D1041" s="21">
        <v>610538201209</v>
      </c>
      <c r="E1041" s="21" t="s">
        <v>16</v>
      </c>
      <c r="F1041" s="21">
        <v>20201222</v>
      </c>
      <c r="G1041" s="21" t="s">
        <v>17</v>
      </c>
      <c r="H1041" s="21" t="s">
        <v>35</v>
      </c>
      <c r="I1041" s="21" t="s">
        <v>102</v>
      </c>
      <c r="J1041" s="21">
        <v>1.45</v>
      </c>
      <c r="K1041" s="21" t="s">
        <v>20</v>
      </c>
      <c r="L1041">
        <f t="shared" si="16"/>
        <v>2</v>
      </c>
      <c r="M1041">
        <f>MATCH(H:H,价格表!$B$4:$B$35,0)</f>
        <v>22</v>
      </c>
      <c r="N1041" s="27">
        <f>IF(J1041&lt;=0.3,INDEX(价格表!$B$4:$I$31,M1041,2),IF(AND(J1041&gt;0.3,J1041&lt;=1),INDEX(价格表!$B$4:$I$31,M1041,3),IF(AND(J1041&gt;1,J1041&lt;=2.2),INDEX(价格表!$B$4:$I$31,M1041,4),IF(AND(J1041&gt;2.2,J1041&lt;=3.3),INDEX(价格表!$B$4:$I$31,M1041,5),IF(AND(J1041&gt;3.3,J1041&lt;=4),INDEX(价格表!$B$4:$I$31,M1041,6),IF(AND(J1041&gt;4,J1041&lt;=5.5),INDEX(价格表!$B$4:$I$31,M1041,7),IF(J1041&gt;5.5,2.6+INDEX(价格表!$B$4:$I$31,M1041,8)*L1041)))))))</f>
        <v>2.15</v>
      </c>
    </row>
    <row r="1042" spans="1:14">
      <c r="A1042" s="20">
        <v>4310939887066</v>
      </c>
      <c r="B1042" s="18" t="s">
        <v>16</v>
      </c>
      <c r="C1042" s="21">
        <v>20201212</v>
      </c>
      <c r="D1042" s="21">
        <v>610538201209</v>
      </c>
      <c r="E1042" s="21" t="s">
        <v>16</v>
      </c>
      <c r="F1042" s="21">
        <v>20201222</v>
      </c>
      <c r="G1042" s="21" t="s">
        <v>17</v>
      </c>
      <c r="H1042" s="21" t="s">
        <v>25</v>
      </c>
      <c r="I1042" s="21" t="s">
        <v>26</v>
      </c>
      <c r="J1042" s="21">
        <v>1.43</v>
      </c>
      <c r="K1042" s="21" t="s">
        <v>20</v>
      </c>
      <c r="L1042">
        <f t="shared" si="16"/>
        <v>2</v>
      </c>
      <c r="M1042">
        <f>MATCH(H:H,价格表!$B$4:$B$35,0)</f>
        <v>25</v>
      </c>
      <c r="N1042" s="27">
        <f>IF(J1042&lt;=0.3,INDEX(价格表!$B$4:$I$31,M1042,2),IF(AND(J1042&gt;0.3,J1042&lt;=1),INDEX(价格表!$B$4:$I$31,M1042,3),IF(AND(J1042&gt;1,J1042&lt;=2.2),INDEX(价格表!$B$4:$I$31,M1042,4),IF(AND(J1042&gt;2.2,J1042&lt;=3.3),INDEX(价格表!$B$4:$I$31,M1042,5),IF(AND(J1042&gt;3.3,J1042&lt;=4),INDEX(价格表!$B$4:$I$31,M1042,6),IF(AND(J1042&gt;4,J1042&lt;=5.5),INDEX(价格表!$B$4:$I$31,M1042,7),IF(J1042&gt;5.5,2.6+INDEX(价格表!$B$4:$I$31,M1042,8)*L1042)))))))</f>
        <v>2.15</v>
      </c>
    </row>
    <row r="1043" spans="1:14">
      <c r="A1043" s="20">
        <v>4310939887067</v>
      </c>
      <c r="B1043" s="18" t="s">
        <v>16</v>
      </c>
      <c r="C1043" s="21">
        <v>20201212</v>
      </c>
      <c r="D1043" s="21">
        <v>610538201209</v>
      </c>
      <c r="E1043" s="21" t="s">
        <v>16</v>
      </c>
      <c r="F1043" s="21">
        <v>20201222</v>
      </c>
      <c r="G1043" s="21" t="s">
        <v>17</v>
      </c>
      <c r="H1043" s="21" t="s">
        <v>18</v>
      </c>
      <c r="I1043" s="21" t="s">
        <v>53</v>
      </c>
      <c r="J1043" s="21">
        <v>1.42</v>
      </c>
      <c r="K1043" s="21" t="s">
        <v>20</v>
      </c>
      <c r="L1043">
        <f t="shared" si="16"/>
        <v>2</v>
      </c>
      <c r="M1043">
        <f>MATCH(H:H,价格表!$B$4:$B$35,0)</f>
        <v>1</v>
      </c>
      <c r="N1043" s="27">
        <f>IF(J1043&lt;=0.3,INDEX(价格表!$B$4:$I$31,M1043,2),IF(AND(J1043&gt;0.3,J1043&lt;=1),INDEX(价格表!$B$4:$I$31,M1043,3),IF(AND(J1043&gt;1,J1043&lt;=2.2),INDEX(价格表!$B$4:$I$31,M1043,4),IF(AND(J1043&gt;2.2,J1043&lt;=3.3),INDEX(价格表!$B$4:$I$31,M1043,5),IF(AND(J1043&gt;3.3,J1043&lt;=4),INDEX(价格表!$B$4:$I$31,M1043,6),IF(AND(J1043&gt;4,J1043&lt;=5.5),INDEX(价格表!$B$4:$I$31,M1043,7),IF(J1043&gt;5.5,2.6+INDEX(价格表!$B$4:$I$31,M1043,8)*L1043)))))))</f>
        <v>2.15</v>
      </c>
    </row>
    <row r="1044" spans="1:14">
      <c r="A1044" s="20">
        <v>4310939887068</v>
      </c>
      <c r="B1044" s="18" t="s">
        <v>16</v>
      </c>
      <c r="C1044" s="21">
        <v>20201212</v>
      </c>
      <c r="D1044" s="21">
        <v>610538201209</v>
      </c>
      <c r="E1044" s="21" t="s">
        <v>16</v>
      </c>
      <c r="F1044" s="21">
        <v>20201222</v>
      </c>
      <c r="G1044" s="21" t="s">
        <v>17</v>
      </c>
      <c r="H1044" s="21" t="s">
        <v>82</v>
      </c>
      <c r="I1044" s="21" t="s">
        <v>83</v>
      </c>
      <c r="J1044" s="21">
        <v>1.45</v>
      </c>
      <c r="K1044" s="21" t="s">
        <v>20</v>
      </c>
      <c r="L1044">
        <f t="shared" si="16"/>
        <v>2</v>
      </c>
      <c r="M1044">
        <f>MATCH(H:H,价格表!$B$4:$B$35,0)</f>
        <v>2</v>
      </c>
      <c r="N1044" s="27">
        <f>IF(J1044&lt;=0.3,INDEX(价格表!$B$4:$I$31,M1044,2),IF(AND(J1044&gt;0.3,J1044&lt;=1),INDEX(价格表!$B$4:$I$31,M1044,3),IF(AND(J1044&gt;1,J1044&lt;=2.2),INDEX(价格表!$B$4:$I$31,M1044,4),IF(AND(J1044&gt;2.2,J1044&lt;=3.3),INDEX(价格表!$B$4:$I$31,M1044,5),IF(AND(J1044&gt;3.3,J1044&lt;=4),INDEX(价格表!$B$4:$I$31,M1044,6),IF(AND(J1044&gt;4,J1044&lt;=5.5),INDEX(价格表!$B$4:$I$31,M1044,7),IF(J1044&gt;5.5,2.6+INDEX(价格表!$B$4:$I$31,M1044,8)*L1044)))))))</f>
        <v>2.15</v>
      </c>
    </row>
    <row r="1045" spans="1:14">
      <c r="A1045" s="20">
        <v>4310939887069</v>
      </c>
      <c r="B1045" s="18" t="s">
        <v>16</v>
      </c>
      <c r="C1045" s="21">
        <v>20201212</v>
      </c>
      <c r="D1045" s="21">
        <v>610538201209</v>
      </c>
      <c r="E1045" s="21" t="s">
        <v>16</v>
      </c>
      <c r="F1045" s="21">
        <v>20201222</v>
      </c>
      <c r="G1045" s="21" t="s">
        <v>17</v>
      </c>
      <c r="H1045" s="21" t="s">
        <v>54</v>
      </c>
      <c r="I1045" s="21" t="s">
        <v>206</v>
      </c>
      <c r="J1045" s="21">
        <v>1.44</v>
      </c>
      <c r="K1045" s="21" t="s">
        <v>20</v>
      </c>
      <c r="L1045">
        <f t="shared" si="16"/>
        <v>2</v>
      </c>
      <c r="M1045">
        <f>MATCH(H:H,价格表!$B$4:$B$35,0)</f>
        <v>14</v>
      </c>
      <c r="N1045" s="27">
        <f>IF(J1045&lt;=0.3,INDEX(价格表!$B$4:$I$31,M1045,2),IF(AND(J1045&gt;0.3,J1045&lt;=1),INDEX(价格表!$B$4:$I$31,M1045,3),IF(AND(J1045&gt;1,J1045&lt;=2.2),INDEX(价格表!$B$4:$I$31,M1045,4),IF(AND(J1045&gt;2.2,J1045&lt;=3.3),INDEX(价格表!$B$4:$I$31,M1045,5),IF(AND(J1045&gt;3.3,J1045&lt;=4),INDEX(价格表!$B$4:$I$31,M1045,6),IF(AND(J1045&gt;4,J1045&lt;=5.5),INDEX(价格表!$B$4:$I$31,M1045,7),IF(J1045&gt;5.5,2.6+INDEX(价格表!$B$4:$I$31,M1045,8)*L1045)))))))</f>
        <v>2.15</v>
      </c>
    </row>
    <row r="1046" spans="1:14">
      <c r="A1046" s="20">
        <v>4310939888627</v>
      </c>
      <c r="B1046" s="18" t="s">
        <v>16</v>
      </c>
      <c r="C1046" s="21">
        <v>20201212</v>
      </c>
      <c r="D1046" s="21">
        <v>610538201209</v>
      </c>
      <c r="E1046" s="21" t="s">
        <v>16</v>
      </c>
      <c r="F1046" s="21">
        <v>20201222</v>
      </c>
      <c r="G1046" s="21" t="s">
        <v>17</v>
      </c>
      <c r="H1046" s="21" t="s">
        <v>75</v>
      </c>
      <c r="I1046" s="21" t="s">
        <v>238</v>
      </c>
      <c r="J1046" s="21">
        <v>1.45</v>
      </c>
      <c r="K1046" s="21" t="s">
        <v>20</v>
      </c>
      <c r="L1046">
        <f t="shared" si="16"/>
        <v>2</v>
      </c>
      <c r="M1046">
        <f>MATCH(H:H,价格表!$B$4:$B$35,0)</f>
        <v>24</v>
      </c>
      <c r="N1046" s="27">
        <f>IF(J1046&lt;=0.3,INDEX(价格表!$B$4:$I$31,M1046,2),IF(AND(J1046&gt;0.3,J1046&lt;=1),INDEX(价格表!$B$4:$I$31,M1046,3),IF(AND(J1046&gt;1,J1046&lt;=2.2),INDEX(价格表!$B$4:$I$31,M1046,4),IF(AND(J1046&gt;2.2,J1046&lt;=3.3),INDEX(价格表!$B$4:$I$31,M1046,5),IF(AND(J1046&gt;3.3,J1046&lt;=4),INDEX(价格表!$B$4:$I$31,M1046,6),IF(AND(J1046&gt;4,J1046&lt;=5.5),INDEX(价格表!$B$4:$I$31,M1046,7),IF(J1046&gt;5.5,2.6+INDEX(价格表!$B$4:$I$31,M1046,8)*L1046)))))))</f>
        <v>2.15</v>
      </c>
    </row>
    <row r="1047" spans="1:14">
      <c r="A1047" s="20">
        <v>4310939888628</v>
      </c>
      <c r="B1047" s="18" t="s">
        <v>16</v>
      </c>
      <c r="C1047" s="21">
        <v>20201212</v>
      </c>
      <c r="D1047" s="21">
        <v>610538201209</v>
      </c>
      <c r="E1047" s="21" t="s">
        <v>16</v>
      </c>
      <c r="F1047" s="21">
        <v>20201222</v>
      </c>
      <c r="G1047" s="21" t="s">
        <v>17</v>
      </c>
      <c r="H1047" s="21" t="s">
        <v>45</v>
      </c>
      <c r="I1047" s="21" t="s">
        <v>137</v>
      </c>
      <c r="J1047" s="21">
        <v>1.47</v>
      </c>
      <c r="K1047" s="21" t="s">
        <v>20</v>
      </c>
      <c r="L1047">
        <f t="shared" si="16"/>
        <v>2</v>
      </c>
      <c r="M1047">
        <f>MATCH(H:H,价格表!$B$4:$B$35,0)</f>
        <v>9</v>
      </c>
      <c r="N1047" s="27">
        <f>IF(J1047&lt;=0.3,INDEX(价格表!$B$4:$I$31,M1047,2),IF(AND(J1047&gt;0.3,J1047&lt;=1),INDEX(价格表!$B$4:$I$31,M1047,3),IF(AND(J1047&gt;1,J1047&lt;=2.2),INDEX(价格表!$B$4:$I$31,M1047,4),IF(AND(J1047&gt;2.2,J1047&lt;=3.3),INDEX(价格表!$B$4:$I$31,M1047,5),IF(AND(J1047&gt;3.3,J1047&lt;=4),INDEX(价格表!$B$4:$I$31,M1047,6),IF(AND(J1047&gt;4,J1047&lt;=5.5),INDEX(价格表!$B$4:$I$31,M1047,7),IF(J1047&gt;5.5,2.6+INDEX(价格表!$B$4:$I$31,M1047,8)*L1047)))))))</f>
        <v>2.15</v>
      </c>
    </row>
    <row r="1048" spans="1:14">
      <c r="A1048" s="20">
        <v>4310939888629</v>
      </c>
      <c r="B1048" s="18" t="s">
        <v>16</v>
      </c>
      <c r="C1048" s="21">
        <v>20201212</v>
      </c>
      <c r="D1048" s="21">
        <v>610538201209</v>
      </c>
      <c r="E1048" s="21" t="s">
        <v>16</v>
      </c>
      <c r="F1048" s="21">
        <v>20201222</v>
      </c>
      <c r="G1048" s="21" t="s">
        <v>17</v>
      </c>
      <c r="H1048" s="21" t="s">
        <v>56</v>
      </c>
      <c r="I1048" s="21" t="s">
        <v>261</v>
      </c>
      <c r="J1048" s="21">
        <v>1.45</v>
      </c>
      <c r="K1048" s="21" t="s">
        <v>20</v>
      </c>
      <c r="L1048">
        <f t="shared" si="16"/>
        <v>2</v>
      </c>
      <c r="M1048">
        <f>MATCH(H:H,价格表!$B$4:$B$35,0)</f>
        <v>11</v>
      </c>
      <c r="N1048" s="27">
        <f>IF(J1048&lt;=0.3,INDEX(价格表!$B$4:$I$31,M1048,2),IF(AND(J1048&gt;0.3,J1048&lt;=1),INDEX(价格表!$B$4:$I$31,M1048,3),IF(AND(J1048&gt;1,J1048&lt;=2.2),INDEX(价格表!$B$4:$I$31,M1048,4),IF(AND(J1048&gt;2.2,J1048&lt;=3.3),INDEX(价格表!$B$4:$I$31,M1048,5),IF(AND(J1048&gt;3.3,J1048&lt;=4),INDEX(价格表!$B$4:$I$31,M1048,6),IF(AND(J1048&gt;4,J1048&lt;=5.5),INDEX(价格表!$B$4:$I$31,M1048,7),IF(J1048&gt;5.5,2.6+INDEX(价格表!$B$4:$I$31,M1048,8)*L1048)))))))</f>
        <v>2.15</v>
      </c>
    </row>
    <row r="1049" spans="1:14">
      <c r="A1049" s="20">
        <v>4310939888630</v>
      </c>
      <c r="B1049" s="18" t="s">
        <v>16</v>
      </c>
      <c r="C1049" s="21">
        <v>20201212</v>
      </c>
      <c r="D1049" s="21">
        <v>610538201209</v>
      </c>
      <c r="E1049" s="21" t="s">
        <v>16</v>
      </c>
      <c r="F1049" s="21">
        <v>20201222</v>
      </c>
      <c r="G1049" s="21" t="s">
        <v>17</v>
      </c>
      <c r="H1049" s="21" t="s">
        <v>75</v>
      </c>
      <c r="I1049" s="21" t="s">
        <v>114</v>
      </c>
      <c r="J1049" s="21">
        <v>1.49</v>
      </c>
      <c r="K1049" s="21" t="s">
        <v>20</v>
      </c>
      <c r="L1049">
        <f t="shared" si="16"/>
        <v>2</v>
      </c>
      <c r="M1049">
        <f>MATCH(H:H,价格表!$B$4:$B$35,0)</f>
        <v>24</v>
      </c>
      <c r="N1049" s="27">
        <f>IF(J1049&lt;=0.3,INDEX(价格表!$B$4:$I$31,M1049,2),IF(AND(J1049&gt;0.3,J1049&lt;=1),INDEX(价格表!$B$4:$I$31,M1049,3),IF(AND(J1049&gt;1,J1049&lt;=2.2),INDEX(价格表!$B$4:$I$31,M1049,4),IF(AND(J1049&gt;2.2,J1049&lt;=3.3),INDEX(价格表!$B$4:$I$31,M1049,5),IF(AND(J1049&gt;3.3,J1049&lt;=4),INDEX(价格表!$B$4:$I$31,M1049,6),IF(AND(J1049&gt;4,J1049&lt;=5.5),INDEX(价格表!$B$4:$I$31,M1049,7),IF(J1049&gt;5.5,2.6+INDEX(价格表!$B$4:$I$31,M1049,8)*L1049)))))))</f>
        <v>2.15</v>
      </c>
    </row>
    <row r="1050" spans="1:14">
      <c r="A1050" s="20">
        <v>4310939888631</v>
      </c>
      <c r="B1050" s="18" t="s">
        <v>16</v>
      </c>
      <c r="C1050" s="21">
        <v>20201212</v>
      </c>
      <c r="D1050" s="21">
        <v>610538201209</v>
      </c>
      <c r="E1050" s="21" t="s">
        <v>16</v>
      </c>
      <c r="F1050" s="21">
        <v>20201222</v>
      </c>
      <c r="G1050" s="21" t="s">
        <v>17</v>
      </c>
      <c r="H1050" s="21" t="s">
        <v>73</v>
      </c>
      <c r="I1050" s="21" t="s">
        <v>92</v>
      </c>
      <c r="J1050" s="21">
        <v>1.7</v>
      </c>
      <c r="K1050" s="21" t="s">
        <v>20</v>
      </c>
      <c r="L1050">
        <f t="shared" si="16"/>
        <v>2</v>
      </c>
      <c r="M1050">
        <f>MATCH(H:H,价格表!$B$4:$B$35,0)</f>
        <v>7</v>
      </c>
      <c r="N1050" s="27">
        <f>IF(J1050&lt;=0.3,INDEX(价格表!$B$4:$I$31,M1050,2),IF(AND(J1050&gt;0.3,J1050&lt;=1),INDEX(价格表!$B$4:$I$31,M1050,3),IF(AND(J1050&gt;1,J1050&lt;=2.2),INDEX(价格表!$B$4:$I$31,M1050,4),IF(AND(J1050&gt;2.2,J1050&lt;=3.3),INDEX(价格表!$B$4:$I$31,M1050,5),IF(AND(J1050&gt;3.3,J1050&lt;=4),INDEX(价格表!$B$4:$I$31,M1050,6),IF(AND(J1050&gt;4,J1050&lt;=5.5),INDEX(价格表!$B$4:$I$31,M1050,7),IF(J1050&gt;5.5,2.6+INDEX(价格表!$B$4:$I$31,M1050,8)*L1050)))))))</f>
        <v>2.15</v>
      </c>
    </row>
    <row r="1051" spans="1:14">
      <c r="A1051" s="20">
        <v>4310939888632</v>
      </c>
      <c r="B1051" s="18" t="s">
        <v>16</v>
      </c>
      <c r="C1051" s="21">
        <v>20201212</v>
      </c>
      <c r="D1051" s="21">
        <v>610538201209</v>
      </c>
      <c r="E1051" s="21" t="s">
        <v>16</v>
      </c>
      <c r="F1051" s="21">
        <v>20201222</v>
      </c>
      <c r="G1051" s="21" t="s">
        <v>17</v>
      </c>
      <c r="H1051" s="21" t="s">
        <v>75</v>
      </c>
      <c r="I1051" s="21" t="s">
        <v>114</v>
      </c>
      <c r="J1051" s="21">
        <v>1.45</v>
      </c>
      <c r="K1051" s="21" t="s">
        <v>20</v>
      </c>
      <c r="L1051">
        <f t="shared" si="16"/>
        <v>2</v>
      </c>
      <c r="M1051">
        <f>MATCH(H:H,价格表!$B$4:$B$35,0)</f>
        <v>24</v>
      </c>
      <c r="N1051" s="27">
        <f>IF(J1051&lt;=0.3,INDEX(价格表!$B$4:$I$31,M1051,2),IF(AND(J1051&gt;0.3,J1051&lt;=1),INDEX(价格表!$B$4:$I$31,M1051,3),IF(AND(J1051&gt;1,J1051&lt;=2.2),INDEX(价格表!$B$4:$I$31,M1051,4),IF(AND(J1051&gt;2.2,J1051&lt;=3.3),INDEX(价格表!$B$4:$I$31,M1051,5),IF(AND(J1051&gt;3.3,J1051&lt;=4),INDEX(价格表!$B$4:$I$31,M1051,6),IF(AND(J1051&gt;4,J1051&lt;=5.5),INDEX(价格表!$B$4:$I$31,M1051,7),IF(J1051&gt;5.5,2.6+INDEX(价格表!$B$4:$I$31,M1051,8)*L1051)))))))</f>
        <v>2.15</v>
      </c>
    </row>
    <row r="1052" spans="1:14">
      <c r="A1052" s="20">
        <v>4310939888633</v>
      </c>
      <c r="B1052" s="18" t="s">
        <v>16</v>
      </c>
      <c r="C1052" s="21">
        <v>20201212</v>
      </c>
      <c r="D1052" s="21">
        <v>610538201209</v>
      </c>
      <c r="E1052" s="21" t="s">
        <v>16</v>
      </c>
      <c r="F1052" s="21">
        <v>20201222</v>
      </c>
      <c r="G1052" s="21" t="s">
        <v>17</v>
      </c>
      <c r="H1052" s="21" t="s">
        <v>50</v>
      </c>
      <c r="I1052" s="21" t="s">
        <v>161</v>
      </c>
      <c r="J1052" s="21">
        <v>1.57</v>
      </c>
      <c r="K1052" s="21" t="s">
        <v>20</v>
      </c>
      <c r="L1052">
        <f t="shared" si="16"/>
        <v>2</v>
      </c>
      <c r="M1052">
        <f>MATCH(H:H,价格表!$B$4:$B$35,0)</f>
        <v>4</v>
      </c>
      <c r="N1052" s="27">
        <f>IF(J1052&lt;=0.3,INDEX(价格表!$B$4:$I$31,M1052,2),IF(AND(J1052&gt;0.3,J1052&lt;=1),INDEX(价格表!$B$4:$I$31,M1052,3),IF(AND(J1052&gt;1,J1052&lt;=2.2),INDEX(价格表!$B$4:$I$31,M1052,4),IF(AND(J1052&gt;2.2,J1052&lt;=3.3),INDEX(价格表!$B$4:$I$31,M1052,5),IF(AND(J1052&gt;3.3,J1052&lt;=4),INDEX(价格表!$B$4:$I$31,M1052,6),IF(AND(J1052&gt;4,J1052&lt;=5.5),INDEX(价格表!$B$4:$I$31,M1052,7),IF(J1052&gt;5.5,2.6+INDEX(价格表!$B$4:$I$31,M1052,8)*L1052)))))))</f>
        <v>2.15</v>
      </c>
    </row>
    <row r="1053" spans="1:14">
      <c r="A1053" s="20">
        <v>4310939888634</v>
      </c>
      <c r="B1053" s="18" t="s">
        <v>16</v>
      </c>
      <c r="C1053" s="21">
        <v>20201212</v>
      </c>
      <c r="D1053" s="21">
        <v>610538201209</v>
      </c>
      <c r="E1053" s="21" t="s">
        <v>16</v>
      </c>
      <c r="F1053" s="21">
        <v>20201222</v>
      </c>
      <c r="G1053" s="21" t="s">
        <v>17</v>
      </c>
      <c r="H1053" s="21" t="s">
        <v>23</v>
      </c>
      <c r="I1053" s="21" t="s">
        <v>212</v>
      </c>
      <c r="J1053" s="21">
        <v>1.44</v>
      </c>
      <c r="K1053" s="21" t="s">
        <v>20</v>
      </c>
      <c r="L1053">
        <f t="shared" si="16"/>
        <v>2</v>
      </c>
      <c r="M1053">
        <f>MATCH(H:H,价格表!$B$4:$B$35,0)</f>
        <v>15</v>
      </c>
      <c r="N1053" s="27">
        <f>IF(J1053&lt;=0.3,INDEX(价格表!$B$4:$I$31,M1053,2),IF(AND(J1053&gt;0.3,J1053&lt;=1),INDEX(价格表!$B$4:$I$31,M1053,3),IF(AND(J1053&gt;1,J1053&lt;=2.2),INDEX(价格表!$B$4:$I$31,M1053,4),IF(AND(J1053&gt;2.2,J1053&lt;=3.3),INDEX(价格表!$B$4:$I$31,M1053,5),IF(AND(J1053&gt;3.3,J1053&lt;=4),INDEX(价格表!$B$4:$I$31,M1053,6),IF(AND(J1053&gt;4,J1053&lt;=5.5),INDEX(价格表!$B$4:$I$31,M1053,7),IF(J1053&gt;5.5,2.6+INDEX(价格表!$B$4:$I$31,M1053,8)*L1053)))))))</f>
        <v>2.15</v>
      </c>
    </row>
    <row r="1054" spans="1:14">
      <c r="A1054" s="20">
        <v>4310939888635</v>
      </c>
      <c r="B1054" s="18" t="s">
        <v>16</v>
      </c>
      <c r="C1054" s="21">
        <v>20201212</v>
      </c>
      <c r="D1054" s="21">
        <v>610538201209</v>
      </c>
      <c r="E1054" s="21" t="s">
        <v>16</v>
      </c>
      <c r="F1054" s="21">
        <v>20201222</v>
      </c>
      <c r="G1054" s="21" t="s">
        <v>17</v>
      </c>
      <c r="H1054" s="21" t="s">
        <v>73</v>
      </c>
      <c r="I1054" s="21" t="s">
        <v>218</v>
      </c>
      <c r="J1054" s="21">
        <v>1.46</v>
      </c>
      <c r="K1054" s="21" t="s">
        <v>20</v>
      </c>
      <c r="L1054">
        <f t="shared" si="16"/>
        <v>2</v>
      </c>
      <c r="M1054">
        <f>MATCH(H:H,价格表!$B$4:$B$35,0)</f>
        <v>7</v>
      </c>
      <c r="N1054" s="27">
        <f>IF(J1054&lt;=0.3,INDEX(价格表!$B$4:$I$31,M1054,2),IF(AND(J1054&gt;0.3,J1054&lt;=1),INDEX(价格表!$B$4:$I$31,M1054,3),IF(AND(J1054&gt;1,J1054&lt;=2.2),INDEX(价格表!$B$4:$I$31,M1054,4),IF(AND(J1054&gt;2.2,J1054&lt;=3.3),INDEX(价格表!$B$4:$I$31,M1054,5),IF(AND(J1054&gt;3.3,J1054&lt;=4),INDEX(价格表!$B$4:$I$31,M1054,6),IF(AND(J1054&gt;4,J1054&lt;=5.5),INDEX(价格表!$B$4:$I$31,M1054,7),IF(J1054&gt;5.5,2.6+INDEX(价格表!$B$4:$I$31,M1054,8)*L1054)))))))</f>
        <v>2.15</v>
      </c>
    </row>
    <row r="1055" spans="1:14">
      <c r="A1055" s="20">
        <v>4310939890026</v>
      </c>
      <c r="B1055" s="18" t="s">
        <v>16</v>
      </c>
      <c r="C1055" s="21">
        <v>20201212</v>
      </c>
      <c r="D1055" s="21">
        <v>610538201209</v>
      </c>
      <c r="E1055" s="21" t="s">
        <v>16</v>
      </c>
      <c r="F1055" s="21">
        <v>20201222</v>
      </c>
      <c r="G1055" s="21" t="s">
        <v>17</v>
      </c>
      <c r="H1055" s="21" t="s">
        <v>73</v>
      </c>
      <c r="I1055" s="21" t="s">
        <v>169</v>
      </c>
      <c r="J1055" s="21">
        <v>1.46</v>
      </c>
      <c r="K1055" s="21" t="s">
        <v>20</v>
      </c>
      <c r="L1055">
        <f t="shared" si="16"/>
        <v>2</v>
      </c>
      <c r="M1055">
        <f>MATCH(H:H,价格表!$B$4:$B$35,0)</f>
        <v>7</v>
      </c>
      <c r="N1055" s="27">
        <f>IF(J1055&lt;=0.3,INDEX(价格表!$B$4:$I$31,M1055,2),IF(AND(J1055&gt;0.3,J1055&lt;=1),INDEX(价格表!$B$4:$I$31,M1055,3),IF(AND(J1055&gt;1,J1055&lt;=2.2),INDEX(价格表!$B$4:$I$31,M1055,4),IF(AND(J1055&gt;2.2,J1055&lt;=3.3),INDEX(价格表!$B$4:$I$31,M1055,5),IF(AND(J1055&gt;3.3,J1055&lt;=4),INDEX(价格表!$B$4:$I$31,M1055,6),IF(AND(J1055&gt;4,J1055&lt;=5.5),INDEX(价格表!$B$4:$I$31,M1055,7),IF(J1055&gt;5.5,2.6+INDEX(价格表!$B$4:$I$31,M1055,8)*L1055)))))))</f>
        <v>2.15</v>
      </c>
    </row>
    <row r="1056" spans="1:14">
      <c r="A1056" s="20">
        <v>4310939890027</v>
      </c>
      <c r="B1056" s="18" t="s">
        <v>16</v>
      </c>
      <c r="C1056" s="21">
        <v>20201212</v>
      </c>
      <c r="D1056" s="21">
        <v>610538201209</v>
      </c>
      <c r="E1056" s="21" t="s">
        <v>16</v>
      </c>
      <c r="F1056" s="21">
        <v>20201222</v>
      </c>
      <c r="G1056" s="21" t="s">
        <v>17</v>
      </c>
      <c r="H1056" s="21" t="s">
        <v>21</v>
      </c>
      <c r="I1056" s="21" t="s">
        <v>279</v>
      </c>
      <c r="J1056" s="21">
        <v>1.48</v>
      </c>
      <c r="K1056" s="21" t="s">
        <v>20</v>
      </c>
      <c r="L1056">
        <f t="shared" si="16"/>
        <v>2</v>
      </c>
      <c r="M1056">
        <f>MATCH(H:H,价格表!$B$4:$B$35,0)</f>
        <v>20</v>
      </c>
      <c r="N1056" s="27">
        <f>IF(J1056&lt;=0.3,INDEX(价格表!$B$4:$I$31,M1056,2),IF(AND(J1056&gt;0.3,J1056&lt;=1),INDEX(价格表!$B$4:$I$31,M1056,3),IF(AND(J1056&gt;1,J1056&lt;=2.2),INDEX(价格表!$B$4:$I$31,M1056,4),IF(AND(J1056&gt;2.2,J1056&lt;=3.3),INDEX(价格表!$B$4:$I$31,M1056,5),IF(AND(J1056&gt;3.3,J1056&lt;=4),INDEX(价格表!$B$4:$I$31,M1056,6),IF(AND(J1056&gt;4,J1056&lt;=5.5),INDEX(价格表!$B$4:$I$31,M1056,7),IF(J1056&gt;5.5,2.6+INDEX(价格表!$B$4:$I$31,M1056,8)*L1056)))))))</f>
        <v>2.15</v>
      </c>
    </row>
    <row r="1057" spans="1:14">
      <c r="A1057" s="20">
        <v>4310939890028</v>
      </c>
      <c r="B1057" s="18" t="s">
        <v>16</v>
      </c>
      <c r="C1057" s="21">
        <v>20201212</v>
      </c>
      <c r="D1057" s="21">
        <v>610538201209</v>
      </c>
      <c r="E1057" s="21" t="s">
        <v>16</v>
      </c>
      <c r="F1057" s="21">
        <v>20201222</v>
      </c>
      <c r="G1057" s="21" t="s">
        <v>17</v>
      </c>
      <c r="H1057" s="21" t="s">
        <v>73</v>
      </c>
      <c r="I1057" s="21" t="s">
        <v>91</v>
      </c>
      <c r="J1057" s="21">
        <v>1.44</v>
      </c>
      <c r="K1057" s="21" t="s">
        <v>20</v>
      </c>
      <c r="L1057">
        <f t="shared" si="16"/>
        <v>2</v>
      </c>
      <c r="M1057">
        <f>MATCH(H:H,价格表!$B$4:$B$35,0)</f>
        <v>7</v>
      </c>
      <c r="N1057" s="27">
        <f>IF(J1057&lt;=0.3,INDEX(价格表!$B$4:$I$31,M1057,2),IF(AND(J1057&gt;0.3,J1057&lt;=1),INDEX(价格表!$B$4:$I$31,M1057,3),IF(AND(J1057&gt;1,J1057&lt;=2.2),INDEX(价格表!$B$4:$I$31,M1057,4),IF(AND(J1057&gt;2.2,J1057&lt;=3.3),INDEX(价格表!$B$4:$I$31,M1057,5),IF(AND(J1057&gt;3.3,J1057&lt;=4),INDEX(价格表!$B$4:$I$31,M1057,6),IF(AND(J1057&gt;4,J1057&lt;=5.5),INDEX(价格表!$B$4:$I$31,M1057,7),IF(J1057&gt;5.5,2.6+INDEX(价格表!$B$4:$I$31,M1057,8)*L1057)))))))</f>
        <v>2.15</v>
      </c>
    </row>
    <row r="1058" spans="1:14">
      <c r="A1058" s="20">
        <v>4310939890030</v>
      </c>
      <c r="B1058" s="18" t="s">
        <v>16</v>
      </c>
      <c r="C1058" s="21">
        <v>20201212</v>
      </c>
      <c r="D1058" s="21">
        <v>610538201209</v>
      </c>
      <c r="E1058" s="21" t="s">
        <v>16</v>
      </c>
      <c r="F1058" s="21">
        <v>20201222</v>
      </c>
      <c r="G1058" s="21" t="s">
        <v>17</v>
      </c>
      <c r="H1058" s="21" t="s">
        <v>39</v>
      </c>
      <c r="I1058" s="21" t="s">
        <v>132</v>
      </c>
      <c r="J1058" s="21">
        <v>1.43</v>
      </c>
      <c r="K1058" s="21" t="s">
        <v>20</v>
      </c>
      <c r="L1058">
        <f t="shared" si="16"/>
        <v>2</v>
      </c>
      <c r="M1058">
        <f>MATCH(H:H,价格表!$B$4:$B$35,0)</f>
        <v>23</v>
      </c>
      <c r="N1058" s="27">
        <f>IF(J1058&lt;=0.3,INDEX(价格表!$B$4:$I$31,M1058,2),IF(AND(J1058&gt;0.3,J1058&lt;=1),INDEX(价格表!$B$4:$I$31,M1058,3),IF(AND(J1058&gt;1,J1058&lt;=2.2),INDEX(价格表!$B$4:$I$31,M1058,4),IF(AND(J1058&gt;2.2,J1058&lt;=3.3),INDEX(价格表!$B$4:$I$31,M1058,5),IF(AND(J1058&gt;3.3,J1058&lt;=4),INDEX(价格表!$B$4:$I$31,M1058,6),IF(AND(J1058&gt;4,J1058&lt;=5.5),INDEX(价格表!$B$4:$I$31,M1058,7),IF(J1058&gt;5.5,2.6+INDEX(价格表!$B$4:$I$31,M1058,8)*L1058)))))))</f>
        <v>2.15</v>
      </c>
    </row>
    <row r="1059" spans="1:14">
      <c r="A1059" s="20">
        <v>4310939890031</v>
      </c>
      <c r="B1059" s="18" t="s">
        <v>16</v>
      </c>
      <c r="C1059" s="21">
        <v>20201212</v>
      </c>
      <c r="D1059" s="21">
        <v>610538201209</v>
      </c>
      <c r="E1059" s="21" t="s">
        <v>16</v>
      </c>
      <c r="F1059" s="21">
        <v>20201222</v>
      </c>
      <c r="G1059" s="21" t="s">
        <v>17</v>
      </c>
      <c r="H1059" s="21" t="s">
        <v>50</v>
      </c>
      <c r="I1059" s="21" t="s">
        <v>161</v>
      </c>
      <c r="J1059" s="21">
        <v>1.45</v>
      </c>
      <c r="K1059" s="21" t="s">
        <v>20</v>
      </c>
      <c r="L1059">
        <f t="shared" si="16"/>
        <v>2</v>
      </c>
      <c r="M1059">
        <f>MATCH(H:H,价格表!$B$4:$B$35,0)</f>
        <v>4</v>
      </c>
      <c r="N1059" s="27">
        <f>IF(J1059&lt;=0.3,INDEX(价格表!$B$4:$I$31,M1059,2),IF(AND(J1059&gt;0.3,J1059&lt;=1),INDEX(价格表!$B$4:$I$31,M1059,3),IF(AND(J1059&gt;1,J1059&lt;=2.2),INDEX(价格表!$B$4:$I$31,M1059,4),IF(AND(J1059&gt;2.2,J1059&lt;=3.3),INDEX(价格表!$B$4:$I$31,M1059,5),IF(AND(J1059&gt;3.3,J1059&lt;=4),INDEX(价格表!$B$4:$I$31,M1059,6),IF(AND(J1059&gt;4,J1059&lt;=5.5),INDEX(价格表!$B$4:$I$31,M1059,7),IF(J1059&gt;5.5,2.6+INDEX(价格表!$B$4:$I$31,M1059,8)*L1059)))))))</f>
        <v>2.15</v>
      </c>
    </row>
    <row r="1060" spans="1:14">
      <c r="A1060" s="20">
        <v>4310939890032</v>
      </c>
      <c r="B1060" s="18" t="s">
        <v>16</v>
      </c>
      <c r="C1060" s="21">
        <v>20201212</v>
      </c>
      <c r="D1060" s="21">
        <v>610538201209</v>
      </c>
      <c r="E1060" s="21" t="s">
        <v>16</v>
      </c>
      <c r="F1060" s="21">
        <v>20201222</v>
      </c>
      <c r="G1060" s="21" t="s">
        <v>17</v>
      </c>
      <c r="H1060" s="21" t="s">
        <v>30</v>
      </c>
      <c r="I1060" s="21" t="s">
        <v>270</v>
      </c>
      <c r="J1060" s="21">
        <v>1.44</v>
      </c>
      <c r="K1060" s="21" t="s">
        <v>20</v>
      </c>
      <c r="L1060">
        <f t="shared" si="16"/>
        <v>2</v>
      </c>
      <c r="M1060">
        <f>MATCH(H:H,价格表!$B$4:$B$35,0)</f>
        <v>16</v>
      </c>
      <c r="N1060" s="27">
        <f>IF(J1060&lt;=0.3,INDEX(价格表!$B$4:$I$31,M1060,2),IF(AND(J1060&gt;0.3,J1060&lt;=1),INDEX(价格表!$B$4:$I$31,M1060,3),IF(AND(J1060&gt;1,J1060&lt;=2.2),INDEX(价格表!$B$4:$I$31,M1060,4),IF(AND(J1060&gt;2.2,J1060&lt;=3.3),INDEX(价格表!$B$4:$I$31,M1060,5),IF(AND(J1060&gt;3.3,J1060&lt;=4),INDEX(价格表!$B$4:$I$31,M1060,6),IF(AND(J1060&gt;4,J1060&lt;=5.5),INDEX(价格表!$B$4:$I$31,M1060,7),IF(J1060&gt;5.5,2.6+INDEX(价格表!$B$4:$I$31,M1060,8)*L1060)))))))</f>
        <v>2.15</v>
      </c>
    </row>
    <row r="1061" spans="1:14">
      <c r="A1061" s="20">
        <v>4310939890033</v>
      </c>
      <c r="B1061" s="18" t="s">
        <v>16</v>
      </c>
      <c r="C1061" s="21">
        <v>20201212</v>
      </c>
      <c r="D1061" s="21">
        <v>610538201209</v>
      </c>
      <c r="E1061" s="21" t="s">
        <v>16</v>
      </c>
      <c r="F1061" s="21">
        <v>20201222</v>
      </c>
      <c r="G1061" s="21" t="s">
        <v>17</v>
      </c>
      <c r="H1061" s="21" t="s">
        <v>73</v>
      </c>
      <c r="I1061" s="21" t="s">
        <v>91</v>
      </c>
      <c r="J1061" s="21">
        <v>1.44</v>
      </c>
      <c r="K1061" s="21" t="s">
        <v>20</v>
      </c>
      <c r="L1061">
        <f t="shared" si="16"/>
        <v>2</v>
      </c>
      <c r="M1061">
        <f>MATCH(H:H,价格表!$B$4:$B$35,0)</f>
        <v>7</v>
      </c>
      <c r="N1061" s="27">
        <f>IF(J1061&lt;=0.3,INDEX(价格表!$B$4:$I$31,M1061,2),IF(AND(J1061&gt;0.3,J1061&lt;=1),INDEX(价格表!$B$4:$I$31,M1061,3),IF(AND(J1061&gt;1,J1061&lt;=2.2),INDEX(价格表!$B$4:$I$31,M1061,4),IF(AND(J1061&gt;2.2,J1061&lt;=3.3),INDEX(价格表!$B$4:$I$31,M1061,5),IF(AND(J1061&gt;3.3,J1061&lt;=4),INDEX(价格表!$B$4:$I$31,M1061,6),IF(AND(J1061&gt;4,J1061&lt;=5.5),INDEX(价格表!$B$4:$I$31,M1061,7),IF(J1061&gt;5.5,2.6+INDEX(价格表!$B$4:$I$31,M1061,8)*L1061)))))))</f>
        <v>2.15</v>
      </c>
    </row>
    <row r="1062" spans="1:14">
      <c r="A1062" s="20">
        <v>4310939890034</v>
      </c>
      <c r="B1062" s="18" t="s">
        <v>16</v>
      </c>
      <c r="C1062" s="21">
        <v>20201212</v>
      </c>
      <c r="D1062" s="21">
        <v>610538201209</v>
      </c>
      <c r="E1062" s="21" t="s">
        <v>16</v>
      </c>
      <c r="F1062" s="21">
        <v>20201222</v>
      </c>
      <c r="G1062" s="21" t="s">
        <v>17</v>
      </c>
      <c r="H1062" s="21" t="s">
        <v>63</v>
      </c>
      <c r="I1062" s="21" t="s">
        <v>280</v>
      </c>
      <c r="J1062" s="21">
        <v>1.44</v>
      </c>
      <c r="K1062" s="21" t="s">
        <v>20</v>
      </c>
      <c r="L1062">
        <f t="shared" si="16"/>
        <v>2</v>
      </c>
      <c r="M1062">
        <f>MATCH(H:H,价格表!$B$4:$B$35,0)</f>
        <v>21</v>
      </c>
      <c r="N1062" s="27">
        <f>IF(J1062&lt;=0.3,INDEX(价格表!$B$4:$I$31,M1062,2),IF(AND(J1062&gt;0.3,J1062&lt;=1),INDEX(价格表!$B$4:$I$31,M1062,3),IF(AND(J1062&gt;1,J1062&lt;=2.2),INDEX(价格表!$B$4:$I$31,M1062,4),IF(AND(J1062&gt;2.2,J1062&lt;=3.3),INDEX(价格表!$B$4:$I$31,M1062,5),IF(AND(J1062&gt;3.3,J1062&lt;=4),INDEX(价格表!$B$4:$I$31,M1062,6),IF(AND(J1062&gt;4,J1062&lt;=5.5),INDEX(价格表!$B$4:$I$31,M1062,7),IF(J1062&gt;5.5,2.6+INDEX(价格表!$B$4:$I$31,M1062,8)*L1062)))))))</f>
        <v>2.15</v>
      </c>
    </row>
    <row r="1063" spans="1:14">
      <c r="A1063" s="20">
        <v>4310939890087</v>
      </c>
      <c r="B1063" s="18" t="s">
        <v>16</v>
      </c>
      <c r="C1063" s="21">
        <v>20201212</v>
      </c>
      <c r="D1063" s="21">
        <v>610538201209</v>
      </c>
      <c r="E1063" s="21" t="s">
        <v>16</v>
      </c>
      <c r="F1063" s="21">
        <v>20201222</v>
      </c>
      <c r="G1063" s="21" t="s">
        <v>17</v>
      </c>
      <c r="H1063" s="21" t="s">
        <v>43</v>
      </c>
      <c r="I1063" s="21" t="s">
        <v>79</v>
      </c>
      <c r="J1063" s="21">
        <v>1.46</v>
      </c>
      <c r="K1063" s="21" t="s">
        <v>20</v>
      </c>
      <c r="L1063">
        <f t="shared" si="16"/>
        <v>2</v>
      </c>
      <c r="M1063">
        <f>MATCH(H:H,价格表!$B$4:$B$35,0)</f>
        <v>10</v>
      </c>
      <c r="N1063" s="27">
        <f>IF(J1063&lt;=0.3,INDEX(价格表!$B$4:$I$31,M1063,2),IF(AND(J1063&gt;0.3,J1063&lt;=1),INDEX(价格表!$B$4:$I$31,M1063,3),IF(AND(J1063&gt;1,J1063&lt;=2.2),INDEX(价格表!$B$4:$I$31,M1063,4),IF(AND(J1063&gt;2.2,J1063&lt;=3.3),INDEX(价格表!$B$4:$I$31,M1063,5),IF(AND(J1063&gt;3.3,J1063&lt;=4),INDEX(价格表!$B$4:$I$31,M1063,6),IF(AND(J1063&gt;4,J1063&lt;=5.5),INDEX(价格表!$B$4:$I$31,M1063,7),IF(J1063&gt;5.5,2.6+INDEX(价格表!$B$4:$I$31,M1063,8)*L1063)))))))</f>
        <v>2.15</v>
      </c>
    </row>
    <row r="1064" spans="1:14">
      <c r="A1064" s="20">
        <v>4310939890088</v>
      </c>
      <c r="B1064" s="18" t="s">
        <v>16</v>
      </c>
      <c r="C1064" s="21">
        <v>20201212</v>
      </c>
      <c r="D1064" s="21">
        <v>610538201209</v>
      </c>
      <c r="E1064" s="21" t="s">
        <v>16</v>
      </c>
      <c r="F1064" s="21">
        <v>20201222</v>
      </c>
      <c r="G1064" s="21" t="s">
        <v>17</v>
      </c>
      <c r="H1064" s="21" t="s">
        <v>73</v>
      </c>
      <c r="I1064" s="21" t="s">
        <v>93</v>
      </c>
      <c r="J1064" s="21">
        <v>1.53</v>
      </c>
      <c r="K1064" s="21" t="s">
        <v>20</v>
      </c>
      <c r="L1064">
        <f t="shared" si="16"/>
        <v>2</v>
      </c>
      <c r="M1064">
        <f>MATCH(H:H,价格表!$B$4:$B$35,0)</f>
        <v>7</v>
      </c>
      <c r="N1064" s="27">
        <f>IF(J1064&lt;=0.3,INDEX(价格表!$B$4:$I$31,M1064,2),IF(AND(J1064&gt;0.3,J1064&lt;=1),INDEX(价格表!$B$4:$I$31,M1064,3),IF(AND(J1064&gt;1,J1064&lt;=2.2),INDEX(价格表!$B$4:$I$31,M1064,4),IF(AND(J1064&gt;2.2,J1064&lt;=3.3),INDEX(价格表!$B$4:$I$31,M1064,5),IF(AND(J1064&gt;3.3,J1064&lt;=4),INDEX(价格表!$B$4:$I$31,M1064,6),IF(AND(J1064&gt;4,J1064&lt;=5.5),INDEX(价格表!$B$4:$I$31,M1064,7),IF(J1064&gt;5.5,2.6+INDEX(价格表!$B$4:$I$31,M1064,8)*L1064)))))))</f>
        <v>2.15</v>
      </c>
    </row>
    <row r="1065" spans="1:14">
      <c r="A1065" s="20">
        <v>4310939890089</v>
      </c>
      <c r="B1065" s="18" t="s">
        <v>16</v>
      </c>
      <c r="C1065" s="21">
        <v>20201212</v>
      </c>
      <c r="D1065" s="21">
        <v>610538201209</v>
      </c>
      <c r="E1065" s="21" t="s">
        <v>16</v>
      </c>
      <c r="F1065" s="21">
        <v>20201222</v>
      </c>
      <c r="G1065" s="21" t="s">
        <v>17</v>
      </c>
      <c r="H1065" s="21" t="s">
        <v>73</v>
      </c>
      <c r="I1065" s="21" t="s">
        <v>80</v>
      </c>
      <c r="J1065" s="21">
        <v>1.44</v>
      </c>
      <c r="K1065" s="21" t="s">
        <v>20</v>
      </c>
      <c r="L1065">
        <f t="shared" si="16"/>
        <v>2</v>
      </c>
      <c r="M1065">
        <f>MATCH(H:H,价格表!$B$4:$B$35,0)</f>
        <v>7</v>
      </c>
      <c r="N1065" s="27">
        <f>IF(J1065&lt;=0.3,INDEX(价格表!$B$4:$I$31,M1065,2),IF(AND(J1065&gt;0.3,J1065&lt;=1),INDEX(价格表!$B$4:$I$31,M1065,3),IF(AND(J1065&gt;1,J1065&lt;=2.2),INDEX(价格表!$B$4:$I$31,M1065,4),IF(AND(J1065&gt;2.2,J1065&lt;=3.3),INDEX(价格表!$B$4:$I$31,M1065,5),IF(AND(J1065&gt;3.3,J1065&lt;=4),INDEX(价格表!$B$4:$I$31,M1065,6),IF(AND(J1065&gt;4,J1065&lt;=5.5),INDEX(价格表!$B$4:$I$31,M1065,7),IF(J1065&gt;5.5,2.6+INDEX(价格表!$B$4:$I$31,M1065,8)*L1065)))))))</f>
        <v>2.15</v>
      </c>
    </row>
    <row r="1066" spans="1:14">
      <c r="A1066" s="20">
        <v>4310939890090</v>
      </c>
      <c r="B1066" s="18" t="s">
        <v>16</v>
      </c>
      <c r="C1066" s="21">
        <v>20201212</v>
      </c>
      <c r="D1066" s="21">
        <v>610538201209</v>
      </c>
      <c r="E1066" s="21" t="s">
        <v>16</v>
      </c>
      <c r="F1066" s="21">
        <v>20201222</v>
      </c>
      <c r="G1066" s="21" t="s">
        <v>17</v>
      </c>
      <c r="H1066" s="21" t="s">
        <v>27</v>
      </c>
      <c r="I1066" s="21" t="s">
        <v>70</v>
      </c>
      <c r="J1066" s="21">
        <v>1.49</v>
      </c>
      <c r="K1066" s="21" t="s">
        <v>20</v>
      </c>
      <c r="L1066">
        <f t="shared" si="16"/>
        <v>2</v>
      </c>
      <c r="M1066">
        <f>MATCH(H:H,价格表!$B$4:$B$35,0)</f>
        <v>3</v>
      </c>
      <c r="N1066" s="27">
        <f>IF(J1066&lt;=0.3,INDEX(价格表!$B$4:$I$31,M1066,2),IF(AND(J1066&gt;0.3,J1066&lt;=1),INDEX(价格表!$B$4:$I$31,M1066,3),IF(AND(J1066&gt;1,J1066&lt;=2.2),INDEX(价格表!$B$4:$I$31,M1066,4),IF(AND(J1066&gt;2.2,J1066&lt;=3.3),INDEX(价格表!$B$4:$I$31,M1066,5),IF(AND(J1066&gt;3.3,J1066&lt;=4),INDEX(价格表!$B$4:$I$31,M1066,6),IF(AND(J1066&gt;4,J1066&lt;=5.5),INDEX(价格表!$B$4:$I$31,M1066,7),IF(J1066&gt;5.5,2.6+INDEX(价格表!$B$4:$I$31,M1066,8)*L1066)))))))</f>
        <v>2.15</v>
      </c>
    </row>
    <row r="1067" spans="1:14">
      <c r="A1067" s="20">
        <v>4310939890091</v>
      </c>
      <c r="B1067" s="18" t="s">
        <v>16</v>
      </c>
      <c r="C1067" s="21">
        <v>20201212</v>
      </c>
      <c r="D1067" s="21">
        <v>610538201209</v>
      </c>
      <c r="E1067" s="21" t="s">
        <v>16</v>
      </c>
      <c r="F1067" s="21">
        <v>20201222</v>
      </c>
      <c r="G1067" s="21" t="s">
        <v>17</v>
      </c>
      <c r="H1067" s="21" t="s">
        <v>39</v>
      </c>
      <c r="I1067" s="21" t="s">
        <v>174</v>
      </c>
      <c r="J1067" s="21">
        <v>1.45</v>
      </c>
      <c r="K1067" s="21" t="s">
        <v>20</v>
      </c>
      <c r="L1067">
        <f t="shared" si="16"/>
        <v>2</v>
      </c>
      <c r="M1067">
        <f>MATCH(H:H,价格表!$B$4:$B$35,0)</f>
        <v>23</v>
      </c>
      <c r="N1067" s="27">
        <f>IF(J1067&lt;=0.3,INDEX(价格表!$B$4:$I$31,M1067,2),IF(AND(J1067&gt;0.3,J1067&lt;=1),INDEX(价格表!$B$4:$I$31,M1067,3),IF(AND(J1067&gt;1,J1067&lt;=2.2),INDEX(价格表!$B$4:$I$31,M1067,4),IF(AND(J1067&gt;2.2,J1067&lt;=3.3),INDEX(价格表!$B$4:$I$31,M1067,5),IF(AND(J1067&gt;3.3,J1067&lt;=4),INDEX(价格表!$B$4:$I$31,M1067,6),IF(AND(J1067&gt;4,J1067&lt;=5.5),INDEX(价格表!$B$4:$I$31,M1067,7),IF(J1067&gt;5.5,2.6+INDEX(价格表!$B$4:$I$31,M1067,8)*L1067)))))))</f>
        <v>2.15</v>
      </c>
    </row>
    <row r="1068" spans="1:14">
      <c r="A1068" s="20">
        <v>4310939890092</v>
      </c>
      <c r="B1068" s="18" t="s">
        <v>16</v>
      </c>
      <c r="C1068" s="21">
        <v>20201212</v>
      </c>
      <c r="D1068" s="21">
        <v>610538201209</v>
      </c>
      <c r="E1068" s="21" t="s">
        <v>16</v>
      </c>
      <c r="F1068" s="21">
        <v>20201222</v>
      </c>
      <c r="G1068" s="21" t="s">
        <v>17</v>
      </c>
      <c r="H1068" s="21" t="s">
        <v>68</v>
      </c>
      <c r="I1068" s="21" t="s">
        <v>193</v>
      </c>
      <c r="J1068" s="21">
        <v>1.48</v>
      </c>
      <c r="K1068" s="21" t="s">
        <v>20</v>
      </c>
      <c r="L1068">
        <f t="shared" si="16"/>
        <v>2</v>
      </c>
      <c r="M1068">
        <f>MATCH(H:H,价格表!$B$4:$B$35,0)</f>
        <v>5</v>
      </c>
      <c r="N1068" s="27">
        <f>IF(J1068&lt;=0.3,INDEX(价格表!$B$4:$I$31,M1068,2),IF(AND(J1068&gt;0.3,J1068&lt;=1),INDEX(价格表!$B$4:$I$31,M1068,3),IF(AND(J1068&gt;1,J1068&lt;=2.2),INDEX(价格表!$B$4:$I$31,M1068,4),IF(AND(J1068&gt;2.2,J1068&lt;=3.3),INDEX(价格表!$B$4:$I$31,M1068,5),IF(AND(J1068&gt;3.3,J1068&lt;=4),INDEX(价格表!$B$4:$I$31,M1068,6),IF(AND(J1068&gt;4,J1068&lt;=5.5),INDEX(价格表!$B$4:$I$31,M1068,7),IF(J1068&gt;5.5,2.6+INDEX(价格表!$B$4:$I$31,M1068,8)*L1068)))))))</f>
        <v>2.15</v>
      </c>
    </row>
    <row r="1069" spans="1:14">
      <c r="A1069" s="20">
        <v>4310939890094</v>
      </c>
      <c r="B1069" s="18" t="s">
        <v>16</v>
      </c>
      <c r="C1069" s="21">
        <v>20201212</v>
      </c>
      <c r="D1069" s="21">
        <v>610538201209</v>
      </c>
      <c r="E1069" s="21" t="s">
        <v>16</v>
      </c>
      <c r="F1069" s="21">
        <v>20201222</v>
      </c>
      <c r="G1069" s="21" t="s">
        <v>17</v>
      </c>
      <c r="H1069" s="21" t="s">
        <v>30</v>
      </c>
      <c r="I1069" s="21" t="s">
        <v>281</v>
      </c>
      <c r="J1069" s="21">
        <v>1.44</v>
      </c>
      <c r="K1069" s="21" t="s">
        <v>20</v>
      </c>
      <c r="L1069">
        <f t="shared" si="16"/>
        <v>2</v>
      </c>
      <c r="M1069">
        <f>MATCH(H:H,价格表!$B$4:$B$35,0)</f>
        <v>16</v>
      </c>
      <c r="N1069" s="27">
        <f>IF(J1069&lt;=0.3,INDEX(价格表!$B$4:$I$31,M1069,2),IF(AND(J1069&gt;0.3,J1069&lt;=1),INDEX(价格表!$B$4:$I$31,M1069,3),IF(AND(J1069&gt;1,J1069&lt;=2.2),INDEX(价格表!$B$4:$I$31,M1069,4),IF(AND(J1069&gt;2.2,J1069&lt;=3.3),INDEX(价格表!$B$4:$I$31,M1069,5),IF(AND(J1069&gt;3.3,J1069&lt;=4),INDEX(价格表!$B$4:$I$31,M1069,6),IF(AND(J1069&gt;4,J1069&lt;=5.5),INDEX(价格表!$B$4:$I$31,M1069,7),IF(J1069&gt;5.5,2.6+INDEX(价格表!$B$4:$I$31,M1069,8)*L1069)))))))</f>
        <v>2.15</v>
      </c>
    </row>
    <row r="1070" spans="1:14">
      <c r="A1070" s="20">
        <v>4310939890095</v>
      </c>
      <c r="B1070" s="18" t="s">
        <v>16</v>
      </c>
      <c r="C1070" s="21">
        <v>20201212</v>
      </c>
      <c r="D1070" s="21">
        <v>610538201209</v>
      </c>
      <c r="E1070" s="21" t="s">
        <v>16</v>
      </c>
      <c r="F1070" s="21">
        <v>20201222</v>
      </c>
      <c r="G1070" s="21" t="s">
        <v>17</v>
      </c>
      <c r="H1070" s="21" t="s">
        <v>23</v>
      </c>
      <c r="I1070" s="21" t="s">
        <v>189</v>
      </c>
      <c r="J1070" s="21">
        <v>1.48</v>
      </c>
      <c r="K1070" s="21" t="s">
        <v>20</v>
      </c>
      <c r="L1070">
        <f t="shared" si="16"/>
        <v>2</v>
      </c>
      <c r="M1070">
        <f>MATCH(H:H,价格表!$B$4:$B$35,0)</f>
        <v>15</v>
      </c>
      <c r="N1070" s="27">
        <f>IF(J1070&lt;=0.3,INDEX(价格表!$B$4:$I$31,M1070,2),IF(AND(J1070&gt;0.3,J1070&lt;=1),INDEX(价格表!$B$4:$I$31,M1070,3),IF(AND(J1070&gt;1,J1070&lt;=2.2),INDEX(价格表!$B$4:$I$31,M1070,4),IF(AND(J1070&gt;2.2,J1070&lt;=3.3),INDEX(价格表!$B$4:$I$31,M1070,5),IF(AND(J1070&gt;3.3,J1070&lt;=4),INDEX(价格表!$B$4:$I$31,M1070,6),IF(AND(J1070&gt;4,J1070&lt;=5.5),INDEX(价格表!$B$4:$I$31,M1070,7),IF(J1070&gt;5.5,2.6+INDEX(价格表!$B$4:$I$31,M1070,8)*L1070)))))))</f>
        <v>2.15</v>
      </c>
    </row>
    <row r="1071" spans="1:14">
      <c r="A1071" s="20">
        <v>4310939890630</v>
      </c>
      <c r="B1071" s="18" t="s">
        <v>16</v>
      </c>
      <c r="C1071" s="21">
        <v>20201212</v>
      </c>
      <c r="D1071" s="21">
        <v>610538201209</v>
      </c>
      <c r="E1071" s="21" t="s">
        <v>16</v>
      </c>
      <c r="F1071" s="21">
        <v>20201222</v>
      </c>
      <c r="G1071" s="21" t="s">
        <v>17</v>
      </c>
      <c r="H1071" s="21" t="s">
        <v>75</v>
      </c>
      <c r="I1071" s="21" t="s">
        <v>114</v>
      </c>
      <c r="J1071" s="21">
        <v>1.5</v>
      </c>
      <c r="K1071" s="21" t="s">
        <v>20</v>
      </c>
      <c r="L1071">
        <f t="shared" si="16"/>
        <v>2</v>
      </c>
      <c r="M1071">
        <f>MATCH(H:H,价格表!$B$4:$B$35,0)</f>
        <v>24</v>
      </c>
      <c r="N1071" s="27">
        <f>IF(J1071&lt;=0.3,INDEX(价格表!$B$4:$I$31,M1071,2),IF(AND(J1071&gt;0.3,J1071&lt;=1),INDEX(价格表!$B$4:$I$31,M1071,3),IF(AND(J1071&gt;1,J1071&lt;=2.2),INDEX(价格表!$B$4:$I$31,M1071,4),IF(AND(J1071&gt;2.2,J1071&lt;=3.3),INDEX(价格表!$B$4:$I$31,M1071,5),IF(AND(J1071&gt;3.3,J1071&lt;=4),INDEX(价格表!$B$4:$I$31,M1071,6),IF(AND(J1071&gt;4,J1071&lt;=5.5),INDEX(价格表!$B$4:$I$31,M1071,7),IF(J1071&gt;5.5,2.6+INDEX(价格表!$B$4:$I$31,M1071,8)*L1071)))))))</f>
        <v>2.15</v>
      </c>
    </row>
    <row r="1072" spans="1:14">
      <c r="A1072" s="20">
        <v>4310939890631</v>
      </c>
      <c r="B1072" s="18" t="s">
        <v>16</v>
      </c>
      <c r="C1072" s="21">
        <v>20201212</v>
      </c>
      <c r="D1072" s="21">
        <v>610538201209</v>
      </c>
      <c r="E1072" s="21" t="s">
        <v>16</v>
      </c>
      <c r="F1072" s="21">
        <v>20201222</v>
      </c>
      <c r="G1072" s="21" t="s">
        <v>17</v>
      </c>
      <c r="H1072" s="21" t="s">
        <v>25</v>
      </c>
      <c r="I1072" s="21" t="s">
        <v>42</v>
      </c>
      <c r="J1072" s="21">
        <v>1.46</v>
      </c>
      <c r="K1072" s="21" t="s">
        <v>20</v>
      </c>
      <c r="L1072">
        <f t="shared" si="16"/>
        <v>2</v>
      </c>
      <c r="M1072">
        <f>MATCH(H:H,价格表!$B$4:$B$35,0)</f>
        <v>25</v>
      </c>
      <c r="N1072" s="27">
        <f>IF(J1072&lt;=0.3,INDEX(价格表!$B$4:$I$31,M1072,2),IF(AND(J1072&gt;0.3,J1072&lt;=1),INDEX(价格表!$B$4:$I$31,M1072,3),IF(AND(J1072&gt;1,J1072&lt;=2.2),INDEX(价格表!$B$4:$I$31,M1072,4),IF(AND(J1072&gt;2.2,J1072&lt;=3.3),INDEX(价格表!$B$4:$I$31,M1072,5),IF(AND(J1072&gt;3.3,J1072&lt;=4),INDEX(价格表!$B$4:$I$31,M1072,6),IF(AND(J1072&gt;4,J1072&lt;=5.5),INDEX(价格表!$B$4:$I$31,M1072,7),IF(J1072&gt;5.5,2.6+INDEX(价格表!$B$4:$I$31,M1072,8)*L1072)))))))</f>
        <v>2.15</v>
      </c>
    </row>
    <row r="1073" spans="1:14">
      <c r="A1073" s="20">
        <v>4310939890632</v>
      </c>
      <c r="B1073" s="18" t="s">
        <v>16</v>
      </c>
      <c r="C1073" s="21">
        <v>20201212</v>
      </c>
      <c r="D1073" s="21">
        <v>610538201209</v>
      </c>
      <c r="E1073" s="21" t="s">
        <v>16</v>
      </c>
      <c r="F1073" s="21">
        <v>20201222</v>
      </c>
      <c r="G1073" s="21" t="s">
        <v>17</v>
      </c>
      <c r="H1073" s="21" t="s">
        <v>73</v>
      </c>
      <c r="I1073" s="21" t="s">
        <v>231</v>
      </c>
      <c r="J1073" s="21">
        <v>1.43</v>
      </c>
      <c r="K1073" s="21" t="s">
        <v>20</v>
      </c>
      <c r="L1073">
        <f t="shared" si="16"/>
        <v>2</v>
      </c>
      <c r="M1073">
        <f>MATCH(H:H,价格表!$B$4:$B$35,0)</f>
        <v>7</v>
      </c>
      <c r="N1073" s="27">
        <f>IF(J1073&lt;=0.3,INDEX(价格表!$B$4:$I$31,M1073,2),IF(AND(J1073&gt;0.3,J1073&lt;=1),INDEX(价格表!$B$4:$I$31,M1073,3),IF(AND(J1073&gt;1,J1073&lt;=2.2),INDEX(价格表!$B$4:$I$31,M1073,4),IF(AND(J1073&gt;2.2,J1073&lt;=3.3),INDEX(价格表!$B$4:$I$31,M1073,5),IF(AND(J1073&gt;3.3,J1073&lt;=4),INDEX(价格表!$B$4:$I$31,M1073,6),IF(AND(J1073&gt;4,J1073&lt;=5.5),INDEX(价格表!$B$4:$I$31,M1073,7),IF(J1073&gt;5.5,2.6+INDEX(价格表!$B$4:$I$31,M1073,8)*L1073)))))))</f>
        <v>2.15</v>
      </c>
    </row>
    <row r="1074" spans="1:14">
      <c r="A1074" s="20">
        <v>4310939890633</v>
      </c>
      <c r="B1074" s="18" t="s">
        <v>16</v>
      </c>
      <c r="C1074" s="21">
        <v>20201212</v>
      </c>
      <c r="D1074" s="21">
        <v>610538201209</v>
      </c>
      <c r="E1074" s="21" t="s">
        <v>16</v>
      </c>
      <c r="F1074" s="21">
        <v>20201222</v>
      </c>
      <c r="G1074" s="21" t="s">
        <v>17</v>
      </c>
      <c r="H1074" s="21" t="s">
        <v>88</v>
      </c>
      <c r="I1074" s="21" t="s">
        <v>96</v>
      </c>
      <c r="J1074" s="21">
        <v>1.46</v>
      </c>
      <c r="K1074" s="21" t="s">
        <v>20</v>
      </c>
      <c r="L1074">
        <f t="shared" si="16"/>
        <v>2</v>
      </c>
      <c r="M1074">
        <f>MATCH(H:H,价格表!$B$4:$B$35,0)</f>
        <v>19</v>
      </c>
      <c r="N1074" s="27">
        <f>IF(J1074&lt;=0.3,INDEX(价格表!$B$4:$I$31,M1074,2),IF(AND(J1074&gt;0.3,J1074&lt;=1),INDEX(价格表!$B$4:$I$31,M1074,3),IF(AND(J1074&gt;1,J1074&lt;=2.2),INDEX(价格表!$B$4:$I$31,M1074,4),IF(AND(J1074&gt;2.2,J1074&lt;=3.3),INDEX(价格表!$B$4:$I$31,M1074,5),IF(AND(J1074&gt;3.3,J1074&lt;=4),INDEX(价格表!$B$4:$I$31,M1074,6),IF(AND(J1074&gt;4,J1074&lt;=5.5),INDEX(价格表!$B$4:$I$31,M1074,7),IF(J1074&gt;5.5,2.6+INDEX(价格表!$B$4:$I$31,M1074,8)*L1074)))))))</f>
        <v>2.15</v>
      </c>
    </row>
    <row r="1075" spans="1:14">
      <c r="A1075" s="20">
        <v>4310939890634</v>
      </c>
      <c r="B1075" s="18" t="s">
        <v>16</v>
      </c>
      <c r="C1075" s="21">
        <v>20201212</v>
      </c>
      <c r="D1075" s="21">
        <v>610538201209</v>
      </c>
      <c r="E1075" s="21" t="s">
        <v>16</v>
      </c>
      <c r="F1075" s="21">
        <v>20201222</v>
      </c>
      <c r="G1075" s="21" t="s">
        <v>17</v>
      </c>
      <c r="H1075" s="21" t="s">
        <v>18</v>
      </c>
      <c r="I1075" s="21" t="s">
        <v>53</v>
      </c>
      <c r="J1075" s="21">
        <v>1.42</v>
      </c>
      <c r="K1075" s="21" t="s">
        <v>20</v>
      </c>
      <c r="L1075">
        <f t="shared" si="16"/>
        <v>2</v>
      </c>
      <c r="M1075">
        <f>MATCH(H:H,价格表!$B$4:$B$35,0)</f>
        <v>1</v>
      </c>
      <c r="N1075" s="27">
        <f>IF(J1075&lt;=0.3,INDEX(价格表!$B$4:$I$31,M1075,2),IF(AND(J1075&gt;0.3,J1075&lt;=1),INDEX(价格表!$B$4:$I$31,M1075,3),IF(AND(J1075&gt;1,J1075&lt;=2.2),INDEX(价格表!$B$4:$I$31,M1075,4),IF(AND(J1075&gt;2.2,J1075&lt;=3.3),INDEX(价格表!$B$4:$I$31,M1075,5),IF(AND(J1075&gt;3.3,J1075&lt;=4),INDEX(价格表!$B$4:$I$31,M1075,6),IF(AND(J1075&gt;4,J1075&lt;=5.5),INDEX(价格表!$B$4:$I$31,M1075,7),IF(J1075&gt;5.5,2.6+INDEX(价格表!$B$4:$I$31,M1075,8)*L1075)))))))</f>
        <v>2.15</v>
      </c>
    </row>
    <row r="1076" spans="1:14">
      <c r="A1076" s="20">
        <v>4310939890635</v>
      </c>
      <c r="B1076" s="18" t="s">
        <v>16</v>
      </c>
      <c r="C1076" s="21">
        <v>20201212</v>
      </c>
      <c r="D1076" s="21">
        <v>610538201209</v>
      </c>
      <c r="E1076" s="21" t="s">
        <v>16</v>
      </c>
      <c r="F1076" s="21">
        <v>20201222</v>
      </c>
      <c r="G1076" s="21" t="s">
        <v>17</v>
      </c>
      <c r="H1076" s="21" t="s">
        <v>54</v>
      </c>
      <c r="I1076" s="21" t="s">
        <v>55</v>
      </c>
      <c r="J1076" s="21">
        <v>1.56</v>
      </c>
      <c r="K1076" s="21" t="s">
        <v>20</v>
      </c>
      <c r="L1076">
        <f t="shared" si="16"/>
        <v>2</v>
      </c>
      <c r="M1076">
        <f>MATCH(H:H,价格表!$B$4:$B$35,0)</f>
        <v>14</v>
      </c>
      <c r="N1076" s="27">
        <f>IF(J1076&lt;=0.3,INDEX(价格表!$B$4:$I$31,M1076,2),IF(AND(J1076&gt;0.3,J1076&lt;=1),INDEX(价格表!$B$4:$I$31,M1076,3),IF(AND(J1076&gt;1,J1076&lt;=2.2),INDEX(价格表!$B$4:$I$31,M1076,4),IF(AND(J1076&gt;2.2,J1076&lt;=3.3),INDEX(价格表!$B$4:$I$31,M1076,5),IF(AND(J1076&gt;3.3,J1076&lt;=4),INDEX(价格表!$B$4:$I$31,M1076,6),IF(AND(J1076&gt;4,J1076&lt;=5.5),INDEX(价格表!$B$4:$I$31,M1076,7),IF(J1076&gt;5.5,2.6+INDEX(价格表!$B$4:$I$31,M1076,8)*L1076)))))))</f>
        <v>2.15</v>
      </c>
    </row>
    <row r="1077" spans="1:14">
      <c r="A1077" s="20">
        <v>4310939890636</v>
      </c>
      <c r="B1077" s="18" t="s">
        <v>16</v>
      </c>
      <c r="C1077" s="21">
        <v>20201212</v>
      </c>
      <c r="D1077" s="21">
        <v>610538201209</v>
      </c>
      <c r="E1077" s="21" t="s">
        <v>16</v>
      </c>
      <c r="F1077" s="21">
        <v>20201222</v>
      </c>
      <c r="G1077" s="21" t="s">
        <v>17</v>
      </c>
      <c r="H1077" s="21" t="s">
        <v>27</v>
      </c>
      <c r="I1077" s="21" t="s">
        <v>49</v>
      </c>
      <c r="J1077" s="21">
        <v>1.43</v>
      </c>
      <c r="K1077" s="21" t="s">
        <v>20</v>
      </c>
      <c r="L1077">
        <f t="shared" si="16"/>
        <v>2</v>
      </c>
      <c r="M1077">
        <f>MATCH(H:H,价格表!$B$4:$B$35,0)</f>
        <v>3</v>
      </c>
      <c r="N1077" s="27">
        <f>IF(J1077&lt;=0.3,INDEX(价格表!$B$4:$I$31,M1077,2),IF(AND(J1077&gt;0.3,J1077&lt;=1),INDEX(价格表!$B$4:$I$31,M1077,3),IF(AND(J1077&gt;1,J1077&lt;=2.2),INDEX(价格表!$B$4:$I$31,M1077,4),IF(AND(J1077&gt;2.2,J1077&lt;=3.3),INDEX(价格表!$B$4:$I$31,M1077,5),IF(AND(J1077&gt;3.3,J1077&lt;=4),INDEX(价格表!$B$4:$I$31,M1077,6),IF(AND(J1077&gt;4,J1077&lt;=5.5),INDEX(价格表!$B$4:$I$31,M1077,7),IF(J1077&gt;5.5,2.6+INDEX(价格表!$B$4:$I$31,M1077,8)*L1077)))))))</f>
        <v>2.15</v>
      </c>
    </row>
    <row r="1078" spans="1:14">
      <c r="A1078" s="20">
        <v>4310939890637</v>
      </c>
      <c r="B1078" s="18" t="s">
        <v>16</v>
      </c>
      <c r="C1078" s="21">
        <v>20201212</v>
      </c>
      <c r="D1078" s="21">
        <v>610538201209</v>
      </c>
      <c r="E1078" s="21" t="s">
        <v>16</v>
      </c>
      <c r="F1078" s="21">
        <v>20201222</v>
      </c>
      <c r="G1078" s="21" t="s">
        <v>17</v>
      </c>
      <c r="H1078" s="21" t="s">
        <v>75</v>
      </c>
      <c r="I1078" s="21" t="s">
        <v>114</v>
      </c>
      <c r="J1078" s="21">
        <v>1.45</v>
      </c>
      <c r="K1078" s="21" t="s">
        <v>20</v>
      </c>
      <c r="L1078">
        <f t="shared" si="16"/>
        <v>2</v>
      </c>
      <c r="M1078">
        <f>MATCH(H:H,价格表!$B$4:$B$35,0)</f>
        <v>24</v>
      </c>
      <c r="N1078" s="27">
        <f>IF(J1078&lt;=0.3,INDEX(价格表!$B$4:$I$31,M1078,2),IF(AND(J1078&gt;0.3,J1078&lt;=1),INDEX(价格表!$B$4:$I$31,M1078,3),IF(AND(J1078&gt;1,J1078&lt;=2.2),INDEX(价格表!$B$4:$I$31,M1078,4),IF(AND(J1078&gt;2.2,J1078&lt;=3.3),INDEX(价格表!$B$4:$I$31,M1078,5),IF(AND(J1078&gt;3.3,J1078&lt;=4),INDEX(价格表!$B$4:$I$31,M1078,6),IF(AND(J1078&gt;4,J1078&lt;=5.5),INDEX(价格表!$B$4:$I$31,M1078,7),IF(J1078&gt;5.5,2.6+INDEX(价格表!$B$4:$I$31,M1078,8)*L1078)))))))</f>
        <v>2.15</v>
      </c>
    </row>
    <row r="1079" spans="1:14">
      <c r="A1079" s="20">
        <v>4310939890638</v>
      </c>
      <c r="B1079" s="18" t="s">
        <v>16</v>
      </c>
      <c r="C1079" s="21">
        <v>20201212</v>
      </c>
      <c r="D1079" s="21">
        <v>610538201209</v>
      </c>
      <c r="E1079" s="21" t="s">
        <v>16</v>
      </c>
      <c r="F1079" s="21">
        <v>20201222</v>
      </c>
      <c r="G1079" s="21" t="s">
        <v>17</v>
      </c>
      <c r="H1079" s="21" t="s">
        <v>25</v>
      </c>
      <c r="I1079" s="21" t="s">
        <v>203</v>
      </c>
      <c r="J1079" s="21">
        <v>1.44</v>
      </c>
      <c r="K1079" s="21" t="s">
        <v>20</v>
      </c>
      <c r="L1079">
        <f t="shared" si="16"/>
        <v>2</v>
      </c>
      <c r="M1079">
        <f>MATCH(H:H,价格表!$B$4:$B$35,0)</f>
        <v>25</v>
      </c>
      <c r="N1079" s="27">
        <f>IF(J1079&lt;=0.3,INDEX(价格表!$B$4:$I$31,M1079,2),IF(AND(J1079&gt;0.3,J1079&lt;=1),INDEX(价格表!$B$4:$I$31,M1079,3),IF(AND(J1079&gt;1,J1079&lt;=2.2),INDEX(价格表!$B$4:$I$31,M1079,4),IF(AND(J1079&gt;2.2,J1079&lt;=3.3),INDEX(价格表!$B$4:$I$31,M1079,5),IF(AND(J1079&gt;3.3,J1079&lt;=4),INDEX(价格表!$B$4:$I$31,M1079,6),IF(AND(J1079&gt;4,J1079&lt;=5.5),INDEX(价格表!$B$4:$I$31,M1079,7),IF(J1079&gt;5.5,2.6+INDEX(价格表!$B$4:$I$31,M1079,8)*L1079)))))))</f>
        <v>2.15</v>
      </c>
    </row>
    <row r="1080" spans="1:14">
      <c r="A1080" s="20">
        <v>4310939890639</v>
      </c>
      <c r="B1080" s="18" t="s">
        <v>16</v>
      </c>
      <c r="C1080" s="21">
        <v>20201212</v>
      </c>
      <c r="D1080" s="21">
        <v>610538201209</v>
      </c>
      <c r="E1080" s="21" t="s">
        <v>16</v>
      </c>
      <c r="F1080" s="21">
        <v>20201222</v>
      </c>
      <c r="G1080" s="21" t="s">
        <v>17</v>
      </c>
      <c r="H1080" s="21" t="s">
        <v>50</v>
      </c>
      <c r="I1080" s="21" t="s">
        <v>62</v>
      </c>
      <c r="J1080" s="21">
        <v>1.47</v>
      </c>
      <c r="K1080" s="21" t="s">
        <v>20</v>
      </c>
      <c r="L1080">
        <f t="shared" si="16"/>
        <v>2</v>
      </c>
      <c r="M1080">
        <f>MATCH(H:H,价格表!$B$4:$B$35,0)</f>
        <v>4</v>
      </c>
      <c r="N1080" s="27">
        <f>IF(J1080&lt;=0.3,INDEX(价格表!$B$4:$I$31,M1080,2),IF(AND(J1080&gt;0.3,J1080&lt;=1),INDEX(价格表!$B$4:$I$31,M1080,3),IF(AND(J1080&gt;1,J1080&lt;=2.2),INDEX(价格表!$B$4:$I$31,M1080,4),IF(AND(J1080&gt;2.2,J1080&lt;=3.3),INDEX(价格表!$B$4:$I$31,M1080,5),IF(AND(J1080&gt;3.3,J1080&lt;=4),INDEX(价格表!$B$4:$I$31,M1080,6),IF(AND(J1080&gt;4,J1080&lt;=5.5),INDEX(价格表!$B$4:$I$31,M1080,7),IF(J1080&gt;5.5,2.6+INDEX(价格表!$B$4:$I$31,M1080,8)*L1080)))))))</f>
        <v>2.15</v>
      </c>
    </row>
    <row r="1081" spans="1:14">
      <c r="A1081" s="20">
        <v>4310939891266</v>
      </c>
      <c r="B1081" s="18" t="s">
        <v>16</v>
      </c>
      <c r="C1081" s="21">
        <v>20201212</v>
      </c>
      <c r="D1081" s="21">
        <v>610538201209</v>
      </c>
      <c r="E1081" s="21" t="s">
        <v>16</v>
      </c>
      <c r="F1081" s="21">
        <v>20201222</v>
      </c>
      <c r="G1081" s="21" t="s">
        <v>17</v>
      </c>
      <c r="H1081" s="21" t="s">
        <v>75</v>
      </c>
      <c r="I1081" s="21" t="s">
        <v>111</v>
      </c>
      <c r="J1081" s="21">
        <v>1.45</v>
      </c>
      <c r="K1081" s="21" t="s">
        <v>20</v>
      </c>
      <c r="L1081">
        <f t="shared" si="16"/>
        <v>2</v>
      </c>
      <c r="M1081">
        <f>MATCH(H:H,价格表!$B$4:$B$35,0)</f>
        <v>24</v>
      </c>
      <c r="N1081" s="27">
        <f>IF(J1081&lt;=0.3,INDEX(价格表!$B$4:$I$31,M1081,2),IF(AND(J1081&gt;0.3,J1081&lt;=1),INDEX(价格表!$B$4:$I$31,M1081,3),IF(AND(J1081&gt;1,J1081&lt;=2.2),INDEX(价格表!$B$4:$I$31,M1081,4),IF(AND(J1081&gt;2.2,J1081&lt;=3.3),INDEX(价格表!$B$4:$I$31,M1081,5),IF(AND(J1081&gt;3.3,J1081&lt;=4),INDEX(价格表!$B$4:$I$31,M1081,6),IF(AND(J1081&gt;4,J1081&lt;=5.5),INDEX(价格表!$B$4:$I$31,M1081,7),IF(J1081&gt;5.5,2.6+INDEX(价格表!$B$4:$I$31,M1081,8)*L1081)))))))</f>
        <v>2.15</v>
      </c>
    </row>
    <row r="1082" spans="1:14">
      <c r="A1082" s="20">
        <v>4310939891267</v>
      </c>
      <c r="B1082" s="18" t="s">
        <v>16</v>
      </c>
      <c r="C1082" s="21">
        <v>20201212</v>
      </c>
      <c r="D1082" s="21">
        <v>610538201209</v>
      </c>
      <c r="E1082" s="21" t="s">
        <v>16</v>
      </c>
      <c r="F1082" s="21">
        <v>20201222</v>
      </c>
      <c r="G1082" s="21" t="s">
        <v>17</v>
      </c>
      <c r="H1082" s="21" t="s">
        <v>73</v>
      </c>
      <c r="I1082" s="21" t="s">
        <v>92</v>
      </c>
      <c r="J1082" s="21">
        <v>1.54</v>
      </c>
      <c r="K1082" s="21" t="s">
        <v>20</v>
      </c>
      <c r="L1082">
        <f t="shared" si="16"/>
        <v>2</v>
      </c>
      <c r="M1082">
        <f>MATCH(H:H,价格表!$B$4:$B$35,0)</f>
        <v>7</v>
      </c>
      <c r="N1082" s="27">
        <f>IF(J1082&lt;=0.3,INDEX(价格表!$B$4:$I$31,M1082,2),IF(AND(J1082&gt;0.3,J1082&lt;=1),INDEX(价格表!$B$4:$I$31,M1082,3),IF(AND(J1082&gt;1,J1082&lt;=2.2),INDEX(价格表!$B$4:$I$31,M1082,4),IF(AND(J1082&gt;2.2,J1082&lt;=3.3),INDEX(价格表!$B$4:$I$31,M1082,5),IF(AND(J1082&gt;3.3,J1082&lt;=4),INDEX(价格表!$B$4:$I$31,M1082,6),IF(AND(J1082&gt;4,J1082&lt;=5.5),INDEX(价格表!$B$4:$I$31,M1082,7),IF(J1082&gt;5.5,2.6+INDEX(价格表!$B$4:$I$31,M1082,8)*L1082)))))))</f>
        <v>2.15</v>
      </c>
    </row>
    <row r="1083" spans="1:14">
      <c r="A1083" s="20">
        <v>4310939891268</v>
      </c>
      <c r="B1083" s="18" t="s">
        <v>16</v>
      </c>
      <c r="C1083" s="21">
        <v>20201212</v>
      </c>
      <c r="D1083" s="21">
        <v>610538201209</v>
      </c>
      <c r="E1083" s="21" t="s">
        <v>16</v>
      </c>
      <c r="F1083" s="21">
        <v>20201222</v>
      </c>
      <c r="G1083" s="21" t="s">
        <v>17</v>
      </c>
      <c r="H1083" s="21" t="s">
        <v>58</v>
      </c>
      <c r="I1083" s="21" t="s">
        <v>282</v>
      </c>
      <c r="J1083" s="21">
        <v>1.42</v>
      </c>
      <c r="K1083" s="21" t="s">
        <v>20</v>
      </c>
      <c r="L1083">
        <f t="shared" si="16"/>
        <v>2</v>
      </c>
      <c r="M1083">
        <f>MATCH(H:H,价格表!$B$4:$B$35,0)</f>
        <v>32</v>
      </c>
      <c r="N1083" s="27">
        <f>L1083*15+3</f>
        <v>33</v>
      </c>
    </row>
    <row r="1084" spans="1:14">
      <c r="A1084" s="20">
        <v>4310939891270</v>
      </c>
      <c r="B1084" s="18" t="s">
        <v>16</v>
      </c>
      <c r="C1084" s="21">
        <v>20201212</v>
      </c>
      <c r="D1084" s="21">
        <v>610538201209</v>
      </c>
      <c r="E1084" s="21" t="s">
        <v>16</v>
      </c>
      <c r="F1084" s="21">
        <v>20201222</v>
      </c>
      <c r="G1084" s="21" t="s">
        <v>17</v>
      </c>
      <c r="H1084" s="21" t="s">
        <v>23</v>
      </c>
      <c r="I1084" s="21" t="s">
        <v>32</v>
      </c>
      <c r="J1084" s="21">
        <v>1.45</v>
      </c>
      <c r="K1084" s="21" t="s">
        <v>20</v>
      </c>
      <c r="L1084">
        <f t="shared" si="16"/>
        <v>2</v>
      </c>
      <c r="M1084">
        <f>MATCH(H:H,价格表!$B$4:$B$35,0)</f>
        <v>15</v>
      </c>
      <c r="N1084" s="27">
        <f>IF(J1084&lt;=0.3,INDEX(价格表!$B$4:$I$31,M1084,2),IF(AND(J1084&gt;0.3,J1084&lt;=1),INDEX(价格表!$B$4:$I$31,M1084,3),IF(AND(J1084&gt;1,J1084&lt;=2.2),INDEX(价格表!$B$4:$I$31,M1084,4),IF(AND(J1084&gt;2.2,J1084&lt;=3.3),INDEX(价格表!$B$4:$I$31,M1084,5),IF(AND(J1084&gt;3.3,J1084&lt;=4),INDEX(价格表!$B$4:$I$31,M1084,6),IF(AND(J1084&gt;4,J1084&lt;=5.5),INDEX(价格表!$B$4:$I$31,M1084,7),IF(J1084&gt;5.5,2.6+INDEX(价格表!$B$4:$I$31,M1084,8)*L1084)))))))</f>
        <v>2.15</v>
      </c>
    </row>
    <row r="1085" spans="1:14">
      <c r="A1085" s="20">
        <v>4310939891271</v>
      </c>
      <c r="B1085" s="18" t="s">
        <v>16</v>
      </c>
      <c r="C1085" s="21">
        <v>20201212</v>
      </c>
      <c r="D1085" s="21">
        <v>610538201209</v>
      </c>
      <c r="E1085" s="21" t="s">
        <v>16</v>
      </c>
      <c r="F1085" s="21">
        <v>20201222</v>
      </c>
      <c r="G1085" s="21" t="s">
        <v>17</v>
      </c>
      <c r="H1085" s="21" t="s">
        <v>27</v>
      </c>
      <c r="I1085" s="21" t="s">
        <v>211</v>
      </c>
      <c r="J1085" s="21">
        <v>1.44</v>
      </c>
      <c r="K1085" s="21" t="s">
        <v>20</v>
      </c>
      <c r="L1085">
        <f t="shared" si="16"/>
        <v>2</v>
      </c>
      <c r="M1085">
        <f>MATCH(H:H,价格表!$B$4:$B$35,0)</f>
        <v>3</v>
      </c>
      <c r="N1085" s="27">
        <f>IF(J1085&lt;=0.3,INDEX(价格表!$B$4:$I$31,M1085,2),IF(AND(J1085&gt;0.3,J1085&lt;=1),INDEX(价格表!$B$4:$I$31,M1085,3),IF(AND(J1085&gt;1,J1085&lt;=2.2),INDEX(价格表!$B$4:$I$31,M1085,4),IF(AND(J1085&gt;2.2,J1085&lt;=3.3),INDEX(价格表!$B$4:$I$31,M1085,5),IF(AND(J1085&gt;3.3,J1085&lt;=4),INDEX(价格表!$B$4:$I$31,M1085,6),IF(AND(J1085&gt;4,J1085&lt;=5.5),INDEX(价格表!$B$4:$I$31,M1085,7),IF(J1085&gt;5.5,2.6+INDEX(价格表!$B$4:$I$31,M1085,8)*L1085)))))))</f>
        <v>2.15</v>
      </c>
    </row>
    <row r="1086" spans="1:14">
      <c r="A1086" s="20">
        <v>4310939891272</v>
      </c>
      <c r="B1086" s="18" t="s">
        <v>16</v>
      </c>
      <c r="C1086" s="21">
        <v>20201212</v>
      </c>
      <c r="D1086" s="21">
        <v>610538201209</v>
      </c>
      <c r="E1086" s="21" t="s">
        <v>16</v>
      </c>
      <c r="F1086" s="21">
        <v>20201222</v>
      </c>
      <c r="G1086" s="21" t="s">
        <v>17</v>
      </c>
      <c r="H1086" s="21" t="s">
        <v>66</v>
      </c>
      <c r="I1086" s="21" t="s">
        <v>67</v>
      </c>
      <c r="J1086" s="21">
        <v>1.45</v>
      </c>
      <c r="K1086" s="21" t="s">
        <v>20</v>
      </c>
      <c r="L1086">
        <f t="shared" si="16"/>
        <v>2</v>
      </c>
      <c r="M1086">
        <f>MATCH(H:H,价格表!$B$4:$B$35,0)</f>
        <v>17</v>
      </c>
      <c r="N1086" s="27">
        <f>IF(J1086&lt;=0.3,INDEX(价格表!$B$4:$I$31,M1086,2),IF(AND(J1086&gt;0.3,J1086&lt;=1),INDEX(价格表!$B$4:$I$31,M1086,3),IF(AND(J1086&gt;1,J1086&lt;=2.2),INDEX(价格表!$B$4:$I$31,M1086,4),IF(AND(J1086&gt;2.2,J1086&lt;=3.3),INDEX(价格表!$B$4:$I$31,M1086,5),IF(AND(J1086&gt;3.3,J1086&lt;=4),INDEX(价格表!$B$4:$I$31,M1086,6),IF(AND(J1086&gt;4,J1086&lt;=5.5),INDEX(价格表!$B$4:$I$31,M1086,7),IF(J1086&gt;5.5,2.6+INDEX(价格表!$B$4:$I$31,M1086,8)*L1086)))))))</f>
        <v>2.15</v>
      </c>
    </row>
    <row r="1087" spans="1:14">
      <c r="A1087" s="20">
        <v>4310939891273</v>
      </c>
      <c r="B1087" s="18" t="s">
        <v>16</v>
      </c>
      <c r="C1087" s="21">
        <v>20201212</v>
      </c>
      <c r="D1087" s="21">
        <v>610538201209</v>
      </c>
      <c r="E1087" s="21" t="s">
        <v>16</v>
      </c>
      <c r="F1087" s="21">
        <v>20201222</v>
      </c>
      <c r="G1087" s="21" t="s">
        <v>17</v>
      </c>
      <c r="H1087" s="21" t="s">
        <v>18</v>
      </c>
      <c r="I1087" s="21" t="s">
        <v>29</v>
      </c>
      <c r="J1087" s="21">
        <v>1.45</v>
      </c>
      <c r="K1087" s="21" t="s">
        <v>20</v>
      </c>
      <c r="L1087">
        <f t="shared" si="16"/>
        <v>2</v>
      </c>
      <c r="M1087">
        <f>MATCH(H:H,价格表!$B$4:$B$35,0)</f>
        <v>1</v>
      </c>
      <c r="N1087" s="27">
        <f>IF(J1087&lt;=0.3,INDEX(价格表!$B$4:$I$31,M1087,2),IF(AND(J1087&gt;0.3,J1087&lt;=1),INDEX(价格表!$B$4:$I$31,M1087,3),IF(AND(J1087&gt;1,J1087&lt;=2.2),INDEX(价格表!$B$4:$I$31,M1087,4),IF(AND(J1087&gt;2.2,J1087&lt;=3.3),INDEX(价格表!$B$4:$I$31,M1087,5),IF(AND(J1087&gt;3.3,J1087&lt;=4),INDEX(价格表!$B$4:$I$31,M1087,6),IF(AND(J1087&gt;4,J1087&lt;=5.5),INDEX(价格表!$B$4:$I$31,M1087,7),IF(J1087&gt;5.5,2.6+INDEX(价格表!$B$4:$I$31,M1087,8)*L1087)))))))</f>
        <v>2.15</v>
      </c>
    </row>
    <row r="1088" spans="1:14">
      <c r="A1088" s="20">
        <v>4310939903007</v>
      </c>
      <c r="B1088" s="18" t="s">
        <v>16</v>
      </c>
      <c r="C1088" s="21">
        <v>20201212</v>
      </c>
      <c r="D1088" s="21">
        <v>610538201209</v>
      </c>
      <c r="E1088" s="21" t="s">
        <v>16</v>
      </c>
      <c r="F1088" s="21">
        <v>20201222</v>
      </c>
      <c r="G1088" s="21" t="s">
        <v>17</v>
      </c>
      <c r="H1088" s="21" t="s">
        <v>82</v>
      </c>
      <c r="I1088" s="21" t="s">
        <v>83</v>
      </c>
      <c r="J1088" s="21">
        <v>1.47</v>
      </c>
      <c r="K1088" s="21" t="s">
        <v>20</v>
      </c>
      <c r="L1088">
        <f t="shared" si="16"/>
        <v>2</v>
      </c>
      <c r="M1088">
        <f>MATCH(H:H,价格表!$B$4:$B$35,0)</f>
        <v>2</v>
      </c>
      <c r="N1088" s="27">
        <f>IF(J1088&lt;=0.3,INDEX(价格表!$B$4:$I$31,M1088,2),IF(AND(J1088&gt;0.3,J1088&lt;=1),INDEX(价格表!$B$4:$I$31,M1088,3),IF(AND(J1088&gt;1,J1088&lt;=2.2),INDEX(价格表!$B$4:$I$31,M1088,4),IF(AND(J1088&gt;2.2,J1088&lt;=3.3),INDEX(价格表!$B$4:$I$31,M1088,5),IF(AND(J1088&gt;3.3,J1088&lt;=4),INDEX(价格表!$B$4:$I$31,M1088,6),IF(AND(J1088&gt;4,J1088&lt;=5.5),INDEX(价格表!$B$4:$I$31,M1088,7),IF(J1088&gt;5.5,2.6+INDEX(价格表!$B$4:$I$31,M1088,8)*L1088)))))))</f>
        <v>2.15</v>
      </c>
    </row>
    <row r="1089" spans="1:14">
      <c r="A1089" s="20">
        <v>4310939903008</v>
      </c>
      <c r="B1089" s="18" t="s">
        <v>16</v>
      </c>
      <c r="C1089" s="21">
        <v>20201212</v>
      </c>
      <c r="D1089" s="21">
        <v>610538201209</v>
      </c>
      <c r="E1089" s="21" t="s">
        <v>16</v>
      </c>
      <c r="F1089" s="21">
        <v>20201222</v>
      </c>
      <c r="G1089" s="21" t="s">
        <v>17</v>
      </c>
      <c r="H1089" s="21" t="s">
        <v>27</v>
      </c>
      <c r="I1089" s="21" t="s">
        <v>107</v>
      </c>
      <c r="J1089" s="21">
        <v>1.45</v>
      </c>
      <c r="K1089" s="21" t="s">
        <v>20</v>
      </c>
      <c r="L1089">
        <f t="shared" si="16"/>
        <v>2</v>
      </c>
      <c r="M1089">
        <f>MATCH(H:H,价格表!$B$4:$B$35,0)</f>
        <v>3</v>
      </c>
      <c r="N1089" s="27">
        <f>IF(J1089&lt;=0.3,INDEX(价格表!$B$4:$I$31,M1089,2),IF(AND(J1089&gt;0.3,J1089&lt;=1),INDEX(价格表!$B$4:$I$31,M1089,3),IF(AND(J1089&gt;1,J1089&lt;=2.2),INDEX(价格表!$B$4:$I$31,M1089,4),IF(AND(J1089&gt;2.2,J1089&lt;=3.3),INDEX(价格表!$B$4:$I$31,M1089,5),IF(AND(J1089&gt;3.3,J1089&lt;=4),INDEX(价格表!$B$4:$I$31,M1089,6),IF(AND(J1089&gt;4,J1089&lt;=5.5),INDEX(价格表!$B$4:$I$31,M1089,7),IF(J1089&gt;5.5,2.6+INDEX(价格表!$B$4:$I$31,M1089,8)*L1089)))))))</f>
        <v>2.15</v>
      </c>
    </row>
    <row r="1090" spans="1:14">
      <c r="A1090" s="20">
        <v>4310939903009</v>
      </c>
      <c r="B1090" s="18" t="s">
        <v>16</v>
      </c>
      <c r="C1090" s="21">
        <v>20201212</v>
      </c>
      <c r="D1090" s="21">
        <v>610538201209</v>
      </c>
      <c r="E1090" s="21" t="s">
        <v>16</v>
      </c>
      <c r="F1090" s="21">
        <v>20201222</v>
      </c>
      <c r="G1090" s="21" t="s">
        <v>17</v>
      </c>
      <c r="H1090" s="21" t="s">
        <v>30</v>
      </c>
      <c r="I1090" s="21" t="s">
        <v>283</v>
      </c>
      <c r="J1090" s="21">
        <v>1.44</v>
      </c>
      <c r="K1090" s="21" t="s">
        <v>20</v>
      </c>
      <c r="L1090">
        <f t="shared" si="16"/>
        <v>2</v>
      </c>
      <c r="M1090">
        <f>MATCH(H:H,价格表!$B$4:$B$35,0)</f>
        <v>16</v>
      </c>
      <c r="N1090" s="27">
        <f>IF(J1090&lt;=0.3,INDEX(价格表!$B$4:$I$31,M1090,2),IF(AND(J1090&gt;0.3,J1090&lt;=1),INDEX(价格表!$B$4:$I$31,M1090,3),IF(AND(J1090&gt;1,J1090&lt;=2.2),INDEX(价格表!$B$4:$I$31,M1090,4),IF(AND(J1090&gt;2.2,J1090&lt;=3.3),INDEX(价格表!$B$4:$I$31,M1090,5),IF(AND(J1090&gt;3.3,J1090&lt;=4),INDEX(价格表!$B$4:$I$31,M1090,6),IF(AND(J1090&gt;4,J1090&lt;=5.5),INDEX(价格表!$B$4:$I$31,M1090,7),IF(J1090&gt;5.5,2.6+INDEX(价格表!$B$4:$I$31,M1090,8)*L1090)))))))</f>
        <v>2.15</v>
      </c>
    </row>
    <row r="1091" spans="1:14">
      <c r="A1091" s="20">
        <v>4310939903010</v>
      </c>
      <c r="B1091" s="18" t="s">
        <v>16</v>
      </c>
      <c r="C1091" s="21">
        <v>20201212</v>
      </c>
      <c r="D1091" s="21">
        <v>610538201209</v>
      </c>
      <c r="E1091" s="21" t="s">
        <v>16</v>
      </c>
      <c r="F1091" s="21">
        <v>20201222</v>
      </c>
      <c r="G1091" s="21" t="s">
        <v>17</v>
      </c>
      <c r="H1091" s="21" t="s">
        <v>39</v>
      </c>
      <c r="I1091" s="21" t="s">
        <v>81</v>
      </c>
      <c r="J1091" s="21">
        <v>1.46</v>
      </c>
      <c r="K1091" s="21" t="s">
        <v>20</v>
      </c>
      <c r="L1091">
        <f t="shared" si="16"/>
        <v>2</v>
      </c>
      <c r="M1091">
        <f>MATCH(H:H,价格表!$B$4:$B$35,0)</f>
        <v>23</v>
      </c>
      <c r="N1091" s="27">
        <f>IF(J1091&lt;=0.3,INDEX(价格表!$B$4:$I$31,M1091,2),IF(AND(J1091&gt;0.3,J1091&lt;=1),INDEX(价格表!$B$4:$I$31,M1091,3),IF(AND(J1091&gt;1,J1091&lt;=2.2),INDEX(价格表!$B$4:$I$31,M1091,4),IF(AND(J1091&gt;2.2,J1091&lt;=3.3),INDEX(价格表!$B$4:$I$31,M1091,5),IF(AND(J1091&gt;3.3,J1091&lt;=4),INDEX(价格表!$B$4:$I$31,M1091,6),IF(AND(J1091&gt;4,J1091&lt;=5.5),INDEX(价格表!$B$4:$I$31,M1091,7),IF(J1091&gt;5.5,2.6+INDEX(价格表!$B$4:$I$31,M1091,8)*L1091)))))))</f>
        <v>2.15</v>
      </c>
    </row>
    <row r="1092" spans="1:14">
      <c r="A1092" s="20">
        <v>4310939903011</v>
      </c>
      <c r="B1092" s="18" t="s">
        <v>16</v>
      </c>
      <c r="C1092" s="21">
        <v>20201212</v>
      </c>
      <c r="D1092" s="21">
        <v>610538201209</v>
      </c>
      <c r="E1092" s="21" t="s">
        <v>16</v>
      </c>
      <c r="F1092" s="21">
        <v>20201222</v>
      </c>
      <c r="G1092" s="21" t="s">
        <v>17</v>
      </c>
      <c r="H1092" s="21" t="s">
        <v>27</v>
      </c>
      <c r="I1092" s="21" t="s">
        <v>28</v>
      </c>
      <c r="J1092" s="21">
        <v>1.44</v>
      </c>
      <c r="K1092" s="21" t="s">
        <v>20</v>
      </c>
      <c r="L1092">
        <f t="shared" ref="L1092:L1155" si="17">ROUNDUP(J1092,0)</f>
        <v>2</v>
      </c>
      <c r="M1092">
        <f>MATCH(H:H,价格表!$B$4:$B$35,0)</f>
        <v>3</v>
      </c>
      <c r="N1092" s="27">
        <f>IF(J1092&lt;=0.3,INDEX(价格表!$B$4:$I$31,M1092,2),IF(AND(J1092&gt;0.3,J1092&lt;=1),INDEX(价格表!$B$4:$I$31,M1092,3),IF(AND(J1092&gt;1,J1092&lt;=2.2),INDEX(价格表!$B$4:$I$31,M1092,4),IF(AND(J1092&gt;2.2,J1092&lt;=3.3),INDEX(价格表!$B$4:$I$31,M1092,5),IF(AND(J1092&gt;3.3,J1092&lt;=4),INDEX(价格表!$B$4:$I$31,M1092,6),IF(AND(J1092&gt;4,J1092&lt;=5.5),INDEX(价格表!$B$4:$I$31,M1092,7),IF(J1092&gt;5.5,2.6+INDEX(价格表!$B$4:$I$31,M1092,8)*L1092)))))))</f>
        <v>2.15</v>
      </c>
    </row>
    <row r="1093" spans="1:14">
      <c r="A1093" s="20">
        <v>4310939903012</v>
      </c>
      <c r="B1093" s="18" t="s">
        <v>16</v>
      </c>
      <c r="C1093" s="21">
        <v>20201212</v>
      </c>
      <c r="D1093" s="21">
        <v>610538201209</v>
      </c>
      <c r="E1093" s="21" t="s">
        <v>16</v>
      </c>
      <c r="F1093" s="21">
        <v>20201222</v>
      </c>
      <c r="G1093" s="21" t="s">
        <v>17</v>
      </c>
      <c r="H1093" s="21" t="s">
        <v>37</v>
      </c>
      <c r="I1093" s="21" t="s">
        <v>72</v>
      </c>
      <c r="J1093" s="21">
        <v>1.47</v>
      </c>
      <c r="K1093" s="21" t="s">
        <v>20</v>
      </c>
      <c r="L1093">
        <f t="shared" si="17"/>
        <v>2</v>
      </c>
      <c r="M1093">
        <f>MATCH(H:H,价格表!$B$4:$B$35,0)</f>
        <v>12</v>
      </c>
      <c r="N1093" s="27">
        <f>IF(J1093&lt;=0.3,INDEX(价格表!$B$4:$I$31,M1093,2),IF(AND(J1093&gt;0.3,J1093&lt;=1),INDEX(价格表!$B$4:$I$31,M1093,3),IF(AND(J1093&gt;1,J1093&lt;=2.2),INDEX(价格表!$B$4:$I$31,M1093,4),IF(AND(J1093&gt;2.2,J1093&lt;=3.3),INDEX(价格表!$B$4:$I$31,M1093,5),IF(AND(J1093&gt;3.3,J1093&lt;=4),INDEX(价格表!$B$4:$I$31,M1093,6),IF(AND(J1093&gt;4,J1093&lt;=5.5),INDEX(价格表!$B$4:$I$31,M1093,7),IF(J1093&gt;5.5,2.6+INDEX(价格表!$B$4:$I$31,M1093,8)*L1093)))))))</f>
        <v>2.15</v>
      </c>
    </row>
    <row r="1094" spans="1:14">
      <c r="A1094" s="20">
        <v>4310939903013</v>
      </c>
      <c r="B1094" s="18" t="s">
        <v>16</v>
      </c>
      <c r="C1094" s="21">
        <v>20201212</v>
      </c>
      <c r="D1094" s="21">
        <v>610538201209</v>
      </c>
      <c r="E1094" s="21" t="s">
        <v>16</v>
      </c>
      <c r="F1094" s="21">
        <v>20201222</v>
      </c>
      <c r="G1094" s="21" t="s">
        <v>17</v>
      </c>
      <c r="H1094" s="21" t="s">
        <v>50</v>
      </c>
      <c r="I1094" s="21" t="s">
        <v>161</v>
      </c>
      <c r="J1094" s="21">
        <v>1.61</v>
      </c>
      <c r="K1094" s="21" t="s">
        <v>20</v>
      </c>
      <c r="L1094">
        <f t="shared" si="17"/>
        <v>2</v>
      </c>
      <c r="M1094">
        <f>MATCH(H:H,价格表!$B$4:$B$35,0)</f>
        <v>4</v>
      </c>
      <c r="N1094" s="27">
        <f>IF(J1094&lt;=0.3,INDEX(价格表!$B$4:$I$31,M1094,2),IF(AND(J1094&gt;0.3,J1094&lt;=1),INDEX(价格表!$B$4:$I$31,M1094,3),IF(AND(J1094&gt;1,J1094&lt;=2.2),INDEX(价格表!$B$4:$I$31,M1094,4),IF(AND(J1094&gt;2.2,J1094&lt;=3.3),INDEX(价格表!$B$4:$I$31,M1094,5),IF(AND(J1094&gt;3.3,J1094&lt;=4),INDEX(价格表!$B$4:$I$31,M1094,6),IF(AND(J1094&gt;4,J1094&lt;=5.5),INDEX(价格表!$B$4:$I$31,M1094,7),IF(J1094&gt;5.5,2.6+INDEX(价格表!$B$4:$I$31,M1094,8)*L1094)))))))</f>
        <v>2.15</v>
      </c>
    </row>
    <row r="1095" spans="1:14">
      <c r="A1095" s="20">
        <v>4310939903014</v>
      </c>
      <c r="B1095" s="18" t="s">
        <v>16</v>
      </c>
      <c r="C1095" s="21">
        <v>20201212</v>
      </c>
      <c r="D1095" s="21">
        <v>610538201209</v>
      </c>
      <c r="E1095" s="21" t="s">
        <v>16</v>
      </c>
      <c r="F1095" s="21">
        <v>20201222</v>
      </c>
      <c r="G1095" s="21" t="s">
        <v>17</v>
      </c>
      <c r="H1095" s="21" t="s">
        <v>123</v>
      </c>
      <c r="I1095" s="21" t="s">
        <v>124</v>
      </c>
      <c r="J1095" s="21">
        <v>1.45</v>
      </c>
      <c r="K1095" s="21" t="s">
        <v>20</v>
      </c>
      <c r="L1095">
        <f t="shared" si="17"/>
        <v>2</v>
      </c>
      <c r="M1095">
        <f>MATCH(H:H,价格表!$B$4:$B$35,0)</f>
        <v>30</v>
      </c>
      <c r="N1095" s="27">
        <f>L1095*7+3</f>
        <v>17</v>
      </c>
    </row>
    <row r="1096" spans="1:14">
      <c r="A1096" s="20">
        <v>4310939903015</v>
      </c>
      <c r="B1096" s="18" t="s">
        <v>16</v>
      </c>
      <c r="C1096" s="21">
        <v>20201212</v>
      </c>
      <c r="D1096" s="21">
        <v>610538201209</v>
      </c>
      <c r="E1096" s="21" t="s">
        <v>16</v>
      </c>
      <c r="F1096" s="21">
        <v>20201222</v>
      </c>
      <c r="G1096" s="21" t="s">
        <v>17</v>
      </c>
      <c r="H1096" s="21" t="s">
        <v>30</v>
      </c>
      <c r="I1096" s="21" t="s">
        <v>31</v>
      </c>
      <c r="J1096" s="21">
        <v>1.45</v>
      </c>
      <c r="K1096" s="21" t="s">
        <v>20</v>
      </c>
      <c r="L1096">
        <f t="shared" si="17"/>
        <v>2</v>
      </c>
      <c r="M1096">
        <f>MATCH(H:H,价格表!$B$4:$B$35,0)</f>
        <v>16</v>
      </c>
      <c r="N1096" s="27">
        <f>IF(J1096&lt;=0.3,INDEX(价格表!$B$4:$I$31,M1096,2),IF(AND(J1096&gt;0.3,J1096&lt;=1),INDEX(价格表!$B$4:$I$31,M1096,3),IF(AND(J1096&gt;1,J1096&lt;=2.2),INDEX(价格表!$B$4:$I$31,M1096,4),IF(AND(J1096&gt;2.2,J1096&lt;=3.3),INDEX(价格表!$B$4:$I$31,M1096,5),IF(AND(J1096&gt;3.3,J1096&lt;=4),INDEX(价格表!$B$4:$I$31,M1096,6),IF(AND(J1096&gt;4,J1096&lt;=5.5),INDEX(价格表!$B$4:$I$31,M1096,7),IF(J1096&gt;5.5,2.6+INDEX(价格表!$B$4:$I$31,M1096,8)*L1096)))))))</f>
        <v>2.15</v>
      </c>
    </row>
    <row r="1097" spans="1:14">
      <c r="A1097" s="20">
        <v>4310939903058</v>
      </c>
      <c r="B1097" s="18" t="s">
        <v>16</v>
      </c>
      <c r="C1097" s="21">
        <v>20201212</v>
      </c>
      <c r="D1097" s="21">
        <v>610538201209</v>
      </c>
      <c r="E1097" s="21" t="s">
        <v>16</v>
      </c>
      <c r="F1097" s="21">
        <v>20201222</v>
      </c>
      <c r="G1097" s="21" t="s">
        <v>17</v>
      </c>
      <c r="H1097" s="21" t="s">
        <v>21</v>
      </c>
      <c r="I1097" s="21" t="s">
        <v>279</v>
      </c>
      <c r="J1097" s="21">
        <v>1.42</v>
      </c>
      <c r="K1097" s="21" t="s">
        <v>20</v>
      </c>
      <c r="L1097">
        <f t="shared" si="17"/>
        <v>2</v>
      </c>
      <c r="M1097">
        <f>MATCH(H:H,价格表!$B$4:$B$35,0)</f>
        <v>20</v>
      </c>
      <c r="N1097" s="27">
        <f>IF(J1097&lt;=0.3,INDEX(价格表!$B$4:$I$31,M1097,2),IF(AND(J1097&gt;0.3,J1097&lt;=1),INDEX(价格表!$B$4:$I$31,M1097,3),IF(AND(J1097&gt;1,J1097&lt;=2.2),INDEX(价格表!$B$4:$I$31,M1097,4),IF(AND(J1097&gt;2.2,J1097&lt;=3.3),INDEX(价格表!$B$4:$I$31,M1097,5),IF(AND(J1097&gt;3.3,J1097&lt;=4),INDEX(价格表!$B$4:$I$31,M1097,6),IF(AND(J1097&gt;4,J1097&lt;=5.5),INDEX(价格表!$B$4:$I$31,M1097,7),IF(J1097&gt;5.5,2.6+INDEX(价格表!$B$4:$I$31,M1097,8)*L1097)))))))</f>
        <v>2.15</v>
      </c>
    </row>
    <row r="1098" spans="1:14">
      <c r="A1098" s="20">
        <v>4310939903059</v>
      </c>
      <c r="B1098" s="18" t="s">
        <v>16</v>
      </c>
      <c r="C1098" s="21">
        <v>20201212</v>
      </c>
      <c r="D1098" s="21">
        <v>610538201209</v>
      </c>
      <c r="E1098" s="21" t="s">
        <v>16</v>
      </c>
      <c r="F1098" s="21">
        <v>20201222</v>
      </c>
      <c r="G1098" s="21" t="s">
        <v>17</v>
      </c>
      <c r="H1098" s="21" t="s">
        <v>35</v>
      </c>
      <c r="I1098" s="21" t="s">
        <v>186</v>
      </c>
      <c r="J1098" s="21">
        <v>1.45</v>
      </c>
      <c r="K1098" s="21" t="s">
        <v>20</v>
      </c>
      <c r="L1098">
        <f t="shared" si="17"/>
        <v>2</v>
      </c>
      <c r="M1098">
        <f>MATCH(H:H,价格表!$B$4:$B$35,0)</f>
        <v>22</v>
      </c>
      <c r="N1098" s="27">
        <f>IF(J1098&lt;=0.3,INDEX(价格表!$B$4:$I$31,M1098,2),IF(AND(J1098&gt;0.3,J1098&lt;=1),INDEX(价格表!$B$4:$I$31,M1098,3),IF(AND(J1098&gt;1,J1098&lt;=2.2),INDEX(价格表!$B$4:$I$31,M1098,4),IF(AND(J1098&gt;2.2,J1098&lt;=3.3),INDEX(价格表!$B$4:$I$31,M1098,5),IF(AND(J1098&gt;3.3,J1098&lt;=4),INDEX(价格表!$B$4:$I$31,M1098,6),IF(AND(J1098&gt;4,J1098&lt;=5.5),INDEX(价格表!$B$4:$I$31,M1098,7),IF(J1098&gt;5.5,2.6+INDEX(价格表!$B$4:$I$31,M1098,8)*L1098)))))))</f>
        <v>2.15</v>
      </c>
    </row>
    <row r="1099" spans="1:14">
      <c r="A1099" s="20">
        <v>4310939903060</v>
      </c>
      <c r="B1099" s="18" t="s">
        <v>16</v>
      </c>
      <c r="C1099" s="21">
        <v>20201212</v>
      </c>
      <c r="D1099" s="21">
        <v>610538201209</v>
      </c>
      <c r="E1099" s="21" t="s">
        <v>16</v>
      </c>
      <c r="F1099" s="21">
        <v>20201222</v>
      </c>
      <c r="G1099" s="21" t="s">
        <v>17</v>
      </c>
      <c r="H1099" s="21" t="s">
        <v>37</v>
      </c>
      <c r="I1099" s="21" t="s">
        <v>105</v>
      </c>
      <c r="J1099" s="21">
        <v>1.45</v>
      </c>
      <c r="K1099" s="21" t="s">
        <v>20</v>
      </c>
      <c r="L1099">
        <f t="shared" si="17"/>
        <v>2</v>
      </c>
      <c r="M1099">
        <f>MATCH(H:H,价格表!$B$4:$B$35,0)</f>
        <v>12</v>
      </c>
      <c r="N1099" s="27">
        <f>IF(J1099&lt;=0.3,INDEX(价格表!$B$4:$I$31,M1099,2),IF(AND(J1099&gt;0.3,J1099&lt;=1),INDEX(价格表!$B$4:$I$31,M1099,3),IF(AND(J1099&gt;1,J1099&lt;=2.2),INDEX(价格表!$B$4:$I$31,M1099,4),IF(AND(J1099&gt;2.2,J1099&lt;=3.3),INDEX(价格表!$B$4:$I$31,M1099,5),IF(AND(J1099&gt;3.3,J1099&lt;=4),INDEX(价格表!$B$4:$I$31,M1099,6),IF(AND(J1099&gt;4,J1099&lt;=5.5),INDEX(价格表!$B$4:$I$31,M1099,7),IF(J1099&gt;5.5,2.6+INDEX(价格表!$B$4:$I$31,M1099,8)*L1099)))))))</f>
        <v>2.15</v>
      </c>
    </row>
    <row r="1100" spans="1:14">
      <c r="A1100" s="20">
        <v>4310939903061</v>
      </c>
      <c r="B1100" s="18" t="s">
        <v>16</v>
      </c>
      <c r="C1100" s="21">
        <v>20201212</v>
      </c>
      <c r="D1100" s="21">
        <v>610538201209</v>
      </c>
      <c r="E1100" s="21" t="s">
        <v>16</v>
      </c>
      <c r="F1100" s="21">
        <v>20201222</v>
      </c>
      <c r="G1100" s="21" t="s">
        <v>17</v>
      </c>
      <c r="H1100" s="21" t="s">
        <v>27</v>
      </c>
      <c r="I1100" s="21" t="s">
        <v>134</v>
      </c>
      <c r="J1100" s="21">
        <v>1.45</v>
      </c>
      <c r="K1100" s="21" t="s">
        <v>20</v>
      </c>
      <c r="L1100">
        <f t="shared" si="17"/>
        <v>2</v>
      </c>
      <c r="M1100">
        <f>MATCH(H:H,价格表!$B$4:$B$35,0)</f>
        <v>3</v>
      </c>
      <c r="N1100" s="27">
        <f>IF(J1100&lt;=0.3,INDEX(价格表!$B$4:$I$31,M1100,2),IF(AND(J1100&gt;0.3,J1100&lt;=1),INDEX(价格表!$B$4:$I$31,M1100,3),IF(AND(J1100&gt;1,J1100&lt;=2.2),INDEX(价格表!$B$4:$I$31,M1100,4),IF(AND(J1100&gt;2.2,J1100&lt;=3.3),INDEX(价格表!$B$4:$I$31,M1100,5),IF(AND(J1100&gt;3.3,J1100&lt;=4),INDEX(价格表!$B$4:$I$31,M1100,6),IF(AND(J1100&gt;4,J1100&lt;=5.5),INDEX(价格表!$B$4:$I$31,M1100,7),IF(J1100&gt;5.5,2.6+INDEX(价格表!$B$4:$I$31,M1100,8)*L1100)))))))</f>
        <v>2.15</v>
      </c>
    </row>
    <row r="1101" spans="1:14">
      <c r="A1101" s="20">
        <v>4310939903062</v>
      </c>
      <c r="B1101" s="18" t="s">
        <v>16</v>
      </c>
      <c r="C1101" s="21">
        <v>20201212</v>
      </c>
      <c r="D1101" s="21">
        <v>610538201209</v>
      </c>
      <c r="E1101" s="21" t="s">
        <v>16</v>
      </c>
      <c r="F1101" s="21">
        <v>20201222</v>
      </c>
      <c r="G1101" s="21" t="s">
        <v>17</v>
      </c>
      <c r="H1101" s="21" t="s">
        <v>45</v>
      </c>
      <c r="I1101" s="21" t="s">
        <v>172</v>
      </c>
      <c r="J1101" s="21">
        <v>1.45</v>
      </c>
      <c r="K1101" s="21" t="s">
        <v>20</v>
      </c>
      <c r="L1101">
        <f t="shared" si="17"/>
        <v>2</v>
      </c>
      <c r="M1101">
        <f>MATCH(H:H,价格表!$B$4:$B$35,0)</f>
        <v>9</v>
      </c>
      <c r="N1101" s="27">
        <f>IF(J1101&lt;=0.3,INDEX(价格表!$B$4:$I$31,M1101,2),IF(AND(J1101&gt;0.3,J1101&lt;=1),INDEX(价格表!$B$4:$I$31,M1101,3),IF(AND(J1101&gt;1,J1101&lt;=2.2),INDEX(价格表!$B$4:$I$31,M1101,4),IF(AND(J1101&gt;2.2,J1101&lt;=3.3),INDEX(价格表!$B$4:$I$31,M1101,5),IF(AND(J1101&gt;3.3,J1101&lt;=4),INDEX(价格表!$B$4:$I$31,M1101,6),IF(AND(J1101&gt;4,J1101&lt;=5.5),INDEX(价格表!$B$4:$I$31,M1101,7),IF(J1101&gt;5.5,2.6+INDEX(价格表!$B$4:$I$31,M1101,8)*L1101)))))))</f>
        <v>2.15</v>
      </c>
    </row>
    <row r="1102" spans="1:14">
      <c r="A1102" s="20">
        <v>4310939903064</v>
      </c>
      <c r="B1102" s="18" t="s">
        <v>16</v>
      </c>
      <c r="C1102" s="21">
        <v>20201212</v>
      </c>
      <c r="D1102" s="21">
        <v>610538201209</v>
      </c>
      <c r="E1102" s="21" t="s">
        <v>16</v>
      </c>
      <c r="F1102" s="21">
        <v>20201222</v>
      </c>
      <c r="G1102" s="21" t="s">
        <v>17</v>
      </c>
      <c r="H1102" s="21" t="s">
        <v>68</v>
      </c>
      <c r="I1102" s="21" t="s">
        <v>117</v>
      </c>
      <c r="J1102" s="21">
        <v>1.74</v>
      </c>
      <c r="K1102" s="21" t="s">
        <v>20</v>
      </c>
      <c r="L1102">
        <f t="shared" si="17"/>
        <v>2</v>
      </c>
      <c r="M1102">
        <f>MATCH(H:H,价格表!$B$4:$B$35,0)</f>
        <v>5</v>
      </c>
      <c r="N1102" s="27">
        <f>IF(J1102&lt;=0.3,INDEX(价格表!$B$4:$I$31,M1102,2),IF(AND(J1102&gt;0.3,J1102&lt;=1),INDEX(价格表!$B$4:$I$31,M1102,3),IF(AND(J1102&gt;1,J1102&lt;=2.2),INDEX(价格表!$B$4:$I$31,M1102,4),IF(AND(J1102&gt;2.2,J1102&lt;=3.3),INDEX(价格表!$B$4:$I$31,M1102,5),IF(AND(J1102&gt;3.3,J1102&lt;=4),INDEX(价格表!$B$4:$I$31,M1102,6),IF(AND(J1102&gt;4,J1102&lt;=5.5),INDEX(价格表!$B$4:$I$31,M1102,7),IF(J1102&gt;5.5,2.6+INDEX(价格表!$B$4:$I$31,M1102,8)*L1102)))))))</f>
        <v>2.15</v>
      </c>
    </row>
    <row r="1103" spans="1:14">
      <c r="A1103" s="20">
        <v>4310939903065</v>
      </c>
      <c r="B1103" s="18" t="s">
        <v>16</v>
      </c>
      <c r="C1103" s="21">
        <v>20201212</v>
      </c>
      <c r="D1103" s="21">
        <v>610538201209</v>
      </c>
      <c r="E1103" s="21" t="s">
        <v>16</v>
      </c>
      <c r="F1103" s="21">
        <v>20201222</v>
      </c>
      <c r="G1103" s="21" t="s">
        <v>17</v>
      </c>
      <c r="H1103" s="21" t="s">
        <v>50</v>
      </c>
      <c r="I1103" s="21" t="s">
        <v>166</v>
      </c>
      <c r="J1103" s="21">
        <v>1.45</v>
      </c>
      <c r="K1103" s="21" t="s">
        <v>20</v>
      </c>
      <c r="L1103">
        <f t="shared" si="17"/>
        <v>2</v>
      </c>
      <c r="M1103">
        <f>MATCH(H:H,价格表!$B$4:$B$35,0)</f>
        <v>4</v>
      </c>
      <c r="N1103" s="27">
        <f>IF(J1103&lt;=0.3,INDEX(价格表!$B$4:$I$31,M1103,2),IF(AND(J1103&gt;0.3,J1103&lt;=1),INDEX(价格表!$B$4:$I$31,M1103,3),IF(AND(J1103&gt;1,J1103&lt;=2.2),INDEX(价格表!$B$4:$I$31,M1103,4),IF(AND(J1103&gt;2.2,J1103&lt;=3.3),INDEX(价格表!$B$4:$I$31,M1103,5),IF(AND(J1103&gt;3.3,J1103&lt;=4),INDEX(价格表!$B$4:$I$31,M1103,6),IF(AND(J1103&gt;4,J1103&lt;=5.5),INDEX(价格表!$B$4:$I$31,M1103,7),IF(J1103&gt;5.5,2.6+INDEX(价格表!$B$4:$I$31,M1103,8)*L1103)))))))</f>
        <v>2.15</v>
      </c>
    </row>
    <row r="1104" spans="1:14">
      <c r="A1104" s="20">
        <v>4310939903066</v>
      </c>
      <c r="B1104" s="18" t="s">
        <v>16</v>
      </c>
      <c r="C1104" s="21">
        <v>20201212</v>
      </c>
      <c r="D1104" s="21">
        <v>610538201209</v>
      </c>
      <c r="E1104" s="21" t="s">
        <v>16</v>
      </c>
      <c r="F1104" s="21">
        <v>20201222</v>
      </c>
      <c r="G1104" s="21" t="s">
        <v>17</v>
      </c>
      <c r="H1104" s="21" t="s">
        <v>18</v>
      </c>
      <c r="I1104" s="21" t="s">
        <v>139</v>
      </c>
      <c r="J1104" s="21">
        <v>1.45</v>
      </c>
      <c r="K1104" s="21" t="s">
        <v>20</v>
      </c>
      <c r="L1104">
        <f t="shared" si="17"/>
        <v>2</v>
      </c>
      <c r="M1104">
        <f>MATCH(H:H,价格表!$B$4:$B$35,0)</f>
        <v>1</v>
      </c>
      <c r="N1104" s="27">
        <f>IF(J1104&lt;=0.3,INDEX(价格表!$B$4:$I$31,M1104,2),IF(AND(J1104&gt;0.3,J1104&lt;=1),INDEX(价格表!$B$4:$I$31,M1104,3),IF(AND(J1104&gt;1,J1104&lt;=2.2),INDEX(价格表!$B$4:$I$31,M1104,4),IF(AND(J1104&gt;2.2,J1104&lt;=3.3),INDEX(价格表!$B$4:$I$31,M1104,5),IF(AND(J1104&gt;3.3,J1104&lt;=4),INDEX(价格表!$B$4:$I$31,M1104,6),IF(AND(J1104&gt;4,J1104&lt;=5.5),INDEX(价格表!$B$4:$I$31,M1104,7),IF(J1104&gt;5.5,2.6+INDEX(价格表!$B$4:$I$31,M1104,8)*L1104)))))))</f>
        <v>2.15</v>
      </c>
    </row>
    <row r="1105" spans="1:14">
      <c r="A1105" s="20">
        <v>4310939903067</v>
      </c>
      <c r="B1105" s="18" t="s">
        <v>16</v>
      </c>
      <c r="C1105" s="21">
        <v>20201212</v>
      </c>
      <c r="D1105" s="21">
        <v>610538201209</v>
      </c>
      <c r="E1105" s="21" t="s">
        <v>16</v>
      </c>
      <c r="F1105" s="21">
        <v>20201222</v>
      </c>
      <c r="G1105" s="21" t="s">
        <v>17</v>
      </c>
      <c r="H1105" s="21" t="s">
        <v>35</v>
      </c>
      <c r="I1105" s="21" t="s">
        <v>135</v>
      </c>
      <c r="J1105" s="21">
        <v>1.53</v>
      </c>
      <c r="K1105" s="21" t="s">
        <v>20</v>
      </c>
      <c r="L1105">
        <f t="shared" si="17"/>
        <v>2</v>
      </c>
      <c r="M1105">
        <f>MATCH(H:H,价格表!$B$4:$B$35,0)</f>
        <v>22</v>
      </c>
      <c r="N1105" s="27">
        <f>IF(J1105&lt;=0.3,INDEX(价格表!$B$4:$I$31,M1105,2),IF(AND(J1105&gt;0.3,J1105&lt;=1),INDEX(价格表!$B$4:$I$31,M1105,3),IF(AND(J1105&gt;1,J1105&lt;=2.2),INDEX(价格表!$B$4:$I$31,M1105,4),IF(AND(J1105&gt;2.2,J1105&lt;=3.3),INDEX(价格表!$B$4:$I$31,M1105,5),IF(AND(J1105&gt;3.3,J1105&lt;=4),INDEX(价格表!$B$4:$I$31,M1105,6),IF(AND(J1105&gt;4,J1105&lt;=5.5),INDEX(价格表!$B$4:$I$31,M1105,7),IF(J1105&gt;5.5,2.6+INDEX(价格表!$B$4:$I$31,M1105,8)*L1105)))))))</f>
        <v>2.15</v>
      </c>
    </row>
    <row r="1106" spans="1:14">
      <c r="A1106" s="20">
        <v>4310939903617</v>
      </c>
      <c r="B1106" s="18" t="s">
        <v>16</v>
      </c>
      <c r="C1106" s="21">
        <v>20201212</v>
      </c>
      <c r="D1106" s="21">
        <v>610538201209</v>
      </c>
      <c r="E1106" s="21" t="s">
        <v>16</v>
      </c>
      <c r="F1106" s="21">
        <v>20201222</v>
      </c>
      <c r="G1106" s="21" t="s">
        <v>17</v>
      </c>
      <c r="H1106" s="21" t="s">
        <v>73</v>
      </c>
      <c r="I1106" s="21" t="s">
        <v>184</v>
      </c>
      <c r="J1106" s="21">
        <v>1.43</v>
      </c>
      <c r="K1106" s="21" t="s">
        <v>20</v>
      </c>
      <c r="L1106">
        <f t="shared" si="17"/>
        <v>2</v>
      </c>
      <c r="M1106">
        <f>MATCH(H:H,价格表!$B$4:$B$35,0)</f>
        <v>7</v>
      </c>
      <c r="N1106" s="27">
        <f>IF(J1106&lt;=0.3,INDEX(价格表!$B$4:$I$31,M1106,2),IF(AND(J1106&gt;0.3,J1106&lt;=1),INDEX(价格表!$B$4:$I$31,M1106,3),IF(AND(J1106&gt;1,J1106&lt;=2.2),INDEX(价格表!$B$4:$I$31,M1106,4),IF(AND(J1106&gt;2.2,J1106&lt;=3.3),INDEX(价格表!$B$4:$I$31,M1106,5),IF(AND(J1106&gt;3.3,J1106&lt;=4),INDEX(价格表!$B$4:$I$31,M1106,6),IF(AND(J1106&gt;4,J1106&lt;=5.5),INDEX(价格表!$B$4:$I$31,M1106,7),IF(J1106&gt;5.5,2.6+INDEX(价格表!$B$4:$I$31,M1106,8)*L1106)))))))</f>
        <v>2.15</v>
      </c>
    </row>
    <row r="1107" spans="1:14">
      <c r="A1107" s="20">
        <v>4310939903618</v>
      </c>
      <c r="B1107" s="18" t="s">
        <v>16</v>
      </c>
      <c r="C1107" s="21">
        <v>20201212</v>
      </c>
      <c r="D1107" s="21">
        <v>610538201209</v>
      </c>
      <c r="E1107" s="21" t="s">
        <v>16</v>
      </c>
      <c r="F1107" s="21">
        <v>20201222</v>
      </c>
      <c r="G1107" s="21" t="s">
        <v>17</v>
      </c>
      <c r="H1107" s="21" t="s">
        <v>50</v>
      </c>
      <c r="I1107" s="21" t="s">
        <v>125</v>
      </c>
      <c r="J1107" s="21">
        <v>1.46</v>
      </c>
      <c r="K1107" s="21" t="s">
        <v>20</v>
      </c>
      <c r="L1107">
        <f t="shared" si="17"/>
        <v>2</v>
      </c>
      <c r="M1107">
        <f>MATCH(H:H,价格表!$B$4:$B$35,0)</f>
        <v>4</v>
      </c>
      <c r="N1107" s="27">
        <f>IF(J1107&lt;=0.3,INDEX(价格表!$B$4:$I$31,M1107,2),IF(AND(J1107&gt;0.3,J1107&lt;=1),INDEX(价格表!$B$4:$I$31,M1107,3),IF(AND(J1107&gt;1,J1107&lt;=2.2),INDEX(价格表!$B$4:$I$31,M1107,4),IF(AND(J1107&gt;2.2,J1107&lt;=3.3),INDEX(价格表!$B$4:$I$31,M1107,5),IF(AND(J1107&gt;3.3,J1107&lt;=4),INDEX(价格表!$B$4:$I$31,M1107,6),IF(AND(J1107&gt;4,J1107&lt;=5.5),INDEX(价格表!$B$4:$I$31,M1107,7),IF(J1107&gt;5.5,2.6+INDEX(价格表!$B$4:$I$31,M1107,8)*L1107)))))))</f>
        <v>2.15</v>
      </c>
    </row>
    <row r="1108" spans="1:14">
      <c r="A1108" s="20">
        <v>4310939903619</v>
      </c>
      <c r="B1108" s="18" t="s">
        <v>16</v>
      </c>
      <c r="C1108" s="21">
        <v>20201212</v>
      </c>
      <c r="D1108" s="21">
        <v>610538201209</v>
      </c>
      <c r="E1108" s="21" t="s">
        <v>16</v>
      </c>
      <c r="F1108" s="21">
        <v>20201222</v>
      </c>
      <c r="G1108" s="21" t="s">
        <v>17</v>
      </c>
      <c r="H1108" s="21" t="s">
        <v>50</v>
      </c>
      <c r="I1108" s="21" t="s">
        <v>62</v>
      </c>
      <c r="J1108" s="21">
        <v>1.57</v>
      </c>
      <c r="K1108" s="21" t="s">
        <v>20</v>
      </c>
      <c r="L1108">
        <f t="shared" si="17"/>
        <v>2</v>
      </c>
      <c r="M1108">
        <f>MATCH(H:H,价格表!$B$4:$B$35,0)</f>
        <v>4</v>
      </c>
      <c r="N1108" s="27">
        <f>IF(J1108&lt;=0.3,INDEX(价格表!$B$4:$I$31,M1108,2),IF(AND(J1108&gt;0.3,J1108&lt;=1),INDEX(价格表!$B$4:$I$31,M1108,3),IF(AND(J1108&gt;1,J1108&lt;=2.2),INDEX(价格表!$B$4:$I$31,M1108,4),IF(AND(J1108&gt;2.2,J1108&lt;=3.3),INDEX(价格表!$B$4:$I$31,M1108,5),IF(AND(J1108&gt;3.3,J1108&lt;=4),INDEX(价格表!$B$4:$I$31,M1108,6),IF(AND(J1108&gt;4,J1108&lt;=5.5),INDEX(价格表!$B$4:$I$31,M1108,7),IF(J1108&gt;5.5,2.6+INDEX(价格表!$B$4:$I$31,M1108,8)*L1108)))))))</f>
        <v>2.15</v>
      </c>
    </row>
    <row r="1109" spans="1:14">
      <c r="A1109" s="20">
        <v>4310939903620</v>
      </c>
      <c r="B1109" s="18" t="s">
        <v>16</v>
      </c>
      <c r="C1109" s="21">
        <v>20201212</v>
      </c>
      <c r="D1109" s="21">
        <v>610538201209</v>
      </c>
      <c r="E1109" s="21" t="s">
        <v>16</v>
      </c>
      <c r="F1109" s="21">
        <v>20201222</v>
      </c>
      <c r="G1109" s="21" t="s">
        <v>17</v>
      </c>
      <c r="H1109" s="21" t="s">
        <v>68</v>
      </c>
      <c r="I1109" s="21" t="s">
        <v>241</v>
      </c>
      <c r="J1109" s="21">
        <v>1.73</v>
      </c>
      <c r="K1109" s="21" t="s">
        <v>20</v>
      </c>
      <c r="L1109">
        <f t="shared" si="17"/>
        <v>2</v>
      </c>
      <c r="M1109">
        <f>MATCH(H:H,价格表!$B$4:$B$35,0)</f>
        <v>5</v>
      </c>
      <c r="N1109" s="27">
        <f>IF(J1109&lt;=0.3,INDEX(价格表!$B$4:$I$31,M1109,2),IF(AND(J1109&gt;0.3,J1109&lt;=1),INDEX(价格表!$B$4:$I$31,M1109,3),IF(AND(J1109&gt;1,J1109&lt;=2.2),INDEX(价格表!$B$4:$I$31,M1109,4),IF(AND(J1109&gt;2.2,J1109&lt;=3.3),INDEX(价格表!$B$4:$I$31,M1109,5),IF(AND(J1109&gt;3.3,J1109&lt;=4),INDEX(价格表!$B$4:$I$31,M1109,6),IF(AND(J1109&gt;4,J1109&lt;=5.5),INDEX(价格表!$B$4:$I$31,M1109,7),IF(J1109&gt;5.5,2.6+INDEX(价格表!$B$4:$I$31,M1109,8)*L1109)))))))</f>
        <v>2.15</v>
      </c>
    </row>
    <row r="1110" spans="1:14">
      <c r="A1110" s="20">
        <v>4310939903621</v>
      </c>
      <c r="B1110" s="18" t="s">
        <v>16</v>
      </c>
      <c r="C1110" s="21">
        <v>20201212</v>
      </c>
      <c r="D1110" s="21">
        <v>610538201209</v>
      </c>
      <c r="E1110" s="21" t="s">
        <v>16</v>
      </c>
      <c r="F1110" s="21">
        <v>20201222</v>
      </c>
      <c r="G1110" s="21" t="s">
        <v>17</v>
      </c>
      <c r="H1110" s="21" t="s">
        <v>33</v>
      </c>
      <c r="I1110" s="21" t="s">
        <v>34</v>
      </c>
      <c r="J1110" s="21">
        <v>1.46</v>
      </c>
      <c r="K1110" s="21" t="s">
        <v>20</v>
      </c>
      <c r="L1110">
        <f t="shared" si="17"/>
        <v>2</v>
      </c>
      <c r="M1110">
        <f>MATCH(H:H,价格表!$B$4:$B$35,0)</f>
        <v>13</v>
      </c>
      <c r="N1110" s="27">
        <f>IF(J1110&lt;=0.3,INDEX(价格表!$B$4:$I$31,M1110,2),IF(AND(J1110&gt;0.3,J1110&lt;=1),INDEX(价格表!$B$4:$I$31,M1110,3),IF(AND(J1110&gt;1,J1110&lt;=2.2),INDEX(价格表!$B$4:$I$31,M1110,4),IF(AND(J1110&gt;2.2,J1110&lt;=3.3),INDEX(价格表!$B$4:$I$31,M1110,5),IF(AND(J1110&gt;3.3,J1110&lt;=4),INDEX(价格表!$B$4:$I$31,M1110,6),IF(AND(J1110&gt;4,J1110&lt;=5.5),INDEX(价格表!$B$4:$I$31,M1110,7),IF(J1110&gt;5.5,2.6+INDEX(价格表!$B$4:$I$31,M1110,8)*L1110)))))))</f>
        <v>2.15</v>
      </c>
    </row>
    <row r="1111" spans="1:14">
      <c r="A1111" s="20">
        <v>4310939903622</v>
      </c>
      <c r="B1111" s="18" t="s">
        <v>16</v>
      </c>
      <c r="C1111" s="21">
        <v>20201212</v>
      </c>
      <c r="D1111" s="21">
        <v>610538201209</v>
      </c>
      <c r="E1111" s="21" t="s">
        <v>16</v>
      </c>
      <c r="F1111" s="21">
        <v>20201222</v>
      </c>
      <c r="G1111" s="21" t="s">
        <v>17</v>
      </c>
      <c r="H1111" s="21" t="s">
        <v>73</v>
      </c>
      <c r="I1111" s="21" t="s">
        <v>92</v>
      </c>
      <c r="J1111" s="21">
        <v>1.45</v>
      </c>
      <c r="K1111" s="21" t="s">
        <v>20</v>
      </c>
      <c r="L1111">
        <f t="shared" si="17"/>
        <v>2</v>
      </c>
      <c r="M1111">
        <f>MATCH(H:H,价格表!$B$4:$B$35,0)</f>
        <v>7</v>
      </c>
      <c r="N1111" s="27">
        <f>IF(J1111&lt;=0.3,INDEX(价格表!$B$4:$I$31,M1111,2),IF(AND(J1111&gt;0.3,J1111&lt;=1),INDEX(价格表!$B$4:$I$31,M1111,3),IF(AND(J1111&gt;1,J1111&lt;=2.2),INDEX(价格表!$B$4:$I$31,M1111,4),IF(AND(J1111&gt;2.2,J1111&lt;=3.3),INDEX(价格表!$B$4:$I$31,M1111,5),IF(AND(J1111&gt;3.3,J1111&lt;=4),INDEX(价格表!$B$4:$I$31,M1111,6),IF(AND(J1111&gt;4,J1111&lt;=5.5),INDEX(价格表!$B$4:$I$31,M1111,7),IF(J1111&gt;5.5,2.6+INDEX(价格表!$B$4:$I$31,M1111,8)*L1111)))))))</f>
        <v>2.15</v>
      </c>
    </row>
    <row r="1112" spans="1:14">
      <c r="A1112" s="20">
        <v>4310939903623</v>
      </c>
      <c r="B1112" s="18" t="s">
        <v>16</v>
      </c>
      <c r="C1112" s="21">
        <v>20201212</v>
      </c>
      <c r="D1112" s="21">
        <v>610538201209</v>
      </c>
      <c r="E1112" s="21" t="s">
        <v>16</v>
      </c>
      <c r="F1112" s="21">
        <v>20201222</v>
      </c>
      <c r="G1112" s="21" t="s">
        <v>17</v>
      </c>
      <c r="H1112" s="21" t="s">
        <v>39</v>
      </c>
      <c r="I1112" s="21" t="s">
        <v>40</v>
      </c>
      <c r="J1112" s="21">
        <v>1.44</v>
      </c>
      <c r="K1112" s="21" t="s">
        <v>20</v>
      </c>
      <c r="L1112">
        <f t="shared" si="17"/>
        <v>2</v>
      </c>
      <c r="M1112">
        <f>MATCH(H:H,价格表!$B$4:$B$35,0)</f>
        <v>23</v>
      </c>
      <c r="N1112" s="27">
        <f>IF(J1112&lt;=0.3,INDEX(价格表!$B$4:$I$31,M1112,2),IF(AND(J1112&gt;0.3,J1112&lt;=1),INDEX(价格表!$B$4:$I$31,M1112,3),IF(AND(J1112&gt;1,J1112&lt;=2.2),INDEX(价格表!$B$4:$I$31,M1112,4),IF(AND(J1112&gt;2.2,J1112&lt;=3.3),INDEX(价格表!$B$4:$I$31,M1112,5),IF(AND(J1112&gt;3.3,J1112&lt;=4),INDEX(价格表!$B$4:$I$31,M1112,6),IF(AND(J1112&gt;4,J1112&lt;=5.5),INDEX(价格表!$B$4:$I$31,M1112,7),IF(J1112&gt;5.5,2.6+INDEX(价格表!$B$4:$I$31,M1112,8)*L1112)))))))</f>
        <v>2.15</v>
      </c>
    </row>
    <row r="1113" spans="1:14">
      <c r="A1113" s="20">
        <v>4310939903624</v>
      </c>
      <c r="B1113" s="18" t="s">
        <v>16</v>
      </c>
      <c r="C1113" s="21">
        <v>20201212</v>
      </c>
      <c r="D1113" s="21">
        <v>610538201209</v>
      </c>
      <c r="E1113" s="21" t="s">
        <v>16</v>
      </c>
      <c r="F1113" s="21">
        <v>20201222</v>
      </c>
      <c r="G1113" s="21" t="s">
        <v>17</v>
      </c>
      <c r="H1113" s="21" t="s">
        <v>68</v>
      </c>
      <c r="I1113" s="21" t="s">
        <v>140</v>
      </c>
      <c r="J1113" s="21">
        <v>1.53</v>
      </c>
      <c r="K1113" s="21" t="s">
        <v>20</v>
      </c>
      <c r="L1113">
        <f t="shared" si="17"/>
        <v>2</v>
      </c>
      <c r="M1113">
        <f>MATCH(H:H,价格表!$B$4:$B$35,0)</f>
        <v>5</v>
      </c>
      <c r="N1113" s="27">
        <f>IF(J1113&lt;=0.3,INDEX(价格表!$B$4:$I$31,M1113,2),IF(AND(J1113&gt;0.3,J1113&lt;=1),INDEX(价格表!$B$4:$I$31,M1113,3),IF(AND(J1113&gt;1,J1113&lt;=2.2),INDEX(价格表!$B$4:$I$31,M1113,4),IF(AND(J1113&gt;2.2,J1113&lt;=3.3),INDEX(价格表!$B$4:$I$31,M1113,5),IF(AND(J1113&gt;3.3,J1113&lt;=4),INDEX(价格表!$B$4:$I$31,M1113,6),IF(AND(J1113&gt;4,J1113&lt;=5.5),INDEX(价格表!$B$4:$I$31,M1113,7),IF(J1113&gt;5.5,2.6+INDEX(价格表!$B$4:$I$31,M1113,8)*L1113)))))))</f>
        <v>2.15</v>
      </c>
    </row>
    <row r="1114" spans="1:14">
      <c r="A1114" s="20">
        <v>4310939903625</v>
      </c>
      <c r="B1114" s="18" t="s">
        <v>16</v>
      </c>
      <c r="C1114" s="21">
        <v>20201212</v>
      </c>
      <c r="D1114" s="21">
        <v>610538201209</v>
      </c>
      <c r="E1114" s="21" t="s">
        <v>16</v>
      </c>
      <c r="F1114" s="21">
        <v>20201222</v>
      </c>
      <c r="G1114" s="21" t="s">
        <v>17</v>
      </c>
      <c r="H1114" s="21" t="s">
        <v>158</v>
      </c>
      <c r="I1114" s="21" t="s">
        <v>159</v>
      </c>
      <c r="J1114" s="21">
        <v>1.42</v>
      </c>
      <c r="K1114" s="21" t="s">
        <v>20</v>
      </c>
      <c r="L1114">
        <f t="shared" si="17"/>
        <v>2</v>
      </c>
      <c r="M1114">
        <f>MATCH(H:H,价格表!$B$4:$B$35,0)</f>
        <v>31</v>
      </c>
      <c r="N1114" s="27">
        <f>L1114*12+3</f>
        <v>27</v>
      </c>
    </row>
    <row r="1115" spans="1:14">
      <c r="A1115" s="20">
        <v>4310939904114</v>
      </c>
      <c r="B1115" s="18" t="s">
        <v>16</v>
      </c>
      <c r="C1115" s="21">
        <v>20201212</v>
      </c>
      <c r="D1115" s="21">
        <v>610538201209</v>
      </c>
      <c r="E1115" s="21" t="s">
        <v>16</v>
      </c>
      <c r="F1115" s="21">
        <v>20201222</v>
      </c>
      <c r="G1115" s="21" t="s">
        <v>17</v>
      </c>
      <c r="H1115" s="21" t="s">
        <v>73</v>
      </c>
      <c r="I1115" s="21" t="s">
        <v>91</v>
      </c>
      <c r="J1115" s="21">
        <v>1.44</v>
      </c>
      <c r="K1115" s="21" t="s">
        <v>20</v>
      </c>
      <c r="L1115">
        <f t="shared" si="17"/>
        <v>2</v>
      </c>
      <c r="M1115">
        <f>MATCH(H:H,价格表!$B$4:$B$35,0)</f>
        <v>7</v>
      </c>
      <c r="N1115" s="27">
        <f>IF(J1115&lt;=0.3,INDEX(价格表!$B$4:$I$31,M1115,2),IF(AND(J1115&gt;0.3,J1115&lt;=1),INDEX(价格表!$B$4:$I$31,M1115,3),IF(AND(J1115&gt;1,J1115&lt;=2.2),INDEX(价格表!$B$4:$I$31,M1115,4),IF(AND(J1115&gt;2.2,J1115&lt;=3.3),INDEX(价格表!$B$4:$I$31,M1115,5),IF(AND(J1115&gt;3.3,J1115&lt;=4),INDEX(价格表!$B$4:$I$31,M1115,6),IF(AND(J1115&gt;4,J1115&lt;=5.5),INDEX(价格表!$B$4:$I$31,M1115,7),IF(J1115&gt;5.5,2.6+INDEX(价格表!$B$4:$I$31,M1115,8)*L1115)))))))</f>
        <v>2.15</v>
      </c>
    </row>
    <row r="1116" spans="1:14">
      <c r="A1116" s="20">
        <v>4310939904115</v>
      </c>
      <c r="B1116" s="18" t="s">
        <v>16</v>
      </c>
      <c r="C1116" s="21">
        <v>20201212</v>
      </c>
      <c r="D1116" s="21">
        <v>610538201209</v>
      </c>
      <c r="E1116" s="21" t="s">
        <v>16</v>
      </c>
      <c r="F1116" s="21">
        <v>20201222</v>
      </c>
      <c r="G1116" s="21" t="s">
        <v>17</v>
      </c>
      <c r="H1116" s="21" t="s">
        <v>23</v>
      </c>
      <c r="I1116" s="21" t="s">
        <v>98</v>
      </c>
      <c r="J1116" s="21">
        <v>1.46</v>
      </c>
      <c r="K1116" s="21" t="s">
        <v>20</v>
      </c>
      <c r="L1116">
        <f t="shared" si="17"/>
        <v>2</v>
      </c>
      <c r="M1116">
        <f>MATCH(H:H,价格表!$B$4:$B$35,0)</f>
        <v>15</v>
      </c>
      <c r="N1116" s="27">
        <f>IF(J1116&lt;=0.3,INDEX(价格表!$B$4:$I$31,M1116,2),IF(AND(J1116&gt;0.3,J1116&lt;=1),INDEX(价格表!$B$4:$I$31,M1116,3),IF(AND(J1116&gt;1,J1116&lt;=2.2),INDEX(价格表!$B$4:$I$31,M1116,4),IF(AND(J1116&gt;2.2,J1116&lt;=3.3),INDEX(价格表!$B$4:$I$31,M1116,5),IF(AND(J1116&gt;3.3,J1116&lt;=4),INDEX(价格表!$B$4:$I$31,M1116,6),IF(AND(J1116&gt;4,J1116&lt;=5.5),INDEX(价格表!$B$4:$I$31,M1116,7),IF(J1116&gt;5.5,2.6+INDEX(价格表!$B$4:$I$31,M1116,8)*L1116)))))))</f>
        <v>2.15</v>
      </c>
    </row>
    <row r="1117" spans="1:14">
      <c r="A1117" s="20">
        <v>4310939904116</v>
      </c>
      <c r="B1117" s="18" t="s">
        <v>16</v>
      </c>
      <c r="C1117" s="21">
        <v>20201212</v>
      </c>
      <c r="D1117" s="21">
        <v>610538201209</v>
      </c>
      <c r="E1117" s="21" t="s">
        <v>16</v>
      </c>
      <c r="F1117" s="21">
        <v>20201222</v>
      </c>
      <c r="G1117" s="21" t="s">
        <v>17</v>
      </c>
      <c r="H1117" s="21" t="s">
        <v>88</v>
      </c>
      <c r="I1117" s="21" t="s">
        <v>101</v>
      </c>
      <c r="J1117" s="21">
        <v>1.46</v>
      </c>
      <c r="K1117" s="21" t="s">
        <v>20</v>
      </c>
      <c r="L1117">
        <f t="shared" si="17"/>
        <v>2</v>
      </c>
      <c r="M1117">
        <f>MATCH(H:H,价格表!$B$4:$B$35,0)</f>
        <v>19</v>
      </c>
      <c r="N1117" s="27">
        <f>IF(J1117&lt;=0.3,INDEX(价格表!$B$4:$I$31,M1117,2),IF(AND(J1117&gt;0.3,J1117&lt;=1),INDEX(价格表!$B$4:$I$31,M1117,3),IF(AND(J1117&gt;1,J1117&lt;=2.2),INDEX(价格表!$B$4:$I$31,M1117,4),IF(AND(J1117&gt;2.2,J1117&lt;=3.3),INDEX(价格表!$B$4:$I$31,M1117,5),IF(AND(J1117&gt;3.3,J1117&lt;=4),INDEX(价格表!$B$4:$I$31,M1117,6),IF(AND(J1117&gt;4,J1117&lt;=5.5),INDEX(价格表!$B$4:$I$31,M1117,7),IF(J1117&gt;5.5,2.6+INDEX(价格表!$B$4:$I$31,M1117,8)*L1117)))))))</f>
        <v>2.15</v>
      </c>
    </row>
    <row r="1118" spans="1:14">
      <c r="A1118" s="20">
        <v>4310939904117</v>
      </c>
      <c r="B1118" s="18" t="s">
        <v>16</v>
      </c>
      <c r="C1118" s="21">
        <v>20201212</v>
      </c>
      <c r="D1118" s="21">
        <v>610538201209</v>
      </c>
      <c r="E1118" s="21" t="s">
        <v>16</v>
      </c>
      <c r="F1118" s="21">
        <v>20201222</v>
      </c>
      <c r="G1118" s="21" t="s">
        <v>17</v>
      </c>
      <c r="H1118" s="21" t="s">
        <v>21</v>
      </c>
      <c r="I1118" s="21" t="s">
        <v>22</v>
      </c>
      <c r="J1118" s="21">
        <v>1.44</v>
      </c>
      <c r="K1118" s="21" t="s">
        <v>20</v>
      </c>
      <c r="L1118">
        <f t="shared" si="17"/>
        <v>2</v>
      </c>
      <c r="M1118">
        <f>MATCH(H:H,价格表!$B$4:$B$35,0)</f>
        <v>20</v>
      </c>
      <c r="N1118" s="27">
        <f>IF(J1118&lt;=0.3,INDEX(价格表!$B$4:$I$31,M1118,2),IF(AND(J1118&gt;0.3,J1118&lt;=1),INDEX(价格表!$B$4:$I$31,M1118,3),IF(AND(J1118&gt;1,J1118&lt;=2.2),INDEX(价格表!$B$4:$I$31,M1118,4),IF(AND(J1118&gt;2.2,J1118&lt;=3.3),INDEX(价格表!$B$4:$I$31,M1118,5),IF(AND(J1118&gt;3.3,J1118&lt;=4),INDEX(价格表!$B$4:$I$31,M1118,6),IF(AND(J1118&gt;4,J1118&lt;=5.5),INDEX(价格表!$B$4:$I$31,M1118,7),IF(J1118&gt;5.5,2.6+INDEX(价格表!$B$4:$I$31,M1118,8)*L1118)))))))</f>
        <v>2.15</v>
      </c>
    </row>
    <row r="1119" spans="1:14">
      <c r="A1119" s="20">
        <v>4310939904118</v>
      </c>
      <c r="B1119" s="18" t="s">
        <v>16</v>
      </c>
      <c r="C1119" s="21">
        <v>20201212</v>
      </c>
      <c r="D1119" s="21">
        <v>610538201209</v>
      </c>
      <c r="E1119" s="21" t="s">
        <v>16</v>
      </c>
      <c r="F1119" s="21">
        <v>20201222</v>
      </c>
      <c r="G1119" s="21" t="s">
        <v>17</v>
      </c>
      <c r="H1119" s="21" t="s">
        <v>73</v>
      </c>
      <c r="I1119" s="21" t="s">
        <v>256</v>
      </c>
      <c r="J1119" s="21">
        <v>1.5</v>
      </c>
      <c r="K1119" s="21" t="s">
        <v>20</v>
      </c>
      <c r="L1119">
        <f t="shared" si="17"/>
        <v>2</v>
      </c>
      <c r="M1119">
        <f>MATCH(H:H,价格表!$B$4:$B$35,0)</f>
        <v>7</v>
      </c>
      <c r="N1119" s="27">
        <f>IF(J1119&lt;=0.3,INDEX(价格表!$B$4:$I$31,M1119,2),IF(AND(J1119&gt;0.3,J1119&lt;=1),INDEX(价格表!$B$4:$I$31,M1119,3),IF(AND(J1119&gt;1,J1119&lt;=2.2),INDEX(价格表!$B$4:$I$31,M1119,4),IF(AND(J1119&gt;2.2,J1119&lt;=3.3),INDEX(价格表!$B$4:$I$31,M1119,5),IF(AND(J1119&gt;3.3,J1119&lt;=4),INDEX(价格表!$B$4:$I$31,M1119,6),IF(AND(J1119&gt;4,J1119&lt;=5.5),INDEX(价格表!$B$4:$I$31,M1119,7),IF(J1119&gt;5.5,2.6+INDEX(价格表!$B$4:$I$31,M1119,8)*L1119)))))))</f>
        <v>2.15</v>
      </c>
    </row>
    <row r="1120" spans="1:14">
      <c r="A1120" s="20">
        <v>4310939904119</v>
      </c>
      <c r="B1120" s="18" t="s">
        <v>16</v>
      </c>
      <c r="C1120" s="21">
        <v>20201212</v>
      </c>
      <c r="D1120" s="21">
        <v>610538201209</v>
      </c>
      <c r="E1120" s="21" t="s">
        <v>16</v>
      </c>
      <c r="F1120" s="21">
        <v>20201222</v>
      </c>
      <c r="G1120" s="21" t="s">
        <v>17</v>
      </c>
      <c r="H1120" s="21" t="s">
        <v>88</v>
      </c>
      <c r="I1120" s="21" t="s">
        <v>96</v>
      </c>
      <c r="J1120" s="21">
        <v>1.45</v>
      </c>
      <c r="K1120" s="21" t="s">
        <v>20</v>
      </c>
      <c r="L1120">
        <f t="shared" si="17"/>
        <v>2</v>
      </c>
      <c r="M1120">
        <f>MATCH(H:H,价格表!$B$4:$B$35,0)</f>
        <v>19</v>
      </c>
      <c r="N1120" s="27">
        <f>IF(J1120&lt;=0.3,INDEX(价格表!$B$4:$I$31,M1120,2),IF(AND(J1120&gt;0.3,J1120&lt;=1),INDEX(价格表!$B$4:$I$31,M1120,3),IF(AND(J1120&gt;1,J1120&lt;=2.2),INDEX(价格表!$B$4:$I$31,M1120,4),IF(AND(J1120&gt;2.2,J1120&lt;=3.3),INDEX(价格表!$B$4:$I$31,M1120,5),IF(AND(J1120&gt;3.3,J1120&lt;=4),INDEX(价格表!$B$4:$I$31,M1120,6),IF(AND(J1120&gt;4,J1120&lt;=5.5),INDEX(价格表!$B$4:$I$31,M1120,7),IF(J1120&gt;5.5,2.6+INDEX(价格表!$B$4:$I$31,M1120,8)*L1120)))))))</f>
        <v>2.15</v>
      </c>
    </row>
    <row r="1121" spans="1:14">
      <c r="A1121" s="20">
        <v>4310939904121</v>
      </c>
      <c r="B1121" s="18" t="s">
        <v>16</v>
      </c>
      <c r="C1121" s="21">
        <v>20201212</v>
      </c>
      <c r="D1121" s="21">
        <v>610538201209</v>
      </c>
      <c r="E1121" s="21" t="s">
        <v>16</v>
      </c>
      <c r="F1121" s="21">
        <v>20201222</v>
      </c>
      <c r="G1121" s="21" t="s">
        <v>17</v>
      </c>
      <c r="H1121" s="21" t="s">
        <v>73</v>
      </c>
      <c r="I1121" s="21" t="s">
        <v>91</v>
      </c>
      <c r="J1121" s="21">
        <v>1.45</v>
      </c>
      <c r="K1121" s="21" t="s">
        <v>20</v>
      </c>
      <c r="L1121">
        <f t="shared" si="17"/>
        <v>2</v>
      </c>
      <c r="M1121">
        <f>MATCH(H:H,价格表!$B$4:$B$35,0)</f>
        <v>7</v>
      </c>
      <c r="N1121" s="27">
        <f>IF(J1121&lt;=0.3,INDEX(价格表!$B$4:$I$31,M1121,2),IF(AND(J1121&gt;0.3,J1121&lt;=1),INDEX(价格表!$B$4:$I$31,M1121,3),IF(AND(J1121&gt;1,J1121&lt;=2.2),INDEX(价格表!$B$4:$I$31,M1121,4),IF(AND(J1121&gt;2.2,J1121&lt;=3.3),INDEX(价格表!$B$4:$I$31,M1121,5),IF(AND(J1121&gt;3.3,J1121&lt;=4),INDEX(价格表!$B$4:$I$31,M1121,6),IF(AND(J1121&gt;4,J1121&lt;=5.5),INDEX(价格表!$B$4:$I$31,M1121,7),IF(J1121&gt;5.5,2.6+INDEX(价格表!$B$4:$I$31,M1121,8)*L1121)))))))</f>
        <v>2.15</v>
      </c>
    </row>
    <row r="1122" spans="1:14">
      <c r="A1122" s="20">
        <v>4310939904122</v>
      </c>
      <c r="B1122" s="18" t="s">
        <v>16</v>
      </c>
      <c r="C1122" s="21">
        <v>20201212</v>
      </c>
      <c r="D1122" s="21">
        <v>610538201209</v>
      </c>
      <c r="E1122" s="21" t="s">
        <v>16</v>
      </c>
      <c r="F1122" s="21">
        <v>20201222</v>
      </c>
      <c r="G1122" s="21" t="s">
        <v>17</v>
      </c>
      <c r="H1122" s="21" t="s">
        <v>45</v>
      </c>
      <c r="I1122" s="21" t="s">
        <v>48</v>
      </c>
      <c r="J1122" s="21">
        <v>1.45</v>
      </c>
      <c r="K1122" s="21" t="s">
        <v>20</v>
      </c>
      <c r="L1122">
        <f t="shared" si="17"/>
        <v>2</v>
      </c>
      <c r="M1122">
        <f>MATCH(H:H,价格表!$B$4:$B$35,0)</f>
        <v>9</v>
      </c>
      <c r="N1122" s="27">
        <f>IF(J1122&lt;=0.3,INDEX(价格表!$B$4:$I$31,M1122,2),IF(AND(J1122&gt;0.3,J1122&lt;=1),INDEX(价格表!$B$4:$I$31,M1122,3),IF(AND(J1122&gt;1,J1122&lt;=2.2),INDEX(价格表!$B$4:$I$31,M1122,4),IF(AND(J1122&gt;2.2,J1122&lt;=3.3),INDEX(价格表!$B$4:$I$31,M1122,5),IF(AND(J1122&gt;3.3,J1122&lt;=4),INDEX(价格表!$B$4:$I$31,M1122,6),IF(AND(J1122&gt;4,J1122&lt;=5.5),INDEX(价格表!$B$4:$I$31,M1122,7),IF(J1122&gt;5.5,2.6+INDEX(价格表!$B$4:$I$31,M1122,8)*L1122)))))))</f>
        <v>2.15</v>
      </c>
    </row>
    <row r="1123" spans="1:14">
      <c r="A1123" s="20">
        <v>4310939904123</v>
      </c>
      <c r="B1123" s="18" t="s">
        <v>16</v>
      </c>
      <c r="C1123" s="21">
        <v>20201212</v>
      </c>
      <c r="D1123" s="21">
        <v>610538201209</v>
      </c>
      <c r="E1123" s="21" t="s">
        <v>16</v>
      </c>
      <c r="F1123" s="21">
        <v>20201222</v>
      </c>
      <c r="G1123" s="21" t="s">
        <v>17</v>
      </c>
      <c r="H1123" s="21" t="s">
        <v>25</v>
      </c>
      <c r="I1123" s="21" t="s">
        <v>26</v>
      </c>
      <c r="J1123" s="21">
        <v>1.44</v>
      </c>
      <c r="K1123" s="21" t="s">
        <v>20</v>
      </c>
      <c r="L1123">
        <f t="shared" si="17"/>
        <v>2</v>
      </c>
      <c r="M1123">
        <f>MATCH(H:H,价格表!$B$4:$B$35,0)</f>
        <v>25</v>
      </c>
      <c r="N1123" s="27">
        <f>IF(J1123&lt;=0.3,INDEX(价格表!$B$4:$I$31,M1123,2),IF(AND(J1123&gt;0.3,J1123&lt;=1),INDEX(价格表!$B$4:$I$31,M1123,3),IF(AND(J1123&gt;1,J1123&lt;=2.2),INDEX(价格表!$B$4:$I$31,M1123,4),IF(AND(J1123&gt;2.2,J1123&lt;=3.3),INDEX(价格表!$B$4:$I$31,M1123,5),IF(AND(J1123&gt;3.3,J1123&lt;=4),INDEX(价格表!$B$4:$I$31,M1123,6),IF(AND(J1123&gt;4,J1123&lt;=5.5),INDEX(价格表!$B$4:$I$31,M1123,7),IF(J1123&gt;5.5,2.6+INDEX(价格表!$B$4:$I$31,M1123,8)*L1123)))))))</f>
        <v>2.15</v>
      </c>
    </row>
    <row r="1124" spans="1:14">
      <c r="A1124" s="20">
        <v>4310939904641</v>
      </c>
      <c r="B1124" s="18" t="s">
        <v>16</v>
      </c>
      <c r="C1124" s="21">
        <v>20201212</v>
      </c>
      <c r="D1124" s="21">
        <v>610538201209</v>
      </c>
      <c r="E1124" s="21" t="s">
        <v>16</v>
      </c>
      <c r="F1124" s="21">
        <v>20201222</v>
      </c>
      <c r="G1124" s="21" t="s">
        <v>17</v>
      </c>
      <c r="H1124" s="21" t="s">
        <v>35</v>
      </c>
      <c r="I1124" s="21" t="s">
        <v>156</v>
      </c>
      <c r="J1124" s="21">
        <v>1.59</v>
      </c>
      <c r="K1124" s="21" t="s">
        <v>20</v>
      </c>
      <c r="L1124">
        <f t="shared" si="17"/>
        <v>2</v>
      </c>
      <c r="M1124">
        <f>MATCH(H:H,价格表!$B$4:$B$35,0)</f>
        <v>22</v>
      </c>
      <c r="N1124" s="27">
        <f>IF(J1124&lt;=0.3,INDEX(价格表!$B$4:$I$31,M1124,2),IF(AND(J1124&gt;0.3,J1124&lt;=1),INDEX(价格表!$B$4:$I$31,M1124,3),IF(AND(J1124&gt;1,J1124&lt;=2.2),INDEX(价格表!$B$4:$I$31,M1124,4),IF(AND(J1124&gt;2.2,J1124&lt;=3.3),INDEX(价格表!$B$4:$I$31,M1124,5),IF(AND(J1124&gt;3.3,J1124&lt;=4),INDEX(价格表!$B$4:$I$31,M1124,6),IF(AND(J1124&gt;4,J1124&lt;=5.5),INDEX(价格表!$B$4:$I$31,M1124,7),IF(J1124&gt;5.5,2.6+INDEX(价格表!$B$4:$I$31,M1124,8)*L1124)))))))</f>
        <v>2.15</v>
      </c>
    </row>
    <row r="1125" spans="1:14">
      <c r="A1125" s="20">
        <v>4310939904642</v>
      </c>
      <c r="B1125" s="18" t="s">
        <v>16</v>
      </c>
      <c r="C1125" s="21">
        <v>20201212</v>
      </c>
      <c r="D1125" s="21">
        <v>610538201209</v>
      </c>
      <c r="E1125" s="21" t="s">
        <v>16</v>
      </c>
      <c r="F1125" s="21">
        <v>20201222</v>
      </c>
      <c r="G1125" s="21" t="s">
        <v>17</v>
      </c>
      <c r="H1125" s="21" t="s">
        <v>23</v>
      </c>
      <c r="I1125" s="21" t="s">
        <v>118</v>
      </c>
      <c r="J1125" s="21">
        <v>1.44</v>
      </c>
      <c r="K1125" s="21" t="s">
        <v>20</v>
      </c>
      <c r="L1125">
        <f t="shared" si="17"/>
        <v>2</v>
      </c>
      <c r="M1125">
        <f>MATCH(H:H,价格表!$B$4:$B$35,0)</f>
        <v>15</v>
      </c>
      <c r="N1125" s="27">
        <f>IF(J1125&lt;=0.3,INDEX(价格表!$B$4:$I$31,M1125,2),IF(AND(J1125&gt;0.3,J1125&lt;=1),INDEX(价格表!$B$4:$I$31,M1125,3),IF(AND(J1125&gt;1,J1125&lt;=2.2),INDEX(价格表!$B$4:$I$31,M1125,4),IF(AND(J1125&gt;2.2,J1125&lt;=3.3),INDEX(价格表!$B$4:$I$31,M1125,5),IF(AND(J1125&gt;3.3,J1125&lt;=4),INDEX(价格表!$B$4:$I$31,M1125,6),IF(AND(J1125&gt;4,J1125&lt;=5.5),INDEX(价格表!$B$4:$I$31,M1125,7),IF(J1125&gt;5.5,2.6+INDEX(价格表!$B$4:$I$31,M1125,8)*L1125)))))))</f>
        <v>2.15</v>
      </c>
    </row>
    <row r="1126" spans="1:14">
      <c r="A1126" s="20">
        <v>4310939904643</v>
      </c>
      <c r="B1126" s="18" t="s">
        <v>16</v>
      </c>
      <c r="C1126" s="21">
        <v>20201212</v>
      </c>
      <c r="D1126" s="21">
        <v>610538201209</v>
      </c>
      <c r="E1126" s="21" t="s">
        <v>16</v>
      </c>
      <c r="F1126" s="21">
        <v>20201222</v>
      </c>
      <c r="G1126" s="21" t="s">
        <v>17</v>
      </c>
      <c r="H1126" s="21" t="s">
        <v>30</v>
      </c>
      <c r="I1126" s="21" t="s">
        <v>144</v>
      </c>
      <c r="J1126" s="21">
        <v>1.45</v>
      </c>
      <c r="K1126" s="21" t="s">
        <v>20</v>
      </c>
      <c r="L1126">
        <f t="shared" si="17"/>
        <v>2</v>
      </c>
      <c r="M1126">
        <f>MATCH(H:H,价格表!$B$4:$B$35,0)</f>
        <v>16</v>
      </c>
      <c r="N1126" s="27">
        <f>IF(J1126&lt;=0.3,INDEX(价格表!$B$4:$I$31,M1126,2),IF(AND(J1126&gt;0.3,J1126&lt;=1),INDEX(价格表!$B$4:$I$31,M1126,3),IF(AND(J1126&gt;1,J1126&lt;=2.2),INDEX(价格表!$B$4:$I$31,M1126,4),IF(AND(J1126&gt;2.2,J1126&lt;=3.3),INDEX(价格表!$B$4:$I$31,M1126,5),IF(AND(J1126&gt;3.3,J1126&lt;=4),INDEX(价格表!$B$4:$I$31,M1126,6),IF(AND(J1126&gt;4,J1126&lt;=5.5),INDEX(价格表!$B$4:$I$31,M1126,7),IF(J1126&gt;5.5,2.6+INDEX(价格表!$B$4:$I$31,M1126,8)*L1126)))))))</f>
        <v>2.15</v>
      </c>
    </row>
    <row r="1127" spans="1:14">
      <c r="A1127" s="20">
        <v>4310939904644</v>
      </c>
      <c r="B1127" s="18" t="s">
        <v>16</v>
      </c>
      <c r="C1127" s="21">
        <v>20201212</v>
      </c>
      <c r="D1127" s="21">
        <v>610538201209</v>
      </c>
      <c r="E1127" s="21" t="s">
        <v>16</v>
      </c>
      <c r="F1127" s="21">
        <v>20201222</v>
      </c>
      <c r="G1127" s="21" t="s">
        <v>17</v>
      </c>
      <c r="H1127" s="21" t="s">
        <v>23</v>
      </c>
      <c r="I1127" s="21" t="s">
        <v>190</v>
      </c>
      <c r="J1127" s="21">
        <v>1.44</v>
      </c>
      <c r="K1127" s="21" t="s">
        <v>20</v>
      </c>
      <c r="L1127">
        <f t="shared" si="17"/>
        <v>2</v>
      </c>
      <c r="M1127">
        <f>MATCH(H:H,价格表!$B$4:$B$35,0)</f>
        <v>15</v>
      </c>
      <c r="N1127" s="27">
        <f>IF(J1127&lt;=0.3,INDEX(价格表!$B$4:$I$31,M1127,2),IF(AND(J1127&gt;0.3,J1127&lt;=1),INDEX(价格表!$B$4:$I$31,M1127,3),IF(AND(J1127&gt;1,J1127&lt;=2.2),INDEX(价格表!$B$4:$I$31,M1127,4),IF(AND(J1127&gt;2.2,J1127&lt;=3.3),INDEX(价格表!$B$4:$I$31,M1127,5),IF(AND(J1127&gt;3.3,J1127&lt;=4),INDEX(价格表!$B$4:$I$31,M1127,6),IF(AND(J1127&gt;4,J1127&lt;=5.5),INDEX(价格表!$B$4:$I$31,M1127,7),IF(J1127&gt;5.5,2.6+INDEX(价格表!$B$4:$I$31,M1127,8)*L1127)))))))</f>
        <v>2.15</v>
      </c>
    </row>
    <row r="1128" spans="1:14">
      <c r="A1128" s="20">
        <v>4310939904645</v>
      </c>
      <c r="B1128" s="18" t="s">
        <v>16</v>
      </c>
      <c r="C1128" s="21">
        <v>20201212</v>
      </c>
      <c r="D1128" s="21">
        <v>610538201209</v>
      </c>
      <c r="E1128" s="21" t="s">
        <v>16</v>
      </c>
      <c r="F1128" s="21">
        <v>20201222</v>
      </c>
      <c r="G1128" s="21" t="s">
        <v>17</v>
      </c>
      <c r="H1128" s="21" t="s">
        <v>82</v>
      </c>
      <c r="I1128" s="21" t="s">
        <v>83</v>
      </c>
      <c r="J1128" s="21">
        <v>1.46</v>
      </c>
      <c r="K1128" s="21" t="s">
        <v>20</v>
      </c>
      <c r="L1128">
        <f t="shared" si="17"/>
        <v>2</v>
      </c>
      <c r="M1128">
        <f>MATCH(H:H,价格表!$B$4:$B$35,0)</f>
        <v>2</v>
      </c>
      <c r="N1128" s="27">
        <f>IF(J1128&lt;=0.3,INDEX(价格表!$B$4:$I$31,M1128,2),IF(AND(J1128&gt;0.3,J1128&lt;=1),INDEX(价格表!$B$4:$I$31,M1128,3),IF(AND(J1128&gt;1,J1128&lt;=2.2),INDEX(价格表!$B$4:$I$31,M1128,4),IF(AND(J1128&gt;2.2,J1128&lt;=3.3),INDEX(价格表!$B$4:$I$31,M1128,5),IF(AND(J1128&gt;3.3,J1128&lt;=4),INDEX(价格表!$B$4:$I$31,M1128,6),IF(AND(J1128&gt;4,J1128&lt;=5.5),INDEX(价格表!$B$4:$I$31,M1128,7),IF(J1128&gt;5.5,2.6+INDEX(价格表!$B$4:$I$31,M1128,8)*L1128)))))))</f>
        <v>2.15</v>
      </c>
    </row>
    <row r="1129" spans="1:14">
      <c r="A1129" s="20">
        <v>4310939904646</v>
      </c>
      <c r="B1129" s="18" t="s">
        <v>16</v>
      </c>
      <c r="C1129" s="21">
        <v>20201212</v>
      </c>
      <c r="D1129" s="21">
        <v>610538201209</v>
      </c>
      <c r="E1129" s="21" t="s">
        <v>16</v>
      </c>
      <c r="F1129" s="21">
        <v>20201222</v>
      </c>
      <c r="G1129" s="21" t="s">
        <v>17</v>
      </c>
      <c r="H1129" s="21" t="s">
        <v>50</v>
      </c>
      <c r="I1129" s="21" t="s">
        <v>51</v>
      </c>
      <c r="J1129" s="21">
        <v>1.45</v>
      </c>
      <c r="K1129" s="21" t="s">
        <v>20</v>
      </c>
      <c r="L1129">
        <f t="shared" si="17"/>
        <v>2</v>
      </c>
      <c r="M1129">
        <f>MATCH(H:H,价格表!$B$4:$B$35,0)</f>
        <v>4</v>
      </c>
      <c r="N1129" s="27">
        <f>IF(J1129&lt;=0.3,INDEX(价格表!$B$4:$I$31,M1129,2),IF(AND(J1129&gt;0.3,J1129&lt;=1),INDEX(价格表!$B$4:$I$31,M1129,3),IF(AND(J1129&gt;1,J1129&lt;=2.2),INDEX(价格表!$B$4:$I$31,M1129,4),IF(AND(J1129&gt;2.2,J1129&lt;=3.3),INDEX(价格表!$B$4:$I$31,M1129,5),IF(AND(J1129&gt;3.3,J1129&lt;=4),INDEX(价格表!$B$4:$I$31,M1129,6),IF(AND(J1129&gt;4,J1129&lt;=5.5),INDEX(价格表!$B$4:$I$31,M1129,7),IF(J1129&gt;5.5,2.6+INDEX(价格表!$B$4:$I$31,M1129,8)*L1129)))))))</f>
        <v>2.15</v>
      </c>
    </row>
    <row r="1130" spans="1:14">
      <c r="A1130" s="20">
        <v>4310939904647</v>
      </c>
      <c r="B1130" s="18" t="s">
        <v>16</v>
      </c>
      <c r="C1130" s="21">
        <v>20201212</v>
      </c>
      <c r="D1130" s="21">
        <v>610538201209</v>
      </c>
      <c r="E1130" s="21" t="s">
        <v>16</v>
      </c>
      <c r="F1130" s="21">
        <v>20201222</v>
      </c>
      <c r="G1130" s="21" t="s">
        <v>17</v>
      </c>
      <c r="H1130" s="21" t="s">
        <v>39</v>
      </c>
      <c r="I1130" s="21" t="s">
        <v>81</v>
      </c>
      <c r="J1130" s="21">
        <v>1.44</v>
      </c>
      <c r="K1130" s="21" t="s">
        <v>20</v>
      </c>
      <c r="L1130">
        <f t="shared" si="17"/>
        <v>2</v>
      </c>
      <c r="M1130">
        <f>MATCH(H:H,价格表!$B$4:$B$35,0)</f>
        <v>23</v>
      </c>
      <c r="N1130" s="27">
        <f>IF(J1130&lt;=0.3,INDEX(价格表!$B$4:$I$31,M1130,2),IF(AND(J1130&gt;0.3,J1130&lt;=1),INDEX(价格表!$B$4:$I$31,M1130,3),IF(AND(J1130&gt;1,J1130&lt;=2.2),INDEX(价格表!$B$4:$I$31,M1130,4),IF(AND(J1130&gt;2.2,J1130&lt;=3.3),INDEX(价格表!$B$4:$I$31,M1130,5),IF(AND(J1130&gt;3.3,J1130&lt;=4),INDEX(价格表!$B$4:$I$31,M1130,6),IF(AND(J1130&gt;4,J1130&lt;=5.5),INDEX(价格表!$B$4:$I$31,M1130,7),IF(J1130&gt;5.5,2.6+INDEX(价格表!$B$4:$I$31,M1130,8)*L1130)))))))</f>
        <v>2.15</v>
      </c>
    </row>
    <row r="1131" spans="1:14">
      <c r="A1131" s="20">
        <v>4310939904648</v>
      </c>
      <c r="B1131" s="18" t="s">
        <v>16</v>
      </c>
      <c r="C1131" s="21">
        <v>20201212</v>
      </c>
      <c r="D1131" s="21">
        <v>610538201209</v>
      </c>
      <c r="E1131" s="21" t="s">
        <v>16</v>
      </c>
      <c r="F1131" s="21">
        <v>20201222</v>
      </c>
      <c r="G1131" s="21" t="s">
        <v>17</v>
      </c>
      <c r="H1131" s="21" t="s">
        <v>25</v>
      </c>
      <c r="I1131" s="21" t="s">
        <v>188</v>
      </c>
      <c r="J1131" s="21">
        <v>1.44</v>
      </c>
      <c r="K1131" s="21" t="s">
        <v>20</v>
      </c>
      <c r="L1131">
        <f t="shared" si="17"/>
        <v>2</v>
      </c>
      <c r="M1131">
        <f>MATCH(H:H,价格表!$B$4:$B$35,0)</f>
        <v>25</v>
      </c>
      <c r="N1131" s="27">
        <f>IF(J1131&lt;=0.3,INDEX(价格表!$B$4:$I$31,M1131,2),IF(AND(J1131&gt;0.3,J1131&lt;=1),INDEX(价格表!$B$4:$I$31,M1131,3),IF(AND(J1131&gt;1,J1131&lt;=2.2),INDEX(价格表!$B$4:$I$31,M1131,4),IF(AND(J1131&gt;2.2,J1131&lt;=3.3),INDEX(价格表!$B$4:$I$31,M1131,5),IF(AND(J1131&gt;3.3,J1131&lt;=4),INDEX(价格表!$B$4:$I$31,M1131,6),IF(AND(J1131&gt;4,J1131&lt;=5.5),INDEX(价格表!$B$4:$I$31,M1131,7),IF(J1131&gt;5.5,2.6+INDEX(价格表!$B$4:$I$31,M1131,8)*L1131)))))))</f>
        <v>2.15</v>
      </c>
    </row>
    <row r="1132" spans="1:14">
      <c r="A1132" s="20">
        <v>4310939904649</v>
      </c>
      <c r="B1132" s="18" t="s">
        <v>16</v>
      </c>
      <c r="C1132" s="21">
        <v>20201212</v>
      </c>
      <c r="D1132" s="21">
        <v>610538201209</v>
      </c>
      <c r="E1132" s="21" t="s">
        <v>16</v>
      </c>
      <c r="F1132" s="21">
        <v>20201222</v>
      </c>
      <c r="G1132" s="21" t="s">
        <v>17</v>
      </c>
      <c r="H1132" s="21" t="s">
        <v>35</v>
      </c>
      <c r="I1132" s="21" t="s">
        <v>186</v>
      </c>
      <c r="J1132" s="21">
        <v>1.46</v>
      </c>
      <c r="K1132" s="21" t="s">
        <v>20</v>
      </c>
      <c r="L1132">
        <f t="shared" si="17"/>
        <v>2</v>
      </c>
      <c r="M1132">
        <f>MATCH(H:H,价格表!$B$4:$B$35,0)</f>
        <v>22</v>
      </c>
      <c r="N1132" s="27">
        <f>IF(J1132&lt;=0.3,INDEX(价格表!$B$4:$I$31,M1132,2),IF(AND(J1132&gt;0.3,J1132&lt;=1),INDEX(价格表!$B$4:$I$31,M1132,3),IF(AND(J1132&gt;1,J1132&lt;=2.2),INDEX(价格表!$B$4:$I$31,M1132,4),IF(AND(J1132&gt;2.2,J1132&lt;=3.3),INDEX(价格表!$B$4:$I$31,M1132,5),IF(AND(J1132&gt;3.3,J1132&lt;=4),INDEX(价格表!$B$4:$I$31,M1132,6),IF(AND(J1132&gt;4,J1132&lt;=5.5),INDEX(价格表!$B$4:$I$31,M1132,7),IF(J1132&gt;5.5,2.6+INDEX(价格表!$B$4:$I$31,M1132,8)*L1132)))))))</f>
        <v>2.15</v>
      </c>
    </row>
    <row r="1133" spans="1:14">
      <c r="A1133" s="20">
        <v>4310939904650</v>
      </c>
      <c r="B1133" s="18" t="s">
        <v>16</v>
      </c>
      <c r="C1133" s="21">
        <v>20201212</v>
      </c>
      <c r="D1133" s="21">
        <v>610538201209</v>
      </c>
      <c r="E1133" s="21" t="s">
        <v>16</v>
      </c>
      <c r="F1133" s="21">
        <v>20201222</v>
      </c>
      <c r="G1133" s="21" t="s">
        <v>17</v>
      </c>
      <c r="H1133" s="21" t="s">
        <v>37</v>
      </c>
      <c r="I1133" s="21" t="s">
        <v>122</v>
      </c>
      <c r="J1133" s="21">
        <v>1.46</v>
      </c>
      <c r="K1133" s="21" t="s">
        <v>20</v>
      </c>
      <c r="L1133">
        <f t="shared" si="17"/>
        <v>2</v>
      </c>
      <c r="M1133">
        <f>MATCH(H:H,价格表!$B$4:$B$35,0)</f>
        <v>12</v>
      </c>
      <c r="N1133" s="27">
        <f>IF(J1133&lt;=0.3,INDEX(价格表!$B$4:$I$31,M1133,2),IF(AND(J1133&gt;0.3,J1133&lt;=1),INDEX(价格表!$B$4:$I$31,M1133,3),IF(AND(J1133&gt;1,J1133&lt;=2.2),INDEX(价格表!$B$4:$I$31,M1133,4),IF(AND(J1133&gt;2.2,J1133&lt;=3.3),INDEX(价格表!$B$4:$I$31,M1133,5),IF(AND(J1133&gt;3.3,J1133&lt;=4),INDEX(价格表!$B$4:$I$31,M1133,6),IF(AND(J1133&gt;4,J1133&lt;=5.5),INDEX(价格表!$B$4:$I$31,M1133,7),IF(J1133&gt;5.5,2.6+INDEX(价格表!$B$4:$I$31,M1133,8)*L1133)))))))</f>
        <v>2.15</v>
      </c>
    </row>
    <row r="1134" spans="1:14">
      <c r="A1134" s="20">
        <v>4310939905284</v>
      </c>
      <c r="B1134" s="18" t="s">
        <v>16</v>
      </c>
      <c r="C1134" s="21">
        <v>20201212</v>
      </c>
      <c r="D1134" s="21">
        <v>610538201209</v>
      </c>
      <c r="E1134" s="21" t="s">
        <v>16</v>
      </c>
      <c r="F1134" s="21">
        <v>20201222</v>
      </c>
      <c r="G1134" s="21" t="s">
        <v>17</v>
      </c>
      <c r="H1134" s="21" t="s">
        <v>73</v>
      </c>
      <c r="I1134" s="21" t="s">
        <v>138</v>
      </c>
      <c r="J1134" s="21">
        <v>1.45</v>
      </c>
      <c r="K1134" s="21" t="s">
        <v>20</v>
      </c>
      <c r="L1134">
        <f t="shared" si="17"/>
        <v>2</v>
      </c>
      <c r="M1134">
        <f>MATCH(H:H,价格表!$B$4:$B$35,0)</f>
        <v>7</v>
      </c>
      <c r="N1134" s="27">
        <f>IF(J1134&lt;=0.3,INDEX(价格表!$B$4:$I$31,M1134,2),IF(AND(J1134&gt;0.3,J1134&lt;=1),INDEX(价格表!$B$4:$I$31,M1134,3),IF(AND(J1134&gt;1,J1134&lt;=2.2),INDEX(价格表!$B$4:$I$31,M1134,4),IF(AND(J1134&gt;2.2,J1134&lt;=3.3),INDEX(价格表!$B$4:$I$31,M1134,5),IF(AND(J1134&gt;3.3,J1134&lt;=4),INDEX(价格表!$B$4:$I$31,M1134,6),IF(AND(J1134&gt;4,J1134&lt;=5.5),INDEX(价格表!$B$4:$I$31,M1134,7),IF(J1134&gt;5.5,2.6+INDEX(价格表!$B$4:$I$31,M1134,8)*L1134)))))))</f>
        <v>2.15</v>
      </c>
    </row>
    <row r="1135" spans="1:14">
      <c r="A1135" s="20">
        <v>4310939905285</v>
      </c>
      <c r="B1135" s="18" t="s">
        <v>16</v>
      </c>
      <c r="C1135" s="21">
        <v>20201212</v>
      </c>
      <c r="D1135" s="21">
        <v>610538201209</v>
      </c>
      <c r="E1135" s="21" t="s">
        <v>16</v>
      </c>
      <c r="F1135" s="21">
        <v>20201222</v>
      </c>
      <c r="G1135" s="21" t="s">
        <v>17</v>
      </c>
      <c r="H1135" s="21" t="s">
        <v>73</v>
      </c>
      <c r="I1135" s="21" t="s">
        <v>91</v>
      </c>
      <c r="J1135" s="21">
        <v>1.45</v>
      </c>
      <c r="K1135" s="21" t="s">
        <v>20</v>
      </c>
      <c r="L1135">
        <f t="shared" si="17"/>
        <v>2</v>
      </c>
      <c r="M1135">
        <f>MATCH(H:H,价格表!$B$4:$B$35,0)</f>
        <v>7</v>
      </c>
      <c r="N1135" s="27">
        <f>IF(J1135&lt;=0.3,INDEX(价格表!$B$4:$I$31,M1135,2),IF(AND(J1135&gt;0.3,J1135&lt;=1),INDEX(价格表!$B$4:$I$31,M1135,3),IF(AND(J1135&gt;1,J1135&lt;=2.2),INDEX(价格表!$B$4:$I$31,M1135,4),IF(AND(J1135&gt;2.2,J1135&lt;=3.3),INDEX(价格表!$B$4:$I$31,M1135,5),IF(AND(J1135&gt;3.3,J1135&lt;=4),INDEX(价格表!$B$4:$I$31,M1135,6),IF(AND(J1135&gt;4,J1135&lt;=5.5),INDEX(价格表!$B$4:$I$31,M1135,7),IF(J1135&gt;5.5,2.6+INDEX(价格表!$B$4:$I$31,M1135,8)*L1135)))))))</f>
        <v>2.15</v>
      </c>
    </row>
    <row r="1136" spans="1:14">
      <c r="A1136" s="20">
        <v>4310939905286</v>
      </c>
      <c r="B1136" s="18" t="s">
        <v>16</v>
      </c>
      <c r="C1136" s="21">
        <v>20201212</v>
      </c>
      <c r="D1136" s="21">
        <v>610538201209</v>
      </c>
      <c r="E1136" s="21" t="s">
        <v>16</v>
      </c>
      <c r="F1136" s="21">
        <v>20201222</v>
      </c>
      <c r="G1136" s="21" t="s">
        <v>17</v>
      </c>
      <c r="H1136" s="21" t="s">
        <v>75</v>
      </c>
      <c r="I1136" s="21" t="s">
        <v>114</v>
      </c>
      <c r="J1136" s="21">
        <v>1.46</v>
      </c>
      <c r="K1136" s="21" t="s">
        <v>20</v>
      </c>
      <c r="L1136">
        <f t="shared" si="17"/>
        <v>2</v>
      </c>
      <c r="M1136">
        <f>MATCH(H:H,价格表!$B$4:$B$35,0)</f>
        <v>24</v>
      </c>
      <c r="N1136" s="27">
        <f>IF(J1136&lt;=0.3,INDEX(价格表!$B$4:$I$31,M1136,2),IF(AND(J1136&gt;0.3,J1136&lt;=1),INDEX(价格表!$B$4:$I$31,M1136,3),IF(AND(J1136&gt;1,J1136&lt;=2.2),INDEX(价格表!$B$4:$I$31,M1136,4),IF(AND(J1136&gt;2.2,J1136&lt;=3.3),INDEX(价格表!$B$4:$I$31,M1136,5),IF(AND(J1136&gt;3.3,J1136&lt;=4),INDEX(价格表!$B$4:$I$31,M1136,6),IF(AND(J1136&gt;4,J1136&lt;=5.5),INDEX(价格表!$B$4:$I$31,M1136,7),IF(J1136&gt;5.5,2.6+INDEX(价格表!$B$4:$I$31,M1136,8)*L1136)))))))</f>
        <v>2.15</v>
      </c>
    </row>
    <row r="1137" spans="1:14">
      <c r="A1137" s="20">
        <v>4310939905287</v>
      </c>
      <c r="B1137" s="18" t="s">
        <v>16</v>
      </c>
      <c r="C1137" s="21">
        <v>20201212</v>
      </c>
      <c r="D1137" s="21">
        <v>610538201209</v>
      </c>
      <c r="E1137" s="21" t="s">
        <v>16</v>
      </c>
      <c r="F1137" s="21">
        <v>20201222</v>
      </c>
      <c r="G1137" s="21" t="s">
        <v>17</v>
      </c>
      <c r="H1137" s="21" t="s">
        <v>27</v>
      </c>
      <c r="I1137" s="21" t="s">
        <v>49</v>
      </c>
      <c r="J1137" s="21">
        <v>1.45</v>
      </c>
      <c r="K1137" s="21" t="s">
        <v>20</v>
      </c>
      <c r="L1137">
        <f t="shared" si="17"/>
        <v>2</v>
      </c>
      <c r="M1137">
        <f>MATCH(H:H,价格表!$B$4:$B$35,0)</f>
        <v>3</v>
      </c>
      <c r="N1137" s="27">
        <f>IF(J1137&lt;=0.3,INDEX(价格表!$B$4:$I$31,M1137,2),IF(AND(J1137&gt;0.3,J1137&lt;=1),INDEX(价格表!$B$4:$I$31,M1137,3),IF(AND(J1137&gt;1,J1137&lt;=2.2),INDEX(价格表!$B$4:$I$31,M1137,4),IF(AND(J1137&gt;2.2,J1137&lt;=3.3),INDEX(价格表!$B$4:$I$31,M1137,5),IF(AND(J1137&gt;3.3,J1137&lt;=4),INDEX(价格表!$B$4:$I$31,M1137,6),IF(AND(J1137&gt;4,J1137&lt;=5.5),INDEX(价格表!$B$4:$I$31,M1137,7),IF(J1137&gt;5.5,2.6+INDEX(价格表!$B$4:$I$31,M1137,8)*L1137)))))))</f>
        <v>2.15</v>
      </c>
    </row>
    <row r="1138" spans="1:14">
      <c r="A1138" s="20">
        <v>4310939905288</v>
      </c>
      <c r="B1138" s="18" t="s">
        <v>16</v>
      </c>
      <c r="C1138" s="21">
        <v>20201212</v>
      </c>
      <c r="D1138" s="21">
        <v>610538201209</v>
      </c>
      <c r="E1138" s="21" t="s">
        <v>16</v>
      </c>
      <c r="F1138" s="21">
        <v>20201222</v>
      </c>
      <c r="G1138" s="21" t="s">
        <v>17</v>
      </c>
      <c r="H1138" s="21" t="s">
        <v>73</v>
      </c>
      <c r="I1138" s="21" t="s">
        <v>91</v>
      </c>
      <c r="J1138" s="21">
        <v>1.45</v>
      </c>
      <c r="K1138" s="21" t="s">
        <v>20</v>
      </c>
      <c r="L1138">
        <f t="shared" si="17"/>
        <v>2</v>
      </c>
      <c r="M1138">
        <f>MATCH(H:H,价格表!$B$4:$B$35,0)</f>
        <v>7</v>
      </c>
      <c r="N1138" s="27">
        <f>IF(J1138&lt;=0.3,INDEX(价格表!$B$4:$I$31,M1138,2),IF(AND(J1138&gt;0.3,J1138&lt;=1),INDEX(价格表!$B$4:$I$31,M1138,3),IF(AND(J1138&gt;1,J1138&lt;=2.2),INDEX(价格表!$B$4:$I$31,M1138,4),IF(AND(J1138&gt;2.2,J1138&lt;=3.3),INDEX(价格表!$B$4:$I$31,M1138,5),IF(AND(J1138&gt;3.3,J1138&lt;=4),INDEX(价格表!$B$4:$I$31,M1138,6),IF(AND(J1138&gt;4,J1138&lt;=5.5),INDEX(价格表!$B$4:$I$31,M1138,7),IF(J1138&gt;5.5,2.6+INDEX(价格表!$B$4:$I$31,M1138,8)*L1138)))))))</f>
        <v>2.15</v>
      </c>
    </row>
    <row r="1139" spans="1:14">
      <c r="A1139" s="20">
        <v>4310939905289</v>
      </c>
      <c r="B1139" s="18" t="s">
        <v>16</v>
      </c>
      <c r="C1139" s="21">
        <v>20201212</v>
      </c>
      <c r="D1139" s="21">
        <v>610538201209</v>
      </c>
      <c r="E1139" s="21" t="s">
        <v>16</v>
      </c>
      <c r="F1139" s="21">
        <v>20201222</v>
      </c>
      <c r="G1139" s="21" t="s">
        <v>17</v>
      </c>
      <c r="H1139" s="21" t="s">
        <v>56</v>
      </c>
      <c r="I1139" s="21" t="s">
        <v>106</v>
      </c>
      <c r="J1139" s="21">
        <v>1.43</v>
      </c>
      <c r="K1139" s="21" t="s">
        <v>20</v>
      </c>
      <c r="L1139">
        <f t="shared" si="17"/>
        <v>2</v>
      </c>
      <c r="M1139">
        <f>MATCH(H:H,价格表!$B$4:$B$35,0)</f>
        <v>11</v>
      </c>
      <c r="N1139" s="27">
        <f>IF(J1139&lt;=0.3,INDEX(价格表!$B$4:$I$31,M1139,2),IF(AND(J1139&gt;0.3,J1139&lt;=1),INDEX(价格表!$B$4:$I$31,M1139,3),IF(AND(J1139&gt;1,J1139&lt;=2.2),INDEX(价格表!$B$4:$I$31,M1139,4),IF(AND(J1139&gt;2.2,J1139&lt;=3.3),INDEX(价格表!$B$4:$I$31,M1139,5),IF(AND(J1139&gt;3.3,J1139&lt;=4),INDEX(价格表!$B$4:$I$31,M1139,6),IF(AND(J1139&gt;4,J1139&lt;=5.5),INDEX(价格表!$B$4:$I$31,M1139,7),IF(J1139&gt;5.5,2.6+INDEX(价格表!$B$4:$I$31,M1139,8)*L1139)))))))</f>
        <v>2.15</v>
      </c>
    </row>
    <row r="1140" spans="1:14">
      <c r="A1140" s="20">
        <v>4310939905290</v>
      </c>
      <c r="B1140" s="18" t="s">
        <v>16</v>
      </c>
      <c r="C1140" s="21">
        <v>20201212</v>
      </c>
      <c r="D1140" s="21">
        <v>610538201209</v>
      </c>
      <c r="E1140" s="21" t="s">
        <v>16</v>
      </c>
      <c r="F1140" s="21">
        <v>20201222</v>
      </c>
      <c r="G1140" s="21" t="s">
        <v>17</v>
      </c>
      <c r="H1140" s="21" t="s">
        <v>30</v>
      </c>
      <c r="I1140" s="21" t="s">
        <v>284</v>
      </c>
      <c r="J1140" s="21">
        <v>1.45</v>
      </c>
      <c r="K1140" s="21" t="s">
        <v>20</v>
      </c>
      <c r="L1140">
        <f t="shared" si="17"/>
        <v>2</v>
      </c>
      <c r="M1140">
        <f>MATCH(H:H,价格表!$B$4:$B$35,0)</f>
        <v>16</v>
      </c>
      <c r="N1140" s="27">
        <f>IF(J1140&lt;=0.3,INDEX(价格表!$B$4:$I$31,M1140,2),IF(AND(J1140&gt;0.3,J1140&lt;=1),INDEX(价格表!$B$4:$I$31,M1140,3),IF(AND(J1140&gt;1,J1140&lt;=2.2),INDEX(价格表!$B$4:$I$31,M1140,4),IF(AND(J1140&gt;2.2,J1140&lt;=3.3),INDEX(价格表!$B$4:$I$31,M1140,5),IF(AND(J1140&gt;3.3,J1140&lt;=4),INDEX(价格表!$B$4:$I$31,M1140,6),IF(AND(J1140&gt;4,J1140&lt;=5.5),INDEX(价格表!$B$4:$I$31,M1140,7),IF(J1140&gt;5.5,2.6+INDEX(价格表!$B$4:$I$31,M1140,8)*L1140)))))))</f>
        <v>2.15</v>
      </c>
    </row>
    <row r="1141" spans="1:14">
      <c r="A1141" s="20">
        <v>4310939905291</v>
      </c>
      <c r="B1141" s="18" t="s">
        <v>16</v>
      </c>
      <c r="C1141" s="21">
        <v>20201212</v>
      </c>
      <c r="D1141" s="21">
        <v>610538201209</v>
      </c>
      <c r="E1141" s="21" t="s">
        <v>16</v>
      </c>
      <c r="F1141" s="21">
        <v>20201222</v>
      </c>
      <c r="G1141" s="21" t="s">
        <v>17</v>
      </c>
      <c r="H1141" s="21" t="s">
        <v>37</v>
      </c>
      <c r="I1141" s="21" t="s">
        <v>72</v>
      </c>
      <c r="J1141" s="21">
        <v>1.5</v>
      </c>
      <c r="K1141" s="21" t="s">
        <v>20</v>
      </c>
      <c r="L1141">
        <f t="shared" si="17"/>
        <v>2</v>
      </c>
      <c r="M1141">
        <f>MATCH(H:H,价格表!$B$4:$B$35,0)</f>
        <v>12</v>
      </c>
      <c r="N1141" s="27">
        <f>IF(J1141&lt;=0.3,INDEX(价格表!$B$4:$I$31,M1141,2),IF(AND(J1141&gt;0.3,J1141&lt;=1),INDEX(价格表!$B$4:$I$31,M1141,3),IF(AND(J1141&gt;1,J1141&lt;=2.2),INDEX(价格表!$B$4:$I$31,M1141,4),IF(AND(J1141&gt;2.2,J1141&lt;=3.3),INDEX(价格表!$B$4:$I$31,M1141,5),IF(AND(J1141&gt;3.3,J1141&lt;=4),INDEX(价格表!$B$4:$I$31,M1141,6),IF(AND(J1141&gt;4,J1141&lt;=5.5),INDEX(价格表!$B$4:$I$31,M1141,7),IF(J1141&gt;5.5,2.6+INDEX(价格表!$B$4:$I$31,M1141,8)*L1141)))))))</f>
        <v>2.15</v>
      </c>
    </row>
    <row r="1142" spans="1:14">
      <c r="A1142" s="20">
        <v>4310939905293</v>
      </c>
      <c r="B1142" s="18" t="s">
        <v>16</v>
      </c>
      <c r="C1142" s="21">
        <v>20201212</v>
      </c>
      <c r="D1142" s="21">
        <v>610538201209</v>
      </c>
      <c r="E1142" s="21" t="s">
        <v>16</v>
      </c>
      <c r="F1142" s="21">
        <v>20201222</v>
      </c>
      <c r="G1142" s="21" t="s">
        <v>17</v>
      </c>
      <c r="H1142" s="21" t="s">
        <v>56</v>
      </c>
      <c r="I1142" s="21" t="s">
        <v>100</v>
      </c>
      <c r="J1142" s="21">
        <v>1.44</v>
      </c>
      <c r="K1142" s="21" t="s">
        <v>20</v>
      </c>
      <c r="L1142">
        <f t="shared" si="17"/>
        <v>2</v>
      </c>
      <c r="M1142">
        <f>MATCH(H:H,价格表!$B$4:$B$35,0)</f>
        <v>11</v>
      </c>
      <c r="N1142" s="27">
        <f>IF(J1142&lt;=0.3,INDEX(价格表!$B$4:$I$31,M1142,2),IF(AND(J1142&gt;0.3,J1142&lt;=1),INDEX(价格表!$B$4:$I$31,M1142,3),IF(AND(J1142&gt;1,J1142&lt;=2.2),INDEX(价格表!$B$4:$I$31,M1142,4),IF(AND(J1142&gt;2.2,J1142&lt;=3.3),INDEX(价格表!$B$4:$I$31,M1142,5),IF(AND(J1142&gt;3.3,J1142&lt;=4),INDEX(价格表!$B$4:$I$31,M1142,6),IF(AND(J1142&gt;4,J1142&lt;=5.5),INDEX(价格表!$B$4:$I$31,M1142,7),IF(J1142&gt;5.5,2.6+INDEX(价格表!$B$4:$I$31,M1142,8)*L1142)))))))</f>
        <v>2.15</v>
      </c>
    </row>
    <row r="1143" spans="1:14">
      <c r="A1143" s="20">
        <v>4310939907113</v>
      </c>
      <c r="B1143" s="18" t="s">
        <v>16</v>
      </c>
      <c r="C1143" s="21">
        <v>20201212</v>
      </c>
      <c r="D1143" s="21">
        <v>610538201209</v>
      </c>
      <c r="E1143" s="21" t="s">
        <v>16</v>
      </c>
      <c r="F1143" s="21">
        <v>20201222</v>
      </c>
      <c r="G1143" s="21" t="s">
        <v>17</v>
      </c>
      <c r="H1143" s="21" t="s">
        <v>27</v>
      </c>
      <c r="I1143" s="21" t="s">
        <v>210</v>
      </c>
      <c r="J1143" s="21">
        <v>1.72</v>
      </c>
      <c r="K1143" s="21" t="s">
        <v>20</v>
      </c>
      <c r="L1143">
        <f t="shared" si="17"/>
        <v>2</v>
      </c>
      <c r="M1143">
        <f>MATCH(H:H,价格表!$B$4:$B$35,0)</f>
        <v>3</v>
      </c>
      <c r="N1143" s="27">
        <f>IF(J1143&lt;=0.3,INDEX(价格表!$B$4:$I$31,M1143,2),IF(AND(J1143&gt;0.3,J1143&lt;=1),INDEX(价格表!$B$4:$I$31,M1143,3),IF(AND(J1143&gt;1,J1143&lt;=2.2),INDEX(价格表!$B$4:$I$31,M1143,4),IF(AND(J1143&gt;2.2,J1143&lt;=3.3),INDEX(价格表!$B$4:$I$31,M1143,5),IF(AND(J1143&gt;3.3,J1143&lt;=4),INDEX(价格表!$B$4:$I$31,M1143,6),IF(AND(J1143&gt;4,J1143&lt;=5.5),INDEX(价格表!$B$4:$I$31,M1143,7),IF(J1143&gt;5.5,2.6+INDEX(价格表!$B$4:$I$31,M1143,8)*L1143)))))))</f>
        <v>2.15</v>
      </c>
    </row>
    <row r="1144" spans="1:14">
      <c r="A1144" s="20">
        <v>4310939907114</v>
      </c>
      <c r="B1144" s="18" t="s">
        <v>16</v>
      </c>
      <c r="C1144" s="21">
        <v>20201212</v>
      </c>
      <c r="D1144" s="21">
        <v>610538201209</v>
      </c>
      <c r="E1144" s="21" t="s">
        <v>16</v>
      </c>
      <c r="F1144" s="21">
        <v>20201222</v>
      </c>
      <c r="G1144" s="21" t="s">
        <v>17</v>
      </c>
      <c r="H1144" s="21" t="s">
        <v>21</v>
      </c>
      <c r="I1144" s="21" t="s">
        <v>179</v>
      </c>
      <c r="J1144" s="21">
        <v>1.45</v>
      </c>
      <c r="K1144" s="21" t="s">
        <v>20</v>
      </c>
      <c r="L1144">
        <f t="shared" si="17"/>
        <v>2</v>
      </c>
      <c r="M1144">
        <f>MATCH(H:H,价格表!$B$4:$B$35,0)</f>
        <v>20</v>
      </c>
      <c r="N1144" s="27">
        <f>IF(J1144&lt;=0.3,INDEX(价格表!$B$4:$I$31,M1144,2),IF(AND(J1144&gt;0.3,J1144&lt;=1),INDEX(价格表!$B$4:$I$31,M1144,3),IF(AND(J1144&gt;1,J1144&lt;=2.2),INDEX(价格表!$B$4:$I$31,M1144,4),IF(AND(J1144&gt;2.2,J1144&lt;=3.3),INDEX(价格表!$B$4:$I$31,M1144,5),IF(AND(J1144&gt;3.3,J1144&lt;=4),INDEX(价格表!$B$4:$I$31,M1144,6),IF(AND(J1144&gt;4,J1144&lt;=5.5),INDEX(价格表!$B$4:$I$31,M1144,7),IF(J1144&gt;5.5,2.6+INDEX(价格表!$B$4:$I$31,M1144,8)*L1144)))))))</f>
        <v>2.15</v>
      </c>
    </row>
    <row r="1145" spans="1:14">
      <c r="A1145" s="20">
        <v>4310939907115</v>
      </c>
      <c r="B1145" s="18" t="s">
        <v>16</v>
      </c>
      <c r="C1145" s="21">
        <v>20201212</v>
      </c>
      <c r="D1145" s="21">
        <v>610538201209</v>
      </c>
      <c r="E1145" s="21" t="s">
        <v>16</v>
      </c>
      <c r="F1145" s="21">
        <v>20201222</v>
      </c>
      <c r="G1145" s="21" t="s">
        <v>17</v>
      </c>
      <c r="H1145" s="21" t="s">
        <v>50</v>
      </c>
      <c r="I1145" s="21" t="s">
        <v>133</v>
      </c>
      <c r="J1145" s="21">
        <v>1.46</v>
      </c>
      <c r="K1145" s="21" t="s">
        <v>20</v>
      </c>
      <c r="L1145">
        <f t="shared" si="17"/>
        <v>2</v>
      </c>
      <c r="M1145">
        <f>MATCH(H:H,价格表!$B$4:$B$35,0)</f>
        <v>4</v>
      </c>
      <c r="N1145" s="27">
        <f>IF(J1145&lt;=0.3,INDEX(价格表!$B$4:$I$31,M1145,2),IF(AND(J1145&gt;0.3,J1145&lt;=1),INDEX(价格表!$B$4:$I$31,M1145,3),IF(AND(J1145&gt;1,J1145&lt;=2.2),INDEX(价格表!$B$4:$I$31,M1145,4),IF(AND(J1145&gt;2.2,J1145&lt;=3.3),INDEX(价格表!$B$4:$I$31,M1145,5),IF(AND(J1145&gt;3.3,J1145&lt;=4),INDEX(价格表!$B$4:$I$31,M1145,6),IF(AND(J1145&gt;4,J1145&lt;=5.5),INDEX(价格表!$B$4:$I$31,M1145,7),IF(J1145&gt;5.5,2.6+INDEX(价格表!$B$4:$I$31,M1145,8)*L1145)))))))</f>
        <v>2.15</v>
      </c>
    </row>
    <row r="1146" spans="1:14">
      <c r="A1146" s="20">
        <v>4310939907116</v>
      </c>
      <c r="B1146" s="18" t="s">
        <v>16</v>
      </c>
      <c r="C1146" s="21">
        <v>20201212</v>
      </c>
      <c r="D1146" s="21">
        <v>610538201209</v>
      </c>
      <c r="E1146" s="21" t="s">
        <v>16</v>
      </c>
      <c r="F1146" s="21">
        <v>20201222</v>
      </c>
      <c r="G1146" s="21" t="s">
        <v>17</v>
      </c>
      <c r="H1146" s="21" t="s">
        <v>39</v>
      </c>
      <c r="I1146" s="21" t="s">
        <v>235</v>
      </c>
      <c r="J1146" s="21">
        <v>1.45</v>
      </c>
      <c r="K1146" s="21" t="s">
        <v>20</v>
      </c>
      <c r="L1146">
        <f t="shared" si="17"/>
        <v>2</v>
      </c>
      <c r="M1146">
        <f>MATCH(H:H,价格表!$B$4:$B$35,0)</f>
        <v>23</v>
      </c>
      <c r="N1146" s="27">
        <f>IF(J1146&lt;=0.3,INDEX(价格表!$B$4:$I$31,M1146,2),IF(AND(J1146&gt;0.3,J1146&lt;=1),INDEX(价格表!$B$4:$I$31,M1146,3),IF(AND(J1146&gt;1,J1146&lt;=2.2),INDEX(价格表!$B$4:$I$31,M1146,4),IF(AND(J1146&gt;2.2,J1146&lt;=3.3),INDEX(价格表!$B$4:$I$31,M1146,5),IF(AND(J1146&gt;3.3,J1146&lt;=4),INDEX(价格表!$B$4:$I$31,M1146,6),IF(AND(J1146&gt;4,J1146&lt;=5.5),INDEX(价格表!$B$4:$I$31,M1146,7),IF(J1146&gt;5.5,2.6+INDEX(价格表!$B$4:$I$31,M1146,8)*L1146)))))))</f>
        <v>2.15</v>
      </c>
    </row>
    <row r="1147" spans="1:14">
      <c r="A1147" s="20">
        <v>4310939907117</v>
      </c>
      <c r="B1147" s="18" t="s">
        <v>16</v>
      </c>
      <c r="C1147" s="21">
        <v>20201212</v>
      </c>
      <c r="D1147" s="21">
        <v>610538201209</v>
      </c>
      <c r="E1147" s="21" t="s">
        <v>16</v>
      </c>
      <c r="F1147" s="21">
        <v>20201222</v>
      </c>
      <c r="G1147" s="21" t="s">
        <v>17</v>
      </c>
      <c r="H1147" s="21" t="s">
        <v>37</v>
      </c>
      <c r="I1147" s="21" t="s">
        <v>72</v>
      </c>
      <c r="J1147" s="21">
        <v>1.45</v>
      </c>
      <c r="K1147" s="21" t="s">
        <v>20</v>
      </c>
      <c r="L1147">
        <f t="shared" si="17"/>
        <v>2</v>
      </c>
      <c r="M1147">
        <f>MATCH(H:H,价格表!$B$4:$B$35,0)</f>
        <v>12</v>
      </c>
      <c r="N1147" s="27">
        <f>IF(J1147&lt;=0.3,INDEX(价格表!$B$4:$I$31,M1147,2),IF(AND(J1147&gt;0.3,J1147&lt;=1),INDEX(价格表!$B$4:$I$31,M1147,3),IF(AND(J1147&gt;1,J1147&lt;=2.2),INDEX(价格表!$B$4:$I$31,M1147,4),IF(AND(J1147&gt;2.2,J1147&lt;=3.3),INDEX(价格表!$B$4:$I$31,M1147,5),IF(AND(J1147&gt;3.3,J1147&lt;=4),INDEX(价格表!$B$4:$I$31,M1147,6),IF(AND(J1147&gt;4,J1147&lt;=5.5),INDEX(价格表!$B$4:$I$31,M1147,7),IF(J1147&gt;5.5,2.6+INDEX(价格表!$B$4:$I$31,M1147,8)*L1147)))))))</f>
        <v>2.15</v>
      </c>
    </row>
    <row r="1148" spans="1:14">
      <c r="A1148" s="20">
        <v>4310939909202</v>
      </c>
      <c r="B1148" s="18" t="s">
        <v>16</v>
      </c>
      <c r="C1148" s="21">
        <v>20201212</v>
      </c>
      <c r="D1148" s="21">
        <v>610538201209</v>
      </c>
      <c r="E1148" s="21" t="s">
        <v>16</v>
      </c>
      <c r="F1148" s="21">
        <v>20201222</v>
      </c>
      <c r="G1148" s="21" t="s">
        <v>17</v>
      </c>
      <c r="H1148" s="21" t="s">
        <v>39</v>
      </c>
      <c r="I1148" s="21" t="s">
        <v>40</v>
      </c>
      <c r="J1148" s="21">
        <v>1.49</v>
      </c>
      <c r="K1148" s="21" t="s">
        <v>20</v>
      </c>
      <c r="L1148">
        <f t="shared" si="17"/>
        <v>2</v>
      </c>
      <c r="M1148">
        <f>MATCH(H:H,价格表!$B$4:$B$35,0)</f>
        <v>23</v>
      </c>
      <c r="N1148" s="27">
        <f>IF(J1148&lt;=0.3,INDEX(价格表!$B$4:$I$31,M1148,2),IF(AND(J1148&gt;0.3,J1148&lt;=1),INDEX(价格表!$B$4:$I$31,M1148,3),IF(AND(J1148&gt;1,J1148&lt;=2.2),INDEX(价格表!$B$4:$I$31,M1148,4),IF(AND(J1148&gt;2.2,J1148&lt;=3.3),INDEX(价格表!$B$4:$I$31,M1148,5),IF(AND(J1148&gt;3.3,J1148&lt;=4),INDEX(价格表!$B$4:$I$31,M1148,6),IF(AND(J1148&gt;4,J1148&lt;=5.5),INDEX(价格表!$B$4:$I$31,M1148,7),IF(J1148&gt;5.5,2.6+INDEX(价格表!$B$4:$I$31,M1148,8)*L1148)))))))</f>
        <v>2.15</v>
      </c>
    </row>
    <row r="1149" spans="1:14">
      <c r="A1149" s="20">
        <v>4310939909204</v>
      </c>
      <c r="B1149" s="18" t="s">
        <v>16</v>
      </c>
      <c r="C1149" s="21">
        <v>20201212</v>
      </c>
      <c r="D1149" s="21">
        <v>610538201209</v>
      </c>
      <c r="E1149" s="21" t="s">
        <v>16</v>
      </c>
      <c r="F1149" s="21">
        <v>20201222</v>
      </c>
      <c r="G1149" s="21" t="s">
        <v>17</v>
      </c>
      <c r="H1149" s="21" t="s">
        <v>82</v>
      </c>
      <c r="I1149" s="21" t="s">
        <v>83</v>
      </c>
      <c r="J1149" s="21">
        <v>1.47</v>
      </c>
      <c r="K1149" s="21" t="s">
        <v>20</v>
      </c>
      <c r="L1149">
        <f t="shared" si="17"/>
        <v>2</v>
      </c>
      <c r="M1149">
        <f>MATCH(H:H,价格表!$B$4:$B$35,0)</f>
        <v>2</v>
      </c>
      <c r="N1149" s="27">
        <f>IF(J1149&lt;=0.3,INDEX(价格表!$B$4:$I$31,M1149,2),IF(AND(J1149&gt;0.3,J1149&lt;=1),INDEX(价格表!$B$4:$I$31,M1149,3),IF(AND(J1149&gt;1,J1149&lt;=2.2),INDEX(价格表!$B$4:$I$31,M1149,4),IF(AND(J1149&gt;2.2,J1149&lt;=3.3),INDEX(价格表!$B$4:$I$31,M1149,5),IF(AND(J1149&gt;3.3,J1149&lt;=4),INDEX(价格表!$B$4:$I$31,M1149,6),IF(AND(J1149&gt;4,J1149&lt;=5.5),INDEX(价格表!$B$4:$I$31,M1149,7),IF(J1149&gt;5.5,2.6+INDEX(价格表!$B$4:$I$31,M1149,8)*L1149)))))))</f>
        <v>2.15</v>
      </c>
    </row>
    <row r="1150" spans="1:14">
      <c r="A1150" s="20">
        <v>4310939909205</v>
      </c>
      <c r="B1150" s="18" t="s">
        <v>16</v>
      </c>
      <c r="C1150" s="21">
        <v>20201212</v>
      </c>
      <c r="D1150" s="21">
        <v>610538201209</v>
      </c>
      <c r="E1150" s="21" t="s">
        <v>16</v>
      </c>
      <c r="F1150" s="21">
        <v>20201222</v>
      </c>
      <c r="G1150" s="21" t="s">
        <v>17</v>
      </c>
      <c r="H1150" s="21" t="s">
        <v>73</v>
      </c>
      <c r="I1150" s="21" t="s">
        <v>93</v>
      </c>
      <c r="J1150" s="21">
        <v>1.46</v>
      </c>
      <c r="K1150" s="21" t="s">
        <v>20</v>
      </c>
      <c r="L1150">
        <f t="shared" si="17"/>
        <v>2</v>
      </c>
      <c r="M1150">
        <f>MATCH(H:H,价格表!$B$4:$B$35,0)</f>
        <v>7</v>
      </c>
      <c r="N1150" s="27">
        <f>IF(J1150&lt;=0.3,INDEX(价格表!$B$4:$I$31,M1150,2),IF(AND(J1150&gt;0.3,J1150&lt;=1),INDEX(价格表!$B$4:$I$31,M1150,3),IF(AND(J1150&gt;1,J1150&lt;=2.2),INDEX(价格表!$B$4:$I$31,M1150,4),IF(AND(J1150&gt;2.2,J1150&lt;=3.3),INDEX(价格表!$B$4:$I$31,M1150,5),IF(AND(J1150&gt;3.3,J1150&lt;=4),INDEX(价格表!$B$4:$I$31,M1150,6),IF(AND(J1150&gt;4,J1150&lt;=5.5),INDEX(价格表!$B$4:$I$31,M1150,7),IF(J1150&gt;5.5,2.6+INDEX(价格表!$B$4:$I$31,M1150,8)*L1150)))))))</f>
        <v>2.15</v>
      </c>
    </row>
    <row r="1151" spans="1:14">
      <c r="A1151" s="20">
        <v>4310939909206</v>
      </c>
      <c r="B1151" s="18" t="s">
        <v>16</v>
      </c>
      <c r="C1151" s="21">
        <v>20201212</v>
      </c>
      <c r="D1151" s="21">
        <v>610538201209</v>
      </c>
      <c r="E1151" s="21" t="s">
        <v>16</v>
      </c>
      <c r="F1151" s="21">
        <v>20201222</v>
      </c>
      <c r="G1151" s="21" t="s">
        <v>17</v>
      </c>
      <c r="H1151" s="21" t="s">
        <v>25</v>
      </c>
      <c r="I1151" s="21" t="s">
        <v>248</v>
      </c>
      <c r="J1151" s="21">
        <v>1.45</v>
      </c>
      <c r="K1151" s="21" t="s">
        <v>20</v>
      </c>
      <c r="L1151">
        <f t="shared" si="17"/>
        <v>2</v>
      </c>
      <c r="M1151">
        <f>MATCH(H:H,价格表!$B$4:$B$35,0)</f>
        <v>25</v>
      </c>
      <c r="N1151" s="27">
        <f>IF(J1151&lt;=0.3,INDEX(价格表!$B$4:$I$31,M1151,2),IF(AND(J1151&gt;0.3,J1151&lt;=1),INDEX(价格表!$B$4:$I$31,M1151,3),IF(AND(J1151&gt;1,J1151&lt;=2.2),INDEX(价格表!$B$4:$I$31,M1151,4),IF(AND(J1151&gt;2.2,J1151&lt;=3.3),INDEX(价格表!$B$4:$I$31,M1151,5),IF(AND(J1151&gt;3.3,J1151&lt;=4),INDEX(价格表!$B$4:$I$31,M1151,6),IF(AND(J1151&gt;4,J1151&lt;=5.5),INDEX(价格表!$B$4:$I$31,M1151,7),IF(J1151&gt;5.5,2.6+INDEX(价格表!$B$4:$I$31,M1151,8)*L1151)))))))</f>
        <v>2.15</v>
      </c>
    </row>
    <row r="1152" spans="1:14">
      <c r="A1152" s="20">
        <v>4310939909207</v>
      </c>
      <c r="B1152" s="18" t="s">
        <v>16</v>
      </c>
      <c r="C1152" s="21">
        <v>20201212</v>
      </c>
      <c r="D1152" s="21">
        <v>610538201209</v>
      </c>
      <c r="E1152" s="21" t="s">
        <v>16</v>
      </c>
      <c r="F1152" s="21">
        <v>20201222</v>
      </c>
      <c r="G1152" s="21" t="s">
        <v>17</v>
      </c>
      <c r="H1152" s="21" t="s">
        <v>25</v>
      </c>
      <c r="I1152" s="21" t="s">
        <v>26</v>
      </c>
      <c r="J1152" s="21">
        <v>1.44</v>
      </c>
      <c r="K1152" s="21" t="s">
        <v>20</v>
      </c>
      <c r="L1152">
        <f t="shared" si="17"/>
        <v>2</v>
      </c>
      <c r="M1152">
        <f>MATCH(H:H,价格表!$B$4:$B$35,0)</f>
        <v>25</v>
      </c>
      <c r="N1152" s="27">
        <f>IF(J1152&lt;=0.3,INDEX(价格表!$B$4:$I$31,M1152,2),IF(AND(J1152&gt;0.3,J1152&lt;=1),INDEX(价格表!$B$4:$I$31,M1152,3),IF(AND(J1152&gt;1,J1152&lt;=2.2),INDEX(价格表!$B$4:$I$31,M1152,4),IF(AND(J1152&gt;2.2,J1152&lt;=3.3),INDEX(价格表!$B$4:$I$31,M1152,5),IF(AND(J1152&gt;3.3,J1152&lt;=4),INDEX(价格表!$B$4:$I$31,M1152,6),IF(AND(J1152&gt;4,J1152&lt;=5.5),INDEX(价格表!$B$4:$I$31,M1152,7),IF(J1152&gt;5.5,2.6+INDEX(价格表!$B$4:$I$31,M1152,8)*L1152)))))))</f>
        <v>2.15</v>
      </c>
    </row>
    <row r="1153" spans="1:14">
      <c r="A1153" s="20">
        <v>4310939909208</v>
      </c>
      <c r="B1153" s="18" t="s">
        <v>16</v>
      </c>
      <c r="C1153" s="21">
        <v>20201212</v>
      </c>
      <c r="D1153" s="21">
        <v>610538201209</v>
      </c>
      <c r="E1153" s="21" t="s">
        <v>16</v>
      </c>
      <c r="F1153" s="21">
        <v>20201222</v>
      </c>
      <c r="G1153" s="21" t="s">
        <v>17</v>
      </c>
      <c r="H1153" s="21" t="s">
        <v>75</v>
      </c>
      <c r="I1153" s="21" t="s">
        <v>221</v>
      </c>
      <c r="J1153" s="21">
        <v>1.44</v>
      </c>
      <c r="K1153" s="21" t="s">
        <v>20</v>
      </c>
      <c r="L1153">
        <f t="shared" si="17"/>
        <v>2</v>
      </c>
      <c r="M1153">
        <f>MATCH(H:H,价格表!$B$4:$B$35,0)</f>
        <v>24</v>
      </c>
      <c r="N1153" s="27">
        <f>IF(J1153&lt;=0.3,INDEX(价格表!$B$4:$I$31,M1153,2),IF(AND(J1153&gt;0.3,J1153&lt;=1),INDEX(价格表!$B$4:$I$31,M1153,3),IF(AND(J1153&gt;1,J1153&lt;=2.2),INDEX(价格表!$B$4:$I$31,M1153,4),IF(AND(J1153&gt;2.2,J1153&lt;=3.3),INDEX(价格表!$B$4:$I$31,M1153,5),IF(AND(J1153&gt;3.3,J1153&lt;=4),INDEX(价格表!$B$4:$I$31,M1153,6),IF(AND(J1153&gt;4,J1153&lt;=5.5),INDEX(价格表!$B$4:$I$31,M1153,7),IF(J1153&gt;5.5,2.6+INDEX(价格表!$B$4:$I$31,M1153,8)*L1153)))))))</f>
        <v>2.15</v>
      </c>
    </row>
    <row r="1154" spans="1:14">
      <c r="A1154" s="20">
        <v>4310939909209</v>
      </c>
      <c r="B1154" s="18" t="s">
        <v>16</v>
      </c>
      <c r="C1154" s="21">
        <v>20201212</v>
      </c>
      <c r="D1154" s="21">
        <v>610538201209</v>
      </c>
      <c r="E1154" s="21" t="s">
        <v>16</v>
      </c>
      <c r="F1154" s="21">
        <v>20201222</v>
      </c>
      <c r="G1154" s="21" t="s">
        <v>17</v>
      </c>
      <c r="H1154" s="21" t="s">
        <v>54</v>
      </c>
      <c r="I1154" s="21" t="s">
        <v>78</v>
      </c>
      <c r="J1154" s="21">
        <v>1.45</v>
      </c>
      <c r="K1154" s="21" t="s">
        <v>20</v>
      </c>
      <c r="L1154">
        <f t="shared" si="17"/>
        <v>2</v>
      </c>
      <c r="M1154">
        <f>MATCH(H:H,价格表!$B$4:$B$35,0)</f>
        <v>14</v>
      </c>
      <c r="N1154" s="27">
        <f>IF(J1154&lt;=0.3,INDEX(价格表!$B$4:$I$31,M1154,2),IF(AND(J1154&gt;0.3,J1154&lt;=1),INDEX(价格表!$B$4:$I$31,M1154,3),IF(AND(J1154&gt;1,J1154&lt;=2.2),INDEX(价格表!$B$4:$I$31,M1154,4),IF(AND(J1154&gt;2.2,J1154&lt;=3.3),INDEX(价格表!$B$4:$I$31,M1154,5),IF(AND(J1154&gt;3.3,J1154&lt;=4),INDEX(价格表!$B$4:$I$31,M1154,6),IF(AND(J1154&gt;4,J1154&lt;=5.5),INDEX(价格表!$B$4:$I$31,M1154,7),IF(J1154&gt;5.5,2.6+INDEX(价格表!$B$4:$I$31,M1154,8)*L1154)))))))</f>
        <v>2.15</v>
      </c>
    </row>
    <row r="1155" spans="1:14">
      <c r="A1155" s="20">
        <v>4310939909210</v>
      </c>
      <c r="B1155" s="18" t="s">
        <v>16</v>
      </c>
      <c r="C1155" s="21">
        <v>20201212</v>
      </c>
      <c r="D1155" s="21">
        <v>610538201209</v>
      </c>
      <c r="E1155" s="21" t="s">
        <v>16</v>
      </c>
      <c r="F1155" s="21">
        <v>20201222</v>
      </c>
      <c r="G1155" s="21" t="s">
        <v>17</v>
      </c>
      <c r="H1155" s="21" t="s">
        <v>37</v>
      </c>
      <c r="I1155" s="21" t="s">
        <v>265</v>
      </c>
      <c r="J1155" s="21">
        <v>1.46</v>
      </c>
      <c r="K1155" s="21" t="s">
        <v>20</v>
      </c>
      <c r="L1155">
        <f t="shared" si="17"/>
        <v>2</v>
      </c>
      <c r="M1155">
        <f>MATCH(H:H,价格表!$B$4:$B$35,0)</f>
        <v>12</v>
      </c>
      <c r="N1155" s="27">
        <f>IF(J1155&lt;=0.3,INDEX(价格表!$B$4:$I$31,M1155,2),IF(AND(J1155&gt;0.3,J1155&lt;=1),INDEX(价格表!$B$4:$I$31,M1155,3),IF(AND(J1155&gt;1,J1155&lt;=2.2),INDEX(价格表!$B$4:$I$31,M1155,4),IF(AND(J1155&gt;2.2,J1155&lt;=3.3),INDEX(价格表!$B$4:$I$31,M1155,5),IF(AND(J1155&gt;3.3,J1155&lt;=4),INDEX(价格表!$B$4:$I$31,M1155,6),IF(AND(J1155&gt;4,J1155&lt;=5.5),INDEX(价格表!$B$4:$I$31,M1155,7),IF(J1155&gt;5.5,2.6+INDEX(价格表!$B$4:$I$31,M1155,8)*L1155)))))))</f>
        <v>2.15</v>
      </c>
    </row>
    <row r="1156" spans="1:14">
      <c r="A1156" s="20">
        <v>4310939909211</v>
      </c>
      <c r="B1156" s="18" t="s">
        <v>16</v>
      </c>
      <c r="C1156" s="21">
        <v>20201212</v>
      </c>
      <c r="D1156" s="21">
        <v>610538201209</v>
      </c>
      <c r="E1156" s="21" t="s">
        <v>16</v>
      </c>
      <c r="F1156" s="21">
        <v>20201222</v>
      </c>
      <c r="G1156" s="21" t="s">
        <v>17</v>
      </c>
      <c r="H1156" s="21" t="s">
        <v>35</v>
      </c>
      <c r="I1156" s="21" t="s">
        <v>224</v>
      </c>
      <c r="J1156" s="21">
        <v>1.59</v>
      </c>
      <c r="K1156" s="21" t="s">
        <v>20</v>
      </c>
      <c r="L1156">
        <f t="shared" ref="L1156:L1219" si="18">ROUNDUP(J1156,0)</f>
        <v>2</v>
      </c>
      <c r="M1156">
        <f>MATCH(H:H,价格表!$B$4:$B$35,0)</f>
        <v>22</v>
      </c>
      <c r="N1156" s="27">
        <f>IF(J1156&lt;=0.3,INDEX(价格表!$B$4:$I$31,M1156,2),IF(AND(J1156&gt;0.3,J1156&lt;=1),INDEX(价格表!$B$4:$I$31,M1156,3),IF(AND(J1156&gt;1,J1156&lt;=2.2),INDEX(价格表!$B$4:$I$31,M1156,4),IF(AND(J1156&gt;2.2,J1156&lt;=3.3),INDEX(价格表!$B$4:$I$31,M1156,5),IF(AND(J1156&gt;3.3,J1156&lt;=4),INDEX(价格表!$B$4:$I$31,M1156,6),IF(AND(J1156&gt;4,J1156&lt;=5.5),INDEX(价格表!$B$4:$I$31,M1156,7),IF(J1156&gt;5.5,2.6+INDEX(价格表!$B$4:$I$31,M1156,8)*L1156)))))))</f>
        <v>2.15</v>
      </c>
    </row>
    <row r="1157" spans="1:14">
      <c r="A1157" s="20">
        <v>4310939910190</v>
      </c>
      <c r="B1157" s="18" t="s">
        <v>16</v>
      </c>
      <c r="C1157" s="21">
        <v>20201212</v>
      </c>
      <c r="D1157" s="21">
        <v>610538201209</v>
      </c>
      <c r="E1157" s="21" t="s">
        <v>16</v>
      </c>
      <c r="F1157" s="21">
        <v>20201222</v>
      </c>
      <c r="G1157" s="21" t="s">
        <v>17</v>
      </c>
      <c r="H1157" s="21" t="s">
        <v>45</v>
      </c>
      <c r="I1157" s="21" t="s">
        <v>143</v>
      </c>
      <c r="J1157" s="21">
        <v>1.46</v>
      </c>
      <c r="K1157" s="21" t="s">
        <v>20</v>
      </c>
      <c r="L1157">
        <f t="shared" si="18"/>
        <v>2</v>
      </c>
      <c r="M1157">
        <f>MATCH(H:H,价格表!$B$4:$B$35,0)</f>
        <v>9</v>
      </c>
      <c r="N1157" s="27">
        <f>IF(J1157&lt;=0.3,INDEX(价格表!$B$4:$I$31,M1157,2),IF(AND(J1157&gt;0.3,J1157&lt;=1),INDEX(价格表!$B$4:$I$31,M1157,3),IF(AND(J1157&gt;1,J1157&lt;=2.2),INDEX(价格表!$B$4:$I$31,M1157,4),IF(AND(J1157&gt;2.2,J1157&lt;=3.3),INDEX(价格表!$B$4:$I$31,M1157,5),IF(AND(J1157&gt;3.3,J1157&lt;=4),INDEX(价格表!$B$4:$I$31,M1157,6),IF(AND(J1157&gt;4,J1157&lt;=5.5),INDEX(价格表!$B$4:$I$31,M1157,7),IF(J1157&gt;5.5,2.6+INDEX(价格表!$B$4:$I$31,M1157,8)*L1157)))))))</f>
        <v>2.15</v>
      </c>
    </row>
    <row r="1158" spans="1:14">
      <c r="A1158" s="20">
        <v>4310939910191</v>
      </c>
      <c r="B1158" s="18" t="s">
        <v>16</v>
      </c>
      <c r="C1158" s="21">
        <v>20201212</v>
      </c>
      <c r="D1158" s="21">
        <v>610538201209</v>
      </c>
      <c r="E1158" s="21" t="s">
        <v>16</v>
      </c>
      <c r="F1158" s="21">
        <v>20201222</v>
      </c>
      <c r="G1158" s="21" t="s">
        <v>17</v>
      </c>
      <c r="H1158" s="21" t="s">
        <v>82</v>
      </c>
      <c r="I1158" s="21" t="s">
        <v>285</v>
      </c>
      <c r="J1158" s="21">
        <v>1.46</v>
      </c>
      <c r="K1158" s="21" t="s">
        <v>20</v>
      </c>
      <c r="L1158">
        <f t="shared" si="18"/>
        <v>2</v>
      </c>
      <c r="M1158">
        <f>MATCH(H:H,价格表!$B$4:$B$35,0)</f>
        <v>2</v>
      </c>
      <c r="N1158" s="27">
        <f>IF(J1158&lt;=0.3,INDEX(价格表!$B$4:$I$31,M1158,2),IF(AND(J1158&gt;0.3,J1158&lt;=1),INDEX(价格表!$B$4:$I$31,M1158,3),IF(AND(J1158&gt;1,J1158&lt;=2.2),INDEX(价格表!$B$4:$I$31,M1158,4),IF(AND(J1158&gt;2.2,J1158&lt;=3.3),INDEX(价格表!$B$4:$I$31,M1158,5),IF(AND(J1158&gt;3.3,J1158&lt;=4),INDEX(价格表!$B$4:$I$31,M1158,6),IF(AND(J1158&gt;4,J1158&lt;=5.5),INDEX(价格表!$B$4:$I$31,M1158,7),IF(J1158&gt;5.5,2.6+INDEX(价格表!$B$4:$I$31,M1158,8)*L1158)))))))</f>
        <v>2.15</v>
      </c>
    </row>
    <row r="1159" spans="1:14">
      <c r="A1159" s="20">
        <v>4310939910192</v>
      </c>
      <c r="B1159" s="18" t="s">
        <v>16</v>
      </c>
      <c r="C1159" s="21">
        <v>20201212</v>
      </c>
      <c r="D1159" s="21">
        <v>610538201209</v>
      </c>
      <c r="E1159" s="21" t="s">
        <v>16</v>
      </c>
      <c r="F1159" s="21">
        <v>20201222</v>
      </c>
      <c r="G1159" s="21" t="s">
        <v>17</v>
      </c>
      <c r="H1159" s="21" t="s">
        <v>27</v>
      </c>
      <c r="I1159" s="21" t="s">
        <v>176</v>
      </c>
      <c r="J1159" s="21">
        <v>1.45</v>
      </c>
      <c r="K1159" s="21" t="s">
        <v>20</v>
      </c>
      <c r="L1159">
        <f t="shared" si="18"/>
        <v>2</v>
      </c>
      <c r="M1159">
        <f>MATCH(H:H,价格表!$B$4:$B$35,0)</f>
        <v>3</v>
      </c>
      <c r="N1159" s="27">
        <f>IF(J1159&lt;=0.3,INDEX(价格表!$B$4:$I$31,M1159,2),IF(AND(J1159&gt;0.3,J1159&lt;=1),INDEX(价格表!$B$4:$I$31,M1159,3),IF(AND(J1159&gt;1,J1159&lt;=2.2),INDEX(价格表!$B$4:$I$31,M1159,4),IF(AND(J1159&gt;2.2,J1159&lt;=3.3),INDEX(价格表!$B$4:$I$31,M1159,5),IF(AND(J1159&gt;3.3,J1159&lt;=4),INDEX(价格表!$B$4:$I$31,M1159,6),IF(AND(J1159&gt;4,J1159&lt;=5.5),INDEX(价格表!$B$4:$I$31,M1159,7),IF(J1159&gt;5.5,2.6+INDEX(价格表!$B$4:$I$31,M1159,8)*L1159)))))))</f>
        <v>2.15</v>
      </c>
    </row>
    <row r="1160" spans="1:14">
      <c r="A1160" s="20">
        <v>4310939910195</v>
      </c>
      <c r="B1160" s="18" t="s">
        <v>16</v>
      </c>
      <c r="C1160" s="21">
        <v>20201212</v>
      </c>
      <c r="D1160" s="21">
        <v>610538201209</v>
      </c>
      <c r="E1160" s="21" t="s">
        <v>16</v>
      </c>
      <c r="F1160" s="21">
        <v>20201222</v>
      </c>
      <c r="G1160" s="21" t="s">
        <v>17</v>
      </c>
      <c r="H1160" s="21" t="s">
        <v>23</v>
      </c>
      <c r="I1160" s="21" t="s">
        <v>99</v>
      </c>
      <c r="J1160" s="21">
        <v>1.42</v>
      </c>
      <c r="K1160" s="21" t="s">
        <v>20</v>
      </c>
      <c r="L1160">
        <f t="shared" si="18"/>
        <v>2</v>
      </c>
      <c r="M1160">
        <f>MATCH(H:H,价格表!$B$4:$B$35,0)</f>
        <v>15</v>
      </c>
      <c r="N1160" s="27">
        <f>IF(J1160&lt;=0.3,INDEX(价格表!$B$4:$I$31,M1160,2),IF(AND(J1160&gt;0.3,J1160&lt;=1),INDEX(价格表!$B$4:$I$31,M1160,3),IF(AND(J1160&gt;1,J1160&lt;=2.2),INDEX(价格表!$B$4:$I$31,M1160,4),IF(AND(J1160&gt;2.2,J1160&lt;=3.3),INDEX(价格表!$B$4:$I$31,M1160,5),IF(AND(J1160&gt;3.3,J1160&lt;=4),INDEX(价格表!$B$4:$I$31,M1160,6),IF(AND(J1160&gt;4,J1160&lt;=5.5),INDEX(价格表!$B$4:$I$31,M1160,7),IF(J1160&gt;5.5,2.6+INDEX(价格表!$B$4:$I$31,M1160,8)*L1160)))))))</f>
        <v>2.15</v>
      </c>
    </row>
    <row r="1161" spans="1:14">
      <c r="A1161" s="20">
        <v>4310939910198</v>
      </c>
      <c r="B1161" s="18" t="s">
        <v>16</v>
      </c>
      <c r="C1161" s="21">
        <v>20201212</v>
      </c>
      <c r="D1161" s="21">
        <v>610538201209</v>
      </c>
      <c r="E1161" s="21" t="s">
        <v>16</v>
      </c>
      <c r="F1161" s="21">
        <v>20201222</v>
      </c>
      <c r="G1161" s="21" t="s">
        <v>17</v>
      </c>
      <c r="H1161" s="21" t="s">
        <v>88</v>
      </c>
      <c r="I1161" s="21" t="s">
        <v>101</v>
      </c>
      <c r="J1161" s="21">
        <v>1.49</v>
      </c>
      <c r="K1161" s="21" t="s">
        <v>20</v>
      </c>
      <c r="L1161">
        <f t="shared" si="18"/>
        <v>2</v>
      </c>
      <c r="M1161">
        <f>MATCH(H:H,价格表!$B$4:$B$35,0)</f>
        <v>19</v>
      </c>
      <c r="N1161" s="27">
        <f>IF(J1161&lt;=0.3,INDEX(价格表!$B$4:$I$31,M1161,2),IF(AND(J1161&gt;0.3,J1161&lt;=1),INDEX(价格表!$B$4:$I$31,M1161,3),IF(AND(J1161&gt;1,J1161&lt;=2.2),INDEX(价格表!$B$4:$I$31,M1161,4),IF(AND(J1161&gt;2.2,J1161&lt;=3.3),INDEX(价格表!$B$4:$I$31,M1161,5),IF(AND(J1161&gt;3.3,J1161&lt;=4),INDEX(价格表!$B$4:$I$31,M1161,6),IF(AND(J1161&gt;4,J1161&lt;=5.5),INDEX(价格表!$B$4:$I$31,M1161,7),IF(J1161&gt;5.5,2.6+INDEX(价格表!$B$4:$I$31,M1161,8)*L1161)))))))</f>
        <v>2.15</v>
      </c>
    </row>
    <row r="1162" spans="1:14">
      <c r="A1162" s="20">
        <v>4310939910199</v>
      </c>
      <c r="B1162" s="18" t="s">
        <v>16</v>
      </c>
      <c r="C1162" s="21">
        <v>20201212</v>
      </c>
      <c r="D1162" s="21">
        <v>610538201209</v>
      </c>
      <c r="E1162" s="21" t="s">
        <v>16</v>
      </c>
      <c r="F1162" s="21">
        <v>20201222</v>
      </c>
      <c r="G1162" s="21" t="s">
        <v>17</v>
      </c>
      <c r="H1162" s="21" t="s">
        <v>25</v>
      </c>
      <c r="I1162" s="21" t="s">
        <v>84</v>
      </c>
      <c r="J1162" s="21">
        <v>1.44</v>
      </c>
      <c r="K1162" s="21" t="s">
        <v>20</v>
      </c>
      <c r="L1162">
        <f t="shared" si="18"/>
        <v>2</v>
      </c>
      <c r="M1162">
        <f>MATCH(H:H,价格表!$B$4:$B$35,0)</f>
        <v>25</v>
      </c>
      <c r="N1162" s="27">
        <f>IF(J1162&lt;=0.3,INDEX(价格表!$B$4:$I$31,M1162,2),IF(AND(J1162&gt;0.3,J1162&lt;=1),INDEX(价格表!$B$4:$I$31,M1162,3),IF(AND(J1162&gt;1,J1162&lt;=2.2),INDEX(价格表!$B$4:$I$31,M1162,4),IF(AND(J1162&gt;2.2,J1162&lt;=3.3),INDEX(价格表!$B$4:$I$31,M1162,5),IF(AND(J1162&gt;3.3,J1162&lt;=4),INDEX(价格表!$B$4:$I$31,M1162,6),IF(AND(J1162&gt;4,J1162&lt;=5.5),INDEX(价格表!$B$4:$I$31,M1162,7),IF(J1162&gt;5.5,2.6+INDEX(价格表!$B$4:$I$31,M1162,8)*L1162)))))))</f>
        <v>2.15</v>
      </c>
    </row>
    <row r="1163" spans="1:14">
      <c r="A1163" s="20">
        <v>4310939910216</v>
      </c>
      <c r="B1163" s="18" t="s">
        <v>16</v>
      </c>
      <c r="C1163" s="21">
        <v>20201212</v>
      </c>
      <c r="D1163" s="21">
        <v>610538201209</v>
      </c>
      <c r="E1163" s="21" t="s">
        <v>16</v>
      </c>
      <c r="F1163" s="21">
        <v>20201222</v>
      </c>
      <c r="G1163" s="21" t="s">
        <v>17</v>
      </c>
      <c r="H1163" s="21" t="s">
        <v>63</v>
      </c>
      <c r="I1163" s="21" t="s">
        <v>187</v>
      </c>
      <c r="J1163" s="21">
        <v>1.44</v>
      </c>
      <c r="K1163" s="21" t="s">
        <v>20</v>
      </c>
      <c r="L1163">
        <f t="shared" si="18"/>
        <v>2</v>
      </c>
      <c r="M1163">
        <f>MATCH(H:H,价格表!$B$4:$B$35,0)</f>
        <v>21</v>
      </c>
      <c r="N1163" s="27">
        <f>IF(J1163&lt;=0.3,INDEX(价格表!$B$4:$I$31,M1163,2),IF(AND(J1163&gt;0.3,J1163&lt;=1),INDEX(价格表!$B$4:$I$31,M1163,3),IF(AND(J1163&gt;1,J1163&lt;=2.2),INDEX(价格表!$B$4:$I$31,M1163,4),IF(AND(J1163&gt;2.2,J1163&lt;=3.3),INDEX(价格表!$B$4:$I$31,M1163,5),IF(AND(J1163&gt;3.3,J1163&lt;=4),INDEX(价格表!$B$4:$I$31,M1163,6),IF(AND(J1163&gt;4,J1163&lt;=5.5),INDEX(价格表!$B$4:$I$31,M1163,7),IF(J1163&gt;5.5,2.6+INDEX(价格表!$B$4:$I$31,M1163,8)*L1163)))))))</f>
        <v>2.15</v>
      </c>
    </row>
    <row r="1164" spans="1:14">
      <c r="A1164" s="20">
        <v>4310939910218</v>
      </c>
      <c r="B1164" s="18" t="s">
        <v>16</v>
      </c>
      <c r="C1164" s="21">
        <v>20201212</v>
      </c>
      <c r="D1164" s="21">
        <v>610538201209</v>
      </c>
      <c r="E1164" s="21" t="s">
        <v>16</v>
      </c>
      <c r="F1164" s="21">
        <v>20201222</v>
      </c>
      <c r="G1164" s="21" t="s">
        <v>17</v>
      </c>
      <c r="H1164" s="21" t="s">
        <v>75</v>
      </c>
      <c r="I1164" s="21" t="s">
        <v>238</v>
      </c>
      <c r="J1164" s="21">
        <v>1.48</v>
      </c>
      <c r="K1164" s="21" t="s">
        <v>20</v>
      </c>
      <c r="L1164">
        <f t="shared" si="18"/>
        <v>2</v>
      </c>
      <c r="M1164">
        <f>MATCH(H:H,价格表!$B$4:$B$35,0)</f>
        <v>24</v>
      </c>
      <c r="N1164" s="27">
        <f>IF(J1164&lt;=0.3,INDEX(价格表!$B$4:$I$31,M1164,2),IF(AND(J1164&gt;0.3,J1164&lt;=1),INDEX(价格表!$B$4:$I$31,M1164,3),IF(AND(J1164&gt;1,J1164&lt;=2.2),INDEX(价格表!$B$4:$I$31,M1164,4),IF(AND(J1164&gt;2.2,J1164&lt;=3.3),INDEX(价格表!$B$4:$I$31,M1164,5),IF(AND(J1164&gt;3.3,J1164&lt;=4),INDEX(价格表!$B$4:$I$31,M1164,6),IF(AND(J1164&gt;4,J1164&lt;=5.5),INDEX(价格表!$B$4:$I$31,M1164,7),IF(J1164&gt;5.5,2.6+INDEX(价格表!$B$4:$I$31,M1164,8)*L1164)))))))</f>
        <v>2.15</v>
      </c>
    </row>
    <row r="1165" spans="1:14">
      <c r="A1165" s="20">
        <v>4310939910219</v>
      </c>
      <c r="B1165" s="18" t="s">
        <v>16</v>
      </c>
      <c r="C1165" s="21">
        <v>20201212</v>
      </c>
      <c r="D1165" s="21">
        <v>610538201209</v>
      </c>
      <c r="E1165" s="21" t="s">
        <v>16</v>
      </c>
      <c r="F1165" s="21">
        <v>20201222</v>
      </c>
      <c r="G1165" s="21" t="s">
        <v>17</v>
      </c>
      <c r="H1165" s="21" t="s">
        <v>23</v>
      </c>
      <c r="I1165" s="21" t="s">
        <v>99</v>
      </c>
      <c r="J1165" s="21">
        <v>1.43</v>
      </c>
      <c r="K1165" s="21" t="s">
        <v>20</v>
      </c>
      <c r="L1165">
        <f t="shared" si="18"/>
        <v>2</v>
      </c>
      <c r="M1165">
        <f>MATCH(H:H,价格表!$B$4:$B$35,0)</f>
        <v>15</v>
      </c>
      <c r="N1165" s="27">
        <f>IF(J1165&lt;=0.3,INDEX(价格表!$B$4:$I$31,M1165,2),IF(AND(J1165&gt;0.3,J1165&lt;=1),INDEX(价格表!$B$4:$I$31,M1165,3),IF(AND(J1165&gt;1,J1165&lt;=2.2),INDEX(价格表!$B$4:$I$31,M1165,4),IF(AND(J1165&gt;2.2,J1165&lt;=3.3),INDEX(价格表!$B$4:$I$31,M1165,5),IF(AND(J1165&gt;3.3,J1165&lt;=4),INDEX(价格表!$B$4:$I$31,M1165,6),IF(AND(J1165&gt;4,J1165&lt;=5.5),INDEX(价格表!$B$4:$I$31,M1165,7),IF(J1165&gt;5.5,2.6+INDEX(价格表!$B$4:$I$31,M1165,8)*L1165)))))))</f>
        <v>2.15</v>
      </c>
    </row>
    <row r="1166" spans="1:14">
      <c r="A1166" s="20">
        <v>4310939910220</v>
      </c>
      <c r="B1166" s="18" t="s">
        <v>16</v>
      </c>
      <c r="C1166" s="21">
        <v>20201212</v>
      </c>
      <c r="D1166" s="21">
        <v>610538201209</v>
      </c>
      <c r="E1166" s="21" t="s">
        <v>16</v>
      </c>
      <c r="F1166" s="21">
        <v>20201222</v>
      </c>
      <c r="G1166" s="21" t="s">
        <v>17</v>
      </c>
      <c r="H1166" s="21" t="s">
        <v>66</v>
      </c>
      <c r="I1166" s="21" t="s">
        <v>67</v>
      </c>
      <c r="J1166" s="21">
        <v>1.45</v>
      </c>
      <c r="K1166" s="21" t="s">
        <v>20</v>
      </c>
      <c r="L1166">
        <f t="shared" si="18"/>
        <v>2</v>
      </c>
      <c r="M1166">
        <f>MATCH(H:H,价格表!$B$4:$B$35,0)</f>
        <v>17</v>
      </c>
      <c r="N1166" s="27">
        <f>IF(J1166&lt;=0.3,INDEX(价格表!$B$4:$I$31,M1166,2),IF(AND(J1166&gt;0.3,J1166&lt;=1),INDEX(价格表!$B$4:$I$31,M1166,3),IF(AND(J1166&gt;1,J1166&lt;=2.2),INDEX(价格表!$B$4:$I$31,M1166,4),IF(AND(J1166&gt;2.2,J1166&lt;=3.3),INDEX(价格表!$B$4:$I$31,M1166,5),IF(AND(J1166&gt;3.3,J1166&lt;=4),INDEX(价格表!$B$4:$I$31,M1166,6),IF(AND(J1166&gt;4,J1166&lt;=5.5),INDEX(价格表!$B$4:$I$31,M1166,7),IF(J1166&gt;5.5,2.6+INDEX(价格表!$B$4:$I$31,M1166,8)*L1166)))))))</f>
        <v>2.15</v>
      </c>
    </row>
    <row r="1167" spans="1:14">
      <c r="A1167" s="20">
        <v>4310939910221</v>
      </c>
      <c r="B1167" s="18" t="s">
        <v>16</v>
      </c>
      <c r="C1167" s="21">
        <v>20201212</v>
      </c>
      <c r="D1167" s="21">
        <v>610538201209</v>
      </c>
      <c r="E1167" s="21" t="s">
        <v>16</v>
      </c>
      <c r="F1167" s="21">
        <v>20201222</v>
      </c>
      <c r="G1167" s="21" t="s">
        <v>17</v>
      </c>
      <c r="H1167" s="21" t="s">
        <v>18</v>
      </c>
      <c r="I1167" s="21" t="s">
        <v>53</v>
      </c>
      <c r="J1167" s="21">
        <v>1.43</v>
      </c>
      <c r="K1167" s="21" t="s">
        <v>20</v>
      </c>
      <c r="L1167">
        <f t="shared" si="18"/>
        <v>2</v>
      </c>
      <c r="M1167">
        <f>MATCH(H:H,价格表!$B$4:$B$35,0)</f>
        <v>1</v>
      </c>
      <c r="N1167" s="27">
        <f>IF(J1167&lt;=0.3,INDEX(价格表!$B$4:$I$31,M1167,2),IF(AND(J1167&gt;0.3,J1167&lt;=1),INDEX(价格表!$B$4:$I$31,M1167,3),IF(AND(J1167&gt;1,J1167&lt;=2.2),INDEX(价格表!$B$4:$I$31,M1167,4),IF(AND(J1167&gt;2.2,J1167&lt;=3.3),INDEX(价格表!$B$4:$I$31,M1167,5),IF(AND(J1167&gt;3.3,J1167&lt;=4),INDEX(价格表!$B$4:$I$31,M1167,6),IF(AND(J1167&gt;4,J1167&lt;=5.5),INDEX(价格表!$B$4:$I$31,M1167,7),IF(J1167&gt;5.5,2.6+INDEX(价格表!$B$4:$I$31,M1167,8)*L1167)))))))</f>
        <v>2.15</v>
      </c>
    </row>
    <row r="1168" spans="1:14">
      <c r="A1168" s="20">
        <v>4310939910222</v>
      </c>
      <c r="B1168" s="18" t="s">
        <v>16</v>
      </c>
      <c r="C1168" s="21">
        <v>20201212</v>
      </c>
      <c r="D1168" s="21">
        <v>610538201209</v>
      </c>
      <c r="E1168" s="21" t="s">
        <v>16</v>
      </c>
      <c r="F1168" s="21">
        <v>20201222</v>
      </c>
      <c r="G1168" s="21" t="s">
        <v>17</v>
      </c>
      <c r="H1168" s="21" t="s">
        <v>25</v>
      </c>
      <c r="I1168" s="21" t="s">
        <v>219</v>
      </c>
      <c r="J1168" s="21">
        <v>1.45</v>
      </c>
      <c r="K1168" s="21" t="s">
        <v>20</v>
      </c>
      <c r="L1168">
        <f t="shared" si="18"/>
        <v>2</v>
      </c>
      <c r="M1168">
        <f>MATCH(H:H,价格表!$B$4:$B$35,0)</f>
        <v>25</v>
      </c>
      <c r="N1168" s="27">
        <f>IF(J1168&lt;=0.3,INDEX(价格表!$B$4:$I$31,M1168,2),IF(AND(J1168&gt;0.3,J1168&lt;=1),INDEX(价格表!$B$4:$I$31,M1168,3),IF(AND(J1168&gt;1,J1168&lt;=2.2),INDEX(价格表!$B$4:$I$31,M1168,4),IF(AND(J1168&gt;2.2,J1168&lt;=3.3),INDEX(价格表!$B$4:$I$31,M1168,5),IF(AND(J1168&gt;3.3,J1168&lt;=4),INDEX(价格表!$B$4:$I$31,M1168,6),IF(AND(J1168&gt;4,J1168&lt;=5.5),INDEX(价格表!$B$4:$I$31,M1168,7),IF(J1168&gt;5.5,2.6+INDEX(价格表!$B$4:$I$31,M1168,8)*L1168)))))))</f>
        <v>2.15</v>
      </c>
    </row>
    <row r="1169" spans="1:14">
      <c r="A1169" s="20">
        <v>4310939910223</v>
      </c>
      <c r="B1169" s="18" t="s">
        <v>16</v>
      </c>
      <c r="C1169" s="21">
        <v>20201212</v>
      </c>
      <c r="D1169" s="21">
        <v>610538201209</v>
      </c>
      <c r="E1169" s="21" t="s">
        <v>16</v>
      </c>
      <c r="F1169" s="21">
        <v>20201222</v>
      </c>
      <c r="G1169" s="21" t="s">
        <v>17</v>
      </c>
      <c r="H1169" s="21" t="s">
        <v>73</v>
      </c>
      <c r="I1169" s="21" t="s">
        <v>93</v>
      </c>
      <c r="J1169" s="21">
        <v>1.45</v>
      </c>
      <c r="K1169" s="21" t="s">
        <v>20</v>
      </c>
      <c r="L1169">
        <f t="shared" si="18"/>
        <v>2</v>
      </c>
      <c r="M1169">
        <f>MATCH(H:H,价格表!$B$4:$B$35,0)</f>
        <v>7</v>
      </c>
      <c r="N1169" s="27">
        <f>IF(J1169&lt;=0.3,INDEX(价格表!$B$4:$I$31,M1169,2),IF(AND(J1169&gt;0.3,J1169&lt;=1),INDEX(价格表!$B$4:$I$31,M1169,3),IF(AND(J1169&gt;1,J1169&lt;=2.2),INDEX(价格表!$B$4:$I$31,M1169,4),IF(AND(J1169&gt;2.2,J1169&lt;=3.3),INDEX(价格表!$B$4:$I$31,M1169,5),IF(AND(J1169&gt;3.3,J1169&lt;=4),INDEX(价格表!$B$4:$I$31,M1169,6),IF(AND(J1169&gt;4,J1169&lt;=5.5),INDEX(价格表!$B$4:$I$31,M1169,7),IF(J1169&gt;5.5,2.6+INDEX(价格表!$B$4:$I$31,M1169,8)*L1169)))))))</f>
        <v>2.15</v>
      </c>
    </row>
    <row r="1170" spans="1:14">
      <c r="A1170" s="20">
        <v>4310939910224</v>
      </c>
      <c r="B1170" s="18" t="s">
        <v>16</v>
      </c>
      <c r="C1170" s="21">
        <v>20201212</v>
      </c>
      <c r="D1170" s="21">
        <v>610538201209</v>
      </c>
      <c r="E1170" s="21" t="s">
        <v>16</v>
      </c>
      <c r="F1170" s="21">
        <v>20201222</v>
      </c>
      <c r="G1170" s="21" t="s">
        <v>17</v>
      </c>
      <c r="H1170" s="21" t="s">
        <v>82</v>
      </c>
      <c r="I1170" s="21" t="s">
        <v>83</v>
      </c>
      <c r="J1170" s="21">
        <v>1.45</v>
      </c>
      <c r="K1170" s="21" t="s">
        <v>20</v>
      </c>
      <c r="L1170">
        <f t="shared" si="18"/>
        <v>2</v>
      </c>
      <c r="M1170">
        <f>MATCH(H:H,价格表!$B$4:$B$35,0)</f>
        <v>2</v>
      </c>
      <c r="N1170" s="27">
        <f>IF(J1170&lt;=0.3,INDEX(价格表!$B$4:$I$31,M1170,2),IF(AND(J1170&gt;0.3,J1170&lt;=1),INDEX(价格表!$B$4:$I$31,M1170,3),IF(AND(J1170&gt;1,J1170&lt;=2.2),INDEX(价格表!$B$4:$I$31,M1170,4),IF(AND(J1170&gt;2.2,J1170&lt;=3.3),INDEX(价格表!$B$4:$I$31,M1170,5),IF(AND(J1170&gt;3.3,J1170&lt;=4),INDEX(价格表!$B$4:$I$31,M1170,6),IF(AND(J1170&gt;4,J1170&lt;=5.5),INDEX(价格表!$B$4:$I$31,M1170,7),IF(J1170&gt;5.5,2.6+INDEX(价格表!$B$4:$I$31,M1170,8)*L1170)))))))</f>
        <v>2.15</v>
      </c>
    </row>
    <row r="1171" spans="1:14">
      <c r="A1171" s="20">
        <v>4310939910225</v>
      </c>
      <c r="B1171" s="18" t="s">
        <v>16</v>
      </c>
      <c r="C1171" s="21">
        <v>20201212</v>
      </c>
      <c r="D1171" s="21">
        <v>610538201209</v>
      </c>
      <c r="E1171" s="21" t="s">
        <v>16</v>
      </c>
      <c r="F1171" s="21">
        <v>20201222</v>
      </c>
      <c r="G1171" s="21" t="s">
        <v>17</v>
      </c>
      <c r="H1171" s="21" t="s">
        <v>39</v>
      </c>
      <c r="I1171" s="21" t="s">
        <v>40</v>
      </c>
      <c r="J1171" s="21">
        <v>1.44</v>
      </c>
      <c r="K1171" s="21" t="s">
        <v>20</v>
      </c>
      <c r="L1171">
        <f t="shared" si="18"/>
        <v>2</v>
      </c>
      <c r="M1171">
        <f>MATCH(H:H,价格表!$B$4:$B$35,0)</f>
        <v>23</v>
      </c>
      <c r="N1171" s="27">
        <f>IF(J1171&lt;=0.3,INDEX(价格表!$B$4:$I$31,M1171,2),IF(AND(J1171&gt;0.3,J1171&lt;=1),INDEX(价格表!$B$4:$I$31,M1171,3),IF(AND(J1171&gt;1,J1171&lt;=2.2),INDEX(价格表!$B$4:$I$31,M1171,4),IF(AND(J1171&gt;2.2,J1171&lt;=3.3),INDEX(价格表!$B$4:$I$31,M1171,5),IF(AND(J1171&gt;3.3,J1171&lt;=4),INDEX(价格表!$B$4:$I$31,M1171,6),IF(AND(J1171&gt;4,J1171&lt;=5.5),INDEX(价格表!$B$4:$I$31,M1171,7),IF(J1171&gt;5.5,2.6+INDEX(价格表!$B$4:$I$31,M1171,8)*L1171)))))))</f>
        <v>2.15</v>
      </c>
    </row>
    <row r="1172" spans="1:14">
      <c r="A1172" s="20">
        <v>4310939910244</v>
      </c>
      <c r="B1172" s="18" t="s">
        <v>16</v>
      </c>
      <c r="C1172" s="21">
        <v>20201212</v>
      </c>
      <c r="D1172" s="21">
        <v>610538201209</v>
      </c>
      <c r="E1172" s="21" t="s">
        <v>16</v>
      </c>
      <c r="F1172" s="21">
        <v>20201222</v>
      </c>
      <c r="G1172" s="21" t="s">
        <v>17</v>
      </c>
      <c r="H1172" s="21" t="s">
        <v>54</v>
      </c>
      <c r="I1172" s="21" t="s">
        <v>129</v>
      </c>
      <c r="J1172" s="21">
        <v>1.45</v>
      </c>
      <c r="K1172" s="21" t="s">
        <v>20</v>
      </c>
      <c r="L1172">
        <f t="shared" si="18"/>
        <v>2</v>
      </c>
      <c r="M1172">
        <f>MATCH(H:H,价格表!$B$4:$B$35,0)</f>
        <v>14</v>
      </c>
      <c r="N1172" s="27">
        <f>IF(J1172&lt;=0.3,INDEX(价格表!$B$4:$I$31,M1172,2),IF(AND(J1172&gt;0.3,J1172&lt;=1),INDEX(价格表!$B$4:$I$31,M1172,3),IF(AND(J1172&gt;1,J1172&lt;=2.2),INDEX(价格表!$B$4:$I$31,M1172,4),IF(AND(J1172&gt;2.2,J1172&lt;=3.3),INDEX(价格表!$B$4:$I$31,M1172,5),IF(AND(J1172&gt;3.3,J1172&lt;=4),INDEX(价格表!$B$4:$I$31,M1172,6),IF(AND(J1172&gt;4,J1172&lt;=5.5),INDEX(价格表!$B$4:$I$31,M1172,7),IF(J1172&gt;5.5,2.6+INDEX(价格表!$B$4:$I$31,M1172,8)*L1172)))))))</f>
        <v>2.15</v>
      </c>
    </row>
    <row r="1173" spans="1:14">
      <c r="A1173" s="20">
        <v>4310939910246</v>
      </c>
      <c r="B1173" s="18" t="s">
        <v>16</v>
      </c>
      <c r="C1173" s="21">
        <v>20201212</v>
      </c>
      <c r="D1173" s="21">
        <v>610538201209</v>
      </c>
      <c r="E1173" s="21" t="s">
        <v>16</v>
      </c>
      <c r="F1173" s="21">
        <v>20201222</v>
      </c>
      <c r="G1173" s="21" t="s">
        <v>17</v>
      </c>
      <c r="H1173" s="21" t="s">
        <v>39</v>
      </c>
      <c r="I1173" s="21" t="s">
        <v>235</v>
      </c>
      <c r="J1173" s="21">
        <v>1.47</v>
      </c>
      <c r="K1173" s="21" t="s">
        <v>20</v>
      </c>
      <c r="L1173">
        <f t="shared" si="18"/>
        <v>2</v>
      </c>
      <c r="M1173">
        <f>MATCH(H:H,价格表!$B$4:$B$35,0)</f>
        <v>23</v>
      </c>
      <c r="N1173" s="27">
        <f>IF(J1173&lt;=0.3,INDEX(价格表!$B$4:$I$31,M1173,2),IF(AND(J1173&gt;0.3,J1173&lt;=1),INDEX(价格表!$B$4:$I$31,M1173,3),IF(AND(J1173&gt;1,J1173&lt;=2.2),INDEX(价格表!$B$4:$I$31,M1173,4),IF(AND(J1173&gt;2.2,J1173&lt;=3.3),INDEX(价格表!$B$4:$I$31,M1173,5),IF(AND(J1173&gt;3.3,J1173&lt;=4),INDEX(价格表!$B$4:$I$31,M1173,6),IF(AND(J1173&gt;4,J1173&lt;=5.5),INDEX(价格表!$B$4:$I$31,M1173,7),IF(J1173&gt;5.5,2.6+INDEX(价格表!$B$4:$I$31,M1173,8)*L1173)))))))</f>
        <v>2.15</v>
      </c>
    </row>
    <row r="1174" spans="1:14">
      <c r="A1174" s="20">
        <v>4310939910247</v>
      </c>
      <c r="B1174" s="18" t="s">
        <v>16</v>
      </c>
      <c r="C1174" s="21">
        <v>20201212</v>
      </c>
      <c r="D1174" s="21">
        <v>610538201209</v>
      </c>
      <c r="E1174" s="21" t="s">
        <v>16</v>
      </c>
      <c r="F1174" s="21">
        <v>20201222</v>
      </c>
      <c r="G1174" s="21" t="s">
        <v>17</v>
      </c>
      <c r="H1174" s="21" t="s">
        <v>27</v>
      </c>
      <c r="I1174" s="21" t="s">
        <v>70</v>
      </c>
      <c r="J1174" s="21">
        <v>1.5</v>
      </c>
      <c r="K1174" s="21" t="s">
        <v>20</v>
      </c>
      <c r="L1174">
        <f t="shared" si="18"/>
        <v>2</v>
      </c>
      <c r="M1174">
        <f>MATCH(H:H,价格表!$B$4:$B$35,0)</f>
        <v>3</v>
      </c>
      <c r="N1174" s="27">
        <f>IF(J1174&lt;=0.3,INDEX(价格表!$B$4:$I$31,M1174,2),IF(AND(J1174&gt;0.3,J1174&lt;=1),INDEX(价格表!$B$4:$I$31,M1174,3),IF(AND(J1174&gt;1,J1174&lt;=2.2),INDEX(价格表!$B$4:$I$31,M1174,4),IF(AND(J1174&gt;2.2,J1174&lt;=3.3),INDEX(价格表!$B$4:$I$31,M1174,5),IF(AND(J1174&gt;3.3,J1174&lt;=4),INDEX(价格表!$B$4:$I$31,M1174,6),IF(AND(J1174&gt;4,J1174&lt;=5.5),INDEX(价格表!$B$4:$I$31,M1174,7),IF(J1174&gt;5.5,2.6+INDEX(价格表!$B$4:$I$31,M1174,8)*L1174)))))))</f>
        <v>2.15</v>
      </c>
    </row>
    <row r="1175" spans="1:14">
      <c r="A1175" s="20">
        <v>4310939910248</v>
      </c>
      <c r="B1175" s="18" t="s">
        <v>16</v>
      </c>
      <c r="C1175" s="21">
        <v>20201212</v>
      </c>
      <c r="D1175" s="21">
        <v>610538201209</v>
      </c>
      <c r="E1175" s="21" t="s">
        <v>16</v>
      </c>
      <c r="F1175" s="21">
        <v>20201222</v>
      </c>
      <c r="G1175" s="21" t="s">
        <v>17</v>
      </c>
      <c r="H1175" s="21" t="s">
        <v>25</v>
      </c>
      <c r="I1175" s="21" t="s">
        <v>203</v>
      </c>
      <c r="J1175" s="21">
        <v>1.45</v>
      </c>
      <c r="K1175" s="21" t="s">
        <v>20</v>
      </c>
      <c r="L1175">
        <f t="shared" si="18"/>
        <v>2</v>
      </c>
      <c r="M1175">
        <f>MATCH(H:H,价格表!$B$4:$B$35,0)</f>
        <v>25</v>
      </c>
      <c r="N1175" s="27">
        <f>IF(J1175&lt;=0.3,INDEX(价格表!$B$4:$I$31,M1175,2),IF(AND(J1175&gt;0.3,J1175&lt;=1),INDEX(价格表!$B$4:$I$31,M1175,3),IF(AND(J1175&gt;1,J1175&lt;=2.2),INDEX(价格表!$B$4:$I$31,M1175,4),IF(AND(J1175&gt;2.2,J1175&lt;=3.3),INDEX(价格表!$B$4:$I$31,M1175,5),IF(AND(J1175&gt;3.3,J1175&lt;=4),INDEX(价格表!$B$4:$I$31,M1175,6),IF(AND(J1175&gt;4,J1175&lt;=5.5),INDEX(价格表!$B$4:$I$31,M1175,7),IF(J1175&gt;5.5,2.6+INDEX(价格表!$B$4:$I$31,M1175,8)*L1175)))))))</f>
        <v>2.15</v>
      </c>
    </row>
    <row r="1176" spans="1:14">
      <c r="A1176" s="20">
        <v>4310939910249</v>
      </c>
      <c r="B1176" s="18" t="s">
        <v>16</v>
      </c>
      <c r="C1176" s="21">
        <v>20201212</v>
      </c>
      <c r="D1176" s="21">
        <v>610538201209</v>
      </c>
      <c r="E1176" s="21" t="s">
        <v>16</v>
      </c>
      <c r="F1176" s="21">
        <v>20201222</v>
      </c>
      <c r="G1176" s="21" t="s">
        <v>17</v>
      </c>
      <c r="H1176" s="21" t="s">
        <v>68</v>
      </c>
      <c r="I1176" s="21" t="s">
        <v>140</v>
      </c>
      <c r="J1176" s="21">
        <v>1.51</v>
      </c>
      <c r="K1176" s="21" t="s">
        <v>20</v>
      </c>
      <c r="L1176">
        <f t="shared" si="18"/>
        <v>2</v>
      </c>
      <c r="M1176">
        <f>MATCH(H:H,价格表!$B$4:$B$35,0)</f>
        <v>5</v>
      </c>
      <c r="N1176" s="27">
        <f>IF(J1176&lt;=0.3,INDEX(价格表!$B$4:$I$31,M1176,2),IF(AND(J1176&gt;0.3,J1176&lt;=1),INDEX(价格表!$B$4:$I$31,M1176,3),IF(AND(J1176&gt;1,J1176&lt;=2.2),INDEX(价格表!$B$4:$I$31,M1176,4),IF(AND(J1176&gt;2.2,J1176&lt;=3.3),INDEX(价格表!$B$4:$I$31,M1176,5),IF(AND(J1176&gt;3.3,J1176&lt;=4),INDEX(价格表!$B$4:$I$31,M1176,6),IF(AND(J1176&gt;4,J1176&lt;=5.5),INDEX(价格表!$B$4:$I$31,M1176,7),IF(J1176&gt;5.5,2.6+INDEX(价格表!$B$4:$I$31,M1176,8)*L1176)))))))</f>
        <v>2.15</v>
      </c>
    </row>
    <row r="1177" spans="1:14">
      <c r="A1177" s="20">
        <v>4310939910250</v>
      </c>
      <c r="B1177" s="18" t="s">
        <v>16</v>
      </c>
      <c r="C1177" s="21">
        <v>20201212</v>
      </c>
      <c r="D1177" s="21">
        <v>610538201209</v>
      </c>
      <c r="E1177" s="21" t="s">
        <v>16</v>
      </c>
      <c r="F1177" s="21">
        <v>20201222</v>
      </c>
      <c r="G1177" s="21" t="s">
        <v>17</v>
      </c>
      <c r="H1177" s="21" t="s">
        <v>82</v>
      </c>
      <c r="I1177" s="21" t="s">
        <v>83</v>
      </c>
      <c r="J1177" s="21">
        <v>1.45</v>
      </c>
      <c r="K1177" s="21" t="s">
        <v>20</v>
      </c>
      <c r="L1177">
        <f t="shared" si="18"/>
        <v>2</v>
      </c>
      <c r="M1177">
        <f>MATCH(H:H,价格表!$B$4:$B$35,0)</f>
        <v>2</v>
      </c>
      <c r="N1177" s="27">
        <f>IF(J1177&lt;=0.3,INDEX(价格表!$B$4:$I$31,M1177,2),IF(AND(J1177&gt;0.3,J1177&lt;=1),INDEX(价格表!$B$4:$I$31,M1177,3),IF(AND(J1177&gt;1,J1177&lt;=2.2),INDEX(价格表!$B$4:$I$31,M1177,4),IF(AND(J1177&gt;2.2,J1177&lt;=3.3),INDEX(价格表!$B$4:$I$31,M1177,5),IF(AND(J1177&gt;3.3,J1177&lt;=4),INDEX(价格表!$B$4:$I$31,M1177,6),IF(AND(J1177&gt;4,J1177&lt;=5.5),INDEX(价格表!$B$4:$I$31,M1177,7),IF(J1177&gt;5.5,2.6+INDEX(价格表!$B$4:$I$31,M1177,8)*L1177)))))))</f>
        <v>2.15</v>
      </c>
    </row>
    <row r="1178" spans="1:14">
      <c r="A1178" s="20">
        <v>4310939910251</v>
      </c>
      <c r="B1178" s="18" t="s">
        <v>16</v>
      </c>
      <c r="C1178" s="21">
        <v>20201212</v>
      </c>
      <c r="D1178" s="21">
        <v>610538201209</v>
      </c>
      <c r="E1178" s="21" t="s">
        <v>16</v>
      </c>
      <c r="F1178" s="21">
        <v>20201222</v>
      </c>
      <c r="G1178" s="21" t="s">
        <v>17</v>
      </c>
      <c r="H1178" s="21" t="s">
        <v>23</v>
      </c>
      <c r="I1178" s="21" t="s">
        <v>258</v>
      </c>
      <c r="J1178" s="21">
        <v>1.47</v>
      </c>
      <c r="K1178" s="21" t="s">
        <v>20</v>
      </c>
      <c r="L1178">
        <f t="shared" si="18"/>
        <v>2</v>
      </c>
      <c r="M1178">
        <f>MATCH(H:H,价格表!$B$4:$B$35,0)</f>
        <v>15</v>
      </c>
      <c r="N1178" s="27">
        <f>IF(J1178&lt;=0.3,INDEX(价格表!$B$4:$I$31,M1178,2),IF(AND(J1178&gt;0.3,J1178&lt;=1),INDEX(价格表!$B$4:$I$31,M1178,3),IF(AND(J1178&gt;1,J1178&lt;=2.2),INDEX(价格表!$B$4:$I$31,M1178,4),IF(AND(J1178&gt;2.2,J1178&lt;=3.3),INDEX(价格表!$B$4:$I$31,M1178,5),IF(AND(J1178&gt;3.3,J1178&lt;=4),INDEX(价格表!$B$4:$I$31,M1178,6),IF(AND(J1178&gt;4,J1178&lt;=5.5),INDEX(价格表!$B$4:$I$31,M1178,7),IF(J1178&gt;5.5,2.6+INDEX(价格表!$B$4:$I$31,M1178,8)*L1178)))))))</f>
        <v>2.15</v>
      </c>
    </row>
    <row r="1179" spans="1:14">
      <c r="A1179" s="20">
        <v>4310939910252</v>
      </c>
      <c r="B1179" s="18" t="s">
        <v>16</v>
      </c>
      <c r="C1179" s="21">
        <v>20201212</v>
      </c>
      <c r="D1179" s="21">
        <v>610538201209</v>
      </c>
      <c r="E1179" s="21" t="s">
        <v>16</v>
      </c>
      <c r="F1179" s="21">
        <v>20201222</v>
      </c>
      <c r="G1179" s="21" t="s">
        <v>17</v>
      </c>
      <c r="H1179" s="21" t="s">
        <v>39</v>
      </c>
      <c r="I1179" s="21" t="s">
        <v>182</v>
      </c>
      <c r="J1179" s="21">
        <v>1.45</v>
      </c>
      <c r="K1179" s="21" t="s">
        <v>20</v>
      </c>
      <c r="L1179">
        <f t="shared" si="18"/>
        <v>2</v>
      </c>
      <c r="M1179">
        <f>MATCH(H:H,价格表!$B$4:$B$35,0)</f>
        <v>23</v>
      </c>
      <c r="N1179" s="27">
        <f>IF(J1179&lt;=0.3,INDEX(价格表!$B$4:$I$31,M1179,2),IF(AND(J1179&gt;0.3,J1179&lt;=1),INDEX(价格表!$B$4:$I$31,M1179,3),IF(AND(J1179&gt;1,J1179&lt;=2.2),INDEX(价格表!$B$4:$I$31,M1179,4),IF(AND(J1179&gt;2.2,J1179&lt;=3.3),INDEX(价格表!$B$4:$I$31,M1179,5),IF(AND(J1179&gt;3.3,J1179&lt;=4),INDEX(价格表!$B$4:$I$31,M1179,6),IF(AND(J1179&gt;4,J1179&lt;=5.5),INDEX(价格表!$B$4:$I$31,M1179,7),IF(J1179&gt;5.5,2.6+INDEX(价格表!$B$4:$I$31,M1179,8)*L1179)))))))</f>
        <v>2.15</v>
      </c>
    </row>
    <row r="1180" spans="1:14">
      <c r="A1180" s="20">
        <v>4310939910253</v>
      </c>
      <c r="B1180" s="18" t="s">
        <v>16</v>
      </c>
      <c r="C1180" s="21">
        <v>20201212</v>
      </c>
      <c r="D1180" s="21">
        <v>610538201209</v>
      </c>
      <c r="E1180" s="21" t="s">
        <v>16</v>
      </c>
      <c r="F1180" s="21">
        <v>20201222</v>
      </c>
      <c r="G1180" s="21" t="s">
        <v>17</v>
      </c>
      <c r="H1180" s="21" t="s">
        <v>27</v>
      </c>
      <c r="I1180" s="21" t="s">
        <v>70</v>
      </c>
      <c r="J1180" s="21">
        <v>1.56</v>
      </c>
      <c r="K1180" s="21" t="s">
        <v>20</v>
      </c>
      <c r="L1180">
        <f t="shared" si="18"/>
        <v>2</v>
      </c>
      <c r="M1180">
        <f>MATCH(H:H,价格表!$B$4:$B$35,0)</f>
        <v>3</v>
      </c>
      <c r="N1180" s="27">
        <f>IF(J1180&lt;=0.3,INDEX(价格表!$B$4:$I$31,M1180,2),IF(AND(J1180&gt;0.3,J1180&lt;=1),INDEX(价格表!$B$4:$I$31,M1180,3),IF(AND(J1180&gt;1,J1180&lt;=2.2),INDEX(价格表!$B$4:$I$31,M1180,4),IF(AND(J1180&gt;2.2,J1180&lt;=3.3),INDEX(价格表!$B$4:$I$31,M1180,5),IF(AND(J1180&gt;3.3,J1180&lt;=4),INDEX(价格表!$B$4:$I$31,M1180,6),IF(AND(J1180&gt;4,J1180&lt;=5.5),INDEX(价格表!$B$4:$I$31,M1180,7),IF(J1180&gt;5.5,2.6+INDEX(价格表!$B$4:$I$31,M1180,8)*L1180)))))))</f>
        <v>2.15</v>
      </c>
    </row>
    <row r="1181" spans="1:14">
      <c r="A1181" s="20">
        <v>4310939910848</v>
      </c>
      <c r="B1181" s="18" t="s">
        <v>16</v>
      </c>
      <c r="C1181" s="21">
        <v>20201212</v>
      </c>
      <c r="D1181" s="21">
        <v>610538201209</v>
      </c>
      <c r="E1181" s="21" t="s">
        <v>16</v>
      </c>
      <c r="F1181" s="21">
        <v>20201222</v>
      </c>
      <c r="G1181" s="21" t="s">
        <v>17</v>
      </c>
      <c r="H1181" s="21" t="s">
        <v>73</v>
      </c>
      <c r="I1181" s="21" t="s">
        <v>215</v>
      </c>
      <c r="J1181" s="21">
        <v>1.49</v>
      </c>
      <c r="K1181" s="21" t="s">
        <v>20</v>
      </c>
      <c r="L1181">
        <f t="shared" si="18"/>
        <v>2</v>
      </c>
      <c r="M1181">
        <f>MATCH(H:H,价格表!$B$4:$B$35,0)</f>
        <v>7</v>
      </c>
      <c r="N1181" s="27">
        <f>IF(J1181&lt;=0.3,INDEX(价格表!$B$4:$I$31,M1181,2),IF(AND(J1181&gt;0.3,J1181&lt;=1),INDEX(价格表!$B$4:$I$31,M1181,3),IF(AND(J1181&gt;1,J1181&lt;=2.2),INDEX(价格表!$B$4:$I$31,M1181,4),IF(AND(J1181&gt;2.2,J1181&lt;=3.3),INDEX(价格表!$B$4:$I$31,M1181,5),IF(AND(J1181&gt;3.3,J1181&lt;=4),INDEX(价格表!$B$4:$I$31,M1181,6),IF(AND(J1181&gt;4,J1181&lt;=5.5),INDEX(价格表!$B$4:$I$31,M1181,7),IF(J1181&gt;5.5,2.6+INDEX(价格表!$B$4:$I$31,M1181,8)*L1181)))))))</f>
        <v>2.15</v>
      </c>
    </row>
    <row r="1182" spans="1:14">
      <c r="A1182" s="20">
        <v>4310939910849</v>
      </c>
      <c r="B1182" s="18" t="s">
        <v>16</v>
      </c>
      <c r="C1182" s="21">
        <v>20201212</v>
      </c>
      <c r="D1182" s="21">
        <v>610538201209</v>
      </c>
      <c r="E1182" s="21" t="s">
        <v>16</v>
      </c>
      <c r="F1182" s="21">
        <v>20201222</v>
      </c>
      <c r="G1182" s="21" t="s">
        <v>17</v>
      </c>
      <c r="H1182" s="21" t="s">
        <v>35</v>
      </c>
      <c r="I1182" s="21" t="s">
        <v>186</v>
      </c>
      <c r="J1182" s="21">
        <v>1.44</v>
      </c>
      <c r="K1182" s="21" t="s">
        <v>20</v>
      </c>
      <c r="L1182">
        <f t="shared" si="18"/>
        <v>2</v>
      </c>
      <c r="M1182">
        <f>MATCH(H:H,价格表!$B$4:$B$35,0)</f>
        <v>22</v>
      </c>
      <c r="N1182" s="27">
        <f>IF(J1182&lt;=0.3,INDEX(价格表!$B$4:$I$31,M1182,2),IF(AND(J1182&gt;0.3,J1182&lt;=1),INDEX(价格表!$B$4:$I$31,M1182,3),IF(AND(J1182&gt;1,J1182&lt;=2.2),INDEX(价格表!$B$4:$I$31,M1182,4),IF(AND(J1182&gt;2.2,J1182&lt;=3.3),INDEX(价格表!$B$4:$I$31,M1182,5),IF(AND(J1182&gt;3.3,J1182&lt;=4),INDEX(价格表!$B$4:$I$31,M1182,6),IF(AND(J1182&gt;4,J1182&lt;=5.5),INDEX(价格表!$B$4:$I$31,M1182,7),IF(J1182&gt;5.5,2.6+INDEX(价格表!$B$4:$I$31,M1182,8)*L1182)))))))</f>
        <v>2.15</v>
      </c>
    </row>
    <row r="1183" spans="1:14">
      <c r="A1183" s="20">
        <v>4310939910850</v>
      </c>
      <c r="B1183" s="18" t="s">
        <v>16</v>
      </c>
      <c r="C1183" s="21">
        <v>20201212</v>
      </c>
      <c r="D1183" s="21">
        <v>610538201209</v>
      </c>
      <c r="E1183" s="21" t="s">
        <v>16</v>
      </c>
      <c r="F1183" s="21">
        <v>20201222</v>
      </c>
      <c r="G1183" s="21" t="s">
        <v>17</v>
      </c>
      <c r="H1183" s="21" t="s">
        <v>21</v>
      </c>
      <c r="I1183" s="21" t="s">
        <v>109</v>
      </c>
      <c r="J1183" s="21">
        <v>1.45</v>
      </c>
      <c r="K1183" s="21" t="s">
        <v>20</v>
      </c>
      <c r="L1183">
        <f t="shared" si="18"/>
        <v>2</v>
      </c>
      <c r="M1183">
        <f>MATCH(H:H,价格表!$B$4:$B$35,0)</f>
        <v>20</v>
      </c>
      <c r="N1183" s="27">
        <f>IF(J1183&lt;=0.3,INDEX(价格表!$B$4:$I$31,M1183,2),IF(AND(J1183&gt;0.3,J1183&lt;=1),INDEX(价格表!$B$4:$I$31,M1183,3),IF(AND(J1183&gt;1,J1183&lt;=2.2),INDEX(价格表!$B$4:$I$31,M1183,4),IF(AND(J1183&gt;2.2,J1183&lt;=3.3),INDEX(价格表!$B$4:$I$31,M1183,5),IF(AND(J1183&gt;3.3,J1183&lt;=4),INDEX(价格表!$B$4:$I$31,M1183,6),IF(AND(J1183&gt;4,J1183&lt;=5.5),INDEX(价格表!$B$4:$I$31,M1183,7),IF(J1183&gt;5.5,2.6+INDEX(价格表!$B$4:$I$31,M1183,8)*L1183)))))))</f>
        <v>2.15</v>
      </c>
    </row>
    <row r="1184" spans="1:14">
      <c r="A1184" s="20">
        <v>4310939910852</v>
      </c>
      <c r="B1184" s="18" t="s">
        <v>16</v>
      </c>
      <c r="C1184" s="21">
        <v>20201212</v>
      </c>
      <c r="D1184" s="21">
        <v>610538201209</v>
      </c>
      <c r="E1184" s="21" t="s">
        <v>16</v>
      </c>
      <c r="F1184" s="21">
        <v>20201222</v>
      </c>
      <c r="G1184" s="21" t="s">
        <v>17</v>
      </c>
      <c r="H1184" s="21" t="s">
        <v>23</v>
      </c>
      <c r="I1184" s="21" t="s">
        <v>190</v>
      </c>
      <c r="J1184" s="21">
        <v>1.45</v>
      </c>
      <c r="K1184" s="21" t="s">
        <v>20</v>
      </c>
      <c r="L1184">
        <f t="shared" si="18"/>
        <v>2</v>
      </c>
      <c r="M1184">
        <f>MATCH(H:H,价格表!$B$4:$B$35,0)</f>
        <v>15</v>
      </c>
      <c r="N1184" s="27">
        <f>IF(J1184&lt;=0.3,INDEX(价格表!$B$4:$I$31,M1184,2),IF(AND(J1184&gt;0.3,J1184&lt;=1),INDEX(价格表!$B$4:$I$31,M1184,3),IF(AND(J1184&gt;1,J1184&lt;=2.2),INDEX(价格表!$B$4:$I$31,M1184,4),IF(AND(J1184&gt;2.2,J1184&lt;=3.3),INDEX(价格表!$B$4:$I$31,M1184,5),IF(AND(J1184&gt;3.3,J1184&lt;=4),INDEX(价格表!$B$4:$I$31,M1184,6),IF(AND(J1184&gt;4,J1184&lt;=5.5),INDEX(价格表!$B$4:$I$31,M1184,7),IF(J1184&gt;5.5,2.6+INDEX(价格表!$B$4:$I$31,M1184,8)*L1184)))))))</f>
        <v>2.15</v>
      </c>
    </row>
    <row r="1185" spans="1:14">
      <c r="A1185" s="20">
        <v>4310939910853</v>
      </c>
      <c r="B1185" s="18" t="s">
        <v>16</v>
      </c>
      <c r="C1185" s="21">
        <v>20201212</v>
      </c>
      <c r="D1185" s="21">
        <v>610538201209</v>
      </c>
      <c r="E1185" s="21" t="s">
        <v>16</v>
      </c>
      <c r="F1185" s="21">
        <v>20201222</v>
      </c>
      <c r="G1185" s="21" t="s">
        <v>17</v>
      </c>
      <c r="H1185" s="21" t="s">
        <v>158</v>
      </c>
      <c r="I1185" s="21" t="s">
        <v>159</v>
      </c>
      <c r="J1185" s="21">
        <v>1.42</v>
      </c>
      <c r="K1185" s="21" t="s">
        <v>20</v>
      </c>
      <c r="L1185">
        <f t="shared" si="18"/>
        <v>2</v>
      </c>
      <c r="M1185">
        <f>MATCH(H:H,价格表!$B$4:$B$35,0)</f>
        <v>31</v>
      </c>
      <c r="N1185" s="27">
        <f>L1185*12+3</f>
        <v>27</v>
      </c>
    </row>
    <row r="1186" spans="1:14">
      <c r="A1186" s="20">
        <v>4310939910854</v>
      </c>
      <c r="B1186" s="18" t="s">
        <v>16</v>
      </c>
      <c r="C1186" s="21">
        <v>20201212</v>
      </c>
      <c r="D1186" s="21">
        <v>610538201209</v>
      </c>
      <c r="E1186" s="21" t="s">
        <v>16</v>
      </c>
      <c r="F1186" s="21">
        <v>20201222</v>
      </c>
      <c r="G1186" s="21" t="s">
        <v>17</v>
      </c>
      <c r="H1186" s="21" t="s">
        <v>23</v>
      </c>
      <c r="I1186" s="21" t="s">
        <v>99</v>
      </c>
      <c r="J1186" s="21">
        <v>1.48</v>
      </c>
      <c r="K1186" s="21" t="s">
        <v>20</v>
      </c>
      <c r="L1186">
        <f t="shared" si="18"/>
        <v>2</v>
      </c>
      <c r="M1186">
        <f>MATCH(H:H,价格表!$B$4:$B$35,0)</f>
        <v>15</v>
      </c>
      <c r="N1186" s="27">
        <f>IF(J1186&lt;=0.3,INDEX(价格表!$B$4:$I$31,M1186,2),IF(AND(J1186&gt;0.3,J1186&lt;=1),INDEX(价格表!$B$4:$I$31,M1186,3),IF(AND(J1186&gt;1,J1186&lt;=2.2),INDEX(价格表!$B$4:$I$31,M1186,4),IF(AND(J1186&gt;2.2,J1186&lt;=3.3),INDEX(价格表!$B$4:$I$31,M1186,5),IF(AND(J1186&gt;3.3,J1186&lt;=4),INDEX(价格表!$B$4:$I$31,M1186,6),IF(AND(J1186&gt;4,J1186&lt;=5.5),INDEX(价格表!$B$4:$I$31,M1186,7),IF(J1186&gt;5.5,2.6+INDEX(价格表!$B$4:$I$31,M1186,8)*L1186)))))))</f>
        <v>2.15</v>
      </c>
    </row>
    <row r="1187" spans="1:14">
      <c r="A1187" s="20">
        <v>4310939910855</v>
      </c>
      <c r="B1187" s="18" t="s">
        <v>16</v>
      </c>
      <c r="C1187" s="21">
        <v>20201212</v>
      </c>
      <c r="D1187" s="21">
        <v>610538201209</v>
      </c>
      <c r="E1187" s="21" t="s">
        <v>16</v>
      </c>
      <c r="F1187" s="21">
        <v>20201222</v>
      </c>
      <c r="G1187" s="21" t="s">
        <v>17</v>
      </c>
      <c r="H1187" s="21" t="s">
        <v>39</v>
      </c>
      <c r="I1187" s="21" t="s">
        <v>81</v>
      </c>
      <c r="J1187" s="21">
        <v>1.47</v>
      </c>
      <c r="K1187" s="21" t="s">
        <v>20</v>
      </c>
      <c r="L1187">
        <f t="shared" si="18"/>
        <v>2</v>
      </c>
      <c r="M1187">
        <f>MATCH(H:H,价格表!$B$4:$B$35,0)</f>
        <v>23</v>
      </c>
      <c r="N1187" s="27">
        <f>IF(J1187&lt;=0.3,INDEX(价格表!$B$4:$I$31,M1187,2),IF(AND(J1187&gt;0.3,J1187&lt;=1),INDEX(价格表!$B$4:$I$31,M1187,3),IF(AND(J1187&gt;1,J1187&lt;=2.2),INDEX(价格表!$B$4:$I$31,M1187,4),IF(AND(J1187&gt;2.2,J1187&lt;=3.3),INDEX(价格表!$B$4:$I$31,M1187,5),IF(AND(J1187&gt;3.3,J1187&lt;=4),INDEX(价格表!$B$4:$I$31,M1187,6),IF(AND(J1187&gt;4,J1187&lt;=5.5),INDEX(价格表!$B$4:$I$31,M1187,7),IF(J1187&gt;5.5,2.6+INDEX(价格表!$B$4:$I$31,M1187,8)*L1187)))))))</f>
        <v>2.15</v>
      </c>
    </row>
    <row r="1188" spans="1:14">
      <c r="A1188" s="20">
        <v>4310939910856</v>
      </c>
      <c r="B1188" s="18" t="s">
        <v>16</v>
      </c>
      <c r="C1188" s="21">
        <v>20201212</v>
      </c>
      <c r="D1188" s="21">
        <v>610538201209</v>
      </c>
      <c r="E1188" s="21" t="s">
        <v>16</v>
      </c>
      <c r="F1188" s="21">
        <v>20201222</v>
      </c>
      <c r="G1188" s="21" t="s">
        <v>17</v>
      </c>
      <c r="H1188" s="21" t="s">
        <v>68</v>
      </c>
      <c r="I1188" s="21" t="s">
        <v>117</v>
      </c>
      <c r="J1188" s="21">
        <v>1.59</v>
      </c>
      <c r="K1188" s="21" t="s">
        <v>20</v>
      </c>
      <c r="L1188">
        <f t="shared" si="18"/>
        <v>2</v>
      </c>
      <c r="M1188">
        <f>MATCH(H:H,价格表!$B$4:$B$35,0)</f>
        <v>5</v>
      </c>
      <c r="N1188" s="27">
        <f>IF(J1188&lt;=0.3,INDEX(价格表!$B$4:$I$31,M1188,2),IF(AND(J1188&gt;0.3,J1188&lt;=1),INDEX(价格表!$B$4:$I$31,M1188,3),IF(AND(J1188&gt;1,J1188&lt;=2.2),INDEX(价格表!$B$4:$I$31,M1188,4),IF(AND(J1188&gt;2.2,J1188&lt;=3.3),INDEX(价格表!$B$4:$I$31,M1188,5),IF(AND(J1188&gt;3.3,J1188&lt;=4),INDEX(价格表!$B$4:$I$31,M1188,6),IF(AND(J1188&gt;4,J1188&lt;=5.5),INDEX(价格表!$B$4:$I$31,M1188,7),IF(J1188&gt;5.5,2.6+INDEX(价格表!$B$4:$I$31,M1188,8)*L1188)))))))</f>
        <v>2.15</v>
      </c>
    </row>
    <row r="1189" spans="1:14">
      <c r="A1189" s="20">
        <v>4310939910857</v>
      </c>
      <c r="B1189" s="18" t="s">
        <v>16</v>
      </c>
      <c r="C1189" s="21">
        <v>20201212</v>
      </c>
      <c r="D1189" s="21">
        <v>610538201209</v>
      </c>
      <c r="E1189" s="21" t="s">
        <v>16</v>
      </c>
      <c r="F1189" s="21">
        <v>20201222</v>
      </c>
      <c r="G1189" s="21" t="s">
        <v>17</v>
      </c>
      <c r="H1189" s="21" t="s">
        <v>25</v>
      </c>
      <c r="I1189" s="21" t="s">
        <v>26</v>
      </c>
      <c r="J1189" s="21">
        <v>1.44</v>
      </c>
      <c r="K1189" s="21" t="s">
        <v>20</v>
      </c>
      <c r="L1189">
        <f t="shared" si="18"/>
        <v>2</v>
      </c>
      <c r="M1189">
        <f>MATCH(H:H,价格表!$B$4:$B$35,0)</f>
        <v>25</v>
      </c>
      <c r="N1189" s="27">
        <f>IF(J1189&lt;=0.3,INDEX(价格表!$B$4:$I$31,M1189,2),IF(AND(J1189&gt;0.3,J1189&lt;=1),INDEX(价格表!$B$4:$I$31,M1189,3),IF(AND(J1189&gt;1,J1189&lt;=2.2),INDEX(价格表!$B$4:$I$31,M1189,4),IF(AND(J1189&gt;2.2,J1189&lt;=3.3),INDEX(价格表!$B$4:$I$31,M1189,5),IF(AND(J1189&gt;3.3,J1189&lt;=4),INDEX(价格表!$B$4:$I$31,M1189,6),IF(AND(J1189&gt;4,J1189&lt;=5.5),INDEX(价格表!$B$4:$I$31,M1189,7),IF(J1189&gt;5.5,2.6+INDEX(价格表!$B$4:$I$31,M1189,8)*L1189)))))))</f>
        <v>2.15</v>
      </c>
    </row>
    <row r="1190" spans="1:14">
      <c r="A1190" s="20">
        <v>4310939911431</v>
      </c>
      <c r="B1190" s="18" t="s">
        <v>16</v>
      </c>
      <c r="C1190" s="21">
        <v>20201212</v>
      </c>
      <c r="D1190" s="21">
        <v>610538201209</v>
      </c>
      <c r="E1190" s="21" t="s">
        <v>16</v>
      </c>
      <c r="F1190" s="21">
        <v>20201222</v>
      </c>
      <c r="G1190" s="21" t="s">
        <v>17</v>
      </c>
      <c r="H1190" s="21" t="s">
        <v>35</v>
      </c>
      <c r="I1190" s="21" t="s">
        <v>239</v>
      </c>
      <c r="J1190" s="21">
        <v>1.54</v>
      </c>
      <c r="K1190" s="21" t="s">
        <v>20</v>
      </c>
      <c r="L1190">
        <f t="shared" si="18"/>
        <v>2</v>
      </c>
      <c r="M1190">
        <f>MATCH(H:H,价格表!$B$4:$B$35,0)</f>
        <v>22</v>
      </c>
      <c r="N1190" s="27">
        <f>IF(J1190&lt;=0.3,INDEX(价格表!$B$4:$I$31,M1190,2),IF(AND(J1190&gt;0.3,J1190&lt;=1),INDEX(价格表!$B$4:$I$31,M1190,3),IF(AND(J1190&gt;1,J1190&lt;=2.2),INDEX(价格表!$B$4:$I$31,M1190,4),IF(AND(J1190&gt;2.2,J1190&lt;=3.3),INDEX(价格表!$B$4:$I$31,M1190,5),IF(AND(J1190&gt;3.3,J1190&lt;=4),INDEX(价格表!$B$4:$I$31,M1190,6),IF(AND(J1190&gt;4,J1190&lt;=5.5),INDEX(价格表!$B$4:$I$31,M1190,7),IF(J1190&gt;5.5,2.6+INDEX(价格表!$B$4:$I$31,M1190,8)*L1190)))))))</f>
        <v>2.15</v>
      </c>
    </row>
    <row r="1191" spans="1:14">
      <c r="A1191" s="20">
        <v>4310939911432</v>
      </c>
      <c r="B1191" s="18" t="s">
        <v>16</v>
      </c>
      <c r="C1191" s="21">
        <v>20201212</v>
      </c>
      <c r="D1191" s="21">
        <v>610538201209</v>
      </c>
      <c r="E1191" s="21" t="s">
        <v>16</v>
      </c>
      <c r="F1191" s="21">
        <v>20201222</v>
      </c>
      <c r="G1191" s="21" t="s">
        <v>17</v>
      </c>
      <c r="H1191" s="21" t="s">
        <v>23</v>
      </c>
      <c r="I1191" s="21" t="s">
        <v>98</v>
      </c>
      <c r="J1191" s="21">
        <v>1.45</v>
      </c>
      <c r="K1191" s="21" t="s">
        <v>20</v>
      </c>
      <c r="L1191">
        <f t="shared" si="18"/>
        <v>2</v>
      </c>
      <c r="M1191">
        <f>MATCH(H:H,价格表!$B$4:$B$35,0)</f>
        <v>15</v>
      </c>
      <c r="N1191" s="27">
        <f>IF(J1191&lt;=0.3,INDEX(价格表!$B$4:$I$31,M1191,2),IF(AND(J1191&gt;0.3,J1191&lt;=1),INDEX(价格表!$B$4:$I$31,M1191,3),IF(AND(J1191&gt;1,J1191&lt;=2.2),INDEX(价格表!$B$4:$I$31,M1191,4),IF(AND(J1191&gt;2.2,J1191&lt;=3.3),INDEX(价格表!$B$4:$I$31,M1191,5),IF(AND(J1191&gt;3.3,J1191&lt;=4),INDEX(价格表!$B$4:$I$31,M1191,6),IF(AND(J1191&gt;4,J1191&lt;=5.5),INDEX(价格表!$B$4:$I$31,M1191,7),IF(J1191&gt;5.5,2.6+INDEX(价格表!$B$4:$I$31,M1191,8)*L1191)))))))</f>
        <v>2.15</v>
      </c>
    </row>
    <row r="1192" spans="1:14">
      <c r="A1192" s="20">
        <v>4310939911433</v>
      </c>
      <c r="B1192" s="18" t="s">
        <v>16</v>
      </c>
      <c r="C1192" s="21">
        <v>20201212</v>
      </c>
      <c r="D1192" s="21">
        <v>610538201209</v>
      </c>
      <c r="E1192" s="21" t="s">
        <v>16</v>
      </c>
      <c r="F1192" s="21">
        <v>20201222</v>
      </c>
      <c r="G1192" s="21" t="s">
        <v>17</v>
      </c>
      <c r="H1192" s="21" t="s">
        <v>50</v>
      </c>
      <c r="I1192" s="21" t="s">
        <v>125</v>
      </c>
      <c r="J1192" s="21">
        <v>1.44</v>
      </c>
      <c r="K1192" s="21" t="s">
        <v>20</v>
      </c>
      <c r="L1192">
        <f t="shared" si="18"/>
        <v>2</v>
      </c>
      <c r="M1192">
        <f>MATCH(H:H,价格表!$B$4:$B$35,0)</f>
        <v>4</v>
      </c>
      <c r="N1192" s="27">
        <f>IF(J1192&lt;=0.3,INDEX(价格表!$B$4:$I$31,M1192,2),IF(AND(J1192&gt;0.3,J1192&lt;=1),INDEX(价格表!$B$4:$I$31,M1192,3),IF(AND(J1192&gt;1,J1192&lt;=2.2),INDEX(价格表!$B$4:$I$31,M1192,4),IF(AND(J1192&gt;2.2,J1192&lt;=3.3),INDEX(价格表!$B$4:$I$31,M1192,5),IF(AND(J1192&gt;3.3,J1192&lt;=4),INDEX(价格表!$B$4:$I$31,M1192,6),IF(AND(J1192&gt;4,J1192&lt;=5.5),INDEX(价格表!$B$4:$I$31,M1192,7),IF(J1192&gt;5.5,2.6+INDEX(价格表!$B$4:$I$31,M1192,8)*L1192)))))))</f>
        <v>2.15</v>
      </c>
    </row>
    <row r="1193" spans="1:14">
      <c r="A1193" s="20">
        <v>4310939911435</v>
      </c>
      <c r="B1193" s="18" t="s">
        <v>16</v>
      </c>
      <c r="C1193" s="21">
        <v>20201212</v>
      </c>
      <c r="D1193" s="21">
        <v>610538201209</v>
      </c>
      <c r="E1193" s="21" t="s">
        <v>16</v>
      </c>
      <c r="F1193" s="21">
        <v>20201222</v>
      </c>
      <c r="G1193" s="21" t="s">
        <v>17</v>
      </c>
      <c r="H1193" s="21" t="s">
        <v>39</v>
      </c>
      <c r="I1193" s="21" t="s">
        <v>40</v>
      </c>
      <c r="J1193" s="21">
        <v>1.46</v>
      </c>
      <c r="K1193" s="21" t="s">
        <v>20</v>
      </c>
      <c r="L1193">
        <f t="shared" si="18"/>
        <v>2</v>
      </c>
      <c r="M1193">
        <f>MATCH(H:H,价格表!$B$4:$B$35,0)</f>
        <v>23</v>
      </c>
      <c r="N1193" s="27">
        <f>IF(J1193&lt;=0.3,INDEX(价格表!$B$4:$I$31,M1193,2),IF(AND(J1193&gt;0.3,J1193&lt;=1),INDEX(价格表!$B$4:$I$31,M1193,3),IF(AND(J1193&gt;1,J1193&lt;=2.2),INDEX(价格表!$B$4:$I$31,M1193,4),IF(AND(J1193&gt;2.2,J1193&lt;=3.3),INDEX(价格表!$B$4:$I$31,M1193,5),IF(AND(J1193&gt;3.3,J1193&lt;=4),INDEX(价格表!$B$4:$I$31,M1193,6),IF(AND(J1193&gt;4,J1193&lt;=5.5),INDEX(价格表!$B$4:$I$31,M1193,7),IF(J1193&gt;5.5,2.6+INDEX(价格表!$B$4:$I$31,M1193,8)*L1193)))))))</f>
        <v>2.15</v>
      </c>
    </row>
    <row r="1194" spans="1:14">
      <c r="A1194" s="20">
        <v>4310939911436</v>
      </c>
      <c r="B1194" s="18" t="s">
        <v>16</v>
      </c>
      <c r="C1194" s="21">
        <v>20201212</v>
      </c>
      <c r="D1194" s="21">
        <v>610538201209</v>
      </c>
      <c r="E1194" s="21" t="s">
        <v>16</v>
      </c>
      <c r="F1194" s="21">
        <v>20201222</v>
      </c>
      <c r="G1194" s="21" t="s">
        <v>17</v>
      </c>
      <c r="H1194" s="21" t="s">
        <v>37</v>
      </c>
      <c r="I1194" s="21" t="s">
        <v>72</v>
      </c>
      <c r="J1194" s="21">
        <v>1.46</v>
      </c>
      <c r="K1194" s="21" t="s">
        <v>20</v>
      </c>
      <c r="L1194">
        <f t="shared" si="18"/>
        <v>2</v>
      </c>
      <c r="M1194">
        <f>MATCH(H:H,价格表!$B$4:$B$35,0)</f>
        <v>12</v>
      </c>
      <c r="N1194" s="27">
        <f>IF(J1194&lt;=0.3,INDEX(价格表!$B$4:$I$31,M1194,2),IF(AND(J1194&gt;0.3,J1194&lt;=1),INDEX(价格表!$B$4:$I$31,M1194,3),IF(AND(J1194&gt;1,J1194&lt;=2.2),INDEX(价格表!$B$4:$I$31,M1194,4),IF(AND(J1194&gt;2.2,J1194&lt;=3.3),INDEX(价格表!$B$4:$I$31,M1194,5),IF(AND(J1194&gt;3.3,J1194&lt;=4),INDEX(价格表!$B$4:$I$31,M1194,6),IF(AND(J1194&gt;4,J1194&lt;=5.5),INDEX(价格表!$B$4:$I$31,M1194,7),IF(J1194&gt;5.5,2.6+INDEX(价格表!$B$4:$I$31,M1194,8)*L1194)))))))</f>
        <v>2.15</v>
      </c>
    </row>
    <row r="1195" spans="1:14">
      <c r="A1195" s="20">
        <v>4310939911438</v>
      </c>
      <c r="B1195" s="18" t="s">
        <v>16</v>
      </c>
      <c r="C1195" s="21">
        <v>20201212</v>
      </c>
      <c r="D1195" s="21">
        <v>610538201209</v>
      </c>
      <c r="E1195" s="21" t="s">
        <v>16</v>
      </c>
      <c r="F1195" s="21">
        <v>20201222</v>
      </c>
      <c r="G1195" s="21" t="s">
        <v>17</v>
      </c>
      <c r="H1195" s="21" t="s">
        <v>35</v>
      </c>
      <c r="I1195" s="21" t="s">
        <v>102</v>
      </c>
      <c r="J1195" s="21">
        <v>1.46</v>
      </c>
      <c r="K1195" s="21" t="s">
        <v>20</v>
      </c>
      <c r="L1195">
        <f t="shared" si="18"/>
        <v>2</v>
      </c>
      <c r="M1195">
        <f>MATCH(H:H,价格表!$B$4:$B$35,0)</f>
        <v>22</v>
      </c>
      <c r="N1195" s="27">
        <f>IF(J1195&lt;=0.3,INDEX(价格表!$B$4:$I$31,M1195,2),IF(AND(J1195&gt;0.3,J1195&lt;=1),INDEX(价格表!$B$4:$I$31,M1195,3),IF(AND(J1195&gt;1,J1195&lt;=2.2),INDEX(价格表!$B$4:$I$31,M1195,4),IF(AND(J1195&gt;2.2,J1195&lt;=3.3),INDEX(价格表!$B$4:$I$31,M1195,5),IF(AND(J1195&gt;3.3,J1195&lt;=4),INDEX(价格表!$B$4:$I$31,M1195,6),IF(AND(J1195&gt;4,J1195&lt;=5.5),INDEX(价格表!$B$4:$I$31,M1195,7),IF(J1195&gt;5.5,2.6+INDEX(价格表!$B$4:$I$31,M1195,8)*L1195)))))))</f>
        <v>2.15</v>
      </c>
    </row>
    <row r="1196" spans="1:14">
      <c r="A1196" s="20">
        <v>4310939911440</v>
      </c>
      <c r="B1196" s="18" t="s">
        <v>16</v>
      </c>
      <c r="C1196" s="21">
        <v>20201212</v>
      </c>
      <c r="D1196" s="21">
        <v>610538201209</v>
      </c>
      <c r="E1196" s="21" t="s">
        <v>16</v>
      </c>
      <c r="F1196" s="21">
        <v>20201222</v>
      </c>
      <c r="G1196" s="21" t="s">
        <v>17</v>
      </c>
      <c r="H1196" s="21" t="s">
        <v>37</v>
      </c>
      <c r="I1196" s="21" t="s">
        <v>103</v>
      </c>
      <c r="J1196" s="21">
        <v>1.44</v>
      </c>
      <c r="K1196" s="21" t="s">
        <v>20</v>
      </c>
      <c r="L1196">
        <f t="shared" si="18"/>
        <v>2</v>
      </c>
      <c r="M1196">
        <f>MATCH(H:H,价格表!$B$4:$B$35,0)</f>
        <v>12</v>
      </c>
      <c r="N1196" s="27">
        <f>IF(J1196&lt;=0.3,INDEX(价格表!$B$4:$I$31,M1196,2),IF(AND(J1196&gt;0.3,J1196&lt;=1),INDEX(价格表!$B$4:$I$31,M1196,3),IF(AND(J1196&gt;1,J1196&lt;=2.2),INDEX(价格表!$B$4:$I$31,M1196,4),IF(AND(J1196&gt;2.2,J1196&lt;=3.3),INDEX(价格表!$B$4:$I$31,M1196,5),IF(AND(J1196&gt;3.3,J1196&lt;=4),INDEX(价格表!$B$4:$I$31,M1196,6),IF(AND(J1196&gt;4,J1196&lt;=5.5),INDEX(价格表!$B$4:$I$31,M1196,7),IF(J1196&gt;5.5,2.6+INDEX(价格表!$B$4:$I$31,M1196,8)*L1196)))))))</f>
        <v>2.15</v>
      </c>
    </row>
    <row r="1197" spans="1:14">
      <c r="A1197" s="20">
        <v>4310939911459</v>
      </c>
      <c r="B1197" s="18" t="s">
        <v>16</v>
      </c>
      <c r="C1197" s="21">
        <v>20201212</v>
      </c>
      <c r="D1197" s="21">
        <v>610538201209</v>
      </c>
      <c r="E1197" s="21" t="s">
        <v>16</v>
      </c>
      <c r="F1197" s="21">
        <v>20201222</v>
      </c>
      <c r="G1197" s="21" t="s">
        <v>17</v>
      </c>
      <c r="H1197" s="21" t="s">
        <v>27</v>
      </c>
      <c r="I1197" s="21" t="s">
        <v>85</v>
      </c>
      <c r="J1197" s="21">
        <v>1.44</v>
      </c>
      <c r="K1197" s="21" t="s">
        <v>20</v>
      </c>
      <c r="L1197">
        <f t="shared" si="18"/>
        <v>2</v>
      </c>
      <c r="M1197">
        <f>MATCH(H:H,价格表!$B$4:$B$35,0)</f>
        <v>3</v>
      </c>
      <c r="N1197" s="27">
        <f>IF(J1197&lt;=0.3,INDEX(价格表!$B$4:$I$31,M1197,2),IF(AND(J1197&gt;0.3,J1197&lt;=1),INDEX(价格表!$B$4:$I$31,M1197,3),IF(AND(J1197&gt;1,J1197&lt;=2.2),INDEX(价格表!$B$4:$I$31,M1197,4),IF(AND(J1197&gt;2.2,J1197&lt;=3.3),INDEX(价格表!$B$4:$I$31,M1197,5),IF(AND(J1197&gt;3.3,J1197&lt;=4),INDEX(价格表!$B$4:$I$31,M1197,6),IF(AND(J1197&gt;4,J1197&lt;=5.5),INDEX(价格表!$B$4:$I$31,M1197,7),IF(J1197&gt;5.5,2.6+INDEX(价格表!$B$4:$I$31,M1197,8)*L1197)))))))</f>
        <v>2.15</v>
      </c>
    </row>
    <row r="1198" spans="1:14">
      <c r="A1198" s="20">
        <v>4310939911460</v>
      </c>
      <c r="B1198" s="18" t="s">
        <v>16</v>
      </c>
      <c r="C1198" s="21">
        <v>20201212</v>
      </c>
      <c r="D1198" s="21">
        <v>610538201209</v>
      </c>
      <c r="E1198" s="21" t="s">
        <v>16</v>
      </c>
      <c r="F1198" s="21">
        <v>20201222</v>
      </c>
      <c r="G1198" s="21" t="s">
        <v>17</v>
      </c>
      <c r="H1198" s="21" t="s">
        <v>50</v>
      </c>
      <c r="I1198" s="21" t="s">
        <v>51</v>
      </c>
      <c r="J1198" s="21">
        <v>1.45</v>
      </c>
      <c r="K1198" s="21" t="s">
        <v>20</v>
      </c>
      <c r="L1198">
        <f t="shared" si="18"/>
        <v>2</v>
      </c>
      <c r="M1198">
        <f>MATCH(H:H,价格表!$B$4:$B$35,0)</f>
        <v>4</v>
      </c>
      <c r="N1198" s="27">
        <f>IF(J1198&lt;=0.3,INDEX(价格表!$B$4:$I$31,M1198,2),IF(AND(J1198&gt;0.3,J1198&lt;=1),INDEX(价格表!$B$4:$I$31,M1198,3),IF(AND(J1198&gt;1,J1198&lt;=2.2),INDEX(价格表!$B$4:$I$31,M1198,4),IF(AND(J1198&gt;2.2,J1198&lt;=3.3),INDEX(价格表!$B$4:$I$31,M1198,5),IF(AND(J1198&gt;3.3,J1198&lt;=4),INDEX(价格表!$B$4:$I$31,M1198,6),IF(AND(J1198&gt;4,J1198&lt;=5.5),INDEX(价格表!$B$4:$I$31,M1198,7),IF(J1198&gt;5.5,2.6+INDEX(价格表!$B$4:$I$31,M1198,8)*L1198)))))))</f>
        <v>2.15</v>
      </c>
    </row>
    <row r="1199" spans="1:14">
      <c r="A1199" s="20">
        <v>4310939911461</v>
      </c>
      <c r="B1199" s="18" t="s">
        <v>16</v>
      </c>
      <c r="C1199" s="21">
        <v>20201212</v>
      </c>
      <c r="D1199" s="21">
        <v>610538201209</v>
      </c>
      <c r="E1199" s="21" t="s">
        <v>16</v>
      </c>
      <c r="F1199" s="21">
        <v>20201222</v>
      </c>
      <c r="G1199" s="21" t="s">
        <v>17</v>
      </c>
      <c r="H1199" s="21" t="s">
        <v>21</v>
      </c>
      <c r="I1199" s="21" t="s">
        <v>179</v>
      </c>
      <c r="J1199" s="21">
        <v>1.45</v>
      </c>
      <c r="K1199" s="21" t="s">
        <v>20</v>
      </c>
      <c r="L1199">
        <f t="shared" si="18"/>
        <v>2</v>
      </c>
      <c r="M1199">
        <f>MATCH(H:H,价格表!$B$4:$B$35,0)</f>
        <v>20</v>
      </c>
      <c r="N1199" s="27">
        <f>IF(J1199&lt;=0.3,INDEX(价格表!$B$4:$I$31,M1199,2),IF(AND(J1199&gt;0.3,J1199&lt;=1),INDEX(价格表!$B$4:$I$31,M1199,3),IF(AND(J1199&gt;1,J1199&lt;=2.2),INDEX(价格表!$B$4:$I$31,M1199,4),IF(AND(J1199&gt;2.2,J1199&lt;=3.3),INDEX(价格表!$B$4:$I$31,M1199,5),IF(AND(J1199&gt;3.3,J1199&lt;=4),INDEX(价格表!$B$4:$I$31,M1199,6),IF(AND(J1199&gt;4,J1199&lt;=5.5),INDEX(价格表!$B$4:$I$31,M1199,7),IF(J1199&gt;5.5,2.6+INDEX(价格表!$B$4:$I$31,M1199,8)*L1199)))))))</f>
        <v>2.15</v>
      </c>
    </row>
    <row r="1200" spans="1:14">
      <c r="A1200" s="20">
        <v>4310939911462</v>
      </c>
      <c r="B1200" s="18" t="s">
        <v>16</v>
      </c>
      <c r="C1200" s="21">
        <v>20201212</v>
      </c>
      <c r="D1200" s="21">
        <v>610538201209</v>
      </c>
      <c r="E1200" s="21" t="s">
        <v>16</v>
      </c>
      <c r="F1200" s="21">
        <v>20201222</v>
      </c>
      <c r="G1200" s="21" t="s">
        <v>17</v>
      </c>
      <c r="H1200" s="21" t="s">
        <v>27</v>
      </c>
      <c r="I1200" s="21" t="s">
        <v>210</v>
      </c>
      <c r="J1200" s="21">
        <v>1.44</v>
      </c>
      <c r="K1200" s="21" t="s">
        <v>20</v>
      </c>
      <c r="L1200">
        <f t="shared" si="18"/>
        <v>2</v>
      </c>
      <c r="M1200">
        <f>MATCH(H:H,价格表!$B$4:$B$35,0)</f>
        <v>3</v>
      </c>
      <c r="N1200" s="27">
        <f>IF(J1200&lt;=0.3,INDEX(价格表!$B$4:$I$31,M1200,2),IF(AND(J1200&gt;0.3,J1200&lt;=1),INDEX(价格表!$B$4:$I$31,M1200,3),IF(AND(J1200&gt;1,J1200&lt;=2.2),INDEX(价格表!$B$4:$I$31,M1200,4),IF(AND(J1200&gt;2.2,J1200&lt;=3.3),INDEX(价格表!$B$4:$I$31,M1200,5),IF(AND(J1200&gt;3.3,J1200&lt;=4),INDEX(价格表!$B$4:$I$31,M1200,6),IF(AND(J1200&gt;4,J1200&lt;=5.5),INDEX(价格表!$B$4:$I$31,M1200,7),IF(J1200&gt;5.5,2.6+INDEX(价格表!$B$4:$I$31,M1200,8)*L1200)))))))</f>
        <v>2.15</v>
      </c>
    </row>
    <row r="1201" spans="1:14">
      <c r="A1201" s="20">
        <v>4310939911463</v>
      </c>
      <c r="B1201" s="18" t="s">
        <v>16</v>
      </c>
      <c r="C1201" s="21">
        <v>20201212</v>
      </c>
      <c r="D1201" s="21">
        <v>610538201209</v>
      </c>
      <c r="E1201" s="21" t="s">
        <v>16</v>
      </c>
      <c r="F1201" s="21">
        <v>20201222</v>
      </c>
      <c r="G1201" s="21" t="s">
        <v>17</v>
      </c>
      <c r="H1201" s="21" t="s">
        <v>23</v>
      </c>
      <c r="I1201" s="21" t="s">
        <v>286</v>
      </c>
      <c r="J1201" s="21">
        <v>1.45</v>
      </c>
      <c r="K1201" s="21" t="s">
        <v>20</v>
      </c>
      <c r="L1201">
        <f t="shared" si="18"/>
        <v>2</v>
      </c>
      <c r="M1201">
        <f>MATCH(H:H,价格表!$B$4:$B$35,0)</f>
        <v>15</v>
      </c>
      <c r="N1201" s="27">
        <f>IF(J1201&lt;=0.3,INDEX(价格表!$B$4:$I$31,M1201,2),IF(AND(J1201&gt;0.3,J1201&lt;=1),INDEX(价格表!$B$4:$I$31,M1201,3),IF(AND(J1201&gt;1,J1201&lt;=2.2),INDEX(价格表!$B$4:$I$31,M1201,4),IF(AND(J1201&gt;2.2,J1201&lt;=3.3),INDEX(价格表!$B$4:$I$31,M1201,5),IF(AND(J1201&gt;3.3,J1201&lt;=4),INDEX(价格表!$B$4:$I$31,M1201,6),IF(AND(J1201&gt;4,J1201&lt;=5.5),INDEX(价格表!$B$4:$I$31,M1201,7),IF(J1201&gt;5.5,2.6+INDEX(价格表!$B$4:$I$31,M1201,8)*L1201)))))))</f>
        <v>2.15</v>
      </c>
    </row>
    <row r="1202" spans="1:14">
      <c r="A1202" s="20">
        <v>4310939911465</v>
      </c>
      <c r="B1202" s="18" t="s">
        <v>16</v>
      </c>
      <c r="C1202" s="21">
        <v>20201212</v>
      </c>
      <c r="D1202" s="21">
        <v>610538201209</v>
      </c>
      <c r="E1202" s="21" t="s">
        <v>16</v>
      </c>
      <c r="F1202" s="21">
        <v>20201222</v>
      </c>
      <c r="G1202" s="21" t="s">
        <v>17</v>
      </c>
      <c r="H1202" s="21" t="s">
        <v>50</v>
      </c>
      <c r="I1202" s="21" t="s">
        <v>51</v>
      </c>
      <c r="J1202" s="21">
        <v>1.44</v>
      </c>
      <c r="K1202" s="21" t="s">
        <v>20</v>
      </c>
      <c r="L1202">
        <f t="shared" si="18"/>
        <v>2</v>
      </c>
      <c r="M1202">
        <f>MATCH(H:H,价格表!$B$4:$B$35,0)</f>
        <v>4</v>
      </c>
      <c r="N1202" s="27">
        <f>IF(J1202&lt;=0.3,INDEX(价格表!$B$4:$I$31,M1202,2),IF(AND(J1202&gt;0.3,J1202&lt;=1),INDEX(价格表!$B$4:$I$31,M1202,3),IF(AND(J1202&gt;1,J1202&lt;=2.2),INDEX(价格表!$B$4:$I$31,M1202,4),IF(AND(J1202&gt;2.2,J1202&lt;=3.3),INDEX(价格表!$B$4:$I$31,M1202,5),IF(AND(J1202&gt;3.3,J1202&lt;=4),INDEX(价格表!$B$4:$I$31,M1202,6),IF(AND(J1202&gt;4,J1202&lt;=5.5),INDEX(价格表!$B$4:$I$31,M1202,7),IF(J1202&gt;5.5,2.6+INDEX(价格表!$B$4:$I$31,M1202,8)*L1202)))))))</f>
        <v>2.15</v>
      </c>
    </row>
    <row r="1203" spans="1:14">
      <c r="A1203" s="20">
        <v>4310939911466</v>
      </c>
      <c r="B1203" s="18" t="s">
        <v>16</v>
      </c>
      <c r="C1203" s="21">
        <v>20201212</v>
      </c>
      <c r="D1203" s="21">
        <v>610538201209</v>
      </c>
      <c r="E1203" s="21" t="s">
        <v>16</v>
      </c>
      <c r="F1203" s="21">
        <v>20201222</v>
      </c>
      <c r="G1203" s="21" t="s">
        <v>17</v>
      </c>
      <c r="H1203" s="21" t="s">
        <v>45</v>
      </c>
      <c r="I1203" s="21" t="s">
        <v>137</v>
      </c>
      <c r="J1203" s="21">
        <v>1.46</v>
      </c>
      <c r="K1203" s="21" t="s">
        <v>20</v>
      </c>
      <c r="L1203">
        <f t="shared" si="18"/>
        <v>2</v>
      </c>
      <c r="M1203">
        <f>MATCH(H:H,价格表!$B$4:$B$35,0)</f>
        <v>9</v>
      </c>
      <c r="N1203" s="27">
        <f>IF(J1203&lt;=0.3,INDEX(价格表!$B$4:$I$31,M1203,2),IF(AND(J1203&gt;0.3,J1203&lt;=1),INDEX(价格表!$B$4:$I$31,M1203,3),IF(AND(J1203&gt;1,J1203&lt;=2.2),INDEX(价格表!$B$4:$I$31,M1203,4),IF(AND(J1203&gt;2.2,J1203&lt;=3.3),INDEX(价格表!$B$4:$I$31,M1203,5),IF(AND(J1203&gt;3.3,J1203&lt;=4),INDEX(价格表!$B$4:$I$31,M1203,6),IF(AND(J1203&gt;4,J1203&lt;=5.5),INDEX(价格表!$B$4:$I$31,M1203,7),IF(J1203&gt;5.5,2.6+INDEX(价格表!$B$4:$I$31,M1203,8)*L1203)))))))</f>
        <v>2.15</v>
      </c>
    </row>
    <row r="1204" spans="1:14">
      <c r="A1204" s="20">
        <v>4310939911467</v>
      </c>
      <c r="B1204" s="18" t="s">
        <v>16</v>
      </c>
      <c r="C1204" s="21">
        <v>20201212</v>
      </c>
      <c r="D1204" s="21">
        <v>610538201209</v>
      </c>
      <c r="E1204" s="21" t="s">
        <v>16</v>
      </c>
      <c r="F1204" s="21">
        <v>20201222</v>
      </c>
      <c r="G1204" s="21" t="s">
        <v>17</v>
      </c>
      <c r="H1204" s="21" t="s">
        <v>21</v>
      </c>
      <c r="I1204" s="21" t="s">
        <v>228</v>
      </c>
      <c r="J1204" s="21">
        <v>1.45</v>
      </c>
      <c r="K1204" s="21" t="s">
        <v>20</v>
      </c>
      <c r="L1204">
        <f t="shared" si="18"/>
        <v>2</v>
      </c>
      <c r="M1204">
        <f>MATCH(H:H,价格表!$B$4:$B$35,0)</f>
        <v>20</v>
      </c>
      <c r="N1204" s="27">
        <f>IF(J1204&lt;=0.3,INDEX(价格表!$B$4:$I$31,M1204,2),IF(AND(J1204&gt;0.3,J1204&lt;=1),INDEX(价格表!$B$4:$I$31,M1204,3),IF(AND(J1204&gt;1,J1204&lt;=2.2),INDEX(价格表!$B$4:$I$31,M1204,4),IF(AND(J1204&gt;2.2,J1204&lt;=3.3),INDEX(价格表!$B$4:$I$31,M1204,5),IF(AND(J1204&gt;3.3,J1204&lt;=4),INDEX(价格表!$B$4:$I$31,M1204,6),IF(AND(J1204&gt;4,J1204&lt;=5.5),INDEX(价格表!$B$4:$I$31,M1204,7),IF(J1204&gt;5.5,2.6+INDEX(价格表!$B$4:$I$31,M1204,8)*L1204)))))))</f>
        <v>2.15</v>
      </c>
    </row>
    <row r="1205" spans="1:14">
      <c r="A1205" s="20">
        <v>4310939911468</v>
      </c>
      <c r="B1205" s="18" t="s">
        <v>16</v>
      </c>
      <c r="C1205" s="21">
        <v>20201212</v>
      </c>
      <c r="D1205" s="21">
        <v>610538201209</v>
      </c>
      <c r="E1205" s="21" t="s">
        <v>16</v>
      </c>
      <c r="F1205" s="21">
        <v>20201222</v>
      </c>
      <c r="G1205" s="21" t="s">
        <v>17</v>
      </c>
      <c r="H1205" s="21" t="s">
        <v>88</v>
      </c>
      <c r="I1205" s="21" t="s">
        <v>89</v>
      </c>
      <c r="J1205" s="21">
        <v>1.44</v>
      </c>
      <c r="K1205" s="21" t="s">
        <v>20</v>
      </c>
      <c r="L1205">
        <f t="shared" si="18"/>
        <v>2</v>
      </c>
      <c r="M1205">
        <f>MATCH(H:H,价格表!$B$4:$B$35,0)</f>
        <v>19</v>
      </c>
      <c r="N1205" s="27">
        <f>IF(J1205&lt;=0.3,INDEX(价格表!$B$4:$I$31,M1205,2),IF(AND(J1205&gt;0.3,J1205&lt;=1),INDEX(价格表!$B$4:$I$31,M1205,3),IF(AND(J1205&gt;1,J1205&lt;=2.2),INDEX(价格表!$B$4:$I$31,M1205,4),IF(AND(J1205&gt;2.2,J1205&lt;=3.3),INDEX(价格表!$B$4:$I$31,M1205,5),IF(AND(J1205&gt;3.3,J1205&lt;=4),INDEX(价格表!$B$4:$I$31,M1205,6),IF(AND(J1205&gt;4,J1205&lt;=5.5),INDEX(价格表!$B$4:$I$31,M1205,7),IF(J1205&gt;5.5,2.6+INDEX(价格表!$B$4:$I$31,M1205,8)*L1205)))))))</f>
        <v>2.15</v>
      </c>
    </row>
    <row r="1206" spans="1:14">
      <c r="A1206" s="20">
        <v>4310939911945</v>
      </c>
      <c r="B1206" s="18" t="s">
        <v>16</v>
      </c>
      <c r="C1206" s="21">
        <v>20201212</v>
      </c>
      <c r="D1206" s="21">
        <v>610538201209</v>
      </c>
      <c r="E1206" s="21" t="s">
        <v>16</v>
      </c>
      <c r="F1206" s="21">
        <v>20201222</v>
      </c>
      <c r="G1206" s="21" t="s">
        <v>17</v>
      </c>
      <c r="H1206" s="21" t="s">
        <v>37</v>
      </c>
      <c r="I1206" s="21" t="s">
        <v>38</v>
      </c>
      <c r="J1206" s="21">
        <v>1.45</v>
      </c>
      <c r="K1206" s="21" t="s">
        <v>20</v>
      </c>
      <c r="L1206">
        <f t="shared" si="18"/>
        <v>2</v>
      </c>
      <c r="M1206">
        <f>MATCH(H:H,价格表!$B$4:$B$35,0)</f>
        <v>12</v>
      </c>
      <c r="N1206" s="27">
        <f>IF(J1206&lt;=0.3,INDEX(价格表!$B$4:$I$31,M1206,2),IF(AND(J1206&gt;0.3,J1206&lt;=1),INDEX(价格表!$B$4:$I$31,M1206,3),IF(AND(J1206&gt;1,J1206&lt;=2.2),INDEX(价格表!$B$4:$I$31,M1206,4),IF(AND(J1206&gt;2.2,J1206&lt;=3.3),INDEX(价格表!$B$4:$I$31,M1206,5),IF(AND(J1206&gt;3.3,J1206&lt;=4),INDEX(价格表!$B$4:$I$31,M1206,6),IF(AND(J1206&gt;4,J1206&lt;=5.5),INDEX(价格表!$B$4:$I$31,M1206,7),IF(J1206&gt;5.5,2.6+INDEX(价格表!$B$4:$I$31,M1206,8)*L1206)))))))</f>
        <v>2.15</v>
      </c>
    </row>
    <row r="1207" spans="1:14">
      <c r="A1207" s="20">
        <v>4310939911946</v>
      </c>
      <c r="B1207" s="18" t="s">
        <v>16</v>
      </c>
      <c r="C1207" s="21">
        <v>20201212</v>
      </c>
      <c r="D1207" s="21">
        <v>610538201209</v>
      </c>
      <c r="E1207" s="21" t="s">
        <v>16</v>
      </c>
      <c r="F1207" s="21">
        <v>20201222</v>
      </c>
      <c r="G1207" s="21" t="s">
        <v>17</v>
      </c>
      <c r="H1207" s="21" t="s">
        <v>25</v>
      </c>
      <c r="I1207" s="21" t="s">
        <v>199</v>
      </c>
      <c r="J1207" s="21">
        <v>1.45</v>
      </c>
      <c r="K1207" s="21" t="s">
        <v>20</v>
      </c>
      <c r="L1207">
        <f t="shared" si="18"/>
        <v>2</v>
      </c>
      <c r="M1207">
        <f>MATCH(H:H,价格表!$B$4:$B$35,0)</f>
        <v>25</v>
      </c>
      <c r="N1207" s="27">
        <f>IF(J1207&lt;=0.3,INDEX(价格表!$B$4:$I$31,M1207,2),IF(AND(J1207&gt;0.3,J1207&lt;=1),INDEX(价格表!$B$4:$I$31,M1207,3),IF(AND(J1207&gt;1,J1207&lt;=2.2),INDEX(价格表!$B$4:$I$31,M1207,4),IF(AND(J1207&gt;2.2,J1207&lt;=3.3),INDEX(价格表!$B$4:$I$31,M1207,5),IF(AND(J1207&gt;3.3,J1207&lt;=4),INDEX(价格表!$B$4:$I$31,M1207,6),IF(AND(J1207&gt;4,J1207&lt;=5.5),INDEX(价格表!$B$4:$I$31,M1207,7),IF(J1207&gt;5.5,2.6+INDEX(价格表!$B$4:$I$31,M1207,8)*L1207)))))))</f>
        <v>2.15</v>
      </c>
    </row>
    <row r="1208" spans="1:14">
      <c r="A1208" s="20">
        <v>4310939911949</v>
      </c>
      <c r="B1208" s="18" t="s">
        <v>16</v>
      </c>
      <c r="C1208" s="21">
        <v>20201212</v>
      </c>
      <c r="D1208" s="21">
        <v>610538201209</v>
      </c>
      <c r="E1208" s="21" t="s">
        <v>16</v>
      </c>
      <c r="F1208" s="21">
        <v>20201222</v>
      </c>
      <c r="G1208" s="21" t="s">
        <v>17</v>
      </c>
      <c r="H1208" s="21" t="s">
        <v>27</v>
      </c>
      <c r="I1208" s="21" t="s">
        <v>126</v>
      </c>
      <c r="J1208" s="21">
        <v>1.43</v>
      </c>
      <c r="K1208" s="21" t="s">
        <v>20</v>
      </c>
      <c r="L1208">
        <f t="shared" si="18"/>
        <v>2</v>
      </c>
      <c r="M1208">
        <f>MATCH(H:H,价格表!$B$4:$B$35,0)</f>
        <v>3</v>
      </c>
      <c r="N1208" s="27">
        <f>IF(J1208&lt;=0.3,INDEX(价格表!$B$4:$I$31,M1208,2),IF(AND(J1208&gt;0.3,J1208&lt;=1),INDEX(价格表!$B$4:$I$31,M1208,3),IF(AND(J1208&gt;1,J1208&lt;=2.2),INDEX(价格表!$B$4:$I$31,M1208,4),IF(AND(J1208&gt;2.2,J1208&lt;=3.3),INDEX(价格表!$B$4:$I$31,M1208,5),IF(AND(J1208&gt;3.3,J1208&lt;=4),INDEX(价格表!$B$4:$I$31,M1208,6),IF(AND(J1208&gt;4,J1208&lt;=5.5),INDEX(价格表!$B$4:$I$31,M1208,7),IF(J1208&gt;5.5,2.6+INDEX(价格表!$B$4:$I$31,M1208,8)*L1208)))))))</f>
        <v>2.15</v>
      </c>
    </row>
    <row r="1209" spans="1:14">
      <c r="A1209" s="20">
        <v>4310939911950</v>
      </c>
      <c r="B1209" s="18" t="s">
        <v>16</v>
      </c>
      <c r="C1209" s="21">
        <v>20201212</v>
      </c>
      <c r="D1209" s="21">
        <v>610538201209</v>
      </c>
      <c r="E1209" s="21" t="s">
        <v>16</v>
      </c>
      <c r="F1209" s="21">
        <v>20201222</v>
      </c>
      <c r="G1209" s="21" t="s">
        <v>17</v>
      </c>
      <c r="H1209" s="21" t="s">
        <v>45</v>
      </c>
      <c r="I1209" s="21" t="s">
        <v>172</v>
      </c>
      <c r="J1209" s="21">
        <v>1.43</v>
      </c>
      <c r="K1209" s="21" t="s">
        <v>20</v>
      </c>
      <c r="L1209">
        <f t="shared" si="18"/>
        <v>2</v>
      </c>
      <c r="M1209">
        <f>MATCH(H:H,价格表!$B$4:$B$35,0)</f>
        <v>9</v>
      </c>
      <c r="N1209" s="27">
        <f>IF(J1209&lt;=0.3,INDEX(价格表!$B$4:$I$31,M1209,2),IF(AND(J1209&gt;0.3,J1209&lt;=1),INDEX(价格表!$B$4:$I$31,M1209,3),IF(AND(J1209&gt;1,J1209&lt;=2.2),INDEX(价格表!$B$4:$I$31,M1209,4),IF(AND(J1209&gt;2.2,J1209&lt;=3.3),INDEX(价格表!$B$4:$I$31,M1209,5),IF(AND(J1209&gt;3.3,J1209&lt;=4),INDEX(价格表!$B$4:$I$31,M1209,6),IF(AND(J1209&gt;4,J1209&lt;=5.5),INDEX(价格表!$B$4:$I$31,M1209,7),IF(J1209&gt;5.5,2.6+INDEX(价格表!$B$4:$I$31,M1209,8)*L1209)))))))</f>
        <v>2.15</v>
      </c>
    </row>
    <row r="1210" spans="1:14">
      <c r="A1210" s="20">
        <v>4310939911951</v>
      </c>
      <c r="B1210" s="18" t="s">
        <v>16</v>
      </c>
      <c r="C1210" s="21">
        <v>20201212</v>
      </c>
      <c r="D1210" s="21">
        <v>610538201209</v>
      </c>
      <c r="E1210" s="21" t="s">
        <v>16</v>
      </c>
      <c r="F1210" s="21">
        <v>20201222</v>
      </c>
      <c r="G1210" s="21" t="s">
        <v>17</v>
      </c>
      <c r="H1210" s="21" t="s">
        <v>56</v>
      </c>
      <c r="I1210" s="21" t="s">
        <v>57</v>
      </c>
      <c r="J1210" s="21">
        <v>1.44</v>
      </c>
      <c r="K1210" s="21" t="s">
        <v>20</v>
      </c>
      <c r="L1210">
        <f t="shared" si="18"/>
        <v>2</v>
      </c>
      <c r="M1210">
        <f>MATCH(H:H,价格表!$B$4:$B$35,0)</f>
        <v>11</v>
      </c>
      <c r="N1210" s="27">
        <f>IF(J1210&lt;=0.3,INDEX(价格表!$B$4:$I$31,M1210,2),IF(AND(J1210&gt;0.3,J1210&lt;=1),INDEX(价格表!$B$4:$I$31,M1210,3),IF(AND(J1210&gt;1,J1210&lt;=2.2),INDEX(价格表!$B$4:$I$31,M1210,4),IF(AND(J1210&gt;2.2,J1210&lt;=3.3),INDEX(价格表!$B$4:$I$31,M1210,5),IF(AND(J1210&gt;3.3,J1210&lt;=4),INDEX(价格表!$B$4:$I$31,M1210,6),IF(AND(J1210&gt;4,J1210&lt;=5.5),INDEX(价格表!$B$4:$I$31,M1210,7),IF(J1210&gt;5.5,2.6+INDEX(价格表!$B$4:$I$31,M1210,8)*L1210)))))))</f>
        <v>2.15</v>
      </c>
    </row>
    <row r="1211" spans="1:14">
      <c r="A1211" s="20">
        <v>4310939911952</v>
      </c>
      <c r="B1211" s="18" t="s">
        <v>16</v>
      </c>
      <c r="C1211" s="21">
        <v>20201212</v>
      </c>
      <c r="D1211" s="21">
        <v>610538201209</v>
      </c>
      <c r="E1211" s="21" t="s">
        <v>16</v>
      </c>
      <c r="F1211" s="21">
        <v>20201222</v>
      </c>
      <c r="G1211" s="21" t="s">
        <v>17</v>
      </c>
      <c r="H1211" s="21" t="s">
        <v>27</v>
      </c>
      <c r="I1211" s="21" t="s">
        <v>128</v>
      </c>
      <c r="J1211" s="21">
        <v>1.47</v>
      </c>
      <c r="K1211" s="21" t="s">
        <v>20</v>
      </c>
      <c r="L1211">
        <f t="shared" si="18"/>
        <v>2</v>
      </c>
      <c r="M1211">
        <f>MATCH(H:H,价格表!$B$4:$B$35,0)</f>
        <v>3</v>
      </c>
      <c r="N1211" s="27">
        <f>IF(J1211&lt;=0.3,INDEX(价格表!$B$4:$I$31,M1211,2),IF(AND(J1211&gt;0.3,J1211&lt;=1),INDEX(价格表!$B$4:$I$31,M1211,3),IF(AND(J1211&gt;1,J1211&lt;=2.2),INDEX(价格表!$B$4:$I$31,M1211,4),IF(AND(J1211&gt;2.2,J1211&lt;=3.3),INDEX(价格表!$B$4:$I$31,M1211,5),IF(AND(J1211&gt;3.3,J1211&lt;=4),INDEX(价格表!$B$4:$I$31,M1211,6),IF(AND(J1211&gt;4,J1211&lt;=5.5),INDEX(价格表!$B$4:$I$31,M1211,7),IF(J1211&gt;5.5,2.6+INDEX(价格表!$B$4:$I$31,M1211,8)*L1211)))))))</f>
        <v>2.15</v>
      </c>
    </row>
    <row r="1212" spans="1:14">
      <c r="A1212" s="20">
        <v>4310939911953</v>
      </c>
      <c r="B1212" s="18" t="s">
        <v>16</v>
      </c>
      <c r="C1212" s="21">
        <v>20201212</v>
      </c>
      <c r="D1212" s="21">
        <v>610538201209</v>
      </c>
      <c r="E1212" s="21" t="s">
        <v>16</v>
      </c>
      <c r="F1212" s="21">
        <v>20201222</v>
      </c>
      <c r="G1212" s="21" t="s">
        <v>17</v>
      </c>
      <c r="H1212" s="21" t="s">
        <v>27</v>
      </c>
      <c r="I1212" s="21" t="s">
        <v>28</v>
      </c>
      <c r="J1212" s="21">
        <v>1.5</v>
      </c>
      <c r="K1212" s="21" t="s">
        <v>20</v>
      </c>
      <c r="L1212">
        <f t="shared" si="18"/>
        <v>2</v>
      </c>
      <c r="M1212">
        <f>MATCH(H:H,价格表!$B$4:$B$35,0)</f>
        <v>3</v>
      </c>
      <c r="N1212" s="27">
        <f>IF(J1212&lt;=0.3,INDEX(价格表!$B$4:$I$31,M1212,2),IF(AND(J1212&gt;0.3,J1212&lt;=1),INDEX(价格表!$B$4:$I$31,M1212,3),IF(AND(J1212&gt;1,J1212&lt;=2.2),INDEX(价格表!$B$4:$I$31,M1212,4),IF(AND(J1212&gt;2.2,J1212&lt;=3.3),INDEX(价格表!$B$4:$I$31,M1212,5),IF(AND(J1212&gt;3.3,J1212&lt;=4),INDEX(价格表!$B$4:$I$31,M1212,6),IF(AND(J1212&gt;4,J1212&lt;=5.5),INDEX(价格表!$B$4:$I$31,M1212,7),IF(J1212&gt;5.5,2.6+INDEX(价格表!$B$4:$I$31,M1212,8)*L1212)))))))</f>
        <v>2.15</v>
      </c>
    </row>
    <row r="1213" spans="1:14">
      <c r="A1213" s="20">
        <v>4310939911954</v>
      </c>
      <c r="B1213" s="18" t="s">
        <v>16</v>
      </c>
      <c r="C1213" s="21">
        <v>20201212</v>
      </c>
      <c r="D1213" s="21">
        <v>610538201209</v>
      </c>
      <c r="E1213" s="21" t="s">
        <v>16</v>
      </c>
      <c r="F1213" s="21">
        <v>20201222</v>
      </c>
      <c r="G1213" s="21" t="s">
        <v>17</v>
      </c>
      <c r="H1213" s="21" t="s">
        <v>45</v>
      </c>
      <c r="I1213" s="21" t="s">
        <v>48</v>
      </c>
      <c r="J1213" s="21">
        <v>1.68</v>
      </c>
      <c r="K1213" s="21" t="s">
        <v>20</v>
      </c>
      <c r="L1213">
        <f t="shared" si="18"/>
        <v>2</v>
      </c>
      <c r="M1213">
        <f>MATCH(H:H,价格表!$B$4:$B$35,0)</f>
        <v>9</v>
      </c>
      <c r="N1213" s="27">
        <f>IF(J1213&lt;=0.3,INDEX(价格表!$B$4:$I$31,M1213,2),IF(AND(J1213&gt;0.3,J1213&lt;=1),INDEX(价格表!$B$4:$I$31,M1213,3),IF(AND(J1213&gt;1,J1213&lt;=2.2),INDEX(价格表!$B$4:$I$31,M1213,4),IF(AND(J1213&gt;2.2,J1213&lt;=3.3),INDEX(价格表!$B$4:$I$31,M1213,5),IF(AND(J1213&gt;3.3,J1213&lt;=4),INDEX(价格表!$B$4:$I$31,M1213,6),IF(AND(J1213&gt;4,J1213&lt;=5.5),INDEX(价格表!$B$4:$I$31,M1213,7),IF(J1213&gt;5.5,2.6+INDEX(价格表!$B$4:$I$31,M1213,8)*L1213)))))))</f>
        <v>2.15</v>
      </c>
    </row>
    <row r="1214" spans="1:14">
      <c r="A1214" s="20">
        <v>4310939912531</v>
      </c>
      <c r="B1214" s="18" t="s">
        <v>16</v>
      </c>
      <c r="C1214" s="21">
        <v>20201212</v>
      </c>
      <c r="D1214" s="21">
        <v>610538201209</v>
      </c>
      <c r="E1214" s="21" t="s">
        <v>16</v>
      </c>
      <c r="F1214" s="21">
        <v>20201222</v>
      </c>
      <c r="G1214" s="21" t="s">
        <v>17</v>
      </c>
      <c r="H1214" s="21" t="s">
        <v>68</v>
      </c>
      <c r="I1214" s="21" t="s">
        <v>97</v>
      </c>
      <c r="J1214" s="21">
        <v>1.6</v>
      </c>
      <c r="K1214" s="21" t="s">
        <v>20</v>
      </c>
      <c r="L1214">
        <f t="shared" si="18"/>
        <v>2</v>
      </c>
      <c r="M1214">
        <f>MATCH(H:H,价格表!$B$4:$B$35,0)</f>
        <v>5</v>
      </c>
      <c r="N1214" s="27">
        <f>IF(J1214&lt;=0.3,INDEX(价格表!$B$4:$I$31,M1214,2),IF(AND(J1214&gt;0.3,J1214&lt;=1),INDEX(价格表!$B$4:$I$31,M1214,3),IF(AND(J1214&gt;1,J1214&lt;=2.2),INDEX(价格表!$B$4:$I$31,M1214,4),IF(AND(J1214&gt;2.2,J1214&lt;=3.3),INDEX(价格表!$B$4:$I$31,M1214,5),IF(AND(J1214&gt;3.3,J1214&lt;=4),INDEX(价格表!$B$4:$I$31,M1214,6),IF(AND(J1214&gt;4,J1214&lt;=5.5),INDEX(价格表!$B$4:$I$31,M1214,7),IF(J1214&gt;5.5,2.6+INDEX(价格表!$B$4:$I$31,M1214,8)*L1214)))))))</f>
        <v>2.15</v>
      </c>
    </row>
    <row r="1215" spans="1:14">
      <c r="A1215" s="20">
        <v>4310939912533</v>
      </c>
      <c r="B1215" s="18" t="s">
        <v>16</v>
      </c>
      <c r="C1215" s="21">
        <v>20201212</v>
      </c>
      <c r="D1215" s="21">
        <v>610538201209</v>
      </c>
      <c r="E1215" s="21" t="s">
        <v>16</v>
      </c>
      <c r="F1215" s="21">
        <v>20201222</v>
      </c>
      <c r="G1215" s="21" t="s">
        <v>17</v>
      </c>
      <c r="H1215" s="21" t="s">
        <v>33</v>
      </c>
      <c r="I1215" s="21" t="s">
        <v>34</v>
      </c>
      <c r="J1215" s="21">
        <v>1.46</v>
      </c>
      <c r="K1215" s="21" t="s">
        <v>20</v>
      </c>
      <c r="L1215">
        <f t="shared" si="18"/>
        <v>2</v>
      </c>
      <c r="M1215">
        <f>MATCH(H:H,价格表!$B$4:$B$35,0)</f>
        <v>13</v>
      </c>
      <c r="N1215" s="27">
        <f>IF(J1215&lt;=0.3,INDEX(价格表!$B$4:$I$31,M1215,2),IF(AND(J1215&gt;0.3,J1215&lt;=1),INDEX(价格表!$B$4:$I$31,M1215,3),IF(AND(J1215&gt;1,J1215&lt;=2.2),INDEX(价格表!$B$4:$I$31,M1215,4),IF(AND(J1215&gt;2.2,J1215&lt;=3.3),INDEX(价格表!$B$4:$I$31,M1215,5),IF(AND(J1215&gt;3.3,J1215&lt;=4),INDEX(价格表!$B$4:$I$31,M1215,6),IF(AND(J1215&gt;4,J1215&lt;=5.5),INDEX(价格表!$B$4:$I$31,M1215,7),IF(J1215&gt;5.5,2.6+INDEX(价格表!$B$4:$I$31,M1215,8)*L1215)))))))</f>
        <v>2.15</v>
      </c>
    </row>
    <row r="1216" spans="1:14">
      <c r="A1216" s="20">
        <v>4310939912534</v>
      </c>
      <c r="B1216" s="18" t="s">
        <v>16</v>
      </c>
      <c r="C1216" s="21">
        <v>20201212</v>
      </c>
      <c r="D1216" s="21">
        <v>610538201209</v>
      </c>
      <c r="E1216" s="21" t="s">
        <v>16</v>
      </c>
      <c r="F1216" s="21">
        <v>20201222</v>
      </c>
      <c r="G1216" s="21" t="s">
        <v>17</v>
      </c>
      <c r="H1216" s="21" t="s">
        <v>82</v>
      </c>
      <c r="I1216" s="21" t="s">
        <v>83</v>
      </c>
      <c r="J1216" s="21">
        <v>1.43</v>
      </c>
      <c r="K1216" s="21" t="s">
        <v>20</v>
      </c>
      <c r="L1216">
        <f t="shared" si="18"/>
        <v>2</v>
      </c>
      <c r="M1216">
        <f>MATCH(H:H,价格表!$B$4:$B$35,0)</f>
        <v>2</v>
      </c>
      <c r="N1216" s="27">
        <f>IF(J1216&lt;=0.3,INDEX(价格表!$B$4:$I$31,M1216,2),IF(AND(J1216&gt;0.3,J1216&lt;=1),INDEX(价格表!$B$4:$I$31,M1216,3),IF(AND(J1216&gt;1,J1216&lt;=2.2),INDEX(价格表!$B$4:$I$31,M1216,4),IF(AND(J1216&gt;2.2,J1216&lt;=3.3),INDEX(价格表!$B$4:$I$31,M1216,5),IF(AND(J1216&gt;3.3,J1216&lt;=4),INDEX(价格表!$B$4:$I$31,M1216,6),IF(AND(J1216&gt;4,J1216&lt;=5.5),INDEX(价格表!$B$4:$I$31,M1216,7),IF(J1216&gt;5.5,2.6+INDEX(价格表!$B$4:$I$31,M1216,8)*L1216)))))))</f>
        <v>2.15</v>
      </c>
    </row>
    <row r="1217" spans="1:14">
      <c r="A1217" s="20">
        <v>4310939912536</v>
      </c>
      <c r="B1217" s="18" t="s">
        <v>16</v>
      </c>
      <c r="C1217" s="21">
        <v>20201212</v>
      </c>
      <c r="D1217" s="21">
        <v>610538201209</v>
      </c>
      <c r="E1217" s="21" t="s">
        <v>16</v>
      </c>
      <c r="F1217" s="21">
        <v>20201222</v>
      </c>
      <c r="G1217" s="21" t="s">
        <v>17</v>
      </c>
      <c r="H1217" s="21" t="s">
        <v>27</v>
      </c>
      <c r="I1217" s="21" t="s">
        <v>126</v>
      </c>
      <c r="J1217" s="21">
        <v>1.45</v>
      </c>
      <c r="K1217" s="21" t="s">
        <v>20</v>
      </c>
      <c r="L1217">
        <f t="shared" si="18"/>
        <v>2</v>
      </c>
      <c r="M1217">
        <f>MATCH(H:H,价格表!$B$4:$B$35,0)</f>
        <v>3</v>
      </c>
      <c r="N1217" s="27">
        <f>IF(J1217&lt;=0.3,INDEX(价格表!$B$4:$I$31,M1217,2),IF(AND(J1217&gt;0.3,J1217&lt;=1),INDEX(价格表!$B$4:$I$31,M1217,3),IF(AND(J1217&gt;1,J1217&lt;=2.2),INDEX(价格表!$B$4:$I$31,M1217,4),IF(AND(J1217&gt;2.2,J1217&lt;=3.3),INDEX(价格表!$B$4:$I$31,M1217,5),IF(AND(J1217&gt;3.3,J1217&lt;=4),INDEX(价格表!$B$4:$I$31,M1217,6),IF(AND(J1217&gt;4,J1217&lt;=5.5),INDEX(价格表!$B$4:$I$31,M1217,7),IF(J1217&gt;5.5,2.6+INDEX(价格表!$B$4:$I$31,M1217,8)*L1217)))))))</f>
        <v>2.15</v>
      </c>
    </row>
    <row r="1218" spans="1:14">
      <c r="A1218" s="20">
        <v>4310939912537</v>
      </c>
      <c r="B1218" s="18" t="s">
        <v>16</v>
      </c>
      <c r="C1218" s="21">
        <v>20201212</v>
      </c>
      <c r="D1218" s="21">
        <v>610538201209</v>
      </c>
      <c r="E1218" s="21" t="s">
        <v>16</v>
      </c>
      <c r="F1218" s="21">
        <v>20201222</v>
      </c>
      <c r="G1218" s="21" t="s">
        <v>17</v>
      </c>
      <c r="H1218" s="21" t="s">
        <v>73</v>
      </c>
      <c r="I1218" s="21" t="s">
        <v>218</v>
      </c>
      <c r="J1218" s="21">
        <v>1.48</v>
      </c>
      <c r="K1218" s="21" t="s">
        <v>20</v>
      </c>
      <c r="L1218">
        <f t="shared" si="18"/>
        <v>2</v>
      </c>
      <c r="M1218">
        <f>MATCH(H:H,价格表!$B$4:$B$35,0)</f>
        <v>7</v>
      </c>
      <c r="N1218" s="27">
        <f>IF(J1218&lt;=0.3,INDEX(价格表!$B$4:$I$31,M1218,2),IF(AND(J1218&gt;0.3,J1218&lt;=1),INDEX(价格表!$B$4:$I$31,M1218,3),IF(AND(J1218&gt;1,J1218&lt;=2.2),INDEX(价格表!$B$4:$I$31,M1218,4),IF(AND(J1218&gt;2.2,J1218&lt;=3.3),INDEX(价格表!$B$4:$I$31,M1218,5),IF(AND(J1218&gt;3.3,J1218&lt;=4),INDEX(价格表!$B$4:$I$31,M1218,6),IF(AND(J1218&gt;4,J1218&lt;=5.5),INDEX(价格表!$B$4:$I$31,M1218,7),IF(J1218&gt;5.5,2.6+INDEX(价格表!$B$4:$I$31,M1218,8)*L1218)))))))</f>
        <v>2.15</v>
      </c>
    </row>
    <row r="1219" spans="1:14">
      <c r="A1219" s="20">
        <v>4310939912538</v>
      </c>
      <c r="B1219" s="18" t="s">
        <v>16</v>
      </c>
      <c r="C1219" s="21">
        <v>20201212</v>
      </c>
      <c r="D1219" s="21">
        <v>610538201209</v>
      </c>
      <c r="E1219" s="21" t="s">
        <v>16</v>
      </c>
      <c r="F1219" s="21">
        <v>20201222</v>
      </c>
      <c r="G1219" s="21" t="s">
        <v>17</v>
      </c>
      <c r="H1219" s="21" t="s">
        <v>54</v>
      </c>
      <c r="I1219" s="21" t="s">
        <v>273</v>
      </c>
      <c r="J1219" s="21">
        <v>1.49</v>
      </c>
      <c r="K1219" s="21" t="s">
        <v>20</v>
      </c>
      <c r="L1219">
        <f t="shared" si="18"/>
        <v>2</v>
      </c>
      <c r="M1219">
        <f>MATCH(H:H,价格表!$B$4:$B$35,0)</f>
        <v>14</v>
      </c>
      <c r="N1219" s="27">
        <f>IF(J1219&lt;=0.3,INDEX(价格表!$B$4:$I$31,M1219,2),IF(AND(J1219&gt;0.3,J1219&lt;=1),INDEX(价格表!$B$4:$I$31,M1219,3),IF(AND(J1219&gt;1,J1219&lt;=2.2),INDEX(价格表!$B$4:$I$31,M1219,4),IF(AND(J1219&gt;2.2,J1219&lt;=3.3),INDEX(价格表!$B$4:$I$31,M1219,5),IF(AND(J1219&gt;3.3,J1219&lt;=4),INDEX(价格表!$B$4:$I$31,M1219,6),IF(AND(J1219&gt;4,J1219&lt;=5.5),INDEX(价格表!$B$4:$I$31,M1219,7),IF(J1219&gt;5.5,2.6+INDEX(价格表!$B$4:$I$31,M1219,8)*L1219)))))))</f>
        <v>2.15</v>
      </c>
    </row>
    <row r="1220" spans="1:14">
      <c r="A1220" s="20">
        <v>4310939912539</v>
      </c>
      <c r="B1220" s="18" t="s">
        <v>16</v>
      </c>
      <c r="C1220" s="21">
        <v>20201212</v>
      </c>
      <c r="D1220" s="21">
        <v>610538201209</v>
      </c>
      <c r="E1220" s="21" t="s">
        <v>16</v>
      </c>
      <c r="F1220" s="21">
        <v>20201222</v>
      </c>
      <c r="G1220" s="21" t="s">
        <v>17</v>
      </c>
      <c r="H1220" s="21" t="s">
        <v>35</v>
      </c>
      <c r="I1220" s="21" t="s">
        <v>156</v>
      </c>
      <c r="J1220" s="21">
        <v>1.48</v>
      </c>
      <c r="K1220" s="21" t="s">
        <v>20</v>
      </c>
      <c r="L1220">
        <f t="shared" ref="L1220:L1283" si="19">ROUNDUP(J1220,0)</f>
        <v>2</v>
      </c>
      <c r="M1220">
        <f>MATCH(H:H,价格表!$B$4:$B$35,0)</f>
        <v>22</v>
      </c>
      <c r="N1220" s="27">
        <f>IF(J1220&lt;=0.3,INDEX(价格表!$B$4:$I$31,M1220,2),IF(AND(J1220&gt;0.3,J1220&lt;=1),INDEX(价格表!$B$4:$I$31,M1220,3),IF(AND(J1220&gt;1,J1220&lt;=2.2),INDEX(价格表!$B$4:$I$31,M1220,4),IF(AND(J1220&gt;2.2,J1220&lt;=3.3),INDEX(价格表!$B$4:$I$31,M1220,5),IF(AND(J1220&gt;3.3,J1220&lt;=4),INDEX(价格表!$B$4:$I$31,M1220,6),IF(AND(J1220&gt;4,J1220&lt;=5.5),INDEX(价格表!$B$4:$I$31,M1220,7),IF(J1220&gt;5.5,2.6+INDEX(价格表!$B$4:$I$31,M1220,8)*L1220)))))))</f>
        <v>2.15</v>
      </c>
    </row>
    <row r="1221" spans="1:14">
      <c r="A1221" s="20">
        <v>4310939917595</v>
      </c>
      <c r="B1221" s="18" t="s">
        <v>16</v>
      </c>
      <c r="C1221" s="21">
        <v>20201212</v>
      </c>
      <c r="D1221" s="21">
        <v>610538201209</v>
      </c>
      <c r="E1221" s="21" t="s">
        <v>16</v>
      </c>
      <c r="F1221" s="21">
        <v>20201222</v>
      </c>
      <c r="G1221" s="21" t="s">
        <v>17</v>
      </c>
      <c r="H1221" s="21" t="s">
        <v>73</v>
      </c>
      <c r="I1221" s="21" t="s">
        <v>93</v>
      </c>
      <c r="J1221" s="21">
        <v>1.46</v>
      </c>
      <c r="K1221" s="21" t="s">
        <v>20</v>
      </c>
      <c r="L1221">
        <f t="shared" si="19"/>
        <v>2</v>
      </c>
      <c r="M1221">
        <f>MATCH(H:H,价格表!$B$4:$B$35,0)</f>
        <v>7</v>
      </c>
      <c r="N1221" s="27">
        <f>IF(J1221&lt;=0.3,INDEX(价格表!$B$4:$I$31,M1221,2),IF(AND(J1221&gt;0.3,J1221&lt;=1),INDEX(价格表!$B$4:$I$31,M1221,3),IF(AND(J1221&gt;1,J1221&lt;=2.2),INDEX(价格表!$B$4:$I$31,M1221,4),IF(AND(J1221&gt;2.2,J1221&lt;=3.3),INDEX(价格表!$B$4:$I$31,M1221,5),IF(AND(J1221&gt;3.3,J1221&lt;=4),INDEX(价格表!$B$4:$I$31,M1221,6),IF(AND(J1221&gt;4,J1221&lt;=5.5),INDEX(价格表!$B$4:$I$31,M1221,7),IF(J1221&gt;5.5,2.6+INDEX(价格表!$B$4:$I$31,M1221,8)*L1221)))))))</f>
        <v>2.15</v>
      </c>
    </row>
    <row r="1222" spans="1:14">
      <c r="A1222" s="20">
        <v>4310939917596</v>
      </c>
      <c r="B1222" s="18" t="s">
        <v>16</v>
      </c>
      <c r="C1222" s="21">
        <v>20201212</v>
      </c>
      <c r="D1222" s="21">
        <v>610538201209</v>
      </c>
      <c r="E1222" s="21" t="s">
        <v>16</v>
      </c>
      <c r="F1222" s="21">
        <v>20201222</v>
      </c>
      <c r="G1222" s="21" t="s">
        <v>17</v>
      </c>
      <c r="H1222" s="21" t="s">
        <v>35</v>
      </c>
      <c r="I1222" s="21" t="s">
        <v>102</v>
      </c>
      <c r="J1222" s="21">
        <v>1.46</v>
      </c>
      <c r="K1222" s="21" t="s">
        <v>20</v>
      </c>
      <c r="L1222">
        <f t="shared" si="19"/>
        <v>2</v>
      </c>
      <c r="M1222">
        <f>MATCH(H:H,价格表!$B$4:$B$35,0)</f>
        <v>22</v>
      </c>
      <c r="N1222" s="27">
        <f>IF(J1222&lt;=0.3,INDEX(价格表!$B$4:$I$31,M1222,2),IF(AND(J1222&gt;0.3,J1222&lt;=1),INDEX(价格表!$B$4:$I$31,M1222,3),IF(AND(J1222&gt;1,J1222&lt;=2.2),INDEX(价格表!$B$4:$I$31,M1222,4),IF(AND(J1222&gt;2.2,J1222&lt;=3.3),INDEX(价格表!$B$4:$I$31,M1222,5),IF(AND(J1222&gt;3.3,J1222&lt;=4),INDEX(价格表!$B$4:$I$31,M1222,6),IF(AND(J1222&gt;4,J1222&lt;=5.5),INDEX(价格表!$B$4:$I$31,M1222,7),IF(J1222&gt;5.5,2.6+INDEX(价格表!$B$4:$I$31,M1222,8)*L1222)))))))</f>
        <v>2.15</v>
      </c>
    </row>
    <row r="1223" spans="1:14">
      <c r="A1223" s="20">
        <v>4310939917597</v>
      </c>
      <c r="B1223" s="18" t="s">
        <v>16</v>
      </c>
      <c r="C1223" s="21">
        <v>20201212</v>
      </c>
      <c r="D1223" s="21">
        <v>610538201209</v>
      </c>
      <c r="E1223" s="21" t="s">
        <v>16</v>
      </c>
      <c r="F1223" s="21">
        <v>20201222</v>
      </c>
      <c r="G1223" s="21" t="s">
        <v>17</v>
      </c>
      <c r="H1223" s="21" t="s">
        <v>39</v>
      </c>
      <c r="I1223" s="21" t="s">
        <v>81</v>
      </c>
      <c r="J1223" s="21">
        <v>1.47</v>
      </c>
      <c r="K1223" s="21" t="s">
        <v>20</v>
      </c>
      <c r="L1223">
        <f t="shared" si="19"/>
        <v>2</v>
      </c>
      <c r="M1223">
        <f>MATCH(H:H,价格表!$B$4:$B$35,0)</f>
        <v>23</v>
      </c>
      <c r="N1223" s="27">
        <f>IF(J1223&lt;=0.3,INDEX(价格表!$B$4:$I$31,M1223,2),IF(AND(J1223&gt;0.3,J1223&lt;=1),INDEX(价格表!$B$4:$I$31,M1223,3),IF(AND(J1223&gt;1,J1223&lt;=2.2),INDEX(价格表!$B$4:$I$31,M1223,4),IF(AND(J1223&gt;2.2,J1223&lt;=3.3),INDEX(价格表!$B$4:$I$31,M1223,5),IF(AND(J1223&gt;3.3,J1223&lt;=4),INDEX(价格表!$B$4:$I$31,M1223,6),IF(AND(J1223&gt;4,J1223&lt;=5.5),INDEX(价格表!$B$4:$I$31,M1223,7),IF(J1223&gt;5.5,2.6+INDEX(价格表!$B$4:$I$31,M1223,8)*L1223)))))))</f>
        <v>2.15</v>
      </c>
    </row>
    <row r="1224" spans="1:14">
      <c r="A1224" s="20">
        <v>4310939917598</v>
      </c>
      <c r="B1224" s="18" t="s">
        <v>16</v>
      </c>
      <c r="C1224" s="21">
        <v>20201212</v>
      </c>
      <c r="D1224" s="21">
        <v>610538201209</v>
      </c>
      <c r="E1224" s="21" t="s">
        <v>16</v>
      </c>
      <c r="F1224" s="21">
        <v>20201222</v>
      </c>
      <c r="G1224" s="21" t="s">
        <v>17</v>
      </c>
      <c r="H1224" s="21" t="s">
        <v>68</v>
      </c>
      <c r="I1224" s="21" t="s">
        <v>140</v>
      </c>
      <c r="J1224" s="21">
        <v>1.54</v>
      </c>
      <c r="K1224" s="21" t="s">
        <v>20</v>
      </c>
      <c r="L1224">
        <f t="shared" si="19"/>
        <v>2</v>
      </c>
      <c r="M1224">
        <f>MATCH(H:H,价格表!$B$4:$B$35,0)</f>
        <v>5</v>
      </c>
      <c r="N1224" s="27">
        <f>IF(J1224&lt;=0.3,INDEX(价格表!$B$4:$I$31,M1224,2),IF(AND(J1224&gt;0.3,J1224&lt;=1),INDEX(价格表!$B$4:$I$31,M1224,3),IF(AND(J1224&gt;1,J1224&lt;=2.2),INDEX(价格表!$B$4:$I$31,M1224,4),IF(AND(J1224&gt;2.2,J1224&lt;=3.3),INDEX(价格表!$B$4:$I$31,M1224,5),IF(AND(J1224&gt;3.3,J1224&lt;=4),INDEX(价格表!$B$4:$I$31,M1224,6),IF(AND(J1224&gt;4,J1224&lt;=5.5),INDEX(价格表!$B$4:$I$31,M1224,7),IF(J1224&gt;5.5,2.6+INDEX(价格表!$B$4:$I$31,M1224,8)*L1224)))))))</f>
        <v>2.15</v>
      </c>
    </row>
    <row r="1225" spans="1:14">
      <c r="A1225" s="20">
        <v>4310939917599</v>
      </c>
      <c r="B1225" s="18" t="s">
        <v>16</v>
      </c>
      <c r="C1225" s="21">
        <v>20201212</v>
      </c>
      <c r="D1225" s="21">
        <v>610538201209</v>
      </c>
      <c r="E1225" s="21" t="s">
        <v>16</v>
      </c>
      <c r="F1225" s="21">
        <v>20201222</v>
      </c>
      <c r="G1225" s="21" t="s">
        <v>17</v>
      </c>
      <c r="H1225" s="21" t="s">
        <v>43</v>
      </c>
      <c r="I1225" s="21" t="s">
        <v>287</v>
      </c>
      <c r="J1225" s="21">
        <v>1.45</v>
      </c>
      <c r="K1225" s="21" t="s">
        <v>20</v>
      </c>
      <c r="L1225">
        <f t="shared" si="19"/>
        <v>2</v>
      </c>
      <c r="M1225">
        <f>MATCH(H:H,价格表!$B$4:$B$35,0)</f>
        <v>10</v>
      </c>
      <c r="N1225" s="27">
        <f>IF(J1225&lt;=0.3,INDEX(价格表!$B$4:$I$31,M1225,2),IF(AND(J1225&gt;0.3,J1225&lt;=1),INDEX(价格表!$B$4:$I$31,M1225,3),IF(AND(J1225&gt;1,J1225&lt;=2.2),INDEX(价格表!$B$4:$I$31,M1225,4),IF(AND(J1225&gt;2.2,J1225&lt;=3.3),INDEX(价格表!$B$4:$I$31,M1225,5),IF(AND(J1225&gt;3.3,J1225&lt;=4),INDEX(价格表!$B$4:$I$31,M1225,6),IF(AND(J1225&gt;4,J1225&lt;=5.5),INDEX(价格表!$B$4:$I$31,M1225,7),IF(J1225&gt;5.5,2.6+INDEX(价格表!$B$4:$I$31,M1225,8)*L1225)))))))</f>
        <v>2.15</v>
      </c>
    </row>
    <row r="1226" spans="1:14">
      <c r="A1226" s="20">
        <v>4310939917600</v>
      </c>
      <c r="B1226" s="18" t="s">
        <v>16</v>
      </c>
      <c r="C1226" s="21">
        <v>20201212</v>
      </c>
      <c r="D1226" s="21">
        <v>610538201209</v>
      </c>
      <c r="E1226" s="21" t="s">
        <v>16</v>
      </c>
      <c r="F1226" s="21">
        <v>20201222</v>
      </c>
      <c r="G1226" s="21" t="s">
        <v>17</v>
      </c>
      <c r="H1226" s="21" t="s">
        <v>63</v>
      </c>
      <c r="I1226" s="21" t="s">
        <v>187</v>
      </c>
      <c r="J1226" s="21">
        <v>1.45</v>
      </c>
      <c r="K1226" s="21" t="s">
        <v>20</v>
      </c>
      <c r="L1226">
        <f t="shared" si="19"/>
        <v>2</v>
      </c>
      <c r="M1226">
        <f>MATCH(H:H,价格表!$B$4:$B$35,0)</f>
        <v>21</v>
      </c>
      <c r="N1226" s="27">
        <f>IF(J1226&lt;=0.3,INDEX(价格表!$B$4:$I$31,M1226,2),IF(AND(J1226&gt;0.3,J1226&lt;=1),INDEX(价格表!$B$4:$I$31,M1226,3),IF(AND(J1226&gt;1,J1226&lt;=2.2),INDEX(价格表!$B$4:$I$31,M1226,4),IF(AND(J1226&gt;2.2,J1226&lt;=3.3),INDEX(价格表!$B$4:$I$31,M1226,5),IF(AND(J1226&gt;3.3,J1226&lt;=4),INDEX(价格表!$B$4:$I$31,M1226,6),IF(AND(J1226&gt;4,J1226&lt;=5.5),INDEX(价格表!$B$4:$I$31,M1226,7),IF(J1226&gt;5.5,2.6+INDEX(价格表!$B$4:$I$31,M1226,8)*L1226)))))))</f>
        <v>2.15</v>
      </c>
    </row>
    <row r="1227" spans="1:14">
      <c r="A1227" s="20">
        <v>4310939917601</v>
      </c>
      <c r="B1227" s="18" t="s">
        <v>16</v>
      </c>
      <c r="C1227" s="21">
        <v>20201212</v>
      </c>
      <c r="D1227" s="21">
        <v>610538201209</v>
      </c>
      <c r="E1227" s="21" t="s">
        <v>16</v>
      </c>
      <c r="F1227" s="21">
        <v>20201222</v>
      </c>
      <c r="G1227" s="21" t="s">
        <v>17</v>
      </c>
      <c r="H1227" s="21" t="s">
        <v>21</v>
      </c>
      <c r="I1227" s="21" t="s">
        <v>109</v>
      </c>
      <c r="J1227" s="21">
        <v>1.53</v>
      </c>
      <c r="K1227" s="21" t="s">
        <v>20</v>
      </c>
      <c r="L1227">
        <f t="shared" si="19"/>
        <v>2</v>
      </c>
      <c r="M1227">
        <f>MATCH(H:H,价格表!$B$4:$B$35,0)</f>
        <v>20</v>
      </c>
      <c r="N1227" s="27">
        <f>IF(J1227&lt;=0.3,INDEX(价格表!$B$4:$I$31,M1227,2),IF(AND(J1227&gt;0.3,J1227&lt;=1),INDEX(价格表!$B$4:$I$31,M1227,3),IF(AND(J1227&gt;1,J1227&lt;=2.2),INDEX(价格表!$B$4:$I$31,M1227,4),IF(AND(J1227&gt;2.2,J1227&lt;=3.3),INDEX(价格表!$B$4:$I$31,M1227,5),IF(AND(J1227&gt;3.3,J1227&lt;=4),INDEX(价格表!$B$4:$I$31,M1227,6),IF(AND(J1227&gt;4,J1227&lt;=5.5),INDEX(价格表!$B$4:$I$31,M1227,7),IF(J1227&gt;5.5,2.6+INDEX(价格表!$B$4:$I$31,M1227,8)*L1227)))))))</f>
        <v>2.15</v>
      </c>
    </row>
    <row r="1228" spans="1:14">
      <c r="A1228" s="20">
        <v>4310939917602</v>
      </c>
      <c r="B1228" s="18" t="s">
        <v>16</v>
      </c>
      <c r="C1228" s="21">
        <v>20201212</v>
      </c>
      <c r="D1228" s="21">
        <v>610538201209</v>
      </c>
      <c r="E1228" s="21" t="s">
        <v>16</v>
      </c>
      <c r="F1228" s="21">
        <v>20201222</v>
      </c>
      <c r="G1228" s="21" t="s">
        <v>17</v>
      </c>
      <c r="H1228" s="21" t="s">
        <v>50</v>
      </c>
      <c r="I1228" s="21" t="s">
        <v>288</v>
      </c>
      <c r="J1228" s="21">
        <v>1.45</v>
      </c>
      <c r="K1228" s="21" t="s">
        <v>20</v>
      </c>
      <c r="L1228">
        <f t="shared" si="19"/>
        <v>2</v>
      </c>
      <c r="M1228">
        <f>MATCH(H:H,价格表!$B$4:$B$35,0)</f>
        <v>4</v>
      </c>
      <c r="N1228" s="27">
        <f>IF(J1228&lt;=0.3,INDEX(价格表!$B$4:$I$31,M1228,2),IF(AND(J1228&gt;0.3,J1228&lt;=1),INDEX(价格表!$B$4:$I$31,M1228,3),IF(AND(J1228&gt;1,J1228&lt;=2.2),INDEX(价格表!$B$4:$I$31,M1228,4),IF(AND(J1228&gt;2.2,J1228&lt;=3.3),INDEX(价格表!$B$4:$I$31,M1228,5),IF(AND(J1228&gt;3.3,J1228&lt;=4),INDEX(价格表!$B$4:$I$31,M1228,6),IF(AND(J1228&gt;4,J1228&lt;=5.5),INDEX(价格表!$B$4:$I$31,M1228,7),IF(J1228&gt;5.5,2.6+INDEX(价格表!$B$4:$I$31,M1228,8)*L1228)))))))</f>
        <v>2.15</v>
      </c>
    </row>
    <row r="1229" spans="1:14">
      <c r="A1229" s="20">
        <v>4310939917603</v>
      </c>
      <c r="B1229" s="18" t="s">
        <v>16</v>
      </c>
      <c r="C1229" s="21">
        <v>20201212</v>
      </c>
      <c r="D1229" s="21">
        <v>610538201209</v>
      </c>
      <c r="E1229" s="21" t="s">
        <v>16</v>
      </c>
      <c r="F1229" s="21">
        <v>20201222</v>
      </c>
      <c r="G1229" s="21" t="s">
        <v>17</v>
      </c>
      <c r="H1229" s="21" t="s">
        <v>75</v>
      </c>
      <c r="I1229" s="21" t="s">
        <v>221</v>
      </c>
      <c r="J1229" s="21">
        <v>1.44</v>
      </c>
      <c r="K1229" s="21" t="s">
        <v>20</v>
      </c>
      <c r="L1229">
        <f t="shared" si="19"/>
        <v>2</v>
      </c>
      <c r="M1229">
        <f>MATCH(H:H,价格表!$B$4:$B$35,0)</f>
        <v>24</v>
      </c>
      <c r="N1229" s="27">
        <f>IF(J1229&lt;=0.3,INDEX(价格表!$B$4:$I$31,M1229,2),IF(AND(J1229&gt;0.3,J1229&lt;=1),INDEX(价格表!$B$4:$I$31,M1229,3),IF(AND(J1229&gt;1,J1229&lt;=2.2),INDEX(价格表!$B$4:$I$31,M1229,4),IF(AND(J1229&gt;2.2,J1229&lt;=3.3),INDEX(价格表!$B$4:$I$31,M1229,5),IF(AND(J1229&gt;3.3,J1229&lt;=4),INDEX(价格表!$B$4:$I$31,M1229,6),IF(AND(J1229&gt;4,J1229&lt;=5.5),INDEX(价格表!$B$4:$I$31,M1229,7),IF(J1229&gt;5.5,2.6+INDEX(价格表!$B$4:$I$31,M1229,8)*L1229)))))))</f>
        <v>2.15</v>
      </c>
    </row>
    <row r="1230" spans="1:14">
      <c r="A1230" s="20">
        <v>4310939918663</v>
      </c>
      <c r="B1230" s="18" t="s">
        <v>16</v>
      </c>
      <c r="C1230" s="21">
        <v>20201212</v>
      </c>
      <c r="D1230" s="21">
        <v>610538201209</v>
      </c>
      <c r="E1230" s="21" t="s">
        <v>16</v>
      </c>
      <c r="F1230" s="21">
        <v>20201222</v>
      </c>
      <c r="G1230" s="21" t="s">
        <v>17</v>
      </c>
      <c r="H1230" s="21" t="s">
        <v>54</v>
      </c>
      <c r="I1230" s="21" t="s">
        <v>78</v>
      </c>
      <c r="J1230" s="21">
        <v>1.46</v>
      </c>
      <c r="K1230" s="21" t="s">
        <v>20</v>
      </c>
      <c r="L1230">
        <f t="shared" si="19"/>
        <v>2</v>
      </c>
      <c r="M1230">
        <f>MATCH(H:H,价格表!$B$4:$B$35,0)</f>
        <v>14</v>
      </c>
      <c r="N1230" s="27">
        <f>IF(J1230&lt;=0.3,INDEX(价格表!$B$4:$I$31,M1230,2),IF(AND(J1230&gt;0.3,J1230&lt;=1),INDEX(价格表!$B$4:$I$31,M1230,3),IF(AND(J1230&gt;1,J1230&lt;=2.2),INDEX(价格表!$B$4:$I$31,M1230,4),IF(AND(J1230&gt;2.2,J1230&lt;=3.3),INDEX(价格表!$B$4:$I$31,M1230,5),IF(AND(J1230&gt;3.3,J1230&lt;=4),INDEX(价格表!$B$4:$I$31,M1230,6),IF(AND(J1230&gt;4,J1230&lt;=5.5),INDEX(价格表!$B$4:$I$31,M1230,7),IF(J1230&gt;5.5,2.6+INDEX(价格表!$B$4:$I$31,M1230,8)*L1230)))))))</f>
        <v>2.15</v>
      </c>
    </row>
    <row r="1231" spans="1:14">
      <c r="A1231" s="20">
        <v>4310939918666</v>
      </c>
      <c r="B1231" s="18" t="s">
        <v>16</v>
      </c>
      <c r="C1231" s="21">
        <v>20201212</v>
      </c>
      <c r="D1231" s="21">
        <v>610538201209</v>
      </c>
      <c r="E1231" s="21" t="s">
        <v>16</v>
      </c>
      <c r="F1231" s="21">
        <v>20201222</v>
      </c>
      <c r="G1231" s="21" t="s">
        <v>17</v>
      </c>
      <c r="H1231" s="21" t="s">
        <v>68</v>
      </c>
      <c r="I1231" s="21" t="s">
        <v>140</v>
      </c>
      <c r="J1231" s="21">
        <v>1.46</v>
      </c>
      <c r="K1231" s="21" t="s">
        <v>20</v>
      </c>
      <c r="L1231">
        <f t="shared" si="19"/>
        <v>2</v>
      </c>
      <c r="M1231">
        <f>MATCH(H:H,价格表!$B$4:$B$35,0)</f>
        <v>5</v>
      </c>
      <c r="N1231" s="27">
        <f>IF(J1231&lt;=0.3,INDEX(价格表!$B$4:$I$31,M1231,2),IF(AND(J1231&gt;0.3,J1231&lt;=1),INDEX(价格表!$B$4:$I$31,M1231,3),IF(AND(J1231&gt;1,J1231&lt;=2.2),INDEX(价格表!$B$4:$I$31,M1231,4),IF(AND(J1231&gt;2.2,J1231&lt;=3.3),INDEX(价格表!$B$4:$I$31,M1231,5),IF(AND(J1231&gt;3.3,J1231&lt;=4),INDEX(价格表!$B$4:$I$31,M1231,6),IF(AND(J1231&gt;4,J1231&lt;=5.5),INDEX(价格表!$B$4:$I$31,M1231,7),IF(J1231&gt;5.5,2.6+INDEX(价格表!$B$4:$I$31,M1231,8)*L1231)))))))</f>
        <v>2.15</v>
      </c>
    </row>
    <row r="1232" spans="1:14">
      <c r="A1232" s="20">
        <v>4310939918668</v>
      </c>
      <c r="B1232" s="18" t="s">
        <v>16</v>
      </c>
      <c r="C1232" s="21">
        <v>20201212</v>
      </c>
      <c r="D1232" s="21">
        <v>610538201209</v>
      </c>
      <c r="E1232" s="21" t="s">
        <v>16</v>
      </c>
      <c r="F1232" s="21">
        <v>20201222</v>
      </c>
      <c r="G1232" s="21" t="s">
        <v>17</v>
      </c>
      <c r="H1232" s="21" t="s">
        <v>75</v>
      </c>
      <c r="I1232" s="21" t="s">
        <v>111</v>
      </c>
      <c r="J1232" s="21">
        <v>1.45</v>
      </c>
      <c r="K1232" s="21" t="s">
        <v>20</v>
      </c>
      <c r="L1232">
        <f t="shared" si="19"/>
        <v>2</v>
      </c>
      <c r="M1232">
        <f>MATCH(H:H,价格表!$B$4:$B$35,0)</f>
        <v>24</v>
      </c>
      <c r="N1232" s="27">
        <f>IF(J1232&lt;=0.3,INDEX(价格表!$B$4:$I$31,M1232,2),IF(AND(J1232&gt;0.3,J1232&lt;=1),INDEX(价格表!$B$4:$I$31,M1232,3),IF(AND(J1232&gt;1,J1232&lt;=2.2),INDEX(价格表!$B$4:$I$31,M1232,4),IF(AND(J1232&gt;2.2,J1232&lt;=3.3),INDEX(价格表!$B$4:$I$31,M1232,5),IF(AND(J1232&gt;3.3,J1232&lt;=4),INDEX(价格表!$B$4:$I$31,M1232,6),IF(AND(J1232&gt;4,J1232&lt;=5.5),INDEX(价格表!$B$4:$I$31,M1232,7),IF(J1232&gt;5.5,2.6+INDEX(价格表!$B$4:$I$31,M1232,8)*L1232)))))))</f>
        <v>2.15</v>
      </c>
    </row>
    <row r="1233" spans="1:14">
      <c r="A1233" s="20">
        <v>4310939918669</v>
      </c>
      <c r="B1233" s="18" t="s">
        <v>16</v>
      </c>
      <c r="C1233" s="21">
        <v>20201212</v>
      </c>
      <c r="D1233" s="21">
        <v>610538201209</v>
      </c>
      <c r="E1233" s="21" t="s">
        <v>16</v>
      </c>
      <c r="F1233" s="21">
        <v>20201222</v>
      </c>
      <c r="G1233" s="21" t="s">
        <v>17</v>
      </c>
      <c r="H1233" s="21" t="s">
        <v>18</v>
      </c>
      <c r="I1233" s="21" t="s">
        <v>278</v>
      </c>
      <c r="J1233" s="21">
        <v>1.43</v>
      </c>
      <c r="K1233" s="21" t="s">
        <v>20</v>
      </c>
      <c r="L1233">
        <f t="shared" si="19"/>
        <v>2</v>
      </c>
      <c r="M1233">
        <f>MATCH(H:H,价格表!$B$4:$B$35,0)</f>
        <v>1</v>
      </c>
      <c r="N1233" s="27">
        <f>IF(J1233&lt;=0.3,INDEX(价格表!$B$4:$I$31,M1233,2),IF(AND(J1233&gt;0.3,J1233&lt;=1),INDEX(价格表!$B$4:$I$31,M1233,3),IF(AND(J1233&gt;1,J1233&lt;=2.2),INDEX(价格表!$B$4:$I$31,M1233,4),IF(AND(J1233&gt;2.2,J1233&lt;=3.3),INDEX(价格表!$B$4:$I$31,M1233,5),IF(AND(J1233&gt;3.3,J1233&lt;=4),INDEX(价格表!$B$4:$I$31,M1233,6),IF(AND(J1233&gt;4,J1233&lt;=5.5),INDEX(价格表!$B$4:$I$31,M1233,7),IF(J1233&gt;5.5,2.6+INDEX(价格表!$B$4:$I$31,M1233,8)*L1233)))))))</f>
        <v>2.15</v>
      </c>
    </row>
    <row r="1234" spans="1:14">
      <c r="A1234" s="20">
        <v>4310939918670</v>
      </c>
      <c r="B1234" s="18" t="s">
        <v>16</v>
      </c>
      <c r="C1234" s="21">
        <v>20201212</v>
      </c>
      <c r="D1234" s="21">
        <v>610538201209</v>
      </c>
      <c r="E1234" s="21" t="s">
        <v>16</v>
      </c>
      <c r="F1234" s="21">
        <v>20201222</v>
      </c>
      <c r="G1234" s="21" t="s">
        <v>17</v>
      </c>
      <c r="H1234" s="21" t="s">
        <v>63</v>
      </c>
      <c r="I1234" s="21" t="s">
        <v>274</v>
      </c>
      <c r="J1234" s="21">
        <v>1.58</v>
      </c>
      <c r="K1234" s="21" t="s">
        <v>20</v>
      </c>
      <c r="L1234">
        <f t="shared" si="19"/>
        <v>2</v>
      </c>
      <c r="M1234">
        <f>MATCH(H:H,价格表!$B$4:$B$35,0)</f>
        <v>21</v>
      </c>
      <c r="N1234" s="27">
        <f>IF(J1234&lt;=0.3,INDEX(价格表!$B$4:$I$31,M1234,2),IF(AND(J1234&gt;0.3,J1234&lt;=1),INDEX(价格表!$B$4:$I$31,M1234,3),IF(AND(J1234&gt;1,J1234&lt;=2.2),INDEX(价格表!$B$4:$I$31,M1234,4),IF(AND(J1234&gt;2.2,J1234&lt;=3.3),INDEX(价格表!$B$4:$I$31,M1234,5),IF(AND(J1234&gt;3.3,J1234&lt;=4),INDEX(价格表!$B$4:$I$31,M1234,6),IF(AND(J1234&gt;4,J1234&lt;=5.5),INDEX(价格表!$B$4:$I$31,M1234,7),IF(J1234&gt;5.5,2.6+INDEX(价格表!$B$4:$I$31,M1234,8)*L1234)))))))</f>
        <v>2.15</v>
      </c>
    </row>
    <row r="1235" spans="1:14">
      <c r="A1235" s="20">
        <v>4310939918671</v>
      </c>
      <c r="B1235" s="18" t="s">
        <v>16</v>
      </c>
      <c r="C1235" s="21">
        <v>20201212</v>
      </c>
      <c r="D1235" s="21">
        <v>610538201209</v>
      </c>
      <c r="E1235" s="21" t="s">
        <v>16</v>
      </c>
      <c r="F1235" s="21">
        <v>20201222</v>
      </c>
      <c r="G1235" s="21" t="s">
        <v>17</v>
      </c>
      <c r="H1235" s="21" t="s">
        <v>21</v>
      </c>
      <c r="I1235" s="21" t="s">
        <v>179</v>
      </c>
      <c r="J1235" s="21">
        <v>1.86</v>
      </c>
      <c r="K1235" s="21" t="s">
        <v>20</v>
      </c>
      <c r="L1235">
        <f t="shared" si="19"/>
        <v>2</v>
      </c>
      <c r="M1235">
        <f>MATCH(H:H,价格表!$B$4:$B$35,0)</f>
        <v>20</v>
      </c>
      <c r="N1235" s="27">
        <f>IF(J1235&lt;=0.3,INDEX(价格表!$B$4:$I$31,M1235,2),IF(AND(J1235&gt;0.3,J1235&lt;=1),INDEX(价格表!$B$4:$I$31,M1235,3),IF(AND(J1235&gt;1,J1235&lt;=2.2),INDEX(价格表!$B$4:$I$31,M1235,4),IF(AND(J1235&gt;2.2,J1235&lt;=3.3),INDEX(价格表!$B$4:$I$31,M1235,5),IF(AND(J1235&gt;3.3,J1235&lt;=4),INDEX(价格表!$B$4:$I$31,M1235,6),IF(AND(J1235&gt;4,J1235&lt;=5.5),INDEX(价格表!$B$4:$I$31,M1235,7),IF(J1235&gt;5.5,2.6+INDEX(价格表!$B$4:$I$31,M1235,8)*L1235)))))))</f>
        <v>2.15</v>
      </c>
    </row>
    <row r="1236" spans="1:14">
      <c r="A1236" s="20">
        <v>4310939918672</v>
      </c>
      <c r="B1236" s="18" t="s">
        <v>16</v>
      </c>
      <c r="C1236" s="21">
        <v>20201212</v>
      </c>
      <c r="D1236" s="21">
        <v>610538201209</v>
      </c>
      <c r="E1236" s="21" t="s">
        <v>16</v>
      </c>
      <c r="F1236" s="21">
        <v>20201222</v>
      </c>
      <c r="G1236" s="21" t="s">
        <v>17</v>
      </c>
      <c r="H1236" s="21" t="s">
        <v>27</v>
      </c>
      <c r="I1236" s="21" t="s">
        <v>128</v>
      </c>
      <c r="J1236" s="21">
        <v>1.44</v>
      </c>
      <c r="K1236" s="21" t="s">
        <v>20</v>
      </c>
      <c r="L1236">
        <f t="shared" si="19"/>
        <v>2</v>
      </c>
      <c r="M1236">
        <f>MATCH(H:H,价格表!$B$4:$B$35,0)</f>
        <v>3</v>
      </c>
      <c r="N1236" s="27">
        <f>IF(J1236&lt;=0.3,INDEX(价格表!$B$4:$I$31,M1236,2),IF(AND(J1236&gt;0.3,J1236&lt;=1),INDEX(价格表!$B$4:$I$31,M1236,3),IF(AND(J1236&gt;1,J1236&lt;=2.2),INDEX(价格表!$B$4:$I$31,M1236,4),IF(AND(J1236&gt;2.2,J1236&lt;=3.3),INDEX(价格表!$B$4:$I$31,M1236,5),IF(AND(J1236&gt;3.3,J1236&lt;=4),INDEX(价格表!$B$4:$I$31,M1236,6),IF(AND(J1236&gt;4,J1236&lt;=5.5),INDEX(价格表!$B$4:$I$31,M1236,7),IF(J1236&gt;5.5,2.6+INDEX(价格表!$B$4:$I$31,M1236,8)*L1236)))))))</f>
        <v>2.15</v>
      </c>
    </row>
    <row r="1237" spans="1:14">
      <c r="A1237" s="20">
        <v>4310939919355</v>
      </c>
      <c r="B1237" s="18" t="s">
        <v>16</v>
      </c>
      <c r="C1237" s="21">
        <v>20201212</v>
      </c>
      <c r="D1237" s="21">
        <v>610538201209</v>
      </c>
      <c r="E1237" s="21" t="s">
        <v>16</v>
      </c>
      <c r="F1237" s="21">
        <v>20201222</v>
      </c>
      <c r="G1237" s="21" t="s">
        <v>17</v>
      </c>
      <c r="H1237" s="21" t="s">
        <v>21</v>
      </c>
      <c r="I1237" s="21" t="s">
        <v>204</v>
      </c>
      <c r="J1237" s="21">
        <v>1.5</v>
      </c>
      <c r="K1237" s="21" t="s">
        <v>20</v>
      </c>
      <c r="L1237">
        <f t="shared" si="19"/>
        <v>2</v>
      </c>
      <c r="M1237">
        <f>MATCH(H:H,价格表!$B$4:$B$35,0)</f>
        <v>20</v>
      </c>
      <c r="N1237" s="27">
        <f>IF(J1237&lt;=0.3,INDEX(价格表!$B$4:$I$31,M1237,2),IF(AND(J1237&gt;0.3,J1237&lt;=1),INDEX(价格表!$B$4:$I$31,M1237,3),IF(AND(J1237&gt;1,J1237&lt;=2.2),INDEX(价格表!$B$4:$I$31,M1237,4),IF(AND(J1237&gt;2.2,J1237&lt;=3.3),INDEX(价格表!$B$4:$I$31,M1237,5),IF(AND(J1237&gt;3.3,J1237&lt;=4),INDEX(价格表!$B$4:$I$31,M1237,6),IF(AND(J1237&gt;4,J1237&lt;=5.5),INDEX(价格表!$B$4:$I$31,M1237,7),IF(J1237&gt;5.5,2.6+INDEX(价格表!$B$4:$I$31,M1237,8)*L1237)))))))</f>
        <v>2.15</v>
      </c>
    </row>
    <row r="1238" spans="1:14">
      <c r="A1238" s="20">
        <v>4310939919356</v>
      </c>
      <c r="B1238" s="18" t="s">
        <v>16</v>
      </c>
      <c r="C1238" s="21">
        <v>20201212</v>
      </c>
      <c r="D1238" s="21">
        <v>610538201209</v>
      </c>
      <c r="E1238" s="21" t="s">
        <v>16</v>
      </c>
      <c r="F1238" s="21">
        <v>20201222</v>
      </c>
      <c r="G1238" s="21" t="s">
        <v>17</v>
      </c>
      <c r="H1238" s="21" t="s">
        <v>33</v>
      </c>
      <c r="I1238" s="21" t="s">
        <v>34</v>
      </c>
      <c r="J1238" s="21">
        <v>1.49</v>
      </c>
      <c r="K1238" s="21" t="s">
        <v>20</v>
      </c>
      <c r="L1238">
        <f t="shared" si="19"/>
        <v>2</v>
      </c>
      <c r="M1238">
        <f>MATCH(H:H,价格表!$B$4:$B$35,0)</f>
        <v>13</v>
      </c>
      <c r="N1238" s="27">
        <f>IF(J1238&lt;=0.3,INDEX(价格表!$B$4:$I$31,M1238,2),IF(AND(J1238&gt;0.3,J1238&lt;=1),INDEX(价格表!$B$4:$I$31,M1238,3),IF(AND(J1238&gt;1,J1238&lt;=2.2),INDEX(价格表!$B$4:$I$31,M1238,4),IF(AND(J1238&gt;2.2,J1238&lt;=3.3),INDEX(价格表!$B$4:$I$31,M1238,5),IF(AND(J1238&gt;3.3,J1238&lt;=4),INDEX(价格表!$B$4:$I$31,M1238,6),IF(AND(J1238&gt;4,J1238&lt;=5.5),INDEX(价格表!$B$4:$I$31,M1238,7),IF(J1238&gt;5.5,2.6+INDEX(价格表!$B$4:$I$31,M1238,8)*L1238)))))))</f>
        <v>2.15</v>
      </c>
    </row>
    <row r="1239" spans="1:14">
      <c r="A1239" s="20">
        <v>4310939919357</v>
      </c>
      <c r="B1239" s="18" t="s">
        <v>16</v>
      </c>
      <c r="C1239" s="21">
        <v>20201212</v>
      </c>
      <c r="D1239" s="21">
        <v>610538201209</v>
      </c>
      <c r="E1239" s="21" t="s">
        <v>16</v>
      </c>
      <c r="F1239" s="21">
        <v>20201222</v>
      </c>
      <c r="G1239" s="21" t="s">
        <v>17</v>
      </c>
      <c r="H1239" s="21" t="s">
        <v>23</v>
      </c>
      <c r="I1239" s="21" t="s">
        <v>99</v>
      </c>
      <c r="J1239" s="21">
        <v>1.44</v>
      </c>
      <c r="K1239" s="21" t="s">
        <v>20</v>
      </c>
      <c r="L1239">
        <f t="shared" si="19"/>
        <v>2</v>
      </c>
      <c r="M1239">
        <f>MATCH(H:H,价格表!$B$4:$B$35,0)</f>
        <v>15</v>
      </c>
      <c r="N1239" s="27">
        <f>IF(J1239&lt;=0.3,INDEX(价格表!$B$4:$I$31,M1239,2),IF(AND(J1239&gt;0.3,J1239&lt;=1),INDEX(价格表!$B$4:$I$31,M1239,3),IF(AND(J1239&gt;1,J1239&lt;=2.2),INDEX(价格表!$B$4:$I$31,M1239,4),IF(AND(J1239&gt;2.2,J1239&lt;=3.3),INDEX(价格表!$B$4:$I$31,M1239,5),IF(AND(J1239&gt;3.3,J1239&lt;=4),INDEX(价格表!$B$4:$I$31,M1239,6),IF(AND(J1239&gt;4,J1239&lt;=5.5),INDEX(价格表!$B$4:$I$31,M1239,7),IF(J1239&gt;5.5,2.6+INDEX(价格表!$B$4:$I$31,M1239,8)*L1239)))))))</f>
        <v>2.15</v>
      </c>
    </row>
    <row r="1240" spans="1:14">
      <c r="A1240" s="20">
        <v>4310939919358</v>
      </c>
      <c r="B1240" s="18" t="s">
        <v>16</v>
      </c>
      <c r="C1240" s="21">
        <v>20201212</v>
      </c>
      <c r="D1240" s="21">
        <v>610538201209</v>
      </c>
      <c r="E1240" s="21" t="s">
        <v>16</v>
      </c>
      <c r="F1240" s="21">
        <v>20201222</v>
      </c>
      <c r="G1240" s="21" t="s">
        <v>17</v>
      </c>
      <c r="H1240" s="21" t="s">
        <v>23</v>
      </c>
      <c r="I1240" s="21" t="s">
        <v>190</v>
      </c>
      <c r="J1240" s="21">
        <v>1.52</v>
      </c>
      <c r="K1240" s="21" t="s">
        <v>20</v>
      </c>
      <c r="L1240">
        <f t="shared" si="19"/>
        <v>2</v>
      </c>
      <c r="M1240">
        <f>MATCH(H:H,价格表!$B$4:$B$35,0)</f>
        <v>15</v>
      </c>
      <c r="N1240" s="27">
        <f>IF(J1240&lt;=0.3,INDEX(价格表!$B$4:$I$31,M1240,2),IF(AND(J1240&gt;0.3,J1240&lt;=1),INDEX(价格表!$B$4:$I$31,M1240,3),IF(AND(J1240&gt;1,J1240&lt;=2.2),INDEX(价格表!$B$4:$I$31,M1240,4),IF(AND(J1240&gt;2.2,J1240&lt;=3.3),INDEX(价格表!$B$4:$I$31,M1240,5),IF(AND(J1240&gt;3.3,J1240&lt;=4),INDEX(价格表!$B$4:$I$31,M1240,6),IF(AND(J1240&gt;4,J1240&lt;=5.5),INDEX(价格表!$B$4:$I$31,M1240,7),IF(J1240&gt;5.5,2.6+INDEX(价格表!$B$4:$I$31,M1240,8)*L1240)))))))</f>
        <v>2.15</v>
      </c>
    </row>
    <row r="1241" spans="1:14">
      <c r="A1241" s="20">
        <v>4310939919360</v>
      </c>
      <c r="B1241" s="18" t="s">
        <v>16</v>
      </c>
      <c r="C1241" s="21">
        <v>20201212</v>
      </c>
      <c r="D1241" s="21">
        <v>610538201209</v>
      </c>
      <c r="E1241" s="21" t="s">
        <v>16</v>
      </c>
      <c r="F1241" s="21">
        <v>20201222</v>
      </c>
      <c r="G1241" s="21" t="s">
        <v>17</v>
      </c>
      <c r="H1241" s="21" t="s">
        <v>56</v>
      </c>
      <c r="I1241" s="21" t="s">
        <v>57</v>
      </c>
      <c r="J1241" s="21">
        <v>1.45</v>
      </c>
      <c r="K1241" s="21" t="s">
        <v>20</v>
      </c>
      <c r="L1241">
        <f t="shared" si="19"/>
        <v>2</v>
      </c>
      <c r="M1241">
        <f>MATCH(H:H,价格表!$B$4:$B$35,0)</f>
        <v>11</v>
      </c>
      <c r="N1241" s="27">
        <f>IF(J1241&lt;=0.3,INDEX(价格表!$B$4:$I$31,M1241,2),IF(AND(J1241&gt;0.3,J1241&lt;=1),INDEX(价格表!$B$4:$I$31,M1241,3),IF(AND(J1241&gt;1,J1241&lt;=2.2),INDEX(价格表!$B$4:$I$31,M1241,4),IF(AND(J1241&gt;2.2,J1241&lt;=3.3),INDEX(价格表!$B$4:$I$31,M1241,5),IF(AND(J1241&gt;3.3,J1241&lt;=4),INDEX(价格表!$B$4:$I$31,M1241,6),IF(AND(J1241&gt;4,J1241&lt;=5.5),INDEX(价格表!$B$4:$I$31,M1241,7),IF(J1241&gt;5.5,2.6+INDEX(价格表!$B$4:$I$31,M1241,8)*L1241)))))))</f>
        <v>2.15</v>
      </c>
    </row>
    <row r="1242" spans="1:14">
      <c r="A1242" s="20">
        <v>4310939919361</v>
      </c>
      <c r="B1242" s="18" t="s">
        <v>16</v>
      </c>
      <c r="C1242" s="21">
        <v>20201212</v>
      </c>
      <c r="D1242" s="21">
        <v>610538201209</v>
      </c>
      <c r="E1242" s="21" t="s">
        <v>16</v>
      </c>
      <c r="F1242" s="21">
        <v>20201222</v>
      </c>
      <c r="G1242" s="21" t="s">
        <v>17</v>
      </c>
      <c r="H1242" s="21" t="s">
        <v>21</v>
      </c>
      <c r="I1242" s="21" t="s">
        <v>179</v>
      </c>
      <c r="J1242" s="21">
        <v>1.45</v>
      </c>
      <c r="K1242" s="21" t="s">
        <v>20</v>
      </c>
      <c r="L1242">
        <f t="shared" si="19"/>
        <v>2</v>
      </c>
      <c r="M1242">
        <f>MATCH(H:H,价格表!$B$4:$B$35,0)</f>
        <v>20</v>
      </c>
      <c r="N1242" s="27">
        <f>IF(J1242&lt;=0.3,INDEX(价格表!$B$4:$I$31,M1242,2),IF(AND(J1242&gt;0.3,J1242&lt;=1),INDEX(价格表!$B$4:$I$31,M1242,3),IF(AND(J1242&gt;1,J1242&lt;=2.2),INDEX(价格表!$B$4:$I$31,M1242,4),IF(AND(J1242&gt;2.2,J1242&lt;=3.3),INDEX(价格表!$B$4:$I$31,M1242,5),IF(AND(J1242&gt;3.3,J1242&lt;=4),INDEX(价格表!$B$4:$I$31,M1242,6),IF(AND(J1242&gt;4,J1242&lt;=5.5),INDEX(价格表!$B$4:$I$31,M1242,7),IF(J1242&gt;5.5,2.6+INDEX(价格表!$B$4:$I$31,M1242,8)*L1242)))))))</f>
        <v>2.15</v>
      </c>
    </row>
    <row r="1243" spans="1:14">
      <c r="A1243" s="20">
        <v>4310939919362</v>
      </c>
      <c r="B1243" s="18" t="s">
        <v>16</v>
      </c>
      <c r="C1243" s="21">
        <v>20201212</v>
      </c>
      <c r="D1243" s="21">
        <v>610538201209</v>
      </c>
      <c r="E1243" s="21" t="s">
        <v>16</v>
      </c>
      <c r="F1243" s="21">
        <v>20201222</v>
      </c>
      <c r="G1243" s="21" t="s">
        <v>17</v>
      </c>
      <c r="H1243" s="21" t="s">
        <v>27</v>
      </c>
      <c r="I1243" s="21" t="s">
        <v>49</v>
      </c>
      <c r="J1243" s="21">
        <v>1.42</v>
      </c>
      <c r="K1243" s="21" t="s">
        <v>209</v>
      </c>
      <c r="L1243">
        <f t="shared" si="19"/>
        <v>2</v>
      </c>
      <c r="M1243">
        <f>MATCH(H:H,价格表!$B$4:$B$35,0)</f>
        <v>3</v>
      </c>
      <c r="N1243" s="27">
        <f>IF(J1243&lt;=0.3,INDEX(价格表!$B$4:$I$31,M1243,2),IF(AND(J1243&gt;0.3,J1243&lt;=1),INDEX(价格表!$B$4:$I$31,M1243,3),IF(AND(J1243&gt;1,J1243&lt;=2.2),INDEX(价格表!$B$4:$I$31,M1243,4),IF(AND(J1243&gt;2.2,J1243&lt;=3.3),INDEX(价格表!$B$4:$I$31,M1243,5),IF(AND(J1243&gt;3.3,J1243&lt;=4),INDEX(价格表!$B$4:$I$31,M1243,6),IF(AND(J1243&gt;4,J1243&lt;=5.5),INDEX(价格表!$B$4:$I$31,M1243,7),IF(J1243&gt;5.5,2.6+INDEX(价格表!$B$4:$I$31,M1243,8)*L1243)))))))</f>
        <v>2.15</v>
      </c>
    </row>
    <row r="1244" spans="1:14">
      <c r="A1244" s="20">
        <v>4310939919363</v>
      </c>
      <c r="B1244" s="18" t="s">
        <v>16</v>
      </c>
      <c r="C1244" s="21">
        <v>20201212</v>
      </c>
      <c r="D1244" s="21">
        <v>610538201209</v>
      </c>
      <c r="E1244" s="21" t="s">
        <v>16</v>
      </c>
      <c r="F1244" s="21">
        <v>20201222</v>
      </c>
      <c r="G1244" s="21" t="s">
        <v>17</v>
      </c>
      <c r="H1244" s="21" t="s">
        <v>50</v>
      </c>
      <c r="I1244" s="21" t="s">
        <v>166</v>
      </c>
      <c r="J1244" s="21">
        <v>1.44</v>
      </c>
      <c r="K1244" s="21" t="s">
        <v>20</v>
      </c>
      <c r="L1244">
        <f t="shared" si="19"/>
        <v>2</v>
      </c>
      <c r="M1244">
        <f>MATCH(H:H,价格表!$B$4:$B$35,0)</f>
        <v>4</v>
      </c>
      <c r="N1244" s="27">
        <f>IF(J1244&lt;=0.3,INDEX(价格表!$B$4:$I$31,M1244,2),IF(AND(J1244&gt;0.3,J1244&lt;=1),INDEX(价格表!$B$4:$I$31,M1244,3),IF(AND(J1244&gt;1,J1244&lt;=2.2),INDEX(价格表!$B$4:$I$31,M1244,4),IF(AND(J1244&gt;2.2,J1244&lt;=3.3),INDEX(价格表!$B$4:$I$31,M1244,5),IF(AND(J1244&gt;3.3,J1244&lt;=4),INDEX(价格表!$B$4:$I$31,M1244,6),IF(AND(J1244&gt;4,J1244&lt;=5.5),INDEX(价格表!$B$4:$I$31,M1244,7),IF(J1244&gt;5.5,2.6+INDEX(价格表!$B$4:$I$31,M1244,8)*L1244)))))))</f>
        <v>2.15</v>
      </c>
    </row>
    <row r="1245" spans="1:14">
      <c r="A1245" s="20">
        <v>4310939919364</v>
      </c>
      <c r="B1245" s="18" t="s">
        <v>16</v>
      </c>
      <c r="C1245" s="21">
        <v>20201212</v>
      </c>
      <c r="D1245" s="21">
        <v>610538201209</v>
      </c>
      <c r="E1245" s="21" t="s">
        <v>16</v>
      </c>
      <c r="F1245" s="21">
        <v>20201222</v>
      </c>
      <c r="G1245" s="21" t="s">
        <v>17</v>
      </c>
      <c r="H1245" s="21" t="s">
        <v>45</v>
      </c>
      <c r="I1245" s="21" t="s">
        <v>137</v>
      </c>
      <c r="J1245" s="21">
        <v>1.46</v>
      </c>
      <c r="K1245" s="21" t="s">
        <v>20</v>
      </c>
      <c r="L1245">
        <f t="shared" si="19"/>
        <v>2</v>
      </c>
      <c r="M1245">
        <f>MATCH(H:H,价格表!$B$4:$B$35,0)</f>
        <v>9</v>
      </c>
      <c r="N1245" s="27">
        <f>IF(J1245&lt;=0.3,INDEX(价格表!$B$4:$I$31,M1245,2),IF(AND(J1245&gt;0.3,J1245&lt;=1),INDEX(价格表!$B$4:$I$31,M1245,3),IF(AND(J1245&gt;1,J1245&lt;=2.2),INDEX(价格表!$B$4:$I$31,M1245,4),IF(AND(J1245&gt;2.2,J1245&lt;=3.3),INDEX(价格表!$B$4:$I$31,M1245,5),IF(AND(J1245&gt;3.3,J1245&lt;=4),INDEX(价格表!$B$4:$I$31,M1245,6),IF(AND(J1245&gt;4,J1245&lt;=5.5),INDEX(价格表!$B$4:$I$31,M1245,7),IF(J1245&gt;5.5,2.6+INDEX(价格表!$B$4:$I$31,M1245,8)*L1245)))))))</f>
        <v>2.15</v>
      </c>
    </row>
    <row r="1246" spans="1:14">
      <c r="A1246" s="20">
        <v>4310939919855</v>
      </c>
      <c r="B1246" s="18" t="s">
        <v>16</v>
      </c>
      <c r="C1246" s="21">
        <v>20201212</v>
      </c>
      <c r="D1246" s="21">
        <v>610538201209</v>
      </c>
      <c r="E1246" s="21" t="s">
        <v>16</v>
      </c>
      <c r="F1246" s="21">
        <v>20201222</v>
      </c>
      <c r="G1246" s="21" t="s">
        <v>17</v>
      </c>
      <c r="H1246" s="21" t="s">
        <v>73</v>
      </c>
      <c r="I1246" s="21" t="s">
        <v>93</v>
      </c>
      <c r="J1246" s="21">
        <v>1.45</v>
      </c>
      <c r="K1246" s="21" t="s">
        <v>20</v>
      </c>
      <c r="L1246">
        <f t="shared" si="19"/>
        <v>2</v>
      </c>
      <c r="M1246">
        <f>MATCH(H:H,价格表!$B$4:$B$35,0)</f>
        <v>7</v>
      </c>
      <c r="N1246" s="27">
        <f>IF(J1246&lt;=0.3,INDEX(价格表!$B$4:$I$31,M1246,2),IF(AND(J1246&gt;0.3,J1246&lt;=1),INDEX(价格表!$B$4:$I$31,M1246,3),IF(AND(J1246&gt;1,J1246&lt;=2.2),INDEX(价格表!$B$4:$I$31,M1246,4),IF(AND(J1246&gt;2.2,J1246&lt;=3.3),INDEX(价格表!$B$4:$I$31,M1246,5),IF(AND(J1246&gt;3.3,J1246&lt;=4),INDEX(价格表!$B$4:$I$31,M1246,6),IF(AND(J1246&gt;4,J1246&lt;=5.5),INDEX(价格表!$B$4:$I$31,M1246,7),IF(J1246&gt;5.5,2.6+INDEX(价格表!$B$4:$I$31,M1246,8)*L1246)))))))</f>
        <v>2.15</v>
      </c>
    </row>
    <row r="1247" spans="1:14">
      <c r="A1247" s="20">
        <v>4310939919856</v>
      </c>
      <c r="B1247" s="18" t="s">
        <v>16</v>
      </c>
      <c r="C1247" s="21">
        <v>20201212</v>
      </c>
      <c r="D1247" s="21">
        <v>610538201209</v>
      </c>
      <c r="E1247" s="21" t="s">
        <v>16</v>
      </c>
      <c r="F1247" s="21">
        <v>20201222</v>
      </c>
      <c r="G1247" s="21" t="s">
        <v>17</v>
      </c>
      <c r="H1247" s="21" t="s">
        <v>39</v>
      </c>
      <c r="I1247" s="21" t="s">
        <v>132</v>
      </c>
      <c r="J1247" s="21">
        <v>1.42</v>
      </c>
      <c r="K1247" s="21" t="s">
        <v>20</v>
      </c>
      <c r="L1247">
        <f t="shared" si="19"/>
        <v>2</v>
      </c>
      <c r="M1247">
        <f>MATCH(H:H,价格表!$B$4:$B$35,0)</f>
        <v>23</v>
      </c>
      <c r="N1247" s="27">
        <f>IF(J1247&lt;=0.3,INDEX(价格表!$B$4:$I$31,M1247,2),IF(AND(J1247&gt;0.3,J1247&lt;=1),INDEX(价格表!$B$4:$I$31,M1247,3),IF(AND(J1247&gt;1,J1247&lt;=2.2),INDEX(价格表!$B$4:$I$31,M1247,4),IF(AND(J1247&gt;2.2,J1247&lt;=3.3),INDEX(价格表!$B$4:$I$31,M1247,5),IF(AND(J1247&gt;3.3,J1247&lt;=4),INDEX(价格表!$B$4:$I$31,M1247,6),IF(AND(J1247&gt;4,J1247&lt;=5.5),INDEX(价格表!$B$4:$I$31,M1247,7),IF(J1247&gt;5.5,2.6+INDEX(价格表!$B$4:$I$31,M1247,8)*L1247)))))))</f>
        <v>2.15</v>
      </c>
    </row>
    <row r="1248" spans="1:14">
      <c r="A1248" s="20">
        <v>4310939919857</v>
      </c>
      <c r="B1248" s="18" t="s">
        <v>16</v>
      </c>
      <c r="C1248" s="21">
        <v>20201212</v>
      </c>
      <c r="D1248" s="21">
        <v>610538201209</v>
      </c>
      <c r="E1248" s="21" t="s">
        <v>16</v>
      </c>
      <c r="F1248" s="21">
        <v>20201222</v>
      </c>
      <c r="G1248" s="21" t="s">
        <v>17</v>
      </c>
      <c r="H1248" s="21" t="s">
        <v>50</v>
      </c>
      <c r="I1248" s="21" t="s">
        <v>166</v>
      </c>
      <c r="J1248" s="21">
        <v>1.44</v>
      </c>
      <c r="K1248" s="21" t="s">
        <v>20</v>
      </c>
      <c r="L1248">
        <f t="shared" si="19"/>
        <v>2</v>
      </c>
      <c r="M1248">
        <f>MATCH(H:H,价格表!$B$4:$B$35,0)</f>
        <v>4</v>
      </c>
      <c r="N1248" s="27">
        <f>IF(J1248&lt;=0.3,INDEX(价格表!$B$4:$I$31,M1248,2),IF(AND(J1248&gt;0.3,J1248&lt;=1),INDEX(价格表!$B$4:$I$31,M1248,3),IF(AND(J1248&gt;1,J1248&lt;=2.2),INDEX(价格表!$B$4:$I$31,M1248,4),IF(AND(J1248&gt;2.2,J1248&lt;=3.3),INDEX(价格表!$B$4:$I$31,M1248,5),IF(AND(J1248&gt;3.3,J1248&lt;=4),INDEX(价格表!$B$4:$I$31,M1248,6),IF(AND(J1248&gt;4,J1248&lt;=5.5),INDEX(价格表!$B$4:$I$31,M1248,7),IF(J1248&gt;5.5,2.6+INDEX(价格表!$B$4:$I$31,M1248,8)*L1248)))))))</f>
        <v>2.15</v>
      </c>
    </row>
    <row r="1249" spans="1:14">
      <c r="A1249" s="20">
        <v>4310939919858</v>
      </c>
      <c r="B1249" s="18" t="s">
        <v>16</v>
      </c>
      <c r="C1249" s="21">
        <v>20201212</v>
      </c>
      <c r="D1249" s="21">
        <v>610538201209</v>
      </c>
      <c r="E1249" s="21" t="s">
        <v>16</v>
      </c>
      <c r="F1249" s="21">
        <v>20201222</v>
      </c>
      <c r="G1249" s="21" t="s">
        <v>17</v>
      </c>
      <c r="H1249" s="21" t="s">
        <v>39</v>
      </c>
      <c r="I1249" s="21" t="s">
        <v>235</v>
      </c>
      <c r="J1249" s="21">
        <v>1.44</v>
      </c>
      <c r="K1249" s="21" t="s">
        <v>20</v>
      </c>
      <c r="L1249">
        <f t="shared" si="19"/>
        <v>2</v>
      </c>
      <c r="M1249">
        <f>MATCH(H:H,价格表!$B$4:$B$35,0)</f>
        <v>23</v>
      </c>
      <c r="N1249" s="27">
        <f>IF(J1249&lt;=0.3,INDEX(价格表!$B$4:$I$31,M1249,2),IF(AND(J1249&gt;0.3,J1249&lt;=1),INDEX(价格表!$B$4:$I$31,M1249,3),IF(AND(J1249&gt;1,J1249&lt;=2.2),INDEX(价格表!$B$4:$I$31,M1249,4),IF(AND(J1249&gt;2.2,J1249&lt;=3.3),INDEX(价格表!$B$4:$I$31,M1249,5),IF(AND(J1249&gt;3.3,J1249&lt;=4),INDEX(价格表!$B$4:$I$31,M1249,6),IF(AND(J1249&gt;4,J1249&lt;=5.5),INDEX(价格表!$B$4:$I$31,M1249,7),IF(J1249&gt;5.5,2.6+INDEX(价格表!$B$4:$I$31,M1249,8)*L1249)))))))</f>
        <v>2.15</v>
      </c>
    </row>
    <row r="1250" spans="1:14">
      <c r="A1250" s="20">
        <v>4310939919859</v>
      </c>
      <c r="B1250" s="18" t="s">
        <v>16</v>
      </c>
      <c r="C1250" s="21">
        <v>20201212</v>
      </c>
      <c r="D1250" s="21">
        <v>610538201209</v>
      </c>
      <c r="E1250" s="21" t="s">
        <v>16</v>
      </c>
      <c r="F1250" s="21">
        <v>20201222</v>
      </c>
      <c r="G1250" s="21" t="s">
        <v>17</v>
      </c>
      <c r="H1250" s="21" t="s">
        <v>50</v>
      </c>
      <c r="I1250" s="21" t="s">
        <v>51</v>
      </c>
      <c r="J1250" s="21">
        <v>1.43</v>
      </c>
      <c r="K1250" s="21" t="s">
        <v>20</v>
      </c>
      <c r="L1250">
        <f t="shared" si="19"/>
        <v>2</v>
      </c>
      <c r="M1250">
        <f>MATCH(H:H,价格表!$B$4:$B$35,0)</f>
        <v>4</v>
      </c>
      <c r="N1250" s="27">
        <f>IF(J1250&lt;=0.3,INDEX(价格表!$B$4:$I$31,M1250,2),IF(AND(J1250&gt;0.3,J1250&lt;=1),INDEX(价格表!$B$4:$I$31,M1250,3),IF(AND(J1250&gt;1,J1250&lt;=2.2),INDEX(价格表!$B$4:$I$31,M1250,4),IF(AND(J1250&gt;2.2,J1250&lt;=3.3),INDEX(价格表!$B$4:$I$31,M1250,5),IF(AND(J1250&gt;3.3,J1250&lt;=4),INDEX(价格表!$B$4:$I$31,M1250,6),IF(AND(J1250&gt;4,J1250&lt;=5.5),INDEX(价格表!$B$4:$I$31,M1250,7),IF(J1250&gt;5.5,2.6+INDEX(价格表!$B$4:$I$31,M1250,8)*L1250)))))))</f>
        <v>2.15</v>
      </c>
    </row>
    <row r="1251" spans="1:14">
      <c r="A1251" s="20">
        <v>4310939919860</v>
      </c>
      <c r="B1251" s="18" t="s">
        <v>16</v>
      </c>
      <c r="C1251" s="21">
        <v>20201212</v>
      </c>
      <c r="D1251" s="21">
        <v>610538201209</v>
      </c>
      <c r="E1251" s="21" t="s">
        <v>16</v>
      </c>
      <c r="F1251" s="21">
        <v>20201222</v>
      </c>
      <c r="G1251" s="21" t="s">
        <v>17</v>
      </c>
      <c r="H1251" s="21" t="s">
        <v>73</v>
      </c>
      <c r="I1251" s="21" t="s">
        <v>131</v>
      </c>
      <c r="J1251" s="21">
        <v>1.45</v>
      </c>
      <c r="K1251" s="21" t="s">
        <v>20</v>
      </c>
      <c r="L1251">
        <f t="shared" si="19"/>
        <v>2</v>
      </c>
      <c r="M1251">
        <f>MATCH(H:H,价格表!$B$4:$B$35,0)</f>
        <v>7</v>
      </c>
      <c r="N1251" s="27">
        <f>IF(J1251&lt;=0.3,INDEX(价格表!$B$4:$I$31,M1251,2),IF(AND(J1251&gt;0.3,J1251&lt;=1),INDEX(价格表!$B$4:$I$31,M1251,3),IF(AND(J1251&gt;1,J1251&lt;=2.2),INDEX(价格表!$B$4:$I$31,M1251,4),IF(AND(J1251&gt;2.2,J1251&lt;=3.3),INDEX(价格表!$B$4:$I$31,M1251,5),IF(AND(J1251&gt;3.3,J1251&lt;=4),INDEX(价格表!$B$4:$I$31,M1251,6),IF(AND(J1251&gt;4,J1251&lt;=5.5),INDEX(价格表!$B$4:$I$31,M1251,7),IF(J1251&gt;5.5,2.6+INDEX(价格表!$B$4:$I$31,M1251,8)*L1251)))))))</f>
        <v>2.15</v>
      </c>
    </row>
    <row r="1252" spans="1:14">
      <c r="A1252" s="20">
        <v>4310939919861</v>
      </c>
      <c r="B1252" s="18" t="s">
        <v>16</v>
      </c>
      <c r="C1252" s="21">
        <v>20201212</v>
      </c>
      <c r="D1252" s="21">
        <v>610538201209</v>
      </c>
      <c r="E1252" s="21" t="s">
        <v>16</v>
      </c>
      <c r="F1252" s="21">
        <v>20201222</v>
      </c>
      <c r="G1252" s="21" t="s">
        <v>17</v>
      </c>
      <c r="H1252" s="21" t="s">
        <v>23</v>
      </c>
      <c r="I1252" s="21" t="s">
        <v>118</v>
      </c>
      <c r="J1252" s="21">
        <v>1.46</v>
      </c>
      <c r="K1252" s="21" t="s">
        <v>20</v>
      </c>
      <c r="L1252">
        <f t="shared" si="19"/>
        <v>2</v>
      </c>
      <c r="M1252">
        <f>MATCH(H:H,价格表!$B$4:$B$35,0)</f>
        <v>15</v>
      </c>
      <c r="N1252" s="27">
        <f>IF(J1252&lt;=0.3,INDEX(价格表!$B$4:$I$31,M1252,2),IF(AND(J1252&gt;0.3,J1252&lt;=1),INDEX(价格表!$B$4:$I$31,M1252,3),IF(AND(J1252&gt;1,J1252&lt;=2.2),INDEX(价格表!$B$4:$I$31,M1252,4),IF(AND(J1252&gt;2.2,J1252&lt;=3.3),INDEX(价格表!$B$4:$I$31,M1252,5),IF(AND(J1252&gt;3.3,J1252&lt;=4),INDEX(价格表!$B$4:$I$31,M1252,6),IF(AND(J1252&gt;4,J1252&lt;=5.5),INDEX(价格表!$B$4:$I$31,M1252,7),IF(J1252&gt;5.5,2.6+INDEX(价格表!$B$4:$I$31,M1252,8)*L1252)))))))</f>
        <v>2.15</v>
      </c>
    </row>
    <row r="1253" spans="1:14">
      <c r="A1253" s="20">
        <v>4310939919862</v>
      </c>
      <c r="B1253" s="18" t="s">
        <v>16</v>
      </c>
      <c r="C1253" s="21">
        <v>20201212</v>
      </c>
      <c r="D1253" s="21">
        <v>610538201209</v>
      </c>
      <c r="E1253" s="21" t="s">
        <v>16</v>
      </c>
      <c r="F1253" s="21">
        <v>20201222</v>
      </c>
      <c r="G1253" s="21" t="s">
        <v>17</v>
      </c>
      <c r="H1253" s="21" t="s">
        <v>23</v>
      </c>
      <c r="I1253" s="21" t="s">
        <v>115</v>
      </c>
      <c r="J1253" s="21">
        <v>1.45</v>
      </c>
      <c r="K1253" s="21" t="s">
        <v>20</v>
      </c>
      <c r="L1253">
        <f t="shared" si="19"/>
        <v>2</v>
      </c>
      <c r="M1253">
        <f>MATCH(H:H,价格表!$B$4:$B$35,0)</f>
        <v>15</v>
      </c>
      <c r="N1253" s="27">
        <f>IF(J1253&lt;=0.3,INDEX(价格表!$B$4:$I$31,M1253,2),IF(AND(J1253&gt;0.3,J1253&lt;=1),INDEX(价格表!$B$4:$I$31,M1253,3),IF(AND(J1253&gt;1,J1253&lt;=2.2),INDEX(价格表!$B$4:$I$31,M1253,4),IF(AND(J1253&gt;2.2,J1253&lt;=3.3),INDEX(价格表!$B$4:$I$31,M1253,5),IF(AND(J1253&gt;3.3,J1253&lt;=4),INDEX(价格表!$B$4:$I$31,M1253,6),IF(AND(J1253&gt;4,J1253&lt;=5.5),INDEX(价格表!$B$4:$I$31,M1253,7),IF(J1253&gt;5.5,2.6+INDEX(价格表!$B$4:$I$31,M1253,8)*L1253)))))))</f>
        <v>2.15</v>
      </c>
    </row>
    <row r="1254" spans="1:14">
      <c r="A1254" s="20">
        <v>4310939919863</v>
      </c>
      <c r="B1254" s="18" t="s">
        <v>16</v>
      </c>
      <c r="C1254" s="21">
        <v>20201212</v>
      </c>
      <c r="D1254" s="21">
        <v>610538201209</v>
      </c>
      <c r="E1254" s="21" t="s">
        <v>16</v>
      </c>
      <c r="F1254" s="21">
        <v>20201222</v>
      </c>
      <c r="G1254" s="21" t="s">
        <v>17</v>
      </c>
      <c r="H1254" s="21" t="s">
        <v>21</v>
      </c>
      <c r="I1254" s="21" t="s">
        <v>204</v>
      </c>
      <c r="J1254" s="21">
        <v>1.45</v>
      </c>
      <c r="K1254" s="21" t="s">
        <v>20</v>
      </c>
      <c r="L1254">
        <f t="shared" si="19"/>
        <v>2</v>
      </c>
      <c r="M1254">
        <f>MATCH(H:H,价格表!$B$4:$B$35,0)</f>
        <v>20</v>
      </c>
      <c r="N1254" s="27">
        <f>IF(J1254&lt;=0.3,INDEX(价格表!$B$4:$I$31,M1254,2),IF(AND(J1254&gt;0.3,J1254&lt;=1),INDEX(价格表!$B$4:$I$31,M1254,3),IF(AND(J1254&gt;1,J1254&lt;=2.2),INDEX(价格表!$B$4:$I$31,M1254,4),IF(AND(J1254&gt;2.2,J1254&lt;=3.3),INDEX(价格表!$B$4:$I$31,M1254,5),IF(AND(J1254&gt;3.3,J1254&lt;=4),INDEX(价格表!$B$4:$I$31,M1254,6),IF(AND(J1254&gt;4,J1254&lt;=5.5),INDEX(价格表!$B$4:$I$31,M1254,7),IF(J1254&gt;5.5,2.6+INDEX(价格表!$B$4:$I$31,M1254,8)*L1254)))))))</f>
        <v>2.15</v>
      </c>
    </row>
    <row r="1255" spans="1:14">
      <c r="A1255" s="20">
        <v>4310939922580</v>
      </c>
      <c r="B1255" s="18" t="s">
        <v>16</v>
      </c>
      <c r="C1255" s="21">
        <v>20201212</v>
      </c>
      <c r="D1255" s="21">
        <v>610538201209</v>
      </c>
      <c r="E1255" s="21" t="s">
        <v>16</v>
      </c>
      <c r="F1255" s="21">
        <v>20201222</v>
      </c>
      <c r="G1255" s="21" t="s">
        <v>17</v>
      </c>
      <c r="H1255" s="21" t="s">
        <v>50</v>
      </c>
      <c r="I1255" s="21" t="s">
        <v>177</v>
      </c>
      <c r="J1255" s="21">
        <v>1.46</v>
      </c>
      <c r="K1255" s="21" t="s">
        <v>20</v>
      </c>
      <c r="L1255">
        <f t="shared" si="19"/>
        <v>2</v>
      </c>
      <c r="M1255">
        <f>MATCH(H:H,价格表!$B$4:$B$35,0)</f>
        <v>4</v>
      </c>
      <c r="N1255" s="27">
        <f>IF(J1255&lt;=0.3,INDEX(价格表!$B$4:$I$31,M1255,2),IF(AND(J1255&gt;0.3,J1255&lt;=1),INDEX(价格表!$B$4:$I$31,M1255,3),IF(AND(J1255&gt;1,J1255&lt;=2.2),INDEX(价格表!$B$4:$I$31,M1255,4),IF(AND(J1255&gt;2.2,J1255&lt;=3.3),INDEX(价格表!$B$4:$I$31,M1255,5),IF(AND(J1255&gt;3.3,J1255&lt;=4),INDEX(价格表!$B$4:$I$31,M1255,6),IF(AND(J1255&gt;4,J1255&lt;=5.5),INDEX(价格表!$B$4:$I$31,M1255,7),IF(J1255&gt;5.5,2.6+INDEX(价格表!$B$4:$I$31,M1255,8)*L1255)))))))</f>
        <v>2.15</v>
      </c>
    </row>
    <row r="1256" spans="1:14">
      <c r="A1256" s="20">
        <v>4310939922581</v>
      </c>
      <c r="B1256" s="18" t="s">
        <v>16</v>
      </c>
      <c r="C1256" s="21">
        <v>20201212</v>
      </c>
      <c r="D1256" s="21">
        <v>610538201209</v>
      </c>
      <c r="E1256" s="21" t="s">
        <v>16</v>
      </c>
      <c r="F1256" s="21">
        <v>20201222</v>
      </c>
      <c r="G1256" s="21" t="s">
        <v>17</v>
      </c>
      <c r="H1256" s="21" t="s">
        <v>39</v>
      </c>
      <c r="I1256" s="21" t="s">
        <v>226</v>
      </c>
      <c r="J1256" s="21">
        <v>1.46</v>
      </c>
      <c r="K1256" s="21" t="s">
        <v>20</v>
      </c>
      <c r="L1256">
        <f t="shared" si="19"/>
        <v>2</v>
      </c>
      <c r="M1256">
        <f>MATCH(H:H,价格表!$B$4:$B$35,0)</f>
        <v>23</v>
      </c>
      <c r="N1256" s="27">
        <f>IF(J1256&lt;=0.3,INDEX(价格表!$B$4:$I$31,M1256,2),IF(AND(J1256&gt;0.3,J1256&lt;=1),INDEX(价格表!$B$4:$I$31,M1256,3),IF(AND(J1256&gt;1,J1256&lt;=2.2),INDEX(价格表!$B$4:$I$31,M1256,4),IF(AND(J1256&gt;2.2,J1256&lt;=3.3),INDEX(价格表!$B$4:$I$31,M1256,5),IF(AND(J1256&gt;3.3,J1256&lt;=4),INDEX(价格表!$B$4:$I$31,M1256,6),IF(AND(J1256&gt;4,J1256&lt;=5.5),INDEX(价格表!$B$4:$I$31,M1256,7),IF(J1256&gt;5.5,2.6+INDEX(价格表!$B$4:$I$31,M1256,8)*L1256)))))))</f>
        <v>2.15</v>
      </c>
    </row>
    <row r="1257" spans="1:14">
      <c r="A1257" s="20">
        <v>4310939922582</v>
      </c>
      <c r="B1257" s="18" t="s">
        <v>16</v>
      </c>
      <c r="C1257" s="21">
        <v>20201212</v>
      </c>
      <c r="D1257" s="21">
        <v>610538201209</v>
      </c>
      <c r="E1257" s="21" t="s">
        <v>16</v>
      </c>
      <c r="F1257" s="21">
        <v>20201222</v>
      </c>
      <c r="G1257" s="21" t="s">
        <v>17</v>
      </c>
      <c r="H1257" s="21" t="s">
        <v>73</v>
      </c>
      <c r="I1257" s="21" t="s">
        <v>74</v>
      </c>
      <c r="J1257" s="21">
        <v>1.45</v>
      </c>
      <c r="K1257" s="21" t="s">
        <v>20</v>
      </c>
      <c r="L1257">
        <f t="shared" si="19"/>
        <v>2</v>
      </c>
      <c r="M1257">
        <f>MATCH(H:H,价格表!$B$4:$B$35,0)</f>
        <v>7</v>
      </c>
      <c r="N1257" s="27">
        <f>IF(J1257&lt;=0.3,INDEX(价格表!$B$4:$I$31,M1257,2),IF(AND(J1257&gt;0.3,J1257&lt;=1),INDEX(价格表!$B$4:$I$31,M1257,3),IF(AND(J1257&gt;1,J1257&lt;=2.2),INDEX(价格表!$B$4:$I$31,M1257,4),IF(AND(J1257&gt;2.2,J1257&lt;=3.3),INDEX(价格表!$B$4:$I$31,M1257,5),IF(AND(J1257&gt;3.3,J1257&lt;=4),INDEX(价格表!$B$4:$I$31,M1257,6),IF(AND(J1257&gt;4,J1257&lt;=5.5),INDEX(价格表!$B$4:$I$31,M1257,7),IF(J1257&gt;5.5,2.6+INDEX(价格表!$B$4:$I$31,M1257,8)*L1257)))))))</f>
        <v>2.15</v>
      </c>
    </row>
    <row r="1258" spans="1:14">
      <c r="A1258" s="20">
        <v>4310939922583</v>
      </c>
      <c r="B1258" s="18" t="s">
        <v>16</v>
      </c>
      <c r="C1258" s="21">
        <v>20201212</v>
      </c>
      <c r="D1258" s="21">
        <v>610538201209</v>
      </c>
      <c r="E1258" s="21" t="s">
        <v>16</v>
      </c>
      <c r="F1258" s="21">
        <v>20201222</v>
      </c>
      <c r="G1258" s="21" t="s">
        <v>17</v>
      </c>
      <c r="H1258" s="21" t="s">
        <v>35</v>
      </c>
      <c r="I1258" s="21" t="s">
        <v>186</v>
      </c>
      <c r="J1258" s="21">
        <v>1.45</v>
      </c>
      <c r="K1258" s="21" t="s">
        <v>20</v>
      </c>
      <c r="L1258">
        <f t="shared" si="19"/>
        <v>2</v>
      </c>
      <c r="M1258">
        <f>MATCH(H:H,价格表!$B$4:$B$35,0)</f>
        <v>22</v>
      </c>
      <c r="N1258" s="27">
        <f>IF(J1258&lt;=0.3,INDEX(价格表!$B$4:$I$31,M1258,2),IF(AND(J1258&gt;0.3,J1258&lt;=1),INDEX(价格表!$B$4:$I$31,M1258,3),IF(AND(J1258&gt;1,J1258&lt;=2.2),INDEX(价格表!$B$4:$I$31,M1258,4),IF(AND(J1258&gt;2.2,J1258&lt;=3.3),INDEX(价格表!$B$4:$I$31,M1258,5),IF(AND(J1258&gt;3.3,J1258&lt;=4),INDEX(价格表!$B$4:$I$31,M1258,6),IF(AND(J1258&gt;4,J1258&lt;=5.5),INDEX(价格表!$B$4:$I$31,M1258,7),IF(J1258&gt;5.5,2.6+INDEX(价格表!$B$4:$I$31,M1258,8)*L1258)))))))</f>
        <v>2.15</v>
      </c>
    </row>
    <row r="1259" spans="1:14">
      <c r="A1259" s="20">
        <v>4310939922587</v>
      </c>
      <c r="B1259" s="18" t="s">
        <v>16</v>
      </c>
      <c r="C1259" s="21">
        <v>20201212</v>
      </c>
      <c r="D1259" s="21">
        <v>610538201209</v>
      </c>
      <c r="E1259" s="21" t="s">
        <v>16</v>
      </c>
      <c r="F1259" s="21">
        <v>20201222</v>
      </c>
      <c r="G1259" s="21" t="s">
        <v>17</v>
      </c>
      <c r="H1259" s="21" t="s">
        <v>35</v>
      </c>
      <c r="I1259" s="21" t="s">
        <v>253</v>
      </c>
      <c r="J1259" s="21">
        <v>1.67</v>
      </c>
      <c r="K1259" s="21" t="s">
        <v>20</v>
      </c>
      <c r="L1259">
        <f t="shared" si="19"/>
        <v>2</v>
      </c>
      <c r="M1259">
        <f>MATCH(H:H,价格表!$B$4:$B$35,0)</f>
        <v>22</v>
      </c>
      <c r="N1259" s="27">
        <f>IF(J1259&lt;=0.3,INDEX(价格表!$B$4:$I$31,M1259,2),IF(AND(J1259&gt;0.3,J1259&lt;=1),INDEX(价格表!$B$4:$I$31,M1259,3),IF(AND(J1259&gt;1,J1259&lt;=2.2),INDEX(价格表!$B$4:$I$31,M1259,4),IF(AND(J1259&gt;2.2,J1259&lt;=3.3),INDEX(价格表!$B$4:$I$31,M1259,5),IF(AND(J1259&gt;3.3,J1259&lt;=4),INDEX(价格表!$B$4:$I$31,M1259,6),IF(AND(J1259&gt;4,J1259&lt;=5.5),INDEX(价格表!$B$4:$I$31,M1259,7),IF(J1259&gt;5.5,2.6+INDEX(价格表!$B$4:$I$31,M1259,8)*L1259)))))))</f>
        <v>2.15</v>
      </c>
    </row>
    <row r="1260" spans="1:14">
      <c r="A1260" s="20">
        <v>4310939922623</v>
      </c>
      <c r="B1260" s="18" t="s">
        <v>16</v>
      </c>
      <c r="C1260" s="21">
        <v>20201212</v>
      </c>
      <c r="D1260" s="21">
        <v>610538201209</v>
      </c>
      <c r="E1260" s="21" t="s">
        <v>16</v>
      </c>
      <c r="F1260" s="21">
        <v>20201222</v>
      </c>
      <c r="G1260" s="21" t="s">
        <v>17</v>
      </c>
      <c r="H1260" s="21" t="s">
        <v>27</v>
      </c>
      <c r="I1260" s="21" t="s">
        <v>211</v>
      </c>
      <c r="J1260" s="21">
        <v>1.46</v>
      </c>
      <c r="K1260" s="21" t="s">
        <v>20</v>
      </c>
      <c r="L1260">
        <f t="shared" si="19"/>
        <v>2</v>
      </c>
      <c r="M1260">
        <f>MATCH(H:H,价格表!$B$4:$B$35,0)</f>
        <v>3</v>
      </c>
      <c r="N1260" s="27">
        <f>IF(J1260&lt;=0.3,INDEX(价格表!$B$4:$I$31,M1260,2),IF(AND(J1260&gt;0.3,J1260&lt;=1),INDEX(价格表!$B$4:$I$31,M1260,3),IF(AND(J1260&gt;1,J1260&lt;=2.2),INDEX(价格表!$B$4:$I$31,M1260,4),IF(AND(J1260&gt;2.2,J1260&lt;=3.3),INDEX(价格表!$B$4:$I$31,M1260,5),IF(AND(J1260&gt;3.3,J1260&lt;=4),INDEX(价格表!$B$4:$I$31,M1260,6),IF(AND(J1260&gt;4,J1260&lt;=5.5),INDEX(价格表!$B$4:$I$31,M1260,7),IF(J1260&gt;5.5,2.6+INDEX(价格表!$B$4:$I$31,M1260,8)*L1260)))))))</f>
        <v>2.15</v>
      </c>
    </row>
    <row r="1261" spans="1:14">
      <c r="A1261" s="20">
        <v>4310939922624</v>
      </c>
      <c r="B1261" s="18" t="s">
        <v>16</v>
      </c>
      <c r="C1261" s="21">
        <v>20201212</v>
      </c>
      <c r="D1261" s="21">
        <v>610538201209</v>
      </c>
      <c r="E1261" s="21" t="s">
        <v>16</v>
      </c>
      <c r="F1261" s="21">
        <v>20201222</v>
      </c>
      <c r="G1261" s="21" t="s">
        <v>17</v>
      </c>
      <c r="H1261" s="21" t="s">
        <v>43</v>
      </c>
      <c r="I1261" s="21" t="s">
        <v>44</v>
      </c>
      <c r="J1261" s="21">
        <v>1.45</v>
      </c>
      <c r="K1261" s="21" t="s">
        <v>20</v>
      </c>
      <c r="L1261">
        <f t="shared" si="19"/>
        <v>2</v>
      </c>
      <c r="M1261">
        <f>MATCH(H:H,价格表!$B$4:$B$35,0)</f>
        <v>10</v>
      </c>
      <c r="N1261" s="27">
        <f>IF(J1261&lt;=0.3,INDEX(价格表!$B$4:$I$31,M1261,2),IF(AND(J1261&gt;0.3,J1261&lt;=1),INDEX(价格表!$B$4:$I$31,M1261,3),IF(AND(J1261&gt;1,J1261&lt;=2.2),INDEX(价格表!$B$4:$I$31,M1261,4),IF(AND(J1261&gt;2.2,J1261&lt;=3.3),INDEX(价格表!$B$4:$I$31,M1261,5),IF(AND(J1261&gt;3.3,J1261&lt;=4),INDEX(价格表!$B$4:$I$31,M1261,6),IF(AND(J1261&gt;4,J1261&lt;=5.5),INDEX(价格表!$B$4:$I$31,M1261,7),IF(J1261&gt;5.5,2.6+INDEX(价格表!$B$4:$I$31,M1261,8)*L1261)))))))</f>
        <v>2.15</v>
      </c>
    </row>
    <row r="1262" spans="1:14">
      <c r="A1262" s="20">
        <v>4310939922626</v>
      </c>
      <c r="B1262" s="18" t="s">
        <v>16</v>
      </c>
      <c r="C1262" s="21">
        <v>20201212</v>
      </c>
      <c r="D1262" s="21">
        <v>610538201209</v>
      </c>
      <c r="E1262" s="21" t="s">
        <v>16</v>
      </c>
      <c r="F1262" s="21">
        <v>20201222</v>
      </c>
      <c r="G1262" s="21" t="s">
        <v>17</v>
      </c>
      <c r="H1262" s="21" t="s">
        <v>23</v>
      </c>
      <c r="I1262" s="21" t="s">
        <v>99</v>
      </c>
      <c r="J1262" s="21">
        <v>1.46</v>
      </c>
      <c r="K1262" s="21" t="s">
        <v>20</v>
      </c>
      <c r="L1262">
        <f t="shared" si="19"/>
        <v>2</v>
      </c>
      <c r="M1262">
        <f>MATCH(H:H,价格表!$B$4:$B$35,0)</f>
        <v>15</v>
      </c>
      <c r="N1262" s="27">
        <f>IF(J1262&lt;=0.3,INDEX(价格表!$B$4:$I$31,M1262,2),IF(AND(J1262&gt;0.3,J1262&lt;=1),INDEX(价格表!$B$4:$I$31,M1262,3),IF(AND(J1262&gt;1,J1262&lt;=2.2),INDEX(价格表!$B$4:$I$31,M1262,4),IF(AND(J1262&gt;2.2,J1262&lt;=3.3),INDEX(价格表!$B$4:$I$31,M1262,5),IF(AND(J1262&gt;3.3,J1262&lt;=4),INDEX(价格表!$B$4:$I$31,M1262,6),IF(AND(J1262&gt;4,J1262&lt;=5.5),INDEX(价格表!$B$4:$I$31,M1262,7),IF(J1262&gt;5.5,2.6+INDEX(价格表!$B$4:$I$31,M1262,8)*L1262)))))))</f>
        <v>2.15</v>
      </c>
    </row>
    <row r="1263" spans="1:14">
      <c r="A1263" s="20">
        <v>4310939922627</v>
      </c>
      <c r="B1263" s="18" t="s">
        <v>16</v>
      </c>
      <c r="C1263" s="21">
        <v>20201212</v>
      </c>
      <c r="D1263" s="21">
        <v>610538201209</v>
      </c>
      <c r="E1263" s="21" t="s">
        <v>16</v>
      </c>
      <c r="F1263" s="21">
        <v>20201222</v>
      </c>
      <c r="G1263" s="21" t="s">
        <v>17</v>
      </c>
      <c r="H1263" s="21" t="s">
        <v>73</v>
      </c>
      <c r="I1263" s="21" t="s">
        <v>180</v>
      </c>
      <c r="J1263" s="21">
        <v>1.45</v>
      </c>
      <c r="K1263" s="21" t="s">
        <v>20</v>
      </c>
      <c r="L1263">
        <f t="shared" si="19"/>
        <v>2</v>
      </c>
      <c r="M1263">
        <f>MATCH(H:H,价格表!$B$4:$B$35,0)</f>
        <v>7</v>
      </c>
      <c r="N1263" s="27">
        <f>IF(J1263&lt;=0.3,INDEX(价格表!$B$4:$I$31,M1263,2),IF(AND(J1263&gt;0.3,J1263&lt;=1),INDEX(价格表!$B$4:$I$31,M1263,3),IF(AND(J1263&gt;1,J1263&lt;=2.2),INDEX(价格表!$B$4:$I$31,M1263,4),IF(AND(J1263&gt;2.2,J1263&lt;=3.3),INDEX(价格表!$B$4:$I$31,M1263,5),IF(AND(J1263&gt;3.3,J1263&lt;=4),INDEX(价格表!$B$4:$I$31,M1263,6),IF(AND(J1263&gt;4,J1263&lt;=5.5),INDEX(价格表!$B$4:$I$31,M1263,7),IF(J1263&gt;5.5,2.6+INDEX(价格表!$B$4:$I$31,M1263,8)*L1263)))))))</f>
        <v>2.15</v>
      </c>
    </row>
    <row r="1264" spans="1:14">
      <c r="A1264" s="20">
        <v>4310939922628</v>
      </c>
      <c r="B1264" s="18" t="s">
        <v>16</v>
      </c>
      <c r="C1264" s="21">
        <v>20201212</v>
      </c>
      <c r="D1264" s="21">
        <v>610538201209</v>
      </c>
      <c r="E1264" s="21" t="s">
        <v>16</v>
      </c>
      <c r="F1264" s="21">
        <v>20201222</v>
      </c>
      <c r="G1264" s="21" t="s">
        <v>17</v>
      </c>
      <c r="H1264" s="21" t="s">
        <v>54</v>
      </c>
      <c r="I1264" s="21" t="s">
        <v>78</v>
      </c>
      <c r="J1264" s="21">
        <v>1.44</v>
      </c>
      <c r="K1264" s="21" t="s">
        <v>20</v>
      </c>
      <c r="L1264">
        <f t="shared" si="19"/>
        <v>2</v>
      </c>
      <c r="M1264">
        <f>MATCH(H:H,价格表!$B$4:$B$35,0)</f>
        <v>14</v>
      </c>
      <c r="N1264" s="27">
        <f>IF(J1264&lt;=0.3,INDEX(价格表!$B$4:$I$31,M1264,2),IF(AND(J1264&gt;0.3,J1264&lt;=1),INDEX(价格表!$B$4:$I$31,M1264,3),IF(AND(J1264&gt;1,J1264&lt;=2.2),INDEX(价格表!$B$4:$I$31,M1264,4),IF(AND(J1264&gt;2.2,J1264&lt;=3.3),INDEX(价格表!$B$4:$I$31,M1264,5),IF(AND(J1264&gt;3.3,J1264&lt;=4),INDEX(价格表!$B$4:$I$31,M1264,6),IF(AND(J1264&gt;4,J1264&lt;=5.5),INDEX(价格表!$B$4:$I$31,M1264,7),IF(J1264&gt;5.5,2.6+INDEX(价格表!$B$4:$I$31,M1264,8)*L1264)))))))</f>
        <v>2.15</v>
      </c>
    </row>
    <row r="1265" spans="1:14">
      <c r="A1265" s="20">
        <v>4310939922629</v>
      </c>
      <c r="B1265" s="18" t="s">
        <v>16</v>
      </c>
      <c r="C1265" s="21">
        <v>20201212</v>
      </c>
      <c r="D1265" s="21">
        <v>610538201209</v>
      </c>
      <c r="E1265" s="21" t="s">
        <v>16</v>
      </c>
      <c r="F1265" s="21">
        <v>20201222</v>
      </c>
      <c r="G1265" s="21" t="s">
        <v>17</v>
      </c>
      <c r="H1265" s="21" t="s">
        <v>23</v>
      </c>
      <c r="I1265" s="21" t="s">
        <v>190</v>
      </c>
      <c r="J1265" s="21">
        <v>1.44</v>
      </c>
      <c r="K1265" s="21" t="s">
        <v>20</v>
      </c>
      <c r="L1265">
        <f t="shared" si="19"/>
        <v>2</v>
      </c>
      <c r="M1265">
        <f>MATCH(H:H,价格表!$B$4:$B$35,0)</f>
        <v>15</v>
      </c>
      <c r="N1265" s="27">
        <f>IF(J1265&lt;=0.3,INDEX(价格表!$B$4:$I$31,M1265,2),IF(AND(J1265&gt;0.3,J1265&lt;=1),INDEX(价格表!$B$4:$I$31,M1265,3),IF(AND(J1265&gt;1,J1265&lt;=2.2),INDEX(价格表!$B$4:$I$31,M1265,4),IF(AND(J1265&gt;2.2,J1265&lt;=3.3),INDEX(价格表!$B$4:$I$31,M1265,5),IF(AND(J1265&gt;3.3,J1265&lt;=4),INDEX(价格表!$B$4:$I$31,M1265,6),IF(AND(J1265&gt;4,J1265&lt;=5.5),INDEX(价格表!$B$4:$I$31,M1265,7),IF(J1265&gt;5.5,2.6+INDEX(价格表!$B$4:$I$31,M1265,8)*L1265)))))))</f>
        <v>2.15</v>
      </c>
    </row>
    <row r="1266" spans="1:14">
      <c r="A1266" s="20">
        <v>4310939922630</v>
      </c>
      <c r="B1266" s="18" t="s">
        <v>16</v>
      </c>
      <c r="C1266" s="21">
        <v>20201212</v>
      </c>
      <c r="D1266" s="21">
        <v>610538201209</v>
      </c>
      <c r="E1266" s="21" t="s">
        <v>16</v>
      </c>
      <c r="F1266" s="21">
        <v>20201222</v>
      </c>
      <c r="G1266" s="21" t="s">
        <v>17</v>
      </c>
      <c r="H1266" s="21" t="s">
        <v>68</v>
      </c>
      <c r="I1266" s="21" t="s">
        <v>234</v>
      </c>
      <c r="J1266" s="21">
        <v>1.46</v>
      </c>
      <c r="K1266" s="21" t="s">
        <v>20</v>
      </c>
      <c r="L1266">
        <f t="shared" si="19"/>
        <v>2</v>
      </c>
      <c r="M1266">
        <f>MATCH(H:H,价格表!$B$4:$B$35,0)</f>
        <v>5</v>
      </c>
      <c r="N1266" s="27">
        <f>IF(J1266&lt;=0.3,INDEX(价格表!$B$4:$I$31,M1266,2),IF(AND(J1266&gt;0.3,J1266&lt;=1),INDEX(价格表!$B$4:$I$31,M1266,3),IF(AND(J1266&gt;1,J1266&lt;=2.2),INDEX(价格表!$B$4:$I$31,M1266,4),IF(AND(J1266&gt;2.2,J1266&lt;=3.3),INDEX(价格表!$B$4:$I$31,M1266,5),IF(AND(J1266&gt;3.3,J1266&lt;=4),INDEX(价格表!$B$4:$I$31,M1266,6),IF(AND(J1266&gt;4,J1266&lt;=5.5),INDEX(价格表!$B$4:$I$31,M1266,7),IF(J1266&gt;5.5,2.6+INDEX(价格表!$B$4:$I$31,M1266,8)*L1266)))))))</f>
        <v>2.15</v>
      </c>
    </row>
    <row r="1267" spans="1:14">
      <c r="A1267" s="20">
        <v>4310939922631</v>
      </c>
      <c r="B1267" s="18" t="s">
        <v>16</v>
      </c>
      <c r="C1267" s="21">
        <v>20201212</v>
      </c>
      <c r="D1267" s="21">
        <v>610538201209</v>
      </c>
      <c r="E1267" s="21" t="s">
        <v>16</v>
      </c>
      <c r="F1267" s="21">
        <v>20201222</v>
      </c>
      <c r="G1267" s="21" t="s">
        <v>17</v>
      </c>
      <c r="H1267" s="21" t="s">
        <v>27</v>
      </c>
      <c r="I1267" s="21" t="s">
        <v>85</v>
      </c>
      <c r="J1267" s="21">
        <v>1.46</v>
      </c>
      <c r="K1267" s="21" t="s">
        <v>20</v>
      </c>
      <c r="L1267">
        <f t="shared" si="19"/>
        <v>2</v>
      </c>
      <c r="M1267">
        <f>MATCH(H:H,价格表!$B$4:$B$35,0)</f>
        <v>3</v>
      </c>
      <c r="N1267" s="27">
        <f>IF(J1267&lt;=0.3,INDEX(价格表!$B$4:$I$31,M1267,2),IF(AND(J1267&gt;0.3,J1267&lt;=1),INDEX(价格表!$B$4:$I$31,M1267,3),IF(AND(J1267&gt;1,J1267&lt;=2.2),INDEX(价格表!$B$4:$I$31,M1267,4),IF(AND(J1267&gt;2.2,J1267&lt;=3.3),INDEX(价格表!$B$4:$I$31,M1267,5),IF(AND(J1267&gt;3.3,J1267&lt;=4),INDEX(价格表!$B$4:$I$31,M1267,6),IF(AND(J1267&gt;4,J1267&lt;=5.5),INDEX(价格表!$B$4:$I$31,M1267,7),IF(J1267&gt;5.5,2.6+INDEX(价格表!$B$4:$I$31,M1267,8)*L1267)))))))</f>
        <v>2.15</v>
      </c>
    </row>
    <row r="1268" spans="1:14">
      <c r="A1268" s="20">
        <v>4310939922632</v>
      </c>
      <c r="B1268" s="18" t="s">
        <v>16</v>
      </c>
      <c r="C1268" s="21">
        <v>20201212</v>
      </c>
      <c r="D1268" s="21">
        <v>610538201209</v>
      </c>
      <c r="E1268" s="21" t="s">
        <v>16</v>
      </c>
      <c r="F1268" s="21">
        <v>20201222</v>
      </c>
      <c r="G1268" s="21" t="s">
        <v>17</v>
      </c>
      <c r="H1268" s="21" t="s">
        <v>63</v>
      </c>
      <c r="I1268" s="21" t="s">
        <v>289</v>
      </c>
      <c r="J1268" s="21">
        <v>1.44</v>
      </c>
      <c r="K1268" s="21" t="s">
        <v>20</v>
      </c>
      <c r="L1268">
        <f t="shared" si="19"/>
        <v>2</v>
      </c>
      <c r="M1268">
        <f>MATCH(H:H,价格表!$B$4:$B$35,0)</f>
        <v>21</v>
      </c>
      <c r="N1268" s="27">
        <f>IF(J1268&lt;=0.3,INDEX(价格表!$B$4:$I$31,M1268,2),IF(AND(J1268&gt;0.3,J1268&lt;=1),INDEX(价格表!$B$4:$I$31,M1268,3),IF(AND(J1268&gt;1,J1268&lt;=2.2),INDEX(价格表!$B$4:$I$31,M1268,4),IF(AND(J1268&gt;2.2,J1268&lt;=3.3),INDEX(价格表!$B$4:$I$31,M1268,5),IF(AND(J1268&gt;3.3,J1268&lt;=4),INDEX(价格表!$B$4:$I$31,M1268,6),IF(AND(J1268&gt;4,J1268&lt;=5.5),INDEX(价格表!$B$4:$I$31,M1268,7),IF(J1268&gt;5.5,2.6+INDEX(价格表!$B$4:$I$31,M1268,8)*L1268)))))))</f>
        <v>2.15</v>
      </c>
    </row>
    <row r="1269" spans="1:14">
      <c r="A1269" s="20">
        <v>4310939923133</v>
      </c>
      <c r="B1269" s="18" t="s">
        <v>16</v>
      </c>
      <c r="C1269" s="21">
        <v>20201212</v>
      </c>
      <c r="D1269" s="21">
        <v>610538201209</v>
      </c>
      <c r="E1269" s="21" t="s">
        <v>16</v>
      </c>
      <c r="F1269" s="21">
        <v>20201222</v>
      </c>
      <c r="G1269" s="21" t="s">
        <v>17</v>
      </c>
      <c r="H1269" s="21" t="s">
        <v>45</v>
      </c>
      <c r="I1269" s="21" t="s">
        <v>48</v>
      </c>
      <c r="J1269" s="21">
        <v>1.46</v>
      </c>
      <c r="K1269" s="21" t="s">
        <v>20</v>
      </c>
      <c r="L1269">
        <f t="shared" si="19"/>
        <v>2</v>
      </c>
      <c r="M1269">
        <f>MATCH(H:H,价格表!$B$4:$B$35,0)</f>
        <v>9</v>
      </c>
      <c r="N1269" s="27">
        <f>IF(J1269&lt;=0.3,INDEX(价格表!$B$4:$I$31,M1269,2),IF(AND(J1269&gt;0.3,J1269&lt;=1),INDEX(价格表!$B$4:$I$31,M1269,3),IF(AND(J1269&gt;1,J1269&lt;=2.2),INDEX(价格表!$B$4:$I$31,M1269,4),IF(AND(J1269&gt;2.2,J1269&lt;=3.3),INDEX(价格表!$B$4:$I$31,M1269,5),IF(AND(J1269&gt;3.3,J1269&lt;=4),INDEX(价格表!$B$4:$I$31,M1269,6),IF(AND(J1269&gt;4,J1269&lt;=5.5),INDEX(价格表!$B$4:$I$31,M1269,7),IF(J1269&gt;5.5,2.6+INDEX(价格表!$B$4:$I$31,M1269,8)*L1269)))))))</f>
        <v>2.15</v>
      </c>
    </row>
    <row r="1270" spans="1:14">
      <c r="A1270" s="20">
        <v>4310939924567</v>
      </c>
      <c r="B1270" s="18" t="s">
        <v>16</v>
      </c>
      <c r="C1270" s="21">
        <v>20201212</v>
      </c>
      <c r="D1270" s="21">
        <v>610538201209</v>
      </c>
      <c r="E1270" s="21" t="s">
        <v>16</v>
      </c>
      <c r="F1270" s="21">
        <v>20201222</v>
      </c>
      <c r="G1270" s="21" t="s">
        <v>17</v>
      </c>
      <c r="H1270" s="21" t="s">
        <v>68</v>
      </c>
      <c r="I1270" s="21" t="s">
        <v>193</v>
      </c>
      <c r="J1270" s="21">
        <v>1.81</v>
      </c>
      <c r="K1270" s="21" t="s">
        <v>20</v>
      </c>
      <c r="L1270">
        <f t="shared" si="19"/>
        <v>2</v>
      </c>
      <c r="M1270">
        <f>MATCH(H:H,价格表!$B$4:$B$35,0)</f>
        <v>5</v>
      </c>
      <c r="N1270" s="27">
        <f>IF(J1270&lt;=0.3,INDEX(价格表!$B$4:$I$31,M1270,2),IF(AND(J1270&gt;0.3,J1270&lt;=1),INDEX(价格表!$B$4:$I$31,M1270,3),IF(AND(J1270&gt;1,J1270&lt;=2.2),INDEX(价格表!$B$4:$I$31,M1270,4),IF(AND(J1270&gt;2.2,J1270&lt;=3.3),INDEX(价格表!$B$4:$I$31,M1270,5),IF(AND(J1270&gt;3.3,J1270&lt;=4),INDEX(价格表!$B$4:$I$31,M1270,6),IF(AND(J1270&gt;4,J1270&lt;=5.5),INDEX(价格表!$B$4:$I$31,M1270,7),IF(J1270&gt;5.5,2.6+INDEX(价格表!$B$4:$I$31,M1270,8)*L1270)))))))</f>
        <v>2.15</v>
      </c>
    </row>
    <row r="1271" spans="1:14">
      <c r="A1271" s="20">
        <v>4310939924569</v>
      </c>
      <c r="B1271" s="18" t="s">
        <v>16</v>
      </c>
      <c r="C1271" s="21">
        <v>20201212</v>
      </c>
      <c r="D1271" s="21">
        <v>610538201209</v>
      </c>
      <c r="E1271" s="21" t="s">
        <v>16</v>
      </c>
      <c r="F1271" s="21">
        <v>20201222</v>
      </c>
      <c r="G1271" s="21" t="s">
        <v>17</v>
      </c>
      <c r="H1271" s="21" t="s">
        <v>45</v>
      </c>
      <c r="I1271" s="21" t="s">
        <v>48</v>
      </c>
      <c r="J1271" s="21">
        <v>1.45</v>
      </c>
      <c r="K1271" s="21" t="s">
        <v>20</v>
      </c>
      <c r="L1271">
        <f t="shared" si="19"/>
        <v>2</v>
      </c>
      <c r="M1271">
        <f>MATCH(H:H,价格表!$B$4:$B$35,0)</f>
        <v>9</v>
      </c>
      <c r="N1271" s="27">
        <f>IF(J1271&lt;=0.3,INDEX(价格表!$B$4:$I$31,M1271,2),IF(AND(J1271&gt;0.3,J1271&lt;=1),INDEX(价格表!$B$4:$I$31,M1271,3),IF(AND(J1271&gt;1,J1271&lt;=2.2),INDEX(价格表!$B$4:$I$31,M1271,4),IF(AND(J1271&gt;2.2,J1271&lt;=3.3),INDEX(价格表!$B$4:$I$31,M1271,5),IF(AND(J1271&gt;3.3,J1271&lt;=4),INDEX(价格表!$B$4:$I$31,M1271,6),IF(AND(J1271&gt;4,J1271&lt;=5.5),INDEX(价格表!$B$4:$I$31,M1271,7),IF(J1271&gt;5.5,2.6+INDEX(价格表!$B$4:$I$31,M1271,8)*L1271)))))))</f>
        <v>2.15</v>
      </c>
    </row>
    <row r="1272" spans="1:14">
      <c r="A1272" s="20">
        <v>4310939924570</v>
      </c>
      <c r="B1272" s="18" t="s">
        <v>16</v>
      </c>
      <c r="C1272" s="21">
        <v>20201212</v>
      </c>
      <c r="D1272" s="21">
        <v>610538201209</v>
      </c>
      <c r="E1272" s="21" t="s">
        <v>16</v>
      </c>
      <c r="F1272" s="21">
        <v>20201222</v>
      </c>
      <c r="G1272" s="21" t="s">
        <v>17</v>
      </c>
      <c r="H1272" s="21" t="s">
        <v>27</v>
      </c>
      <c r="I1272" s="21" t="s">
        <v>126</v>
      </c>
      <c r="J1272" s="21">
        <v>1.44</v>
      </c>
      <c r="K1272" s="21" t="s">
        <v>20</v>
      </c>
      <c r="L1272">
        <f t="shared" si="19"/>
        <v>2</v>
      </c>
      <c r="M1272">
        <f>MATCH(H:H,价格表!$B$4:$B$35,0)</f>
        <v>3</v>
      </c>
      <c r="N1272" s="27">
        <f>IF(J1272&lt;=0.3,INDEX(价格表!$B$4:$I$31,M1272,2),IF(AND(J1272&gt;0.3,J1272&lt;=1),INDEX(价格表!$B$4:$I$31,M1272,3),IF(AND(J1272&gt;1,J1272&lt;=2.2),INDEX(价格表!$B$4:$I$31,M1272,4),IF(AND(J1272&gt;2.2,J1272&lt;=3.3),INDEX(价格表!$B$4:$I$31,M1272,5),IF(AND(J1272&gt;3.3,J1272&lt;=4),INDEX(价格表!$B$4:$I$31,M1272,6),IF(AND(J1272&gt;4,J1272&lt;=5.5),INDEX(价格表!$B$4:$I$31,M1272,7),IF(J1272&gt;5.5,2.6+INDEX(价格表!$B$4:$I$31,M1272,8)*L1272)))))))</f>
        <v>2.15</v>
      </c>
    </row>
    <row r="1273" spans="1:14">
      <c r="A1273" s="20">
        <v>4310939924571</v>
      </c>
      <c r="B1273" s="18" t="s">
        <v>16</v>
      </c>
      <c r="C1273" s="21">
        <v>20201212</v>
      </c>
      <c r="D1273" s="21">
        <v>610538201209</v>
      </c>
      <c r="E1273" s="21" t="s">
        <v>16</v>
      </c>
      <c r="F1273" s="21">
        <v>20201222</v>
      </c>
      <c r="G1273" s="21" t="s">
        <v>17</v>
      </c>
      <c r="H1273" s="21" t="s">
        <v>54</v>
      </c>
      <c r="I1273" s="21" t="s">
        <v>213</v>
      </c>
      <c r="J1273" s="21">
        <v>1.54</v>
      </c>
      <c r="K1273" s="21" t="s">
        <v>20</v>
      </c>
      <c r="L1273">
        <f t="shared" si="19"/>
        <v>2</v>
      </c>
      <c r="M1273">
        <f>MATCH(H:H,价格表!$B$4:$B$35,0)</f>
        <v>14</v>
      </c>
      <c r="N1273" s="27">
        <f>IF(J1273&lt;=0.3,INDEX(价格表!$B$4:$I$31,M1273,2),IF(AND(J1273&gt;0.3,J1273&lt;=1),INDEX(价格表!$B$4:$I$31,M1273,3),IF(AND(J1273&gt;1,J1273&lt;=2.2),INDEX(价格表!$B$4:$I$31,M1273,4),IF(AND(J1273&gt;2.2,J1273&lt;=3.3),INDEX(价格表!$B$4:$I$31,M1273,5),IF(AND(J1273&gt;3.3,J1273&lt;=4),INDEX(价格表!$B$4:$I$31,M1273,6),IF(AND(J1273&gt;4,J1273&lt;=5.5),INDEX(价格表!$B$4:$I$31,M1273,7),IF(J1273&gt;5.5,2.6+INDEX(价格表!$B$4:$I$31,M1273,8)*L1273)))))))</f>
        <v>2.15</v>
      </c>
    </row>
    <row r="1274" spans="1:14">
      <c r="A1274" s="20">
        <v>4310939924572</v>
      </c>
      <c r="B1274" s="18" t="s">
        <v>16</v>
      </c>
      <c r="C1274" s="21">
        <v>20201212</v>
      </c>
      <c r="D1274" s="21">
        <v>610538201209</v>
      </c>
      <c r="E1274" s="21" t="s">
        <v>16</v>
      </c>
      <c r="F1274" s="21">
        <v>20201222</v>
      </c>
      <c r="G1274" s="21" t="s">
        <v>17</v>
      </c>
      <c r="H1274" s="21" t="s">
        <v>75</v>
      </c>
      <c r="I1274" s="21" t="s">
        <v>111</v>
      </c>
      <c r="J1274" s="21">
        <v>1.45</v>
      </c>
      <c r="K1274" s="21" t="s">
        <v>20</v>
      </c>
      <c r="L1274">
        <f t="shared" si="19"/>
        <v>2</v>
      </c>
      <c r="M1274">
        <f>MATCH(H:H,价格表!$B$4:$B$35,0)</f>
        <v>24</v>
      </c>
      <c r="N1274" s="27">
        <f>IF(J1274&lt;=0.3,INDEX(价格表!$B$4:$I$31,M1274,2),IF(AND(J1274&gt;0.3,J1274&lt;=1),INDEX(价格表!$B$4:$I$31,M1274,3),IF(AND(J1274&gt;1,J1274&lt;=2.2),INDEX(价格表!$B$4:$I$31,M1274,4),IF(AND(J1274&gt;2.2,J1274&lt;=3.3),INDEX(价格表!$B$4:$I$31,M1274,5),IF(AND(J1274&gt;3.3,J1274&lt;=4),INDEX(价格表!$B$4:$I$31,M1274,6),IF(AND(J1274&gt;4,J1274&lt;=5.5),INDEX(价格表!$B$4:$I$31,M1274,7),IF(J1274&gt;5.5,2.6+INDEX(价格表!$B$4:$I$31,M1274,8)*L1274)))))))</f>
        <v>2.15</v>
      </c>
    </row>
    <row r="1275" spans="1:14">
      <c r="A1275" s="20">
        <v>4310939924573</v>
      </c>
      <c r="B1275" s="18" t="s">
        <v>16</v>
      </c>
      <c r="C1275" s="21">
        <v>20201212</v>
      </c>
      <c r="D1275" s="21">
        <v>610538201209</v>
      </c>
      <c r="E1275" s="21" t="s">
        <v>16</v>
      </c>
      <c r="F1275" s="21">
        <v>20201222</v>
      </c>
      <c r="G1275" s="21" t="s">
        <v>17</v>
      </c>
      <c r="H1275" s="21" t="s">
        <v>37</v>
      </c>
      <c r="I1275" s="21" t="s">
        <v>90</v>
      </c>
      <c r="J1275" s="21">
        <v>1.45</v>
      </c>
      <c r="K1275" s="21" t="s">
        <v>20</v>
      </c>
      <c r="L1275">
        <f t="shared" si="19"/>
        <v>2</v>
      </c>
      <c r="M1275">
        <f>MATCH(H:H,价格表!$B$4:$B$35,0)</f>
        <v>12</v>
      </c>
      <c r="N1275" s="27">
        <f>IF(J1275&lt;=0.3,INDEX(价格表!$B$4:$I$31,M1275,2),IF(AND(J1275&gt;0.3,J1275&lt;=1),INDEX(价格表!$B$4:$I$31,M1275,3),IF(AND(J1275&gt;1,J1275&lt;=2.2),INDEX(价格表!$B$4:$I$31,M1275,4),IF(AND(J1275&gt;2.2,J1275&lt;=3.3),INDEX(价格表!$B$4:$I$31,M1275,5),IF(AND(J1275&gt;3.3,J1275&lt;=4),INDEX(价格表!$B$4:$I$31,M1275,6),IF(AND(J1275&gt;4,J1275&lt;=5.5),INDEX(价格表!$B$4:$I$31,M1275,7),IF(J1275&gt;5.5,2.6+INDEX(价格表!$B$4:$I$31,M1275,8)*L1275)))))))</f>
        <v>2.15</v>
      </c>
    </row>
    <row r="1276" spans="1:14">
      <c r="A1276" s="20">
        <v>4310939925132</v>
      </c>
      <c r="B1276" s="18" t="s">
        <v>16</v>
      </c>
      <c r="C1276" s="21">
        <v>20201212</v>
      </c>
      <c r="D1276" s="21">
        <v>610538201209</v>
      </c>
      <c r="E1276" s="21" t="s">
        <v>16</v>
      </c>
      <c r="F1276" s="21">
        <v>20201222</v>
      </c>
      <c r="G1276" s="21" t="s">
        <v>17</v>
      </c>
      <c r="H1276" s="21" t="s">
        <v>23</v>
      </c>
      <c r="I1276" s="21" t="s">
        <v>99</v>
      </c>
      <c r="J1276" s="21">
        <v>1.46</v>
      </c>
      <c r="K1276" s="21" t="s">
        <v>20</v>
      </c>
      <c r="L1276">
        <f t="shared" si="19"/>
        <v>2</v>
      </c>
      <c r="M1276">
        <f>MATCH(H:H,价格表!$B$4:$B$35,0)</f>
        <v>15</v>
      </c>
      <c r="N1276" s="27">
        <f>IF(J1276&lt;=0.3,INDEX(价格表!$B$4:$I$31,M1276,2),IF(AND(J1276&gt;0.3,J1276&lt;=1),INDEX(价格表!$B$4:$I$31,M1276,3),IF(AND(J1276&gt;1,J1276&lt;=2.2),INDEX(价格表!$B$4:$I$31,M1276,4),IF(AND(J1276&gt;2.2,J1276&lt;=3.3),INDEX(价格表!$B$4:$I$31,M1276,5),IF(AND(J1276&gt;3.3,J1276&lt;=4),INDEX(价格表!$B$4:$I$31,M1276,6),IF(AND(J1276&gt;4,J1276&lt;=5.5),INDEX(价格表!$B$4:$I$31,M1276,7),IF(J1276&gt;5.5,2.6+INDEX(价格表!$B$4:$I$31,M1276,8)*L1276)))))))</f>
        <v>2.15</v>
      </c>
    </row>
    <row r="1277" spans="1:14">
      <c r="A1277" s="20">
        <v>4310939925148</v>
      </c>
      <c r="B1277" s="18" t="s">
        <v>16</v>
      </c>
      <c r="C1277" s="21">
        <v>20201212</v>
      </c>
      <c r="D1277" s="21">
        <v>610538201209</v>
      </c>
      <c r="E1277" s="21" t="s">
        <v>16</v>
      </c>
      <c r="F1277" s="21">
        <v>20201222</v>
      </c>
      <c r="G1277" s="21" t="s">
        <v>17</v>
      </c>
      <c r="H1277" s="21" t="s">
        <v>23</v>
      </c>
      <c r="I1277" s="21" t="s">
        <v>189</v>
      </c>
      <c r="J1277" s="21">
        <v>1.48</v>
      </c>
      <c r="K1277" s="21" t="s">
        <v>20</v>
      </c>
      <c r="L1277">
        <f t="shared" si="19"/>
        <v>2</v>
      </c>
      <c r="M1277">
        <f>MATCH(H:H,价格表!$B$4:$B$35,0)</f>
        <v>15</v>
      </c>
      <c r="N1277" s="27">
        <f>IF(J1277&lt;=0.3,INDEX(价格表!$B$4:$I$31,M1277,2),IF(AND(J1277&gt;0.3,J1277&lt;=1),INDEX(价格表!$B$4:$I$31,M1277,3),IF(AND(J1277&gt;1,J1277&lt;=2.2),INDEX(价格表!$B$4:$I$31,M1277,4),IF(AND(J1277&gt;2.2,J1277&lt;=3.3),INDEX(价格表!$B$4:$I$31,M1277,5),IF(AND(J1277&gt;3.3,J1277&lt;=4),INDEX(价格表!$B$4:$I$31,M1277,6),IF(AND(J1277&gt;4,J1277&lt;=5.5),INDEX(价格表!$B$4:$I$31,M1277,7),IF(J1277&gt;5.5,2.6+INDEX(价格表!$B$4:$I$31,M1277,8)*L1277)))))))</f>
        <v>2.15</v>
      </c>
    </row>
    <row r="1278" spans="1:14">
      <c r="A1278" s="20">
        <v>4310939925149</v>
      </c>
      <c r="B1278" s="18" t="s">
        <v>16</v>
      </c>
      <c r="C1278" s="21">
        <v>20201212</v>
      </c>
      <c r="D1278" s="21">
        <v>610538201209</v>
      </c>
      <c r="E1278" s="21" t="s">
        <v>16</v>
      </c>
      <c r="F1278" s="21">
        <v>20201222</v>
      </c>
      <c r="G1278" s="21" t="s">
        <v>17</v>
      </c>
      <c r="H1278" s="21" t="s">
        <v>27</v>
      </c>
      <c r="I1278" s="21" t="s">
        <v>28</v>
      </c>
      <c r="J1278" s="21">
        <v>2.77</v>
      </c>
      <c r="K1278" s="21" t="s">
        <v>20</v>
      </c>
      <c r="L1278">
        <f t="shared" si="19"/>
        <v>3</v>
      </c>
      <c r="M1278">
        <f>MATCH(H:H,价格表!$B$4:$B$35,0)</f>
        <v>3</v>
      </c>
      <c r="N1278" s="27">
        <f>IF(J1278&lt;=0.3,INDEX(价格表!$B$4:$I$31,M1278,2),IF(AND(J1278&gt;0.3,J1278&lt;=1),INDEX(价格表!$B$4:$I$31,M1278,3),IF(AND(J1278&gt;1,J1278&lt;=2.2),INDEX(价格表!$B$4:$I$31,M1278,4),IF(AND(J1278&gt;2.2,J1278&lt;=3.3),INDEX(价格表!$B$4:$I$31,M1278,5),IF(AND(J1278&gt;3.3,J1278&lt;=4),INDEX(价格表!$B$4:$I$31,M1278,6),IF(AND(J1278&gt;4,J1278&lt;=5.5),INDEX(价格表!$B$4:$I$31,M1278,7),IF(J1278&gt;5.5,2.6+INDEX(价格表!$B$4:$I$31,M1278,8)*L1278)))))))</f>
        <v>2.5</v>
      </c>
    </row>
    <row r="1279" spans="1:14">
      <c r="A1279" s="20">
        <v>4310939925150</v>
      </c>
      <c r="B1279" s="18" t="s">
        <v>16</v>
      </c>
      <c r="C1279" s="21">
        <v>20201212</v>
      </c>
      <c r="D1279" s="21">
        <v>610538201209</v>
      </c>
      <c r="E1279" s="21" t="s">
        <v>16</v>
      </c>
      <c r="F1279" s="21">
        <v>20201222</v>
      </c>
      <c r="G1279" s="21" t="s">
        <v>17</v>
      </c>
      <c r="H1279" s="21" t="s">
        <v>66</v>
      </c>
      <c r="I1279" s="21" t="s">
        <v>113</v>
      </c>
      <c r="J1279" s="21">
        <v>1.46</v>
      </c>
      <c r="K1279" s="21" t="s">
        <v>20</v>
      </c>
      <c r="L1279">
        <f t="shared" si="19"/>
        <v>2</v>
      </c>
      <c r="M1279">
        <f>MATCH(H:H,价格表!$B$4:$B$35,0)</f>
        <v>17</v>
      </c>
      <c r="N1279" s="27">
        <f>IF(J1279&lt;=0.3,INDEX(价格表!$B$4:$I$31,M1279,2),IF(AND(J1279&gt;0.3,J1279&lt;=1),INDEX(价格表!$B$4:$I$31,M1279,3),IF(AND(J1279&gt;1,J1279&lt;=2.2),INDEX(价格表!$B$4:$I$31,M1279,4),IF(AND(J1279&gt;2.2,J1279&lt;=3.3),INDEX(价格表!$B$4:$I$31,M1279,5),IF(AND(J1279&gt;3.3,J1279&lt;=4),INDEX(价格表!$B$4:$I$31,M1279,6),IF(AND(J1279&gt;4,J1279&lt;=5.5),INDEX(价格表!$B$4:$I$31,M1279,7),IF(J1279&gt;5.5,2.6+INDEX(价格表!$B$4:$I$31,M1279,8)*L1279)))))))</f>
        <v>2.15</v>
      </c>
    </row>
    <row r="1280" spans="1:14">
      <c r="A1280" s="20">
        <v>4310939925151</v>
      </c>
      <c r="B1280" s="18" t="s">
        <v>16</v>
      </c>
      <c r="C1280" s="21">
        <v>20201212</v>
      </c>
      <c r="D1280" s="21">
        <v>610538201209</v>
      </c>
      <c r="E1280" s="21" t="s">
        <v>16</v>
      </c>
      <c r="F1280" s="21">
        <v>20201222</v>
      </c>
      <c r="G1280" s="21" t="s">
        <v>17</v>
      </c>
      <c r="H1280" s="21" t="s">
        <v>27</v>
      </c>
      <c r="I1280" s="21" t="s">
        <v>210</v>
      </c>
      <c r="J1280" s="21">
        <v>1.44</v>
      </c>
      <c r="K1280" s="21" t="s">
        <v>20</v>
      </c>
      <c r="L1280">
        <f t="shared" si="19"/>
        <v>2</v>
      </c>
      <c r="M1280">
        <f>MATCH(H:H,价格表!$B$4:$B$35,0)</f>
        <v>3</v>
      </c>
      <c r="N1280" s="27">
        <f>IF(J1280&lt;=0.3,INDEX(价格表!$B$4:$I$31,M1280,2),IF(AND(J1280&gt;0.3,J1280&lt;=1),INDEX(价格表!$B$4:$I$31,M1280,3),IF(AND(J1280&gt;1,J1280&lt;=2.2),INDEX(价格表!$B$4:$I$31,M1280,4),IF(AND(J1280&gt;2.2,J1280&lt;=3.3),INDEX(价格表!$B$4:$I$31,M1280,5),IF(AND(J1280&gt;3.3,J1280&lt;=4),INDEX(价格表!$B$4:$I$31,M1280,6),IF(AND(J1280&gt;4,J1280&lt;=5.5),INDEX(价格表!$B$4:$I$31,M1280,7),IF(J1280&gt;5.5,2.6+INDEX(价格表!$B$4:$I$31,M1280,8)*L1280)))))))</f>
        <v>2.15</v>
      </c>
    </row>
    <row r="1281" spans="1:14">
      <c r="A1281" s="20">
        <v>4310939925152</v>
      </c>
      <c r="B1281" s="18" t="s">
        <v>16</v>
      </c>
      <c r="C1281" s="21">
        <v>20201212</v>
      </c>
      <c r="D1281" s="21">
        <v>610538201209</v>
      </c>
      <c r="E1281" s="21" t="s">
        <v>16</v>
      </c>
      <c r="F1281" s="21">
        <v>20201222</v>
      </c>
      <c r="G1281" s="21" t="s">
        <v>17</v>
      </c>
      <c r="H1281" s="21" t="s">
        <v>39</v>
      </c>
      <c r="I1281" s="21" t="s">
        <v>255</v>
      </c>
      <c r="J1281" s="21">
        <v>1.45</v>
      </c>
      <c r="K1281" s="21" t="s">
        <v>20</v>
      </c>
      <c r="L1281">
        <f t="shared" si="19"/>
        <v>2</v>
      </c>
      <c r="M1281">
        <f>MATCH(H:H,价格表!$B$4:$B$35,0)</f>
        <v>23</v>
      </c>
      <c r="N1281" s="27">
        <f>IF(J1281&lt;=0.3,INDEX(价格表!$B$4:$I$31,M1281,2),IF(AND(J1281&gt;0.3,J1281&lt;=1),INDEX(价格表!$B$4:$I$31,M1281,3),IF(AND(J1281&gt;1,J1281&lt;=2.2),INDEX(价格表!$B$4:$I$31,M1281,4),IF(AND(J1281&gt;2.2,J1281&lt;=3.3),INDEX(价格表!$B$4:$I$31,M1281,5),IF(AND(J1281&gt;3.3,J1281&lt;=4),INDEX(价格表!$B$4:$I$31,M1281,6),IF(AND(J1281&gt;4,J1281&lt;=5.5),INDEX(价格表!$B$4:$I$31,M1281,7),IF(J1281&gt;5.5,2.6+INDEX(价格表!$B$4:$I$31,M1281,8)*L1281)))))))</f>
        <v>2.15</v>
      </c>
    </row>
    <row r="1282" spans="1:14">
      <c r="A1282" s="20">
        <v>4310939925153</v>
      </c>
      <c r="B1282" s="18" t="s">
        <v>16</v>
      </c>
      <c r="C1282" s="21">
        <v>20201212</v>
      </c>
      <c r="D1282" s="21">
        <v>610538201209</v>
      </c>
      <c r="E1282" s="21" t="s">
        <v>16</v>
      </c>
      <c r="F1282" s="21">
        <v>20201222</v>
      </c>
      <c r="G1282" s="21" t="s">
        <v>17</v>
      </c>
      <c r="H1282" s="21" t="s">
        <v>56</v>
      </c>
      <c r="I1282" s="21" t="s">
        <v>141</v>
      </c>
      <c r="J1282" s="21">
        <v>1.45</v>
      </c>
      <c r="K1282" s="21" t="s">
        <v>20</v>
      </c>
      <c r="L1282">
        <f t="shared" si="19"/>
        <v>2</v>
      </c>
      <c r="M1282">
        <f>MATCH(H:H,价格表!$B$4:$B$35,0)</f>
        <v>11</v>
      </c>
      <c r="N1282" s="27">
        <f>IF(J1282&lt;=0.3,INDEX(价格表!$B$4:$I$31,M1282,2),IF(AND(J1282&gt;0.3,J1282&lt;=1),INDEX(价格表!$B$4:$I$31,M1282,3),IF(AND(J1282&gt;1,J1282&lt;=2.2),INDEX(价格表!$B$4:$I$31,M1282,4),IF(AND(J1282&gt;2.2,J1282&lt;=3.3),INDEX(价格表!$B$4:$I$31,M1282,5),IF(AND(J1282&gt;3.3,J1282&lt;=4),INDEX(价格表!$B$4:$I$31,M1282,6),IF(AND(J1282&gt;4,J1282&lt;=5.5),INDEX(价格表!$B$4:$I$31,M1282,7),IF(J1282&gt;5.5,2.6+INDEX(价格表!$B$4:$I$31,M1282,8)*L1282)))))))</f>
        <v>2.15</v>
      </c>
    </row>
    <row r="1283" spans="1:14">
      <c r="A1283" s="20">
        <v>4310939925154</v>
      </c>
      <c r="B1283" s="18" t="s">
        <v>16</v>
      </c>
      <c r="C1283" s="21">
        <v>20201212</v>
      </c>
      <c r="D1283" s="21">
        <v>610538201209</v>
      </c>
      <c r="E1283" s="21" t="s">
        <v>16</v>
      </c>
      <c r="F1283" s="21">
        <v>20201222</v>
      </c>
      <c r="G1283" s="21" t="s">
        <v>17</v>
      </c>
      <c r="H1283" s="21" t="s">
        <v>45</v>
      </c>
      <c r="I1283" s="21" t="s">
        <v>120</v>
      </c>
      <c r="J1283" s="21">
        <v>1.45</v>
      </c>
      <c r="K1283" s="21" t="s">
        <v>20</v>
      </c>
      <c r="L1283">
        <f t="shared" si="19"/>
        <v>2</v>
      </c>
      <c r="M1283">
        <f>MATCH(H:H,价格表!$B$4:$B$35,0)</f>
        <v>9</v>
      </c>
      <c r="N1283" s="27">
        <f>IF(J1283&lt;=0.3,INDEX(价格表!$B$4:$I$31,M1283,2),IF(AND(J1283&gt;0.3,J1283&lt;=1),INDEX(价格表!$B$4:$I$31,M1283,3),IF(AND(J1283&gt;1,J1283&lt;=2.2),INDEX(价格表!$B$4:$I$31,M1283,4),IF(AND(J1283&gt;2.2,J1283&lt;=3.3),INDEX(价格表!$B$4:$I$31,M1283,5),IF(AND(J1283&gt;3.3,J1283&lt;=4),INDEX(价格表!$B$4:$I$31,M1283,6),IF(AND(J1283&gt;4,J1283&lt;=5.5),INDEX(价格表!$B$4:$I$31,M1283,7),IF(J1283&gt;5.5,2.6+INDEX(价格表!$B$4:$I$31,M1283,8)*L1283)))))))</f>
        <v>2.15</v>
      </c>
    </row>
    <row r="1284" spans="1:14">
      <c r="A1284" s="20">
        <v>4310939925155</v>
      </c>
      <c r="B1284" s="18" t="s">
        <v>16</v>
      </c>
      <c r="C1284" s="21">
        <v>20201212</v>
      </c>
      <c r="D1284" s="21">
        <v>610538201209</v>
      </c>
      <c r="E1284" s="21" t="s">
        <v>16</v>
      </c>
      <c r="F1284" s="21">
        <v>20201222</v>
      </c>
      <c r="G1284" s="21" t="s">
        <v>17</v>
      </c>
      <c r="H1284" s="21" t="s">
        <v>25</v>
      </c>
      <c r="I1284" s="21" t="s">
        <v>26</v>
      </c>
      <c r="J1284" s="21">
        <v>1.46</v>
      </c>
      <c r="K1284" s="21" t="s">
        <v>20</v>
      </c>
      <c r="L1284">
        <f t="shared" ref="L1284:L1347" si="20">ROUNDUP(J1284,0)</f>
        <v>2</v>
      </c>
      <c r="M1284">
        <f>MATCH(H:H,价格表!$B$4:$B$35,0)</f>
        <v>25</v>
      </c>
      <c r="N1284" s="27">
        <f>IF(J1284&lt;=0.3,INDEX(价格表!$B$4:$I$31,M1284,2),IF(AND(J1284&gt;0.3,J1284&lt;=1),INDEX(价格表!$B$4:$I$31,M1284,3),IF(AND(J1284&gt;1,J1284&lt;=2.2),INDEX(价格表!$B$4:$I$31,M1284,4),IF(AND(J1284&gt;2.2,J1284&lt;=3.3),INDEX(价格表!$B$4:$I$31,M1284,5),IF(AND(J1284&gt;3.3,J1284&lt;=4),INDEX(价格表!$B$4:$I$31,M1284,6),IF(AND(J1284&gt;4,J1284&lt;=5.5),INDEX(价格表!$B$4:$I$31,M1284,7),IF(J1284&gt;5.5,2.6+INDEX(价格表!$B$4:$I$31,M1284,8)*L1284)))))))</f>
        <v>2.15</v>
      </c>
    </row>
    <row r="1285" spans="1:14">
      <c r="A1285" s="20">
        <v>4310939925156</v>
      </c>
      <c r="B1285" s="18" t="s">
        <v>16</v>
      </c>
      <c r="C1285" s="21">
        <v>20201212</v>
      </c>
      <c r="D1285" s="21">
        <v>610538201209</v>
      </c>
      <c r="E1285" s="21" t="s">
        <v>16</v>
      </c>
      <c r="F1285" s="21">
        <v>20201222</v>
      </c>
      <c r="G1285" s="21" t="s">
        <v>17</v>
      </c>
      <c r="H1285" s="21" t="s">
        <v>39</v>
      </c>
      <c r="I1285" s="21" t="s">
        <v>81</v>
      </c>
      <c r="J1285" s="21">
        <v>1.45</v>
      </c>
      <c r="K1285" s="21" t="s">
        <v>20</v>
      </c>
      <c r="L1285">
        <f t="shared" si="20"/>
        <v>2</v>
      </c>
      <c r="M1285">
        <f>MATCH(H:H,价格表!$B$4:$B$35,0)</f>
        <v>23</v>
      </c>
      <c r="N1285" s="27">
        <f>IF(J1285&lt;=0.3,INDEX(价格表!$B$4:$I$31,M1285,2),IF(AND(J1285&gt;0.3,J1285&lt;=1),INDEX(价格表!$B$4:$I$31,M1285,3),IF(AND(J1285&gt;1,J1285&lt;=2.2),INDEX(价格表!$B$4:$I$31,M1285,4),IF(AND(J1285&gt;2.2,J1285&lt;=3.3),INDEX(价格表!$B$4:$I$31,M1285,5),IF(AND(J1285&gt;3.3,J1285&lt;=4),INDEX(价格表!$B$4:$I$31,M1285,6),IF(AND(J1285&gt;4,J1285&lt;=5.5),INDEX(价格表!$B$4:$I$31,M1285,7),IF(J1285&gt;5.5,2.6+INDEX(价格表!$B$4:$I$31,M1285,8)*L1285)))))))</f>
        <v>2.15</v>
      </c>
    </row>
    <row r="1286" spans="1:14">
      <c r="A1286" s="20">
        <v>4310939925157</v>
      </c>
      <c r="B1286" s="18" t="s">
        <v>16</v>
      </c>
      <c r="C1286" s="21">
        <v>20201212</v>
      </c>
      <c r="D1286" s="21">
        <v>610538201209</v>
      </c>
      <c r="E1286" s="21" t="s">
        <v>16</v>
      </c>
      <c r="F1286" s="21">
        <v>20201222</v>
      </c>
      <c r="G1286" s="21" t="s">
        <v>17</v>
      </c>
      <c r="H1286" s="21" t="s">
        <v>35</v>
      </c>
      <c r="I1286" s="21" t="s">
        <v>102</v>
      </c>
      <c r="J1286" s="21">
        <v>1.43</v>
      </c>
      <c r="K1286" s="21" t="s">
        <v>20</v>
      </c>
      <c r="L1286">
        <f t="shared" si="20"/>
        <v>2</v>
      </c>
      <c r="M1286">
        <f>MATCH(H:H,价格表!$B$4:$B$35,0)</f>
        <v>22</v>
      </c>
      <c r="N1286" s="27">
        <f>IF(J1286&lt;=0.3,INDEX(价格表!$B$4:$I$31,M1286,2),IF(AND(J1286&gt;0.3,J1286&lt;=1),INDEX(价格表!$B$4:$I$31,M1286,3),IF(AND(J1286&gt;1,J1286&lt;=2.2),INDEX(价格表!$B$4:$I$31,M1286,4),IF(AND(J1286&gt;2.2,J1286&lt;=3.3),INDEX(价格表!$B$4:$I$31,M1286,5),IF(AND(J1286&gt;3.3,J1286&lt;=4),INDEX(价格表!$B$4:$I$31,M1286,6),IF(AND(J1286&gt;4,J1286&lt;=5.5),INDEX(价格表!$B$4:$I$31,M1286,7),IF(J1286&gt;5.5,2.6+INDEX(价格表!$B$4:$I$31,M1286,8)*L1286)))))))</f>
        <v>2.15</v>
      </c>
    </row>
    <row r="1287" spans="1:14">
      <c r="A1287" s="20">
        <v>4310939925614</v>
      </c>
      <c r="B1287" s="18" t="s">
        <v>16</v>
      </c>
      <c r="C1287" s="21">
        <v>20201212</v>
      </c>
      <c r="D1287" s="21">
        <v>610538201209</v>
      </c>
      <c r="E1287" s="21" t="s">
        <v>16</v>
      </c>
      <c r="F1287" s="21">
        <v>20201222</v>
      </c>
      <c r="G1287" s="21" t="s">
        <v>17</v>
      </c>
      <c r="H1287" s="21" t="s">
        <v>75</v>
      </c>
      <c r="I1287" s="21" t="s">
        <v>114</v>
      </c>
      <c r="J1287" s="21">
        <v>1.43</v>
      </c>
      <c r="K1287" s="21" t="s">
        <v>20</v>
      </c>
      <c r="L1287">
        <f t="shared" si="20"/>
        <v>2</v>
      </c>
      <c r="M1287">
        <f>MATCH(H:H,价格表!$B$4:$B$35,0)</f>
        <v>24</v>
      </c>
      <c r="N1287" s="27">
        <f>IF(J1287&lt;=0.3,INDEX(价格表!$B$4:$I$31,M1287,2),IF(AND(J1287&gt;0.3,J1287&lt;=1),INDEX(价格表!$B$4:$I$31,M1287,3),IF(AND(J1287&gt;1,J1287&lt;=2.2),INDEX(价格表!$B$4:$I$31,M1287,4),IF(AND(J1287&gt;2.2,J1287&lt;=3.3),INDEX(价格表!$B$4:$I$31,M1287,5),IF(AND(J1287&gt;3.3,J1287&lt;=4),INDEX(价格表!$B$4:$I$31,M1287,6),IF(AND(J1287&gt;4,J1287&lt;=5.5),INDEX(价格表!$B$4:$I$31,M1287,7),IF(J1287&gt;5.5,2.6+INDEX(价格表!$B$4:$I$31,M1287,8)*L1287)))))))</f>
        <v>2.15</v>
      </c>
    </row>
    <row r="1288" spans="1:14">
      <c r="A1288" s="20">
        <v>4310939925615</v>
      </c>
      <c r="B1288" s="18" t="s">
        <v>16</v>
      </c>
      <c r="C1288" s="21">
        <v>20201212</v>
      </c>
      <c r="D1288" s="21">
        <v>610538201209</v>
      </c>
      <c r="E1288" s="21" t="s">
        <v>16</v>
      </c>
      <c r="F1288" s="21">
        <v>20201222</v>
      </c>
      <c r="G1288" s="21" t="s">
        <v>17</v>
      </c>
      <c r="H1288" s="21" t="s">
        <v>18</v>
      </c>
      <c r="I1288" s="21" t="s">
        <v>53</v>
      </c>
      <c r="J1288" s="21">
        <v>1.42</v>
      </c>
      <c r="K1288" s="21" t="s">
        <v>20</v>
      </c>
      <c r="L1288">
        <f t="shared" si="20"/>
        <v>2</v>
      </c>
      <c r="M1288">
        <f>MATCH(H:H,价格表!$B$4:$B$35,0)</f>
        <v>1</v>
      </c>
      <c r="N1288" s="27">
        <f>IF(J1288&lt;=0.3,INDEX(价格表!$B$4:$I$31,M1288,2),IF(AND(J1288&gt;0.3,J1288&lt;=1),INDEX(价格表!$B$4:$I$31,M1288,3),IF(AND(J1288&gt;1,J1288&lt;=2.2),INDEX(价格表!$B$4:$I$31,M1288,4),IF(AND(J1288&gt;2.2,J1288&lt;=3.3),INDEX(价格表!$B$4:$I$31,M1288,5),IF(AND(J1288&gt;3.3,J1288&lt;=4),INDEX(价格表!$B$4:$I$31,M1288,6),IF(AND(J1288&gt;4,J1288&lt;=5.5),INDEX(价格表!$B$4:$I$31,M1288,7),IF(J1288&gt;5.5,2.6+INDEX(价格表!$B$4:$I$31,M1288,8)*L1288)))))))</f>
        <v>2.15</v>
      </c>
    </row>
    <row r="1289" spans="1:14">
      <c r="A1289" s="20">
        <v>4310939925616</v>
      </c>
      <c r="B1289" s="18" t="s">
        <v>16</v>
      </c>
      <c r="C1289" s="21">
        <v>20201212</v>
      </c>
      <c r="D1289" s="21">
        <v>610538201209</v>
      </c>
      <c r="E1289" s="21" t="s">
        <v>16</v>
      </c>
      <c r="F1289" s="21">
        <v>20201222</v>
      </c>
      <c r="G1289" s="21" t="s">
        <v>17</v>
      </c>
      <c r="H1289" s="21" t="s">
        <v>18</v>
      </c>
      <c r="I1289" s="21" t="s">
        <v>276</v>
      </c>
      <c r="J1289" s="21">
        <v>1.42</v>
      </c>
      <c r="K1289" s="21" t="s">
        <v>20</v>
      </c>
      <c r="L1289">
        <f t="shared" si="20"/>
        <v>2</v>
      </c>
      <c r="M1289">
        <f>MATCH(H:H,价格表!$B$4:$B$35,0)</f>
        <v>1</v>
      </c>
      <c r="N1289" s="27">
        <f>IF(J1289&lt;=0.3,INDEX(价格表!$B$4:$I$31,M1289,2),IF(AND(J1289&gt;0.3,J1289&lt;=1),INDEX(价格表!$B$4:$I$31,M1289,3),IF(AND(J1289&gt;1,J1289&lt;=2.2),INDEX(价格表!$B$4:$I$31,M1289,4),IF(AND(J1289&gt;2.2,J1289&lt;=3.3),INDEX(价格表!$B$4:$I$31,M1289,5),IF(AND(J1289&gt;3.3,J1289&lt;=4),INDEX(价格表!$B$4:$I$31,M1289,6),IF(AND(J1289&gt;4,J1289&lt;=5.5),INDEX(价格表!$B$4:$I$31,M1289,7),IF(J1289&gt;5.5,2.6+INDEX(价格表!$B$4:$I$31,M1289,8)*L1289)))))))</f>
        <v>2.15</v>
      </c>
    </row>
    <row r="1290" spans="1:14">
      <c r="A1290" s="20">
        <v>4310939925617</v>
      </c>
      <c r="B1290" s="18" t="s">
        <v>16</v>
      </c>
      <c r="C1290" s="21">
        <v>20201212</v>
      </c>
      <c r="D1290" s="21">
        <v>610538201209</v>
      </c>
      <c r="E1290" s="21" t="s">
        <v>16</v>
      </c>
      <c r="F1290" s="21">
        <v>20201222</v>
      </c>
      <c r="G1290" s="21" t="s">
        <v>17</v>
      </c>
      <c r="H1290" s="21" t="s">
        <v>39</v>
      </c>
      <c r="I1290" s="21" t="s">
        <v>208</v>
      </c>
      <c r="J1290" s="21">
        <v>1.45</v>
      </c>
      <c r="K1290" s="21" t="s">
        <v>20</v>
      </c>
      <c r="L1290">
        <f t="shared" si="20"/>
        <v>2</v>
      </c>
      <c r="M1290">
        <f>MATCH(H:H,价格表!$B$4:$B$35,0)</f>
        <v>23</v>
      </c>
      <c r="N1290" s="27">
        <f>IF(J1290&lt;=0.3,INDEX(价格表!$B$4:$I$31,M1290,2),IF(AND(J1290&gt;0.3,J1290&lt;=1),INDEX(价格表!$B$4:$I$31,M1290,3),IF(AND(J1290&gt;1,J1290&lt;=2.2),INDEX(价格表!$B$4:$I$31,M1290,4),IF(AND(J1290&gt;2.2,J1290&lt;=3.3),INDEX(价格表!$B$4:$I$31,M1290,5),IF(AND(J1290&gt;3.3,J1290&lt;=4),INDEX(价格表!$B$4:$I$31,M1290,6),IF(AND(J1290&gt;4,J1290&lt;=5.5),INDEX(价格表!$B$4:$I$31,M1290,7),IF(J1290&gt;5.5,2.6+INDEX(价格表!$B$4:$I$31,M1290,8)*L1290)))))))</f>
        <v>2.15</v>
      </c>
    </row>
    <row r="1291" spans="1:14">
      <c r="A1291" s="20">
        <v>4310939925618</v>
      </c>
      <c r="B1291" s="18" t="s">
        <v>16</v>
      </c>
      <c r="C1291" s="21">
        <v>20201212</v>
      </c>
      <c r="D1291" s="21">
        <v>610538201209</v>
      </c>
      <c r="E1291" s="21" t="s">
        <v>16</v>
      </c>
      <c r="F1291" s="21">
        <v>20201222</v>
      </c>
      <c r="G1291" s="21" t="s">
        <v>17</v>
      </c>
      <c r="H1291" s="21" t="s">
        <v>50</v>
      </c>
      <c r="I1291" s="21" t="s">
        <v>62</v>
      </c>
      <c r="J1291" s="21">
        <v>1.58</v>
      </c>
      <c r="K1291" s="21" t="s">
        <v>20</v>
      </c>
      <c r="L1291">
        <f t="shared" si="20"/>
        <v>2</v>
      </c>
      <c r="M1291">
        <f>MATCH(H:H,价格表!$B$4:$B$35,0)</f>
        <v>4</v>
      </c>
      <c r="N1291" s="27">
        <f>IF(J1291&lt;=0.3,INDEX(价格表!$B$4:$I$31,M1291,2),IF(AND(J1291&gt;0.3,J1291&lt;=1),INDEX(价格表!$B$4:$I$31,M1291,3),IF(AND(J1291&gt;1,J1291&lt;=2.2),INDEX(价格表!$B$4:$I$31,M1291,4),IF(AND(J1291&gt;2.2,J1291&lt;=3.3),INDEX(价格表!$B$4:$I$31,M1291,5),IF(AND(J1291&gt;3.3,J1291&lt;=4),INDEX(价格表!$B$4:$I$31,M1291,6),IF(AND(J1291&gt;4,J1291&lt;=5.5),INDEX(价格表!$B$4:$I$31,M1291,7),IF(J1291&gt;5.5,2.6+INDEX(价格表!$B$4:$I$31,M1291,8)*L1291)))))))</f>
        <v>2.15</v>
      </c>
    </row>
    <row r="1292" spans="1:14">
      <c r="A1292" s="20">
        <v>4310939925620</v>
      </c>
      <c r="B1292" s="18" t="s">
        <v>16</v>
      </c>
      <c r="C1292" s="21">
        <v>20201212</v>
      </c>
      <c r="D1292" s="21">
        <v>610538201209</v>
      </c>
      <c r="E1292" s="21" t="s">
        <v>16</v>
      </c>
      <c r="F1292" s="21">
        <v>20201222</v>
      </c>
      <c r="G1292" s="21" t="s">
        <v>17</v>
      </c>
      <c r="H1292" s="21" t="s">
        <v>68</v>
      </c>
      <c r="I1292" s="21" t="s">
        <v>241</v>
      </c>
      <c r="J1292" s="21">
        <v>1.66</v>
      </c>
      <c r="K1292" s="21" t="s">
        <v>20</v>
      </c>
      <c r="L1292">
        <f t="shared" si="20"/>
        <v>2</v>
      </c>
      <c r="M1292">
        <f>MATCH(H:H,价格表!$B$4:$B$35,0)</f>
        <v>5</v>
      </c>
      <c r="N1292" s="27">
        <f>IF(J1292&lt;=0.3,INDEX(价格表!$B$4:$I$31,M1292,2),IF(AND(J1292&gt;0.3,J1292&lt;=1),INDEX(价格表!$B$4:$I$31,M1292,3),IF(AND(J1292&gt;1,J1292&lt;=2.2),INDEX(价格表!$B$4:$I$31,M1292,4),IF(AND(J1292&gt;2.2,J1292&lt;=3.3),INDEX(价格表!$B$4:$I$31,M1292,5),IF(AND(J1292&gt;3.3,J1292&lt;=4),INDEX(价格表!$B$4:$I$31,M1292,6),IF(AND(J1292&gt;4,J1292&lt;=5.5),INDEX(价格表!$B$4:$I$31,M1292,7),IF(J1292&gt;5.5,2.6+INDEX(价格表!$B$4:$I$31,M1292,8)*L1292)))))))</f>
        <v>2.15</v>
      </c>
    </row>
    <row r="1293" spans="1:14">
      <c r="A1293" s="20">
        <v>4310939925621</v>
      </c>
      <c r="B1293" s="18" t="s">
        <v>16</v>
      </c>
      <c r="C1293" s="21">
        <v>20201212</v>
      </c>
      <c r="D1293" s="21">
        <v>610538201209</v>
      </c>
      <c r="E1293" s="21" t="s">
        <v>16</v>
      </c>
      <c r="F1293" s="21">
        <v>20201222</v>
      </c>
      <c r="G1293" s="21" t="s">
        <v>17</v>
      </c>
      <c r="H1293" s="21" t="s">
        <v>54</v>
      </c>
      <c r="I1293" s="21" t="s">
        <v>94</v>
      </c>
      <c r="J1293" s="21">
        <v>1.43</v>
      </c>
      <c r="K1293" s="21" t="s">
        <v>20</v>
      </c>
      <c r="L1293">
        <f t="shared" si="20"/>
        <v>2</v>
      </c>
      <c r="M1293">
        <f>MATCH(H:H,价格表!$B$4:$B$35,0)</f>
        <v>14</v>
      </c>
      <c r="N1293" s="27">
        <f>IF(J1293&lt;=0.3,INDEX(价格表!$B$4:$I$31,M1293,2),IF(AND(J1293&gt;0.3,J1293&lt;=1),INDEX(价格表!$B$4:$I$31,M1293,3),IF(AND(J1293&gt;1,J1293&lt;=2.2),INDEX(价格表!$B$4:$I$31,M1293,4),IF(AND(J1293&gt;2.2,J1293&lt;=3.3),INDEX(价格表!$B$4:$I$31,M1293,5),IF(AND(J1293&gt;3.3,J1293&lt;=4),INDEX(价格表!$B$4:$I$31,M1293,6),IF(AND(J1293&gt;4,J1293&lt;=5.5),INDEX(价格表!$B$4:$I$31,M1293,7),IF(J1293&gt;5.5,2.6+INDEX(价格表!$B$4:$I$31,M1293,8)*L1293)))))))</f>
        <v>2.15</v>
      </c>
    </row>
    <row r="1294" spans="1:14">
      <c r="A1294" s="20">
        <v>4310939925622</v>
      </c>
      <c r="B1294" s="18" t="s">
        <v>16</v>
      </c>
      <c r="C1294" s="21">
        <v>20201212</v>
      </c>
      <c r="D1294" s="21">
        <v>610538201209</v>
      </c>
      <c r="E1294" s="21" t="s">
        <v>16</v>
      </c>
      <c r="F1294" s="21">
        <v>20201222</v>
      </c>
      <c r="G1294" s="21" t="s">
        <v>17</v>
      </c>
      <c r="H1294" s="21" t="s">
        <v>50</v>
      </c>
      <c r="I1294" s="21" t="s">
        <v>62</v>
      </c>
      <c r="J1294" s="21">
        <v>1.47</v>
      </c>
      <c r="K1294" s="21" t="s">
        <v>20</v>
      </c>
      <c r="L1294">
        <f t="shared" si="20"/>
        <v>2</v>
      </c>
      <c r="M1294">
        <f>MATCH(H:H,价格表!$B$4:$B$35,0)</f>
        <v>4</v>
      </c>
      <c r="N1294" s="27">
        <f>IF(J1294&lt;=0.3,INDEX(价格表!$B$4:$I$31,M1294,2),IF(AND(J1294&gt;0.3,J1294&lt;=1),INDEX(价格表!$B$4:$I$31,M1294,3),IF(AND(J1294&gt;1,J1294&lt;=2.2),INDEX(价格表!$B$4:$I$31,M1294,4),IF(AND(J1294&gt;2.2,J1294&lt;=3.3),INDEX(价格表!$B$4:$I$31,M1294,5),IF(AND(J1294&gt;3.3,J1294&lt;=4),INDEX(价格表!$B$4:$I$31,M1294,6),IF(AND(J1294&gt;4,J1294&lt;=5.5),INDEX(价格表!$B$4:$I$31,M1294,7),IF(J1294&gt;5.5,2.6+INDEX(价格表!$B$4:$I$31,M1294,8)*L1294)))))))</f>
        <v>2.15</v>
      </c>
    </row>
    <row r="1295" spans="1:14">
      <c r="A1295" s="20">
        <v>4310939926321</v>
      </c>
      <c r="B1295" s="18" t="s">
        <v>16</v>
      </c>
      <c r="C1295" s="21">
        <v>20201212</v>
      </c>
      <c r="D1295" s="21">
        <v>610538201209</v>
      </c>
      <c r="E1295" s="21" t="s">
        <v>16</v>
      </c>
      <c r="F1295" s="21">
        <v>20201222</v>
      </c>
      <c r="G1295" s="21" t="s">
        <v>17</v>
      </c>
      <c r="H1295" s="21" t="s">
        <v>50</v>
      </c>
      <c r="I1295" s="21" t="s">
        <v>166</v>
      </c>
      <c r="J1295" s="21">
        <v>1.44</v>
      </c>
      <c r="K1295" s="21" t="s">
        <v>20</v>
      </c>
      <c r="L1295">
        <f t="shared" si="20"/>
        <v>2</v>
      </c>
      <c r="M1295">
        <f>MATCH(H:H,价格表!$B$4:$B$35,0)</f>
        <v>4</v>
      </c>
      <c r="N1295" s="27">
        <f>IF(J1295&lt;=0.3,INDEX(价格表!$B$4:$I$31,M1295,2),IF(AND(J1295&gt;0.3,J1295&lt;=1),INDEX(价格表!$B$4:$I$31,M1295,3),IF(AND(J1295&gt;1,J1295&lt;=2.2),INDEX(价格表!$B$4:$I$31,M1295,4),IF(AND(J1295&gt;2.2,J1295&lt;=3.3),INDEX(价格表!$B$4:$I$31,M1295,5),IF(AND(J1295&gt;3.3,J1295&lt;=4),INDEX(价格表!$B$4:$I$31,M1295,6),IF(AND(J1295&gt;4,J1295&lt;=5.5),INDEX(价格表!$B$4:$I$31,M1295,7),IF(J1295&gt;5.5,2.6+INDEX(价格表!$B$4:$I$31,M1295,8)*L1295)))))))</f>
        <v>2.15</v>
      </c>
    </row>
    <row r="1296" spans="1:14">
      <c r="A1296" s="20">
        <v>4310939926322</v>
      </c>
      <c r="B1296" s="18" t="s">
        <v>16</v>
      </c>
      <c r="C1296" s="21">
        <v>20201212</v>
      </c>
      <c r="D1296" s="21">
        <v>610538201209</v>
      </c>
      <c r="E1296" s="21" t="s">
        <v>16</v>
      </c>
      <c r="F1296" s="21">
        <v>20201222</v>
      </c>
      <c r="G1296" s="21" t="s">
        <v>17</v>
      </c>
      <c r="H1296" s="21" t="s">
        <v>27</v>
      </c>
      <c r="I1296" s="21" t="s">
        <v>28</v>
      </c>
      <c r="J1296" s="21">
        <v>1.45</v>
      </c>
      <c r="K1296" s="21" t="s">
        <v>20</v>
      </c>
      <c r="L1296">
        <f t="shared" si="20"/>
        <v>2</v>
      </c>
      <c r="M1296">
        <f>MATCH(H:H,价格表!$B$4:$B$35,0)</f>
        <v>3</v>
      </c>
      <c r="N1296" s="27">
        <f>IF(J1296&lt;=0.3,INDEX(价格表!$B$4:$I$31,M1296,2),IF(AND(J1296&gt;0.3,J1296&lt;=1),INDEX(价格表!$B$4:$I$31,M1296,3),IF(AND(J1296&gt;1,J1296&lt;=2.2),INDEX(价格表!$B$4:$I$31,M1296,4),IF(AND(J1296&gt;2.2,J1296&lt;=3.3),INDEX(价格表!$B$4:$I$31,M1296,5),IF(AND(J1296&gt;3.3,J1296&lt;=4),INDEX(价格表!$B$4:$I$31,M1296,6),IF(AND(J1296&gt;4,J1296&lt;=5.5),INDEX(价格表!$B$4:$I$31,M1296,7),IF(J1296&gt;5.5,2.6+INDEX(价格表!$B$4:$I$31,M1296,8)*L1296)))))))</f>
        <v>2.15</v>
      </c>
    </row>
    <row r="1297" spans="1:14">
      <c r="A1297" s="20">
        <v>4310939926323</v>
      </c>
      <c r="B1297" s="18" t="s">
        <v>16</v>
      </c>
      <c r="C1297" s="21">
        <v>20201212</v>
      </c>
      <c r="D1297" s="21">
        <v>610538201209</v>
      </c>
      <c r="E1297" s="21" t="s">
        <v>16</v>
      </c>
      <c r="F1297" s="21">
        <v>20201222</v>
      </c>
      <c r="G1297" s="21" t="s">
        <v>17</v>
      </c>
      <c r="H1297" s="21" t="s">
        <v>18</v>
      </c>
      <c r="I1297" s="21" t="s">
        <v>139</v>
      </c>
      <c r="J1297" s="21">
        <v>1.43</v>
      </c>
      <c r="K1297" s="21" t="s">
        <v>20</v>
      </c>
      <c r="L1297">
        <f t="shared" si="20"/>
        <v>2</v>
      </c>
      <c r="M1297">
        <f>MATCH(H:H,价格表!$B$4:$B$35,0)</f>
        <v>1</v>
      </c>
      <c r="N1297" s="27">
        <f>IF(J1297&lt;=0.3,INDEX(价格表!$B$4:$I$31,M1297,2),IF(AND(J1297&gt;0.3,J1297&lt;=1),INDEX(价格表!$B$4:$I$31,M1297,3),IF(AND(J1297&gt;1,J1297&lt;=2.2),INDEX(价格表!$B$4:$I$31,M1297,4),IF(AND(J1297&gt;2.2,J1297&lt;=3.3),INDEX(价格表!$B$4:$I$31,M1297,5),IF(AND(J1297&gt;3.3,J1297&lt;=4),INDEX(价格表!$B$4:$I$31,M1297,6),IF(AND(J1297&gt;4,J1297&lt;=5.5),INDEX(价格表!$B$4:$I$31,M1297,7),IF(J1297&gt;5.5,2.6+INDEX(价格表!$B$4:$I$31,M1297,8)*L1297)))))))</f>
        <v>2.15</v>
      </c>
    </row>
    <row r="1298" spans="1:14">
      <c r="A1298" s="20">
        <v>4310939926324</v>
      </c>
      <c r="B1298" s="18" t="s">
        <v>16</v>
      </c>
      <c r="C1298" s="21">
        <v>20201212</v>
      </c>
      <c r="D1298" s="21">
        <v>610538201209</v>
      </c>
      <c r="E1298" s="21" t="s">
        <v>16</v>
      </c>
      <c r="F1298" s="21">
        <v>20201222</v>
      </c>
      <c r="G1298" s="21" t="s">
        <v>17</v>
      </c>
      <c r="H1298" s="21" t="s">
        <v>73</v>
      </c>
      <c r="I1298" s="21" t="s">
        <v>80</v>
      </c>
      <c r="J1298" s="21">
        <v>1.51</v>
      </c>
      <c r="K1298" s="21" t="s">
        <v>20</v>
      </c>
      <c r="L1298">
        <f t="shared" si="20"/>
        <v>2</v>
      </c>
      <c r="M1298">
        <f>MATCH(H:H,价格表!$B$4:$B$35,0)</f>
        <v>7</v>
      </c>
      <c r="N1298" s="27">
        <f>IF(J1298&lt;=0.3,INDEX(价格表!$B$4:$I$31,M1298,2),IF(AND(J1298&gt;0.3,J1298&lt;=1),INDEX(价格表!$B$4:$I$31,M1298,3),IF(AND(J1298&gt;1,J1298&lt;=2.2),INDEX(价格表!$B$4:$I$31,M1298,4),IF(AND(J1298&gt;2.2,J1298&lt;=3.3),INDEX(价格表!$B$4:$I$31,M1298,5),IF(AND(J1298&gt;3.3,J1298&lt;=4),INDEX(价格表!$B$4:$I$31,M1298,6),IF(AND(J1298&gt;4,J1298&lt;=5.5),INDEX(价格表!$B$4:$I$31,M1298,7),IF(J1298&gt;5.5,2.6+INDEX(价格表!$B$4:$I$31,M1298,8)*L1298)))))))</f>
        <v>2.15</v>
      </c>
    </row>
    <row r="1299" spans="1:14">
      <c r="A1299" s="20">
        <v>4310939926325</v>
      </c>
      <c r="B1299" s="18" t="s">
        <v>16</v>
      </c>
      <c r="C1299" s="21">
        <v>20201212</v>
      </c>
      <c r="D1299" s="21">
        <v>610538201209</v>
      </c>
      <c r="E1299" s="21" t="s">
        <v>16</v>
      </c>
      <c r="F1299" s="21">
        <v>20201222</v>
      </c>
      <c r="G1299" s="21" t="s">
        <v>17</v>
      </c>
      <c r="H1299" s="21" t="s">
        <v>66</v>
      </c>
      <c r="I1299" s="21" t="s">
        <v>113</v>
      </c>
      <c r="J1299" s="21">
        <v>1.44</v>
      </c>
      <c r="K1299" s="21" t="s">
        <v>20</v>
      </c>
      <c r="L1299">
        <f t="shared" si="20"/>
        <v>2</v>
      </c>
      <c r="M1299">
        <f>MATCH(H:H,价格表!$B$4:$B$35,0)</f>
        <v>17</v>
      </c>
      <c r="N1299" s="27">
        <f>IF(J1299&lt;=0.3,INDEX(价格表!$B$4:$I$31,M1299,2),IF(AND(J1299&gt;0.3,J1299&lt;=1),INDEX(价格表!$B$4:$I$31,M1299,3),IF(AND(J1299&gt;1,J1299&lt;=2.2),INDEX(价格表!$B$4:$I$31,M1299,4),IF(AND(J1299&gt;2.2,J1299&lt;=3.3),INDEX(价格表!$B$4:$I$31,M1299,5),IF(AND(J1299&gt;3.3,J1299&lt;=4),INDEX(价格表!$B$4:$I$31,M1299,6),IF(AND(J1299&gt;4,J1299&lt;=5.5),INDEX(价格表!$B$4:$I$31,M1299,7),IF(J1299&gt;5.5,2.6+INDEX(价格表!$B$4:$I$31,M1299,8)*L1299)))))))</f>
        <v>2.15</v>
      </c>
    </row>
    <row r="1300" spans="1:14">
      <c r="A1300" s="20">
        <v>4310939926326</v>
      </c>
      <c r="B1300" s="18" t="s">
        <v>16</v>
      </c>
      <c r="C1300" s="21">
        <v>20201212</v>
      </c>
      <c r="D1300" s="21">
        <v>610538201209</v>
      </c>
      <c r="E1300" s="21" t="s">
        <v>16</v>
      </c>
      <c r="F1300" s="21">
        <v>20201222</v>
      </c>
      <c r="G1300" s="21" t="s">
        <v>17</v>
      </c>
      <c r="H1300" s="21" t="s">
        <v>75</v>
      </c>
      <c r="I1300" s="21" t="s">
        <v>111</v>
      </c>
      <c r="J1300" s="21">
        <v>1.45</v>
      </c>
      <c r="K1300" s="21" t="s">
        <v>20</v>
      </c>
      <c r="L1300">
        <f t="shared" si="20"/>
        <v>2</v>
      </c>
      <c r="M1300">
        <f>MATCH(H:H,价格表!$B$4:$B$35,0)</f>
        <v>24</v>
      </c>
      <c r="N1300" s="27">
        <f>IF(J1300&lt;=0.3,INDEX(价格表!$B$4:$I$31,M1300,2),IF(AND(J1300&gt;0.3,J1300&lt;=1),INDEX(价格表!$B$4:$I$31,M1300,3),IF(AND(J1300&gt;1,J1300&lt;=2.2),INDEX(价格表!$B$4:$I$31,M1300,4),IF(AND(J1300&gt;2.2,J1300&lt;=3.3),INDEX(价格表!$B$4:$I$31,M1300,5),IF(AND(J1300&gt;3.3,J1300&lt;=4),INDEX(价格表!$B$4:$I$31,M1300,6),IF(AND(J1300&gt;4,J1300&lt;=5.5),INDEX(价格表!$B$4:$I$31,M1300,7),IF(J1300&gt;5.5,2.6+INDEX(价格表!$B$4:$I$31,M1300,8)*L1300)))))))</f>
        <v>2.15</v>
      </c>
    </row>
    <row r="1301" spans="1:14">
      <c r="A1301" s="20">
        <v>4310939926327</v>
      </c>
      <c r="B1301" s="18" t="s">
        <v>16</v>
      </c>
      <c r="C1301" s="21">
        <v>20201212</v>
      </c>
      <c r="D1301" s="21">
        <v>610538201209</v>
      </c>
      <c r="E1301" s="21" t="s">
        <v>16</v>
      </c>
      <c r="F1301" s="21">
        <v>20201222</v>
      </c>
      <c r="G1301" s="21" t="s">
        <v>17</v>
      </c>
      <c r="H1301" s="21" t="s">
        <v>50</v>
      </c>
      <c r="I1301" s="21" t="s">
        <v>62</v>
      </c>
      <c r="J1301" s="21">
        <v>1.51</v>
      </c>
      <c r="K1301" s="21" t="s">
        <v>20</v>
      </c>
      <c r="L1301">
        <f t="shared" si="20"/>
        <v>2</v>
      </c>
      <c r="M1301">
        <f>MATCH(H:H,价格表!$B$4:$B$35,0)</f>
        <v>4</v>
      </c>
      <c r="N1301" s="27">
        <f>IF(J1301&lt;=0.3,INDEX(价格表!$B$4:$I$31,M1301,2),IF(AND(J1301&gt;0.3,J1301&lt;=1),INDEX(价格表!$B$4:$I$31,M1301,3),IF(AND(J1301&gt;1,J1301&lt;=2.2),INDEX(价格表!$B$4:$I$31,M1301,4),IF(AND(J1301&gt;2.2,J1301&lt;=3.3),INDEX(价格表!$B$4:$I$31,M1301,5),IF(AND(J1301&gt;3.3,J1301&lt;=4),INDEX(价格表!$B$4:$I$31,M1301,6),IF(AND(J1301&gt;4,J1301&lt;=5.5),INDEX(价格表!$B$4:$I$31,M1301,7),IF(J1301&gt;5.5,2.6+INDEX(价格表!$B$4:$I$31,M1301,8)*L1301)))))))</f>
        <v>2.15</v>
      </c>
    </row>
    <row r="1302" spans="1:14">
      <c r="A1302" s="20">
        <v>4310939926328</v>
      </c>
      <c r="B1302" s="18" t="s">
        <v>16</v>
      </c>
      <c r="C1302" s="21">
        <v>20201212</v>
      </c>
      <c r="D1302" s="21">
        <v>610538201209</v>
      </c>
      <c r="E1302" s="21" t="s">
        <v>16</v>
      </c>
      <c r="F1302" s="21">
        <v>20201222</v>
      </c>
      <c r="G1302" s="21" t="s">
        <v>17</v>
      </c>
      <c r="H1302" s="21" t="s">
        <v>73</v>
      </c>
      <c r="I1302" s="21" t="s">
        <v>80</v>
      </c>
      <c r="J1302" s="21">
        <v>1.44</v>
      </c>
      <c r="K1302" s="21" t="s">
        <v>20</v>
      </c>
      <c r="L1302">
        <f t="shared" si="20"/>
        <v>2</v>
      </c>
      <c r="M1302">
        <f>MATCH(H:H,价格表!$B$4:$B$35,0)</f>
        <v>7</v>
      </c>
      <c r="N1302" s="27">
        <f>IF(J1302&lt;=0.3,INDEX(价格表!$B$4:$I$31,M1302,2),IF(AND(J1302&gt;0.3,J1302&lt;=1),INDEX(价格表!$B$4:$I$31,M1302,3),IF(AND(J1302&gt;1,J1302&lt;=2.2),INDEX(价格表!$B$4:$I$31,M1302,4),IF(AND(J1302&gt;2.2,J1302&lt;=3.3),INDEX(价格表!$B$4:$I$31,M1302,5),IF(AND(J1302&gt;3.3,J1302&lt;=4),INDEX(价格表!$B$4:$I$31,M1302,6),IF(AND(J1302&gt;4,J1302&lt;=5.5),INDEX(价格表!$B$4:$I$31,M1302,7),IF(J1302&gt;5.5,2.6+INDEX(价格表!$B$4:$I$31,M1302,8)*L1302)))))))</f>
        <v>2.15</v>
      </c>
    </row>
    <row r="1303" spans="1:14">
      <c r="A1303" s="20">
        <v>4310939926329</v>
      </c>
      <c r="B1303" s="18" t="s">
        <v>16</v>
      </c>
      <c r="C1303" s="21">
        <v>20201212</v>
      </c>
      <c r="D1303" s="21">
        <v>610538201209</v>
      </c>
      <c r="E1303" s="21" t="s">
        <v>16</v>
      </c>
      <c r="F1303" s="21">
        <v>20201222</v>
      </c>
      <c r="G1303" s="21" t="s">
        <v>17</v>
      </c>
      <c r="H1303" s="21" t="s">
        <v>21</v>
      </c>
      <c r="I1303" s="21" t="s">
        <v>228</v>
      </c>
      <c r="J1303" s="21">
        <v>1.46</v>
      </c>
      <c r="K1303" s="21" t="s">
        <v>20</v>
      </c>
      <c r="L1303">
        <f t="shared" si="20"/>
        <v>2</v>
      </c>
      <c r="M1303">
        <f>MATCH(H:H,价格表!$B$4:$B$35,0)</f>
        <v>20</v>
      </c>
      <c r="N1303" s="27">
        <f>IF(J1303&lt;=0.3,INDEX(价格表!$B$4:$I$31,M1303,2),IF(AND(J1303&gt;0.3,J1303&lt;=1),INDEX(价格表!$B$4:$I$31,M1303,3),IF(AND(J1303&gt;1,J1303&lt;=2.2),INDEX(价格表!$B$4:$I$31,M1303,4),IF(AND(J1303&gt;2.2,J1303&lt;=3.3),INDEX(价格表!$B$4:$I$31,M1303,5),IF(AND(J1303&gt;3.3,J1303&lt;=4),INDEX(价格表!$B$4:$I$31,M1303,6),IF(AND(J1303&gt;4,J1303&lt;=5.5),INDEX(价格表!$B$4:$I$31,M1303,7),IF(J1303&gt;5.5,2.6+INDEX(价格表!$B$4:$I$31,M1303,8)*L1303)))))))</f>
        <v>2.15</v>
      </c>
    </row>
    <row r="1304" spans="1:14">
      <c r="A1304" s="20">
        <v>4310939926837</v>
      </c>
      <c r="B1304" s="18" t="s">
        <v>16</v>
      </c>
      <c r="C1304" s="21">
        <v>20201212</v>
      </c>
      <c r="D1304" s="21">
        <v>610538201209</v>
      </c>
      <c r="E1304" s="21" t="s">
        <v>16</v>
      </c>
      <c r="F1304" s="21">
        <v>20201222</v>
      </c>
      <c r="G1304" s="21" t="s">
        <v>17</v>
      </c>
      <c r="H1304" s="21" t="s">
        <v>35</v>
      </c>
      <c r="I1304" s="21" t="s">
        <v>170</v>
      </c>
      <c r="J1304" s="21">
        <v>1.49</v>
      </c>
      <c r="K1304" s="21" t="s">
        <v>20</v>
      </c>
      <c r="L1304">
        <f t="shared" si="20"/>
        <v>2</v>
      </c>
      <c r="M1304">
        <f>MATCH(H:H,价格表!$B$4:$B$35,0)</f>
        <v>22</v>
      </c>
      <c r="N1304" s="27">
        <f>IF(J1304&lt;=0.3,INDEX(价格表!$B$4:$I$31,M1304,2),IF(AND(J1304&gt;0.3,J1304&lt;=1),INDEX(价格表!$B$4:$I$31,M1304,3),IF(AND(J1304&gt;1,J1304&lt;=2.2),INDEX(价格表!$B$4:$I$31,M1304,4),IF(AND(J1304&gt;2.2,J1304&lt;=3.3),INDEX(价格表!$B$4:$I$31,M1304,5),IF(AND(J1304&gt;3.3,J1304&lt;=4),INDEX(价格表!$B$4:$I$31,M1304,6),IF(AND(J1304&gt;4,J1304&lt;=5.5),INDEX(价格表!$B$4:$I$31,M1304,7),IF(J1304&gt;5.5,2.6+INDEX(价格表!$B$4:$I$31,M1304,8)*L1304)))))))</f>
        <v>2.15</v>
      </c>
    </row>
    <row r="1305" spans="1:14">
      <c r="A1305" s="20">
        <v>4310939926838</v>
      </c>
      <c r="B1305" s="18" t="s">
        <v>16</v>
      </c>
      <c r="C1305" s="21">
        <v>20201212</v>
      </c>
      <c r="D1305" s="21">
        <v>610538201209</v>
      </c>
      <c r="E1305" s="21" t="s">
        <v>16</v>
      </c>
      <c r="F1305" s="21">
        <v>20201222</v>
      </c>
      <c r="G1305" s="21" t="s">
        <v>17</v>
      </c>
      <c r="H1305" s="21" t="s">
        <v>39</v>
      </c>
      <c r="I1305" s="21" t="s">
        <v>40</v>
      </c>
      <c r="J1305" s="21">
        <v>1.45</v>
      </c>
      <c r="K1305" s="21" t="s">
        <v>20</v>
      </c>
      <c r="L1305">
        <f t="shared" si="20"/>
        <v>2</v>
      </c>
      <c r="M1305">
        <f>MATCH(H:H,价格表!$B$4:$B$35,0)</f>
        <v>23</v>
      </c>
      <c r="N1305" s="27">
        <f>IF(J1305&lt;=0.3,INDEX(价格表!$B$4:$I$31,M1305,2),IF(AND(J1305&gt;0.3,J1305&lt;=1),INDEX(价格表!$B$4:$I$31,M1305,3),IF(AND(J1305&gt;1,J1305&lt;=2.2),INDEX(价格表!$B$4:$I$31,M1305,4),IF(AND(J1305&gt;2.2,J1305&lt;=3.3),INDEX(价格表!$B$4:$I$31,M1305,5),IF(AND(J1305&gt;3.3,J1305&lt;=4),INDEX(价格表!$B$4:$I$31,M1305,6),IF(AND(J1305&gt;4,J1305&lt;=5.5),INDEX(价格表!$B$4:$I$31,M1305,7),IF(J1305&gt;5.5,2.6+INDEX(价格表!$B$4:$I$31,M1305,8)*L1305)))))))</f>
        <v>2.15</v>
      </c>
    </row>
    <row r="1306" spans="1:14">
      <c r="A1306" s="20">
        <v>4310939926839</v>
      </c>
      <c r="B1306" s="18" t="s">
        <v>16</v>
      </c>
      <c r="C1306" s="21">
        <v>20201212</v>
      </c>
      <c r="D1306" s="21">
        <v>610538201209</v>
      </c>
      <c r="E1306" s="21" t="s">
        <v>16</v>
      </c>
      <c r="F1306" s="21">
        <v>20201222</v>
      </c>
      <c r="G1306" s="21" t="s">
        <v>17</v>
      </c>
      <c r="H1306" s="21" t="s">
        <v>56</v>
      </c>
      <c r="I1306" s="21" t="s">
        <v>136</v>
      </c>
      <c r="J1306" s="21">
        <v>1.49</v>
      </c>
      <c r="K1306" s="21" t="s">
        <v>20</v>
      </c>
      <c r="L1306">
        <f t="shared" si="20"/>
        <v>2</v>
      </c>
      <c r="M1306">
        <f>MATCH(H:H,价格表!$B$4:$B$35,0)</f>
        <v>11</v>
      </c>
      <c r="N1306" s="27">
        <f>IF(J1306&lt;=0.3,INDEX(价格表!$B$4:$I$31,M1306,2),IF(AND(J1306&gt;0.3,J1306&lt;=1),INDEX(价格表!$B$4:$I$31,M1306,3),IF(AND(J1306&gt;1,J1306&lt;=2.2),INDEX(价格表!$B$4:$I$31,M1306,4),IF(AND(J1306&gt;2.2,J1306&lt;=3.3),INDEX(价格表!$B$4:$I$31,M1306,5),IF(AND(J1306&gt;3.3,J1306&lt;=4),INDEX(价格表!$B$4:$I$31,M1306,6),IF(AND(J1306&gt;4,J1306&lt;=5.5),INDEX(价格表!$B$4:$I$31,M1306,7),IF(J1306&gt;5.5,2.6+INDEX(价格表!$B$4:$I$31,M1306,8)*L1306)))))))</f>
        <v>2.15</v>
      </c>
    </row>
    <row r="1307" spans="1:14">
      <c r="A1307" s="20">
        <v>4310939926840</v>
      </c>
      <c r="B1307" s="18" t="s">
        <v>16</v>
      </c>
      <c r="C1307" s="21">
        <v>20201212</v>
      </c>
      <c r="D1307" s="21">
        <v>610538201209</v>
      </c>
      <c r="E1307" s="21" t="s">
        <v>16</v>
      </c>
      <c r="F1307" s="21">
        <v>20201222</v>
      </c>
      <c r="G1307" s="21" t="s">
        <v>17</v>
      </c>
      <c r="H1307" s="21" t="s">
        <v>25</v>
      </c>
      <c r="I1307" s="21" t="s">
        <v>188</v>
      </c>
      <c r="J1307" s="21">
        <v>1.45</v>
      </c>
      <c r="K1307" s="21" t="s">
        <v>20</v>
      </c>
      <c r="L1307">
        <f t="shared" si="20"/>
        <v>2</v>
      </c>
      <c r="M1307">
        <f>MATCH(H:H,价格表!$B$4:$B$35,0)</f>
        <v>25</v>
      </c>
      <c r="N1307" s="27">
        <f>IF(J1307&lt;=0.3,INDEX(价格表!$B$4:$I$31,M1307,2),IF(AND(J1307&gt;0.3,J1307&lt;=1),INDEX(价格表!$B$4:$I$31,M1307,3),IF(AND(J1307&gt;1,J1307&lt;=2.2),INDEX(价格表!$B$4:$I$31,M1307,4),IF(AND(J1307&gt;2.2,J1307&lt;=3.3),INDEX(价格表!$B$4:$I$31,M1307,5),IF(AND(J1307&gt;3.3,J1307&lt;=4),INDEX(价格表!$B$4:$I$31,M1307,6),IF(AND(J1307&gt;4,J1307&lt;=5.5),INDEX(价格表!$B$4:$I$31,M1307,7),IF(J1307&gt;5.5,2.6+INDEX(价格表!$B$4:$I$31,M1307,8)*L1307)))))))</f>
        <v>2.15</v>
      </c>
    </row>
    <row r="1308" spans="1:14">
      <c r="A1308" s="20">
        <v>4310939926842</v>
      </c>
      <c r="B1308" s="18" t="s">
        <v>16</v>
      </c>
      <c r="C1308" s="21">
        <v>20201212</v>
      </c>
      <c r="D1308" s="21">
        <v>610538201209</v>
      </c>
      <c r="E1308" s="21" t="s">
        <v>16</v>
      </c>
      <c r="F1308" s="21">
        <v>20201222</v>
      </c>
      <c r="G1308" s="21" t="s">
        <v>17</v>
      </c>
      <c r="H1308" s="21" t="s">
        <v>37</v>
      </c>
      <c r="I1308" s="21" t="s">
        <v>72</v>
      </c>
      <c r="J1308" s="21">
        <v>1.45</v>
      </c>
      <c r="K1308" s="21" t="s">
        <v>20</v>
      </c>
      <c r="L1308">
        <f t="shared" si="20"/>
        <v>2</v>
      </c>
      <c r="M1308">
        <f>MATCH(H:H,价格表!$B$4:$B$35,0)</f>
        <v>12</v>
      </c>
      <c r="N1308" s="27">
        <f>IF(J1308&lt;=0.3,INDEX(价格表!$B$4:$I$31,M1308,2),IF(AND(J1308&gt;0.3,J1308&lt;=1),INDEX(价格表!$B$4:$I$31,M1308,3),IF(AND(J1308&gt;1,J1308&lt;=2.2),INDEX(价格表!$B$4:$I$31,M1308,4),IF(AND(J1308&gt;2.2,J1308&lt;=3.3),INDEX(价格表!$B$4:$I$31,M1308,5),IF(AND(J1308&gt;3.3,J1308&lt;=4),INDEX(价格表!$B$4:$I$31,M1308,6),IF(AND(J1308&gt;4,J1308&lt;=5.5),INDEX(价格表!$B$4:$I$31,M1308,7),IF(J1308&gt;5.5,2.6+INDEX(价格表!$B$4:$I$31,M1308,8)*L1308)))))))</f>
        <v>2.15</v>
      </c>
    </row>
    <row r="1309" spans="1:14">
      <c r="A1309" s="20">
        <v>4310939926843</v>
      </c>
      <c r="B1309" s="18" t="s">
        <v>16</v>
      </c>
      <c r="C1309" s="21">
        <v>20201212</v>
      </c>
      <c r="D1309" s="21">
        <v>610538201209</v>
      </c>
      <c r="E1309" s="21" t="s">
        <v>16</v>
      </c>
      <c r="F1309" s="21">
        <v>20201222</v>
      </c>
      <c r="G1309" s="21" t="s">
        <v>17</v>
      </c>
      <c r="H1309" s="21" t="s">
        <v>50</v>
      </c>
      <c r="I1309" s="21" t="s">
        <v>62</v>
      </c>
      <c r="J1309" s="21">
        <v>1.45</v>
      </c>
      <c r="K1309" s="21" t="s">
        <v>20</v>
      </c>
      <c r="L1309">
        <f t="shared" si="20"/>
        <v>2</v>
      </c>
      <c r="M1309">
        <f>MATCH(H:H,价格表!$B$4:$B$35,0)</f>
        <v>4</v>
      </c>
      <c r="N1309" s="27">
        <f>IF(J1309&lt;=0.3,INDEX(价格表!$B$4:$I$31,M1309,2),IF(AND(J1309&gt;0.3,J1309&lt;=1),INDEX(价格表!$B$4:$I$31,M1309,3),IF(AND(J1309&gt;1,J1309&lt;=2.2),INDEX(价格表!$B$4:$I$31,M1309,4),IF(AND(J1309&gt;2.2,J1309&lt;=3.3),INDEX(价格表!$B$4:$I$31,M1309,5),IF(AND(J1309&gt;3.3,J1309&lt;=4),INDEX(价格表!$B$4:$I$31,M1309,6),IF(AND(J1309&gt;4,J1309&lt;=5.5),INDEX(价格表!$B$4:$I$31,M1309,7),IF(J1309&gt;5.5,2.6+INDEX(价格表!$B$4:$I$31,M1309,8)*L1309)))))))</f>
        <v>2.15</v>
      </c>
    </row>
    <row r="1310" spans="1:14">
      <c r="A1310" s="20">
        <v>4310939926844</v>
      </c>
      <c r="B1310" s="18" t="s">
        <v>16</v>
      </c>
      <c r="C1310" s="21">
        <v>20201212</v>
      </c>
      <c r="D1310" s="21">
        <v>610538201209</v>
      </c>
      <c r="E1310" s="21" t="s">
        <v>16</v>
      </c>
      <c r="F1310" s="21">
        <v>20201222</v>
      </c>
      <c r="G1310" s="21" t="s">
        <v>17</v>
      </c>
      <c r="H1310" s="21" t="s">
        <v>21</v>
      </c>
      <c r="I1310" s="21" t="s">
        <v>236</v>
      </c>
      <c r="J1310" s="21">
        <v>1.45</v>
      </c>
      <c r="K1310" s="21" t="s">
        <v>20</v>
      </c>
      <c r="L1310">
        <f t="shared" si="20"/>
        <v>2</v>
      </c>
      <c r="M1310">
        <f>MATCH(H:H,价格表!$B$4:$B$35,0)</f>
        <v>20</v>
      </c>
      <c r="N1310" s="27">
        <f>IF(J1310&lt;=0.3,INDEX(价格表!$B$4:$I$31,M1310,2),IF(AND(J1310&gt;0.3,J1310&lt;=1),INDEX(价格表!$B$4:$I$31,M1310,3),IF(AND(J1310&gt;1,J1310&lt;=2.2),INDEX(价格表!$B$4:$I$31,M1310,4),IF(AND(J1310&gt;2.2,J1310&lt;=3.3),INDEX(价格表!$B$4:$I$31,M1310,5),IF(AND(J1310&gt;3.3,J1310&lt;=4),INDEX(价格表!$B$4:$I$31,M1310,6),IF(AND(J1310&gt;4,J1310&lt;=5.5),INDEX(价格表!$B$4:$I$31,M1310,7),IF(J1310&gt;5.5,2.6+INDEX(价格表!$B$4:$I$31,M1310,8)*L1310)))))))</f>
        <v>2.15</v>
      </c>
    </row>
    <row r="1311" spans="1:14">
      <c r="A1311" s="20">
        <v>4310939926845</v>
      </c>
      <c r="B1311" s="18" t="s">
        <v>16</v>
      </c>
      <c r="C1311" s="21">
        <v>20201212</v>
      </c>
      <c r="D1311" s="21">
        <v>610538201209</v>
      </c>
      <c r="E1311" s="21" t="s">
        <v>16</v>
      </c>
      <c r="F1311" s="21">
        <v>20201222</v>
      </c>
      <c r="G1311" s="21" t="s">
        <v>17</v>
      </c>
      <c r="H1311" s="21" t="s">
        <v>45</v>
      </c>
      <c r="I1311" s="21" t="s">
        <v>137</v>
      </c>
      <c r="J1311" s="21">
        <v>1.62</v>
      </c>
      <c r="K1311" s="21" t="s">
        <v>20</v>
      </c>
      <c r="L1311">
        <f t="shared" si="20"/>
        <v>2</v>
      </c>
      <c r="M1311">
        <f>MATCH(H:H,价格表!$B$4:$B$35,0)</f>
        <v>9</v>
      </c>
      <c r="N1311" s="27">
        <f>IF(J1311&lt;=0.3,INDEX(价格表!$B$4:$I$31,M1311,2),IF(AND(J1311&gt;0.3,J1311&lt;=1),INDEX(价格表!$B$4:$I$31,M1311,3),IF(AND(J1311&gt;1,J1311&lt;=2.2),INDEX(价格表!$B$4:$I$31,M1311,4),IF(AND(J1311&gt;2.2,J1311&lt;=3.3),INDEX(价格表!$B$4:$I$31,M1311,5),IF(AND(J1311&gt;3.3,J1311&lt;=4),INDEX(价格表!$B$4:$I$31,M1311,6),IF(AND(J1311&gt;4,J1311&lt;=5.5),INDEX(价格表!$B$4:$I$31,M1311,7),IF(J1311&gt;5.5,2.6+INDEX(价格表!$B$4:$I$31,M1311,8)*L1311)))))))</f>
        <v>2.15</v>
      </c>
    </row>
    <row r="1312" spans="1:14">
      <c r="A1312" s="20">
        <v>4310939926846</v>
      </c>
      <c r="B1312" s="18" t="s">
        <v>16</v>
      </c>
      <c r="C1312" s="21">
        <v>20201212</v>
      </c>
      <c r="D1312" s="21">
        <v>610538201209</v>
      </c>
      <c r="E1312" s="21" t="s">
        <v>16</v>
      </c>
      <c r="F1312" s="21">
        <v>20201222</v>
      </c>
      <c r="G1312" s="21" t="s">
        <v>17</v>
      </c>
      <c r="H1312" s="21" t="s">
        <v>68</v>
      </c>
      <c r="I1312" s="21" t="s">
        <v>175</v>
      </c>
      <c r="J1312" s="21">
        <v>1.62</v>
      </c>
      <c r="K1312" s="21" t="s">
        <v>20</v>
      </c>
      <c r="L1312">
        <f t="shared" si="20"/>
        <v>2</v>
      </c>
      <c r="M1312">
        <f>MATCH(H:H,价格表!$B$4:$B$35,0)</f>
        <v>5</v>
      </c>
      <c r="N1312" s="27">
        <f>IF(J1312&lt;=0.3,INDEX(价格表!$B$4:$I$31,M1312,2),IF(AND(J1312&gt;0.3,J1312&lt;=1),INDEX(价格表!$B$4:$I$31,M1312,3),IF(AND(J1312&gt;1,J1312&lt;=2.2),INDEX(价格表!$B$4:$I$31,M1312,4),IF(AND(J1312&gt;2.2,J1312&lt;=3.3),INDEX(价格表!$B$4:$I$31,M1312,5),IF(AND(J1312&gt;3.3,J1312&lt;=4),INDEX(价格表!$B$4:$I$31,M1312,6),IF(AND(J1312&gt;4,J1312&lt;=5.5),INDEX(价格表!$B$4:$I$31,M1312,7),IF(J1312&gt;5.5,2.6+INDEX(价格表!$B$4:$I$31,M1312,8)*L1312)))))))</f>
        <v>2.15</v>
      </c>
    </row>
    <row r="1313" spans="1:14">
      <c r="A1313" s="20">
        <v>4310939928808</v>
      </c>
      <c r="B1313" s="18" t="s">
        <v>16</v>
      </c>
      <c r="C1313" s="21">
        <v>20201212</v>
      </c>
      <c r="D1313" s="21">
        <v>610538201209</v>
      </c>
      <c r="E1313" s="21" t="s">
        <v>16</v>
      </c>
      <c r="F1313" s="21">
        <v>20201222</v>
      </c>
      <c r="G1313" s="21" t="s">
        <v>17</v>
      </c>
      <c r="H1313" s="21" t="s">
        <v>18</v>
      </c>
      <c r="I1313" s="21" t="s">
        <v>290</v>
      </c>
      <c r="J1313" s="21">
        <v>1.51</v>
      </c>
      <c r="K1313" s="21" t="s">
        <v>20</v>
      </c>
      <c r="L1313">
        <f t="shared" si="20"/>
        <v>2</v>
      </c>
      <c r="M1313">
        <f>MATCH(H:H,价格表!$B$4:$B$35,0)</f>
        <v>1</v>
      </c>
      <c r="N1313" s="27">
        <f>IF(J1313&lt;=0.3,INDEX(价格表!$B$4:$I$31,M1313,2),IF(AND(J1313&gt;0.3,J1313&lt;=1),INDEX(价格表!$B$4:$I$31,M1313,3),IF(AND(J1313&gt;1,J1313&lt;=2.2),INDEX(价格表!$B$4:$I$31,M1313,4),IF(AND(J1313&gt;2.2,J1313&lt;=3.3),INDEX(价格表!$B$4:$I$31,M1313,5),IF(AND(J1313&gt;3.3,J1313&lt;=4),INDEX(价格表!$B$4:$I$31,M1313,6),IF(AND(J1313&gt;4,J1313&lt;=5.5),INDEX(价格表!$B$4:$I$31,M1313,7),IF(J1313&gt;5.5,2.6+INDEX(价格表!$B$4:$I$31,M1313,8)*L1313)))))))</f>
        <v>2.15</v>
      </c>
    </row>
    <row r="1314" spans="1:14">
      <c r="A1314" s="20">
        <v>4310939928809</v>
      </c>
      <c r="B1314" s="18" t="s">
        <v>16</v>
      </c>
      <c r="C1314" s="21">
        <v>20201212</v>
      </c>
      <c r="D1314" s="21">
        <v>610538201209</v>
      </c>
      <c r="E1314" s="21" t="s">
        <v>16</v>
      </c>
      <c r="F1314" s="21">
        <v>20201222</v>
      </c>
      <c r="G1314" s="21" t="s">
        <v>17</v>
      </c>
      <c r="H1314" s="21" t="s">
        <v>39</v>
      </c>
      <c r="I1314" s="21" t="s">
        <v>81</v>
      </c>
      <c r="J1314" s="21">
        <v>1.47</v>
      </c>
      <c r="K1314" s="21" t="s">
        <v>20</v>
      </c>
      <c r="L1314">
        <f t="shared" si="20"/>
        <v>2</v>
      </c>
      <c r="M1314">
        <f>MATCH(H:H,价格表!$B$4:$B$35,0)</f>
        <v>23</v>
      </c>
      <c r="N1314" s="27">
        <f>IF(J1314&lt;=0.3,INDEX(价格表!$B$4:$I$31,M1314,2),IF(AND(J1314&gt;0.3,J1314&lt;=1),INDEX(价格表!$B$4:$I$31,M1314,3),IF(AND(J1314&gt;1,J1314&lt;=2.2),INDEX(价格表!$B$4:$I$31,M1314,4),IF(AND(J1314&gt;2.2,J1314&lt;=3.3),INDEX(价格表!$B$4:$I$31,M1314,5),IF(AND(J1314&gt;3.3,J1314&lt;=4),INDEX(价格表!$B$4:$I$31,M1314,6),IF(AND(J1314&gt;4,J1314&lt;=5.5),INDEX(价格表!$B$4:$I$31,M1314,7),IF(J1314&gt;5.5,2.6+INDEX(价格表!$B$4:$I$31,M1314,8)*L1314)))))))</f>
        <v>2.15</v>
      </c>
    </row>
    <row r="1315" spans="1:14">
      <c r="A1315" s="20">
        <v>4310939928810</v>
      </c>
      <c r="B1315" s="18" t="s">
        <v>16</v>
      </c>
      <c r="C1315" s="21">
        <v>20201212</v>
      </c>
      <c r="D1315" s="21">
        <v>610538201209</v>
      </c>
      <c r="E1315" s="21" t="s">
        <v>16</v>
      </c>
      <c r="F1315" s="21">
        <v>20201222</v>
      </c>
      <c r="G1315" s="21" t="s">
        <v>17</v>
      </c>
      <c r="H1315" s="21" t="s">
        <v>23</v>
      </c>
      <c r="I1315" s="21" t="s">
        <v>41</v>
      </c>
      <c r="J1315" s="21">
        <v>1.45</v>
      </c>
      <c r="K1315" s="21" t="s">
        <v>20</v>
      </c>
      <c r="L1315">
        <f t="shared" si="20"/>
        <v>2</v>
      </c>
      <c r="M1315">
        <f>MATCH(H:H,价格表!$B$4:$B$35,0)</f>
        <v>15</v>
      </c>
      <c r="N1315" s="27">
        <f>IF(J1315&lt;=0.3,INDEX(价格表!$B$4:$I$31,M1315,2),IF(AND(J1315&gt;0.3,J1315&lt;=1),INDEX(价格表!$B$4:$I$31,M1315,3),IF(AND(J1315&gt;1,J1315&lt;=2.2),INDEX(价格表!$B$4:$I$31,M1315,4),IF(AND(J1315&gt;2.2,J1315&lt;=3.3),INDEX(价格表!$B$4:$I$31,M1315,5),IF(AND(J1315&gt;3.3,J1315&lt;=4),INDEX(价格表!$B$4:$I$31,M1315,6),IF(AND(J1315&gt;4,J1315&lt;=5.5),INDEX(价格表!$B$4:$I$31,M1315,7),IF(J1315&gt;5.5,2.6+INDEX(价格表!$B$4:$I$31,M1315,8)*L1315)))))))</f>
        <v>2.15</v>
      </c>
    </row>
    <row r="1316" spans="1:14">
      <c r="A1316" s="20">
        <v>4310939928812</v>
      </c>
      <c r="B1316" s="18" t="s">
        <v>16</v>
      </c>
      <c r="C1316" s="21">
        <v>20201212</v>
      </c>
      <c r="D1316" s="21">
        <v>610538201209</v>
      </c>
      <c r="E1316" s="21" t="s">
        <v>16</v>
      </c>
      <c r="F1316" s="21">
        <v>20201222</v>
      </c>
      <c r="G1316" s="21" t="s">
        <v>17</v>
      </c>
      <c r="H1316" s="21" t="s">
        <v>27</v>
      </c>
      <c r="I1316" s="21" t="s">
        <v>28</v>
      </c>
      <c r="J1316" s="21">
        <v>1.46</v>
      </c>
      <c r="K1316" s="21" t="s">
        <v>20</v>
      </c>
      <c r="L1316">
        <f t="shared" si="20"/>
        <v>2</v>
      </c>
      <c r="M1316">
        <f>MATCH(H:H,价格表!$B$4:$B$35,0)</f>
        <v>3</v>
      </c>
      <c r="N1316" s="27">
        <f>IF(J1316&lt;=0.3,INDEX(价格表!$B$4:$I$31,M1316,2),IF(AND(J1316&gt;0.3,J1316&lt;=1),INDEX(价格表!$B$4:$I$31,M1316,3),IF(AND(J1316&gt;1,J1316&lt;=2.2),INDEX(价格表!$B$4:$I$31,M1316,4),IF(AND(J1316&gt;2.2,J1316&lt;=3.3),INDEX(价格表!$B$4:$I$31,M1316,5),IF(AND(J1316&gt;3.3,J1316&lt;=4),INDEX(价格表!$B$4:$I$31,M1316,6),IF(AND(J1316&gt;4,J1316&lt;=5.5),INDEX(价格表!$B$4:$I$31,M1316,7),IF(J1316&gt;5.5,2.6+INDEX(价格表!$B$4:$I$31,M1316,8)*L1316)))))))</f>
        <v>2.15</v>
      </c>
    </row>
    <row r="1317" spans="1:14">
      <c r="A1317" s="20">
        <v>4310939928813</v>
      </c>
      <c r="B1317" s="18" t="s">
        <v>16</v>
      </c>
      <c r="C1317" s="21">
        <v>20201212</v>
      </c>
      <c r="D1317" s="21">
        <v>610538201209</v>
      </c>
      <c r="E1317" s="21" t="s">
        <v>16</v>
      </c>
      <c r="F1317" s="21">
        <v>20201222</v>
      </c>
      <c r="G1317" s="21" t="s">
        <v>17</v>
      </c>
      <c r="H1317" s="21" t="s">
        <v>27</v>
      </c>
      <c r="I1317" s="21" t="s">
        <v>28</v>
      </c>
      <c r="J1317" s="21">
        <v>1.46</v>
      </c>
      <c r="K1317" s="21" t="s">
        <v>20</v>
      </c>
      <c r="L1317">
        <f t="shared" si="20"/>
        <v>2</v>
      </c>
      <c r="M1317">
        <f>MATCH(H:H,价格表!$B$4:$B$35,0)</f>
        <v>3</v>
      </c>
      <c r="N1317" s="27">
        <f>IF(J1317&lt;=0.3,INDEX(价格表!$B$4:$I$31,M1317,2),IF(AND(J1317&gt;0.3,J1317&lt;=1),INDEX(价格表!$B$4:$I$31,M1317,3),IF(AND(J1317&gt;1,J1317&lt;=2.2),INDEX(价格表!$B$4:$I$31,M1317,4),IF(AND(J1317&gt;2.2,J1317&lt;=3.3),INDEX(价格表!$B$4:$I$31,M1317,5),IF(AND(J1317&gt;3.3,J1317&lt;=4),INDEX(价格表!$B$4:$I$31,M1317,6),IF(AND(J1317&gt;4,J1317&lt;=5.5),INDEX(价格表!$B$4:$I$31,M1317,7),IF(J1317&gt;5.5,2.6+INDEX(价格表!$B$4:$I$31,M1317,8)*L1317)))))))</f>
        <v>2.15</v>
      </c>
    </row>
    <row r="1318" spans="1:14">
      <c r="A1318" s="20">
        <v>4310939928815</v>
      </c>
      <c r="B1318" s="18" t="s">
        <v>16</v>
      </c>
      <c r="C1318" s="21">
        <v>20201212</v>
      </c>
      <c r="D1318" s="21">
        <v>610538201209</v>
      </c>
      <c r="E1318" s="21" t="s">
        <v>16</v>
      </c>
      <c r="F1318" s="21">
        <v>20201222</v>
      </c>
      <c r="G1318" s="21" t="s">
        <v>17</v>
      </c>
      <c r="H1318" s="21" t="s">
        <v>23</v>
      </c>
      <c r="I1318" s="21" t="s">
        <v>258</v>
      </c>
      <c r="J1318" s="21">
        <v>1.47</v>
      </c>
      <c r="K1318" s="21" t="s">
        <v>20</v>
      </c>
      <c r="L1318">
        <f t="shared" si="20"/>
        <v>2</v>
      </c>
      <c r="M1318">
        <f>MATCH(H:H,价格表!$B$4:$B$35,0)</f>
        <v>15</v>
      </c>
      <c r="N1318" s="27">
        <f>IF(J1318&lt;=0.3,INDEX(价格表!$B$4:$I$31,M1318,2),IF(AND(J1318&gt;0.3,J1318&lt;=1),INDEX(价格表!$B$4:$I$31,M1318,3),IF(AND(J1318&gt;1,J1318&lt;=2.2),INDEX(价格表!$B$4:$I$31,M1318,4),IF(AND(J1318&gt;2.2,J1318&lt;=3.3),INDEX(价格表!$B$4:$I$31,M1318,5),IF(AND(J1318&gt;3.3,J1318&lt;=4),INDEX(价格表!$B$4:$I$31,M1318,6),IF(AND(J1318&gt;4,J1318&lt;=5.5),INDEX(价格表!$B$4:$I$31,M1318,7),IF(J1318&gt;5.5,2.6+INDEX(价格表!$B$4:$I$31,M1318,8)*L1318)))))))</f>
        <v>2.15</v>
      </c>
    </row>
    <row r="1319" spans="1:14">
      <c r="A1319" s="20">
        <v>4310939928847</v>
      </c>
      <c r="B1319" s="18" t="s">
        <v>16</v>
      </c>
      <c r="C1319" s="21">
        <v>20201212</v>
      </c>
      <c r="D1319" s="21">
        <v>610538201209</v>
      </c>
      <c r="E1319" s="21" t="s">
        <v>16</v>
      </c>
      <c r="F1319" s="21">
        <v>20201222</v>
      </c>
      <c r="G1319" s="21" t="s">
        <v>17</v>
      </c>
      <c r="H1319" s="21" t="s">
        <v>45</v>
      </c>
      <c r="I1319" s="21" t="s">
        <v>143</v>
      </c>
      <c r="J1319" s="21">
        <v>1.58</v>
      </c>
      <c r="K1319" s="21" t="s">
        <v>20</v>
      </c>
      <c r="L1319">
        <f t="shared" si="20"/>
        <v>2</v>
      </c>
      <c r="M1319">
        <f>MATCH(H:H,价格表!$B$4:$B$35,0)</f>
        <v>9</v>
      </c>
      <c r="N1319" s="27">
        <f>IF(J1319&lt;=0.3,INDEX(价格表!$B$4:$I$31,M1319,2),IF(AND(J1319&gt;0.3,J1319&lt;=1),INDEX(价格表!$B$4:$I$31,M1319,3),IF(AND(J1319&gt;1,J1319&lt;=2.2),INDEX(价格表!$B$4:$I$31,M1319,4),IF(AND(J1319&gt;2.2,J1319&lt;=3.3),INDEX(价格表!$B$4:$I$31,M1319,5),IF(AND(J1319&gt;3.3,J1319&lt;=4),INDEX(价格表!$B$4:$I$31,M1319,6),IF(AND(J1319&gt;4,J1319&lt;=5.5),INDEX(价格表!$B$4:$I$31,M1319,7),IF(J1319&gt;5.5,2.6+INDEX(价格表!$B$4:$I$31,M1319,8)*L1319)))))))</f>
        <v>2.15</v>
      </c>
    </row>
    <row r="1320" spans="1:14">
      <c r="A1320" s="20">
        <v>4310939928848</v>
      </c>
      <c r="B1320" s="18" t="s">
        <v>16</v>
      </c>
      <c r="C1320" s="21">
        <v>20201212</v>
      </c>
      <c r="D1320" s="21">
        <v>610538201209</v>
      </c>
      <c r="E1320" s="21" t="s">
        <v>16</v>
      </c>
      <c r="F1320" s="21">
        <v>20201222</v>
      </c>
      <c r="G1320" s="21" t="s">
        <v>17</v>
      </c>
      <c r="H1320" s="21" t="s">
        <v>56</v>
      </c>
      <c r="I1320" s="21" t="s">
        <v>261</v>
      </c>
      <c r="J1320" s="21">
        <v>1.45</v>
      </c>
      <c r="K1320" s="21" t="s">
        <v>20</v>
      </c>
      <c r="L1320">
        <f t="shared" si="20"/>
        <v>2</v>
      </c>
      <c r="M1320">
        <f>MATCH(H:H,价格表!$B$4:$B$35,0)</f>
        <v>11</v>
      </c>
      <c r="N1320" s="27">
        <f>IF(J1320&lt;=0.3,INDEX(价格表!$B$4:$I$31,M1320,2),IF(AND(J1320&gt;0.3,J1320&lt;=1),INDEX(价格表!$B$4:$I$31,M1320,3),IF(AND(J1320&gt;1,J1320&lt;=2.2),INDEX(价格表!$B$4:$I$31,M1320,4),IF(AND(J1320&gt;2.2,J1320&lt;=3.3),INDEX(价格表!$B$4:$I$31,M1320,5),IF(AND(J1320&gt;3.3,J1320&lt;=4),INDEX(价格表!$B$4:$I$31,M1320,6),IF(AND(J1320&gt;4,J1320&lt;=5.5),INDEX(价格表!$B$4:$I$31,M1320,7),IF(J1320&gt;5.5,2.6+INDEX(价格表!$B$4:$I$31,M1320,8)*L1320)))))))</f>
        <v>2.15</v>
      </c>
    </row>
    <row r="1321" spans="1:14">
      <c r="A1321" s="20">
        <v>4310939928849</v>
      </c>
      <c r="B1321" s="18" t="s">
        <v>16</v>
      </c>
      <c r="C1321" s="21">
        <v>20201212</v>
      </c>
      <c r="D1321" s="21">
        <v>610538201209</v>
      </c>
      <c r="E1321" s="21" t="s">
        <v>16</v>
      </c>
      <c r="F1321" s="21">
        <v>20201222</v>
      </c>
      <c r="G1321" s="21" t="s">
        <v>17</v>
      </c>
      <c r="H1321" s="21" t="s">
        <v>21</v>
      </c>
      <c r="I1321" s="21" t="s">
        <v>204</v>
      </c>
      <c r="J1321" s="21">
        <v>1.44</v>
      </c>
      <c r="K1321" s="21" t="s">
        <v>20</v>
      </c>
      <c r="L1321">
        <f t="shared" si="20"/>
        <v>2</v>
      </c>
      <c r="M1321">
        <f>MATCH(H:H,价格表!$B$4:$B$35,0)</f>
        <v>20</v>
      </c>
      <c r="N1321" s="27">
        <f>IF(J1321&lt;=0.3,INDEX(价格表!$B$4:$I$31,M1321,2),IF(AND(J1321&gt;0.3,J1321&lt;=1),INDEX(价格表!$B$4:$I$31,M1321,3),IF(AND(J1321&gt;1,J1321&lt;=2.2),INDEX(价格表!$B$4:$I$31,M1321,4),IF(AND(J1321&gt;2.2,J1321&lt;=3.3),INDEX(价格表!$B$4:$I$31,M1321,5),IF(AND(J1321&gt;3.3,J1321&lt;=4),INDEX(价格表!$B$4:$I$31,M1321,6),IF(AND(J1321&gt;4,J1321&lt;=5.5),INDEX(价格表!$B$4:$I$31,M1321,7),IF(J1321&gt;5.5,2.6+INDEX(价格表!$B$4:$I$31,M1321,8)*L1321)))))))</f>
        <v>2.15</v>
      </c>
    </row>
    <row r="1322" spans="1:14">
      <c r="A1322" s="20">
        <v>4310939928850</v>
      </c>
      <c r="B1322" s="18" t="s">
        <v>16</v>
      </c>
      <c r="C1322" s="21">
        <v>20201212</v>
      </c>
      <c r="D1322" s="21">
        <v>610538201209</v>
      </c>
      <c r="E1322" s="21" t="s">
        <v>16</v>
      </c>
      <c r="F1322" s="21">
        <v>20201222</v>
      </c>
      <c r="G1322" s="21" t="s">
        <v>17</v>
      </c>
      <c r="H1322" s="21" t="s">
        <v>18</v>
      </c>
      <c r="I1322" s="21" t="s">
        <v>266</v>
      </c>
      <c r="J1322" s="21">
        <v>1.44</v>
      </c>
      <c r="K1322" s="21" t="s">
        <v>20</v>
      </c>
      <c r="L1322">
        <f t="shared" si="20"/>
        <v>2</v>
      </c>
      <c r="M1322">
        <f>MATCH(H:H,价格表!$B$4:$B$35,0)</f>
        <v>1</v>
      </c>
      <c r="N1322" s="27">
        <f>IF(J1322&lt;=0.3,INDEX(价格表!$B$4:$I$31,M1322,2),IF(AND(J1322&gt;0.3,J1322&lt;=1),INDEX(价格表!$B$4:$I$31,M1322,3),IF(AND(J1322&gt;1,J1322&lt;=2.2),INDEX(价格表!$B$4:$I$31,M1322,4),IF(AND(J1322&gt;2.2,J1322&lt;=3.3),INDEX(价格表!$B$4:$I$31,M1322,5),IF(AND(J1322&gt;3.3,J1322&lt;=4),INDEX(价格表!$B$4:$I$31,M1322,6),IF(AND(J1322&gt;4,J1322&lt;=5.5),INDEX(价格表!$B$4:$I$31,M1322,7),IF(J1322&gt;5.5,2.6+INDEX(价格表!$B$4:$I$31,M1322,8)*L1322)))))))</f>
        <v>2.15</v>
      </c>
    </row>
    <row r="1323" spans="1:14">
      <c r="A1323" s="20">
        <v>4310939928851</v>
      </c>
      <c r="B1323" s="18" t="s">
        <v>16</v>
      </c>
      <c r="C1323" s="21">
        <v>20201212</v>
      </c>
      <c r="D1323" s="21">
        <v>610538201209</v>
      </c>
      <c r="E1323" s="21" t="s">
        <v>16</v>
      </c>
      <c r="F1323" s="21">
        <v>20201222</v>
      </c>
      <c r="G1323" s="21" t="s">
        <v>17</v>
      </c>
      <c r="H1323" s="21" t="s">
        <v>50</v>
      </c>
      <c r="I1323" s="21" t="s">
        <v>133</v>
      </c>
      <c r="J1323" s="21">
        <v>1.45</v>
      </c>
      <c r="K1323" s="21" t="s">
        <v>20</v>
      </c>
      <c r="L1323">
        <f t="shared" si="20"/>
        <v>2</v>
      </c>
      <c r="M1323">
        <f>MATCH(H:H,价格表!$B$4:$B$35,0)</f>
        <v>4</v>
      </c>
      <c r="N1323" s="27">
        <f>IF(J1323&lt;=0.3,INDEX(价格表!$B$4:$I$31,M1323,2),IF(AND(J1323&gt;0.3,J1323&lt;=1),INDEX(价格表!$B$4:$I$31,M1323,3),IF(AND(J1323&gt;1,J1323&lt;=2.2),INDEX(价格表!$B$4:$I$31,M1323,4),IF(AND(J1323&gt;2.2,J1323&lt;=3.3),INDEX(价格表!$B$4:$I$31,M1323,5),IF(AND(J1323&gt;3.3,J1323&lt;=4),INDEX(价格表!$B$4:$I$31,M1323,6),IF(AND(J1323&gt;4,J1323&lt;=5.5),INDEX(价格表!$B$4:$I$31,M1323,7),IF(J1323&gt;5.5,2.6+INDEX(价格表!$B$4:$I$31,M1323,8)*L1323)))))))</f>
        <v>2.15</v>
      </c>
    </row>
    <row r="1324" spans="1:14">
      <c r="A1324" s="20">
        <v>4310939928852</v>
      </c>
      <c r="B1324" s="18" t="s">
        <v>16</v>
      </c>
      <c r="C1324" s="21">
        <v>20201212</v>
      </c>
      <c r="D1324" s="21">
        <v>610538201209</v>
      </c>
      <c r="E1324" s="21" t="s">
        <v>16</v>
      </c>
      <c r="F1324" s="21">
        <v>20201222</v>
      </c>
      <c r="G1324" s="21" t="s">
        <v>17</v>
      </c>
      <c r="H1324" s="21" t="s">
        <v>54</v>
      </c>
      <c r="I1324" s="21" t="s">
        <v>264</v>
      </c>
      <c r="J1324" s="21">
        <v>1.45</v>
      </c>
      <c r="K1324" s="21" t="s">
        <v>20</v>
      </c>
      <c r="L1324">
        <f t="shared" si="20"/>
        <v>2</v>
      </c>
      <c r="M1324">
        <f>MATCH(H:H,价格表!$B$4:$B$35,0)</f>
        <v>14</v>
      </c>
      <c r="N1324" s="27">
        <f>IF(J1324&lt;=0.3,INDEX(价格表!$B$4:$I$31,M1324,2),IF(AND(J1324&gt;0.3,J1324&lt;=1),INDEX(价格表!$B$4:$I$31,M1324,3),IF(AND(J1324&gt;1,J1324&lt;=2.2),INDEX(价格表!$B$4:$I$31,M1324,4),IF(AND(J1324&gt;2.2,J1324&lt;=3.3),INDEX(价格表!$B$4:$I$31,M1324,5),IF(AND(J1324&gt;3.3,J1324&lt;=4),INDEX(价格表!$B$4:$I$31,M1324,6),IF(AND(J1324&gt;4,J1324&lt;=5.5),INDEX(价格表!$B$4:$I$31,M1324,7),IF(J1324&gt;5.5,2.6+INDEX(价格表!$B$4:$I$31,M1324,8)*L1324)))))))</f>
        <v>2.15</v>
      </c>
    </row>
    <row r="1325" spans="1:14">
      <c r="A1325" s="20">
        <v>4310939928855</v>
      </c>
      <c r="B1325" s="18" t="s">
        <v>16</v>
      </c>
      <c r="C1325" s="21">
        <v>20201212</v>
      </c>
      <c r="D1325" s="21">
        <v>610538201209</v>
      </c>
      <c r="E1325" s="21" t="s">
        <v>16</v>
      </c>
      <c r="F1325" s="21">
        <v>20201222</v>
      </c>
      <c r="G1325" s="21" t="s">
        <v>17</v>
      </c>
      <c r="H1325" s="21" t="s">
        <v>27</v>
      </c>
      <c r="I1325" s="21" t="s">
        <v>28</v>
      </c>
      <c r="J1325" s="21">
        <v>1.45</v>
      </c>
      <c r="K1325" s="21" t="s">
        <v>20</v>
      </c>
      <c r="L1325">
        <f t="shared" si="20"/>
        <v>2</v>
      </c>
      <c r="M1325">
        <f>MATCH(H:H,价格表!$B$4:$B$35,0)</f>
        <v>3</v>
      </c>
      <c r="N1325" s="27">
        <f>IF(J1325&lt;=0.3,INDEX(价格表!$B$4:$I$31,M1325,2),IF(AND(J1325&gt;0.3,J1325&lt;=1),INDEX(价格表!$B$4:$I$31,M1325,3),IF(AND(J1325&gt;1,J1325&lt;=2.2),INDEX(价格表!$B$4:$I$31,M1325,4),IF(AND(J1325&gt;2.2,J1325&lt;=3.3),INDEX(价格表!$B$4:$I$31,M1325,5),IF(AND(J1325&gt;3.3,J1325&lt;=4),INDEX(价格表!$B$4:$I$31,M1325,6),IF(AND(J1325&gt;4,J1325&lt;=5.5),INDEX(价格表!$B$4:$I$31,M1325,7),IF(J1325&gt;5.5,2.6+INDEX(价格表!$B$4:$I$31,M1325,8)*L1325)))))))</f>
        <v>2.15</v>
      </c>
    </row>
    <row r="1326" spans="1:14">
      <c r="A1326" s="20">
        <v>4310939928856</v>
      </c>
      <c r="B1326" s="18" t="s">
        <v>16</v>
      </c>
      <c r="C1326" s="21">
        <v>20201212</v>
      </c>
      <c r="D1326" s="21">
        <v>610538201209</v>
      </c>
      <c r="E1326" s="21" t="s">
        <v>16</v>
      </c>
      <c r="F1326" s="21">
        <v>20201222</v>
      </c>
      <c r="G1326" s="21" t="s">
        <v>17</v>
      </c>
      <c r="H1326" s="21" t="s">
        <v>27</v>
      </c>
      <c r="I1326" s="21" t="s">
        <v>128</v>
      </c>
      <c r="J1326" s="21">
        <v>1.47</v>
      </c>
      <c r="K1326" s="21" t="s">
        <v>20</v>
      </c>
      <c r="L1326">
        <f t="shared" si="20"/>
        <v>2</v>
      </c>
      <c r="M1326">
        <f>MATCH(H:H,价格表!$B$4:$B$35,0)</f>
        <v>3</v>
      </c>
      <c r="N1326" s="27">
        <f>IF(J1326&lt;=0.3,INDEX(价格表!$B$4:$I$31,M1326,2),IF(AND(J1326&gt;0.3,J1326&lt;=1),INDEX(价格表!$B$4:$I$31,M1326,3),IF(AND(J1326&gt;1,J1326&lt;=2.2),INDEX(价格表!$B$4:$I$31,M1326,4),IF(AND(J1326&gt;2.2,J1326&lt;=3.3),INDEX(价格表!$B$4:$I$31,M1326,5),IF(AND(J1326&gt;3.3,J1326&lt;=4),INDEX(价格表!$B$4:$I$31,M1326,6),IF(AND(J1326&gt;4,J1326&lt;=5.5),INDEX(价格表!$B$4:$I$31,M1326,7),IF(J1326&gt;5.5,2.6+INDEX(价格表!$B$4:$I$31,M1326,8)*L1326)))))))</f>
        <v>2.15</v>
      </c>
    </row>
    <row r="1327" spans="1:14">
      <c r="A1327" s="20">
        <v>4310939928867</v>
      </c>
      <c r="B1327" s="18" t="s">
        <v>16</v>
      </c>
      <c r="C1327" s="21">
        <v>20201212</v>
      </c>
      <c r="D1327" s="21">
        <v>610538201209</v>
      </c>
      <c r="E1327" s="21" t="s">
        <v>16</v>
      </c>
      <c r="F1327" s="21">
        <v>20201222</v>
      </c>
      <c r="G1327" s="21" t="s">
        <v>17</v>
      </c>
      <c r="H1327" s="21" t="s">
        <v>88</v>
      </c>
      <c r="I1327" s="21" t="s">
        <v>232</v>
      </c>
      <c r="J1327" s="21">
        <v>1.46</v>
      </c>
      <c r="K1327" s="21" t="s">
        <v>20</v>
      </c>
      <c r="L1327">
        <f t="shared" si="20"/>
        <v>2</v>
      </c>
      <c r="M1327">
        <f>MATCH(H:H,价格表!$B$4:$B$35,0)</f>
        <v>19</v>
      </c>
      <c r="N1327" s="27">
        <f>IF(J1327&lt;=0.3,INDEX(价格表!$B$4:$I$31,M1327,2),IF(AND(J1327&gt;0.3,J1327&lt;=1),INDEX(价格表!$B$4:$I$31,M1327,3),IF(AND(J1327&gt;1,J1327&lt;=2.2),INDEX(价格表!$B$4:$I$31,M1327,4),IF(AND(J1327&gt;2.2,J1327&lt;=3.3),INDEX(价格表!$B$4:$I$31,M1327,5),IF(AND(J1327&gt;3.3,J1327&lt;=4),INDEX(价格表!$B$4:$I$31,M1327,6),IF(AND(J1327&gt;4,J1327&lt;=5.5),INDEX(价格表!$B$4:$I$31,M1327,7),IF(J1327&gt;5.5,2.6+INDEX(价格表!$B$4:$I$31,M1327,8)*L1327)))))))</f>
        <v>2.15</v>
      </c>
    </row>
    <row r="1328" spans="1:14">
      <c r="A1328" s="20">
        <v>4310939928869</v>
      </c>
      <c r="B1328" s="18" t="s">
        <v>16</v>
      </c>
      <c r="C1328" s="21">
        <v>20201212</v>
      </c>
      <c r="D1328" s="21">
        <v>610538201209</v>
      </c>
      <c r="E1328" s="21" t="s">
        <v>16</v>
      </c>
      <c r="F1328" s="21">
        <v>20201222</v>
      </c>
      <c r="G1328" s="21" t="s">
        <v>17</v>
      </c>
      <c r="H1328" s="21" t="s">
        <v>75</v>
      </c>
      <c r="I1328" s="21" t="s">
        <v>114</v>
      </c>
      <c r="J1328" s="21">
        <v>1.43</v>
      </c>
      <c r="K1328" s="21" t="s">
        <v>20</v>
      </c>
      <c r="L1328">
        <f t="shared" si="20"/>
        <v>2</v>
      </c>
      <c r="M1328">
        <f>MATCH(H:H,价格表!$B$4:$B$35,0)</f>
        <v>24</v>
      </c>
      <c r="N1328" s="27">
        <f>IF(J1328&lt;=0.3,INDEX(价格表!$B$4:$I$31,M1328,2),IF(AND(J1328&gt;0.3,J1328&lt;=1),INDEX(价格表!$B$4:$I$31,M1328,3),IF(AND(J1328&gt;1,J1328&lt;=2.2),INDEX(价格表!$B$4:$I$31,M1328,4),IF(AND(J1328&gt;2.2,J1328&lt;=3.3),INDEX(价格表!$B$4:$I$31,M1328,5),IF(AND(J1328&gt;3.3,J1328&lt;=4),INDEX(价格表!$B$4:$I$31,M1328,6),IF(AND(J1328&gt;4,J1328&lt;=5.5),INDEX(价格表!$B$4:$I$31,M1328,7),IF(J1328&gt;5.5,2.6+INDEX(价格表!$B$4:$I$31,M1328,8)*L1328)))))))</f>
        <v>2.15</v>
      </c>
    </row>
    <row r="1329" spans="1:14">
      <c r="A1329" s="20">
        <v>4310939928870</v>
      </c>
      <c r="B1329" s="18" t="s">
        <v>16</v>
      </c>
      <c r="C1329" s="21">
        <v>20201212</v>
      </c>
      <c r="D1329" s="21">
        <v>610538201209</v>
      </c>
      <c r="E1329" s="21" t="s">
        <v>16</v>
      </c>
      <c r="F1329" s="21">
        <v>20201222</v>
      </c>
      <c r="G1329" s="21" t="s">
        <v>17</v>
      </c>
      <c r="H1329" s="21" t="s">
        <v>88</v>
      </c>
      <c r="I1329" s="21" t="s">
        <v>250</v>
      </c>
      <c r="J1329" s="21">
        <v>1.45</v>
      </c>
      <c r="K1329" s="21" t="s">
        <v>20</v>
      </c>
      <c r="L1329">
        <f t="shared" si="20"/>
        <v>2</v>
      </c>
      <c r="M1329">
        <f>MATCH(H:H,价格表!$B$4:$B$35,0)</f>
        <v>19</v>
      </c>
      <c r="N1329" s="27">
        <f>IF(J1329&lt;=0.3,INDEX(价格表!$B$4:$I$31,M1329,2),IF(AND(J1329&gt;0.3,J1329&lt;=1),INDEX(价格表!$B$4:$I$31,M1329,3),IF(AND(J1329&gt;1,J1329&lt;=2.2),INDEX(价格表!$B$4:$I$31,M1329,4),IF(AND(J1329&gt;2.2,J1329&lt;=3.3),INDEX(价格表!$B$4:$I$31,M1329,5),IF(AND(J1329&gt;3.3,J1329&lt;=4),INDEX(价格表!$B$4:$I$31,M1329,6),IF(AND(J1329&gt;4,J1329&lt;=5.5),INDEX(价格表!$B$4:$I$31,M1329,7),IF(J1329&gt;5.5,2.6+INDEX(价格表!$B$4:$I$31,M1329,8)*L1329)))))))</f>
        <v>2.15</v>
      </c>
    </row>
    <row r="1330" spans="1:14">
      <c r="A1330" s="20">
        <v>4310939928871</v>
      </c>
      <c r="B1330" s="18" t="s">
        <v>16</v>
      </c>
      <c r="C1330" s="21">
        <v>20201212</v>
      </c>
      <c r="D1330" s="21">
        <v>610538201209</v>
      </c>
      <c r="E1330" s="21" t="s">
        <v>16</v>
      </c>
      <c r="F1330" s="21">
        <v>20201222</v>
      </c>
      <c r="G1330" s="21" t="s">
        <v>17</v>
      </c>
      <c r="H1330" s="21" t="s">
        <v>25</v>
      </c>
      <c r="I1330" s="21" t="s">
        <v>291</v>
      </c>
      <c r="J1330" s="21">
        <v>1.69</v>
      </c>
      <c r="K1330" s="21" t="s">
        <v>20</v>
      </c>
      <c r="L1330">
        <f t="shared" si="20"/>
        <v>2</v>
      </c>
      <c r="M1330">
        <f>MATCH(H:H,价格表!$B$4:$B$35,0)</f>
        <v>25</v>
      </c>
      <c r="N1330" s="27">
        <f>IF(J1330&lt;=0.3,INDEX(价格表!$B$4:$I$31,M1330,2),IF(AND(J1330&gt;0.3,J1330&lt;=1),INDEX(价格表!$B$4:$I$31,M1330,3),IF(AND(J1330&gt;1,J1330&lt;=2.2),INDEX(价格表!$B$4:$I$31,M1330,4),IF(AND(J1330&gt;2.2,J1330&lt;=3.3),INDEX(价格表!$B$4:$I$31,M1330,5),IF(AND(J1330&gt;3.3,J1330&lt;=4),INDEX(价格表!$B$4:$I$31,M1330,6),IF(AND(J1330&gt;4,J1330&lt;=5.5),INDEX(价格表!$B$4:$I$31,M1330,7),IF(J1330&gt;5.5,2.6+INDEX(价格表!$B$4:$I$31,M1330,8)*L1330)))))))</f>
        <v>2.15</v>
      </c>
    </row>
    <row r="1331" spans="1:14">
      <c r="A1331" s="20">
        <v>4310939928872</v>
      </c>
      <c r="B1331" s="18" t="s">
        <v>16</v>
      </c>
      <c r="C1331" s="21">
        <v>20201212</v>
      </c>
      <c r="D1331" s="21">
        <v>610538201209</v>
      </c>
      <c r="E1331" s="21" t="s">
        <v>16</v>
      </c>
      <c r="F1331" s="21">
        <v>20201222</v>
      </c>
      <c r="G1331" s="21" t="s">
        <v>17</v>
      </c>
      <c r="H1331" s="21" t="s">
        <v>73</v>
      </c>
      <c r="I1331" s="21" t="s">
        <v>92</v>
      </c>
      <c r="J1331" s="21">
        <v>1.59</v>
      </c>
      <c r="K1331" s="21" t="s">
        <v>20</v>
      </c>
      <c r="L1331">
        <f t="shared" si="20"/>
        <v>2</v>
      </c>
      <c r="M1331">
        <f>MATCH(H:H,价格表!$B$4:$B$35,0)</f>
        <v>7</v>
      </c>
      <c r="N1331" s="27">
        <f>IF(J1331&lt;=0.3,INDEX(价格表!$B$4:$I$31,M1331,2),IF(AND(J1331&gt;0.3,J1331&lt;=1),INDEX(价格表!$B$4:$I$31,M1331,3),IF(AND(J1331&gt;1,J1331&lt;=2.2),INDEX(价格表!$B$4:$I$31,M1331,4),IF(AND(J1331&gt;2.2,J1331&lt;=3.3),INDEX(价格表!$B$4:$I$31,M1331,5),IF(AND(J1331&gt;3.3,J1331&lt;=4),INDEX(价格表!$B$4:$I$31,M1331,6),IF(AND(J1331&gt;4,J1331&lt;=5.5),INDEX(价格表!$B$4:$I$31,M1331,7),IF(J1331&gt;5.5,2.6+INDEX(价格表!$B$4:$I$31,M1331,8)*L1331)))))))</f>
        <v>2.15</v>
      </c>
    </row>
    <row r="1332" spans="1:14">
      <c r="A1332" s="20">
        <v>4310939928873</v>
      </c>
      <c r="B1332" s="18" t="s">
        <v>16</v>
      </c>
      <c r="C1332" s="21">
        <v>20201212</v>
      </c>
      <c r="D1332" s="21">
        <v>610538201209</v>
      </c>
      <c r="E1332" s="21" t="s">
        <v>16</v>
      </c>
      <c r="F1332" s="21">
        <v>20201222</v>
      </c>
      <c r="G1332" s="21" t="s">
        <v>17</v>
      </c>
      <c r="H1332" s="21" t="s">
        <v>54</v>
      </c>
      <c r="I1332" s="21" t="s">
        <v>206</v>
      </c>
      <c r="J1332" s="21">
        <v>1.45</v>
      </c>
      <c r="K1332" s="21" t="s">
        <v>20</v>
      </c>
      <c r="L1332">
        <f t="shared" si="20"/>
        <v>2</v>
      </c>
      <c r="M1332">
        <f>MATCH(H:H,价格表!$B$4:$B$35,0)</f>
        <v>14</v>
      </c>
      <c r="N1332" s="27">
        <f>IF(J1332&lt;=0.3,INDEX(价格表!$B$4:$I$31,M1332,2),IF(AND(J1332&gt;0.3,J1332&lt;=1),INDEX(价格表!$B$4:$I$31,M1332,3),IF(AND(J1332&gt;1,J1332&lt;=2.2),INDEX(价格表!$B$4:$I$31,M1332,4),IF(AND(J1332&gt;2.2,J1332&lt;=3.3),INDEX(价格表!$B$4:$I$31,M1332,5),IF(AND(J1332&gt;3.3,J1332&lt;=4),INDEX(价格表!$B$4:$I$31,M1332,6),IF(AND(J1332&gt;4,J1332&lt;=5.5),INDEX(价格表!$B$4:$I$31,M1332,7),IF(J1332&gt;5.5,2.6+INDEX(价格表!$B$4:$I$31,M1332,8)*L1332)))))))</f>
        <v>2.15</v>
      </c>
    </row>
    <row r="1333" spans="1:14">
      <c r="A1333" s="20">
        <v>4310939928874</v>
      </c>
      <c r="B1333" s="18" t="s">
        <v>16</v>
      </c>
      <c r="C1333" s="21">
        <v>20201212</v>
      </c>
      <c r="D1333" s="21">
        <v>610538201209</v>
      </c>
      <c r="E1333" s="21" t="s">
        <v>16</v>
      </c>
      <c r="F1333" s="21">
        <v>20201222</v>
      </c>
      <c r="G1333" s="21" t="s">
        <v>17</v>
      </c>
      <c r="H1333" s="21" t="s">
        <v>63</v>
      </c>
      <c r="I1333" s="21" t="s">
        <v>183</v>
      </c>
      <c r="J1333" s="21">
        <v>1.46</v>
      </c>
      <c r="K1333" s="21" t="s">
        <v>20</v>
      </c>
      <c r="L1333">
        <f t="shared" si="20"/>
        <v>2</v>
      </c>
      <c r="M1333">
        <f>MATCH(H:H,价格表!$B$4:$B$35,0)</f>
        <v>21</v>
      </c>
      <c r="N1333" s="27">
        <f>IF(J1333&lt;=0.3,INDEX(价格表!$B$4:$I$31,M1333,2),IF(AND(J1333&gt;0.3,J1333&lt;=1),INDEX(价格表!$B$4:$I$31,M1333,3),IF(AND(J1333&gt;1,J1333&lt;=2.2),INDEX(价格表!$B$4:$I$31,M1333,4),IF(AND(J1333&gt;2.2,J1333&lt;=3.3),INDEX(价格表!$B$4:$I$31,M1333,5),IF(AND(J1333&gt;3.3,J1333&lt;=4),INDEX(价格表!$B$4:$I$31,M1333,6),IF(AND(J1333&gt;4,J1333&lt;=5.5),INDEX(价格表!$B$4:$I$31,M1333,7),IF(J1333&gt;5.5,2.6+INDEX(价格表!$B$4:$I$31,M1333,8)*L1333)))))))</f>
        <v>2.15</v>
      </c>
    </row>
    <row r="1334" spans="1:14">
      <c r="A1334" s="20">
        <v>4310939928875</v>
      </c>
      <c r="B1334" s="18" t="s">
        <v>16</v>
      </c>
      <c r="C1334" s="21">
        <v>20201212</v>
      </c>
      <c r="D1334" s="21">
        <v>610538201209</v>
      </c>
      <c r="E1334" s="21" t="s">
        <v>16</v>
      </c>
      <c r="F1334" s="21">
        <v>20201222</v>
      </c>
      <c r="G1334" s="21" t="s">
        <v>17</v>
      </c>
      <c r="H1334" s="21" t="s">
        <v>18</v>
      </c>
      <c r="I1334" s="21" t="s">
        <v>53</v>
      </c>
      <c r="J1334" s="21">
        <v>1.42</v>
      </c>
      <c r="K1334" s="21" t="s">
        <v>20</v>
      </c>
      <c r="L1334">
        <f t="shared" si="20"/>
        <v>2</v>
      </c>
      <c r="M1334">
        <f>MATCH(H:H,价格表!$B$4:$B$35,0)</f>
        <v>1</v>
      </c>
      <c r="N1334" s="27">
        <f>IF(J1334&lt;=0.3,INDEX(价格表!$B$4:$I$31,M1334,2),IF(AND(J1334&gt;0.3,J1334&lt;=1),INDEX(价格表!$B$4:$I$31,M1334,3),IF(AND(J1334&gt;1,J1334&lt;=2.2),INDEX(价格表!$B$4:$I$31,M1334,4),IF(AND(J1334&gt;2.2,J1334&lt;=3.3),INDEX(价格表!$B$4:$I$31,M1334,5),IF(AND(J1334&gt;3.3,J1334&lt;=4),INDEX(价格表!$B$4:$I$31,M1334,6),IF(AND(J1334&gt;4,J1334&lt;=5.5),INDEX(价格表!$B$4:$I$31,M1334,7),IF(J1334&gt;5.5,2.6+INDEX(价格表!$B$4:$I$31,M1334,8)*L1334)))))))</f>
        <v>2.15</v>
      </c>
    </row>
    <row r="1335" spans="1:14">
      <c r="A1335" s="20">
        <v>4310939943927</v>
      </c>
      <c r="B1335" s="18" t="s">
        <v>16</v>
      </c>
      <c r="C1335" s="21">
        <v>20201212</v>
      </c>
      <c r="D1335" s="21">
        <v>610538201209</v>
      </c>
      <c r="E1335" s="21" t="s">
        <v>16</v>
      </c>
      <c r="F1335" s="21">
        <v>20201222</v>
      </c>
      <c r="G1335" s="21" t="s">
        <v>17</v>
      </c>
      <c r="H1335" s="21" t="s">
        <v>27</v>
      </c>
      <c r="I1335" s="21" t="s">
        <v>128</v>
      </c>
      <c r="J1335" s="21">
        <v>1.5</v>
      </c>
      <c r="K1335" s="21" t="s">
        <v>20</v>
      </c>
      <c r="L1335">
        <f t="shared" si="20"/>
        <v>2</v>
      </c>
      <c r="M1335">
        <f>MATCH(H:H,价格表!$B$4:$B$35,0)</f>
        <v>3</v>
      </c>
      <c r="N1335" s="27">
        <f>IF(J1335&lt;=0.3,INDEX(价格表!$B$4:$I$31,M1335,2),IF(AND(J1335&gt;0.3,J1335&lt;=1),INDEX(价格表!$B$4:$I$31,M1335,3),IF(AND(J1335&gt;1,J1335&lt;=2.2),INDEX(价格表!$B$4:$I$31,M1335,4),IF(AND(J1335&gt;2.2,J1335&lt;=3.3),INDEX(价格表!$B$4:$I$31,M1335,5),IF(AND(J1335&gt;3.3,J1335&lt;=4),INDEX(价格表!$B$4:$I$31,M1335,6),IF(AND(J1335&gt;4,J1335&lt;=5.5),INDEX(价格表!$B$4:$I$31,M1335,7),IF(J1335&gt;5.5,2.6+INDEX(价格表!$B$4:$I$31,M1335,8)*L1335)))))))</f>
        <v>2.15</v>
      </c>
    </row>
    <row r="1336" spans="1:14">
      <c r="A1336" s="20">
        <v>4310939943928</v>
      </c>
      <c r="B1336" s="18" t="s">
        <v>16</v>
      </c>
      <c r="C1336" s="21">
        <v>20201212</v>
      </c>
      <c r="D1336" s="21">
        <v>610538201209</v>
      </c>
      <c r="E1336" s="21" t="s">
        <v>16</v>
      </c>
      <c r="F1336" s="21">
        <v>20201222</v>
      </c>
      <c r="G1336" s="21" t="s">
        <v>17</v>
      </c>
      <c r="H1336" s="21" t="s">
        <v>88</v>
      </c>
      <c r="I1336" s="21" t="s">
        <v>96</v>
      </c>
      <c r="J1336" s="21">
        <v>1.44</v>
      </c>
      <c r="K1336" s="21" t="s">
        <v>20</v>
      </c>
      <c r="L1336">
        <f t="shared" si="20"/>
        <v>2</v>
      </c>
      <c r="M1336">
        <f>MATCH(H:H,价格表!$B$4:$B$35,0)</f>
        <v>19</v>
      </c>
      <c r="N1336" s="27">
        <f>IF(J1336&lt;=0.3,INDEX(价格表!$B$4:$I$31,M1336,2),IF(AND(J1336&gt;0.3,J1336&lt;=1),INDEX(价格表!$B$4:$I$31,M1336,3),IF(AND(J1336&gt;1,J1336&lt;=2.2),INDEX(价格表!$B$4:$I$31,M1336,4),IF(AND(J1336&gt;2.2,J1336&lt;=3.3),INDEX(价格表!$B$4:$I$31,M1336,5),IF(AND(J1336&gt;3.3,J1336&lt;=4),INDEX(价格表!$B$4:$I$31,M1336,6),IF(AND(J1336&gt;4,J1336&lt;=5.5),INDEX(价格表!$B$4:$I$31,M1336,7),IF(J1336&gt;5.5,2.6+INDEX(价格表!$B$4:$I$31,M1336,8)*L1336)))))))</f>
        <v>2.15</v>
      </c>
    </row>
    <row r="1337" spans="1:14">
      <c r="A1337" s="20">
        <v>4310939943929</v>
      </c>
      <c r="B1337" s="18" t="s">
        <v>16</v>
      </c>
      <c r="C1337" s="21">
        <v>20201212</v>
      </c>
      <c r="D1337" s="21">
        <v>610538201209</v>
      </c>
      <c r="E1337" s="21" t="s">
        <v>16</v>
      </c>
      <c r="F1337" s="21">
        <v>20201222</v>
      </c>
      <c r="G1337" s="21" t="s">
        <v>17</v>
      </c>
      <c r="H1337" s="21" t="s">
        <v>43</v>
      </c>
      <c r="I1337" s="21" t="s">
        <v>292</v>
      </c>
      <c r="J1337" s="21">
        <v>1.47</v>
      </c>
      <c r="K1337" s="21" t="s">
        <v>20</v>
      </c>
      <c r="L1337">
        <f t="shared" si="20"/>
        <v>2</v>
      </c>
      <c r="M1337">
        <f>MATCH(H:H,价格表!$B$4:$B$35,0)</f>
        <v>10</v>
      </c>
      <c r="N1337" s="27">
        <f>IF(J1337&lt;=0.3,INDEX(价格表!$B$4:$I$31,M1337,2),IF(AND(J1337&gt;0.3,J1337&lt;=1),INDEX(价格表!$B$4:$I$31,M1337,3),IF(AND(J1337&gt;1,J1337&lt;=2.2),INDEX(价格表!$B$4:$I$31,M1337,4),IF(AND(J1337&gt;2.2,J1337&lt;=3.3),INDEX(价格表!$B$4:$I$31,M1337,5),IF(AND(J1337&gt;3.3,J1337&lt;=4),INDEX(价格表!$B$4:$I$31,M1337,6),IF(AND(J1337&gt;4,J1337&lt;=5.5),INDEX(价格表!$B$4:$I$31,M1337,7),IF(J1337&gt;5.5,2.6+INDEX(价格表!$B$4:$I$31,M1337,8)*L1337)))))))</f>
        <v>2.15</v>
      </c>
    </row>
    <row r="1338" spans="1:14">
      <c r="A1338" s="20">
        <v>4310939943930</v>
      </c>
      <c r="B1338" s="18" t="s">
        <v>16</v>
      </c>
      <c r="C1338" s="21">
        <v>20201212</v>
      </c>
      <c r="D1338" s="21">
        <v>610538201209</v>
      </c>
      <c r="E1338" s="21" t="s">
        <v>16</v>
      </c>
      <c r="F1338" s="21">
        <v>20201222</v>
      </c>
      <c r="G1338" s="21" t="s">
        <v>17</v>
      </c>
      <c r="H1338" s="21" t="s">
        <v>23</v>
      </c>
      <c r="I1338" s="21" t="s">
        <v>41</v>
      </c>
      <c r="J1338" s="21">
        <v>1.43</v>
      </c>
      <c r="K1338" s="21" t="s">
        <v>20</v>
      </c>
      <c r="L1338">
        <f t="shared" si="20"/>
        <v>2</v>
      </c>
      <c r="M1338">
        <f>MATCH(H:H,价格表!$B$4:$B$35,0)</f>
        <v>15</v>
      </c>
      <c r="N1338" s="27">
        <f>IF(J1338&lt;=0.3,INDEX(价格表!$B$4:$I$31,M1338,2),IF(AND(J1338&gt;0.3,J1338&lt;=1),INDEX(价格表!$B$4:$I$31,M1338,3),IF(AND(J1338&gt;1,J1338&lt;=2.2),INDEX(价格表!$B$4:$I$31,M1338,4),IF(AND(J1338&gt;2.2,J1338&lt;=3.3),INDEX(价格表!$B$4:$I$31,M1338,5),IF(AND(J1338&gt;3.3,J1338&lt;=4),INDEX(价格表!$B$4:$I$31,M1338,6),IF(AND(J1338&gt;4,J1338&lt;=5.5),INDEX(价格表!$B$4:$I$31,M1338,7),IF(J1338&gt;5.5,2.6+INDEX(价格表!$B$4:$I$31,M1338,8)*L1338)))))))</f>
        <v>2.15</v>
      </c>
    </row>
    <row r="1339" spans="1:14">
      <c r="A1339" s="20">
        <v>4310939943931</v>
      </c>
      <c r="B1339" s="18" t="s">
        <v>16</v>
      </c>
      <c r="C1339" s="21">
        <v>20201212</v>
      </c>
      <c r="D1339" s="21">
        <v>610538201209</v>
      </c>
      <c r="E1339" s="21" t="s">
        <v>16</v>
      </c>
      <c r="F1339" s="21">
        <v>20201222</v>
      </c>
      <c r="G1339" s="21" t="s">
        <v>17</v>
      </c>
      <c r="H1339" s="21" t="s">
        <v>27</v>
      </c>
      <c r="I1339" s="21" t="s">
        <v>128</v>
      </c>
      <c r="J1339" s="21">
        <v>1.71</v>
      </c>
      <c r="K1339" s="21" t="s">
        <v>20</v>
      </c>
      <c r="L1339">
        <f t="shared" si="20"/>
        <v>2</v>
      </c>
      <c r="M1339">
        <f>MATCH(H:H,价格表!$B$4:$B$35,0)</f>
        <v>3</v>
      </c>
      <c r="N1339" s="27">
        <f>IF(J1339&lt;=0.3,INDEX(价格表!$B$4:$I$31,M1339,2),IF(AND(J1339&gt;0.3,J1339&lt;=1),INDEX(价格表!$B$4:$I$31,M1339,3),IF(AND(J1339&gt;1,J1339&lt;=2.2),INDEX(价格表!$B$4:$I$31,M1339,4),IF(AND(J1339&gt;2.2,J1339&lt;=3.3),INDEX(价格表!$B$4:$I$31,M1339,5),IF(AND(J1339&gt;3.3,J1339&lt;=4),INDEX(价格表!$B$4:$I$31,M1339,6),IF(AND(J1339&gt;4,J1339&lt;=5.5),INDEX(价格表!$B$4:$I$31,M1339,7),IF(J1339&gt;5.5,2.6+INDEX(价格表!$B$4:$I$31,M1339,8)*L1339)))))))</f>
        <v>2.15</v>
      </c>
    </row>
    <row r="1340" spans="1:14">
      <c r="A1340" s="20">
        <v>4310939943932</v>
      </c>
      <c r="B1340" s="18" t="s">
        <v>16</v>
      </c>
      <c r="C1340" s="21">
        <v>20201212</v>
      </c>
      <c r="D1340" s="21">
        <v>610538201209</v>
      </c>
      <c r="E1340" s="21" t="s">
        <v>16</v>
      </c>
      <c r="F1340" s="21">
        <v>20201222</v>
      </c>
      <c r="G1340" s="21" t="s">
        <v>17</v>
      </c>
      <c r="H1340" s="21" t="s">
        <v>27</v>
      </c>
      <c r="I1340" s="21" t="s">
        <v>128</v>
      </c>
      <c r="J1340" s="21">
        <v>1.48</v>
      </c>
      <c r="K1340" s="21" t="s">
        <v>20</v>
      </c>
      <c r="L1340">
        <f t="shared" si="20"/>
        <v>2</v>
      </c>
      <c r="M1340">
        <f>MATCH(H:H,价格表!$B$4:$B$35,0)</f>
        <v>3</v>
      </c>
      <c r="N1340" s="27">
        <f>IF(J1340&lt;=0.3,INDEX(价格表!$B$4:$I$31,M1340,2),IF(AND(J1340&gt;0.3,J1340&lt;=1),INDEX(价格表!$B$4:$I$31,M1340,3),IF(AND(J1340&gt;1,J1340&lt;=2.2),INDEX(价格表!$B$4:$I$31,M1340,4),IF(AND(J1340&gt;2.2,J1340&lt;=3.3),INDEX(价格表!$B$4:$I$31,M1340,5),IF(AND(J1340&gt;3.3,J1340&lt;=4),INDEX(价格表!$B$4:$I$31,M1340,6),IF(AND(J1340&gt;4,J1340&lt;=5.5),INDEX(价格表!$B$4:$I$31,M1340,7),IF(J1340&gt;5.5,2.6+INDEX(价格表!$B$4:$I$31,M1340,8)*L1340)))))))</f>
        <v>2.15</v>
      </c>
    </row>
    <row r="1341" spans="1:14">
      <c r="A1341" s="20">
        <v>4310939943933</v>
      </c>
      <c r="B1341" s="18" t="s">
        <v>16</v>
      </c>
      <c r="C1341" s="21">
        <v>20201212</v>
      </c>
      <c r="D1341" s="21">
        <v>610538201209</v>
      </c>
      <c r="E1341" s="21" t="s">
        <v>16</v>
      </c>
      <c r="F1341" s="21">
        <v>20201222</v>
      </c>
      <c r="G1341" s="21" t="s">
        <v>17</v>
      </c>
      <c r="H1341" s="21" t="s">
        <v>25</v>
      </c>
      <c r="I1341" s="21" t="s">
        <v>199</v>
      </c>
      <c r="J1341" s="21">
        <v>1.43</v>
      </c>
      <c r="K1341" s="21" t="s">
        <v>20</v>
      </c>
      <c r="L1341">
        <f t="shared" si="20"/>
        <v>2</v>
      </c>
      <c r="M1341">
        <f>MATCH(H:H,价格表!$B$4:$B$35,0)</f>
        <v>25</v>
      </c>
      <c r="N1341" s="27">
        <f>IF(J1341&lt;=0.3,INDEX(价格表!$B$4:$I$31,M1341,2),IF(AND(J1341&gt;0.3,J1341&lt;=1),INDEX(价格表!$B$4:$I$31,M1341,3),IF(AND(J1341&gt;1,J1341&lt;=2.2),INDEX(价格表!$B$4:$I$31,M1341,4),IF(AND(J1341&gt;2.2,J1341&lt;=3.3),INDEX(价格表!$B$4:$I$31,M1341,5),IF(AND(J1341&gt;3.3,J1341&lt;=4),INDEX(价格表!$B$4:$I$31,M1341,6),IF(AND(J1341&gt;4,J1341&lt;=5.5),INDEX(价格表!$B$4:$I$31,M1341,7),IF(J1341&gt;5.5,2.6+INDEX(价格表!$B$4:$I$31,M1341,8)*L1341)))))))</f>
        <v>2.15</v>
      </c>
    </row>
    <row r="1342" spans="1:14">
      <c r="A1342" s="20">
        <v>4310939943934</v>
      </c>
      <c r="B1342" s="18" t="s">
        <v>16</v>
      </c>
      <c r="C1342" s="21">
        <v>20201212</v>
      </c>
      <c r="D1342" s="21">
        <v>610538201209</v>
      </c>
      <c r="E1342" s="21" t="s">
        <v>16</v>
      </c>
      <c r="F1342" s="21">
        <v>20201222</v>
      </c>
      <c r="G1342" s="21" t="s">
        <v>17</v>
      </c>
      <c r="H1342" s="21" t="s">
        <v>73</v>
      </c>
      <c r="I1342" s="21" t="s">
        <v>74</v>
      </c>
      <c r="J1342" s="21">
        <v>1.42</v>
      </c>
      <c r="K1342" s="21" t="s">
        <v>20</v>
      </c>
      <c r="L1342">
        <f t="shared" si="20"/>
        <v>2</v>
      </c>
      <c r="M1342">
        <f>MATCH(H:H,价格表!$B$4:$B$35,0)</f>
        <v>7</v>
      </c>
      <c r="N1342" s="27">
        <f>IF(J1342&lt;=0.3,INDEX(价格表!$B$4:$I$31,M1342,2),IF(AND(J1342&gt;0.3,J1342&lt;=1),INDEX(价格表!$B$4:$I$31,M1342,3),IF(AND(J1342&gt;1,J1342&lt;=2.2),INDEX(价格表!$B$4:$I$31,M1342,4),IF(AND(J1342&gt;2.2,J1342&lt;=3.3),INDEX(价格表!$B$4:$I$31,M1342,5),IF(AND(J1342&gt;3.3,J1342&lt;=4),INDEX(价格表!$B$4:$I$31,M1342,6),IF(AND(J1342&gt;4,J1342&lt;=5.5),INDEX(价格表!$B$4:$I$31,M1342,7),IF(J1342&gt;5.5,2.6+INDEX(价格表!$B$4:$I$31,M1342,8)*L1342)))))))</f>
        <v>2.15</v>
      </c>
    </row>
    <row r="1343" spans="1:14">
      <c r="A1343" s="20">
        <v>4310939950051</v>
      </c>
      <c r="B1343" s="18" t="s">
        <v>16</v>
      </c>
      <c r="C1343" s="21">
        <v>20201212</v>
      </c>
      <c r="D1343" s="21">
        <v>610538201209</v>
      </c>
      <c r="E1343" s="21" t="s">
        <v>16</v>
      </c>
      <c r="F1343" s="21">
        <v>20201222</v>
      </c>
      <c r="G1343" s="21" t="s">
        <v>17</v>
      </c>
      <c r="H1343" s="21" t="s">
        <v>63</v>
      </c>
      <c r="I1343" s="21" t="s">
        <v>183</v>
      </c>
      <c r="J1343" s="21">
        <v>1.47</v>
      </c>
      <c r="K1343" s="21" t="s">
        <v>20</v>
      </c>
      <c r="L1343">
        <f t="shared" si="20"/>
        <v>2</v>
      </c>
      <c r="M1343">
        <f>MATCH(H:H,价格表!$B$4:$B$35,0)</f>
        <v>21</v>
      </c>
      <c r="N1343" s="27">
        <f>IF(J1343&lt;=0.3,INDEX(价格表!$B$4:$I$31,M1343,2),IF(AND(J1343&gt;0.3,J1343&lt;=1),INDEX(价格表!$B$4:$I$31,M1343,3),IF(AND(J1343&gt;1,J1343&lt;=2.2),INDEX(价格表!$B$4:$I$31,M1343,4),IF(AND(J1343&gt;2.2,J1343&lt;=3.3),INDEX(价格表!$B$4:$I$31,M1343,5),IF(AND(J1343&gt;3.3,J1343&lt;=4),INDEX(价格表!$B$4:$I$31,M1343,6),IF(AND(J1343&gt;4,J1343&lt;=5.5),INDEX(价格表!$B$4:$I$31,M1343,7),IF(J1343&gt;5.5,2.6+INDEX(价格表!$B$4:$I$31,M1343,8)*L1343)))))))</f>
        <v>2.15</v>
      </c>
    </row>
    <row r="1344" spans="1:14">
      <c r="A1344" s="20">
        <v>4310939950052</v>
      </c>
      <c r="B1344" s="18" t="s">
        <v>16</v>
      </c>
      <c r="C1344" s="21">
        <v>20201212</v>
      </c>
      <c r="D1344" s="21">
        <v>610538201209</v>
      </c>
      <c r="E1344" s="21" t="s">
        <v>16</v>
      </c>
      <c r="F1344" s="21">
        <v>20201222</v>
      </c>
      <c r="G1344" s="21" t="s">
        <v>17</v>
      </c>
      <c r="H1344" s="21" t="s">
        <v>23</v>
      </c>
      <c r="I1344" s="21" t="s">
        <v>189</v>
      </c>
      <c r="J1344" s="21">
        <v>1.44</v>
      </c>
      <c r="K1344" s="21" t="s">
        <v>20</v>
      </c>
      <c r="L1344">
        <f t="shared" si="20"/>
        <v>2</v>
      </c>
      <c r="M1344">
        <f>MATCH(H:H,价格表!$B$4:$B$35,0)</f>
        <v>15</v>
      </c>
      <c r="N1344" s="27">
        <f>IF(J1344&lt;=0.3,INDEX(价格表!$B$4:$I$31,M1344,2),IF(AND(J1344&gt;0.3,J1344&lt;=1),INDEX(价格表!$B$4:$I$31,M1344,3),IF(AND(J1344&gt;1,J1344&lt;=2.2),INDEX(价格表!$B$4:$I$31,M1344,4),IF(AND(J1344&gt;2.2,J1344&lt;=3.3),INDEX(价格表!$B$4:$I$31,M1344,5),IF(AND(J1344&gt;3.3,J1344&lt;=4),INDEX(价格表!$B$4:$I$31,M1344,6),IF(AND(J1344&gt;4,J1344&lt;=5.5),INDEX(价格表!$B$4:$I$31,M1344,7),IF(J1344&gt;5.5,2.6+INDEX(价格表!$B$4:$I$31,M1344,8)*L1344)))))))</f>
        <v>2.15</v>
      </c>
    </row>
    <row r="1345" spans="1:14">
      <c r="A1345" s="20">
        <v>4310939950053</v>
      </c>
      <c r="B1345" s="18" t="s">
        <v>16</v>
      </c>
      <c r="C1345" s="21">
        <v>20201212</v>
      </c>
      <c r="D1345" s="21">
        <v>610538201209</v>
      </c>
      <c r="E1345" s="21" t="s">
        <v>16</v>
      </c>
      <c r="F1345" s="21">
        <v>20201222</v>
      </c>
      <c r="G1345" s="21" t="s">
        <v>17</v>
      </c>
      <c r="H1345" s="21" t="s">
        <v>73</v>
      </c>
      <c r="I1345" s="21" t="s">
        <v>207</v>
      </c>
      <c r="J1345" s="21">
        <v>1.44</v>
      </c>
      <c r="K1345" s="21" t="s">
        <v>20</v>
      </c>
      <c r="L1345">
        <f t="shared" si="20"/>
        <v>2</v>
      </c>
      <c r="M1345">
        <f>MATCH(H:H,价格表!$B$4:$B$35,0)</f>
        <v>7</v>
      </c>
      <c r="N1345" s="27">
        <f>IF(J1345&lt;=0.3,INDEX(价格表!$B$4:$I$31,M1345,2),IF(AND(J1345&gt;0.3,J1345&lt;=1),INDEX(价格表!$B$4:$I$31,M1345,3),IF(AND(J1345&gt;1,J1345&lt;=2.2),INDEX(价格表!$B$4:$I$31,M1345,4),IF(AND(J1345&gt;2.2,J1345&lt;=3.3),INDEX(价格表!$B$4:$I$31,M1345,5),IF(AND(J1345&gt;3.3,J1345&lt;=4),INDEX(价格表!$B$4:$I$31,M1345,6),IF(AND(J1345&gt;4,J1345&lt;=5.5),INDEX(价格表!$B$4:$I$31,M1345,7),IF(J1345&gt;5.5,2.6+INDEX(价格表!$B$4:$I$31,M1345,8)*L1345)))))))</f>
        <v>2.15</v>
      </c>
    </row>
    <row r="1346" spans="1:14">
      <c r="A1346" s="20">
        <v>4310939950054</v>
      </c>
      <c r="B1346" s="18" t="s">
        <v>16</v>
      </c>
      <c r="C1346" s="21">
        <v>20201212</v>
      </c>
      <c r="D1346" s="21">
        <v>610538201209</v>
      </c>
      <c r="E1346" s="21" t="s">
        <v>16</v>
      </c>
      <c r="F1346" s="21">
        <v>20201222</v>
      </c>
      <c r="G1346" s="21" t="s">
        <v>17</v>
      </c>
      <c r="H1346" s="21" t="s">
        <v>27</v>
      </c>
      <c r="I1346" s="21" t="s">
        <v>28</v>
      </c>
      <c r="J1346" s="21">
        <v>1.48</v>
      </c>
      <c r="K1346" s="21" t="s">
        <v>20</v>
      </c>
      <c r="L1346">
        <f t="shared" si="20"/>
        <v>2</v>
      </c>
      <c r="M1346">
        <f>MATCH(H:H,价格表!$B$4:$B$35,0)</f>
        <v>3</v>
      </c>
      <c r="N1346" s="27">
        <f>IF(J1346&lt;=0.3,INDEX(价格表!$B$4:$I$31,M1346,2),IF(AND(J1346&gt;0.3,J1346&lt;=1),INDEX(价格表!$B$4:$I$31,M1346,3),IF(AND(J1346&gt;1,J1346&lt;=2.2),INDEX(价格表!$B$4:$I$31,M1346,4),IF(AND(J1346&gt;2.2,J1346&lt;=3.3),INDEX(价格表!$B$4:$I$31,M1346,5),IF(AND(J1346&gt;3.3,J1346&lt;=4),INDEX(价格表!$B$4:$I$31,M1346,6),IF(AND(J1346&gt;4,J1346&lt;=5.5),INDEX(价格表!$B$4:$I$31,M1346,7),IF(J1346&gt;5.5,2.6+INDEX(价格表!$B$4:$I$31,M1346,8)*L1346)))))))</f>
        <v>2.15</v>
      </c>
    </row>
    <row r="1347" spans="1:14">
      <c r="A1347" s="20">
        <v>4310939950057</v>
      </c>
      <c r="B1347" s="18" t="s">
        <v>16</v>
      </c>
      <c r="C1347" s="21">
        <v>20201212</v>
      </c>
      <c r="D1347" s="21">
        <v>610538201209</v>
      </c>
      <c r="E1347" s="21" t="s">
        <v>16</v>
      </c>
      <c r="F1347" s="21">
        <v>20201222</v>
      </c>
      <c r="G1347" s="21" t="s">
        <v>17</v>
      </c>
      <c r="H1347" s="21" t="s">
        <v>56</v>
      </c>
      <c r="I1347" s="21" t="s">
        <v>149</v>
      </c>
      <c r="J1347" s="21">
        <v>1.45</v>
      </c>
      <c r="K1347" s="21" t="s">
        <v>20</v>
      </c>
      <c r="L1347">
        <f t="shared" si="20"/>
        <v>2</v>
      </c>
      <c r="M1347">
        <f>MATCH(H:H,价格表!$B$4:$B$35,0)</f>
        <v>11</v>
      </c>
      <c r="N1347" s="27">
        <f>IF(J1347&lt;=0.3,INDEX(价格表!$B$4:$I$31,M1347,2),IF(AND(J1347&gt;0.3,J1347&lt;=1),INDEX(价格表!$B$4:$I$31,M1347,3),IF(AND(J1347&gt;1,J1347&lt;=2.2),INDEX(价格表!$B$4:$I$31,M1347,4),IF(AND(J1347&gt;2.2,J1347&lt;=3.3),INDEX(价格表!$B$4:$I$31,M1347,5),IF(AND(J1347&gt;3.3,J1347&lt;=4),INDEX(价格表!$B$4:$I$31,M1347,6),IF(AND(J1347&gt;4,J1347&lt;=5.5),INDEX(价格表!$B$4:$I$31,M1347,7),IF(J1347&gt;5.5,2.6+INDEX(价格表!$B$4:$I$31,M1347,8)*L1347)))))))</f>
        <v>2.15</v>
      </c>
    </row>
    <row r="1348" spans="1:14">
      <c r="A1348" s="20">
        <v>4310939984296</v>
      </c>
      <c r="B1348" s="18" t="s">
        <v>16</v>
      </c>
      <c r="C1348" s="21">
        <v>20201212</v>
      </c>
      <c r="D1348" s="21">
        <v>610538201209</v>
      </c>
      <c r="E1348" s="21" t="s">
        <v>16</v>
      </c>
      <c r="F1348" s="21">
        <v>20201222</v>
      </c>
      <c r="G1348" s="21" t="s">
        <v>17</v>
      </c>
      <c r="H1348" s="21" t="s">
        <v>30</v>
      </c>
      <c r="I1348" s="21" t="s">
        <v>31</v>
      </c>
      <c r="J1348" s="21">
        <v>1.45</v>
      </c>
      <c r="K1348" s="21" t="s">
        <v>20</v>
      </c>
      <c r="L1348">
        <f t="shared" ref="L1348:L1411" si="21">ROUNDUP(J1348,0)</f>
        <v>2</v>
      </c>
      <c r="M1348">
        <f>MATCH(H:H,价格表!$B$4:$B$35,0)</f>
        <v>16</v>
      </c>
      <c r="N1348" s="27">
        <f>IF(J1348&lt;=0.3,INDEX(价格表!$B$4:$I$31,M1348,2),IF(AND(J1348&gt;0.3,J1348&lt;=1),INDEX(价格表!$B$4:$I$31,M1348,3),IF(AND(J1348&gt;1,J1348&lt;=2.2),INDEX(价格表!$B$4:$I$31,M1348,4),IF(AND(J1348&gt;2.2,J1348&lt;=3.3),INDEX(价格表!$B$4:$I$31,M1348,5),IF(AND(J1348&gt;3.3,J1348&lt;=4),INDEX(价格表!$B$4:$I$31,M1348,6),IF(AND(J1348&gt;4,J1348&lt;=5.5),INDEX(价格表!$B$4:$I$31,M1348,7),IF(J1348&gt;5.5,2.6+INDEX(价格表!$B$4:$I$31,M1348,8)*L1348)))))))</f>
        <v>2.15</v>
      </c>
    </row>
    <row r="1349" spans="1:14">
      <c r="A1349" s="20">
        <v>4310940019992</v>
      </c>
      <c r="B1349" s="18" t="s">
        <v>16</v>
      </c>
      <c r="C1349" s="21">
        <v>20201212</v>
      </c>
      <c r="D1349" s="21">
        <v>610538201209</v>
      </c>
      <c r="E1349" s="21" t="s">
        <v>16</v>
      </c>
      <c r="F1349" s="21">
        <v>20201222</v>
      </c>
      <c r="G1349" s="21" t="s">
        <v>17</v>
      </c>
      <c r="H1349" s="21" t="s">
        <v>75</v>
      </c>
      <c r="I1349" s="21" t="s">
        <v>293</v>
      </c>
      <c r="J1349" s="21">
        <v>2.81</v>
      </c>
      <c r="K1349" s="21" t="s">
        <v>20</v>
      </c>
      <c r="L1349">
        <f t="shared" si="21"/>
        <v>3</v>
      </c>
      <c r="M1349">
        <f>MATCH(H:H,价格表!$B$4:$B$35,0)</f>
        <v>24</v>
      </c>
      <c r="N1349" s="27">
        <f>IF(J1349&lt;=0.3,INDEX(价格表!$B$4:$I$31,M1349,2),IF(AND(J1349&gt;0.3,J1349&lt;=1),INDEX(价格表!$B$4:$I$31,M1349,3),IF(AND(J1349&gt;1,J1349&lt;=2.2),INDEX(价格表!$B$4:$I$31,M1349,4),IF(AND(J1349&gt;2.2,J1349&lt;=3.3),INDEX(价格表!$B$4:$I$31,M1349,5),IF(AND(J1349&gt;3.3,J1349&lt;=4),INDEX(价格表!$B$4:$I$31,M1349,6),IF(AND(J1349&gt;4,J1349&lt;=5.5),INDEX(价格表!$B$4:$I$31,M1349,7),IF(J1349&gt;5.5,2.6+INDEX(价格表!$B$4:$I$31,M1349,8)*L1349)))))))</f>
        <v>2.5</v>
      </c>
    </row>
    <row r="1350" spans="1:14">
      <c r="A1350" s="20">
        <v>4310937917186</v>
      </c>
      <c r="B1350" s="18" t="s">
        <v>16</v>
      </c>
      <c r="C1350" s="21">
        <v>20201212</v>
      </c>
      <c r="D1350" s="21">
        <v>610538201209</v>
      </c>
      <c r="E1350" s="21" t="s">
        <v>16</v>
      </c>
      <c r="F1350" s="21">
        <v>20201222</v>
      </c>
      <c r="G1350" s="21" t="s">
        <v>17</v>
      </c>
      <c r="H1350" s="21" t="s">
        <v>294</v>
      </c>
      <c r="I1350" s="21" t="s">
        <v>295</v>
      </c>
      <c r="J1350" s="21">
        <v>1.45</v>
      </c>
      <c r="K1350" s="21" t="s">
        <v>20</v>
      </c>
      <c r="L1350">
        <f t="shared" si="21"/>
        <v>2</v>
      </c>
      <c r="M1350">
        <f>MATCH(H:H,价格表!$B$4:$B$35,0)</f>
        <v>18</v>
      </c>
      <c r="N1350" s="27">
        <f>IF(J1350&lt;=0.3,INDEX(价格表!$B$4:$I$31,M1350,2),IF(AND(J1350&gt;0.3,J1350&lt;=1),INDEX(价格表!$B$4:$I$31,M1350,3),IF(AND(J1350&gt;1,J1350&lt;=2.2),INDEX(价格表!$B$4:$I$31,M1350,4),IF(AND(J1350&gt;2.2,J1350&lt;=3.3),INDEX(价格表!$B$4:$I$31,M1350,5),IF(AND(J1350&gt;3.3,J1350&lt;=4),INDEX(价格表!$B$4:$I$31,M1350,6),IF(AND(J1350&gt;4,J1350&lt;=5.5),INDEX(价格表!$B$4:$I$31,M1350,7),IF(J1350&gt;5.5,2.6+INDEX(价格表!$B$4:$I$31,M1350,8)*L1350)))))))</f>
        <v>3.25</v>
      </c>
    </row>
    <row r="1351" spans="1:14">
      <c r="A1351" s="20">
        <v>4310937917190</v>
      </c>
      <c r="B1351" s="18" t="s">
        <v>16</v>
      </c>
      <c r="C1351" s="21">
        <v>20201212</v>
      </c>
      <c r="D1351" s="21">
        <v>610538201209</v>
      </c>
      <c r="E1351" s="21" t="s">
        <v>16</v>
      </c>
      <c r="F1351" s="21">
        <v>20201222</v>
      </c>
      <c r="G1351" s="21" t="s">
        <v>17</v>
      </c>
      <c r="H1351" s="21" t="s">
        <v>296</v>
      </c>
      <c r="I1351" s="21" t="s">
        <v>297</v>
      </c>
      <c r="J1351" s="21">
        <v>1.48</v>
      </c>
      <c r="K1351" s="21" t="s">
        <v>20</v>
      </c>
      <c r="L1351">
        <f t="shared" si="21"/>
        <v>2</v>
      </c>
      <c r="M1351">
        <f>MATCH(H:H,价格表!$B$4:$B$35,0)</f>
        <v>8</v>
      </c>
      <c r="N1351" s="27">
        <f>IF(J1351&lt;=0.3,INDEX(价格表!$B$4:$I$31,M1351,2),IF(AND(J1351&gt;0.3,J1351&lt;=1),INDEX(价格表!$B$4:$I$31,M1351,3),IF(AND(J1351&gt;1,J1351&lt;=2.2),INDEX(价格表!$B$4:$I$31,M1351,4),IF(AND(J1351&gt;2.2,J1351&lt;=3.3),INDEX(价格表!$B$4:$I$31,M1351,5),IF(AND(J1351&gt;3.3,J1351&lt;=4),INDEX(价格表!$B$4:$I$31,M1351,6),IF(AND(J1351&gt;4,J1351&lt;=5.5),INDEX(价格表!$B$4:$I$31,M1351,7),IF(J1351&gt;5.5,2.6+INDEX(价格表!$B$4:$I$31,M1351,8)*L1351)))))))</f>
        <v>2.95</v>
      </c>
    </row>
    <row r="1352" spans="1:14">
      <c r="A1352" s="20">
        <v>4310937946546</v>
      </c>
      <c r="B1352" s="18" t="s">
        <v>16</v>
      </c>
      <c r="C1352" s="21">
        <v>20201212</v>
      </c>
      <c r="D1352" s="21">
        <v>610538201209</v>
      </c>
      <c r="E1352" s="21" t="s">
        <v>16</v>
      </c>
      <c r="F1352" s="21">
        <v>20201222</v>
      </c>
      <c r="G1352" s="21" t="s">
        <v>17</v>
      </c>
      <c r="H1352" s="21" t="s">
        <v>298</v>
      </c>
      <c r="I1352" s="21" t="s">
        <v>299</v>
      </c>
      <c r="J1352" s="21">
        <v>1.46</v>
      </c>
      <c r="K1352" s="21" t="s">
        <v>20</v>
      </c>
      <c r="L1352">
        <f t="shared" si="21"/>
        <v>2</v>
      </c>
      <c r="M1352">
        <f>MATCH(H:H,价格表!$B$4:$B$35,0)</f>
        <v>29</v>
      </c>
      <c r="N1352" s="27">
        <f>L1352*5+3</f>
        <v>13</v>
      </c>
    </row>
    <row r="1353" spans="1:14">
      <c r="A1353" s="20">
        <v>4310937947043</v>
      </c>
      <c r="B1353" s="18" t="s">
        <v>16</v>
      </c>
      <c r="C1353" s="21">
        <v>20201212</v>
      </c>
      <c r="D1353" s="21">
        <v>610538201209</v>
      </c>
      <c r="E1353" s="21" t="s">
        <v>16</v>
      </c>
      <c r="F1353" s="21">
        <v>20201222</v>
      </c>
      <c r="G1353" s="21" t="s">
        <v>17</v>
      </c>
      <c r="H1353" s="21" t="s">
        <v>298</v>
      </c>
      <c r="I1353" s="21" t="s">
        <v>300</v>
      </c>
      <c r="J1353" s="21">
        <v>1.49</v>
      </c>
      <c r="K1353" s="21" t="s">
        <v>20</v>
      </c>
      <c r="L1353">
        <f t="shared" si="21"/>
        <v>2</v>
      </c>
      <c r="M1353">
        <f>MATCH(H:H,价格表!$B$4:$B$35,0)</f>
        <v>29</v>
      </c>
      <c r="N1353" s="27">
        <f>L1353*5+3</f>
        <v>13</v>
      </c>
    </row>
    <row r="1354" spans="1:14">
      <c r="A1354" s="20">
        <v>4310937948419</v>
      </c>
      <c r="B1354" s="18" t="s">
        <v>16</v>
      </c>
      <c r="C1354" s="21">
        <v>20201212</v>
      </c>
      <c r="D1354" s="21">
        <v>610538201209</v>
      </c>
      <c r="E1354" s="21" t="s">
        <v>16</v>
      </c>
      <c r="F1354" s="21">
        <v>20201222</v>
      </c>
      <c r="G1354" s="21" t="s">
        <v>17</v>
      </c>
      <c r="H1354" s="21" t="s">
        <v>298</v>
      </c>
      <c r="I1354" s="21" t="s">
        <v>301</v>
      </c>
      <c r="J1354" s="21">
        <v>1.45</v>
      </c>
      <c r="K1354" s="21" t="s">
        <v>20</v>
      </c>
      <c r="L1354">
        <f t="shared" si="21"/>
        <v>2</v>
      </c>
      <c r="M1354">
        <f>MATCH(H:H,价格表!$B$4:$B$35,0)</f>
        <v>29</v>
      </c>
      <c r="N1354" s="27">
        <f>L1354*8+3</f>
        <v>19</v>
      </c>
    </row>
    <row r="1355" spans="1:14">
      <c r="A1355" s="20">
        <v>4310937950553</v>
      </c>
      <c r="B1355" s="18" t="s">
        <v>16</v>
      </c>
      <c r="C1355" s="21">
        <v>20201212</v>
      </c>
      <c r="D1355" s="21">
        <v>610538201209</v>
      </c>
      <c r="E1355" s="21" t="s">
        <v>16</v>
      </c>
      <c r="F1355" s="21">
        <v>20201222</v>
      </c>
      <c r="G1355" s="21" t="s">
        <v>17</v>
      </c>
      <c r="H1355" s="21" t="s">
        <v>302</v>
      </c>
      <c r="I1355" s="21" t="s">
        <v>303</v>
      </c>
      <c r="J1355" s="21">
        <v>1.45</v>
      </c>
      <c r="K1355" s="21" t="s">
        <v>20</v>
      </c>
      <c r="L1355">
        <f t="shared" si="21"/>
        <v>2</v>
      </c>
      <c r="M1355">
        <f>MATCH(H:H,价格表!$B$4:$B$35,0)</f>
        <v>6</v>
      </c>
      <c r="N1355" s="27">
        <f>IF(J1355&lt;=0.3,INDEX(价格表!$B$4:$I$31,M1355,2),IF(AND(J1355&gt;0.3,J1355&lt;=1),INDEX(价格表!$B$4:$I$31,M1355,3),IF(AND(J1355&gt;1,J1355&lt;=2.2),INDEX(价格表!$B$4:$I$31,M1355,4),IF(AND(J1355&gt;2.2,J1355&lt;=3.3),INDEX(价格表!$B$4:$I$31,M1355,5),IF(AND(J1355&gt;3.3,J1355&lt;=4),INDEX(价格表!$B$4:$I$31,M1355,6),IF(AND(J1355&gt;4,J1355&lt;=5.5),INDEX(价格表!$B$4:$I$31,M1355,7),IF(J1355&gt;5.5,2.6+INDEX(价格表!$B$4:$I$31,M1355,8)*L1355)))))))</f>
        <v>2.95</v>
      </c>
    </row>
    <row r="1356" spans="1:14">
      <c r="A1356" s="20">
        <v>4310937950559</v>
      </c>
      <c r="B1356" s="18" t="s">
        <v>16</v>
      </c>
      <c r="C1356" s="21">
        <v>20201212</v>
      </c>
      <c r="D1356" s="21">
        <v>610538201209</v>
      </c>
      <c r="E1356" s="21" t="s">
        <v>16</v>
      </c>
      <c r="F1356" s="21">
        <v>20201222</v>
      </c>
      <c r="G1356" s="21" t="s">
        <v>17</v>
      </c>
      <c r="H1356" s="21" t="s">
        <v>302</v>
      </c>
      <c r="I1356" s="21" t="s">
        <v>303</v>
      </c>
      <c r="J1356" s="21">
        <v>1.43</v>
      </c>
      <c r="K1356" s="21" t="s">
        <v>20</v>
      </c>
      <c r="L1356">
        <f t="shared" si="21"/>
        <v>2</v>
      </c>
      <c r="M1356">
        <f>MATCH(H:H,价格表!$B$4:$B$35,0)</f>
        <v>6</v>
      </c>
      <c r="N1356" s="27">
        <f>IF(J1356&lt;=0.3,INDEX(价格表!$B$4:$I$31,M1356,2),IF(AND(J1356&gt;0.3,J1356&lt;=1),INDEX(价格表!$B$4:$I$31,M1356,3),IF(AND(J1356&gt;1,J1356&lt;=2.2),INDEX(价格表!$B$4:$I$31,M1356,4),IF(AND(J1356&gt;2.2,J1356&lt;=3.3),INDEX(价格表!$B$4:$I$31,M1356,5),IF(AND(J1356&gt;3.3,J1356&lt;=4),INDEX(价格表!$B$4:$I$31,M1356,6),IF(AND(J1356&gt;4,J1356&lt;=5.5),INDEX(价格表!$B$4:$I$31,M1356,7),IF(J1356&gt;5.5,2.6+INDEX(价格表!$B$4:$I$31,M1356,8)*L1356)))))))</f>
        <v>2.95</v>
      </c>
    </row>
    <row r="1357" spans="1:14">
      <c r="A1357" s="20">
        <v>4310937950560</v>
      </c>
      <c r="B1357" s="18" t="s">
        <v>16</v>
      </c>
      <c r="C1357" s="21">
        <v>20201212</v>
      </c>
      <c r="D1357" s="21">
        <v>610538201209</v>
      </c>
      <c r="E1357" s="21" t="s">
        <v>16</v>
      </c>
      <c r="F1357" s="21">
        <v>20201222</v>
      </c>
      <c r="G1357" s="21" t="s">
        <v>17</v>
      </c>
      <c r="H1357" s="21" t="s">
        <v>294</v>
      </c>
      <c r="I1357" s="21" t="s">
        <v>295</v>
      </c>
      <c r="J1357" s="21">
        <v>2.79</v>
      </c>
      <c r="K1357" s="21" t="s">
        <v>20</v>
      </c>
      <c r="L1357">
        <f t="shared" si="21"/>
        <v>3</v>
      </c>
      <c r="M1357">
        <f>MATCH(H:H,价格表!$B$4:$B$35,0)</f>
        <v>18</v>
      </c>
      <c r="N1357" s="27">
        <f>IF(J1357&lt;=0.3,INDEX(价格表!$B$4:$I$31,M1357,2),IF(AND(J1357&gt;0.3,J1357&lt;=1),INDEX(价格表!$B$4:$I$31,M1357,3),IF(AND(J1357&gt;1,J1357&lt;=2.2),INDEX(价格表!$B$4:$I$31,M1357,4),IF(AND(J1357&gt;2.2,J1357&lt;=3.3),INDEX(价格表!$B$4:$I$31,M1357,5),IF(AND(J1357&gt;3.3,J1357&lt;=4),INDEX(价格表!$B$4:$I$31,M1357,6),IF(AND(J1357&gt;4,J1357&lt;=5.5),INDEX(价格表!$B$4:$I$31,M1357,7),IF(J1357&gt;5.5,2.6+INDEX(价格表!$B$4:$I$31,M1357,8)*L1357)))))))</f>
        <v>3.6</v>
      </c>
    </row>
    <row r="1358" spans="1:14">
      <c r="A1358" s="20">
        <v>4310937950573</v>
      </c>
      <c r="B1358" s="18" t="s">
        <v>16</v>
      </c>
      <c r="C1358" s="21">
        <v>20201212</v>
      </c>
      <c r="D1358" s="21">
        <v>610538201209</v>
      </c>
      <c r="E1358" s="21" t="s">
        <v>16</v>
      </c>
      <c r="F1358" s="21">
        <v>20201222</v>
      </c>
      <c r="G1358" s="21" t="s">
        <v>17</v>
      </c>
      <c r="H1358" s="21" t="s">
        <v>302</v>
      </c>
      <c r="I1358" s="21" t="s">
        <v>303</v>
      </c>
      <c r="J1358" s="21">
        <v>1.49</v>
      </c>
      <c r="K1358" s="21" t="s">
        <v>20</v>
      </c>
      <c r="L1358">
        <f t="shared" si="21"/>
        <v>2</v>
      </c>
      <c r="M1358">
        <f>MATCH(H:H,价格表!$B$4:$B$35,0)</f>
        <v>6</v>
      </c>
      <c r="N1358" s="27">
        <f>IF(J1358&lt;=0.3,INDEX(价格表!$B$4:$I$31,M1358,2),IF(AND(J1358&gt;0.3,J1358&lt;=1),INDEX(价格表!$B$4:$I$31,M1358,3),IF(AND(J1358&gt;1,J1358&lt;=2.2),INDEX(价格表!$B$4:$I$31,M1358,4),IF(AND(J1358&gt;2.2,J1358&lt;=3.3),INDEX(价格表!$B$4:$I$31,M1358,5),IF(AND(J1358&gt;3.3,J1358&lt;=4),INDEX(价格表!$B$4:$I$31,M1358,6),IF(AND(J1358&gt;4,J1358&lt;=5.5),INDEX(价格表!$B$4:$I$31,M1358,7),IF(J1358&gt;5.5,2.6+INDEX(价格表!$B$4:$I$31,M1358,8)*L1358)))))))</f>
        <v>2.95</v>
      </c>
    </row>
    <row r="1359" spans="1:14">
      <c r="A1359" s="20">
        <v>4310937950574</v>
      </c>
      <c r="B1359" s="18" t="s">
        <v>16</v>
      </c>
      <c r="C1359" s="21">
        <v>20201212</v>
      </c>
      <c r="D1359" s="21">
        <v>610538201209</v>
      </c>
      <c r="E1359" s="21" t="s">
        <v>16</v>
      </c>
      <c r="F1359" s="21">
        <v>20201222</v>
      </c>
      <c r="G1359" s="21" t="s">
        <v>17</v>
      </c>
      <c r="H1359" s="21" t="s">
        <v>302</v>
      </c>
      <c r="I1359" s="21" t="s">
        <v>303</v>
      </c>
      <c r="J1359" s="21">
        <v>1.46</v>
      </c>
      <c r="K1359" s="21" t="s">
        <v>20</v>
      </c>
      <c r="L1359">
        <f t="shared" si="21"/>
        <v>2</v>
      </c>
      <c r="M1359">
        <f>MATCH(H:H,价格表!$B$4:$B$35,0)</f>
        <v>6</v>
      </c>
      <c r="N1359" s="27">
        <f>IF(J1359&lt;=0.3,INDEX(价格表!$B$4:$I$31,M1359,2),IF(AND(J1359&gt;0.3,J1359&lt;=1),INDEX(价格表!$B$4:$I$31,M1359,3),IF(AND(J1359&gt;1,J1359&lt;=2.2),INDEX(价格表!$B$4:$I$31,M1359,4),IF(AND(J1359&gt;2.2,J1359&lt;=3.3),INDEX(价格表!$B$4:$I$31,M1359,5),IF(AND(J1359&gt;3.3,J1359&lt;=4),INDEX(价格表!$B$4:$I$31,M1359,6),IF(AND(J1359&gt;4,J1359&lt;=5.5),INDEX(价格表!$B$4:$I$31,M1359,7),IF(J1359&gt;5.5,2.6+INDEX(价格表!$B$4:$I$31,M1359,8)*L1359)))))))</f>
        <v>2.95</v>
      </c>
    </row>
    <row r="1360" spans="1:14">
      <c r="A1360" s="20">
        <v>4310937950578</v>
      </c>
      <c r="B1360" s="18" t="s">
        <v>16</v>
      </c>
      <c r="C1360" s="21">
        <v>20201212</v>
      </c>
      <c r="D1360" s="21">
        <v>610538201209</v>
      </c>
      <c r="E1360" s="21" t="s">
        <v>16</v>
      </c>
      <c r="F1360" s="21">
        <v>20201222</v>
      </c>
      <c r="G1360" s="21" t="s">
        <v>17</v>
      </c>
      <c r="H1360" s="21" t="s">
        <v>302</v>
      </c>
      <c r="I1360" s="21" t="s">
        <v>303</v>
      </c>
      <c r="J1360" s="21">
        <v>1.46</v>
      </c>
      <c r="K1360" s="21" t="s">
        <v>20</v>
      </c>
      <c r="L1360">
        <f t="shared" si="21"/>
        <v>2</v>
      </c>
      <c r="M1360">
        <f>MATCH(H:H,价格表!$B$4:$B$35,0)</f>
        <v>6</v>
      </c>
      <c r="N1360" s="27">
        <f>IF(J1360&lt;=0.3,INDEX(价格表!$B$4:$I$31,M1360,2),IF(AND(J1360&gt;0.3,J1360&lt;=1),INDEX(价格表!$B$4:$I$31,M1360,3),IF(AND(J1360&gt;1,J1360&lt;=2.2),INDEX(价格表!$B$4:$I$31,M1360,4),IF(AND(J1360&gt;2.2,J1360&lt;=3.3),INDEX(价格表!$B$4:$I$31,M1360,5),IF(AND(J1360&gt;3.3,J1360&lt;=4),INDEX(价格表!$B$4:$I$31,M1360,6),IF(AND(J1360&gt;4,J1360&lt;=5.5),INDEX(价格表!$B$4:$I$31,M1360,7),IF(J1360&gt;5.5,2.6+INDEX(价格表!$B$4:$I$31,M1360,8)*L1360)))))))</f>
        <v>2.95</v>
      </c>
    </row>
    <row r="1361" spans="1:14">
      <c r="A1361" s="20">
        <v>4310937951521</v>
      </c>
      <c r="B1361" s="18" t="s">
        <v>16</v>
      </c>
      <c r="C1361" s="21">
        <v>20201212</v>
      </c>
      <c r="D1361" s="21">
        <v>610538201209</v>
      </c>
      <c r="E1361" s="21" t="s">
        <v>16</v>
      </c>
      <c r="F1361" s="21">
        <v>20201222</v>
      </c>
      <c r="G1361" s="21" t="s">
        <v>17</v>
      </c>
      <c r="H1361" s="21" t="s">
        <v>298</v>
      </c>
      <c r="I1361" s="21" t="s">
        <v>304</v>
      </c>
      <c r="J1361" s="21">
        <v>1.96</v>
      </c>
      <c r="K1361" s="21" t="s">
        <v>20</v>
      </c>
      <c r="L1361">
        <f t="shared" si="21"/>
        <v>2</v>
      </c>
      <c r="M1361">
        <f>MATCH(H:H,价格表!$B$4:$B$35,0)</f>
        <v>29</v>
      </c>
      <c r="N1361" s="27">
        <f>L1361*8+3</f>
        <v>19</v>
      </c>
    </row>
    <row r="1362" spans="1:14">
      <c r="A1362" s="20">
        <v>4310937951560</v>
      </c>
      <c r="B1362" s="18" t="s">
        <v>16</v>
      </c>
      <c r="C1362" s="21">
        <v>20201212</v>
      </c>
      <c r="D1362" s="21">
        <v>610538201209</v>
      </c>
      <c r="E1362" s="21" t="s">
        <v>16</v>
      </c>
      <c r="F1362" s="21">
        <v>20201222</v>
      </c>
      <c r="G1362" s="21" t="s">
        <v>17</v>
      </c>
      <c r="H1362" s="21" t="s">
        <v>296</v>
      </c>
      <c r="I1362" s="21" t="s">
        <v>297</v>
      </c>
      <c r="J1362" s="21">
        <v>1.45</v>
      </c>
      <c r="K1362" s="21" t="s">
        <v>20</v>
      </c>
      <c r="L1362">
        <f t="shared" si="21"/>
        <v>2</v>
      </c>
      <c r="M1362">
        <f>MATCH(H:H,价格表!$B$4:$B$35,0)</f>
        <v>8</v>
      </c>
      <c r="N1362" s="27">
        <f>IF(J1362&lt;=0.3,INDEX(价格表!$B$4:$I$31,M1362,2),IF(AND(J1362&gt;0.3,J1362&lt;=1),INDEX(价格表!$B$4:$I$31,M1362,3),IF(AND(J1362&gt;1,J1362&lt;=2.2),INDEX(价格表!$B$4:$I$31,M1362,4),IF(AND(J1362&gt;2.2,J1362&lt;=3.3),INDEX(价格表!$B$4:$I$31,M1362,5),IF(AND(J1362&gt;3.3,J1362&lt;=4),INDEX(价格表!$B$4:$I$31,M1362,6),IF(AND(J1362&gt;4,J1362&lt;=5.5),INDEX(价格表!$B$4:$I$31,M1362,7),IF(J1362&gt;5.5,2.6+INDEX(价格表!$B$4:$I$31,M1362,8)*L1362)))))))</f>
        <v>2.95</v>
      </c>
    </row>
    <row r="1363" spans="1:14">
      <c r="A1363" s="20">
        <v>4310937951562</v>
      </c>
      <c r="B1363" s="18" t="s">
        <v>16</v>
      </c>
      <c r="C1363" s="21">
        <v>20201212</v>
      </c>
      <c r="D1363" s="21">
        <v>610538201209</v>
      </c>
      <c r="E1363" s="21" t="s">
        <v>16</v>
      </c>
      <c r="F1363" s="21">
        <v>20201222</v>
      </c>
      <c r="G1363" s="21" t="s">
        <v>17</v>
      </c>
      <c r="H1363" s="21" t="s">
        <v>305</v>
      </c>
      <c r="I1363" s="21" t="s">
        <v>306</v>
      </c>
      <c r="J1363" s="21">
        <v>1.47</v>
      </c>
      <c r="K1363" s="21" t="s">
        <v>20</v>
      </c>
      <c r="L1363">
        <f t="shared" si="21"/>
        <v>2</v>
      </c>
      <c r="M1363">
        <f>MATCH(H:H,价格表!$B$4:$B$35,0)</f>
        <v>26</v>
      </c>
      <c r="N1363" s="27">
        <f>IF(J1363&lt;=0.3,INDEX(价格表!$B$4:$I$31,M1363,2),IF(AND(J1363&gt;0.3,J1363&lt;=1),INDEX(价格表!$B$4:$I$31,M1363,3),IF(AND(J1363&gt;1,J1363&lt;=2.2),INDEX(价格表!$B$4:$I$31,M1363,4),IF(AND(J1363&gt;2.2,J1363&lt;=3.3),INDEX(价格表!$B$4:$I$31,M1363,5),IF(AND(J1363&gt;3.3,J1363&lt;=4),INDEX(价格表!$B$4:$I$31,M1363,6),IF(AND(J1363&gt;4,J1363&lt;=5.5),INDEX(价格表!$B$4:$I$31,M1363,7),IF(J1363&gt;5.5,2.6+INDEX(价格表!$B$4:$I$31,M1363,8)*L1363)))))))</f>
        <v>2.15</v>
      </c>
    </row>
    <row r="1364" spans="1:14">
      <c r="A1364" s="20">
        <v>4310937952220</v>
      </c>
      <c r="B1364" s="18" t="s">
        <v>16</v>
      </c>
      <c r="C1364" s="21">
        <v>20201212</v>
      </c>
      <c r="D1364" s="21">
        <v>610538201209</v>
      </c>
      <c r="E1364" s="21" t="s">
        <v>16</v>
      </c>
      <c r="F1364" s="21">
        <v>20201222</v>
      </c>
      <c r="G1364" s="21" t="s">
        <v>17</v>
      </c>
      <c r="H1364" s="21" t="s">
        <v>302</v>
      </c>
      <c r="I1364" s="21" t="s">
        <v>303</v>
      </c>
      <c r="J1364" s="21">
        <v>1.44</v>
      </c>
      <c r="K1364" s="21" t="s">
        <v>20</v>
      </c>
      <c r="L1364">
        <f t="shared" si="21"/>
        <v>2</v>
      </c>
      <c r="M1364">
        <f>MATCH(H:H,价格表!$B$4:$B$35,0)</f>
        <v>6</v>
      </c>
      <c r="N1364" s="27">
        <f>IF(J1364&lt;=0.3,INDEX(价格表!$B$4:$I$31,M1364,2),IF(AND(J1364&gt;0.3,J1364&lt;=1),INDEX(价格表!$B$4:$I$31,M1364,3),IF(AND(J1364&gt;1,J1364&lt;=2.2),INDEX(价格表!$B$4:$I$31,M1364,4),IF(AND(J1364&gt;2.2,J1364&lt;=3.3),INDEX(价格表!$B$4:$I$31,M1364,5),IF(AND(J1364&gt;3.3,J1364&lt;=4),INDEX(价格表!$B$4:$I$31,M1364,6),IF(AND(J1364&gt;4,J1364&lt;=5.5),INDEX(价格表!$B$4:$I$31,M1364,7),IF(J1364&gt;5.5,2.6+INDEX(价格表!$B$4:$I$31,M1364,8)*L1364)))))))</f>
        <v>2.95</v>
      </c>
    </row>
    <row r="1365" spans="1:14">
      <c r="A1365" s="20">
        <v>4310937952223</v>
      </c>
      <c r="B1365" s="18" t="s">
        <v>16</v>
      </c>
      <c r="C1365" s="21">
        <v>20201212</v>
      </c>
      <c r="D1365" s="21">
        <v>610538201209</v>
      </c>
      <c r="E1365" s="21" t="s">
        <v>16</v>
      </c>
      <c r="F1365" s="21">
        <v>20201222</v>
      </c>
      <c r="G1365" s="21" t="s">
        <v>17</v>
      </c>
      <c r="H1365" s="21" t="s">
        <v>302</v>
      </c>
      <c r="I1365" s="21" t="s">
        <v>303</v>
      </c>
      <c r="J1365" s="21">
        <v>2.82</v>
      </c>
      <c r="K1365" s="21" t="s">
        <v>20</v>
      </c>
      <c r="L1365">
        <f t="shared" si="21"/>
        <v>3</v>
      </c>
      <c r="M1365">
        <f>MATCH(H:H,价格表!$B$4:$B$35,0)</f>
        <v>6</v>
      </c>
      <c r="N1365" s="27">
        <f>IF(J1365&lt;=0.3,INDEX(价格表!$B$4:$I$31,M1365,2),IF(AND(J1365&gt;0.3,J1365&lt;=1),INDEX(价格表!$B$4:$I$31,M1365,3),IF(AND(J1365&gt;1,J1365&lt;=2.2),INDEX(价格表!$B$4:$I$31,M1365,4),IF(AND(J1365&gt;2.2,J1365&lt;=3.3),INDEX(价格表!$B$4:$I$31,M1365,5),IF(AND(J1365&gt;3.3,J1365&lt;=4),INDEX(价格表!$B$4:$I$31,M1365,6),IF(AND(J1365&gt;4,J1365&lt;=5.5),INDEX(价格表!$B$4:$I$31,M1365,7),IF(J1365&gt;5.5,2.6+INDEX(价格表!$B$4:$I$31,M1365,8)*L1365)))))))</f>
        <v>3.3</v>
      </c>
    </row>
    <row r="1366" spans="1:14">
      <c r="A1366" s="20">
        <v>4310937956396</v>
      </c>
      <c r="B1366" s="18" t="s">
        <v>16</v>
      </c>
      <c r="C1366" s="21">
        <v>20201212</v>
      </c>
      <c r="D1366" s="21">
        <v>610538201209</v>
      </c>
      <c r="E1366" s="21" t="s">
        <v>16</v>
      </c>
      <c r="F1366" s="21">
        <v>20201222</v>
      </c>
      <c r="G1366" s="21" t="s">
        <v>17</v>
      </c>
      <c r="H1366" s="21" t="s">
        <v>305</v>
      </c>
      <c r="I1366" s="21" t="s">
        <v>307</v>
      </c>
      <c r="J1366" s="21">
        <v>1.43</v>
      </c>
      <c r="K1366" s="21" t="s">
        <v>20</v>
      </c>
      <c r="L1366">
        <f t="shared" si="21"/>
        <v>2</v>
      </c>
      <c r="M1366">
        <f>MATCH(H:H,价格表!$B$4:$B$35,0)</f>
        <v>26</v>
      </c>
      <c r="N1366" s="27">
        <f>IF(J1366&lt;=0.3,INDEX(价格表!$B$4:$I$31,M1366,2),IF(AND(J1366&gt;0.3,J1366&lt;=1),INDEX(价格表!$B$4:$I$31,M1366,3),IF(AND(J1366&gt;1,J1366&lt;=2.2),INDEX(价格表!$B$4:$I$31,M1366,4),IF(AND(J1366&gt;2.2,J1366&lt;=3.3),INDEX(价格表!$B$4:$I$31,M1366,5),IF(AND(J1366&gt;3.3,J1366&lt;=4),INDEX(价格表!$B$4:$I$31,M1366,6),IF(AND(J1366&gt;4,J1366&lt;=5.5),INDEX(价格表!$B$4:$I$31,M1366,7),IF(J1366&gt;5.5,2.6+INDEX(价格表!$B$4:$I$31,M1366,8)*L1366)))))))</f>
        <v>2.15</v>
      </c>
    </row>
    <row r="1367" spans="1:14">
      <c r="A1367" s="20">
        <v>4310937956397</v>
      </c>
      <c r="B1367" s="18" t="s">
        <v>16</v>
      </c>
      <c r="C1367" s="21">
        <v>20201212</v>
      </c>
      <c r="D1367" s="21">
        <v>610538201209</v>
      </c>
      <c r="E1367" s="21" t="s">
        <v>16</v>
      </c>
      <c r="F1367" s="21">
        <v>20201222</v>
      </c>
      <c r="G1367" s="21" t="s">
        <v>17</v>
      </c>
      <c r="H1367" s="21" t="s">
        <v>294</v>
      </c>
      <c r="I1367" s="21" t="s">
        <v>295</v>
      </c>
      <c r="J1367" s="21">
        <v>1.48</v>
      </c>
      <c r="K1367" s="21" t="s">
        <v>20</v>
      </c>
      <c r="L1367">
        <f t="shared" si="21"/>
        <v>2</v>
      </c>
      <c r="M1367">
        <f>MATCH(H:H,价格表!$B$4:$B$35,0)</f>
        <v>18</v>
      </c>
      <c r="N1367" s="27">
        <f>IF(J1367&lt;=0.3,INDEX(价格表!$B$4:$I$31,M1367,2),IF(AND(J1367&gt;0.3,J1367&lt;=1),INDEX(价格表!$B$4:$I$31,M1367,3),IF(AND(J1367&gt;1,J1367&lt;=2.2),INDEX(价格表!$B$4:$I$31,M1367,4),IF(AND(J1367&gt;2.2,J1367&lt;=3.3),INDEX(价格表!$B$4:$I$31,M1367,5),IF(AND(J1367&gt;3.3,J1367&lt;=4),INDEX(价格表!$B$4:$I$31,M1367,6),IF(AND(J1367&gt;4,J1367&lt;=5.5),INDEX(价格表!$B$4:$I$31,M1367,7),IF(J1367&gt;5.5,2.6+INDEX(价格表!$B$4:$I$31,M1367,8)*L1367)))))))</f>
        <v>3.25</v>
      </c>
    </row>
    <row r="1368" spans="1:14">
      <c r="A1368" s="20">
        <v>4310937956401</v>
      </c>
      <c r="B1368" s="18" t="s">
        <v>16</v>
      </c>
      <c r="C1368" s="21">
        <v>20201212</v>
      </c>
      <c r="D1368" s="21">
        <v>610538201209</v>
      </c>
      <c r="E1368" s="21" t="s">
        <v>16</v>
      </c>
      <c r="F1368" s="21">
        <v>20201222</v>
      </c>
      <c r="G1368" s="21" t="s">
        <v>17</v>
      </c>
      <c r="H1368" s="21" t="s">
        <v>298</v>
      </c>
      <c r="I1368" s="21" t="s">
        <v>300</v>
      </c>
      <c r="J1368" s="21">
        <v>1.45</v>
      </c>
      <c r="K1368" s="21" t="s">
        <v>20</v>
      </c>
      <c r="L1368">
        <f t="shared" si="21"/>
        <v>2</v>
      </c>
      <c r="M1368">
        <f>MATCH(H:H,价格表!$B$4:$B$35,0)</f>
        <v>29</v>
      </c>
      <c r="N1368" s="27">
        <f>L1368*5+3</f>
        <v>13</v>
      </c>
    </row>
    <row r="1369" spans="1:14">
      <c r="A1369" s="20">
        <v>4310937956404</v>
      </c>
      <c r="B1369" s="18" t="s">
        <v>16</v>
      </c>
      <c r="C1369" s="21">
        <v>20201212</v>
      </c>
      <c r="D1369" s="21">
        <v>610538201209</v>
      </c>
      <c r="E1369" s="21" t="s">
        <v>16</v>
      </c>
      <c r="F1369" s="21">
        <v>20201222</v>
      </c>
      <c r="G1369" s="21" t="s">
        <v>17</v>
      </c>
      <c r="H1369" s="21" t="s">
        <v>296</v>
      </c>
      <c r="I1369" s="21" t="s">
        <v>297</v>
      </c>
      <c r="J1369" s="21">
        <v>1.46</v>
      </c>
      <c r="K1369" s="21" t="s">
        <v>20</v>
      </c>
      <c r="L1369">
        <f t="shared" si="21"/>
        <v>2</v>
      </c>
      <c r="M1369">
        <f>MATCH(H:H,价格表!$B$4:$B$35,0)</f>
        <v>8</v>
      </c>
      <c r="N1369" s="27">
        <f>IF(J1369&lt;=0.3,INDEX(价格表!$B$4:$I$31,M1369,2),IF(AND(J1369&gt;0.3,J1369&lt;=1),INDEX(价格表!$B$4:$I$31,M1369,3),IF(AND(J1369&gt;1,J1369&lt;=2.2),INDEX(价格表!$B$4:$I$31,M1369,4),IF(AND(J1369&gt;2.2,J1369&lt;=3.3),INDEX(价格表!$B$4:$I$31,M1369,5),IF(AND(J1369&gt;3.3,J1369&lt;=4),INDEX(价格表!$B$4:$I$31,M1369,6),IF(AND(J1369&gt;4,J1369&lt;=5.5),INDEX(价格表!$B$4:$I$31,M1369,7),IF(J1369&gt;5.5,2.6+INDEX(价格表!$B$4:$I$31,M1369,8)*L1369)))))))</f>
        <v>2.95</v>
      </c>
    </row>
    <row r="1370" spans="1:14">
      <c r="A1370" s="20">
        <v>4310937959462</v>
      </c>
      <c r="B1370" s="18" t="s">
        <v>16</v>
      </c>
      <c r="C1370" s="21">
        <v>20201212</v>
      </c>
      <c r="D1370" s="21">
        <v>610538201209</v>
      </c>
      <c r="E1370" s="21" t="s">
        <v>16</v>
      </c>
      <c r="F1370" s="21">
        <v>20201222</v>
      </c>
      <c r="G1370" s="21" t="s">
        <v>17</v>
      </c>
      <c r="H1370" s="21" t="s">
        <v>302</v>
      </c>
      <c r="I1370" s="21" t="s">
        <v>303</v>
      </c>
      <c r="J1370" s="21">
        <v>1.45</v>
      </c>
      <c r="K1370" s="21" t="s">
        <v>20</v>
      </c>
      <c r="L1370">
        <f t="shared" si="21"/>
        <v>2</v>
      </c>
      <c r="M1370">
        <f>MATCH(H:H,价格表!$B$4:$B$35,0)</f>
        <v>6</v>
      </c>
      <c r="N1370" s="27">
        <f>IF(J1370&lt;=0.3,INDEX(价格表!$B$4:$I$31,M1370,2),IF(AND(J1370&gt;0.3,J1370&lt;=1),INDEX(价格表!$B$4:$I$31,M1370,3),IF(AND(J1370&gt;1,J1370&lt;=2.2),INDEX(价格表!$B$4:$I$31,M1370,4),IF(AND(J1370&gt;2.2,J1370&lt;=3.3),INDEX(价格表!$B$4:$I$31,M1370,5),IF(AND(J1370&gt;3.3,J1370&lt;=4),INDEX(价格表!$B$4:$I$31,M1370,6),IF(AND(J1370&gt;4,J1370&lt;=5.5),INDEX(价格表!$B$4:$I$31,M1370,7),IF(J1370&gt;5.5,2.6+INDEX(价格表!$B$4:$I$31,M1370,8)*L1370)))))))</f>
        <v>2.95</v>
      </c>
    </row>
    <row r="1371" spans="1:14">
      <c r="A1371" s="20">
        <v>4310937960683</v>
      </c>
      <c r="B1371" s="18" t="s">
        <v>16</v>
      </c>
      <c r="C1371" s="21">
        <v>20201212</v>
      </c>
      <c r="D1371" s="21">
        <v>610538201209</v>
      </c>
      <c r="E1371" s="21" t="s">
        <v>16</v>
      </c>
      <c r="F1371" s="21">
        <v>20201222</v>
      </c>
      <c r="G1371" s="21" t="s">
        <v>17</v>
      </c>
      <c r="H1371" s="21" t="s">
        <v>308</v>
      </c>
      <c r="I1371" s="21" t="s">
        <v>309</v>
      </c>
      <c r="J1371" s="21">
        <v>1.43</v>
      </c>
      <c r="K1371" s="21" t="s">
        <v>20</v>
      </c>
      <c r="L1371">
        <f t="shared" si="21"/>
        <v>2</v>
      </c>
      <c r="M1371">
        <f>MATCH(H:H,价格表!$B$4:$B$35,0)</f>
        <v>27</v>
      </c>
      <c r="N1371" s="27">
        <f>IF(J1371&lt;=0.3,INDEX(价格表!$B$4:$I$31,M1371,2),IF(AND(J1371&gt;0.3,J1371&lt;=1),INDEX(价格表!$B$4:$I$31,M1371,3),IF(AND(J1371&gt;1,J1371&lt;=2.2),INDEX(价格表!$B$4:$I$31,M1371,4),IF(AND(J1371&gt;2.2,J1371&lt;=3.3),INDEX(价格表!$B$4:$I$31,M1371,5),IF(AND(J1371&gt;3.3,J1371&lt;=4),INDEX(价格表!$B$4:$I$31,M1371,6),IF(AND(J1371&gt;4,J1371&lt;=5.5),INDEX(价格表!$B$4:$I$31,M1371,7),IF(J1371&gt;5.5,2.6+INDEX(价格表!$B$4:$I$31,M1371,8)*L1371)))))))</f>
        <v>2.15</v>
      </c>
    </row>
    <row r="1372" spans="1:14">
      <c r="A1372" s="20">
        <v>4310937960687</v>
      </c>
      <c r="B1372" s="18" t="s">
        <v>16</v>
      </c>
      <c r="C1372" s="21">
        <v>20201212</v>
      </c>
      <c r="D1372" s="21">
        <v>610538201209</v>
      </c>
      <c r="E1372" s="21" t="s">
        <v>16</v>
      </c>
      <c r="F1372" s="21">
        <v>20201222</v>
      </c>
      <c r="G1372" s="21" t="s">
        <v>17</v>
      </c>
      <c r="H1372" s="21" t="s">
        <v>302</v>
      </c>
      <c r="I1372" s="21" t="s">
        <v>303</v>
      </c>
      <c r="J1372" s="21">
        <v>2.82</v>
      </c>
      <c r="K1372" s="21" t="s">
        <v>20</v>
      </c>
      <c r="L1372">
        <f t="shared" si="21"/>
        <v>3</v>
      </c>
      <c r="M1372">
        <f>MATCH(H:H,价格表!$B$4:$B$35,0)</f>
        <v>6</v>
      </c>
      <c r="N1372" s="27">
        <f>IF(J1372&lt;=0.3,INDEX(价格表!$B$4:$I$31,M1372,2),IF(AND(J1372&gt;0.3,J1372&lt;=1),INDEX(价格表!$B$4:$I$31,M1372,3),IF(AND(J1372&gt;1,J1372&lt;=2.2),INDEX(价格表!$B$4:$I$31,M1372,4),IF(AND(J1372&gt;2.2,J1372&lt;=3.3),INDEX(价格表!$B$4:$I$31,M1372,5),IF(AND(J1372&gt;3.3,J1372&lt;=4),INDEX(价格表!$B$4:$I$31,M1372,6),IF(AND(J1372&gt;4,J1372&lt;=5.5),INDEX(价格表!$B$4:$I$31,M1372,7),IF(J1372&gt;5.5,2.6+INDEX(价格表!$B$4:$I$31,M1372,8)*L1372)))))))</f>
        <v>3.3</v>
      </c>
    </row>
    <row r="1373" spans="1:14">
      <c r="A1373" s="20">
        <v>4310937960691</v>
      </c>
      <c r="B1373" s="18" t="s">
        <v>16</v>
      </c>
      <c r="C1373" s="21">
        <v>20201212</v>
      </c>
      <c r="D1373" s="21">
        <v>610538201209</v>
      </c>
      <c r="E1373" s="21" t="s">
        <v>16</v>
      </c>
      <c r="F1373" s="21">
        <v>20201222</v>
      </c>
      <c r="G1373" s="21" t="s">
        <v>17</v>
      </c>
      <c r="H1373" s="21" t="s">
        <v>298</v>
      </c>
      <c r="I1373" s="21" t="s">
        <v>310</v>
      </c>
      <c r="J1373" s="21">
        <v>1.72</v>
      </c>
      <c r="K1373" s="21" t="s">
        <v>20</v>
      </c>
      <c r="L1373">
        <f t="shared" si="21"/>
        <v>2</v>
      </c>
      <c r="M1373">
        <f>MATCH(H:H,价格表!$B$4:$B$35,0)</f>
        <v>29</v>
      </c>
      <c r="N1373" s="27">
        <f>L1373*8+3</f>
        <v>19</v>
      </c>
    </row>
    <row r="1374" spans="1:14">
      <c r="A1374" s="20">
        <v>4310937962310</v>
      </c>
      <c r="B1374" s="18" t="s">
        <v>16</v>
      </c>
      <c r="C1374" s="21">
        <v>20201212</v>
      </c>
      <c r="D1374" s="21">
        <v>610538201209</v>
      </c>
      <c r="E1374" s="21" t="s">
        <v>16</v>
      </c>
      <c r="F1374" s="21">
        <v>20201222</v>
      </c>
      <c r="G1374" s="21" t="s">
        <v>17</v>
      </c>
      <c r="H1374" s="21" t="s">
        <v>305</v>
      </c>
      <c r="I1374" s="21" t="s">
        <v>311</v>
      </c>
      <c r="J1374" s="21">
        <v>1.44</v>
      </c>
      <c r="K1374" s="21" t="s">
        <v>20</v>
      </c>
      <c r="L1374">
        <f t="shared" si="21"/>
        <v>2</v>
      </c>
      <c r="M1374">
        <f>MATCH(H:H,价格表!$B$4:$B$35,0)</f>
        <v>26</v>
      </c>
      <c r="N1374" s="27">
        <f>IF(J1374&lt;=0.3,INDEX(价格表!$B$4:$I$31,M1374,2),IF(AND(J1374&gt;0.3,J1374&lt;=1),INDEX(价格表!$B$4:$I$31,M1374,3),IF(AND(J1374&gt;1,J1374&lt;=2.2),INDEX(价格表!$B$4:$I$31,M1374,4),IF(AND(J1374&gt;2.2,J1374&lt;=3.3),INDEX(价格表!$B$4:$I$31,M1374,5),IF(AND(J1374&gt;3.3,J1374&lt;=4),INDEX(价格表!$B$4:$I$31,M1374,6),IF(AND(J1374&gt;4,J1374&lt;=5.5),INDEX(价格表!$B$4:$I$31,M1374,7),IF(J1374&gt;5.5,2.6+INDEX(价格表!$B$4:$I$31,M1374,8)*L1374)))))))</f>
        <v>2.15</v>
      </c>
    </row>
    <row r="1375" spans="1:14">
      <c r="A1375" s="20">
        <v>4310937965941</v>
      </c>
      <c r="B1375" s="18" t="s">
        <v>16</v>
      </c>
      <c r="C1375" s="21">
        <v>20201212</v>
      </c>
      <c r="D1375" s="21">
        <v>610538201209</v>
      </c>
      <c r="E1375" s="21" t="s">
        <v>16</v>
      </c>
      <c r="F1375" s="21">
        <v>20201222</v>
      </c>
      <c r="G1375" s="21" t="s">
        <v>17</v>
      </c>
      <c r="H1375" s="21" t="s">
        <v>294</v>
      </c>
      <c r="I1375" s="21" t="s">
        <v>295</v>
      </c>
      <c r="J1375" s="21">
        <v>1.45</v>
      </c>
      <c r="K1375" s="21" t="s">
        <v>20</v>
      </c>
      <c r="L1375">
        <f t="shared" si="21"/>
        <v>2</v>
      </c>
      <c r="M1375">
        <f>MATCH(H:H,价格表!$B$4:$B$35,0)</f>
        <v>18</v>
      </c>
      <c r="N1375" s="27">
        <f>IF(J1375&lt;=0.3,INDEX(价格表!$B$4:$I$31,M1375,2),IF(AND(J1375&gt;0.3,J1375&lt;=1),INDEX(价格表!$B$4:$I$31,M1375,3),IF(AND(J1375&gt;1,J1375&lt;=2.2),INDEX(价格表!$B$4:$I$31,M1375,4),IF(AND(J1375&gt;2.2,J1375&lt;=3.3),INDEX(价格表!$B$4:$I$31,M1375,5),IF(AND(J1375&gt;3.3,J1375&lt;=4),INDEX(价格表!$B$4:$I$31,M1375,6),IF(AND(J1375&gt;4,J1375&lt;=5.5),INDEX(价格表!$B$4:$I$31,M1375,7),IF(J1375&gt;5.5,2.6+INDEX(价格表!$B$4:$I$31,M1375,8)*L1375)))))))</f>
        <v>3.25</v>
      </c>
    </row>
    <row r="1376" spans="1:14">
      <c r="A1376" s="20">
        <v>4310937965942</v>
      </c>
      <c r="B1376" s="18" t="s">
        <v>16</v>
      </c>
      <c r="C1376" s="21">
        <v>20201212</v>
      </c>
      <c r="D1376" s="21">
        <v>610538201209</v>
      </c>
      <c r="E1376" s="21" t="s">
        <v>16</v>
      </c>
      <c r="F1376" s="21">
        <v>20201222</v>
      </c>
      <c r="G1376" s="21" t="s">
        <v>17</v>
      </c>
      <c r="H1376" s="21" t="s">
        <v>305</v>
      </c>
      <c r="I1376" s="21" t="s">
        <v>312</v>
      </c>
      <c r="J1376" s="21">
        <v>1.45</v>
      </c>
      <c r="K1376" s="21" t="s">
        <v>20</v>
      </c>
      <c r="L1376">
        <f t="shared" si="21"/>
        <v>2</v>
      </c>
      <c r="M1376">
        <f>MATCH(H:H,价格表!$B$4:$B$35,0)</f>
        <v>26</v>
      </c>
      <c r="N1376" s="27">
        <f>IF(J1376&lt;=0.3,INDEX(价格表!$B$4:$I$31,M1376,2),IF(AND(J1376&gt;0.3,J1376&lt;=1),INDEX(价格表!$B$4:$I$31,M1376,3),IF(AND(J1376&gt;1,J1376&lt;=2.2),INDEX(价格表!$B$4:$I$31,M1376,4),IF(AND(J1376&gt;2.2,J1376&lt;=3.3),INDEX(价格表!$B$4:$I$31,M1376,5),IF(AND(J1376&gt;3.3,J1376&lt;=4),INDEX(价格表!$B$4:$I$31,M1376,6),IF(AND(J1376&gt;4,J1376&lt;=5.5),INDEX(价格表!$B$4:$I$31,M1376,7),IF(J1376&gt;5.5,2.6+INDEX(价格表!$B$4:$I$31,M1376,8)*L1376)))))))</f>
        <v>2.15</v>
      </c>
    </row>
    <row r="1377" spans="1:14">
      <c r="A1377" s="20">
        <v>4310937966759</v>
      </c>
      <c r="B1377" s="18" t="s">
        <v>16</v>
      </c>
      <c r="C1377" s="21">
        <v>20201212</v>
      </c>
      <c r="D1377" s="21">
        <v>610538201209</v>
      </c>
      <c r="E1377" s="21" t="s">
        <v>16</v>
      </c>
      <c r="F1377" s="21">
        <v>20201222</v>
      </c>
      <c r="G1377" s="21" t="s">
        <v>17</v>
      </c>
      <c r="H1377" s="21" t="s">
        <v>298</v>
      </c>
      <c r="I1377" s="21" t="s">
        <v>313</v>
      </c>
      <c r="J1377" s="21">
        <v>1.47</v>
      </c>
      <c r="K1377" s="21" t="s">
        <v>20</v>
      </c>
      <c r="L1377">
        <f t="shared" si="21"/>
        <v>2</v>
      </c>
      <c r="M1377">
        <f>MATCH(H:H,价格表!$B$4:$B$35,0)</f>
        <v>29</v>
      </c>
      <c r="N1377" s="27">
        <f>L1377*5+3</f>
        <v>13</v>
      </c>
    </row>
    <row r="1378" spans="1:14">
      <c r="A1378" s="20">
        <v>4310937966761</v>
      </c>
      <c r="B1378" s="18" t="s">
        <v>16</v>
      </c>
      <c r="C1378" s="21">
        <v>20201212</v>
      </c>
      <c r="D1378" s="21">
        <v>610538201209</v>
      </c>
      <c r="E1378" s="21" t="s">
        <v>16</v>
      </c>
      <c r="F1378" s="21">
        <v>20201222</v>
      </c>
      <c r="G1378" s="21" t="s">
        <v>17</v>
      </c>
      <c r="H1378" s="21" t="s">
        <v>302</v>
      </c>
      <c r="I1378" s="21" t="s">
        <v>303</v>
      </c>
      <c r="J1378" s="21">
        <v>1.47</v>
      </c>
      <c r="K1378" s="21" t="s">
        <v>20</v>
      </c>
      <c r="L1378">
        <f t="shared" si="21"/>
        <v>2</v>
      </c>
      <c r="M1378">
        <f>MATCH(H:H,价格表!$B$4:$B$35,0)</f>
        <v>6</v>
      </c>
      <c r="N1378" s="27">
        <f>IF(J1378&lt;=0.3,INDEX(价格表!$B$4:$I$31,M1378,2),IF(AND(J1378&gt;0.3,J1378&lt;=1),INDEX(价格表!$B$4:$I$31,M1378,3),IF(AND(J1378&gt;1,J1378&lt;=2.2),INDEX(价格表!$B$4:$I$31,M1378,4),IF(AND(J1378&gt;2.2,J1378&lt;=3.3),INDEX(价格表!$B$4:$I$31,M1378,5),IF(AND(J1378&gt;3.3,J1378&lt;=4),INDEX(价格表!$B$4:$I$31,M1378,6),IF(AND(J1378&gt;4,J1378&lt;=5.5),INDEX(价格表!$B$4:$I$31,M1378,7),IF(J1378&gt;5.5,2.6+INDEX(价格表!$B$4:$I$31,M1378,8)*L1378)))))))</f>
        <v>2.95</v>
      </c>
    </row>
    <row r="1379" spans="1:14">
      <c r="A1379" s="20">
        <v>4310937966768</v>
      </c>
      <c r="B1379" s="18" t="s">
        <v>16</v>
      </c>
      <c r="C1379" s="21">
        <v>20201212</v>
      </c>
      <c r="D1379" s="21">
        <v>610538201209</v>
      </c>
      <c r="E1379" s="21" t="s">
        <v>16</v>
      </c>
      <c r="F1379" s="21">
        <v>20201222</v>
      </c>
      <c r="G1379" s="21" t="s">
        <v>17</v>
      </c>
      <c r="H1379" s="21" t="s">
        <v>305</v>
      </c>
      <c r="I1379" s="21" t="s">
        <v>314</v>
      </c>
      <c r="J1379" s="21">
        <v>1.45</v>
      </c>
      <c r="K1379" s="21" t="s">
        <v>20</v>
      </c>
      <c r="L1379">
        <f t="shared" si="21"/>
        <v>2</v>
      </c>
      <c r="M1379">
        <f>MATCH(H:H,价格表!$B$4:$B$35,0)</f>
        <v>26</v>
      </c>
      <c r="N1379" s="27">
        <f>IF(J1379&lt;=0.3,INDEX(价格表!$B$4:$I$31,M1379,2),IF(AND(J1379&gt;0.3,J1379&lt;=1),INDEX(价格表!$B$4:$I$31,M1379,3),IF(AND(J1379&gt;1,J1379&lt;=2.2),INDEX(价格表!$B$4:$I$31,M1379,4),IF(AND(J1379&gt;2.2,J1379&lt;=3.3),INDEX(价格表!$B$4:$I$31,M1379,5),IF(AND(J1379&gt;3.3,J1379&lt;=4),INDEX(价格表!$B$4:$I$31,M1379,6),IF(AND(J1379&gt;4,J1379&lt;=5.5),INDEX(价格表!$B$4:$I$31,M1379,7),IF(J1379&gt;5.5,2.6+INDEX(价格表!$B$4:$I$31,M1379,8)*L1379)))))))</f>
        <v>2.15</v>
      </c>
    </row>
    <row r="1380" spans="1:14">
      <c r="A1380" s="20">
        <v>4310937966792</v>
      </c>
      <c r="B1380" s="18" t="s">
        <v>16</v>
      </c>
      <c r="C1380" s="21">
        <v>20201212</v>
      </c>
      <c r="D1380" s="21">
        <v>610538201209</v>
      </c>
      <c r="E1380" s="21" t="s">
        <v>16</v>
      </c>
      <c r="F1380" s="21">
        <v>20201222</v>
      </c>
      <c r="G1380" s="21" t="s">
        <v>17</v>
      </c>
      <c r="H1380" s="21" t="s">
        <v>302</v>
      </c>
      <c r="I1380" s="21" t="s">
        <v>303</v>
      </c>
      <c r="J1380" s="21">
        <v>1.45</v>
      </c>
      <c r="K1380" s="21" t="s">
        <v>20</v>
      </c>
      <c r="L1380">
        <f t="shared" si="21"/>
        <v>2</v>
      </c>
      <c r="M1380">
        <f>MATCH(H:H,价格表!$B$4:$B$35,0)</f>
        <v>6</v>
      </c>
      <c r="N1380" s="27">
        <f>IF(J1380&lt;=0.3,INDEX(价格表!$B$4:$I$31,M1380,2),IF(AND(J1380&gt;0.3,J1380&lt;=1),INDEX(价格表!$B$4:$I$31,M1380,3),IF(AND(J1380&gt;1,J1380&lt;=2.2),INDEX(价格表!$B$4:$I$31,M1380,4),IF(AND(J1380&gt;2.2,J1380&lt;=3.3),INDEX(价格表!$B$4:$I$31,M1380,5),IF(AND(J1380&gt;3.3,J1380&lt;=4),INDEX(价格表!$B$4:$I$31,M1380,6),IF(AND(J1380&gt;4,J1380&lt;=5.5),INDEX(价格表!$B$4:$I$31,M1380,7),IF(J1380&gt;5.5,2.6+INDEX(价格表!$B$4:$I$31,M1380,8)*L1380)))))))</f>
        <v>2.95</v>
      </c>
    </row>
    <row r="1381" spans="1:14">
      <c r="A1381" s="20">
        <v>4310937966793</v>
      </c>
      <c r="B1381" s="18" t="s">
        <v>16</v>
      </c>
      <c r="C1381" s="21">
        <v>20201212</v>
      </c>
      <c r="D1381" s="21">
        <v>610538201209</v>
      </c>
      <c r="E1381" s="21" t="s">
        <v>16</v>
      </c>
      <c r="F1381" s="21">
        <v>20201222</v>
      </c>
      <c r="G1381" s="21" t="s">
        <v>17</v>
      </c>
      <c r="H1381" s="21" t="s">
        <v>308</v>
      </c>
      <c r="I1381" s="21" t="s">
        <v>315</v>
      </c>
      <c r="J1381" s="21">
        <v>2.82</v>
      </c>
      <c r="K1381" s="21" t="s">
        <v>20</v>
      </c>
      <c r="L1381">
        <f t="shared" si="21"/>
        <v>3</v>
      </c>
      <c r="M1381">
        <f>MATCH(H:H,价格表!$B$4:$B$35,0)</f>
        <v>27</v>
      </c>
      <c r="N1381" s="27">
        <f>IF(J1381&lt;=0.3,INDEX(价格表!$B$4:$I$31,M1381,2),IF(AND(J1381&gt;0.3,J1381&lt;=1),INDEX(价格表!$B$4:$I$31,M1381,3),IF(AND(J1381&gt;1,J1381&lt;=2.2),INDEX(价格表!$B$4:$I$31,M1381,4),IF(AND(J1381&gt;2.2,J1381&lt;=3.3),INDEX(价格表!$B$4:$I$31,M1381,5),IF(AND(J1381&gt;3.3,J1381&lt;=4),INDEX(价格表!$B$4:$I$31,M1381,6),IF(AND(J1381&gt;4,J1381&lt;=5.5),INDEX(价格表!$B$4:$I$31,M1381,7),IF(J1381&gt;5.5,2.6+INDEX(价格表!$B$4:$I$31,M1381,8)*L1381)))))))</f>
        <v>2.5</v>
      </c>
    </row>
    <row r="1382" spans="1:14">
      <c r="A1382" s="20">
        <v>4310937967491</v>
      </c>
      <c r="B1382" s="18" t="s">
        <v>16</v>
      </c>
      <c r="C1382" s="21">
        <v>20201212</v>
      </c>
      <c r="D1382" s="21">
        <v>610538201209</v>
      </c>
      <c r="E1382" s="21" t="s">
        <v>16</v>
      </c>
      <c r="F1382" s="21">
        <v>20201222</v>
      </c>
      <c r="G1382" s="21" t="s">
        <v>17</v>
      </c>
      <c r="H1382" s="21" t="s">
        <v>298</v>
      </c>
      <c r="I1382" s="21" t="s">
        <v>313</v>
      </c>
      <c r="J1382" s="21">
        <v>1.47</v>
      </c>
      <c r="K1382" s="21" t="s">
        <v>20</v>
      </c>
      <c r="L1382">
        <f t="shared" si="21"/>
        <v>2</v>
      </c>
      <c r="M1382">
        <f>MATCH(H:H,价格表!$B$4:$B$35,0)</f>
        <v>29</v>
      </c>
      <c r="N1382" s="27">
        <f>L1382*5+3</f>
        <v>13</v>
      </c>
    </row>
    <row r="1383" spans="1:14">
      <c r="A1383" s="20">
        <v>4310937969523</v>
      </c>
      <c r="B1383" s="18" t="s">
        <v>16</v>
      </c>
      <c r="C1383" s="21">
        <v>20201212</v>
      </c>
      <c r="D1383" s="21">
        <v>610538201209</v>
      </c>
      <c r="E1383" s="21" t="s">
        <v>16</v>
      </c>
      <c r="F1383" s="21">
        <v>20201222</v>
      </c>
      <c r="G1383" s="21" t="s">
        <v>17</v>
      </c>
      <c r="H1383" s="21" t="s">
        <v>296</v>
      </c>
      <c r="I1383" s="21" t="s">
        <v>297</v>
      </c>
      <c r="J1383" s="21">
        <v>1.5</v>
      </c>
      <c r="K1383" s="21" t="s">
        <v>20</v>
      </c>
      <c r="L1383">
        <f t="shared" si="21"/>
        <v>2</v>
      </c>
      <c r="M1383">
        <f>MATCH(H:H,价格表!$B$4:$B$35,0)</f>
        <v>8</v>
      </c>
      <c r="N1383" s="27">
        <f>IF(J1383&lt;=0.3,INDEX(价格表!$B$4:$I$31,M1383,2),IF(AND(J1383&gt;0.3,J1383&lt;=1),INDEX(价格表!$B$4:$I$31,M1383,3),IF(AND(J1383&gt;1,J1383&lt;=2.2),INDEX(价格表!$B$4:$I$31,M1383,4),IF(AND(J1383&gt;2.2,J1383&lt;=3.3),INDEX(价格表!$B$4:$I$31,M1383,5),IF(AND(J1383&gt;3.3,J1383&lt;=4),INDEX(价格表!$B$4:$I$31,M1383,6),IF(AND(J1383&gt;4,J1383&lt;=5.5),INDEX(价格表!$B$4:$I$31,M1383,7),IF(J1383&gt;5.5,2.6+INDEX(价格表!$B$4:$I$31,M1383,8)*L1383)))))))</f>
        <v>2.95</v>
      </c>
    </row>
    <row r="1384" spans="1:14">
      <c r="A1384" s="20">
        <v>4310937970958</v>
      </c>
      <c r="B1384" s="18" t="s">
        <v>16</v>
      </c>
      <c r="C1384" s="21">
        <v>20201212</v>
      </c>
      <c r="D1384" s="21">
        <v>610538201209</v>
      </c>
      <c r="E1384" s="21" t="s">
        <v>16</v>
      </c>
      <c r="F1384" s="21">
        <v>20201222</v>
      </c>
      <c r="G1384" s="21" t="s">
        <v>17</v>
      </c>
      <c r="H1384" s="21" t="s">
        <v>294</v>
      </c>
      <c r="I1384" s="21" t="s">
        <v>295</v>
      </c>
      <c r="J1384" s="21">
        <v>1.49</v>
      </c>
      <c r="K1384" s="21" t="s">
        <v>20</v>
      </c>
      <c r="L1384">
        <f t="shared" si="21"/>
        <v>2</v>
      </c>
      <c r="M1384">
        <f>MATCH(H:H,价格表!$B$4:$B$35,0)</f>
        <v>18</v>
      </c>
      <c r="N1384" s="27">
        <f>IF(J1384&lt;=0.3,INDEX(价格表!$B$4:$I$31,M1384,2),IF(AND(J1384&gt;0.3,J1384&lt;=1),INDEX(价格表!$B$4:$I$31,M1384,3),IF(AND(J1384&gt;1,J1384&lt;=2.2),INDEX(价格表!$B$4:$I$31,M1384,4),IF(AND(J1384&gt;2.2,J1384&lt;=3.3),INDEX(价格表!$B$4:$I$31,M1384,5),IF(AND(J1384&gt;3.3,J1384&lt;=4),INDEX(价格表!$B$4:$I$31,M1384,6),IF(AND(J1384&gt;4,J1384&lt;=5.5),INDEX(价格表!$B$4:$I$31,M1384,7),IF(J1384&gt;5.5,2.6+INDEX(价格表!$B$4:$I$31,M1384,8)*L1384)))))))</f>
        <v>3.25</v>
      </c>
    </row>
    <row r="1385" spans="1:14">
      <c r="A1385" s="20">
        <v>4310937971587</v>
      </c>
      <c r="B1385" s="18" t="s">
        <v>16</v>
      </c>
      <c r="C1385" s="21">
        <v>20201212</v>
      </c>
      <c r="D1385" s="21">
        <v>610538201209</v>
      </c>
      <c r="E1385" s="21" t="s">
        <v>16</v>
      </c>
      <c r="F1385" s="21">
        <v>20201222</v>
      </c>
      <c r="G1385" s="21" t="s">
        <v>17</v>
      </c>
      <c r="H1385" s="21" t="s">
        <v>302</v>
      </c>
      <c r="I1385" s="21" t="s">
        <v>303</v>
      </c>
      <c r="J1385" s="21">
        <v>1.46</v>
      </c>
      <c r="K1385" s="21" t="s">
        <v>20</v>
      </c>
      <c r="L1385">
        <f t="shared" si="21"/>
        <v>2</v>
      </c>
      <c r="M1385">
        <f>MATCH(H:H,价格表!$B$4:$B$35,0)</f>
        <v>6</v>
      </c>
      <c r="N1385" s="27">
        <f>IF(J1385&lt;=0.3,INDEX(价格表!$B$4:$I$31,M1385,2),IF(AND(J1385&gt;0.3,J1385&lt;=1),INDEX(价格表!$B$4:$I$31,M1385,3),IF(AND(J1385&gt;1,J1385&lt;=2.2),INDEX(价格表!$B$4:$I$31,M1385,4),IF(AND(J1385&gt;2.2,J1385&lt;=3.3),INDEX(价格表!$B$4:$I$31,M1385,5),IF(AND(J1385&gt;3.3,J1385&lt;=4),INDEX(价格表!$B$4:$I$31,M1385,6),IF(AND(J1385&gt;4,J1385&lt;=5.5),INDEX(价格表!$B$4:$I$31,M1385,7),IF(J1385&gt;5.5,2.6+INDEX(价格表!$B$4:$I$31,M1385,8)*L1385)))))))</f>
        <v>2.95</v>
      </c>
    </row>
    <row r="1386" spans="1:14">
      <c r="A1386" s="20">
        <v>4310937971591</v>
      </c>
      <c r="B1386" s="18" t="s">
        <v>16</v>
      </c>
      <c r="C1386" s="21">
        <v>20201212</v>
      </c>
      <c r="D1386" s="21">
        <v>610538201209</v>
      </c>
      <c r="E1386" s="21" t="s">
        <v>16</v>
      </c>
      <c r="F1386" s="21">
        <v>20201222</v>
      </c>
      <c r="G1386" s="21" t="s">
        <v>17</v>
      </c>
      <c r="H1386" s="21" t="s">
        <v>302</v>
      </c>
      <c r="I1386" s="21" t="s">
        <v>303</v>
      </c>
      <c r="J1386" s="21">
        <v>1.45</v>
      </c>
      <c r="K1386" s="21" t="s">
        <v>20</v>
      </c>
      <c r="L1386">
        <f t="shared" si="21"/>
        <v>2</v>
      </c>
      <c r="M1386">
        <f>MATCH(H:H,价格表!$B$4:$B$35,0)</f>
        <v>6</v>
      </c>
      <c r="N1386" s="27">
        <f>IF(J1386&lt;=0.3,INDEX(价格表!$B$4:$I$31,M1386,2),IF(AND(J1386&gt;0.3,J1386&lt;=1),INDEX(价格表!$B$4:$I$31,M1386,3),IF(AND(J1386&gt;1,J1386&lt;=2.2),INDEX(价格表!$B$4:$I$31,M1386,4),IF(AND(J1386&gt;2.2,J1386&lt;=3.3),INDEX(价格表!$B$4:$I$31,M1386,5),IF(AND(J1386&gt;3.3,J1386&lt;=4),INDEX(价格表!$B$4:$I$31,M1386,6),IF(AND(J1386&gt;4,J1386&lt;=5.5),INDEX(价格表!$B$4:$I$31,M1386,7),IF(J1386&gt;5.5,2.6+INDEX(价格表!$B$4:$I$31,M1386,8)*L1386)))))))</f>
        <v>2.95</v>
      </c>
    </row>
    <row r="1387" spans="1:14">
      <c r="A1387" s="20">
        <v>4310937972326</v>
      </c>
      <c r="B1387" s="18" t="s">
        <v>16</v>
      </c>
      <c r="C1387" s="21">
        <v>20201212</v>
      </c>
      <c r="D1387" s="21">
        <v>610538201209</v>
      </c>
      <c r="E1387" s="21" t="s">
        <v>16</v>
      </c>
      <c r="F1387" s="21">
        <v>20201222</v>
      </c>
      <c r="G1387" s="21" t="s">
        <v>17</v>
      </c>
      <c r="H1387" s="21" t="s">
        <v>302</v>
      </c>
      <c r="I1387" s="21" t="s">
        <v>303</v>
      </c>
      <c r="J1387" s="21">
        <v>1.8</v>
      </c>
      <c r="K1387" s="21" t="s">
        <v>20</v>
      </c>
      <c r="L1387">
        <f t="shared" si="21"/>
        <v>2</v>
      </c>
      <c r="M1387">
        <f>MATCH(H:H,价格表!$B$4:$B$35,0)</f>
        <v>6</v>
      </c>
      <c r="N1387" s="27">
        <f>IF(J1387&lt;=0.3,INDEX(价格表!$B$4:$I$31,M1387,2),IF(AND(J1387&gt;0.3,J1387&lt;=1),INDEX(价格表!$B$4:$I$31,M1387,3),IF(AND(J1387&gt;1,J1387&lt;=2.2),INDEX(价格表!$B$4:$I$31,M1387,4),IF(AND(J1387&gt;2.2,J1387&lt;=3.3),INDEX(价格表!$B$4:$I$31,M1387,5),IF(AND(J1387&gt;3.3,J1387&lt;=4),INDEX(价格表!$B$4:$I$31,M1387,6),IF(AND(J1387&gt;4,J1387&lt;=5.5),INDEX(价格表!$B$4:$I$31,M1387,7),IF(J1387&gt;5.5,2.6+INDEX(价格表!$B$4:$I$31,M1387,8)*L1387)))))))</f>
        <v>2.95</v>
      </c>
    </row>
    <row r="1388" spans="1:14">
      <c r="A1388" s="20">
        <v>4310937975309</v>
      </c>
      <c r="B1388" s="18" t="s">
        <v>16</v>
      </c>
      <c r="C1388" s="21">
        <v>20201212</v>
      </c>
      <c r="D1388" s="21">
        <v>610538201209</v>
      </c>
      <c r="E1388" s="21" t="s">
        <v>16</v>
      </c>
      <c r="F1388" s="21">
        <v>20201222</v>
      </c>
      <c r="G1388" s="21" t="s">
        <v>17</v>
      </c>
      <c r="H1388" s="21" t="s">
        <v>302</v>
      </c>
      <c r="I1388" s="21" t="s">
        <v>303</v>
      </c>
      <c r="J1388" s="21">
        <v>2.82</v>
      </c>
      <c r="K1388" s="21" t="s">
        <v>20</v>
      </c>
      <c r="L1388">
        <f t="shared" si="21"/>
        <v>3</v>
      </c>
      <c r="M1388">
        <f>MATCH(H:H,价格表!$B$4:$B$35,0)</f>
        <v>6</v>
      </c>
      <c r="N1388" s="27">
        <f>IF(J1388&lt;=0.3,INDEX(价格表!$B$4:$I$31,M1388,2),IF(AND(J1388&gt;0.3,J1388&lt;=1),INDEX(价格表!$B$4:$I$31,M1388,3),IF(AND(J1388&gt;1,J1388&lt;=2.2),INDEX(价格表!$B$4:$I$31,M1388,4),IF(AND(J1388&gt;2.2,J1388&lt;=3.3),INDEX(价格表!$B$4:$I$31,M1388,5),IF(AND(J1388&gt;3.3,J1388&lt;=4),INDEX(价格表!$B$4:$I$31,M1388,6),IF(AND(J1388&gt;4,J1388&lt;=5.5),INDEX(价格表!$B$4:$I$31,M1388,7),IF(J1388&gt;5.5,2.6+INDEX(价格表!$B$4:$I$31,M1388,8)*L1388)))))))</f>
        <v>3.3</v>
      </c>
    </row>
    <row r="1389" spans="1:14">
      <c r="A1389" s="20">
        <v>4310937975310</v>
      </c>
      <c r="B1389" s="18" t="s">
        <v>16</v>
      </c>
      <c r="C1389" s="21">
        <v>20201212</v>
      </c>
      <c r="D1389" s="21">
        <v>610538201209</v>
      </c>
      <c r="E1389" s="21" t="s">
        <v>16</v>
      </c>
      <c r="F1389" s="21">
        <v>20201222</v>
      </c>
      <c r="G1389" s="21" t="s">
        <v>17</v>
      </c>
      <c r="H1389" s="21" t="s">
        <v>305</v>
      </c>
      <c r="I1389" s="21" t="s">
        <v>316</v>
      </c>
      <c r="J1389" s="21">
        <v>2.82</v>
      </c>
      <c r="K1389" s="21" t="s">
        <v>20</v>
      </c>
      <c r="L1389">
        <f t="shared" si="21"/>
        <v>3</v>
      </c>
      <c r="M1389">
        <f>MATCH(H:H,价格表!$B$4:$B$35,0)</f>
        <v>26</v>
      </c>
      <c r="N1389" s="27">
        <f>IF(J1389&lt;=0.3,INDEX(价格表!$B$4:$I$31,M1389,2),IF(AND(J1389&gt;0.3,J1389&lt;=1),INDEX(价格表!$B$4:$I$31,M1389,3),IF(AND(J1389&gt;1,J1389&lt;=2.2),INDEX(价格表!$B$4:$I$31,M1389,4),IF(AND(J1389&gt;2.2,J1389&lt;=3.3),INDEX(价格表!$B$4:$I$31,M1389,5),IF(AND(J1389&gt;3.3,J1389&lt;=4),INDEX(价格表!$B$4:$I$31,M1389,6),IF(AND(J1389&gt;4,J1389&lt;=5.5),INDEX(价格表!$B$4:$I$31,M1389,7),IF(J1389&gt;5.5,2.6+INDEX(价格表!$B$4:$I$31,M1389,8)*L1389)))))))</f>
        <v>2.5</v>
      </c>
    </row>
    <row r="1390" spans="1:14">
      <c r="A1390" s="20">
        <v>4310937976052</v>
      </c>
      <c r="B1390" s="18" t="s">
        <v>16</v>
      </c>
      <c r="C1390" s="21">
        <v>20201212</v>
      </c>
      <c r="D1390" s="21">
        <v>610538201209</v>
      </c>
      <c r="E1390" s="21" t="s">
        <v>16</v>
      </c>
      <c r="F1390" s="21">
        <v>20201222</v>
      </c>
      <c r="G1390" s="21" t="s">
        <v>17</v>
      </c>
      <c r="H1390" s="21" t="s">
        <v>305</v>
      </c>
      <c r="I1390" s="21" t="s">
        <v>317</v>
      </c>
      <c r="J1390" s="21">
        <v>1.45</v>
      </c>
      <c r="K1390" s="21" t="s">
        <v>20</v>
      </c>
      <c r="L1390">
        <f t="shared" si="21"/>
        <v>2</v>
      </c>
      <c r="M1390">
        <f>MATCH(H:H,价格表!$B$4:$B$35,0)</f>
        <v>26</v>
      </c>
      <c r="N1390" s="27">
        <f>IF(J1390&lt;=0.3,INDEX(价格表!$B$4:$I$31,M1390,2),IF(AND(J1390&gt;0.3,J1390&lt;=1),INDEX(价格表!$B$4:$I$31,M1390,3),IF(AND(J1390&gt;1,J1390&lt;=2.2),INDEX(价格表!$B$4:$I$31,M1390,4),IF(AND(J1390&gt;2.2,J1390&lt;=3.3),INDEX(价格表!$B$4:$I$31,M1390,5),IF(AND(J1390&gt;3.3,J1390&lt;=4),INDEX(价格表!$B$4:$I$31,M1390,6),IF(AND(J1390&gt;4,J1390&lt;=5.5),INDEX(价格表!$B$4:$I$31,M1390,7),IF(J1390&gt;5.5,2.6+INDEX(价格表!$B$4:$I$31,M1390,8)*L1390)))))))</f>
        <v>2.15</v>
      </c>
    </row>
    <row r="1391" spans="1:14">
      <c r="A1391" s="20">
        <v>4310937976058</v>
      </c>
      <c r="B1391" s="18" t="s">
        <v>16</v>
      </c>
      <c r="C1391" s="21">
        <v>20201212</v>
      </c>
      <c r="D1391" s="21">
        <v>610538201209</v>
      </c>
      <c r="E1391" s="21" t="s">
        <v>16</v>
      </c>
      <c r="F1391" s="21">
        <v>20201222</v>
      </c>
      <c r="G1391" s="21" t="s">
        <v>17</v>
      </c>
      <c r="H1391" s="21" t="s">
        <v>305</v>
      </c>
      <c r="I1391" s="21" t="s">
        <v>307</v>
      </c>
      <c r="J1391" s="21">
        <v>1.49</v>
      </c>
      <c r="K1391" s="21" t="s">
        <v>20</v>
      </c>
      <c r="L1391">
        <f t="shared" si="21"/>
        <v>2</v>
      </c>
      <c r="M1391">
        <f>MATCH(H:H,价格表!$B$4:$B$35,0)</f>
        <v>26</v>
      </c>
      <c r="N1391" s="27">
        <f>IF(J1391&lt;=0.3,INDEX(价格表!$B$4:$I$31,M1391,2),IF(AND(J1391&gt;0.3,J1391&lt;=1),INDEX(价格表!$B$4:$I$31,M1391,3),IF(AND(J1391&gt;1,J1391&lt;=2.2),INDEX(价格表!$B$4:$I$31,M1391,4),IF(AND(J1391&gt;2.2,J1391&lt;=3.3),INDEX(价格表!$B$4:$I$31,M1391,5),IF(AND(J1391&gt;3.3,J1391&lt;=4),INDEX(价格表!$B$4:$I$31,M1391,6),IF(AND(J1391&gt;4,J1391&lt;=5.5),INDEX(价格表!$B$4:$I$31,M1391,7),IF(J1391&gt;5.5,2.6+INDEX(价格表!$B$4:$I$31,M1391,8)*L1391)))))))</f>
        <v>2.15</v>
      </c>
    </row>
    <row r="1392" spans="1:14">
      <c r="A1392" s="20">
        <v>4310937977773</v>
      </c>
      <c r="B1392" s="18" t="s">
        <v>16</v>
      </c>
      <c r="C1392" s="21">
        <v>20201212</v>
      </c>
      <c r="D1392" s="21">
        <v>610538201209</v>
      </c>
      <c r="E1392" s="21" t="s">
        <v>16</v>
      </c>
      <c r="F1392" s="21">
        <v>20201222</v>
      </c>
      <c r="G1392" s="21" t="s">
        <v>17</v>
      </c>
      <c r="H1392" s="21" t="s">
        <v>305</v>
      </c>
      <c r="I1392" s="21" t="s">
        <v>307</v>
      </c>
      <c r="J1392" s="21">
        <v>1.45</v>
      </c>
      <c r="K1392" s="21" t="s">
        <v>20</v>
      </c>
      <c r="L1392">
        <f t="shared" si="21"/>
        <v>2</v>
      </c>
      <c r="M1392">
        <f>MATCH(H:H,价格表!$B$4:$B$35,0)</f>
        <v>26</v>
      </c>
      <c r="N1392" s="27">
        <f>IF(J1392&lt;=0.3,INDEX(价格表!$B$4:$I$31,M1392,2),IF(AND(J1392&gt;0.3,J1392&lt;=1),INDEX(价格表!$B$4:$I$31,M1392,3),IF(AND(J1392&gt;1,J1392&lt;=2.2),INDEX(价格表!$B$4:$I$31,M1392,4),IF(AND(J1392&gt;2.2,J1392&lt;=3.3),INDEX(价格表!$B$4:$I$31,M1392,5),IF(AND(J1392&gt;3.3,J1392&lt;=4),INDEX(价格表!$B$4:$I$31,M1392,6),IF(AND(J1392&gt;4,J1392&lt;=5.5),INDEX(价格表!$B$4:$I$31,M1392,7),IF(J1392&gt;5.5,2.6+INDEX(价格表!$B$4:$I$31,M1392,8)*L1392)))))))</f>
        <v>2.15</v>
      </c>
    </row>
    <row r="1393" spans="1:14">
      <c r="A1393" s="20">
        <v>4310937977778</v>
      </c>
      <c r="B1393" s="18" t="s">
        <v>16</v>
      </c>
      <c r="C1393" s="21">
        <v>20201212</v>
      </c>
      <c r="D1393" s="21">
        <v>610538201209</v>
      </c>
      <c r="E1393" s="21" t="s">
        <v>16</v>
      </c>
      <c r="F1393" s="21">
        <v>20201222</v>
      </c>
      <c r="G1393" s="21" t="s">
        <v>17</v>
      </c>
      <c r="H1393" s="21" t="s">
        <v>294</v>
      </c>
      <c r="I1393" s="21" t="s">
        <v>295</v>
      </c>
      <c r="J1393" s="21">
        <v>1.46</v>
      </c>
      <c r="K1393" s="21" t="s">
        <v>20</v>
      </c>
      <c r="L1393">
        <f t="shared" si="21"/>
        <v>2</v>
      </c>
      <c r="M1393">
        <f>MATCH(H:H,价格表!$B$4:$B$35,0)</f>
        <v>18</v>
      </c>
      <c r="N1393" s="27">
        <f>IF(J1393&lt;=0.3,INDEX(价格表!$B$4:$I$31,M1393,2),IF(AND(J1393&gt;0.3,J1393&lt;=1),INDEX(价格表!$B$4:$I$31,M1393,3),IF(AND(J1393&gt;1,J1393&lt;=2.2),INDEX(价格表!$B$4:$I$31,M1393,4),IF(AND(J1393&gt;2.2,J1393&lt;=3.3),INDEX(价格表!$B$4:$I$31,M1393,5),IF(AND(J1393&gt;3.3,J1393&lt;=4),INDEX(价格表!$B$4:$I$31,M1393,6),IF(AND(J1393&gt;4,J1393&lt;=5.5),INDEX(价格表!$B$4:$I$31,M1393,7),IF(J1393&gt;5.5,2.6+INDEX(价格表!$B$4:$I$31,M1393,8)*L1393)))))))</f>
        <v>3.25</v>
      </c>
    </row>
    <row r="1394" spans="1:14">
      <c r="A1394" s="20">
        <v>4310937977779</v>
      </c>
      <c r="B1394" s="18" t="s">
        <v>16</v>
      </c>
      <c r="C1394" s="21">
        <v>20201212</v>
      </c>
      <c r="D1394" s="21">
        <v>610538201209</v>
      </c>
      <c r="E1394" s="21" t="s">
        <v>16</v>
      </c>
      <c r="F1394" s="21">
        <v>20201222</v>
      </c>
      <c r="G1394" s="21" t="s">
        <v>17</v>
      </c>
      <c r="H1394" s="21" t="s">
        <v>302</v>
      </c>
      <c r="I1394" s="21" t="s">
        <v>303</v>
      </c>
      <c r="J1394" s="21">
        <v>1.45</v>
      </c>
      <c r="K1394" s="21" t="s">
        <v>20</v>
      </c>
      <c r="L1394">
        <f t="shared" si="21"/>
        <v>2</v>
      </c>
      <c r="M1394">
        <f>MATCH(H:H,价格表!$B$4:$B$35,0)</f>
        <v>6</v>
      </c>
      <c r="N1394" s="27">
        <f>IF(J1394&lt;=0.3,INDEX(价格表!$B$4:$I$31,M1394,2),IF(AND(J1394&gt;0.3,J1394&lt;=1),INDEX(价格表!$B$4:$I$31,M1394,3),IF(AND(J1394&gt;1,J1394&lt;=2.2),INDEX(价格表!$B$4:$I$31,M1394,4),IF(AND(J1394&gt;2.2,J1394&lt;=3.3),INDEX(价格表!$B$4:$I$31,M1394,5),IF(AND(J1394&gt;3.3,J1394&lt;=4),INDEX(价格表!$B$4:$I$31,M1394,6),IF(AND(J1394&gt;4,J1394&lt;=5.5),INDEX(价格表!$B$4:$I$31,M1394,7),IF(J1394&gt;5.5,2.6+INDEX(价格表!$B$4:$I$31,M1394,8)*L1394)))))))</f>
        <v>2.95</v>
      </c>
    </row>
    <row r="1395" spans="1:14">
      <c r="A1395" s="20">
        <v>4310937978270</v>
      </c>
      <c r="B1395" s="18" t="s">
        <v>16</v>
      </c>
      <c r="C1395" s="21">
        <v>20201212</v>
      </c>
      <c r="D1395" s="21">
        <v>610538201209</v>
      </c>
      <c r="E1395" s="21" t="s">
        <v>16</v>
      </c>
      <c r="F1395" s="21">
        <v>20201222</v>
      </c>
      <c r="G1395" s="21" t="s">
        <v>17</v>
      </c>
      <c r="H1395" s="21" t="s">
        <v>305</v>
      </c>
      <c r="I1395" s="21" t="s">
        <v>312</v>
      </c>
      <c r="J1395" s="21">
        <v>1.44</v>
      </c>
      <c r="K1395" s="21" t="s">
        <v>20</v>
      </c>
      <c r="L1395">
        <f t="shared" si="21"/>
        <v>2</v>
      </c>
      <c r="M1395">
        <f>MATCH(H:H,价格表!$B$4:$B$35,0)</f>
        <v>26</v>
      </c>
      <c r="N1395" s="27">
        <f>IF(J1395&lt;=0.3,INDEX(价格表!$B$4:$I$31,M1395,2),IF(AND(J1395&gt;0.3,J1395&lt;=1),INDEX(价格表!$B$4:$I$31,M1395,3),IF(AND(J1395&gt;1,J1395&lt;=2.2),INDEX(价格表!$B$4:$I$31,M1395,4),IF(AND(J1395&gt;2.2,J1395&lt;=3.3),INDEX(价格表!$B$4:$I$31,M1395,5),IF(AND(J1395&gt;3.3,J1395&lt;=4),INDEX(价格表!$B$4:$I$31,M1395,6),IF(AND(J1395&gt;4,J1395&lt;=5.5),INDEX(价格表!$B$4:$I$31,M1395,7),IF(J1395&gt;5.5,2.6+INDEX(价格表!$B$4:$I$31,M1395,8)*L1395)))))))</f>
        <v>2.15</v>
      </c>
    </row>
    <row r="1396" spans="1:14">
      <c r="A1396" s="20">
        <v>4310937978756</v>
      </c>
      <c r="B1396" s="18" t="s">
        <v>16</v>
      </c>
      <c r="C1396" s="21">
        <v>20201212</v>
      </c>
      <c r="D1396" s="21">
        <v>610538201209</v>
      </c>
      <c r="E1396" s="21" t="s">
        <v>16</v>
      </c>
      <c r="F1396" s="21">
        <v>20201222</v>
      </c>
      <c r="G1396" s="21" t="s">
        <v>17</v>
      </c>
      <c r="H1396" s="21" t="s">
        <v>296</v>
      </c>
      <c r="I1396" s="21" t="s">
        <v>297</v>
      </c>
      <c r="J1396" s="21">
        <v>1.49</v>
      </c>
      <c r="K1396" s="21" t="s">
        <v>20</v>
      </c>
      <c r="L1396">
        <f t="shared" si="21"/>
        <v>2</v>
      </c>
      <c r="M1396">
        <f>MATCH(H:H,价格表!$B$4:$B$35,0)</f>
        <v>8</v>
      </c>
      <c r="N1396" s="27">
        <f>IF(J1396&lt;=0.3,INDEX(价格表!$B$4:$I$31,M1396,2),IF(AND(J1396&gt;0.3,J1396&lt;=1),INDEX(价格表!$B$4:$I$31,M1396,3),IF(AND(J1396&gt;1,J1396&lt;=2.2),INDEX(价格表!$B$4:$I$31,M1396,4),IF(AND(J1396&gt;2.2,J1396&lt;=3.3),INDEX(价格表!$B$4:$I$31,M1396,5),IF(AND(J1396&gt;3.3,J1396&lt;=4),INDEX(价格表!$B$4:$I$31,M1396,6),IF(AND(J1396&gt;4,J1396&lt;=5.5),INDEX(价格表!$B$4:$I$31,M1396,7),IF(J1396&gt;5.5,2.6+INDEX(价格表!$B$4:$I$31,M1396,8)*L1396)))))))</f>
        <v>2.95</v>
      </c>
    </row>
    <row r="1397" spans="1:14">
      <c r="A1397" s="20">
        <v>4310937978759</v>
      </c>
      <c r="B1397" s="18" t="s">
        <v>16</v>
      </c>
      <c r="C1397" s="21">
        <v>20201212</v>
      </c>
      <c r="D1397" s="21">
        <v>610538201209</v>
      </c>
      <c r="E1397" s="21" t="s">
        <v>16</v>
      </c>
      <c r="F1397" s="21">
        <v>20201222</v>
      </c>
      <c r="G1397" s="21" t="s">
        <v>17</v>
      </c>
      <c r="H1397" s="21" t="s">
        <v>305</v>
      </c>
      <c r="I1397" s="21" t="s">
        <v>318</v>
      </c>
      <c r="J1397" s="21">
        <v>1.42</v>
      </c>
      <c r="K1397" s="21" t="s">
        <v>20</v>
      </c>
      <c r="L1397">
        <f t="shared" si="21"/>
        <v>2</v>
      </c>
      <c r="M1397">
        <f>MATCH(H:H,价格表!$B$4:$B$35,0)</f>
        <v>26</v>
      </c>
      <c r="N1397" s="27">
        <f>IF(J1397&lt;=0.3,INDEX(价格表!$B$4:$I$31,M1397,2),IF(AND(J1397&gt;0.3,J1397&lt;=1),INDEX(价格表!$B$4:$I$31,M1397,3),IF(AND(J1397&gt;1,J1397&lt;=2.2),INDEX(价格表!$B$4:$I$31,M1397,4),IF(AND(J1397&gt;2.2,J1397&lt;=3.3),INDEX(价格表!$B$4:$I$31,M1397,5),IF(AND(J1397&gt;3.3,J1397&lt;=4),INDEX(价格表!$B$4:$I$31,M1397,6),IF(AND(J1397&gt;4,J1397&lt;=5.5),INDEX(价格表!$B$4:$I$31,M1397,7),IF(J1397&gt;5.5,2.6+INDEX(价格表!$B$4:$I$31,M1397,8)*L1397)))))))</f>
        <v>2.15</v>
      </c>
    </row>
    <row r="1398" spans="1:14">
      <c r="A1398" s="20">
        <v>4310937979318</v>
      </c>
      <c r="B1398" s="18" t="s">
        <v>16</v>
      </c>
      <c r="C1398" s="21">
        <v>20201212</v>
      </c>
      <c r="D1398" s="21">
        <v>610538201209</v>
      </c>
      <c r="E1398" s="21" t="s">
        <v>16</v>
      </c>
      <c r="F1398" s="21">
        <v>20201222</v>
      </c>
      <c r="G1398" s="21" t="s">
        <v>17</v>
      </c>
      <c r="H1398" s="21" t="s">
        <v>302</v>
      </c>
      <c r="I1398" s="21" t="s">
        <v>303</v>
      </c>
      <c r="J1398" s="21">
        <v>2.81</v>
      </c>
      <c r="K1398" s="21" t="s">
        <v>20</v>
      </c>
      <c r="L1398">
        <f t="shared" si="21"/>
        <v>3</v>
      </c>
      <c r="M1398">
        <f>MATCH(H:H,价格表!$B$4:$B$35,0)</f>
        <v>6</v>
      </c>
      <c r="N1398" s="27">
        <f>IF(J1398&lt;=0.3,INDEX(价格表!$B$4:$I$31,M1398,2),IF(AND(J1398&gt;0.3,J1398&lt;=1),INDEX(价格表!$B$4:$I$31,M1398,3),IF(AND(J1398&gt;1,J1398&lt;=2.2),INDEX(价格表!$B$4:$I$31,M1398,4),IF(AND(J1398&gt;2.2,J1398&lt;=3.3),INDEX(价格表!$B$4:$I$31,M1398,5),IF(AND(J1398&gt;3.3,J1398&lt;=4),INDEX(价格表!$B$4:$I$31,M1398,6),IF(AND(J1398&gt;4,J1398&lt;=5.5),INDEX(价格表!$B$4:$I$31,M1398,7),IF(J1398&gt;5.5,2.6+INDEX(价格表!$B$4:$I$31,M1398,8)*L1398)))))))</f>
        <v>3.3</v>
      </c>
    </row>
    <row r="1399" spans="1:14">
      <c r="A1399" s="20">
        <v>4310937979319</v>
      </c>
      <c r="B1399" s="18" t="s">
        <v>16</v>
      </c>
      <c r="C1399" s="21">
        <v>20201212</v>
      </c>
      <c r="D1399" s="21">
        <v>610538201209</v>
      </c>
      <c r="E1399" s="21" t="s">
        <v>16</v>
      </c>
      <c r="F1399" s="21">
        <v>20201222</v>
      </c>
      <c r="G1399" s="21" t="s">
        <v>17</v>
      </c>
      <c r="H1399" s="21" t="s">
        <v>305</v>
      </c>
      <c r="I1399" s="21" t="s">
        <v>319</v>
      </c>
      <c r="J1399" s="21">
        <v>1.45</v>
      </c>
      <c r="K1399" s="21" t="s">
        <v>20</v>
      </c>
      <c r="L1399">
        <f t="shared" si="21"/>
        <v>2</v>
      </c>
      <c r="M1399">
        <f>MATCH(H:H,价格表!$B$4:$B$35,0)</f>
        <v>26</v>
      </c>
      <c r="N1399" s="27">
        <f>IF(J1399&lt;=0.3,INDEX(价格表!$B$4:$I$31,M1399,2),IF(AND(J1399&gt;0.3,J1399&lt;=1),INDEX(价格表!$B$4:$I$31,M1399,3),IF(AND(J1399&gt;1,J1399&lt;=2.2),INDEX(价格表!$B$4:$I$31,M1399,4),IF(AND(J1399&gt;2.2,J1399&lt;=3.3),INDEX(价格表!$B$4:$I$31,M1399,5),IF(AND(J1399&gt;3.3,J1399&lt;=4),INDEX(价格表!$B$4:$I$31,M1399,6),IF(AND(J1399&gt;4,J1399&lt;=5.5),INDEX(价格表!$B$4:$I$31,M1399,7),IF(J1399&gt;5.5,2.6+INDEX(价格表!$B$4:$I$31,M1399,8)*L1399)))))))</f>
        <v>2.15</v>
      </c>
    </row>
    <row r="1400" spans="1:14">
      <c r="A1400" s="20">
        <v>4310937979322</v>
      </c>
      <c r="B1400" s="18" t="s">
        <v>16</v>
      </c>
      <c r="C1400" s="21">
        <v>20201212</v>
      </c>
      <c r="D1400" s="21">
        <v>610538201209</v>
      </c>
      <c r="E1400" s="21" t="s">
        <v>16</v>
      </c>
      <c r="F1400" s="21">
        <v>20201222</v>
      </c>
      <c r="G1400" s="21" t="s">
        <v>17</v>
      </c>
      <c r="H1400" s="21" t="s">
        <v>294</v>
      </c>
      <c r="I1400" s="21" t="s">
        <v>295</v>
      </c>
      <c r="J1400" s="21">
        <v>2.84</v>
      </c>
      <c r="K1400" s="21" t="s">
        <v>20</v>
      </c>
      <c r="L1400">
        <f t="shared" si="21"/>
        <v>3</v>
      </c>
      <c r="M1400">
        <f>MATCH(H:H,价格表!$B$4:$B$35,0)</f>
        <v>18</v>
      </c>
      <c r="N1400" s="27">
        <f>IF(J1400&lt;=0.3,INDEX(价格表!$B$4:$I$31,M1400,2),IF(AND(J1400&gt;0.3,J1400&lt;=1),INDEX(价格表!$B$4:$I$31,M1400,3),IF(AND(J1400&gt;1,J1400&lt;=2.2),INDEX(价格表!$B$4:$I$31,M1400,4),IF(AND(J1400&gt;2.2,J1400&lt;=3.3),INDEX(价格表!$B$4:$I$31,M1400,5),IF(AND(J1400&gt;3.3,J1400&lt;=4),INDEX(价格表!$B$4:$I$31,M1400,6),IF(AND(J1400&gt;4,J1400&lt;=5.5),INDEX(价格表!$B$4:$I$31,M1400,7),IF(J1400&gt;5.5,2.6+INDEX(价格表!$B$4:$I$31,M1400,8)*L1400)))))))</f>
        <v>3.6</v>
      </c>
    </row>
    <row r="1401" spans="1:14">
      <c r="A1401" s="20">
        <v>4310937982814</v>
      </c>
      <c r="B1401" s="18" t="s">
        <v>16</v>
      </c>
      <c r="C1401" s="21">
        <v>20201212</v>
      </c>
      <c r="D1401" s="21">
        <v>610538201209</v>
      </c>
      <c r="E1401" s="21" t="s">
        <v>16</v>
      </c>
      <c r="F1401" s="21">
        <v>20201222</v>
      </c>
      <c r="G1401" s="21" t="s">
        <v>17</v>
      </c>
      <c r="H1401" s="21" t="s">
        <v>302</v>
      </c>
      <c r="I1401" s="21" t="s">
        <v>303</v>
      </c>
      <c r="J1401" s="21">
        <v>1.46</v>
      </c>
      <c r="K1401" s="21" t="s">
        <v>20</v>
      </c>
      <c r="L1401">
        <f t="shared" si="21"/>
        <v>2</v>
      </c>
      <c r="M1401">
        <f>MATCH(H:H,价格表!$B$4:$B$35,0)</f>
        <v>6</v>
      </c>
      <c r="N1401" s="27">
        <f>IF(J1401&lt;=0.3,INDEX(价格表!$B$4:$I$31,M1401,2),IF(AND(J1401&gt;0.3,J1401&lt;=1),INDEX(价格表!$B$4:$I$31,M1401,3),IF(AND(J1401&gt;1,J1401&lt;=2.2),INDEX(价格表!$B$4:$I$31,M1401,4),IF(AND(J1401&gt;2.2,J1401&lt;=3.3),INDEX(价格表!$B$4:$I$31,M1401,5),IF(AND(J1401&gt;3.3,J1401&lt;=4),INDEX(价格表!$B$4:$I$31,M1401,6),IF(AND(J1401&gt;4,J1401&lt;=5.5),INDEX(价格表!$B$4:$I$31,M1401,7),IF(J1401&gt;5.5,2.6+INDEX(价格表!$B$4:$I$31,M1401,8)*L1401)))))))</f>
        <v>2.95</v>
      </c>
    </row>
    <row r="1402" spans="1:14">
      <c r="A1402" s="20">
        <v>4310937982885</v>
      </c>
      <c r="B1402" s="18" t="s">
        <v>16</v>
      </c>
      <c r="C1402" s="21">
        <v>20201212</v>
      </c>
      <c r="D1402" s="21">
        <v>610538201209</v>
      </c>
      <c r="E1402" s="21" t="s">
        <v>16</v>
      </c>
      <c r="F1402" s="21">
        <v>20201222</v>
      </c>
      <c r="G1402" s="21" t="s">
        <v>17</v>
      </c>
      <c r="H1402" s="21" t="s">
        <v>294</v>
      </c>
      <c r="I1402" s="21" t="s">
        <v>295</v>
      </c>
      <c r="J1402" s="21">
        <v>1.47</v>
      </c>
      <c r="K1402" s="21" t="s">
        <v>20</v>
      </c>
      <c r="L1402">
        <f t="shared" si="21"/>
        <v>2</v>
      </c>
      <c r="M1402">
        <f>MATCH(H:H,价格表!$B$4:$B$35,0)</f>
        <v>18</v>
      </c>
      <c r="N1402" s="27">
        <f>IF(J1402&lt;=0.3,INDEX(价格表!$B$4:$I$31,M1402,2),IF(AND(J1402&gt;0.3,J1402&lt;=1),INDEX(价格表!$B$4:$I$31,M1402,3),IF(AND(J1402&gt;1,J1402&lt;=2.2),INDEX(价格表!$B$4:$I$31,M1402,4),IF(AND(J1402&gt;2.2,J1402&lt;=3.3),INDEX(价格表!$B$4:$I$31,M1402,5),IF(AND(J1402&gt;3.3,J1402&lt;=4),INDEX(价格表!$B$4:$I$31,M1402,6),IF(AND(J1402&gt;4,J1402&lt;=5.5),INDEX(价格表!$B$4:$I$31,M1402,7),IF(J1402&gt;5.5,2.6+INDEX(价格表!$B$4:$I$31,M1402,8)*L1402)))))))</f>
        <v>3.25</v>
      </c>
    </row>
    <row r="1403" spans="1:14">
      <c r="A1403" s="20">
        <v>4310937982890</v>
      </c>
      <c r="B1403" s="18" t="s">
        <v>16</v>
      </c>
      <c r="C1403" s="21">
        <v>20201212</v>
      </c>
      <c r="D1403" s="21">
        <v>610538201209</v>
      </c>
      <c r="E1403" s="21" t="s">
        <v>16</v>
      </c>
      <c r="F1403" s="21">
        <v>20201222</v>
      </c>
      <c r="G1403" s="21" t="s">
        <v>17</v>
      </c>
      <c r="H1403" s="21" t="s">
        <v>308</v>
      </c>
      <c r="I1403" s="21" t="s">
        <v>315</v>
      </c>
      <c r="J1403" s="21">
        <v>1.42</v>
      </c>
      <c r="K1403" s="21" t="s">
        <v>20</v>
      </c>
      <c r="L1403">
        <f t="shared" si="21"/>
        <v>2</v>
      </c>
      <c r="M1403">
        <f>MATCH(H:H,价格表!$B$4:$B$35,0)</f>
        <v>27</v>
      </c>
      <c r="N1403" s="27">
        <f>IF(J1403&lt;=0.3,INDEX(价格表!$B$4:$I$31,M1403,2),IF(AND(J1403&gt;0.3,J1403&lt;=1),INDEX(价格表!$B$4:$I$31,M1403,3),IF(AND(J1403&gt;1,J1403&lt;=2.2),INDEX(价格表!$B$4:$I$31,M1403,4),IF(AND(J1403&gt;2.2,J1403&lt;=3.3),INDEX(价格表!$B$4:$I$31,M1403,5),IF(AND(J1403&gt;3.3,J1403&lt;=4),INDEX(价格表!$B$4:$I$31,M1403,6),IF(AND(J1403&gt;4,J1403&lt;=5.5),INDEX(价格表!$B$4:$I$31,M1403,7),IF(J1403&gt;5.5,2.6+INDEX(价格表!$B$4:$I$31,M1403,8)*L1403)))))))</f>
        <v>2.15</v>
      </c>
    </row>
    <row r="1404" spans="1:14">
      <c r="A1404" s="20">
        <v>4310937983428</v>
      </c>
      <c r="B1404" s="18" t="s">
        <v>16</v>
      </c>
      <c r="C1404" s="21">
        <v>20201212</v>
      </c>
      <c r="D1404" s="21">
        <v>610538201209</v>
      </c>
      <c r="E1404" s="21" t="s">
        <v>16</v>
      </c>
      <c r="F1404" s="21">
        <v>20201222</v>
      </c>
      <c r="G1404" s="21" t="s">
        <v>17</v>
      </c>
      <c r="H1404" s="21" t="s">
        <v>298</v>
      </c>
      <c r="I1404" s="21" t="s">
        <v>320</v>
      </c>
      <c r="J1404" s="21">
        <v>1.44</v>
      </c>
      <c r="K1404" s="21" t="s">
        <v>20</v>
      </c>
      <c r="L1404">
        <f t="shared" si="21"/>
        <v>2</v>
      </c>
      <c r="M1404">
        <f>MATCH(H:H,价格表!$B$4:$B$35,0)</f>
        <v>29</v>
      </c>
      <c r="N1404" s="27">
        <f>L1404*8+3</f>
        <v>19</v>
      </c>
    </row>
    <row r="1405" spans="1:14">
      <c r="A1405" s="20">
        <v>4310937983429</v>
      </c>
      <c r="B1405" s="18" t="s">
        <v>16</v>
      </c>
      <c r="C1405" s="21">
        <v>20201212</v>
      </c>
      <c r="D1405" s="21">
        <v>610538201209</v>
      </c>
      <c r="E1405" s="21" t="s">
        <v>16</v>
      </c>
      <c r="F1405" s="21">
        <v>20201222</v>
      </c>
      <c r="G1405" s="21" t="s">
        <v>17</v>
      </c>
      <c r="H1405" s="21" t="s">
        <v>294</v>
      </c>
      <c r="I1405" s="21" t="s">
        <v>295</v>
      </c>
      <c r="J1405" s="21">
        <v>1.46</v>
      </c>
      <c r="K1405" s="21" t="s">
        <v>20</v>
      </c>
      <c r="L1405">
        <f t="shared" si="21"/>
        <v>2</v>
      </c>
      <c r="M1405">
        <f>MATCH(H:H,价格表!$B$4:$B$35,0)</f>
        <v>18</v>
      </c>
      <c r="N1405" s="27">
        <f>IF(J1405&lt;=0.3,INDEX(价格表!$B$4:$I$31,M1405,2),IF(AND(J1405&gt;0.3,J1405&lt;=1),INDEX(价格表!$B$4:$I$31,M1405,3),IF(AND(J1405&gt;1,J1405&lt;=2.2),INDEX(价格表!$B$4:$I$31,M1405,4),IF(AND(J1405&gt;2.2,J1405&lt;=3.3),INDEX(价格表!$B$4:$I$31,M1405,5),IF(AND(J1405&gt;3.3,J1405&lt;=4),INDEX(价格表!$B$4:$I$31,M1405,6),IF(AND(J1405&gt;4,J1405&lt;=5.5),INDEX(价格表!$B$4:$I$31,M1405,7),IF(J1405&gt;5.5,2.6+INDEX(价格表!$B$4:$I$31,M1405,8)*L1405)))))))</f>
        <v>3.25</v>
      </c>
    </row>
    <row r="1406" spans="1:14">
      <c r="A1406" s="20">
        <v>4310937983983</v>
      </c>
      <c r="B1406" s="18" t="s">
        <v>16</v>
      </c>
      <c r="C1406" s="21">
        <v>20201212</v>
      </c>
      <c r="D1406" s="21">
        <v>610538201209</v>
      </c>
      <c r="E1406" s="21" t="s">
        <v>16</v>
      </c>
      <c r="F1406" s="21">
        <v>20201222</v>
      </c>
      <c r="G1406" s="21" t="s">
        <v>17</v>
      </c>
      <c r="H1406" s="21" t="s">
        <v>296</v>
      </c>
      <c r="I1406" s="21" t="s">
        <v>297</v>
      </c>
      <c r="J1406" s="21">
        <v>1.45</v>
      </c>
      <c r="K1406" s="21" t="s">
        <v>20</v>
      </c>
      <c r="L1406">
        <f t="shared" si="21"/>
        <v>2</v>
      </c>
      <c r="M1406">
        <f>MATCH(H:H,价格表!$B$4:$B$35,0)</f>
        <v>8</v>
      </c>
      <c r="N1406" s="27">
        <f>IF(J1406&lt;=0.3,INDEX(价格表!$B$4:$I$31,M1406,2),IF(AND(J1406&gt;0.3,J1406&lt;=1),INDEX(价格表!$B$4:$I$31,M1406,3),IF(AND(J1406&gt;1,J1406&lt;=2.2),INDEX(价格表!$B$4:$I$31,M1406,4),IF(AND(J1406&gt;2.2,J1406&lt;=3.3),INDEX(价格表!$B$4:$I$31,M1406,5),IF(AND(J1406&gt;3.3,J1406&lt;=4),INDEX(价格表!$B$4:$I$31,M1406,6),IF(AND(J1406&gt;4,J1406&lt;=5.5),INDEX(价格表!$B$4:$I$31,M1406,7),IF(J1406&gt;5.5,2.6+INDEX(价格表!$B$4:$I$31,M1406,8)*L1406)))))))</f>
        <v>2.95</v>
      </c>
    </row>
    <row r="1407" spans="1:14">
      <c r="A1407" s="20">
        <v>4310937983985</v>
      </c>
      <c r="B1407" s="18" t="s">
        <v>16</v>
      </c>
      <c r="C1407" s="21">
        <v>20201212</v>
      </c>
      <c r="D1407" s="21">
        <v>610538201209</v>
      </c>
      <c r="E1407" s="21" t="s">
        <v>16</v>
      </c>
      <c r="F1407" s="21">
        <v>20201222</v>
      </c>
      <c r="G1407" s="21" t="s">
        <v>17</v>
      </c>
      <c r="H1407" s="21" t="s">
        <v>296</v>
      </c>
      <c r="I1407" s="21" t="s">
        <v>297</v>
      </c>
      <c r="J1407" s="21">
        <v>1.45</v>
      </c>
      <c r="K1407" s="21" t="s">
        <v>20</v>
      </c>
      <c r="L1407">
        <f t="shared" si="21"/>
        <v>2</v>
      </c>
      <c r="M1407">
        <f>MATCH(H:H,价格表!$B$4:$B$35,0)</f>
        <v>8</v>
      </c>
      <c r="N1407" s="27">
        <f>IF(J1407&lt;=0.3,INDEX(价格表!$B$4:$I$31,M1407,2),IF(AND(J1407&gt;0.3,J1407&lt;=1),INDEX(价格表!$B$4:$I$31,M1407,3),IF(AND(J1407&gt;1,J1407&lt;=2.2),INDEX(价格表!$B$4:$I$31,M1407,4),IF(AND(J1407&gt;2.2,J1407&lt;=3.3),INDEX(价格表!$B$4:$I$31,M1407,5),IF(AND(J1407&gt;3.3,J1407&lt;=4),INDEX(价格表!$B$4:$I$31,M1407,6),IF(AND(J1407&gt;4,J1407&lt;=5.5),INDEX(价格表!$B$4:$I$31,M1407,7),IF(J1407&gt;5.5,2.6+INDEX(价格表!$B$4:$I$31,M1407,8)*L1407)))))))</f>
        <v>2.95</v>
      </c>
    </row>
    <row r="1408" spans="1:14">
      <c r="A1408" s="20">
        <v>4310937984019</v>
      </c>
      <c r="B1408" s="18" t="s">
        <v>16</v>
      </c>
      <c r="C1408" s="21">
        <v>20201212</v>
      </c>
      <c r="D1408" s="21">
        <v>610538201209</v>
      </c>
      <c r="E1408" s="21" t="s">
        <v>16</v>
      </c>
      <c r="F1408" s="21">
        <v>20201222</v>
      </c>
      <c r="G1408" s="21" t="s">
        <v>17</v>
      </c>
      <c r="H1408" s="21" t="s">
        <v>298</v>
      </c>
      <c r="I1408" s="21" t="s">
        <v>300</v>
      </c>
      <c r="J1408" s="21">
        <v>1.47</v>
      </c>
      <c r="K1408" s="21" t="s">
        <v>20</v>
      </c>
      <c r="L1408">
        <f t="shared" si="21"/>
        <v>2</v>
      </c>
      <c r="M1408">
        <f>MATCH(H:H,价格表!$B$4:$B$35,0)</f>
        <v>29</v>
      </c>
      <c r="N1408" s="27">
        <f>L1408*5+3</f>
        <v>13</v>
      </c>
    </row>
    <row r="1409" spans="1:14">
      <c r="A1409" s="20">
        <v>4310937985386</v>
      </c>
      <c r="B1409" s="18" t="s">
        <v>16</v>
      </c>
      <c r="C1409" s="21">
        <v>20201212</v>
      </c>
      <c r="D1409" s="21">
        <v>610538201209</v>
      </c>
      <c r="E1409" s="21" t="s">
        <v>16</v>
      </c>
      <c r="F1409" s="21">
        <v>20201222</v>
      </c>
      <c r="G1409" s="21" t="s">
        <v>17</v>
      </c>
      <c r="H1409" s="21" t="s">
        <v>305</v>
      </c>
      <c r="I1409" s="21" t="s">
        <v>311</v>
      </c>
      <c r="J1409" s="21">
        <v>1.45</v>
      </c>
      <c r="K1409" s="21" t="s">
        <v>20</v>
      </c>
      <c r="L1409">
        <f t="shared" si="21"/>
        <v>2</v>
      </c>
      <c r="M1409">
        <f>MATCH(H:H,价格表!$B$4:$B$35,0)</f>
        <v>26</v>
      </c>
      <c r="N1409" s="27">
        <f>IF(J1409&lt;=0.3,INDEX(价格表!$B$4:$I$31,M1409,2),IF(AND(J1409&gt;0.3,J1409&lt;=1),INDEX(价格表!$B$4:$I$31,M1409,3),IF(AND(J1409&gt;1,J1409&lt;=2.2),INDEX(价格表!$B$4:$I$31,M1409,4),IF(AND(J1409&gt;2.2,J1409&lt;=3.3),INDEX(价格表!$B$4:$I$31,M1409,5),IF(AND(J1409&gt;3.3,J1409&lt;=4),INDEX(价格表!$B$4:$I$31,M1409,6),IF(AND(J1409&gt;4,J1409&lt;=5.5),INDEX(价格表!$B$4:$I$31,M1409,7),IF(J1409&gt;5.5,2.6+INDEX(价格表!$B$4:$I$31,M1409,8)*L1409)))))))</f>
        <v>2.15</v>
      </c>
    </row>
    <row r="1410" spans="1:14">
      <c r="A1410" s="20">
        <v>4310937985432</v>
      </c>
      <c r="B1410" s="18" t="s">
        <v>16</v>
      </c>
      <c r="C1410" s="21">
        <v>20201212</v>
      </c>
      <c r="D1410" s="21">
        <v>610538201209</v>
      </c>
      <c r="E1410" s="21" t="s">
        <v>16</v>
      </c>
      <c r="F1410" s="21">
        <v>20201222</v>
      </c>
      <c r="G1410" s="21" t="s">
        <v>17</v>
      </c>
      <c r="H1410" s="21" t="s">
        <v>296</v>
      </c>
      <c r="I1410" s="21" t="s">
        <v>297</v>
      </c>
      <c r="J1410" s="21">
        <v>1.52</v>
      </c>
      <c r="K1410" s="21" t="s">
        <v>20</v>
      </c>
      <c r="L1410">
        <f t="shared" si="21"/>
        <v>2</v>
      </c>
      <c r="M1410">
        <f>MATCH(H:H,价格表!$B$4:$B$35,0)</f>
        <v>8</v>
      </c>
      <c r="N1410" s="27">
        <f>IF(J1410&lt;=0.3,INDEX(价格表!$B$4:$I$31,M1410,2),IF(AND(J1410&gt;0.3,J1410&lt;=1),INDEX(价格表!$B$4:$I$31,M1410,3),IF(AND(J1410&gt;1,J1410&lt;=2.2),INDEX(价格表!$B$4:$I$31,M1410,4),IF(AND(J1410&gt;2.2,J1410&lt;=3.3),INDEX(价格表!$B$4:$I$31,M1410,5),IF(AND(J1410&gt;3.3,J1410&lt;=4),INDEX(价格表!$B$4:$I$31,M1410,6),IF(AND(J1410&gt;4,J1410&lt;=5.5),INDEX(价格表!$B$4:$I$31,M1410,7),IF(J1410&gt;5.5,2.6+INDEX(价格表!$B$4:$I$31,M1410,8)*L1410)))))))</f>
        <v>2.95</v>
      </c>
    </row>
    <row r="1411" spans="1:14">
      <c r="A1411" s="20">
        <v>4310937986663</v>
      </c>
      <c r="B1411" s="18" t="s">
        <v>16</v>
      </c>
      <c r="C1411" s="21">
        <v>20201212</v>
      </c>
      <c r="D1411" s="21">
        <v>610538201209</v>
      </c>
      <c r="E1411" s="21" t="s">
        <v>16</v>
      </c>
      <c r="F1411" s="21">
        <v>20201222</v>
      </c>
      <c r="G1411" s="21" t="s">
        <v>17</v>
      </c>
      <c r="H1411" s="21" t="s">
        <v>296</v>
      </c>
      <c r="I1411" s="21" t="s">
        <v>297</v>
      </c>
      <c r="J1411" s="21">
        <v>1.44</v>
      </c>
      <c r="K1411" s="21" t="s">
        <v>20</v>
      </c>
      <c r="L1411">
        <f t="shared" si="21"/>
        <v>2</v>
      </c>
      <c r="M1411">
        <f>MATCH(H:H,价格表!$B$4:$B$35,0)</f>
        <v>8</v>
      </c>
      <c r="N1411" s="27">
        <f>IF(J1411&lt;=0.3,INDEX(价格表!$B$4:$I$31,M1411,2),IF(AND(J1411&gt;0.3,J1411&lt;=1),INDEX(价格表!$B$4:$I$31,M1411,3),IF(AND(J1411&gt;1,J1411&lt;=2.2),INDEX(价格表!$B$4:$I$31,M1411,4),IF(AND(J1411&gt;2.2,J1411&lt;=3.3),INDEX(价格表!$B$4:$I$31,M1411,5),IF(AND(J1411&gt;3.3,J1411&lt;=4),INDEX(价格表!$B$4:$I$31,M1411,6),IF(AND(J1411&gt;4,J1411&lt;=5.5),INDEX(价格表!$B$4:$I$31,M1411,7),IF(J1411&gt;5.5,2.6+INDEX(价格表!$B$4:$I$31,M1411,8)*L1411)))))))</f>
        <v>2.95</v>
      </c>
    </row>
    <row r="1412" spans="1:14">
      <c r="A1412" s="20">
        <v>4310937986669</v>
      </c>
      <c r="B1412" s="18" t="s">
        <v>16</v>
      </c>
      <c r="C1412" s="21">
        <v>20201212</v>
      </c>
      <c r="D1412" s="21">
        <v>610538201209</v>
      </c>
      <c r="E1412" s="21" t="s">
        <v>16</v>
      </c>
      <c r="F1412" s="21">
        <v>20201222</v>
      </c>
      <c r="G1412" s="21" t="s">
        <v>17</v>
      </c>
      <c r="H1412" s="21" t="s">
        <v>302</v>
      </c>
      <c r="I1412" s="21" t="s">
        <v>303</v>
      </c>
      <c r="J1412" s="21">
        <v>1.48</v>
      </c>
      <c r="K1412" s="21" t="s">
        <v>20</v>
      </c>
      <c r="L1412">
        <f t="shared" ref="L1412:L1475" si="22">ROUNDUP(J1412,0)</f>
        <v>2</v>
      </c>
      <c r="M1412">
        <f>MATCH(H:H,价格表!$B$4:$B$35,0)</f>
        <v>6</v>
      </c>
      <c r="N1412" s="27">
        <f>IF(J1412&lt;=0.3,INDEX(价格表!$B$4:$I$31,M1412,2),IF(AND(J1412&gt;0.3,J1412&lt;=1),INDEX(价格表!$B$4:$I$31,M1412,3),IF(AND(J1412&gt;1,J1412&lt;=2.2),INDEX(价格表!$B$4:$I$31,M1412,4),IF(AND(J1412&gt;2.2,J1412&lt;=3.3),INDEX(价格表!$B$4:$I$31,M1412,5),IF(AND(J1412&gt;3.3,J1412&lt;=4),INDEX(价格表!$B$4:$I$31,M1412,6),IF(AND(J1412&gt;4,J1412&lt;=5.5),INDEX(价格表!$B$4:$I$31,M1412,7),IF(J1412&gt;5.5,2.6+INDEX(价格表!$B$4:$I$31,M1412,8)*L1412)))))))</f>
        <v>2.95</v>
      </c>
    </row>
    <row r="1413" spans="1:14">
      <c r="A1413" s="20">
        <v>4310937997774</v>
      </c>
      <c r="B1413" s="18" t="s">
        <v>16</v>
      </c>
      <c r="C1413" s="21">
        <v>20201212</v>
      </c>
      <c r="D1413" s="21">
        <v>610538201209</v>
      </c>
      <c r="E1413" s="21" t="s">
        <v>16</v>
      </c>
      <c r="F1413" s="21">
        <v>20201222</v>
      </c>
      <c r="G1413" s="21" t="s">
        <v>17</v>
      </c>
      <c r="H1413" s="21" t="s">
        <v>302</v>
      </c>
      <c r="I1413" s="21" t="s">
        <v>303</v>
      </c>
      <c r="J1413" s="21">
        <v>1.46</v>
      </c>
      <c r="K1413" s="21" t="s">
        <v>20</v>
      </c>
      <c r="L1413">
        <f t="shared" si="22"/>
        <v>2</v>
      </c>
      <c r="M1413">
        <f>MATCH(H:H,价格表!$B$4:$B$35,0)</f>
        <v>6</v>
      </c>
      <c r="N1413" s="27">
        <f>IF(J1413&lt;=0.3,INDEX(价格表!$B$4:$I$31,M1413,2),IF(AND(J1413&gt;0.3,J1413&lt;=1),INDEX(价格表!$B$4:$I$31,M1413,3),IF(AND(J1413&gt;1,J1413&lt;=2.2),INDEX(价格表!$B$4:$I$31,M1413,4),IF(AND(J1413&gt;2.2,J1413&lt;=3.3),INDEX(价格表!$B$4:$I$31,M1413,5),IF(AND(J1413&gt;3.3,J1413&lt;=4),INDEX(价格表!$B$4:$I$31,M1413,6),IF(AND(J1413&gt;4,J1413&lt;=5.5),INDEX(价格表!$B$4:$I$31,M1413,7),IF(J1413&gt;5.5,2.6+INDEX(价格表!$B$4:$I$31,M1413,8)*L1413)))))))</f>
        <v>2.95</v>
      </c>
    </row>
    <row r="1414" spans="1:14">
      <c r="A1414" s="20">
        <v>4310937998449</v>
      </c>
      <c r="B1414" s="18" t="s">
        <v>16</v>
      </c>
      <c r="C1414" s="21">
        <v>20201212</v>
      </c>
      <c r="D1414" s="21">
        <v>610538201209</v>
      </c>
      <c r="E1414" s="21" t="s">
        <v>16</v>
      </c>
      <c r="F1414" s="21">
        <v>20201222</v>
      </c>
      <c r="G1414" s="21" t="s">
        <v>17</v>
      </c>
      <c r="H1414" s="21" t="s">
        <v>302</v>
      </c>
      <c r="I1414" s="21" t="s">
        <v>303</v>
      </c>
      <c r="J1414" s="21">
        <v>1.45</v>
      </c>
      <c r="K1414" s="21" t="s">
        <v>20</v>
      </c>
      <c r="L1414">
        <f t="shared" si="22"/>
        <v>2</v>
      </c>
      <c r="M1414">
        <f>MATCH(H:H,价格表!$B$4:$B$35,0)</f>
        <v>6</v>
      </c>
      <c r="N1414" s="27">
        <f>IF(J1414&lt;=0.3,INDEX(价格表!$B$4:$I$31,M1414,2),IF(AND(J1414&gt;0.3,J1414&lt;=1),INDEX(价格表!$B$4:$I$31,M1414,3),IF(AND(J1414&gt;1,J1414&lt;=2.2),INDEX(价格表!$B$4:$I$31,M1414,4),IF(AND(J1414&gt;2.2,J1414&lt;=3.3),INDEX(价格表!$B$4:$I$31,M1414,5),IF(AND(J1414&gt;3.3,J1414&lt;=4),INDEX(价格表!$B$4:$I$31,M1414,6),IF(AND(J1414&gt;4,J1414&lt;=5.5),INDEX(价格表!$B$4:$I$31,M1414,7),IF(J1414&gt;5.5,2.6+INDEX(价格表!$B$4:$I$31,M1414,8)*L1414)))))))</f>
        <v>2.95</v>
      </c>
    </row>
    <row r="1415" spans="1:14">
      <c r="A1415" s="20">
        <v>4310937998451</v>
      </c>
      <c r="B1415" s="18" t="s">
        <v>16</v>
      </c>
      <c r="C1415" s="21">
        <v>20201212</v>
      </c>
      <c r="D1415" s="21">
        <v>610538201209</v>
      </c>
      <c r="E1415" s="21" t="s">
        <v>16</v>
      </c>
      <c r="F1415" s="21">
        <v>20201222</v>
      </c>
      <c r="G1415" s="21" t="s">
        <v>17</v>
      </c>
      <c r="H1415" s="21" t="s">
        <v>294</v>
      </c>
      <c r="I1415" s="21" t="s">
        <v>295</v>
      </c>
      <c r="J1415" s="21">
        <v>1.45</v>
      </c>
      <c r="K1415" s="21" t="s">
        <v>20</v>
      </c>
      <c r="L1415">
        <f t="shared" si="22"/>
        <v>2</v>
      </c>
      <c r="M1415">
        <f>MATCH(H:H,价格表!$B$4:$B$35,0)</f>
        <v>18</v>
      </c>
      <c r="N1415" s="27">
        <f>IF(J1415&lt;=0.3,INDEX(价格表!$B$4:$I$31,M1415,2),IF(AND(J1415&gt;0.3,J1415&lt;=1),INDEX(价格表!$B$4:$I$31,M1415,3),IF(AND(J1415&gt;1,J1415&lt;=2.2),INDEX(价格表!$B$4:$I$31,M1415,4),IF(AND(J1415&gt;2.2,J1415&lt;=3.3),INDEX(价格表!$B$4:$I$31,M1415,5),IF(AND(J1415&gt;3.3,J1415&lt;=4),INDEX(价格表!$B$4:$I$31,M1415,6),IF(AND(J1415&gt;4,J1415&lt;=5.5),INDEX(价格表!$B$4:$I$31,M1415,7),IF(J1415&gt;5.5,2.6+INDEX(价格表!$B$4:$I$31,M1415,8)*L1415)))))))</f>
        <v>3.25</v>
      </c>
    </row>
    <row r="1416" spans="1:14">
      <c r="A1416" s="20">
        <v>4310937998454</v>
      </c>
      <c r="B1416" s="18" t="s">
        <v>16</v>
      </c>
      <c r="C1416" s="21">
        <v>20201212</v>
      </c>
      <c r="D1416" s="21">
        <v>610538201209</v>
      </c>
      <c r="E1416" s="21" t="s">
        <v>16</v>
      </c>
      <c r="F1416" s="21">
        <v>20201222</v>
      </c>
      <c r="G1416" s="21" t="s">
        <v>17</v>
      </c>
      <c r="H1416" s="21" t="s">
        <v>298</v>
      </c>
      <c r="I1416" s="21" t="s">
        <v>300</v>
      </c>
      <c r="J1416" s="21">
        <v>1.46</v>
      </c>
      <c r="K1416" s="21" t="s">
        <v>20</v>
      </c>
      <c r="L1416">
        <f t="shared" si="22"/>
        <v>2</v>
      </c>
      <c r="M1416">
        <f>MATCH(H:H,价格表!$B$4:$B$35,0)</f>
        <v>29</v>
      </c>
      <c r="N1416" s="27">
        <f>L1416*5+3</f>
        <v>13</v>
      </c>
    </row>
    <row r="1417" spans="1:14">
      <c r="A1417" s="20">
        <v>4310937999701</v>
      </c>
      <c r="B1417" s="18" t="s">
        <v>16</v>
      </c>
      <c r="C1417" s="21">
        <v>20201212</v>
      </c>
      <c r="D1417" s="21">
        <v>610538201209</v>
      </c>
      <c r="E1417" s="21" t="s">
        <v>16</v>
      </c>
      <c r="F1417" s="21">
        <v>20201222</v>
      </c>
      <c r="G1417" s="21" t="s">
        <v>17</v>
      </c>
      <c r="H1417" s="21" t="s">
        <v>302</v>
      </c>
      <c r="I1417" s="21" t="s">
        <v>303</v>
      </c>
      <c r="J1417" s="21">
        <v>1.68</v>
      </c>
      <c r="K1417" s="21" t="s">
        <v>20</v>
      </c>
      <c r="L1417">
        <f t="shared" si="22"/>
        <v>2</v>
      </c>
      <c r="M1417">
        <f>MATCH(H:H,价格表!$B$4:$B$35,0)</f>
        <v>6</v>
      </c>
      <c r="N1417" s="27">
        <f>IF(J1417&lt;=0.3,INDEX(价格表!$B$4:$I$31,M1417,2),IF(AND(J1417&gt;0.3,J1417&lt;=1),INDEX(价格表!$B$4:$I$31,M1417,3),IF(AND(J1417&gt;1,J1417&lt;=2.2),INDEX(价格表!$B$4:$I$31,M1417,4),IF(AND(J1417&gt;2.2,J1417&lt;=3.3),INDEX(价格表!$B$4:$I$31,M1417,5),IF(AND(J1417&gt;3.3,J1417&lt;=4),INDEX(价格表!$B$4:$I$31,M1417,6),IF(AND(J1417&gt;4,J1417&lt;=5.5),INDEX(价格表!$B$4:$I$31,M1417,7),IF(J1417&gt;5.5,2.6+INDEX(价格表!$B$4:$I$31,M1417,8)*L1417)))))))</f>
        <v>2.95</v>
      </c>
    </row>
    <row r="1418" spans="1:14">
      <c r="A1418" s="20">
        <v>4310938000294</v>
      </c>
      <c r="B1418" s="18" t="s">
        <v>16</v>
      </c>
      <c r="C1418" s="21">
        <v>20201212</v>
      </c>
      <c r="D1418" s="21">
        <v>610538201209</v>
      </c>
      <c r="E1418" s="21" t="s">
        <v>16</v>
      </c>
      <c r="F1418" s="21">
        <v>20201222</v>
      </c>
      <c r="G1418" s="21" t="s">
        <v>17</v>
      </c>
      <c r="H1418" s="21" t="s">
        <v>298</v>
      </c>
      <c r="I1418" s="21" t="s">
        <v>313</v>
      </c>
      <c r="J1418" s="21">
        <v>1.47</v>
      </c>
      <c r="K1418" s="21" t="s">
        <v>20</v>
      </c>
      <c r="L1418">
        <f t="shared" si="22"/>
        <v>2</v>
      </c>
      <c r="M1418">
        <f>MATCH(H:H,价格表!$B$4:$B$35,0)</f>
        <v>29</v>
      </c>
      <c r="N1418" s="27">
        <f>L1418*5+3</f>
        <v>13</v>
      </c>
    </row>
    <row r="1419" spans="1:14">
      <c r="A1419" s="20">
        <v>4310938000296</v>
      </c>
      <c r="B1419" s="18" t="s">
        <v>16</v>
      </c>
      <c r="C1419" s="21">
        <v>20201212</v>
      </c>
      <c r="D1419" s="21">
        <v>610538201209</v>
      </c>
      <c r="E1419" s="21" t="s">
        <v>16</v>
      </c>
      <c r="F1419" s="21">
        <v>20201222</v>
      </c>
      <c r="G1419" s="21" t="s">
        <v>17</v>
      </c>
      <c r="H1419" s="21" t="s">
        <v>302</v>
      </c>
      <c r="I1419" s="21" t="s">
        <v>303</v>
      </c>
      <c r="J1419" s="21">
        <v>1.45</v>
      </c>
      <c r="K1419" s="21" t="s">
        <v>20</v>
      </c>
      <c r="L1419">
        <f t="shared" si="22"/>
        <v>2</v>
      </c>
      <c r="M1419">
        <f>MATCH(H:H,价格表!$B$4:$B$35,0)</f>
        <v>6</v>
      </c>
      <c r="N1419" s="27">
        <f>IF(J1419&lt;=0.3,INDEX(价格表!$B$4:$I$31,M1419,2),IF(AND(J1419&gt;0.3,J1419&lt;=1),INDEX(价格表!$B$4:$I$31,M1419,3),IF(AND(J1419&gt;1,J1419&lt;=2.2),INDEX(价格表!$B$4:$I$31,M1419,4),IF(AND(J1419&gt;2.2,J1419&lt;=3.3),INDEX(价格表!$B$4:$I$31,M1419,5),IF(AND(J1419&gt;3.3,J1419&lt;=4),INDEX(价格表!$B$4:$I$31,M1419,6),IF(AND(J1419&gt;4,J1419&lt;=5.5),INDEX(价格表!$B$4:$I$31,M1419,7),IF(J1419&gt;5.5,2.6+INDEX(价格表!$B$4:$I$31,M1419,8)*L1419)))))))</f>
        <v>2.95</v>
      </c>
    </row>
    <row r="1420" spans="1:14">
      <c r="A1420" s="20">
        <v>4310938000319</v>
      </c>
      <c r="B1420" s="18" t="s">
        <v>16</v>
      </c>
      <c r="C1420" s="21">
        <v>20201212</v>
      </c>
      <c r="D1420" s="21">
        <v>610538201209</v>
      </c>
      <c r="E1420" s="21" t="s">
        <v>16</v>
      </c>
      <c r="F1420" s="21">
        <v>20201222</v>
      </c>
      <c r="G1420" s="21" t="s">
        <v>17</v>
      </c>
      <c r="H1420" s="21" t="s">
        <v>294</v>
      </c>
      <c r="I1420" s="21" t="s">
        <v>295</v>
      </c>
      <c r="J1420" s="21">
        <v>1.45</v>
      </c>
      <c r="K1420" s="21" t="s">
        <v>20</v>
      </c>
      <c r="L1420">
        <f t="shared" si="22"/>
        <v>2</v>
      </c>
      <c r="M1420">
        <f>MATCH(H:H,价格表!$B$4:$B$35,0)</f>
        <v>18</v>
      </c>
      <c r="N1420" s="27">
        <f>IF(J1420&lt;=0.3,INDEX(价格表!$B$4:$I$31,M1420,2),IF(AND(J1420&gt;0.3,J1420&lt;=1),INDEX(价格表!$B$4:$I$31,M1420,3),IF(AND(J1420&gt;1,J1420&lt;=2.2),INDEX(价格表!$B$4:$I$31,M1420,4),IF(AND(J1420&gt;2.2,J1420&lt;=3.3),INDEX(价格表!$B$4:$I$31,M1420,5),IF(AND(J1420&gt;3.3,J1420&lt;=4),INDEX(价格表!$B$4:$I$31,M1420,6),IF(AND(J1420&gt;4,J1420&lt;=5.5),INDEX(价格表!$B$4:$I$31,M1420,7),IF(J1420&gt;5.5,2.6+INDEX(价格表!$B$4:$I$31,M1420,8)*L1420)))))))</f>
        <v>3.25</v>
      </c>
    </row>
    <row r="1421" spans="1:14">
      <c r="A1421" s="20">
        <v>4310938000321</v>
      </c>
      <c r="B1421" s="18" t="s">
        <v>16</v>
      </c>
      <c r="C1421" s="21">
        <v>20201212</v>
      </c>
      <c r="D1421" s="21">
        <v>610538201209</v>
      </c>
      <c r="E1421" s="21" t="s">
        <v>16</v>
      </c>
      <c r="F1421" s="21">
        <v>20201222</v>
      </c>
      <c r="G1421" s="21" t="s">
        <v>17</v>
      </c>
      <c r="H1421" s="21" t="s">
        <v>294</v>
      </c>
      <c r="I1421" s="21" t="s">
        <v>295</v>
      </c>
      <c r="J1421" s="21">
        <v>1.45</v>
      </c>
      <c r="K1421" s="21" t="s">
        <v>20</v>
      </c>
      <c r="L1421">
        <f t="shared" si="22"/>
        <v>2</v>
      </c>
      <c r="M1421">
        <f>MATCH(H:H,价格表!$B$4:$B$35,0)</f>
        <v>18</v>
      </c>
      <c r="N1421" s="27">
        <f>IF(J1421&lt;=0.3,INDEX(价格表!$B$4:$I$31,M1421,2),IF(AND(J1421&gt;0.3,J1421&lt;=1),INDEX(价格表!$B$4:$I$31,M1421,3),IF(AND(J1421&gt;1,J1421&lt;=2.2),INDEX(价格表!$B$4:$I$31,M1421,4),IF(AND(J1421&gt;2.2,J1421&lt;=3.3),INDEX(价格表!$B$4:$I$31,M1421,5),IF(AND(J1421&gt;3.3,J1421&lt;=4),INDEX(价格表!$B$4:$I$31,M1421,6),IF(AND(J1421&gt;4,J1421&lt;=5.5),INDEX(价格表!$B$4:$I$31,M1421,7),IF(J1421&gt;5.5,2.6+INDEX(价格表!$B$4:$I$31,M1421,8)*L1421)))))))</f>
        <v>3.25</v>
      </c>
    </row>
    <row r="1422" spans="1:14">
      <c r="A1422" s="20">
        <v>4310938007032</v>
      </c>
      <c r="B1422" s="18" t="s">
        <v>16</v>
      </c>
      <c r="C1422" s="21">
        <v>20201212</v>
      </c>
      <c r="D1422" s="21">
        <v>610538201209</v>
      </c>
      <c r="E1422" s="21" t="s">
        <v>16</v>
      </c>
      <c r="F1422" s="21">
        <v>20201222</v>
      </c>
      <c r="G1422" s="21" t="s">
        <v>17</v>
      </c>
      <c r="H1422" s="21" t="s">
        <v>302</v>
      </c>
      <c r="I1422" s="21" t="s">
        <v>303</v>
      </c>
      <c r="J1422" s="21">
        <v>1.46</v>
      </c>
      <c r="K1422" s="21" t="s">
        <v>20</v>
      </c>
      <c r="L1422">
        <f t="shared" si="22"/>
        <v>2</v>
      </c>
      <c r="M1422">
        <f>MATCH(H:H,价格表!$B$4:$B$35,0)</f>
        <v>6</v>
      </c>
      <c r="N1422" s="27">
        <f>IF(J1422&lt;=0.3,INDEX(价格表!$B$4:$I$31,M1422,2),IF(AND(J1422&gt;0.3,J1422&lt;=1),INDEX(价格表!$B$4:$I$31,M1422,3),IF(AND(J1422&gt;1,J1422&lt;=2.2),INDEX(价格表!$B$4:$I$31,M1422,4),IF(AND(J1422&gt;2.2,J1422&lt;=3.3),INDEX(价格表!$B$4:$I$31,M1422,5),IF(AND(J1422&gt;3.3,J1422&lt;=4),INDEX(价格表!$B$4:$I$31,M1422,6),IF(AND(J1422&gt;4,J1422&lt;=5.5),INDEX(价格表!$B$4:$I$31,M1422,7),IF(J1422&gt;5.5,2.6+INDEX(价格表!$B$4:$I$31,M1422,8)*L1422)))))))</f>
        <v>2.95</v>
      </c>
    </row>
    <row r="1423" spans="1:14">
      <c r="A1423" s="20">
        <v>4310938007034</v>
      </c>
      <c r="B1423" s="18" t="s">
        <v>16</v>
      </c>
      <c r="C1423" s="21">
        <v>20201212</v>
      </c>
      <c r="D1423" s="21">
        <v>610538201209</v>
      </c>
      <c r="E1423" s="21" t="s">
        <v>16</v>
      </c>
      <c r="F1423" s="21">
        <v>20201222</v>
      </c>
      <c r="G1423" s="21" t="s">
        <v>17</v>
      </c>
      <c r="H1423" s="21" t="s">
        <v>302</v>
      </c>
      <c r="I1423" s="21" t="s">
        <v>303</v>
      </c>
      <c r="J1423" s="21">
        <v>1.44</v>
      </c>
      <c r="K1423" s="21" t="s">
        <v>20</v>
      </c>
      <c r="L1423">
        <f t="shared" si="22"/>
        <v>2</v>
      </c>
      <c r="M1423">
        <f>MATCH(H:H,价格表!$B$4:$B$35,0)</f>
        <v>6</v>
      </c>
      <c r="N1423" s="27">
        <f>IF(J1423&lt;=0.3,INDEX(价格表!$B$4:$I$31,M1423,2),IF(AND(J1423&gt;0.3,J1423&lt;=1),INDEX(价格表!$B$4:$I$31,M1423,3),IF(AND(J1423&gt;1,J1423&lt;=2.2),INDEX(价格表!$B$4:$I$31,M1423,4),IF(AND(J1423&gt;2.2,J1423&lt;=3.3),INDEX(价格表!$B$4:$I$31,M1423,5),IF(AND(J1423&gt;3.3,J1423&lt;=4),INDEX(价格表!$B$4:$I$31,M1423,6),IF(AND(J1423&gt;4,J1423&lt;=5.5),INDEX(价格表!$B$4:$I$31,M1423,7),IF(J1423&gt;5.5,2.6+INDEX(价格表!$B$4:$I$31,M1423,8)*L1423)))))))</f>
        <v>2.95</v>
      </c>
    </row>
    <row r="1424" spans="1:14">
      <c r="A1424" s="20">
        <v>4310938007045</v>
      </c>
      <c r="B1424" s="18" t="s">
        <v>16</v>
      </c>
      <c r="C1424" s="21">
        <v>20201212</v>
      </c>
      <c r="D1424" s="21">
        <v>610538201209</v>
      </c>
      <c r="E1424" s="21" t="s">
        <v>16</v>
      </c>
      <c r="F1424" s="21">
        <v>20201222</v>
      </c>
      <c r="G1424" s="21" t="s">
        <v>17</v>
      </c>
      <c r="H1424" s="21" t="s">
        <v>302</v>
      </c>
      <c r="I1424" s="21" t="s">
        <v>303</v>
      </c>
      <c r="J1424" s="21">
        <v>1.45</v>
      </c>
      <c r="K1424" s="21" t="s">
        <v>20</v>
      </c>
      <c r="L1424">
        <f t="shared" si="22"/>
        <v>2</v>
      </c>
      <c r="M1424">
        <f>MATCH(H:H,价格表!$B$4:$B$35,0)</f>
        <v>6</v>
      </c>
      <c r="N1424" s="27">
        <f>IF(J1424&lt;=0.3,INDEX(价格表!$B$4:$I$31,M1424,2),IF(AND(J1424&gt;0.3,J1424&lt;=1),INDEX(价格表!$B$4:$I$31,M1424,3),IF(AND(J1424&gt;1,J1424&lt;=2.2),INDEX(价格表!$B$4:$I$31,M1424,4),IF(AND(J1424&gt;2.2,J1424&lt;=3.3),INDEX(价格表!$B$4:$I$31,M1424,5),IF(AND(J1424&gt;3.3,J1424&lt;=4),INDEX(价格表!$B$4:$I$31,M1424,6),IF(AND(J1424&gt;4,J1424&lt;=5.5),INDEX(价格表!$B$4:$I$31,M1424,7),IF(J1424&gt;5.5,2.6+INDEX(价格表!$B$4:$I$31,M1424,8)*L1424)))))))</f>
        <v>2.95</v>
      </c>
    </row>
    <row r="1425" spans="1:14">
      <c r="A1425" s="20">
        <v>4310938007052</v>
      </c>
      <c r="B1425" s="18" t="s">
        <v>16</v>
      </c>
      <c r="C1425" s="21">
        <v>20201212</v>
      </c>
      <c r="D1425" s="21">
        <v>610538201209</v>
      </c>
      <c r="E1425" s="21" t="s">
        <v>16</v>
      </c>
      <c r="F1425" s="21">
        <v>20201222</v>
      </c>
      <c r="G1425" s="21" t="s">
        <v>17</v>
      </c>
      <c r="H1425" s="21" t="s">
        <v>298</v>
      </c>
      <c r="I1425" s="21" t="s">
        <v>313</v>
      </c>
      <c r="J1425" s="21">
        <v>1.47</v>
      </c>
      <c r="K1425" s="21" t="s">
        <v>20</v>
      </c>
      <c r="L1425">
        <f t="shared" si="22"/>
        <v>2</v>
      </c>
      <c r="M1425">
        <f>MATCH(H:H,价格表!$B$4:$B$35,0)</f>
        <v>29</v>
      </c>
      <c r="N1425" s="27">
        <f>L1425*5+3</f>
        <v>13</v>
      </c>
    </row>
    <row r="1426" spans="1:14">
      <c r="A1426" s="20">
        <v>4310938013845</v>
      </c>
      <c r="B1426" s="18" t="s">
        <v>16</v>
      </c>
      <c r="C1426" s="21">
        <v>20201212</v>
      </c>
      <c r="D1426" s="21">
        <v>610538201209</v>
      </c>
      <c r="E1426" s="21" t="s">
        <v>16</v>
      </c>
      <c r="F1426" s="21">
        <v>20201222</v>
      </c>
      <c r="G1426" s="21" t="s">
        <v>17</v>
      </c>
      <c r="H1426" s="21" t="s">
        <v>294</v>
      </c>
      <c r="I1426" s="21" t="s">
        <v>295</v>
      </c>
      <c r="J1426" s="21">
        <v>1.44</v>
      </c>
      <c r="K1426" s="21" t="s">
        <v>20</v>
      </c>
      <c r="L1426">
        <f t="shared" si="22"/>
        <v>2</v>
      </c>
      <c r="M1426">
        <f>MATCH(H:H,价格表!$B$4:$B$35,0)</f>
        <v>18</v>
      </c>
      <c r="N1426" s="27">
        <f>IF(J1426&lt;=0.3,INDEX(价格表!$B$4:$I$31,M1426,2),IF(AND(J1426&gt;0.3,J1426&lt;=1),INDEX(价格表!$B$4:$I$31,M1426,3),IF(AND(J1426&gt;1,J1426&lt;=2.2),INDEX(价格表!$B$4:$I$31,M1426,4),IF(AND(J1426&gt;2.2,J1426&lt;=3.3),INDEX(价格表!$B$4:$I$31,M1426,5),IF(AND(J1426&gt;3.3,J1426&lt;=4),INDEX(价格表!$B$4:$I$31,M1426,6),IF(AND(J1426&gt;4,J1426&lt;=5.5),INDEX(价格表!$B$4:$I$31,M1426,7),IF(J1426&gt;5.5,2.6+INDEX(价格表!$B$4:$I$31,M1426,8)*L1426)))))))</f>
        <v>3.25</v>
      </c>
    </row>
    <row r="1427" spans="1:14">
      <c r="A1427" s="20">
        <v>4310938013865</v>
      </c>
      <c r="B1427" s="18" t="s">
        <v>16</v>
      </c>
      <c r="C1427" s="21">
        <v>20201212</v>
      </c>
      <c r="D1427" s="21">
        <v>610538201209</v>
      </c>
      <c r="E1427" s="21" t="s">
        <v>16</v>
      </c>
      <c r="F1427" s="21">
        <v>20201222</v>
      </c>
      <c r="G1427" s="21" t="s">
        <v>17</v>
      </c>
      <c r="H1427" s="21" t="s">
        <v>302</v>
      </c>
      <c r="I1427" s="21" t="s">
        <v>303</v>
      </c>
      <c r="J1427" s="21">
        <v>1.56</v>
      </c>
      <c r="K1427" s="21" t="s">
        <v>20</v>
      </c>
      <c r="L1427">
        <f t="shared" si="22"/>
        <v>2</v>
      </c>
      <c r="M1427">
        <f>MATCH(H:H,价格表!$B$4:$B$35,0)</f>
        <v>6</v>
      </c>
      <c r="N1427" s="27">
        <f>IF(J1427&lt;=0.3,INDEX(价格表!$B$4:$I$31,M1427,2),IF(AND(J1427&gt;0.3,J1427&lt;=1),INDEX(价格表!$B$4:$I$31,M1427,3),IF(AND(J1427&gt;1,J1427&lt;=2.2),INDEX(价格表!$B$4:$I$31,M1427,4),IF(AND(J1427&gt;2.2,J1427&lt;=3.3),INDEX(价格表!$B$4:$I$31,M1427,5),IF(AND(J1427&gt;3.3,J1427&lt;=4),INDEX(价格表!$B$4:$I$31,M1427,6),IF(AND(J1427&gt;4,J1427&lt;=5.5),INDEX(价格表!$B$4:$I$31,M1427,7),IF(J1427&gt;5.5,2.6+INDEX(价格表!$B$4:$I$31,M1427,8)*L1427)))))))</f>
        <v>2.95</v>
      </c>
    </row>
    <row r="1428" spans="1:14">
      <c r="A1428" s="20">
        <v>4310939467393</v>
      </c>
      <c r="B1428" s="18" t="s">
        <v>16</v>
      </c>
      <c r="C1428" s="21">
        <v>20201212</v>
      </c>
      <c r="D1428" s="21">
        <v>610538201209</v>
      </c>
      <c r="E1428" s="21" t="s">
        <v>16</v>
      </c>
      <c r="F1428" s="21">
        <v>20201222</v>
      </c>
      <c r="G1428" s="21" t="s">
        <v>17</v>
      </c>
      <c r="H1428" s="21" t="s">
        <v>302</v>
      </c>
      <c r="I1428" s="21" t="s">
        <v>303</v>
      </c>
      <c r="J1428" s="21">
        <v>1.46</v>
      </c>
      <c r="K1428" s="21" t="s">
        <v>20</v>
      </c>
      <c r="L1428">
        <f t="shared" si="22"/>
        <v>2</v>
      </c>
      <c r="M1428">
        <f>MATCH(H:H,价格表!$B$4:$B$35,0)</f>
        <v>6</v>
      </c>
      <c r="N1428" s="27">
        <f>IF(J1428&lt;=0.3,INDEX(价格表!$B$4:$I$31,M1428,2),IF(AND(J1428&gt;0.3,J1428&lt;=1),INDEX(价格表!$B$4:$I$31,M1428,3),IF(AND(J1428&gt;1,J1428&lt;=2.2),INDEX(价格表!$B$4:$I$31,M1428,4),IF(AND(J1428&gt;2.2,J1428&lt;=3.3),INDEX(价格表!$B$4:$I$31,M1428,5),IF(AND(J1428&gt;3.3,J1428&lt;=4),INDEX(价格表!$B$4:$I$31,M1428,6),IF(AND(J1428&gt;4,J1428&lt;=5.5),INDEX(价格表!$B$4:$I$31,M1428,7),IF(J1428&gt;5.5,2.6+INDEX(价格表!$B$4:$I$31,M1428,8)*L1428)))))))</f>
        <v>2.95</v>
      </c>
    </row>
    <row r="1429" spans="1:14">
      <c r="A1429" s="20">
        <v>4310939468751</v>
      </c>
      <c r="B1429" s="18" t="s">
        <v>16</v>
      </c>
      <c r="C1429" s="21">
        <v>20201212</v>
      </c>
      <c r="D1429" s="21">
        <v>610538201209</v>
      </c>
      <c r="E1429" s="21" t="s">
        <v>16</v>
      </c>
      <c r="F1429" s="21">
        <v>20201222</v>
      </c>
      <c r="G1429" s="21" t="s">
        <v>17</v>
      </c>
      <c r="H1429" s="21" t="s">
        <v>302</v>
      </c>
      <c r="I1429" s="21" t="s">
        <v>303</v>
      </c>
      <c r="J1429" s="21">
        <v>1.45</v>
      </c>
      <c r="K1429" s="21" t="s">
        <v>20</v>
      </c>
      <c r="L1429">
        <f t="shared" si="22"/>
        <v>2</v>
      </c>
      <c r="M1429">
        <f>MATCH(H:H,价格表!$B$4:$B$35,0)</f>
        <v>6</v>
      </c>
      <c r="N1429" s="27">
        <f>IF(J1429&lt;=0.3,INDEX(价格表!$B$4:$I$31,M1429,2),IF(AND(J1429&gt;0.3,J1429&lt;=1),INDEX(价格表!$B$4:$I$31,M1429,3),IF(AND(J1429&gt;1,J1429&lt;=2.2),INDEX(价格表!$B$4:$I$31,M1429,4),IF(AND(J1429&gt;2.2,J1429&lt;=3.3),INDEX(价格表!$B$4:$I$31,M1429,5),IF(AND(J1429&gt;3.3,J1429&lt;=4),INDEX(价格表!$B$4:$I$31,M1429,6),IF(AND(J1429&gt;4,J1429&lt;=5.5),INDEX(价格表!$B$4:$I$31,M1429,7),IF(J1429&gt;5.5,2.6+INDEX(价格表!$B$4:$I$31,M1429,8)*L1429)))))))</f>
        <v>2.95</v>
      </c>
    </row>
    <row r="1430" spans="1:14">
      <c r="A1430" s="20">
        <v>4310939475518</v>
      </c>
      <c r="B1430" s="18" t="s">
        <v>16</v>
      </c>
      <c r="C1430" s="21">
        <v>20201212</v>
      </c>
      <c r="D1430" s="21">
        <v>610538201209</v>
      </c>
      <c r="E1430" s="21" t="s">
        <v>16</v>
      </c>
      <c r="F1430" s="21">
        <v>20201222</v>
      </c>
      <c r="G1430" s="21" t="s">
        <v>17</v>
      </c>
      <c r="H1430" s="21" t="s">
        <v>302</v>
      </c>
      <c r="I1430" s="21" t="s">
        <v>303</v>
      </c>
      <c r="J1430" s="21">
        <v>1.44</v>
      </c>
      <c r="K1430" s="21" t="s">
        <v>20</v>
      </c>
      <c r="L1430">
        <f t="shared" si="22"/>
        <v>2</v>
      </c>
      <c r="M1430">
        <f>MATCH(H:H,价格表!$B$4:$B$35,0)</f>
        <v>6</v>
      </c>
      <c r="N1430" s="27">
        <f>IF(J1430&lt;=0.3,INDEX(价格表!$B$4:$I$31,M1430,2),IF(AND(J1430&gt;0.3,J1430&lt;=1),INDEX(价格表!$B$4:$I$31,M1430,3),IF(AND(J1430&gt;1,J1430&lt;=2.2),INDEX(价格表!$B$4:$I$31,M1430,4),IF(AND(J1430&gt;2.2,J1430&lt;=3.3),INDEX(价格表!$B$4:$I$31,M1430,5),IF(AND(J1430&gt;3.3,J1430&lt;=4),INDEX(价格表!$B$4:$I$31,M1430,6),IF(AND(J1430&gt;4,J1430&lt;=5.5),INDEX(价格表!$B$4:$I$31,M1430,7),IF(J1430&gt;5.5,2.6+INDEX(价格表!$B$4:$I$31,M1430,8)*L1430)))))))</f>
        <v>2.95</v>
      </c>
    </row>
    <row r="1431" spans="1:14">
      <c r="A1431" s="20">
        <v>4310939475561</v>
      </c>
      <c r="B1431" s="18" t="s">
        <v>16</v>
      </c>
      <c r="C1431" s="21">
        <v>20201212</v>
      </c>
      <c r="D1431" s="21">
        <v>610538201209</v>
      </c>
      <c r="E1431" s="21" t="s">
        <v>16</v>
      </c>
      <c r="F1431" s="21">
        <v>20201222</v>
      </c>
      <c r="G1431" s="21" t="s">
        <v>17</v>
      </c>
      <c r="H1431" s="21" t="s">
        <v>302</v>
      </c>
      <c r="I1431" s="21" t="s">
        <v>303</v>
      </c>
      <c r="J1431" s="21">
        <v>1.45</v>
      </c>
      <c r="K1431" s="21" t="s">
        <v>20</v>
      </c>
      <c r="L1431">
        <f t="shared" si="22"/>
        <v>2</v>
      </c>
      <c r="M1431">
        <f>MATCH(H:H,价格表!$B$4:$B$35,0)</f>
        <v>6</v>
      </c>
      <c r="N1431" s="27">
        <f>IF(J1431&lt;=0.3,INDEX(价格表!$B$4:$I$31,M1431,2),IF(AND(J1431&gt;0.3,J1431&lt;=1),INDEX(价格表!$B$4:$I$31,M1431,3),IF(AND(J1431&gt;1,J1431&lt;=2.2),INDEX(价格表!$B$4:$I$31,M1431,4),IF(AND(J1431&gt;2.2,J1431&lt;=3.3),INDEX(价格表!$B$4:$I$31,M1431,5),IF(AND(J1431&gt;3.3,J1431&lt;=4),INDEX(价格表!$B$4:$I$31,M1431,6),IF(AND(J1431&gt;4,J1431&lt;=5.5),INDEX(价格表!$B$4:$I$31,M1431,7),IF(J1431&gt;5.5,2.6+INDEX(价格表!$B$4:$I$31,M1431,8)*L1431)))))))</f>
        <v>2.95</v>
      </c>
    </row>
    <row r="1432" spans="1:14">
      <c r="A1432" s="20">
        <v>4310939475565</v>
      </c>
      <c r="B1432" s="18" t="s">
        <v>16</v>
      </c>
      <c r="C1432" s="21">
        <v>20201212</v>
      </c>
      <c r="D1432" s="21">
        <v>610538201209</v>
      </c>
      <c r="E1432" s="21" t="s">
        <v>16</v>
      </c>
      <c r="F1432" s="21">
        <v>20201222</v>
      </c>
      <c r="G1432" s="21" t="s">
        <v>17</v>
      </c>
      <c r="H1432" s="21" t="s">
        <v>302</v>
      </c>
      <c r="I1432" s="21" t="s">
        <v>303</v>
      </c>
      <c r="J1432" s="21">
        <v>1.48</v>
      </c>
      <c r="K1432" s="21" t="s">
        <v>20</v>
      </c>
      <c r="L1432">
        <f t="shared" si="22"/>
        <v>2</v>
      </c>
      <c r="M1432">
        <f>MATCH(H:H,价格表!$B$4:$B$35,0)</f>
        <v>6</v>
      </c>
      <c r="N1432" s="27">
        <f>IF(J1432&lt;=0.3,INDEX(价格表!$B$4:$I$31,M1432,2),IF(AND(J1432&gt;0.3,J1432&lt;=1),INDEX(价格表!$B$4:$I$31,M1432,3),IF(AND(J1432&gt;1,J1432&lt;=2.2),INDEX(价格表!$B$4:$I$31,M1432,4),IF(AND(J1432&gt;2.2,J1432&lt;=3.3),INDEX(价格表!$B$4:$I$31,M1432,5),IF(AND(J1432&gt;3.3,J1432&lt;=4),INDEX(价格表!$B$4:$I$31,M1432,6),IF(AND(J1432&gt;4,J1432&lt;=5.5),INDEX(价格表!$B$4:$I$31,M1432,7),IF(J1432&gt;5.5,2.6+INDEX(价格表!$B$4:$I$31,M1432,8)*L1432)))))))</f>
        <v>2.95</v>
      </c>
    </row>
    <row r="1433" spans="1:14">
      <c r="A1433" s="20">
        <v>4310939480493</v>
      </c>
      <c r="B1433" s="18" t="s">
        <v>16</v>
      </c>
      <c r="C1433" s="21">
        <v>20201212</v>
      </c>
      <c r="D1433" s="21">
        <v>610538201209</v>
      </c>
      <c r="E1433" s="21" t="s">
        <v>16</v>
      </c>
      <c r="F1433" s="21">
        <v>20201222</v>
      </c>
      <c r="G1433" s="21" t="s">
        <v>17</v>
      </c>
      <c r="H1433" s="21" t="s">
        <v>294</v>
      </c>
      <c r="I1433" s="21" t="s">
        <v>295</v>
      </c>
      <c r="J1433" s="21">
        <v>1.44</v>
      </c>
      <c r="K1433" s="21" t="s">
        <v>20</v>
      </c>
      <c r="L1433">
        <f t="shared" si="22"/>
        <v>2</v>
      </c>
      <c r="M1433">
        <f>MATCH(H:H,价格表!$B$4:$B$35,0)</f>
        <v>18</v>
      </c>
      <c r="N1433" s="27">
        <f>IF(J1433&lt;=0.3,INDEX(价格表!$B$4:$I$31,M1433,2),IF(AND(J1433&gt;0.3,J1433&lt;=1),INDEX(价格表!$B$4:$I$31,M1433,3),IF(AND(J1433&gt;1,J1433&lt;=2.2),INDEX(价格表!$B$4:$I$31,M1433,4),IF(AND(J1433&gt;2.2,J1433&lt;=3.3),INDEX(价格表!$B$4:$I$31,M1433,5),IF(AND(J1433&gt;3.3,J1433&lt;=4),INDEX(价格表!$B$4:$I$31,M1433,6),IF(AND(J1433&gt;4,J1433&lt;=5.5),INDEX(价格表!$B$4:$I$31,M1433,7),IF(J1433&gt;5.5,2.6+INDEX(价格表!$B$4:$I$31,M1433,8)*L1433)))))))</f>
        <v>3.25</v>
      </c>
    </row>
    <row r="1434" spans="1:14">
      <c r="A1434" s="20">
        <v>4310939480497</v>
      </c>
      <c r="B1434" s="18" t="s">
        <v>16</v>
      </c>
      <c r="C1434" s="21">
        <v>20201212</v>
      </c>
      <c r="D1434" s="21">
        <v>610538201209</v>
      </c>
      <c r="E1434" s="21" t="s">
        <v>16</v>
      </c>
      <c r="F1434" s="21">
        <v>20201222</v>
      </c>
      <c r="G1434" s="21" t="s">
        <v>17</v>
      </c>
      <c r="H1434" s="21" t="s">
        <v>305</v>
      </c>
      <c r="I1434" s="21" t="s">
        <v>307</v>
      </c>
      <c r="J1434" s="21">
        <v>1.45</v>
      </c>
      <c r="K1434" s="21" t="s">
        <v>20</v>
      </c>
      <c r="L1434">
        <f t="shared" si="22"/>
        <v>2</v>
      </c>
      <c r="M1434">
        <f>MATCH(H:H,价格表!$B$4:$B$35,0)</f>
        <v>26</v>
      </c>
      <c r="N1434" s="27">
        <f>IF(J1434&lt;=0.3,INDEX(价格表!$B$4:$I$31,M1434,2),IF(AND(J1434&gt;0.3,J1434&lt;=1),INDEX(价格表!$B$4:$I$31,M1434,3),IF(AND(J1434&gt;1,J1434&lt;=2.2),INDEX(价格表!$B$4:$I$31,M1434,4),IF(AND(J1434&gt;2.2,J1434&lt;=3.3),INDEX(价格表!$B$4:$I$31,M1434,5),IF(AND(J1434&gt;3.3,J1434&lt;=4),INDEX(价格表!$B$4:$I$31,M1434,6),IF(AND(J1434&gt;4,J1434&lt;=5.5),INDEX(价格表!$B$4:$I$31,M1434,7),IF(J1434&gt;5.5,2.6+INDEX(价格表!$B$4:$I$31,M1434,8)*L1434)))))))</f>
        <v>2.15</v>
      </c>
    </row>
    <row r="1435" spans="1:14">
      <c r="A1435" s="20">
        <v>4310939482758</v>
      </c>
      <c r="B1435" s="18" t="s">
        <v>16</v>
      </c>
      <c r="C1435" s="21">
        <v>20201212</v>
      </c>
      <c r="D1435" s="21">
        <v>610538201209</v>
      </c>
      <c r="E1435" s="21" t="s">
        <v>16</v>
      </c>
      <c r="F1435" s="21">
        <v>20201222</v>
      </c>
      <c r="G1435" s="21" t="s">
        <v>17</v>
      </c>
      <c r="H1435" s="21" t="s">
        <v>298</v>
      </c>
      <c r="I1435" s="21" t="s">
        <v>321</v>
      </c>
      <c r="J1435" s="21">
        <v>1.45</v>
      </c>
      <c r="K1435" s="21" t="s">
        <v>20</v>
      </c>
      <c r="L1435">
        <f t="shared" si="22"/>
        <v>2</v>
      </c>
      <c r="M1435">
        <f>MATCH(H:H,价格表!$B$4:$B$35,0)</f>
        <v>29</v>
      </c>
      <c r="N1435" s="27">
        <f>L1435*8+3</f>
        <v>19</v>
      </c>
    </row>
    <row r="1436" spans="1:14">
      <c r="A1436" s="20">
        <v>4310939482759</v>
      </c>
      <c r="B1436" s="18" t="s">
        <v>16</v>
      </c>
      <c r="C1436" s="21">
        <v>20201212</v>
      </c>
      <c r="D1436" s="21">
        <v>610538201209</v>
      </c>
      <c r="E1436" s="21" t="s">
        <v>16</v>
      </c>
      <c r="F1436" s="21">
        <v>20201222</v>
      </c>
      <c r="G1436" s="21" t="s">
        <v>17</v>
      </c>
      <c r="H1436" s="21" t="s">
        <v>296</v>
      </c>
      <c r="I1436" s="21" t="s">
        <v>297</v>
      </c>
      <c r="J1436" s="21">
        <v>1.48</v>
      </c>
      <c r="K1436" s="21" t="s">
        <v>20</v>
      </c>
      <c r="L1436">
        <f t="shared" si="22"/>
        <v>2</v>
      </c>
      <c r="M1436">
        <f>MATCH(H:H,价格表!$B$4:$B$35,0)</f>
        <v>8</v>
      </c>
      <c r="N1436" s="27">
        <f>IF(J1436&lt;=0.3,INDEX(价格表!$B$4:$I$31,M1436,2),IF(AND(J1436&gt;0.3,J1436&lt;=1),INDEX(价格表!$B$4:$I$31,M1436,3),IF(AND(J1436&gt;1,J1436&lt;=2.2),INDEX(价格表!$B$4:$I$31,M1436,4),IF(AND(J1436&gt;2.2,J1436&lt;=3.3),INDEX(价格表!$B$4:$I$31,M1436,5),IF(AND(J1436&gt;3.3,J1436&lt;=4),INDEX(价格表!$B$4:$I$31,M1436,6),IF(AND(J1436&gt;4,J1436&lt;=5.5),INDEX(价格表!$B$4:$I$31,M1436,7),IF(J1436&gt;5.5,2.6+INDEX(价格表!$B$4:$I$31,M1436,8)*L1436)))))))</f>
        <v>2.95</v>
      </c>
    </row>
    <row r="1437" spans="1:14">
      <c r="A1437" s="20">
        <v>4310939482760</v>
      </c>
      <c r="B1437" s="18" t="s">
        <v>16</v>
      </c>
      <c r="C1437" s="21">
        <v>20201212</v>
      </c>
      <c r="D1437" s="21">
        <v>610538201209</v>
      </c>
      <c r="E1437" s="21" t="s">
        <v>16</v>
      </c>
      <c r="F1437" s="21">
        <v>20201222</v>
      </c>
      <c r="G1437" s="21" t="s">
        <v>17</v>
      </c>
      <c r="H1437" s="21" t="s">
        <v>302</v>
      </c>
      <c r="I1437" s="21" t="s">
        <v>303</v>
      </c>
      <c r="J1437" s="21">
        <v>1.45</v>
      </c>
      <c r="K1437" s="21" t="s">
        <v>20</v>
      </c>
      <c r="L1437">
        <f t="shared" si="22"/>
        <v>2</v>
      </c>
      <c r="M1437">
        <f>MATCH(H:H,价格表!$B$4:$B$35,0)</f>
        <v>6</v>
      </c>
      <c r="N1437" s="27">
        <f>IF(J1437&lt;=0.3,INDEX(价格表!$B$4:$I$31,M1437,2),IF(AND(J1437&gt;0.3,J1437&lt;=1),INDEX(价格表!$B$4:$I$31,M1437,3),IF(AND(J1437&gt;1,J1437&lt;=2.2),INDEX(价格表!$B$4:$I$31,M1437,4),IF(AND(J1437&gt;2.2,J1437&lt;=3.3),INDEX(价格表!$B$4:$I$31,M1437,5),IF(AND(J1437&gt;3.3,J1437&lt;=4),INDEX(价格表!$B$4:$I$31,M1437,6),IF(AND(J1437&gt;4,J1437&lt;=5.5),INDEX(价格表!$B$4:$I$31,M1437,7),IF(J1437&gt;5.5,2.6+INDEX(价格表!$B$4:$I$31,M1437,8)*L1437)))))))</f>
        <v>2.95</v>
      </c>
    </row>
    <row r="1438" spans="1:14">
      <c r="A1438" s="20">
        <v>4310939499420</v>
      </c>
      <c r="B1438" s="18" t="s">
        <v>16</v>
      </c>
      <c r="C1438" s="21">
        <v>20201212</v>
      </c>
      <c r="D1438" s="21">
        <v>610538201209</v>
      </c>
      <c r="E1438" s="21" t="s">
        <v>16</v>
      </c>
      <c r="F1438" s="21">
        <v>20201222</v>
      </c>
      <c r="G1438" s="21" t="s">
        <v>17</v>
      </c>
      <c r="H1438" s="21" t="s">
        <v>294</v>
      </c>
      <c r="I1438" s="21" t="s">
        <v>295</v>
      </c>
      <c r="J1438" s="21">
        <v>1.45</v>
      </c>
      <c r="K1438" s="21" t="s">
        <v>20</v>
      </c>
      <c r="L1438">
        <f t="shared" si="22"/>
        <v>2</v>
      </c>
      <c r="M1438">
        <f>MATCH(H:H,价格表!$B$4:$B$35,0)</f>
        <v>18</v>
      </c>
      <c r="N1438" s="27">
        <f>IF(J1438&lt;=0.3,INDEX(价格表!$B$4:$I$31,M1438,2),IF(AND(J1438&gt;0.3,J1438&lt;=1),INDEX(价格表!$B$4:$I$31,M1438,3),IF(AND(J1438&gt;1,J1438&lt;=2.2),INDEX(价格表!$B$4:$I$31,M1438,4),IF(AND(J1438&gt;2.2,J1438&lt;=3.3),INDEX(价格表!$B$4:$I$31,M1438,5),IF(AND(J1438&gt;3.3,J1438&lt;=4),INDEX(价格表!$B$4:$I$31,M1438,6),IF(AND(J1438&gt;4,J1438&lt;=5.5),INDEX(价格表!$B$4:$I$31,M1438,7),IF(J1438&gt;5.5,2.6+INDEX(价格表!$B$4:$I$31,M1438,8)*L1438)))))))</f>
        <v>3.25</v>
      </c>
    </row>
    <row r="1439" spans="1:14">
      <c r="A1439" s="20">
        <v>4310939499421</v>
      </c>
      <c r="B1439" s="18" t="s">
        <v>16</v>
      </c>
      <c r="C1439" s="21">
        <v>20201212</v>
      </c>
      <c r="D1439" s="21">
        <v>610538201209</v>
      </c>
      <c r="E1439" s="21" t="s">
        <v>16</v>
      </c>
      <c r="F1439" s="21">
        <v>20201222</v>
      </c>
      <c r="G1439" s="21" t="s">
        <v>17</v>
      </c>
      <c r="H1439" s="21" t="s">
        <v>298</v>
      </c>
      <c r="I1439" s="21" t="s">
        <v>322</v>
      </c>
      <c r="J1439" s="21">
        <v>1.51</v>
      </c>
      <c r="K1439" s="21" t="s">
        <v>20</v>
      </c>
      <c r="L1439">
        <f t="shared" si="22"/>
        <v>2</v>
      </c>
      <c r="M1439">
        <f>MATCH(H:H,价格表!$B$4:$B$35,0)</f>
        <v>29</v>
      </c>
      <c r="N1439" s="27">
        <f>L1439*8+3</f>
        <v>19</v>
      </c>
    </row>
    <row r="1440" spans="1:14">
      <c r="A1440" s="20">
        <v>4310939499424</v>
      </c>
      <c r="B1440" s="18" t="s">
        <v>16</v>
      </c>
      <c r="C1440" s="21">
        <v>20201212</v>
      </c>
      <c r="D1440" s="21">
        <v>610538201209</v>
      </c>
      <c r="E1440" s="21" t="s">
        <v>16</v>
      </c>
      <c r="F1440" s="21">
        <v>20201222</v>
      </c>
      <c r="G1440" s="21" t="s">
        <v>17</v>
      </c>
      <c r="H1440" s="21" t="s">
        <v>305</v>
      </c>
      <c r="I1440" s="21" t="s">
        <v>323</v>
      </c>
      <c r="J1440" s="21">
        <v>1.45</v>
      </c>
      <c r="K1440" s="21" t="s">
        <v>20</v>
      </c>
      <c r="L1440">
        <f t="shared" si="22"/>
        <v>2</v>
      </c>
      <c r="M1440">
        <f>MATCH(H:H,价格表!$B$4:$B$35,0)</f>
        <v>26</v>
      </c>
      <c r="N1440" s="27">
        <f>IF(J1440&lt;=0.3,INDEX(价格表!$B$4:$I$31,M1440,2),IF(AND(J1440&gt;0.3,J1440&lt;=1),INDEX(价格表!$B$4:$I$31,M1440,3),IF(AND(J1440&gt;1,J1440&lt;=2.2),INDEX(价格表!$B$4:$I$31,M1440,4),IF(AND(J1440&gt;2.2,J1440&lt;=3.3),INDEX(价格表!$B$4:$I$31,M1440,5),IF(AND(J1440&gt;3.3,J1440&lt;=4),INDEX(价格表!$B$4:$I$31,M1440,6),IF(AND(J1440&gt;4,J1440&lt;=5.5),INDEX(价格表!$B$4:$I$31,M1440,7),IF(J1440&gt;5.5,2.6+INDEX(价格表!$B$4:$I$31,M1440,8)*L1440)))))))</f>
        <v>2.15</v>
      </c>
    </row>
    <row r="1441" spans="1:14">
      <c r="A1441" s="20">
        <v>4310939499427</v>
      </c>
      <c r="B1441" s="18" t="s">
        <v>16</v>
      </c>
      <c r="C1441" s="21">
        <v>20201212</v>
      </c>
      <c r="D1441" s="21">
        <v>610538201209</v>
      </c>
      <c r="E1441" s="21" t="s">
        <v>16</v>
      </c>
      <c r="F1441" s="21">
        <v>20201222</v>
      </c>
      <c r="G1441" s="21" t="s">
        <v>17</v>
      </c>
      <c r="H1441" s="21" t="s">
        <v>302</v>
      </c>
      <c r="I1441" s="21" t="s">
        <v>303</v>
      </c>
      <c r="J1441" s="21">
        <v>1.88</v>
      </c>
      <c r="K1441" s="21" t="s">
        <v>20</v>
      </c>
      <c r="L1441">
        <f t="shared" si="22"/>
        <v>2</v>
      </c>
      <c r="M1441">
        <f>MATCH(H:H,价格表!$B$4:$B$35,0)</f>
        <v>6</v>
      </c>
      <c r="N1441" s="27">
        <f>IF(J1441&lt;=0.3,INDEX(价格表!$B$4:$I$31,M1441,2),IF(AND(J1441&gt;0.3,J1441&lt;=1),INDEX(价格表!$B$4:$I$31,M1441,3),IF(AND(J1441&gt;1,J1441&lt;=2.2),INDEX(价格表!$B$4:$I$31,M1441,4),IF(AND(J1441&gt;2.2,J1441&lt;=3.3),INDEX(价格表!$B$4:$I$31,M1441,5),IF(AND(J1441&gt;3.3,J1441&lt;=4),INDEX(价格表!$B$4:$I$31,M1441,6),IF(AND(J1441&gt;4,J1441&lt;=5.5),INDEX(价格表!$B$4:$I$31,M1441,7),IF(J1441&gt;5.5,2.6+INDEX(价格表!$B$4:$I$31,M1441,8)*L1441)))))))</f>
        <v>2.95</v>
      </c>
    </row>
    <row r="1442" spans="1:14">
      <c r="A1442" s="20">
        <v>4310939504074</v>
      </c>
      <c r="B1442" s="18" t="s">
        <v>16</v>
      </c>
      <c r="C1442" s="21">
        <v>20201212</v>
      </c>
      <c r="D1442" s="21">
        <v>610538201209</v>
      </c>
      <c r="E1442" s="21" t="s">
        <v>16</v>
      </c>
      <c r="F1442" s="21">
        <v>20201222</v>
      </c>
      <c r="G1442" s="21" t="s">
        <v>17</v>
      </c>
      <c r="H1442" s="21" t="s">
        <v>302</v>
      </c>
      <c r="I1442" s="21" t="s">
        <v>303</v>
      </c>
      <c r="J1442" s="21">
        <v>1.45</v>
      </c>
      <c r="K1442" s="21" t="s">
        <v>20</v>
      </c>
      <c r="L1442">
        <f t="shared" si="22"/>
        <v>2</v>
      </c>
      <c r="M1442">
        <f>MATCH(H:H,价格表!$B$4:$B$35,0)</f>
        <v>6</v>
      </c>
      <c r="N1442" s="27">
        <f>IF(J1442&lt;=0.3,INDEX(价格表!$B$4:$I$31,M1442,2),IF(AND(J1442&gt;0.3,J1442&lt;=1),INDEX(价格表!$B$4:$I$31,M1442,3),IF(AND(J1442&gt;1,J1442&lt;=2.2),INDEX(价格表!$B$4:$I$31,M1442,4),IF(AND(J1442&gt;2.2,J1442&lt;=3.3),INDEX(价格表!$B$4:$I$31,M1442,5),IF(AND(J1442&gt;3.3,J1442&lt;=4),INDEX(价格表!$B$4:$I$31,M1442,6),IF(AND(J1442&gt;4,J1442&lt;=5.5),INDEX(价格表!$B$4:$I$31,M1442,7),IF(J1442&gt;5.5,2.6+INDEX(价格表!$B$4:$I$31,M1442,8)*L1442)))))))</f>
        <v>2.95</v>
      </c>
    </row>
    <row r="1443" spans="1:14">
      <c r="A1443" s="20">
        <v>4310939506314</v>
      </c>
      <c r="B1443" s="18" t="s">
        <v>16</v>
      </c>
      <c r="C1443" s="21">
        <v>20201212</v>
      </c>
      <c r="D1443" s="21">
        <v>610538201209</v>
      </c>
      <c r="E1443" s="21" t="s">
        <v>16</v>
      </c>
      <c r="F1443" s="21">
        <v>20201222</v>
      </c>
      <c r="G1443" s="21" t="s">
        <v>17</v>
      </c>
      <c r="H1443" s="21" t="s">
        <v>296</v>
      </c>
      <c r="I1443" s="21" t="s">
        <v>297</v>
      </c>
      <c r="J1443" s="21">
        <v>1.47</v>
      </c>
      <c r="K1443" s="21" t="s">
        <v>20</v>
      </c>
      <c r="L1443">
        <f t="shared" si="22"/>
        <v>2</v>
      </c>
      <c r="M1443">
        <f>MATCH(H:H,价格表!$B$4:$B$35,0)</f>
        <v>8</v>
      </c>
      <c r="N1443" s="27">
        <f>IF(J1443&lt;=0.3,INDEX(价格表!$B$4:$I$31,M1443,2),IF(AND(J1443&gt;0.3,J1443&lt;=1),INDEX(价格表!$B$4:$I$31,M1443,3),IF(AND(J1443&gt;1,J1443&lt;=2.2),INDEX(价格表!$B$4:$I$31,M1443,4),IF(AND(J1443&gt;2.2,J1443&lt;=3.3),INDEX(价格表!$B$4:$I$31,M1443,5),IF(AND(J1443&gt;3.3,J1443&lt;=4),INDEX(价格表!$B$4:$I$31,M1443,6),IF(AND(J1443&gt;4,J1443&lt;=5.5),INDEX(价格表!$B$4:$I$31,M1443,7),IF(J1443&gt;5.5,2.6+INDEX(价格表!$B$4:$I$31,M1443,8)*L1443)))))))</f>
        <v>2.95</v>
      </c>
    </row>
    <row r="1444" spans="1:14">
      <c r="A1444" s="20">
        <v>4310939506315</v>
      </c>
      <c r="B1444" s="18" t="s">
        <v>16</v>
      </c>
      <c r="C1444" s="21">
        <v>20201212</v>
      </c>
      <c r="D1444" s="21">
        <v>610538201209</v>
      </c>
      <c r="E1444" s="21" t="s">
        <v>16</v>
      </c>
      <c r="F1444" s="21">
        <v>20201222</v>
      </c>
      <c r="G1444" s="21" t="s">
        <v>17</v>
      </c>
      <c r="H1444" s="21" t="s">
        <v>298</v>
      </c>
      <c r="I1444" s="21" t="s">
        <v>322</v>
      </c>
      <c r="J1444" s="21">
        <v>1.46</v>
      </c>
      <c r="K1444" s="21" t="s">
        <v>20</v>
      </c>
      <c r="L1444">
        <f t="shared" si="22"/>
        <v>2</v>
      </c>
      <c r="M1444">
        <f>MATCH(H:H,价格表!$B$4:$B$35,0)</f>
        <v>29</v>
      </c>
      <c r="N1444" s="27">
        <f>L1444*8+3</f>
        <v>19</v>
      </c>
    </row>
    <row r="1445" spans="1:14">
      <c r="A1445" s="20">
        <v>4310939507454</v>
      </c>
      <c r="B1445" s="18" t="s">
        <v>16</v>
      </c>
      <c r="C1445" s="21">
        <v>20201212</v>
      </c>
      <c r="D1445" s="21">
        <v>610538201209</v>
      </c>
      <c r="E1445" s="21" t="s">
        <v>16</v>
      </c>
      <c r="F1445" s="21">
        <v>20201222</v>
      </c>
      <c r="G1445" s="21" t="s">
        <v>17</v>
      </c>
      <c r="H1445" s="21" t="s">
        <v>298</v>
      </c>
      <c r="I1445" s="21" t="s">
        <v>299</v>
      </c>
      <c r="J1445" s="21">
        <v>1.52</v>
      </c>
      <c r="K1445" s="21" t="s">
        <v>20</v>
      </c>
      <c r="L1445">
        <f t="shared" si="22"/>
        <v>2</v>
      </c>
      <c r="M1445">
        <f>MATCH(H:H,价格表!$B$4:$B$35,0)</f>
        <v>29</v>
      </c>
      <c r="N1445" s="27">
        <f>L1445*5+3</f>
        <v>13</v>
      </c>
    </row>
    <row r="1446" spans="1:14">
      <c r="A1446" s="20">
        <v>4310939507459</v>
      </c>
      <c r="B1446" s="18" t="s">
        <v>16</v>
      </c>
      <c r="C1446" s="21">
        <v>20201212</v>
      </c>
      <c r="D1446" s="21">
        <v>610538201209</v>
      </c>
      <c r="E1446" s="21" t="s">
        <v>16</v>
      </c>
      <c r="F1446" s="21">
        <v>20201222</v>
      </c>
      <c r="G1446" s="21" t="s">
        <v>17</v>
      </c>
      <c r="H1446" s="21" t="s">
        <v>305</v>
      </c>
      <c r="I1446" s="21" t="s">
        <v>324</v>
      </c>
      <c r="J1446" s="21">
        <v>1.44</v>
      </c>
      <c r="K1446" s="21" t="s">
        <v>20</v>
      </c>
      <c r="L1446">
        <f t="shared" si="22"/>
        <v>2</v>
      </c>
      <c r="M1446">
        <f>MATCH(H:H,价格表!$B$4:$B$35,0)</f>
        <v>26</v>
      </c>
      <c r="N1446" s="27">
        <f>IF(J1446&lt;=0.3,INDEX(价格表!$B$4:$I$31,M1446,2),IF(AND(J1446&gt;0.3,J1446&lt;=1),INDEX(价格表!$B$4:$I$31,M1446,3),IF(AND(J1446&gt;1,J1446&lt;=2.2),INDEX(价格表!$B$4:$I$31,M1446,4),IF(AND(J1446&gt;2.2,J1446&lt;=3.3),INDEX(价格表!$B$4:$I$31,M1446,5),IF(AND(J1446&gt;3.3,J1446&lt;=4),INDEX(价格表!$B$4:$I$31,M1446,6),IF(AND(J1446&gt;4,J1446&lt;=5.5),INDEX(价格表!$B$4:$I$31,M1446,7),IF(J1446&gt;5.5,2.6+INDEX(价格表!$B$4:$I$31,M1446,8)*L1446)))))))</f>
        <v>2.15</v>
      </c>
    </row>
    <row r="1447" spans="1:14">
      <c r="A1447" s="20">
        <v>4310939507490</v>
      </c>
      <c r="B1447" s="18" t="s">
        <v>16</v>
      </c>
      <c r="C1447" s="21">
        <v>20201212</v>
      </c>
      <c r="D1447" s="21">
        <v>610538201209</v>
      </c>
      <c r="E1447" s="21" t="s">
        <v>16</v>
      </c>
      <c r="F1447" s="21">
        <v>20201222</v>
      </c>
      <c r="G1447" s="21" t="s">
        <v>17</v>
      </c>
      <c r="H1447" s="21" t="s">
        <v>302</v>
      </c>
      <c r="I1447" s="21" t="s">
        <v>303</v>
      </c>
      <c r="J1447" s="21">
        <v>1.45</v>
      </c>
      <c r="K1447" s="21" t="s">
        <v>20</v>
      </c>
      <c r="L1447">
        <f t="shared" si="22"/>
        <v>2</v>
      </c>
      <c r="M1447">
        <f>MATCH(H:H,价格表!$B$4:$B$35,0)</f>
        <v>6</v>
      </c>
      <c r="N1447" s="27">
        <f>IF(J1447&lt;=0.3,INDEX(价格表!$B$4:$I$31,M1447,2),IF(AND(J1447&gt;0.3,J1447&lt;=1),INDEX(价格表!$B$4:$I$31,M1447,3),IF(AND(J1447&gt;1,J1447&lt;=2.2),INDEX(价格表!$B$4:$I$31,M1447,4),IF(AND(J1447&gt;2.2,J1447&lt;=3.3),INDEX(价格表!$B$4:$I$31,M1447,5),IF(AND(J1447&gt;3.3,J1447&lt;=4),INDEX(价格表!$B$4:$I$31,M1447,6),IF(AND(J1447&gt;4,J1447&lt;=5.5),INDEX(价格表!$B$4:$I$31,M1447,7),IF(J1447&gt;5.5,2.6+INDEX(价格表!$B$4:$I$31,M1447,8)*L1447)))))))</f>
        <v>2.95</v>
      </c>
    </row>
    <row r="1448" spans="1:14">
      <c r="A1448" s="20">
        <v>4310939507491</v>
      </c>
      <c r="B1448" s="18" t="s">
        <v>16</v>
      </c>
      <c r="C1448" s="21">
        <v>20201212</v>
      </c>
      <c r="D1448" s="21">
        <v>610538201209</v>
      </c>
      <c r="E1448" s="21" t="s">
        <v>16</v>
      </c>
      <c r="F1448" s="21">
        <v>20201222</v>
      </c>
      <c r="G1448" s="21" t="s">
        <v>17</v>
      </c>
      <c r="H1448" s="21" t="s">
        <v>296</v>
      </c>
      <c r="I1448" s="21" t="s">
        <v>297</v>
      </c>
      <c r="J1448" s="21">
        <v>1.49</v>
      </c>
      <c r="K1448" s="21" t="s">
        <v>20</v>
      </c>
      <c r="L1448">
        <f t="shared" si="22"/>
        <v>2</v>
      </c>
      <c r="M1448">
        <f>MATCH(H:H,价格表!$B$4:$B$35,0)</f>
        <v>8</v>
      </c>
      <c r="N1448" s="27">
        <f>IF(J1448&lt;=0.3,INDEX(价格表!$B$4:$I$31,M1448,2),IF(AND(J1448&gt;0.3,J1448&lt;=1),INDEX(价格表!$B$4:$I$31,M1448,3),IF(AND(J1448&gt;1,J1448&lt;=2.2),INDEX(价格表!$B$4:$I$31,M1448,4),IF(AND(J1448&gt;2.2,J1448&lt;=3.3),INDEX(价格表!$B$4:$I$31,M1448,5),IF(AND(J1448&gt;3.3,J1448&lt;=4),INDEX(价格表!$B$4:$I$31,M1448,6),IF(AND(J1448&gt;4,J1448&lt;=5.5),INDEX(价格表!$B$4:$I$31,M1448,7),IF(J1448&gt;5.5,2.6+INDEX(价格表!$B$4:$I$31,M1448,8)*L1448)))))))</f>
        <v>2.95</v>
      </c>
    </row>
    <row r="1449" spans="1:14">
      <c r="A1449" s="20">
        <v>4310939507498</v>
      </c>
      <c r="B1449" s="18" t="s">
        <v>16</v>
      </c>
      <c r="C1449" s="21">
        <v>20201212</v>
      </c>
      <c r="D1449" s="21">
        <v>610538201209</v>
      </c>
      <c r="E1449" s="21" t="s">
        <v>16</v>
      </c>
      <c r="F1449" s="21">
        <v>20201222</v>
      </c>
      <c r="G1449" s="21" t="s">
        <v>17</v>
      </c>
      <c r="H1449" s="21" t="s">
        <v>305</v>
      </c>
      <c r="I1449" s="21" t="s">
        <v>316</v>
      </c>
      <c r="J1449" s="21">
        <v>1.44</v>
      </c>
      <c r="K1449" s="21" t="s">
        <v>20</v>
      </c>
      <c r="L1449">
        <f t="shared" si="22"/>
        <v>2</v>
      </c>
      <c r="M1449">
        <f>MATCH(H:H,价格表!$B$4:$B$35,0)</f>
        <v>26</v>
      </c>
      <c r="N1449" s="27">
        <f>IF(J1449&lt;=0.3,INDEX(价格表!$B$4:$I$31,M1449,2),IF(AND(J1449&gt;0.3,J1449&lt;=1),INDEX(价格表!$B$4:$I$31,M1449,3),IF(AND(J1449&gt;1,J1449&lt;=2.2),INDEX(价格表!$B$4:$I$31,M1449,4),IF(AND(J1449&gt;2.2,J1449&lt;=3.3),INDEX(价格表!$B$4:$I$31,M1449,5),IF(AND(J1449&gt;3.3,J1449&lt;=4),INDEX(价格表!$B$4:$I$31,M1449,6),IF(AND(J1449&gt;4,J1449&lt;=5.5),INDEX(价格表!$B$4:$I$31,M1449,7),IF(J1449&gt;5.5,2.6+INDEX(价格表!$B$4:$I$31,M1449,8)*L1449)))))))</f>
        <v>2.15</v>
      </c>
    </row>
    <row r="1450" spans="1:14">
      <c r="A1450" s="20">
        <v>4310939510915</v>
      </c>
      <c r="B1450" s="18" t="s">
        <v>16</v>
      </c>
      <c r="C1450" s="21">
        <v>20201212</v>
      </c>
      <c r="D1450" s="21">
        <v>610538201209</v>
      </c>
      <c r="E1450" s="21" t="s">
        <v>16</v>
      </c>
      <c r="F1450" s="21">
        <v>20201222</v>
      </c>
      <c r="G1450" s="21" t="s">
        <v>17</v>
      </c>
      <c r="H1450" s="21" t="s">
        <v>302</v>
      </c>
      <c r="I1450" s="21" t="s">
        <v>303</v>
      </c>
      <c r="J1450" s="21">
        <v>1.46</v>
      </c>
      <c r="K1450" s="21" t="s">
        <v>20</v>
      </c>
      <c r="L1450">
        <f t="shared" si="22"/>
        <v>2</v>
      </c>
      <c r="M1450">
        <f>MATCH(H:H,价格表!$B$4:$B$35,0)</f>
        <v>6</v>
      </c>
      <c r="N1450" s="27">
        <f>IF(J1450&lt;=0.3,INDEX(价格表!$B$4:$I$31,M1450,2),IF(AND(J1450&gt;0.3,J1450&lt;=1),INDEX(价格表!$B$4:$I$31,M1450,3),IF(AND(J1450&gt;1,J1450&lt;=2.2),INDEX(价格表!$B$4:$I$31,M1450,4),IF(AND(J1450&gt;2.2,J1450&lt;=3.3),INDEX(价格表!$B$4:$I$31,M1450,5),IF(AND(J1450&gt;3.3,J1450&lt;=4),INDEX(价格表!$B$4:$I$31,M1450,6),IF(AND(J1450&gt;4,J1450&lt;=5.5),INDEX(价格表!$B$4:$I$31,M1450,7),IF(J1450&gt;5.5,2.6+INDEX(价格表!$B$4:$I$31,M1450,8)*L1450)))))))</f>
        <v>2.95</v>
      </c>
    </row>
    <row r="1451" spans="1:14">
      <c r="A1451" s="20">
        <v>4310939510918</v>
      </c>
      <c r="B1451" s="18" t="s">
        <v>16</v>
      </c>
      <c r="C1451" s="21">
        <v>20201212</v>
      </c>
      <c r="D1451" s="21">
        <v>610538201209</v>
      </c>
      <c r="E1451" s="21" t="s">
        <v>16</v>
      </c>
      <c r="F1451" s="21">
        <v>20201222</v>
      </c>
      <c r="G1451" s="21" t="s">
        <v>17</v>
      </c>
      <c r="H1451" s="21" t="s">
        <v>298</v>
      </c>
      <c r="I1451" s="21" t="s">
        <v>299</v>
      </c>
      <c r="J1451" s="21">
        <v>1.46</v>
      </c>
      <c r="K1451" s="21" t="s">
        <v>20</v>
      </c>
      <c r="L1451">
        <f t="shared" si="22"/>
        <v>2</v>
      </c>
      <c r="M1451">
        <f>MATCH(H:H,价格表!$B$4:$B$35,0)</f>
        <v>29</v>
      </c>
      <c r="N1451" s="27">
        <f t="shared" ref="N1451:N1456" si="23">L1451*5+3</f>
        <v>13</v>
      </c>
    </row>
    <row r="1452" spans="1:14">
      <c r="A1452" s="20">
        <v>4310939526489</v>
      </c>
      <c r="B1452" s="18" t="s">
        <v>16</v>
      </c>
      <c r="C1452" s="21">
        <v>20201212</v>
      </c>
      <c r="D1452" s="21">
        <v>610538201209</v>
      </c>
      <c r="E1452" s="21" t="s">
        <v>16</v>
      </c>
      <c r="F1452" s="21">
        <v>20201222</v>
      </c>
      <c r="G1452" s="21" t="s">
        <v>17</v>
      </c>
      <c r="H1452" s="21" t="s">
        <v>298</v>
      </c>
      <c r="I1452" s="21" t="s">
        <v>322</v>
      </c>
      <c r="J1452" s="21">
        <v>1.55</v>
      </c>
      <c r="K1452" s="21" t="s">
        <v>20</v>
      </c>
      <c r="L1452">
        <f t="shared" si="22"/>
        <v>2</v>
      </c>
      <c r="M1452">
        <f>MATCH(H:H,价格表!$B$4:$B$35,0)</f>
        <v>29</v>
      </c>
      <c r="N1452" s="27">
        <f>L1452*8+3</f>
        <v>19</v>
      </c>
    </row>
    <row r="1453" spans="1:14">
      <c r="A1453" s="20">
        <v>4310939526494</v>
      </c>
      <c r="B1453" s="18" t="s">
        <v>16</v>
      </c>
      <c r="C1453" s="21">
        <v>20201212</v>
      </c>
      <c r="D1453" s="21">
        <v>610538201209</v>
      </c>
      <c r="E1453" s="21" t="s">
        <v>16</v>
      </c>
      <c r="F1453" s="21">
        <v>20201222</v>
      </c>
      <c r="G1453" s="21" t="s">
        <v>17</v>
      </c>
      <c r="H1453" s="21" t="s">
        <v>298</v>
      </c>
      <c r="I1453" s="21" t="s">
        <v>313</v>
      </c>
      <c r="J1453" s="21">
        <v>1.46</v>
      </c>
      <c r="K1453" s="21" t="s">
        <v>20</v>
      </c>
      <c r="L1453">
        <f t="shared" si="22"/>
        <v>2</v>
      </c>
      <c r="M1453">
        <f>MATCH(H:H,价格表!$B$4:$B$35,0)</f>
        <v>29</v>
      </c>
      <c r="N1453" s="27">
        <f t="shared" si="23"/>
        <v>13</v>
      </c>
    </row>
    <row r="1454" spans="1:14">
      <c r="A1454" s="20">
        <v>4310939527696</v>
      </c>
      <c r="B1454" s="18" t="s">
        <v>16</v>
      </c>
      <c r="C1454" s="21">
        <v>20201212</v>
      </c>
      <c r="D1454" s="21">
        <v>610538201209</v>
      </c>
      <c r="E1454" s="21" t="s">
        <v>16</v>
      </c>
      <c r="F1454" s="21">
        <v>20201222</v>
      </c>
      <c r="G1454" s="21" t="s">
        <v>17</v>
      </c>
      <c r="H1454" s="21" t="s">
        <v>294</v>
      </c>
      <c r="I1454" s="21" t="s">
        <v>295</v>
      </c>
      <c r="J1454" s="21">
        <v>1.45</v>
      </c>
      <c r="K1454" s="21" t="s">
        <v>20</v>
      </c>
      <c r="L1454">
        <f t="shared" si="22"/>
        <v>2</v>
      </c>
      <c r="M1454">
        <f>MATCH(H:H,价格表!$B$4:$B$35,0)</f>
        <v>18</v>
      </c>
      <c r="N1454" s="27">
        <f>IF(J1454&lt;=0.3,INDEX(价格表!$B$4:$I$31,M1454,2),IF(AND(J1454&gt;0.3,J1454&lt;=1),INDEX(价格表!$B$4:$I$31,M1454,3),IF(AND(J1454&gt;1,J1454&lt;=2.2),INDEX(价格表!$B$4:$I$31,M1454,4),IF(AND(J1454&gt;2.2,J1454&lt;=3.3),INDEX(价格表!$B$4:$I$31,M1454,5),IF(AND(J1454&gt;3.3,J1454&lt;=4),INDEX(价格表!$B$4:$I$31,M1454,6),IF(AND(J1454&gt;4,J1454&lt;=5.5),INDEX(价格表!$B$4:$I$31,M1454,7),IF(J1454&gt;5.5,2.6+INDEX(价格表!$B$4:$I$31,M1454,8)*L1454)))))))</f>
        <v>3.25</v>
      </c>
    </row>
    <row r="1455" spans="1:14">
      <c r="A1455" s="20">
        <v>4310939527762</v>
      </c>
      <c r="B1455" s="18" t="s">
        <v>16</v>
      </c>
      <c r="C1455" s="21">
        <v>20201212</v>
      </c>
      <c r="D1455" s="21">
        <v>610538201209</v>
      </c>
      <c r="E1455" s="21" t="s">
        <v>16</v>
      </c>
      <c r="F1455" s="21">
        <v>20201222</v>
      </c>
      <c r="G1455" s="21" t="s">
        <v>17</v>
      </c>
      <c r="H1455" s="21" t="s">
        <v>302</v>
      </c>
      <c r="I1455" s="21" t="s">
        <v>303</v>
      </c>
      <c r="J1455" s="21">
        <v>1.81</v>
      </c>
      <c r="K1455" s="21" t="s">
        <v>20</v>
      </c>
      <c r="L1455">
        <f t="shared" si="22"/>
        <v>2</v>
      </c>
      <c r="M1455">
        <f>MATCH(H:H,价格表!$B$4:$B$35,0)</f>
        <v>6</v>
      </c>
      <c r="N1455" s="27">
        <f>IF(J1455&lt;=0.3,INDEX(价格表!$B$4:$I$31,M1455,2),IF(AND(J1455&gt;0.3,J1455&lt;=1),INDEX(价格表!$B$4:$I$31,M1455,3),IF(AND(J1455&gt;1,J1455&lt;=2.2),INDEX(价格表!$B$4:$I$31,M1455,4),IF(AND(J1455&gt;2.2,J1455&lt;=3.3),INDEX(价格表!$B$4:$I$31,M1455,5),IF(AND(J1455&gt;3.3,J1455&lt;=4),INDEX(价格表!$B$4:$I$31,M1455,6),IF(AND(J1455&gt;4,J1455&lt;=5.5),INDEX(价格表!$B$4:$I$31,M1455,7),IF(J1455&gt;5.5,2.6+INDEX(价格表!$B$4:$I$31,M1455,8)*L1455)))))))</f>
        <v>2.95</v>
      </c>
    </row>
    <row r="1456" spans="1:14">
      <c r="A1456" s="20">
        <v>4310939527769</v>
      </c>
      <c r="B1456" s="18" t="s">
        <v>16</v>
      </c>
      <c r="C1456" s="21">
        <v>20201212</v>
      </c>
      <c r="D1456" s="21">
        <v>610538201209</v>
      </c>
      <c r="E1456" s="21" t="s">
        <v>16</v>
      </c>
      <c r="F1456" s="21">
        <v>20201222</v>
      </c>
      <c r="G1456" s="21" t="s">
        <v>17</v>
      </c>
      <c r="H1456" s="21" t="s">
        <v>298</v>
      </c>
      <c r="I1456" s="21" t="s">
        <v>299</v>
      </c>
      <c r="J1456" s="21">
        <v>1.45</v>
      </c>
      <c r="K1456" s="21" t="s">
        <v>20</v>
      </c>
      <c r="L1456">
        <f t="shared" si="22"/>
        <v>2</v>
      </c>
      <c r="M1456">
        <f>MATCH(H:H,价格表!$B$4:$B$35,0)</f>
        <v>29</v>
      </c>
      <c r="N1456" s="27">
        <f t="shared" si="23"/>
        <v>13</v>
      </c>
    </row>
    <row r="1457" spans="1:14">
      <c r="A1457" s="20">
        <v>4310939527771</v>
      </c>
      <c r="B1457" s="18" t="s">
        <v>16</v>
      </c>
      <c r="C1457" s="21">
        <v>20201212</v>
      </c>
      <c r="D1457" s="21">
        <v>610538201209</v>
      </c>
      <c r="E1457" s="21" t="s">
        <v>16</v>
      </c>
      <c r="F1457" s="21">
        <v>20201222</v>
      </c>
      <c r="G1457" s="21" t="s">
        <v>17</v>
      </c>
      <c r="H1457" s="21" t="s">
        <v>302</v>
      </c>
      <c r="I1457" s="21" t="s">
        <v>303</v>
      </c>
      <c r="J1457" s="21">
        <v>1.45</v>
      </c>
      <c r="K1457" s="21" t="s">
        <v>20</v>
      </c>
      <c r="L1457">
        <f t="shared" si="22"/>
        <v>2</v>
      </c>
      <c r="M1457">
        <f>MATCH(H:H,价格表!$B$4:$B$35,0)</f>
        <v>6</v>
      </c>
      <c r="N1457" s="27">
        <f>IF(J1457&lt;=0.3,INDEX(价格表!$B$4:$I$31,M1457,2),IF(AND(J1457&gt;0.3,J1457&lt;=1),INDEX(价格表!$B$4:$I$31,M1457,3),IF(AND(J1457&gt;1,J1457&lt;=2.2),INDEX(价格表!$B$4:$I$31,M1457,4),IF(AND(J1457&gt;2.2,J1457&lt;=3.3),INDEX(价格表!$B$4:$I$31,M1457,5),IF(AND(J1457&gt;3.3,J1457&lt;=4),INDEX(价格表!$B$4:$I$31,M1457,6),IF(AND(J1457&gt;4,J1457&lt;=5.5),INDEX(价格表!$B$4:$I$31,M1457,7),IF(J1457&gt;5.5,2.6+INDEX(价格表!$B$4:$I$31,M1457,8)*L1457)))))))</f>
        <v>2.95</v>
      </c>
    </row>
    <row r="1458" spans="1:14">
      <c r="A1458" s="20">
        <v>4310939795183</v>
      </c>
      <c r="B1458" s="18" t="s">
        <v>16</v>
      </c>
      <c r="C1458" s="21">
        <v>20201212</v>
      </c>
      <c r="D1458" s="21">
        <v>610538201209</v>
      </c>
      <c r="E1458" s="21" t="s">
        <v>16</v>
      </c>
      <c r="F1458" s="21">
        <v>20201222</v>
      </c>
      <c r="G1458" s="21" t="s">
        <v>17</v>
      </c>
      <c r="H1458" s="21" t="s">
        <v>298</v>
      </c>
      <c r="I1458" s="21" t="s">
        <v>301</v>
      </c>
      <c r="J1458" s="21">
        <v>1.48</v>
      </c>
      <c r="K1458" s="21" t="s">
        <v>20</v>
      </c>
      <c r="L1458">
        <f t="shared" si="22"/>
        <v>2</v>
      </c>
      <c r="M1458">
        <f>MATCH(H:H,价格表!$B$4:$B$35,0)</f>
        <v>29</v>
      </c>
      <c r="N1458" s="27">
        <f>L1458*8+3</f>
        <v>19</v>
      </c>
    </row>
    <row r="1459" spans="1:14">
      <c r="A1459" s="20">
        <v>4310939795189</v>
      </c>
      <c r="B1459" s="18" t="s">
        <v>16</v>
      </c>
      <c r="C1459" s="21">
        <v>20201212</v>
      </c>
      <c r="D1459" s="21">
        <v>610538201209</v>
      </c>
      <c r="E1459" s="21" t="s">
        <v>16</v>
      </c>
      <c r="F1459" s="21">
        <v>20201222</v>
      </c>
      <c r="G1459" s="21" t="s">
        <v>17</v>
      </c>
      <c r="H1459" s="21" t="s">
        <v>302</v>
      </c>
      <c r="I1459" s="21" t="s">
        <v>303</v>
      </c>
      <c r="J1459" s="21">
        <v>1.43</v>
      </c>
      <c r="K1459" s="21" t="s">
        <v>20</v>
      </c>
      <c r="L1459">
        <f t="shared" si="22"/>
        <v>2</v>
      </c>
      <c r="M1459">
        <f>MATCH(H:H,价格表!$B$4:$B$35,0)</f>
        <v>6</v>
      </c>
      <c r="N1459" s="27">
        <f>IF(J1459&lt;=0.3,INDEX(价格表!$B$4:$I$31,M1459,2),IF(AND(J1459&gt;0.3,J1459&lt;=1),INDEX(价格表!$B$4:$I$31,M1459,3),IF(AND(J1459&gt;1,J1459&lt;=2.2),INDEX(价格表!$B$4:$I$31,M1459,4),IF(AND(J1459&gt;2.2,J1459&lt;=3.3),INDEX(价格表!$B$4:$I$31,M1459,5),IF(AND(J1459&gt;3.3,J1459&lt;=4),INDEX(价格表!$B$4:$I$31,M1459,6),IF(AND(J1459&gt;4,J1459&lt;=5.5),INDEX(价格表!$B$4:$I$31,M1459,7),IF(J1459&gt;5.5,2.6+INDEX(价格表!$B$4:$I$31,M1459,8)*L1459)))))))</f>
        <v>2.95</v>
      </c>
    </row>
    <row r="1460" spans="1:14">
      <c r="A1460" s="20">
        <v>4310939811237</v>
      </c>
      <c r="B1460" s="18" t="s">
        <v>16</v>
      </c>
      <c r="C1460" s="21">
        <v>20201212</v>
      </c>
      <c r="D1460" s="21">
        <v>610538201209</v>
      </c>
      <c r="E1460" s="21" t="s">
        <v>16</v>
      </c>
      <c r="F1460" s="21">
        <v>20201222</v>
      </c>
      <c r="G1460" s="21" t="s">
        <v>17</v>
      </c>
      <c r="H1460" s="21" t="s">
        <v>305</v>
      </c>
      <c r="I1460" s="21" t="s">
        <v>324</v>
      </c>
      <c r="J1460" s="21">
        <v>1.45</v>
      </c>
      <c r="K1460" s="21" t="s">
        <v>20</v>
      </c>
      <c r="L1460">
        <f t="shared" si="22"/>
        <v>2</v>
      </c>
      <c r="M1460">
        <f>MATCH(H:H,价格表!$B$4:$B$35,0)</f>
        <v>26</v>
      </c>
      <c r="N1460" s="27">
        <f>IF(J1460&lt;=0.3,INDEX(价格表!$B$4:$I$31,M1460,2),IF(AND(J1460&gt;0.3,J1460&lt;=1),INDEX(价格表!$B$4:$I$31,M1460,3),IF(AND(J1460&gt;1,J1460&lt;=2.2),INDEX(价格表!$B$4:$I$31,M1460,4),IF(AND(J1460&gt;2.2,J1460&lt;=3.3),INDEX(价格表!$B$4:$I$31,M1460,5),IF(AND(J1460&gt;3.3,J1460&lt;=4),INDEX(价格表!$B$4:$I$31,M1460,6),IF(AND(J1460&gt;4,J1460&lt;=5.5),INDEX(价格表!$B$4:$I$31,M1460,7),IF(J1460&gt;5.5,2.6+INDEX(价格表!$B$4:$I$31,M1460,8)*L1460)))))))</f>
        <v>2.15</v>
      </c>
    </row>
    <row r="1461" spans="1:14">
      <c r="A1461" s="20">
        <v>4310939811239</v>
      </c>
      <c r="B1461" s="18" t="s">
        <v>16</v>
      </c>
      <c r="C1461" s="21">
        <v>20201212</v>
      </c>
      <c r="D1461" s="21">
        <v>610538201209</v>
      </c>
      <c r="E1461" s="21" t="s">
        <v>16</v>
      </c>
      <c r="F1461" s="21">
        <v>20201222</v>
      </c>
      <c r="G1461" s="21" t="s">
        <v>17</v>
      </c>
      <c r="H1461" s="21" t="s">
        <v>302</v>
      </c>
      <c r="I1461" s="21" t="s">
        <v>303</v>
      </c>
      <c r="J1461" s="21">
        <v>1.44</v>
      </c>
      <c r="K1461" s="21" t="s">
        <v>20</v>
      </c>
      <c r="L1461">
        <f t="shared" si="22"/>
        <v>2</v>
      </c>
      <c r="M1461">
        <f>MATCH(H:H,价格表!$B$4:$B$35,0)</f>
        <v>6</v>
      </c>
      <c r="N1461" s="27">
        <f>IF(J1461&lt;=0.3,INDEX(价格表!$B$4:$I$31,M1461,2),IF(AND(J1461&gt;0.3,J1461&lt;=1),INDEX(价格表!$B$4:$I$31,M1461,3),IF(AND(J1461&gt;1,J1461&lt;=2.2),INDEX(价格表!$B$4:$I$31,M1461,4),IF(AND(J1461&gt;2.2,J1461&lt;=3.3),INDEX(价格表!$B$4:$I$31,M1461,5),IF(AND(J1461&gt;3.3,J1461&lt;=4),INDEX(价格表!$B$4:$I$31,M1461,6),IF(AND(J1461&gt;4,J1461&lt;=5.5),INDEX(价格表!$B$4:$I$31,M1461,7),IF(J1461&gt;5.5,2.6+INDEX(价格表!$B$4:$I$31,M1461,8)*L1461)))))))</f>
        <v>2.95</v>
      </c>
    </row>
    <row r="1462" spans="1:14">
      <c r="A1462" s="20">
        <v>4310939812889</v>
      </c>
      <c r="B1462" s="18" t="s">
        <v>16</v>
      </c>
      <c r="C1462" s="21">
        <v>20201212</v>
      </c>
      <c r="D1462" s="21">
        <v>610538201209</v>
      </c>
      <c r="E1462" s="21" t="s">
        <v>16</v>
      </c>
      <c r="F1462" s="21">
        <v>20201222</v>
      </c>
      <c r="G1462" s="21" t="s">
        <v>17</v>
      </c>
      <c r="H1462" s="21" t="s">
        <v>305</v>
      </c>
      <c r="I1462" s="21" t="s">
        <v>316</v>
      </c>
      <c r="J1462" s="21">
        <v>1.48</v>
      </c>
      <c r="K1462" s="21" t="s">
        <v>20</v>
      </c>
      <c r="L1462">
        <f t="shared" si="22"/>
        <v>2</v>
      </c>
      <c r="M1462">
        <f>MATCH(H:H,价格表!$B$4:$B$35,0)</f>
        <v>26</v>
      </c>
      <c r="N1462" s="27">
        <f>IF(J1462&lt;=0.3,INDEX(价格表!$B$4:$I$31,M1462,2),IF(AND(J1462&gt;0.3,J1462&lt;=1),INDEX(价格表!$B$4:$I$31,M1462,3),IF(AND(J1462&gt;1,J1462&lt;=2.2),INDEX(价格表!$B$4:$I$31,M1462,4),IF(AND(J1462&gt;2.2,J1462&lt;=3.3),INDEX(价格表!$B$4:$I$31,M1462,5),IF(AND(J1462&gt;3.3,J1462&lt;=4),INDEX(价格表!$B$4:$I$31,M1462,6),IF(AND(J1462&gt;4,J1462&lt;=5.5),INDEX(价格表!$B$4:$I$31,M1462,7),IF(J1462&gt;5.5,2.6+INDEX(价格表!$B$4:$I$31,M1462,8)*L1462)))))))</f>
        <v>2.15</v>
      </c>
    </row>
    <row r="1463" spans="1:14">
      <c r="A1463" s="20">
        <v>4310939812893</v>
      </c>
      <c r="B1463" s="18" t="s">
        <v>16</v>
      </c>
      <c r="C1463" s="21">
        <v>20201212</v>
      </c>
      <c r="D1463" s="21">
        <v>610538201209</v>
      </c>
      <c r="E1463" s="21" t="s">
        <v>16</v>
      </c>
      <c r="F1463" s="21">
        <v>20201222</v>
      </c>
      <c r="G1463" s="21" t="s">
        <v>17</v>
      </c>
      <c r="H1463" s="21" t="s">
        <v>298</v>
      </c>
      <c r="I1463" s="21" t="s">
        <v>325</v>
      </c>
      <c r="J1463" s="21">
        <v>1.47</v>
      </c>
      <c r="K1463" s="21" t="s">
        <v>20</v>
      </c>
      <c r="L1463">
        <f t="shared" si="22"/>
        <v>2</v>
      </c>
      <c r="M1463">
        <f>MATCH(H:H,价格表!$B$4:$B$35,0)</f>
        <v>29</v>
      </c>
      <c r="N1463" s="27">
        <f>L1463*8+3</f>
        <v>19</v>
      </c>
    </row>
    <row r="1464" spans="1:14">
      <c r="A1464" s="20">
        <v>4310939812923</v>
      </c>
      <c r="B1464" s="18" t="s">
        <v>16</v>
      </c>
      <c r="C1464" s="21">
        <v>20201212</v>
      </c>
      <c r="D1464" s="21">
        <v>610538201209</v>
      </c>
      <c r="E1464" s="21" t="s">
        <v>16</v>
      </c>
      <c r="F1464" s="21">
        <v>20201222</v>
      </c>
      <c r="G1464" s="21" t="s">
        <v>17</v>
      </c>
      <c r="H1464" s="21" t="s">
        <v>302</v>
      </c>
      <c r="I1464" s="21" t="s">
        <v>303</v>
      </c>
      <c r="J1464" s="21">
        <v>1.45</v>
      </c>
      <c r="K1464" s="21" t="s">
        <v>20</v>
      </c>
      <c r="L1464">
        <f t="shared" si="22"/>
        <v>2</v>
      </c>
      <c r="M1464">
        <f>MATCH(H:H,价格表!$B$4:$B$35,0)</f>
        <v>6</v>
      </c>
      <c r="N1464" s="27">
        <f>IF(J1464&lt;=0.3,INDEX(价格表!$B$4:$I$31,M1464,2),IF(AND(J1464&gt;0.3,J1464&lt;=1),INDEX(价格表!$B$4:$I$31,M1464,3),IF(AND(J1464&gt;1,J1464&lt;=2.2),INDEX(价格表!$B$4:$I$31,M1464,4),IF(AND(J1464&gt;2.2,J1464&lt;=3.3),INDEX(价格表!$B$4:$I$31,M1464,5),IF(AND(J1464&gt;3.3,J1464&lt;=4),INDEX(价格表!$B$4:$I$31,M1464,6),IF(AND(J1464&gt;4,J1464&lt;=5.5),INDEX(价格表!$B$4:$I$31,M1464,7),IF(J1464&gt;5.5,2.6+INDEX(价格表!$B$4:$I$31,M1464,8)*L1464)))))))</f>
        <v>2.95</v>
      </c>
    </row>
    <row r="1465" spans="1:14">
      <c r="A1465" s="20">
        <v>4310939812927</v>
      </c>
      <c r="B1465" s="18" t="s">
        <v>16</v>
      </c>
      <c r="C1465" s="21">
        <v>20201212</v>
      </c>
      <c r="D1465" s="21">
        <v>610538201209</v>
      </c>
      <c r="E1465" s="21" t="s">
        <v>16</v>
      </c>
      <c r="F1465" s="21">
        <v>20201222</v>
      </c>
      <c r="G1465" s="21" t="s">
        <v>17</v>
      </c>
      <c r="H1465" s="21" t="s">
        <v>298</v>
      </c>
      <c r="I1465" s="21" t="s">
        <v>321</v>
      </c>
      <c r="J1465" s="21">
        <v>1.5</v>
      </c>
      <c r="K1465" s="21" t="s">
        <v>20</v>
      </c>
      <c r="L1465">
        <f t="shared" si="22"/>
        <v>2</v>
      </c>
      <c r="M1465">
        <f>MATCH(H:H,价格表!$B$4:$B$35,0)</f>
        <v>29</v>
      </c>
      <c r="N1465" s="27">
        <f>L1465*8+3</f>
        <v>19</v>
      </c>
    </row>
    <row r="1466" spans="1:14">
      <c r="A1466" s="20">
        <v>4310939813506</v>
      </c>
      <c r="B1466" s="18" t="s">
        <v>16</v>
      </c>
      <c r="C1466" s="21">
        <v>20201212</v>
      </c>
      <c r="D1466" s="21">
        <v>610538201209</v>
      </c>
      <c r="E1466" s="21" t="s">
        <v>16</v>
      </c>
      <c r="F1466" s="21">
        <v>20201222</v>
      </c>
      <c r="G1466" s="21" t="s">
        <v>17</v>
      </c>
      <c r="H1466" s="21" t="s">
        <v>305</v>
      </c>
      <c r="I1466" s="21" t="s">
        <v>316</v>
      </c>
      <c r="J1466" s="21">
        <v>1.45</v>
      </c>
      <c r="K1466" s="21" t="s">
        <v>20</v>
      </c>
      <c r="L1466">
        <f t="shared" si="22"/>
        <v>2</v>
      </c>
      <c r="M1466">
        <f>MATCH(H:H,价格表!$B$4:$B$35,0)</f>
        <v>26</v>
      </c>
      <c r="N1466" s="27">
        <f>IF(J1466&lt;=0.3,INDEX(价格表!$B$4:$I$31,M1466,2),IF(AND(J1466&gt;0.3,J1466&lt;=1),INDEX(价格表!$B$4:$I$31,M1466,3),IF(AND(J1466&gt;1,J1466&lt;=2.2),INDEX(价格表!$B$4:$I$31,M1466,4),IF(AND(J1466&gt;2.2,J1466&lt;=3.3),INDEX(价格表!$B$4:$I$31,M1466,5),IF(AND(J1466&gt;3.3,J1466&lt;=4),INDEX(价格表!$B$4:$I$31,M1466,6),IF(AND(J1466&gt;4,J1466&lt;=5.5),INDEX(价格表!$B$4:$I$31,M1466,7),IF(J1466&gt;5.5,2.6+INDEX(价格表!$B$4:$I$31,M1466,8)*L1466)))))))</f>
        <v>2.15</v>
      </c>
    </row>
    <row r="1467" spans="1:14">
      <c r="A1467" s="20">
        <v>4310939818228</v>
      </c>
      <c r="B1467" s="18" t="s">
        <v>16</v>
      </c>
      <c r="C1467" s="21">
        <v>20201212</v>
      </c>
      <c r="D1467" s="21">
        <v>610538201209</v>
      </c>
      <c r="E1467" s="21" t="s">
        <v>16</v>
      </c>
      <c r="F1467" s="21">
        <v>20201222</v>
      </c>
      <c r="G1467" s="21" t="s">
        <v>17</v>
      </c>
      <c r="H1467" s="21" t="s">
        <v>294</v>
      </c>
      <c r="I1467" s="21" t="s">
        <v>295</v>
      </c>
      <c r="J1467" s="21">
        <v>1.45</v>
      </c>
      <c r="K1467" s="21" t="s">
        <v>20</v>
      </c>
      <c r="L1467">
        <f t="shared" si="22"/>
        <v>2</v>
      </c>
      <c r="M1467">
        <f>MATCH(H:H,价格表!$B$4:$B$35,0)</f>
        <v>18</v>
      </c>
      <c r="N1467" s="27">
        <f>IF(J1467&lt;=0.3,INDEX(价格表!$B$4:$I$31,M1467,2),IF(AND(J1467&gt;0.3,J1467&lt;=1),INDEX(价格表!$B$4:$I$31,M1467,3),IF(AND(J1467&gt;1,J1467&lt;=2.2),INDEX(价格表!$B$4:$I$31,M1467,4),IF(AND(J1467&gt;2.2,J1467&lt;=3.3),INDEX(价格表!$B$4:$I$31,M1467,5),IF(AND(J1467&gt;3.3,J1467&lt;=4),INDEX(价格表!$B$4:$I$31,M1467,6),IF(AND(J1467&gt;4,J1467&lt;=5.5),INDEX(价格表!$B$4:$I$31,M1467,7),IF(J1467&gt;5.5,2.6+INDEX(价格表!$B$4:$I$31,M1467,8)*L1467)))))))</f>
        <v>3.25</v>
      </c>
    </row>
    <row r="1468" spans="1:14">
      <c r="A1468" s="20">
        <v>4310939818231</v>
      </c>
      <c r="B1468" s="18" t="s">
        <v>16</v>
      </c>
      <c r="C1468" s="21">
        <v>20201212</v>
      </c>
      <c r="D1468" s="21">
        <v>610538201209</v>
      </c>
      <c r="E1468" s="21" t="s">
        <v>16</v>
      </c>
      <c r="F1468" s="21">
        <v>20201222</v>
      </c>
      <c r="G1468" s="21" t="s">
        <v>17</v>
      </c>
      <c r="H1468" s="21" t="s">
        <v>294</v>
      </c>
      <c r="I1468" s="21" t="s">
        <v>295</v>
      </c>
      <c r="J1468" s="21">
        <v>1.45</v>
      </c>
      <c r="K1468" s="21" t="s">
        <v>20</v>
      </c>
      <c r="L1468">
        <f t="shared" si="22"/>
        <v>2</v>
      </c>
      <c r="M1468">
        <f>MATCH(H:H,价格表!$B$4:$B$35,0)</f>
        <v>18</v>
      </c>
      <c r="N1468" s="27">
        <f>IF(J1468&lt;=0.3,INDEX(价格表!$B$4:$I$31,M1468,2),IF(AND(J1468&gt;0.3,J1468&lt;=1),INDEX(价格表!$B$4:$I$31,M1468,3),IF(AND(J1468&gt;1,J1468&lt;=2.2),INDEX(价格表!$B$4:$I$31,M1468,4),IF(AND(J1468&gt;2.2,J1468&lt;=3.3),INDEX(价格表!$B$4:$I$31,M1468,5),IF(AND(J1468&gt;3.3,J1468&lt;=4),INDEX(价格表!$B$4:$I$31,M1468,6),IF(AND(J1468&gt;4,J1468&lt;=5.5),INDEX(价格表!$B$4:$I$31,M1468,7),IF(J1468&gt;5.5,2.6+INDEX(价格表!$B$4:$I$31,M1468,8)*L1468)))))))</f>
        <v>3.25</v>
      </c>
    </row>
    <row r="1469" spans="1:14">
      <c r="A1469" s="20">
        <v>4310939818234</v>
      </c>
      <c r="B1469" s="18" t="s">
        <v>16</v>
      </c>
      <c r="C1469" s="21">
        <v>20201212</v>
      </c>
      <c r="D1469" s="21">
        <v>610538201209</v>
      </c>
      <c r="E1469" s="21" t="s">
        <v>16</v>
      </c>
      <c r="F1469" s="21">
        <v>20201222</v>
      </c>
      <c r="G1469" s="21" t="s">
        <v>17</v>
      </c>
      <c r="H1469" s="21" t="s">
        <v>302</v>
      </c>
      <c r="I1469" s="21" t="s">
        <v>303</v>
      </c>
      <c r="J1469" s="21">
        <v>1.46</v>
      </c>
      <c r="K1469" s="21" t="s">
        <v>20</v>
      </c>
      <c r="L1469">
        <f t="shared" si="22"/>
        <v>2</v>
      </c>
      <c r="M1469">
        <f>MATCH(H:H,价格表!$B$4:$B$35,0)</f>
        <v>6</v>
      </c>
      <c r="N1469" s="27">
        <f>IF(J1469&lt;=0.3,INDEX(价格表!$B$4:$I$31,M1469,2),IF(AND(J1469&gt;0.3,J1469&lt;=1),INDEX(价格表!$B$4:$I$31,M1469,3),IF(AND(J1469&gt;1,J1469&lt;=2.2),INDEX(价格表!$B$4:$I$31,M1469,4),IF(AND(J1469&gt;2.2,J1469&lt;=3.3),INDEX(价格表!$B$4:$I$31,M1469,5),IF(AND(J1469&gt;3.3,J1469&lt;=4),INDEX(价格表!$B$4:$I$31,M1469,6),IF(AND(J1469&gt;4,J1469&lt;=5.5),INDEX(价格表!$B$4:$I$31,M1469,7),IF(J1469&gt;5.5,2.6+INDEX(价格表!$B$4:$I$31,M1469,8)*L1469)))))))</f>
        <v>2.95</v>
      </c>
    </row>
    <row r="1470" spans="1:14">
      <c r="A1470" s="20">
        <v>4310939818235</v>
      </c>
      <c r="B1470" s="18" t="s">
        <v>16</v>
      </c>
      <c r="C1470" s="21">
        <v>20201212</v>
      </c>
      <c r="D1470" s="21">
        <v>610538201209</v>
      </c>
      <c r="E1470" s="21" t="s">
        <v>16</v>
      </c>
      <c r="F1470" s="21">
        <v>20201222</v>
      </c>
      <c r="G1470" s="21" t="s">
        <v>17</v>
      </c>
      <c r="H1470" s="21" t="s">
        <v>298</v>
      </c>
      <c r="I1470" s="21" t="s">
        <v>313</v>
      </c>
      <c r="J1470" s="21">
        <v>1.45</v>
      </c>
      <c r="K1470" s="21" t="s">
        <v>20</v>
      </c>
      <c r="L1470">
        <f t="shared" si="22"/>
        <v>2</v>
      </c>
      <c r="M1470">
        <f>MATCH(H:H,价格表!$B$4:$B$35,0)</f>
        <v>29</v>
      </c>
      <c r="N1470" s="27">
        <f>L1470*5+3</f>
        <v>13</v>
      </c>
    </row>
    <row r="1471" spans="1:14">
      <c r="A1471" s="20">
        <v>4310939819764</v>
      </c>
      <c r="B1471" s="18" t="s">
        <v>16</v>
      </c>
      <c r="C1471" s="21">
        <v>20201212</v>
      </c>
      <c r="D1471" s="21">
        <v>610538201209</v>
      </c>
      <c r="E1471" s="21" t="s">
        <v>16</v>
      </c>
      <c r="F1471" s="21">
        <v>20201222</v>
      </c>
      <c r="G1471" s="21" t="s">
        <v>17</v>
      </c>
      <c r="H1471" s="21" t="s">
        <v>305</v>
      </c>
      <c r="I1471" s="21" t="s">
        <v>311</v>
      </c>
      <c r="J1471" s="21">
        <v>1.48</v>
      </c>
      <c r="K1471" s="21" t="s">
        <v>20</v>
      </c>
      <c r="L1471">
        <f t="shared" si="22"/>
        <v>2</v>
      </c>
      <c r="M1471">
        <f>MATCH(H:H,价格表!$B$4:$B$35,0)</f>
        <v>26</v>
      </c>
      <c r="N1471" s="27">
        <f>IF(J1471&lt;=0.3,INDEX(价格表!$B$4:$I$31,M1471,2),IF(AND(J1471&gt;0.3,J1471&lt;=1),INDEX(价格表!$B$4:$I$31,M1471,3),IF(AND(J1471&gt;1,J1471&lt;=2.2),INDEX(价格表!$B$4:$I$31,M1471,4),IF(AND(J1471&gt;2.2,J1471&lt;=3.3),INDEX(价格表!$B$4:$I$31,M1471,5),IF(AND(J1471&gt;3.3,J1471&lt;=4),INDEX(价格表!$B$4:$I$31,M1471,6),IF(AND(J1471&gt;4,J1471&lt;=5.5),INDEX(价格表!$B$4:$I$31,M1471,7),IF(J1471&gt;5.5,2.6+INDEX(价格表!$B$4:$I$31,M1471,8)*L1471)))))))</f>
        <v>2.15</v>
      </c>
    </row>
    <row r="1472" spans="1:14">
      <c r="A1472" s="20">
        <v>4310939820421</v>
      </c>
      <c r="B1472" s="18" t="s">
        <v>16</v>
      </c>
      <c r="C1472" s="21">
        <v>20201212</v>
      </c>
      <c r="D1472" s="21">
        <v>610538201209</v>
      </c>
      <c r="E1472" s="21" t="s">
        <v>16</v>
      </c>
      <c r="F1472" s="21">
        <v>20201222</v>
      </c>
      <c r="G1472" s="21" t="s">
        <v>17</v>
      </c>
      <c r="H1472" s="21" t="s">
        <v>302</v>
      </c>
      <c r="I1472" s="21" t="s">
        <v>303</v>
      </c>
      <c r="J1472" s="21">
        <v>1.45</v>
      </c>
      <c r="K1472" s="21" t="s">
        <v>20</v>
      </c>
      <c r="L1472">
        <f t="shared" si="22"/>
        <v>2</v>
      </c>
      <c r="M1472">
        <f>MATCH(H:H,价格表!$B$4:$B$35,0)</f>
        <v>6</v>
      </c>
      <c r="N1472" s="27">
        <f>IF(J1472&lt;=0.3,INDEX(价格表!$B$4:$I$31,M1472,2),IF(AND(J1472&gt;0.3,J1472&lt;=1),INDEX(价格表!$B$4:$I$31,M1472,3),IF(AND(J1472&gt;1,J1472&lt;=2.2),INDEX(价格表!$B$4:$I$31,M1472,4),IF(AND(J1472&gt;2.2,J1472&lt;=3.3),INDEX(价格表!$B$4:$I$31,M1472,5),IF(AND(J1472&gt;3.3,J1472&lt;=4),INDEX(价格表!$B$4:$I$31,M1472,6),IF(AND(J1472&gt;4,J1472&lt;=5.5),INDEX(价格表!$B$4:$I$31,M1472,7),IF(J1472&gt;5.5,2.6+INDEX(价格表!$B$4:$I$31,M1472,8)*L1472)))))))</f>
        <v>2.95</v>
      </c>
    </row>
    <row r="1473" spans="1:14">
      <c r="A1473" s="20">
        <v>4310939820434</v>
      </c>
      <c r="B1473" s="18" t="s">
        <v>16</v>
      </c>
      <c r="C1473" s="21">
        <v>20201212</v>
      </c>
      <c r="D1473" s="21">
        <v>610538201209</v>
      </c>
      <c r="E1473" s="21" t="s">
        <v>16</v>
      </c>
      <c r="F1473" s="21">
        <v>20201222</v>
      </c>
      <c r="G1473" s="21" t="s">
        <v>17</v>
      </c>
      <c r="H1473" s="21" t="s">
        <v>298</v>
      </c>
      <c r="I1473" s="21" t="s">
        <v>313</v>
      </c>
      <c r="J1473" s="21">
        <v>1.47</v>
      </c>
      <c r="K1473" s="21" t="s">
        <v>20</v>
      </c>
      <c r="L1473">
        <f t="shared" si="22"/>
        <v>2</v>
      </c>
      <c r="M1473">
        <f>MATCH(H:H,价格表!$B$4:$B$35,0)</f>
        <v>29</v>
      </c>
      <c r="N1473" s="27">
        <f>L1473*5+3</f>
        <v>13</v>
      </c>
    </row>
    <row r="1474" spans="1:14">
      <c r="A1474" s="20">
        <v>4310939820438</v>
      </c>
      <c r="B1474" s="18" t="s">
        <v>16</v>
      </c>
      <c r="C1474" s="21">
        <v>20201212</v>
      </c>
      <c r="D1474" s="21">
        <v>610538201209</v>
      </c>
      <c r="E1474" s="21" t="s">
        <v>16</v>
      </c>
      <c r="F1474" s="21">
        <v>20201222</v>
      </c>
      <c r="G1474" s="21" t="s">
        <v>17</v>
      </c>
      <c r="H1474" s="21" t="s">
        <v>296</v>
      </c>
      <c r="I1474" s="21" t="s">
        <v>297</v>
      </c>
      <c r="J1474" s="21">
        <v>1.53</v>
      </c>
      <c r="K1474" s="21" t="s">
        <v>20</v>
      </c>
      <c r="L1474">
        <f t="shared" si="22"/>
        <v>2</v>
      </c>
      <c r="M1474">
        <f>MATCH(H:H,价格表!$B$4:$B$35,0)</f>
        <v>8</v>
      </c>
      <c r="N1474" s="27">
        <f>IF(J1474&lt;=0.3,INDEX(价格表!$B$4:$I$31,M1474,2),IF(AND(J1474&gt;0.3,J1474&lt;=1),INDEX(价格表!$B$4:$I$31,M1474,3),IF(AND(J1474&gt;1,J1474&lt;=2.2),INDEX(价格表!$B$4:$I$31,M1474,4),IF(AND(J1474&gt;2.2,J1474&lt;=3.3),INDEX(价格表!$B$4:$I$31,M1474,5),IF(AND(J1474&gt;3.3,J1474&lt;=4),INDEX(价格表!$B$4:$I$31,M1474,6),IF(AND(J1474&gt;4,J1474&lt;=5.5),INDEX(价格表!$B$4:$I$31,M1474,7),IF(J1474&gt;5.5,2.6+INDEX(价格表!$B$4:$I$31,M1474,8)*L1474)))))))</f>
        <v>2.95</v>
      </c>
    </row>
    <row r="1475" spans="1:14">
      <c r="A1475" s="20">
        <v>4310939821444</v>
      </c>
      <c r="B1475" s="18" t="s">
        <v>16</v>
      </c>
      <c r="C1475" s="21">
        <v>20201212</v>
      </c>
      <c r="D1475" s="21">
        <v>610538201209</v>
      </c>
      <c r="E1475" s="21" t="s">
        <v>16</v>
      </c>
      <c r="F1475" s="21">
        <v>20201222</v>
      </c>
      <c r="G1475" s="21" t="s">
        <v>17</v>
      </c>
      <c r="H1475" s="21" t="s">
        <v>298</v>
      </c>
      <c r="I1475" s="21" t="s">
        <v>322</v>
      </c>
      <c r="J1475" s="21">
        <v>1.46</v>
      </c>
      <c r="K1475" s="21" t="s">
        <v>20</v>
      </c>
      <c r="L1475">
        <f t="shared" si="22"/>
        <v>2</v>
      </c>
      <c r="M1475">
        <f>MATCH(H:H,价格表!$B$4:$B$35,0)</f>
        <v>29</v>
      </c>
      <c r="N1475" s="27">
        <f>L1475*8+3</f>
        <v>19</v>
      </c>
    </row>
    <row r="1476" spans="1:14">
      <c r="A1476" s="20">
        <v>4310939827450</v>
      </c>
      <c r="B1476" s="18" t="s">
        <v>16</v>
      </c>
      <c r="C1476" s="21">
        <v>20201212</v>
      </c>
      <c r="D1476" s="21">
        <v>610538201209</v>
      </c>
      <c r="E1476" s="21" t="s">
        <v>16</v>
      </c>
      <c r="F1476" s="21">
        <v>20201222</v>
      </c>
      <c r="G1476" s="21" t="s">
        <v>17</v>
      </c>
      <c r="H1476" s="21" t="s">
        <v>308</v>
      </c>
      <c r="I1476" s="21" t="s">
        <v>315</v>
      </c>
      <c r="J1476" s="21">
        <v>1.45</v>
      </c>
      <c r="K1476" s="21" t="s">
        <v>20</v>
      </c>
      <c r="L1476">
        <f t="shared" ref="L1476:L1539" si="24">ROUNDUP(J1476,0)</f>
        <v>2</v>
      </c>
      <c r="M1476">
        <f>MATCH(H:H,价格表!$B$4:$B$35,0)</f>
        <v>27</v>
      </c>
      <c r="N1476" s="27">
        <f>IF(J1476&lt;=0.3,INDEX(价格表!$B$4:$I$31,M1476,2),IF(AND(J1476&gt;0.3,J1476&lt;=1),INDEX(价格表!$B$4:$I$31,M1476,3),IF(AND(J1476&gt;1,J1476&lt;=2.2),INDEX(价格表!$B$4:$I$31,M1476,4),IF(AND(J1476&gt;2.2,J1476&lt;=3.3),INDEX(价格表!$B$4:$I$31,M1476,5),IF(AND(J1476&gt;3.3,J1476&lt;=4),INDEX(价格表!$B$4:$I$31,M1476,6),IF(AND(J1476&gt;4,J1476&lt;=5.5),INDEX(价格表!$B$4:$I$31,M1476,7),IF(J1476&gt;5.5,2.6+INDEX(价格表!$B$4:$I$31,M1476,8)*L1476)))))))</f>
        <v>2.15</v>
      </c>
    </row>
    <row r="1477" spans="1:14">
      <c r="A1477" s="20">
        <v>4310939829205</v>
      </c>
      <c r="B1477" s="18" t="s">
        <v>16</v>
      </c>
      <c r="C1477" s="21">
        <v>20201212</v>
      </c>
      <c r="D1477" s="21">
        <v>610538201209</v>
      </c>
      <c r="E1477" s="21" t="s">
        <v>16</v>
      </c>
      <c r="F1477" s="21">
        <v>20201222</v>
      </c>
      <c r="G1477" s="21" t="s">
        <v>17</v>
      </c>
      <c r="H1477" s="21" t="s">
        <v>302</v>
      </c>
      <c r="I1477" s="21" t="s">
        <v>303</v>
      </c>
      <c r="J1477" s="21">
        <v>1.44</v>
      </c>
      <c r="K1477" s="21" t="s">
        <v>20</v>
      </c>
      <c r="L1477">
        <f t="shared" si="24"/>
        <v>2</v>
      </c>
      <c r="M1477">
        <f>MATCH(H:H,价格表!$B$4:$B$35,0)</f>
        <v>6</v>
      </c>
      <c r="N1477" s="27">
        <f>IF(J1477&lt;=0.3,INDEX(价格表!$B$4:$I$31,M1477,2),IF(AND(J1477&gt;0.3,J1477&lt;=1),INDEX(价格表!$B$4:$I$31,M1477,3),IF(AND(J1477&gt;1,J1477&lt;=2.2),INDEX(价格表!$B$4:$I$31,M1477,4),IF(AND(J1477&gt;2.2,J1477&lt;=3.3),INDEX(价格表!$B$4:$I$31,M1477,5),IF(AND(J1477&gt;3.3,J1477&lt;=4),INDEX(价格表!$B$4:$I$31,M1477,6),IF(AND(J1477&gt;4,J1477&lt;=5.5),INDEX(价格表!$B$4:$I$31,M1477,7),IF(J1477&gt;5.5,2.6+INDEX(价格表!$B$4:$I$31,M1477,8)*L1477)))))))</f>
        <v>2.95</v>
      </c>
    </row>
    <row r="1478" spans="1:14">
      <c r="A1478" s="20">
        <v>4310939829208</v>
      </c>
      <c r="B1478" s="18" t="s">
        <v>16</v>
      </c>
      <c r="C1478" s="21">
        <v>20201212</v>
      </c>
      <c r="D1478" s="21">
        <v>610538201209</v>
      </c>
      <c r="E1478" s="21" t="s">
        <v>16</v>
      </c>
      <c r="F1478" s="21">
        <v>20201222</v>
      </c>
      <c r="G1478" s="21" t="s">
        <v>17</v>
      </c>
      <c r="H1478" s="21" t="s">
        <v>298</v>
      </c>
      <c r="I1478" s="21" t="s">
        <v>299</v>
      </c>
      <c r="J1478" s="21">
        <v>1.49</v>
      </c>
      <c r="K1478" s="21" t="s">
        <v>20</v>
      </c>
      <c r="L1478">
        <f t="shared" si="24"/>
        <v>2</v>
      </c>
      <c r="M1478">
        <f>MATCH(H:H,价格表!$B$4:$B$35,0)</f>
        <v>29</v>
      </c>
      <c r="N1478" s="27">
        <f>L1478*5+3</f>
        <v>13</v>
      </c>
    </row>
    <row r="1479" spans="1:14">
      <c r="A1479" s="20">
        <v>4310939829210</v>
      </c>
      <c r="B1479" s="18" t="s">
        <v>16</v>
      </c>
      <c r="C1479" s="21">
        <v>20201212</v>
      </c>
      <c r="D1479" s="21">
        <v>610538201209</v>
      </c>
      <c r="E1479" s="21" t="s">
        <v>16</v>
      </c>
      <c r="F1479" s="21">
        <v>20201222</v>
      </c>
      <c r="G1479" s="21" t="s">
        <v>17</v>
      </c>
      <c r="H1479" s="21" t="s">
        <v>302</v>
      </c>
      <c r="I1479" s="21" t="s">
        <v>303</v>
      </c>
      <c r="J1479" s="21">
        <v>1.44</v>
      </c>
      <c r="K1479" s="21" t="s">
        <v>20</v>
      </c>
      <c r="L1479">
        <f t="shared" si="24"/>
        <v>2</v>
      </c>
      <c r="M1479">
        <f>MATCH(H:H,价格表!$B$4:$B$35,0)</f>
        <v>6</v>
      </c>
      <c r="N1479" s="27">
        <f>IF(J1479&lt;=0.3,INDEX(价格表!$B$4:$I$31,M1479,2),IF(AND(J1479&gt;0.3,J1479&lt;=1),INDEX(价格表!$B$4:$I$31,M1479,3),IF(AND(J1479&gt;1,J1479&lt;=2.2),INDEX(价格表!$B$4:$I$31,M1479,4),IF(AND(J1479&gt;2.2,J1479&lt;=3.3),INDEX(价格表!$B$4:$I$31,M1479,5),IF(AND(J1479&gt;3.3,J1479&lt;=4),INDEX(价格表!$B$4:$I$31,M1479,6),IF(AND(J1479&gt;4,J1479&lt;=5.5),INDEX(价格表!$B$4:$I$31,M1479,7),IF(J1479&gt;5.5,2.6+INDEX(价格表!$B$4:$I$31,M1479,8)*L1479)))))))</f>
        <v>2.95</v>
      </c>
    </row>
    <row r="1480" spans="1:14">
      <c r="A1480" s="20">
        <v>4310939833751</v>
      </c>
      <c r="B1480" s="18" t="s">
        <v>16</v>
      </c>
      <c r="C1480" s="21">
        <v>20201212</v>
      </c>
      <c r="D1480" s="21">
        <v>610538201209</v>
      </c>
      <c r="E1480" s="21" t="s">
        <v>16</v>
      </c>
      <c r="F1480" s="21">
        <v>20201222</v>
      </c>
      <c r="G1480" s="21" t="s">
        <v>17</v>
      </c>
      <c r="H1480" s="21" t="s">
        <v>302</v>
      </c>
      <c r="I1480" s="21" t="s">
        <v>303</v>
      </c>
      <c r="J1480" s="21">
        <v>1.44</v>
      </c>
      <c r="K1480" s="21" t="s">
        <v>20</v>
      </c>
      <c r="L1480">
        <f t="shared" si="24"/>
        <v>2</v>
      </c>
      <c r="M1480">
        <f>MATCH(H:H,价格表!$B$4:$B$35,0)</f>
        <v>6</v>
      </c>
      <c r="N1480" s="27">
        <f>IF(J1480&lt;=0.3,INDEX(价格表!$B$4:$I$31,M1480,2),IF(AND(J1480&gt;0.3,J1480&lt;=1),INDEX(价格表!$B$4:$I$31,M1480,3),IF(AND(J1480&gt;1,J1480&lt;=2.2),INDEX(价格表!$B$4:$I$31,M1480,4),IF(AND(J1480&gt;2.2,J1480&lt;=3.3),INDEX(价格表!$B$4:$I$31,M1480,5),IF(AND(J1480&gt;3.3,J1480&lt;=4),INDEX(价格表!$B$4:$I$31,M1480,6),IF(AND(J1480&gt;4,J1480&lt;=5.5),INDEX(价格表!$B$4:$I$31,M1480,7),IF(J1480&gt;5.5,2.6+INDEX(价格表!$B$4:$I$31,M1480,8)*L1480)))))))</f>
        <v>2.95</v>
      </c>
    </row>
    <row r="1481" spans="1:14">
      <c r="A1481" s="20">
        <v>4310939833759</v>
      </c>
      <c r="B1481" s="18" t="s">
        <v>16</v>
      </c>
      <c r="C1481" s="21">
        <v>20201212</v>
      </c>
      <c r="D1481" s="21">
        <v>610538201209</v>
      </c>
      <c r="E1481" s="21" t="s">
        <v>16</v>
      </c>
      <c r="F1481" s="21">
        <v>20201222</v>
      </c>
      <c r="G1481" s="21" t="s">
        <v>17</v>
      </c>
      <c r="H1481" s="21" t="s">
        <v>302</v>
      </c>
      <c r="I1481" s="21" t="s">
        <v>303</v>
      </c>
      <c r="J1481" s="21">
        <v>1.48</v>
      </c>
      <c r="K1481" s="21" t="s">
        <v>20</v>
      </c>
      <c r="L1481">
        <f t="shared" si="24"/>
        <v>2</v>
      </c>
      <c r="M1481">
        <f>MATCH(H:H,价格表!$B$4:$B$35,0)</f>
        <v>6</v>
      </c>
      <c r="N1481" s="27">
        <f>IF(J1481&lt;=0.3,INDEX(价格表!$B$4:$I$31,M1481,2),IF(AND(J1481&gt;0.3,J1481&lt;=1),INDEX(价格表!$B$4:$I$31,M1481,3),IF(AND(J1481&gt;1,J1481&lt;=2.2),INDEX(价格表!$B$4:$I$31,M1481,4),IF(AND(J1481&gt;2.2,J1481&lt;=3.3),INDEX(价格表!$B$4:$I$31,M1481,5),IF(AND(J1481&gt;3.3,J1481&lt;=4),INDEX(价格表!$B$4:$I$31,M1481,6),IF(AND(J1481&gt;4,J1481&lt;=5.5),INDEX(价格表!$B$4:$I$31,M1481,7),IF(J1481&gt;5.5,2.6+INDEX(价格表!$B$4:$I$31,M1481,8)*L1481)))))))</f>
        <v>2.95</v>
      </c>
    </row>
    <row r="1482" spans="1:14">
      <c r="A1482" s="20">
        <v>4310939835509</v>
      </c>
      <c r="B1482" s="18" t="s">
        <v>16</v>
      </c>
      <c r="C1482" s="21">
        <v>20201212</v>
      </c>
      <c r="D1482" s="21">
        <v>610538201209</v>
      </c>
      <c r="E1482" s="21" t="s">
        <v>16</v>
      </c>
      <c r="F1482" s="21">
        <v>20201222</v>
      </c>
      <c r="G1482" s="21" t="s">
        <v>17</v>
      </c>
      <c r="H1482" s="21" t="s">
        <v>298</v>
      </c>
      <c r="I1482" s="21" t="s">
        <v>313</v>
      </c>
      <c r="J1482" s="21">
        <v>1.47</v>
      </c>
      <c r="K1482" s="21" t="s">
        <v>20</v>
      </c>
      <c r="L1482">
        <f t="shared" si="24"/>
        <v>2</v>
      </c>
      <c r="M1482">
        <f>MATCH(H:H,价格表!$B$4:$B$35,0)</f>
        <v>29</v>
      </c>
      <c r="N1482" s="27">
        <f>L1482*5+3</f>
        <v>13</v>
      </c>
    </row>
    <row r="1483" spans="1:14">
      <c r="A1483" s="20">
        <v>4310939835514</v>
      </c>
      <c r="B1483" s="18" t="s">
        <v>16</v>
      </c>
      <c r="C1483" s="21">
        <v>20201212</v>
      </c>
      <c r="D1483" s="21">
        <v>610538201209</v>
      </c>
      <c r="E1483" s="21" t="s">
        <v>16</v>
      </c>
      <c r="F1483" s="21">
        <v>20201222</v>
      </c>
      <c r="G1483" s="21" t="s">
        <v>17</v>
      </c>
      <c r="H1483" s="21" t="s">
        <v>302</v>
      </c>
      <c r="I1483" s="21" t="s">
        <v>303</v>
      </c>
      <c r="J1483" s="21">
        <v>1.44</v>
      </c>
      <c r="K1483" s="21" t="s">
        <v>20</v>
      </c>
      <c r="L1483">
        <f t="shared" si="24"/>
        <v>2</v>
      </c>
      <c r="M1483">
        <f>MATCH(H:H,价格表!$B$4:$B$35,0)</f>
        <v>6</v>
      </c>
      <c r="N1483" s="27">
        <f>IF(J1483&lt;=0.3,INDEX(价格表!$B$4:$I$31,M1483,2),IF(AND(J1483&gt;0.3,J1483&lt;=1),INDEX(价格表!$B$4:$I$31,M1483,3),IF(AND(J1483&gt;1,J1483&lt;=2.2),INDEX(价格表!$B$4:$I$31,M1483,4),IF(AND(J1483&gt;2.2,J1483&lt;=3.3),INDEX(价格表!$B$4:$I$31,M1483,5),IF(AND(J1483&gt;3.3,J1483&lt;=4),INDEX(价格表!$B$4:$I$31,M1483,6),IF(AND(J1483&gt;4,J1483&lt;=5.5),INDEX(价格表!$B$4:$I$31,M1483,7),IF(J1483&gt;5.5,2.6+INDEX(价格表!$B$4:$I$31,M1483,8)*L1483)))))))</f>
        <v>2.95</v>
      </c>
    </row>
    <row r="1484" spans="1:14">
      <c r="A1484" s="20">
        <v>4310939835516</v>
      </c>
      <c r="B1484" s="18" t="s">
        <v>16</v>
      </c>
      <c r="C1484" s="21">
        <v>20201212</v>
      </c>
      <c r="D1484" s="21">
        <v>610538201209</v>
      </c>
      <c r="E1484" s="21" t="s">
        <v>16</v>
      </c>
      <c r="F1484" s="21">
        <v>20201222</v>
      </c>
      <c r="G1484" s="21" t="s">
        <v>17</v>
      </c>
      <c r="H1484" s="21" t="s">
        <v>294</v>
      </c>
      <c r="I1484" s="21" t="s">
        <v>295</v>
      </c>
      <c r="J1484" s="21">
        <v>1.47</v>
      </c>
      <c r="K1484" s="21" t="s">
        <v>20</v>
      </c>
      <c r="L1484">
        <f t="shared" si="24"/>
        <v>2</v>
      </c>
      <c r="M1484">
        <f>MATCH(H:H,价格表!$B$4:$B$35,0)</f>
        <v>18</v>
      </c>
      <c r="N1484" s="27">
        <f>IF(J1484&lt;=0.3,INDEX(价格表!$B$4:$I$31,M1484,2),IF(AND(J1484&gt;0.3,J1484&lt;=1),INDEX(价格表!$B$4:$I$31,M1484,3),IF(AND(J1484&gt;1,J1484&lt;=2.2),INDEX(价格表!$B$4:$I$31,M1484,4),IF(AND(J1484&gt;2.2,J1484&lt;=3.3),INDEX(价格表!$B$4:$I$31,M1484,5),IF(AND(J1484&gt;3.3,J1484&lt;=4),INDEX(价格表!$B$4:$I$31,M1484,6),IF(AND(J1484&gt;4,J1484&lt;=5.5),INDEX(价格表!$B$4:$I$31,M1484,7),IF(J1484&gt;5.5,2.6+INDEX(价格表!$B$4:$I$31,M1484,8)*L1484)))))))</f>
        <v>3.25</v>
      </c>
    </row>
    <row r="1485" spans="1:14">
      <c r="A1485" s="20">
        <v>4310939854373</v>
      </c>
      <c r="B1485" s="18" t="s">
        <v>16</v>
      </c>
      <c r="C1485" s="21">
        <v>20201212</v>
      </c>
      <c r="D1485" s="21">
        <v>610538201209</v>
      </c>
      <c r="E1485" s="21" t="s">
        <v>16</v>
      </c>
      <c r="F1485" s="21">
        <v>20201222</v>
      </c>
      <c r="G1485" s="21" t="s">
        <v>17</v>
      </c>
      <c r="H1485" s="21" t="s">
        <v>298</v>
      </c>
      <c r="I1485" s="21" t="s">
        <v>320</v>
      </c>
      <c r="J1485" s="21">
        <v>1.44</v>
      </c>
      <c r="K1485" s="21" t="s">
        <v>20</v>
      </c>
      <c r="L1485">
        <f t="shared" si="24"/>
        <v>2</v>
      </c>
      <c r="M1485">
        <f>MATCH(H:H,价格表!$B$4:$B$35,0)</f>
        <v>29</v>
      </c>
      <c r="N1485" s="27">
        <f t="shared" ref="N1485:N1487" si="25">L1485*8+3</f>
        <v>19</v>
      </c>
    </row>
    <row r="1486" spans="1:14">
      <c r="A1486" s="20">
        <v>4310939854379</v>
      </c>
      <c r="B1486" s="18" t="s">
        <v>16</v>
      </c>
      <c r="C1486" s="21">
        <v>20201212</v>
      </c>
      <c r="D1486" s="21">
        <v>610538201209</v>
      </c>
      <c r="E1486" s="21" t="s">
        <v>16</v>
      </c>
      <c r="F1486" s="21">
        <v>20201222</v>
      </c>
      <c r="G1486" s="21" t="s">
        <v>17</v>
      </c>
      <c r="H1486" s="21" t="s">
        <v>298</v>
      </c>
      <c r="I1486" s="21" t="s">
        <v>321</v>
      </c>
      <c r="J1486" s="21">
        <v>1.47</v>
      </c>
      <c r="K1486" s="21" t="s">
        <v>20</v>
      </c>
      <c r="L1486">
        <f t="shared" si="24"/>
        <v>2</v>
      </c>
      <c r="M1486">
        <f>MATCH(H:H,价格表!$B$4:$B$35,0)</f>
        <v>29</v>
      </c>
      <c r="N1486" s="27">
        <f t="shared" si="25"/>
        <v>19</v>
      </c>
    </row>
    <row r="1487" spans="1:14">
      <c r="A1487" s="20">
        <v>4310939855429</v>
      </c>
      <c r="B1487" s="18" t="s">
        <v>16</v>
      </c>
      <c r="C1487" s="21">
        <v>20201212</v>
      </c>
      <c r="D1487" s="21">
        <v>610538201209</v>
      </c>
      <c r="E1487" s="21" t="s">
        <v>16</v>
      </c>
      <c r="F1487" s="21">
        <v>20201222</v>
      </c>
      <c r="G1487" s="21" t="s">
        <v>17</v>
      </c>
      <c r="H1487" s="21" t="s">
        <v>298</v>
      </c>
      <c r="I1487" s="21" t="s">
        <v>310</v>
      </c>
      <c r="J1487" s="21">
        <v>1.71</v>
      </c>
      <c r="K1487" s="21" t="s">
        <v>20</v>
      </c>
      <c r="L1487">
        <f t="shared" si="24"/>
        <v>2</v>
      </c>
      <c r="M1487">
        <f>MATCH(H:H,价格表!$B$4:$B$35,0)</f>
        <v>29</v>
      </c>
      <c r="N1487" s="27">
        <f t="shared" si="25"/>
        <v>19</v>
      </c>
    </row>
    <row r="1488" spans="1:14">
      <c r="A1488" s="20">
        <v>4310939855430</v>
      </c>
      <c r="B1488" s="18" t="s">
        <v>16</v>
      </c>
      <c r="C1488" s="21">
        <v>20201212</v>
      </c>
      <c r="D1488" s="21">
        <v>610538201209</v>
      </c>
      <c r="E1488" s="21" t="s">
        <v>16</v>
      </c>
      <c r="F1488" s="21">
        <v>20201222</v>
      </c>
      <c r="G1488" s="21" t="s">
        <v>17</v>
      </c>
      <c r="H1488" s="21" t="s">
        <v>296</v>
      </c>
      <c r="I1488" s="21" t="s">
        <v>297</v>
      </c>
      <c r="J1488" s="21">
        <v>1.45</v>
      </c>
      <c r="K1488" s="21" t="s">
        <v>20</v>
      </c>
      <c r="L1488">
        <f t="shared" si="24"/>
        <v>2</v>
      </c>
      <c r="M1488">
        <f>MATCH(H:H,价格表!$B$4:$B$35,0)</f>
        <v>8</v>
      </c>
      <c r="N1488" s="27">
        <f>IF(J1488&lt;=0.3,INDEX(价格表!$B$4:$I$31,M1488,2),IF(AND(J1488&gt;0.3,J1488&lt;=1),INDEX(价格表!$B$4:$I$31,M1488,3),IF(AND(J1488&gt;1,J1488&lt;=2.2),INDEX(价格表!$B$4:$I$31,M1488,4),IF(AND(J1488&gt;2.2,J1488&lt;=3.3),INDEX(价格表!$B$4:$I$31,M1488,5),IF(AND(J1488&gt;3.3,J1488&lt;=4),INDEX(价格表!$B$4:$I$31,M1488,6),IF(AND(J1488&gt;4,J1488&lt;=5.5),INDEX(价格表!$B$4:$I$31,M1488,7),IF(J1488&gt;5.5,2.6+INDEX(价格表!$B$4:$I$31,M1488,8)*L1488)))))))</f>
        <v>2.95</v>
      </c>
    </row>
    <row r="1489" spans="1:14">
      <c r="A1489" s="20">
        <v>4310939855431</v>
      </c>
      <c r="B1489" s="18" t="s">
        <v>16</v>
      </c>
      <c r="C1489" s="21">
        <v>20201212</v>
      </c>
      <c r="D1489" s="21">
        <v>610538201209</v>
      </c>
      <c r="E1489" s="21" t="s">
        <v>16</v>
      </c>
      <c r="F1489" s="21">
        <v>20201222</v>
      </c>
      <c r="G1489" s="21" t="s">
        <v>17</v>
      </c>
      <c r="H1489" s="21" t="s">
        <v>302</v>
      </c>
      <c r="I1489" s="21" t="s">
        <v>303</v>
      </c>
      <c r="J1489" s="21">
        <v>1.45</v>
      </c>
      <c r="K1489" s="21" t="s">
        <v>20</v>
      </c>
      <c r="L1489">
        <f t="shared" si="24"/>
        <v>2</v>
      </c>
      <c r="M1489">
        <f>MATCH(H:H,价格表!$B$4:$B$35,0)</f>
        <v>6</v>
      </c>
      <c r="N1489" s="27">
        <f>IF(J1489&lt;=0.3,INDEX(价格表!$B$4:$I$31,M1489,2),IF(AND(J1489&gt;0.3,J1489&lt;=1),INDEX(价格表!$B$4:$I$31,M1489,3),IF(AND(J1489&gt;1,J1489&lt;=2.2),INDEX(价格表!$B$4:$I$31,M1489,4),IF(AND(J1489&gt;2.2,J1489&lt;=3.3),INDEX(价格表!$B$4:$I$31,M1489,5),IF(AND(J1489&gt;3.3,J1489&lt;=4),INDEX(价格表!$B$4:$I$31,M1489,6),IF(AND(J1489&gt;4,J1489&lt;=5.5),INDEX(价格表!$B$4:$I$31,M1489,7),IF(J1489&gt;5.5,2.6+INDEX(价格表!$B$4:$I$31,M1489,8)*L1489)))))))</f>
        <v>2.95</v>
      </c>
    </row>
    <row r="1490" spans="1:14">
      <c r="A1490" s="20">
        <v>4310939857678</v>
      </c>
      <c r="B1490" s="18" t="s">
        <v>16</v>
      </c>
      <c r="C1490" s="21">
        <v>20201212</v>
      </c>
      <c r="D1490" s="21">
        <v>610538201209</v>
      </c>
      <c r="E1490" s="21" t="s">
        <v>16</v>
      </c>
      <c r="F1490" s="21">
        <v>20201222</v>
      </c>
      <c r="G1490" s="21" t="s">
        <v>17</v>
      </c>
      <c r="H1490" s="21" t="s">
        <v>294</v>
      </c>
      <c r="I1490" s="21" t="s">
        <v>295</v>
      </c>
      <c r="J1490" s="21">
        <v>1.43</v>
      </c>
      <c r="K1490" s="21" t="s">
        <v>20</v>
      </c>
      <c r="L1490">
        <f t="shared" si="24"/>
        <v>2</v>
      </c>
      <c r="M1490">
        <f>MATCH(H:H,价格表!$B$4:$B$35,0)</f>
        <v>18</v>
      </c>
      <c r="N1490" s="27">
        <f>IF(J1490&lt;=0.3,INDEX(价格表!$B$4:$I$31,M1490,2),IF(AND(J1490&gt;0.3,J1490&lt;=1),INDEX(价格表!$B$4:$I$31,M1490,3),IF(AND(J1490&gt;1,J1490&lt;=2.2),INDEX(价格表!$B$4:$I$31,M1490,4),IF(AND(J1490&gt;2.2,J1490&lt;=3.3),INDEX(价格表!$B$4:$I$31,M1490,5),IF(AND(J1490&gt;3.3,J1490&lt;=4),INDEX(价格表!$B$4:$I$31,M1490,6),IF(AND(J1490&gt;4,J1490&lt;=5.5),INDEX(价格表!$B$4:$I$31,M1490,7),IF(J1490&gt;5.5,2.6+INDEX(价格表!$B$4:$I$31,M1490,8)*L1490)))))))</f>
        <v>3.25</v>
      </c>
    </row>
    <row r="1491" spans="1:14">
      <c r="A1491" s="20">
        <v>4310939860981</v>
      </c>
      <c r="B1491" s="18" t="s">
        <v>16</v>
      </c>
      <c r="C1491" s="21">
        <v>20201212</v>
      </c>
      <c r="D1491" s="21">
        <v>610538201209</v>
      </c>
      <c r="E1491" s="21" t="s">
        <v>16</v>
      </c>
      <c r="F1491" s="21">
        <v>20201222</v>
      </c>
      <c r="G1491" s="21" t="s">
        <v>17</v>
      </c>
      <c r="H1491" s="21" t="s">
        <v>305</v>
      </c>
      <c r="I1491" s="21" t="s">
        <v>316</v>
      </c>
      <c r="J1491" s="21">
        <v>1.45</v>
      </c>
      <c r="K1491" s="21" t="s">
        <v>20</v>
      </c>
      <c r="L1491">
        <f t="shared" si="24"/>
        <v>2</v>
      </c>
      <c r="M1491">
        <f>MATCH(H:H,价格表!$B$4:$B$35,0)</f>
        <v>26</v>
      </c>
      <c r="N1491" s="27">
        <f>IF(J1491&lt;=0.3,INDEX(价格表!$B$4:$I$31,M1491,2),IF(AND(J1491&gt;0.3,J1491&lt;=1),INDEX(价格表!$B$4:$I$31,M1491,3),IF(AND(J1491&gt;1,J1491&lt;=2.2),INDEX(价格表!$B$4:$I$31,M1491,4),IF(AND(J1491&gt;2.2,J1491&lt;=3.3),INDEX(价格表!$B$4:$I$31,M1491,5),IF(AND(J1491&gt;3.3,J1491&lt;=4),INDEX(价格表!$B$4:$I$31,M1491,6),IF(AND(J1491&gt;4,J1491&lt;=5.5),INDEX(价格表!$B$4:$I$31,M1491,7),IF(J1491&gt;5.5,2.6+INDEX(价格表!$B$4:$I$31,M1491,8)*L1491)))))))</f>
        <v>2.15</v>
      </c>
    </row>
    <row r="1492" spans="1:14">
      <c r="A1492" s="20">
        <v>4310939860987</v>
      </c>
      <c r="B1492" s="18" t="s">
        <v>16</v>
      </c>
      <c r="C1492" s="21">
        <v>20201212</v>
      </c>
      <c r="D1492" s="21">
        <v>610538201209</v>
      </c>
      <c r="E1492" s="21" t="s">
        <v>16</v>
      </c>
      <c r="F1492" s="21">
        <v>20201222</v>
      </c>
      <c r="G1492" s="21" t="s">
        <v>17</v>
      </c>
      <c r="H1492" s="21" t="s">
        <v>298</v>
      </c>
      <c r="I1492" s="21" t="s">
        <v>322</v>
      </c>
      <c r="J1492" s="21">
        <v>1.44</v>
      </c>
      <c r="K1492" s="21" t="s">
        <v>20</v>
      </c>
      <c r="L1492">
        <f t="shared" si="24"/>
        <v>2</v>
      </c>
      <c r="M1492">
        <f>MATCH(H:H,价格表!$B$4:$B$35,0)</f>
        <v>29</v>
      </c>
      <c r="N1492" s="27">
        <f>L1492*8+3</f>
        <v>19</v>
      </c>
    </row>
    <row r="1493" spans="1:14">
      <c r="A1493" s="20">
        <v>4310939862122</v>
      </c>
      <c r="B1493" s="18" t="s">
        <v>16</v>
      </c>
      <c r="C1493" s="21">
        <v>20201212</v>
      </c>
      <c r="D1493" s="21">
        <v>610538201209</v>
      </c>
      <c r="E1493" s="21" t="s">
        <v>16</v>
      </c>
      <c r="F1493" s="21">
        <v>20201222</v>
      </c>
      <c r="G1493" s="21" t="s">
        <v>17</v>
      </c>
      <c r="H1493" s="21" t="s">
        <v>308</v>
      </c>
      <c r="I1493" s="21" t="s">
        <v>326</v>
      </c>
      <c r="J1493" s="21">
        <v>1.45</v>
      </c>
      <c r="K1493" s="21" t="s">
        <v>20</v>
      </c>
      <c r="L1493">
        <f t="shared" si="24"/>
        <v>2</v>
      </c>
      <c r="M1493">
        <f>MATCH(H:H,价格表!$B$4:$B$35,0)</f>
        <v>27</v>
      </c>
      <c r="N1493" s="27">
        <f>IF(J1493&lt;=0.3,INDEX(价格表!$B$4:$I$31,M1493,2),IF(AND(J1493&gt;0.3,J1493&lt;=1),INDEX(价格表!$B$4:$I$31,M1493,3),IF(AND(J1493&gt;1,J1493&lt;=2.2),INDEX(价格表!$B$4:$I$31,M1493,4),IF(AND(J1493&gt;2.2,J1493&lt;=3.3),INDEX(价格表!$B$4:$I$31,M1493,5),IF(AND(J1493&gt;3.3,J1493&lt;=4),INDEX(价格表!$B$4:$I$31,M1493,6),IF(AND(J1493&gt;4,J1493&lt;=5.5),INDEX(价格表!$B$4:$I$31,M1493,7),IF(J1493&gt;5.5,2.6+INDEX(价格表!$B$4:$I$31,M1493,8)*L1493)))))))</f>
        <v>2.15</v>
      </c>
    </row>
    <row r="1494" spans="1:14">
      <c r="A1494" s="20">
        <v>4310939863769</v>
      </c>
      <c r="B1494" s="18" t="s">
        <v>16</v>
      </c>
      <c r="C1494" s="21">
        <v>20201212</v>
      </c>
      <c r="D1494" s="21">
        <v>610538201209</v>
      </c>
      <c r="E1494" s="21" t="s">
        <v>16</v>
      </c>
      <c r="F1494" s="21">
        <v>20201222</v>
      </c>
      <c r="G1494" s="21" t="s">
        <v>17</v>
      </c>
      <c r="H1494" s="21" t="s">
        <v>296</v>
      </c>
      <c r="I1494" s="21" t="s">
        <v>297</v>
      </c>
      <c r="J1494" s="21">
        <v>1.51</v>
      </c>
      <c r="K1494" s="21" t="s">
        <v>20</v>
      </c>
      <c r="L1494">
        <f t="shared" si="24"/>
        <v>2</v>
      </c>
      <c r="M1494">
        <f>MATCH(H:H,价格表!$B$4:$B$35,0)</f>
        <v>8</v>
      </c>
      <c r="N1494" s="27">
        <f>IF(J1494&lt;=0.3,INDEX(价格表!$B$4:$I$31,M1494,2),IF(AND(J1494&gt;0.3,J1494&lt;=1),INDEX(价格表!$B$4:$I$31,M1494,3),IF(AND(J1494&gt;1,J1494&lt;=2.2),INDEX(价格表!$B$4:$I$31,M1494,4),IF(AND(J1494&gt;2.2,J1494&lt;=3.3),INDEX(价格表!$B$4:$I$31,M1494,5),IF(AND(J1494&gt;3.3,J1494&lt;=4),INDEX(价格表!$B$4:$I$31,M1494,6),IF(AND(J1494&gt;4,J1494&lt;=5.5),INDEX(价格表!$B$4:$I$31,M1494,7),IF(J1494&gt;5.5,2.6+INDEX(价格表!$B$4:$I$31,M1494,8)*L1494)))))))</f>
        <v>2.95</v>
      </c>
    </row>
    <row r="1495" spans="1:14">
      <c r="A1495" s="20">
        <v>4310939865740</v>
      </c>
      <c r="B1495" s="18" t="s">
        <v>16</v>
      </c>
      <c r="C1495" s="21">
        <v>20201212</v>
      </c>
      <c r="D1495" s="21">
        <v>610538201209</v>
      </c>
      <c r="E1495" s="21" t="s">
        <v>16</v>
      </c>
      <c r="F1495" s="21">
        <v>20201222</v>
      </c>
      <c r="G1495" s="21" t="s">
        <v>17</v>
      </c>
      <c r="H1495" s="21" t="s">
        <v>298</v>
      </c>
      <c r="I1495" s="21" t="s">
        <v>299</v>
      </c>
      <c r="J1495" s="21">
        <v>1.44</v>
      </c>
      <c r="K1495" s="21" t="s">
        <v>20</v>
      </c>
      <c r="L1495">
        <f t="shared" si="24"/>
        <v>2</v>
      </c>
      <c r="M1495">
        <f>MATCH(H:H,价格表!$B$4:$B$35,0)</f>
        <v>29</v>
      </c>
      <c r="N1495" s="27">
        <f>L1495*5+3</f>
        <v>13</v>
      </c>
    </row>
    <row r="1496" spans="1:14">
      <c r="A1496" s="20">
        <v>4310939867480</v>
      </c>
      <c r="B1496" s="18" t="s">
        <v>16</v>
      </c>
      <c r="C1496" s="21">
        <v>20201212</v>
      </c>
      <c r="D1496" s="21">
        <v>610538201209</v>
      </c>
      <c r="E1496" s="21" t="s">
        <v>16</v>
      </c>
      <c r="F1496" s="21">
        <v>20201222</v>
      </c>
      <c r="G1496" s="21" t="s">
        <v>17</v>
      </c>
      <c r="H1496" s="21" t="s">
        <v>302</v>
      </c>
      <c r="I1496" s="21" t="s">
        <v>303</v>
      </c>
      <c r="J1496" s="21">
        <v>1.46</v>
      </c>
      <c r="K1496" s="21" t="s">
        <v>20</v>
      </c>
      <c r="L1496">
        <f t="shared" si="24"/>
        <v>2</v>
      </c>
      <c r="M1496">
        <f>MATCH(H:H,价格表!$B$4:$B$35,0)</f>
        <v>6</v>
      </c>
      <c r="N1496" s="27">
        <f>IF(J1496&lt;=0.3,INDEX(价格表!$B$4:$I$31,M1496,2),IF(AND(J1496&gt;0.3,J1496&lt;=1),INDEX(价格表!$B$4:$I$31,M1496,3),IF(AND(J1496&gt;1,J1496&lt;=2.2),INDEX(价格表!$B$4:$I$31,M1496,4),IF(AND(J1496&gt;2.2,J1496&lt;=3.3),INDEX(价格表!$B$4:$I$31,M1496,5),IF(AND(J1496&gt;3.3,J1496&lt;=4),INDEX(价格表!$B$4:$I$31,M1496,6),IF(AND(J1496&gt;4,J1496&lt;=5.5),INDEX(价格表!$B$4:$I$31,M1496,7),IF(J1496&gt;5.5,2.6+INDEX(价格表!$B$4:$I$31,M1496,8)*L1496)))))))</f>
        <v>2.95</v>
      </c>
    </row>
    <row r="1497" spans="1:14">
      <c r="A1497" s="20">
        <v>4310939869378</v>
      </c>
      <c r="B1497" s="18" t="s">
        <v>16</v>
      </c>
      <c r="C1497" s="21">
        <v>20201212</v>
      </c>
      <c r="D1497" s="21">
        <v>610538201209</v>
      </c>
      <c r="E1497" s="21" t="s">
        <v>16</v>
      </c>
      <c r="F1497" s="21">
        <v>20201222</v>
      </c>
      <c r="G1497" s="21" t="s">
        <v>17</v>
      </c>
      <c r="H1497" s="21" t="s">
        <v>298</v>
      </c>
      <c r="I1497" s="21" t="s">
        <v>310</v>
      </c>
      <c r="J1497" s="21">
        <v>1.75</v>
      </c>
      <c r="K1497" s="21" t="s">
        <v>20</v>
      </c>
      <c r="L1497">
        <f t="shared" si="24"/>
        <v>2</v>
      </c>
      <c r="M1497">
        <f>MATCH(H:H,价格表!$B$4:$B$35,0)</f>
        <v>29</v>
      </c>
      <c r="N1497" s="27">
        <f>L1497*8+3</f>
        <v>19</v>
      </c>
    </row>
    <row r="1498" spans="1:14">
      <c r="A1498" s="20">
        <v>4310939870682</v>
      </c>
      <c r="B1498" s="18" t="s">
        <v>16</v>
      </c>
      <c r="C1498" s="21">
        <v>20201212</v>
      </c>
      <c r="D1498" s="21">
        <v>610538201209</v>
      </c>
      <c r="E1498" s="21" t="s">
        <v>16</v>
      </c>
      <c r="F1498" s="21">
        <v>20201222</v>
      </c>
      <c r="G1498" s="21" t="s">
        <v>17</v>
      </c>
      <c r="H1498" s="21" t="s">
        <v>305</v>
      </c>
      <c r="I1498" s="21" t="s">
        <v>316</v>
      </c>
      <c r="J1498" s="21">
        <v>1.45</v>
      </c>
      <c r="K1498" s="21" t="s">
        <v>20</v>
      </c>
      <c r="L1498">
        <f t="shared" si="24"/>
        <v>2</v>
      </c>
      <c r="M1498">
        <f>MATCH(H:H,价格表!$B$4:$B$35,0)</f>
        <v>26</v>
      </c>
      <c r="N1498" s="27">
        <f>IF(J1498&lt;=0.3,INDEX(价格表!$B$4:$I$31,M1498,2),IF(AND(J1498&gt;0.3,J1498&lt;=1),INDEX(价格表!$B$4:$I$31,M1498,3),IF(AND(J1498&gt;1,J1498&lt;=2.2),INDEX(价格表!$B$4:$I$31,M1498,4),IF(AND(J1498&gt;2.2,J1498&lt;=3.3),INDEX(价格表!$B$4:$I$31,M1498,5),IF(AND(J1498&gt;3.3,J1498&lt;=4),INDEX(价格表!$B$4:$I$31,M1498,6),IF(AND(J1498&gt;4,J1498&lt;=5.5),INDEX(价格表!$B$4:$I$31,M1498,7),IF(J1498&gt;5.5,2.6+INDEX(价格表!$B$4:$I$31,M1498,8)*L1498)))))))</f>
        <v>2.15</v>
      </c>
    </row>
    <row r="1499" spans="1:14">
      <c r="A1499" s="20">
        <v>4310939871234</v>
      </c>
      <c r="B1499" s="18" t="s">
        <v>16</v>
      </c>
      <c r="C1499" s="21">
        <v>20201212</v>
      </c>
      <c r="D1499" s="21">
        <v>610538201209</v>
      </c>
      <c r="E1499" s="21" t="s">
        <v>16</v>
      </c>
      <c r="F1499" s="21">
        <v>20201222</v>
      </c>
      <c r="G1499" s="21" t="s">
        <v>17</v>
      </c>
      <c r="H1499" s="21" t="s">
        <v>296</v>
      </c>
      <c r="I1499" s="21" t="s">
        <v>297</v>
      </c>
      <c r="J1499" s="21">
        <v>1.44</v>
      </c>
      <c r="K1499" s="21" t="s">
        <v>20</v>
      </c>
      <c r="L1499">
        <f t="shared" si="24"/>
        <v>2</v>
      </c>
      <c r="M1499">
        <f>MATCH(H:H,价格表!$B$4:$B$35,0)</f>
        <v>8</v>
      </c>
      <c r="N1499" s="27">
        <f>IF(J1499&lt;=0.3,INDEX(价格表!$B$4:$I$31,M1499,2),IF(AND(J1499&gt;0.3,J1499&lt;=1),INDEX(价格表!$B$4:$I$31,M1499,3),IF(AND(J1499&gt;1,J1499&lt;=2.2),INDEX(价格表!$B$4:$I$31,M1499,4),IF(AND(J1499&gt;2.2,J1499&lt;=3.3),INDEX(价格表!$B$4:$I$31,M1499,5),IF(AND(J1499&gt;3.3,J1499&lt;=4),INDEX(价格表!$B$4:$I$31,M1499,6),IF(AND(J1499&gt;4,J1499&lt;=5.5),INDEX(价格表!$B$4:$I$31,M1499,7),IF(J1499&gt;5.5,2.6+INDEX(价格表!$B$4:$I$31,M1499,8)*L1499)))))))</f>
        <v>2.95</v>
      </c>
    </row>
    <row r="1500" spans="1:14">
      <c r="A1500" s="20">
        <v>4310939871235</v>
      </c>
      <c r="B1500" s="18" t="s">
        <v>16</v>
      </c>
      <c r="C1500" s="21">
        <v>20201212</v>
      </c>
      <c r="D1500" s="21">
        <v>610538201209</v>
      </c>
      <c r="E1500" s="21" t="s">
        <v>16</v>
      </c>
      <c r="F1500" s="21">
        <v>20201222</v>
      </c>
      <c r="G1500" s="21" t="s">
        <v>17</v>
      </c>
      <c r="H1500" s="21" t="s">
        <v>308</v>
      </c>
      <c r="I1500" s="21" t="s">
        <v>315</v>
      </c>
      <c r="J1500" s="21">
        <v>1.45</v>
      </c>
      <c r="K1500" s="21" t="s">
        <v>20</v>
      </c>
      <c r="L1500">
        <f t="shared" si="24"/>
        <v>2</v>
      </c>
      <c r="M1500">
        <f>MATCH(H:H,价格表!$B$4:$B$35,0)</f>
        <v>27</v>
      </c>
      <c r="N1500" s="27">
        <f>IF(J1500&lt;=0.3,INDEX(价格表!$B$4:$I$31,M1500,2),IF(AND(J1500&gt;0.3,J1500&lt;=1),INDEX(价格表!$B$4:$I$31,M1500,3),IF(AND(J1500&gt;1,J1500&lt;=2.2),INDEX(价格表!$B$4:$I$31,M1500,4),IF(AND(J1500&gt;2.2,J1500&lt;=3.3),INDEX(价格表!$B$4:$I$31,M1500,5),IF(AND(J1500&gt;3.3,J1500&lt;=4),INDEX(价格表!$B$4:$I$31,M1500,6),IF(AND(J1500&gt;4,J1500&lt;=5.5),INDEX(价格表!$B$4:$I$31,M1500,7),IF(J1500&gt;5.5,2.6+INDEX(价格表!$B$4:$I$31,M1500,8)*L1500)))))))</f>
        <v>2.15</v>
      </c>
    </row>
    <row r="1501" spans="1:14">
      <c r="A1501" s="20">
        <v>4310939871753</v>
      </c>
      <c r="B1501" s="18" t="s">
        <v>16</v>
      </c>
      <c r="C1501" s="21">
        <v>20201212</v>
      </c>
      <c r="D1501" s="21">
        <v>610538201209</v>
      </c>
      <c r="E1501" s="21" t="s">
        <v>16</v>
      </c>
      <c r="F1501" s="21">
        <v>20201222</v>
      </c>
      <c r="G1501" s="21" t="s">
        <v>17</v>
      </c>
      <c r="H1501" s="21" t="s">
        <v>298</v>
      </c>
      <c r="I1501" s="21" t="s">
        <v>304</v>
      </c>
      <c r="J1501" s="21">
        <v>1.44</v>
      </c>
      <c r="K1501" s="21" t="s">
        <v>20</v>
      </c>
      <c r="L1501">
        <f t="shared" si="24"/>
        <v>2</v>
      </c>
      <c r="M1501">
        <f>MATCH(H:H,价格表!$B$4:$B$35,0)</f>
        <v>29</v>
      </c>
      <c r="N1501" s="27">
        <f>L1501*8+3</f>
        <v>19</v>
      </c>
    </row>
    <row r="1502" spans="1:14">
      <c r="A1502" s="20">
        <v>4310939871756</v>
      </c>
      <c r="B1502" s="18" t="s">
        <v>16</v>
      </c>
      <c r="C1502" s="21">
        <v>20201212</v>
      </c>
      <c r="D1502" s="21">
        <v>610538201209</v>
      </c>
      <c r="E1502" s="21" t="s">
        <v>16</v>
      </c>
      <c r="F1502" s="21">
        <v>20201222</v>
      </c>
      <c r="G1502" s="21" t="s">
        <v>17</v>
      </c>
      <c r="H1502" s="21" t="s">
        <v>305</v>
      </c>
      <c r="I1502" s="21" t="s">
        <v>316</v>
      </c>
      <c r="J1502" s="21">
        <v>1.49</v>
      </c>
      <c r="K1502" s="21" t="s">
        <v>20</v>
      </c>
      <c r="L1502">
        <f t="shared" si="24"/>
        <v>2</v>
      </c>
      <c r="M1502">
        <f>MATCH(H:H,价格表!$B$4:$B$35,0)</f>
        <v>26</v>
      </c>
      <c r="N1502" s="27">
        <f>IF(J1502&lt;=0.3,INDEX(价格表!$B$4:$I$31,M1502,2),IF(AND(J1502&gt;0.3,J1502&lt;=1),INDEX(价格表!$B$4:$I$31,M1502,3),IF(AND(J1502&gt;1,J1502&lt;=2.2),INDEX(价格表!$B$4:$I$31,M1502,4),IF(AND(J1502&gt;2.2,J1502&lt;=3.3),INDEX(价格表!$B$4:$I$31,M1502,5),IF(AND(J1502&gt;3.3,J1502&lt;=4),INDEX(价格表!$B$4:$I$31,M1502,6),IF(AND(J1502&gt;4,J1502&lt;=5.5),INDEX(价格表!$B$4:$I$31,M1502,7),IF(J1502&gt;5.5,2.6+INDEX(价格表!$B$4:$I$31,M1502,8)*L1502)))))))</f>
        <v>2.15</v>
      </c>
    </row>
    <row r="1503" spans="1:14">
      <c r="A1503" s="20">
        <v>4310939875627</v>
      </c>
      <c r="B1503" s="18" t="s">
        <v>16</v>
      </c>
      <c r="C1503" s="21">
        <v>20201212</v>
      </c>
      <c r="D1503" s="21">
        <v>610538201209</v>
      </c>
      <c r="E1503" s="21" t="s">
        <v>16</v>
      </c>
      <c r="F1503" s="21">
        <v>20201222</v>
      </c>
      <c r="G1503" s="21" t="s">
        <v>17</v>
      </c>
      <c r="H1503" s="21" t="s">
        <v>302</v>
      </c>
      <c r="I1503" s="21" t="s">
        <v>303</v>
      </c>
      <c r="J1503" s="21">
        <v>1.48</v>
      </c>
      <c r="K1503" s="21" t="s">
        <v>20</v>
      </c>
      <c r="L1503">
        <f t="shared" si="24"/>
        <v>2</v>
      </c>
      <c r="M1503">
        <f>MATCH(H:H,价格表!$B$4:$B$35,0)</f>
        <v>6</v>
      </c>
      <c r="N1503" s="27">
        <f>IF(J1503&lt;=0.3,INDEX(价格表!$B$4:$I$31,M1503,2),IF(AND(J1503&gt;0.3,J1503&lt;=1),INDEX(价格表!$B$4:$I$31,M1503,3),IF(AND(J1503&gt;1,J1503&lt;=2.2),INDEX(价格表!$B$4:$I$31,M1503,4),IF(AND(J1503&gt;2.2,J1503&lt;=3.3),INDEX(价格表!$B$4:$I$31,M1503,5),IF(AND(J1503&gt;3.3,J1503&lt;=4),INDEX(价格表!$B$4:$I$31,M1503,6),IF(AND(J1503&gt;4,J1503&lt;=5.5),INDEX(价格表!$B$4:$I$31,M1503,7),IF(J1503&gt;5.5,2.6+INDEX(价格表!$B$4:$I$31,M1503,8)*L1503)))))))</f>
        <v>2.95</v>
      </c>
    </row>
    <row r="1504" spans="1:14">
      <c r="A1504" s="20">
        <v>4310939875667</v>
      </c>
      <c r="B1504" s="18" t="s">
        <v>16</v>
      </c>
      <c r="C1504" s="21">
        <v>20201212</v>
      </c>
      <c r="D1504" s="21">
        <v>610538201209</v>
      </c>
      <c r="E1504" s="21" t="s">
        <v>16</v>
      </c>
      <c r="F1504" s="21">
        <v>20201222</v>
      </c>
      <c r="G1504" s="21" t="s">
        <v>17</v>
      </c>
      <c r="H1504" s="21" t="s">
        <v>305</v>
      </c>
      <c r="I1504" s="21" t="s">
        <v>324</v>
      </c>
      <c r="J1504" s="21">
        <v>1.46</v>
      </c>
      <c r="K1504" s="21" t="s">
        <v>20</v>
      </c>
      <c r="L1504">
        <f t="shared" si="24"/>
        <v>2</v>
      </c>
      <c r="M1504">
        <f>MATCH(H:H,价格表!$B$4:$B$35,0)</f>
        <v>26</v>
      </c>
      <c r="N1504" s="27">
        <f>IF(J1504&lt;=0.3,INDEX(价格表!$B$4:$I$31,M1504,2),IF(AND(J1504&gt;0.3,J1504&lt;=1),INDEX(价格表!$B$4:$I$31,M1504,3),IF(AND(J1504&gt;1,J1504&lt;=2.2),INDEX(价格表!$B$4:$I$31,M1504,4),IF(AND(J1504&gt;2.2,J1504&lt;=3.3),INDEX(价格表!$B$4:$I$31,M1504,5),IF(AND(J1504&gt;3.3,J1504&lt;=4),INDEX(价格表!$B$4:$I$31,M1504,6),IF(AND(J1504&gt;4,J1504&lt;=5.5),INDEX(价格表!$B$4:$I$31,M1504,7),IF(J1504&gt;5.5,2.6+INDEX(价格表!$B$4:$I$31,M1504,8)*L1504)))))))</f>
        <v>2.15</v>
      </c>
    </row>
    <row r="1505" spans="1:14">
      <c r="A1505" s="20">
        <v>4310939875668</v>
      </c>
      <c r="B1505" s="18" t="s">
        <v>16</v>
      </c>
      <c r="C1505" s="21">
        <v>20201212</v>
      </c>
      <c r="D1505" s="21">
        <v>610538201209</v>
      </c>
      <c r="E1505" s="21" t="s">
        <v>16</v>
      </c>
      <c r="F1505" s="21">
        <v>20201222</v>
      </c>
      <c r="G1505" s="21" t="s">
        <v>17</v>
      </c>
      <c r="H1505" s="21" t="s">
        <v>305</v>
      </c>
      <c r="I1505" s="21" t="s">
        <v>324</v>
      </c>
      <c r="J1505" s="21">
        <v>1.45</v>
      </c>
      <c r="K1505" s="21" t="s">
        <v>20</v>
      </c>
      <c r="L1505">
        <f t="shared" si="24"/>
        <v>2</v>
      </c>
      <c r="M1505">
        <f>MATCH(H:H,价格表!$B$4:$B$35,0)</f>
        <v>26</v>
      </c>
      <c r="N1505" s="27">
        <f>IF(J1505&lt;=0.3,INDEX(价格表!$B$4:$I$31,M1505,2),IF(AND(J1505&gt;0.3,J1505&lt;=1),INDEX(价格表!$B$4:$I$31,M1505,3),IF(AND(J1505&gt;1,J1505&lt;=2.2),INDEX(价格表!$B$4:$I$31,M1505,4),IF(AND(J1505&gt;2.2,J1505&lt;=3.3),INDEX(价格表!$B$4:$I$31,M1505,5),IF(AND(J1505&gt;3.3,J1505&lt;=4),INDEX(价格表!$B$4:$I$31,M1505,6),IF(AND(J1505&gt;4,J1505&lt;=5.5),INDEX(价格表!$B$4:$I$31,M1505,7),IF(J1505&gt;5.5,2.6+INDEX(价格表!$B$4:$I$31,M1505,8)*L1505)))))))</f>
        <v>2.15</v>
      </c>
    </row>
    <row r="1506" spans="1:14">
      <c r="A1506" s="20">
        <v>4310939875669</v>
      </c>
      <c r="B1506" s="18" t="s">
        <v>16</v>
      </c>
      <c r="C1506" s="21">
        <v>20201212</v>
      </c>
      <c r="D1506" s="21">
        <v>610538201209</v>
      </c>
      <c r="E1506" s="21" t="s">
        <v>16</v>
      </c>
      <c r="F1506" s="21">
        <v>20201222</v>
      </c>
      <c r="G1506" s="21" t="s">
        <v>17</v>
      </c>
      <c r="H1506" s="21" t="s">
        <v>305</v>
      </c>
      <c r="I1506" s="21" t="s">
        <v>316</v>
      </c>
      <c r="J1506" s="21">
        <v>1.45</v>
      </c>
      <c r="K1506" s="21" t="s">
        <v>20</v>
      </c>
      <c r="L1506">
        <f t="shared" si="24"/>
        <v>2</v>
      </c>
      <c r="M1506">
        <f>MATCH(H:H,价格表!$B$4:$B$35,0)</f>
        <v>26</v>
      </c>
      <c r="N1506" s="27">
        <f>IF(J1506&lt;=0.3,INDEX(价格表!$B$4:$I$31,M1506,2),IF(AND(J1506&gt;0.3,J1506&lt;=1),INDEX(价格表!$B$4:$I$31,M1506,3),IF(AND(J1506&gt;1,J1506&lt;=2.2),INDEX(价格表!$B$4:$I$31,M1506,4),IF(AND(J1506&gt;2.2,J1506&lt;=3.3),INDEX(价格表!$B$4:$I$31,M1506,5),IF(AND(J1506&gt;3.3,J1506&lt;=4),INDEX(价格表!$B$4:$I$31,M1506,6),IF(AND(J1506&gt;4,J1506&lt;=5.5),INDEX(价格表!$B$4:$I$31,M1506,7),IF(J1506&gt;5.5,2.6+INDEX(价格表!$B$4:$I$31,M1506,8)*L1506)))))))</f>
        <v>2.15</v>
      </c>
    </row>
    <row r="1507" spans="1:14">
      <c r="A1507" s="20">
        <v>4310939875671</v>
      </c>
      <c r="B1507" s="18" t="s">
        <v>16</v>
      </c>
      <c r="C1507" s="21">
        <v>20201212</v>
      </c>
      <c r="D1507" s="21">
        <v>610538201209</v>
      </c>
      <c r="E1507" s="21" t="s">
        <v>16</v>
      </c>
      <c r="F1507" s="21">
        <v>20201222</v>
      </c>
      <c r="G1507" s="21" t="s">
        <v>17</v>
      </c>
      <c r="H1507" s="21" t="s">
        <v>308</v>
      </c>
      <c r="I1507" s="21" t="s">
        <v>315</v>
      </c>
      <c r="J1507" s="21">
        <v>1.46</v>
      </c>
      <c r="K1507" s="21" t="s">
        <v>20</v>
      </c>
      <c r="L1507">
        <f t="shared" si="24"/>
        <v>2</v>
      </c>
      <c r="M1507">
        <f>MATCH(H:H,价格表!$B$4:$B$35,0)</f>
        <v>27</v>
      </c>
      <c r="N1507" s="27">
        <f>IF(J1507&lt;=0.3,INDEX(价格表!$B$4:$I$31,M1507,2),IF(AND(J1507&gt;0.3,J1507&lt;=1),INDEX(价格表!$B$4:$I$31,M1507,3),IF(AND(J1507&gt;1,J1507&lt;=2.2),INDEX(价格表!$B$4:$I$31,M1507,4),IF(AND(J1507&gt;2.2,J1507&lt;=3.3),INDEX(价格表!$B$4:$I$31,M1507,5),IF(AND(J1507&gt;3.3,J1507&lt;=4),INDEX(价格表!$B$4:$I$31,M1507,6),IF(AND(J1507&gt;4,J1507&lt;=5.5),INDEX(价格表!$B$4:$I$31,M1507,7),IF(J1507&gt;5.5,2.6+INDEX(价格表!$B$4:$I$31,M1507,8)*L1507)))))))</f>
        <v>2.15</v>
      </c>
    </row>
    <row r="1508" spans="1:14">
      <c r="A1508" s="20">
        <v>4310939876218</v>
      </c>
      <c r="B1508" s="18" t="s">
        <v>16</v>
      </c>
      <c r="C1508" s="21">
        <v>20201212</v>
      </c>
      <c r="D1508" s="21">
        <v>610538201209</v>
      </c>
      <c r="E1508" s="21" t="s">
        <v>16</v>
      </c>
      <c r="F1508" s="21">
        <v>20201222</v>
      </c>
      <c r="G1508" s="21" t="s">
        <v>17</v>
      </c>
      <c r="H1508" s="21" t="s">
        <v>296</v>
      </c>
      <c r="I1508" s="21" t="s">
        <v>297</v>
      </c>
      <c r="J1508" s="21">
        <v>1.47</v>
      </c>
      <c r="K1508" s="21" t="s">
        <v>20</v>
      </c>
      <c r="L1508">
        <f t="shared" si="24"/>
        <v>2</v>
      </c>
      <c r="M1508">
        <f>MATCH(H:H,价格表!$B$4:$B$35,0)</f>
        <v>8</v>
      </c>
      <c r="N1508" s="27">
        <f>IF(J1508&lt;=0.3,INDEX(价格表!$B$4:$I$31,M1508,2),IF(AND(J1508&gt;0.3,J1508&lt;=1),INDEX(价格表!$B$4:$I$31,M1508,3),IF(AND(J1508&gt;1,J1508&lt;=2.2),INDEX(价格表!$B$4:$I$31,M1508,4),IF(AND(J1508&gt;2.2,J1508&lt;=3.3),INDEX(价格表!$B$4:$I$31,M1508,5),IF(AND(J1508&gt;3.3,J1508&lt;=4),INDEX(价格表!$B$4:$I$31,M1508,6),IF(AND(J1508&gt;4,J1508&lt;=5.5),INDEX(价格表!$B$4:$I$31,M1508,7),IF(J1508&gt;5.5,2.6+INDEX(价格表!$B$4:$I$31,M1508,8)*L1508)))))))</f>
        <v>2.95</v>
      </c>
    </row>
    <row r="1509" spans="1:14">
      <c r="A1509" s="20">
        <v>4310939876221</v>
      </c>
      <c r="B1509" s="18" t="s">
        <v>16</v>
      </c>
      <c r="C1509" s="21">
        <v>20201212</v>
      </c>
      <c r="D1509" s="21">
        <v>610538201209</v>
      </c>
      <c r="E1509" s="21" t="s">
        <v>16</v>
      </c>
      <c r="F1509" s="21">
        <v>20201222</v>
      </c>
      <c r="G1509" s="21" t="s">
        <v>17</v>
      </c>
      <c r="H1509" s="21" t="s">
        <v>294</v>
      </c>
      <c r="I1509" s="21" t="s">
        <v>295</v>
      </c>
      <c r="J1509" s="21">
        <v>1.46</v>
      </c>
      <c r="K1509" s="21" t="s">
        <v>20</v>
      </c>
      <c r="L1509">
        <f t="shared" si="24"/>
        <v>2</v>
      </c>
      <c r="M1509">
        <f>MATCH(H:H,价格表!$B$4:$B$35,0)</f>
        <v>18</v>
      </c>
      <c r="N1509" s="27">
        <f>IF(J1509&lt;=0.3,INDEX(价格表!$B$4:$I$31,M1509,2),IF(AND(J1509&gt;0.3,J1509&lt;=1),INDEX(价格表!$B$4:$I$31,M1509,3),IF(AND(J1509&gt;1,J1509&lt;=2.2),INDEX(价格表!$B$4:$I$31,M1509,4),IF(AND(J1509&gt;2.2,J1509&lt;=3.3),INDEX(价格表!$B$4:$I$31,M1509,5),IF(AND(J1509&gt;3.3,J1509&lt;=4),INDEX(价格表!$B$4:$I$31,M1509,6),IF(AND(J1509&gt;4,J1509&lt;=5.5),INDEX(价格表!$B$4:$I$31,M1509,7),IF(J1509&gt;5.5,2.6+INDEX(价格表!$B$4:$I$31,M1509,8)*L1509)))))))</f>
        <v>3.25</v>
      </c>
    </row>
    <row r="1510" spans="1:14">
      <c r="A1510" s="20">
        <v>4310939876745</v>
      </c>
      <c r="B1510" s="18" t="s">
        <v>16</v>
      </c>
      <c r="C1510" s="21">
        <v>20201212</v>
      </c>
      <c r="D1510" s="21">
        <v>610538201209</v>
      </c>
      <c r="E1510" s="21" t="s">
        <v>16</v>
      </c>
      <c r="F1510" s="21">
        <v>20201222</v>
      </c>
      <c r="G1510" s="21" t="s">
        <v>17</v>
      </c>
      <c r="H1510" s="21" t="s">
        <v>298</v>
      </c>
      <c r="I1510" s="21" t="s">
        <v>313</v>
      </c>
      <c r="J1510" s="21">
        <v>1.47</v>
      </c>
      <c r="K1510" s="21" t="s">
        <v>20</v>
      </c>
      <c r="L1510">
        <f t="shared" si="24"/>
        <v>2</v>
      </c>
      <c r="M1510">
        <f>MATCH(H:H,价格表!$B$4:$B$35,0)</f>
        <v>29</v>
      </c>
      <c r="N1510" s="27">
        <f>L1510*5+3</f>
        <v>13</v>
      </c>
    </row>
    <row r="1511" spans="1:14">
      <c r="A1511" s="20">
        <v>4310939876746</v>
      </c>
      <c r="B1511" s="18" t="s">
        <v>16</v>
      </c>
      <c r="C1511" s="21">
        <v>20201212</v>
      </c>
      <c r="D1511" s="21">
        <v>610538201209</v>
      </c>
      <c r="E1511" s="21" t="s">
        <v>16</v>
      </c>
      <c r="F1511" s="21">
        <v>20201222</v>
      </c>
      <c r="G1511" s="21" t="s">
        <v>17</v>
      </c>
      <c r="H1511" s="21" t="s">
        <v>302</v>
      </c>
      <c r="I1511" s="21" t="s">
        <v>303</v>
      </c>
      <c r="J1511" s="21">
        <v>1.5</v>
      </c>
      <c r="K1511" s="21" t="s">
        <v>20</v>
      </c>
      <c r="L1511">
        <f t="shared" si="24"/>
        <v>2</v>
      </c>
      <c r="M1511">
        <f>MATCH(H:H,价格表!$B$4:$B$35,0)</f>
        <v>6</v>
      </c>
      <c r="N1511" s="27">
        <f>IF(J1511&lt;=0.3,INDEX(价格表!$B$4:$I$31,M1511,2),IF(AND(J1511&gt;0.3,J1511&lt;=1),INDEX(价格表!$B$4:$I$31,M1511,3),IF(AND(J1511&gt;1,J1511&lt;=2.2),INDEX(价格表!$B$4:$I$31,M1511,4),IF(AND(J1511&gt;2.2,J1511&lt;=3.3),INDEX(价格表!$B$4:$I$31,M1511,5),IF(AND(J1511&gt;3.3,J1511&lt;=4),INDEX(价格表!$B$4:$I$31,M1511,6),IF(AND(J1511&gt;4,J1511&lt;=5.5),INDEX(价格表!$B$4:$I$31,M1511,7),IF(J1511&gt;5.5,2.6+INDEX(价格表!$B$4:$I$31,M1511,8)*L1511)))))))</f>
        <v>2.95</v>
      </c>
    </row>
    <row r="1512" spans="1:14">
      <c r="A1512" s="20">
        <v>4310939876748</v>
      </c>
      <c r="B1512" s="18" t="s">
        <v>16</v>
      </c>
      <c r="C1512" s="21">
        <v>20201212</v>
      </c>
      <c r="D1512" s="21">
        <v>610538201209</v>
      </c>
      <c r="E1512" s="21" t="s">
        <v>16</v>
      </c>
      <c r="F1512" s="21">
        <v>20201222</v>
      </c>
      <c r="G1512" s="21" t="s">
        <v>17</v>
      </c>
      <c r="H1512" s="21" t="s">
        <v>308</v>
      </c>
      <c r="I1512" s="21" t="s">
        <v>315</v>
      </c>
      <c r="J1512" s="21">
        <v>1.51</v>
      </c>
      <c r="K1512" s="21" t="s">
        <v>20</v>
      </c>
      <c r="L1512">
        <f t="shared" si="24"/>
        <v>2</v>
      </c>
      <c r="M1512">
        <f>MATCH(H:H,价格表!$B$4:$B$35,0)</f>
        <v>27</v>
      </c>
      <c r="N1512" s="27">
        <f>IF(J1512&lt;=0.3,INDEX(价格表!$B$4:$I$31,M1512,2),IF(AND(J1512&gt;0.3,J1512&lt;=1),INDEX(价格表!$B$4:$I$31,M1512,3),IF(AND(J1512&gt;1,J1512&lt;=2.2),INDEX(价格表!$B$4:$I$31,M1512,4),IF(AND(J1512&gt;2.2,J1512&lt;=3.3),INDEX(价格表!$B$4:$I$31,M1512,5),IF(AND(J1512&gt;3.3,J1512&lt;=4),INDEX(价格表!$B$4:$I$31,M1512,6),IF(AND(J1512&gt;4,J1512&lt;=5.5),INDEX(价格表!$B$4:$I$31,M1512,7),IF(J1512&gt;5.5,2.6+INDEX(价格表!$B$4:$I$31,M1512,8)*L1512)))))))</f>
        <v>2.15</v>
      </c>
    </row>
    <row r="1513" spans="1:14">
      <c r="A1513" s="20">
        <v>4310939876750</v>
      </c>
      <c r="B1513" s="18" t="s">
        <v>16</v>
      </c>
      <c r="C1513" s="21">
        <v>20201212</v>
      </c>
      <c r="D1513" s="21">
        <v>610538201209</v>
      </c>
      <c r="E1513" s="21" t="s">
        <v>16</v>
      </c>
      <c r="F1513" s="21">
        <v>20201222</v>
      </c>
      <c r="G1513" s="21" t="s">
        <v>17</v>
      </c>
      <c r="H1513" s="21" t="s">
        <v>294</v>
      </c>
      <c r="I1513" s="21" t="s">
        <v>295</v>
      </c>
      <c r="J1513" s="21">
        <v>1.45</v>
      </c>
      <c r="K1513" s="21" t="s">
        <v>20</v>
      </c>
      <c r="L1513">
        <f t="shared" si="24"/>
        <v>2</v>
      </c>
      <c r="M1513">
        <f>MATCH(H:H,价格表!$B$4:$B$35,0)</f>
        <v>18</v>
      </c>
      <c r="N1513" s="27">
        <f>IF(J1513&lt;=0.3,INDEX(价格表!$B$4:$I$31,M1513,2),IF(AND(J1513&gt;0.3,J1513&lt;=1),INDEX(价格表!$B$4:$I$31,M1513,3),IF(AND(J1513&gt;1,J1513&lt;=2.2),INDEX(价格表!$B$4:$I$31,M1513,4),IF(AND(J1513&gt;2.2,J1513&lt;=3.3),INDEX(价格表!$B$4:$I$31,M1513,5),IF(AND(J1513&gt;3.3,J1513&lt;=4),INDEX(价格表!$B$4:$I$31,M1513,6),IF(AND(J1513&gt;4,J1513&lt;=5.5),INDEX(价格表!$B$4:$I$31,M1513,7),IF(J1513&gt;5.5,2.6+INDEX(价格表!$B$4:$I$31,M1513,8)*L1513)))))))</f>
        <v>3.25</v>
      </c>
    </row>
    <row r="1514" spans="1:14">
      <c r="A1514" s="20">
        <v>4310939877956</v>
      </c>
      <c r="B1514" s="18" t="s">
        <v>16</v>
      </c>
      <c r="C1514" s="21">
        <v>20201212</v>
      </c>
      <c r="D1514" s="21">
        <v>610538201209</v>
      </c>
      <c r="E1514" s="21" t="s">
        <v>16</v>
      </c>
      <c r="F1514" s="21">
        <v>20201222</v>
      </c>
      <c r="G1514" s="21" t="s">
        <v>17</v>
      </c>
      <c r="H1514" s="21" t="s">
        <v>296</v>
      </c>
      <c r="I1514" s="21" t="s">
        <v>297</v>
      </c>
      <c r="J1514" s="21">
        <v>1.49</v>
      </c>
      <c r="K1514" s="21" t="s">
        <v>20</v>
      </c>
      <c r="L1514">
        <f t="shared" si="24"/>
        <v>2</v>
      </c>
      <c r="M1514">
        <f>MATCH(H:H,价格表!$B$4:$B$35,0)</f>
        <v>8</v>
      </c>
      <c r="N1514" s="27">
        <f>IF(J1514&lt;=0.3,INDEX(价格表!$B$4:$I$31,M1514,2),IF(AND(J1514&gt;0.3,J1514&lt;=1),INDEX(价格表!$B$4:$I$31,M1514,3),IF(AND(J1514&gt;1,J1514&lt;=2.2),INDEX(价格表!$B$4:$I$31,M1514,4),IF(AND(J1514&gt;2.2,J1514&lt;=3.3),INDEX(价格表!$B$4:$I$31,M1514,5),IF(AND(J1514&gt;3.3,J1514&lt;=4),INDEX(价格表!$B$4:$I$31,M1514,6),IF(AND(J1514&gt;4,J1514&lt;=5.5),INDEX(价格表!$B$4:$I$31,M1514,7),IF(J1514&gt;5.5,2.6+INDEX(价格表!$B$4:$I$31,M1514,8)*L1514)))))))</f>
        <v>2.95</v>
      </c>
    </row>
    <row r="1515" spans="1:14">
      <c r="A1515" s="20">
        <v>4310939877961</v>
      </c>
      <c r="B1515" s="18" t="s">
        <v>16</v>
      </c>
      <c r="C1515" s="21">
        <v>20201212</v>
      </c>
      <c r="D1515" s="21">
        <v>610538201209</v>
      </c>
      <c r="E1515" s="21" t="s">
        <v>16</v>
      </c>
      <c r="F1515" s="21">
        <v>20201222</v>
      </c>
      <c r="G1515" s="21" t="s">
        <v>17</v>
      </c>
      <c r="H1515" s="21" t="s">
        <v>296</v>
      </c>
      <c r="I1515" s="21" t="s">
        <v>297</v>
      </c>
      <c r="J1515" s="21">
        <v>1.5</v>
      </c>
      <c r="K1515" s="21" t="s">
        <v>20</v>
      </c>
      <c r="L1515">
        <f t="shared" si="24"/>
        <v>2</v>
      </c>
      <c r="M1515">
        <f>MATCH(H:H,价格表!$B$4:$B$35,0)</f>
        <v>8</v>
      </c>
      <c r="N1515" s="27">
        <f>IF(J1515&lt;=0.3,INDEX(价格表!$B$4:$I$31,M1515,2),IF(AND(J1515&gt;0.3,J1515&lt;=1),INDEX(价格表!$B$4:$I$31,M1515,3),IF(AND(J1515&gt;1,J1515&lt;=2.2),INDEX(价格表!$B$4:$I$31,M1515,4),IF(AND(J1515&gt;2.2,J1515&lt;=3.3),INDEX(价格表!$B$4:$I$31,M1515,5),IF(AND(J1515&gt;3.3,J1515&lt;=4),INDEX(价格表!$B$4:$I$31,M1515,6),IF(AND(J1515&gt;4,J1515&lt;=5.5),INDEX(价格表!$B$4:$I$31,M1515,7),IF(J1515&gt;5.5,2.6+INDEX(价格表!$B$4:$I$31,M1515,8)*L1515)))))))</f>
        <v>2.95</v>
      </c>
    </row>
    <row r="1516" spans="1:14">
      <c r="A1516" s="20">
        <v>4310939878445</v>
      </c>
      <c r="B1516" s="18" t="s">
        <v>16</v>
      </c>
      <c r="C1516" s="21">
        <v>20201212</v>
      </c>
      <c r="D1516" s="21">
        <v>610538201209</v>
      </c>
      <c r="E1516" s="21" t="s">
        <v>16</v>
      </c>
      <c r="F1516" s="21">
        <v>20201222</v>
      </c>
      <c r="G1516" s="21" t="s">
        <v>17</v>
      </c>
      <c r="H1516" s="21" t="s">
        <v>298</v>
      </c>
      <c r="I1516" s="21" t="s">
        <v>300</v>
      </c>
      <c r="J1516" s="21">
        <v>1.45</v>
      </c>
      <c r="K1516" s="21" t="s">
        <v>20</v>
      </c>
      <c r="L1516">
        <f t="shared" si="24"/>
        <v>2</v>
      </c>
      <c r="M1516">
        <f>MATCH(H:H,价格表!$B$4:$B$35,0)</f>
        <v>29</v>
      </c>
      <c r="N1516" s="27">
        <f>L1516*5+3</f>
        <v>13</v>
      </c>
    </row>
    <row r="1517" spans="1:14">
      <c r="A1517" s="20">
        <v>4310939878908</v>
      </c>
      <c r="B1517" s="18" t="s">
        <v>16</v>
      </c>
      <c r="C1517" s="21">
        <v>20201212</v>
      </c>
      <c r="D1517" s="21">
        <v>610538201209</v>
      </c>
      <c r="E1517" s="21" t="s">
        <v>16</v>
      </c>
      <c r="F1517" s="21">
        <v>20201222</v>
      </c>
      <c r="G1517" s="21" t="s">
        <v>17</v>
      </c>
      <c r="H1517" s="21" t="s">
        <v>305</v>
      </c>
      <c r="I1517" s="21" t="s">
        <v>319</v>
      </c>
      <c r="J1517" s="21">
        <v>1.45</v>
      </c>
      <c r="K1517" s="21" t="s">
        <v>20</v>
      </c>
      <c r="L1517">
        <f t="shared" si="24"/>
        <v>2</v>
      </c>
      <c r="M1517">
        <f>MATCH(H:H,价格表!$B$4:$B$35,0)</f>
        <v>26</v>
      </c>
      <c r="N1517" s="27">
        <f>IF(J1517&lt;=0.3,INDEX(价格表!$B$4:$I$31,M1517,2),IF(AND(J1517&gt;0.3,J1517&lt;=1),INDEX(价格表!$B$4:$I$31,M1517,3),IF(AND(J1517&gt;1,J1517&lt;=2.2),INDEX(价格表!$B$4:$I$31,M1517,4),IF(AND(J1517&gt;2.2,J1517&lt;=3.3),INDEX(价格表!$B$4:$I$31,M1517,5),IF(AND(J1517&gt;3.3,J1517&lt;=4),INDEX(价格表!$B$4:$I$31,M1517,6),IF(AND(J1517&gt;4,J1517&lt;=5.5),INDEX(价格表!$B$4:$I$31,M1517,7),IF(J1517&gt;5.5,2.6+INDEX(价格表!$B$4:$I$31,M1517,8)*L1517)))))))</f>
        <v>2.15</v>
      </c>
    </row>
    <row r="1518" spans="1:14">
      <c r="A1518" s="20">
        <v>4310939878943</v>
      </c>
      <c r="B1518" s="18" t="s">
        <v>16</v>
      </c>
      <c r="C1518" s="21">
        <v>20201212</v>
      </c>
      <c r="D1518" s="21">
        <v>610538201209</v>
      </c>
      <c r="E1518" s="21" t="s">
        <v>16</v>
      </c>
      <c r="F1518" s="21">
        <v>20201222</v>
      </c>
      <c r="G1518" s="21" t="s">
        <v>17</v>
      </c>
      <c r="H1518" s="21" t="s">
        <v>298</v>
      </c>
      <c r="I1518" s="21" t="s">
        <v>304</v>
      </c>
      <c r="J1518" s="21">
        <v>1.45</v>
      </c>
      <c r="K1518" s="21" t="s">
        <v>20</v>
      </c>
      <c r="L1518">
        <f t="shared" si="24"/>
        <v>2</v>
      </c>
      <c r="M1518">
        <f>MATCH(H:H,价格表!$B$4:$B$35,0)</f>
        <v>29</v>
      </c>
      <c r="N1518" s="27">
        <f t="shared" ref="N1518:N1523" si="26">L1518*8+3</f>
        <v>19</v>
      </c>
    </row>
    <row r="1519" spans="1:14">
      <c r="A1519" s="20">
        <v>4310939882226</v>
      </c>
      <c r="B1519" s="18" t="s">
        <v>16</v>
      </c>
      <c r="C1519" s="21">
        <v>20201212</v>
      </c>
      <c r="D1519" s="21">
        <v>610538201209</v>
      </c>
      <c r="E1519" s="21" t="s">
        <v>16</v>
      </c>
      <c r="F1519" s="21">
        <v>20201222</v>
      </c>
      <c r="G1519" s="21" t="s">
        <v>17</v>
      </c>
      <c r="H1519" s="21" t="s">
        <v>298</v>
      </c>
      <c r="I1519" s="21" t="s">
        <v>321</v>
      </c>
      <c r="J1519" s="21">
        <v>1.45</v>
      </c>
      <c r="K1519" s="21" t="s">
        <v>20</v>
      </c>
      <c r="L1519">
        <f t="shared" si="24"/>
        <v>2</v>
      </c>
      <c r="M1519">
        <f>MATCH(H:H,价格表!$B$4:$B$35,0)</f>
        <v>29</v>
      </c>
      <c r="N1519" s="27">
        <f t="shared" si="26"/>
        <v>19</v>
      </c>
    </row>
    <row r="1520" spans="1:14">
      <c r="A1520" s="20">
        <v>4310939883915</v>
      </c>
      <c r="B1520" s="18" t="s">
        <v>16</v>
      </c>
      <c r="C1520" s="21">
        <v>20201212</v>
      </c>
      <c r="D1520" s="21">
        <v>610538201209</v>
      </c>
      <c r="E1520" s="21" t="s">
        <v>16</v>
      </c>
      <c r="F1520" s="21">
        <v>20201222</v>
      </c>
      <c r="G1520" s="21" t="s">
        <v>17</v>
      </c>
      <c r="H1520" s="21" t="s">
        <v>294</v>
      </c>
      <c r="I1520" s="21" t="s">
        <v>295</v>
      </c>
      <c r="J1520" s="21">
        <v>1.45</v>
      </c>
      <c r="K1520" s="21" t="s">
        <v>20</v>
      </c>
      <c r="L1520">
        <f t="shared" si="24"/>
        <v>2</v>
      </c>
      <c r="M1520">
        <f>MATCH(H:H,价格表!$B$4:$B$35,0)</f>
        <v>18</v>
      </c>
      <c r="N1520" s="27">
        <f>IF(J1520&lt;=0.3,INDEX(价格表!$B$4:$I$31,M1520,2),IF(AND(J1520&gt;0.3,J1520&lt;=1),INDEX(价格表!$B$4:$I$31,M1520,3),IF(AND(J1520&gt;1,J1520&lt;=2.2),INDEX(价格表!$B$4:$I$31,M1520,4),IF(AND(J1520&gt;2.2,J1520&lt;=3.3),INDEX(价格表!$B$4:$I$31,M1520,5),IF(AND(J1520&gt;3.3,J1520&lt;=4),INDEX(价格表!$B$4:$I$31,M1520,6),IF(AND(J1520&gt;4,J1520&lt;=5.5),INDEX(价格表!$B$4:$I$31,M1520,7),IF(J1520&gt;5.5,2.6+INDEX(价格表!$B$4:$I$31,M1520,8)*L1520)))))))</f>
        <v>3.25</v>
      </c>
    </row>
    <row r="1521" spans="1:14">
      <c r="A1521" s="20">
        <v>4310939885337</v>
      </c>
      <c r="B1521" s="18" t="s">
        <v>16</v>
      </c>
      <c r="C1521" s="21">
        <v>20201212</v>
      </c>
      <c r="D1521" s="21">
        <v>610538201209</v>
      </c>
      <c r="E1521" s="21" t="s">
        <v>16</v>
      </c>
      <c r="F1521" s="21">
        <v>20201222</v>
      </c>
      <c r="G1521" s="21" t="s">
        <v>17</v>
      </c>
      <c r="H1521" s="21" t="s">
        <v>308</v>
      </c>
      <c r="I1521" s="21" t="s">
        <v>315</v>
      </c>
      <c r="J1521" s="21">
        <v>1.43</v>
      </c>
      <c r="K1521" s="21" t="s">
        <v>20</v>
      </c>
      <c r="L1521">
        <f t="shared" si="24"/>
        <v>2</v>
      </c>
      <c r="M1521">
        <f>MATCH(H:H,价格表!$B$4:$B$35,0)</f>
        <v>27</v>
      </c>
      <c r="N1521" s="27">
        <f>IF(J1521&lt;=0.3,INDEX(价格表!$B$4:$I$31,M1521,2),IF(AND(J1521&gt;0.3,J1521&lt;=1),INDEX(价格表!$B$4:$I$31,M1521,3),IF(AND(J1521&gt;1,J1521&lt;=2.2),INDEX(价格表!$B$4:$I$31,M1521,4),IF(AND(J1521&gt;2.2,J1521&lt;=3.3),INDEX(价格表!$B$4:$I$31,M1521,5),IF(AND(J1521&gt;3.3,J1521&lt;=4),INDEX(价格表!$B$4:$I$31,M1521,6),IF(AND(J1521&gt;4,J1521&lt;=5.5),INDEX(价格表!$B$4:$I$31,M1521,7),IF(J1521&gt;5.5,2.6+INDEX(价格表!$B$4:$I$31,M1521,8)*L1521)))))))</f>
        <v>2.15</v>
      </c>
    </row>
    <row r="1522" spans="1:14">
      <c r="A1522" s="20">
        <v>4310939885339</v>
      </c>
      <c r="B1522" s="18" t="s">
        <v>16</v>
      </c>
      <c r="C1522" s="21">
        <v>20201212</v>
      </c>
      <c r="D1522" s="21">
        <v>610538201209</v>
      </c>
      <c r="E1522" s="21" t="s">
        <v>16</v>
      </c>
      <c r="F1522" s="21">
        <v>20201222</v>
      </c>
      <c r="G1522" s="21" t="s">
        <v>17</v>
      </c>
      <c r="H1522" s="21" t="s">
        <v>305</v>
      </c>
      <c r="I1522" s="21" t="s">
        <v>316</v>
      </c>
      <c r="J1522" s="21">
        <v>1.47</v>
      </c>
      <c r="K1522" s="21" t="s">
        <v>20</v>
      </c>
      <c r="L1522">
        <f t="shared" si="24"/>
        <v>2</v>
      </c>
      <c r="M1522">
        <f>MATCH(H:H,价格表!$B$4:$B$35,0)</f>
        <v>26</v>
      </c>
      <c r="N1522" s="27">
        <f>IF(J1522&lt;=0.3,INDEX(价格表!$B$4:$I$31,M1522,2),IF(AND(J1522&gt;0.3,J1522&lt;=1),INDEX(价格表!$B$4:$I$31,M1522,3),IF(AND(J1522&gt;1,J1522&lt;=2.2),INDEX(价格表!$B$4:$I$31,M1522,4),IF(AND(J1522&gt;2.2,J1522&lt;=3.3),INDEX(价格表!$B$4:$I$31,M1522,5),IF(AND(J1522&gt;3.3,J1522&lt;=4),INDEX(价格表!$B$4:$I$31,M1522,6),IF(AND(J1522&gt;4,J1522&lt;=5.5),INDEX(价格表!$B$4:$I$31,M1522,7),IF(J1522&gt;5.5,2.6+INDEX(价格表!$B$4:$I$31,M1522,8)*L1522)))))))</f>
        <v>2.15</v>
      </c>
    </row>
    <row r="1523" spans="1:14">
      <c r="A1523" s="20">
        <v>4310939885343</v>
      </c>
      <c r="B1523" s="18" t="s">
        <v>16</v>
      </c>
      <c r="C1523" s="21">
        <v>20201212</v>
      </c>
      <c r="D1523" s="21">
        <v>610538201209</v>
      </c>
      <c r="E1523" s="21" t="s">
        <v>16</v>
      </c>
      <c r="F1523" s="21">
        <v>20201222</v>
      </c>
      <c r="G1523" s="21" t="s">
        <v>17</v>
      </c>
      <c r="H1523" s="21" t="s">
        <v>298</v>
      </c>
      <c r="I1523" s="21" t="s">
        <v>322</v>
      </c>
      <c r="J1523" s="21">
        <v>1.46</v>
      </c>
      <c r="K1523" s="21" t="s">
        <v>20</v>
      </c>
      <c r="L1523">
        <f t="shared" si="24"/>
        <v>2</v>
      </c>
      <c r="M1523">
        <f>MATCH(H:H,价格表!$B$4:$B$35,0)</f>
        <v>29</v>
      </c>
      <c r="N1523" s="27">
        <f t="shared" si="26"/>
        <v>19</v>
      </c>
    </row>
    <row r="1524" spans="1:14">
      <c r="A1524" s="20">
        <v>4310939887064</v>
      </c>
      <c r="B1524" s="18" t="s">
        <v>16</v>
      </c>
      <c r="C1524" s="21">
        <v>20201212</v>
      </c>
      <c r="D1524" s="21">
        <v>610538201209</v>
      </c>
      <c r="E1524" s="21" t="s">
        <v>16</v>
      </c>
      <c r="F1524" s="21">
        <v>20201222</v>
      </c>
      <c r="G1524" s="21" t="s">
        <v>17</v>
      </c>
      <c r="H1524" s="21" t="s">
        <v>298</v>
      </c>
      <c r="I1524" s="21" t="s">
        <v>299</v>
      </c>
      <c r="J1524" s="21">
        <v>1.43</v>
      </c>
      <c r="K1524" s="21" t="s">
        <v>20</v>
      </c>
      <c r="L1524">
        <f t="shared" si="24"/>
        <v>2</v>
      </c>
      <c r="M1524">
        <f>MATCH(H:H,价格表!$B$4:$B$35,0)</f>
        <v>29</v>
      </c>
      <c r="N1524" s="27">
        <f>L1524*5+3</f>
        <v>13</v>
      </c>
    </row>
    <row r="1525" spans="1:14">
      <c r="A1525" s="20">
        <v>4310939888626</v>
      </c>
      <c r="B1525" s="18" t="s">
        <v>16</v>
      </c>
      <c r="C1525" s="21">
        <v>20201212</v>
      </c>
      <c r="D1525" s="21">
        <v>610538201209</v>
      </c>
      <c r="E1525" s="21" t="s">
        <v>16</v>
      </c>
      <c r="F1525" s="21">
        <v>20201222</v>
      </c>
      <c r="G1525" s="21" t="s">
        <v>17</v>
      </c>
      <c r="H1525" s="21" t="s">
        <v>298</v>
      </c>
      <c r="I1525" s="21" t="s">
        <v>322</v>
      </c>
      <c r="J1525" s="21">
        <v>1.45</v>
      </c>
      <c r="K1525" s="21" t="s">
        <v>20</v>
      </c>
      <c r="L1525">
        <f t="shared" si="24"/>
        <v>2</v>
      </c>
      <c r="M1525">
        <f>MATCH(H:H,价格表!$B$4:$B$35,0)</f>
        <v>29</v>
      </c>
      <c r="N1525" s="27">
        <f>L1525*8+3</f>
        <v>19</v>
      </c>
    </row>
    <row r="1526" spans="1:14">
      <c r="A1526" s="20">
        <v>4310939890025</v>
      </c>
      <c r="B1526" s="18" t="s">
        <v>16</v>
      </c>
      <c r="C1526" s="21">
        <v>20201212</v>
      </c>
      <c r="D1526" s="21">
        <v>610538201209</v>
      </c>
      <c r="E1526" s="21" t="s">
        <v>16</v>
      </c>
      <c r="F1526" s="21">
        <v>20201222</v>
      </c>
      <c r="G1526" s="21" t="s">
        <v>17</v>
      </c>
      <c r="H1526" s="21" t="s">
        <v>298</v>
      </c>
      <c r="I1526" s="21" t="s">
        <v>322</v>
      </c>
      <c r="J1526" s="21">
        <v>1.46</v>
      </c>
      <c r="K1526" s="21" t="s">
        <v>20</v>
      </c>
      <c r="L1526">
        <f t="shared" si="24"/>
        <v>2</v>
      </c>
      <c r="M1526">
        <f>MATCH(H:H,价格表!$B$4:$B$35,0)</f>
        <v>29</v>
      </c>
      <c r="N1526" s="27">
        <f>L1526*8+3</f>
        <v>19</v>
      </c>
    </row>
    <row r="1527" spans="1:14">
      <c r="A1527" s="20">
        <v>4310939890029</v>
      </c>
      <c r="B1527" s="18" t="s">
        <v>16</v>
      </c>
      <c r="C1527" s="21">
        <v>20201212</v>
      </c>
      <c r="D1527" s="21">
        <v>610538201209</v>
      </c>
      <c r="E1527" s="21" t="s">
        <v>16</v>
      </c>
      <c r="F1527" s="21">
        <v>20201222</v>
      </c>
      <c r="G1527" s="21" t="s">
        <v>17</v>
      </c>
      <c r="H1527" s="21" t="s">
        <v>308</v>
      </c>
      <c r="I1527" s="21" t="s">
        <v>327</v>
      </c>
      <c r="J1527" s="21">
        <v>1.43</v>
      </c>
      <c r="K1527" s="21" t="s">
        <v>20</v>
      </c>
      <c r="L1527">
        <f t="shared" si="24"/>
        <v>2</v>
      </c>
      <c r="M1527">
        <f>MATCH(H:H,价格表!$B$4:$B$35,0)</f>
        <v>27</v>
      </c>
      <c r="N1527" s="27">
        <f>IF(J1527&lt;=0.3,INDEX(价格表!$B$4:$I$31,M1527,2),IF(AND(J1527&gt;0.3,J1527&lt;=1),INDEX(价格表!$B$4:$I$31,M1527,3),IF(AND(J1527&gt;1,J1527&lt;=2.2),INDEX(价格表!$B$4:$I$31,M1527,4),IF(AND(J1527&gt;2.2,J1527&lt;=3.3),INDEX(价格表!$B$4:$I$31,M1527,5),IF(AND(J1527&gt;3.3,J1527&lt;=4),INDEX(价格表!$B$4:$I$31,M1527,6),IF(AND(J1527&gt;4,J1527&lt;=5.5),INDEX(价格表!$B$4:$I$31,M1527,7),IF(J1527&gt;5.5,2.6+INDEX(价格表!$B$4:$I$31,M1527,8)*L1527)))))))</f>
        <v>2.15</v>
      </c>
    </row>
    <row r="1528" spans="1:14">
      <c r="A1528" s="20">
        <v>4310939890093</v>
      </c>
      <c r="B1528" s="18" t="s">
        <v>16</v>
      </c>
      <c r="C1528" s="21">
        <v>20201212</v>
      </c>
      <c r="D1528" s="21">
        <v>610538201209</v>
      </c>
      <c r="E1528" s="21" t="s">
        <v>16</v>
      </c>
      <c r="F1528" s="21">
        <v>20201222</v>
      </c>
      <c r="G1528" s="21" t="s">
        <v>17</v>
      </c>
      <c r="H1528" s="21" t="s">
        <v>302</v>
      </c>
      <c r="I1528" s="21" t="s">
        <v>303</v>
      </c>
      <c r="J1528" s="21">
        <v>1.45</v>
      </c>
      <c r="K1528" s="21" t="s">
        <v>20</v>
      </c>
      <c r="L1528">
        <f t="shared" si="24"/>
        <v>2</v>
      </c>
      <c r="M1528">
        <f>MATCH(H:H,价格表!$B$4:$B$35,0)</f>
        <v>6</v>
      </c>
      <c r="N1528" s="27">
        <f>IF(J1528&lt;=0.3,INDEX(价格表!$B$4:$I$31,M1528,2),IF(AND(J1528&gt;0.3,J1528&lt;=1),INDEX(价格表!$B$4:$I$31,M1528,3),IF(AND(J1528&gt;1,J1528&lt;=2.2),INDEX(价格表!$B$4:$I$31,M1528,4),IF(AND(J1528&gt;2.2,J1528&lt;=3.3),INDEX(价格表!$B$4:$I$31,M1528,5),IF(AND(J1528&gt;3.3,J1528&lt;=4),INDEX(价格表!$B$4:$I$31,M1528,6),IF(AND(J1528&gt;4,J1528&lt;=5.5),INDEX(价格表!$B$4:$I$31,M1528,7),IF(J1528&gt;5.5,2.6+INDEX(价格表!$B$4:$I$31,M1528,8)*L1528)))))))</f>
        <v>2.95</v>
      </c>
    </row>
    <row r="1529" spans="1:14">
      <c r="A1529" s="20">
        <v>4310939891269</v>
      </c>
      <c r="B1529" s="18" t="s">
        <v>16</v>
      </c>
      <c r="C1529" s="21">
        <v>20201212</v>
      </c>
      <c r="D1529" s="21">
        <v>610538201209</v>
      </c>
      <c r="E1529" s="21" t="s">
        <v>16</v>
      </c>
      <c r="F1529" s="21">
        <v>20201222</v>
      </c>
      <c r="G1529" s="21" t="s">
        <v>17</v>
      </c>
      <c r="H1529" s="21" t="s">
        <v>294</v>
      </c>
      <c r="I1529" s="21" t="s">
        <v>295</v>
      </c>
      <c r="J1529" s="21">
        <v>1.49</v>
      </c>
      <c r="K1529" s="21" t="s">
        <v>20</v>
      </c>
      <c r="L1529">
        <f t="shared" si="24"/>
        <v>2</v>
      </c>
      <c r="M1529">
        <f>MATCH(H:H,价格表!$B$4:$B$35,0)</f>
        <v>18</v>
      </c>
      <c r="N1529" s="27">
        <f>IF(J1529&lt;=0.3,INDEX(价格表!$B$4:$I$31,M1529,2),IF(AND(J1529&gt;0.3,J1529&lt;=1),INDEX(价格表!$B$4:$I$31,M1529,3),IF(AND(J1529&gt;1,J1529&lt;=2.2),INDEX(价格表!$B$4:$I$31,M1529,4),IF(AND(J1529&gt;2.2,J1529&lt;=3.3),INDEX(价格表!$B$4:$I$31,M1529,5),IF(AND(J1529&gt;3.3,J1529&lt;=4),INDEX(价格表!$B$4:$I$31,M1529,6),IF(AND(J1529&gt;4,J1529&lt;=5.5),INDEX(价格表!$B$4:$I$31,M1529,7),IF(J1529&gt;5.5,2.6+INDEX(价格表!$B$4:$I$31,M1529,8)*L1529)))))))</f>
        <v>3.25</v>
      </c>
    </row>
    <row r="1530" spans="1:14">
      <c r="A1530" s="20">
        <v>4310939891274</v>
      </c>
      <c r="B1530" s="18" t="s">
        <v>16</v>
      </c>
      <c r="C1530" s="21">
        <v>20201212</v>
      </c>
      <c r="D1530" s="21">
        <v>610538201209</v>
      </c>
      <c r="E1530" s="21" t="s">
        <v>16</v>
      </c>
      <c r="F1530" s="21">
        <v>20201222</v>
      </c>
      <c r="G1530" s="21" t="s">
        <v>17</v>
      </c>
      <c r="H1530" s="21" t="s">
        <v>302</v>
      </c>
      <c r="I1530" s="21" t="s">
        <v>303</v>
      </c>
      <c r="J1530" s="21">
        <v>1.45</v>
      </c>
      <c r="K1530" s="21" t="s">
        <v>20</v>
      </c>
      <c r="L1530">
        <f t="shared" si="24"/>
        <v>2</v>
      </c>
      <c r="M1530">
        <f>MATCH(H:H,价格表!$B$4:$B$35,0)</f>
        <v>6</v>
      </c>
      <c r="N1530" s="27">
        <f>IF(J1530&lt;=0.3,INDEX(价格表!$B$4:$I$31,M1530,2),IF(AND(J1530&gt;0.3,J1530&lt;=1),INDEX(价格表!$B$4:$I$31,M1530,3),IF(AND(J1530&gt;1,J1530&lt;=2.2),INDEX(价格表!$B$4:$I$31,M1530,4),IF(AND(J1530&gt;2.2,J1530&lt;=3.3),INDEX(价格表!$B$4:$I$31,M1530,5),IF(AND(J1530&gt;3.3,J1530&lt;=4),INDEX(价格表!$B$4:$I$31,M1530,6),IF(AND(J1530&gt;4,J1530&lt;=5.5),INDEX(价格表!$B$4:$I$31,M1530,7),IF(J1530&gt;5.5,2.6+INDEX(价格表!$B$4:$I$31,M1530,8)*L1530)))))))</f>
        <v>2.95</v>
      </c>
    </row>
    <row r="1531" spans="1:14">
      <c r="A1531" s="20">
        <v>4310939903016</v>
      </c>
      <c r="B1531" s="18" t="s">
        <v>16</v>
      </c>
      <c r="C1531" s="21">
        <v>20201212</v>
      </c>
      <c r="D1531" s="21">
        <v>610538201209</v>
      </c>
      <c r="E1531" s="21" t="s">
        <v>16</v>
      </c>
      <c r="F1531" s="21">
        <v>20201222</v>
      </c>
      <c r="G1531" s="21" t="s">
        <v>17</v>
      </c>
      <c r="H1531" s="21" t="s">
        <v>302</v>
      </c>
      <c r="I1531" s="21" t="s">
        <v>303</v>
      </c>
      <c r="J1531" s="21">
        <v>1.43</v>
      </c>
      <c r="K1531" s="21" t="s">
        <v>20</v>
      </c>
      <c r="L1531">
        <f t="shared" si="24"/>
        <v>2</v>
      </c>
      <c r="M1531">
        <f>MATCH(H:H,价格表!$B$4:$B$35,0)</f>
        <v>6</v>
      </c>
      <c r="N1531" s="27">
        <f>IF(J1531&lt;=0.3,INDEX(价格表!$B$4:$I$31,M1531,2),IF(AND(J1531&gt;0.3,J1531&lt;=1),INDEX(价格表!$B$4:$I$31,M1531,3),IF(AND(J1531&gt;1,J1531&lt;=2.2),INDEX(价格表!$B$4:$I$31,M1531,4),IF(AND(J1531&gt;2.2,J1531&lt;=3.3),INDEX(价格表!$B$4:$I$31,M1531,5),IF(AND(J1531&gt;3.3,J1531&lt;=4),INDEX(价格表!$B$4:$I$31,M1531,6),IF(AND(J1531&gt;4,J1531&lt;=5.5),INDEX(价格表!$B$4:$I$31,M1531,7),IF(J1531&gt;5.5,2.6+INDEX(价格表!$B$4:$I$31,M1531,8)*L1531)))))))</f>
        <v>2.95</v>
      </c>
    </row>
    <row r="1532" spans="1:14">
      <c r="A1532" s="20">
        <v>4310939903063</v>
      </c>
      <c r="B1532" s="18" t="s">
        <v>16</v>
      </c>
      <c r="C1532" s="21">
        <v>20201212</v>
      </c>
      <c r="D1532" s="21">
        <v>610538201209</v>
      </c>
      <c r="E1532" s="21" t="s">
        <v>16</v>
      </c>
      <c r="F1532" s="21">
        <v>20201222</v>
      </c>
      <c r="G1532" s="21" t="s">
        <v>17</v>
      </c>
      <c r="H1532" s="21" t="s">
        <v>294</v>
      </c>
      <c r="I1532" s="21" t="s">
        <v>295</v>
      </c>
      <c r="J1532" s="21">
        <v>1.46</v>
      </c>
      <c r="K1532" s="21" t="s">
        <v>20</v>
      </c>
      <c r="L1532">
        <f t="shared" si="24"/>
        <v>2</v>
      </c>
      <c r="M1532">
        <f>MATCH(H:H,价格表!$B$4:$B$35,0)</f>
        <v>18</v>
      </c>
      <c r="N1532" s="27">
        <f>IF(J1532&lt;=0.3,INDEX(价格表!$B$4:$I$31,M1532,2),IF(AND(J1532&gt;0.3,J1532&lt;=1),INDEX(价格表!$B$4:$I$31,M1532,3),IF(AND(J1532&gt;1,J1532&lt;=2.2),INDEX(价格表!$B$4:$I$31,M1532,4),IF(AND(J1532&gt;2.2,J1532&lt;=3.3),INDEX(价格表!$B$4:$I$31,M1532,5),IF(AND(J1532&gt;3.3,J1532&lt;=4),INDEX(价格表!$B$4:$I$31,M1532,6),IF(AND(J1532&gt;4,J1532&lt;=5.5),INDEX(价格表!$B$4:$I$31,M1532,7),IF(J1532&gt;5.5,2.6+INDEX(价格表!$B$4:$I$31,M1532,8)*L1532)))))))</f>
        <v>3.25</v>
      </c>
    </row>
    <row r="1533" spans="1:14">
      <c r="A1533" s="20">
        <v>4310939903626</v>
      </c>
      <c r="B1533" s="18" t="s">
        <v>16</v>
      </c>
      <c r="C1533" s="21">
        <v>20201212</v>
      </c>
      <c r="D1533" s="21">
        <v>610538201209</v>
      </c>
      <c r="E1533" s="21" t="s">
        <v>16</v>
      </c>
      <c r="F1533" s="21">
        <v>20201222</v>
      </c>
      <c r="G1533" s="21" t="s">
        <v>17</v>
      </c>
      <c r="H1533" s="21" t="s">
        <v>298</v>
      </c>
      <c r="I1533" s="21" t="s">
        <v>301</v>
      </c>
      <c r="J1533" s="21">
        <v>1.49</v>
      </c>
      <c r="K1533" s="21" t="s">
        <v>20</v>
      </c>
      <c r="L1533">
        <f t="shared" si="24"/>
        <v>2</v>
      </c>
      <c r="M1533">
        <f>MATCH(H:H,价格表!$B$4:$B$35,0)</f>
        <v>29</v>
      </c>
      <c r="N1533" s="27">
        <f>L1533*8+3</f>
        <v>19</v>
      </c>
    </row>
    <row r="1534" spans="1:14">
      <c r="A1534" s="20">
        <v>4310939905292</v>
      </c>
      <c r="B1534" s="18" t="s">
        <v>16</v>
      </c>
      <c r="C1534" s="21">
        <v>20201212</v>
      </c>
      <c r="D1534" s="21">
        <v>610538201209</v>
      </c>
      <c r="E1534" s="21" t="s">
        <v>16</v>
      </c>
      <c r="F1534" s="21">
        <v>20201222</v>
      </c>
      <c r="G1534" s="21" t="s">
        <v>17</v>
      </c>
      <c r="H1534" s="21" t="s">
        <v>302</v>
      </c>
      <c r="I1534" s="21" t="s">
        <v>303</v>
      </c>
      <c r="J1534" s="21">
        <v>1.46</v>
      </c>
      <c r="K1534" s="21" t="s">
        <v>20</v>
      </c>
      <c r="L1534">
        <f t="shared" si="24"/>
        <v>2</v>
      </c>
      <c r="M1534">
        <f>MATCH(H:H,价格表!$B$4:$B$35,0)</f>
        <v>6</v>
      </c>
      <c r="N1534" s="27">
        <f>IF(J1534&lt;=0.3,INDEX(价格表!$B$4:$I$31,M1534,2),IF(AND(J1534&gt;0.3,J1534&lt;=1),INDEX(价格表!$B$4:$I$31,M1534,3),IF(AND(J1534&gt;1,J1534&lt;=2.2),INDEX(价格表!$B$4:$I$31,M1534,4),IF(AND(J1534&gt;2.2,J1534&lt;=3.3),INDEX(价格表!$B$4:$I$31,M1534,5),IF(AND(J1534&gt;3.3,J1534&lt;=4),INDEX(价格表!$B$4:$I$31,M1534,6),IF(AND(J1534&gt;4,J1534&lt;=5.5),INDEX(价格表!$B$4:$I$31,M1534,7),IF(J1534&gt;5.5,2.6+INDEX(价格表!$B$4:$I$31,M1534,8)*L1534)))))))</f>
        <v>2.95</v>
      </c>
    </row>
    <row r="1535" spans="1:14">
      <c r="A1535" s="20">
        <v>4310939909203</v>
      </c>
      <c r="B1535" s="18" t="s">
        <v>16</v>
      </c>
      <c r="C1535" s="21">
        <v>20201212</v>
      </c>
      <c r="D1535" s="21">
        <v>610538201209</v>
      </c>
      <c r="E1535" s="21" t="s">
        <v>16</v>
      </c>
      <c r="F1535" s="21">
        <v>20201222</v>
      </c>
      <c r="G1535" s="21" t="s">
        <v>17</v>
      </c>
      <c r="H1535" s="21" t="s">
        <v>298</v>
      </c>
      <c r="I1535" s="21" t="s">
        <v>328</v>
      </c>
      <c r="J1535" s="21">
        <v>1.48</v>
      </c>
      <c r="K1535" s="21" t="s">
        <v>20</v>
      </c>
      <c r="L1535">
        <f t="shared" si="24"/>
        <v>2</v>
      </c>
      <c r="M1535">
        <f>MATCH(H:H,价格表!$B$4:$B$35,0)</f>
        <v>29</v>
      </c>
      <c r="N1535" s="27">
        <f>L1535*8+3</f>
        <v>19</v>
      </c>
    </row>
    <row r="1536" spans="1:14">
      <c r="A1536" s="20">
        <v>4310939910193</v>
      </c>
      <c r="B1536" s="18" t="s">
        <v>16</v>
      </c>
      <c r="C1536" s="21">
        <v>20201212</v>
      </c>
      <c r="D1536" s="21">
        <v>610538201209</v>
      </c>
      <c r="E1536" s="21" t="s">
        <v>16</v>
      </c>
      <c r="F1536" s="21">
        <v>20201222</v>
      </c>
      <c r="G1536" s="21" t="s">
        <v>17</v>
      </c>
      <c r="H1536" s="21" t="s">
        <v>302</v>
      </c>
      <c r="I1536" s="21" t="s">
        <v>303</v>
      </c>
      <c r="J1536" s="21">
        <v>1.44</v>
      </c>
      <c r="K1536" s="21" t="s">
        <v>20</v>
      </c>
      <c r="L1536">
        <f t="shared" si="24"/>
        <v>2</v>
      </c>
      <c r="M1536">
        <f>MATCH(H:H,价格表!$B$4:$B$35,0)</f>
        <v>6</v>
      </c>
      <c r="N1536" s="27">
        <f>IF(J1536&lt;=0.3,INDEX(价格表!$B$4:$I$31,M1536,2),IF(AND(J1536&gt;0.3,J1536&lt;=1),INDEX(价格表!$B$4:$I$31,M1536,3),IF(AND(J1536&gt;1,J1536&lt;=2.2),INDEX(价格表!$B$4:$I$31,M1536,4),IF(AND(J1536&gt;2.2,J1536&lt;=3.3),INDEX(价格表!$B$4:$I$31,M1536,5),IF(AND(J1536&gt;3.3,J1536&lt;=4),INDEX(价格表!$B$4:$I$31,M1536,6),IF(AND(J1536&gt;4,J1536&lt;=5.5),INDEX(价格表!$B$4:$I$31,M1536,7),IF(J1536&gt;5.5,2.6+INDEX(价格表!$B$4:$I$31,M1536,8)*L1536)))))))</f>
        <v>2.95</v>
      </c>
    </row>
    <row r="1537" spans="1:14">
      <c r="A1537" s="20">
        <v>4310939910194</v>
      </c>
      <c r="B1537" s="18" t="s">
        <v>16</v>
      </c>
      <c r="C1537" s="21">
        <v>20201212</v>
      </c>
      <c r="D1537" s="21">
        <v>610538201209</v>
      </c>
      <c r="E1537" s="21" t="s">
        <v>16</v>
      </c>
      <c r="F1537" s="21">
        <v>20201222</v>
      </c>
      <c r="G1537" s="21" t="s">
        <v>17</v>
      </c>
      <c r="H1537" s="21" t="s">
        <v>294</v>
      </c>
      <c r="I1537" s="21" t="s">
        <v>295</v>
      </c>
      <c r="J1537" s="21">
        <v>1.47</v>
      </c>
      <c r="K1537" s="21" t="s">
        <v>20</v>
      </c>
      <c r="L1537">
        <f t="shared" si="24"/>
        <v>2</v>
      </c>
      <c r="M1537">
        <f>MATCH(H:H,价格表!$B$4:$B$35,0)</f>
        <v>18</v>
      </c>
      <c r="N1537" s="27">
        <f>IF(J1537&lt;=0.3,INDEX(价格表!$B$4:$I$31,M1537,2),IF(AND(J1537&gt;0.3,J1537&lt;=1),INDEX(价格表!$B$4:$I$31,M1537,3),IF(AND(J1537&gt;1,J1537&lt;=2.2),INDEX(价格表!$B$4:$I$31,M1537,4),IF(AND(J1537&gt;2.2,J1537&lt;=3.3),INDEX(价格表!$B$4:$I$31,M1537,5),IF(AND(J1537&gt;3.3,J1537&lt;=4),INDEX(价格表!$B$4:$I$31,M1537,6),IF(AND(J1537&gt;4,J1537&lt;=5.5),INDEX(价格表!$B$4:$I$31,M1537,7),IF(J1537&gt;5.5,2.6+INDEX(价格表!$B$4:$I$31,M1537,8)*L1537)))))))</f>
        <v>3.25</v>
      </c>
    </row>
    <row r="1538" spans="1:14">
      <c r="A1538" s="20">
        <v>4310939910196</v>
      </c>
      <c r="B1538" s="18" t="s">
        <v>16</v>
      </c>
      <c r="C1538" s="21">
        <v>20201212</v>
      </c>
      <c r="D1538" s="21">
        <v>610538201209</v>
      </c>
      <c r="E1538" s="21" t="s">
        <v>16</v>
      </c>
      <c r="F1538" s="21">
        <v>20201222</v>
      </c>
      <c r="G1538" s="21" t="s">
        <v>17</v>
      </c>
      <c r="H1538" s="21" t="s">
        <v>302</v>
      </c>
      <c r="I1538" s="21" t="s">
        <v>303</v>
      </c>
      <c r="J1538" s="21">
        <v>1.46</v>
      </c>
      <c r="K1538" s="21" t="s">
        <v>20</v>
      </c>
      <c r="L1538">
        <f t="shared" si="24"/>
        <v>2</v>
      </c>
      <c r="M1538">
        <f>MATCH(H:H,价格表!$B$4:$B$35,0)</f>
        <v>6</v>
      </c>
      <c r="N1538" s="27">
        <f>IF(J1538&lt;=0.3,INDEX(价格表!$B$4:$I$31,M1538,2),IF(AND(J1538&gt;0.3,J1538&lt;=1),INDEX(价格表!$B$4:$I$31,M1538,3),IF(AND(J1538&gt;1,J1538&lt;=2.2),INDEX(价格表!$B$4:$I$31,M1538,4),IF(AND(J1538&gt;2.2,J1538&lt;=3.3),INDEX(价格表!$B$4:$I$31,M1538,5),IF(AND(J1538&gt;3.3,J1538&lt;=4),INDEX(价格表!$B$4:$I$31,M1538,6),IF(AND(J1538&gt;4,J1538&lt;=5.5),INDEX(价格表!$B$4:$I$31,M1538,7),IF(J1538&gt;5.5,2.6+INDEX(价格表!$B$4:$I$31,M1538,8)*L1538)))))))</f>
        <v>2.95</v>
      </c>
    </row>
    <row r="1539" spans="1:14">
      <c r="A1539" s="20">
        <v>4310939910197</v>
      </c>
      <c r="B1539" s="18" t="s">
        <v>16</v>
      </c>
      <c r="C1539" s="21">
        <v>20201212</v>
      </c>
      <c r="D1539" s="21">
        <v>610538201209</v>
      </c>
      <c r="E1539" s="21" t="s">
        <v>16</v>
      </c>
      <c r="F1539" s="21">
        <v>20201222</v>
      </c>
      <c r="G1539" s="21" t="s">
        <v>17</v>
      </c>
      <c r="H1539" s="21" t="s">
        <v>298</v>
      </c>
      <c r="I1539" s="21" t="s">
        <v>322</v>
      </c>
      <c r="J1539" s="21">
        <v>1.44</v>
      </c>
      <c r="K1539" s="21" t="s">
        <v>20</v>
      </c>
      <c r="L1539">
        <f t="shared" si="24"/>
        <v>2</v>
      </c>
      <c r="M1539">
        <f>MATCH(H:H,价格表!$B$4:$B$35,0)</f>
        <v>29</v>
      </c>
      <c r="N1539" s="27">
        <f t="shared" ref="N1539:N1544" si="27">L1539*8+3</f>
        <v>19</v>
      </c>
    </row>
    <row r="1540" spans="1:14">
      <c r="A1540" s="20">
        <v>4310939910217</v>
      </c>
      <c r="B1540" s="18" t="s">
        <v>16</v>
      </c>
      <c r="C1540" s="21">
        <v>20201212</v>
      </c>
      <c r="D1540" s="21">
        <v>610538201209</v>
      </c>
      <c r="E1540" s="21" t="s">
        <v>16</v>
      </c>
      <c r="F1540" s="21">
        <v>20201222</v>
      </c>
      <c r="G1540" s="21" t="s">
        <v>17</v>
      </c>
      <c r="H1540" s="21" t="s">
        <v>302</v>
      </c>
      <c r="I1540" s="21" t="s">
        <v>303</v>
      </c>
      <c r="J1540" s="21">
        <v>1.43</v>
      </c>
      <c r="K1540" s="21" t="s">
        <v>20</v>
      </c>
      <c r="L1540">
        <f t="shared" ref="L1540:L1603" si="28">ROUNDUP(J1540,0)</f>
        <v>2</v>
      </c>
      <c r="M1540">
        <f>MATCH(H:H,价格表!$B$4:$B$35,0)</f>
        <v>6</v>
      </c>
      <c r="N1540" s="27">
        <f>IF(J1540&lt;=0.3,INDEX(价格表!$B$4:$I$31,M1540,2),IF(AND(J1540&gt;0.3,J1540&lt;=1),INDEX(价格表!$B$4:$I$31,M1540,3),IF(AND(J1540&gt;1,J1540&lt;=2.2),INDEX(价格表!$B$4:$I$31,M1540,4),IF(AND(J1540&gt;2.2,J1540&lt;=3.3),INDEX(价格表!$B$4:$I$31,M1540,5),IF(AND(J1540&gt;3.3,J1540&lt;=4),INDEX(价格表!$B$4:$I$31,M1540,6),IF(AND(J1540&gt;4,J1540&lt;=5.5),INDEX(价格表!$B$4:$I$31,M1540,7),IF(J1540&gt;5.5,2.6+INDEX(价格表!$B$4:$I$31,M1540,8)*L1540)))))))</f>
        <v>2.95</v>
      </c>
    </row>
    <row r="1541" spans="1:14">
      <c r="A1541" s="20">
        <v>4310939910245</v>
      </c>
      <c r="B1541" s="18" t="s">
        <v>16</v>
      </c>
      <c r="C1541" s="21">
        <v>20201212</v>
      </c>
      <c r="D1541" s="21">
        <v>610538201209</v>
      </c>
      <c r="E1541" s="21" t="s">
        <v>16</v>
      </c>
      <c r="F1541" s="21">
        <v>20201222</v>
      </c>
      <c r="G1541" s="21" t="s">
        <v>17</v>
      </c>
      <c r="H1541" s="21" t="s">
        <v>298</v>
      </c>
      <c r="I1541" s="21" t="s">
        <v>304</v>
      </c>
      <c r="J1541" s="21">
        <v>1.46</v>
      </c>
      <c r="K1541" s="21" t="s">
        <v>20</v>
      </c>
      <c r="L1541">
        <f t="shared" si="28"/>
        <v>2</v>
      </c>
      <c r="M1541">
        <f>MATCH(H:H,价格表!$B$4:$B$35,0)</f>
        <v>29</v>
      </c>
      <c r="N1541" s="27">
        <f t="shared" si="27"/>
        <v>19</v>
      </c>
    </row>
    <row r="1542" spans="1:14">
      <c r="A1542" s="20">
        <v>4310939911434</v>
      </c>
      <c r="B1542" s="18" t="s">
        <v>16</v>
      </c>
      <c r="C1542" s="21">
        <v>20201212</v>
      </c>
      <c r="D1542" s="21">
        <v>610538201209</v>
      </c>
      <c r="E1542" s="21" t="s">
        <v>16</v>
      </c>
      <c r="F1542" s="21">
        <v>20201222</v>
      </c>
      <c r="G1542" s="21" t="s">
        <v>17</v>
      </c>
      <c r="H1542" s="21" t="s">
        <v>294</v>
      </c>
      <c r="I1542" s="21" t="s">
        <v>295</v>
      </c>
      <c r="J1542" s="21">
        <v>1.5</v>
      </c>
      <c r="K1542" s="21" t="s">
        <v>20</v>
      </c>
      <c r="L1542">
        <f t="shared" si="28"/>
        <v>2</v>
      </c>
      <c r="M1542">
        <f>MATCH(H:H,价格表!$B$4:$B$35,0)</f>
        <v>18</v>
      </c>
      <c r="N1542" s="27">
        <f>IF(J1542&lt;=0.3,INDEX(价格表!$B$4:$I$31,M1542,2),IF(AND(J1542&gt;0.3,J1542&lt;=1),INDEX(价格表!$B$4:$I$31,M1542,3),IF(AND(J1542&gt;1,J1542&lt;=2.2),INDEX(价格表!$B$4:$I$31,M1542,4),IF(AND(J1542&gt;2.2,J1542&lt;=3.3),INDEX(价格表!$B$4:$I$31,M1542,5),IF(AND(J1542&gt;3.3,J1542&lt;=4),INDEX(价格表!$B$4:$I$31,M1542,6),IF(AND(J1542&gt;4,J1542&lt;=5.5),INDEX(价格表!$B$4:$I$31,M1542,7),IF(J1542&gt;5.5,2.6+INDEX(价格表!$B$4:$I$31,M1542,8)*L1542)))))))</f>
        <v>3.25</v>
      </c>
    </row>
    <row r="1543" spans="1:14">
      <c r="A1543" s="20">
        <v>4310939911437</v>
      </c>
      <c r="B1543" s="18" t="s">
        <v>16</v>
      </c>
      <c r="C1543" s="21">
        <v>20201212</v>
      </c>
      <c r="D1543" s="21">
        <v>610538201209</v>
      </c>
      <c r="E1543" s="21" t="s">
        <v>16</v>
      </c>
      <c r="F1543" s="21">
        <v>20201222</v>
      </c>
      <c r="G1543" s="21" t="s">
        <v>17</v>
      </c>
      <c r="H1543" s="21" t="s">
        <v>294</v>
      </c>
      <c r="I1543" s="21" t="s">
        <v>295</v>
      </c>
      <c r="J1543" s="21">
        <v>1.44</v>
      </c>
      <c r="K1543" s="21" t="s">
        <v>20</v>
      </c>
      <c r="L1543">
        <f t="shared" si="28"/>
        <v>2</v>
      </c>
      <c r="M1543">
        <f>MATCH(H:H,价格表!$B$4:$B$35,0)</f>
        <v>18</v>
      </c>
      <c r="N1543" s="27">
        <f>IF(J1543&lt;=0.3,INDEX(价格表!$B$4:$I$31,M1543,2),IF(AND(J1543&gt;0.3,J1543&lt;=1),INDEX(价格表!$B$4:$I$31,M1543,3),IF(AND(J1543&gt;1,J1543&lt;=2.2),INDEX(价格表!$B$4:$I$31,M1543,4),IF(AND(J1543&gt;2.2,J1543&lt;=3.3),INDEX(价格表!$B$4:$I$31,M1543,5),IF(AND(J1543&gt;3.3,J1543&lt;=4),INDEX(价格表!$B$4:$I$31,M1543,6),IF(AND(J1543&gt;4,J1543&lt;=5.5),INDEX(价格表!$B$4:$I$31,M1543,7),IF(J1543&gt;5.5,2.6+INDEX(价格表!$B$4:$I$31,M1543,8)*L1543)))))))</f>
        <v>3.25</v>
      </c>
    </row>
    <row r="1544" spans="1:14">
      <c r="A1544" s="20">
        <v>4310939911439</v>
      </c>
      <c r="B1544" s="18" t="s">
        <v>16</v>
      </c>
      <c r="C1544" s="21">
        <v>20201212</v>
      </c>
      <c r="D1544" s="21">
        <v>610538201209</v>
      </c>
      <c r="E1544" s="21" t="s">
        <v>16</v>
      </c>
      <c r="F1544" s="21">
        <v>20201222</v>
      </c>
      <c r="G1544" s="21" t="s">
        <v>17</v>
      </c>
      <c r="H1544" s="21" t="s">
        <v>298</v>
      </c>
      <c r="I1544" s="21" t="s">
        <v>304</v>
      </c>
      <c r="J1544" s="21">
        <v>1.5</v>
      </c>
      <c r="K1544" s="21" t="s">
        <v>20</v>
      </c>
      <c r="L1544">
        <f t="shared" si="28"/>
        <v>2</v>
      </c>
      <c r="M1544">
        <f>MATCH(H:H,价格表!$B$4:$B$35,0)</f>
        <v>29</v>
      </c>
      <c r="N1544" s="27">
        <f t="shared" si="27"/>
        <v>19</v>
      </c>
    </row>
    <row r="1545" spans="1:14">
      <c r="A1545" s="20">
        <v>4310939911464</v>
      </c>
      <c r="B1545" s="18" t="s">
        <v>16</v>
      </c>
      <c r="C1545" s="21">
        <v>20201212</v>
      </c>
      <c r="D1545" s="21">
        <v>610538201209</v>
      </c>
      <c r="E1545" s="21" t="s">
        <v>16</v>
      </c>
      <c r="F1545" s="21">
        <v>20201222</v>
      </c>
      <c r="G1545" s="21" t="s">
        <v>17</v>
      </c>
      <c r="H1545" s="21" t="s">
        <v>296</v>
      </c>
      <c r="I1545" s="21" t="s">
        <v>297</v>
      </c>
      <c r="J1545" s="21">
        <v>1.48</v>
      </c>
      <c r="K1545" s="21" t="s">
        <v>20</v>
      </c>
      <c r="L1545">
        <f t="shared" si="28"/>
        <v>2</v>
      </c>
      <c r="M1545">
        <f>MATCH(H:H,价格表!$B$4:$B$35,0)</f>
        <v>8</v>
      </c>
      <c r="N1545" s="27">
        <f>IF(J1545&lt;=0.3,INDEX(价格表!$B$4:$I$31,M1545,2),IF(AND(J1545&gt;0.3,J1545&lt;=1),INDEX(价格表!$B$4:$I$31,M1545,3),IF(AND(J1545&gt;1,J1545&lt;=2.2),INDEX(价格表!$B$4:$I$31,M1545,4),IF(AND(J1545&gt;2.2,J1545&lt;=3.3),INDEX(价格表!$B$4:$I$31,M1545,5),IF(AND(J1545&gt;3.3,J1545&lt;=4),INDEX(价格表!$B$4:$I$31,M1545,6),IF(AND(J1545&gt;4,J1545&lt;=5.5),INDEX(价格表!$B$4:$I$31,M1545,7),IF(J1545&gt;5.5,2.6+INDEX(价格表!$B$4:$I$31,M1545,8)*L1545)))))))</f>
        <v>2.95</v>
      </c>
    </row>
    <row r="1546" spans="1:14">
      <c r="A1546" s="20">
        <v>4310939911947</v>
      </c>
      <c r="B1546" s="18" t="s">
        <v>16</v>
      </c>
      <c r="C1546" s="21">
        <v>20201212</v>
      </c>
      <c r="D1546" s="21">
        <v>610538201209</v>
      </c>
      <c r="E1546" s="21" t="s">
        <v>16</v>
      </c>
      <c r="F1546" s="21">
        <v>20201222</v>
      </c>
      <c r="G1546" s="21" t="s">
        <v>17</v>
      </c>
      <c r="H1546" s="21" t="s">
        <v>302</v>
      </c>
      <c r="I1546" s="21" t="s">
        <v>303</v>
      </c>
      <c r="J1546" s="21">
        <v>1.44</v>
      </c>
      <c r="K1546" s="21" t="s">
        <v>20</v>
      </c>
      <c r="L1546">
        <f t="shared" si="28"/>
        <v>2</v>
      </c>
      <c r="M1546">
        <f>MATCH(H:H,价格表!$B$4:$B$35,0)</f>
        <v>6</v>
      </c>
      <c r="N1546" s="27">
        <f>IF(J1546&lt;=0.3,INDEX(价格表!$B$4:$I$31,M1546,2),IF(AND(J1546&gt;0.3,J1546&lt;=1),INDEX(价格表!$B$4:$I$31,M1546,3),IF(AND(J1546&gt;1,J1546&lt;=2.2),INDEX(价格表!$B$4:$I$31,M1546,4),IF(AND(J1546&gt;2.2,J1546&lt;=3.3),INDEX(价格表!$B$4:$I$31,M1546,5),IF(AND(J1546&gt;3.3,J1546&lt;=4),INDEX(价格表!$B$4:$I$31,M1546,6),IF(AND(J1546&gt;4,J1546&lt;=5.5),INDEX(价格表!$B$4:$I$31,M1546,7),IF(J1546&gt;5.5,2.6+INDEX(价格表!$B$4:$I$31,M1546,8)*L1546)))))))</f>
        <v>2.95</v>
      </c>
    </row>
    <row r="1547" spans="1:14">
      <c r="A1547" s="20">
        <v>4310939911948</v>
      </c>
      <c r="B1547" s="18" t="s">
        <v>16</v>
      </c>
      <c r="C1547" s="21">
        <v>20201212</v>
      </c>
      <c r="D1547" s="21">
        <v>610538201209</v>
      </c>
      <c r="E1547" s="21" t="s">
        <v>16</v>
      </c>
      <c r="F1547" s="21">
        <v>20201222</v>
      </c>
      <c r="G1547" s="21" t="s">
        <v>17</v>
      </c>
      <c r="H1547" s="21" t="s">
        <v>302</v>
      </c>
      <c r="I1547" s="21" t="s">
        <v>303</v>
      </c>
      <c r="J1547" s="21">
        <v>1.45</v>
      </c>
      <c r="K1547" s="21" t="s">
        <v>20</v>
      </c>
      <c r="L1547">
        <f t="shared" si="28"/>
        <v>2</v>
      </c>
      <c r="M1547">
        <f>MATCH(H:H,价格表!$B$4:$B$35,0)</f>
        <v>6</v>
      </c>
      <c r="N1547" s="27">
        <f>IF(J1547&lt;=0.3,INDEX(价格表!$B$4:$I$31,M1547,2),IF(AND(J1547&gt;0.3,J1547&lt;=1),INDEX(价格表!$B$4:$I$31,M1547,3),IF(AND(J1547&gt;1,J1547&lt;=2.2),INDEX(价格表!$B$4:$I$31,M1547,4),IF(AND(J1547&gt;2.2,J1547&lt;=3.3),INDEX(价格表!$B$4:$I$31,M1547,5),IF(AND(J1547&gt;3.3,J1547&lt;=4),INDEX(价格表!$B$4:$I$31,M1547,6),IF(AND(J1547&gt;4,J1547&lt;=5.5),INDEX(价格表!$B$4:$I$31,M1547,7),IF(J1547&gt;5.5,2.6+INDEX(价格表!$B$4:$I$31,M1547,8)*L1547)))))))</f>
        <v>2.95</v>
      </c>
    </row>
    <row r="1548" spans="1:14">
      <c r="A1548" s="20">
        <v>4310939912532</v>
      </c>
      <c r="B1548" s="18" t="s">
        <v>16</v>
      </c>
      <c r="C1548" s="21">
        <v>20201212</v>
      </c>
      <c r="D1548" s="21">
        <v>610538201209</v>
      </c>
      <c r="E1548" s="21" t="s">
        <v>16</v>
      </c>
      <c r="F1548" s="21">
        <v>20201222</v>
      </c>
      <c r="G1548" s="21" t="s">
        <v>17</v>
      </c>
      <c r="H1548" s="21" t="s">
        <v>298</v>
      </c>
      <c r="I1548" s="21" t="s">
        <v>322</v>
      </c>
      <c r="J1548" s="21">
        <v>1.48</v>
      </c>
      <c r="K1548" s="21" t="s">
        <v>20</v>
      </c>
      <c r="L1548">
        <f t="shared" si="28"/>
        <v>2</v>
      </c>
      <c r="M1548">
        <f>MATCH(H:H,价格表!$B$4:$B$35,0)</f>
        <v>29</v>
      </c>
      <c r="N1548" s="27">
        <f t="shared" ref="N1548:N1552" si="29">L1548*8+3</f>
        <v>19</v>
      </c>
    </row>
    <row r="1549" spans="1:14">
      <c r="A1549" s="20">
        <v>4310939912535</v>
      </c>
      <c r="B1549" s="18" t="s">
        <v>16</v>
      </c>
      <c r="C1549" s="21">
        <v>20201212</v>
      </c>
      <c r="D1549" s="21">
        <v>610538201209</v>
      </c>
      <c r="E1549" s="21" t="s">
        <v>16</v>
      </c>
      <c r="F1549" s="21">
        <v>20201222</v>
      </c>
      <c r="G1549" s="21" t="s">
        <v>17</v>
      </c>
      <c r="H1549" s="21" t="s">
        <v>302</v>
      </c>
      <c r="I1549" s="21" t="s">
        <v>303</v>
      </c>
      <c r="J1549" s="21">
        <v>1.45</v>
      </c>
      <c r="K1549" s="21" t="s">
        <v>20</v>
      </c>
      <c r="L1549">
        <f t="shared" si="28"/>
        <v>2</v>
      </c>
      <c r="M1549">
        <f>MATCH(H:H,价格表!$B$4:$B$35,0)</f>
        <v>6</v>
      </c>
      <c r="N1549" s="27">
        <f>IF(J1549&lt;=0.3,INDEX(价格表!$B$4:$I$31,M1549,2),IF(AND(J1549&gt;0.3,J1549&lt;=1),INDEX(价格表!$B$4:$I$31,M1549,3),IF(AND(J1549&gt;1,J1549&lt;=2.2),INDEX(价格表!$B$4:$I$31,M1549,4),IF(AND(J1549&gt;2.2,J1549&lt;=3.3),INDEX(价格表!$B$4:$I$31,M1549,5),IF(AND(J1549&gt;3.3,J1549&lt;=4),INDEX(价格表!$B$4:$I$31,M1549,6),IF(AND(J1549&gt;4,J1549&lt;=5.5),INDEX(价格表!$B$4:$I$31,M1549,7),IF(J1549&gt;5.5,2.6+INDEX(价格表!$B$4:$I$31,M1549,8)*L1549)))))))</f>
        <v>2.95</v>
      </c>
    </row>
    <row r="1550" spans="1:14">
      <c r="A1550" s="20">
        <v>4310939912540</v>
      </c>
      <c r="B1550" s="18" t="s">
        <v>16</v>
      </c>
      <c r="C1550" s="21">
        <v>20201212</v>
      </c>
      <c r="D1550" s="21">
        <v>610538201209</v>
      </c>
      <c r="E1550" s="21" t="s">
        <v>16</v>
      </c>
      <c r="F1550" s="21">
        <v>20201222</v>
      </c>
      <c r="G1550" s="21" t="s">
        <v>17</v>
      </c>
      <c r="H1550" s="21" t="s">
        <v>298</v>
      </c>
      <c r="I1550" s="21" t="s">
        <v>321</v>
      </c>
      <c r="J1550" s="21">
        <v>1.44</v>
      </c>
      <c r="K1550" s="21" t="s">
        <v>20</v>
      </c>
      <c r="L1550">
        <f t="shared" si="28"/>
        <v>2</v>
      </c>
      <c r="M1550">
        <f>MATCH(H:H,价格表!$B$4:$B$35,0)</f>
        <v>29</v>
      </c>
      <c r="N1550" s="27">
        <f t="shared" si="29"/>
        <v>19</v>
      </c>
    </row>
    <row r="1551" spans="1:14">
      <c r="A1551" s="20">
        <v>4310939918664</v>
      </c>
      <c r="B1551" s="18" t="s">
        <v>16</v>
      </c>
      <c r="C1551" s="21">
        <v>20201212</v>
      </c>
      <c r="D1551" s="21">
        <v>610538201209</v>
      </c>
      <c r="E1551" s="21" t="s">
        <v>16</v>
      </c>
      <c r="F1551" s="21">
        <v>20201222</v>
      </c>
      <c r="G1551" s="21" t="s">
        <v>17</v>
      </c>
      <c r="H1551" s="21" t="s">
        <v>298</v>
      </c>
      <c r="I1551" s="21" t="s">
        <v>300</v>
      </c>
      <c r="J1551" s="21">
        <v>1.47</v>
      </c>
      <c r="K1551" s="21" t="s">
        <v>20</v>
      </c>
      <c r="L1551">
        <f t="shared" si="28"/>
        <v>2</v>
      </c>
      <c r="M1551">
        <f>MATCH(H:H,价格表!$B$4:$B$35,0)</f>
        <v>29</v>
      </c>
      <c r="N1551" s="27">
        <f>L1551*5+3</f>
        <v>13</v>
      </c>
    </row>
    <row r="1552" spans="1:14">
      <c r="A1552" s="20">
        <v>4310939918665</v>
      </c>
      <c r="B1552" s="18" t="s">
        <v>16</v>
      </c>
      <c r="C1552" s="21">
        <v>20201212</v>
      </c>
      <c r="D1552" s="21">
        <v>610538201209</v>
      </c>
      <c r="E1552" s="21" t="s">
        <v>16</v>
      </c>
      <c r="F1552" s="21">
        <v>20201222</v>
      </c>
      <c r="G1552" s="21" t="s">
        <v>17</v>
      </c>
      <c r="H1552" s="21" t="s">
        <v>298</v>
      </c>
      <c r="I1552" s="21" t="s">
        <v>301</v>
      </c>
      <c r="J1552" s="21">
        <v>1.47</v>
      </c>
      <c r="K1552" s="21" t="s">
        <v>20</v>
      </c>
      <c r="L1552">
        <f t="shared" si="28"/>
        <v>2</v>
      </c>
      <c r="M1552">
        <f>MATCH(H:H,价格表!$B$4:$B$35,0)</f>
        <v>29</v>
      </c>
      <c r="N1552" s="27">
        <f t="shared" si="29"/>
        <v>19</v>
      </c>
    </row>
    <row r="1553" spans="1:14">
      <c r="A1553" s="20">
        <v>4310939918667</v>
      </c>
      <c r="B1553" s="18" t="s">
        <v>16</v>
      </c>
      <c r="C1553" s="21">
        <v>20201212</v>
      </c>
      <c r="D1553" s="21">
        <v>610538201209</v>
      </c>
      <c r="E1553" s="21" t="s">
        <v>16</v>
      </c>
      <c r="F1553" s="21">
        <v>20201222</v>
      </c>
      <c r="G1553" s="21" t="s">
        <v>17</v>
      </c>
      <c r="H1553" s="21" t="s">
        <v>298</v>
      </c>
      <c r="I1553" s="21" t="s">
        <v>313</v>
      </c>
      <c r="J1553" s="21">
        <v>1.47</v>
      </c>
      <c r="K1553" s="21" t="s">
        <v>20</v>
      </c>
      <c r="L1553">
        <f t="shared" si="28"/>
        <v>2</v>
      </c>
      <c r="M1553">
        <f>MATCH(H:H,价格表!$B$4:$B$35,0)</f>
        <v>29</v>
      </c>
      <c r="N1553" s="27">
        <f>L1553*5+3</f>
        <v>13</v>
      </c>
    </row>
    <row r="1554" spans="1:14">
      <c r="A1554" s="20">
        <v>4310939919359</v>
      </c>
      <c r="B1554" s="18" t="s">
        <v>16</v>
      </c>
      <c r="C1554" s="21">
        <v>20201212</v>
      </c>
      <c r="D1554" s="21">
        <v>610538201209</v>
      </c>
      <c r="E1554" s="21" t="s">
        <v>16</v>
      </c>
      <c r="F1554" s="21">
        <v>20201222</v>
      </c>
      <c r="G1554" s="21" t="s">
        <v>17</v>
      </c>
      <c r="H1554" s="21" t="s">
        <v>298</v>
      </c>
      <c r="I1554" s="21" t="s">
        <v>329</v>
      </c>
      <c r="J1554" s="21">
        <v>1.45</v>
      </c>
      <c r="K1554" s="21" t="s">
        <v>20</v>
      </c>
      <c r="L1554">
        <f t="shared" si="28"/>
        <v>2</v>
      </c>
      <c r="M1554">
        <f>MATCH(H:H,价格表!$B$4:$B$35,0)</f>
        <v>29</v>
      </c>
      <c r="N1554" s="27">
        <f>L1554*8+3</f>
        <v>19</v>
      </c>
    </row>
    <row r="1555" spans="1:14">
      <c r="A1555" s="20">
        <v>4310939919864</v>
      </c>
      <c r="B1555" s="18" t="s">
        <v>16</v>
      </c>
      <c r="C1555" s="21">
        <v>20201212</v>
      </c>
      <c r="D1555" s="21">
        <v>610538201209</v>
      </c>
      <c r="E1555" s="21" t="s">
        <v>16</v>
      </c>
      <c r="F1555" s="21">
        <v>20201222</v>
      </c>
      <c r="G1555" s="21" t="s">
        <v>17</v>
      </c>
      <c r="H1555" s="21" t="s">
        <v>302</v>
      </c>
      <c r="I1555" s="21" t="s">
        <v>303</v>
      </c>
      <c r="J1555" s="21">
        <v>1.44</v>
      </c>
      <c r="K1555" s="21" t="s">
        <v>20</v>
      </c>
      <c r="L1555">
        <f t="shared" si="28"/>
        <v>2</v>
      </c>
      <c r="M1555">
        <f>MATCH(H:H,价格表!$B$4:$B$35,0)</f>
        <v>6</v>
      </c>
      <c r="N1555" s="27">
        <f>IF(J1555&lt;=0.3,INDEX(价格表!$B$4:$I$31,M1555,2),IF(AND(J1555&gt;0.3,J1555&lt;=1),INDEX(价格表!$B$4:$I$31,M1555,3),IF(AND(J1555&gt;1,J1555&lt;=2.2),INDEX(价格表!$B$4:$I$31,M1555,4),IF(AND(J1555&gt;2.2,J1555&lt;=3.3),INDEX(价格表!$B$4:$I$31,M1555,5),IF(AND(J1555&gt;3.3,J1555&lt;=4),INDEX(价格表!$B$4:$I$31,M1555,6),IF(AND(J1555&gt;4,J1555&lt;=5.5),INDEX(价格表!$B$4:$I$31,M1555,7),IF(J1555&gt;5.5,2.6+INDEX(价格表!$B$4:$I$31,M1555,8)*L1555)))))))</f>
        <v>2.95</v>
      </c>
    </row>
    <row r="1556" spans="1:14">
      <c r="A1556" s="20">
        <v>4310939922584</v>
      </c>
      <c r="B1556" s="18" t="s">
        <v>16</v>
      </c>
      <c r="C1556" s="21">
        <v>20201212</v>
      </c>
      <c r="D1556" s="21">
        <v>610538201209</v>
      </c>
      <c r="E1556" s="21" t="s">
        <v>16</v>
      </c>
      <c r="F1556" s="21">
        <v>20201222</v>
      </c>
      <c r="G1556" s="21" t="s">
        <v>17</v>
      </c>
      <c r="H1556" s="21" t="s">
        <v>298</v>
      </c>
      <c r="I1556" s="21" t="s">
        <v>329</v>
      </c>
      <c r="J1556" s="21">
        <v>1.46</v>
      </c>
      <c r="K1556" s="21" t="s">
        <v>20</v>
      </c>
      <c r="L1556">
        <f t="shared" si="28"/>
        <v>2</v>
      </c>
      <c r="M1556">
        <f>MATCH(H:H,价格表!$B$4:$B$35,0)</f>
        <v>29</v>
      </c>
      <c r="N1556" s="27">
        <f>L1556*8+3</f>
        <v>19</v>
      </c>
    </row>
    <row r="1557" spans="1:14">
      <c r="A1557" s="20">
        <v>4310939922585</v>
      </c>
      <c r="B1557" s="18" t="s">
        <v>16</v>
      </c>
      <c r="C1557" s="21">
        <v>20201212</v>
      </c>
      <c r="D1557" s="21">
        <v>610538201209</v>
      </c>
      <c r="E1557" s="21" t="s">
        <v>16</v>
      </c>
      <c r="F1557" s="21">
        <v>20201222</v>
      </c>
      <c r="G1557" s="21" t="s">
        <v>17</v>
      </c>
      <c r="H1557" s="21" t="s">
        <v>294</v>
      </c>
      <c r="I1557" s="21" t="s">
        <v>295</v>
      </c>
      <c r="J1557" s="21">
        <v>1.45</v>
      </c>
      <c r="K1557" s="21" t="s">
        <v>20</v>
      </c>
      <c r="L1557">
        <f t="shared" si="28"/>
        <v>2</v>
      </c>
      <c r="M1557">
        <f>MATCH(H:H,价格表!$B$4:$B$35,0)</f>
        <v>18</v>
      </c>
      <c r="N1557" s="27">
        <f>IF(J1557&lt;=0.3,INDEX(价格表!$B$4:$I$31,M1557,2),IF(AND(J1557&gt;0.3,J1557&lt;=1),INDEX(价格表!$B$4:$I$31,M1557,3),IF(AND(J1557&gt;1,J1557&lt;=2.2),INDEX(价格表!$B$4:$I$31,M1557,4),IF(AND(J1557&gt;2.2,J1557&lt;=3.3),INDEX(价格表!$B$4:$I$31,M1557,5),IF(AND(J1557&gt;3.3,J1557&lt;=4),INDEX(价格表!$B$4:$I$31,M1557,6),IF(AND(J1557&gt;4,J1557&lt;=5.5),INDEX(价格表!$B$4:$I$31,M1557,7),IF(J1557&gt;5.5,2.6+INDEX(价格表!$B$4:$I$31,M1557,8)*L1557)))))))</f>
        <v>3.25</v>
      </c>
    </row>
    <row r="1558" spans="1:14">
      <c r="A1558" s="20">
        <v>4310939922586</v>
      </c>
      <c r="B1558" s="18" t="s">
        <v>16</v>
      </c>
      <c r="C1558" s="21">
        <v>20201212</v>
      </c>
      <c r="D1558" s="21">
        <v>610538201209</v>
      </c>
      <c r="E1558" s="21" t="s">
        <v>16</v>
      </c>
      <c r="F1558" s="21">
        <v>20201222</v>
      </c>
      <c r="G1558" s="21" t="s">
        <v>17</v>
      </c>
      <c r="H1558" s="21" t="s">
        <v>294</v>
      </c>
      <c r="I1558" s="21" t="s">
        <v>295</v>
      </c>
      <c r="J1558" s="21">
        <v>1.44</v>
      </c>
      <c r="K1558" s="21" t="s">
        <v>20</v>
      </c>
      <c r="L1558">
        <f t="shared" si="28"/>
        <v>2</v>
      </c>
      <c r="M1558">
        <f>MATCH(H:H,价格表!$B$4:$B$35,0)</f>
        <v>18</v>
      </c>
      <c r="N1558" s="27">
        <f>IF(J1558&lt;=0.3,INDEX(价格表!$B$4:$I$31,M1558,2),IF(AND(J1558&gt;0.3,J1558&lt;=1),INDEX(价格表!$B$4:$I$31,M1558,3),IF(AND(J1558&gt;1,J1558&lt;=2.2),INDEX(价格表!$B$4:$I$31,M1558,4),IF(AND(J1558&gt;2.2,J1558&lt;=3.3),INDEX(价格表!$B$4:$I$31,M1558,5),IF(AND(J1558&gt;3.3,J1558&lt;=4),INDEX(价格表!$B$4:$I$31,M1558,6),IF(AND(J1558&gt;4,J1558&lt;=5.5),INDEX(价格表!$B$4:$I$31,M1558,7),IF(J1558&gt;5.5,2.6+INDEX(价格表!$B$4:$I$31,M1558,8)*L1558)))))))</f>
        <v>3.25</v>
      </c>
    </row>
    <row r="1559" spans="1:14">
      <c r="A1559" s="20">
        <v>4310939922588</v>
      </c>
      <c r="B1559" s="18" t="s">
        <v>16</v>
      </c>
      <c r="C1559" s="21">
        <v>20201212</v>
      </c>
      <c r="D1559" s="21">
        <v>610538201209</v>
      </c>
      <c r="E1559" s="21" t="s">
        <v>16</v>
      </c>
      <c r="F1559" s="21">
        <v>20201222</v>
      </c>
      <c r="G1559" s="21" t="s">
        <v>17</v>
      </c>
      <c r="H1559" s="21" t="s">
        <v>302</v>
      </c>
      <c r="I1559" s="21" t="s">
        <v>303</v>
      </c>
      <c r="J1559" s="21">
        <v>1.46</v>
      </c>
      <c r="K1559" s="21" t="s">
        <v>20</v>
      </c>
      <c r="L1559">
        <f t="shared" si="28"/>
        <v>2</v>
      </c>
      <c r="M1559">
        <f>MATCH(H:H,价格表!$B$4:$B$35,0)</f>
        <v>6</v>
      </c>
      <c r="N1559" s="27">
        <f>IF(J1559&lt;=0.3,INDEX(价格表!$B$4:$I$31,M1559,2),IF(AND(J1559&gt;0.3,J1559&lt;=1),INDEX(价格表!$B$4:$I$31,M1559,3),IF(AND(J1559&gt;1,J1559&lt;=2.2),INDEX(价格表!$B$4:$I$31,M1559,4),IF(AND(J1559&gt;2.2,J1559&lt;=3.3),INDEX(价格表!$B$4:$I$31,M1559,5),IF(AND(J1559&gt;3.3,J1559&lt;=4),INDEX(价格表!$B$4:$I$31,M1559,6),IF(AND(J1559&gt;4,J1559&lt;=5.5),INDEX(价格表!$B$4:$I$31,M1559,7),IF(J1559&gt;5.5,2.6+INDEX(价格表!$B$4:$I$31,M1559,8)*L1559)))))))</f>
        <v>2.95</v>
      </c>
    </row>
    <row r="1560" spans="1:14">
      <c r="A1560" s="20">
        <v>4310939922589</v>
      </c>
      <c r="B1560" s="18" t="s">
        <v>16</v>
      </c>
      <c r="C1560" s="21">
        <v>20201212</v>
      </c>
      <c r="D1560" s="21">
        <v>610538201209</v>
      </c>
      <c r="E1560" s="21" t="s">
        <v>16</v>
      </c>
      <c r="F1560" s="21">
        <v>20201222</v>
      </c>
      <c r="G1560" s="21" t="s">
        <v>17</v>
      </c>
      <c r="H1560" s="21" t="s">
        <v>302</v>
      </c>
      <c r="I1560" s="21" t="s">
        <v>303</v>
      </c>
      <c r="J1560" s="21">
        <v>1.48</v>
      </c>
      <c r="K1560" s="21" t="s">
        <v>20</v>
      </c>
      <c r="L1560">
        <f t="shared" si="28"/>
        <v>2</v>
      </c>
      <c r="M1560">
        <f>MATCH(H:H,价格表!$B$4:$B$35,0)</f>
        <v>6</v>
      </c>
      <c r="N1560" s="27">
        <f>IF(J1560&lt;=0.3,INDEX(价格表!$B$4:$I$31,M1560,2),IF(AND(J1560&gt;0.3,J1560&lt;=1),INDEX(价格表!$B$4:$I$31,M1560,3),IF(AND(J1560&gt;1,J1560&lt;=2.2),INDEX(价格表!$B$4:$I$31,M1560,4),IF(AND(J1560&gt;2.2,J1560&lt;=3.3),INDEX(价格表!$B$4:$I$31,M1560,5),IF(AND(J1560&gt;3.3,J1560&lt;=4),INDEX(价格表!$B$4:$I$31,M1560,6),IF(AND(J1560&gt;4,J1560&lt;=5.5),INDEX(价格表!$B$4:$I$31,M1560,7),IF(J1560&gt;5.5,2.6+INDEX(价格表!$B$4:$I$31,M1560,8)*L1560)))))))</f>
        <v>2.95</v>
      </c>
    </row>
    <row r="1561" spans="1:14">
      <c r="A1561" s="20">
        <v>4310939922625</v>
      </c>
      <c r="B1561" s="18" t="s">
        <v>16</v>
      </c>
      <c r="C1561" s="21">
        <v>20201212</v>
      </c>
      <c r="D1561" s="21">
        <v>610538201209</v>
      </c>
      <c r="E1561" s="21" t="s">
        <v>16</v>
      </c>
      <c r="F1561" s="21">
        <v>20201222</v>
      </c>
      <c r="G1561" s="21" t="s">
        <v>17</v>
      </c>
      <c r="H1561" s="21" t="s">
        <v>298</v>
      </c>
      <c r="I1561" s="21" t="s">
        <v>322</v>
      </c>
      <c r="J1561" s="21">
        <v>1.43</v>
      </c>
      <c r="K1561" s="21" t="s">
        <v>20</v>
      </c>
      <c r="L1561">
        <f t="shared" si="28"/>
        <v>2</v>
      </c>
      <c r="M1561">
        <f>MATCH(H:H,价格表!$B$4:$B$35,0)</f>
        <v>29</v>
      </c>
      <c r="N1561" s="27">
        <f>L1561*8+3</f>
        <v>19</v>
      </c>
    </row>
    <row r="1562" spans="1:14">
      <c r="A1562" s="20">
        <v>4310939925619</v>
      </c>
      <c r="B1562" s="18" t="s">
        <v>16</v>
      </c>
      <c r="C1562" s="21">
        <v>20201212</v>
      </c>
      <c r="D1562" s="21">
        <v>610538201209</v>
      </c>
      <c r="E1562" s="21" t="s">
        <v>16</v>
      </c>
      <c r="F1562" s="21">
        <v>20201222</v>
      </c>
      <c r="G1562" s="21" t="s">
        <v>17</v>
      </c>
      <c r="H1562" s="21" t="s">
        <v>302</v>
      </c>
      <c r="I1562" s="21" t="s">
        <v>303</v>
      </c>
      <c r="J1562" s="21">
        <v>1.45</v>
      </c>
      <c r="K1562" s="21" t="s">
        <v>20</v>
      </c>
      <c r="L1562">
        <f t="shared" si="28"/>
        <v>2</v>
      </c>
      <c r="M1562">
        <f>MATCH(H:H,价格表!$B$4:$B$35,0)</f>
        <v>6</v>
      </c>
      <c r="N1562" s="27">
        <f>IF(J1562&lt;=0.3,INDEX(价格表!$B$4:$I$31,M1562,2),IF(AND(J1562&gt;0.3,J1562&lt;=1),INDEX(价格表!$B$4:$I$31,M1562,3),IF(AND(J1562&gt;1,J1562&lt;=2.2),INDEX(价格表!$B$4:$I$31,M1562,4),IF(AND(J1562&gt;2.2,J1562&lt;=3.3),INDEX(价格表!$B$4:$I$31,M1562,5),IF(AND(J1562&gt;3.3,J1562&lt;=4),INDEX(价格表!$B$4:$I$31,M1562,6),IF(AND(J1562&gt;4,J1562&lt;=5.5),INDEX(价格表!$B$4:$I$31,M1562,7),IF(J1562&gt;5.5,2.6+INDEX(价格表!$B$4:$I$31,M1562,8)*L1562)))))))</f>
        <v>2.95</v>
      </c>
    </row>
    <row r="1563" spans="1:14">
      <c r="A1563" s="20">
        <v>4310939925623</v>
      </c>
      <c r="B1563" s="18" t="s">
        <v>16</v>
      </c>
      <c r="C1563" s="21">
        <v>20201212</v>
      </c>
      <c r="D1563" s="21">
        <v>610538201209</v>
      </c>
      <c r="E1563" s="21" t="s">
        <v>16</v>
      </c>
      <c r="F1563" s="21">
        <v>20201222</v>
      </c>
      <c r="G1563" s="21" t="s">
        <v>17</v>
      </c>
      <c r="H1563" s="21" t="s">
        <v>302</v>
      </c>
      <c r="I1563" s="21" t="s">
        <v>303</v>
      </c>
      <c r="J1563" s="21">
        <v>1.44</v>
      </c>
      <c r="K1563" s="21" t="s">
        <v>20</v>
      </c>
      <c r="L1563">
        <f t="shared" si="28"/>
        <v>2</v>
      </c>
      <c r="M1563">
        <f>MATCH(H:H,价格表!$B$4:$B$35,0)</f>
        <v>6</v>
      </c>
      <c r="N1563" s="27">
        <f>IF(J1563&lt;=0.3,INDEX(价格表!$B$4:$I$31,M1563,2),IF(AND(J1563&gt;0.3,J1563&lt;=1),INDEX(价格表!$B$4:$I$31,M1563,3),IF(AND(J1563&gt;1,J1563&lt;=2.2),INDEX(价格表!$B$4:$I$31,M1563,4),IF(AND(J1563&gt;2.2,J1563&lt;=3.3),INDEX(价格表!$B$4:$I$31,M1563,5),IF(AND(J1563&gt;3.3,J1563&lt;=4),INDEX(价格表!$B$4:$I$31,M1563,6),IF(AND(J1563&gt;4,J1563&lt;=5.5),INDEX(价格表!$B$4:$I$31,M1563,7),IF(J1563&gt;5.5,2.6+INDEX(价格表!$B$4:$I$31,M1563,8)*L1563)))))))</f>
        <v>2.95</v>
      </c>
    </row>
    <row r="1564" spans="1:14">
      <c r="A1564" s="20">
        <v>4310939926841</v>
      </c>
      <c r="B1564" s="18" t="s">
        <v>16</v>
      </c>
      <c r="C1564" s="21">
        <v>20201212</v>
      </c>
      <c r="D1564" s="21">
        <v>610538201209</v>
      </c>
      <c r="E1564" s="21" t="s">
        <v>16</v>
      </c>
      <c r="F1564" s="21">
        <v>20201222</v>
      </c>
      <c r="G1564" s="21" t="s">
        <v>17</v>
      </c>
      <c r="H1564" s="21" t="s">
        <v>294</v>
      </c>
      <c r="I1564" s="21" t="s">
        <v>295</v>
      </c>
      <c r="J1564" s="21">
        <v>1.5</v>
      </c>
      <c r="K1564" s="21" t="s">
        <v>20</v>
      </c>
      <c r="L1564">
        <f t="shared" si="28"/>
        <v>2</v>
      </c>
      <c r="M1564">
        <f>MATCH(H:H,价格表!$B$4:$B$35,0)</f>
        <v>18</v>
      </c>
      <c r="N1564" s="27">
        <f>IF(J1564&lt;=0.3,INDEX(价格表!$B$4:$I$31,M1564,2),IF(AND(J1564&gt;0.3,J1564&lt;=1),INDEX(价格表!$B$4:$I$31,M1564,3),IF(AND(J1564&gt;1,J1564&lt;=2.2),INDEX(价格表!$B$4:$I$31,M1564,4),IF(AND(J1564&gt;2.2,J1564&lt;=3.3),INDEX(价格表!$B$4:$I$31,M1564,5),IF(AND(J1564&gt;3.3,J1564&lt;=4),INDEX(价格表!$B$4:$I$31,M1564,6),IF(AND(J1564&gt;4,J1564&lt;=5.5),INDEX(价格表!$B$4:$I$31,M1564,7),IF(J1564&gt;5.5,2.6+INDEX(价格表!$B$4:$I$31,M1564,8)*L1564)))))))</f>
        <v>3.25</v>
      </c>
    </row>
    <row r="1565" spans="1:14">
      <c r="A1565" s="20">
        <v>4310939928811</v>
      </c>
      <c r="B1565" s="18" t="s">
        <v>16</v>
      </c>
      <c r="C1565" s="21">
        <v>20201212</v>
      </c>
      <c r="D1565" s="21">
        <v>610538201209</v>
      </c>
      <c r="E1565" s="21" t="s">
        <v>16</v>
      </c>
      <c r="F1565" s="21">
        <v>20201222</v>
      </c>
      <c r="G1565" s="21" t="s">
        <v>17</v>
      </c>
      <c r="H1565" s="21" t="s">
        <v>294</v>
      </c>
      <c r="I1565" s="21" t="s">
        <v>295</v>
      </c>
      <c r="J1565" s="21">
        <v>1.49</v>
      </c>
      <c r="K1565" s="21" t="s">
        <v>20</v>
      </c>
      <c r="L1565">
        <f t="shared" si="28"/>
        <v>2</v>
      </c>
      <c r="M1565">
        <f>MATCH(H:H,价格表!$B$4:$B$35,0)</f>
        <v>18</v>
      </c>
      <c r="N1565" s="27">
        <f>IF(J1565&lt;=0.3,INDEX(价格表!$B$4:$I$31,M1565,2),IF(AND(J1565&gt;0.3,J1565&lt;=1),INDEX(价格表!$B$4:$I$31,M1565,3),IF(AND(J1565&gt;1,J1565&lt;=2.2),INDEX(价格表!$B$4:$I$31,M1565,4),IF(AND(J1565&gt;2.2,J1565&lt;=3.3),INDEX(价格表!$B$4:$I$31,M1565,5),IF(AND(J1565&gt;3.3,J1565&lt;=4),INDEX(价格表!$B$4:$I$31,M1565,6),IF(AND(J1565&gt;4,J1565&lt;=5.5),INDEX(价格表!$B$4:$I$31,M1565,7),IF(J1565&gt;5.5,2.6+INDEX(价格表!$B$4:$I$31,M1565,8)*L1565)))))))</f>
        <v>3.25</v>
      </c>
    </row>
    <row r="1566" spans="1:14">
      <c r="A1566" s="20">
        <v>4310939928814</v>
      </c>
      <c r="B1566" s="18" t="s">
        <v>16</v>
      </c>
      <c r="C1566" s="21">
        <v>20201212</v>
      </c>
      <c r="D1566" s="21">
        <v>610538201209</v>
      </c>
      <c r="E1566" s="21" t="s">
        <v>16</v>
      </c>
      <c r="F1566" s="21">
        <v>20201222</v>
      </c>
      <c r="G1566" s="21" t="s">
        <v>17</v>
      </c>
      <c r="H1566" s="21" t="s">
        <v>294</v>
      </c>
      <c r="I1566" s="21" t="s">
        <v>295</v>
      </c>
      <c r="J1566" s="21">
        <v>1.43</v>
      </c>
      <c r="K1566" s="21" t="s">
        <v>20</v>
      </c>
      <c r="L1566">
        <f t="shared" si="28"/>
        <v>2</v>
      </c>
      <c r="M1566">
        <f>MATCH(H:H,价格表!$B$4:$B$35,0)</f>
        <v>18</v>
      </c>
      <c r="N1566" s="27">
        <f>IF(J1566&lt;=0.3,INDEX(价格表!$B$4:$I$31,M1566,2),IF(AND(J1566&gt;0.3,J1566&lt;=1),INDEX(价格表!$B$4:$I$31,M1566,3),IF(AND(J1566&gt;1,J1566&lt;=2.2),INDEX(价格表!$B$4:$I$31,M1566,4),IF(AND(J1566&gt;2.2,J1566&lt;=3.3),INDEX(价格表!$B$4:$I$31,M1566,5),IF(AND(J1566&gt;3.3,J1566&lt;=4),INDEX(价格表!$B$4:$I$31,M1566,6),IF(AND(J1566&gt;4,J1566&lt;=5.5),INDEX(价格表!$B$4:$I$31,M1566,7),IF(J1566&gt;5.5,2.6+INDEX(价格表!$B$4:$I$31,M1566,8)*L1566)))))))</f>
        <v>3.25</v>
      </c>
    </row>
    <row r="1567" spans="1:14">
      <c r="A1567" s="20">
        <v>4310939928853</v>
      </c>
      <c r="B1567" s="18" t="s">
        <v>16</v>
      </c>
      <c r="C1567" s="21">
        <v>20201212</v>
      </c>
      <c r="D1567" s="21">
        <v>610538201209</v>
      </c>
      <c r="E1567" s="21" t="s">
        <v>16</v>
      </c>
      <c r="F1567" s="21">
        <v>20201222</v>
      </c>
      <c r="G1567" s="21" t="s">
        <v>17</v>
      </c>
      <c r="H1567" s="21" t="s">
        <v>294</v>
      </c>
      <c r="I1567" s="21" t="s">
        <v>295</v>
      </c>
      <c r="J1567" s="21">
        <v>1.52</v>
      </c>
      <c r="K1567" s="21" t="s">
        <v>20</v>
      </c>
      <c r="L1567">
        <f t="shared" si="28"/>
        <v>2</v>
      </c>
      <c r="M1567">
        <f>MATCH(H:H,价格表!$B$4:$B$35,0)</f>
        <v>18</v>
      </c>
      <c r="N1567" s="27">
        <f>IF(J1567&lt;=0.3,INDEX(价格表!$B$4:$I$31,M1567,2),IF(AND(J1567&gt;0.3,J1567&lt;=1),INDEX(价格表!$B$4:$I$31,M1567,3),IF(AND(J1567&gt;1,J1567&lt;=2.2),INDEX(价格表!$B$4:$I$31,M1567,4),IF(AND(J1567&gt;2.2,J1567&lt;=3.3),INDEX(价格表!$B$4:$I$31,M1567,5),IF(AND(J1567&gt;3.3,J1567&lt;=4),INDEX(价格表!$B$4:$I$31,M1567,6),IF(AND(J1567&gt;4,J1567&lt;=5.5),INDEX(价格表!$B$4:$I$31,M1567,7),IF(J1567&gt;5.5,2.6+INDEX(价格表!$B$4:$I$31,M1567,8)*L1567)))))))</f>
        <v>3.25</v>
      </c>
    </row>
    <row r="1568" spans="1:14">
      <c r="A1568" s="20">
        <v>4310939928854</v>
      </c>
      <c r="B1568" s="18" t="s">
        <v>16</v>
      </c>
      <c r="C1568" s="21">
        <v>20201212</v>
      </c>
      <c r="D1568" s="21">
        <v>610538201209</v>
      </c>
      <c r="E1568" s="21" t="s">
        <v>16</v>
      </c>
      <c r="F1568" s="21">
        <v>20201222</v>
      </c>
      <c r="G1568" s="21" t="s">
        <v>17</v>
      </c>
      <c r="H1568" s="21" t="s">
        <v>296</v>
      </c>
      <c r="I1568" s="21" t="s">
        <v>297</v>
      </c>
      <c r="J1568" s="21">
        <v>1.44</v>
      </c>
      <c r="K1568" s="21" t="s">
        <v>20</v>
      </c>
      <c r="L1568">
        <f t="shared" si="28"/>
        <v>2</v>
      </c>
      <c r="M1568">
        <f>MATCH(H:H,价格表!$B$4:$B$35,0)</f>
        <v>8</v>
      </c>
      <c r="N1568" s="27">
        <f>IF(J1568&lt;=0.3,INDEX(价格表!$B$4:$I$31,M1568,2),IF(AND(J1568&gt;0.3,J1568&lt;=1),INDEX(价格表!$B$4:$I$31,M1568,3),IF(AND(J1568&gt;1,J1568&lt;=2.2),INDEX(价格表!$B$4:$I$31,M1568,4),IF(AND(J1568&gt;2.2,J1568&lt;=3.3),INDEX(价格表!$B$4:$I$31,M1568,5),IF(AND(J1568&gt;3.3,J1568&lt;=4),INDEX(价格表!$B$4:$I$31,M1568,6),IF(AND(J1568&gt;4,J1568&lt;=5.5),INDEX(价格表!$B$4:$I$31,M1568,7),IF(J1568&gt;5.5,2.6+INDEX(价格表!$B$4:$I$31,M1568,8)*L1568)))))))</f>
        <v>2.95</v>
      </c>
    </row>
    <row r="1569" spans="1:14">
      <c r="A1569" s="20">
        <v>4310939928868</v>
      </c>
      <c r="B1569" s="18" t="s">
        <v>16</v>
      </c>
      <c r="C1569" s="21">
        <v>20201212</v>
      </c>
      <c r="D1569" s="21">
        <v>610538201209</v>
      </c>
      <c r="E1569" s="21" t="s">
        <v>16</v>
      </c>
      <c r="F1569" s="21">
        <v>20201222</v>
      </c>
      <c r="G1569" s="21" t="s">
        <v>17</v>
      </c>
      <c r="H1569" s="21" t="s">
        <v>302</v>
      </c>
      <c r="I1569" s="21" t="s">
        <v>303</v>
      </c>
      <c r="J1569" s="21">
        <v>1.54</v>
      </c>
      <c r="K1569" s="21" t="s">
        <v>20</v>
      </c>
      <c r="L1569">
        <f t="shared" si="28"/>
        <v>2</v>
      </c>
      <c r="M1569">
        <f>MATCH(H:H,价格表!$B$4:$B$35,0)</f>
        <v>6</v>
      </c>
      <c r="N1569" s="27">
        <f>IF(J1569&lt;=0.3,INDEX(价格表!$B$4:$I$31,M1569,2),IF(AND(J1569&gt;0.3,J1569&lt;=1),INDEX(价格表!$B$4:$I$31,M1569,3),IF(AND(J1569&gt;1,J1569&lt;=2.2),INDEX(价格表!$B$4:$I$31,M1569,4),IF(AND(J1569&gt;2.2,J1569&lt;=3.3),INDEX(价格表!$B$4:$I$31,M1569,5),IF(AND(J1569&gt;3.3,J1569&lt;=4),INDEX(价格表!$B$4:$I$31,M1569,6),IF(AND(J1569&gt;4,J1569&lt;=5.5),INDEX(价格表!$B$4:$I$31,M1569,7),IF(J1569&gt;5.5,2.6+INDEX(价格表!$B$4:$I$31,M1569,8)*L1569)))))))</f>
        <v>2.95</v>
      </c>
    </row>
    <row r="1570" spans="1:14">
      <c r="A1570" s="20">
        <v>4310939950055</v>
      </c>
      <c r="B1570" s="18" t="s">
        <v>16</v>
      </c>
      <c r="C1570" s="21">
        <v>20201212</v>
      </c>
      <c r="D1570" s="21">
        <v>610538201209</v>
      </c>
      <c r="E1570" s="21" t="s">
        <v>16</v>
      </c>
      <c r="F1570" s="21">
        <v>20201222</v>
      </c>
      <c r="G1570" s="21" t="s">
        <v>17</v>
      </c>
      <c r="H1570" s="21" t="s">
        <v>305</v>
      </c>
      <c r="I1570" s="21" t="s">
        <v>317</v>
      </c>
      <c r="J1570" s="21">
        <v>1.44</v>
      </c>
      <c r="K1570" s="21" t="s">
        <v>20</v>
      </c>
      <c r="L1570">
        <f t="shared" si="28"/>
        <v>2</v>
      </c>
      <c r="M1570">
        <f>MATCH(H:H,价格表!$B$4:$B$35,0)</f>
        <v>26</v>
      </c>
      <c r="N1570" s="27">
        <f>IF(J1570&lt;=0.3,INDEX(价格表!$B$4:$I$31,M1570,2),IF(AND(J1570&gt;0.3,J1570&lt;=1),INDEX(价格表!$B$4:$I$31,M1570,3),IF(AND(J1570&gt;1,J1570&lt;=2.2),INDEX(价格表!$B$4:$I$31,M1570,4),IF(AND(J1570&gt;2.2,J1570&lt;=3.3),INDEX(价格表!$B$4:$I$31,M1570,5),IF(AND(J1570&gt;3.3,J1570&lt;=4),INDEX(价格表!$B$4:$I$31,M1570,6),IF(AND(J1570&gt;4,J1570&lt;=5.5),INDEX(价格表!$B$4:$I$31,M1570,7),IF(J1570&gt;5.5,2.6+INDEX(价格表!$B$4:$I$31,M1570,8)*L1570)))))))</f>
        <v>2.15</v>
      </c>
    </row>
    <row r="1571" spans="1:14">
      <c r="A1571" s="20">
        <v>4310939950056</v>
      </c>
      <c r="B1571" s="18" t="s">
        <v>16</v>
      </c>
      <c r="C1571" s="21">
        <v>20201212</v>
      </c>
      <c r="D1571" s="21">
        <v>610538201209</v>
      </c>
      <c r="E1571" s="21" t="s">
        <v>16</v>
      </c>
      <c r="F1571" s="21">
        <v>20201222</v>
      </c>
      <c r="G1571" s="21" t="s">
        <v>17</v>
      </c>
      <c r="H1571" s="21" t="s">
        <v>308</v>
      </c>
      <c r="I1571" s="21" t="s">
        <v>330</v>
      </c>
      <c r="J1571" s="21">
        <v>1.44</v>
      </c>
      <c r="K1571" s="21" t="s">
        <v>20</v>
      </c>
      <c r="L1571">
        <f t="shared" si="28"/>
        <v>2</v>
      </c>
      <c r="M1571">
        <f>MATCH(H:H,价格表!$B$4:$B$35,0)</f>
        <v>27</v>
      </c>
      <c r="N1571" s="27">
        <f>IF(J1571&lt;=0.3,INDEX(价格表!$B$4:$I$31,M1571,2),IF(AND(J1571&gt;0.3,J1571&lt;=1),INDEX(价格表!$B$4:$I$31,M1571,3),IF(AND(J1571&gt;1,J1571&lt;=2.2),INDEX(价格表!$B$4:$I$31,M1571,4),IF(AND(J1571&gt;2.2,J1571&lt;=3.3),INDEX(价格表!$B$4:$I$31,M1571,5),IF(AND(J1571&gt;3.3,J1571&lt;=4),INDEX(价格表!$B$4:$I$31,M1571,6),IF(AND(J1571&gt;4,J1571&lt;=5.5),INDEX(价格表!$B$4:$I$31,M1571,7),IF(J1571&gt;5.5,2.6+INDEX(价格表!$B$4:$I$31,M1571,8)*L1571)))))))</f>
        <v>2.15</v>
      </c>
    </row>
    <row r="1572" spans="1:14">
      <c r="A1572" s="20">
        <v>4310937947062</v>
      </c>
      <c r="B1572" s="18" t="s">
        <v>16</v>
      </c>
      <c r="C1572" s="21">
        <v>20201212</v>
      </c>
      <c r="D1572" s="21">
        <v>610538201209</v>
      </c>
      <c r="E1572" s="21" t="s">
        <v>16</v>
      </c>
      <c r="F1572" s="21">
        <v>20201222</v>
      </c>
      <c r="G1572" s="21" t="s">
        <v>17</v>
      </c>
      <c r="H1572" s="21" t="s">
        <v>331</v>
      </c>
      <c r="I1572" s="21" t="s">
        <v>332</v>
      </c>
      <c r="J1572" s="21">
        <v>1.44</v>
      </c>
      <c r="K1572" s="21" t="s">
        <v>20</v>
      </c>
      <c r="L1572">
        <f t="shared" si="28"/>
        <v>2</v>
      </c>
      <c r="M1572">
        <f>MATCH(H:H,价格表!$B$4:$B$35,0)</f>
        <v>28</v>
      </c>
      <c r="N1572" s="27">
        <f>IF(J1572&lt;=0.3,INDEX(价格表!$B$4:$I$31,M1572,2),IF(AND(J1572&gt;0.3,J1572&lt;=1),INDEX(价格表!$B$4:$I$31,M1572,3),IF(AND(J1572&gt;1,J1572&lt;=2.2),INDEX(价格表!$B$4:$I$31,M1572,4),IF(AND(J1572&gt;2.2,J1572&lt;=3.3),INDEX(价格表!$B$4:$I$31,M1572,5),IF(AND(J1572&gt;3.3,J1572&lt;=4),INDEX(价格表!$B$4:$I$31,M1572,6),IF(AND(J1572&gt;4,J1572&lt;=5.5),INDEX(价格表!$B$4:$I$31,M1572,7),IF(J1572&gt;5.5,2.6+INDEX(价格表!$B$4:$I$31,M1572,8)*L1572)))))))</f>
        <v>2.8</v>
      </c>
    </row>
    <row r="1573" spans="1:14">
      <c r="A1573" s="20">
        <v>4310939504071</v>
      </c>
      <c r="B1573" s="18" t="s">
        <v>16</v>
      </c>
      <c r="C1573" s="21">
        <v>20201212</v>
      </c>
      <c r="D1573" s="21">
        <v>610538201209</v>
      </c>
      <c r="E1573" s="21" t="s">
        <v>16</v>
      </c>
      <c r="F1573" s="21">
        <v>20201222</v>
      </c>
      <c r="G1573" s="21" t="s">
        <v>17</v>
      </c>
      <c r="H1573" s="21" t="s">
        <v>331</v>
      </c>
      <c r="I1573" s="21" t="s">
        <v>332</v>
      </c>
      <c r="J1573" s="21">
        <v>1.44</v>
      </c>
      <c r="K1573" s="21" t="s">
        <v>20</v>
      </c>
      <c r="L1573">
        <f t="shared" si="28"/>
        <v>2</v>
      </c>
      <c r="M1573">
        <f>MATCH(H:H,价格表!$B$4:$B$35,0)</f>
        <v>28</v>
      </c>
      <c r="N1573" s="27">
        <f>IF(J1573&lt;=0.3,INDEX(价格表!$B$4:$I$31,M1573,2),IF(AND(J1573&gt;0.3,J1573&lt;=1),INDEX(价格表!$B$4:$I$31,M1573,3),IF(AND(J1573&gt;1,J1573&lt;=2.2),INDEX(价格表!$B$4:$I$31,M1573,4),IF(AND(J1573&gt;2.2,J1573&lt;=3.3),INDEX(价格表!$B$4:$I$31,M1573,5),IF(AND(J1573&gt;3.3,J1573&lt;=4),INDEX(价格表!$B$4:$I$31,M1573,6),IF(AND(J1573&gt;4,J1573&lt;=5.5),INDEX(价格表!$B$4:$I$31,M1573,7),IF(J1573&gt;5.5,2.6+INDEX(价格表!$B$4:$I$31,M1573,8)*L1573)))))))</f>
        <v>2.8</v>
      </c>
    </row>
    <row r="1574" spans="1:14">
      <c r="A1574" s="20">
        <v>4310939904120</v>
      </c>
      <c r="B1574" s="18" t="s">
        <v>16</v>
      </c>
      <c r="C1574" s="21">
        <v>20201212</v>
      </c>
      <c r="D1574" s="21">
        <v>610538201209</v>
      </c>
      <c r="E1574" s="21" t="s">
        <v>16</v>
      </c>
      <c r="F1574" s="21">
        <v>20201222</v>
      </c>
      <c r="G1574" s="21" t="s">
        <v>17</v>
      </c>
      <c r="H1574" s="21" t="s">
        <v>331</v>
      </c>
      <c r="I1574" s="21" t="s">
        <v>332</v>
      </c>
      <c r="J1574" s="21">
        <v>1.44</v>
      </c>
      <c r="K1574" s="21" t="s">
        <v>20</v>
      </c>
      <c r="L1574">
        <f t="shared" si="28"/>
        <v>2</v>
      </c>
      <c r="M1574">
        <f>MATCH(H:H,价格表!$B$4:$B$35,0)</f>
        <v>28</v>
      </c>
      <c r="N1574" s="27">
        <f>IF(J1574&lt;=0.3,INDEX(价格表!$B$4:$I$31,M1574,2),IF(AND(J1574&gt;0.3,J1574&lt;=1),INDEX(价格表!$B$4:$I$31,M1574,3),IF(AND(J1574&gt;1,J1574&lt;=2.2),INDEX(价格表!$B$4:$I$31,M1574,4),IF(AND(J1574&gt;2.2,J1574&lt;=3.3),INDEX(价格表!$B$4:$I$31,M1574,5),IF(AND(J1574&gt;3.3,J1574&lt;=4),INDEX(价格表!$B$4:$I$31,M1574,6),IF(AND(J1574&gt;4,J1574&lt;=5.5),INDEX(价格表!$B$4:$I$31,M1574,7),IF(J1574&gt;5.5,2.6+INDEX(价格表!$B$4:$I$31,M1574,8)*L1574)))))))</f>
        <v>2.8</v>
      </c>
    </row>
    <row r="1575" spans="1:14">
      <c r="A1575" s="20">
        <v>4310939924568</v>
      </c>
      <c r="B1575" s="18" t="s">
        <v>16</v>
      </c>
      <c r="C1575" s="21">
        <v>20201212</v>
      </c>
      <c r="D1575" s="21">
        <v>610538201209</v>
      </c>
      <c r="E1575" s="21" t="s">
        <v>16</v>
      </c>
      <c r="F1575" s="21">
        <v>20201222</v>
      </c>
      <c r="G1575" s="21" t="s">
        <v>17</v>
      </c>
      <c r="H1575" s="21" t="s">
        <v>331</v>
      </c>
      <c r="I1575" s="21" t="s">
        <v>332</v>
      </c>
      <c r="J1575" s="21">
        <v>1.44</v>
      </c>
      <c r="K1575" s="21" t="s">
        <v>20</v>
      </c>
      <c r="L1575">
        <f t="shared" si="28"/>
        <v>2</v>
      </c>
      <c r="M1575">
        <f>MATCH(H:H,价格表!$B$4:$B$35,0)</f>
        <v>28</v>
      </c>
      <c r="N1575" s="27">
        <f>IF(J1575&lt;=0.3,INDEX(价格表!$B$4:$I$31,M1575,2),IF(AND(J1575&gt;0.3,J1575&lt;=1),INDEX(价格表!$B$4:$I$31,M1575,3),IF(AND(J1575&gt;1,J1575&lt;=2.2),INDEX(价格表!$B$4:$I$31,M1575,4),IF(AND(J1575&gt;2.2,J1575&lt;=3.3),INDEX(价格表!$B$4:$I$31,M1575,5),IF(AND(J1575&gt;3.3,J1575&lt;=4),INDEX(价格表!$B$4:$I$31,M1575,6),IF(AND(J1575&gt;4,J1575&lt;=5.5),INDEX(价格表!$B$4:$I$31,M1575,7),IF(J1575&gt;5.5,2.6+INDEX(价格表!$B$4:$I$31,M1575,8)*L1575)))))))</f>
        <v>2.8</v>
      </c>
    </row>
    <row r="1576" spans="1:14">
      <c r="A1576" s="20">
        <v>4310939527763</v>
      </c>
      <c r="B1576" s="18" t="s">
        <v>16</v>
      </c>
      <c r="C1576" s="21">
        <v>20201212</v>
      </c>
      <c r="D1576" s="21">
        <v>610538201209</v>
      </c>
      <c r="E1576" s="21" t="s">
        <v>16</v>
      </c>
      <c r="F1576" s="21">
        <v>20201222</v>
      </c>
      <c r="G1576" s="21" t="s">
        <v>17</v>
      </c>
      <c r="H1576" s="21" t="s">
        <v>331</v>
      </c>
      <c r="I1576" s="21" t="s">
        <v>333</v>
      </c>
      <c r="J1576" s="21">
        <v>1.45</v>
      </c>
      <c r="K1576" s="21" t="s">
        <v>20</v>
      </c>
      <c r="L1576">
        <f t="shared" si="28"/>
        <v>2</v>
      </c>
      <c r="M1576">
        <f>MATCH(H:H,价格表!$B$4:$B$35,0)</f>
        <v>28</v>
      </c>
      <c r="N1576" s="27">
        <f>IF(J1576&lt;=0.3,INDEX(价格表!$B$4:$I$31,M1576,2),IF(AND(J1576&gt;0.3,J1576&lt;=1),INDEX(价格表!$B$4:$I$31,M1576,3),IF(AND(J1576&gt;1,J1576&lt;=2.2),INDEX(价格表!$B$4:$I$31,M1576,4),IF(AND(J1576&gt;2.2,J1576&lt;=3.3),INDEX(价格表!$B$4:$I$31,M1576,5),IF(AND(J1576&gt;3.3,J1576&lt;=4),INDEX(价格表!$B$4:$I$31,M1576,6),IF(AND(J1576&gt;4,J1576&lt;=5.5),INDEX(价格表!$B$4:$I$31,M1576,7),IF(J1576&gt;5.5,2.6+INDEX(价格表!$B$4:$I$31,M1576,8)*L1576)))))))</f>
        <v>2.8</v>
      </c>
    </row>
    <row r="1577" spans="1:14">
      <c r="A1577" s="20">
        <v>4310939877959</v>
      </c>
      <c r="B1577" s="18" t="s">
        <v>16</v>
      </c>
      <c r="C1577" s="21">
        <v>20201212</v>
      </c>
      <c r="D1577" s="21">
        <v>610538201209</v>
      </c>
      <c r="E1577" s="21" t="s">
        <v>16</v>
      </c>
      <c r="F1577" s="21">
        <v>20201222</v>
      </c>
      <c r="G1577" s="21" t="s">
        <v>17</v>
      </c>
      <c r="H1577" s="21" t="s">
        <v>331</v>
      </c>
      <c r="I1577" s="21" t="s">
        <v>334</v>
      </c>
      <c r="J1577" s="21">
        <v>1.45</v>
      </c>
      <c r="K1577" s="21" t="s">
        <v>20</v>
      </c>
      <c r="L1577">
        <f t="shared" si="28"/>
        <v>2</v>
      </c>
      <c r="M1577">
        <f>MATCH(H:H,价格表!$B$4:$B$35,0)</f>
        <v>28</v>
      </c>
      <c r="N1577" s="27">
        <f>IF(J1577&lt;=0.3,INDEX(价格表!$B$4:$I$31,M1577,2),IF(AND(J1577&gt;0.3,J1577&lt;=1),INDEX(价格表!$B$4:$I$31,M1577,3),IF(AND(J1577&gt;1,J1577&lt;=2.2),INDEX(价格表!$B$4:$I$31,M1577,4),IF(AND(J1577&gt;2.2,J1577&lt;=3.3),INDEX(价格表!$B$4:$I$31,M1577,5),IF(AND(J1577&gt;3.3,J1577&lt;=4),INDEX(价格表!$B$4:$I$31,M1577,6),IF(AND(J1577&gt;4,J1577&lt;=5.5),INDEX(价格表!$B$4:$I$31,M1577,7),IF(J1577&gt;5.5,2.6+INDEX(价格表!$B$4:$I$31,M1577,8)*L1577)))))))</f>
        <v>2.8</v>
      </c>
    </row>
    <row r="1578" spans="1:14">
      <c r="A1578" s="20">
        <v>4310939880993</v>
      </c>
      <c r="B1578" s="18" t="s">
        <v>16</v>
      </c>
      <c r="C1578" s="21">
        <v>20201212</v>
      </c>
      <c r="D1578" s="21">
        <v>610538201209</v>
      </c>
      <c r="E1578" s="21" t="s">
        <v>16</v>
      </c>
      <c r="F1578" s="21">
        <v>20201222</v>
      </c>
      <c r="G1578" s="21" t="s">
        <v>17</v>
      </c>
      <c r="H1578" s="21" t="s">
        <v>331</v>
      </c>
      <c r="I1578" s="21" t="s">
        <v>332</v>
      </c>
      <c r="J1578" s="21">
        <v>1.45</v>
      </c>
      <c r="K1578" s="21" t="s">
        <v>20</v>
      </c>
      <c r="L1578">
        <f t="shared" si="28"/>
        <v>2</v>
      </c>
      <c r="M1578">
        <f>MATCH(H:H,价格表!$B$4:$B$35,0)</f>
        <v>28</v>
      </c>
      <c r="N1578" s="27">
        <f>IF(J1578&lt;=0.3,INDEX(价格表!$B$4:$I$31,M1578,2),IF(AND(J1578&gt;0.3,J1578&lt;=1),INDEX(价格表!$B$4:$I$31,M1578,3),IF(AND(J1578&gt;1,J1578&lt;=2.2),INDEX(价格表!$B$4:$I$31,M1578,4),IF(AND(J1578&gt;2.2,J1578&lt;=3.3),INDEX(价格表!$B$4:$I$31,M1578,5),IF(AND(J1578&gt;3.3,J1578&lt;=4),INDEX(价格表!$B$4:$I$31,M1578,6),IF(AND(J1578&gt;4,J1578&lt;=5.5),INDEX(价格表!$B$4:$I$31,M1578,7),IF(J1578&gt;5.5,2.6+INDEX(价格表!$B$4:$I$31,M1578,8)*L1578)))))))</f>
        <v>2.8</v>
      </c>
    </row>
    <row r="1579" spans="1:14">
      <c r="A1579" s="20">
        <v>4310937975306</v>
      </c>
      <c r="B1579" s="18" t="s">
        <v>16</v>
      </c>
      <c r="C1579" s="21">
        <v>20201212</v>
      </c>
      <c r="D1579" s="21">
        <v>610538201209</v>
      </c>
      <c r="E1579" s="21" t="s">
        <v>16</v>
      </c>
      <c r="F1579" s="21">
        <v>20201222</v>
      </c>
      <c r="G1579" s="21" t="s">
        <v>17</v>
      </c>
      <c r="H1579" s="21" t="s">
        <v>27</v>
      </c>
      <c r="I1579" s="21" t="s">
        <v>128</v>
      </c>
      <c r="J1579" s="21">
        <v>3.1</v>
      </c>
      <c r="K1579" s="21" t="s">
        <v>20</v>
      </c>
      <c r="L1579">
        <f t="shared" si="28"/>
        <v>4</v>
      </c>
      <c r="M1579">
        <f>MATCH(H:H,价格表!$B$4:$B$35,0)</f>
        <v>3</v>
      </c>
      <c r="N1579" s="27">
        <f>IF(J1579&lt;=0.3,INDEX(价格表!$B$4:$I$31,M1579,2),IF(AND(J1579&gt;0.3,J1579&lt;=1),INDEX(价格表!$B$4:$I$31,M1579,3),IF(AND(J1579&gt;1,J1579&lt;=2.2),INDEX(价格表!$B$4:$I$31,M1579,4),IF(AND(J1579&gt;2.2,J1579&lt;=3.3),INDEX(价格表!$B$4:$I$31,M1579,5),IF(AND(J1579&gt;3.3,J1579&lt;=4),INDEX(价格表!$B$4:$I$31,M1579,6),IF(AND(J1579&gt;4,J1579&lt;=5.5),INDEX(价格表!$B$4:$I$31,M1579,7),IF(J1579&gt;5.5,2.6+INDEX(价格表!$B$4:$I$31,M1579,8)*L1579)))))))</f>
        <v>2.5</v>
      </c>
    </row>
    <row r="1580" spans="1:14">
      <c r="A1580" s="20">
        <v>4310937950555</v>
      </c>
      <c r="B1580" s="18" t="s">
        <v>16</v>
      </c>
      <c r="C1580" s="21">
        <v>20201212</v>
      </c>
      <c r="D1580" s="21">
        <v>610538201209</v>
      </c>
      <c r="E1580" s="21" t="s">
        <v>16</v>
      </c>
      <c r="F1580" s="21">
        <v>20201222</v>
      </c>
      <c r="G1580" s="21" t="s">
        <v>17</v>
      </c>
      <c r="H1580" s="21" t="s">
        <v>30</v>
      </c>
      <c r="I1580" s="21" t="s">
        <v>335</v>
      </c>
      <c r="J1580" s="21">
        <v>3.24</v>
      </c>
      <c r="K1580" s="21" t="s">
        <v>20</v>
      </c>
      <c r="L1580">
        <f t="shared" si="28"/>
        <v>4</v>
      </c>
      <c r="M1580">
        <f>MATCH(H:H,价格表!$B$4:$B$35,0)</f>
        <v>16</v>
      </c>
      <c r="N1580" s="27">
        <f>IF(J1580&lt;=0.3,INDEX(价格表!$B$4:$I$31,M1580,2),IF(AND(J1580&gt;0.3,J1580&lt;=1),INDEX(价格表!$B$4:$I$31,M1580,3),IF(AND(J1580&gt;1,J1580&lt;=2.2),INDEX(价格表!$B$4:$I$31,M1580,4),IF(AND(J1580&gt;2.2,J1580&lt;=3.3),INDEX(价格表!$B$4:$I$31,M1580,5),IF(AND(J1580&gt;3.3,J1580&lt;=4),INDEX(价格表!$B$4:$I$31,M1580,6),IF(AND(J1580&gt;4,J1580&lt;=5.5),INDEX(价格表!$B$4:$I$31,M1580,7),IF(J1580&gt;5.5,2.6+INDEX(价格表!$B$4:$I$31,M1580,8)*L1580)))))))</f>
        <v>2.5</v>
      </c>
    </row>
    <row r="1581" spans="1:14">
      <c r="A1581" s="20">
        <v>4310939858201</v>
      </c>
      <c r="B1581" s="18" t="s">
        <v>16</v>
      </c>
      <c r="C1581" s="21">
        <v>20201212</v>
      </c>
      <c r="D1581" s="21">
        <v>610538201209</v>
      </c>
      <c r="E1581" s="21" t="s">
        <v>16</v>
      </c>
      <c r="F1581" s="21">
        <v>20201222</v>
      </c>
      <c r="G1581" s="21" t="s">
        <v>17</v>
      </c>
      <c r="H1581" s="21" t="s">
        <v>75</v>
      </c>
      <c r="I1581" s="21" t="s">
        <v>76</v>
      </c>
      <c r="J1581" s="21">
        <v>3.24</v>
      </c>
      <c r="K1581" s="21" t="s">
        <v>20</v>
      </c>
      <c r="L1581">
        <f t="shared" si="28"/>
        <v>4</v>
      </c>
      <c r="M1581">
        <f>MATCH(H:H,价格表!$B$4:$B$35,0)</f>
        <v>24</v>
      </c>
      <c r="N1581" s="27">
        <f>IF(J1581&lt;=0.3,INDEX(价格表!$B$4:$I$31,M1581,2),IF(AND(J1581&gt;0.3,J1581&lt;=1),INDEX(价格表!$B$4:$I$31,M1581,3),IF(AND(J1581&gt;1,J1581&lt;=2.2),INDEX(价格表!$B$4:$I$31,M1581,4),IF(AND(J1581&gt;2.2,J1581&lt;=3.3),INDEX(价格表!$B$4:$I$31,M1581,5),IF(AND(J1581&gt;3.3,J1581&lt;=4),INDEX(价格表!$B$4:$I$31,M1581,6),IF(AND(J1581&gt;4,J1581&lt;=5.5),INDEX(价格表!$B$4:$I$31,M1581,7),IF(J1581&gt;5.5,2.6+INDEX(价格表!$B$4:$I$31,M1581,8)*L1581)))))))</f>
        <v>2.5</v>
      </c>
    </row>
    <row r="1582" spans="1:14">
      <c r="A1582" s="20">
        <v>4310939467395</v>
      </c>
      <c r="B1582" s="18" t="s">
        <v>16</v>
      </c>
      <c r="C1582" s="21">
        <v>20201212</v>
      </c>
      <c r="D1582" s="21">
        <v>610538201209</v>
      </c>
      <c r="E1582" s="21" t="s">
        <v>16</v>
      </c>
      <c r="F1582" s="21">
        <v>20201222</v>
      </c>
      <c r="G1582" s="21" t="s">
        <v>17</v>
      </c>
      <c r="H1582" s="21" t="s">
        <v>23</v>
      </c>
      <c r="I1582" s="21" t="s">
        <v>225</v>
      </c>
      <c r="J1582" s="21">
        <v>3.27</v>
      </c>
      <c r="K1582" s="21" t="s">
        <v>20</v>
      </c>
      <c r="L1582">
        <f t="shared" si="28"/>
        <v>4</v>
      </c>
      <c r="M1582">
        <f>MATCH(H:H,价格表!$B$4:$B$35,0)</f>
        <v>15</v>
      </c>
      <c r="N1582" s="27">
        <f>IF(J1582&lt;=0.3,INDEX(价格表!$B$4:$I$31,M1582,2),IF(AND(J1582&gt;0.3,J1582&lt;=1),INDEX(价格表!$B$4:$I$31,M1582,3),IF(AND(J1582&gt;1,J1582&lt;=2.2),INDEX(价格表!$B$4:$I$31,M1582,4),IF(AND(J1582&gt;2.2,J1582&lt;=3.3),INDEX(价格表!$B$4:$I$31,M1582,5),IF(AND(J1582&gt;3.3,J1582&lt;=4),INDEX(价格表!$B$4:$I$31,M1582,6),IF(AND(J1582&gt;4,J1582&lt;=5.5),INDEX(价格表!$B$4:$I$31,M1582,7),IF(J1582&gt;5.5,2.6+INDEX(价格表!$B$4:$I$31,M1582,8)*L1582)))))))</f>
        <v>2.5</v>
      </c>
    </row>
    <row r="1583" spans="1:14">
      <c r="A1583" s="20">
        <v>4310939504076</v>
      </c>
      <c r="B1583" s="18" t="s">
        <v>16</v>
      </c>
      <c r="C1583" s="21">
        <v>20201212</v>
      </c>
      <c r="D1583" s="21">
        <v>610538201209</v>
      </c>
      <c r="E1583" s="21" t="s">
        <v>16</v>
      </c>
      <c r="F1583" s="21">
        <v>20201222</v>
      </c>
      <c r="G1583" s="21" t="s">
        <v>17</v>
      </c>
      <c r="H1583" s="21" t="s">
        <v>302</v>
      </c>
      <c r="I1583" s="21" t="s">
        <v>303</v>
      </c>
      <c r="J1583" s="21">
        <v>3.26</v>
      </c>
      <c r="K1583" s="21" t="s">
        <v>20</v>
      </c>
      <c r="L1583">
        <f t="shared" si="28"/>
        <v>4</v>
      </c>
      <c r="M1583">
        <f>MATCH(H:H,价格表!$B$4:$B$35,0)</f>
        <v>6</v>
      </c>
      <c r="N1583" s="27">
        <f>IF(J1583&lt;=0.3,INDEX(价格表!$B$4:$I$31,M1583,2),IF(AND(J1583&gt;0.3,J1583&lt;=1),INDEX(价格表!$B$4:$I$31,M1583,3),IF(AND(J1583&gt;1,J1583&lt;=2.2),INDEX(价格表!$B$4:$I$31,M1583,4),IF(AND(J1583&gt;2.2,J1583&lt;=3.3),INDEX(价格表!$B$4:$I$31,M1583,5),IF(AND(J1583&gt;3.3,J1583&lt;=4),INDEX(价格表!$B$4:$I$31,M1583,6),IF(AND(J1583&gt;4,J1583&lt;=5.5),INDEX(价格表!$B$4:$I$31,M1583,7),IF(J1583&gt;5.5,2.6+INDEX(价格表!$B$4:$I$31,M1583,8)*L1583)))))))</f>
        <v>3.3</v>
      </c>
    </row>
    <row r="1584" spans="1:14">
      <c r="A1584" s="20">
        <v>4310939910851</v>
      </c>
      <c r="B1584" s="18" t="s">
        <v>16</v>
      </c>
      <c r="C1584" s="21">
        <v>20201212</v>
      </c>
      <c r="D1584" s="21">
        <v>610538201209</v>
      </c>
      <c r="E1584" s="21" t="s">
        <v>16</v>
      </c>
      <c r="F1584" s="21">
        <v>20201222</v>
      </c>
      <c r="G1584" s="21" t="s">
        <v>17</v>
      </c>
      <c r="H1584" s="21" t="s">
        <v>294</v>
      </c>
      <c r="I1584" s="21" t="s">
        <v>295</v>
      </c>
      <c r="J1584" s="21">
        <v>3.26</v>
      </c>
      <c r="K1584" s="21" t="s">
        <v>20</v>
      </c>
      <c r="L1584">
        <f t="shared" si="28"/>
        <v>4</v>
      </c>
      <c r="M1584">
        <f>MATCH(H:H,价格表!$B$4:$B$35,0)</f>
        <v>18</v>
      </c>
      <c r="N1584" s="27">
        <f>IF(J1584&lt;=0.3,INDEX(价格表!$B$4:$I$31,M1584,2),IF(AND(J1584&gt;0.3,J1584&lt;=1),INDEX(价格表!$B$4:$I$31,M1584,3),IF(AND(J1584&gt;1,J1584&lt;=2.2),INDEX(价格表!$B$4:$I$31,M1584,4),IF(AND(J1584&gt;2.2,J1584&lt;=3.3),INDEX(价格表!$B$4:$I$31,M1584,5),IF(AND(J1584&gt;3.3,J1584&lt;=4),INDEX(价格表!$B$4:$I$31,M1584,6),IF(AND(J1584&gt;4,J1584&lt;=5.5),INDEX(价格表!$B$4:$I$31,M1584,7),IF(J1584&gt;5.5,2.6+INDEX(价格表!$B$4:$I$31,M1584,8)*L1584)))))))</f>
        <v>3.6</v>
      </c>
    </row>
    <row r="1585" spans="1:14">
      <c r="A1585" s="20">
        <v>4310940019989</v>
      </c>
      <c r="B1585" s="18" t="s">
        <v>16</v>
      </c>
      <c r="C1585" s="21">
        <v>20201212</v>
      </c>
      <c r="D1585" s="21">
        <v>610538201209</v>
      </c>
      <c r="E1585" s="21" t="s">
        <v>16</v>
      </c>
      <c r="F1585" s="21">
        <v>20201222</v>
      </c>
      <c r="G1585" s="21" t="s">
        <v>17</v>
      </c>
      <c r="H1585" s="21" t="s">
        <v>23</v>
      </c>
      <c r="I1585" s="21" t="s">
        <v>202</v>
      </c>
      <c r="J1585" s="21">
        <v>3.28</v>
      </c>
      <c r="K1585" s="21" t="s">
        <v>20</v>
      </c>
      <c r="L1585">
        <f t="shared" si="28"/>
        <v>4</v>
      </c>
      <c r="M1585">
        <f>MATCH(H:H,价格表!$B$4:$B$35,0)</f>
        <v>15</v>
      </c>
      <c r="N1585" s="27">
        <f>IF(J1585&lt;=0.3,INDEX(价格表!$B$4:$I$31,M1585,2),IF(AND(J1585&gt;0.3,J1585&lt;=1),INDEX(价格表!$B$4:$I$31,M1585,3),IF(AND(J1585&gt;1,J1585&lt;=2.2),INDEX(价格表!$B$4:$I$31,M1585,4),IF(AND(J1585&gt;2.2,J1585&lt;=3.3),INDEX(价格表!$B$4:$I$31,M1585,5),IF(AND(J1585&gt;3.3,J1585&lt;=4),INDEX(价格表!$B$4:$I$31,M1585,6),IF(AND(J1585&gt;4,J1585&lt;=5.5),INDEX(价格表!$B$4:$I$31,M1585,7),IF(J1585&gt;5.5,2.6+INDEX(价格表!$B$4:$I$31,M1585,8)*L1585)))))))</f>
        <v>2.5</v>
      </c>
    </row>
    <row r="1586" spans="1:14">
      <c r="A1586" s="20">
        <v>4310940019993</v>
      </c>
      <c r="B1586" s="18" t="s">
        <v>16</v>
      </c>
      <c r="C1586" s="21">
        <v>20201212</v>
      </c>
      <c r="D1586" s="21">
        <v>610538201209</v>
      </c>
      <c r="E1586" s="21" t="s">
        <v>16</v>
      </c>
      <c r="F1586" s="21">
        <v>20201222</v>
      </c>
      <c r="G1586" s="21" t="s">
        <v>17</v>
      </c>
      <c r="H1586" s="21" t="s">
        <v>21</v>
      </c>
      <c r="I1586" s="21" t="s">
        <v>109</v>
      </c>
      <c r="J1586" s="21">
        <v>3.28</v>
      </c>
      <c r="K1586" s="21" t="s">
        <v>20</v>
      </c>
      <c r="L1586">
        <f t="shared" si="28"/>
        <v>4</v>
      </c>
      <c r="M1586">
        <f>MATCH(H:H,价格表!$B$4:$B$35,0)</f>
        <v>20</v>
      </c>
      <c r="N1586" s="27">
        <f>IF(J1586&lt;=0.3,INDEX(价格表!$B$4:$I$31,M1586,2),IF(AND(J1586&gt;0.3,J1586&lt;=1),INDEX(价格表!$B$4:$I$31,M1586,3),IF(AND(J1586&gt;1,J1586&lt;=2.2),INDEX(价格表!$B$4:$I$31,M1586,4),IF(AND(J1586&gt;2.2,J1586&lt;=3.3),INDEX(价格表!$B$4:$I$31,M1586,5),IF(AND(J1586&gt;3.3,J1586&lt;=4),INDEX(价格表!$B$4:$I$31,M1586,6),IF(AND(J1586&gt;4,J1586&lt;=5.5),INDEX(价格表!$B$4:$I$31,M1586,7),IF(J1586&gt;5.5,2.6+INDEX(价格表!$B$4:$I$31,M1586,8)*L1586)))))))</f>
        <v>2.5</v>
      </c>
    </row>
    <row r="1587" spans="1:14">
      <c r="A1587" s="20">
        <v>4310940027781</v>
      </c>
      <c r="B1587" s="18" t="s">
        <v>16</v>
      </c>
      <c r="C1587" s="21">
        <v>20201212</v>
      </c>
      <c r="D1587" s="21">
        <v>610538201209</v>
      </c>
      <c r="E1587" s="21" t="s">
        <v>16</v>
      </c>
      <c r="F1587" s="21">
        <v>20201222</v>
      </c>
      <c r="G1587" s="21" t="s">
        <v>17</v>
      </c>
      <c r="H1587" s="21" t="s">
        <v>68</v>
      </c>
      <c r="I1587" s="21" t="s">
        <v>152</v>
      </c>
      <c r="J1587" s="21">
        <v>3.28</v>
      </c>
      <c r="K1587" s="21" t="s">
        <v>20</v>
      </c>
      <c r="L1587">
        <f t="shared" si="28"/>
        <v>4</v>
      </c>
      <c r="M1587">
        <f>MATCH(H:H,价格表!$B$4:$B$35,0)</f>
        <v>5</v>
      </c>
      <c r="N1587" s="27">
        <f>IF(J1587&lt;=0.3,INDEX(价格表!$B$4:$I$31,M1587,2),IF(AND(J1587&gt;0.3,J1587&lt;=1),INDEX(价格表!$B$4:$I$31,M1587,3),IF(AND(J1587&gt;1,J1587&lt;=2.2),INDEX(价格表!$B$4:$I$31,M1587,4),IF(AND(J1587&gt;2.2,J1587&lt;=3.3),INDEX(价格表!$B$4:$I$31,M1587,5),IF(AND(J1587&gt;3.3,J1587&lt;=4),INDEX(价格表!$B$4:$I$31,M1587,6),IF(AND(J1587&gt;4,J1587&lt;=5.5),INDEX(价格表!$B$4:$I$31,M1587,7),IF(J1587&gt;5.5,2.6+INDEX(价格表!$B$4:$I$31,M1587,8)*L1587)))))))</f>
        <v>2.5</v>
      </c>
    </row>
    <row r="1588" spans="1:14">
      <c r="A1588" s="20">
        <v>4310940027784</v>
      </c>
      <c r="B1588" s="18" t="s">
        <v>16</v>
      </c>
      <c r="C1588" s="21">
        <v>20201212</v>
      </c>
      <c r="D1588" s="21">
        <v>610538201209</v>
      </c>
      <c r="E1588" s="21" t="s">
        <v>16</v>
      </c>
      <c r="F1588" s="21">
        <v>20201222</v>
      </c>
      <c r="G1588" s="21" t="s">
        <v>17</v>
      </c>
      <c r="H1588" s="21" t="s">
        <v>18</v>
      </c>
      <c r="I1588" s="21" t="s">
        <v>53</v>
      </c>
      <c r="J1588" s="21">
        <v>3.28</v>
      </c>
      <c r="K1588" s="21" t="s">
        <v>20</v>
      </c>
      <c r="L1588">
        <f t="shared" si="28"/>
        <v>4</v>
      </c>
      <c r="M1588">
        <f>MATCH(H:H,价格表!$B$4:$B$35,0)</f>
        <v>1</v>
      </c>
      <c r="N1588" s="27">
        <f>IF(J1588&lt;=0.3,INDEX(价格表!$B$4:$I$31,M1588,2),IF(AND(J1588&gt;0.3,J1588&lt;=1),INDEX(价格表!$B$4:$I$31,M1588,3),IF(AND(J1588&gt;1,J1588&lt;=2.2),INDEX(价格表!$B$4:$I$31,M1588,4),IF(AND(J1588&gt;2.2,J1588&lt;=3.3),INDEX(价格表!$B$4:$I$31,M1588,5),IF(AND(J1588&gt;3.3,J1588&lt;=4),INDEX(价格表!$B$4:$I$31,M1588,6),IF(AND(J1588&gt;4,J1588&lt;=5.5),INDEX(价格表!$B$4:$I$31,M1588,7),IF(J1588&gt;5.5,2.6+INDEX(价格表!$B$4:$I$31,M1588,8)*L1588)))))))</f>
        <v>2.5</v>
      </c>
    </row>
    <row r="1589" spans="1:14">
      <c r="A1589" s="20">
        <v>4310940027785</v>
      </c>
      <c r="B1589" s="18" t="s">
        <v>16</v>
      </c>
      <c r="C1589" s="21">
        <v>20201212</v>
      </c>
      <c r="D1589" s="21">
        <v>610538201209</v>
      </c>
      <c r="E1589" s="21" t="s">
        <v>16</v>
      </c>
      <c r="F1589" s="21">
        <v>20201222</v>
      </c>
      <c r="G1589" s="21" t="s">
        <v>17</v>
      </c>
      <c r="H1589" s="21" t="s">
        <v>82</v>
      </c>
      <c r="I1589" s="21" t="s">
        <v>285</v>
      </c>
      <c r="J1589" s="21">
        <v>3.28</v>
      </c>
      <c r="K1589" s="21" t="s">
        <v>20</v>
      </c>
      <c r="L1589">
        <f t="shared" si="28"/>
        <v>4</v>
      </c>
      <c r="M1589">
        <f>MATCH(H:H,价格表!$B$4:$B$35,0)</f>
        <v>2</v>
      </c>
      <c r="N1589" s="27">
        <f>IF(J1589&lt;=0.3,INDEX(价格表!$B$4:$I$31,M1589,2),IF(AND(J1589&gt;0.3,J1589&lt;=1),INDEX(价格表!$B$4:$I$31,M1589,3),IF(AND(J1589&gt;1,J1589&lt;=2.2),INDEX(价格表!$B$4:$I$31,M1589,4),IF(AND(J1589&gt;2.2,J1589&lt;=3.3),INDEX(价格表!$B$4:$I$31,M1589,5),IF(AND(J1589&gt;3.3,J1589&lt;=4),INDEX(价格表!$B$4:$I$31,M1589,6),IF(AND(J1589&gt;4,J1589&lt;=5.5),INDEX(价格表!$B$4:$I$31,M1589,7),IF(J1589&gt;5.5,2.6+INDEX(价格表!$B$4:$I$31,M1589,8)*L1589)))))))</f>
        <v>2.5</v>
      </c>
    </row>
    <row r="1590" spans="1:14">
      <c r="A1590" s="20">
        <v>4310940027787</v>
      </c>
      <c r="B1590" s="18" t="s">
        <v>16</v>
      </c>
      <c r="C1590" s="21">
        <v>20201212</v>
      </c>
      <c r="D1590" s="21">
        <v>610538201209</v>
      </c>
      <c r="E1590" s="21" t="s">
        <v>16</v>
      </c>
      <c r="F1590" s="21">
        <v>20201222</v>
      </c>
      <c r="G1590" s="21" t="s">
        <v>17</v>
      </c>
      <c r="H1590" s="21" t="s">
        <v>25</v>
      </c>
      <c r="I1590" s="21" t="s">
        <v>26</v>
      </c>
      <c r="J1590" s="21">
        <v>3.28</v>
      </c>
      <c r="K1590" s="21" t="s">
        <v>20</v>
      </c>
      <c r="L1590">
        <f t="shared" si="28"/>
        <v>4</v>
      </c>
      <c r="M1590">
        <f>MATCH(H:H,价格表!$B$4:$B$35,0)</f>
        <v>25</v>
      </c>
      <c r="N1590" s="27">
        <f>IF(J1590&lt;=0.3,INDEX(价格表!$B$4:$I$31,M1590,2),IF(AND(J1590&gt;0.3,J1590&lt;=1),INDEX(价格表!$B$4:$I$31,M1590,3),IF(AND(J1590&gt;1,J1590&lt;=2.2),INDEX(价格表!$B$4:$I$31,M1590,4),IF(AND(J1590&gt;2.2,J1590&lt;=3.3),INDEX(价格表!$B$4:$I$31,M1590,5),IF(AND(J1590&gt;3.3,J1590&lt;=4),INDEX(价格表!$B$4:$I$31,M1590,6),IF(AND(J1590&gt;4,J1590&lt;=5.5),INDEX(价格表!$B$4:$I$31,M1590,7),IF(J1590&gt;5.5,2.6+INDEX(价格表!$B$4:$I$31,M1590,8)*L1590)))))))</f>
        <v>2.5</v>
      </c>
    </row>
    <row r="1591" spans="1:14">
      <c r="A1591" s="20">
        <v>4310940027788</v>
      </c>
      <c r="B1591" s="18" t="s">
        <v>16</v>
      </c>
      <c r="C1591" s="21">
        <v>20201212</v>
      </c>
      <c r="D1591" s="21">
        <v>610538201209</v>
      </c>
      <c r="E1591" s="21" t="s">
        <v>16</v>
      </c>
      <c r="F1591" s="21">
        <v>20201222</v>
      </c>
      <c r="G1591" s="21" t="s">
        <v>17</v>
      </c>
      <c r="H1591" s="21" t="s">
        <v>298</v>
      </c>
      <c r="I1591" s="21" t="s">
        <v>320</v>
      </c>
      <c r="J1591" s="21">
        <v>3.28</v>
      </c>
      <c r="K1591" s="21" t="s">
        <v>20</v>
      </c>
      <c r="L1591">
        <f t="shared" si="28"/>
        <v>4</v>
      </c>
      <c r="M1591">
        <f>MATCH(H:H,价格表!$B$4:$B$35,0)</f>
        <v>29</v>
      </c>
      <c r="N1591" s="27">
        <f>L1591*8+3</f>
        <v>35</v>
      </c>
    </row>
    <row r="1592" spans="1:14">
      <c r="A1592" s="20">
        <v>4310940042577</v>
      </c>
      <c r="B1592" s="18" t="s">
        <v>16</v>
      </c>
      <c r="C1592" s="21">
        <v>20201212</v>
      </c>
      <c r="D1592" s="21">
        <v>610538201209</v>
      </c>
      <c r="E1592" s="21" t="s">
        <v>16</v>
      </c>
      <c r="F1592" s="21">
        <v>20201222</v>
      </c>
      <c r="G1592" s="21" t="s">
        <v>17</v>
      </c>
      <c r="H1592" s="21" t="s">
        <v>25</v>
      </c>
      <c r="I1592" s="21" t="s">
        <v>42</v>
      </c>
      <c r="J1592" s="21">
        <v>3.28</v>
      </c>
      <c r="K1592" s="21" t="s">
        <v>20</v>
      </c>
      <c r="L1592">
        <f t="shared" si="28"/>
        <v>4</v>
      </c>
      <c r="M1592">
        <f>MATCH(H:H,价格表!$B$4:$B$35,0)</f>
        <v>25</v>
      </c>
      <c r="N1592" s="27">
        <f>IF(J1592&lt;=0.3,INDEX(价格表!$B$4:$I$31,M1592,2),IF(AND(J1592&gt;0.3,J1592&lt;=1),INDEX(价格表!$B$4:$I$31,M1592,3),IF(AND(J1592&gt;1,J1592&lt;=2.2),INDEX(价格表!$B$4:$I$31,M1592,4),IF(AND(J1592&gt;2.2,J1592&lt;=3.3),INDEX(价格表!$B$4:$I$31,M1592,5),IF(AND(J1592&gt;3.3,J1592&lt;=4),INDEX(价格表!$B$4:$I$31,M1592,6),IF(AND(J1592&gt;4,J1592&lt;=5.5),INDEX(价格表!$B$4:$I$31,M1592,7),IF(J1592&gt;5.5,2.6+INDEX(价格表!$B$4:$I$31,M1592,8)*L1592)))))))</f>
        <v>2.5</v>
      </c>
    </row>
    <row r="1593" spans="1:14">
      <c r="A1593" s="20">
        <v>4310940042580</v>
      </c>
      <c r="B1593" s="18" t="s">
        <v>16</v>
      </c>
      <c r="C1593" s="21">
        <v>20201212</v>
      </c>
      <c r="D1593" s="21">
        <v>610538201209</v>
      </c>
      <c r="E1593" s="21" t="s">
        <v>16</v>
      </c>
      <c r="F1593" s="21">
        <v>20201222</v>
      </c>
      <c r="G1593" s="21" t="s">
        <v>17</v>
      </c>
      <c r="H1593" s="21" t="s">
        <v>27</v>
      </c>
      <c r="I1593" s="21" t="s">
        <v>28</v>
      </c>
      <c r="J1593" s="21">
        <v>3.28</v>
      </c>
      <c r="K1593" s="21" t="s">
        <v>20</v>
      </c>
      <c r="L1593">
        <f t="shared" si="28"/>
        <v>4</v>
      </c>
      <c r="M1593">
        <f>MATCH(H:H,价格表!$B$4:$B$35,0)</f>
        <v>3</v>
      </c>
      <c r="N1593" s="27">
        <f>IF(J1593&lt;=0.3,INDEX(价格表!$B$4:$I$31,M1593,2),IF(AND(J1593&gt;0.3,J1593&lt;=1),INDEX(价格表!$B$4:$I$31,M1593,3),IF(AND(J1593&gt;1,J1593&lt;=2.2),INDEX(价格表!$B$4:$I$31,M1593,4),IF(AND(J1593&gt;2.2,J1593&lt;=3.3),INDEX(价格表!$B$4:$I$31,M1593,5),IF(AND(J1593&gt;3.3,J1593&lt;=4),INDEX(价格表!$B$4:$I$31,M1593,6),IF(AND(J1593&gt;4,J1593&lt;=5.5),INDEX(价格表!$B$4:$I$31,M1593,7),IF(J1593&gt;5.5,2.6+INDEX(价格表!$B$4:$I$31,M1593,8)*L1593)))))))</f>
        <v>2.5</v>
      </c>
    </row>
    <row r="1594" spans="1:14">
      <c r="A1594" s="20">
        <v>4310940042581</v>
      </c>
      <c r="B1594" s="18" t="s">
        <v>16</v>
      </c>
      <c r="C1594" s="21">
        <v>20201212</v>
      </c>
      <c r="D1594" s="21">
        <v>610538201209</v>
      </c>
      <c r="E1594" s="21" t="s">
        <v>16</v>
      </c>
      <c r="F1594" s="21">
        <v>20201222</v>
      </c>
      <c r="G1594" s="21" t="s">
        <v>17</v>
      </c>
      <c r="H1594" s="21" t="s">
        <v>294</v>
      </c>
      <c r="I1594" s="21" t="s">
        <v>295</v>
      </c>
      <c r="J1594" s="21">
        <v>3.28</v>
      </c>
      <c r="K1594" s="21" t="s">
        <v>20</v>
      </c>
      <c r="L1594">
        <f t="shared" si="28"/>
        <v>4</v>
      </c>
      <c r="M1594">
        <f>MATCH(H:H,价格表!$B$4:$B$35,0)</f>
        <v>18</v>
      </c>
      <c r="N1594" s="27">
        <f>IF(J1594&lt;=0.3,INDEX(价格表!$B$4:$I$31,M1594,2),IF(AND(J1594&gt;0.3,J1594&lt;=1),INDEX(价格表!$B$4:$I$31,M1594,3),IF(AND(J1594&gt;1,J1594&lt;=2.2),INDEX(价格表!$B$4:$I$31,M1594,4),IF(AND(J1594&gt;2.2,J1594&lt;=3.3),INDEX(价格表!$B$4:$I$31,M1594,5),IF(AND(J1594&gt;3.3,J1594&lt;=4),INDEX(价格表!$B$4:$I$31,M1594,6),IF(AND(J1594&gt;4,J1594&lt;=5.5),INDEX(价格表!$B$4:$I$31,M1594,7),IF(J1594&gt;5.5,2.6+INDEX(价格表!$B$4:$I$31,M1594,8)*L1594)))))))</f>
        <v>3.6</v>
      </c>
    </row>
    <row r="1595" spans="1:14">
      <c r="A1595" s="20">
        <v>4310940042582</v>
      </c>
      <c r="B1595" s="18" t="s">
        <v>16</v>
      </c>
      <c r="C1595" s="21">
        <v>20201212</v>
      </c>
      <c r="D1595" s="21">
        <v>610538201209</v>
      </c>
      <c r="E1595" s="21" t="s">
        <v>16</v>
      </c>
      <c r="F1595" s="21">
        <v>20201222</v>
      </c>
      <c r="G1595" s="21" t="s">
        <v>17</v>
      </c>
      <c r="H1595" s="21" t="s">
        <v>18</v>
      </c>
      <c r="I1595" s="21" t="s">
        <v>153</v>
      </c>
      <c r="J1595" s="21">
        <v>3.28</v>
      </c>
      <c r="K1595" s="21" t="s">
        <v>20</v>
      </c>
      <c r="L1595">
        <f t="shared" si="28"/>
        <v>4</v>
      </c>
      <c r="M1595">
        <f>MATCH(H:H,价格表!$B$4:$B$35,0)</f>
        <v>1</v>
      </c>
      <c r="N1595" s="27">
        <f>IF(J1595&lt;=0.3,INDEX(价格表!$B$4:$I$31,M1595,2),IF(AND(J1595&gt;0.3,J1595&lt;=1),INDEX(价格表!$B$4:$I$31,M1595,3),IF(AND(J1595&gt;1,J1595&lt;=2.2),INDEX(价格表!$B$4:$I$31,M1595,4),IF(AND(J1595&gt;2.2,J1595&lt;=3.3),INDEX(价格表!$B$4:$I$31,M1595,5),IF(AND(J1595&gt;3.3,J1595&lt;=4),INDEX(价格表!$B$4:$I$31,M1595,6),IF(AND(J1595&gt;4,J1595&lt;=5.5),INDEX(价格表!$B$4:$I$31,M1595,7),IF(J1595&gt;5.5,2.6+INDEX(价格表!$B$4:$I$31,M1595,8)*L1595)))))))</f>
        <v>2.5</v>
      </c>
    </row>
    <row r="1596" spans="1:14">
      <c r="A1596" s="20">
        <v>4310940042585</v>
      </c>
      <c r="B1596" s="18" t="s">
        <v>16</v>
      </c>
      <c r="C1596" s="21">
        <v>20201212</v>
      </c>
      <c r="D1596" s="21">
        <v>610538201209</v>
      </c>
      <c r="E1596" s="21" t="s">
        <v>16</v>
      </c>
      <c r="F1596" s="21">
        <v>20201222</v>
      </c>
      <c r="G1596" s="21" t="s">
        <v>17</v>
      </c>
      <c r="H1596" s="21" t="s">
        <v>23</v>
      </c>
      <c r="I1596" s="21" t="s">
        <v>99</v>
      </c>
      <c r="J1596" s="21">
        <v>3.28</v>
      </c>
      <c r="K1596" s="21" t="s">
        <v>20</v>
      </c>
      <c r="L1596">
        <f t="shared" si="28"/>
        <v>4</v>
      </c>
      <c r="M1596">
        <f>MATCH(H:H,价格表!$B$4:$B$35,0)</f>
        <v>15</v>
      </c>
      <c r="N1596" s="27">
        <f>IF(J1596&lt;=0.3,INDEX(价格表!$B$4:$I$31,M1596,2),IF(AND(J1596&gt;0.3,J1596&lt;=1),INDEX(价格表!$B$4:$I$31,M1596,3),IF(AND(J1596&gt;1,J1596&lt;=2.2),INDEX(价格表!$B$4:$I$31,M1596,4),IF(AND(J1596&gt;2.2,J1596&lt;=3.3),INDEX(价格表!$B$4:$I$31,M1596,5),IF(AND(J1596&gt;3.3,J1596&lt;=4),INDEX(价格表!$B$4:$I$31,M1596,6),IF(AND(J1596&gt;4,J1596&lt;=5.5),INDEX(价格表!$B$4:$I$31,M1596,7),IF(J1596&gt;5.5,2.6+INDEX(价格表!$B$4:$I$31,M1596,8)*L1596)))))))</f>
        <v>2.5</v>
      </c>
    </row>
    <row r="1597" spans="1:14">
      <c r="A1597" s="20">
        <v>4310940045373</v>
      </c>
      <c r="B1597" s="18" t="s">
        <v>16</v>
      </c>
      <c r="C1597" s="21">
        <v>20201212</v>
      </c>
      <c r="D1597" s="21">
        <v>610538201209</v>
      </c>
      <c r="E1597" s="21" t="s">
        <v>16</v>
      </c>
      <c r="F1597" s="21">
        <v>20201222</v>
      </c>
      <c r="G1597" s="21" t="s">
        <v>17</v>
      </c>
      <c r="H1597" s="21" t="s">
        <v>18</v>
      </c>
      <c r="I1597" s="21" t="s">
        <v>53</v>
      </c>
      <c r="J1597" s="21">
        <v>3.28</v>
      </c>
      <c r="K1597" s="21" t="s">
        <v>20</v>
      </c>
      <c r="L1597">
        <f t="shared" si="28"/>
        <v>4</v>
      </c>
      <c r="M1597">
        <f>MATCH(H:H,价格表!$B$4:$B$35,0)</f>
        <v>1</v>
      </c>
      <c r="N1597" s="27">
        <f>IF(J1597&lt;=0.3,INDEX(价格表!$B$4:$I$31,M1597,2),IF(AND(J1597&gt;0.3,J1597&lt;=1),INDEX(价格表!$B$4:$I$31,M1597,3),IF(AND(J1597&gt;1,J1597&lt;=2.2),INDEX(价格表!$B$4:$I$31,M1597,4),IF(AND(J1597&gt;2.2,J1597&lt;=3.3),INDEX(价格表!$B$4:$I$31,M1597,5),IF(AND(J1597&gt;3.3,J1597&lt;=4),INDEX(价格表!$B$4:$I$31,M1597,6),IF(AND(J1597&gt;4,J1597&lt;=5.5),INDEX(价格表!$B$4:$I$31,M1597,7),IF(J1597&gt;5.5,2.6+INDEX(价格表!$B$4:$I$31,M1597,8)*L1597)))))))</f>
        <v>2.5</v>
      </c>
    </row>
    <row r="1598" spans="1:14">
      <c r="A1598" s="20">
        <v>4310940045375</v>
      </c>
      <c r="B1598" s="18" t="s">
        <v>16</v>
      </c>
      <c r="C1598" s="21">
        <v>20201212</v>
      </c>
      <c r="D1598" s="21">
        <v>610538201209</v>
      </c>
      <c r="E1598" s="21" t="s">
        <v>16</v>
      </c>
      <c r="F1598" s="21">
        <v>20201222</v>
      </c>
      <c r="G1598" s="21" t="s">
        <v>17</v>
      </c>
      <c r="H1598" s="21" t="s">
        <v>54</v>
      </c>
      <c r="I1598" s="21" t="s">
        <v>78</v>
      </c>
      <c r="J1598" s="21">
        <v>3.28</v>
      </c>
      <c r="K1598" s="21" t="s">
        <v>20</v>
      </c>
      <c r="L1598">
        <f t="shared" si="28"/>
        <v>4</v>
      </c>
      <c r="M1598">
        <f>MATCH(H:H,价格表!$B$4:$B$35,0)</f>
        <v>14</v>
      </c>
      <c r="N1598" s="27">
        <f>IF(J1598&lt;=0.3,INDEX(价格表!$B$4:$I$31,M1598,2),IF(AND(J1598&gt;0.3,J1598&lt;=1),INDEX(价格表!$B$4:$I$31,M1598,3),IF(AND(J1598&gt;1,J1598&lt;=2.2),INDEX(价格表!$B$4:$I$31,M1598,4),IF(AND(J1598&gt;2.2,J1598&lt;=3.3),INDEX(价格表!$B$4:$I$31,M1598,5),IF(AND(J1598&gt;3.3,J1598&lt;=4),INDEX(价格表!$B$4:$I$31,M1598,6),IF(AND(J1598&gt;4,J1598&lt;=5.5),INDEX(价格表!$B$4:$I$31,M1598,7),IF(J1598&gt;5.5,2.6+INDEX(价格表!$B$4:$I$31,M1598,8)*L1598)))))))</f>
        <v>2.5</v>
      </c>
    </row>
    <row r="1599" spans="1:14">
      <c r="A1599" s="20">
        <v>4310940045376</v>
      </c>
      <c r="B1599" s="18" t="s">
        <v>16</v>
      </c>
      <c r="C1599" s="21">
        <v>20201212</v>
      </c>
      <c r="D1599" s="21">
        <v>610538201209</v>
      </c>
      <c r="E1599" s="21" t="s">
        <v>16</v>
      </c>
      <c r="F1599" s="21">
        <v>20201222</v>
      </c>
      <c r="G1599" s="21" t="s">
        <v>17</v>
      </c>
      <c r="H1599" s="21" t="s">
        <v>75</v>
      </c>
      <c r="I1599" s="21" t="s">
        <v>114</v>
      </c>
      <c r="J1599" s="21">
        <v>3.28</v>
      </c>
      <c r="K1599" s="21" t="s">
        <v>20</v>
      </c>
      <c r="L1599">
        <f t="shared" si="28"/>
        <v>4</v>
      </c>
      <c r="M1599">
        <f>MATCH(H:H,价格表!$B$4:$B$35,0)</f>
        <v>24</v>
      </c>
      <c r="N1599" s="27">
        <f>IF(J1599&lt;=0.3,INDEX(价格表!$B$4:$I$31,M1599,2),IF(AND(J1599&gt;0.3,J1599&lt;=1),INDEX(价格表!$B$4:$I$31,M1599,3),IF(AND(J1599&gt;1,J1599&lt;=2.2),INDEX(价格表!$B$4:$I$31,M1599,4),IF(AND(J1599&gt;2.2,J1599&lt;=3.3),INDEX(价格表!$B$4:$I$31,M1599,5),IF(AND(J1599&gt;3.3,J1599&lt;=4),INDEX(价格表!$B$4:$I$31,M1599,6),IF(AND(J1599&gt;4,J1599&lt;=5.5),INDEX(价格表!$B$4:$I$31,M1599,7),IF(J1599&gt;5.5,2.6+INDEX(价格表!$B$4:$I$31,M1599,8)*L1599)))))))</f>
        <v>2.5</v>
      </c>
    </row>
    <row r="1600" spans="1:14">
      <c r="A1600" s="20">
        <v>4310940045377</v>
      </c>
      <c r="B1600" s="18" t="s">
        <v>16</v>
      </c>
      <c r="C1600" s="21">
        <v>20201212</v>
      </c>
      <c r="D1600" s="21">
        <v>610538201209</v>
      </c>
      <c r="E1600" s="21" t="s">
        <v>16</v>
      </c>
      <c r="F1600" s="21">
        <v>20201222</v>
      </c>
      <c r="G1600" s="21" t="s">
        <v>17</v>
      </c>
      <c r="H1600" s="21" t="s">
        <v>73</v>
      </c>
      <c r="I1600" s="21" t="s">
        <v>131</v>
      </c>
      <c r="J1600" s="21">
        <v>3.28</v>
      </c>
      <c r="K1600" s="21" t="s">
        <v>20</v>
      </c>
      <c r="L1600">
        <f t="shared" si="28"/>
        <v>4</v>
      </c>
      <c r="M1600">
        <f>MATCH(H:H,价格表!$B$4:$B$35,0)</f>
        <v>7</v>
      </c>
      <c r="N1600" s="27">
        <f>IF(J1600&lt;=0.3,INDEX(价格表!$B$4:$I$31,M1600,2),IF(AND(J1600&gt;0.3,J1600&lt;=1),INDEX(价格表!$B$4:$I$31,M1600,3),IF(AND(J1600&gt;1,J1600&lt;=2.2),INDEX(价格表!$B$4:$I$31,M1600,4),IF(AND(J1600&gt;2.2,J1600&lt;=3.3),INDEX(价格表!$B$4:$I$31,M1600,5),IF(AND(J1600&gt;3.3,J1600&lt;=4),INDEX(价格表!$B$4:$I$31,M1600,6),IF(AND(J1600&gt;4,J1600&lt;=5.5),INDEX(价格表!$B$4:$I$31,M1600,7),IF(J1600&gt;5.5,2.6+INDEX(价格表!$B$4:$I$31,M1600,8)*L1600)))))))</f>
        <v>2.5</v>
      </c>
    </row>
    <row r="1601" spans="1:14">
      <c r="A1601" s="20">
        <v>4310940045380</v>
      </c>
      <c r="B1601" s="18" t="s">
        <v>16</v>
      </c>
      <c r="C1601" s="21">
        <v>20201212</v>
      </c>
      <c r="D1601" s="21">
        <v>610538201209</v>
      </c>
      <c r="E1601" s="21" t="s">
        <v>16</v>
      </c>
      <c r="F1601" s="21">
        <v>20201222</v>
      </c>
      <c r="G1601" s="21" t="s">
        <v>17</v>
      </c>
      <c r="H1601" s="21" t="s">
        <v>33</v>
      </c>
      <c r="I1601" s="21" t="s">
        <v>34</v>
      </c>
      <c r="J1601" s="21">
        <v>3.28</v>
      </c>
      <c r="K1601" s="21" t="s">
        <v>20</v>
      </c>
      <c r="L1601">
        <f t="shared" si="28"/>
        <v>4</v>
      </c>
      <c r="M1601">
        <f>MATCH(H:H,价格表!$B$4:$B$35,0)</f>
        <v>13</v>
      </c>
      <c r="N1601" s="27">
        <f>IF(J1601&lt;=0.3,INDEX(价格表!$B$4:$I$31,M1601,2),IF(AND(J1601&gt;0.3,J1601&lt;=1),INDEX(价格表!$B$4:$I$31,M1601,3),IF(AND(J1601&gt;1,J1601&lt;=2.2),INDEX(价格表!$B$4:$I$31,M1601,4),IF(AND(J1601&gt;2.2,J1601&lt;=3.3),INDEX(价格表!$B$4:$I$31,M1601,5),IF(AND(J1601&gt;3.3,J1601&lt;=4),INDEX(价格表!$B$4:$I$31,M1601,6),IF(AND(J1601&gt;4,J1601&lt;=5.5),INDEX(价格表!$B$4:$I$31,M1601,7),IF(J1601&gt;5.5,2.6+INDEX(价格表!$B$4:$I$31,M1601,8)*L1601)))))))</f>
        <v>2.5</v>
      </c>
    </row>
    <row r="1602" spans="1:14">
      <c r="A1602" s="20">
        <v>4310940045414</v>
      </c>
      <c r="B1602" s="18" t="s">
        <v>16</v>
      </c>
      <c r="C1602" s="21">
        <v>20201212</v>
      </c>
      <c r="D1602" s="21">
        <v>610538201209</v>
      </c>
      <c r="E1602" s="21" t="s">
        <v>16</v>
      </c>
      <c r="F1602" s="21">
        <v>20201222</v>
      </c>
      <c r="G1602" s="21" t="s">
        <v>17</v>
      </c>
      <c r="H1602" s="21" t="s">
        <v>21</v>
      </c>
      <c r="I1602" s="21" t="s">
        <v>279</v>
      </c>
      <c r="J1602" s="21">
        <v>3.28</v>
      </c>
      <c r="K1602" s="21" t="s">
        <v>20</v>
      </c>
      <c r="L1602">
        <f t="shared" si="28"/>
        <v>4</v>
      </c>
      <c r="M1602">
        <f>MATCH(H:H,价格表!$B$4:$B$35,0)</f>
        <v>20</v>
      </c>
      <c r="N1602" s="27">
        <f>IF(J1602&lt;=0.3,INDEX(价格表!$B$4:$I$31,M1602,2),IF(AND(J1602&gt;0.3,J1602&lt;=1),INDEX(价格表!$B$4:$I$31,M1602,3),IF(AND(J1602&gt;1,J1602&lt;=2.2),INDEX(价格表!$B$4:$I$31,M1602,4),IF(AND(J1602&gt;2.2,J1602&lt;=3.3),INDEX(价格表!$B$4:$I$31,M1602,5),IF(AND(J1602&gt;3.3,J1602&lt;=4),INDEX(价格表!$B$4:$I$31,M1602,6),IF(AND(J1602&gt;4,J1602&lt;=5.5),INDEX(价格表!$B$4:$I$31,M1602,7),IF(J1602&gt;5.5,2.6+INDEX(价格表!$B$4:$I$31,M1602,8)*L1602)))))))</f>
        <v>2.5</v>
      </c>
    </row>
    <row r="1603" spans="1:14">
      <c r="A1603" s="20">
        <v>4310940045415</v>
      </c>
      <c r="B1603" s="18" t="s">
        <v>16</v>
      </c>
      <c r="C1603" s="21">
        <v>20201212</v>
      </c>
      <c r="D1603" s="21">
        <v>610538201209</v>
      </c>
      <c r="E1603" s="21" t="s">
        <v>16</v>
      </c>
      <c r="F1603" s="21">
        <v>20201222</v>
      </c>
      <c r="G1603" s="21" t="s">
        <v>17</v>
      </c>
      <c r="H1603" s="21" t="s">
        <v>82</v>
      </c>
      <c r="I1603" s="21" t="s">
        <v>285</v>
      </c>
      <c r="J1603" s="21">
        <v>3.28</v>
      </c>
      <c r="K1603" s="21" t="s">
        <v>20</v>
      </c>
      <c r="L1603">
        <f t="shared" si="28"/>
        <v>4</v>
      </c>
      <c r="M1603">
        <f>MATCH(H:H,价格表!$B$4:$B$35,0)</f>
        <v>2</v>
      </c>
      <c r="N1603" s="27">
        <f>IF(J1603&lt;=0.3,INDEX(价格表!$B$4:$I$31,M1603,2),IF(AND(J1603&gt;0.3,J1603&lt;=1),INDEX(价格表!$B$4:$I$31,M1603,3),IF(AND(J1603&gt;1,J1603&lt;=2.2),INDEX(价格表!$B$4:$I$31,M1603,4),IF(AND(J1603&gt;2.2,J1603&lt;=3.3),INDEX(价格表!$B$4:$I$31,M1603,5),IF(AND(J1603&gt;3.3,J1603&lt;=4),INDEX(价格表!$B$4:$I$31,M1603,6),IF(AND(J1603&gt;4,J1603&lt;=5.5),INDEX(价格表!$B$4:$I$31,M1603,7),IF(J1603&gt;5.5,2.6+INDEX(价格表!$B$4:$I$31,M1603,8)*L1603)))))))</f>
        <v>2.5</v>
      </c>
    </row>
    <row r="1604" spans="1:14">
      <c r="A1604" s="20">
        <v>4310940045417</v>
      </c>
      <c r="B1604" s="18" t="s">
        <v>16</v>
      </c>
      <c r="C1604" s="21">
        <v>20201212</v>
      </c>
      <c r="D1604" s="21">
        <v>610538201209</v>
      </c>
      <c r="E1604" s="21" t="s">
        <v>16</v>
      </c>
      <c r="F1604" s="21">
        <v>20201222</v>
      </c>
      <c r="G1604" s="21" t="s">
        <v>17</v>
      </c>
      <c r="H1604" s="21" t="s">
        <v>308</v>
      </c>
      <c r="I1604" s="21" t="s">
        <v>315</v>
      </c>
      <c r="J1604" s="21">
        <v>3.28</v>
      </c>
      <c r="K1604" s="21" t="s">
        <v>20</v>
      </c>
      <c r="L1604">
        <f t="shared" ref="L1604:L1667" si="30">ROUNDUP(J1604,0)</f>
        <v>4</v>
      </c>
      <c r="M1604">
        <f>MATCH(H:H,价格表!$B$4:$B$35,0)</f>
        <v>27</v>
      </c>
      <c r="N1604" s="27">
        <f>IF(J1604&lt;=0.3,INDEX(价格表!$B$4:$I$31,M1604,2),IF(AND(J1604&gt;0.3,J1604&lt;=1),INDEX(价格表!$B$4:$I$31,M1604,3),IF(AND(J1604&gt;1,J1604&lt;=2.2),INDEX(价格表!$B$4:$I$31,M1604,4),IF(AND(J1604&gt;2.2,J1604&lt;=3.3),INDEX(价格表!$B$4:$I$31,M1604,5),IF(AND(J1604&gt;3.3,J1604&lt;=4),INDEX(价格表!$B$4:$I$31,M1604,6),IF(AND(J1604&gt;4,J1604&lt;=5.5),INDEX(价格表!$B$4:$I$31,M1604,7),IF(J1604&gt;5.5,2.6+INDEX(价格表!$B$4:$I$31,M1604,8)*L1604)))))))</f>
        <v>2.5</v>
      </c>
    </row>
    <row r="1605" spans="1:14">
      <c r="A1605" s="20">
        <v>4310940045418</v>
      </c>
      <c r="B1605" s="18" t="s">
        <v>16</v>
      </c>
      <c r="C1605" s="21">
        <v>20201212</v>
      </c>
      <c r="D1605" s="21">
        <v>610538201209</v>
      </c>
      <c r="E1605" s="21" t="s">
        <v>16</v>
      </c>
      <c r="F1605" s="21">
        <v>20201222</v>
      </c>
      <c r="G1605" s="21" t="s">
        <v>17</v>
      </c>
      <c r="H1605" s="21" t="s">
        <v>27</v>
      </c>
      <c r="I1605" s="21" t="s">
        <v>155</v>
      </c>
      <c r="J1605" s="21">
        <v>3.28</v>
      </c>
      <c r="K1605" s="21" t="s">
        <v>20</v>
      </c>
      <c r="L1605">
        <f t="shared" si="30"/>
        <v>4</v>
      </c>
      <c r="M1605">
        <f>MATCH(H:H,价格表!$B$4:$B$35,0)</f>
        <v>3</v>
      </c>
      <c r="N1605" s="27">
        <f>IF(J1605&lt;=0.3,INDEX(价格表!$B$4:$I$31,M1605,2),IF(AND(J1605&gt;0.3,J1605&lt;=1),INDEX(价格表!$B$4:$I$31,M1605,3),IF(AND(J1605&gt;1,J1605&lt;=2.2),INDEX(价格表!$B$4:$I$31,M1605,4),IF(AND(J1605&gt;2.2,J1605&lt;=3.3),INDEX(价格表!$B$4:$I$31,M1605,5),IF(AND(J1605&gt;3.3,J1605&lt;=4),INDEX(价格表!$B$4:$I$31,M1605,6),IF(AND(J1605&gt;4,J1605&lt;=5.5),INDEX(价格表!$B$4:$I$31,M1605,7),IF(J1605&gt;5.5,2.6+INDEX(价格表!$B$4:$I$31,M1605,8)*L1605)))))))</f>
        <v>2.5</v>
      </c>
    </row>
    <row r="1606" spans="1:14">
      <c r="A1606" s="20">
        <v>4310940045419</v>
      </c>
      <c r="B1606" s="18" t="s">
        <v>16</v>
      </c>
      <c r="C1606" s="21">
        <v>20201212</v>
      </c>
      <c r="D1606" s="21">
        <v>610538201209</v>
      </c>
      <c r="E1606" s="21" t="s">
        <v>16</v>
      </c>
      <c r="F1606" s="21">
        <v>20201222</v>
      </c>
      <c r="G1606" s="21" t="s">
        <v>17</v>
      </c>
      <c r="H1606" s="21" t="s">
        <v>39</v>
      </c>
      <c r="I1606" s="21" t="s">
        <v>81</v>
      </c>
      <c r="J1606" s="21">
        <v>3.28</v>
      </c>
      <c r="K1606" s="21" t="s">
        <v>20</v>
      </c>
      <c r="L1606">
        <f t="shared" si="30"/>
        <v>4</v>
      </c>
      <c r="M1606">
        <f>MATCH(H:H,价格表!$B$4:$B$35,0)</f>
        <v>23</v>
      </c>
      <c r="N1606" s="27">
        <f>IF(J1606&lt;=0.3,INDEX(价格表!$B$4:$I$31,M1606,2),IF(AND(J1606&gt;0.3,J1606&lt;=1),INDEX(价格表!$B$4:$I$31,M1606,3),IF(AND(J1606&gt;1,J1606&lt;=2.2),INDEX(价格表!$B$4:$I$31,M1606,4),IF(AND(J1606&gt;2.2,J1606&lt;=3.3),INDEX(价格表!$B$4:$I$31,M1606,5),IF(AND(J1606&gt;3.3,J1606&lt;=4),INDEX(价格表!$B$4:$I$31,M1606,6),IF(AND(J1606&gt;4,J1606&lt;=5.5),INDEX(价格表!$B$4:$I$31,M1606,7),IF(J1606&gt;5.5,2.6+INDEX(价格表!$B$4:$I$31,M1606,8)*L1606)))))))</f>
        <v>2.5</v>
      </c>
    </row>
    <row r="1607" spans="1:14">
      <c r="A1607" s="20">
        <v>4310940045422</v>
      </c>
      <c r="B1607" s="18" t="s">
        <v>16</v>
      </c>
      <c r="C1607" s="21">
        <v>20201212</v>
      </c>
      <c r="D1607" s="21">
        <v>610538201209</v>
      </c>
      <c r="E1607" s="21" t="s">
        <v>16</v>
      </c>
      <c r="F1607" s="21">
        <v>20201222</v>
      </c>
      <c r="G1607" s="21" t="s">
        <v>17</v>
      </c>
      <c r="H1607" s="21" t="s">
        <v>63</v>
      </c>
      <c r="I1607" s="21" t="s">
        <v>289</v>
      </c>
      <c r="J1607" s="21">
        <v>3.28</v>
      </c>
      <c r="K1607" s="21" t="s">
        <v>20</v>
      </c>
      <c r="L1607">
        <f t="shared" si="30"/>
        <v>4</v>
      </c>
      <c r="M1607">
        <f>MATCH(H:H,价格表!$B$4:$B$35,0)</f>
        <v>21</v>
      </c>
      <c r="N1607" s="27">
        <f>IF(J1607&lt;=0.3,INDEX(价格表!$B$4:$I$31,M1607,2),IF(AND(J1607&gt;0.3,J1607&lt;=1),INDEX(价格表!$B$4:$I$31,M1607,3),IF(AND(J1607&gt;1,J1607&lt;=2.2),INDEX(价格表!$B$4:$I$31,M1607,4),IF(AND(J1607&gt;2.2,J1607&lt;=3.3),INDEX(价格表!$B$4:$I$31,M1607,5),IF(AND(J1607&gt;3.3,J1607&lt;=4),INDEX(价格表!$B$4:$I$31,M1607,6),IF(AND(J1607&gt;4,J1607&lt;=5.5),INDEX(价格表!$B$4:$I$31,M1607,7),IF(J1607&gt;5.5,2.6+INDEX(价格表!$B$4:$I$31,M1607,8)*L1607)))))))</f>
        <v>2.5</v>
      </c>
    </row>
    <row r="1608" spans="1:14">
      <c r="A1608" s="20">
        <v>4310940045438</v>
      </c>
      <c r="B1608" s="18" t="s">
        <v>16</v>
      </c>
      <c r="C1608" s="21">
        <v>20201212</v>
      </c>
      <c r="D1608" s="21">
        <v>610538201209</v>
      </c>
      <c r="E1608" s="21" t="s">
        <v>16</v>
      </c>
      <c r="F1608" s="21">
        <v>20201222</v>
      </c>
      <c r="G1608" s="21" t="s">
        <v>17</v>
      </c>
      <c r="H1608" s="21" t="s">
        <v>39</v>
      </c>
      <c r="I1608" s="21" t="s">
        <v>235</v>
      </c>
      <c r="J1608" s="21">
        <v>3.28</v>
      </c>
      <c r="K1608" s="21" t="s">
        <v>20</v>
      </c>
      <c r="L1608">
        <f t="shared" si="30"/>
        <v>4</v>
      </c>
      <c r="M1608">
        <f>MATCH(H:H,价格表!$B$4:$B$35,0)</f>
        <v>23</v>
      </c>
      <c r="N1608" s="27">
        <f>IF(J1608&lt;=0.3,INDEX(价格表!$B$4:$I$31,M1608,2),IF(AND(J1608&gt;0.3,J1608&lt;=1),INDEX(价格表!$B$4:$I$31,M1608,3),IF(AND(J1608&gt;1,J1608&lt;=2.2),INDEX(价格表!$B$4:$I$31,M1608,4),IF(AND(J1608&gt;2.2,J1608&lt;=3.3),INDEX(价格表!$B$4:$I$31,M1608,5),IF(AND(J1608&gt;3.3,J1608&lt;=4),INDEX(价格表!$B$4:$I$31,M1608,6),IF(AND(J1608&gt;4,J1608&lt;=5.5),INDEX(价格表!$B$4:$I$31,M1608,7),IF(J1608&gt;5.5,2.6+INDEX(价格表!$B$4:$I$31,M1608,8)*L1608)))))))</f>
        <v>2.5</v>
      </c>
    </row>
    <row r="1609" spans="1:14">
      <c r="A1609" s="20">
        <v>4310940045439</v>
      </c>
      <c r="B1609" s="18" t="s">
        <v>16</v>
      </c>
      <c r="C1609" s="21">
        <v>20201212</v>
      </c>
      <c r="D1609" s="21">
        <v>610538201209</v>
      </c>
      <c r="E1609" s="21" t="s">
        <v>16</v>
      </c>
      <c r="F1609" s="21">
        <v>20201222</v>
      </c>
      <c r="G1609" s="21" t="s">
        <v>17</v>
      </c>
      <c r="H1609" s="21" t="s">
        <v>18</v>
      </c>
      <c r="I1609" s="21" t="s">
        <v>53</v>
      </c>
      <c r="J1609" s="21">
        <v>3.28</v>
      </c>
      <c r="K1609" s="21" t="s">
        <v>20</v>
      </c>
      <c r="L1609">
        <f t="shared" si="30"/>
        <v>4</v>
      </c>
      <c r="M1609">
        <f>MATCH(H:H,价格表!$B$4:$B$35,0)</f>
        <v>1</v>
      </c>
      <c r="N1609" s="27">
        <f>IF(J1609&lt;=0.3,INDEX(价格表!$B$4:$I$31,M1609,2),IF(AND(J1609&gt;0.3,J1609&lt;=1),INDEX(价格表!$B$4:$I$31,M1609,3),IF(AND(J1609&gt;1,J1609&lt;=2.2),INDEX(价格表!$B$4:$I$31,M1609,4),IF(AND(J1609&gt;2.2,J1609&lt;=3.3),INDEX(价格表!$B$4:$I$31,M1609,5),IF(AND(J1609&gt;3.3,J1609&lt;=4),INDEX(价格表!$B$4:$I$31,M1609,6),IF(AND(J1609&gt;4,J1609&lt;=5.5),INDEX(价格表!$B$4:$I$31,M1609,7),IF(J1609&gt;5.5,2.6+INDEX(价格表!$B$4:$I$31,M1609,8)*L1609)))))))</f>
        <v>2.5</v>
      </c>
    </row>
    <row r="1610" spans="1:14">
      <c r="A1610" s="20">
        <v>4310940045441</v>
      </c>
      <c r="B1610" s="18" t="s">
        <v>16</v>
      </c>
      <c r="C1610" s="21">
        <v>20201212</v>
      </c>
      <c r="D1610" s="21">
        <v>610538201209</v>
      </c>
      <c r="E1610" s="21" t="s">
        <v>16</v>
      </c>
      <c r="F1610" s="21">
        <v>20201222</v>
      </c>
      <c r="G1610" s="21" t="s">
        <v>17</v>
      </c>
      <c r="H1610" s="21" t="s">
        <v>35</v>
      </c>
      <c r="I1610" s="21" t="s">
        <v>229</v>
      </c>
      <c r="J1610" s="21">
        <v>3.28</v>
      </c>
      <c r="K1610" s="21" t="s">
        <v>20</v>
      </c>
      <c r="L1610">
        <f t="shared" si="30"/>
        <v>4</v>
      </c>
      <c r="M1610">
        <f>MATCH(H:H,价格表!$B$4:$B$35,0)</f>
        <v>22</v>
      </c>
      <c r="N1610" s="27">
        <f>IF(J1610&lt;=0.3,INDEX(价格表!$B$4:$I$31,M1610,2),IF(AND(J1610&gt;0.3,J1610&lt;=1),INDEX(价格表!$B$4:$I$31,M1610,3),IF(AND(J1610&gt;1,J1610&lt;=2.2),INDEX(价格表!$B$4:$I$31,M1610,4),IF(AND(J1610&gt;2.2,J1610&lt;=3.3),INDEX(价格表!$B$4:$I$31,M1610,5),IF(AND(J1610&gt;3.3,J1610&lt;=4),INDEX(价格表!$B$4:$I$31,M1610,6),IF(AND(J1610&gt;4,J1610&lt;=5.5),INDEX(价格表!$B$4:$I$31,M1610,7),IF(J1610&gt;5.5,2.6+INDEX(价格表!$B$4:$I$31,M1610,8)*L1610)))))))</f>
        <v>2.5</v>
      </c>
    </row>
    <row r="1611" spans="1:14">
      <c r="A1611" s="20">
        <v>4310940045442</v>
      </c>
      <c r="B1611" s="18" t="s">
        <v>16</v>
      </c>
      <c r="C1611" s="21">
        <v>20201212</v>
      </c>
      <c r="D1611" s="21">
        <v>610538201209</v>
      </c>
      <c r="E1611" s="21" t="s">
        <v>16</v>
      </c>
      <c r="F1611" s="21">
        <v>20201222</v>
      </c>
      <c r="G1611" s="21" t="s">
        <v>17</v>
      </c>
      <c r="H1611" s="21" t="s">
        <v>68</v>
      </c>
      <c r="I1611" s="21" t="s">
        <v>140</v>
      </c>
      <c r="J1611" s="21">
        <v>3.28</v>
      </c>
      <c r="K1611" s="21" t="s">
        <v>20</v>
      </c>
      <c r="L1611">
        <f t="shared" si="30"/>
        <v>4</v>
      </c>
      <c r="M1611">
        <f>MATCH(H:H,价格表!$B$4:$B$35,0)</f>
        <v>5</v>
      </c>
      <c r="N1611" s="27">
        <f>IF(J1611&lt;=0.3,INDEX(价格表!$B$4:$I$31,M1611,2),IF(AND(J1611&gt;0.3,J1611&lt;=1),INDEX(价格表!$B$4:$I$31,M1611,3),IF(AND(J1611&gt;1,J1611&lt;=2.2),INDEX(价格表!$B$4:$I$31,M1611,4),IF(AND(J1611&gt;2.2,J1611&lt;=3.3),INDEX(价格表!$B$4:$I$31,M1611,5),IF(AND(J1611&gt;3.3,J1611&lt;=4),INDEX(价格表!$B$4:$I$31,M1611,6),IF(AND(J1611&gt;4,J1611&lt;=5.5),INDEX(价格表!$B$4:$I$31,M1611,7),IF(J1611&gt;5.5,2.6+INDEX(价格表!$B$4:$I$31,M1611,8)*L1611)))))))</f>
        <v>2.5</v>
      </c>
    </row>
    <row r="1612" spans="1:14">
      <c r="A1612" s="20">
        <v>4310940045443</v>
      </c>
      <c r="B1612" s="18" t="s">
        <v>16</v>
      </c>
      <c r="C1612" s="21">
        <v>20201212</v>
      </c>
      <c r="D1612" s="21">
        <v>610538201209</v>
      </c>
      <c r="E1612" s="21" t="s">
        <v>16</v>
      </c>
      <c r="F1612" s="21">
        <v>20201222</v>
      </c>
      <c r="G1612" s="21" t="s">
        <v>17</v>
      </c>
      <c r="H1612" s="21" t="s">
        <v>45</v>
      </c>
      <c r="I1612" s="21" t="s">
        <v>143</v>
      </c>
      <c r="J1612" s="21">
        <v>3.28</v>
      </c>
      <c r="K1612" s="21" t="s">
        <v>20</v>
      </c>
      <c r="L1612">
        <f t="shared" si="30"/>
        <v>4</v>
      </c>
      <c r="M1612">
        <f>MATCH(H:H,价格表!$B$4:$B$35,0)</f>
        <v>9</v>
      </c>
      <c r="N1612" s="27">
        <f>IF(J1612&lt;=0.3,INDEX(价格表!$B$4:$I$31,M1612,2),IF(AND(J1612&gt;0.3,J1612&lt;=1),INDEX(价格表!$B$4:$I$31,M1612,3),IF(AND(J1612&gt;1,J1612&lt;=2.2),INDEX(价格表!$B$4:$I$31,M1612,4),IF(AND(J1612&gt;2.2,J1612&lt;=3.3),INDEX(价格表!$B$4:$I$31,M1612,5),IF(AND(J1612&gt;3.3,J1612&lt;=4),INDEX(价格表!$B$4:$I$31,M1612,6),IF(AND(J1612&gt;4,J1612&lt;=5.5),INDEX(价格表!$B$4:$I$31,M1612,7),IF(J1612&gt;5.5,2.6+INDEX(价格表!$B$4:$I$31,M1612,8)*L1612)))))))</f>
        <v>2.5</v>
      </c>
    </row>
    <row r="1613" spans="1:14">
      <c r="A1613" s="20">
        <v>4310940045445</v>
      </c>
      <c r="B1613" s="18" t="s">
        <v>16</v>
      </c>
      <c r="C1613" s="21">
        <v>20201212</v>
      </c>
      <c r="D1613" s="21">
        <v>610538201209</v>
      </c>
      <c r="E1613" s="21" t="s">
        <v>16</v>
      </c>
      <c r="F1613" s="21">
        <v>20201222</v>
      </c>
      <c r="G1613" s="21" t="s">
        <v>17</v>
      </c>
      <c r="H1613" s="21" t="s">
        <v>23</v>
      </c>
      <c r="I1613" s="21" t="s">
        <v>202</v>
      </c>
      <c r="J1613" s="21">
        <v>3.28</v>
      </c>
      <c r="K1613" s="21" t="s">
        <v>20</v>
      </c>
      <c r="L1613">
        <f t="shared" si="30"/>
        <v>4</v>
      </c>
      <c r="M1613">
        <f>MATCH(H:H,价格表!$B$4:$B$35,0)</f>
        <v>15</v>
      </c>
      <c r="N1613" s="27">
        <f>IF(J1613&lt;=0.3,INDEX(价格表!$B$4:$I$31,M1613,2),IF(AND(J1613&gt;0.3,J1613&lt;=1),INDEX(价格表!$B$4:$I$31,M1613,3),IF(AND(J1613&gt;1,J1613&lt;=2.2),INDEX(价格表!$B$4:$I$31,M1613,4),IF(AND(J1613&gt;2.2,J1613&lt;=3.3),INDEX(价格表!$B$4:$I$31,M1613,5),IF(AND(J1613&gt;3.3,J1613&lt;=4),INDEX(价格表!$B$4:$I$31,M1613,6),IF(AND(J1613&gt;4,J1613&lt;=5.5),INDEX(价格表!$B$4:$I$31,M1613,7),IF(J1613&gt;5.5,2.6+INDEX(价格表!$B$4:$I$31,M1613,8)*L1613)))))))</f>
        <v>2.5</v>
      </c>
    </row>
    <row r="1614" spans="1:14">
      <c r="A1614" s="20">
        <v>4310940045446</v>
      </c>
      <c r="B1614" s="18" t="s">
        <v>16</v>
      </c>
      <c r="C1614" s="21">
        <v>20201212</v>
      </c>
      <c r="D1614" s="21">
        <v>610538201209</v>
      </c>
      <c r="E1614" s="21" t="s">
        <v>16</v>
      </c>
      <c r="F1614" s="21">
        <v>20201222</v>
      </c>
      <c r="G1614" s="21" t="s">
        <v>17</v>
      </c>
      <c r="H1614" s="21" t="s">
        <v>82</v>
      </c>
      <c r="I1614" s="21" t="s">
        <v>83</v>
      </c>
      <c r="J1614" s="21">
        <v>3.28</v>
      </c>
      <c r="K1614" s="21" t="s">
        <v>20</v>
      </c>
      <c r="L1614">
        <f t="shared" si="30"/>
        <v>4</v>
      </c>
      <c r="M1614">
        <f>MATCH(H:H,价格表!$B$4:$B$35,0)</f>
        <v>2</v>
      </c>
      <c r="N1614" s="27">
        <f>IF(J1614&lt;=0.3,INDEX(价格表!$B$4:$I$31,M1614,2),IF(AND(J1614&gt;0.3,J1614&lt;=1),INDEX(价格表!$B$4:$I$31,M1614,3),IF(AND(J1614&gt;1,J1614&lt;=2.2),INDEX(价格表!$B$4:$I$31,M1614,4),IF(AND(J1614&gt;2.2,J1614&lt;=3.3),INDEX(价格表!$B$4:$I$31,M1614,5),IF(AND(J1614&gt;3.3,J1614&lt;=4),INDEX(价格表!$B$4:$I$31,M1614,6),IF(AND(J1614&gt;4,J1614&lt;=5.5),INDEX(价格表!$B$4:$I$31,M1614,7),IF(J1614&gt;5.5,2.6+INDEX(价格表!$B$4:$I$31,M1614,8)*L1614)))))))</f>
        <v>2.5</v>
      </c>
    </row>
    <row r="1615" spans="1:14">
      <c r="A1615" s="20">
        <v>4310940060145</v>
      </c>
      <c r="B1615" s="18" t="s">
        <v>16</v>
      </c>
      <c r="C1615" s="21">
        <v>20201212</v>
      </c>
      <c r="D1615" s="21">
        <v>610538201209</v>
      </c>
      <c r="E1615" s="21" t="s">
        <v>16</v>
      </c>
      <c r="F1615" s="21">
        <v>20201222</v>
      </c>
      <c r="G1615" s="21" t="s">
        <v>17</v>
      </c>
      <c r="H1615" s="21" t="s">
        <v>18</v>
      </c>
      <c r="I1615" s="21" t="s">
        <v>53</v>
      </c>
      <c r="J1615" s="21">
        <v>3.28</v>
      </c>
      <c r="K1615" s="21" t="s">
        <v>20</v>
      </c>
      <c r="L1615">
        <f t="shared" si="30"/>
        <v>4</v>
      </c>
      <c r="M1615">
        <f>MATCH(H:H,价格表!$B$4:$B$35,0)</f>
        <v>1</v>
      </c>
      <c r="N1615" s="27">
        <f>IF(J1615&lt;=0.3,INDEX(价格表!$B$4:$I$31,M1615,2),IF(AND(J1615&gt;0.3,J1615&lt;=1),INDEX(价格表!$B$4:$I$31,M1615,3),IF(AND(J1615&gt;1,J1615&lt;=2.2),INDEX(价格表!$B$4:$I$31,M1615,4),IF(AND(J1615&gt;2.2,J1615&lt;=3.3),INDEX(价格表!$B$4:$I$31,M1615,5),IF(AND(J1615&gt;3.3,J1615&lt;=4),INDEX(价格表!$B$4:$I$31,M1615,6),IF(AND(J1615&gt;4,J1615&lt;=5.5),INDEX(价格表!$B$4:$I$31,M1615,7),IF(J1615&gt;5.5,2.6+INDEX(价格表!$B$4:$I$31,M1615,8)*L1615)))))))</f>
        <v>2.5</v>
      </c>
    </row>
    <row r="1616" spans="1:14">
      <c r="A1616" s="20">
        <v>4310940060146</v>
      </c>
      <c r="B1616" s="18" t="s">
        <v>16</v>
      </c>
      <c r="C1616" s="21">
        <v>20201212</v>
      </c>
      <c r="D1616" s="21">
        <v>610538201209</v>
      </c>
      <c r="E1616" s="21" t="s">
        <v>16</v>
      </c>
      <c r="F1616" s="21">
        <v>20201222</v>
      </c>
      <c r="G1616" s="21" t="s">
        <v>17</v>
      </c>
      <c r="H1616" s="21" t="s">
        <v>45</v>
      </c>
      <c r="I1616" s="21" t="s">
        <v>48</v>
      </c>
      <c r="J1616" s="21">
        <v>3.28</v>
      </c>
      <c r="K1616" s="21" t="s">
        <v>20</v>
      </c>
      <c r="L1616">
        <f t="shared" si="30"/>
        <v>4</v>
      </c>
      <c r="M1616">
        <f>MATCH(H:H,价格表!$B$4:$B$35,0)</f>
        <v>9</v>
      </c>
      <c r="N1616" s="27">
        <f>IF(J1616&lt;=0.3,INDEX(价格表!$B$4:$I$31,M1616,2),IF(AND(J1616&gt;0.3,J1616&lt;=1),INDEX(价格表!$B$4:$I$31,M1616,3),IF(AND(J1616&gt;1,J1616&lt;=2.2),INDEX(价格表!$B$4:$I$31,M1616,4),IF(AND(J1616&gt;2.2,J1616&lt;=3.3),INDEX(价格表!$B$4:$I$31,M1616,5),IF(AND(J1616&gt;3.3,J1616&lt;=4),INDEX(价格表!$B$4:$I$31,M1616,6),IF(AND(J1616&gt;4,J1616&lt;=5.5),INDEX(价格表!$B$4:$I$31,M1616,7),IF(J1616&gt;5.5,2.6+INDEX(价格表!$B$4:$I$31,M1616,8)*L1616)))))))</f>
        <v>2.5</v>
      </c>
    </row>
    <row r="1617" spans="1:14">
      <c r="A1617" s="20">
        <v>4310940060147</v>
      </c>
      <c r="B1617" s="18" t="s">
        <v>16</v>
      </c>
      <c r="C1617" s="21">
        <v>20201212</v>
      </c>
      <c r="D1617" s="21">
        <v>610538201209</v>
      </c>
      <c r="E1617" s="21" t="s">
        <v>16</v>
      </c>
      <c r="F1617" s="21">
        <v>20201222</v>
      </c>
      <c r="G1617" s="21" t="s">
        <v>17</v>
      </c>
      <c r="H1617" s="21" t="s">
        <v>75</v>
      </c>
      <c r="I1617" s="21" t="s">
        <v>76</v>
      </c>
      <c r="J1617" s="21">
        <v>3.28</v>
      </c>
      <c r="K1617" s="21" t="s">
        <v>20</v>
      </c>
      <c r="L1617">
        <f t="shared" si="30"/>
        <v>4</v>
      </c>
      <c r="M1617">
        <f>MATCH(H:H,价格表!$B$4:$B$35,0)</f>
        <v>24</v>
      </c>
      <c r="N1617" s="27">
        <f>IF(J1617&lt;=0.3,INDEX(价格表!$B$4:$I$31,M1617,2),IF(AND(J1617&gt;0.3,J1617&lt;=1),INDEX(价格表!$B$4:$I$31,M1617,3),IF(AND(J1617&gt;1,J1617&lt;=2.2),INDEX(价格表!$B$4:$I$31,M1617,4),IF(AND(J1617&gt;2.2,J1617&lt;=3.3),INDEX(价格表!$B$4:$I$31,M1617,5),IF(AND(J1617&gt;3.3,J1617&lt;=4),INDEX(价格表!$B$4:$I$31,M1617,6),IF(AND(J1617&gt;4,J1617&lt;=5.5),INDEX(价格表!$B$4:$I$31,M1617,7),IF(J1617&gt;5.5,2.6+INDEX(价格表!$B$4:$I$31,M1617,8)*L1617)))))))</f>
        <v>2.5</v>
      </c>
    </row>
    <row r="1618" spans="1:14">
      <c r="A1618" s="20">
        <v>4310940060148</v>
      </c>
      <c r="B1618" s="18" t="s">
        <v>16</v>
      </c>
      <c r="C1618" s="21">
        <v>20201212</v>
      </c>
      <c r="D1618" s="21">
        <v>610538201209</v>
      </c>
      <c r="E1618" s="21" t="s">
        <v>16</v>
      </c>
      <c r="F1618" s="21">
        <v>20201222</v>
      </c>
      <c r="G1618" s="21" t="s">
        <v>17</v>
      </c>
      <c r="H1618" s="21" t="s">
        <v>302</v>
      </c>
      <c r="I1618" s="21" t="s">
        <v>303</v>
      </c>
      <c r="J1618" s="21">
        <v>3.28</v>
      </c>
      <c r="K1618" s="21" t="s">
        <v>20</v>
      </c>
      <c r="L1618">
        <f t="shared" si="30"/>
        <v>4</v>
      </c>
      <c r="M1618">
        <f>MATCH(H:H,价格表!$B$4:$B$35,0)</f>
        <v>6</v>
      </c>
      <c r="N1618" s="27">
        <f>IF(J1618&lt;=0.3,INDEX(价格表!$B$4:$I$31,M1618,2),IF(AND(J1618&gt;0.3,J1618&lt;=1),INDEX(价格表!$B$4:$I$31,M1618,3),IF(AND(J1618&gt;1,J1618&lt;=2.2),INDEX(价格表!$B$4:$I$31,M1618,4),IF(AND(J1618&gt;2.2,J1618&lt;=3.3),INDEX(价格表!$B$4:$I$31,M1618,5),IF(AND(J1618&gt;3.3,J1618&lt;=4),INDEX(价格表!$B$4:$I$31,M1618,6),IF(AND(J1618&gt;4,J1618&lt;=5.5),INDEX(价格表!$B$4:$I$31,M1618,7),IF(J1618&gt;5.5,2.6+INDEX(价格表!$B$4:$I$31,M1618,8)*L1618)))))))</f>
        <v>3.3</v>
      </c>
    </row>
    <row r="1619" spans="1:14">
      <c r="A1619" s="20">
        <v>4310940060150</v>
      </c>
      <c r="B1619" s="18" t="s">
        <v>16</v>
      </c>
      <c r="C1619" s="21">
        <v>20201212</v>
      </c>
      <c r="D1619" s="21">
        <v>610538201209</v>
      </c>
      <c r="E1619" s="21" t="s">
        <v>16</v>
      </c>
      <c r="F1619" s="21">
        <v>20201222</v>
      </c>
      <c r="G1619" s="21" t="s">
        <v>17</v>
      </c>
      <c r="H1619" s="21" t="s">
        <v>68</v>
      </c>
      <c r="I1619" s="21" t="s">
        <v>130</v>
      </c>
      <c r="J1619" s="21">
        <v>3.28</v>
      </c>
      <c r="K1619" s="21" t="s">
        <v>20</v>
      </c>
      <c r="L1619">
        <f t="shared" si="30"/>
        <v>4</v>
      </c>
      <c r="M1619">
        <f>MATCH(H:H,价格表!$B$4:$B$35,0)</f>
        <v>5</v>
      </c>
      <c r="N1619" s="27">
        <f>IF(J1619&lt;=0.3,INDEX(价格表!$B$4:$I$31,M1619,2),IF(AND(J1619&gt;0.3,J1619&lt;=1),INDEX(价格表!$B$4:$I$31,M1619,3),IF(AND(J1619&gt;1,J1619&lt;=2.2),INDEX(价格表!$B$4:$I$31,M1619,4),IF(AND(J1619&gt;2.2,J1619&lt;=3.3),INDEX(价格表!$B$4:$I$31,M1619,5),IF(AND(J1619&gt;3.3,J1619&lt;=4),INDEX(价格表!$B$4:$I$31,M1619,6),IF(AND(J1619&gt;4,J1619&lt;=5.5),INDEX(价格表!$B$4:$I$31,M1619,7),IF(J1619&gt;5.5,2.6+INDEX(价格表!$B$4:$I$31,M1619,8)*L1619)))))))</f>
        <v>2.5</v>
      </c>
    </row>
    <row r="1620" spans="1:14">
      <c r="A1620" s="20">
        <v>4310940060151</v>
      </c>
      <c r="B1620" s="18" t="s">
        <v>16</v>
      </c>
      <c r="C1620" s="21">
        <v>20201212</v>
      </c>
      <c r="D1620" s="21">
        <v>610538201209</v>
      </c>
      <c r="E1620" s="21" t="s">
        <v>16</v>
      </c>
      <c r="F1620" s="21">
        <v>20201222</v>
      </c>
      <c r="G1620" s="21" t="s">
        <v>17</v>
      </c>
      <c r="H1620" s="21" t="s">
        <v>23</v>
      </c>
      <c r="I1620" s="21" t="s">
        <v>268</v>
      </c>
      <c r="J1620" s="21">
        <v>3.28</v>
      </c>
      <c r="K1620" s="21" t="s">
        <v>20</v>
      </c>
      <c r="L1620">
        <f t="shared" si="30"/>
        <v>4</v>
      </c>
      <c r="M1620">
        <f>MATCH(H:H,价格表!$B$4:$B$35,0)</f>
        <v>15</v>
      </c>
      <c r="N1620" s="27">
        <f>IF(J1620&lt;=0.3,INDEX(价格表!$B$4:$I$31,M1620,2),IF(AND(J1620&gt;0.3,J1620&lt;=1),INDEX(价格表!$B$4:$I$31,M1620,3),IF(AND(J1620&gt;1,J1620&lt;=2.2),INDEX(价格表!$B$4:$I$31,M1620,4),IF(AND(J1620&gt;2.2,J1620&lt;=3.3),INDEX(价格表!$B$4:$I$31,M1620,5),IF(AND(J1620&gt;3.3,J1620&lt;=4),INDEX(价格表!$B$4:$I$31,M1620,6),IF(AND(J1620&gt;4,J1620&lt;=5.5),INDEX(价格表!$B$4:$I$31,M1620,7),IF(J1620&gt;5.5,2.6+INDEX(价格表!$B$4:$I$31,M1620,8)*L1620)))))))</f>
        <v>2.5</v>
      </c>
    </row>
    <row r="1621" spans="1:14">
      <c r="A1621" s="20">
        <v>4310940060153</v>
      </c>
      <c r="B1621" s="18" t="s">
        <v>16</v>
      </c>
      <c r="C1621" s="21">
        <v>20201212</v>
      </c>
      <c r="D1621" s="21">
        <v>610538201209</v>
      </c>
      <c r="E1621" s="21" t="s">
        <v>16</v>
      </c>
      <c r="F1621" s="21">
        <v>20201222</v>
      </c>
      <c r="G1621" s="21" t="s">
        <v>17</v>
      </c>
      <c r="H1621" s="21" t="s">
        <v>73</v>
      </c>
      <c r="I1621" s="21" t="s">
        <v>92</v>
      </c>
      <c r="J1621" s="21">
        <v>3.28</v>
      </c>
      <c r="K1621" s="21" t="s">
        <v>20</v>
      </c>
      <c r="L1621">
        <f t="shared" si="30"/>
        <v>4</v>
      </c>
      <c r="M1621">
        <f>MATCH(H:H,价格表!$B$4:$B$35,0)</f>
        <v>7</v>
      </c>
      <c r="N1621" s="27">
        <f>IF(J1621&lt;=0.3,INDEX(价格表!$B$4:$I$31,M1621,2),IF(AND(J1621&gt;0.3,J1621&lt;=1),INDEX(价格表!$B$4:$I$31,M1621,3),IF(AND(J1621&gt;1,J1621&lt;=2.2),INDEX(价格表!$B$4:$I$31,M1621,4),IF(AND(J1621&gt;2.2,J1621&lt;=3.3),INDEX(价格表!$B$4:$I$31,M1621,5),IF(AND(J1621&gt;3.3,J1621&lt;=4),INDEX(价格表!$B$4:$I$31,M1621,6),IF(AND(J1621&gt;4,J1621&lt;=5.5),INDEX(价格表!$B$4:$I$31,M1621,7),IF(J1621&gt;5.5,2.6+INDEX(价格表!$B$4:$I$31,M1621,8)*L1621)))))))</f>
        <v>2.5</v>
      </c>
    </row>
    <row r="1622" spans="1:14">
      <c r="A1622" s="20">
        <v>4310940060154</v>
      </c>
      <c r="B1622" s="18" t="s">
        <v>16</v>
      </c>
      <c r="C1622" s="21">
        <v>20201212</v>
      </c>
      <c r="D1622" s="21">
        <v>610538201209</v>
      </c>
      <c r="E1622" s="21" t="s">
        <v>16</v>
      </c>
      <c r="F1622" s="21">
        <v>20201222</v>
      </c>
      <c r="G1622" s="21" t="s">
        <v>17</v>
      </c>
      <c r="H1622" s="21" t="s">
        <v>27</v>
      </c>
      <c r="I1622" s="21" t="s">
        <v>28</v>
      </c>
      <c r="J1622" s="21">
        <v>3.28</v>
      </c>
      <c r="K1622" s="21" t="s">
        <v>20</v>
      </c>
      <c r="L1622">
        <f t="shared" si="30"/>
        <v>4</v>
      </c>
      <c r="M1622">
        <f>MATCH(H:H,价格表!$B$4:$B$35,0)</f>
        <v>3</v>
      </c>
      <c r="N1622" s="27">
        <f>IF(J1622&lt;=0.3,INDEX(价格表!$B$4:$I$31,M1622,2),IF(AND(J1622&gt;0.3,J1622&lt;=1),INDEX(价格表!$B$4:$I$31,M1622,3),IF(AND(J1622&gt;1,J1622&lt;=2.2),INDEX(价格表!$B$4:$I$31,M1622,4),IF(AND(J1622&gt;2.2,J1622&lt;=3.3),INDEX(价格表!$B$4:$I$31,M1622,5),IF(AND(J1622&gt;3.3,J1622&lt;=4),INDEX(价格表!$B$4:$I$31,M1622,6),IF(AND(J1622&gt;4,J1622&lt;=5.5),INDEX(价格表!$B$4:$I$31,M1622,7),IF(J1622&gt;5.5,2.6+INDEX(价格表!$B$4:$I$31,M1622,8)*L1622)))))))</f>
        <v>2.5</v>
      </c>
    </row>
    <row r="1623" spans="1:14">
      <c r="A1623" s="20">
        <v>4310940060844</v>
      </c>
      <c r="B1623" s="18" t="s">
        <v>16</v>
      </c>
      <c r="C1623" s="21">
        <v>20201212</v>
      </c>
      <c r="D1623" s="21">
        <v>610538201209</v>
      </c>
      <c r="E1623" s="21" t="s">
        <v>16</v>
      </c>
      <c r="F1623" s="21">
        <v>20201222</v>
      </c>
      <c r="G1623" s="21" t="s">
        <v>17</v>
      </c>
      <c r="H1623" s="21" t="s">
        <v>18</v>
      </c>
      <c r="I1623" s="21" t="s">
        <v>276</v>
      </c>
      <c r="J1623" s="21">
        <v>3.28</v>
      </c>
      <c r="K1623" s="21" t="s">
        <v>20</v>
      </c>
      <c r="L1623">
        <f t="shared" si="30"/>
        <v>4</v>
      </c>
      <c r="M1623">
        <f>MATCH(H:H,价格表!$B$4:$B$35,0)</f>
        <v>1</v>
      </c>
      <c r="N1623" s="27">
        <f>IF(J1623&lt;=0.3,INDEX(价格表!$B$4:$I$31,M1623,2),IF(AND(J1623&gt;0.3,J1623&lt;=1),INDEX(价格表!$B$4:$I$31,M1623,3),IF(AND(J1623&gt;1,J1623&lt;=2.2),INDEX(价格表!$B$4:$I$31,M1623,4),IF(AND(J1623&gt;2.2,J1623&lt;=3.3),INDEX(价格表!$B$4:$I$31,M1623,5),IF(AND(J1623&gt;3.3,J1623&lt;=4),INDEX(价格表!$B$4:$I$31,M1623,6),IF(AND(J1623&gt;4,J1623&lt;=5.5),INDEX(价格表!$B$4:$I$31,M1623,7),IF(J1623&gt;5.5,2.6+INDEX(价格表!$B$4:$I$31,M1623,8)*L1623)))))))</f>
        <v>2.5</v>
      </c>
    </row>
    <row r="1624" spans="1:14">
      <c r="A1624" s="20">
        <v>4310940060845</v>
      </c>
      <c r="B1624" s="18" t="s">
        <v>16</v>
      </c>
      <c r="C1624" s="21">
        <v>20201212</v>
      </c>
      <c r="D1624" s="21">
        <v>610538201209</v>
      </c>
      <c r="E1624" s="21" t="s">
        <v>16</v>
      </c>
      <c r="F1624" s="21">
        <v>20201222</v>
      </c>
      <c r="G1624" s="21" t="s">
        <v>17</v>
      </c>
      <c r="H1624" s="21" t="s">
        <v>27</v>
      </c>
      <c r="I1624" s="21" t="s">
        <v>128</v>
      </c>
      <c r="J1624" s="21">
        <v>3.28</v>
      </c>
      <c r="K1624" s="21" t="s">
        <v>20</v>
      </c>
      <c r="L1624">
        <f t="shared" si="30"/>
        <v>4</v>
      </c>
      <c r="M1624">
        <f>MATCH(H:H,价格表!$B$4:$B$35,0)</f>
        <v>3</v>
      </c>
      <c r="N1624" s="27">
        <f>IF(J1624&lt;=0.3,INDEX(价格表!$B$4:$I$31,M1624,2),IF(AND(J1624&gt;0.3,J1624&lt;=1),INDEX(价格表!$B$4:$I$31,M1624,3),IF(AND(J1624&gt;1,J1624&lt;=2.2),INDEX(价格表!$B$4:$I$31,M1624,4),IF(AND(J1624&gt;2.2,J1624&lt;=3.3),INDEX(价格表!$B$4:$I$31,M1624,5),IF(AND(J1624&gt;3.3,J1624&lt;=4),INDEX(价格表!$B$4:$I$31,M1624,6),IF(AND(J1624&gt;4,J1624&lt;=5.5),INDEX(价格表!$B$4:$I$31,M1624,7),IF(J1624&gt;5.5,2.6+INDEX(价格表!$B$4:$I$31,M1624,8)*L1624)))))))</f>
        <v>2.5</v>
      </c>
    </row>
    <row r="1625" spans="1:14">
      <c r="A1625" s="20">
        <v>4310940060846</v>
      </c>
      <c r="B1625" s="18" t="s">
        <v>16</v>
      </c>
      <c r="C1625" s="21">
        <v>20201212</v>
      </c>
      <c r="D1625" s="21">
        <v>610538201209</v>
      </c>
      <c r="E1625" s="21" t="s">
        <v>16</v>
      </c>
      <c r="F1625" s="21">
        <v>20201222</v>
      </c>
      <c r="G1625" s="21" t="s">
        <v>17</v>
      </c>
      <c r="H1625" s="21" t="s">
        <v>23</v>
      </c>
      <c r="I1625" s="21" t="s">
        <v>99</v>
      </c>
      <c r="J1625" s="21">
        <v>3.28</v>
      </c>
      <c r="K1625" s="21" t="s">
        <v>20</v>
      </c>
      <c r="L1625">
        <f t="shared" si="30"/>
        <v>4</v>
      </c>
      <c r="M1625">
        <f>MATCH(H:H,价格表!$B$4:$B$35,0)</f>
        <v>15</v>
      </c>
      <c r="N1625" s="27">
        <f>IF(J1625&lt;=0.3,INDEX(价格表!$B$4:$I$31,M1625,2),IF(AND(J1625&gt;0.3,J1625&lt;=1),INDEX(价格表!$B$4:$I$31,M1625,3),IF(AND(J1625&gt;1,J1625&lt;=2.2),INDEX(价格表!$B$4:$I$31,M1625,4),IF(AND(J1625&gt;2.2,J1625&lt;=3.3),INDEX(价格表!$B$4:$I$31,M1625,5),IF(AND(J1625&gt;3.3,J1625&lt;=4),INDEX(价格表!$B$4:$I$31,M1625,6),IF(AND(J1625&gt;4,J1625&lt;=5.5),INDEX(价格表!$B$4:$I$31,M1625,7),IF(J1625&gt;5.5,2.6+INDEX(价格表!$B$4:$I$31,M1625,8)*L1625)))))))</f>
        <v>2.5</v>
      </c>
    </row>
    <row r="1626" spans="1:14">
      <c r="A1626" s="20">
        <v>4310940060848</v>
      </c>
      <c r="B1626" s="18" t="s">
        <v>16</v>
      </c>
      <c r="C1626" s="21">
        <v>20201212</v>
      </c>
      <c r="D1626" s="21">
        <v>610538201209</v>
      </c>
      <c r="E1626" s="21" t="s">
        <v>16</v>
      </c>
      <c r="F1626" s="21">
        <v>20201222</v>
      </c>
      <c r="G1626" s="21" t="s">
        <v>17</v>
      </c>
      <c r="H1626" s="21" t="s">
        <v>302</v>
      </c>
      <c r="I1626" s="21" t="s">
        <v>303</v>
      </c>
      <c r="J1626" s="21">
        <v>3.28</v>
      </c>
      <c r="K1626" s="21" t="s">
        <v>20</v>
      </c>
      <c r="L1626">
        <f t="shared" si="30"/>
        <v>4</v>
      </c>
      <c r="M1626">
        <f>MATCH(H:H,价格表!$B$4:$B$35,0)</f>
        <v>6</v>
      </c>
      <c r="N1626" s="27">
        <f>IF(J1626&lt;=0.3,INDEX(价格表!$B$4:$I$31,M1626,2),IF(AND(J1626&gt;0.3,J1626&lt;=1),INDEX(价格表!$B$4:$I$31,M1626,3),IF(AND(J1626&gt;1,J1626&lt;=2.2),INDEX(价格表!$B$4:$I$31,M1626,4),IF(AND(J1626&gt;2.2,J1626&lt;=3.3),INDEX(价格表!$B$4:$I$31,M1626,5),IF(AND(J1626&gt;3.3,J1626&lt;=4),INDEX(价格表!$B$4:$I$31,M1626,6),IF(AND(J1626&gt;4,J1626&lt;=5.5),INDEX(价格表!$B$4:$I$31,M1626,7),IF(J1626&gt;5.5,2.6+INDEX(价格表!$B$4:$I$31,M1626,8)*L1626)))))))</f>
        <v>3.3</v>
      </c>
    </row>
    <row r="1627" spans="1:14">
      <c r="A1627" s="20">
        <v>4310940060849</v>
      </c>
      <c r="B1627" s="18" t="s">
        <v>16</v>
      </c>
      <c r="C1627" s="21">
        <v>20201212</v>
      </c>
      <c r="D1627" s="21">
        <v>610538201209</v>
      </c>
      <c r="E1627" s="21" t="s">
        <v>16</v>
      </c>
      <c r="F1627" s="21">
        <v>20201222</v>
      </c>
      <c r="G1627" s="21" t="s">
        <v>17</v>
      </c>
      <c r="H1627" s="21" t="s">
        <v>33</v>
      </c>
      <c r="I1627" s="21" t="s">
        <v>34</v>
      </c>
      <c r="J1627" s="21">
        <v>3.28</v>
      </c>
      <c r="K1627" s="21" t="s">
        <v>20</v>
      </c>
      <c r="L1627">
        <f t="shared" si="30"/>
        <v>4</v>
      </c>
      <c r="M1627">
        <f>MATCH(H:H,价格表!$B$4:$B$35,0)</f>
        <v>13</v>
      </c>
      <c r="N1627" s="27">
        <f>IF(J1627&lt;=0.3,INDEX(价格表!$B$4:$I$31,M1627,2),IF(AND(J1627&gt;0.3,J1627&lt;=1),INDEX(价格表!$B$4:$I$31,M1627,3),IF(AND(J1627&gt;1,J1627&lt;=2.2),INDEX(价格表!$B$4:$I$31,M1627,4),IF(AND(J1627&gt;2.2,J1627&lt;=3.3),INDEX(价格表!$B$4:$I$31,M1627,5),IF(AND(J1627&gt;3.3,J1627&lt;=4),INDEX(价格表!$B$4:$I$31,M1627,6),IF(AND(J1627&gt;4,J1627&lt;=5.5),INDEX(价格表!$B$4:$I$31,M1627,7),IF(J1627&gt;5.5,2.6+INDEX(价格表!$B$4:$I$31,M1627,8)*L1627)))))))</f>
        <v>2.5</v>
      </c>
    </row>
    <row r="1628" spans="1:14">
      <c r="A1628" s="20">
        <v>4310940060850</v>
      </c>
      <c r="B1628" s="18" t="s">
        <v>16</v>
      </c>
      <c r="C1628" s="21">
        <v>20201212</v>
      </c>
      <c r="D1628" s="21">
        <v>610538201209</v>
      </c>
      <c r="E1628" s="21" t="s">
        <v>16</v>
      </c>
      <c r="F1628" s="21">
        <v>20201222</v>
      </c>
      <c r="G1628" s="21" t="s">
        <v>17</v>
      </c>
      <c r="H1628" s="21" t="s">
        <v>23</v>
      </c>
      <c r="I1628" s="21" t="s">
        <v>99</v>
      </c>
      <c r="J1628" s="21">
        <v>3.28</v>
      </c>
      <c r="K1628" s="21" t="s">
        <v>20</v>
      </c>
      <c r="L1628">
        <f t="shared" si="30"/>
        <v>4</v>
      </c>
      <c r="M1628">
        <f>MATCH(H:H,价格表!$B$4:$B$35,0)</f>
        <v>15</v>
      </c>
      <c r="N1628" s="27">
        <f>IF(J1628&lt;=0.3,INDEX(价格表!$B$4:$I$31,M1628,2),IF(AND(J1628&gt;0.3,J1628&lt;=1),INDEX(价格表!$B$4:$I$31,M1628,3),IF(AND(J1628&gt;1,J1628&lt;=2.2),INDEX(价格表!$B$4:$I$31,M1628,4),IF(AND(J1628&gt;2.2,J1628&lt;=3.3),INDEX(价格表!$B$4:$I$31,M1628,5),IF(AND(J1628&gt;3.3,J1628&lt;=4),INDEX(价格表!$B$4:$I$31,M1628,6),IF(AND(J1628&gt;4,J1628&lt;=5.5),INDEX(价格表!$B$4:$I$31,M1628,7),IF(J1628&gt;5.5,2.6+INDEX(价格表!$B$4:$I$31,M1628,8)*L1628)))))))</f>
        <v>2.5</v>
      </c>
    </row>
    <row r="1629" spans="1:14">
      <c r="A1629" s="20">
        <v>4310940060852</v>
      </c>
      <c r="B1629" s="18" t="s">
        <v>16</v>
      </c>
      <c r="C1629" s="21">
        <v>20201212</v>
      </c>
      <c r="D1629" s="21">
        <v>610538201209</v>
      </c>
      <c r="E1629" s="21" t="s">
        <v>16</v>
      </c>
      <c r="F1629" s="21">
        <v>20201222</v>
      </c>
      <c r="G1629" s="21" t="s">
        <v>17</v>
      </c>
      <c r="H1629" s="21" t="s">
        <v>68</v>
      </c>
      <c r="I1629" s="21" t="s">
        <v>171</v>
      </c>
      <c r="J1629" s="21">
        <v>3.28</v>
      </c>
      <c r="K1629" s="21" t="s">
        <v>20</v>
      </c>
      <c r="L1629">
        <f t="shared" si="30"/>
        <v>4</v>
      </c>
      <c r="M1629">
        <f>MATCH(H:H,价格表!$B$4:$B$35,0)</f>
        <v>5</v>
      </c>
      <c r="N1629" s="27">
        <f>IF(J1629&lt;=0.3,INDEX(价格表!$B$4:$I$31,M1629,2),IF(AND(J1629&gt;0.3,J1629&lt;=1),INDEX(价格表!$B$4:$I$31,M1629,3),IF(AND(J1629&gt;1,J1629&lt;=2.2),INDEX(价格表!$B$4:$I$31,M1629,4),IF(AND(J1629&gt;2.2,J1629&lt;=3.3),INDEX(价格表!$B$4:$I$31,M1629,5),IF(AND(J1629&gt;3.3,J1629&lt;=4),INDEX(价格表!$B$4:$I$31,M1629,6),IF(AND(J1629&gt;4,J1629&lt;=5.5),INDEX(价格表!$B$4:$I$31,M1629,7),IF(J1629&gt;5.5,2.6+INDEX(价格表!$B$4:$I$31,M1629,8)*L1629)))))))</f>
        <v>2.5</v>
      </c>
    </row>
    <row r="1630" spans="1:14">
      <c r="A1630" s="20">
        <v>4310940060853</v>
      </c>
      <c r="B1630" s="18" t="s">
        <v>16</v>
      </c>
      <c r="C1630" s="21">
        <v>20201212</v>
      </c>
      <c r="D1630" s="21">
        <v>610538201209</v>
      </c>
      <c r="E1630" s="21" t="s">
        <v>16</v>
      </c>
      <c r="F1630" s="21">
        <v>20201222</v>
      </c>
      <c r="G1630" s="21" t="s">
        <v>17</v>
      </c>
      <c r="H1630" s="21" t="s">
        <v>56</v>
      </c>
      <c r="I1630" s="21" t="s">
        <v>149</v>
      </c>
      <c r="J1630" s="21">
        <v>3.28</v>
      </c>
      <c r="K1630" s="21" t="s">
        <v>20</v>
      </c>
      <c r="L1630">
        <f t="shared" si="30"/>
        <v>4</v>
      </c>
      <c r="M1630">
        <f>MATCH(H:H,价格表!$B$4:$B$35,0)</f>
        <v>11</v>
      </c>
      <c r="N1630" s="27">
        <f>IF(J1630&lt;=0.3,INDEX(价格表!$B$4:$I$31,M1630,2),IF(AND(J1630&gt;0.3,J1630&lt;=1),INDEX(价格表!$B$4:$I$31,M1630,3),IF(AND(J1630&gt;1,J1630&lt;=2.2),INDEX(价格表!$B$4:$I$31,M1630,4),IF(AND(J1630&gt;2.2,J1630&lt;=3.3),INDEX(价格表!$B$4:$I$31,M1630,5),IF(AND(J1630&gt;3.3,J1630&lt;=4),INDEX(价格表!$B$4:$I$31,M1630,6),IF(AND(J1630&gt;4,J1630&lt;=5.5),INDEX(价格表!$B$4:$I$31,M1630,7),IF(J1630&gt;5.5,2.6+INDEX(价格表!$B$4:$I$31,M1630,8)*L1630)))))))</f>
        <v>2.5</v>
      </c>
    </row>
    <row r="1631" spans="1:14">
      <c r="A1631" s="20">
        <v>4310940060892</v>
      </c>
      <c r="B1631" s="18" t="s">
        <v>16</v>
      </c>
      <c r="C1631" s="21">
        <v>20201212</v>
      </c>
      <c r="D1631" s="21">
        <v>610538201209</v>
      </c>
      <c r="E1631" s="21" t="s">
        <v>16</v>
      </c>
      <c r="F1631" s="21">
        <v>20201222</v>
      </c>
      <c r="G1631" s="21" t="s">
        <v>17</v>
      </c>
      <c r="H1631" s="21" t="s">
        <v>43</v>
      </c>
      <c r="I1631" s="21" t="s">
        <v>95</v>
      </c>
      <c r="J1631" s="21">
        <v>3.28</v>
      </c>
      <c r="K1631" s="21" t="s">
        <v>20</v>
      </c>
      <c r="L1631">
        <f t="shared" si="30"/>
        <v>4</v>
      </c>
      <c r="M1631">
        <f>MATCH(H:H,价格表!$B$4:$B$35,0)</f>
        <v>10</v>
      </c>
      <c r="N1631" s="27">
        <f>IF(J1631&lt;=0.3,INDEX(价格表!$B$4:$I$31,M1631,2),IF(AND(J1631&gt;0.3,J1631&lt;=1),INDEX(价格表!$B$4:$I$31,M1631,3),IF(AND(J1631&gt;1,J1631&lt;=2.2),INDEX(价格表!$B$4:$I$31,M1631,4),IF(AND(J1631&gt;2.2,J1631&lt;=3.3),INDEX(价格表!$B$4:$I$31,M1631,5),IF(AND(J1631&gt;3.3,J1631&lt;=4),INDEX(价格表!$B$4:$I$31,M1631,6),IF(AND(J1631&gt;4,J1631&lt;=5.5),INDEX(价格表!$B$4:$I$31,M1631,7),IF(J1631&gt;5.5,2.6+INDEX(价格表!$B$4:$I$31,M1631,8)*L1631)))))))</f>
        <v>2.5</v>
      </c>
    </row>
    <row r="1632" spans="1:14">
      <c r="A1632" s="20">
        <v>4310940060895</v>
      </c>
      <c r="B1632" s="18" t="s">
        <v>16</v>
      </c>
      <c r="C1632" s="21">
        <v>20201212</v>
      </c>
      <c r="D1632" s="21">
        <v>610538201209</v>
      </c>
      <c r="E1632" s="21" t="s">
        <v>16</v>
      </c>
      <c r="F1632" s="21">
        <v>20201222</v>
      </c>
      <c r="G1632" s="21" t="s">
        <v>17</v>
      </c>
      <c r="H1632" s="21" t="s">
        <v>82</v>
      </c>
      <c r="I1632" s="21" t="s">
        <v>83</v>
      </c>
      <c r="J1632" s="21">
        <v>3.28</v>
      </c>
      <c r="K1632" s="21" t="s">
        <v>20</v>
      </c>
      <c r="L1632">
        <f t="shared" si="30"/>
        <v>4</v>
      </c>
      <c r="M1632">
        <f>MATCH(H:H,价格表!$B$4:$B$35,0)</f>
        <v>2</v>
      </c>
      <c r="N1632" s="27">
        <f>IF(J1632&lt;=0.3,INDEX(价格表!$B$4:$I$31,M1632,2),IF(AND(J1632&gt;0.3,J1632&lt;=1),INDEX(价格表!$B$4:$I$31,M1632,3),IF(AND(J1632&gt;1,J1632&lt;=2.2),INDEX(价格表!$B$4:$I$31,M1632,4),IF(AND(J1632&gt;2.2,J1632&lt;=3.3),INDEX(价格表!$B$4:$I$31,M1632,5),IF(AND(J1632&gt;3.3,J1632&lt;=4),INDEX(价格表!$B$4:$I$31,M1632,6),IF(AND(J1632&gt;4,J1632&lt;=5.5),INDEX(价格表!$B$4:$I$31,M1632,7),IF(J1632&gt;5.5,2.6+INDEX(价格表!$B$4:$I$31,M1632,8)*L1632)))))))</f>
        <v>2.5</v>
      </c>
    </row>
    <row r="1633" spans="1:14">
      <c r="A1633" s="20">
        <v>4310940060896</v>
      </c>
      <c r="B1633" s="18" t="s">
        <v>16</v>
      </c>
      <c r="C1633" s="21">
        <v>20201212</v>
      </c>
      <c r="D1633" s="21">
        <v>610538201209</v>
      </c>
      <c r="E1633" s="21" t="s">
        <v>16</v>
      </c>
      <c r="F1633" s="21">
        <v>20201222</v>
      </c>
      <c r="G1633" s="21" t="s">
        <v>17</v>
      </c>
      <c r="H1633" s="21" t="s">
        <v>50</v>
      </c>
      <c r="I1633" s="21" t="s">
        <v>62</v>
      </c>
      <c r="J1633" s="21">
        <v>3.28</v>
      </c>
      <c r="K1633" s="21" t="s">
        <v>20</v>
      </c>
      <c r="L1633">
        <f t="shared" si="30"/>
        <v>4</v>
      </c>
      <c r="M1633">
        <f>MATCH(H:H,价格表!$B$4:$B$35,0)</f>
        <v>4</v>
      </c>
      <c r="N1633" s="27">
        <f>IF(J1633&lt;=0.3,INDEX(价格表!$B$4:$I$31,M1633,2),IF(AND(J1633&gt;0.3,J1633&lt;=1),INDEX(价格表!$B$4:$I$31,M1633,3),IF(AND(J1633&gt;1,J1633&lt;=2.2),INDEX(价格表!$B$4:$I$31,M1633,4),IF(AND(J1633&gt;2.2,J1633&lt;=3.3),INDEX(价格表!$B$4:$I$31,M1633,5),IF(AND(J1633&gt;3.3,J1633&lt;=4),INDEX(价格表!$B$4:$I$31,M1633,6),IF(AND(J1633&gt;4,J1633&lt;=5.5),INDEX(价格表!$B$4:$I$31,M1633,7),IF(J1633&gt;5.5,2.6+INDEX(价格表!$B$4:$I$31,M1633,8)*L1633)))))))</f>
        <v>2.5</v>
      </c>
    </row>
    <row r="1634" spans="1:14">
      <c r="A1634" s="20">
        <v>4310940060898</v>
      </c>
      <c r="B1634" s="18" t="s">
        <v>16</v>
      </c>
      <c r="C1634" s="21">
        <v>20201212</v>
      </c>
      <c r="D1634" s="21">
        <v>610538201209</v>
      </c>
      <c r="E1634" s="21" t="s">
        <v>16</v>
      </c>
      <c r="F1634" s="21">
        <v>20201222</v>
      </c>
      <c r="G1634" s="21" t="s">
        <v>17</v>
      </c>
      <c r="H1634" s="21" t="s">
        <v>63</v>
      </c>
      <c r="I1634" s="21" t="s">
        <v>187</v>
      </c>
      <c r="J1634" s="21">
        <v>3.28</v>
      </c>
      <c r="K1634" s="21" t="s">
        <v>20</v>
      </c>
      <c r="L1634">
        <f t="shared" si="30"/>
        <v>4</v>
      </c>
      <c r="M1634">
        <f>MATCH(H:H,价格表!$B$4:$B$35,0)</f>
        <v>21</v>
      </c>
      <c r="N1634" s="27">
        <f>IF(J1634&lt;=0.3,INDEX(价格表!$B$4:$I$31,M1634,2),IF(AND(J1634&gt;0.3,J1634&lt;=1),INDEX(价格表!$B$4:$I$31,M1634,3),IF(AND(J1634&gt;1,J1634&lt;=2.2),INDEX(价格表!$B$4:$I$31,M1634,4),IF(AND(J1634&gt;2.2,J1634&lt;=3.3),INDEX(价格表!$B$4:$I$31,M1634,5),IF(AND(J1634&gt;3.3,J1634&lt;=4),INDEX(价格表!$B$4:$I$31,M1634,6),IF(AND(J1634&gt;4,J1634&lt;=5.5),INDEX(价格表!$B$4:$I$31,M1634,7),IF(J1634&gt;5.5,2.6+INDEX(价格表!$B$4:$I$31,M1634,8)*L1634)))))))</f>
        <v>2.5</v>
      </c>
    </row>
    <row r="1635" spans="1:14">
      <c r="A1635" s="20">
        <v>4310940060901</v>
      </c>
      <c r="B1635" s="18" t="s">
        <v>16</v>
      </c>
      <c r="C1635" s="21">
        <v>20201212</v>
      </c>
      <c r="D1635" s="21">
        <v>610538201209</v>
      </c>
      <c r="E1635" s="21" t="s">
        <v>16</v>
      </c>
      <c r="F1635" s="21">
        <v>20201222</v>
      </c>
      <c r="G1635" s="21" t="s">
        <v>17</v>
      </c>
      <c r="H1635" s="21" t="s">
        <v>33</v>
      </c>
      <c r="I1635" s="21" t="s">
        <v>34</v>
      </c>
      <c r="J1635" s="21">
        <v>3.28</v>
      </c>
      <c r="K1635" s="21" t="s">
        <v>20</v>
      </c>
      <c r="L1635">
        <f t="shared" si="30"/>
        <v>4</v>
      </c>
      <c r="M1635">
        <f>MATCH(H:H,价格表!$B$4:$B$35,0)</f>
        <v>13</v>
      </c>
      <c r="N1635" s="27">
        <f>IF(J1635&lt;=0.3,INDEX(价格表!$B$4:$I$31,M1635,2),IF(AND(J1635&gt;0.3,J1635&lt;=1),INDEX(价格表!$B$4:$I$31,M1635,3),IF(AND(J1635&gt;1,J1635&lt;=2.2),INDEX(价格表!$B$4:$I$31,M1635,4),IF(AND(J1635&gt;2.2,J1635&lt;=3.3),INDEX(价格表!$B$4:$I$31,M1635,5),IF(AND(J1635&gt;3.3,J1635&lt;=4),INDEX(价格表!$B$4:$I$31,M1635,6),IF(AND(J1635&gt;4,J1635&lt;=5.5),INDEX(价格表!$B$4:$I$31,M1635,7),IF(J1635&gt;5.5,2.6+INDEX(价格表!$B$4:$I$31,M1635,8)*L1635)))))))</f>
        <v>2.5</v>
      </c>
    </row>
    <row r="1636" spans="1:14">
      <c r="A1636" s="20">
        <v>4310940065498</v>
      </c>
      <c r="B1636" s="18" t="s">
        <v>16</v>
      </c>
      <c r="C1636" s="21">
        <v>20201212</v>
      </c>
      <c r="D1636" s="21">
        <v>610538201209</v>
      </c>
      <c r="E1636" s="21" t="s">
        <v>16</v>
      </c>
      <c r="F1636" s="21">
        <v>20201222</v>
      </c>
      <c r="G1636" s="21" t="s">
        <v>17</v>
      </c>
      <c r="H1636" s="21" t="s">
        <v>294</v>
      </c>
      <c r="I1636" s="21" t="s">
        <v>295</v>
      </c>
      <c r="J1636" s="21">
        <v>3.28</v>
      </c>
      <c r="K1636" s="21" t="s">
        <v>20</v>
      </c>
      <c r="L1636">
        <f t="shared" si="30"/>
        <v>4</v>
      </c>
      <c r="M1636">
        <f>MATCH(H:H,价格表!$B$4:$B$35,0)</f>
        <v>18</v>
      </c>
      <c r="N1636" s="27">
        <f>IF(J1636&lt;=0.3,INDEX(价格表!$B$4:$I$31,M1636,2),IF(AND(J1636&gt;0.3,J1636&lt;=1),INDEX(价格表!$B$4:$I$31,M1636,3),IF(AND(J1636&gt;1,J1636&lt;=2.2),INDEX(价格表!$B$4:$I$31,M1636,4),IF(AND(J1636&gt;2.2,J1636&lt;=3.3),INDEX(价格表!$B$4:$I$31,M1636,5),IF(AND(J1636&gt;3.3,J1636&lt;=4),INDEX(价格表!$B$4:$I$31,M1636,6),IF(AND(J1636&gt;4,J1636&lt;=5.5),INDEX(价格表!$B$4:$I$31,M1636,7),IF(J1636&gt;5.5,2.6+INDEX(价格表!$B$4:$I$31,M1636,8)*L1636)))))))</f>
        <v>3.6</v>
      </c>
    </row>
    <row r="1637" spans="1:14">
      <c r="A1637" s="20">
        <v>4310940065499</v>
      </c>
      <c r="B1637" s="18" t="s">
        <v>16</v>
      </c>
      <c r="C1637" s="21">
        <v>20201212</v>
      </c>
      <c r="D1637" s="21">
        <v>610538201209</v>
      </c>
      <c r="E1637" s="21" t="s">
        <v>16</v>
      </c>
      <c r="F1637" s="21">
        <v>20201222</v>
      </c>
      <c r="G1637" s="21" t="s">
        <v>17</v>
      </c>
      <c r="H1637" s="21" t="s">
        <v>27</v>
      </c>
      <c r="I1637" s="21" t="s">
        <v>28</v>
      </c>
      <c r="J1637" s="21">
        <v>3.28</v>
      </c>
      <c r="K1637" s="21" t="s">
        <v>20</v>
      </c>
      <c r="L1637">
        <f t="shared" si="30"/>
        <v>4</v>
      </c>
      <c r="M1637">
        <f>MATCH(H:H,价格表!$B$4:$B$35,0)</f>
        <v>3</v>
      </c>
      <c r="N1637" s="27">
        <f>IF(J1637&lt;=0.3,INDEX(价格表!$B$4:$I$31,M1637,2),IF(AND(J1637&gt;0.3,J1637&lt;=1),INDEX(价格表!$B$4:$I$31,M1637,3),IF(AND(J1637&gt;1,J1637&lt;=2.2),INDEX(价格表!$B$4:$I$31,M1637,4),IF(AND(J1637&gt;2.2,J1637&lt;=3.3),INDEX(价格表!$B$4:$I$31,M1637,5),IF(AND(J1637&gt;3.3,J1637&lt;=4),INDEX(价格表!$B$4:$I$31,M1637,6),IF(AND(J1637&gt;4,J1637&lt;=5.5),INDEX(价格表!$B$4:$I$31,M1637,7),IF(J1637&gt;5.5,2.6+INDEX(价格表!$B$4:$I$31,M1637,8)*L1637)))))))</f>
        <v>2.5</v>
      </c>
    </row>
    <row r="1638" spans="1:14">
      <c r="A1638" s="20">
        <v>4310940065501</v>
      </c>
      <c r="B1638" s="18" t="s">
        <v>16</v>
      </c>
      <c r="C1638" s="21">
        <v>20201212</v>
      </c>
      <c r="D1638" s="21">
        <v>610538201209</v>
      </c>
      <c r="E1638" s="21" t="s">
        <v>16</v>
      </c>
      <c r="F1638" s="21">
        <v>20201222</v>
      </c>
      <c r="G1638" s="21" t="s">
        <v>17</v>
      </c>
      <c r="H1638" s="21" t="s">
        <v>45</v>
      </c>
      <c r="I1638" s="21" t="s">
        <v>48</v>
      </c>
      <c r="J1638" s="21">
        <v>3.28</v>
      </c>
      <c r="K1638" s="21" t="s">
        <v>20</v>
      </c>
      <c r="L1638">
        <f t="shared" si="30"/>
        <v>4</v>
      </c>
      <c r="M1638">
        <f>MATCH(H:H,价格表!$B$4:$B$35,0)</f>
        <v>9</v>
      </c>
      <c r="N1638" s="27">
        <f>IF(J1638&lt;=0.3,INDEX(价格表!$B$4:$I$31,M1638,2),IF(AND(J1638&gt;0.3,J1638&lt;=1),INDEX(价格表!$B$4:$I$31,M1638,3),IF(AND(J1638&gt;1,J1638&lt;=2.2),INDEX(价格表!$B$4:$I$31,M1638,4),IF(AND(J1638&gt;2.2,J1638&lt;=3.3),INDEX(价格表!$B$4:$I$31,M1638,5),IF(AND(J1638&gt;3.3,J1638&lt;=4),INDEX(价格表!$B$4:$I$31,M1638,6),IF(AND(J1638&gt;4,J1638&lt;=5.5),INDEX(价格表!$B$4:$I$31,M1638,7),IF(J1638&gt;5.5,2.6+INDEX(价格表!$B$4:$I$31,M1638,8)*L1638)))))))</f>
        <v>2.5</v>
      </c>
    </row>
    <row r="1639" spans="1:14">
      <c r="A1639" s="20">
        <v>4310940065503</v>
      </c>
      <c r="B1639" s="18" t="s">
        <v>16</v>
      </c>
      <c r="C1639" s="21">
        <v>20201212</v>
      </c>
      <c r="D1639" s="21">
        <v>610538201209</v>
      </c>
      <c r="E1639" s="21" t="s">
        <v>16</v>
      </c>
      <c r="F1639" s="21">
        <v>20201222</v>
      </c>
      <c r="G1639" s="21" t="s">
        <v>17</v>
      </c>
      <c r="H1639" s="21" t="s">
        <v>82</v>
      </c>
      <c r="I1639" s="21" t="s">
        <v>83</v>
      </c>
      <c r="J1639" s="21">
        <v>3.28</v>
      </c>
      <c r="K1639" s="21" t="s">
        <v>20</v>
      </c>
      <c r="L1639">
        <f t="shared" si="30"/>
        <v>4</v>
      </c>
      <c r="M1639">
        <f>MATCH(H:H,价格表!$B$4:$B$35,0)</f>
        <v>2</v>
      </c>
      <c r="N1639" s="27">
        <f>IF(J1639&lt;=0.3,INDEX(价格表!$B$4:$I$31,M1639,2),IF(AND(J1639&gt;0.3,J1639&lt;=1),INDEX(价格表!$B$4:$I$31,M1639,3),IF(AND(J1639&gt;1,J1639&lt;=2.2),INDEX(价格表!$B$4:$I$31,M1639,4),IF(AND(J1639&gt;2.2,J1639&lt;=3.3),INDEX(价格表!$B$4:$I$31,M1639,5),IF(AND(J1639&gt;3.3,J1639&lt;=4),INDEX(价格表!$B$4:$I$31,M1639,6),IF(AND(J1639&gt;4,J1639&lt;=5.5),INDEX(价格表!$B$4:$I$31,M1639,7),IF(J1639&gt;5.5,2.6+INDEX(价格表!$B$4:$I$31,M1639,8)*L1639)))))))</f>
        <v>2.5</v>
      </c>
    </row>
    <row r="1640" spans="1:14">
      <c r="A1640" s="20">
        <v>4310940065504</v>
      </c>
      <c r="B1640" s="18" t="s">
        <v>16</v>
      </c>
      <c r="C1640" s="21">
        <v>20201212</v>
      </c>
      <c r="D1640" s="21">
        <v>610538201209</v>
      </c>
      <c r="E1640" s="21" t="s">
        <v>16</v>
      </c>
      <c r="F1640" s="21">
        <v>20201222</v>
      </c>
      <c r="G1640" s="21" t="s">
        <v>17</v>
      </c>
      <c r="H1640" s="21" t="s">
        <v>68</v>
      </c>
      <c r="I1640" s="21" t="s">
        <v>69</v>
      </c>
      <c r="J1640" s="21">
        <v>3.28</v>
      </c>
      <c r="K1640" s="21" t="s">
        <v>20</v>
      </c>
      <c r="L1640">
        <f t="shared" si="30"/>
        <v>4</v>
      </c>
      <c r="M1640">
        <f>MATCH(H:H,价格表!$B$4:$B$35,0)</f>
        <v>5</v>
      </c>
      <c r="N1640" s="27">
        <f>IF(J1640&lt;=0.3,INDEX(价格表!$B$4:$I$31,M1640,2),IF(AND(J1640&gt;0.3,J1640&lt;=1),INDEX(价格表!$B$4:$I$31,M1640,3),IF(AND(J1640&gt;1,J1640&lt;=2.2),INDEX(价格表!$B$4:$I$31,M1640,4),IF(AND(J1640&gt;2.2,J1640&lt;=3.3),INDEX(价格表!$B$4:$I$31,M1640,5),IF(AND(J1640&gt;3.3,J1640&lt;=4),INDEX(价格表!$B$4:$I$31,M1640,6),IF(AND(J1640&gt;4,J1640&lt;=5.5),INDEX(价格表!$B$4:$I$31,M1640,7),IF(J1640&gt;5.5,2.6+INDEX(价格表!$B$4:$I$31,M1640,8)*L1640)))))))</f>
        <v>2.5</v>
      </c>
    </row>
    <row r="1641" spans="1:14">
      <c r="A1641" s="20">
        <v>4310940065531</v>
      </c>
      <c r="B1641" s="18" t="s">
        <v>16</v>
      </c>
      <c r="C1641" s="21">
        <v>20201212</v>
      </c>
      <c r="D1641" s="21">
        <v>610538201209</v>
      </c>
      <c r="E1641" s="21" t="s">
        <v>16</v>
      </c>
      <c r="F1641" s="21">
        <v>20201222</v>
      </c>
      <c r="G1641" s="21" t="s">
        <v>17</v>
      </c>
      <c r="H1641" s="21" t="s">
        <v>30</v>
      </c>
      <c r="I1641" s="21" t="s">
        <v>336</v>
      </c>
      <c r="J1641" s="21">
        <v>3.28</v>
      </c>
      <c r="K1641" s="21" t="s">
        <v>20</v>
      </c>
      <c r="L1641">
        <f t="shared" si="30"/>
        <v>4</v>
      </c>
      <c r="M1641">
        <f>MATCH(H:H,价格表!$B$4:$B$35,0)</f>
        <v>16</v>
      </c>
      <c r="N1641" s="27">
        <f>IF(J1641&lt;=0.3,INDEX(价格表!$B$4:$I$31,M1641,2),IF(AND(J1641&gt;0.3,J1641&lt;=1),INDEX(价格表!$B$4:$I$31,M1641,3),IF(AND(J1641&gt;1,J1641&lt;=2.2),INDEX(价格表!$B$4:$I$31,M1641,4),IF(AND(J1641&gt;2.2,J1641&lt;=3.3),INDEX(价格表!$B$4:$I$31,M1641,5),IF(AND(J1641&gt;3.3,J1641&lt;=4),INDEX(价格表!$B$4:$I$31,M1641,6),IF(AND(J1641&gt;4,J1641&lt;=5.5),INDEX(价格表!$B$4:$I$31,M1641,7),IF(J1641&gt;5.5,2.6+INDEX(价格表!$B$4:$I$31,M1641,8)*L1641)))))))</f>
        <v>2.5</v>
      </c>
    </row>
    <row r="1642" spans="1:14">
      <c r="A1642" s="20">
        <v>4310940065532</v>
      </c>
      <c r="B1642" s="18" t="s">
        <v>16</v>
      </c>
      <c r="C1642" s="21">
        <v>20201212</v>
      </c>
      <c r="D1642" s="21">
        <v>610538201209</v>
      </c>
      <c r="E1642" s="21" t="s">
        <v>16</v>
      </c>
      <c r="F1642" s="21">
        <v>20201222</v>
      </c>
      <c r="G1642" s="21" t="s">
        <v>17</v>
      </c>
      <c r="H1642" s="21" t="s">
        <v>35</v>
      </c>
      <c r="I1642" s="21" t="s">
        <v>135</v>
      </c>
      <c r="J1642" s="21">
        <v>3.28</v>
      </c>
      <c r="K1642" s="21" t="s">
        <v>20</v>
      </c>
      <c r="L1642">
        <f t="shared" si="30"/>
        <v>4</v>
      </c>
      <c r="M1642">
        <f>MATCH(H:H,价格表!$B$4:$B$35,0)</f>
        <v>22</v>
      </c>
      <c r="N1642" s="27">
        <f>IF(J1642&lt;=0.3,INDEX(价格表!$B$4:$I$31,M1642,2),IF(AND(J1642&gt;0.3,J1642&lt;=1),INDEX(价格表!$B$4:$I$31,M1642,3),IF(AND(J1642&gt;1,J1642&lt;=2.2),INDEX(价格表!$B$4:$I$31,M1642,4),IF(AND(J1642&gt;2.2,J1642&lt;=3.3),INDEX(价格表!$B$4:$I$31,M1642,5),IF(AND(J1642&gt;3.3,J1642&lt;=4),INDEX(价格表!$B$4:$I$31,M1642,6),IF(AND(J1642&gt;4,J1642&lt;=5.5),INDEX(价格表!$B$4:$I$31,M1642,7),IF(J1642&gt;5.5,2.6+INDEX(价格表!$B$4:$I$31,M1642,8)*L1642)))))))</f>
        <v>2.5</v>
      </c>
    </row>
    <row r="1643" spans="1:14">
      <c r="A1643" s="20">
        <v>4310940065533</v>
      </c>
      <c r="B1643" s="18" t="s">
        <v>16</v>
      </c>
      <c r="C1643" s="21">
        <v>20201212</v>
      </c>
      <c r="D1643" s="21">
        <v>610538201209</v>
      </c>
      <c r="E1643" s="21" t="s">
        <v>16</v>
      </c>
      <c r="F1643" s="21">
        <v>20201222</v>
      </c>
      <c r="G1643" s="21" t="s">
        <v>17</v>
      </c>
      <c r="H1643" s="21" t="s">
        <v>21</v>
      </c>
      <c r="I1643" s="21" t="s">
        <v>205</v>
      </c>
      <c r="J1643" s="21">
        <v>3.28</v>
      </c>
      <c r="K1643" s="21" t="s">
        <v>20</v>
      </c>
      <c r="L1643">
        <f t="shared" si="30"/>
        <v>4</v>
      </c>
      <c r="M1643">
        <f>MATCH(H:H,价格表!$B$4:$B$35,0)</f>
        <v>20</v>
      </c>
      <c r="N1643" s="27">
        <f>IF(J1643&lt;=0.3,INDEX(价格表!$B$4:$I$31,M1643,2),IF(AND(J1643&gt;0.3,J1643&lt;=1),INDEX(价格表!$B$4:$I$31,M1643,3),IF(AND(J1643&gt;1,J1643&lt;=2.2),INDEX(价格表!$B$4:$I$31,M1643,4),IF(AND(J1643&gt;2.2,J1643&lt;=3.3),INDEX(价格表!$B$4:$I$31,M1643,5),IF(AND(J1643&gt;3.3,J1643&lt;=4),INDEX(价格表!$B$4:$I$31,M1643,6),IF(AND(J1643&gt;4,J1643&lt;=5.5),INDEX(价格表!$B$4:$I$31,M1643,7),IF(J1643&gt;5.5,2.6+INDEX(价格表!$B$4:$I$31,M1643,8)*L1643)))))))</f>
        <v>2.5</v>
      </c>
    </row>
    <row r="1644" spans="1:14">
      <c r="A1644" s="20">
        <v>4310940065536</v>
      </c>
      <c r="B1644" s="18" t="s">
        <v>16</v>
      </c>
      <c r="C1644" s="21">
        <v>20201212</v>
      </c>
      <c r="D1644" s="21">
        <v>610538201209</v>
      </c>
      <c r="E1644" s="21" t="s">
        <v>16</v>
      </c>
      <c r="F1644" s="21">
        <v>20201222</v>
      </c>
      <c r="G1644" s="21" t="s">
        <v>17</v>
      </c>
      <c r="H1644" s="21" t="s">
        <v>23</v>
      </c>
      <c r="I1644" s="21" t="s">
        <v>99</v>
      </c>
      <c r="J1644" s="21">
        <v>3.28</v>
      </c>
      <c r="K1644" s="21" t="s">
        <v>20</v>
      </c>
      <c r="L1644">
        <f t="shared" si="30"/>
        <v>4</v>
      </c>
      <c r="M1644">
        <f>MATCH(H:H,价格表!$B$4:$B$35,0)</f>
        <v>15</v>
      </c>
      <c r="N1644" s="27">
        <f>IF(J1644&lt;=0.3,INDEX(价格表!$B$4:$I$31,M1644,2),IF(AND(J1644&gt;0.3,J1644&lt;=1),INDEX(价格表!$B$4:$I$31,M1644,3),IF(AND(J1644&gt;1,J1644&lt;=2.2),INDEX(价格表!$B$4:$I$31,M1644,4),IF(AND(J1644&gt;2.2,J1644&lt;=3.3),INDEX(价格表!$B$4:$I$31,M1644,5),IF(AND(J1644&gt;3.3,J1644&lt;=4),INDEX(价格表!$B$4:$I$31,M1644,6),IF(AND(J1644&gt;4,J1644&lt;=5.5),INDEX(价格表!$B$4:$I$31,M1644,7),IF(J1644&gt;5.5,2.6+INDEX(价格表!$B$4:$I$31,M1644,8)*L1644)))))))</f>
        <v>2.5</v>
      </c>
    </row>
    <row r="1645" spans="1:14">
      <c r="A1645" s="20">
        <v>4310940065537</v>
      </c>
      <c r="B1645" s="18" t="s">
        <v>16</v>
      </c>
      <c r="C1645" s="21">
        <v>20201212</v>
      </c>
      <c r="D1645" s="21">
        <v>610538201209</v>
      </c>
      <c r="E1645" s="21" t="s">
        <v>16</v>
      </c>
      <c r="F1645" s="21">
        <v>20201222</v>
      </c>
      <c r="G1645" s="21" t="s">
        <v>17</v>
      </c>
      <c r="H1645" s="21" t="s">
        <v>50</v>
      </c>
      <c r="I1645" s="21" t="s">
        <v>177</v>
      </c>
      <c r="J1645" s="21">
        <v>3.28</v>
      </c>
      <c r="K1645" s="21" t="s">
        <v>20</v>
      </c>
      <c r="L1645">
        <f t="shared" si="30"/>
        <v>4</v>
      </c>
      <c r="M1645">
        <f>MATCH(H:H,价格表!$B$4:$B$35,0)</f>
        <v>4</v>
      </c>
      <c r="N1645" s="27">
        <f>IF(J1645&lt;=0.3,INDEX(价格表!$B$4:$I$31,M1645,2),IF(AND(J1645&gt;0.3,J1645&lt;=1),INDEX(价格表!$B$4:$I$31,M1645,3),IF(AND(J1645&gt;1,J1645&lt;=2.2),INDEX(价格表!$B$4:$I$31,M1645,4),IF(AND(J1645&gt;2.2,J1645&lt;=3.3),INDEX(价格表!$B$4:$I$31,M1645,5),IF(AND(J1645&gt;3.3,J1645&lt;=4),INDEX(价格表!$B$4:$I$31,M1645,6),IF(AND(J1645&gt;4,J1645&lt;=5.5),INDEX(价格表!$B$4:$I$31,M1645,7),IF(J1645&gt;5.5,2.6+INDEX(价格表!$B$4:$I$31,M1645,8)*L1645)))))))</f>
        <v>2.5</v>
      </c>
    </row>
    <row r="1646" spans="1:14">
      <c r="A1646" s="20">
        <v>4310940067555</v>
      </c>
      <c r="B1646" s="18" t="s">
        <v>16</v>
      </c>
      <c r="C1646" s="21">
        <v>20201212</v>
      </c>
      <c r="D1646" s="21">
        <v>610538201209</v>
      </c>
      <c r="E1646" s="21" t="s">
        <v>16</v>
      </c>
      <c r="F1646" s="21">
        <v>20201222</v>
      </c>
      <c r="G1646" s="21" t="s">
        <v>17</v>
      </c>
      <c r="H1646" s="21" t="s">
        <v>88</v>
      </c>
      <c r="I1646" s="21" t="s">
        <v>250</v>
      </c>
      <c r="J1646" s="21">
        <v>3.28</v>
      </c>
      <c r="K1646" s="21" t="s">
        <v>20</v>
      </c>
      <c r="L1646">
        <f t="shared" si="30"/>
        <v>4</v>
      </c>
      <c r="M1646">
        <f>MATCH(H:H,价格表!$B$4:$B$35,0)</f>
        <v>19</v>
      </c>
      <c r="N1646" s="27">
        <f>IF(J1646&lt;=0.3,INDEX(价格表!$B$4:$I$31,M1646,2),IF(AND(J1646&gt;0.3,J1646&lt;=1),INDEX(价格表!$B$4:$I$31,M1646,3),IF(AND(J1646&gt;1,J1646&lt;=2.2),INDEX(价格表!$B$4:$I$31,M1646,4),IF(AND(J1646&gt;2.2,J1646&lt;=3.3),INDEX(价格表!$B$4:$I$31,M1646,5),IF(AND(J1646&gt;3.3,J1646&lt;=4),INDEX(价格表!$B$4:$I$31,M1646,6),IF(AND(J1646&gt;4,J1646&lt;=5.5),INDEX(价格表!$B$4:$I$31,M1646,7),IF(J1646&gt;5.5,2.6+INDEX(价格表!$B$4:$I$31,M1646,8)*L1646)))))))</f>
        <v>2.5</v>
      </c>
    </row>
    <row r="1647" spans="1:14">
      <c r="A1647" s="20">
        <v>4310940067556</v>
      </c>
      <c r="B1647" s="18" t="s">
        <v>16</v>
      </c>
      <c r="C1647" s="21">
        <v>20201212</v>
      </c>
      <c r="D1647" s="21">
        <v>610538201209</v>
      </c>
      <c r="E1647" s="21" t="s">
        <v>16</v>
      </c>
      <c r="F1647" s="21">
        <v>20201222</v>
      </c>
      <c r="G1647" s="21" t="s">
        <v>17</v>
      </c>
      <c r="H1647" s="21" t="s">
        <v>88</v>
      </c>
      <c r="I1647" s="21" t="s">
        <v>110</v>
      </c>
      <c r="J1647" s="21">
        <v>3.28</v>
      </c>
      <c r="K1647" s="21" t="s">
        <v>20</v>
      </c>
      <c r="L1647">
        <f t="shared" si="30"/>
        <v>4</v>
      </c>
      <c r="M1647">
        <f>MATCH(H:H,价格表!$B$4:$B$35,0)</f>
        <v>19</v>
      </c>
      <c r="N1647" s="27">
        <f>IF(J1647&lt;=0.3,INDEX(价格表!$B$4:$I$31,M1647,2),IF(AND(J1647&gt;0.3,J1647&lt;=1),INDEX(价格表!$B$4:$I$31,M1647,3),IF(AND(J1647&gt;1,J1647&lt;=2.2),INDEX(价格表!$B$4:$I$31,M1647,4),IF(AND(J1647&gt;2.2,J1647&lt;=3.3),INDEX(价格表!$B$4:$I$31,M1647,5),IF(AND(J1647&gt;3.3,J1647&lt;=4),INDEX(价格表!$B$4:$I$31,M1647,6),IF(AND(J1647&gt;4,J1647&lt;=5.5),INDEX(价格表!$B$4:$I$31,M1647,7),IF(J1647&gt;5.5,2.6+INDEX(价格表!$B$4:$I$31,M1647,8)*L1647)))))))</f>
        <v>2.5</v>
      </c>
    </row>
    <row r="1648" spans="1:14">
      <c r="A1648" s="20">
        <v>4310940067558</v>
      </c>
      <c r="B1648" s="18" t="s">
        <v>16</v>
      </c>
      <c r="C1648" s="21">
        <v>20201212</v>
      </c>
      <c r="D1648" s="21">
        <v>610538201209</v>
      </c>
      <c r="E1648" s="21" t="s">
        <v>16</v>
      </c>
      <c r="F1648" s="21">
        <v>20201222</v>
      </c>
      <c r="G1648" s="21" t="s">
        <v>17</v>
      </c>
      <c r="H1648" s="21" t="s">
        <v>21</v>
      </c>
      <c r="I1648" s="21" t="s">
        <v>204</v>
      </c>
      <c r="J1648" s="21">
        <v>3.28</v>
      </c>
      <c r="K1648" s="21" t="s">
        <v>20</v>
      </c>
      <c r="L1648">
        <f t="shared" si="30"/>
        <v>4</v>
      </c>
      <c r="M1648">
        <f>MATCH(H:H,价格表!$B$4:$B$35,0)</f>
        <v>20</v>
      </c>
      <c r="N1648" s="27">
        <f>IF(J1648&lt;=0.3,INDEX(价格表!$B$4:$I$31,M1648,2),IF(AND(J1648&gt;0.3,J1648&lt;=1),INDEX(价格表!$B$4:$I$31,M1648,3),IF(AND(J1648&gt;1,J1648&lt;=2.2),INDEX(价格表!$B$4:$I$31,M1648,4),IF(AND(J1648&gt;2.2,J1648&lt;=3.3),INDEX(价格表!$B$4:$I$31,M1648,5),IF(AND(J1648&gt;3.3,J1648&lt;=4),INDEX(价格表!$B$4:$I$31,M1648,6),IF(AND(J1648&gt;4,J1648&lt;=5.5),INDEX(价格表!$B$4:$I$31,M1648,7),IF(J1648&gt;5.5,2.6+INDEX(价格表!$B$4:$I$31,M1648,8)*L1648)))))))</f>
        <v>2.5</v>
      </c>
    </row>
    <row r="1649" spans="1:14">
      <c r="A1649" s="20">
        <v>4310940067559</v>
      </c>
      <c r="B1649" s="18" t="s">
        <v>16</v>
      </c>
      <c r="C1649" s="21">
        <v>20201212</v>
      </c>
      <c r="D1649" s="21">
        <v>610538201209</v>
      </c>
      <c r="E1649" s="21" t="s">
        <v>16</v>
      </c>
      <c r="F1649" s="21">
        <v>20201222</v>
      </c>
      <c r="G1649" s="21" t="s">
        <v>17</v>
      </c>
      <c r="H1649" s="21" t="s">
        <v>305</v>
      </c>
      <c r="I1649" s="21" t="s">
        <v>316</v>
      </c>
      <c r="J1649" s="21">
        <v>3.28</v>
      </c>
      <c r="K1649" s="21" t="s">
        <v>20</v>
      </c>
      <c r="L1649">
        <f t="shared" si="30"/>
        <v>4</v>
      </c>
      <c r="M1649">
        <f>MATCH(H:H,价格表!$B$4:$B$35,0)</f>
        <v>26</v>
      </c>
      <c r="N1649" s="27">
        <f>IF(J1649&lt;=0.3,INDEX(价格表!$B$4:$I$31,M1649,2),IF(AND(J1649&gt;0.3,J1649&lt;=1),INDEX(价格表!$B$4:$I$31,M1649,3),IF(AND(J1649&gt;1,J1649&lt;=2.2),INDEX(价格表!$B$4:$I$31,M1649,4),IF(AND(J1649&gt;2.2,J1649&lt;=3.3),INDEX(价格表!$B$4:$I$31,M1649,5),IF(AND(J1649&gt;3.3,J1649&lt;=4),INDEX(价格表!$B$4:$I$31,M1649,6),IF(AND(J1649&gt;4,J1649&lt;=5.5),INDEX(价格表!$B$4:$I$31,M1649,7),IF(J1649&gt;5.5,2.6+INDEX(价格表!$B$4:$I$31,M1649,8)*L1649)))))))</f>
        <v>2.5</v>
      </c>
    </row>
    <row r="1650" spans="1:14">
      <c r="A1650" s="20">
        <v>4310940067561</v>
      </c>
      <c r="B1650" s="18" t="s">
        <v>16</v>
      </c>
      <c r="C1650" s="21">
        <v>20201212</v>
      </c>
      <c r="D1650" s="21">
        <v>610538201209</v>
      </c>
      <c r="E1650" s="21" t="s">
        <v>16</v>
      </c>
      <c r="F1650" s="21">
        <v>20201222</v>
      </c>
      <c r="G1650" s="21" t="s">
        <v>17</v>
      </c>
      <c r="H1650" s="21" t="s">
        <v>27</v>
      </c>
      <c r="I1650" s="21" t="s">
        <v>126</v>
      </c>
      <c r="J1650" s="21">
        <v>3.28</v>
      </c>
      <c r="K1650" s="21" t="s">
        <v>20</v>
      </c>
      <c r="L1650">
        <f t="shared" si="30"/>
        <v>4</v>
      </c>
      <c r="M1650">
        <f>MATCH(H:H,价格表!$B$4:$B$35,0)</f>
        <v>3</v>
      </c>
      <c r="N1650" s="27">
        <f>IF(J1650&lt;=0.3,INDEX(价格表!$B$4:$I$31,M1650,2),IF(AND(J1650&gt;0.3,J1650&lt;=1),INDEX(价格表!$B$4:$I$31,M1650,3),IF(AND(J1650&gt;1,J1650&lt;=2.2),INDEX(价格表!$B$4:$I$31,M1650,4),IF(AND(J1650&gt;2.2,J1650&lt;=3.3),INDEX(价格表!$B$4:$I$31,M1650,5),IF(AND(J1650&gt;3.3,J1650&lt;=4),INDEX(价格表!$B$4:$I$31,M1650,6),IF(AND(J1650&gt;4,J1650&lt;=5.5),INDEX(价格表!$B$4:$I$31,M1650,7),IF(J1650&gt;5.5,2.6+INDEX(价格表!$B$4:$I$31,M1650,8)*L1650)))))))</f>
        <v>2.5</v>
      </c>
    </row>
    <row r="1651" spans="1:14">
      <c r="A1651" s="20">
        <v>4310940067592</v>
      </c>
      <c r="B1651" s="18" t="s">
        <v>16</v>
      </c>
      <c r="C1651" s="21">
        <v>20201212</v>
      </c>
      <c r="D1651" s="21">
        <v>610538201209</v>
      </c>
      <c r="E1651" s="21" t="s">
        <v>16</v>
      </c>
      <c r="F1651" s="21">
        <v>20201222</v>
      </c>
      <c r="G1651" s="21" t="s">
        <v>17</v>
      </c>
      <c r="H1651" s="21" t="s">
        <v>21</v>
      </c>
      <c r="I1651" s="21" t="s">
        <v>201</v>
      </c>
      <c r="J1651" s="21">
        <v>3.28</v>
      </c>
      <c r="K1651" s="21" t="s">
        <v>20</v>
      </c>
      <c r="L1651">
        <f t="shared" si="30"/>
        <v>4</v>
      </c>
      <c r="M1651">
        <f>MATCH(H:H,价格表!$B$4:$B$35,0)</f>
        <v>20</v>
      </c>
      <c r="N1651" s="27">
        <f>IF(J1651&lt;=0.3,INDEX(价格表!$B$4:$I$31,M1651,2),IF(AND(J1651&gt;0.3,J1651&lt;=1),INDEX(价格表!$B$4:$I$31,M1651,3),IF(AND(J1651&gt;1,J1651&lt;=2.2),INDEX(价格表!$B$4:$I$31,M1651,4),IF(AND(J1651&gt;2.2,J1651&lt;=3.3),INDEX(价格表!$B$4:$I$31,M1651,5),IF(AND(J1651&gt;3.3,J1651&lt;=4),INDEX(价格表!$B$4:$I$31,M1651,6),IF(AND(J1651&gt;4,J1651&lt;=5.5),INDEX(价格表!$B$4:$I$31,M1651,7),IF(J1651&gt;5.5,2.6+INDEX(价格表!$B$4:$I$31,M1651,8)*L1651)))))))</f>
        <v>2.5</v>
      </c>
    </row>
    <row r="1652" spans="1:14">
      <c r="A1652" s="20">
        <v>4310940067595</v>
      </c>
      <c r="B1652" s="18" t="s">
        <v>16</v>
      </c>
      <c r="C1652" s="21">
        <v>20201212</v>
      </c>
      <c r="D1652" s="21">
        <v>610538201209</v>
      </c>
      <c r="E1652" s="21" t="s">
        <v>16</v>
      </c>
      <c r="F1652" s="21">
        <v>20201222</v>
      </c>
      <c r="G1652" s="21" t="s">
        <v>17</v>
      </c>
      <c r="H1652" s="21" t="s">
        <v>35</v>
      </c>
      <c r="I1652" s="21" t="s">
        <v>253</v>
      </c>
      <c r="J1652" s="21">
        <v>3.28</v>
      </c>
      <c r="K1652" s="21" t="s">
        <v>20</v>
      </c>
      <c r="L1652">
        <f t="shared" si="30"/>
        <v>4</v>
      </c>
      <c r="M1652">
        <f>MATCH(H:H,价格表!$B$4:$B$35,0)</f>
        <v>22</v>
      </c>
      <c r="N1652" s="27">
        <f>IF(J1652&lt;=0.3,INDEX(价格表!$B$4:$I$31,M1652,2),IF(AND(J1652&gt;0.3,J1652&lt;=1),INDEX(价格表!$B$4:$I$31,M1652,3),IF(AND(J1652&gt;1,J1652&lt;=2.2),INDEX(价格表!$B$4:$I$31,M1652,4),IF(AND(J1652&gt;2.2,J1652&lt;=3.3),INDEX(价格表!$B$4:$I$31,M1652,5),IF(AND(J1652&gt;3.3,J1652&lt;=4),INDEX(价格表!$B$4:$I$31,M1652,6),IF(AND(J1652&gt;4,J1652&lt;=5.5),INDEX(价格表!$B$4:$I$31,M1652,7),IF(J1652&gt;5.5,2.6+INDEX(价格表!$B$4:$I$31,M1652,8)*L1652)))))))</f>
        <v>2.5</v>
      </c>
    </row>
    <row r="1653" spans="1:14">
      <c r="A1653" s="20">
        <v>4310940067601</v>
      </c>
      <c r="B1653" s="18" t="s">
        <v>16</v>
      </c>
      <c r="C1653" s="21">
        <v>20201212</v>
      </c>
      <c r="D1653" s="21">
        <v>610538201209</v>
      </c>
      <c r="E1653" s="21" t="s">
        <v>16</v>
      </c>
      <c r="F1653" s="21">
        <v>20201222</v>
      </c>
      <c r="G1653" s="21" t="s">
        <v>17</v>
      </c>
      <c r="H1653" s="21" t="s">
        <v>23</v>
      </c>
      <c r="I1653" s="21" t="s">
        <v>225</v>
      </c>
      <c r="J1653" s="21">
        <v>3.28</v>
      </c>
      <c r="K1653" s="21" t="s">
        <v>20</v>
      </c>
      <c r="L1653">
        <f t="shared" si="30"/>
        <v>4</v>
      </c>
      <c r="M1653">
        <f>MATCH(H:H,价格表!$B$4:$B$35,0)</f>
        <v>15</v>
      </c>
      <c r="N1653" s="27">
        <f>IF(J1653&lt;=0.3,INDEX(价格表!$B$4:$I$31,M1653,2),IF(AND(J1653&gt;0.3,J1653&lt;=1),INDEX(价格表!$B$4:$I$31,M1653,3),IF(AND(J1653&gt;1,J1653&lt;=2.2),INDEX(价格表!$B$4:$I$31,M1653,4),IF(AND(J1653&gt;2.2,J1653&lt;=3.3),INDEX(价格表!$B$4:$I$31,M1653,5),IF(AND(J1653&gt;3.3,J1653&lt;=4),INDEX(价格表!$B$4:$I$31,M1653,6),IF(AND(J1653&gt;4,J1653&lt;=5.5),INDEX(价格表!$B$4:$I$31,M1653,7),IF(J1653&gt;5.5,2.6+INDEX(价格表!$B$4:$I$31,M1653,8)*L1653)))))))</f>
        <v>2.5</v>
      </c>
    </row>
    <row r="1654" spans="1:14">
      <c r="A1654" s="20">
        <v>4310940095279</v>
      </c>
      <c r="B1654" s="18" t="s">
        <v>16</v>
      </c>
      <c r="C1654" s="21">
        <v>20201212</v>
      </c>
      <c r="D1654" s="21">
        <v>610538201209</v>
      </c>
      <c r="E1654" s="21" t="s">
        <v>16</v>
      </c>
      <c r="F1654" s="21">
        <v>20201222</v>
      </c>
      <c r="G1654" s="21" t="s">
        <v>17</v>
      </c>
      <c r="H1654" s="21" t="s">
        <v>45</v>
      </c>
      <c r="I1654" s="21" t="s">
        <v>48</v>
      </c>
      <c r="J1654" s="21">
        <v>3.28</v>
      </c>
      <c r="K1654" s="21" t="s">
        <v>20</v>
      </c>
      <c r="L1654">
        <f t="shared" si="30"/>
        <v>4</v>
      </c>
      <c r="M1654">
        <f>MATCH(H:H,价格表!$B$4:$B$35,0)</f>
        <v>9</v>
      </c>
      <c r="N1654" s="27">
        <f>IF(J1654&lt;=0.3,INDEX(价格表!$B$4:$I$31,M1654,2),IF(AND(J1654&gt;0.3,J1654&lt;=1),INDEX(价格表!$B$4:$I$31,M1654,3),IF(AND(J1654&gt;1,J1654&lt;=2.2),INDEX(价格表!$B$4:$I$31,M1654,4),IF(AND(J1654&gt;2.2,J1654&lt;=3.3),INDEX(价格表!$B$4:$I$31,M1654,5),IF(AND(J1654&gt;3.3,J1654&lt;=4),INDEX(价格表!$B$4:$I$31,M1654,6),IF(AND(J1654&gt;4,J1654&lt;=5.5),INDEX(价格表!$B$4:$I$31,M1654,7),IF(J1654&gt;5.5,2.6+INDEX(价格表!$B$4:$I$31,M1654,8)*L1654)))))))</f>
        <v>2.5</v>
      </c>
    </row>
    <row r="1655" spans="1:14">
      <c r="A1655" s="20">
        <v>4310940095281</v>
      </c>
      <c r="B1655" s="18" t="s">
        <v>16</v>
      </c>
      <c r="C1655" s="21">
        <v>20201212</v>
      </c>
      <c r="D1655" s="21">
        <v>610538201209</v>
      </c>
      <c r="E1655" s="21" t="s">
        <v>16</v>
      </c>
      <c r="F1655" s="21">
        <v>20201222</v>
      </c>
      <c r="G1655" s="21" t="s">
        <v>17</v>
      </c>
      <c r="H1655" s="21" t="s">
        <v>45</v>
      </c>
      <c r="I1655" s="21" t="s">
        <v>172</v>
      </c>
      <c r="J1655" s="21">
        <v>3.28</v>
      </c>
      <c r="K1655" s="21" t="s">
        <v>20</v>
      </c>
      <c r="L1655">
        <f t="shared" si="30"/>
        <v>4</v>
      </c>
      <c r="M1655">
        <f>MATCH(H:H,价格表!$B$4:$B$35,0)</f>
        <v>9</v>
      </c>
      <c r="N1655" s="27">
        <f>IF(J1655&lt;=0.3,INDEX(价格表!$B$4:$I$31,M1655,2),IF(AND(J1655&gt;0.3,J1655&lt;=1),INDEX(价格表!$B$4:$I$31,M1655,3),IF(AND(J1655&gt;1,J1655&lt;=2.2),INDEX(价格表!$B$4:$I$31,M1655,4),IF(AND(J1655&gt;2.2,J1655&lt;=3.3),INDEX(价格表!$B$4:$I$31,M1655,5),IF(AND(J1655&gt;3.3,J1655&lt;=4),INDEX(价格表!$B$4:$I$31,M1655,6),IF(AND(J1655&gt;4,J1655&lt;=5.5),INDEX(价格表!$B$4:$I$31,M1655,7),IF(J1655&gt;5.5,2.6+INDEX(价格表!$B$4:$I$31,M1655,8)*L1655)))))))</f>
        <v>2.5</v>
      </c>
    </row>
    <row r="1656" spans="1:14">
      <c r="A1656" s="20">
        <v>4310940095283</v>
      </c>
      <c r="B1656" s="18" t="s">
        <v>16</v>
      </c>
      <c r="C1656" s="21">
        <v>20201212</v>
      </c>
      <c r="D1656" s="21">
        <v>610538201209</v>
      </c>
      <c r="E1656" s="21" t="s">
        <v>16</v>
      </c>
      <c r="F1656" s="21">
        <v>20201222</v>
      </c>
      <c r="G1656" s="21" t="s">
        <v>17</v>
      </c>
      <c r="H1656" s="21" t="s">
        <v>82</v>
      </c>
      <c r="I1656" s="21" t="s">
        <v>83</v>
      </c>
      <c r="J1656" s="21">
        <v>3.28</v>
      </c>
      <c r="K1656" s="21" t="s">
        <v>20</v>
      </c>
      <c r="L1656">
        <f t="shared" si="30"/>
        <v>4</v>
      </c>
      <c r="M1656">
        <f>MATCH(H:H,价格表!$B$4:$B$35,0)</f>
        <v>2</v>
      </c>
      <c r="N1656" s="27">
        <f>IF(J1656&lt;=0.3,INDEX(价格表!$B$4:$I$31,M1656,2),IF(AND(J1656&gt;0.3,J1656&lt;=1),INDEX(价格表!$B$4:$I$31,M1656,3),IF(AND(J1656&gt;1,J1656&lt;=2.2),INDEX(价格表!$B$4:$I$31,M1656,4),IF(AND(J1656&gt;2.2,J1656&lt;=3.3),INDEX(价格表!$B$4:$I$31,M1656,5),IF(AND(J1656&gt;3.3,J1656&lt;=4),INDEX(价格表!$B$4:$I$31,M1656,6),IF(AND(J1656&gt;4,J1656&lt;=5.5),INDEX(价格表!$B$4:$I$31,M1656,7),IF(J1656&gt;5.5,2.6+INDEX(价格表!$B$4:$I$31,M1656,8)*L1656)))))))</f>
        <v>2.5</v>
      </c>
    </row>
    <row r="1657" spans="1:14">
      <c r="A1657" s="20">
        <v>4310940095286</v>
      </c>
      <c r="B1657" s="18" t="s">
        <v>16</v>
      </c>
      <c r="C1657" s="21">
        <v>20201212</v>
      </c>
      <c r="D1657" s="21">
        <v>610538201209</v>
      </c>
      <c r="E1657" s="21" t="s">
        <v>16</v>
      </c>
      <c r="F1657" s="21">
        <v>20201222</v>
      </c>
      <c r="G1657" s="21" t="s">
        <v>17</v>
      </c>
      <c r="H1657" s="21" t="s">
        <v>27</v>
      </c>
      <c r="I1657" s="21" t="s">
        <v>28</v>
      </c>
      <c r="J1657" s="21">
        <v>3.28</v>
      </c>
      <c r="K1657" s="21" t="s">
        <v>20</v>
      </c>
      <c r="L1657">
        <f t="shared" si="30"/>
        <v>4</v>
      </c>
      <c r="M1657">
        <f>MATCH(H:H,价格表!$B$4:$B$35,0)</f>
        <v>3</v>
      </c>
      <c r="N1657" s="27">
        <f>IF(J1657&lt;=0.3,INDEX(价格表!$B$4:$I$31,M1657,2),IF(AND(J1657&gt;0.3,J1657&lt;=1),INDEX(价格表!$B$4:$I$31,M1657,3),IF(AND(J1657&gt;1,J1657&lt;=2.2),INDEX(价格表!$B$4:$I$31,M1657,4),IF(AND(J1657&gt;2.2,J1657&lt;=3.3),INDEX(价格表!$B$4:$I$31,M1657,5),IF(AND(J1657&gt;3.3,J1657&lt;=4),INDEX(价格表!$B$4:$I$31,M1657,6),IF(AND(J1657&gt;4,J1657&lt;=5.5),INDEX(价格表!$B$4:$I$31,M1657,7),IF(J1657&gt;5.5,2.6+INDEX(价格表!$B$4:$I$31,M1657,8)*L1657)))))))</f>
        <v>2.5</v>
      </c>
    </row>
    <row r="1658" spans="1:14">
      <c r="A1658" s="20">
        <v>4310940095287</v>
      </c>
      <c r="B1658" s="18" t="s">
        <v>16</v>
      </c>
      <c r="C1658" s="21">
        <v>20201212</v>
      </c>
      <c r="D1658" s="21">
        <v>610538201209</v>
      </c>
      <c r="E1658" s="21" t="s">
        <v>16</v>
      </c>
      <c r="F1658" s="21">
        <v>20201222</v>
      </c>
      <c r="G1658" s="21" t="s">
        <v>17</v>
      </c>
      <c r="H1658" s="21" t="s">
        <v>88</v>
      </c>
      <c r="I1658" s="21" t="s">
        <v>250</v>
      </c>
      <c r="J1658" s="21">
        <v>3.28</v>
      </c>
      <c r="K1658" s="21" t="s">
        <v>20</v>
      </c>
      <c r="L1658">
        <f t="shared" si="30"/>
        <v>4</v>
      </c>
      <c r="M1658">
        <f>MATCH(H:H,价格表!$B$4:$B$35,0)</f>
        <v>19</v>
      </c>
      <c r="N1658" s="27">
        <f>IF(J1658&lt;=0.3,INDEX(价格表!$B$4:$I$31,M1658,2),IF(AND(J1658&gt;0.3,J1658&lt;=1),INDEX(价格表!$B$4:$I$31,M1658,3),IF(AND(J1658&gt;1,J1658&lt;=2.2),INDEX(价格表!$B$4:$I$31,M1658,4),IF(AND(J1658&gt;2.2,J1658&lt;=3.3),INDEX(价格表!$B$4:$I$31,M1658,5),IF(AND(J1658&gt;3.3,J1658&lt;=4),INDEX(价格表!$B$4:$I$31,M1658,6),IF(AND(J1658&gt;4,J1658&lt;=5.5),INDEX(价格表!$B$4:$I$31,M1658,7),IF(J1658&gt;5.5,2.6+INDEX(价格表!$B$4:$I$31,M1658,8)*L1658)))))))</f>
        <v>2.5</v>
      </c>
    </row>
    <row r="1659" spans="1:14">
      <c r="A1659" s="20">
        <v>4310940109945</v>
      </c>
      <c r="B1659" s="18" t="s">
        <v>16</v>
      </c>
      <c r="C1659" s="21">
        <v>20201212</v>
      </c>
      <c r="D1659" s="21">
        <v>610538201209</v>
      </c>
      <c r="E1659" s="21" t="s">
        <v>16</v>
      </c>
      <c r="F1659" s="21">
        <v>20201222</v>
      </c>
      <c r="G1659" s="21" t="s">
        <v>17</v>
      </c>
      <c r="H1659" s="21" t="s">
        <v>308</v>
      </c>
      <c r="I1659" s="21" t="s">
        <v>309</v>
      </c>
      <c r="J1659" s="21">
        <v>3.28</v>
      </c>
      <c r="K1659" s="21" t="s">
        <v>20</v>
      </c>
      <c r="L1659">
        <f t="shared" si="30"/>
        <v>4</v>
      </c>
      <c r="M1659">
        <f>MATCH(H:H,价格表!$B$4:$B$35,0)</f>
        <v>27</v>
      </c>
      <c r="N1659" s="27">
        <f>IF(J1659&lt;=0.3,INDEX(价格表!$B$4:$I$31,M1659,2),IF(AND(J1659&gt;0.3,J1659&lt;=1),INDEX(价格表!$B$4:$I$31,M1659,3),IF(AND(J1659&gt;1,J1659&lt;=2.2),INDEX(价格表!$B$4:$I$31,M1659,4),IF(AND(J1659&gt;2.2,J1659&lt;=3.3),INDEX(价格表!$B$4:$I$31,M1659,5),IF(AND(J1659&gt;3.3,J1659&lt;=4),INDEX(价格表!$B$4:$I$31,M1659,6),IF(AND(J1659&gt;4,J1659&lt;=5.5),INDEX(价格表!$B$4:$I$31,M1659,7),IF(J1659&gt;5.5,2.6+INDEX(价格表!$B$4:$I$31,M1659,8)*L1659)))))))</f>
        <v>2.5</v>
      </c>
    </row>
    <row r="1660" spans="1:14">
      <c r="A1660" s="20">
        <v>4310940109946</v>
      </c>
      <c r="B1660" s="18" t="s">
        <v>16</v>
      </c>
      <c r="C1660" s="21">
        <v>20201212</v>
      </c>
      <c r="D1660" s="21">
        <v>610538201209</v>
      </c>
      <c r="E1660" s="21" t="s">
        <v>16</v>
      </c>
      <c r="F1660" s="21">
        <v>20201222</v>
      </c>
      <c r="G1660" s="21" t="s">
        <v>17</v>
      </c>
      <c r="H1660" s="21" t="s">
        <v>123</v>
      </c>
      <c r="I1660" s="21" t="s">
        <v>198</v>
      </c>
      <c r="J1660" s="21">
        <v>3.28</v>
      </c>
      <c r="K1660" s="21" t="s">
        <v>20</v>
      </c>
      <c r="L1660">
        <f t="shared" si="30"/>
        <v>4</v>
      </c>
      <c r="M1660">
        <f>MATCH(H:H,价格表!$B$4:$B$35,0)</f>
        <v>30</v>
      </c>
      <c r="N1660" s="27">
        <f>L1660*7+3</f>
        <v>31</v>
      </c>
    </row>
    <row r="1661" spans="1:14">
      <c r="A1661" s="20">
        <v>4310940109947</v>
      </c>
      <c r="B1661" s="18" t="s">
        <v>16</v>
      </c>
      <c r="C1661" s="21">
        <v>20201212</v>
      </c>
      <c r="D1661" s="21">
        <v>610538201209</v>
      </c>
      <c r="E1661" s="21" t="s">
        <v>16</v>
      </c>
      <c r="F1661" s="21">
        <v>20201222</v>
      </c>
      <c r="G1661" s="21" t="s">
        <v>17</v>
      </c>
      <c r="H1661" s="21" t="s">
        <v>21</v>
      </c>
      <c r="I1661" s="21" t="s">
        <v>204</v>
      </c>
      <c r="J1661" s="21">
        <v>3.28</v>
      </c>
      <c r="K1661" s="21" t="s">
        <v>20</v>
      </c>
      <c r="L1661">
        <f t="shared" si="30"/>
        <v>4</v>
      </c>
      <c r="M1661">
        <f>MATCH(H:H,价格表!$B$4:$B$35,0)</f>
        <v>20</v>
      </c>
      <c r="N1661" s="27">
        <f>IF(J1661&lt;=0.3,INDEX(价格表!$B$4:$I$31,M1661,2),IF(AND(J1661&gt;0.3,J1661&lt;=1),INDEX(价格表!$B$4:$I$31,M1661,3),IF(AND(J1661&gt;1,J1661&lt;=2.2),INDEX(价格表!$B$4:$I$31,M1661,4),IF(AND(J1661&gt;2.2,J1661&lt;=3.3),INDEX(价格表!$B$4:$I$31,M1661,5),IF(AND(J1661&gt;3.3,J1661&lt;=4),INDEX(价格表!$B$4:$I$31,M1661,6),IF(AND(J1661&gt;4,J1661&lt;=5.5),INDEX(价格表!$B$4:$I$31,M1661,7),IF(J1661&gt;5.5,2.6+INDEX(价格表!$B$4:$I$31,M1661,8)*L1661)))))))</f>
        <v>2.5</v>
      </c>
    </row>
    <row r="1662" spans="1:14">
      <c r="A1662" s="20">
        <v>4310940109948</v>
      </c>
      <c r="B1662" s="18" t="s">
        <v>16</v>
      </c>
      <c r="C1662" s="21">
        <v>20201212</v>
      </c>
      <c r="D1662" s="21">
        <v>610538201209</v>
      </c>
      <c r="E1662" s="21" t="s">
        <v>16</v>
      </c>
      <c r="F1662" s="21">
        <v>20201222</v>
      </c>
      <c r="G1662" s="21" t="s">
        <v>17</v>
      </c>
      <c r="H1662" s="21" t="s">
        <v>50</v>
      </c>
      <c r="I1662" s="21" t="s">
        <v>288</v>
      </c>
      <c r="J1662" s="21">
        <v>3.28</v>
      </c>
      <c r="K1662" s="21" t="s">
        <v>20</v>
      </c>
      <c r="L1662">
        <f t="shared" si="30"/>
        <v>4</v>
      </c>
      <c r="M1662">
        <f>MATCH(H:H,价格表!$B$4:$B$35,0)</f>
        <v>4</v>
      </c>
      <c r="N1662" s="27">
        <f>IF(J1662&lt;=0.3,INDEX(价格表!$B$4:$I$31,M1662,2),IF(AND(J1662&gt;0.3,J1662&lt;=1),INDEX(价格表!$B$4:$I$31,M1662,3),IF(AND(J1662&gt;1,J1662&lt;=2.2),INDEX(价格表!$B$4:$I$31,M1662,4),IF(AND(J1662&gt;2.2,J1662&lt;=3.3),INDEX(价格表!$B$4:$I$31,M1662,5),IF(AND(J1662&gt;3.3,J1662&lt;=4),INDEX(价格表!$B$4:$I$31,M1662,6),IF(AND(J1662&gt;4,J1662&lt;=5.5),INDEX(价格表!$B$4:$I$31,M1662,7),IF(J1662&gt;5.5,2.6+INDEX(价格表!$B$4:$I$31,M1662,8)*L1662)))))))</f>
        <v>2.5</v>
      </c>
    </row>
    <row r="1663" spans="1:14">
      <c r="A1663" s="20">
        <v>4310940109949</v>
      </c>
      <c r="B1663" s="18" t="s">
        <v>16</v>
      </c>
      <c r="C1663" s="21">
        <v>20201212</v>
      </c>
      <c r="D1663" s="21">
        <v>610538201209</v>
      </c>
      <c r="E1663" s="21" t="s">
        <v>16</v>
      </c>
      <c r="F1663" s="21">
        <v>20201222</v>
      </c>
      <c r="G1663" s="21" t="s">
        <v>17</v>
      </c>
      <c r="H1663" s="21" t="s">
        <v>54</v>
      </c>
      <c r="I1663" s="21" t="s">
        <v>78</v>
      </c>
      <c r="J1663" s="21">
        <v>3.28</v>
      </c>
      <c r="K1663" s="21" t="s">
        <v>20</v>
      </c>
      <c r="L1663">
        <f t="shared" si="30"/>
        <v>4</v>
      </c>
      <c r="M1663">
        <f>MATCH(H:H,价格表!$B$4:$B$35,0)</f>
        <v>14</v>
      </c>
      <c r="N1663" s="27">
        <f>IF(J1663&lt;=0.3,INDEX(价格表!$B$4:$I$31,M1663,2),IF(AND(J1663&gt;0.3,J1663&lt;=1),INDEX(价格表!$B$4:$I$31,M1663,3),IF(AND(J1663&gt;1,J1663&lt;=2.2),INDEX(价格表!$B$4:$I$31,M1663,4),IF(AND(J1663&gt;2.2,J1663&lt;=3.3),INDEX(价格表!$B$4:$I$31,M1663,5),IF(AND(J1663&gt;3.3,J1663&lt;=4),INDEX(价格表!$B$4:$I$31,M1663,6),IF(AND(J1663&gt;4,J1663&lt;=5.5),INDEX(价格表!$B$4:$I$31,M1663,7),IF(J1663&gt;5.5,2.6+INDEX(价格表!$B$4:$I$31,M1663,8)*L1663)))))))</f>
        <v>2.5</v>
      </c>
    </row>
    <row r="1664" spans="1:14">
      <c r="A1664" s="20">
        <v>4310940109950</v>
      </c>
      <c r="B1664" s="18" t="s">
        <v>16</v>
      </c>
      <c r="C1664" s="21">
        <v>20201212</v>
      </c>
      <c r="D1664" s="21">
        <v>610538201209</v>
      </c>
      <c r="E1664" s="21" t="s">
        <v>16</v>
      </c>
      <c r="F1664" s="21">
        <v>20201222</v>
      </c>
      <c r="G1664" s="21" t="s">
        <v>17</v>
      </c>
      <c r="H1664" s="21" t="s">
        <v>73</v>
      </c>
      <c r="I1664" s="21" t="s">
        <v>92</v>
      </c>
      <c r="J1664" s="21">
        <v>3.28</v>
      </c>
      <c r="K1664" s="21" t="s">
        <v>20</v>
      </c>
      <c r="L1664">
        <f t="shared" si="30"/>
        <v>4</v>
      </c>
      <c r="M1664">
        <f>MATCH(H:H,价格表!$B$4:$B$35,0)</f>
        <v>7</v>
      </c>
      <c r="N1664" s="27">
        <f>IF(J1664&lt;=0.3,INDEX(价格表!$B$4:$I$31,M1664,2),IF(AND(J1664&gt;0.3,J1664&lt;=1),INDEX(价格表!$B$4:$I$31,M1664,3),IF(AND(J1664&gt;1,J1664&lt;=2.2),INDEX(价格表!$B$4:$I$31,M1664,4),IF(AND(J1664&gt;2.2,J1664&lt;=3.3),INDEX(价格表!$B$4:$I$31,M1664,5),IF(AND(J1664&gt;3.3,J1664&lt;=4),INDEX(价格表!$B$4:$I$31,M1664,6),IF(AND(J1664&gt;4,J1664&lt;=5.5),INDEX(价格表!$B$4:$I$31,M1664,7),IF(J1664&gt;5.5,2.6+INDEX(价格表!$B$4:$I$31,M1664,8)*L1664)))))))</f>
        <v>2.5</v>
      </c>
    </row>
    <row r="1665" spans="1:14">
      <c r="A1665" s="20">
        <v>4310940135918</v>
      </c>
      <c r="B1665" s="18" t="s">
        <v>16</v>
      </c>
      <c r="C1665" s="21">
        <v>20201212</v>
      </c>
      <c r="D1665" s="21">
        <v>610538201209</v>
      </c>
      <c r="E1665" s="21" t="s">
        <v>16</v>
      </c>
      <c r="F1665" s="21">
        <v>20201222</v>
      </c>
      <c r="G1665" s="21" t="s">
        <v>17</v>
      </c>
      <c r="H1665" s="21" t="s">
        <v>23</v>
      </c>
      <c r="I1665" s="21" t="s">
        <v>225</v>
      </c>
      <c r="J1665" s="21">
        <v>3.28</v>
      </c>
      <c r="K1665" s="21" t="s">
        <v>20</v>
      </c>
      <c r="L1665">
        <f t="shared" si="30"/>
        <v>4</v>
      </c>
      <c r="M1665">
        <f>MATCH(H:H,价格表!$B$4:$B$35,0)</f>
        <v>15</v>
      </c>
      <c r="N1665" s="27">
        <f>IF(J1665&lt;=0.3,INDEX(价格表!$B$4:$I$31,M1665,2),IF(AND(J1665&gt;0.3,J1665&lt;=1),INDEX(价格表!$B$4:$I$31,M1665,3),IF(AND(J1665&gt;1,J1665&lt;=2.2),INDEX(价格表!$B$4:$I$31,M1665,4),IF(AND(J1665&gt;2.2,J1665&lt;=3.3),INDEX(价格表!$B$4:$I$31,M1665,5),IF(AND(J1665&gt;3.3,J1665&lt;=4),INDEX(价格表!$B$4:$I$31,M1665,6),IF(AND(J1665&gt;4,J1665&lt;=5.5),INDEX(价格表!$B$4:$I$31,M1665,7),IF(J1665&gt;5.5,2.6+INDEX(价格表!$B$4:$I$31,M1665,8)*L1665)))))))</f>
        <v>2.5</v>
      </c>
    </row>
    <row r="1666" spans="1:14">
      <c r="A1666" s="20">
        <v>4310940135928</v>
      </c>
      <c r="B1666" s="18" t="s">
        <v>16</v>
      </c>
      <c r="C1666" s="21">
        <v>20201212</v>
      </c>
      <c r="D1666" s="21">
        <v>610538201209</v>
      </c>
      <c r="E1666" s="21" t="s">
        <v>16</v>
      </c>
      <c r="F1666" s="21">
        <v>20201222</v>
      </c>
      <c r="G1666" s="21" t="s">
        <v>17</v>
      </c>
      <c r="H1666" s="21" t="s">
        <v>73</v>
      </c>
      <c r="I1666" s="21" t="s">
        <v>93</v>
      </c>
      <c r="J1666" s="21">
        <v>3.28</v>
      </c>
      <c r="K1666" s="21" t="s">
        <v>20</v>
      </c>
      <c r="L1666">
        <f t="shared" si="30"/>
        <v>4</v>
      </c>
      <c r="M1666">
        <f>MATCH(H:H,价格表!$B$4:$B$35,0)</f>
        <v>7</v>
      </c>
      <c r="N1666" s="27">
        <f>IF(J1666&lt;=0.3,INDEX(价格表!$B$4:$I$31,M1666,2),IF(AND(J1666&gt;0.3,J1666&lt;=1),INDEX(价格表!$B$4:$I$31,M1666,3),IF(AND(J1666&gt;1,J1666&lt;=2.2),INDEX(价格表!$B$4:$I$31,M1666,4),IF(AND(J1666&gt;2.2,J1666&lt;=3.3),INDEX(价格表!$B$4:$I$31,M1666,5),IF(AND(J1666&gt;3.3,J1666&lt;=4),INDEX(价格表!$B$4:$I$31,M1666,6),IF(AND(J1666&gt;4,J1666&lt;=5.5),INDEX(价格表!$B$4:$I$31,M1666,7),IF(J1666&gt;5.5,2.6+INDEX(价格表!$B$4:$I$31,M1666,8)*L1666)))))))</f>
        <v>2.5</v>
      </c>
    </row>
    <row r="1667" spans="1:14">
      <c r="A1667" s="20">
        <v>4310940143471</v>
      </c>
      <c r="B1667" s="18" t="s">
        <v>16</v>
      </c>
      <c r="C1667" s="21">
        <v>20201212</v>
      </c>
      <c r="D1667" s="21">
        <v>610538201209</v>
      </c>
      <c r="E1667" s="21" t="s">
        <v>16</v>
      </c>
      <c r="F1667" s="21">
        <v>20201222</v>
      </c>
      <c r="G1667" s="21" t="s">
        <v>17</v>
      </c>
      <c r="H1667" s="21" t="s">
        <v>73</v>
      </c>
      <c r="I1667" s="21" t="s">
        <v>169</v>
      </c>
      <c r="J1667" s="21">
        <v>3.28</v>
      </c>
      <c r="K1667" s="21" t="s">
        <v>20</v>
      </c>
      <c r="L1667">
        <f t="shared" si="30"/>
        <v>4</v>
      </c>
      <c r="M1667">
        <f>MATCH(H:H,价格表!$B$4:$B$35,0)</f>
        <v>7</v>
      </c>
      <c r="N1667" s="27">
        <f>IF(J1667&lt;=0.3,INDEX(价格表!$B$4:$I$31,M1667,2),IF(AND(J1667&gt;0.3,J1667&lt;=1),INDEX(价格表!$B$4:$I$31,M1667,3),IF(AND(J1667&gt;1,J1667&lt;=2.2),INDEX(价格表!$B$4:$I$31,M1667,4),IF(AND(J1667&gt;2.2,J1667&lt;=3.3),INDEX(价格表!$B$4:$I$31,M1667,5),IF(AND(J1667&gt;3.3,J1667&lt;=4),INDEX(价格表!$B$4:$I$31,M1667,6),IF(AND(J1667&gt;4,J1667&lt;=5.5),INDEX(价格表!$B$4:$I$31,M1667,7),IF(J1667&gt;5.5,2.6+INDEX(价格表!$B$4:$I$31,M1667,8)*L1667)))))))</f>
        <v>2.5</v>
      </c>
    </row>
    <row r="1668" spans="1:14">
      <c r="A1668" s="20">
        <v>4310940143487</v>
      </c>
      <c r="B1668" s="18" t="s">
        <v>16</v>
      </c>
      <c r="C1668" s="21">
        <v>20201212</v>
      </c>
      <c r="D1668" s="21">
        <v>610538201209</v>
      </c>
      <c r="E1668" s="21" t="s">
        <v>16</v>
      </c>
      <c r="F1668" s="21">
        <v>20201222</v>
      </c>
      <c r="G1668" s="21" t="s">
        <v>17</v>
      </c>
      <c r="H1668" s="21" t="s">
        <v>30</v>
      </c>
      <c r="I1668" s="21" t="s">
        <v>335</v>
      </c>
      <c r="J1668" s="21">
        <v>3.28</v>
      </c>
      <c r="K1668" s="21" t="s">
        <v>20</v>
      </c>
      <c r="L1668">
        <f t="shared" ref="L1668:L1731" si="31">ROUNDUP(J1668,0)</f>
        <v>4</v>
      </c>
      <c r="M1668">
        <f>MATCH(H:H,价格表!$B$4:$B$35,0)</f>
        <v>16</v>
      </c>
      <c r="N1668" s="27">
        <f>IF(J1668&lt;=0.3,INDEX(价格表!$B$4:$I$31,M1668,2),IF(AND(J1668&gt;0.3,J1668&lt;=1),INDEX(价格表!$B$4:$I$31,M1668,3),IF(AND(J1668&gt;1,J1668&lt;=2.2),INDEX(价格表!$B$4:$I$31,M1668,4),IF(AND(J1668&gt;2.2,J1668&lt;=3.3),INDEX(价格表!$B$4:$I$31,M1668,5),IF(AND(J1668&gt;3.3,J1668&lt;=4),INDEX(价格表!$B$4:$I$31,M1668,6),IF(AND(J1668&gt;4,J1668&lt;=5.5),INDEX(价格表!$B$4:$I$31,M1668,7),IF(J1668&gt;5.5,2.6+INDEX(价格表!$B$4:$I$31,M1668,8)*L1668)))))))</f>
        <v>2.5</v>
      </c>
    </row>
    <row r="1669" spans="1:14">
      <c r="A1669" s="20">
        <v>4310940027783</v>
      </c>
      <c r="B1669" s="18" t="s">
        <v>16</v>
      </c>
      <c r="C1669" s="21">
        <v>20201212</v>
      </c>
      <c r="D1669" s="21">
        <v>610538201209</v>
      </c>
      <c r="E1669" s="21" t="s">
        <v>16</v>
      </c>
      <c r="F1669" s="21">
        <v>20201222</v>
      </c>
      <c r="G1669" s="21" t="s">
        <v>17</v>
      </c>
      <c r="H1669" s="21" t="s">
        <v>302</v>
      </c>
      <c r="I1669" s="21" t="s">
        <v>303</v>
      </c>
      <c r="J1669" s="21">
        <v>3.29</v>
      </c>
      <c r="K1669" s="21" t="s">
        <v>20</v>
      </c>
      <c r="L1669">
        <f t="shared" si="31"/>
        <v>4</v>
      </c>
      <c r="M1669">
        <f>MATCH(H:H,价格表!$B$4:$B$35,0)</f>
        <v>6</v>
      </c>
      <c r="N1669" s="27">
        <f>IF(J1669&lt;=0.3,INDEX(价格表!$B$4:$I$31,M1669,2),IF(AND(J1669&gt;0.3,J1669&lt;=1),INDEX(价格表!$B$4:$I$31,M1669,3),IF(AND(J1669&gt;1,J1669&lt;=2.2),INDEX(价格表!$B$4:$I$31,M1669,4),IF(AND(J1669&gt;2.2,J1669&lt;=3.3),INDEX(价格表!$B$4:$I$31,M1669,5),IF(AND(J1669&gt;3.3,J1669&lt;=4),INDEX(价格表!$B$4:$I$31,M1669,6),IF(AND(J1669&gt;4,J1669&lt;=5.5),INDEX(价格表!$B$4:$I$31,M1669,7),IF(J1669&gt;5.5,2.6+INDEX(价格表!$B$4:$I$31,M1669,8)*L1669)))))))</f>
        <v>3.3</v>
      </c>
    </row>
    <row r="1670" spans="1:14">
      <c r="A1670" s="20">
        <v>4310940042578</v>
      </c>
      <c r="B1670" s="18" t="s">
        <v>16</v>
      </c>
      <c r="C1670" s="21">
        <v>20201212</v>
      </c>
      <c r="D1670" s="21">
        <v>610538201209</v>
      </c>
      <c r="E1670" s="21" t="s">
        <v>16</v>
      </c>
      <c r="F1670" s="21">
        <v>20201222</v>
      </c>
      <c r="G1670" s="21" t="s">
        <v>17</v>
      </c>
      <c r="H1670" s="21" t="s">
        <v>39</v>
      </c>
      <c r="I1670" s="21" t="s">
        <v>81</v>
      </c>
      <c r="J1670" s="21">
        <v>3.29</v>
      </c>
      <c r="K1670" s="21" t="s">
        <v>20</v>
      </c>
      <c r="L1670">
        <f t="shared" si="31"/>
        <v>4</v>
      </c>
      <c r="M1670">
        <f>MATCH(H:H,价格表!$B$4:$B$35,0)</f>
        <v>23</v>
      </c>
      <c r="N1670" s="27">
        <f>IF(J1670&lt;=0.3,INDEX(价格表!$B$4:$I$31,M1670,2),IF(AND(J1670&gt;0.3,J1670&lt;=1),INDEX(价格表!$B$4:$I$31,M1670,3),IF(AND(J1670&gt;1,J1670&lt;=2.2),INDEX(价格表!$B$4:$I$31,M1670,4),IF(AND(J1670&gt;2.2,J1670&lt;=3.3),INDEX(价格表!$B$4:$I$31,M1670,5),IF(AND(J1670&gt;3.3,J1670&lt;=4),INDEX(价格表!$B$4:$I$31,M1670,6),IF(AND(J1670&gt;4,J1670&lt;=5.5),INDEX(价格表!$B$4:$I$31,M1670,7),IF(J1670&gt;5.5,2.6+INDEX(价格表!$B$4:$I$31,M1670,8)*L1670)))))))</f>
        <v>2.5</v>
      </c>
    </row>
    <row r="1671" spans="1:14">
      <c r="A1671" s="20">
        <v>4310940042579</v>
      </c>
      <c r="B1671" s="18" t="s">
        <v>16</v>
      </c>
      <c r="C1671" s="21">
        <v>20201212</v>
      </c>
      <c r="D1671" s="21">
        <v>610538201209</v>
      </c>
      <c r="E1671" s="21" t="s">
        <v>16</v>
      </c>
      <c r="F1671" s="21">
        <v>20201222</v>
      </c>
      <c r="G1671" s="21" t="s">
        <v>17</v>
      </c>
      <c r="H1671" s="21" t="s">
        <v>68</v>
      </c>
      <c r="I1671" s="21" t="s">
        <v>152</v>
      </c>
      <c r="J1671" s="21">
        <v>3.29</v>
      </c>
      <c r="K1671" s="21" t="s">
        <v>20</v>
      </c>
      <c r="L1671">
        <f t="shared" si="31"/>
        <v>4</v>
      </c>
      <c r="M1671">
        <f>MATCH(H:H,价格表!$B$4:$B$35,0)</f>
        <v>5</v>
      </c>
      <c r="N1671" s="27">
        <f>IF(J1671&lt;=0.3,INDEX(价格表!$B$4:$I$31,M1671,2),IF(AND(J1671&gt;0.3,J1671&lt;=1),INDEX(价格表!$B$4:$I$31,M1671,3),IF(AND(J1671&gt;1,J1671&lt;=2.2),INDEX(价格表!$B$4:$I$31,M1671,4),IF(AND(J1671&gt;2.2,J1671&lt;=3.3),INDEX(价格表!$B$4:$I$31,M1671,5),IF(AND(J1671&gt;3.3,J1671&lt;=4),INDEX(价格表!$B$4:$I$31,M1671,6),IF(AND(J1671&gt;4,J1671&lt;=5.5),INDEX(价格表!$B$4:$I$31,M1671,7),IF(J1671&gt;5.5,2.6+INDEX(价格表!$B$4:$I$31,M1671,8)*L1671)))))))</f>
        <v>2.5</v>
      </c>
    </row>
    <row r="1672" spans="1:14">
      <c r="A1672" s="20">
        <v>4310940045374</v>
      </c>
      <c r="B1672" s="18" t="s">
        <v>16</v>
      </c>
      <c r="C1672" s="21">
        <v>20201212</v>
      </c>
      <c r="D1672" s="21">
        <v>610538201209</v>
      </c>
      <c r="E1672" s="21" t="s">
        <v>16</v>
      </c>
      <c r="F1672" s="21">
        <v>20201222</v>
      </c>
      <c r="G1672" s="21" t="s">
        <v>17</v>
      </c>
      <c r="H1672" s="21" t="s">
        <v>305</v>
      </c>
      <c r="I1672" s="21" t="s">
        <v>337</v>
      </c>
      <c r="J1672" s="21">
        <v>3.29</v>
      </c>
      <c r="K1672" s="21" t="s">
        <v>20</v>
      </c>
      <c r="L1672">
        <f t="shared" si="31"/>
        <v>4</v>
      </c>
      <c r="M1672">
        <f>MATCH(H:H,价格表!$B$4:$B$35,0)</f>
        <v>26</v>
      </c>
      <c r="N1672" s="27">
        <f>IF(J1672&lt;=0.3,INDEX(价格表!$B$4:$I$31,M1672,2),IF(AND(J1672&gt;0.3,J1672&lt;=1),INDEX(价格表!$B$4:$I$31,M1672,3),IF(AND(J1672&gt;1,J1672&lt;=2.2),INDEX(价格表!$B$4:$I$31,M1672,4),IF(AND(J1672&gt;2.2,J1672&lt;=3.3),INDEX(价格表!$B$4:$I$31,M1672,5),IF(AND(J1672&gt;3.3,J1672&lt;=4),INDEX(价格表!$B$4:$I$31,M1672,6),IF(AND(J1672&gt;4,J1672&lt;=5.5),INDEX(价格表!$B$4:$I$31,M1672,7),IF(J1672&gt;5.5,2.6+INDEX(价格表!$B$4:$I$31,M1672,8)*L1672)))))))</f>
        <v>2.5</v>
      </c>
    </row>
    <row r="1673" spans="1:14">
      <c r="A1673" s="20">
        <v>4310940060851</v>
      </c>
      <c r="B1673" s="18" t="s">
        <v>16</v>
      </c>
      <c r="C1673" s="21">
        <v>20201212</v>
      </c>
      <c r="D1673" s="21">
        <v>610538201209</v>
      </c>
      <c r="E1673" s="21" t="s">
        <v>16</v>
      </c>
      <c r="F1673" s="21">
        <v>20201222</v>
      </c>
      <c r="G1673" s="21" t="s">
        <v>17</v>
      </c>
      <c r="H1673" s="21" t="s">
        <v>18</v>
      </c>
      <c r="I1673" s="21" t="s">
        <v>53</v>
      </c>
      <c r="J1673" s="21">
        <v>3.29</v>
      </c>
      <c r="K1673" s="21" t="s">
        <v>20</v>
      </c>
      <c r="L1673">
        <f t="shared" si="31"/>
        <v>4</v>
      </c>
      <c r="M1673">
        <f>MATCH(H:H,价格表!$B$4:$B$35,0)</f>
        <v>1</v>
      </c>
      <c r="N1673" s="27">
        <f>IF(J1673&lt;=0.3,INDEX(价格表!$B$4:$I$31,M1673,2),IF(AND(J1673&gt;0.3,J1673&lt;=1),INDEX(价格表!$B$4:$I$31,M1673,3),IF(AND(J1673&gt;1,J1673&lt;=2.2),INDEX(价格表!$B$4:$I$31,M1673,4),IF(AND(J1673&gt;2.2,J1673&lt;=3.3),INDEX(价格表!$B$4:$I$31,M1673,5),IF(AND(J1673&gt;3.3,J1673&lt;=4),INDEX(价格表!$B$4:$I$31,M1673,6),IF(AND(J1673&gt;4,J1673&lt;=5.5),INDEX(价格表!$B$4:$I$31,M1673,7),IF(J1673&gt;5.5,2.6+INDEX(价格表!$B$4:$I$31,M1673,8)*L1673)))))))</f>
        <v>2.5</v>
      </c>
    </row>
    <row r="1674" spans="1:14">
      <c r="A1674" s="20">
        <v>4310940060897</v>
      </c>
      <c r="B1674" s="18" t="s">
        <v>16</v>
      </c>
      <c r="C1674" s="21">
        <v>20201212</v>
      </c>
      <c r="D1674" s="21">
        <v>610538201209</v>
      </c>
      <c r="E1674" s="21" t="s">
        <v>16</v>
      </c>
      <c r="F1674" s="21">
        <v>20201222</v>
      </c>
      <c r="G1674" s="21" t="s">
        <v>17</v>
      </c>
      <c r="H1674" s="21" t="s">
        <v>88</v>
      </c>
      <c r="I1674" s="21" t="s">
        <v>110</v>
      </c>
      <c r="J1674" s="21">
        <v>3.29</v>
      </c>
      <c r="K1674" s="21" t="s">
        <v>20</v>
      </c>
      <c r="L1674">
        <f t="shared" si="31"/>
        <v>4</v>
      </c>
      <c r="M1674">
        <f>MATCH(H:H,价格表!$B$4:$B$35,0)</f>
        <v>19</v>
      </c>
      <c r="N1674" s="27">
        <f>IF(J1674&lt;=0.3,INDEX(价格表!$B$4:$I$31,M1674,2),IF(AND(J1674&gt;0.3,J1674&lt;=1),INDEX(价格表!$B$4:$I$31,M1674,3),IF(AND(J1674&gt;1,J1674&lt;=2.2),INDEX(价格表!$B$4:$I$31,M1674,4),IF(AND(J1674&gt;2.2,J1674&lt;=3.3),INDEX(价格表!$B$4:$I$31,M1674,5),IF(AND(J1674&gt;3.3,J1674&lt;=4),INDEX(价格表!$B$4:$I$31,M1674,6),IF(AND(J1674&gt;4,J1674&lt;=5.5),INDEX(价格表!$B$4:$I$31,M1674,7),IF(J1674&gt;5.5,2.6+INDEX(价格表!$B$4:$I$31,M1674,8)*L1674)))))))</f>
        <v>2.5</v>
      </c>
    </row>
    <row r="1675" spans="1:14">
      <c r="A1675" s="20">
        <v>4310940065496</v>
      </c>
      <c r="B1675" s="18" t="s">
        <v>16</v>
      </c>
      <c r="C1675" s="21">
        <v>20201212</v>
      </c>
      <c r="D1675" s="21">
        <v>610538201209</v>
      </c>
      <c r="E1675" s="21" t="s">
        <v>16</v>
      </c>
      <c r="F1675" s="21">
        <v>20201222</v>
      </c>
      <c r="G1675" s="21" t="s">
        <v>17</v>
      </c>
      <c r="H1675" s="21" t="s">
        <v>37</v>
      </c>
      <c r="I1675" s="21" t="s">
        <v>105</v>
      </c>
      <c r="J1675" s="21">
        <v>3.29</v>
      </c>
      <c r="K1675" s="21" t="s">
        <v>20</v>
      </c>
      <c r="L1675">
        <f t="shared" si="31"/>
        <v>4</v>
      </c>
      <c r="M1675">
        <f>MATCH(H:H,价格表!$B$4:$B$35,0)</f>
        <v>12</v>
      </c>
      <c r="N1675" s="27">
        <f>IF(J1675&lt;=0.3,INDEX(价格表!$B$4:$I$31,M1675,2),IF(AND(J1675&gt;0.3,J1675&lt;=1),INDEX(价格表!$B$4:$I$31,M1675,3),IF(AND(J1675&gt;1,J1675&lt;=2.2),INDEX(价格表!$B$4:$I$31,M1675,4),IF(AND(J1675&gt;2.2,J1675&lt;=3.3),INDEX(价格表!$B$4:$I$31,M1675,5),IF(AND(J1675&gt;3.3,J1675&lt;=4),INDEX(价格表!$B$4:$I$31,M1675,6),IF(AND(J1675&gt;4,J1675&lt;=5.5),INDEX(价格表!$B$4:$I$31,M1675,7),IF(J1675&gt;5.5,2.6+INDEX(价格表!$B$4:$I$31,M1675,8)*L1675)))))))</f>
        <v>2.5</v>
      </c>
    </row>
    <row r="1676" spans="1:14">
      <c r="A1676" s="20">
        <v>4310940067552</v>
      </c>
      <c r="B1676" s="18" t="s">
        <v>16</v>
      </c>
      <c r="C1676" s="21">
        <v>20201212</v>
      </c>
      <c r="D1676" s="21">
        <v>610538201209</v>
      </c>
      <c r="E1676" s="21" t="s">
        <v>16</v>
      </c>
      <c r="F1676" s="21">
        <v>20201222</v>
      </c>
      <c r="G1676" s="21" t="s">
        <v>17</v>
      </c>
      <c r="H1676" s="21" t="s">
        <v>294</v>
      </c>
      <c r="I1676" s="21" t="s">
        <v>295</v>
      </c>
      <c r="J1676" s="21">
        <v>3.29</v>
      </c>
      <c r="K1676" s="21" t="s">
        <v>20</v>
      </c>
      <c r="L1676">
        <f t="shared" si="31"/>
        <v>4</v>
      </c>
      <c r="M1676">
        <f>MATCH(H:H,价格表!$B$4:$B$35,0)</f>
        <v>18</v>
      </c>
      <c r="N1676" s="27">
        <f>IF(J1676&lt;=0.3,INDEX(价格表!$B$4:$I$31,M1676,2),IF(AND(J1676&gt;0.3,J1676&lt;=1),INDEX(价格表!$B$4:$I$31,M1676,3),IF(AND(J1676&gt;1,J1676&lt;=2.2),INDEX(价格表!$B$4:$I$31,M1676,4),IF(AND(J1676&gt;2.2,J1676&lt;=3.3),INDEX(价格表!$B$4:$I$31,M1676,5),IF(AND(J1676&gt;3.3,J1676&lt;=4),INDEX(价格表!$B$4:$I$31,M1676,6),IF(AND(J1676&gt;4,J1676&lt;=5.5),INDEX(价格表!$B$4:$I$31,M1676,7),IF(J1676&gt;5.5,2.6+INDEX(价格表!$B$4:$I$31,M1676,8)*L1676)))))))</f>
        <v>3.6</v>
      </c>
    </row>
    <row r="1677" spans="1:14">
      <c r="A1677" s="20">
        <v>4310940067554</v>
      </c>
      <c r="B1677" s="18" t="s">
        <v>16</v>
      </c>
      <c r="C1677" s="21">
        <v>20201212</v>
      </c>
      <c r="D1677" s="21">
        <v>610538201209</v>
      </c>
      <c r="E1677" s="21" t="s">
        <v>16</v>
      </c>
      <c r="F1677" s="21">
        <v>20201222</v>
      </c>
      <c r="G1677" s="21" t="s">
        <v>17</v>
      </c>
      <c r="H1677" s="21" t="s">
        <v>21</v>
      </c>
      <c r="I1677" s="21" t="s">
        <v>201</v>
      </c>
      <c r="J1677" s="21">
        <v>3.3</v>
      </c>
      <c r="K1677" s="21" t="s">
        <v>20</v>
      </c>
      <c r="L1677">
        <f t="shared" si="31"/>
        <v>4</v>
      </c>
      <c r="M1677">
        <f>MATCH(H:H,价格表!$B$4:$B$35,0)</f>
        <v>20</v>
      </c>
      <c r="N1677" s="27">
        <f>IF(J1677&lt;=0.3,INDEX(价格表!$B$4:$I$31,M1677,2),IF(AND(J1677&gt;0.3,J1677&lt;=1),INDEX(价格表!$B$4:$I$31,M1677,3),IF(AND(J1677&gt;1,J1677&lt;=2.2),INDEX(价格表!$B$4:$I$31,M1677,4),IF(AND(J1677&gt;2.2,J1677&lt;=3.3),INDEX(价格表!$B$4:$I$31,M1677,5),IF(AND(J1677&gt;3.3,J1677&lt;=4),INDEX(价格表!$B$4:$I$31,M1677,6),IF(AND(J1677&gt;4,J1677&lt;=5.5),INDEX(价格表!$B$4:$I$31,M1677,7),IF(J1677&gt;5.5,2.6+INDEX(价格表!$B$4:$I$31,M1677,8)*L1677)))))))</f>
        <v>2.5</v>
      </c>
    </row>
    <row r="1678" spans="1:14">
      <c r="A1678" s="20">
        <v>4310940067597</v>
      </c>
      <c r="B1678" s="18" t="s">
        <v>16</v>
      </c>
      <c r="C1678" s="21">
        <v>20201212</v>
      </c>
      <c r="D1678" s="21">
        <v>610538201209</v>
      </c>
      <c r="E1678" s="21" t="s">
        <v>16</v>
      </c>
      <c r="F1678" s="21">
        <v>20201222</v>
      </c>
      <c r="G1678" s="21" t="s">
        <v>17</v>
      </c>
      <c r="H1678" s="21" t="s">
        <v>302</v>
      </c>
      <c r="I1678" s="21" t="s">
        <v>303</v>
      </c>
      <c r="J1678" s="21">
        <v>3.29</v>
      </c>
      <c r="K1678" s="21" t="s">
        <v>20</v>
      </c>
      <c r="L1678">
        <f t="shared" si="31"/>
        <v>4</v>
      </c>
      <c r="M1678">
        <f>MATCH(H:H,价格表!$B$4:$B$35,0)</f>
        <v>6</v>
      </c>
      <c r="N1678" s="27">
        <f>IF(J1678&lt;=0.3,INDEX(价格表!$B$4:$I$31,M1678,2),IF(AND(J1678&gt;0.3,J1678&lt;=1),INDEX(价格表!$B$4:$I$31,M1678,3),IF(AND(J1678&gt;1,J1678&lt;=2.2),INDEX(价格表!$B$4:$I$31,M1678,4),IF(AND(J1678&gt;2.2,J1678&lt;=3.3),INDEX(价格表!$B$4:$I$31,M1678,5),IF(AND(J1678&gt;3.3,J1678&lt;=4),INDEX(价格表!$B$4:$I$31,M1678,6),IF(AND(J1678&gt;4,J1678&lt;=5.5),INDEX(价格表!$B$4:$I$31,M1678,7),IF(J1678&gt;5.5,2.6+INDEX(价格表!$B$4:$I$31,M1678,8)*L1678)))))))</f>
        <v>3.3</v>
      </c>
    </row>
    <row r="1679" spans="1:14">
      <c r="A1679" s="20">
        <v>4310940067599</v>
      </c>
      <c r="B1679" s="18" t="s">
        <v>16</v>
      </c>
      <c r="C1679" s="21">
        <v>20201212</v>
      </c>
      <c r="D1679" s="21">
        <v>610538201209</v>
      </c>
      <c r="E1679" s="21" t="s">
        <v>16</v>
      </c>
      <c r="F1679" s="21">
        <v>20201222</v>
      </c>
      <c r="G1679" s="21" t="s">
        <v>17</v>
      </c>
      <c r="H1679" s="21" t="s">
        <v>35</v>
      </c>
      <c r="I1679" s="21" t="s">
        <v>102</v>
      </c>
      <c r="J1679" s="21">
        <v>3.29</v>
      </c>
      <c r="K1679" s="21" t="s">
        <v>20</v>
      </c>
      <c r="L1679">
        <f t="shared" si="31"/>
        <v>4</v>
      </c>
      <c r="M1679">
        <f>MATCH(H:H,价格表!$B$4:$B$35,0)</f>
        <v>22</v>
      </c>
      <c r="N1679" s="27">
        <f>IF(J1679&lt;=0.3,INDEX(价格表!$B$4:$I$31,M1679,2),IF(AND(J1679&gt;0.3,J1679&lt;=1),INDEX(价格表!$B$4:$I$31,M1679,3),IF(AND(J1679&gt;1,J1679&lt;=2.2),INDEX(价格表!$B$4:$I$31,M1679,4),IF(AND(J1679&gt;2.2,J1679&lt;=3.3),INDEX(价格表!$B$4:$I$31,M1679,5),IF(AND(J1679&gt;3.3,J1679&lt;=4),INDEX(价格表!$B$4:$I$31,M1679,6),IF(AND(J1679&gt;4,J1679&lt;=5.5),INDEX(价格表!$B$4:$I$31,M1679,7),IF(J1679&gt;5.5,2.6+INDEX(价格表!$B$4:$I$31,M1679,8)*L1679)))))))</f>
        <v>2.5</v>
      </c>
    </row>
    <row r="1680" spans="1:14">
      <c r="A1680" s="20">
        <v>4310940095285</v>
      </c>
      <c r="B1680" s="18" t="s">
        <v>16</v>
      </c>
      <c r="C1680" s="21">
        <v>20201212</v>
      </c>
      <c r="D1680" s="21">
        <v>610538201209</v>
      </c>
      <c r="E1680" s="21" t="s">
        <v>16</v>
      </c>
      <c r="F1680" s="21">
        <v>20201222</v>
      </c>
      <c r="G1680" s="21" t="s">
        <v>17</v>
      </c>
      <c r="H1680" s="21" t="s">
        <v>294</v>
      </c>
      <c r="I1680" s="21" t="s">
        <v>295</v>
      </c>
      <c r="J1680" s="21">
        <v>3.3</v>
      </c>
      <c r="K1680" s="21" t="s">
        <v>20</v>
      </c>
      <c r="L1680">
        <f t="shared" si="31"/>
        <v>4</v>
      </c>
      <c r="M1680">
        <f>MATCH(H:H,价格表!$B$4:$B$35,0)</f>
        <v>18</v>
      </c>
      <c r="N1680" s="27">
        <f>IF(J1680&lt;=0.3,INDEX(价格表!$B$4:$I$31,M1680,2),IF(AND(J1680&gt;0.3,J1680&lt;=1),INDEX(价格表!$B$4:$I$31,M1680,3),IF(AND(J1680&gt;1,J1680&lt;=2.2),INDEX(价格表!$B$4:$I$31,M1680,4),IF(AND(J1680&gt;2.2,J1680&lt;=3.3),INDEX(价格表!$B$4:$I$31,M1680,5),IF(AND(J1680&gt;3.3,J1680&lt;=4),INDEX(价格表!$B$4:$I$31,M1680,6),IF(AND(J1680&gt;4,J1680&lt;=5.5),INDEX(价格表!$B$4:$I$31,M1680,7),IF(J1680&gt;5.5,2.6+INDEX(价格表!$B$4:$I$31,M1680,8)*L1680)))))))</f>
        <v>3.6</v>
      </c>
    </row>
    <row r="1681" spans="1:14">
      <c r="A1681" s="20">
        <v>4310940109942</v>
      </c>
      <c r="B1681" s="18" t="s">
        <v>16</v>
      </c>
      <c r="C1681" s="21">
        <v>20201212</v>
      </c>
      <c r="D1681" s="21">
        <v>610538201209</v>
      </c>
      <c r="E1681" s="21" t="s">
        <v>16</v>
      </c>
      <c r="F1681" s="21">
        <v>20201222</v>
      </c>
      <c r="G1681" s="21" t="s">
        <v>17</v>
      </c>
      <c r="H1681" s="21" t="s">
        <v>21</v>
      </c>
      <c r="I1681" s="21" t="s">
        <v>181</v>
      </c>
      <c r="J1681" s="21">
        <v>3.29</v>
      </c>
      <c r="K1681" s="21" t="s">
        <v>20</v>
      </c>
      <c r="L1681">
        <f t="shared" si="31"/>
        <v>4</v>
      </c>
      <c r="M1681">
        <f>MATCH(H:H,价格表!$B$4:$B$35,0)</f>
        <v>20</v>
      </c>
      <c r="N1681" s="27">
        <f>IF(J1681&lt;=0.3,INDEX(价格表!$B$4:$I$31,M1681,2),IF(AND(J1681&gt;0.3,J1681&lt;=1),INDEX(价格表!$B$4:$I$31,M1681,3),IF(AND(J1681&gt;1,J1681&lt;=2.2),INDEX(价格表!$B$4:$I$31,M1681,4),IF(AND(J1681&gt;2.2,J1681&lt;=3.3),INDEX(价格表!$B$4:$I$31,M1681,5),IF(AND(J1681&gt;3.3,J1681&lt;=4),INDEX(价格表!$B$4:$I$31,M1681,6),IF(AND(J1681&gt;4,J1681&lt;=5.5),INDEX(价格表!$B$4:$I$31,M1681,7),IF(J1681&gt;5.5,2.6+INDEX(价格表!$B$4:$I$31,M1681,8)*L1681)))))))</f>
        <v>2.5</v>
      </c>
    </row>
    <row r="1682" spans="1:14">
      <c r="A1682" s="20">
        <v>4310940113997</v>
      </c>
      <c r="B1682" s="18" t="s">
        <v>16</v>
      </c>
      <c r="C1682" s="21">
        <v>20201212</v>
      </c>
      <c r="D1682" s="21">
        <v>610538201209</v>
      </c>
      <c r="E1682" s="21" t="s">
        <v>16</v>
      </c>
      <c r="F1682" s="21">
        <v>20201222</v>
      </c>
      <c r="G1682" s="21" t="s">
        <v>17</v>
      </c>
      <c r="H1682" s="21" t="s">
        <v>82</v>
      </c>
      <c r="I1682" s="21" t="s">
        <v>285</v>
      </c>
      <c r="J1682" s="21">
        <v>3.3</v>
      </c>
      <c r="K1682" s="21" t="s">
        <v>20</v>
      </c>
      <c r="L1682">
        <f t="shared" si="31"/>
        <v>4</v>
      </c>
      <c r="M1682">
        <f>MATCH(H:H,价格表!$B$4:$B$35,0)</f>
        <v>2</v>
      </c>
      <c r="N1682" s="27">
        <f>IF(J1682&lt;=0.3,INDEX(价格表!$B$4:$I$31,M1682,2),IF(AND(J1682&gt;0.3,J1682&lt;=1),INDEX(价格表!$B$4:$I$31,M1682,3),IF(AND(J1682&gt;1,J1682&lt;=2.2),INDEX(价格表!$B$4:$I$31,M1682,4),IF(AND(J1682&gt;2.2,J1682&lt;=3.3),INDEX(价格表!$B$4:$I$31,M1682,5),IF(AND(J1682&gt;3.3,J1682&lt;=4),INDEX(价格表!$B$4:$I$31,M1682,6),IF(AND(J1682&gt;4,J1682&lt;=5.5),INDEX(价格表!$B$4:$I$31,M1682,7),IF(J1682&gt;5.5,2.6+INDEX(价格表!$B$4:$I$31,M1682,8)*L1682)))))))</f>
        <v>2.5</v>
      </c>
    </row>
    <row r="1683" spans="1:14">
      <c r="A1683" s="20">
        <v>4310940027789</v>
      </c>
      <c r="B1683" s="18" t="s">
        <v>16</v>
      </c>
      <c r="C1683" s="21">
        <v>20201212</v>
      </c>
      <c r="D1683" s="21">
        <v>610538201209</v>
      </c>
      <c r="E1683" s="21" t="s">
        <v>16</v>
      </c>
      <c r="F1683" s="21">
        <v>20201222</v>
      </c>
      <c r="G1683" s="21" t="s">
        <v>17</v>
      </c>
      <c r="H1683" s="21" t="s">
        <v>39</v>
      </c>
      <c r="I1683" s="21" t="s">
        <v>255</v>
      </c>
      <c r="J1683" s="21">
        <v>3.31</v>
      </c>
      <c r="K1683" s="21" t="s">
        <v>20</v>
      </c>
      <c r="L1683">
        <f t="shared" si="31"/>
        <v>4</v>
      </c>
      <c r="M1683">
        <f>MATCH(H:H,价格表!$B$4:$B$35,0)</f>
        <v>23</v>
      </c>
      <c r="N1683" s="27">
        <f>IF(J1683&lt;=0.3,INDEX(价格表!$B$4:$I$31,M1683,2),IF(AND(J1683&gt;0.3,J1683&lt;=1),INDEX(价格表!$B$4:$I$31,M1683,3),IF(AND(J1683&gt;1,J1683&lt;=2.2),INDEX(价格表!$B$4:$I$31,M1683,4),IF(AND(J1683&gt;2.2,J1683&lt;=3.3),INDEX(价格表!$B$4:$I$31,M1683,5),IF(AND(J1683&gt;3.3,J1683&lt;=4),INDEX(价格表!$B$4:$I$31,M1683,6),IF(AND(J1683&gt;4,J1683&lt;=5.5),INDEX(价格表!$B$4:$I$31,M1683,7),IF(J1683&gt;5.5,2.6+INDEX(价格表!$B$4:$I$31,M1683,8)*L1683)))))))</f>
        <v>3.7</v>
      </c>
    </row>
    <row r="1684" spans="1:14">
      <c r="A1684" s="20">
        <v>4310940045447</v>
      </c>
      <c r="B1684" s="18" t="s">
        <v>16</v>
      </c>
      <c r="C1684" s="21">
        <v>20201212</v>
      </c>
      <c r="D1684" s="21">
        <v>610538201209</v>
      </c>
      <c r="E1684" s="21" t="s">
        <v>16</v>
      </c>
      <c r="F1684" s="21">
        <v>20201222</v>
      </c>
      <c r="G1684" s="21" t="s">
        <v>17</v>
      </c>
      <c r="H1684" s="21" t="s">
        <v>30</v>
      </c>
      <c r="I1684" s="21" t="s">
        <v>338</v>
      </c>
      <c r="J1684" s="21">
        <v>3.31</v>
      </c>
      <c r="K1684" s="21" t="s">
        <v>20</v>
      </c>
      <c r="L1684">
        <f t="shared" si="31"/>
        <v>4</v>
      </c>
      <c r="M1684">
        <f>MATCH(H:H,价格表!$B$4:$B$35,0)</f>
        <v>16</v>
      </c>
      <c r="N1684" s="27">
        <f>IF(J1684&lt;=0.3,INDEX(价格表!$B$4:$I$31,M1684,2),IF(AND(J1684&gt;0.3,J1684&lt;=1),INDEX(价格表!$B$4:$I$31,M1684,3),IF(AND(J1684&gt;1,J1684&lt;=2.2),INDEX(价格表!$B$4:$I$31,M1684,4),IF(AND(J1684&gt;2.2,J1684&lt;=3.3),INDEX(价格表!$B$4:$I$31,M1684,5),IF(AND(J1684&gt;3.3,J1684&lt;=4),INDEX(价格表!$B$4:$I$31,M1684,6),IF(AND(J1684&gt;4,J1684&lt;=5.5),INDEX(价格表!$B$4:$I$31,M1684,7),IF(J1684&gt;5.5,2.6+INDEX(价格表!$B$4:$I$31,M1684,8)*L1684)))))))</f>
        <v>3.7</v>
      </c>
    </row>
    <row r="1685" spans="1:14">
      <c r="A1685" s="20">
        <v>4310940060152</v>
      </c>
      <c r="B1685" s="18" t="s">
        <v>16</v>
      </c>
      <c r="C1685" s="21">
        <v>20201212</v>
      </c>
      <c r="D1685" s="21">
        <v>610538201209</v>
      </c>
      <c r="E1685" s="21" t="s">
        <v>16</v>
      </c>
      <c r="F1685" s="21">
        <v>20201222</v>
      </c>
      <c r="G1685" s="21" t="s">
        <v>17</v>
      </c>
      <c r="H1685" s="21" t="s">
        <v>21</v>
      </c>
      <c r="I1685" s="21" t="s">
        <v>22</v>
      </c>
      <c r="J1685" s="21">
        <v>3.31</v>
      </c>
      <c r="K1685" s="21" t="s">
        <v>20</v>
      </c>
      <c r="L1685">
        <f t="shared" si="31"/>
        <v>4</v>
      </c>
      <c r="M1685">
        <f>MATCH(H:H,价格表!$B$4:$B$35,0)</f>
        <v>20</v>
      </c>
      <c r="N1685" s="27">
        <f>IF(J1685&lt;=0.3,INDEX(价格表!$B$4:$I$31,M1685,2),IF(AND(J1685&gt;0.3,J1685&lt;=1),INDEX(价格表!$B$4:$I$31,M1685,3),IF(AND(J1685&gt;1,J1685&lt;=2.2),INDEX(价格表!$B$4:$I$31,M1685,4),IF(AND(J1685&gt;2.2,J1685&lt;=3.3),INDEX(价格表!$B$4:$I$31,M1685,5),IF(AND(J1685&gt;3.3,J1685&lt;=4),INDEX(价格表!$B$4:$I$31,M1685,6),IF(AND(J1685&gt;4,J1685&lt;=5.5),INDEX(价格表!$B$4:$I$31,M1685,7),IF(J1685&gt;5.5,2.6+INDEX(价格表!$B$4:$I$31,M1685,8)*L1685)))))))</f>
        <v>3.7</v>
      </c>
    </row>
    <row r="1686" spans="1:14">
      <c r="A1686" s="20">
        <v>4310940065497</v>
      </c>
      <c r="B1686" s="18" t="s">
        <v>16</v>
      </c>
      <c r="C1686" s="21">
        <v>20201212</v>
      </c>
      <c r="D1686" s="21">
        <v>610538201209</v>
      </c>
      <c r="E1686" s="21" t="s">
        <v>16</v>
      </c>
      <c r="F1686" s="21">
        <v>20201222</v>
      </c>
      <c r="G1686" s="21" t="s">
        <v>17</v>
      </c>
      <c r="H1686" s="21" t="s">
        <v>68</v>
      </c>
      <c r="I1686" s="21" t="s">
        <v>249</v>
      </c>
      <c r="J1686" s="21">
        <v>3.31</v>
      </c>
      <c r="K1686" s="21" t="s">
        <v>20</v>
      </c>
      <c r="L1686">
        <f t="shared" si="31"/>
        <v>4</v>
      </c>
      <c r="M1686">
        <f>MATCH(H:H,价格表!$B$4:$B$35,0)</f>
        <v>5</v>
      </c>
      <c r="N1686" s="27">
        <f>IF(J1686&lt;=0.3,INDEX(价格表!$B$4:$I$31,M1686,2),IF(AND(J1686&gt;0.3,J1686&lt;=1),INDEX(价格表!$B$4:$I$31,M1686,3),IF(AND(J1686&gt;1,J1686&lt;=2.2),INDEX(价格表!$B$4:$I$31,M1686,4),IF(AND(J1686&gt;2.2,J1686&lt;=3.3),INDEX(价格表!$B$4:$I$31,M1686,5),IF(AND(J1686&gt;3.3,J1686&lt;=4),INDEX(价格表!$B$4:$I$31,M1686,6),IF(AND(J1686&gt;4,J1686&lt;=5.5),INDEX(价格表!$B$4:$I$31,M1686,7),IF(J1686&gt;5.5,2.6+INDEX(价格表!$B$4:$I$31,M1686,8)*L1686)))))))</f>
        <v>3.7</v>
      </c>
    </row>
    <row r="1687" spans="1:14">
      <c r="A1687" s="20">
        <v>4310940067560</v>
      </c>
      <c r="B1687" s="18" t="s">
        <v>16</v>
      </c>
      <c r="C1687" s="21">
        <v>20201212</v>
      </c>
      <c r="D1687" s="21">
        <v>610538201209</v>
      </c>
      <c r="E1687" s="21" t="s">
        <v>16</v>
      </c>
      <c r="F1687" s="21">
        <v>20201222</v>
      </c>
      <c r="G1687" s="21" t="s">
        <v>17</v>
      </c>
      <c r="H1687" s="21" t="s">
        <v>305</v>
      </c>
      <c r="I1687" s="21" t="s">
        <v>316</v>
      </c>
      <c r="J1687" s="21">
        <v>3.31</v>
      </c>
      <c r="K1687" s="21" t="s">
        <v>20</v>
      </c>
      <c r="L1687">
        <f t="shared" si="31"/>
        <v>4</v>
      </c>
      <c r="M1687">
        <f>MATCH(H:H,价格表!$B$4:$B$35,0)</f>
        <v>26</v>
      </c>
      <c r="N1687" s="27">
        <f>IF(J1687&lt;=0.3,INDEX(价格表!$B$4:$I$31,M1687,2),IF(AND(J1687&gt;0.3,J1687&lt;=1),INDEX(价格表!$B$4:$I$31,M1687,3),IF(AND(J1687&gt;1,J1687&lt;=2.2),INDEX(价格表!$B$4:$I$31,M1687,4),IF(AND(J1687&gt;2.2,J1687&lt;=3.3),INDEX(价格表!$B$4:$I$31,M1687,5),IF(AND(J1687&gt;3.3,J1687&lt;=4),INDEX(价格表!$B$4:$I$31,M1687,6),IF(AND(J1687&gt;4,J1687&lt;=5.5),INDEX(价格表!$B$4:$I$31,M1687,7),IF(J1687&gt;5.5,2.6+INDEX(价格表!$B$4:$I$31,M1687,8)*L1687)))))))</f>
        <v>3.7</v>
      </c>
    </row>
    <row r="1688" spans="1:14">
      <c r="A1688" s="20">
        <v>4310940067598</v>
      </c>
      <c r="B1688" s="18" t="s">
        <v>16</v>
      </c>
      <c r="C1688" s="21">
        <v>20201212</v>
      </c>
      <c r="D1688" s="21">
        <v>610538201209</v>
      </c>
      <c r="E1688" s="21" t="s">
        <v>16</v>
      </c>
      <c r="F1688" s="21">
        <v>20201222</v>
      </c>
      <c r="G1688" s="21" t="s">
        <v>17</v>
      </c>
      <c r="H1688" s="21" t="s">
        <v>27</v>
      </c>
      <c r="I1688" s="21" t="s">
        <v>211</v>
      </c>
      <c r="J1688" s="21">
        <v>3.31</v>
      </c>
      <c r="K1688" s="21" t="s">
        <v>20</v>
      </c>
      <c r="L1688">
        <f t="shared" si="31"/>
        <v>4</v>
      </c>
      <c r="M1688">
        <f>MATCH(H:H,价格表!$B$4:$B$35,0)</f>
        <v>3</v>
      </c>
      <c r="N1688" s="27">
        <f>IF(J1688&lt;=0.3,INDEX(价格表!$B$4:$I$31,M1688,2),IF(AND(J1688&gt;0.3,J1688&lt;=1),INDEX(价格表!$B$4:$I$31,M1688,3),IF(AND(J1688&gt;1,J1688&lt;=2.2),INDEX(价格表!$B$4:$I$31,M1688,4),IF(AND(J1688&gt;2.2,J1688&lt;=3.3),INDEX(价格表!$B$4:$I$31,M1688,5),IF(AND(J1688&gt;3.3,J1688&lt;=4),INDEX(价格表!$B$4:$I$31,M1688,6),IF(AND(J1688&gt;4,J1688&lt;=5.5),INDEX(价格表!$B$4:$I$31,M1688,7),IF(J1688&gt;5.5,2.6+INDEX(价格表!$B$4:$I$31,M1688,8)*L1688)))))))</f>
        <v>3.7</v>
      </c>
    </row>
    <row r="1689" spans="1:14">
      <c r="A1689" s="20">
        <v>4310940019996</v>
      </c>
      <c r="B1689" s="18" t="s">
        <v>16</v>
      </c>
      <c r="C1689" s="21">
        <v>20201212</v>
      </c>
      <c r="D1689" s="21">
        <v>610538201209</v>
      </c>
      <c r="E1689" s="21" t="s">
        <v>16</v>
      </c>
      <c r="F1689" s="21">
        <v>20201222</v>
      </c>
      <c r="G1689" s="21" t="s">
        <v>17</v>
      </c>
      <c r="H1689" s="21" t="s">
        <v>305</v>
      </c>
      <c r="I1689" s="21" t="s">
        <v>339</v>
      </c>
      <c r="J1689" s="21">
        <v>3.32</v>
      </c>
      <c r="K1689" s="21" t="s">
        <v>20</v>
      </c>
      <c r="L1689">
        <f t="shared" si="31"/>
        <v>4</v>
      </c>
      <c r="M1689">
        <f>MATCH(H:H,价格表!$B$4:$B$35,0)</f>
        <v>26</v>
      </c>
      <c r="N1689" s="27">
        <f>IF(J1689&lt;=0.3,INDEX(价格表!$B$4:$I$31,M1689,2),IF(AND(J1689&gt;0.3,J1689&lt;=1),INDEX(价格表!$B$4:$I$31,M1689,3),IF(AND(J1689&gt;1,J1689&lt;=2.2),INDEX(价格表!$B$4:$I$31,M1689,4),IF(AND(J1689&gt;2.2,J1689&lt;=3.3),INDEX(价格表!$B$4:$I$31,M1689,5),IF(AND(J1689&gt;3.3,J1689&lt;=4),INDEX(价格表!$B$4:$I$31,M1689,6),IF(AND(J1689&gt;4,J1689&lt;=5.5),INDEX(价格表!$B$4:$I$31,M1689,7),IF(J1689&gt;5.5,2.6+INDEX(价格表!$B$4:$I$31,M1689,8)*L1689)))))))</f>
        <v>3.7</v>
      </c>
    </row>
    <row r="1690" spans="1:14">
      <c r="A1690" s="20">
        <v>4310940027782</v>
      </c>
      <c r="B1690" s="18" t="s">
        <v>16</v>
      </c>
      <c r="C1690" s="21">
        <v>20201212</v>
      </c>
      <c r="D1690" s="21">
        <v>610538201209</v>
      </c>
      <c r="E1690" s="21" t="s">
        <v>16</v>
      </c>
      <c r="F1690" s="21">
        <v>20201222</v>
      </c>
      <c r="G1690" s="21" t="s">
        <v>17</v>
      </c>
      <c r="H1690" s="21" t="s">
        <v>73</v>
      </c>
      <c r="I1690" s="21" t="s">
        <v>93</v>
      </c>
      <c r="J1690" s="21">
        <v>3.34</v>
      </c>
      <c r="K1690" s="21" t="s">
        <v>20</v>
      </c>
      <c r="L1690">
        <f t="shared" si="31"/>
        <v>4</v>
      </c>
      <c r="M1690">
        <f>MATCH(H:H,价格表!$B$4:$B$35,0)</f>
        <v>7</v>
      </c>
      <c r="N1690" s="27">
        <f>IF(J1690&lt;=0.3,INDEX(价格表!$B$4:$I$31,M1690,2),IF(AND(J1690&gt;0.3,J1690&lt;=1),INDEX(价格表!$B$4:$I$31,M1690,3),IF(AND(J1690&gt;1,J1690&lt;=2.2),INDEX(价格表!$B$4:$I$31,M1690,4),IF(AND(J1690&gt;2.2,J1690&lt;=3.3),INDEX(价格表!$B$4:$I$31,M1690,5),IF(AND(J1690&gt;3.3,J1690&lt;=4),INDEX(价格表!$B$4:$I$31,M1690,6),IF(AND(J1690&gt;4,J1690&lt;=5.5),INDEX(价格表!$B$4:$I$31,M1690,7),IF(J1690&gt;5.5,2.6+INDEX(价格表!$B$4:$I$31,M1690,8)*L1690)))))))</f>
        <v>3.7</v>
      </c>
    </row>
    <row r="1691" spans="1:14">
      <c r="A1691" s="20">
        <v>4310940042583</v>
      </c>
      <c r="B1691" s="18" t="s">
        <v>16</v>
      </c>
      <c r="C1691" s="21">
        <v>20201212</v>
      </c>
      <c r="D1691" s="21">
        <v>610538201209</v>
      </c>
      <c r="E1691" s="21" t="s">
        <v>16</v>
      </c>
      <c r="F1691" s="21">
        <v>20201222</v>
      </c>
      <c r="G1691" s="21" t="s">
        <v>17</v>
      </c>
      <c r="H1691" s="21" t="s">
        <v>25</v>
      </c>
      <c r="I1691" s="21" t="s">
        <v>26</v>
      </c>
      <c r="J1691" s="21">
        <v>3.32</v>
      </c>
      <c r="K1691" s="21" t="s">
        <v>20</v>
      </c>
      <c r="L1691">
        <f t="shared" si="31"/>
        <v>4</v>
      </c>
      <c r="M1691">
        <f>MATCH(H:H,价格表!$B$4:$B$35,0)</f>
        <v>25</v>
      </c>
      <c r="N1691" s="27">
        <f>IF(J1691&lt;=0.3,INDEX(价格表!$B$4:$I$31,M1691,2),IF(AND(J1691&gt;0.3,J1691&lt;=1),INDEX(价格表!$B$4:$I$31,M1691,3),IF(AND(J1691&gt;1,J1691&lt;=2.2),INDEX(价格表!$B$4:$I$31,M1691,4),IF(AND(J1691&gt;2.2,J1691&lt;=3.3),INDEX(价格表!$B$4:$I$31,M1691,5),IF(AND(J1691&gt;3.3,J1691&lt;=4),INDEX(价格表!$B$4:$I$31,M1691,6),IF(AND(J1691&gt;4,J1691&lt;=5.5),INDEX(价格表!$B$4:$I$31,M1691,7),IF(J1691&gt;5.5,2.6+INDEX(价格表!$B$4:$I$31,M1691,8)*L1691)))))))</f>
        <v>3.7</v>
      </c>
    </row>
    <row r="1692" spans="1:14">
      <c r="A1692" s="20">
        <v>4310940045372</v>
      </c>
      <c r="B1692" s="18" t="s">
        <v>16</v>
      </c>
      <c r="C1692" s="21">
        <v>20201212</v>
      </c>
      <c r="D1692" s="21">
        <v>610538201209</v>
      </c>
      <c r="E1692" s="21" t="s">
        <v>16</v>
      </c>
      <c r="F1692" s="21">
        <v>20201222</v>
      </c>
      <c r="G1692" s="21" t="s">
        <v>17</v>
      </c>
      <c r="H1692" s="21" t="s">
        <v>18</v>
      </c>
      <c r="I1692" s="21" t="s">
        <v>29</v>
      </c>
      <c r="J1692" s="21">
        <v>3.34</v>
      </c>
      <c r="K1692" s="21" t="s">
        <v>20</v>
      </c>
      <c r="L1692">
        <f t="shared" si="31"/>
        <v>4</v>
      </c>
      <c r="M1692">
        <f>MATCH(H:H,价格表!$B$4:$B$35,0)</f>
        <v>1</v>
      </c>
      <c r="N1692" s="27">
        <f>IF(J1692&lt;=0.3,INDEX(价格表!$B$4:$I$31,M1692,2),IF(AND(J1692&gt;0.3,J1692&lt;=1),INDEX(价格表!$B$4:$I$31,M1692,3),IF(AND(J1692&gt;1,J1692&lt;=2.2),INDEX(价格表!$B$4:$I$31,M1692,4),IF(AND(J1692&gt;2.2,J1692&lt;=3.3),INDEX(价格表!$B$4:$I$31,M1692,5),IF(AND(J1692&gt;3.3,J1692&lt;=4),INDEX(价格表!$B$4:$I$31,M1692,6),IF(AND(J1692&gt;4,J1692&lt;=5.5),INDEX(价格表!$B$4:$I$31,M1692,7),IF(J1692&gt;5.5,2.6+INDEX(价格表!$B$4:$I$31,M1692,8)*L1692)))))))</f>
        <v>3.7</v>
      </c>
    </row>
    <row r="1693" spans="1:14">
      <c r="A1693" s="20">
        <v>4310940045413</v>
      </c>
      <c r="B1693" s="18" t="s">
        <v>16</v>
      </c>
      <c r="C1693" s="21">
        <v>20201212</v>
      </c>
      <c r="D1693" s="21">
        <v>610538201209</v>
      </c>
      <c r="E1693" s="21" t="s">
        <v>16</v>
      </c>
      <c r="F1693" s="21">
        <v>20201222</v>
      </c>
      <c r="G1693" s="21" t="s">
        <v>17</v>
      </c>
      <c r="H1693" s="21" t="s">
        <v>50</v>
      </c>
      <c r="I1693" s="21" t="s">
        <v>51</v>
      </c>
      <c r="J1693" s="21">
        <v>3.32</v>
      </c>
      <c r="K1693" s="21" t="s">
        <v>20</v>
      </c>
      <c r="L1693">
        <f t="shared" si="31"/>
        <v>4</v>
      </c>
      <c r="M1693">
        <f>MATCH(H:H,价格表!$B$4:$B$35,0)</f>
        <v>4</v>
      </c>
      <c r="N1693" s="27">
        <f>IF(J1693&lt;=0.3,INDEX(价格表!$B$4:$I$31,M1693,2),IF(AND(J1693&gt;0.3,J1693&lt;=1),INDEX(价格表!$B$4:$I$31,M1693,3),IF(AND(J1693&gt;1,J1693&lt;=2.2),INDEX(价格表!$B$4:$I$31,M1693,4),IF(AND(J1693&gt;2.2,J1693&lt;=3.3),INDEX(价格表!$B$4:$I$31,M1693,5),IF(AND(J1693&gt;3.3,J1693&lt;=4),INDEX(价格表!$B$4:$I$31,M1693,6),IF(AND(J1693&gt;4,J1693&lt;=5.5),INDEX(价格表!$B$4:$I$31,M1693,7),IF(J1693&gt;5.5,2.6+INDEX(价格表!$B$4:$I$31,M1693,8)*L1693)))))))</f>
        <v>3.7</v>
      </c>
    </row>
    <row r="1694" spans="1:14">
      <c r="A1694" s="20">
        <v>4310940045444</v>
      </c>
      <c r="B1694" s="18" t="s">
        <v>16</v>
      </c>
      <c r="C1694" s="21">
        <v>20201212</v>
      </c>
      <c r="D1694" s="21">
        <v>610538201209</v>
      </c>
      <c r="E1694" s="21" t="s">
        <v>16</v>
      </c>
      <c r="F1694" s="21">
        <v>20201222</v>
      </c>
      <c r="G1694" s="21" t="s">
        <v>17</v>
      </c>
      <c r="H1694" s="21" t="s">
        <v>294</v>
      </c>
      <c r="I1694" s="21" t="s">
        <v>295</v>
      </c>
      <c r="J1694" s="21">
        <v>3.33</v>
      </c>
      <c r="K1694" s="21" t="s">
        <v>20</v>
      </c>
      <c r="L1694">
        <f t="shared" si="31"/>
        <v>4</v>
      </c>
      <c r="M1694">
        <f>MATCH(H:H,价格表!$B$4:$B$35,0)</f>
        <v>18</v>
      </c>
      <c r="N1694" s="27">
        <f>IF(J1694&lt;=0.3,INDEX(价格表!$B$4:$I$31,M1694,2),IF(AND(J1694&gt;0.3,J1694&lt;=1),INDEX(价格表!$B$4:$I$31,M1694,3),IF(AND(J1694&gt;1,J1694&lt;=2.2),INDEX(价格表!$B$4:$I$31,M1694,4),IF(AND(J1694&gt;2.2,J1694&lt;=3.3),INDEX(价格表!$B$4:$I$31,M1694,5),IF(AND(J1694&gt;3.3,J1694&lt;=4),INDEX(价格表!$B$4:$I$31,M1694,6),IF(AND(J1694&gt;4,J1694&lt;=5.5),INDEX(价格表!$B$4:$I$31,M1694,7),IF(J1694&gt;5.5,2.6+INDEX(价格表!$B$4:$I$31,M1694,8)*L1694)))))))</f>
        <v>5.3</v>
      </c>
    </row>
    <row r="1695" spans="1:14">
      <c r="A1695" s="20">
        <v>4310940060894</v>
      </c>
      <c r="B1695" s="18" t="s">
        <v>16</v>
      </c>
      <c r="C1695" s="21">
        <v>20201212</v>
      </c>
      <c r="D1695" s="21">
        <v>610538201209</v>
      </c>
      <c r="E1695" s="21" t="s">
        <v>16</v>
      </c>
      <c r="F1695" s="21">
        <v>20201222</v>
      </c>
      <c r="G1695" s="21" t="s">
        <v>17</v>
      </c>
      <c r="H1695" s="21" t="s">
        <v>50</v>
      </c>
      <c r="I1695" s="21" t="s">
        <v>247</v>
      </c>
      <c r="J1695" s="21">
        <v>3.32</v>
      </c>
      <c r="K1695" s="21" t="s">
        <v>20</v>
      </c>
      <c r="L1695">
        <f t="shared" si="31"/>
        <v>4</v>
      </c>
      <c r="M1695">
        <f>MATCH(H:H,价格表!$B$4:$B$35,0)</f>
        <v>4</v>
      </c>
      <c r="N1695" s="27">
        <f>IF(J1695&lt;=0.3,INDEX(价格表!$B$4:$I$31,M1695,2),IF(AND(J1695&gt;0.3,J1695&lt;=1),INDEX(价格表!$B$4:$I$31,M1695,3),IF(AND(J1695&gt;1,J1695&lt;=2.2),INDEX(价格表!$B$4:$I$31,M1695,4),IF(AND(J1695&gt;2.2,J1695&lt;=3.3),INDEX(价格表!$B$4:$I$31,M1695,5),IF(AND(J1695&gt;3.3,J1695&lt;=4),INDEX(价格表!$B$4:$I$31,M1695,6),IF(AND(J1695&gt;4,J1695&lt;=5.5),INDEX(价格表!$B$4:$I$31,M1695,7),IF(J1695&gt;5.5,2.6+INDEX(价格表!$B$4:$I$31,M1695,8)*L1695)))))))</f>
        <v>3.7</v>
      </c>
    </row>
    <row r="1696" spans="1:14">
      <c r="A1696" s="20">
        <v>4310940065502</v>
      </c>
      <c r="B1696" s="18" t="s">
        <v>16</v>
      </c>
      <c r="C1696" s="21">
        <v>20201212</v>
      </c>
      <c r="D1696" s="21">
        <v>610538201209</v>
      </c>
      <c r="E1696" s="21" t="s">
        <v>16</v>
      </c>
      <c r="F1696" s="21">
        <v>20201222</v>
      </c>
      <c r="G1696" s="21" t="s">
        <v>17</v>
      </c>
      <c r="H1696" s="21" t="s">
        <v>39</v>
      </c>
      <c r="I1696" s="21" t="s">
        <v>200</v>
      </c>
      <c r="J1696" s="21">
        <v>3.32</v>
      </c>
      <c r="K1696" s="21" t="s">
        <v>20</v>
      </c>
      <c r="L1696">
        <f t="shared" si="31"/>
        <v>4</v>
      </c>
      <c r="M1696">
        <f>MATCH(H:H,价格表!$B$4:$B$35,0)</f>
        <v>23</v>
      </c>
      <c r="N1696" s="27">
        <f>IF(J1696&lt;=0.3,INDEX(价格表!$B$4:$I$31,M1696,2),IF(AND(J1696&gt;0.3,J1696&lt;=1),INDEX(价格表!$B$4:$I$31,M1696,3),IF(AND(J1696&gt;1,J1696&lt;=2.2),INDEX(价格表!$B$4:$I$31,M1696,4),IF(AND(J1696&gt;2.2,J1696&lt;=3.3),INDEX(价格表!$B$4:$I$31,M1696,5),IF(AND(J1696&gt;3.3,J1696&lt;=4),INDEX(价格表!$B$4:$I$31,M1696,6),IF(AND(J1696&gt;4,J1696&lt;=5.5),INDEX(价格表!$B$4:$I$31,M1696,7),IF(J1696&gt;5.5,2.6+INDEX(价格表!$B$4:$I$31,M1696,8)*L1696)))))))</f>
        <v>3.7</v>
      </c>
    </row>
    <row r="1697" spans="1:14">
      <c r="A1697" s="20">
        <v>4310940065530</v>
      </c>
      <c r="B1697" s="18" t="s">
        <v>16</v>
      </c>
      <c r="C1697" s="21">
        <v>20201212</v>
      </c>
      <c r="D1697" s="21">
        <v>610538201209</v>
      </c>
      <c r="E1697" s="21" t="s">
        <v>16</v>
      </c>
      <c r="F1697" s="21">
        <v>20201222</v>
      </c>
      <c r="G1697" s="21" t="s">
        <v>17</v>
      </c>
      <c r="H1697" s="21" t="s">
        <v>305</v>
      </c>
      <c r="I1697" s="21" t="s">
        <v>340</v>
      </c>
      <c r="J1697" s="21">
        <v>3.32</v>
      </c>
      <c r="K1697" s="21" t="s">
        <v>20</v>
      </c>
      <c r="L1697">
        <f t="shared" si="31"/>
        <v>4</v>
      </c>
      <c r="M1697">
        <f>MATCH(H:H,价格表!$B$4:$B$35,0)</f>
        <v>26</v>
      </c>
      <c r="N1697" s="27">
        <f>IF(J1697&lt;=0.3,INDEX(价格表!$B$4:$I$31,M1697,2),IF(AND(J1697&gt;0.3,J1697&lt;=1),INDEX(价格表!$B$4:$I$31,M1697,3),IF(AND(J1697&gt;1,J1697&lt;=2.2),INDEX(价格表!$B$4:$I$31,M1697,4),IF(AND(J1697&gt;2.2,J1697&lt;=3.3),INDEX(价格表!$B$4:$I$31,M1697,5),IF(AND(J1697&gt;3.3,J1697&lt;=4),INDEX(价格表!$B$4:$I$31,M1697,6),IF(AND(J1697&gt;4,J1697&lt;=5.5),INDEX(价格表!$B$4:$I$31,M1697,7),IF(J1697&gt;5.5,2.6+INDEX(价格表!$B$4:$I$31,M1697,8)*L1697)))))))</f>
        <v>3.7</v>
      </c>
    </row>
    <row r="1698" spans="1:14">
      <c r="A1698" s="20">
        <v>4310940067596</v>
      </c>
      <c r="B1698" s="18" t="s">
        <v>16</v>
      </c>
      <c r="C1698" s="21">
        <v>20201212</v>
      </c>
      <c r="D1698" s="21">
        <v>610538201209</v>
      </c>
      <c r="E1698" s="21" t="s">
        <v>16</v>
      </c>
      <c r="F1698" s="21">
        <v>20201222</v>
      </c>
      <c r="G1698" s="21" t="s">
        <v>17</v>
      </c>
      <c r="H1698" s="21" t="s">
        <v>73</v>
      </c>
      <c r="I1698" s="21" t="s">
        <v>80</v>
      </c>
      <c r="J1698" s="21">
        <v>3.34</v>
      </c>
      <c r="K1698" s="21" t="s">
        <v>20</v>
      </c>
      <c r="L1698">
        <f t="shared" si="31"/>
        <v>4</v>
      </c>
      <c r="M1698">
        <f>MATCH(H:H,价格表!$B$4:$B$35,0)</f>
        <v>7</v>
      </c>
      <c r="N1698" s="27">
        <f>IF(J1698&lt;=0.3,INDEX(价格表!$B$4:$I$31,M1698,2),IF(AND(J1698&gt;0.3,J1698&lt;=1),INDEX(价格表!$B$4:$I$31,M1698,3),IF(AND(J1698&gt;1,J1698&lt;=2.2),INDEX(价格表!$B$4:$I$31,M1698,4),IF(AND(J1698&gt;2.2,J1698&lt;=3.3),INDEX(价格表!$B$4:$I$31,M1698,5),IF(AND(J1698&gt;3.3,J1698&lt;=4),INDEX(价格表!$B$4:$I$31,M1698,6),IF(AND(J1698&gt;4,J1698&lt;=5.5),INDEX(价格表!$B$4:$I$31,M1698,7),IF(J1698&gt;5.5,2.6+INDEX(价格表!$B$4:$I$31,M1698,8)*L1698)))))))</f>
        <v>3.7</v>
      </c>
    </row>
    <row r="1699" spans="1:14">
      <c r="A1699" s="20">
        <v>4310940067600</v>
      </c>
      <c r="B1699" s="18" t="s">
        <v>16</v>
      </c>
      <c r="C1699" s="21">
        <v>20201212</v>
      </c>
      <c r="D1699" s="21">
        <v>610538201209</v>
      </c>
      <c r="E1699" s="21" t="s">
        <v>16</v>
      </c>
      <c r="F1699" s="21">
        <v>20201222</v>
      </c>
      <c r="G1699" s="21" t="s">
        <v>17</v>
      </c>
      <c r="H1699" s="21" t="s">
        <v>21</v>
      </c>
      <c r="I1699" s="21" t="s">
        <v>279</v>
      </c>
      <c r="J1699" s="21">
        <v>3.33</v>
      </c>
      <c r="K1699" s="21" t="s">
        <v>20</v>
      </c>
      <c r="L1699">
        <f t="shared" si="31"/>
        <v>4</v>
      </c>
      <c r="M1699">
        <f>MATCH(H:H,价格表!$B$4:$B$35,0)</f>
        <v>20</v>
      </c>
      <c r="N1699" s="27">
        <f>IF(J1699&lt;=0.3,INDEX(价格表!$B$4:$I$31,M1699,2),IF(AND(J1699&gt;0.3,J1699&lt;=1),INDEX(价格表!$B$4:$I$31,M1699,3),IF(AND(J1699&gt;1,J1699&lt;=2.2),INDEX(价格表!$B$4:$I$31,M1699,4),IF(AND(J1699&gt;2.2,J1699&lt;=3.3),INDEX(价格表!$B$4:$I$31,M1699,5),IF(AND(J1699&gt;3.3,J1699&lt;=4),INDEX(价格表!$B$4:$I$31,M1699,6),IF(AND(J1699&gt;4,J1699&lt;=5.5),INDEX(价格表!$B$4:$I$31,M1699,7),IF(J1699&gt;5.5,2.6+INDEX(价格表!$B$4:$I$31,M1699,8)*L1699)))))))</f>
        <v>3.7</v>
      </c>
    </row>
    <row r="1700" spans="1:14">
      <c r="A1700" s="20">
        <v>4310940084640</v>
      </c>
      <c r="B1700" s="18" t="s">
        <v>16</v>
      </c>
      <c r="C1700" s="21">
        <v>20201212</v>
      </c>
      <c r="D1700" s="21">
        <v>610538201209</v>
      </c>
      <c r="E1700" s="21" t="s">
        <v>16</v>
      </c>
      <c r="F1700" s="21">
        <v>20201222</v>
      </c>
      <c r="G1700" s="21" t="s">
        <v>17</v>
      </c>
      <c r="H1700" s="21" t="s">
        <v>37</v>
      </c>
      <c r="I1700" s="21" t="s">
        <v>105</v>
      </c>
      <c r="J1700" s="21">
        <v>3.32</v>
      </c>
      <c r="K1700" s="21" t="s">
        <v>20</v>
      </c>
      <c r="L1700">
        <f t="shared" si="31"/>
        <v>4</v>
      </c>
      <c r="M1700">
        <f>MATCH(H:H,价格表!$B$4:$B$35,0)</f>
        <v>12</v>
      </c>
      <c r="N1700" s="27">
        <f>IF(J1700&lt;=0.3,INDEX(价格表!$B$4:$I$31,M1700,2),IF(AND(J1700&gt;0.3,J1700&lt;=1),INDEX(价格表!$B$4:$I$31,M1700,3),IF(AND(J1700&gt;1,J1700&lt;=2.2),INDEX(价格表!$B$4:$I$31,M1700,4),IF(AND(J1700&gt;2.2,J1700&lt;=3.3),INDEX(价格表!$B$4:$I$31,M1700,5),IF(AND(J1700&gt;3.3,J1700&lt;=4),INDEX(价格表!$B$4:$I$31,M1700,6),IF(AND(J1700&gt;4,J1700&lt;=5.5),INDEX(价格表!$B$4:$I$31,M1700,7),IF(J1700&gt;5.5,2.6+INDEX(价格表!$B$4:$I$31,M1700,8)*L1700)))))))</f>
        <v>3.7</v>
      </c>
    </row>
    <row r="1701" spans="1:14">
      <c r="A1701" s="20">
        <v>4310940095278</v>
      </c>
      <c r="B1701" s="18" t="s">
        <v>16</v>
      </c>
      <c r="C1701" s="21">
        <v>20201212</v>
      </c>
      <c r="D1701" s="21">
        <v>610538201209</v>
      </c>
      <c r="E1701" s="21" t="s">
        <v>16</v>
      </c>
      <c r="F1701" s="21">
        <v>20201222</v>
      </c>
      <c r="G1701" s="21" t="s">
        <v>17</v>
      </c>
      <c r="H1701" s="21" t="s">
        <v>23</v>
      </c>
      <c r="I1701" s="21" t="s">
        <v>189</v>
      </c>
      <c r="J1701" s="21">
        <v>3.34</v>
      </c>
      <c r="K1701" s="21" t="s">
        <v>20</v>
      </c>
      <c r="L1701">
        <f t="shared" si="31"/>
        <v>4</v>
      </c>
      <c r="M1701">
        <f>MATCH(H:H,价格表!$B$4:$B$35,0)</f>
        <v>15</v>
      </c>
      <c r="N1701" s="27">
        <f>IF(J1701&lt;=0.3,INDEX(价格表!$B$4:$I$31,M1701,2),IF(AND(J1701&gt;0.3,J1701&lt;=1),INDEX(价格表!$B$4:$I$31,M1701,3),IF(AND(J1701&gt;1,J1701&lt;=2.2),INDEX(价格表!$B$4:$I$31,M1701,4),IF(AND(J1701&gt;2.2,J1701&lt;=3.3),INDEX(价格表!$B$4:$I$31,M1701,5),IF(AND(J1701&gt;3.3,J1701&lt;=4),INDEX(价格表!$B$4:$I$31,M1701,6),IF(AND(J1701&gt;4,J1701&lt;=5.5),INDEX(价格表!$B$4:$I$31,M1701,7),IF(J1701&gt;5.5,2.6+INDEX(价格表!$B$4:$I$31,M1701,8)*L1701)))))))</f>
        <v>3.7</v>
      </c>
    </row>
    <row r="1702" spans="1:14">
      <c r="A1702" s="20">
        <v>4310940095284</v>
      </c>
      <c r="B1702" s="18" t="s">
        <v>16</v>
      </c>
      <c r="C1702" s="21">
        <v>20201212</v>
      </c>
      <c r="D1702" s="21">
        <v>610538201209</v>
      </c>
      <c r="E1702" s="21" t="s">
        <v>16</v>
      </c>
      <c r="F1702" s="21">
        <v>20201222</v>
      </c>
      <c r="G1702" s="21" t="s">
        <v>17</v>
      </c>
      <c r="H1702" s="21" t="s">
        <v>298</v>
      </c>
      <c r="I1702" s="21" t="s">
        <v>321</v>
      </c>
      <c r="J1702" s="21">
        <v>3.34</v>
      </c>
      <c r="K1702" s="21" t="s">
        <v>20</v>
      </c>
      <c r="L1702">
        <f t="shared" si="31"/>
        <v>4</v>
      </c>
      <c r="M1702">
        <f>MATCH(H:H,价格表!$B$4:$B$35,0)</f>
        <v>29</v>
      </c>
      <c r="N1702" s="27">
        <f>L1702*8+3</f>
        <v>35</v>
      </c>
    </row>
    <row r="1703" spans="1:14">
      <c r="A1703" s="20">
        <v>4310940109944</v>
      </c>
      <c r="B1703" s="18" t="s">
        <v>16</v>
      </c>
      <c r="C1703" s="21">
        <v>20201212</v>
      </c>
      <c r="D1703" s="21">
        <v>610538201209</v>
      </c>
      <c r="E1703" s="21" t="s">
        <v>16</v>
      </c>
      <c r="F1703" s="21">
        <v>20201222</v>
      </c>
      <c r="G1703" s="21" t="s">
        <v>17</v>
      </c>
      <c r="H1703" s="21" t="s">
        <v>305</v>
      </c>
      <c r="I1703" s="21" t="s">
        <v>316</v>
      </c>
      <c r="J1703" s="21">
        <v>3.33</v>
      </c>
      <c r="K1703" s="21" t="s">
        <v>20</v>
      </c>
      <c r="L1703">
        <f t="shared" si="31"/>
        <v>4</v>
      </c>
      <c r="M1703">
        <f>MATCH(H:H,价格表!$B$4:$B$35,0)</f>
        <v>26</v>
      </c>
      <c r="N1703" s="27">
        <f>IF(J1703&lt;=0.3,INDEX(价格表!$B$4:$I$31,M1703,2),IF(AND(J1703&gt;0.3,J1703&lt;=1),INDEX(价格表!$B$4:$I$31,M1703,3),IF(AND(J1703&gt;1,J1703&lt;=2.2),INDEX(价格表!$B$4:$I$31,M1703,4),IF(AND(J1703&gt;2.2,J1703&lt;=3.3),INDEX(价格表!$B$4:$I$31,M1703,5),IF(AND(J1703&gt;3.3,J1703&lt;=4),INDEX(价格表!$B$4:$I$31,M1703,6),IF(AND(J1703&gt;4,J1703&lt;=5.5),INDEX(价格表!$B$4:$I$31,M1703,7),IF(J1703&gt;5.5,2.6+INDEX(价格表!$B$4:$I$31,M1703,8)*L1703)))))))</f>
        <v>3.7</v>
      </c>
    </row>
    <row r="1704" spans="1:14">
      <c r="A1704" s="20">
        <v>4310940113968</v>
      </c>
      <c r="B1704" s="18" t="s">
        <v>16</v>
      </c>
      <c r="C1704" s="21">
        <v>20201212</v>
      </c>
      <c r="D1704" s="21">
        <v>610538201209</v>
      </c>
      <c r="E1704" s="21" t="s">
        <v>16</v>
      </c>
      <c r="F1704" s="21">
        <v>20201222</v>
      </c>
      <c r="G1704" s="21" t="s">
        <v>17</v>
      </c>
      <c r="H1704" s="21" t="s">
        <v>82</v>
      </c>
      <c r="I1704" s="21" t="s">
        <v>83</v>
      </c>
      <c r="J1704" s="21">
        <v>3.33</v>
      </c>
      <c r="K1704" s="21" t="s">
        <v>20</v>
      </c>
      <c r="L1704">
        <f t="shared" si="31"/>
        <v>4</v>
      </c>
      <c r="M1704">
        <f>MATCH(H:H,价格表!$B$4:$B$35,0)</f>
        <v>2</v>
      </c>
      <c r="N1704" s="27">
        <f>IF(J1704&lt;=0.3,INDEX(价格表!$B$4:$I$31,M1704,2),IF(AND(J1704&gt;0.3,J1704&lt;=1),INDEX(价格表!$B$4:$I$31,M1704,3),IF(AND(J1704&gt;1,J1704&lt;=2.2),INDEX(价格表!$B$4:$I$31,M1704,4),IF(AND(J1704&gt;2.2,J1704&lt;=3.3),INDEX(价格表!$B$4:$I$31,M1704,5),IF(AND(J1704&gt;3.3,J1704&lt;=4),INDEX(价格表!$B$4:$I$31,M1704,6),IF(AND(J1704&gt;4,J1704&lt;=5.5),INDEX(价格表!$B$4:$I$31,M1704,7),IF(J1704&gt;5.5,2.6+INDEX(价格表!$B$4:$I$31,M1704,8)*L1704)))))))</f>
        <v>3.7</v>
      </c>
    </row>
    <row r="1705" spans="1:14">
      <c r="A1705" s="20">
        <v>4310937950569</v>
      </c>
      <c r="B1705" s="18" t="s">
        <v>16</v>
      </c>
      <c r="C1705" s="21">
        <v>20201212</v>
      </c>
      <c r="D1705" s="21">
        <v>610538201209</v>
      </c>
      <c r="E1705" s="21" t="s">
        <v>16</v>
      </c>
      <c r="F1705" s="21">
        <v>20201222</v>
      </c>
      <c r="G1705" s="21" t="s">
        <v>17</v>
      </c>
      <c r="H1705" s="21" t="s">
        <v>302</v>
      </c>
      <c r="I1705" s="21" t="s">
        <v>303</v>
      </c>
      <c r="J1705" s="21">
        <v>3.37</v>
      </c>
      <c r="K1705" s="21" t="s">
        <v>20</v>
      </c>
      <c r="L1705">
        <f t="shared" si="31"/>
        <v>4</v>
      </c>
      <c r="M1705">
        <f>MATCH(H:H,价格表!$B$4:$B$35,0)</f>
        <v>6</v>
      </c>
      <c r="N1705" s="27">
        <f>IF(J1705&lt;=0.3,INDEX(价格表!$B$4:$I$31,M1705,2),IF(AND(J1705&gt;0.3,J1705&lt;=1),INDEX(价格表!$B$4:$I$31,M1705,3),IF(AND(J1705&gt;1,J1705&lt;=2.2),INDEX(价格表!$B$4:$I$31,M1705,4),IF(AND(J1705&gt;2.2,J1705&lt;=3.3),INDEX(价格表!$B$4:$I$31,M1705,5),IF(AND(J1705&gt;3.3,J1705&lt;=4),INDEX(价格表!$B$4:$I$31,M1705,6),IF(AND(J1705&gt;4,J1705&lt;=5.5),INDEX(价格表!$B$4:$I$31,M1705,7),IF(J1705&gt;5.5,2.6+INDEX(价格表!$B$4:$I$31,M1705,8)*L1705)))))))</f>
        <v>5.6</v>
      </c>
    </row>
    <row r="1706" spans="1:14">
      <c r="A1706" s="20">
        <v>4310939917604</v>
      </c>
      <c r="B1706" s="18" t="s">
        <v>16</v>
      </c>
      <c r="C1706" s="21">
        <v>20201212</v>
      </c>
      <c r="D1706" s="21">
        <v>610538201209</v>
      </c>
      <c r="E1706" s="21" t="s">
        <v>16</v>
      </c>
      <c r="F1706" s="21">
        <v>20201222</v>
      </c>
      <c r="G1706" s="21" t="s">
        <v>17</v>
      </c>
      <c r="H1706" s="21" t="s">
        <v>296</v>
      </c>
      <c r="I1706" s="21" t="s">
        <v>297</v>
      </c>
      <c r="J1706" s="21">
        <v>3.38</v>
      </c>
      <c r="K1706" s="21" t="s">
        <v>20</v>
      </c>
      <c r="L1706">
        <f t="shared" si="31"/>
        <v>4</v>
      </c>
      <c r="M1706">
        <f>MATCH(H:H,价格表!$B$4:$B$35,0)</f>
        <v>8</v>
      </c>
      <c r="N1706" s="27">
        <f>IF(J1706&lt;=0.3,INDEX(价格表!$B$4:$I$31,M1706,2),IF(AND(J1706&gt;0.3,J1706&lt;=1),INDEX(价格表!$B$4:$I$31,M1706,3),IF(AND(J1706&gt;1,J1706&lt;=2.2),INDEX(价格表!$B$4:$I$31,M1706,4),IF(AND(J1706&gt;2.2,J1706&lt;=3.3),INDEX(价格表!$B$4:$I$31,M1706,5),IF(AND(J1706&gt;3.3,J1706&lt;=4),INDEX(价格表!$B$4:$I$31,M1706,6),IF(AND(J1706&gt;4,J1706&lt;=5.5),INDEX(价格表!$B$4:$I$31,M1706,7),IF(J1706&gt;5.5,2.6+INDEX(价格表!$B$4:$I$31,M1706,8)*L1706)))))))</f>
        <v>4.5</v>
      </c>
    </row>
    <row r="1707" spans="1:14">
      <c r="A1707" s="20">
        <v>4310940019995</v>
      </c>
      <c r="B1707" s="18" t="s">
        <v>16</v>
      </c>
      <c r="C1707" s="21">
        <v>20201212</v>
      </c>
      <c r="D1707" s="21">
        <v>610538201209</v>
      </c>
      <c r="E1707" s="21" t="s">
        <v>16</v>
      </c>
      <c r="F1707" s="21">
        <v>20201222</v>
      </c>
      <c r="G1707" s="21" t="s">
        <v>17</v>
      </c>
      <c r="H1707" s="21" t="s">
        <v>302</v>
      </c>
      <c r="I1707" s="21" t="s">
        <v>303</v>
      </c>
      <c r="J1707" s="21">
        <v>3.35</v>
      </c>
      <c r="K1707" s="21" t="s">
        <v>20</v>
      </c>
      <c r="L1707">
        <f t="shared" si="31"/>
        <v>4</v>
      </c>
      <c r="M1707">
        <f>MATCH(H:H,价格表!$B$4:$B$35,0)</f>
        <v>6</v>
      </c>
      <c r="N1707" s="27">
        <f>IF(J1707&lt;=0.3,INDEX(价格表!$B$4:$I$31,M1707,2),IF(AND(J1707&gt;0.3,J1707&lt;=1),INDEX(价格表!$B$4:$I$31,M1707,3),IF(AND(J1707&gt;1,J1707&lt;=2.2),INDEX(价格表!$B$4:$I$31,M1707,4),IF(AND(J1707&gt;2.2,J1707&lt;=3.3),INDEX(价格表!$B$4:$I$31,M1707,5),IF(AND(J1707&gt;3.3,J1707&lt;=4),INDEX(价格表!$B$4:$I$31,M1707,6),IF(AND(J1707&gt;4,J1707&lt;=5.5),INDEX(价格表!$B$4:$I$31,M1707,7),IF(J1707&gt;5.5,2.6+INDEX(价格表!$B$4:$I$31,M1707,8)*L1707)))))))</f>
        <v>5.6</v>
      </c>
    </row>
    <row r="1708" spans="1:14">
      <c r="A1708" s="20">
        <v>4310940027786</v>
      </c>
      <c r="B1708" s="18" t="s">
        <v>16</v>
      </c>
      <c r="C1708" s="21">
        <v>20201212</v>
      </c>
      <c r="D1708" s="21">
        <v>610538201209</v>
      </c>
      <c r="E1708" s="21" t="s">
        <v>16</v>
      </c>
      <c r="F1708" s="21">
        <v>20201222</v>
      </c>
      <c r="G1708" s="21" t="s">
        <v>17</v>
      </c>
      <c r="H1708" s="21" t="s">
        <v>18</v>
      </c>
      <c r="I1708" s="21" t="s">
        <v>153</v>
      </c>
      <c r="J1708" s="21">
        <v>3.36</v>
      </c>
      <c r="K1708" s="21" t="s">
        <v>20</v>
      </c>
      <c r="L1708">
        <f t="shared" si="31"/>
        <v>4</v>
      </c>
      <c r="M1708">
        <f>MATCH(H:H,价格表!$B$4:$B$35,0)</f>
        <v>1</v>
      </c>
      <c r="N1708" s="27">
        <f>IF(J1708&lt;=0.3,INDEX(价格表!$B$4:$I$31,M1708,2),IF(AND(J1708&gt;0.3,J1708&lt;=1),INDEX(价格表!$B$4:$I$31,M1708,3),IF(AND(J1708&gt;1,J1708&lt;=2.2),INDEX(价格表!$B$4:$I$31,M1708,4),IF(AND(J1708&gt;2.2,J1708&lt;=3.3),INDEX(价格表!$B$4:$I$31,M1708,5),IF(AND(J1708&gt;3.3,J1708&lt;=4),INDEX(价格表!$B$4:$I$31,M1708,6),IF(AND(J1708&gt;4,J1708&lt;=5.5),INDEX(价格表!$B$4:$I$31,M1708,7),IF(J1708&gt;5.5,2.6+INDEX(价格表!$B$4:$I$31,M1708,8)*L1708)))))))</f>
        <v>3.7</v>
      </c>
    </row>
    <row r="1709" spans="1:14">
      <c r="A1709" s="20">
        <v>4310940027790</v>
      </c>
      <c r="B1709" s="18" t="s">
        <v>16</v>
      </c>
      <c r="C1709" s="21">
        <v>20201212</v>
      </c>
      <c r="D1709" s="21">
        <v>610538201209</v>
      </c>
      <c r="E1709" s="21" t="s">
        <v>16</v>
      </c>
      <c r="F1709" s="21">
        <v>20201222</v>
      </c>
      <c r="G1709" s="21" t="s">
        <v>17</v>
      </c>
      <c r="H1709" s="21" t="s">
        <v>35</v>
      </c>
      <c r="I1709" s="21" t="s">
        <v>135</v>
      </c>
      <c r="J1709" s="21">
        <v>3.37</v>
      </c>
      <c r="K1709" s="21" t="s">
        <v>20</v>
      </c>
      <c r="L1709">
        <f t="shared" si="31"/>
        <v>4</v>
      </c>
      <c r="M1709">
        <f>MATCH(H:H,价格表!$B$4:$B$35,0)</f>
        <v>22</v>
      </c>
      <c r="N1709" s="27">
        <f>IF(J1709&lt;=0.3,INDEX(价格表!$B$4:$I$31,M1709,2),IF(AND(J1709&gt;0.3,J1709&lt;=1),INDEX(价格表!$B$4:$I$31,M1709,3),IF(AND(J1709&gt;1,J1709&lt;=2.2),INDEX(价格表!$B$4:$I$31,M1709,4),IF(AND(J1709&gt;2.2,J1709&lt;=3.3),INDEX(价格表!$B$4:$I$31,M1709,5),IF(AND(J1709&gt;3.3,J1709&lt;=4),INDEX(价格表!$B$4:$I$31,M1709,6),IF(AND(J1709&gt;4,J1709&lt;=5.5),INDEX(价格表!$B$4:$I$31,M1709,7),IF(J1709&gt;5.5,2.6+INDEX(价格表!$B$4:$I$31,M1709,8)*L1709)))))))</f>
        <v>3.7</v>
      </c>
    </row>
    <row r="1710" spans="1:14">
      <c r="A1710" s="20">
        <v>4310940060149</v>
      </c>
      <c r="B1710" s="18" t="s">
        <v>16</v>
      </c>
      <c r="C1710" s="21">
        <v>20201212</v>
      </c>
      <c r="D1710" s="21">
        <v>610538201209</v>
      </c>
      <c r="E1710" s="21" t="s">
        <v>16</v>
      </c>
      <c r="F1710" s="21">
        <v>20201222</v>
      </c>
      <c r="G1710" s="21" t="s">
        <v>17</v>
      </c>
      <c r="H1710" s="21" t="s">
        <v>82</v>
      </c>
      <c r="I1710" s="21" t="s">
        <v>83</v>
      </c>
      <c r="J1710" s="21">
        <v>3.35</v>
      </c>
      <c r="K1710" s="21" t="s">
        <v>20</v>
      </c>
      <c r="L1710">
        <f t="shared" si="31"/>
        <v>4</v>
      </c>
      <c r="M1710">
        <f>MATCH(H:H,价格表!$B$4:$B$35,0)</f>
        <v>2</v>
      </c>
      <c r="N1710" s="27">
        <f>IF(J1710&lt;=0.3,INDEX(价格表!$B$4:$I$31,M1710,2),IF(AND(J1710&gt;0.3,J1710&lt;=1),INDEX(价格表!$B$4:$I$31,M1710,3),IF(AND(J1710&gt;1,J1710&lt;=2.2),INDEX(价格表!$B$4:$I$31,M1710,4),IF(AND(J1710&gt;2.2,J1710&lt;=3.3),INDEX(价格表!$B$4:$I$31,M1710,5),IF(AND(J1710&gt;3.3,J1710&lt;=4),INDEX(价格表!$B$4:$I$31,M1710,6),IF(AND(J1710&gt;4,J1710&lt;=5.5),INDEX(价格表!$B$4:$I$31,M1710,7),IF(J1710&gt;5.5,2.6+INDEX(价格表!$B$4:$I$31,M1710,8)*L1710)))))))</f>
        <v>3.7</v>
      </c>
    </row>
    <row r="1711" spans="1:14">
      <c r="A1711" s="20">
        <v>4310940060899</v>
      </c>
      <c r="B1711" s="18" t="s">
        <v>16</v>
      </c>
      <c r="C1711" s="21">
        <v>20201212</v>
      </c>
      <c r="D1711" s="21">
        <v>610538201209</v>
      </c>
      <c r="E1711" s="21" t="s">
        <v>16</v>
      </c>
      <c r="F1711" s="21">
        <v>20201222</v>
      </c>
      <c r="G1711" s="21" t="s">
        <v>17</v>
      </c>
      <c r="H1711" s="21" t="s">
        <v>68</v>
      </c>
      <c r="I1711" s="21" t="s">
        <v>140</v>
      </c>
      <c r="J1711" s="21">
        <v>3.37</v>
      </c>
      <c r="K1711" s="21" t="s">
        <v>20</v>
      </c>
      <c r="L1711">
        <f t="shared" si="31"/>
        <v>4</v>
      </c>
      <c r="M1711">
        <f>MATCH(H:H,价格表!$B$4:$B$35,0)</f>
        <v>5</v>
      </c>
      <c r="N1711" s="27">
        <f>IF(J1711&lt;=0.3,INDEX(价格表!$B$4:$I$31,M1711,2),IF(AND(J1711&gt;0.3,J1711&lt;=1),INDEX(价格表!$B$4:$I$31,M1711,3),IF(AND(J1711&gt;1,J1711&lt;=2.2),INDEX(价格表!$B$4:$I$31,M1711,4),IF(AND(J1711&gt;2.2,J1711&lt;=3.3),INDEX(价格表!$B$4:$I$31,M1711,5),IF(AND(J1711&gt;3.3,J1711&lt;=4),INDEX(价格表!$B$4:$I$31,M1711,6),IF(AND(J1711&gt;4,J1711&lt;=5.5),INDEX(价格表!$B$4:$I$31,M1711,7),IF(J1711&gt;5.5,2.6+INDEX(价格表!$B$4:$I$31,M1711,8)*L1711)))))))</f>
        <v>3.7</v>
      </c>
    </row>
    <row r="1712" spans="1:14">
      <c r="A1712" s="20">
        <v>4310940060900</v>
      </c>
      <c r="B1712" s="18" t="s">
        <v>16</v>
      </c>
      <c r="C1712" s="21">
        <v>20201212</v>
      </c>
      <c r="D1712" s="21">
        <v>610538201209</v>
      </c>
      <c r="E1712" s="21" t="s">
        <v>16</v>
      </c>
      <c r="F1712" s="21">
        <v>20201222</v>
      </c>
      <c r="G1712" s="21" t="s">
        <v>17</v>
      </c>
      <c r="H1712" s="21" t="s">
        <v>43</v>
      </c>
      <c r="I1712" s="21" t="s">
        <v>95</v>
      </c>
      <c r="J1712" s="21">
        <v>3.35</v>
      </c>
      <c r="K1712" s="21" t="s">
        <v>20</v>
      </c>
      <c r="L1712">
        <f t="shared" si="31"/>
        <v>4</v>
      </c>
      <c r="M1712">
        <f>MATCH(H:H,价格表!$B$4:$B$35,0)</f>
        <v>10</v>
      </c>
      <c r="N1712" s="27">
        <f>IF(J1712&lt;=0.3,INDEX(价格表!$B$4:$I$31,M1712,2),IF(AND(J1712&gt;0.3,J1712&lt;=1),INDEX(价格表!$B$4:$I$31,M1712,3),IF(AND(J1712&gt;1,J1712&lt;=2.2),INDEX(价格表!$B$4:$I$31,M1712,4),IF(AND(J1712&gt;2.2,J1712&lt;=3.3),INDEX(价格表!$B$4:$I$31,M1712,5),IF(AND(J1712&gt;3.3,J1712&lt;=4),INDEX(价格表!$B$4:$I$31,M1712,6),IF(AND(J1712&gt;4,J1712&lt;=5.5),INDEX(价格表!$B$4:$I$31,M1712,7),IF(J1712&gt;5.5,2.6+INDEX(价格表!$B$4:$I$31,M1712,8)*L1712)))))))</f>
        <v>3.7</v>
      </c>
    </row>
    <row r="1713" spans="1:14">
      <c r="A1713" s="20">
        <v>4310940065500</v>
      </c>
      <c r="B1713" s="18" t="s">
        <v>16</v>
      </c>
      <c r="C1713" s="21">
        <v>20201212</v>
      </c>
      <c r="D1713" s="21">
        <v>610538201209</v>
      </c>
      <c r="E1713" s="21" t="s">
        <v>16</v>
      </c>
      <c r="F1713" s="21">
        <v>20201222</v>
      </c>
      <c r="G1713" s="21" t="s">
        <v>17</v>
      </c>
      <c r="H1713" s="21" t="s">
        <v>56</v>
      </c>
      <c r="I1713" s="21" t="s">
        <v>141</v>
      </c>
      <c r="J1713" s="21">
        <v>3.36</v>
      </c>
      <c r="K1713" s="21" t="s">
        <v>20</v>
      </c>
      <c r="L1713">
        <f t="shared" si="31"/>
        <v>4</v>
      </c>
      <c r="M1713">
        <f>MATCH(H:H,价格表!$B$4:$B$35,0)</f>
        <v>11</v>
      </c>
      <c r="N1713" s="27">
        <f>IF(J1713&lt;=0.3,INDEX(价格表!$B$4:$I$31,M1713,2),IF(AND(J1713&gt;0.3,J1713&lt;=1),INDEX(价格表!$B$4:$I$31,M1713,3),IF(AND(J1713&gt;1,J1713&lt;=2.2),INDEX(价格表!$B$4:$I$31,M1713,4),IF(AND(J1713&gt;2.2,J1713&lt;=3.3),INDEX(价格表!$B$4:$I$31,M1713,5),IF(AND(J1713&gt;3.3,J1713&lt;=4),INDEX(价格表!$B$4:$I$31,M1713,6),IF(AND(J1713&gt;4,J1713&lt;=5.5),INDEX(价格表!$B$4:$I$31,M1713,7),IF(J1713&gt;5.5,2.6+INDEX(价格表!$B$4:$I$31,M1713,8)*L1713)))))))</f>
        <v>3.7</v>
      </c>
    </row>
    <row r="1714" spans="1:14">
      <c r="A1714" s="20">
        <v>4310940067553</v>
      </c>
      <c r="B1714" s="18" t="s">
        <v>16</v>
      </c>
      <c r="C1714" s="21">
        <v>20201212</v>
      </c>
      <c r="D1714" s="21">
        <v>610538201209</v>
      </c>
      <c r="E1714" s="21" t="s">
        <v>16</v>
      </c>
      <c r="F1714" s="21">
        <v>20201222</v>
      </c>
      <c r="G1714" s="21" t="s">
        <v>17</v>
      </c>
      <c r="H1714" s="21" t="s">
        <v>39</v>
      </c>
      <c r="I1714" s="21" t="s">
        <v>86</v>
      </c>
      <c r="J1714" s="21">
        <v>3.35</v>
      </c>
      <c r="K1714" s="21" t="s">
        <v>20</v>
      </c>
      <c r="L1714">
        <f t="shared" si="31"/>
        <v>4</v>
      </c>
      <c r="M1714">
        <f>MATCH(H:H,价格表!$B$4:$B$35,0)</f>
        <v>23</v>
      </c>
      <c r="N1714" s="27">
        <f>IF(J1714&lt;=0.3,INDEX(价格表!$B$4:$I$31,M1714,2),IF(AND(J1714&gt;0.3,J1714&lt;=1),INDEX(价格表!$B$4:$I$31,M1714,3),IF(AND(J1714&gt;1,J1714&lt;=2.2),INDEX(价格表!$B$4:$I$31,M1714,4),IF(AND(J1714&gt;2.2,J1714&lt;=3.3),INDEX(价格表!$B$4:$I$31,M1714,5),IF(AND(J1714&gt;3.3,J1714&lt;=4),INDEX(价格表!$B$4:$I$31,M1714,6),IF(AND(J1714&gt;4,J1714&lt;=5.5),INDEX(价格表!$B$4:$I$31,M1714,7),IF(J1714&gt;5.5,2.6+INDEX(价格表!$B$4:$I$31,M1714,8)*L1714)))))))</f>
        <v>3.7</v>
      </c>
    </row>
    <row r="1715" spans="1:14">
      <c r="A1715" s="20">
        <v>4310940067557</v>
      </c>
      <c r="B1715" s="18" t="s">
        <v>16</v>
      </c>
      <c r="C1715" s="21">
        <v>20201212</v>
      </c>
      <c r="D1715" s="21">
        <v>610538201209</v>
      </c>
      <c r="E1715" s="21" t="s">
        <v>16</v>
      </c>
      <c r="F1715" s="21">
        <v>20201222</v>
      </c>
      <c r="G1715" s="21" t="s">
        <v>17</v>
      </c>
      <c r="H1715" s="21" t="s">
        <v>35</v>
      </c>
      <c r="I1715" s="21" t="s">
        <v>102</v>
      </c>
      <c r="J1715" s="21">
        <v>3.35</v>
      </c>
      <c r="K1715" s="21" t="s">
        <v>20</v>
      </c>
      <c r="L1715">
        <f t="shared" si="31"/>
        <v>4</v>
      </c>
      <c r="M1715">
        <f>MATCH(H:H,价格表!$B$4:$B$35,0)</f>
        <v>22</v>
      </c>
      <c r="N1715" s="27">
        <f>IF(J1715&lt;=0.3,INDEX(价格表!$B$4:$I$31,M1715,2),IF(AND(J1715&gt;0.3,J1715&lt;=1),INDEX(价格表!$B$4:$I$31,M1715,3),IF(AND(J1715&gt;1,J1715&lt;=2.2),INDEX(价格表!$B$4:$I$31,M1715,4),IF(AND(J1715&gt;2.2,J1715&lt;=3.3),INDEX(价格表!$B$4:$I$31,M1715,5),IF(AND(J1715&gt;3.3,J1715&lt;=4),INDEX(价格表!$B$4:$I$31,M1715,6),IF(AND(J1715&gt;4,J1715&lt;=5.5),INDEX(价格表!$B$4:$I$31,M1715,7),IF(J1715&gt;5.5,2.6+INDEX(价格表!$B$4:$I$31,M1715,8)*L1715)))))))</f>
        <v>3.7</v>
      </c>
    </row>
    <row r="1716" spans="1:14">
      <c r="A1716" s="20">
        <v>4310940067593</v>
      </c>
      <c r="B1716" s="18" t="s">
        <v>16</v>
      </c>
      <c r="C1716" s="21">
        <v>20201212</v>
      </c>
      <c r="D1716" s="21">
        <v>610538201209</v>
      </c>
      <c r="E1716" s="21" t="s">
        <v>16</v>
      </c>
      <c r="F1716" s="21">
        <v>20201222</v>
      </c>
      <c r="G1716" s="21" t="s">
        <v>17</v>
      </c>
      <c r="H1716" s="21" t="s">
        <v>82</v>
      </c>
      <c r="I1716" s="21" t="s">
        <v>83</v>
      </c>
      <c r="J1716" s="21">
        <v>3.38</v>
      </c>
      <c r="K1716" s="21" t="s">
        <v>20</v>
      </c>
      <c r="L1716">
        <f t="shared" si="31"/>
        <v>4</v>
      </c>
      <c r="M1716">
        <f>MATCH(H:H,价格表!$B$4:$B$35,0)</f>
        <v>2</v>
      </c>
      <c r="N1716" s="27">
        <f>IF(J1716&lt;=0.3,INDEX(价格表!$B$4:$I$31,M1716,2),IF(AND(J1716&gt;0.3,J1716&lt;=1),INDEX(价格表!$B$4:$I$31,M1716,3),IF(AND(J1716&gt;1,J1716&lt;=2.2),INDEX(价格表!$B$4:$I$31,M1716,4),IF(AND(J1716&gt;2.2,J1716&lt;=3.3),INDEX(价格表!$B$4:$I$31,M1716,5),IF(AND(J1716&gt;3.3,J1716&lt;=4),INDEX(价格表!$B$4:$I$31,M1716,6),IF(AND(J1716&gt;4,J1716&lt;=5.5),INDEX(价格表!$B$4:$I$31,M1716,7),IF(J1716&gt;5.5,2.6+INDEX(价格表!$B$4:$I$31,M1716,8)*L1716)))))))</f>
        <v>3.7</v>
      </c>
    </row>
    <row r="1717" spans="1:14">
      <c r="A1717" s="20">
        <v>4310940095280</v>
      </c>
      <c r="B1717" s="18" t="s">
        <v>16</v>
      </c>
      <c r="C1717" s="21">
        <v>20201212</v>
      </c>
      <c r="D1717" s="21">
        <v>610538201209</v>
      </c>
      <c r="E1717" s="21" t="s">
        <v>16</v>
      </c>
      <c r="F1717" s="21">
        <v>20201222</v>
      </c>
      <c r="G1717" s="21" t="s">
        <v>17</v>
      </c>
      <c r="H1717" s="21" t="s">
        <v>39</v>
      </c>
      <c r="I1717" s="21" t="s">
        <v>81</v>
      </c>
      <c r="J1717" s="21">
        <v>3.36</v>
      </c>
      <c r="K1717" s="21" t="s">
        <v>20</v>
      </c>
      <c r="L1717">
        <f t="shared" si="31"/>
        <v>4</v>
      </c>
      <c r="M1717">
        <f>MATCH(H:H,价格表!$B$4:$B$35,0)</f>
        <v>23</v>
      </c>
      <c r="N1717" s="27">
        <f>IF(J1717&lt;=0.3,INDEX(价格表!$B$4:$I$31,M1717,2),IF(AND(J1717&gt;0.3,J1717&lt;=1),INDEX(价格表!$B$4:$I$31,M1717,3),IF(AND(J1717&gt;1,J1717&lt;=2.2),INDEX(价格表!$B$4:$I$31,M1717,4),IF(AND(J1717&gt;2.2,J1717&lt;=3.3),INDEX(价格表!$B$4:$I$31,M1717,5),IF(AND(J1717&gt;3.3,J1717&lt;=4),INDEX(价格表!$B$4:$I$31,M1717,6),IF(AND(J1717&gt;4,J1717&lt;=5.5),INDEX(价格表!$B$4:$I$31,M1717,7),IF(J1717&gt;5.5,2.6+INDEX(价格表!$B$4:$I$31,M1717,8)*L1717)))))))</f>
        <v>3.7</v>
      </c>
    </row>
    <row r="1718" spans="1:14">
      <c r="A1718" s="20">
        <v>4310940095282</v>
      </c>
      <c r="B1718" s="18" t="s">
        <v>16</v>
      </c>
      <c r="C1718" s="21">
        <v>20201212</v>
      </c>
      <c r="D1718" s="21">
        <v>610538201209</v>
      </c>
      <c r="E1718" s="21" t="s">
        <v>16</v>
      </c>
      <c r="F1718" s="21">
        <v>20201222</v>
      </c>
      <c r="G1718" s="21" t="s">
        <v>17</v>
      </c>
      <c r="H1718" s="21" t="s">
        <v>39</v>
      </c>
      <c r="I1718" s="21" t="s">
        <v>40</v>
      </c>
      <c r="J1718" s="21">
        <v>3.38</v>
      </c>
      <c r="K1718" s="21" t="s">
        <v>20</v>
      </c>
      <c r="L1718">
        <f t="shared" si="31"/>
        <v>4</v>
      </c>
      <c r="M1718">
        <f>MATCH(H:H,价格表!$B$4:$B$35,0)</f>
        <v>23</v>
      </c>
      <c r="N1718" s="27">
        <f>IF(J1718&lt;=0.3,INDEX(价格表!$B$4:$I$31,M1718,2),IF(AND(J1718&gt;0.3,J1718&lt;=1),INDEX(价格表!$B$4:$I$31,M1718,3),IF(AND(J1718&gt;1,J1718&lt;=2.2),INDEX(价格表!$B$4:$I$31,M1718,4),IF(AND(J1718&gt;2.2,J1718&lt;=3.3),INDEX(价格表!$B$4:$I$31,M1718,5),IF(AND(J1718&gt;3.3,J1718&lt;=4),INDEX(价格表!$B$4:$I$31,M1718,6),IF(AND(J1718&gt;4,J1718&lt;=5.5),INDEX(价格表!$B$4:$I$31,M1718,7),IF(J1718&gt;5.5,2.6+INDEX(价格表!$B$4:$I$31,M1718,8)*L1718)))))))</f>
        <v>3.7</v>
      </c>
    </row>
    <row r="1719" spans="1:14">
      <c r="A1719" s="20">
        <v>4310940109941</v>
      </c>
      <c r="B1719" s="18" t="s">
        <v>16</v>
      </c>
      <c r="C1719" s="21">
        <v>20201212</v>
      </c>
      <c r="D1719" s="21">
        <v>610538201209</v>
      </c>
      <c r="E1719" s="21" t="s">
        <v>16</v>
      </c>
      <c r="F1719" s="21">
        <v>20201222</v>
      </c>
      <c r="G1719" s="21" t="s">
        <v>17</v>
      </c>
      <c r="H1719" s="21" t="s">
        <v>298</v>
      </c>
      <c r="I1719" s="21" t="s">
        <v>310</v>
      </c>
      <c r="J1719" s="21">
        <v>3.36</v>
      </c>
      <c r="K1719" s="21" t="s">
        <v>20</v>
      </c>
      <c r="L1719">
        <f t="shared" si="31"/>
        <v>4</v>
      </c>
      <c r="M1719">
        <f>MATCH(H:H,价格表!$B$4:$B$35,0)</f>
        <v>29</v>
      </c>
      <c r="N1719" s="27">
        <f>L1719*8+3</f>
        <v>35</v>
      </c>
    </row>
    <row r="1720" spans="1:14">
      <c r="A1720" s="20">
        <v>4310940109943</v>
      </c>
      <c r="B1720" s="18" t="s">
        <v>16</v>
      </c>
      <c r="C1720" s="21">
        <v>20201212</v>
      </c>
      <c r="D1720" s="21">
        <v>610538201209</v>
      </c>
      <c r="E1720" s="21" t="s">
        <v>16</v>
      </c>
      <c r="F1720" s="21">
        <v>20201222</v>
      </c>
      <c r="G1720" s="21" t="s">
        <v>17</v>
      </c>
      <c r="H1720" s="21" t="s">
        <v>298</v>
      </c>
      <c r="I1720" s="21" t="s">
        <v>310</v>
      </c>
      <c r="J1720" s="21">
        <v>3.35</v>
      </c>
      <c r="K1720" s="21" t="s">
        <v>20</v>
      </c>
      <c r="L1720">
        <f t="shared" si="31"/>
        <v>4</v>
      </c>
      <c r="M1720">
        <f>MATCH(H:H,价格表!$B$4:$B$35,0)</f>
        <v>29</v>
      </c>
      <c r="N1720" s="27">
        <f>L1720*8+3</f>
        <v>35</v>
      </c>
    </row>
    <row r="1721" spans="1:14">
      <c r="A1721" s="20">
        <v>4310940019990</v>
      </c>
      <c r="B1721" s="18" t="s">
        <v>16</v>
      </c>
      <c r="C1721" s="21">
        <v>20201212</v>
      </c>
      <c r="D1721" s="21">
        <v>610538201209</v>
      </c>
      <c r="E1721" s="21" t="s">
        <v>16</v>
      </c>
      <c r="F1721" s="21">
        <v>20201222</v>
      </c>
      <c r="G1721" s="21" t="s">
        <v>17</v>
      </c>
      <c r="H1721" s="21" t="s">
        <v>21</v>
      </c>
      <c r="I1721" s="21" t="s">
        <v>22</v>
      </c>
      <c r="J1721" s="21">
        <v>3.4</v>
      </c>
      <c r="K1721" s="21" t="s">
        <v>20</v>
      </c>
      <c r="L1721">
        <f t="shared" si="31"/>
        <v>4</v>
      </c>
      <c r="M1721">
        <f>MATCH(H:H,价格表!$B$4:$B$35,0)</f>
        <v>20</v>
      </c>
      <c r="N1721" s="27">
        <f>IF(J1721&lt;=0.3,INDEX(价格表!$B$4:$I$31,M1721,2),IF(AND(J1721&gt;0.3,J1721&lt;=1),INDEX(价格表!$B$4:$I$31,M1721,3),IF(AND(J1721&gt;1,J1721&lt;=2.2),INDEX(价格表!$B$4:$I$31,M1721,4),IF(AND(J1721&gt;2.2,J1721&lt;=3.3),INDEX(价格表!$B$4:$I$31,M1721,5),IF(AND(J1721&gt;3.3,J1721&lt;=4),INDEX(价格表!$B$4:$I$31,M1721,6),IF(AND(J1721&gt;4,J1721&lt;=5.5),INDEX(价格表!$B$4:$I$31,M1721,7),IF(J1721&gt;5.5,2.6+INDEX(价格表!$B$4:$I$31,M1721,8)*L1721)))))))</f>
        <v>3.7</v>
      </c>
    </row>
    <row r="1722" spans="1:14">
      <c r="A1722" s="20">
        <v>4310940019997</v>
      </c>
      <c r="B1722" s="18" t="s">
        <v>16</v>
      </c>
      <c r="C1722" s="21">
        <v>20201212</v>
      </c>
      <c r="D1722" s="21">
        <v>610538201209</v>
      </c>
      <c r="E1722" s="21" t="s">
        <v>16</v>
      </c>
      <c r="F1722" s="21">
        <v>20201222</v>
      </c>
      <c r="G1722" s="21" t="s">
        <v>17</v>
      </c>
      <c r="H1722" s="21" t="s">
        <v>35</v>
      </c>
      <c r="I1722" s="21" t="s">
        <v>170</v>
      </c>
      <c r="J1722" s="21">
        <v>3.39</v>
      </c>
      <c r="K1722" s="21" t="s">
        <v>20</v>
      </c>
      <c r="L1722">
        <f t="shared" si="31"/>
        <v>4</v>
      </c>
      <c r="M1722">
        <f>MATCH(H:H,价格表!$B$4:$B$35,0)</f>
        <v>22</v>
      </c>
      <c r="N1722" s="27">
        <f>IF(J1722&lt;=0.3,INDEX(价格表!$B$4:$I$31,M1722,2),IF(AND(J1722&gt;0.3,J1722&lt;=1),INDEX(价格表!$B$4:$I$31,M1722,3),IF(AND(J1722&gt;1,J1722&lt;=2.2),INDEX(价格表!$B$4:$I$31,M1722,4),IF(AND(J1722&gt;2.2,J1722&lt;=3.3),INDEX(价格表!$B$4:$I$31,M1722,5),IF(AND(J1722&gt;3.3,J1722&lt;=4),INDEX(价格表!$B$4:$I$31,M1722,6),IF(AND(J1722&gt;4,J1722&lt;=5.5),INDEX(价格表!$B$4:$I$31,M1722,7),IF(J1722&gt;5.5,2.6+INDEX(价格表!$B$4:$I$31,M1722,8)*L1722)))))))</f>
        <v>3.7</v>
      </c>
    </row>
    <row r="1723" spans="1:14">
      <c r="A1723" s="20">
        <v>4310940042584</v>
      </c>
      <c r="B1723" s="18" t="s">
        <v>16</v>
      </c>
      <c r="C1723" s="21">
        <v>20201212</v>
      </c>
      <c r="D1723" s="21">
        <v>610538201209</v>
      </c>
      <c r="E1723" s="21" t="s">
        <v>16</v>
      </c>
      <c r="F1723" s="21">
        <v>20201222</v>
      </c>
      <c r="G1723" s="21" t="s">
        <v>17</v>
      </c>
      <c r="H1723" s="21" t="s">
        <v>50</v>
      </c>
      <c r="I1723" s="21" t="s">
        <v>161</v>
      </c>
      <c r="J1723" s="21">
        <v>3.41</v>
      </c>
      <c r="K1723" s="21" t="s">
        <v>20</v>
      </c>
      <c r="L1723">
        <f t="shared" si="31"/>
        <v>4</v>
      </c>
      <c r="M1723">
        <f>MATCH(H:H,价格表!$B$4:$B$35,0)</f>
        <v>4</v>
      </c>
      <c r="N1723" s="27">
        <f>IF(J1723&lt;=0.3,INDEX(价格表!$B$4:$I$31,M1723,2),IF(AND(J1723&gt;0.3,J1723&lt;=1),INDEX(价格表!$B$4:$I$31,M1723,3),IF(AND(J1723&gt;1,J1723&lt;=2.2),INDEX(价格表!$B$4:$I$31,M1723,4),IF(AND(J1723&gt;2.2,J1723&lt;=3.3),INDEX(价格表!$B$4:$I$31,M1723,5),IF(AND(J1723&gt;3.3,J1723&lt;=4),INDEX(价格表!$B$4:$I$31,M1723,6),IF(AND(J1723&gt;4,J1723&lt;=5.5),INDEX(价格表!$B$4:$I$31,M1723,7),IF(J1723&gt;5.5,2.6+INDEX(价格表!$B$4:$I$31,M1723,8)*L1723)))))))</f>
        <v>3.7</v>
      </c>
    </row>
    <row r="1724" spans="1:14">
      <c r="A1724" s="20">
        <v>4310940045378</v>
      </c>
      <c r="B1724" s="18" t="s">
        <v>16</v>
      </c>
      <c r="C1724" s="21">
        <v>20201212</v>
      </c>
      <c r="D1724" s="21">
        <v>610538201209</v>
      </c>
      <c r="E1724" s="21" t="s">
        <v>16</v>
      </c>
      <c r="F1724" s="21">
        <v>20201222</v>
      </c>
      <c r="G1724" s="21" t="s">
        <v>17</v>
      </c>
      <c r="H1724" s="21" t="s">
        <v>73</v>
      </c>
      <c r="I1724" s="21" t="s">
        <v>215</v>
      </c>
      <c r="J1724" s="21">
        <v>3.39</v>
      </c>
      <c r="K1724" s="21" t="s">
        <v>20</v>
      </c>
      <c r="L1724">
        <f t="shared" si="31"/>
        <v>4</v>
      </c>
      <c r="M1724">
        <f>MATCH(H:H,价格表!$B$4:$B$35,0)</f>
        <v>7</v>
      </c>
      <c r="N1724" s="27">
        <f>IF(J1724&lt;=0.3,INDEX(价格表!$B$4:$I$31,M1724,2),IF(AND(J1724&gt;0.3,J1724&lt;=1),INDEX(价格表!$B$4:$I$31,M1724,3),IF(AND(J1724&gt;1,J1724&lt;=2.2),INDEX(价格表!$B$4:$I$31,M1724,4),IF(AND(J1724&gt;2.2,J1724&lt;=3.3),INDEX(价格表!$B$4:$I$31,M1724,5),IF(AND(J1724&gt;3.3,J1724&lt;=4),INDEX(价格表!$B$4:$I$31,M1724,6),IF(AND(J1724&gt;4,J1724&lt;=5.5),INDEX(价格表!$B$4:$I$31,M1724,7),IF(J1724&gt;5.5,2.6+INDEX(价格表!$B$4:$I$31,M1724,8)*L1724)))))))</f>
        <v>3.7</v>
      </c>
    </row>
    <row r="1725" spans="1:14">
      <c r="A1725" s="20">
        <v>4310940045421</v>
      </c>
      <c r="B1725" s="18" t="s">
        <v>16</v>
      </c>
      <c r="C1725" s="21">
        <v>20201212</v>
      </c>
      <c r="D1725" s="21">
        <v>610538201209</v>
      </c>
      <c r="E1725" s="21" t="s">
        <v>16</v>
      </c>
      <c r="F1725" s="21">
        <v>20201222</v>
      </c>
      <c r="G1725" s="21" t="s">
        <v>17</v>
      </c>
      <c r="H1725" s="21" t="s">
        <v>63</v>
      </c>
      <c r="I1725" s="21" t="s">
        <v>244</v>
      </c>
      <c r="J1725" s="21">
        <v>3.41</v>
      </c>
      <c r="K1725" s="21" t="s">
        <v>20</v>
      </c>
      <c r="L1725">
        <f t="shared" si="31"/>
        <v>4</v>
      </c>
      <c r="M1725">
        <f>MATCH(H:H,价格表!$B$4:$B$35,0)</f>
        <v>21</v>
      </c>
      <c r="N1725" s="27">
        <f>IF(J1725&lt;=0.3,INDEX(价格表!$B$4:$I$31,M1725,2),IF(AND(J1725&gt;0.3,J1725&lt;=1),INDEX(价格表!$B$4:$I$31,M1725,3),IF(AND(J1725&gt;1,J1725&lt;=2.2),INDEX(价格表!$B$4:$I$31,M1725,4),IF(AND(J1725&gt;2.2,J1725&lt;=3.3),INDEX(价格表!$B$4:$I$31,M1725,5),IF(AND(J1725&gt;3.3,J1725&lt;=4),INDEX(价格表!$B$4:$I$31,M1725,6),IF(AND(J1725&gt;4,J1725&lt;=5.5),INDEX(价格表!$B$4:$I$31,M1725,7),IF(J1725&gt;5.5,2.6+INDEX(价格表!$B$4:$I$31,M1725,8)*L1725)))))))</f>
        <v>3.7</v>
      </c>
    </row>
    <row r="1726" spans="1:14">
      <c r="A1726" s="20">
        <v>4310940113998</v>
      </c>
      <c r="B1726" s="18" t="s">
        <v>16</v>
      </c>
      <c r="C1726" s="21">
        <v>20201212</v>
      </c>
      <c r="D1726" s="21">
        <v>610538201209</v>
      </c>
      <c r="E1726" s="21" t="s">
        <v>16</v>
      </c>
      <c r="F1726" s="21">
        <v>20201222</v>
      </c>
      <c r="G1726" s="21" t="s">
        <v>17</v>
      </c>
      <c r="H1726" s="21" t="s">
        <v>298</v>
      </c>
      <c r="I1726" s="21" t="s">
        <v>322</v>
      </c>
      <c r="J1726" s="21">
        <v>3.41</v>
      </c>
      <c r="K1726" s="21" t="s">
        <v>20</v>
      </c>
      <c r="L1726">
        <f t="shared" si="31"/>
        <v>4</v>
      </c>
      <c r="M1726">
        <f>MATCH(H:H,价格表!$B$4:$B$35,0)</f>
        <v>29</v>
      </c>
      <c r="N1726" s="27">
        <f>L1726*8+3</f>
        <v>35</v>
      </c>
    </row>
    <row r="1727" spans="1:14">
      <c r="A1727" s="20">
        <v>4310940019994</v>
      </c>
      <c r="B1727" s="18" t="s">
        <v>16</v>
      </c>
      <c r="C1727" s="21">
        <v>20201212</v>
      </c>
      <c r="D1727" s="21">
        <v>610538201209</v>
      </c>
      <c r="E1727" s="21" t="s">
        <v>16</v>
      </c>
      <c r="F1727" s="21">
        <v>20201222</v>
      </c>
      <c r="G1727" s="21" t="s">
        <v>17</v>
      </c>
      <c r="H1727" s="21" t="s">
        <v>35</v>
      </c>
      <c r="I1727" s="21" t="s">
        <v>229</v>
      </c>
      <c r="J1727" s="21">
        <v>3.43</v>
      </c>
      <c r="K1727" s="21" t="s">
        <v>20</v>
      </c>
      <c r="L1727">
        <f t="shared" si="31"/>
        <v>4</v>
      </c>
      <c r="M1727">
        <f>MATCH(H:H,价格表!$B$4:$B$35,0)</f>
        <v>22</v>
      </c>
      <c r="N1727" s="27">
        <f>IF(J1727&lt;=0.3,INDEX(价格表!$B$4:$I$31,M1727,2),IF(AND(J1727&gt;0.3,J1727&lt;=1),INDEX(价格表!$B$4:$I$31,M1727,3),IF(AND(J1727&gt;1,J1727&lt;=2.2),INDEX(价格表!$B$4:$I$31,M1727,4),IF(AND(J1727&gt;2.2,J1727&lt;=3.3),INDEX(价格表!$B$4:$I$31,M1727,5),IF(AND(J1727&gt;3.3,J1727&lt;=4),INDEX(价格表!$B$4:$I$31,M1727,6),IF(AND(J1727&gt;4,J1727&lt;=5.5),INDEX(价格表!$B$4:$I$31,M1727,7),IF(J1727&gt;5.5,2.6+INDEX(价格表!$B$4:$I$31,M1727,8)*L1727)))))))</f>
        <v>3.7</v>
      </c>
    </row>
    <row r="1728" spans="1:14">
      <c r="A1728" s="20">
        <v>4310940045379</v>
      </c>
      <c r="B1728" s="18" t="s">
        <v>16</v>
      </c>
      <c r="C1728" s="21">
        <v>20201212</v>
      </c>
      <c r="D1728" s="21">
        <v>610538201209</v>
      </c>
      <c r="E1728" s="21" t="s">
        <v>16</v>
      </c>
      <c r="F1728" s="21">
        <v>20201222</v>
      </c>
      <c r="G1728" s="21" t="s">
        <v>17</v>
      </c>
      <c r="H1728" s="21" t="s">
        <v>302</v>
      </c>
      <c r="I1728" s="21" t="s">
        <v>303</v>
      </c>
      <c r="J1728" s="21">
        <v>3.43</v>
      </c>
      <c r="K1728" s="21" t="s">
        <v>20</v>
      </c>
      <c r="L1728">
        <f t="shared" si="31"/>
        <v>4</v>
      </c>
      <c r="M1728">
        <f>MATCH(H:H,价格表!$B$4:$B$35,0)</f>
        <v>6</v>
      </c>
      <c r="N1728" s="27">
        <f>IF(J1728&lt;=0.3,INDEX(价格表!$B$4:$I$31,M1728,2),IF(AND(J1728&gt;0.3,J1728&lt;=1),INDEX(价格表!$B$4:$I$31,M1728,3),IF(AND(J1728&gt;1,J1728&lt;=2.2),INDEX(价格表!$B$4:$I$31,M1728,4),IF(AND(J1728&gt;2.2,J1728&lt;=3.3),INDEX(价格表!$B$4:$I$31,M1728,5),IF(AND(J1728&gt;3.3,J1728&lt;=4),INDEX(价格表!$B$4:$I$31,M1728,6),IF(AND(J1728&gt;4,J1728&lt;=5.5),INDEX(价格表!$B$4:$I$31,M1728,7),IF(J1728&gt;5.5,2.6+INDEX(价格表!$B$4:$I$31,M1728,8)*L1728)))))))</f>
        <v>5.6</v>
      </c>
    </row>
    <row r="1729" spans="1:14">
      <c r="A1729" s="20">
        <v>4310940045420</v>
      </c>
      <c r="B1729" s="18" t="s">
        <v>16</v>
      </c>
      <c r="C1729" s="21">
        <v>20201212</v>
      </c>
      <c r="D1729" s="21">
        <v>610538201209</v>
      </c>
      <c r="E1729" s="21" t="s">
        <v>16</v>
      </c>
      <c r="F1729" s="21">
        <v>20201222</v>
      </c>
      <c r="G1729" s="21" t="s">
        <v>17</v>
      </c>
      <c r="H1729" s="21" t="s">
        <v>30</v>
      </c>
      <c r="I1729" s="21" t="s">
        <v>341</v>
      </c>
      <c r="J1729" s="21">
        <v>3.48</v>
      </c>
      <c r="K1729" s="21" t="s">
        <v>20</v>
      </c>
      <c r="L1729">
        <f t="shared" si="31"/>
        <v>4</v>
      </c>
      <c r="M1729">
        <f>MATCH(H:H,价格表!$B$4:$B$35,0)</f>
        <v>16</v>
      </c>
      <c r="N1729" s="27">
        <f>IF(J1729&lt;=0.3,INDEX(价格表!$B$4:$I$31,M1729,2),IF(AND(J1729&gt;0.3,J1729&lt;=1),INDEX(价格表!$B$4:$I$31,M1729,3),IF(AND(J1729&gt;1,J1729&lt;=2.2),INDEX(价格表!$B$4:$I$31,M1729,4),IF(AND(J1729&gt;2.2,J1729&lt;=3.3),INDEX(价格表!$B$4:$I$31,M1729,5),IF(AND(J1729&gt;3.3,J1729&lt;=4),INDEX(价格表!$B$4:$I$31,M1729,6),IF(AND(J1729&gt;4,J1729&lt;=5.5),INDEX(价格表!$B$4:$I$31,M1729,7),IF(J1729&gt;5.5,2.6+INDEX(价格表!$B$4:$I$31,M1729,8)*L1729)))))))</f>
        <v>3.7</v>
      </c>
    </row>
    <row r="1730" spans="1:14">
      <c r="A1730" s="20">
        <v>4310940060847</v>
      </c>
      <c r="B1730" s="18" t="s">
        <v>16</v>
      </c>
      <c r="C1730" s="21">
        <v>20201212</v>
      </c>
      <c r="D1730" s="21">
        <v>610538201209</v>
      </c>
      <c r="E1730" s="21" t="s">
        <v>16</v>
      </c>
      <c r="F1730" s="21">
        <v>20201222</v>
      </c>
      <c r="G1730" s="21" t="s">
        <v>17</v>
      </c>
      <c r="H1730" s="21" t="s">
        <v>296</v>
      </c>
      <c r="I1730" s="21" t="s">
        <v>297</v>
      </c>
      <c r="J1730" s="21">
        <v>3.47</v>
      </c>
      <c r="K1730" s="21" t="s">
        <v>20</v>
      </c>
      <c r="L1730">
        <f t="shared" si="31"/>
        <v>4</v>
      </c>
      <c r="M1730">
        <f>MATCH(H:H,价格表!$B$4:$B$35,0)</f>
        <v>8</v>
      </c>
      <c r="N1730" s="27">
        <f>IF(J1730&lt;=0.3,INDEX(价格表!$B$4:$I$31,M1730,2),IF(AND(J1730&gt;0.3,J1730&lt;=1),INDEX(价格表!$B$4:$I$31,M1730,3),IF(AND(J1730&gt;1,J1730&lt;=2.2),INDEX(价格表!$B$4:$I$31,M1730,4),IF(AND(J1730&gt;2.2,J1730&lt;=3.3),INDEX(价格表!$B$4:$I$31,M1730,5),IF(AND(J1730&gt;3.3,J1730&lt;=4),INDEX(价格表!$B$4:$I$31,M1730,6),IF(AND(J1730&gt;4,J1730&lt;=5.5),INDEX(价格表!$B$4:$I$31,M1730,7),IF(J1730&gt;5.5,2.6+INDEX(价格表!$B$4:$I$31,M1730,8)*L1730)))))))</f>
        <v>4.5</v>
      </c>
    </row>
    <row r="1731" spans="1:14">
      <c r="A1731" s="20">
        <v>4310940019998</v>
      </c>
      <c r="B1731" s="18" t="s">
        <v>16</v>
      </c>
      <c r="C1731" s="21">
        <v>20201212</v>
      </c>
      <c r="D1731" s="21">
        <v>610538201209</v>
      </c>
      <c r="E1731" s="21" t="s">
        <v>16</v>
      </c>
      <c r="F1731" s="21">
        <v>20201222</v>
      </c>
      <c r="G1731" s="21" t="s">
        <v>17</v>
      </c>
      <c r="H1731" s="21" t="s">
        <v>302</v>
      </c>
      <c r="I1731" s="21" t="s">
        <v>303</v>
      </c>
      <c r="J1731" s="21">
        <v>3.5</v>
      </c>
      <c r="K1731" s="21" t="s">
        <v>20</v>
      </c>
      <c r="L1731">
        <f t="shared" si="31"/>
        <v>4</v>
      </c>
      <c r="M1731">
        <f>MATCH(H:H,价格表!$B$4:$B$35,0)</f>
        <v>6</v>
      </c>
      <c r="N1731" s="27">
        <f>IF(J1731&lt;=0.3,INDEX(价格表!$B$4:$I$31,M1731,2),IF(AND(J1731&gt;0.3,J1731&lt;=1),INDEX(价格表!$B$4:$I$31,M1731,3),IF(AND(J1731&gt;1,J1731&lt;=2.2),INDEX(价格表!$B$4:$I$31,M1731,4),IF(AND(J1731&gt;2.2,J1731&lt;=3.3),INDEX(价格表!$B$4:$I$31,M1731,5),IF(AND(J1731&gt;3.3,J1731&lt;=4),INDEX(价格表!$B$4:$I$31,M1731,6),IF(AND(J1731&gt;4,J1731&lt;=5.5),INDEX(价格表!$B$4:$I$31,M1731,7),IF(J1731&gt;5.5,2.6+INDEX(价格表!$B$4:$I$31,M1731,8)*L1731)))))))</f>
        <v>5.6</v>
      </c>
    </row>
    <row r="1732" spans="1:14">
      <c r="A1732" s="20">
        <v>4310940067594</v>
      </c>
      <c r="B1732" s="18" t="s">
        <v>16</v>
      </c>
      <c r="C1732" s="21">
        <v>20201212</v>
      </c>
      <c r="D1732" s="21">
        <v>610538201209</v>
      </c>
      <c r="E1732" s="21" t="s">
        <v>16</v>
      </c>
      <c r="F1732" s="21">
        <v>20201222</v>
      </c>
      <c r="G1732" s="21" t="s">
        <v>17</v>
      </c>
      <c r="H1732" s="21" t="s">
        <v>68</v>
      </c>
      <c r="I1732" s="21" t="s">
        <v>241</v>
      </c>
      <c r="J1732" s="21">
        <v>3.54</v>
      </c>
      <c r="K1732" s="21" t="s">
        <v>20</v>
      </c>
      <c r="L1732">
        <f t="shared" ref="L1732:L1795" si="32">ROUNDUP(J1732,0)</f>
        <v>4</v>
      </c>
      <c r="M1732">
        <f>MATCH(H:H,价格表!$B$4:$B$35,0)</f>
        <v>5</v>
      </c>
      <c r="N1732" s="27">
        <f>IF(J1732&lt;=0.3,INDEX(价格表!$B$4:$I$31,M1732,2),IF(AND(J1732&gt;0.3,J1732&lt;=1),INDEX(价格表!$B$4:$I$31,M1732,3),IF(AND(J1732&gt;1,J1732&lt;=2.2),INDEX(价格表!$B$4:$I$31,M1732,4),IF(AND(J1732&gt;2.2,J1732&lt;=3.3),INDEX(价格表!$B$4:$I$31,M1732,5),IF(AND(J1732&gt;3.3,J1732&lt;=4),INDEX(价格表!$B$4:$I$31,M1732,6),IF(AND(J1732&gt;4,J1732&lt;=5.5),INDEX(价格表!$B$4:$I$31,M1732,7),IF(J1732&gt;5.5,2.6+INDEX(价格表!$B$4:$I$31,M1732,8)*L1732)))))))</f>
        <v>3.7</v>
      </c>
    </row>
    <row r="1733" spans="1:14">
      <c r="A1733" s="20">
        <v>4310940065495</v>
      </c>
      <c r="B1733" s="18" t="s">
        <v>16</v>
      </c>
      <c r="C1733" s="21">
        <v>20201212</v>
      </c>
      <c r="D1733" s="21">
        <v>610538201209</v>
      </c>
      <c r="E1733" s="21" t="s">
        <v>16</v>
      </c>
      <c r="F1733" s="21">
        <v>20201222</v>
      </c>
      <c r="G1733" s="21" t="s">
        <v>17</v>
      </c>
      <c r="H1733" s="21" t="s">
        <v>298</v>
      </c>
      <c r="I1733" s="21" t="s">
        <v>310</v>
      </c>
      <c r="J1733" s="21">
        <v>3.58</v>
      </c>
      <c r="K1733" s="21" t="s">
        <v>20</v>
      </c>
      <c r="L1733">
        <f t="shared" si="32"/>
        <v>4</v>
      </c>
      <c r="M1733">
        <f>MATCH(H:H,价格表!$B$4:$B$35,0)</f>
        <v>29</v>
      </c>
      <c r="N1733" s="27">
        <f>L1733*8+3</f>
        <v>35</v>
      </c>
    </row>
    <row r="1734" spans="1:14">
      <c r="A1734" s="20">
        <v>4310940065534</v>
      </c>
      <c r="B1734" s="18" t="s">
        <v>16</v>
      </c>
      <c r="C1734" s="21">
        <v>20201212</v>
      </c>
      <c r="D1734" s="21">
        <v>610538201209</v>
      </c>
      <c r="E1734" s="21" t="s">
        <v>16</v>
      </c>
      <c r="F1734" s="21">
        <v>20201222</v>
      </c>
      <c r="G1734" s="21" t="s">
        <v>17</v>
      </c>
      <c r="H1734" s="21" t="s">
        <v>25</v>
      </c>
      <c r="I1734" s="21" t="s">
        <v>42</v>
      </c>
      <c r="J1734" s="21">
        <v>3.62</v>
      </c>
      <c r="K1734" s="21" t="s">
        <v>20</v>
      </c>
      <c r="L1734">
        <f t="shared" si="32"/>
        <v>4</v>
      </c>
      <c r="M1734">
        <f>MATCH(H:H,价格表!$B$4:$B$35,0)</f>
        <v>25</v>
      </c>
      <c r="N1734" s="27">
        <f>IF(J1734&lt;=0.3,INDEX(价格表!$B$4:$I$31,M1734,2),IF(AND(J1734&gt;0.3,J1734&lt;=1),INDEX(价格表!$B$4:$I$31,M1734,3),IF(AND(J1734&gt;1,J1734&lt;=2.2),INDEX(价格表!$B$4:$I$31,M1734,4),IF(AND(J1734&gt;2.2,J1734&lt;=3.3),INDEX(价格表!$B$4:$I$31,M1734,5),IF(AND(J1734&gt;3.3,J1734&lt;=4),INDEX(价格表!$B$4:$I$31,M1734,6),IF(AND(J1734&gt;4,J1734&lt;=5.5),INDEX(价格表!$B$4:$I$31,M1734,7),IF(J1734&gt;5.5,2.6+INDEX(价格表!$B$4:$I$31,M1734,8)*L1734)))))))</f>
        <v>3.7</v>
      </c>
    </row>
    <row r="1735" spans="1:14">
      <c r="A1735" s="20">
        <v>4310940042586</v>
      </c>
      <c r="B1735" s="18" t="s">
        <v>16</v>
      </c>
      <c r="C1735" s="21">
        <v>20201212</v>
      </c>
      <c r="D1735" s="21">
        <v>610538201209</v>
      </c>
      <c r="E1735" s="21" t="s">
        <v>16</v>
      </c>
      <c r="F1735" s="21">
        <v>20201222</v>
      </c>
      <c r="G1735" s="21" t="s">
        <v>17</v>
      </c>
      <c r="H1735" s="21" t="s">
        <v>35</v>
      </c>
      <c r="I1735" s="21" t="s">
        <v>224</v>
      </c>
      <c r="J1735" s="21">
        <v>3.67</v>
      </c>
      <c r="K1735" s="21" t="s">
        <v>20</v>
      </c>
      <c r="L1735">
        <f t="shared" si="32"/>
        <v>4</v>
      </c>
      <c r="M1735">
        <f>MATCH(H:H,价格表!$B$4:$B$35,0)</f>
        <v>22</v>
      </c>
      <c r="N1735" s="27">
        <f>IF(J1735&lt;=0.3,INDEX(价格表!$B$4:$I$31,M1735,2),IF(AND(J1735&gt;0.3,J1735&lt;=1),INDEX(价格表!$B$4:$I$31,M1735,3),IF(AND(J1735&gt;1,J1735&lt;=2.2),INDEX(价格表!$B$4:$I$31,M1735,4),IF(AND(J1735&gt;2.2,J1735&lt;=3.3),INDEX(价格表!$B$4:$I$31,M1735,5),IF(AND(J1735&gt;3.3,J1735&lt;=4),INDEX(价格表!$B$4:$I$31,M1735,6),IF(AND(J1735&gt;4,J1735&lt;=5.5),INDEX(价格表!$B$4:$I$31,M1735,7),IF(J1735&gt;5.5,2.6+INDEX(价格表!$B$4:$I$31,M1735,8)*L1735)))))))</f>
        <v>3.7</v>
      </c>
    </row>
    <row r="1736" spans="1:14">
      <c r="A1736" s="20">
        <v>4310937983431</v>
      </c>
      <c r="B1736" s="18" t="s">
        <v>16</v>
      </c>
      <c r="C1736" s="21">
        <v>20201212</v>
      </c>
      <c r="D1736" s="21">
        <v>610538201209</v>
      </c>
      <c r="E1736" s="21" t="s">
        <v>16</v>
      </c>
      <c r="F1736" s="21">
        <v>20201222</v>
      </c>
      <c r="G1736" s="21" t="s">
        <v>17</v>
      </c>
      <c r="H1736" s="21" t="s">
        <v>66</v>
      </c>
      <c r="I1736" s="21" t="s">
        <v>142</v>
      </c>
      <c r="J1736" s="21">
        <v>3.79</v>
      </c>
      <c r="K1736" s="21" t="s">
        <v>148</v>
      </c>
      <c r="L1736">
        <f t="shared" si="32"/>
        <v>4</v>
      </c>
      <c r="M1736">
        <f>MATCH(H:H,价格表!$B$4:$B$35,0)</f>
        <v>17</v>
      </c>
      <c r="N1736" s="27">
        <f>IF(J1736&lt;=0.3,INDEX(价格表!$B$4:$I$31,M1736,2),IF(AND(J1736&gt;0.3,J1736&lt;=1),INDEX(价格表!$B$4:$I$31,M1736,3),IF(AND(J1736&gt;1,J1736&lt;=2.2),INDEX(价格表!$B$4:$I$31,M1736,4),IF(AND(J1736&gt;2.2,J1736&lt;=3.3),INDEX(价格表!$B$4:$I$31,M1736,5),IF(AND(J1736&gt;3.3,J1736&lt;=4),INDEX(价格表!$B$4:$I$31,M1736,6),IF(AND(J1736&gt;4,J1736&lt;=5.5),INDEX(价格表!$B$4:$I$31,M1736,7),IF(J1736&gt;5.5,2.6+INDEX(价格表!$B$4:$I$31,M1736,8)*L1736)))))))</f>
        <v>3.7</v>
      </c>
    </row>
    <row r="1737" spans="1:14">
      <c r="A1737" s="20">
        <v>4310940065538</v>
      </c>
      <c r="B1737" s="18" t="s">
        <v>16</v>
      </c>
      <c r="C1737" s="21">
        <v>20201212</v>
      </c>
      <c r="D1737" s="21">
        <v>610538201209</v>
      </c>
      <c r="E1737" s="21" t="s">
        <v>16</v>
      </c>
      <c r="F1737" s="21">
        <v>20201222</v>
      </c>
      <c r="G1737" s="21" t="s">
        <v>17</v>
      </c>
      <c r="H1737" s="21" t="s">
        <v>302</v>
      </c>
      <c r="I1737" s="21" t="s">
        <v>303</v>
      </c>
      <c r="J1737" s="21">
        <v>3.86</v>
      </c>
      <c r="K1737" s="21" t="s">
        <v>20</v>
      </c>
      <c r="L1737">
        <f t="shared" si="32"/>
        <v>4</v>
      </c>
      <c r="M1737">
        <f>MATCH(H:H,价格表!$B$4:$B$35,0)</f>
        <v>6</v>
      </c>
      <c r="N1737" s="27">
        <f>IF(J1737&lt;=0.3,INDEX(价格表!$B$4:$I$31,M1737,2),IF(AND(J1737&gt;0.3,J1737&lt;=1),INDEX(价格表!$B$4:$I$31,M1737,3),IF(AND(J1737&gt;1,J1737&lt;=2.2),INDEX(价格表!$B$4:$I$31,M1737,4),IF(AND(J1737&gt;2.2,J1737&lt;=3.3),INDEX(价格表!$B$4:$I$31,M1737,5),IF(AND(J1737&gt;3.3,J1737&lt;=4),INDEX(价格表!$B$4:$I$31,M1737,6),IF(AND(J1737&gt;4,J1737&lt;=5.5),INDEX(价格表!$B$4:$I$31,M1737,7),IF(J1737&gt;5.5,2.6+INDEX(价格表!$B$4:$I$31,M1737,8)*L1737)))))))</f>
        <v>5.6</v>
      </c>
    </row>
    <row r="1738" spans="1:14">
      <c r="A1738" s="20">
        <v>4310940045416</v>
      </c>
      <c r="B1738" s="18" t="s">
        <v>16</v>
      </c>
      <c r="C1738" s="21">
        <v>20201212</v>
      </c>
      <c r="D1738" s="21">
        <v>610538201209</v>
      </c>
      <c r="E1738" s="21" t="s">
        <v>16</v>
      </c>
      <c r="F1738" s="21">
        <v>20201222</v>
      </c>
      <c r="G1738" s="21" t="s">
        <v>17</v>
      </c>
      <c r="H1738" s="21" t="s">
        <v>50</v>
      </c>
      <c r="I1738" s="21" t="s">
        <v>51</v>
      </c>
      <c r="J1738" s="21">
        <v>4.06</v>
      </c>
      <c r="K1738" s="21" t="s">
        <v>20</v>
      </c>
      <c r="L1738">
        <f t="shared" si="32"/>
        <v>5</v>
      </c>
      <c r="M1738">
        <f>MATCH(H:H,价格表!$B$4:$B$35,0)</f>
        <v>4</v>
      </c>
      <c r="N1738" s="27">
        <f>IF(J1738&lt;=0.3,INDEX(价格表!$B$4:$I$31,M1738,2),IF(AND(J1738&gt;0.3,J1738&lt;=1),INDEX(价格表!$B$4:$I$31,M1738,3),IF(AND(J1738&gt;1,J1738&lt;=2.2),INDEX(价格表!$B$4:$I$31,M1738,4),IF(AND(J1738&gt;2.2,J1738&lt;=3.3),INDEX(价格表!$B$4:$I$31,M1738,5),IF(AND(J1738&gt;3.3,J1738&lt;=4),INDEX(价格表!$B$4:$I$31,M1738,6),IF(AND(J1738&gt;4,J1738&lt;=5.5),INDEX(价格表!$B$4:$I$31,M1738,7),IF(J1738&gt;5.5,2.6+INDEX(价格表!$B$4:$I$31,M1738,8)*L1738)))))))</f>
        <v>3.8</v>
      </c>
    </row>
    <row r="1739" spans="1:14">
      <c r="A1739" s="20">
        <v>4310939811255</v>
      </c>
      <c r="B1739" s="18" t="s">
        <v>16</v>
      </c>
      <c r="C1739" s="21">
        <v>20201212</v>
      </c>
      <c r="D1739" s="21">
        <v>610538201209</v>
      </c>
      <c r="E1739" s="21" t="s">
        <v>16</v>
      </c>
      <c r="F1739" s="21">
        <v>20201222</v>
      </c>
      <c r="G1739" s="21" t="s">
        <v>17</v>
      </c>
      <c r="H1739" s="21" t="s">
        <v>30</v>
      </c>
      <c r="I1739" s="21" t="s">
        <v>31</v>
      </c>
      <c r="J1739" s="21">
        <v>4.43</v>
      </c>
      <c r="K1739" s="21" t="s">
        <v>148</v>
      </c>
      <c r="L1739">
        <f t="shared" si="32"/>
        <v>5</v>
      </c>
      <c r="M1739">
        <f>MATCH(H:H,价格表!$B$4:$B$35,0)</f>
        <v>16</v>
      </c>
      <c r="N1739" s="27">
        <f>IF(J1739&lt;=0.3,INDEX(价格表!$B$4:$I$31,M1739,2),IF(AND(J1739&gt;0.3,J1739&lt;=1),INDEX(价格表!$B$4:$I$31,M1739,3),IF(AND(J1739&gt;1,J1739&lt;=2.2),INDEX(价格表!$B$4:$I$31,M1739,4),IF(AND(J1739&gt;2.2,J1739&lt;=3.3),INDEX(价格表!$B$4:$I$31,M1739,5),IF(AND(J1739&gt;3.3,J1739&lt;=4),INDEX(价格表!$B$4:$I$31,M1739,6),IF(AND(J1739&gt;4,J1739&lt;=5.5),INDEX(价格表!$B$4:$I$31,M1739,7),IF(J1739&gt;5.5,2.6+INDEX(价格表!$B$4:$I$31,M1739,8)*L1739)))))))</f>
        <v>3.8</v>
      </c>
    </row>
    <row r="1740" spans="1:14">
      <c r="A1740" s="20">
        <v>4310939482824</v>
      </c>
      <c r="B1740" s="18" t="s">
        <v>16</v>
      </c>
      <c r="C1740" s="21">
        <v>20201212</v>
      </c>
      <c r="D1740" s="21">
        <v>610538201209</v>
      </c>
      <c r="E1740" s="21" t="s">
        <v>16</v>
      </c>
      <c r="F1740" s="21">
        <v>20201222</v>
      </c>
      <c r="G1740" s="21" t="s">
        <v>17</v>
      </c>
      <c r="H1740" s="21" t="s">
        <v>66</v>
      </c>
      <c r="I1740" s="21" t="s">
        <v>222</v>
      </c>
      <c r="J1740" s="21">
        <v>4.6</v>
      </c>
      <c r="K1740" s="21" t="s">
        <v>148</v>
      </c>
      <c r="L1740">
        <f t="shared" si="32"/>
        <v>5</v>
      </c>
      <c r="M1740">
        <f>MATCH(H:H,价格表!$B$4:$B$35,0)</f>
        <v>17</v>
      </c>
      <c r="N1740" s="27">
        <f>IF(J1740&lt;=0.3,INDEX(价格表!$B$4:$I$31,M1740,2),IF(AND(J1740&gt;0.3,J1740&lt;=1),INDEX(价格表!$B$4:$I$31,M1740,3),IF(AND(J1740&gt;1,J1740&lt;=2.2),INDEX(价格表!$B$4:$I$31,M1740,4),IF(AND(J1740&gt;2.2,J1740&lt;=3.3),INDEX(价格表!$B$4:$I$31,M1740,5),IF(AND(J1740&gt;3.3,J1740&lt;=4),INDEX(价格表!$B$4:$I$31,M1740,6),IF(AND(J1740&gt;4,J1740&lt;=5.5),INDEX(价格表!$B$4:$I$31,M1740,7),IF(J1740&gt;5.5,2.6+INDEX(价格表!$B$4:$I$31,M1740,8)*L1740)))))))</f>
        <v>3.8</v>
      </c>
    </row>
    <row r="1741" spans="1:14">
      <c r="A1741" s="20">
        <v>4310937969522</v>
      </c>
      <c r="B1741" s="18" t="s">
        <v>16</v>
      </c>
      <c r="C1741" s="21">
        <v>20201212</v>
      </c>
      <c r="D1741" s="21">
        <v>610538201209</v>
      </c>
      <c r="E1741" s="21" t="s">
        <v>16</v>
      </c>
      <c r="F1741" s="21">
        <v>20201222</v>
      </c>
      <c r="G1741" s="21" t="s">
        <v>17</v>
      </c>
      <c r="H1741" s="21" t="s">
        <v>58</v>
      </c>
      <c r="I1741" s="21" t="s">
        <v>342</v>
      </c>
      <c r="J1741" s="21">
        <v>4.81</v>
      </c>
      <c r="K1741" s="21" t="s">
        <v>20</v>
      </c>
      <c r="L1741">
        <f t="shared" si="32"/>
        <v>5</v>
      </c>
      <c r="M1741">
        <f>MATCH(H:H,价格表!$B$4:$B$35,0)</f>
        <v>32</v>
      </c>
      <c r="N1741" s="27">
        <f>L1741*15+3</f>
        <v>78</v>
      </c>
    </row>
    <row r="1742" spans="1:14">
      <c r="A1742" s="20">
        <v>4310940060893</v>
      </c>
      <c r="B1742" s="18" t="s">
        <v>16</v>
      </c>
      <c r="C1742" s="21">
        <v>20201212</v>
      </c>
      <c r="D1742" s="21">
        <v>610538201209</v>
      </c>
      <c r="E1742" s="21" t="s">
        <v>16</v>
      </c>
      <c r="F1742" s="21">
        <v>20201222</v>
      </c>
      <c r="G1742" s="21" t="s">
        <v>17</v>
      </c>
      <c r="H1742" s="21" t="s">
        <v>35</v>
      </c>
      <c r="I1742" s="21" t="s">
        <v>102</v>
      </c>
      <c r="J1742" s="21">
        <v>4.9</v>
      </c>
      <c r="K1742" s="21" t="s">
        <v>20</v>
      </c>
      <c r="L1742">
        <f t="shared" si="32"/>
        <v>5</v>
      </c>
      <c r="M1742">
        <f>MATCH(H:H,价格表!$B$4:$B$35,0)</f>
        <v>22</v>
      </c>
      <c r="N1742" s="27">
        <f>IF(J1742&lt;=0.3,INDEX(价格表!$B$4:$I$31,M1742,2),IF(AND(J1742&gt;0.3,J1742&lt;=1),INDEX(价格表!$B$4:$I$31,M1742,3),IF(AND(J1742&gt;1,J1742&lt;=2.2),INDEX(价格表!$B$4:$I$31,M1742,4),IF(AND(J1742&gt;2.2,J1742&lt;=3.3),INDEX(价格表!$B$4:$I$31,M1742,5),IF(AND(J1742&gt;3.3,J1742&lt;=4),INDEX(价格表!$B$4:$I$31,M1742,6),IF(AND(J1742&gt;4,J1742&lt;=5.5),INDEX(价格表!$B$4:$I$31,M1742,7),IF(J1742&gt;5.5,2.6+INDEX(价格表!$B$4:$I$31,M1742,8)*L1742)))))))</f>
        <v>3.8</v>
      </c>
    </row>
    <row r="1743" spans="1:14">
      <c r="A1743" s="20">
        <v>4310940019991</v>
      </c>
      <c r="B1743" s="18" t="s">
        <v>16</v>
      </c>
      <c r="C1743" s="21">
        <v>20201212</v>
      </c>
      <c r="D1743" s="21">
        <v>610538201209</v>
      </c>
      <c r="E1743" s="21" t="s">
        <v>16</v>
      </c>
      <c r="F1743" s="21">
        <v>20201222</v>
      </c>
      <c r="G1743" s="21" t="s">
        <v>17</v>
      </c>
      <c r="H1743" s="21" t="s">
        <v>331</v>
      </c>
      <c r="I1743" s="21" t="s">
        <v>332</v>
      </c>
      <c r="J1743" s="21">
        <v>3.28</v>
      </c>
      <c r="K1743" s="21" t="s">
        <v>20</v>
      </c>
      <c r="L1743">
        <f t="shared" si="32"/>
        <v>4</v>
      </c>
      <c r="M1743">
        <f>MATCH(H:H,价格表!$B$4:$B$35,0)</f>
        <v>28</v>
      </c>
      <c r="N1743" s="27">
        <f>IF(J1743&lt;=0.3,INDEX(价格表!$B$4:$I$31,M1743,2),IF(AND(J1743&gt;0.3,J1743&lt;=1),INDEX(价格表!$B$4:$I$31,M1743,3),IF(AND(J1743&gt;1,J1743&lt;=2.2),INDEX(价格表!$B$4:$I$31,M1743,4),IF(AND(J1743&gt;2.2,J1743&lt;=3.3),INDEX(价格表!$B$4:$I$31,M1743,5),IF(AND(J1743&gt;3.3,J1743&lt;=4),INDEX(价格表!$B$4:$I$31,M1743,6),IF(AND(J1743&gt;4,J1743&lt;=5.5),INDEX(价格表!$B$4:$I$31,M1743,7),IF(J1743&gt;5.5,2.6+INDEX(价格表!$B$4:$I$31,M1743,8)*L1743)))))))</f>
        <v>3.15</v>
      </c>
    </row>
    <row r="1744" spans="1:14">
      <c r="A1744" s="20">
        <v>4310940045440</v>
      </c>
      <c r="B1744" s="18" t="s">
        <v>16</v>
      </c>
      <c r="C1744" s="21">
        <v>20201212</v>
      </c>
      <c r="D1744" s="21">
        <v>610538201209</v>
      </c>
      <c r="E1744" s="21" t="s">
        <v>16</v>
      </c>
      <c r="F1744" s="21">
        <v>20201222</v>
      </c>
      <c r="G1744" s="21" t="s">
        <v>17</v>
      </c>
      <c r="H1744" s="21" t="s">
        <v>331</v>
      </c>
      <c r="I1744" s="21" t="s">
        <v>334</v>
      </c>
      <c r="J1744" s="21">
        <v>3.28</v>
      </c>
      <c r="K1744" s="21" t="s">
        <v>20</v>
      </c>
      <c r="L1744">
        <f t="shared" si="32"/>
        <v>4</v>
      </c>
      <c r="M1744">
        <f>MATCH(H:H,价格表!$B$4:$B$35,0)</f>
        <v>28</v>
      </c>
      <c r="N1744" s="27">
        <f>IF(J1744&lt;=0.3,INDEX(价格表!$B$4:$I$31,M1744,2),IF(AND(J1744&gt;0.3,J1744&lt;=1),INDEX(价格表!$B$4:$I$31,M1744,3),IF(AND(J1744&gt;1,J1744&lt;=2.2),INDEX(价格表!$B$4:$I$31,M1744,4),IF(AND(J1744&gt;2.2,J1744&lt;=3.3),INDEX(价格表!$B$4:$I$31,M1744,5),IF(AND(J1744&gt;3.3,J1744&lt;=4),INDEX(价格表!$B$4:$I$31,M1744,6),IF(AND(J1744&gt;4,J1744&lt;=5.5),INDEX(价格表!$B$4:$I$31,M1744,7),IF(J1744&gt;5.5,2.6+INDEX(价格表!$B$4:$I$31,M1744,8)*L1744)))))))</f>
        <v>3.15</v>
      </c>
    </row>
    <row r="1745" spans="1:14">
      <c r="A1745" s="20">
        <v>4310940065535</v>
      </c>
      <c r="B1745" s="18" t="s">
        <v>16</v>
      </c>
      <c r="C1745" s="21">
        <v>20201212</v>
      </c>
      <c r="D1745" s="21">
        <v>610538201209</v>
      </c>
      <c r="E1745" s="21" t="s">
        <v>16</v>
      </c>
      <c r="F1745" s="21">
        <v>20201222</v>
      </c>
      <c r="G1745" s="21" t="s">
        <v>17</v>
      </c>
      <c r="H1745" s="21" t="s">
        <v>331</v>
      </c>
      <c r="I1745" s="21" t="s">
        <v>332</v>
      </c>
      <c r="J1745" s="21">
        <v>3.28</v>
      </c>
      <c r="K1745" s="21" t="s">
        <v>20</v>
      </c>
      <c r="L1745">
        <f t="shared" si="32"/>
        <v>4</v>
      </c>
      <c r="M1745">
        <f>MATCH(H:H,价格表!$B$4:$B$35,0)</f>
        <v>28</v>
      </c>
      <c r="N1745" s="27">
        <f>IF(J1745&lt;=0.3,INDEX(价格表!$B$4:$I$31,M1745,2),IF(AND(J1745&gt;0.3,J1745&lt;=1),INDEX(价格表!$B$4:$I$31,M1745,3),IF(AND(J1745&gt;1,J1745&lt;=2.2),INDEX(价格表!$B$4:$I$31,M1745,4),IF(AND(J1745&gt;2.2,J1745&lt;=3.3),INDEX(价格表!$B$4:$I$31,M1745,5),IF(AND(J1745&gt;3.3,J1745&lt;=4),INDEX(价格表!$B$4:$I$31,M1745,6),IF(AND(J1745&gt;4,J1745&lt;=5.5),INDEX(价格表!$B$4:$I$31,M1745,7),IF(J1745&gt;5.5,2.6+INDEX(价格表!$B$4:$I$31,M1745,8)*L1745)))))))</f>
        <v>3.15</v>
      </c>
    </row>
    <row r="1746" spans="1:14">
      <c r="A1746" s="20">
        <v>4310940113940</v>
      </c>
      <c r="B1746" s="18" t="s">
        <v>16</v>
      </c>
      <c r="C1746" s="21">
        <v>20201212</v>
      </c>
      <c r="D1746" s="21">
        <v>610538201209</v>
      </c>
      <c r="E1746" s="21" t="s">
        <v>16</v>
      </c>
      <c r="F1746" s="21">
        <v>20201222</v>
      </c>
      <c r="G1746" s="21" t="s">
        <v>343</v>
      </c>
      <c r="H1746" s="21" t="s">
        <v>158</v>
      </c>
      <c r="I1746" s="21" t="s">
        <v>344</v>
      </c>
      <c r="J1746" s="21">
        <v>3.44</v>
      </c>
      <c r="K1746" s="21" t="s">
        <v>20</v>
      </c>
      <c r="L1746">
        <f t="shared" si="32"/>
        <v>4</v>
      </c>
      <c r="M1746">
        <f>MATCH(H:H,价格表!$B$4:$B$35,0)</f>
        <v>31</v>
      </c>
      <c r="N1746" s="27">
        <f>L1746*12+3</f>
        <v>51</v>
      </c>
    </row>
    <row r="1747" spans="1:14">
      <c r="A1747" s="20">
        <v>4310939871230</v>
      </c>
      <c r="B1747" s="18" t="s">
        <v>16</v>
      </c>
      <c r="C1747" s="21">
        <v>20201212</v>
      </c>
      <c r="D1747" s="21">
        <v>610538201209</v>
      </c>
      <c r="E1747" s="21" t="s">
        <v>16</v>
      </c>
      <c r="F1747" s="21">
        <v>20201222</v>
      </c>
      <c r="G1747" s="21" t="s">
        <v>17</v>
      </c>
      <c r="H1747" s="21" t="s">
        <v>66</v>
      </c>
      <c r="I1747" s="21" t="s">
        <v>113</v>
      </c>
      <c r="J1747" s="21">
        <v>6.02</v>
      </c>
      <c r="K1747" s="21" t="s">
        <v>148</v>
      </c>
      <c r="L1747">
        <f t="shared" si="32"/>
        <v>7</v>
      </c>
      <c r="M1747">
        <f>MATCH(H:H,价格表!$B$4:$B$35,0)</f>
        <v>17</v>
      </c>
      <c r="N1747" s="27">
        <f>IF(J1747&lt;=0.3,INDEX(价格表!$B$4:$I$31,M1747,2),IF(AND(J1747&gt;0.3,J1747&lt;=1),INDEX(价格表!$B$4:$I$31,M1747,3),IF(AND(J1747&gt;1,J1747&lt;=2.2),INDEX(价格表!$B$4:$I$31,M1747,4),IF(AND(J1747&gt;2.2,J1747&lt;=3.3),INDEX(价格表!$B$4:$I$31,M1747,5),IF(AND(J1747&gt;3.3,J1747&lt;=4),INDEX(价格表!$B$4:$I$31,M1747,6),IF(AND(J1747&gt;4,J1747&lt;=5.5),INDEX(价格表!$B$4:$I$31,M1747,7),IF(J1747&gt;5.5,2.6+INDEX(价格表!$B$4:$I$31,M1747,8)*L1747)))))))</f>
        <v>9.25</v>
      </c>
    </row>
    <row r="1748" spans="1:14">
      <c r="A1748" s="20">
        <v>4310937946541</v>
      </c>
      <c r="B1748" s="18" t="s">
        <v>16</v>
      </c>
      <c r="C1748" s="21">
        <v>20201213</v>
      </c>
      <c r="D1748" s="21">
        <v>610538201209</v>
      </c>
      <c r="E1748" s="21" t="s">
        <v>16</v>
      </c>
      <c r="F1748" s="21">
        <v>20201223</v>
      </c>
      <c r="G1748" s="21" t="s">
        <v>17</v>
      </c>
      <c r="H1748" s="21" t="s">
        <v>27</v>
      </c>
      <c r="I1748" s="21" t="s">
        <v>28</v>
      </c>
      <c r="J1748" s="21">
        <v>2.36</v>
      </c>
      <c r="K1748" s="21" t="s">
        <v>20</v>
      </c>
      <c r="L1748">
        <f t="shared" si="32"/>
        <v>3</v>
      </c>
      <c r="M1748">
        <f>MATCH(H:H,价格表!$B$4:$B$35,0)</f>
        <v>3</v>
      </c>
      <c r="N1748" s="27">
        <f>IF(J1748&lt;=0.3,INDEX(价格表!$B$4:$I$31,M1748,2),IF(AND(J1748&gt;0.3,J1748&lt;=1),INDEX(价格表!$B$4:$I$31,M1748,3),IF(AND(J1748&gt;1,J1748&lt;=2.2),INDEX(价格表!$B$4:$I$31,M1748,4),IF(AND(J1748&gt;2.2,J1748&lt;=3.3),INDEX(价格表!$B$4:$I$31,M1748,5),IF(AND(J1748&gt;3.3,J1748&lt;=4),INDEX(价格表!$B$4:$I$31,M1748,6),IF(AND(J1748&gt;4,J1748&lt;=5.5),INDEX(价格表!$B$4:$I$31,M1748,7),IF(J1748&gt;5.5,2.6+INDEX(价格表!$B$4:$I$31,M1748,8)*L1748)))))))</f>
        <v>2.5</v>
      </c>
    </row>
    <row r="1749" spans="1:14">
      <c r="A1749" s="20">
        <v>4310937960688</v>
      </c>
      <c r="B1749" s="18" t="s">
        <v>16</v>
      </c>
      <c r="C1749" s="21">
        <v>20201213</v>
      </c>
      <c r="D1749" s="21">
        <v>610538201209</v>
      </c>
      <c r="E1749" s="21" t="s">
        <v>16</v>
      </c>
      <c r="F1749" s="21">
        <v>20201223</v>
      </c>
      <c r="G1749" s="21" t="s">
        <v>17</v>
      </c>
      <c r="H1749" s="21" t="s">
        <v>82</v>
      </c>
      <c r="I1749" s="21" t="s">
        <v>83</v>
      </c>
      <c r="J1749" s="21">
        <v>2.43</v>
      </c>
      <c r="K1749" s="21" t="s">
        <v>20</v>
      </c>
      <c r="L1749">
        <f t="shared" si="32"/>
        <v>3</v>
      </c>
      <c r="M1749">
        <f>MATCH(H:H,价格表!$B$4:$B$35,0)</f>
        <v>2</v>
      </c>
      <c r="N1749" s="27">
        <f>IF(J1749&lt;=0.3,INDEX(价格表!$B$4:$I$31,M1749,2),IF(AND(J1749&gt;0.3,J1749&lt;=1),INDEX(价格表!$B$4:$I$31,M1749,3),IF(AND(J1749&gt;1,J1749&lt;=2.2),INDEX(价格表!$B$4:$I$31,M1749,4),IF(AND(J1749&gt;2.2,J1749&lt;=3.3),INDEX(价格表!$B$4:$I$31,M1749,5),IF(AND(J1749&gt;3.3,J1749&lt;=4),INDEX(价格表!$B$4:$I$31,M1749,6),IF(AND(J1749&gt;4,J1749&lt;=5.5),INDEX(价格表!$B$4:$I$31,M1749,7),IF(J1749&gt;5.5,2.6+INDEX(价格表!$B$4:$I$31,M1749,8)*L1749)))))))</f>
        <v>2.5</v>
      </c>
    </row>
    <row r="1750" spans="1:14">
      <c r="A1750" s="20">
        <v>4310937982812</v>
      </c>
      <c r="B1750" s="18" t="s">
        <v>16</v>
      </c>
      <c r="C1750" s="21">
        <v>20201213</v>
      </c>
      <c r="D1750" s="21">
        <v>610538201209</v>
      </c>
      <c r="E1750" s="21" t="s">
        <v>16</v>
      </c>
      <c r="F1750" s="21">
        <v>20201223</v>
      </c>
      <c r="G1750" s="21" t="s">
        <v>17</v>
      </c>
      <c r="H1750" s="21" t="s">
        <v>66</v>
      </c>
      <c r="I1750" s="21" t="s">
        <v>222</v>
      </c>
      <c r="J1750" s="21">
        <v>2.4</v>
      </c>
      <c r="K1750" s="21" t="s">
        <v>20</v>
      </c>
      <c r="L1750">
        <f t="shared" si="32"/>
        <v>3</v>
      </c>
      <c r="M1750">
        <f>MATCH(H:H,价格表!$B$4:$B$35,0)</f>
        <v>17</v>
      </c>
      <c r="N1750" s="27">
        <f>IF(J1750&lt;=0.3,INDEX(价格表!$B$4:$I$31,M1750,2),IF(AND(J1750&gt;0.3,J1750&lt;=1),INDEX(价格表!$B$4:$I$31,M1750,3),IF(AND(J1750&gt;1,J1750&lt;=2.2),INDEX(价格表!$B$4:$I$31,M1750,4),IF(AND(J1750&gt;2.2,J1750&lt;=3.3),INDEX(价格表!$B$4:$I$31,M1750,5),IF(AND(J1750&gt;3.3,J1750&lt;=4),INDEX(价格表!$B$4:$I$31,M1750,6),IF(AND(J1750&gt;4,J1750&lt;=5.5),INDEX(价格表!$B$4:$I$31,M1750,7),IF(J1750&gt;5.5,2.6+INDEX(价格表!$B$4:$I$31,M1750,8)*L1750)))))))</f>
        <v>2.5</v>
      </c>
    </row>
    <row r="1751" spans="1:14">
      <c r="A1751" s="20">
        <v>4310939527689</v>
      </c>
      <c r="B1751" s="18" t="s">
        <v>16</v>
      </c>
      <c r="C1751" s="21">
        <v>20201213</v>
      </c>
      <c r="D1751" s="21">
        <v>610538201209</v>
      </c>
      <c r="E1751" s="21" t="s">
        <v>16</v>
      </c>
      <c r="F1751" s="21">
        <v>20201223</v>
      </c>
      <c r="G1751" s="21" t="s">
        <v>17</v>
      </c>
      <c r="H1751" s="21" t="s">
        <v>73</v>
      </c>
      <c r="I1751" s="21" t="s">
        <v>131</v>
      </c>
      <c r="J1751" s="21">
        <v>1.54</v>
      </c>
      <c r="K1751" s="21" t="s">
        <v>20</v>
      </c>
      <c r="L1751">
        <f t="shared" si="32"/>
        <v>2</v>
      </c>
      <c r="M1751">
        <f>MATCH(H:H,价格表!$B$4:$B$35,0)</f>
        <v>7</v>
      </c>
      <c r="N1751" s="27">
        <f>IF(J1751&lt;=0.3,INDEX(价格表!$B$4:$I$31,M1751,2),IF(AND(J1751&gt;0.3,J1751&lt;=1),INDEX(价格表!$B$4:$I$31,M1751,3),IF(AND(J1751&gt;1,J1751&lt;=2.2),INDEX(价格表!$B$4:$I$31,M1751,4),IF(AND(J1751&gt;2.2,J1751&lt;=3.3),INDEX(价格表!$B$4:$I$31,M1751,5),IF(AND(J1751&gt;3.3,J1751&lt;=4),INDEX(价格表!$B$4:$I$31,M1751,6),IF(AND(J1751&gt;4,J1751&lt;=5.5),INDEX(价格表!$B$4:$I$31,M1751,7),IF(J1751&gt;5.5,2.6+INDEX(价格表!$B$4:$I$31,M1751,8)*L1751)))))))</f>
        <v>2.15</v>
      </c>
    </row>
    <row r="1752" spans="1:14">
      <c r="A1752" s="20">
        <v>4310939741274</v>
      </c>
      <c r="B1752" s="18" t="s">
        <v>16</v>
      </c>
      <c r="C1752" s="21">
        <v>20201213</v>
      </c>
      <c r="D1752" s="21">
        <v>610538201209</v>
      </c>
      <c r="E1752" s="21" t="s">
        <v>16</v>
      </c>
      <c r="F1752" s="21">
        <v>20201223</v>
      </c>
      <c r="G1752" s="21" t="s">
        <v>17</v>
      </c>
      <c r="H1752" s="21" t="s">
        <v>68</v>
      </c>
      <c r="I1752" s="21" t="s">
        <v>234</v>
      </c>
      <c r="J1752" s="21">
        <v>1.42</v>
      </c>
      <c r="K1752" s="21" t="s">
        <v>20</v>
      </c>
      <c r="L1752">
        <f t="shared" si="32"/>
        <v>2</v>
      </c>
      <c r="M1752">
        <f>MATCH(H:H,价格表!$B$4:$B$35,0)</f>
        <v>5</v>
      </c>
      <c r="N1752" s="27">
        <f>IF(J1752&lt;=0.3,INDEX(价格表!$B$4:$I$31,M1752,2),IF(AND(J1752&gt;0.3,J1752&lt;=1),INDEX(价格表!$B$4:$I$31,M1752,3),IF(AND(J1752&gt;1,J1752&lt;=2.2),INDEX(价格表!$B$4:$I$31,M1752,4),IF(AND(J1752&gt;2.2,J1752&lt;=3.3),INDEX(价格表!$B$4:$I$31,M1752,5),IF(AND(J1752&gt;3.3,J1752&lt;=4),INDEX(价格表!$B$4:$I$31,M1752,6),IF(AND(J1752&gt;4,J1752&lt;=5.5),INDEX(价格表!$B$4:$I$31,M1752,7),IF(J1752&gt;5.5,2.6+INDEX(价格表!$B$4:$I$31,M1752,8)*L1752)))))))</f>
        <v>2.15</v>
      </c>
    </row>
    <row r="1753" spans="1:14">
      <c r="A1753" s="20">
        <v>4310939741275</v>
      </c>
      <c r="B1753" s="18" t="s">
        <v>16</v>
      </c>
      <c r="C1753" s="21">
        <v>20201213</v>
      </c>
      <c r="D1753" s="21">
        <v>610538201209</v>
      </c>
      <c r="E1753" s="21" t="s">
        <v>16</v>
      </c>
      <c r="F1753" s="21">
        <v>20201223</v>
      </c>
      <c r="G1753" s="21" t="s">
        <v>17</v>
      </c>
      <c r="H1753" s="21" t="s">
        <v>23</v>
      </c>
      <c r="I1753" s="21" t="s">
        <v>115</v>
      </c>
      <c r="J1753" s="21">
        <v>1.45</v>
      </c>
      <c r="K1753" s="21" t="s">
        <v>20</v>
      </c>
      <c r="L1753">
        <f t="shared" si="32"/>
        <v>2</v>
      </c>
      <c r="M1753">
        <f>MATCH(H:H,价格表!$B$4:$B$35,0)</f>
        <v>15</v>
      </c>
      <c r="N1753" s="27">
        <f>IF(J1753&lt;=0.3,INDEX(价格表!$B$4:$I$31,M1753,2),IF(AND(J1753&gt;0.3,J1753&lt;=1),INDEX(价格表!$B$4:$I$31,M1753,3),IF(AND(J1753&gt;1,J1753&lt;=2.2),INDEX(价格表!$B$4:$I$31,M1753,4),IF(AND(J1753&gt;2.2,J1753&lt;=3.3),INDEX(价格表!$B$4:$I$31,M1753,5),IF(AND(J1753&gt;3.3,J1753&lt;=4),INDEX(价格表!$B$4:$I$31,M1753,6),IF(AND(J1753&gt;4,J1753&lt;=5.5),INDEX(价格表!$B$4:$I$31,M1753,7),IF(J1753&gt;5.5,2.6+INDEX(价格表!$B$4:$I$31,M1753,8)*L1753)))))))</f>
        <v>2.15</v>
      </c>
    </row>
    <row r="1754" spans="1:14">
      <c r="A1754" s="20">
        <v>4310939741277</v>
      </c>
      <c r="B1754" s="18" t="s">
        <v>16</v>
      </c>
      <c r="C1754" s="21">
        <v>20201213</v>
      </c>
      <c r="D1754" s="21">
        <v>610538201209</v>
      </c>
      <c r="E1754" s="21" t="s">
        <v>16</v>
      </c>
      <c r="F1754" s="21">
        <v>20201223</v>
      </c>
      <c r="G1754" s="21" t="s">
        <v>17</v>
      </c>
      <c r="H1754" s="21" t="s">
        <v>35</v>
      </c>
      <c r="I1754" s="21" t="s">
        <v>102</v>
      </c>
      <c r="J1754" s="21">
        <v>1.47</v>
      </c>
      <c r="K1754" s="21" t="s">
        <v>20</v>
      </c>
      <c r="L1754">
        <f t="shared" si="32"/>
        <v>2</v>
      </c>
      <c r="M1754">
        <f>MATCH(H:H,价格表!$B$4:$B$35,0)</f>
        <v>22</v>
      </c>
      <c r="N1754" s="27">
        <f>IF(J1754&lt;=0.3,INDEX(价格表!$B$4:$I$31,M1754,2),IF(AND(J1754&gt;0.3,J1754&lt;=1),INDEX(价格表!$B$4:$I$31,M1754,3),IF(AND(J1754&gt;1,J1754&lt;=2.2),INDEX(价格表!$B$4:$I$31,M1754,4),IF(AND(J1754&gt;2.2,J1754&lt;=3.3),INDEX(价格表!$B$4:$I$31,M1754,5),IF(AND(J1754&gt;3.3,J1754&lt;=4),INDEX(价格表!$B$4:$I$31,M1754,6),IF(AND(J1754&gt;4,J1754&lt;=5.5),INDEX(价格表!$B$4:$I$31,M1754,7),IF(J1754&gt;5.5,2.6+INDEX(价格表!$B$4:$I$31,M1754,8)*L1754)))))))</f>
        <v>2.15</v>
      </c>
    </row>
    <row r="1755" spans="1:14">
      <c r="A1755" s="20">
        <v>4310939741278</v>
      </c>
      <c r="B1755" s="18" t="s">
        <v>16</v>
      </c>
      <c r="C1755" s="21">
        <v>20201213</v>
      </c>
      <c r="D1755" s="21">
        <v>610538201209</v>
      </c>
      <c r="E1755" s="21" t="s">
        <v>16</v>
      </c>
      <c r="F1755" s="21">
        <v>20201223</v>
      </c>
      <c r="G1755" s="21" t="s">
        <v>17</v>
      </c>
      <c r="H1755" s="21" t="s">
        <v>50</v>
      </c>
      <c r="I1755" s="21" t="s">
        <v>161</v>
      </c>
      <c r="J1755" s="21">
        <v>1.42</v>
      </c>
      <c r="K1755" s="21" t="s">
        <v>20</v>
      </c>
      <c r="L1755">
        <f t="shared" si="32"/>
        <v>2</v>
      </c>
      <c r="M1755">
        <f>MATCH(H:H,价格表!$B$4:$B$35,0)</f>
        <v>4</v>
      </c>
      <c r="N1755" s="27">
        <f>IF(J1755&lt;=0.3,INDEX(价格表!$B$4:$I$31,M1755,2),IF(AND(J1755&gt;0.3,J1755&lt;=1),INDEX(价格表!$B$4:$I$31,M1755,3),IF(AND(J1755&gt;1,J1755&lt;=2.2),INDEX(价格表!$B$4:$I$31,M1755,4),IF(AND(J1755&gt;2.2,J1755&lt;=3.3),INDEX(价格表!$B$4:$I$31,M1755,5),IF(AND(J1755&gt;3.3,J1755&lt;=4),INDEX(价格表!$B$4:$I$31,M1755,6),IF(AND(J1755&gt;4,J1755&lt;=5.5),INDEX(价格表!$B$4:$I$31,M1755,7),IF(J1755&gt;5.5,2.6+INDEX(价格表!$B$4:$I$31,M1755,8)*L1755)))))))</f>
        <v>2.15</v>
      </c>
    </row>
    <row r="1756" spans="1:14">
      <c r="A1756" s="20">
        <v>4310939741281</v>
      </c>
      <c r="B1756" s="18" t="s">
        <v>16</v>
      </c>
      <c r="C1756" s="21">
        <v>20201213</v>
      </c>
      <c r="D1756" s="21">
        <v>610538201209</v>
      </c>
      <c r="E1756" s="21" t="s">
        <v>16</v>
      </c>
      <c r="F1756" s="21">
        <v>20201223</v>
      </c>
      <c r="G1756" s="21" t="s">
        <v>17</v>
      </c>
      <c r="H1756" s="21" t="s">
        <v>37</v>
      </c>
      <c r="I1756" s="21" t="s">
        <v>72</v>
      </c>
      <c r="J1756" s="21">
        <v>1.43</v>
      </c>
      <c r="K1756" s="21" t="s">
        <v>20</v>
      </c>
      <c r="L1756">
        <f t="shared" si="32"/>
        <v>2</v>
      </c>
      <c r="M1756">
        <f>MATCH(H:H,价格表!$B$4:$B$35,0)</f>
        <v>12</v>
      </c>
      <c r="N1756" s="27">
        <f>IF(J1756&lt;=0.3,INDEX(价格表!$B$4:$I$31,M1756,2),IF(AND(J1756&gt;0.3,J1756&lt;=1),INDEX(价格表!$B$4:$I$31,M1756,3),IF(AND(J1756&gt;1,J1756&lt;=2.2),INDEX(价格表!$B$4:$I$31,M1756,4),IF(AND(J1756&gt;2.2,J1756&lt;=3.3),INDEX(价格表!$B$4:$I$31,M1756,5),IF(AND(J1756&gt;3.3,J1756&lt;=4),INDEX(价格表!$B$4:$I$31,M1756,6),IF(AND(J1756&gt;4,J1756&lt;=5.5),INDEX(价格表!$B$4:$I$31,M1756,7),IF(J1756&gt;5.5,2.6+INDEX(价格表!$B$4:$I$31,M1756,8)*L1756)))))))</f>
        <v>2.15</v>
      </c>
    </row>
    <row r="1757" spans="1:14">
      <c r="A1757" s="20">
        <v>4310939741282</v>
      </c>
      <c r="B1757" s="18" t="s">
        <v>16</v>
      </c>
      <c r="C1757" s="21">
        <v>20201213</v>
      </c>
      <c r="D1757" s="21">
        <v>610538201209</v>
      </c>
      <c r="E1757" s="21" t="s">
        <v>16</v>
      </c>
      <c r="F1757" s="21">
        <v>20201223</v>
      </c>
      <c r="G1757" s="21" t="s">
        <v>17</v>
      </c>
      <c r="H1757" s="21" t="s">
        <v>54</v>
      </c>
      <c r="I1757" s="21" t="s">
        <v>259</v>
      </c>
      <c r="J1757" s="21">
        <v>1.42</v>
      </c>
      <c r="K1757" s="21" t="s">
        <v>20</v>
      </c>
      <c r="L1757">
        <f t="shared" si="32"/>
        <v>2</v>
      </c>
      <c r="M1757">
        <f>MATCH(H:H,价格表!$B$4:$B$35,0)</f>
        <v>14</v>
      </c>
      <c r="N1757" s="27">
        <f>IF(J1757&lt;=0.3,INDEX(价格表!$B$4:$I$31,M1757,2),IF(AND(J1757&gt;0.3,J1757&lt;=1),INDEX(价格表!$B$4:$I$31,M1757,3),IF(AND(J1757&gt;1,J1757&lt;=2.2),INDEX(价格表!$B$4:$I$31,M1757,4),IF(AND(J1757&gt;2.2,J1757&lt;=3.3),INDEX(价格表!$B$4:$I$31,M1757,5),IF(AND(J1757&gt;3.3,J1757&lt;=4),INDEX(价格表!$B$4:$I$31,M1757,6),IF(AND(J1757&gt;4,J1757&lt;=5.5),INDEX(价格表!$B$4:$I$31,M1757,7),IF(J1757&gt;5.5,2.6+INDEX(价格表!$B$4:$I$31,M1757,8)*L1757)))))))</f>
        <v>2.15</v>
      </c>
    </row>
    <row r="1758" spans="1:14">
      <c r="A1758" s="20">
        <v>4310939741283</v>
      </c>
      <c r="B1758" s="18" t="s">
        <v>16</v>
      </c>
      <c r="C1758" s="21">
        <v>20201213</v>
      </c>
      <c r="D1758" s="21">
        <v>610538201209</v>
      </c>
      <c r="E1758" s="21" t="s">
        <v>16</v>
      </c>
      <c r="F1758" s="21">
        <v>20201223</v>
      </c>
      <c r="G1758" s="21" t="s">
        <v>17</v>
      </c>
      <c r="H1758" s="21" t="s">
        <v>18</v>
      </c>
      <c r="I1758" s="21" t="s">
        <v>53</v>
      </c>
      <c r="J1758" s="21">
        <v>1.45</v>
      </c>
      <c r="K1758" s="21" t="s">
        <v>20</v>
      </c>
      <c r="L1758">
        <f t="shared" si="32"/>
        <v>2</v>
      </c>
      <c r="M1758">
        <f>MATCH(H:H,价格表!$B$4:$B$35,0)</f>
        <v>1</v>
      </c>
      <c r="N1758" s="27">
        <f>IF(J1758&lt;=0.3,INDEX(价格表!$B$4:$I$31,M1758,2),IF(AND(J1758&gt;0.3,J1758&lt;=1),INDEX(价格表!$B$4:$I$31,M1758,3),IF(AND(J1758&gt;1,J1758&lt;=2.2),INDEX(价格表!$B$4:$I$31,M1758,4),IF(AND(J1758&gt;2.2,J1758&lt;=3.3),INDEX(价格表!$B$4:$I$31,M1758,5),IF(AND(J1758&gt;3.3,J1758&lt;=4),INDEX(价格表!$B$4:$I$31,M1758,6),IF(AND(J1758&gt;4,J1758&lt;=5.5),INDEX(价格表!$B$4:$I$31,M1758,7),IF(J1758&gt;5.5,2.6+INDEX(价格表!$B$4:$I$31,M1758,8)*L1758)))))))</f>
        <v>2.15</v>
      </c>
    </row>
    <row r="1759" spans="1:14">
      <c r="A1759" s="20">
        <v>4310939756191</v>
      </c>
      <c r="B1759" s="18" t="s">
        <v>16</v>
      </c>
      <c r="C1759" s="21">
        <v>20201213</v>
      </c>
      <c r="D1759" s="21">
        <v>610538201209</v>
      </c>
      <c r="E1759" s="21" t="s">
        <v>16</v>
      </c>
      <c r="F1759" s="21">
        <v>20201223</v>
      </c>
      <c r="G1759" s="21" t="s">
        <v>17</v>
      </c>
      <c r="H1759" s="21" t="s">
        <v>50</v>
      </c>
      <c r="I1759" s="21" t="s">
        <v>345</v>
      </c>
      <c r="J1759" s="21">
        <v>1.43</v>
      </c>
      <c r="K1759" s="21" t="s">
        <v>20</v>
      </c>
      <c r="L1759">
        <f t="shared" si="32"/>
        <v>2</v>
      </c>
      <c r="M1759">
        <f>MATCH(H:H,价格表!$B$4:$B$35,0)</f>
        <v>4</v>
      </c>
      <c r="N1759" s="27">
        <f>IF(J1759&lt;=0.3,INDEX(价格表!$B$4:$I$31,M1759,2),IF(AND(J1759&gt;0.3,J1759&lt;=1),INDEX(价格表!$B$4:$I$31,M1759,3),IF(AND(J1759&gt;1,J1759&lt;=2.2),INDEX(价格表!$B$4:$I$31,M1759,4),IF(AND(J1759&gt;2.2,J1759&lt;=3.3),INDEX(价格表!$B$4:$I$31,M1759,5),IF(AND(J1759&gt;3.3,J1759&lt;=4),INDEX(价格表!$B$4:$I$31,M1759,6),IF(AND(J1759&gt;4,J1759&lt;=5.5),INDEX(价格表!$B$4:$I$31,M1759,7),IF(J1759&gt;5.5,2.6+INDEX(价格表!$B$4:$I$31,M1759,8)*L1759)))))))</f>
        <v>2.15</v>
      </c>
    </row>
    <row r="1760" spans="1:14">
      <c r="A1760" s="20">
        <v>4310939756195</v>
      </c>
      <c r="B1760" s="18" t="s">
        <v>16</v>
      </c>
      <c r="C1760" s="21">
        <v>20201213</v>
      </c>
      <c r="D1760" s="21">
        <v>610538201209</v>
      </c>
      <c r="E1760" s="21" t="s">
        <v>16</v>
      </c>
      <c r="F1760" s="21">
        <v>20201223</v>
      </c>
      <c r="G1760" s="21" t="s">
        <v>17</v>
      </c>
      <c r="H1760" s="21" t="s">
        <v>56</v>
      </c>
      <c r="I1760" s="21" t="s">
        <v>57</v>
      </c>
      <c r="J1760" s="21">
        <v>1.45</v>
      </c>
      <c r="K1760" s="21" t="s">
        <v>20</v>
      </c>
      <c r="L1760">
        <f t="shared" si="32"/>
        <v>2</v>
      </c>
      <c r="M1760">
        <f>MATCH(H:H,价格表!$B$4:$B$35,0)</f>
        <v>11</v>
      </c>
      <c r="N1760" s="27">
        <f>IF(J1760&lt;=0.3,INDEX(价格表!$B$4:$I$31,M1760,2),IF(AND(J1760&gt;0.3,J1760&lt;=1),INDEX(价格表!$B$4:$I$31,M1760,3),IF(AND(J1760&gt;1,J1760&lt;=2.2),INDEX(价格表!$B$4:$I$31,M1760,4),IF(AND(J1760&gt;2.2,J1760&lt;=3.3),INDEX(价格表!$B$4:$I$31,M1760,5),IF(AND(J1760&gt;3.3,J1760&lt;=4),INDEX(价格表!$B$4:$I$31,M1760,6),IF(AND(J1760&gt;4,J1760&lt;=5.5),INDEX(价格表!$B$4:$I$31,M1760,7),IF(J1760&gt;5.5,2.6+INDEX(价格表!$B$4:$I$31,M1760,8)*L1760)))))))</f>
        <v>2.15</v>
      </c>
    </row>
    <row r="1761" spans="1:14">
      <c r="A1761" s="20">
        <v>4310939756196</v>
      </c>
      <c r="B1761" s="18" t="s">
        <v>16</v>
      </c>
      <c r="C1761" s="21">
        <v>20201213</v>
      </c>
      <c r="D1761" s="21">
        <v>610538201209</v>
      </c>
      <c r="E1761" s="21" t="s">
        <v>16</v>
      </c>
      <c r="F1761" s="21">
        <v>20201223</v>
      </c>
      <c r="G1761" s="21" t="s">
        <v>17</v>
      </c>
      <c r="H1761" s="21" t="s">
        <v>50</v>
      </c>
      <c r="I1761" s="21" t="s">
        <v>77</v>
      </c>
      <c r="J1761" s="21">
        <v>1.44</v>
      </c>
      <c r="K1761" s="21" t="s">
        <v>20</v>
      </c>
      <c r="L1761">
        <f t="shared" si="32"/>
        <v>2</v>
      </c>
      <c r="M1761">
        <f>MATCH(H:H,价格表!$B$4:$B$35,0)</f>
        <v>4</v>
      </c>
      <c r="N1761" s="27">
        <f>IF(J1761&lt;=0.3,INDEX(价格表!$B$4:$I$31,M1761,2),IF(AND(J1761&gt;0.3,J1761&lt;=1),INDEX(价格表!$B$4:$I$31,M1761,3),IF(AND(J1761&gt;1,J1761&lt;=2.2),INDEX(价格表!$B$4:$I$31,M1761,4),IF(AND(J1761&gt;2.2,J1761&lt;=3.3),INDEX(价格表!$B$4:$I$31,M1761,5),IF(AND(J1761&gt;3.3,J1761&lt;=4),INDEX(价格表!$B$4:$I$31,M1761,6),IF(AND(J1761&gt;4,J1761&lt;=5.5),INDEX(价格表!$B$4:$I$31,M1761,7),IF(J1761&gt;5.5,2.6+INDEX(价格表!$B$4:$I$31,M1761,8)*L1761)))))))</f>
        <v>2.15</v>
      </c>
    </row>
    <row r="1762" spans="1:14">
      <c r="A1762" s="20">
        <v>4310939756197</v>
      </c>
      <c r="B1762" s="18" t="s">
        <v>16</v>
      </c>
      <c r="C1762" s="21">
        <v>20201213</v>
      </c>
      <c r="D1762" s="21">
        <v>610538201209</v>
      </c>
      <c r="E1762" s="21" t="s">
        <v>16</v>
      </c>
      <c r="F1762" s="21">
        <v>20201223</v>
      </c>
      <c r="G1762" s="21" t="s">
        <v>17</v>
      </c>
      <c r="H1762" s="21" t="s">
        <v>39</v>
      </c>
      <c r="I1762" s="21" t="s">
        <v>208</v>
      </c>
      <c r="J1762" s="21">
        <v>1.43</v>
      </c>
      <c r="K1762" s="21" t="s">
        <v>20</v>
      </c>
      <c r="L1762">
        <f t="shared" si="32"/>
        <v>2</v>
      </c>
      <c r="M1762">
        <f>MATCH(H:H,价格表!$B$4:$B$35,0)</f>
        <v>23</v>
      </c>
      <c r="N1762" s="27">
        <f>IF(J1762&lt;=0.3,INDEX(价格表!$B$4:$I$31,M1762,2),IF(AND(J1762&gt;0.3,J1762&lt;=1),INDEX(价格表!$B$4:$I$31,M1762,3),IF(AND(J1762&gt;1,J1762&lt;=2.2),INDEX(价格表!$B$4:$I$31,M1762,4),IF(AND(J1762&gt;2.2,J1762&lt;=3.3),INDEX(价格表!$B$4:$I$31,M1762,5),IF(AND(J1762&gt;3.3,J1762&lt;=4),INDEX(价格表!$B$4:$I$31,M1762,6),IF(AND(J1762&gt;4,J1762&lt;=5.5),INDEX(价格表!$B$4:$I$31,M1762,7),IF(J1762&gt;5.5,2.6+INDEX(价格表!$B$4:$I$31,M1762,8)*L1762)))))))</f>
        <v>2.15</v>
      </c>
    </row>
    <row r="1763" spans="1:14">
      <c r="A1763" s="20">
        <v>4310939756198</v>
      </c>
      <c r="B1763" s="18" t="s">
        <v>16</v>
      </c>
      <c r="C1763" s="21">
        <v>20201213</v>
      </c>
      <c r="D1763" s="21">
        <v>610538201209</v>
      </c>
      <c r="E1763" s="21" t="s">
        <v>16</v>
      </c>
      <c r="F1763" s="21">
        <v>20201223</v>
      </c>
      <c r="G1763" s="21" t="s">
        <v>17</v>
      </c>
      <c r="H1763" s="21" t="s">
        <v>30</v>
      </c>
      <c r="I1763" s="21" t="s">
        <v>341</v>
      </c>
      <c r="J1763" s="21">
        <v>1.44</v>
      </c>
      <c r="K1763" s="21" t="s">
        <v>20</v>
      </c>
      <c r="L1763">
        <f t="shared" si="32"/>
        <v>2</v>
      </c>
      <c r="M1763">
        <f>MATCH(H:H,价格表!$B$4:$B$35,0)</f>
        <v>16</v>
      </c>
      <c r="N1763" s="27">
        <f>IF(J1763&lt;=0.3,INDEX(价格表!$B$4:$I$31,M1763,2),IF(AND(J1763&gt;0.3,J1763&lt;=1),INDEX(价格表!$B$4:$I$31,M1763,3),IF(AND(J1763&gt;1,J1763&lt;=2.2),INDEX(价格表!$B$4:$I$31,M1763,4),IF(AND(J1763&gt;2.2,J1763&lt;=3.3),INDEX(价格表!$B$4:$I$31,M1763,5),IF(AND(J1763&gt;3.3,J1763&lt;=4),INDEX(价格表!$B$4:$I$31,M1763,6),IF(AND(J1763&gt;4,J1763&lt;=5.5),INDEX(价格表!$B$4:$I$31,M1763,7),IF(J1763&gt;5.5,2.6+INDEX(价格表!$B$4:$I$31,M1763,8)*L1763)))))))</f>
        <v>2.15</v>
      </c>
    </row>
    <row r="1764" spans="1:14">
      <c r="A1764" s="20">
        <v>4310939756199</v>
      </c>
      <c r="B1764" s="18" t="s">
        <v>16</v>
      </c>
      <c r="C1764" s="21">
        <v>20201213</v>
      </c>
      <c r="D1764" s="21">
        <v>610538201209</v>
      </c>
      <c r="E1764" s="21" t="s">
        <v>16</v>
      </c>
      <c r="F1764" s="21">
        <v>20201223</v>
      </c>
      <c r="G1764" s="21" t="s">
        <v>17</v>
      </c>
      <c r="H1764" s="21" t="s">
        <v>25</v>
      </c>
      <c r="I1764" s="21" t="s">
        <v>203</v>
      </c>
      <c r="J1764" s="21">
        <v>1.42</v>
      </c>
      <c r="K1764" s="21" t="s">
        <v>20</v>
      </c>
      <c r="L1764">
        <f t="shared" si="32"/>
        <v>2</v>
      </c>
      <c r="M1764">
        <f>MATCH(H:H,价格表!$B$4:$B$35,0)</f>
        <v>25</v>
      </c>
      <c r="N1764" s="27">
        <f>IF(J1764&lt;=0.3,INDEX(价格表!$B$4:$I$31,M1764,2),IF(AND(J1764&gt;0.3,J1764&lt;=1),INDEX(价格表!$B$4:$I$31,M1764,3),IF(AND(J1764&gt;1,J1764&lt;=2.2),INDEX(价格表!$B$4:$I$31,M1764,4),IF(AND(J1764&gt;2.2,J1764&lt;=3.3),INDEX(价格表!$B$4:$I$31,M1764,5),IF(AND(J1764&gt;3.3,J1764&lt;=4),INDEX(价格表!$B$4:$I$31,M1764,6),IF(AND(J1764&gt;4,J1764&lt;=5.5),INDEX(价格表!$B$4:$I$31,M1764,7),IF(J1764&gt;5.5,2.6+INDEX(价格表!$B$4:$I$31,M1764,8)*L1764)))))))</f>
        <v>2.15</v>
      </c>
    </row>
    <row r="1765" spans="1:14">
      <c r="A1765" s="20">
        <v>4310939756200</v>
      </c>
      <c r="B1765" s="18" t="s">
        <v>16</v>
      </c>
      <c r="C1765" s="21">
        <v>20201213</v>
      </c>
      <c r="D1765" s="21">
        <v>610538201209</v>
      </c>
      <c r="E1765" s="21" t="s">
        <v>16</v>
      </c>
      <c r="F1765" s="21">
        <v>20201223</v>
      </c>
      <c r="G1765" s="21" t="s">
        <v>17</v>
      </c>
      <c r="H1765" s="21" t="s">
        <v>18</v>
      </c>
      <c r="I1765" s="21" t="s">
        <v>53</v>
      </c>
      <c r="J1765" s="21">
        <v>1.43</v>
      </c>
      <c r="K1765" s="21" t="s">
        <v>20</v>
      </c>
      <c r="L1765">
        <f t="shared" si="32"/>
        <v>2</v>
      </c>
      <c r="M1765">
        <f>MATCH(H:H,价格表!$B$4:$B$35,0)</f>
        <v>1</v>
      </c>
      <c r="N1765" s="27">
        <f>IF(J1765&lt;=0.3,INDEX(价格表!$B$4:$I$31,M1765,2),IF(AND(J1765&gt;0.3,J1765&lt;=1),INDEX(价格表!$B$4:$I$31,M1765,3),IF(AND(J1765&gt;1,J1765&lt;=2.2),INDEX(价格表!$B$4:$I$31,M1765,4),IF(AND(J1765&gt;2.2,J1765&lt;=3.3),INDEX(价格表!$B$4:$I$31,M1765,5),IF(AND(J1765&gt;3.3,J1765&lt;=4),INDEX(价格表!$B$4:$I$31,M1765,6),IF(AND(J1765&gt;4,J1765&lt;=5.5),INDEX(价格表!$B$4:$I$31,M1765,7),IF(J1765&gt;5.5,2.6+INDEX(价格表!$B$4:$I$31,M1765,8)*L1765)))))))</f>
        <v>2.15</v>
      </c>
    </row>
    <row r="1766" spans="1:14">
      <c r="A1766" s="20">
        <v>4310939756730</v>
      </c>
      <c r="B1766" s="18" t="s">
        <v>16</v>
      </c>
      <c r="C1766" s="21">
        <v>20201213</v>
      </c>
      <c r="D1766" s="21">
        <v>610538201209</v>
      </c>
      <c r="E1766" s="21" t="s">
        <v>16</v>
      </c>
      <c r="F1766" s="21">
        <v>20201223</v>
      </c>
      <c r="G1766" s="21" t="s">
        <v>17</v>
      </c>
      <c r="H1766" s="21" t="s">
        <v>37</v>
      </c>
      <c r="I1766" s="21" t="s">
        <v>119</v>
      </c>
      <c r="J1766" s="21">
        <v>1.44</v>
      </c>
      <c r="K1766" s="21" t="s">
        <v>20</v>
      </c>
      <c r="L1766">
        <f t="shared" si="32"/>
        <v>2</v>
      </c>
      <c r="M1766">
        <f>MATCH(H:H,价格表!$B$4:$B$35,0)</f>
        <v>12</v>
      </c>
      <c r="N1766" s="27">
        <f>IF(J1766&lt;=0.3,INDEX(价格表!$B$4:$I$31,M1766,2),IF(AND(J1766&gt;0.3,J1766&lt;=1),INDEX(价格表!$B$4:$I$31,M1766,3),IF(AND(J1766&gt;1,J1766&lt;=2.2),INDEX(价格表!$B$4:$I$31,M1766,4),IF(AND(J1766&gt;2.2,J1766&lt;=3.3),INDEX(价格表!$B$4:$I$31,M1766,5),IF(AND(J1766&gt;3.3,J1766&lt;=4),INDEX(价格表!$B$4:$I$31,M1766,6),IF(AND(J1766&gt;4,J1766&lt;=5.5),INDEX(价格表!$B$4:$I$31,M1766,7),IF(J1766&gt;5.5,2.6+INDEX(价格表!$B$4:$I$31,M1766,8)*L1766)))))))</f>
        <v>2.15</v>
      </c>
    </row>
    <row r="1767" spans="1:14">
      <c r="A1767" s="20">
        <v>4310939756731</v>
      </c>
      <c r="B1767" s="18" t="s">
        <v>16</v>
      </c>
      <c r="C1767" s="21">
        <v>20201213</v>
      </c>
      <c r="D1767" s="21">
        <v>610538201209</v>
      </c>
      <c r="E1767" s="21" t="s">
        <v>16</v>
      </c>
      <c r="F1767" s="21">
        <v>20201223</v>
      </c>
      <c r="G1767" s="21" t="s">
        <v>17</v>
      </c>
      <c r="H1767" s="21" t="s">
        <v>50</v>
      </c>
      <c r="I1767" s="21" t="s">
        <v>51</v>
      </c>
      <c r="J1767" s="21">
        <v>1.47</v>
      </c>
      <c r="K1767" s="21" t="s">
        <v>20</v>
      </c>
      <c r="L1767">
        <f t="shared" si="32"/>
        <v>2</v>
      </c>
      <c r="M1767">
        <f>MATCH(H:H,价格表!$B$4:$B$35,0)</f>
        <v>4</v>
      </c>
      <c r="N1767" s="27">
        <f>IF(J1767&lt;=0.3,INDEX(价格表!$B$4:$I$31,M1767,2),IF(AND(J1767&gt;0.3,J1767&lt;=1),INDEX(价格表!$B$4:$I$31,M1767,3),IF(AND(J1767&gt;1,J1767&lt;=2.2),INDEX(价格表!$B$4:$I$31,M1767,4),IF(AND(J1767&gt;2.2,J1767&lt;=3.3),INDEX(价格表!$B$4:$I$31,M1767,5),IF(AND(J1767&gt;3.3,J1767&lt;=4),INDEX(价格表!$B$4:$I$31,M1767,6),IF(AND(J1767&gt;4,J1767&lt;=5.5),INDEX(价格表!$B$4:$I$31,M1767,7),IF(J1767&gt;5.5,2.6+INDEX(价格表!$B$4:$I$31,M1767,8)*L1767)))))))</f>
        <v>2.15</v>
      </c>
    </row>
    <row r="1768" spans="1:14">
      <c r="A1768" s="20">
        <v>4310939756732</v>
      </c>
      <c r="B1768" s="18" t="s">
        <v>16</v>
      </c>
      <c r="C1768" s="21">
        <v>20201213</v>
      </c>
      <c r="D1768" s="21">
        <v>610538201209</v>
      </c>
      <c r="E1768" s="21" t="s">
        <v>16</v>
      </c>
      <c r="F1768" s="21">
        <v>20201223</v>
      </c>
      <c r="G1768" s="21" t="s">
        <v>17</v>
      </c>
      <c r="H1768" s="21" t="s">
        <v>50</v>
      </c>
      <c r="I1768" s="21" t="s">
        <v>177</v>
      </c>
      <c r="J1768" s="21">
        <v>1.42</v>
      </c>
      <c r="K1768" s="21" t="s">
        <v>20</v>
      </c>
      <c r="L1768">
        <f t="shared" si="32"/>
        <v>2</v>
      </c>
      <c r="M1768">
        <f>MATCH(H:H,价格表!$B$4:$B$35,0)</f>
        <v>4</v>
      </c>
      <c r="N1768" s="27">
        <f>IF(J1768&lt;=0.3,INDEX(价格表!$B$4:$I$31,M1768,2),IF(AND(J1768&gt;0.3,J1768&lt;=1),INDEX(价格表!$B$4:$I$31,M1768,3),IF(AND(J1768&gt;1,J1768&lt;=2.2),INDEX(价格表!$B$4:$I$31,M1768,4),IF(AND(J1768&gt;2.2,J1768&lt;=3.3),INDEX(价格表!$B$4:$I$31,M1768,5),IF(AND(J1768&gt;3.3,J1768&lt;=4),INDEX(价格表!$B$4:$I$31,M1768,6),IF(AND(J1768&gt;4,J1768&lt;=5.5),INDEX(价格表!$B$4:$I$31,M1768,7),IF(J1768&gt;5.5,2.6+INDEX(价格表!$B$4:$I$31,M1768,8)*L1768)))))))</f>
        <v>2.15</v>
      </c>
    </row>
    <row r="1769" spans="1:14">
      <c r="A1769" s="20">
        <v>4310939756734</v>
      </c>
      <c r="B1769" s="18" t="s">
        <v>16</v>
      </c>
      <c r="C1769" s="21">
        <v>20201213</v>
      </c>
      <c r="D1769" s="21">
        <v>610538201209</v>
      </c>
      <c r="E1769" s="21" t="s">
        <v>16</v>
      </c>
      <c r="F1769" s="21">
        <v>20201223</v>
      </c>
      <c r="G1769" s="21" t="s">
        <v>17</v>
      </c>
      <c r="H1769" s="21" t="s">
        <v>56</v>
      </c>
      <c r="I1769" s="21" t="s">
        <v>57</v>
      </c>
      <c r="J1769" s="21">
        <v>1.45</v>
      </c>
      <c r="K1769" s="21" t="s">
        <v>20</v>
      </c>
      <c r="L1769">
        <f t="shared" si="32"/>
        <v>2</v>
      </c>
      <c r="M1769">
        <f>MATCH(H:H,价格表!$B$4:$B$35,0)</f>
        <v>11</v>
      </c>
      <c r="N1769" s="27">
        <f>IF(J1769&lt;=0.3,INDEX(价格表!$B$4:$I$31,M1769,2),IF(AND(J1769&gt;0.3,J1769&lt;=1),INDEX(价格表!$B$4:$I$31,M1769,3),IF(AND(J1769&gt;1,J1769&lt;=2.2),INDEX(价格表!$B$4:$I$31,M1769,4),IF(AND(J1769&gt;2.2,J1769&lt;=3.3),INDEX(价格表!$B$4:$I$31,M1769,5),IF(AND(J1769&gt;3.3,J1769&lt;=4),INDEX(价格表!$B$4:$I$31,M1769,6),IF(AND(J1769&gt;4,J1769&lt;=5.5),INDEX(价格表!$B$4:$I$31,M1769,7),IF(J1769&gt;5.5,2.6+INDEX(价格表!$B$4:$I$31,M1769,8)*L1769)))))))</f>
        <v>2.15</v>
      </c>
    </row>
    <row r="1770" spans="1:14">
      <c r="A1770" s="20">
        <v>4310939756735</v>
      </c>
      <c r="B1770" s="18" t="s">
        <v>16</v>
      </c>
      <c r="C1770" s="21">
        <v>20201213</v>
      </c>
      <c r="D1770" s="21">
        <v>610538201209</v>
      </c>
      <c r="E1770" s="21" t="s">
        <v>16</v>
      </c>
      <c r="F1770" s="21">
        <v>20201223</v>
      </c>
      <c r="G1770" s="21" t="s">
        <v>17</v>
      </c>
      <c r="H1770" s="21" t="s">
        <v>50</v>
      </c>
      <c r="I1770" s="21" t="s">
        <v>177</v>
      </c>
      <c r="J1770" s="21">
        <v>1.42</v>
      </c>
      <c r="K1770" s="21" t="s">
        <v>20</v>
      </c>
      <c r="L1770">
        <f t="shared" si="32"/>
        <v>2</v>
      </c>
      <c r="M1770">
        <f>MATCH(H:H,价格表!$B$4:$B$35,0)</f>
        <v>4</v>
      </c>
      <c r="N1770" s="27">
        <f>IF(J1770&lt;=0.3,INDEX(价格表!$B$4:$I$31,M1770,2),IF(AND(J1770&gt;0.3,J1770&lt;=1),INDEX(价格表!$B$4:$I$31,M1770,3),IF(AND(J1770&gt;1,J1770&lt;=2.2),INDEX(价格表!$B$4:$I$31,M1770,4),IF(AND(J1770&gt;2.2,J1770&lt;=3.3),INDEX(价格表!$B$4:$I$31,M1770,5),IF(AND(J1770&gt;3.3,J1770&lt;=4),INDEX(价格表!$B$4:$I$31,M1770,6),IF(AND(J1770&gt;4,J1770&lt;=5.5),INDEX(价格表!$B$4:$I$31,M1770,7),IF(J1770&gt;5.5,2.6+INDEX(价格表!$B$4:$I$31,M1770,8)*L1770)))))))</f>
        <v>2.15</v>
      </c>
    </row>
    <row r="1771" spans="1:14">
      <c r="A1771" s="20">
        <v>4310939756736</v>
      </c>
      <c r="B1771" s="18" t="s">
        <v>16</v>
      </c>
      <c r="C1771" s="21">
        <v>20201213</v>
      </c>
      <c r="D1771" s="21">
        <v>610538201209</v>
      </c>
      <c r="E1771" s="21" t="s">
        <v>16</v>
      </c>
      <c r="F1771" s="21">
        <v>20201223</v>
      </c>
      <c r="G1771" s="21" t="s">
        <v>17</v>
      </c>
      <c r="H1771" s="21" t="s">
        <v>21</v>
      </c>
      <c r="I1771" s="21" t="s">
        <v>181</v>
      </c>
      <c r="J1771" s="21">
        <v>1.43</v>
      </c>
      <c r="K1771" s="21" t="s">
        <v>20</v>
      </c>
      <c r="L1771">
        <f t="shared" si="32"/>
        <v>2</v>
      </c>
      <c r="M1771">
        <f>MATCH(H:H,价格表!$B$4:$B$35,0)</f>
        <v>20</v>
      </c>
      <c r="N1771" s="27">
        <f>IF(J1771&lt;=0.3,INDEX(价格表!$B$4:$I$31,M1771,2),IF(AND(J1771&gt;0.3,J1771&lt;=1),INDEX(价格表!$B$4:$I$31,M1771,3),IF(AND(J1771&gt;1,J1771&lt;=2.2),INDEX(价格表!$B$4:$I$31,M1771,4),IF(AND(J1771&gt;2.2,J1771&lt;=3.3),INDEX(价格表!$B$4:$I$31,M1771,5),IF(AND(J1771&gt;3.3,J1771&lt;=4),INDEX(价格表!$B$4:$I$31,M1771,6),IF(AND(J1771&gt;4,J1771&lt;=5.5),INDEX(价格表!$B$4:$I$31,M1771,7),IF(J1771&gt;5.5,2.6+INDEX(价格表!$B$4:$I$31,M1771,8)*L1771)))))))</f>
        <v>2.15</v>
      </c>
    </row>
    <row r="1772" spans="1:14">
      <c r="A1772" s="20">
        <v>4310939756737</v>
      </c>
      <c r="B1772" s="18" t="s">
        <v>16</v>
      </c>
      <c r="C1772" s="21">
        <v>20201213</v>
      </c>
      <c r="D1772" s="21">
        <v>610538201209</v>
      </c>
      <c r="E1772" s="21" t="s">
        <v>16</v>
      </c>
      <c r="F1772" s="21">
        <v>20201223</v>
      </c>
      <c r="G1772" s="21" t="s">
        <v>17</v>
      </c>
      <c r="H1772" s="21" t="s">
        <v>23</v>
      </c>
      <c r="I1772" s="21" t="s">
        <v>99</v>
      </c>
      <c r="J1772" s="21">
        <v>1.43</v>
      </c>
      <c r="K1772" s="21" t="s">
        <v>20</v>
      </c>
      <c r="L1772">
        <f t="shared" si="32"/>
        <v>2</v>
      </c>
      <c r="M1772">
        <f>MATCH(H:H,价格表!$B$4:$B$35,0)</f>
        <v>15</v>
      </c>
      <c r="N1772" s="27">
        <f>IF(J1772&lt;=0.3,INDEX(价格表!$B$4:$I$31,M1772,2),IF(AND(J1772&gt;0.3,J1772&lt;=1),INDEX(价格表!$B$4:$I$31,M1772,3),IF(AND(J1772&gt;1,J1772&lt;=2.2),INDEX(价格表!$B$4:$I$31,M1772,4),IF(AND(J1772&gt;2.2,J1772&lt;=3.3),INDEX(价格表!$B$4:$I$31,M1772,5),IF(AND(J1772&gt;3.3,J1772&lt;=4),INDEX(价格表!$B$4:$I$31,M1772,6),IF(AND(J1772&gt;4,J1772&lt;=5.5),INDEX(价格表!$B$4:$I$31,M1772,7),IF(J1772&gt;5.5,2.6+INDEX(价格表!$B$4:$I$31,M1772,8)*L1772)))))))</f>
        <v>2.15</v>
      </c>
    </row>
    <row r="1773" spans="1:14">
      <c r="A1773" s="20">
        <v>4310939756738</v>
      </c>
      <c r="B1773" s="18" t="s">
        <v>16</v>
      </c>
      <c r="C1773" s="21">
        <v>20201213</v>
      </c>
      <c r="D1773" s="21">
        <v>610538201209</v>
      </c>
      <c r="E1773" s="21" t="s">
        <v>16</v>
      </c>
      <c r="F1773" s="21">
        <v>20201223</v>
      </c>
      <c r="G1773" s="21" t="s">
        <v>17</v>
      </c>
      <c r="H1773" s="21" t="s">
        <v>75</v>
      </c>
      <c r="I1773" s="21" t="s">
        <v>114</v>
      </c>
      <c r="J1773" s="21">
        <v>1.42</v>
      </c>
      <c r="K1773" s="21" t="s">
        <v>20</v>
      </c>
      <c r="L1773">
        <f t="shared" si="32"/>
        <v>2</v>
      </c>
      <c r="M1773">
        <f>MATCH(H:H,价格表!$B$4:$B$35,0)</f>
        <v>24</v>
      </c>
      <c r="N1773" s="27">
        <f>IF(J1773&lt;=0.3,INDEX(价格表!$B$4:$I$31,M1773,2),IF(AND(J1773&gt;0.3,J1773&lt;=1),INDEX(价格表!$B$4:$I$31,M1773,3),IF(AND(J1773&gt;1,J1773&lt;=2.2),INDEX(价格表!$B$4:$I$31,M1773,4),IF(AND(J1773&gt;2.2,J1773&lt;=3.3),INDEX(价格表!$B$4:$I$31,M1773,5),IF(AND(J1773&gt;3.3,J1773&lt;=4),INDEX(价格表!$B$4:$I$31,M1773,6),IF(AND(J1773&gt;4,J1773&lt;=5.5),INDEX(价格表!$B$4:$I$31,M1773,7),IF(J1773&gt;5.5,2.6+INDEX(价格表!$B$4:$I$31,M1773,8)*L1773)))))))</f>
        <v>2.15</v>
      </c>
    </row>
    <row r="1774" spans="1:14">
      <c r="A1774" s="20">
        <v>4310939756739</v>
      </c>
      <c r="B1774" s="18" t="s">
        <v>16</v>
      </c>
      <c r="C1774" s="21">
        <v>20201213</v>
      </c>
      <c r="D1774" s="21">
        <v>610538201209</v>
      </c>
      <c r="E1774" s="21" t="s">
        <v>16</v>
      </c>
      <c r="F1774" s="21">
        <v>20201223</v>
      </c>
      <c r="G1774" s="21" t="s">
        <v>17</v>
      </c>
      <c r="H1774" s="21" t="s">
        <v>73</v>
      </c>
      <c r="I1774" s="21" t="s">
        <v>207</v>
      </c>
      <c r="J1774" s="21">
        <v>1.42</v>
      </c>
      <c r="K1774" s="21" t="s">
        <v>20</v>
      </c>
      <c r="L1774">
        <f t="shared" si="32"/>
        <v>2</v>
      </c>
      <c r="M1774">
        <f>MATCH(H:H,价格表!$B$4:$B$35,0)</f>
        <v>7</v>
      </c>
      <c r="N1774" s="27">
        <f>IF(J1774&lt;=0.3,INDEX(价格表!$B$4:$I$31,M1774,2),IF(AND(J1774&gt;0.3,J1774&lt;=1),INDEX(价格表!$B$4:$I$31,M1774,3),IF(AND(J1774&gt;1,J1774&lt;=2.2),INDEX(价格表!$B$4:$I$31,M1774,4),IF(AND(J1774&gt;2.2,J1774&lt;=3.3),INDEX(价格表!$B$4:$I$31,M1774,5),IF(AND(J1774&gt;3.3,J1774&lt;=4),INDEX(价格表!$B$4:$I$31,M1774,6),IF(AND(J1774&gt;4,J1774&lt;=5.5),INDEX(价格表!$B$4:$I$31,M1774,7),IF(J1774&gt;5.5,2.6+INDEX(价格表!$B$4:$I$31,M1774,8)*L1774)))))))</f>
        <v>2.15</v>
      </c>
    </row>
    <row r="1775" spans="1:14">
      <c r="A1775" s="20">
        <v>4310939756751</v>
      </c>
      <c r="B1775" s="18" t="s">
        <v>16</v>
      </c>
      <c r="C1775" s="21">
        <v>20201213</v>
      </c>
      <c r="D1775" s="21">
        <v>610538201209</v>
      </c>
      <c r="E1775" s="21" t="s">
        <v>16</v>
      </c>
      <c r="F1775" s="21">
        <v>20201223</v>
      </c>
      <c r="G1775" s="21" t="s">
        <v>17</v>
      </c>
      <c r="H1775" s="21" t="s">
        <v>68</v>
      </c>
      <c r="I1775" s="21" t="s">
        <v>130</v>
      </c>
      <c r="J1775" s="21">
        <v>1.51</v>
      </c>
      <c r="K1775" s="21" t="s">
        <v>20</v>
      </c>
      <c r="L1775">
        <f t="shared" si="32"/>
        <v>2</v>
      </c>
      <c r="M1775">
        <f>MATCH(H:H,价格表!$B$4:$B$35,0)</f>
        <v>5</v>
      </c>
      <c r="N1775" s="27">
        <f>IF(J1775&lt;=0.3,INDEX(价格表!$B$4:$I$31,M1775,2),IF(AND(J1775&gt;0.3,J1775&lt;=1),INDEX(价格表!$B$4:$I$31,M1775,3),IF(AND(J1775&gt;1,J1775&lt;=2.2),INDEX(价格表!$B$4:$I$31,M1775,4),IF(AND(J1775&gt;2.2,J1775&lt;=3.3),INDEX(价格表!$B$4:$I$31,M1775,5),IF(AND(J1775&gt;3.3,J1775&lt;=4),INDEX(价格表!$B$4:$I$31,M1775,6),IF(AND(J1775&gt;4,J1775&lt;=5.5),INDEX(价格表!$B$4:$I$31,M1775,7),IF(J1775&gt;5.5,2.6+INDEX(价格表!$B$4:$I$31,M1775,8)*L1775)))))))</f>
        <v>2.15</v>
      </c>
    </row>
    <row r="1776" spans="1:14">
      <c r="A1776" s="20">
        <v>4310939756752</v>
      </c>
      <c r="B1776" s="18" t="s">
        <v>16</v>
      </c>
      <c r="C1776" s="21">
        <v>20201213</v>
      </c>
      <c r="D1776" s="21">
        <v>610538201209</v>
      </c>
      <c r="E1776" s="21" t="s">
        <v>16</v>
      </c>
      <c r="F1776" s="21">
        <v>20201223</v>
      </c>
      <c r="G1776" s="21" t="s">
        <v>17</v>
      </c>
      <c r="H1776" s="21" t="s">
        <v>18</v>
      </c>
      <c r="I1776" s="21" t="s">
        <v>346</v>
      </c>
      <c r="J1776" s="21">
        <v>1.45</v>
      </c>
      <c r="K1776" s="21" t="s">
        <v>20</v>
      </c>
      <c r="L1776">
        <f t="shared" si="32"/>
        <v>2</v>
      </c>
      <c r="M1776">
        <f>MATCH(H:H,价格表!$B$4:$B$35,0)</f>
        <v>1</v>
      </c>
      <c r="N1776" s="27">
        <f>IF(J1776&lt;=0.3,INDEX(价格表!$B$4:$I$31,M1776,2),IF(AND(J1776&gt;0.3,J1776&lt;=1),INDEX(价格表!$B$4:$I$31,M1776,3),IF(AND(J1776&gt;1,J1776&lt;=2.2),INDEX(价格表!$B$4:$I$31,M1776,4),IF(AND(J1776&gt;2.2,J1776&lt;=3.3),INDEX(价格表!$B$4:$I$31,M1776,5),IF(AND(J1776&gt;3.3,J1776&lt;=4),INDEX(价格表!$B$4:$I$31,M1776,6),IF(AND(J1776&gt;4,J1776&lt;=5.5),INDEX(价格表!$B$4:$I$31,M1776,7),IF(J1776&gt;5.5,2.6+INDEX(价格表!$B$4:$I$31,M1776,8)*L1776)))))))</f>
        <v>2.15</v>
      </c>
    </row>
    <row r="1777" spans="1:14">
      <c r="A1777" s="20">
        <v>4310939756753</v>
      </c>
      <c r="B1777" s="18" t="s">
        <v>16</v>
      </c>
      <c r="C1777" s="21">
        <v>20201213</v>
      </c>
      <c r="D1777" s="21">
        <v>610538201209</v>
      </c>
      <c r="E1777" s="21" t="s">
        <v>16</v>
      </c>
      <c r="F1777" s="21">
        <v>20201223</v>
      </c>
      <c r="G1777" s="21" t="s">
        <v>17</v>
      </c>
      <c r="H1777" s="21" t="s">
        <v>43</v>
      </c>
      <c r="I1777" s="21" t="s">
        <v>79</v>
      </c>
      <c r="J1777" s="21">
        <v>1.47</v>
      </c>
      <c r="K1777" s="21" t="s">
        <v>20</v>
      </c>
      <c r="L1777">
        <f t="shared" si="32"/>
        <v>2</v>
      </c>
      <c r="M1777">
        <f>MATCH(H:H,价格表!$B$4:$B$35,0)</f>
        <v>10</v>
      </c>
      <c r="N1777" s="27">
        <f>IF(J1777&lt;=0.3,INDEX(价格表!$B$4:$I$31,M1777,2),IF(AND(J1777&gt;0.3,J1777&lt;=1),INDEX(价格表!$B$4:$I$31,M1777,3),IF(AND(J1777&gt;1,J1777&lt;=2.2),INDEX(价格表!$B$4:$I$31,M1777,4),IF(AND(J1777&gt;2.2,J1777&lt;=3.3),INDEX(价格表!$B$4:$I$31,M1777,5),IF(AND(J1777&gt;3.3,J1777&lt;=4),INDEX(价格表!$B$4:$I$31,M1777,6),IF(AND(J1777&gt;4,J1777&lt;=5.5),INDEX(价格表!$B$4:$I$31,M1777,7),IF(J1777&gt;5.5,2.6+INDEX(价格表!$B$4:$I$31,M1777,8)*L1777)))))))</f>
        <v>2.15</v>
      </c>
    </row>
    <row r="1778" spans="1:14">
      <c r="A1778" s="20">
        <v>4310939756755</v>
      </c>
      <c r="B1778" s="18" t="s">
        <v>16</v>
      </c>
      <c r="C1778" s="21">
        <v>20201213</v>
      </c>
      <c r="D1778" s="21">
        <v>610538201209</v>
      </c>
      <c r="E1778" s="21" t="s">
        <v>16</v>
      </c>
      <c r="F1778" s="21">
        <v>20201223</v>
      </c>
      <c r="G1778" s="21" t="s">
        <v>17</v>
      </c>
      <c r="H1778" s="21" t="s">
        <v>27</v>
      </c>
      <c r="I1778" s="21" t="s">
        <v>211</v>
      </c>
      <c r="J1778" s="21">
        <v>1.44</v>
      </c>
      <c r="K1778" s="21" t="s">
        <v>20</v>
      </c>
      <c r="L1778">
        <f t="shared" si="32"/>
        <v>2</v>
      </c>
      <c r="M1778">
        <f>MATCH(H:H,价格表!$B$4:$B$35,0)</f>
        <v>3</v>
      </c>
      <c r="N1778" s="27">
        <f>IF(J1778&lt;=0.3,INDEX(价格表!$B$4:$I$31,M1778,2),IF(AND(J1778&gt;0.3,J1778&lt;=1),INDEX(价格表!$B$4:$I$31,M1778,3),IF(AND(J1778&gt;1,J1778&lt;=2.2),INDEX(价格表!$B$4:$I$31,M1778,4),IF(AND(J1778&gt;2.2,J1778&lt;=3.3),INDEX(价格表!$B$4:$I$31,M1778,5),IF(AND(J1778&gt;3.3,J1778&lt;=4),INDEX(价格表!$B$4:$I$31,M1778,6),IF(AND(J1778&gt;4,J1778&lt;=5.5),INDEX(价格表!$B$4:$I$31,M1778,7),IF(J1778&gt;5.5,2.6+INDEX(价格表!$B$4:$I$31,M1778,8)*L1778)))))))</f>
        <v>2.15</v>
      </c>
    </row>
    <row r="1779" spans="1:14">
      <c r="A1779" s="20">
        <v>4310939756756</v>
      </c>
      <c r="B1779" s="18" t="s">
        <v>16</v>
      </c>
      <c r="C1779" s="21">
        <v>20201213</v>
      </c>
      <c r="D1779" s="21">
        <v>610538201209</v>
      </c>
      <c r="E1779" s="21" t="s">
        <v>16</v>
      </c>
      <c r="F1779" s="21">
        <v>20201223</v>
      </c>
      <c r="G1779" s="21" t="s">
        <v>17</v>
      </c>
      <c r="H1779" s="21" t="s">
        <v>21</v>
      </c>
      <c r="I1779" s="21" t="s">
        <v>205</v>
      </c>
      <c r="J1779" s="21">
        <v>1.42</v>
      </c>
      <c r="K1779" s="21" t="s">
        <v>20</v>
      </c>
      <c r="L1779">
        <f t="shared" si="32"/>
        <v>2</v>
      </c>
      <c r="M1779">
        <f>MATCH(H:H,价格表!$B$4:$B$35,0)</f>
        <v>20</v>
      </c>
      <c r="N1779" s="27">
        <f>IF(J1779&lt;=0.3,INDEX(价格表!$B$4:$I$31,M1779,2),IF(AND(J1779&gt;0.3,J1779&lt;=1),INDEX(价格表!$B$4:$I$31,M1779,3),IF(AND(J1779&gt;1,J1779&lt;=2.2),INDEX(价格表!$B$4:$I$31,M1779,4),IF(AND(J1779&gt;2.2,J1779&lt;=3.3),INDEX(价格表!$B$4:$I$31,M1779,5),IF(AND(J1779&gt;3.3,J1779&lt;=4),INDEX(价格表!$B$4:$I$31,M1779,6),IF(AND(J1779&gt;4,J1779&lt;=5.5),INDEX(价格表!$B$4:$I$31,M1779,7),IF(J1779&gt;5.5,2.6+INDEX(价格表!$B$4:$I$31,M1779,8)*L1779)))))))</f>
        <v>2.15</v>
      </c>
    </row>
    <row r="1780" spans="1:14">
      <c r="A1780" s="20">
        <v>4310939756757</v>
      </c>
      <c r="B1780" s="18" t="s">
        <v>16</v>
      </c>
      <c r="C1780" s="21">
        <v>20201213</v>
      </c>
      <c r="D1780" s="21">
        <v>610538201209</v>
      </c>
      <c r="E1780" s="21" t="s">
        <v>16</v>
      </c>
      <c r="F1780" s="21">
        <v>20201223</v>
      </c>
      <c r="G1780" s="21" t="s">
        <v>17</v>
      </c>
      <c r="H1780" s="21" t="s">
        <v>75</v>
      </c>
      <c r="I1780" s="21" t="s">
        <v>238</v>
      </c>
      <c r="J1780" s="21">
        <v>1.42</v>
      </c>
      <c r="K1780" s="21" t="s">
        <v>20</v>
      </c>
      <c r="L1780">
        <f t="shared" si="32"/>
        <v>2</v>
      </c>
      <c r="M1780">
        <f>MATCH(H:H,价格表!$B$4:$B$35,0)</f>
        <v>24</v>
      </c>
      <c r="N1780" s="27">
        <f>IF(J1780&lt;=0.3,INDEX(价格表!$B$4:$I$31,M1780,2),IF(AND(J1780&gt;0.3,J1780&lt;=1),INDEX(价格表!$B$4:$I$31,M1780,3),IF(AND(J1780&gt;1,J1780&lt;=2.2),INDEX(价格表!$B$4:$I$31,M1780,4),IF(AND(J1780&gt;2.2,J1780&lt;=3.3),INDEX(价格表!$B$4:$I$31,M1780,5),IF(AND(J1780&gt;3.3,J1780&lt;=4),INDEX(价格表!$B$4:$I$31,M1780,6),IF(AND(J1780&gt;4,J1780&lt;=5.5),INDEX(价格表!$B$4:$I$31,M1780,7),IF(J1780&gt;5.5,2.6+INDEX(价格表!$B$4:$I$31,M1780,8)*L1780)))))))</f>
        <v>2.15</v>
      </c>
    </row>
    <row r="1781" spans="1:14">
      <c r="A1781" s="20">
        <v>4310939756759</v>
      </c>
      <c r="B1781" s="18" t="s">
        <v>16</v>
      </c>
      <c r="C1781" s="21">
        <v>20201213</v>
      </c>
      <c r="D1781" s="21">
        <v>610538201209</v>
      </c>
      <c r="E1781" s="21" t="s">
        <v>16</v>
      </c>
      <c r="F1781" s="21">
        <v>20201223</v>
      </c>
      <c r="G1781" s="21" t="s">
        <v>17</v>
      </c>
      <c r="H1781" s="21" t="s">
        <v>50</v>
      </c>
      <c r="I1781" s="21" t="s">
        <v>62</v>
      </c>
      <c r="J1781" s="21">
        <v>1.93</v>
      </c>
      <c r="K1781" s="21" t="s">
        <v>20</v>
      </c>
      <c r="L1781">
        <f t="shared" si="32"/>
        <v>2</v>
      </c>
      <c r="M1781">
        <f>MATCH(H:H,价格表!$B$4:$B$35,0)</f>
        <v>4</v>
      </c>
      <c r="N1781" s="27">
        <f>IF(J1781&lt;=0.3,INDEX(价格表!$B$4:$I$31,M1781,2),IF(AND(J1781&gt;0.3,J1781&lt;=1),INDEX(价格表!$B$4:$I$31,M1781,3),IF(AND(J1781&gt;1,J1781&lt;=2.2),INDEX(价格表!$B$4:$I$31,M1781,4),IF(AND(J1781&gt;2.2,J1781&lt;=3.3),INDEX(价格表!$B$4:$I$31,M1781,5),IF(AND(J1781&gt;3.3,J1781&lt;=4),INDEX(价格表!$B$4:$I$31,M1781,6),IF(AND(J1781&gt;4,J1781&lt;=5.5),INDEX(价格表!$B$4:$I$31,M1781,7),IF(J1781&gt;5.5,2.6+INDEX(价格表!$B$4:$I$31,M1781,8)*L1781)))))))</f>
        <v>2.15</v>
      </c>
    </row>
    <row r="1782" spans="1:14">
      <c r="A1782" s="20">
        <v>4310939756760</v>
      </c>
      <c r="B1782" s="18" t="s">
        <v>16</v>
      </c>
      <c r="C1782" s="21">
        <v>20201213</v>
      </c>
      <c r="D1782" s="21">
        <v>610538201209</v>
      </c>
      <c r="E1782" s="21" t="s">
        <v>16</v>
      </c>
      <c r="F1782" s="21">
        <v>20201223</v>
      </c>
      <c r="G1782" s="21" t="s">
        <v>17</v>
      </c>
      <c r="H1782" s="21" t="s">
        <v>50</v>
      </c>
      <c r="I1782" s="21" t="s">
        <v>51</v>
      </c>
      <c r="J1782" s="21">
        <v>1.43</v>
      </c>
      <c r="K1782" s="21" t="s">
        <v>20</v>
      </c>
      <c r="L1782">
        <f t="shared" si="32"/>
        <v>2</v>
      </c>
      <c r="M1782">
        <f>MATCH(H:H,价格表!$B$4:$B$35,0)</f>
        <v>4</v>
      </c>
      <c r="N1782" s="27">
        <f>IF(J1782&lt;=0.3,INDEX(价格表!$B$4:$I$31,M1782,2),IF(AND(J1782&gt;0.3,J1782&lt;=1),INDEX(价格表!$B$4:$I$31,M1782,3),IF(AND(J1782&gt;1,J1782&lt;=2.2),INDEX(价格表!$B$4:$I$31,M1782,4),IF(AND(J1782&gt;2.2,J1782&lt;=3.3),INDEX(价格表!$B$4:$I$31,M1782,5),IF(AND(J1782&gt;3.3,J1782&lt;=4),INDEX(价格表!$B$4:$I$31,M1782,6),IF(AND(J1782&gt;4,J1782&lt;=5.5),INDEX(价格表!$B$4:$I$31,M1782,7),IF(J1782&gt;5.5,2.6+INDEX(价格表!$B$4:$I$31,M1782,8)*L1782)))))))</f>
        <v>2.15</v>
      </c>
    </row>
    <row r="1783" spans="1:14">
      <c r="A1783" s="20">
        <v>4310939756787</v>
      </c>
      <c r="B1783" s="18" t="s">
        <v>16</v>
      </c>
      <c r="C1783" s="21">
        <v>20201213</v>
      </c>
      <c r="D1783" s="21">
        <v>610538201209</v>
      </c>
      <c r="E1783" s="21" t="s">
        <v>16</v>
      </c>
      <c r="F1783" s="21">
        <v>20201223</v>
      </c>
      <c r="G1783" s="21" t="s">
        <v>17</v>
      </c>
      <c r="H1783" s="21" t="s">
        <v>54</v>
      </c>
      <c r="I1783" s="21" t="s">
        <v>259</v>
      </c>
      <c r="J1783" s="21">
        <v>1.42</v>
      </c>
      <c r="K1783" s="21" t="s">
        <v>20</v>
      </c>
      <c r="L1783">
        <f t="shared" si="32"/>
        <v>2</v>
      </c>
      <c r="M1783">
        <f>MATCH(H:H,价格表!$B$4:$B$35,0)</f>
        <v>14</v>
      </c>
      <c r="N1783" s="27">
        <f>IF(J1783&lt;=0.3,INDEX(价格表!$B$4:$I$31,M1783,2),IF(AND(J1783&gt;0.3,J1783&lt;=1),INDEX(价格表!$B$4:$I$31,M1783,3),IF(AND(J1783&gt;1,J1783&lt;=2.2),INDEX(价格表!$B$4:$I$31,M1783,4),IF(AND(J1783&gt;2.2,J1783&lt;=3.3),INDEX(价格表!$B$4:$I$31,M1783,5),IF(AND(J1783&gt;3.3,J1783&lt;=4),INDEX(价格表!$B$4:$I$31,M1783,6),IF(AND(J1783&gt;4,J1783&lt;=5.5),INDEX(价格表!$B$4:$I$31,M1783,7),IF(J1783&gt;5.5,2.6+INDEX(价格表!$B$4:$I$31,M1783,8)*L1783)))))))</f>
        <v>2.15</v>
      </c>
    </row>
    <row r="1784" spans="1:14">
      <c r="A1784" s="20">
        <v>4310939756788</v>
      </c>
      <c r="B1784" s="18" t="s">
        <v>16</v>
      </c>
      <c r="C1784" s="21">
        <v>20201213</v>
      </c>
      <c r="D1784" s="21">
        <v>610538201209</v>
      </c>
      <c r="E1784" s="21" t="s">
        <v>16</v>
      </c>
      <c r="F1784" s="21">
        <v>20201223</v>
      </c>
      <c r="G1784" s="21" t="s">
        <v>17</v>
      </c>
      <c r="H1784" s="21" t="s">
        <v>45</v>
      </c>
      <c r="I1784" s="21" t="s">
        <v>196</v>
      </c>
      <c r="J1784" s="21">
        <v>1.42</v>
      </c>
      <c r="K1784" s="21" t="s">
        <v>20</v>
      </c>
      <c r="L1784">
        <f t="shared" si="32"/>
        <v>2</v>
      </c>
      <c r="M1784">
        <f>MATCH(H:H,价格表!$B$4:$B$35,0)</f>
        <v>9</v>
      </c>
      <c r="N1784" s="27">
        <f>IF(J1784&lt;=0.3,INDEX(价格表!$B$4:$I$31,M1784,2),IF(AND(J1784&gt;0.3,J1784&lt;=1),INDEX(价格表!$B$4:$I$31,M1784,3),IF(AND(J1784&gt;1,J1784&lt;=2.2),INDEX(价格表!$B$4:$I$31,M1784,4),IF(AND(J1784&gt;2.2,J1784&lt;=3.3),INDEX(价格表!$B$4:$I$31,M1784,5),IF(AND(J1784&gt;3.3,J1784&lt;=4),INDEX(价格表!$B$4:$I$31,M1784,6),IF(AND(J1784&gt;4,J1784&lt;=5.5),INDEX(价格表!$B$4:$I$31,M1784,7),IF(J1784&gt;5.5,2.6+INDEX(价格表!$B$4:$I$31,M1784,8)*L1784)))))))</f>
        <v>2.15</v>
      </c>
    </row>
    <row r="1785" spans="1:14">
      <c r="A1785" s="20">
        <v>4310939756789</v>
      </c>
      <c r="B1785" s="18" t="s">
        <v>16</v>
      </c>
      <c r="C1785" s="21">
        <v>20201213</v>
      </c>
      <c r="D1785" s="21">
        <v>610538201209</v>
      </c>
      <c r="E1785" s="21" t="s">
        <v>16</v>
      </c>
      <c r="F1785" s="21">
        <v>20201223</v>
      </c>
      <c r="G1785" s="21" t="s">
        <v>17</v>
      </c>
      <c r="H1785" s="21" t="s">
        <v>35</v>
      </c>
      <c r="I1785" s="21" t="s">
        <v>102</v>
      </c>
      <c r="J1785" s="21">
        <v>1.58</v>
      </c>
      <c r="K1785" s="21" t="s">
        <v>20</v>
      </c>
      <c r="L1785">
        <f t="shared" si="32"/>
        <v>2</v>
      </c>
      <c r="M1785">
        <f>MATCH(H:H,价格表!$B$4:$B$35,0)</f>
        <v>22</v>
      </c>
      <c r="N1785" s="27">
        <f>IF(J1785&lt;=0.3,INDEX(价格表!$B$4:$I$31,M1785,2),IF(AND(J1785&gt;0.3,J1785&lt;=1),INDEX(价格表!$B$4:$I$31,M1785,3),IF(AND(J1785&gt;1,J1785&lt;=2.2),INDEX(价格表!$B$4:$I$31,M1785,4),IF(AND(J1785&gt;2.2,J1785&lt;=3.3),INDEX(价格表!$B$4:$I$31,M1785,5),IF(AND(J1785&gt;3.3,J1785&lt;=4),INDEX(价格表!$B$4:$I$31,M1785,6),IF(AND(J1785&gt;4,J1785&lt;=5.5),INDEX(价格表!$B$4:$I$31,M1785,7),IF(J1785&gt;5.5,2.6+INDEX(价格表!$B$4:$I$31,M1785,8)*L1785)))))))</f>
        <v>2.15</v>
      </c>
    </row>
    <row r="1786" spans="1:14">
      <c r="A1786" s="20">
        <v>4310939756790</v>
      </c>
      <c r="B1786" s="18" t="s">
        <v>16</v>
      </c>
      <c r="C1786" s="21">
        <v>20201213</v>
      </c>
      <c r="D1786" s="21">
        <v>610538201209</v>
      </c>
      <c r="E1786" s="21" t="s">
        <v>16</v>
      </c>
      <c r="F1786" s="21">
        <v>20201223</v>
      </c>
      <c r="G1786" s="21" t="s">
        <v>17</v>
      </c>
      <c r="H1786" s="21" t="s">
        <v>68</v>
      </c>
      <c r="I1786" s="21" t="s">
        <v>193</v>
      </c>
      <c r="J1786" s="21">
        <v>1.42</v>
      </c>
      <c r="K1786" s="21" t="s">
        <v>20</v>
      </c>
      <c r="L1786">
        <f t="shared" si="32"/>
        <v>2</v>
      </c>
      <c r="M1786">
        <f>MATCH(H:H,价格表!$B$4:$B$35,0)</f>
        <v>5</v>
      </c>
      <c r="N1786" s="27">
        <f>IF(J1786&lt;=0.3,INDEX(价格表!$B$4:$I$31,M1786,2),IF(AND(J1786&gt;0.3,J1786&lt;=1),INDEX(价格表!$B$4:$I$31,M1786,3),IF(AND(J1786&gt;1,J1786&lt;=2.2),INDEX(价格表!$B$4:$I$31,M1786,4),IF(AND(J1786&gt;2.2,J1786&lt;=3.3),INDEX(价格表!$B$4:$I$31,M1786,5),IF(AND(J1786&gt;3.3,J1786&lt;=4),INDEX(价格表!$B$4:$I$31,M1786,6),IF(AND(J1786&gt;4,J1786&lt;=5.5),INDEX(价格表!$B$4:$I$31,M1786,7),IF(J1786&gt;5.5,2.6+INDEX(价格表!$B$4:$I$31,M1786,8)*L1786)))))))</f>
        <v>2.15</v>
      </c>
    </row>
    <row r="1787" spans="1:14">
      <c r="A1787" s="20">
        <v>4310939756791</v>
      </c>
      <c r="B1787" s="18" t="s">
        <v>16</v>
      </c>
      <c r="C1787" s="21">
        <v>20201213</v>
      </c>
      <c r="D1787" s="21">
        <v>610538201209</v>
      </c>
      <c r="E1787" s="21" t="s">
        <v>16</v>
      </c>
      <c r="F1787" s="21">
        <v>20201223</v>
      </c>
      <c r="G1787" s="21" t="s">
        <v>17</v>
      </c>
      <c r="H1787" s="21" t="s">
        <v>50</v>
      </c>
      <c r="I1787" s="21" t="s">
        <v>77</v>
      </c>
      <c r="J1787" s="21">
        <v>1.5</v>
      </c>
      <c r="K1787" s="21" t="s">
        <v>20</v>
      </c>
      <c r="L1787">
        <f t="shared" si="32"/>
        <v>2</v>
      </c>
      <c r="M1787">
        <f>MATCH(H:H,价格表!$B$4:$B$35,0)</f>
        <v>4</v>
      </c>
      <c r="N1787" s="27">
        <f>IF(J1787&lt;=0.3,INDEX(价格表!$B$4:$I$31,M1787,2),IF(AND(J1787&gt;0.3,J1787&lt;=1),INDEX(价格表!$B$4:$I$31,M1787,3),IF(AND(J1787&gt;1,J1787&lt;=2.2),INDEX(价格表!$B$4:$I$31,M1787,4),IF(AND(J1787&gt;2.2,J1787&lt;=3.3),INDEX(价格表!$B$4:$I$31,M1787,5),IF(AND(J1787&gt;3.3,J1787&lt;=4),INDEX(价格表!$B$4:$I$31,M1787,6),IF(AND(J1787&gt;4,J1787&lt;=5.5),INDEX(价格表!$B$4:$I$31,M1787,7),IF(J1787&gt;5.5,2.6+INDEX(价格表!$B$4:$I$31,M1787,8)*L1787)))))))</f>
        <v>2.15</v>
      </c>
    </row>
    <row r="1788" spans="1:14">
      <c r="A1788" s="20">
        <v>4310939756793</v>
      </c>
      <c r="B1788" s="18" t="s">
        <v>16</v>
      </c>
      <c r="C1788" s="21">
        <v>20201213</v>
      </c>
      <c r="D1788" s="21">
        <v>610538201209</v>
      </c>
      <c r="E1788" s="21" t="s">
        <v>16</v>
      </c>
      <c r="F1788" s="21">
        <v>20201223</v>
      </c>
      <c r="G1788" s="21" t="s">
        <v>17</v>
      </c>
      <c r="H1788" s="21" t="s">
        <v>68</v>
      </c>
      <c r="I1788" s="21" t="s">
        <v>140</v>
      </c>
      <c r="J1788" s="21">
        <v>1.5</v>
      </c>
      <c r="K1788" s="21" t="s">
        <v>20</v>
      </c>
      <c r="L1788">
        <f t="shared" si="32"/>
        <v>2</v>
      </c>
      <c r="M1788">
        <f>MATCH(H:H,价格表!$B$4:$B$35,0)</f>
        <v>5</v>
      </c>
      <c r="N1788" s="27">
        <f>IF(J1788&lt;=0.3,INDEX(价格表!$B$4:$I$31,M1788,2),IF(AND(J1788&gt;0.3,J1788&lt;=1),INDEX(价格表!$B$4:$I$31,M1788,3),IF(AND(J1788&gt;1,J1788&lt;=2.2),INDEX(价格表!$B$4:$I$31,M1788,4),IF(AND(J1788&gt;2.2,J1788&lt;=3.3),INDEX(价格表!$B$4:$I$31,M1788,5),IF(AND(J1788&gt;3.3,J1788&lt;=4),INDEX(价格表!$B$4:$I$31,M1788,6),IF(AND(J1788&gt;4,J1788&lt;=5.5),INDEX(价格表!$B$4:$I$31,M1788,7),IF(J1788&gt;5.5,2.6+INDEX(价格表!$B$4:$I$31,M1788,8)*L1788)))))))</f>
        <v>2.15</v>
      </c>
    </row>
    <row r="1789" spans="1:14">
      <c r="A1789" s="20">
        <v>4310939756794</v>
      </c>
      <c r="B1789" s="18" t="s">
        <v>16</v>
      </c>
      <c r="C1789" s="21">
        <v>20201213</v>
      </c>
      <c r="D1789" s="21">
        <v>610538201209</v>
      </c>
      <c r="E1789" s="21" t="s">
        <v>16</v>
      </c>
      <c r="F1789" s="21">
        <v>20201223</v>
      </c>
      <c r="G1789" s="21" t="s">
        <v>17</v>
      </c>
      <c r="H1789" s="21" t="s">
        <v>39</v>
      </c>
      <c r="I1789" s="21" t="s">
        <v>40</v>
      </c>
      <c r="J1789" s="21">
        <v>1.42</v>
      </c>
      <c r="K1789" s="21" t="s">
        <v>20</v>
      </c>
      <c r="L1789">
        <f t="shared" si="32"/>
        <v>2</v>
      </c>
      <c r="M1789">
        <f>MATCH(H:H,价格表!$B$4:$B$35,0)</f>
        <v>23</v>
      </c>
      <c r="N1789" s="27">
        <f>IF(J1789&lt;=0.3,INDEX(价格表!$B$4:$I$31,M1789,2),IF(AND(J1789&gt;0.3,J1789&lt;=1),INDEX(价格表!$B$4:$I$31,M1789,3),IF(AND(J1789&gt;1,J1789&lt;=2.2),INDEX(价格表!$B$4:$I$31,M1789,4),IF(AND(J1789&gt;2.2,J1789&lt;=3.3),INDEX(价格表!$B$4:$I$31,M1789,5),IF(AND(J1789&gt;3.3,J1789&lt;=4),INDEX(价格表!$B$4:$I$31,M1789,6),IF(AND(J1789&gt;4,J1789&lt;=5.5),INDEX(价格表!$B$4:$I$31,M1789,7),IF(J1789&gt;5.5,2.6+INDEX(价格表!$B$4:$I$31,M1789,8)*L1789)))))))</f>
        <v>2.15</v>
      </c>
    </row>
    <row r="1790" spans="1:14">
      <c r="A1790" s="20">
        <v>4310939756796</v>
      </c>
      <c r="B1790" s="18" t="s">
        <v>16</v>
      </c>
      <c r="C1790" s="21">
        <v>20201213</v>
      </c>
      <c r="D1790" s="21">
        <v>610538201209</v>
      </c>
      <c r="E1790" s="21" t="s">
        <v>16</v>
      </c>
      <c r="F1790" s="21">
        <v>20201223</v>
      </c>
      <c r="G1790" s="21" t="s">
        <v>17</v>
      </c>
      <c r="H1790" s="21" t="s">
        <v>50</v>
      </c>
      <c r="I1790" s="21" t="s">
        <v>125</v>
      </c>
      <c r="J1790" s="21">
        <v>1.42</v>
      </c>
      <c r="K1790" s="21" t="s">
        <v>20</v>
      </c>
      <c r="L1790">
        <f t="shared" si="32"/>
        <v>2</v>
      </c>
      <c r="M1790">
        <f>MATCH(H:H,价格表!$B$4:$B$35,0)</f>
        <v>4</v>
      </c>
      <c r="N1790" s="27">
        <f>IF(J1790&lt;=0.3,INDEX(价格表!$B$4:$I$31,M1790,2),IF(AND(J1790&gt;0.3,J1790&lt;=1),INDEX(价格表!$B$4:$I$31,M1790,3),IF(AND(J1790&gt;1,J1790&lt;=2.2),INDEX(价格表!$B$4:$I$31,M1790,4),IF(AND(J1790&gt;2.2,J1790&lt;=3.3),INDEX(价格表!$B$4:$I$31,M1790,5),IF(AND(J1790&gt;3.3,J1790&lt;=4),INDEX(价格表!$B$4:$I$31,M1790,6),IF(AND(J1790&gt;4,J1790&lt;=5.5),INDEX(价格表!$B$4:$I$31,M1790,7),IF(J1790&gt;5.5,2.6+INDEX(价格表!$B$4:$I$31,M1790,8)*L1790)))))))</f>
        <v>2.15</v>
      </c>
    </row>
    <row r="1791" spans="1:14">
      <c r="A1791" s="20">
        <v>4310939756810</v>
      </c>
      <c r="B1791" s="18" t="s">
        <v>16</v>
      </c>
      <c r="C1791" s="21">
        <v>20201213</v>
      </c>
      <c r="D1791" s="21">
        <v>610538201209</v>
      </c>
      <c r="E1791" s="21" t="s">
        <v>16</v>
      </c>
      <c r="F1791" s="21">
        <v>20201223</v>
      </c>
      <c r="G1791" s="21" t="s">
        <v>17</v>
      </c>
      <c r="H1791" s="21" t="s">
        <v>23</v>
      </c>
      <c r="I1791" s="21" t="s">
        <v>24</v>
      </c>
      <c r="J1791" s="21">
        <v>1.42</v>
      </c>
      <c r="K1791" s="21" t="s">
        <v>20</v>
      </c>
      <c r="L1791">
        <f t="shared" si="32"/>
        <v>2</v>
      </c>
      <c r="M1791">
        <f>MATCH(H:H,价格表!$B$4:$B$35,0)</f>
        <v>15</v>
      </c>
      <c r="N1791" s="27">
        <f>IF(J1791&lt;=0.3,INDEX(价格表!$B$4:$I$31,M1791,2),IF(AND(J1791&gt;0.3,J1791&lt;=1),INDEX(价格表!$B$4:$I$31,M1791,3),IF(AND(J1791&gt;1,J1791&lt;=2.2),INDEX(价格表!$B$4:$I$31,M1791,4),IF(AND(J1791&gt;2.2,J1791&lt;=3.3),INDEX(价格表!$B$4:$I$31,M1791,5),IF(AND(J1791&gt;3.3,J1791&lt;=4),INDEX(价格表!$B$4:$I$31,M1791,6),IF(AND(J1791&gt;4,J1791&lt;=5.5),INDEX(价格表!$B$4:$I$31,M1791,7),IF(J1791&gt;5.5,2.6+INDEX(价格表!$B$4:$I$31,M1791,8)*L1791)))))))</f>
        <v>2.15</v>
      </c>
    </row>
    <row r="1792" spans="1:14">
      <c r="A1792" s="20">
        <v>4310939756811</v>
      </c>
      <c r="B1792" s="18" t="s">
        <v>16</v>
      </c>
      <c r="C1792" s="21">
        <v>20201213</v>
      </c>
      <c r="D1792" s="21">
        <v>610538201209</v>
      </c>
      <c r="E1792" s="21" t="s">
        <v>16</v>
      </c>
      <c r="F1792" s="21">
        <v>20201223</v>
      </c>
      <c r="G1792" s="21" t="s">
        <v>17</v>
      </c>
      <c r="H1792" s="21" t="s">
        <v>45</v>
      </c>
      <c r="I1792" s="21" t="s">
        <v>87</v>
      </c>
      <c r="J1792" s="21">
        <v>1.54</v>
      </c>
      <c r="K1792" s="21" t="s">
        <v>20</v>
      </c>
      <c r="L1792">
        <f t="shared" si="32"/>
        <v>2</v>
      </c>
      <c r="M1792">
        <f>MATCH(H:H,价格表!$B$4:$B$35,0)</f>
        <v>9</v>
      </c>
      <c r="N1792" s="27">
        <f>IF(J1792&lt;=0.3,INDEX(价格表!$B$4:$I$31,M1792,2),IF(AND(J1792&gt;0.3,J1792&lt;=1),INDEX(价格表!$B$4:$I$31,M1792,3),IF(AND(J1792&gt;1,J1792&lt;=2.2),INDEX(价格表!$B$4:$I$31,M1792,4),IF(AND(J1792&gt;2.2,J1792&lt;=3.3),INDEX(价格表!$B$4:$I$31,M1792,5),IF(AND(J1792&gt;3.3,J1792&lt;=4),INDEX(价格表!$B$4:$I$31,M1792,6),IF(AND(J1792&gt;4,J1792&lt;=5.5),INDEX(价格表!$B$4:$I$31,M1792,7),IF(J1792&gt;5.5,2.6+INDEX(价格表!$B$4:$I$31,M1792,8)*L1792)))))))</f>
        <v>2.15</v>
      </c>
    </row>
    <row r="1793" spans="1:14">
      <c r="A1793" s="20">
        <v>4310939756812</v>
      </c>
      <c r="B1793" s="18" t="s">
        <v>16</v>
      </c>
      <c r="C1793" s="21">
        <v>20201213</v>
      </c>
      <c r="D1793" s="21">
        <v>610538201209</v>
      </c>
      <c r="E1793" s="21" t="s">
        <v>16</v>
      </c>
      <c r="F1793" s="21">
        <v>20201223</v>
      </c>
      <c r="G1793" s="21" t="s">
        <v>17</v>
      </c>
      <c r="H1793" s="21" t="s">
        <v>88</v>
      </c>
      <c r="I1793" s="21" t="s">
        <v>250</v>
      </c>
      <c r="J1793" s="21">
        <v>1.42</v>
      </c>
      <c r="K1793" s="21" t="s">
        <v>20</v>
      </c>
      <c r="L1793">
        <f t="shared" si="32"/>
        <v>2</v>
      </c>
      <c r="M1793">
        <f>MATCH(H:H,价格表!$B$4:$B$35,0)</f>
        <v>19</v>
      </c>
      <c r="N1793" s="27">
        <f>IF(J1793&lt;=0.3,INDEX(价格表!$B$4:$I$31,M1793,2),IF(AND(J1793&gt;0.3,J1793&lt;=1),INDEX(价格表!$B$4:$I$31,M1793,3),IF(AND(J1793&gt;1,J1793&lt;=2.2),INDEX(价格表!$B$4:$I$31,M1793,4),IF(AND(J1793&gt;2.2,J1793&lt;=3.3),INDEX(价格表!$B$4:$I$31,M1793,5),IF(AND(J1793&gt;3.3,J1793&lt;=4),INDEX(价格表!$B$4:$I$31,M1793,6),IF(AND(J1793&gt;4,J1793&lt;=5.5),INDEX(价格表!$B$4:$I$31,M1793,7),IF(J1793&gt;5.5,2.6+INDEX(价格表!$B$4:$I$31,M1793,8)*L1793)))))))</f>
        <v>2.15</v>
      </c>
    </row>
    <row r="1794" spans="1:14">
      <c r="A1794" s="20">
        <v>4310939756813</v>
      </c>
      <c r="B1794" s="18" t="s">
        <v>16</v>
      </c>
      <c r="C1794" s="21">
        <v>20201213</v>
      </c>
      <c r="D1794" s="21">
        <v>610538201209</v>
      </c>
      <c r="E1794" s="21" t="s">
        <v>16</v>
      </c>
      <c r="F1794" s="21">
        <v>20201223</v>
      </c>
      <c r="G1794" s="21" t="s">
        <v>17</v>
      </c>
      <c r="H1794" s="21" t="s">
        <v>45</v>
      </c>
      <c r="I1794" s="21" t="s">
        <v>143</v>
      </c>
      <c r="J1794" s="21">
        <v>1.5</v>
      </c>
      <c r="K1794" s="21" t="s">
        <v>20</v>
      </c>
      <c r="L1794">
        <f t="shared" si="32"/>
        <v>2</v>
      </c>
      <c r="M1794">
        <f>MATCH(H:H,价格表!$B$4:$B$35,0)</f>
        <v>9</v>
      </c>
      <c r="N1794" s="27">
        <f>IF(J1794&lt;=0.3,INDEX(价格表!$B$4:$I$31,M1794,2),IF(AND(J1794&gt;0.3,J1794&lt;=1),INDEX(价格表!$B$4:$I$31,M1794,3),IF(AND(J1794&gt;1,J1794&lt;=2.2),INDEX(价格表!$B$4:$I$31,M1794,4),IF(AND(J1794&gt;2.2,J1794&lt;=3.3),INDEX(价格表!$B$4:$I$31,M1794,5),IF(AND(J1794&gt;3.3,J1794&lt;=4),INDEX(价格表!$B$4:$I$31,M1794,6),IF(AND(J1794&gt;4,J1794&lt;=5.5),INDEX(价格表!$B$4:$I$31,M1794,7),IF(J1794&gt;5.5,2.6+INDEX(价格表!$B$4:$I$31,M1794,8)*L1794)))))))</f>
        <v>2.15</v>
      </c>
    </row>
    <row r="1795" spans="1:14">
      <c r="A1795" s="20">
        <v>4310939756814</v>
      </c>
      <c r="B1795" s="18" t="s">
        <v>16</v>
      </c>
      <c r="C1795" s="21">
        <v>20201213</v>
      </c>
      <c r="D1795" s="21">
        <v>610538201209</v>
      </c>
      <c r="E1795" s="21" t="s">
        <v>16</v>
      </c>
      <c r="F1795" s="21">
        <v>20201223</v>
      </c>
      <c r="G1795" s="21" t="s">
        <v>17</v>
      </c>
      <c r="H1795" s="21" t="s">
        <v>45</v>
      </c>
      <c r="I1795" s="21" t="s">
        <v>120</v>
      </c>
      <c r="J1795" s="21">
        <v>1.42</v>
      </c>
      <c r="K1795" s="21" t="s">
        <v>20</v>
      </c>
      <c r="L1795">
        <f t="shared" si="32"/>
        <v>2</v>
      </c>
      <c r="M1795">
        <f>MATCH(H:H,价格表!$B$4:$B$35,0)</f>
        <v>9</v>
      </c>
      <c r="N1795" s="27">
        <f>IF(J1795&lt;=0.3,INDEX(价格表!$B$4:$I$31,M1795,2),IF(AND(J1795&gt;0.3,J1795&lt;=1),INDEX(价格表!$B$4:$I$31,M1795,3),IF(AND(J1795&gt;1,J1795&lt;=2.2),INDEX(价格表!$B$4:$I$31,M1795,4),IF(AND(J1795&gt;2.2,J1795&lt;=3.3),INDEX(价格表!$B$4:$I$31,M1795,5),IF(AND(J1795&gt;3.3,J1795&lt;=4),INDEX(价格表!$B$4:$I$31,M1795,6),IF(AND(J1795&gt;4,J1795&lt;=5.5),INDEX(价格表!$B$4:$I$31,M1795,7),IF(J1795&gt;5.5,2.6+INDEX(价格表!$B$4:$I$31,M1795,8)*L1795)))))))</f>
        <v>2.15</v>
      </c>
    </row>
    <row r="1796" spans="1:14">
      <c r="A1796" s="20">
        <v>4310939756815</v>
      </c>
      <c r="B1796" s="18" t="s">
        <v>16</v>
      </c>
      <c r="C1796" s="21">
        <v>20201213</v>
      </c>
      <c r="D1796" s="21">
        <v>610538201209</v>
      </c>
      <c r="E1796" s="21" t="s">
        <v>16</v>
      </c>
      <c r="F1796" s="21">
        <v>20201223</v>
      </c>
      <c r="G1796" s="21" t="s">
        <v>17</v>
      </c>
      <c r="H1796" s="21" t="s">
        <v>68</v>
      </c>
      <c r="I1796" s="21" t="s">
        <v>117</v>
      </c>
      <c r="J1796" s="21">
        <v>1.42</v>
      </c>
      <c r="K1796" s="21" t="s">
        <v>20</v>
      </c>
      <c r="L1796">
        <f t="shared" ref="L1796:L1859" si="33">ROUNDUP(J1796,0)</f>
        <v>2</v>
      </c>
      <c r="M1796">
        <f>MATCH(H:H,价格表!$B$4:$B$35,0)</f>
        <v>5</v>
      </c>
      <c r="N1796" s="27">
        <f>IF(J1796&lt;=0.3,INDEX(价格表!$B$4:$I$31,M1796,2),IF(AND(J1796&gt;0.3,J1796&lt;=1),INDEX(价格表!$B$4:$I$31,M1796,3),IF(AND(J1796&gt;1,J1796&lt;=2.2),INDEX(价格表!$B$4:$I$31,M1796,4),IF(AND(J1796&gt;2.2,J1796&lt;=3.3),INDEX(价格表!$B$4:$I$31,M1796,5),IF(AND(J1796&gt;3.3,J1796&lt;=4),INDEX(价格表!$B$4:$I$31,M1796,6),IF(AND(J1796&gt;4,J1796&lt;=5.5),INDEX(价格表!$B$4:$I$31,M1796,7),IF(J1796&gt;5.5,2.6+INDEX(价格表!$B$4:$I$31,M1796,8)*L1796)))))))</f>
        <v>2.15</v>
      </c>
    </row>
    <row r="1797" spans="1:14">
      <c r="A1797" s="20">
        <v>4310939756816</v>
      </c>
      <c r="B1797" s="18" t="s">
        <v>16</v>
      </c>
      <c r="C1797" s="21">
        <v>20201213</v>
      </c>
      <c r="D1797" s="21">
        <v>610538201209</v>
      </c>
      <c r="E1797" s="21" t="s">
        <v>16</v>
      </c>
      <c r="F1797" s="21">
        <v>20201223</v>
      </c>
      <c r="G1797" s="21" t="s">
        <v>17</v>
      </c>
      <c r="H1797" s="21" t="s">
        <v>54</v>
      </c>
      <c r="I1797" s="21" t="s">
        <v>206</v>
      </c>
      <c r="J1797" s="21">
        <v>1.42</v>
      </c>
      <c r="K1797" s="21" t="s">
        <v>20</v>
      </c>
      <c r="L1797">
        <f t="shared" si="33"/>
        <v>2</v>
      </c>
      <c r="M1797">
        <f>MATCH(H:H,价格表!$B$4:$B$35,0)</f>
        <v>14</v>
      </c>
      <c r="N1797" s="27">
        <f>IF(J1797&lt;=0.3,INDEX(价格表!$B$4:$I$31,M1797,2),IF(AND(J1797&gt;0.3,J1797&lt;=1),INDEX(价格表!$B$4:$I$31,M1797,3),IF(AND(J1797&gt;1,J1797&lt;=2.2),INDEX(价格表!$B$4:$I$31,M1797,4),IF(AND(J1797&gt;2.2,J1797&lt;=3.3),INDEX(价格表!$B$4:$I$31,M1797,5),IF(AND(J1797&gt;3.3,J1797&lt;=4),INDEX(价格表!$B$4:$I$31,M1797,6),IF(AND(J1797&gt;4,J1797&lt;=5.5),INDEX(价格表!$B$4:$I$31,M1797,7),IF(J1797&gt;5.5,2.6+INDEX(价格表!$B$4:$I$31,M1797,8)*L1797)))))))</f>
        <v>2.15</v>
      </c>
    </row>
    <row r="1798" spans="1:14">
      <c r="A1798" s="20">
        <v>4310939756818</v>
      </c>
      <c r="B1798" s="18" t="s">
        <v>16</v>
      </c>
      <c r="C1798" s="21">
        <v>20201213</v>
      </c>
      <c r="D1798" s="21">
        <v>610538201209</v>
      </c>
      <c r="E1798" s="21" t="s">
        <v>16</v>
      </c>
      <c r="F1798" s="21">
        <v>20201223</v>
      </c>
      <c r="G1798" s="21" t="s">
        <v>17</v>
      </c>
      <c r="H1798" s="21" t="s">
        <v>68</v>
      </c>
      <c r="I1798" s="21" t="s">
        <v>175</v>
      </c>
      <c r="J1798" s="21">
        <v>1.42</v>
      </c>
      <c r="K1798" s="21" t="s">
        <v>20</v>
      </c>
      <c r="L1798">
        <f t="shared" si="33"/>
        <v>2</v>
      </c>
      <c r="M1798">
        <f>MATCH(H:H,价格表!$B$4:$B$35,0)</f>
        <v>5</v>
      </c>
      <c r="N1798" s="27">
        <f>IF(J1798&lt;=0.3,INDEX(价格表!$B$4:$I$31,M1798,2),IF(AND(J1798&gt;0.3,J1798&lt;=1),INDEX(价格表!$B$4:$I$31,M1798,3),IF(AND(J1798&gt;1,J1798&lt;=2.2),INDEX(价格表!$B$4:$I$31,M1798,4),IF(AND(J1798&gt;2.2,J1798&lt;=3.3),INDEX(价格表!$B$4:$I$31,M1798,5),IF(AND(J1798&gt;3.3,J1798&lt;=4),INDEX(价格表!$B$4:$I$31,M1798,6),IF(AND(J1798&gt;4,J1798&lt;=5.5),INDEX(价格表!$B$4:$I$31,M1798,7),IF(J1798&gt;5.5,2.6+INDEX(价格表!$B$4:$I$31,M1798,8)*L1798)))))))</f>
        <v>2.15</v>
      </c>
    </row>
    <row r="1799" spans="1:14">
      <c r="A1799" s="20">
        <v>4310939756819</v>
      </c>
      <c r="B1799" s="18" t="s">
        <v>16</v>
      </c>
      <c r="C1799" s="21">
        <v>20201213</v>
      </c>
      <c r="D1799" s="21">
        <v>610538201209</v>
      </c>
      <c r="E1799" s="21" t="s">
        <v>16</v>
      </c>
      <c r="F1799" s="21">
        <v>20201223</v>
      </c>
      <c r="G1799" s="21" t="s">
        <v>17</v>
      </c>
      <c r="H1799" s="21" t="s">
        <v>21</v>
      </c>
      <c r="I1799" s="21" t="s">
        <v>228</v>
      </c>
      <c r="J1799" s="21">
        <v>1.57</v>
      </c>
      <c r="K1799" s="21" t="s">
        <v>20</v>
      </c>
      <c r="L1799">
        <f t="shared" si="33"/>
        <v>2</v>
      </c>
      <c r="M1799">
        <f>MATCH(H:H,价格表!$B$4:$B$35,0)</f>
        <v>20</v>
      </c>
      <c r="N1799" s="27">
        <f>IF(J1799&lt;=0.3,INDEX(价格表!$B$4:$I$31,M1799,2),IF(AND(J1799&gt;0.3,J1799&lt;=1),INDEX(价格表!$B$4:$I$31,M1799,3),IF(AND(J1799&gt;1,J1799&lt;=2.2),INDEX(价格表!$B$4:$I$31,M1799,4),IF(AND(J1799&gt;2.2,J1799&lt;=3.3),INDEX(价格表!$B$4:$I$31,M1799,5),IF(AND(J1799&gt;3.3,J1799&lt;=4),INDEX(价格表!$B$4:$I$31,M1799,6),IF(AND(J1799&gt;4,J1799&lt;=5.5),INDEX(价格表!$B$4:$I$31,M1799,7),IF(J1799&gt;5.5,2.6+INDEX(价格表!$B$4:$I$31,M1799,8)*L1799)))))))</f>
        <v>2.15</v>
      </c>
    </row>
    <row r="1800" spans="1:14">
      <c r="A1800" s="20">
        <v>4310939769583</v>
      </c>
      <c r="B1800" s="18" t="s">
        <v>16</v>
      </c>
      <c r="C1800" s="21">
        <v>20201213</v>
      </c>
      <c r="D1800" s="21">
        <v>610538201209</v>
      </c>
      <c r="E1800" s="21" t="s">
        <v>16</v>
      </c>
      <c r="F1800" s="21">
        <v>20201223</v>
      </c>
      <c r="G1800" s="21" t="s">
        <v>17</v>
      </c>
      <c r="H1800" s="21" t="s">
        <v>37</v>
      </c>
      <c r="I1800" s="21" t="s">
        <v>122</v>
      </c>
      <c r="J1800" s="21">
        <v>1.42</v>
      </c>
      <c r="K1800" s="21" t="s">
        <v>20</v>
      </c>
      <c r="L1800">
        <f t="shared" si="33"/>
        <v>2</v>
      </c>
      <c r="M1800">
        <f>MATCH(H:H,价格表!$B$4:$B$35,0)</f>
        <v>12</v>
      </c>
      <c r="N1800" s="27">
        <f>IF(J1800&lt;=0.3,INDEX(价格表!$B$4:$I$31,M1800,2),IF(AND(J1800&gt;0.3,J1800&lt;=1),INDEX(价格表!$B$4:$I$31,M1800,3),IF(AND(J1800&gt;1,J1800&lt;=2.2),INDEX(价格表!$B$4:$I$31,M1800,4),IF(AND(J1800&gt;2.2,J1800&lt;=3.3),INDEX(价格表!$B$4:$I$31,M1800,5),IF(AND(J1800&gt;3.3,J1800&lt;=4),INDEX(价格表!$B$4:$I$31,M1800,6),IF(AND(J1800&gt;4,J1800&lt;=5.5),INDEX(价格表!$B$4:$I$31,M1800,7),IF(J1800&gt;5.5,2.6+INDEX(价格表!$B$4:$I$31,M1800,8)*L1800)))))))</f>
        <v>2.15</v>
      </c>
    </row>
    <row r="1801" spans="1:14">
      <c r="A1801" s="20">
        <v>4310939769584</v>
      </c>
      <c r="B1801" s="18" t="s">
        <v>16</v>
      </c>
      <c r="C1801" s="21">
        <v>20201213</v>
      </c>
      <c r="D1801" s="21">
        <v>610538201209</v>
      </c>
      <c r="E1801" s="21" t="s">
        <v>16</v>
      </c>
      <c r="F1801" s="21">
        <v>20201223</v>
      </c>
      <c r="G1801" s="21" t="s">
        <v>17</v>
      </c>
      <c r="H1801" s="21" t="s">
        <v>68</v>
      </c>
      <c r="I1801" s="21" t="s">
        <v>140</v>
      </c>
      <c r="J1801" s="21">
        <v>1.42</v>
      </c>
      <c r="K1801" s="21" t="s">
        <v>20</v>
      </c>
      <c r="L1801">
        <f t="shared" si="33"/>
        <v>2</v>
      </c>
      <c r="M1801">
        <f>MATCH(H:H,价格表!$B$4:$B$35,0)</f>
        <v>5</v>
      </c>
      <c r="N1801" s="27">
        <f>IF(J1801&lt;=0.3,INDEX(价格表!$B$4:$I$31,M1801,2),IF(AND(J1801&gt;0.3,J1801&lt;=1),INDEX(价格表!$B$4:$I$31,M1801,3),IF(AND(J1801&gt;1,J1801&lt;=2.2),INDEX(价格表!$B$4:$I$31,M1801,4),IF(AND(J1801&gt;2.2,J1801&lt;=3.3),INDEX(价格表!$B$4:$I$31,M1801,5),IF(AND(J1801&gt;3.3,J1801&lt;=4),INDEX(价格表!$B$4:$I$31,M1801,6),IF(AND(J1801&gt;4,J1801&lt;=5.5),INDEX(价格表!$B$4:$I$31,M1801,7),IF(J1801&gt;5.5,2.6+INDEX(价格表!$B$4:$I$31,M1801,8)*L1801)))))))</f>
        <v>2.15</v>
      </c>
    </row>
    <row r="1802" spans="1:14">
      <c r="A1802" s="20">
        <v>4310939769585</v>
      </c>
      <c r="B1802" s="18" t="s">
        <v>16</v>
      </c>
      <c r="C1802" s="21">
        <v>20201213</v>
      </c>
      <c r="D1802" s="21">
        <v>610538201209</v>
      </c>
      <c r="E1802" s="21" t="s">
        <v>16</v>
      </c>
      <c r="F1802" s="21">
        <v>20201223</v>
      </c>
      <c r="G1802" s="21" t="s">
        <v>17</v>
      </c>
      <c r="H1802" s="21" t="s">
        <v>73</v>
      </c>
      <c r="I1802" s="21" t="s">
        <v>131</v>
      </c>
      <c r="J1802" s="21">
        <v>1.42</v>
      </c>
      <c r="K1802" s="21" t="s">
        <v>20</v>
      </c>
      <c r="L1802">
        <f t="shared" si="33"/>
        <v>2</v>
      </c>
      <c r="M1802">
        <f>MATCH(H:H,价格表!$B$4:$B$35,0)</f>
        <v>7</v>
      </c>
      <c r="N1802" s="27">
        <f>IF(J1802&lt;=0.3,INDEX(价格表!$B$4:$I$31,M1802,2),IF(AND(J1802&gt;0.3,J1802&lt;=1),INDEX(价格表!$B$4:$I$31,M1802,3),IF(AND(J1802&gt;1,J1802&lt;=2.2),INDEX(价格表!$B$4:$I$31,M1802,4),IF(AND(J1802&gt;2.2,J1802&lt;=3.3),INDEX(价格表!$B$4:$I$31,M1802,5),IF(AND(J1802&gt;3.3,J1802&lt;=4),INDEX(价格表!$B$4:$I$31,M1802,6),IF(AND(J1802&gt;4,J1802&lt;=5.5),INDEX(价格表!$B$4:$I$31,M1802,7),IF(J1802&gt;5.5,2.6+INDEX(价格表!$B$4:$I$31,M1802,8)*L1802)))))))</f>
        <v>2.15</v>
      </c>
    </row>
    <row r="1803" spans="1:14">
      <c r="A1803" s="20">
        <v>4310939769586</v>
      </c>
      <c r="B1803" s="18" t="s">
        <v>16</v>
      </c>
      <c r="C1803" s="21">
        <v>20201213</v>
      </c>
      <c r="D1803" s="21">
        <v>610538201209</v>
      </c>
      <c r="E1803" s="21" t="s">
        <v>16</v>
      </c>
      <c r="F1803" s="21">
        <v>20201223</v>
      </c>
      <c r="G1803" s="21" t="s">
        <v>17</v>
      </c>
      <c r="H1803" s="21" t="s">
        <v>88</v>
      </c>
      <c r="I1803" s="21" t="s">
        <v>101</v>
      </c>
      <c r="J1803" s="21">
        <v>1.43</v>
      </c>
      <c r="K1803" s="21" t="s">
        <v>20</v>
      </c>
      <c r="L1803">
        <f t="shared" si="33"/>
        <v>2</v>
      </c>
      <c r="M1803">
        <f>MATCH(H:H,价格表!$B$4:$B$35,0)</f>
        <v>19</v>
      </c>
      <c r="N1803" s="27">
        <f>IF(J1803&lt;=0.3,INDEX(价格表!$B$4:$I$31,M1803,2),IF(AND(J1803&gt;0.3,J1803&lt;=1),INDEX(价格表!$B$4:$I$31,M1803,3),IF(AND(J1803&gt;1,J1803&lt;=2.2),INDEX(价格表!$B$4:$I$31,M1803,4),IF(AND(J1803&gt;2.2,J1803&lt;=3.3),INDEX(价格表!$B$4:$I$31,M1803,5),IF(AND(J1803&gt;3.3,J1803&lt;=4),INDEX(价格表!$B$4:$I$31,M1803,6),IF(AND(J1803&gt;4,J1803&lt;=5.5),INDEX(价格表!$B$4:$I$31,M1803,7),IF(J1803&gt;5.5,2.6+INDEX(价格表!$B$4:$I$31,M1803,8)*L1803)))))))</f>
        <v>2.15</v>
      </c>
    </row>
    <row r="1804" spans="1:14">
      <c r="A1804" s="20">
        <v>4310939769588</v>
      </c>
      <c r="B1804" s="18" t="s">
        <v>16</v>
      </c>
      <c r="C1804" s="21">
        <v>20201213</v>
      </c>
      <c r="D1804" s="21">
        <v>610538201209</v>
      </c>
      <c r="E1804" s="21" t="s">
        <v>16</v>
      </c>
      <c r="F1804" s="21">
        <v>20201223</v>
      </c>
      <c r="G1804" s="21" t="s">
        <v>17</v>
      </c>
      <c r="H1804" s="21" t="s">
        <v>66</v>
      </c>
      <c r="I1804" s="21" t="s">
        <v>272</v>
      </c>
      <c r="J1804" s="21">
        <v>1.43</v>
      </c>
      <c r="K1804" s="21" t="s">
        <v>20</v>
      </c>
      <c r="L1804">
        <f t="shared" si="33"/>
        <v>2</v>
      </c>
      <c r="M1804">
        <f>MATCH(H:H,价格表!$B$4:$B$35,0)</f>
        <v>17</v>
      </c>
      <c r="N1804" s="27">
        <f>IF(J1804&lt;=0.3,INDEX(价格表!$B$4:$I$31,M1804,2),IF(AND(J1804&gt;0.3,J1804&lt;=1),INDEX(价格表!$B$4:$I$31,M1804,3),IF(AND(J1804&gt;1,J1804&lt;=2.2),INDEX(价格表!$B$4:$I$31,M1804,4),IF(AND(J1804&gt;2.2,J1804&lt;=3.3),INDEX(价格表!$B$4:$I$31,M1804,5),IF(AND(J1804&gt;3.3,J1804&lt;=4),INDEX(价格表!$B$4:$I$31,M1804,6),IF(AND(J1804&gt;4,J1804&lt;=5.5),INDEX(价格表!$B$4:$I$31,M1804,7),IF(J1804&gt;5.5,2.6+INDEX(价格表!$B$4:$I$31,M1804,8)*L1804)))))))</f>
        <v>2.15</v>
      </c>
    </row>
    <row r="1805" spans="1:14">
      <c r="A1805" s="20">
        <v>4310939769589</v>
      </c>
      <c r="B1805" s="18" t="s">
        <v>16</v>
      </c>
      <c r="C1805" s="21">
        <v>20201213</v>
      </c>
      <c r="D1805" s="21">
        <v>610538201209</v>
      </c>
      <c r="E1805" s="21" t="s">
        <v>16</v>
      </c>
      <c r="F1805" s="21">
        <v>20201223</v>
      </c>
      <c r="G1805" s="21" t="s">
        <v>17</v>
      </c>
      <c r="H1805" s="21" t="s">
        <v>68</v>
      </c>
      <c r="I1805" s="21" t="s">
        <v>249</v>
      </c>
      <c r="J1805" s="21">
        <v>1.42</v>
      </c>
      <c r="K1805" s="21" t="s">
        <v>20</v>
      </c>
      <c r="L1805">
        <f t="shared" si="33"/>
        <v>2</v>
      </c>
      <c r="M1805">
        <f>MATCH(H:H,价格表!$B$4:$B$35,0)</f>
        <v>5</v>
      </c>
      <c r="N1805" s="27">
        <f>IF(J1805&lt;=0.3,INDEX(价格表!$B$4:$I$31,M1805,2),IF(AND(J1805&gt;0.3,J1805&lt;=1),INDEX(价格表!$B$4:$I$31,M1805,3),IF(AND(J1805&gt;1,J1805&lt;=2.2),INDEX(价格表!$B$4:$I$31,M1805,4),IF(AND(J1805&gt;2.2,J1805&lt;=3.3),INDEX(价格表!$B$4:$I$31,M1805,5),IF(AND(J1805&gt;3.3,J1805&lt;=4),INDEX(价格表!$B$4:$I$31,M1805,6),IF(AND(J1805&gt;4,J1805&lt;=5.5),INDEX(价格表!$B$4:$I$31,M1805,7),IF(J1805&gt;5.5,2.6+INDEX(价格表!$B$4:$I$31,M1805,8)*L1805)))))))</f>
        <v>2.15</v>
      </c>
    </row>
    <row r="1806" spans="1:14">
      <c r="A1806" s="20">
        <v>4310939769590</v>
      </c>
      <c r="B1806" s="18" t="s">
        <v>16</v>
      </c>
      <c r="C1806" s="21">
        <v>20201213</v>
      </c>
      <c r="D1806" s="21">
        <v>610538201209</v>
      </c>
      <c r="E1806" s="21" t="s">
        <v>16</v>
      </c>
      <c r="F1806" s="21">
        <v>20201223</v>
      </c>
      <c r="G1806" s="21" t="s">
        <v>17</v>
      </c>
      <c r="H1806" s="21" t="s">
        <v>158</v>
      </c>
      <c r="I1806" s="21" t="s">
        <v>257</v>
      </c>
      <c r="J1806" s="21">
        <v>1.49</v>
      </c>
      <c r="K1806" s="21" t="s">
        <v>20</v>
      </c>
      <c r="L1806">
        <f t="shared" si="33"/>
        <v>2</v>
      </c>
      <c r="M1806">
        <f>MATCH(H:H,价格表!$B$4:$B$35,0)</f>
        <v>31</v>
      </c>
      <c r="N1806" s="27">
        <f>L1806*12+3</f>
        <v>27</v>
      </c>
    </row>
    <row r="1807" spans="1:14">
      <c r="A1807" s="20">
        <v>4310939769591</v>
      </c>
      <c r="B1807" s="18" t="s">
        <v>16</v>
      </c>
      <c r="C1807" s="21">
        <v>20201213</v>
      </c>
      <c r="D1807" s="21">
        <v>610538201209</v>
      </c>
      <c r="E1807" s="21" t="s">
        <v>16</v>
      </c>
      <c r="F1807" s="21">
        <v>20201223</v>
      </c>
      <c r="G1807" s="21" t="s">
        <v>17</v>
      </c>
      <c r="H1807" s="21" t="s">
        <v>66</v>
      </c>
      <c r="I1807" s="21" t="s">
        <v>113</v>
      </c>
      <c r="J1807" s="21">
        <v>1.42</v>
      </c>
      <c r="K1807" s="21" t="s">
        <v>20</v>
      </c>
      <c r="L1807">
        <f t="shared" si="33"/>
        <v>2</v>
      </c>
      <c r="M1807">
        <f>MATCH(H:H,价格表!$B$4:$B$35,0)</f>
        <v>17</v>
      </c>
      <c r="N1807" s="27">
        <f>IF(J1807&lt;=0.3,INDEX(价格表!$B$4:$I$31,M1807,2),IF(AND(J1807&gt;0.3,J1807&lt;=1),INDEX(价格表!$B$4:$I$31,M1807,3),IF(AND(J1807&gt;1,J1807&lt;=2.2),INDEX(价格表!$B$4:$I$31,M1807,4),IF(AND(J1807&gt;2.2,J1807&lt;=3.3),INDEX(价格表!$B$4:$I$31,M1807,5),IF(AND(J1807&gt;3.3,J1807&lt;=4),INDEX(价格表!$B$4:$I$31,M1807,6),IF(AND(J1807&gt;4,J1807&lt;=5.5),INDEX(价格表!$B$4:$I$31,M1807,7),IF(J1807&gt;5.5,2.6+INDEX(价格表!$B$4:$I$31,M1807,8)*L1807)))))))</f>
        <v>2.15</v>
      </c>
    </row>
    <row r="1808" spans="1:14">
      <c r="A1808" s="20">
        <v>4310939769592</v>
      </c>
      <c r="B1808" s="18" t="s">
        <v>16</v>
      </c>
      <c r="C1808" s="21">
        <v>20201213</v>
      </c>
      <c r="D1808" s="21">
        <v>610538201209</v>
      </c>
      <c r="E1808" s="21" t="s">
        <v>16</v>
      </c>
      <c r="F1808" s="21">
        <v>20201223</v>
      </c>
      <c r="G1808" s="21" t="s">
        <v>17</v>
      </c>
      <c r="H1808" s="21" t="s">
        <v>39</v>
      </c>
      <c r="I1808" s="21" t="s">
        <v>245</v>
      </c>
      <c r="J1808" s="21">
        <v>1.42</v>
      </c>
      <c r="K1808" s="21" t="s">
        <v>20</v>
      </c>
      <c r="L1808">
        <f t="shared" si="33"/>
        <v>2</v>
      </c>
      <c r="M1808">
        <f>MATCH(H:H,价格表!$B$4:$B$35,0)</f>
        <v>23</v>
      </c>
      <c r="N1808" s="27">
        <f>IF(J1808&lt;=0.3,INDEX(价格表!$B$4:$I$31,M1808,2),IF(AND(J1808&gt;0.3,J1808&lt;=1),INDEX(价格表!$B$4:$I$31,M1808,3),IF(AND(J1808&gt;1,J1808&lt;=2.2),INDEX(价格表!$B$4:$I$31,M1808,4),IF(AND(J1808&gt;2.2,J1808&lt;=3.3),INDEX(价格表!$B$4:$I$31,M1808,5),IF(AND(J1808&gt;3.3,J1808&lt;=4),INDEX(价格表!$B$4:$I$31,M1808,6),IF(AND(J1808&gt;4,J1808&lt;=5.5),INDEX(价格表!$B$4:$I$31,M1808,7),IF(J1808&gt;5.5,2.6+INDEX(价格表!$B$4:$I$31,M1808,8)*L1808)))))))</f>
        <v>2.15</v>
      </c>
    </row>
    <row r="1809" spans="1:14">
      <c r="A1809" s="20">
        <v>4310939769629</v>
      </c>
      <c r="B1809" s="18" t="s">
        <v>16</v>
      </c>
      <c r="C1809" s="21">
        <v>20201213</v>
      </c>
      <c r="D1809" s="21">
        <v>610538201209</v>
      </c>
      <c r="E1809" s="21" t="s">
        <v>16</v>
      </c>
      <c r="F1809" s="21">
        <v>20201223</v>
      </c>
      <c r="G1809" s="21" t="s">
        <v>17</v>
      </c>
      <c r="H1809" s="21" t="s">
        <v>27</v>
      </c>
      <c r="I1809" s="21" t="s">
        <v>210</v>
      </c>
      <c r="J1809" s="21">
        <v>1.42</v>
      </c>
      <c r="K1809" s="21" t="s">
        <v>20</v>
      </c>
      <c r="L1809">
        <f t="shared" si="33"/>
        <v>2</v>
      </c>
      <c r="M1809">
        <f>MATCH(H:H,价格表!$B$4:$B$35,0)</f>
        <v>3</v>
      </c>
      <c r="N1809" s="27">
        <f>IF(J1809&lt;=0.3,INDEX(价格表!$B$4:$I$31,M1809,2),IF(AND(J1809&gt;0.3,J1809&lt;=1),INDEX(价格表!$B$4:$I$31,M1809,3),IF(AND(J1809&gt;1,J1809&lt;=2.2),INDEX(价格表!$B$4:$I$31,M1809,4),IF(AND(J1809&gt;2.2,J1809&lt;=3.3),INDEX(价格表!$B$4:$I$31,M1809,5),IF(AND(J1809&gt;3.3,J1809&lt;=4),INDEX(价格表!$B$4:$I$31,M1809,6),IF(AND(J1809&gt;4,J1809&lt;=5.5),INDEX(价格表!$B$4:$I$31,M1809,7),IF(J1809&gt;5.5,2.6+INDEX(价格表!$B$4:$I$31,M1809,8)*L1809)))))))</f>
        <v>2.15</v>
      </c>
    </row>
    <row r="1810" spans="1:14">
      <c r="A1810" s="20">
        <v>4310939769630</v>
      </c>
      <c r="B1810" s="18" t="s">
        <v>16</v>
      </c>
      <c r="C1810" s="21">
        <v>20201213</v>
      </c>
      <c r="D1810" s="21">
        <v>610538201209</v>
      </c>
      <c r="E1810" s="21" t="s">
        <v>16</v>
      </c>
      <c r="F1810" s="21">
        <v>20201223</v>
      </c>
      <c r="G1810" s="21" t="s">
        <v>17</v>
      </c>
      <c r="H1810" s="21" t="s">
        <v>63</v>
      </c>
      <c r="I1810" s="21" t="s">
        <v>64</v>
      </c>
      <c r="J1810" s="21">
        <v>1.42</v>
      </c>
      <c r="K1810" s="21" t="s">
        <v>20</v>
      </c>
      <c r="L1810">
        <f t="shared" si="33"/>
        <v>2</v>
      </c>
      <c r="M1810">
        <f>MATCH(H:H,价格表!$B$4:$B$35,0)</f>
        <v>21</v>
      </c>
      <c r="N1810" s="27">
        <f>IF(J1810&lt;=0.3,INDEX(价格表!$B$4:$I$31,M1810,2),IF(AND(J1810&gt;0.3,J1810&lt;=1),INDEX(价格表!$B$4:$I$31,M1810,3),IF(AND(J1810&gt;1,J1810&lt;=2.2),INDEX(价格表!$B$4:$I$31,M1810,4),IF(AND(J1810&gt;2.2,J1810&lt;=3.3),INDEX(价格表!$B$4:$I$31,M1810,5),IF(AND(J1810&gt;3.3,J1810&lt;=4),INDEX(价格表!$B$4:$I$31,M1810,6),IF(AND(J1810&gt;4,J1810&lt;=5.5),INDEX(价格表!$B$4:$I$31,M1810,7),IF(J1810&gt;5.5,2.6+INDEX(价格表!$B$4:$I$31,M1810,8)*L1810)))))))</f>
        <v>2.15</v>
      </c>
    </row>
    <row r="1811" spans="1:14">
      <c r="A1811" s="20">
        <v>4310939769631</v>
      </c>
      <c r="B1811" s="18" t="s">
        <v>16</v>
      </c>
      <c r="C1811" s="21">
        <v>20201213</v>
      </c>
      <c r="D1811" s="21">
        <v>610538201209</v>
      </c>
      <c r="E1811" s="21" t="s">
        <v>16</v>
      </c>
      <c r="F1811" s="21">
        <v>20201223</v>
      </c>
      <c r="G1811" s="21" t="s">
        <v>17</v>
      </c>
      <c r="H1811" s="21" t="s">
        <v>50</v>
      </c>
      <c r="I1811" s="21" t="s">
        <v>62</v>
      </c>
      <c r="J1811" s="21">
        <v>1.68</v>
      </c>
      <c r="K1811" s="21" t="s">
        <v>20</v>
      </c>
      <c r="L1811">
        <f t="shared" si="33"/>
        <v>2</v>
      </c>
      <c r="M1811">
        <f>MATCH(H:H,价格表!$B$4:$B$35,0)</f>
        <v>4</v>
      </c>
      <c r="N1811" s="27">
        <f>IF(J1811&lt;=0.3,INDEX(价格表!$B$4:$I$31,M1811,2),IF(AND(J1811&gt;0.3,J1811&lt;=1),INDEX(价格表!$B$4:$I$31,M1811,3),IF(AND(J1811&gt;1,J1811&lt;=2.2),INDEX(价格表!$B$4:$I$31,M1811,4),IF(AND(J1811&gt;2.2,J1811&lt;=3.3),INDEX(价格表!$B$4:$I$31,M1811,5),IF(AND(J1811&gt;3.3,J1811&lt;=4),INDEX(价格表!$B$4:$I$31,M1811,6),IF(AND(J1811&gt;4,J1811&lt;=5.5),INDEX(价格表!$B$4:$I$31,M1811,7),IF(J1811&gt;5.5,2.6+INDEX(价格表!$B$4:$I$31,M1811,8)*L1811)))))))</f>
        <v>2.15</v>
      </c>
    </row>
    <row r="1812" spans="1:14">
      <c r="A1812" s="20">
        <v>4310939769632</v>
      </c>
      <c r="B1812" s="18" t="s">
        <v>16</v>
      </c>
      <c r="C1812" s="21">
        <v>20201213</v>
      </c>
      <c r="D1812" s="21">
        <v>610538201209</v>
      </c>
      <c r="E1812" s="21" t="s">
        <v>16</v>
      </c>
      <c r="F1812" s="21">
        <v>20201223</v>
      </c>
      <c r="G1812" s="21" t="s">
        <v>17</v>
      </c>
      <c r="H1812" s="21" t="s">
        <v>30</v>
      </c>
      <c r="I1812" s="21" t="s">
        <v>283</v>
      </c>
      <c r="J1812" s="21">
        <v>1.56</v>
      </c>
      <c r="K1812" s="21" t="s">
        <v>20</v>
      </c>
      <c r="L1812">
        <f t="shared" si="33"/>
        <v>2</v>
      </c>
      <c r="M1812">
        <f>MATCH(H:H,价格表!$B$4:$B$35,0)</f>
        <v>16</v>
      </c>
      <c r="N1812" s="27">
        <f>IF(J1812&lt;=0.3,INDEX(价格表!$B$4:$I$31,M1812,2),IF(AND(J1812&gt;0.3,J1812&lt;=1),INDEX(价格表!$B$4:$I$31,M1812,3),IF(AND(J1812&gt;1,J1812&lt;=2.2),INDEX(价格表!$B$4:$I$31,M1812,4),IF(AND(J1812&gt;2.2,J1812&lt;=3.3),INDEX(价格表!$B$4:$I$31,M1812,5),IF(AND(J1812&gt;3.3,J1812&lt;=4),INDEX(价格表!$B$4:$I$31,M1812,6),IF(AND(J1812&gt;4,J1812&lt;=5.5),INDEX(价格表!$B$4:$I$31,M1812,7),IF(J1812&gt;5.5,2.6+INDEX(价格表!$B$4:$I$31,M1812,8)*L1812)))))))</f>
        <v>2.15</v>
      </c>
    </row>
    <row r="1813" spans="1:14">
      <c r="A1813" s="20">
        <v>4310939769633</v>
      </c>
      <c r="B1813" s="18" t="s">
        <v>16</v>
      </c>
      <c r="C1813" s="21">
        <v>20201213</v>
      </c>
      <c r="D1813" s="21">
        <v>610538201209</v>
      </c>
      <c r="E1813" s="21" t="s">
        <v>16</v>
      </c>
      <c r="F1813" s="21">
        <v>20201223</v>
      </c>
      <c r="G1813" s="21" t="s">
        <v>17</v>
      </c>
      <c r="H1813" s="21" t="s">
        <v>18</v>
      </c>
      <c r="I1813" s="21" t="s">
        <v>53</v>
      </c>
      <c r="J1813" s="21">
        <v>1.45</v>
      </c>
      <c r="K1813" s="21" t="s">
        <v>20</v>
      </c>
      <c r="L1813">
        <f t="shared" si="33"/>
        <v>2</v>
      </c>
      <c r="M1813">
        <f>MATCH(H:H,价格表!$B$4:$B$35,0)</f>
        <v>1</v>
      </c>
      <c r="N1813" s="27">
        <f>IF(J1813&lt;=0.3,INDEX(价格表!$B$4:$I$31,M1813,2),IF(AND(J1813&gt;0.3,J1813&lt;=1),INDEX(价格表!$B$4:$I$31,M1813,3),IF(AND(J1813&gt;1,J1813&lt;=2.2),INDEX(价格表!$B$4:$I$31,M1813,4),IF(AND(J1813&gt;2.2,J1813&lt;=3.3),INDEX(价格表!$B$4:$I$31,M1813,5),IF(AND(J1813&gt;3.3,J1813&lt;=4),INDEX(价格表!$B$4:$I$31,M1813,6),IF(AND(J1813&gt;4,J1813&lt;=5.5),INDEX(价格表!$B$4:$I$31,M1813,7),IF(J1813&gt;5.5,2.6+INDEX(价格表!$B$4:$I$31,M1813,8)*L1813)))))))</f>
        <v>2.15</v>
      </c>
    </row>
    <row r="1814" spans="1:14">
      <c r="A1814" s="20">
        <v>4310939769634</v>
      </c>
      <c r="B1814" s="18" t="s">
        <v>16</v>
      </c>
      <c r="C1814" s="21">
        <v>20201213</v>
      </c>
      <c r="D1814" s="21">
        <v>610538201209</v>
      </c>
      <c r="E1814" s="21" t="s">
        <v>16</v>
      </c>
      <c r="F1814" s="21">
        <v>20201223</v>
      </c>
      <c r="G1814" s="21" t="s">
        <v>17</v>
      </c>
      <c r="H1814" s="21" t="s">
        <v>18</v>
      </c>
      <c r="I1814" s="21" t="s">
        <v>53</v>
      </c>
      <c r="J1814" s="21">
        <v>1.42</v>
      </c>
      <c r="K1814" s="21" t="s">
        <v>20</v>
      </c>
      <c r="L1814">
        <f t="shared" si="33"/>
        <v>2</v>
      </c>
      <c r="M1814">
        <f>MATCH(H:H,价格表!$B$4:$B$35,0)</f>
        <v>1</v>
      </c>
      <c r="N1814" s="27">
        <f>IF(J1814&lt;=0.3,INDEX(价格表!$B$4:$I$31,M1814,2),IF(AND(J1814&gt;0.3,J1814&lt;=1),INDEX(价格表!$B$4:$I$31,M1814,3),IF(AND(J1814&gt;1,J1814&lt;=2.2),INDEX(价格表!$B$4:$I$31,M1814,4),IF(AND(J1814&gt;2.2,J1814&lt;=3.3),INDEX(价格表!$B$4:$I$31,M1814,5),IF(AND(J1814&gt;3.3,J1814&lt;=4),INDEX(价格表!$B$4:$I$31,M1814,6),IF(AND(J1814&gt;4,J1814&lt;=5.5),INDEX(价格表!$B$4:$I$31,M1814,7),IF(J1814&gt;5.5,2.6+INDEX(价格表!$B$4:$I$31,M1814,8)*L1814)))))))</f>
        <v>2.15</v>
      </c>
    </row>
    <row r="1815" spans="1:14">
      <c r="A1815" s="20">
        <v>4310939769635</v>
      </c>
      <c r="B1815" s="18" t="s">
        <v>16</v>
      </c>
      <c r="C1815" s="21">
        <v>20201213</v>
      </c>
      <c r="D1815" s="21">
        <v>610538201209</v>
      </c>
      <c r="E1815" s="21" t="s">
        <v>16</v>
      </c>
      <c r="F1815" s="21">
        <v>20201223</v>
      </c>
      <c r="G1815" s="21" t="s">
        <v>17</v>
      </c>
      <c r="H1815" s="21" t="s">
        <v>63</v>
      </c>
      <c r="I1815" s="21" t="s">
        <v>164</v>
      </c>
      <c r="J1815" s="21">
        <v>1.42</v>
      </c>
      <c r="K1815" s="21" t="s">
        <v>20</v>
      </c>
      <c r="L1815">
        <f t="shared" si="33"/>
        <v>2</v>
      </c>
      <c r="M1815">
        <f>MATCH(H:H,价格表!$B$4:$B$35,0)</f>
        <v>21</v>
      </c>
      <c r="N1815" s="27">
        <f>IF(J1815&lt;=0.3,INDEX(价格表!$B$4:$I$31,M1815,2),IF(AND(J1815&gt;0.3,J1815&lt;=1),INDEX(价格表!$B$4:$I$31,M1815,3),IF(AND(J1815&gt;1,J1815&lt;=2.2),INDEX(价格表!$B$4:$I$31,M1815,4),IF(AND(J1815&gt;2.2,J1815&lt;=3.3),INDEX(价格表!$B$4:$I$31,M1815,5),IF(AND(J1815&gt;3.3,J1815&lt;=4),INDEX(价格表!$B$4:$I$31,M1815,6),IF(AND(J1815&gt;4,J1815&lt;=5.5),INDEX(价格表!$B$4:$I$31,M1815,7),IF(J1815&gt;5.5,2.6+INDEX(价格表!$B$4:$I$31,M1815,8)*L1815)))))))</f>
        <v>2.15</v>
      </c>
    </row>
    <row r="1816" spans="1:14">
      <c r="A1816" s="20">
        <v>4310939769636</v>
      </c>
      <c r="B1816" s="18" t="s">
        <v>16</v>
      </c>
      <c r="C1816" s="21">
        <v>20201213</v>
      </c>
      <c r="D1816" s="21">
        <v>610538201209</v>
      </c>
      <c r="E1816" s="21" t="s">
        <v>16</v>
      </c>
      <c r="F1816" s="21">
        <v>20201223</v>
      </c>
      <c r="G1816" s="21" t="s">
        <v>17</v>
      </c>
      <c r="H1816" s="21" t="s">
        <v>21</v>
      </c>
      <c r="I1816" s="21" t="s">
        <v>228</v>
      </c>
      <c r="J1816" s="21">
        <v>1.47</v>
      </c>
      <c r="K1816" s="21" t="s">
        <v>20</v>
      </c>
      <c r="L1816">
        <f t="shared" si="33"/>
        <v>2</v>
      </c>
      <c r="M1816">
        <f>MATCH(H:H,价格表!$B$4:$B$35,0)</f>
        <v>20</v>
      </c>
      <c r="N1816" s="27">
        <f>IF(J1816&lt;=0.3,INDEX(价格表!$B$4:$I$31,M1816,2),IF(AND(J1816&gt;0.3,J1816&lt;=1),INDEX(价格表!$B$4:$I$31,M1816,3),IF(AND(J1816&gt;1,J1816&lt;=2.2),INDEX(价格表!$B$4:$I$31,M1816,4),IF(AND(J1816&gt;2.2,J1816&lt;=3.3),INDEX(价格表!$B$4:$I$31,M1816,5),IF(AND(J1816&gt;3.3,J1816&lt;=4),INDEX(价格表!$B$4:$I$31,M1816,6),IF(AND(J1816&gt;4,J1816&lt;=5.5),INDEX(价格表!$B$4:$I$31,M1816,7),IF(J1816&gt;5.5,2.6+INDEX(价格表!$B$4:$I$31,M1816,8)*L1816)))))))</f>
        <v>2.15</v>
      </c>
    </row>
    <row r="1817" spans="1:14">
      <c r="A1817" s="20">
        <v>4310939769637</v>
      </c>
      <c r="B1817" s="18" t="s">
        <v>16</v>
      </c>
      <c r="C1817" s="21">
        <v>20201213</v>
      </c>
      <c r="D1817" s="21">
        <v>610538201209</v>
      </c>
      <c r="E1817" s="21" t="s">
        <v>16</v>
      </c>
      <c r="F1817" s="21">
        <v>20201223</v>
      </c>
      <c r="G1817" s="21" t="s">
        <v>17</v>
      </c>
      <c r="H1817" s="21" t="s">
        <v>82</v>
      </c>
      <c r="I1817" s="21" t="s">
        <v>83</v>
      </c>
      <c r="J1817" s="21">
        <v>1.46</v>
      </c>
      <c r="K1817" s="21" t="s">
        <v>20</v>
      </c>
      <c r="L1817">
        <f t="shared" si="33"/>
        <v>2</v>
      </c>
      <c r="M1817">
        <f>MATCH(H:H,价格表!$B$4:$B$35,0)</f>
        <v>2</v>
      </c>
      <c r="N1817" s="27">
        <f>IF(J1817&lt;=0.3,INDEX(价格表!$B$4:$I$31,M1817,2),IF(AND(J1817&gt;0.3,J1817&lt;=1),INDEX(价格表!$B$4:$I$31,M1817,3),IF(AND(J1817&gt;1,J1817&lt;=2.2),INDEX(价格表!$B$4:$I$31,M1817,4),IF(AND(J1817&gt;2.2,J1817&lt;=3.3),INDEX(价格表!$B$4:$I$31,M1817,5),IF(AND(J1817&gt;3.3,J1817&lt;=4),INDEX(价格表!$B$4:$I$31,M1817,6),IF(AND(J1817&gt;4,J1817&lt;=5.5),INDEX(价格表!$B$4:$I$31,M1817,7),IF(J1817&gt;5.5,2.6+INDEX(价格表!$B$4:$I$31,M1817,8)*L1817)))))))</f>
        <v>2.15</v>
      </c>
    </row>
    <row r="1818" spans="1:14">
      <c r="A1818" s="20">
        <v>4310939769638</v>
      </c>
      <c r="B1818" s="18" t="s">
        <v>16</v>
      </c>
      <c r="C1818" s="21">
        <v>20201213</v>
      </c>
      <c r="D1818" s="21">
        <v>610538201209</v>
      </c>
      <c r="E1818" s="21" t="s">
        <v>16</v>
      </c>
      <c r="F1818" s="21">
        <v>20201223</v>
      </c>
      <c r="G1818" s="21" t="s">
        <v>17</v>
      </c>
      <c r="H1818" s="21" t="s">
        <v>45</v>
      </c>
      <c r="I1818" s="21" t="s">
        <v>347</v>
      </c>
      <c r="J1818" s="21">
        <v>1.42</v>
      </c>
      <c r="K1818" s="21" t="s">
        <v>20</v>
      </c>
      <c r="L1818">
        <f t="shared" si="33"/>
        <v>2</v>
      </c>
      <c r="M1818">
        <f>MATCH(H:H,价格表!$B$4:$B$35,0)</f>
        <v>9</v>
      </c>
      <c r="N1818" s="27">
        <f>IF(J1818&lt;=0.3,INDEX(价格表!$B$4:$I$31,M1818,2),IF(AND(J1818&gt;0.3,J1818&lt;=1),INDEX(价格表!$B$4:$I$31,M1818,3),IF(AND(J1818&gt;1,J1818&lt;=2.2),INDEX(价格表!$B$4:$I$31,M1818,4),IF(AND(J1818&gt;2.2,J1818&lt;=3.3),INDEX(价格表!$B$4:$I$31,M1818,5),IF(AND(J1818&gt;3.3,J1818&lt;=4),INDEX(价格表!$B$4:$I$31,M1818,6),IF(AND(J1818&gt;4,J1818&lt;=5.5),INDEX(价格表!$B$4:$I$31,M1818,7),IF(J1818&gt;5.5,2.6+INDEX(价格表!$B$4:$I$31,M1818,8)*L1818)))))))</f>
        <v>2.15</v>
      </c>
    </row>
    <row r="1819" spans="1:14">
      <c r="A1819" s="20">
        <v>4310939769663</v>
      </c>
      <c r="B1819" s="18" t="s">
        <v>16</v>
      </c>
      <c r="C1819" s="21">
        <v>20201213</v>
      </c>
      <c r="D1819" s="21">
        <v>610538201209</v>
      </c>
      <c r="E1819" s="21" t="s">
        <v>16</v>
      </c>
      <c r="F1819" s="21">
        <v>20201223</v>
      </c>
      <c r="G1819" s="21" t="s">
        <v>17</v>
      </c>
      <c r="H1819" s="21" t="s">
        <v>18</v>
      </c>
      <c r="I1819" s="21" t="s">
        <v>266</v>
      </c>
      <c r="J1819" s="21">
        <v>1.45</v>
      </c>
      <c r="K1819" s="21" t="s">
        <v>20</v>
      </c>
      <c r="L1819">
        <f t="shared" si="33"/>
        <v>2</v>
      </c>
      <c r="M1819">
        <f>MATCH(H:H,价格表!$B$4:$B$35,0)</f>
        <v>1</v>
      </c>
      <c r="N1819" s="27">
        <f>IF(J1819&lt;=0.3,INDEX(价格表!$B$4:$I$31,M1819,2),IF(AND(J1819&gt;0.3,J1819&lt;=1),INDEX(价格表!$B$4:$I$31,M1819,3),IF(AND(J1819&gt;1,J1819&lt;=2.2),INDEX(价格表!$B$4:$I$31,M1819,4),IF(AND(J1819&gt;2.2,J1819&lt;=3.3),INDEX(价格表!$B$4:$I$31,M1819,5),IF(AND(J1819&gt;3.3,J1819&lt;=4),INDEX(价格表!$B$4:$I$31,M1819,6),IF(AND(J1819&gt;4,J1819&lt;=5.5),INDEX(价格表!$B$4:$I$31,M1819,7),IF(J1819&gt;5.5,2.6+INDEX(价格表!$B$4:$I$31,M1819,8)*L1819)))))))</f>
        <v>2.15</v>
      </c>
    </row>
    <row r="1820" spans="1:14">
      <c r="A1820" s="20">
        <v>4310939769665</v>
      </c>
      <c r="B1820" s="18" t="s">
        <v>16</v>
      </c>
      <c r="C1820" s="21">
        <v>20201213</v>
      </c>
      <c r="D1820" s="21">
        <v>610538201209</v>
      </c>
      <c r="E1820" s="21" t="s">
        <v>16</v>
      </c>
      <c r="F1820" s="21">
        <v>20201223</v>
      </c>
      <c r="G1820" s="21" t="s">
        <v>17</v>
      </c>
      <c r="H1820" s="21" t="s">
        <v>18</v>
      </c>
      <c r="I1820" s="21" t="s">
        <v>53</v>
      </c>
      <c r="J1820" s="21">
        <v>1.42</v>
      </c>
      <c r="K1820" s="21" t="s">
        <v>20</v>
      </c>
      <c r="L1820">
        <f t="shared" si="33"/>
        <v>2</v>
      </c>
      <c r="M1820">
        <f>MATCH(H:H,价格表!$B$4:$B$35,0)</f>
        <v>1</v>
      </c>
      <c r="N1820" s="27">
        <f>IF(J1820&lt;=0.3,INDEX(价格表!$B$4:$I$31,M1820,2),IF(AND(J1820&gt;0.3,J1820&lt;=1),INDEX(价格表!$B$4:$I$31,M1820,3),IF(AND(J1820&gt;1,J1820&lt;=2.2),INDEX(价格表!$B$4:$I$31,M1820,4),IF(AND(J1820&gt;2.2,J1820&lt;=3.3),INDEX(价格表!$B$4:$I$31,M1820,5),IF(AND(J1820&gt;3.3,J1820&lt;=4),INDEX(价格表!$B$4:$I$31,M1820,6),IF(AND(J1820&gt;4,J1820&lt;=5.5),INDEX(价格表!$B$4:$I$31,M1820,7),IF(J1820&gt;5.5,2.6+INDEX(价格表!$B$4:$I$31,M1820,8)*L1820)))))))</f>
        <v>2.15</v>
      </c>
    </row>
    <row r="1821" spans="1:14">
      <c r="A1821" s="20">
        <v>4310939769666</v>
      </c>
      <c r="B1821" s="18" t="s">
        <v>16</v>
      </c>
      <c r="C1821" s="21">
        <v>20201213</v>
      </c>
      <c r="D1821" s="21">
        <v>610538201209</v>
      </c>
      <c r="E1821" s="21" t="s">
        <v>16</v>
      </c>
      <c r="F1821" s="21">
        <v>20201223</v>
      </c>
      <c r="G1821" s="21" t="s">
        <v>17</v>
      </c>
      <c r="H1821" s="21" t="s">
        <v>18</v>
      </c>
      <c r="I1821" s="21" t="s">
        <v>53</v>
      </c>
      <c r="J1821" s="21">
        <v>1.49</v>
      </c>
      <c r="K1821" s="21" t="s">
        <v>20</v>
      </c>
      <c r="L1821">
        <f t="shared" si="33"/>
        <v>2</v>
      </c>
      <c r="M1821">
        <f>MATCH(H:H,价格表!$B$4:$B$35,0)</f>
        <v>1</v>
      </c>
      <c r="N1821" s="27">
        <f>IF(J1821&lt;=0.3,INDEX(价格表!$B$4:$I$31,M1821,2),IF(AND(J1821&gt;0.3,J1821&lt;=1),INDEX(价格表!$B$4:$I$31,M1821,3),IF(AND(J1821&gt;1,J1821&lt;=2.2),INDEX(价格表!$B$4:$I$31,M1821,4),IF(AND(J1821&gt;2.2,J1821&lt;=3.3),INDEX(价格表!$B$4:$I$31,M1821,5),IF(AND(J1821&gt;3.3,J1821&lt;=4),INDEX(价格表!$B$4:$I$31,M1821,6),IF(AND(J1821&gt;4,J1821&lt;=5.5),INDEX(价格表!$B$4:$I$31,M1821,7),IF(J1821&gt;5.5,2.6+INDEX(价格表!$B$4:$I$31,M1821,8)*L1821)))))))</f>
        <v>2.15</v>
      </c>
    </row>
    <row r="1822" spans="1:14">
      <c r="A1822" s="20">
        <v>4310939769667</v>
      </c>
      <c r="B1822" s="18" t="s">
        <v>16</v>
      </c>
      <c r="C1822" s="21">
        <v>20201213</v>
      </c>
      <c r="D1822" s="21">
        <v>610538201209</v>
      </c>
      <c r="E1822" s="21" t="s">
        <v>16</v>
      </c>
      <c r="F1822" s="21">
        <v>20201223</v>
      </c>
      <c r="G1822" s="21" t="s">
        <v>17</v>
      </c>
      <c r="H1822" s="21" t="s">
        <v>37</v>
      </c>
      <c r="I1822" s="21" t="s">
        <v>122</v>
      </c>
      <c r="J1822" s="21">
        <v>1.42</v>
      </c>
      <c r="K1822" s="21" t="s">
        <v>20</v>
      </c>
      <c r="L1822">
        <f t="shared" si="33"/>
        <v>2</v>
      </c>
      <c r="M1822">
        <f>MATCH(H:H,价格表!$B$4:$B$35,0)</f>
        <v>12</v>
      </c>
      <c r="N1822" s="27">
        <f>IF(J1822&lt;=0.3,INDEX(价格表!$B$4:$I$31,M1822,2),IF(AND(J1822&gt;0.3,J1822&lt;=1),INDEX(价格表!$B$4:$I$31,M1822,3),IF(AND(J1822&gt;1,J1822&lt;=2.2),INDEX(价格表!$B$4:$I$31,M1822,4),IF(AND(J1822&gt;2.2,J1822&lt;=3.3),INDEX(价格表!$B$4:$I$31,M1822,5),IF(AND(J1822&gt;3.3,J1822&lt;=4),INDEX(价格表!$B$4:$I$31,M1822,6),IF(AND(J1822&gt;4,J1822&lt;=5.5),INDEX(价格表!$B$4:$I$31,M1822,7),IF(J1822&gt;5.5,2.6+INDEX(价格表!$B$4:$I$31,M1822,8)*L1822)))))))</f>
        <v>2.15</v>
      </c>
    </row>
    <row r="1823" spans="1:14">
      <c r="A1823" s="20">
        <v>4310939769668</v>
      </c>
      <c r="B1823" s="18" t="s">
        <v>16</v>
      </c>
      <c r="C1823" s="21">
        <v>20201213</v>
      </c>
      <c r="D1823" s="21">
        <v>610538201209</v>
      </c>
      <c r="E1823" s="21" t="s">
        <v>16</v>
      </c>
      <c r="F1823" s="21">
        <v>20201223</v>
      </c>
      <c r="G1823" s="21" t="s">
        <v>17</v>
      </c>
      <c r="H1823" s="21" t="s">
        <v>21</v>
      </c>
      <c r="I1823" s="21" t="s">
        <v>181</v>
      </c>
      <c r="J1823" s="21">
        <v>1.42</v>
      </c>
      <c r="K1823" s="21" t="s">
        <v>20</v>
      </c>
      <c r="L1823">
        <f t="shared" si="33"/>
        <v>2</v>
      </c>
      <c r="M1823">
        <f>MATCH(H:H,价格表!$B$4:$B$35,0)</f>
        <v>20</v>
      </c>
      <c r="N1823" s="27">
        <f>IF(J1823&lt;=0.3,INDEX(价格表!$B$4:$I$31,M1823,2),IF(AND(J1823&gt;0.3,J1823&lt;=1),INDEX(价格表!$B$4:$I$31,M1823,3),IF(AND(J1823&gt;1,J1823&lt;=2.2),INDEX(价格表!$B$4:$I$31,M1823,4),IF(AND(J1823&gt;2.2,J1823&lt;=3.3),INDEX(价格表!$B$4:$I$31,M1823,5),IF(AND(J1823&gt;3.3,J1823&lt;=4),INDEX(价格表!$B$4:$I$31,M1823,6),IF(AND(J1823&gt;4,J1823&lt;=5.5),INDEX(价格表!$B$4:$I$31,M1823,7),IF(J1823&gt;5.5,2.6+INDEX(价格表!$B$4:$I$31,M1823,8)*L1823)))))))</f>
        <v>2.15</v>
      </c>
    </row>
    <row r="1824" spans="1:14">
      <c r="A1824" s="20">
        <v>4310939769669</v>
      </c>
      <c r="B1824" s="18" t="s">
        <v>16</v>
      </c>
      <c r="C1824" s="21">
        <v>20201213</v>
      </c>
      <c r="D1824" s="21">
        <v>610538201209</v>
      </c>
      <c r="E1824" s="21" t="s">
        <v>16</v>
      </c>
      <c r="F1824" s="21">
        <v>20201223</v>
      </c>
      <c r="G1824" s="21" t="s">
        <v>17</v>
      </c>
      <c r="H1824" s="21" t="s">
        <v>37</v>
      </c>
      <c r="I1824" s="21" t="s">
        <v>72</v>
      </c>
      <c r="J1824" s="21">
        <v>1.44</v>
      </c>
      <c r="K1824" s="21" t="s">
        <v>20</v>
      </c>
      <c r="L1824">
        <f t="shared" si="33"/>
        <v>2</v>
      </c>
      <c r="M1824">
        <f>MATCH(H:H,价格表!$B$4:$B$35,0)</f>
        <v>12</v>
      </c>
      <c r="N1824" s="27">
        <f>IF(J1824&lt;=0.3,INDEX(价格表!$B$4:$I$31,M1824,2),IF(AND(J1824&gt;0.3,J1824&lt;=1),INDEX(价格表!$B$4:$I$31,M1824,3),IF(AND(J1824&gt;1,J1824&lt;=2.2),INDEX(价格表!$B$4:$I$31,M1824,4),IF(AND(J1824&gt;2.2,J1824&lt;=3.3),INDEX(价格表!$B$4:$I$31,M1824,5),IF(AND(J1824&gt;3.3,J1824&lt;=4),INDEX(价格表!$B$4:$I$31,M1824,6),IF(AND(J1824&gt;4,J1824&lt;=5.5),INDEX(价格表!$B$4:$I$31,M1824,7),IF(J1824&gt;5.5,2.6+INDEX(价格表!$B$4:$I$31,M1824,8)*L1824)))))))</f>
        <v>2.15</v>
      </c>
    </row>
    <row r="1825" spans="1:14">
      <c r="A1825" s="20">
        <v>4310939769670</v>
      </c>
      <c r="B1825" s="18" t="s">
        <v>16</v>
      </c>
      <c r="C1825" s="21">
        <v>20201213</v>
      </c>
      <c r="D1825" s="21">
        <v>610538201209</v>
      </c>
      <c r="E1825" s="21" t="s">
        <v>16</v>
      </c>
      <c r="F1825" s="21">
        <v>20201223</v>
      </c>
      <c r="G1825" s="21" t="s">
        <v>17</v>
      </c>
      <c r="H1825" s="21" t="s">
        <v>63</v>
      </c>
      <c r="I1825" s="21" t="s">
        <v>164</v>
      </c>
      <c r="J1825" s="21">
        <v>1.42</v>
      </c>
      <c r="K1825" s="21" t="s">
        <v>20</v>
      </c>
      <c r="L1825">
        <f t="shared" si="33"/>
        <v>2</v>
      </c>
      <c r="M1825">
        <f>MATCH(H:H,价格表!$B$4:$B$35,0)</f>
        <v>21</v>
      </c>
      <c r="N1825" s="27">
        <f>IF(J1825&lt;=0.3,INDEX(价格表!$B$4:$I$31,M1825,2),IF(AND(J1825&gt;0.3,J1825&lt;=1),INDEX(价格表!$B$4:$I$31,M1825,3),IF(AND(J1825&gt;1,J1825&lt;=2.2),INDEX(价格表!$B$4:$I$31,M1825,4),IF(AND(J1825&gt;2.2,J1825&lt;=3.3),INDEX(价格表!$B$4:$I$31,M1825,5),IF(AND(J1825&gt;3.3,J1825&lt;=4),INDEX(价格表!$B$4:$I$31,M1825,6),IF(AND(J1825&gt;4,J1825&lt;=5.5),INDEX(价格表!$B$4:$I$31,M1825,7),IF(J1825&gt;5.5,2.6+INDEX(价格表!$B$4:$I$31,M1825,8)*L1825)))))))</f>
        <v>2.15</v>
      </c>
    </row>
    <row r="1826" spans="1:14">
      <c r="A1826" s="20">
        <v>4310939769671</v>
      </c>
      <c r="B1826" s="18" t="s">
        <v>16</v>
      </c>
      <c r="C1826" s="21">
        <v>20201213</v>
      </c>
      <c r="D1826" s="21">
        <v>610538201209</v>
      </c>
      <c r="E1826" s="21" t="s">
        <v>16</v>
      </c>
      <c r="F1826" s="21">
        <v>20201223</v>
      </c>
      <c r="G1826" s="21" t="s">
        <v>17</v>
      </c>
      <c r="H1826" s="21" t="s">
        <v>88</v>
      </c>
      <c r="I1826" s="21" t="s">
        <v>110</v>
      </c>
      <c r="J1826" s="21">
        <v>1.42</v>
      </c>
      <c r="K1826" s="21" t="s">
        <v>20</v>
      </c>
      <c r="L1826">
        <f t="shared" si="33"/>
        <v>2</v>
      </c>
      <c r="M1826">
        <f>MATCH(H:H,价格表!$B$4:$B$35,0)</f>
        <v>19</v>
      </c>
      <c r="N1826" s="27">
        <f>IF(J1826&lt;=0.3,INDEX(价格表!$B$4:$I$31,M1826,2),IF(AND(J1826&gt;0.3,J1826&lt;=1),INDEX(价格表!$B$4:$I$31,M1826,3),IF(AND(J1826&gt;1,J1826&lt;=2.2),INDEX(价格表!$B$4:$I$31,M1826,4),IF(AND(J1826&gt;2.2,J1826&lt;=3.3),INDEX(价格表!$B$4:$I$31,M1826,5),IF(AND(J1826&gt;3.3,J1826&lt;=4),INDEX(价格表!$B$4:$I$31,M1826,6),IF(AND(J1826&gt;4,J1826&lt;=5.5),INDEX(价格表!$B$4:$I$31,M1826,7),IF(J1826&gt;5.5,2.6+INDEX(价格表!$B$4:$I$31,M1826,8)*L1826)))))))</f>
        <v>2.15</v>
      </c>
    </row>
    <row r="1827" spans="1:14">
      <c r="A1827" s="20">
        <v>4310939769672</v>
      </c>
      <c r="B1827" s="18" t="s">
        <v>16</v>
      </c>
      <c r="C1827" s="21">
        <v>20201213</v>
      </c>
      <c r="D1827" s="21">
        <v>610538201209</v>
      </c>
      <c r="E1827" s="21" t="s">
        <v>16</v>
      </c>
      <c r="F1827" s="21">
        <v>20201223</v>
      </c>
      <c r="G1827" s="21" t="s">
        <v>17</v>
      </c>
      <c r="H1827" s="21" t="s">
        <v>43</v>
      </c>
      <c r="I1827" s="21" t="s">
        <v>44</v>
      </c>
      <c r="J1827" s="21">
        <v>1.49</v>
      </c>
      <c r="K1827" s="21" t="s">
        <v>20</v>
      </c>
      <c r="L1827">
        <f t="shared" si="33"/>
        <v>2</v>
      </c>
      <c r="M1827">
        <f>MATCH(H:H,价格表!$B$4:$B$35,0)</f>
        <v>10</v>
      </c>
      <c r="N1827" s="27">
        <f>IF(J1827&lt;=0.3,INDEX(价格表!$B$4:$I$31,M1827,2),IF(AND(J1827&gt;0.3,J1827&lt;=1),INDEX(价格表!$B$4:$I$31,M1827,3),IF(AND(J1827&gt;1,J1827&lt;=2.2),INDEX(价格表!$B$4:$I$31,M1827,4),IF(AND(J1827&gt;2.2,J1827&lt;=3.3),INDEX(价格表!$B$4:$I$31,M1827,5),IF(AND(J1827&gt;3.3,J1827&lt;=4),INDEX(价格表!$B$4:$I$31,M1827,6),IF(AND(J1827&gt;4,J1827&lt;=5.5),INDEX(价格表!$B$4:$I$31,M1827,7),IF(J1827&gt;5.5,2.6+INDEX(价格表!$B$4:$I$31,M1827,8)*L1827)))))))</f>
        <v>2.15</v>
      </c>
    </row>
    <row r="1828" spans="1:14">
      <c r="A1828" s="20">
        <v>4310939770124</v>
      </c>
      <c r="B1828" s="18" t="s">
        <v>16</v>
      </c>
      <c r="C1828" s="21">
        <v>20201213</v>
      </c>
      <c r="D1828" s="21">
        <v>610538201209</v>
      </c>
      <c r="E1828" s="21" t="s">
        <v>16</v>
      </c>
      <c r="F1828" s="21">
        <v>20201223</v>
      </c>
      <c r="G1828" s="21" t="s">
        <v>17</v>
      </c>
      <c r="H1828" s="21" t="s">
        <v>18</v>
      </c>
      <c r="I1828" s="21" t="s">
        <v>53</v>
      </c>
      <c r="J1828" s="21">
        <v>1.5</v>
      </c>
      <c r="K1828" s="21" t="s">
        <v>20</v>
      </c>
      <c r="L1828">
        <f t="shared" si="33"/>
        <v>2</v>
      </c>
      <c r="M1828">
        <f>MATCH(H:H,价格表!$B$4:$B$35,0)</f>
        <v>1</v>
      </c>
      <c r="N1828" s="27">
        <f>IF(J1828&lt;=0.3,INDEX(价格表!$B$4:$I$31,M1828,2),IF(AND(J1828&gt;0.3,J1828&lt;=1),INDEX(价格表!$B$4:$I$31,M1828,3),IF(AND(J1828&gt;1,J1828&lt;=2.2),INDEX(价格表!$B$4:$I$31,M1828,4),IF(AND(J1828&gt;2.2,J1828&lt;=3.3),INDEX(价格表!$B$4:$I$31,M1828,5),IF(AND(J1828&gt;3.3,J1828&lt;=4),INDEX(价格表!$B$4:$I$31,M1828,6),IF(AND(J1828&gt;4,J1828&lt;=5.5),INDEX(价格表!$B$4:$I$31,M1828,7),IF(J1828&gt;5.5,2.6+INDEX(价格表!$B$4:$I$31,M1828,8)*L1828)))))))</f>
        <v>2.15</v>
      </c>
    </row>
    <row r="1829" spans="1:14">
      <c r="A1829" s="20">
        <v>4310939770125</v>
      </c>
      <c r="B1829" s="18" t="s">
        <v>16</v>
      </c>
      <c r="C1829" s="21">
        <v>20201213</v>
      </c>
      <c r="D1829" s="21">
        <v>610538201209</v>
      </c>
      <c r="E1829" s="21" t="s">
        <v>16</v>
      </c>
      <c r="F1829" s="21">
        <v>20201223</v>
      </c>
      <c r="G1829" s="21" t="s">
        <v>17</v>
      </c>
      <c r="H1829" s="21" t="s">
        <v>18</v>
      </c>
      <c r="I1829" s="21" t="s">
        <v>237</v>
      </c>
      <c r="J1829" s="21">
        <v>1.57</v>
      </c>
      <c r="K1829" s="21" t="s">
        <v>20</v>
      </c>
      <c r="L1829">
        <f t="shared" si="33"/>
        <v>2</v>
      </c>
      <c r="M1829">
        <f>MATCH(H:H,价格表!$B$4:$B$35,0)</f>
        <v>1</v>
      </c>
      <c r="N1829" s="27">
        <f>IF(J1829&lt;=0.3,INDEX(价格表!$B$4:$I$31,M1829,2),IF(AND(J1829&gt;0.3,J1829&lt;=1),INDEX(价格表!$B$4:$I$31,M1829,3),IF(AND(J1829&gt;1,J1829&lt;=2.2),INDEX(价格表!$B$4:$I$31,M1829,4),IF(AND(J1829&gt;2.2,J1829&lt;=3.3),INDEX(价格表!$B$4:$I$31,M1829,5),IF(AND(J1829&gt;3.3,J1829&lt;=4),INDEX(价格表!$B$4:$I$31,M1829,6),IF(AND(J1829&gt;4,J1829&lt;=5.5),INDEX(价格表!$B$4:$I$31,M1829,7),IF(J1829&gt;5.5,2.6+INDEX(价格表!$B$4:$I$31,M1829,8)*L1829)))))))</f>
        <v>2.15</v>
      </c>
    </row>
    <row r="1830" spans="1:14">
      <c r="A1830" s="20">
        <v>4310939770127</v>
      </c>
      <c r="B1830" s="18" t="s">
        <v>16</v>
      </c>
      <c r="C1830" s="21">
        <v>20201213</v>
      </c>
      <c r="D1830" s="21">
        <v>610538201209</v>
      </c>
      <c r="E1830" s="21" t="s">
        <v>16</v>
      </c>
      <c r="F1830" s="21">
        <v>20201223</v>
      </c>
      <c r="G1830" s="21" t="s">
        <v>17</v>
      </c>
      <c r="H1830" s="21" t="s">
        <v>23</v>
      </c>
      <c r="I1830" s="21" t="s">
        <v>258</v>
      </c>
      <c r="J1830" s="21">
        <v>1.43</v>
      </c>
      <c r="K1830" s="21" t="s">
        <v>20</v>
      </c>
      <c r="L1830">
        <f t="shared" si="33"/>
        <v>2</v>
      </c>
      <c r="M1830">
        <f>MATCH(H:H,价格表!$B$4:$B$35,0)</f>
        <v>15</v>
      </c>
      <c r="N1830" s="27">
        <f>IF(J1830&lt;=0.3,INDEX(价格表!$B$4:$I$31,M1830,2),IF(AND(J1830&gt;0.3,J1830&lt;=1),INDEX(价格表!$B$4:$I$31,M1830,3),IF(AND(J1830&gt;1,J1830&lt;=2.2),INDEX(价格表!$B$4:$I$31,M1830,4),IF(AND(J1830&gt;2.2,J1830&lt;=3.3),INDEX(价格表!$B$4:$I$31,M1830,5),IF(AND(J1830&gt;3.3,J1830&lt;=4),INDEX(价格表!$B$4:$I$31,M1830,6),IF(AND(J1830&gt;4,J1830&lt;=5.5),INDEX(价格表!$B$4:$I$31,M1830,7),IF(J1830&gt;5.5,2.6+INDEX(价格表!$B$4:$I$31,M1830,8)*L1830)))))))</f>
        <v>2.15</v>
      </c>
    </row>
    <row r="1831" spans="1:14">
      <c r="A1831" s="20">
        <v>4310939770128</v>
      </c>
      <c r="B1831" s="18" t="s">
        <v>16</v>
      </c>
      <c r="C1831" s="21">
        <v>20201213</v>
      </c>
      <c r="D1831" s="21">
        <v>610538201209</v>
      </c>
      <c r="E1831" s="21" t="s">
        <v>16</v>
      </c>
      <c r="F1831" s="21">
        <v>20201223</v>
      </c>
      <c r="G1831" s="21" t="s">
        <v>17</v>
      </c>
      <c r="H1831" s="21" t="s">
        <v>18</v>
      </c>
      <c r="I1831" s="21" t="s">
        <v>53</v>
      </c>
      <c r="J1831" s="21">
        <v>1.44</v>
      </c>
      <c r="K1831" s="21" t="s">
        <v>20</v>
      </c>
      <c r="L1831">
        <f t="shared" si="33"/>
        <v>2</v>
      </c>
      <c r="M1831">
        <f>MATCH(H:H,价格表!$B$4:$B$35,0)</f>
        <v>1</v>
      </c>
      <c r="N1831" s="27">
        <f>IF(J1831&lt;=0.3,INDEX(价格表!$B$4:$I$31,M1831,2),IF(AND(J1831&gt;0.3,J1831&lt;=1),INDEX(价格表!$B$4:$I$31,M1831,3),IF(AND(J1831&gt;1,J1831&lt;=2.2),INDEX(价格表!$B$4:$I$31,M1831,4),IF(AND(J1831&gt;2.2,J1831&lt;=3.3),INDEX(价格表!$B$4:$I$31,M1831,5),IF(AND(J1831&gt;3.3,J1831&lt;=4),INDEX(价格表!$B$4:$I$31,M1831,6),IF(AND(J1831&gt;4,J1831&lt;=5.5),INDEX(价格表!$B$4:$I$31,M1831,7),IF(J1831&gt;5.5,2.6+INDEX(价格表!$B$4:$I$31,M1831,8)*L1831)))))))</f>
        <v>2.15</v>
      </c>
    </row>
    <row r="1832" spans="1:14">
      <c r="A1832" s="20">
        <v>4310939770129</v>
      </c>
      <c r="B1832" s="18" t="s">
        <v>16</v>
      </c>
      <c r="C1832" s="21">
        <v>20201213</v>
      </c>
      <c r="D1832" s="21">
        <v>610538201209</v>
      </c>
      <c r="E1832" s="21" t="s">
        <v>16</v>
      </c>
      <c r="F1832" s="21">
        <v>20201223</v>
      </c>
      <c r="G1832" s="21" t="s">
        <v>17</v>
      </c>
      <c r="H1832" s="21" t="s">
        <v>50</v>
      </c>
      <c r="I1832" s="21" t="s">
        <v>133</v>
      </c>
      <c r="J1832" s="21">
        <v>1.42</v>
      </c>
      <c r="K1832" s="21" t="s">
        <v>20</v>
      </c>
      <c r="L1832">
        <f t="shared" si="33"/>
        <v>2</v>
      </c>
      <c r="M1832">
        <f>MATCH(H:H,价格表!$B$4:$B$35,0)</f>
        <v>4</v>
      </c>
      <c r="N1832" s="27">
        <f>IF(J1832&lt;=0.3,INDEX(价格表!$B$4:$I$31,M1832,2),IF(AND(J1832&gt;0.3,J1832&lt;=1),INDEX(价格表!$B$4:$I$31,M1832,3),IF(AND(J1832&gt;1,J1832&lt;=2.2),INDEX(价格表!$B$4:$I$31,M1832,4),IF(AND(J1832&gt;2.2,J1832&lt;=3.3),INDEX(价格表!$B$4:$I$31,M1832,5),IF(AND(J1832&gt;3.3,J1832&lt;=4),INDEX(价格表!$B$4:$I$31,M1832,6),IF(AND(J1832&gt;4,J1832&lt;=5.5),INDEX(价格表!$B$4:$I$31,M1832,7),IF(J1832&gt;5.5,2.6+INDEX(价格表!$B$4:$I$31,M1832,8)*L1832)))))))</f>
        <v>2.15</v>
      </c>
    </row>
    <row r="1833" spans="1:14">
      <c r="A1833" s="20">
        <v>4310939770131</v>
      </c>
      <c r="B1833" s="18" t="s">
        <v>16</v>
      </c>
      <c r="C1833" s="21">
        <v>20201213</v>
      </c>
      <c r="D1833" s="21">
        <v>610538201209</v>
      </c>
      <c r="E1833" s="21" t="s">
        <v>16</v>
      </c>
      <c r="F1833" s="21">
        <v>20201223</v>
      </c>
      <c r="G1833" s="21" t="s">
        <v>17</v>
      </c>
      <c r="H1833" s="21" t="s">
        <v>21</v>
      </c>
      <c r="I1833" s="21" t="s">
        <v>181</v>
      </c>
      <c r="J1833" s="21">
        <v>1.47</v>
      </c>
      <c r="K1833" s="21" t="s">
        <v>20</v>
      </c>
      <c r="L1833">
        <f t="shared" si="33"/>
        <v>2</v>
      </c>
      <c r="M1833">
        <f>MATCH(H:H,价格表!$B$4:$B$35,0)</f>
        <v>20</v>
      </c>
      <c r="N1833" s="27">
        <f>IF(J1833&lt;=0.3,INDEX(价格表!$B$4:$I$31,M1833,2),IF(AND(J1833&gt;0.3,J1833&lt;=1),INDEX(价格表!$B$4:$I$31,M1833,3),IF(AND(J1833&gt;1,J1833&lt;=2.2),INDEX(价格表!$B$4:$I$31,M1833,4),IF(AND(J1833&gt;2.2,J1833&lt;=3.3),INDEX(价格表!$B$4:$I$31,M1833,5),IF(AND(J1833&gt;3.3,J1833&lt;=4),INDEX(价格表!$B$4:$I$31,M1833,6),IF(AND(J1833&gt;4,J1833&lt;=5.5),INDEX(价格表!$B$4:$I$31,M1833,7),IF(J1833&gt;5.5,2.6+INDEX(价格表!$B$4:$I$31,M1833,8)*L1833)))))))</f>
        <v>2.15</v>
      </c>
    </row>
    <row r="1834" spans="1:14">
      <c r="A1834" s="20">
        <v>4310939770133</v>
      </c>
      <c r="B1834" s="18" t="s">
        <v>16</v>
      </c>
      <c r="C1834" s="21">
        <v>20201213</v>
      </c>
      <c r="D1834" s="21">
        <v>610538201209</v>
      </c>
      <c r="E1834" s="21" t="s">
        <v>16</v>
      </c>
      <c r="F1834" s="21">
        <v>20201223</v>
      </c>
      <c r="G1834" s="21" t="s">
        <v>17</v>
      </c>
      <c r="H1834" s="21" t="s">
        <v>27</v>
      </c>
      <c r="I1834" s="21" t="s">
        <v>348</v>
      </c>
      <c r="J1834" s="21">
        <v>1.42</v>
      </c>
      <c r="K1834" s="21" t="s">
        <v>20</v>
      </c>
      <c r="L1834">
        <f t="shared" si="33"/>
        <v>2</v>
      </c>
      <c r="M1834">
        <f>MATCH(H:H,价格表!$B$4:$B$35,0)</f>
        <v>3</v>
      </c>
      <c r="N1834" s="27">
        <f>IF(J1834&lt;=0.3,INDEX(价格表!$B$4:$I$31,M1834,2),IF(AND(J1834&gt;0.3,J1834&lt;=1),INDEX(价格表!$B$4:$I$31,M1834,3),IF(AND(J1834&gt;1,J1834&lt;=2.2),INDEX(价格表!$B$4:$I$31,M1834,4),IF(AND(J1834&gt;2.2,J1834&lt;=3.3),INDEX(价格表!$B$4:$I$31,M1834,5),IF(AND(J1834&gt;3.3,J1834&lt;=4),INDEX(价格表!$B$4:$I$31,M1834,6),IF(AND(J1834&gt;4,J1834&lt;=5.5),INDEX(价格表!$B$4:$I$31,M1834,7),IF(J1834&gt;5.5,2.6+INDEX(价格表!$B$4:$I$31,M1834,8)*L1834)))))))</f>
        <v>2.15</v>
      </c>
    </row>
    <row r="1835" spans="1:14">
      <c r="A1835" s="20">
        <v>4310939770728</v>
      </c>
      <c r="B1835" s="18" t="s">
        <v>16</v>
      </c>
      <c r="C1835" s="21">
        <v>20201213</v>
      </c>
      <c r="D1835" s="21">
        <v>610538201209</v>
      </c>
      <c r="E1835" s="21" t="s">
        <v>16</v>
      </c>
      <c r="F1835" s="21">
        <v>20201223</v>
      </c>
      <c r="G1835" s="21" t="s">
        <v>17</v>
      </c>
      <c r="H1835" s="21" t="s">
        <v>27</v>
      </c>
      <c r="I1835" s="21" t="s">
        <v>49</v>
      </c>
      <c r="J1835" s="21">
        <v>1.42</v>
      </c>
      <c r="K1835" s="21" t="s">
        <v>20</v>
      </c>
      <c r="L1835">
        <f t="shared" si="33"/>
        <v>2</v>
      </c>
      <c r="M1835">
        <f>MATCH(H:H,价格表!$B$4:$B$35,0)</f>
        <v>3</v>
      </c>
      <c r="N1835" s="27">
        <f>IF(J1835&lt;=0.3,INDEX(价格表!$B$4:$I$31,M1835,2),IF(AND(J1835&gt;0.3,J1835&lt;=1),INDEX(价格表!$B$4:$I$31,M1835,3),IF(AND(J1835&gt;1,J1835&lt;=2.2),INDEX(价格表!$B$4:$I$31,M1835,4),IF(AND(J1835&gt;2.2,J1835&lt;=3.3),INDEX(价格表!$B$4:$I$31,M1835,5),IF(AND(J1835&gt;3.3,J1835&lt;=4),INDEX(价格表!$B$4:$I$31,M1835,6),IF(AND(J1835&gt;4,J1835&lt;=5.5),INDEX(价格表!$B$4:$I$31,M1835,7),IF(J1835&gt;5.5,2.6+INDEX(价格表!$B$4:$I$31,M1835,8)*L1835)))))))</f>
        <v>2.15</v>
      </c>
    </row>
    <row r="1836" spans="1:14">
      <c r="A1836" s="20">
        <v>4310939770729</v>
      </c>
      <c r="B1836" s="18" t="s">
        <v>16</v>
      </c>
      <c r="C1836" s="21">
        <v>20201213</v>
      </c>
      <c r="D1836" s="21">
        <v>610538201209</v>
      </c>
      <c r="E1836" s="21" t="s">
        <v>16</v>
      </c>
      <c r="F1836" s="21">
        <v>20201223</v>
      </c>
      <c r="G1836" s="21" t="s">
        <v>17</v>
      </c>
      <c r="H1836" s="21" t="s">
        <v>50</v>
      </c>
      <c r="I1836" s="21" t="s">
        <v>77</v>
      </c>
      <c r="J1836" s="21">
        <v>1.46</v>
      </c>
      <c r="K1836" s="21" t="s">
        <v>20</v>
      </c>
      <c r="L1836">
        <f t="shared" si="33"/>
        <v>2</v>
      </c>
      <c r="M1836">
        <f>MATCH(H:H,价格表!$B$4:$B$35,0)</f>
        <v>4</v>
      </c>
      <c r="N1836" s="27">
        <f>IF(J1836&lt;=0.3,INDEX(价格表!$B$4:$I$31,M1836,2),IF(AND(J1836&gt;0.3,J1836&lt;=1),INDEX(价格表!$B$4:$I$31,M1836,3),IF(AND(J1836&gt;1,J1836&lt;=2.2),INDEX(价格表!$B$4:$I$31,M1836,4),IF(AND(J1836&gt;2.2,J1836&lt;=3.3),INDEX(价格表!$B$4:$I$31,M1836,5),IF(AND(J1836&gt;3.3,J1836&lt;=4),INDEX(价格表!$B$4:$I$31,M1836,6),IF(AND(J1836&gt;4,J1836&lt;=5.5),INDEX(价格表!$B$4:$I$31,M1836,7),IF(J1836&gt;5.5,2.6+INDEX(价格表!$B$4:$I$31,M1836,8)*L1836)))))))</f>
        <v>2.15</v>
      </c>
    </row>
    <row r="1837" spans="1:14">
      <c r="A1837" s="20">
        <v>4310939770730</v>
      </c>
      <c r="B1837" s="18" t="s">
        <v>16</v>
      </c>
      <c r="C1837" s="21">
        <v>20201213</v>
      </c>
      <c r="D1837" s="21">
        <v>610538201209</v>
      </c>
      <c r="E1837" s="21" t="s">
        <v>16</v>
      </c>
      <c r="F1837" s="21">
        <v>20201223</v>
      </c>
      <c r="G1837" s="21" t="s">
        <v>17</v>
      </c>
      <c r="H1837" s="21" t="s">
        <v>45</v>
      </c>
      <c r="I1837" s="21" t="s">
        <v>87</v>
      </c>
      <c r="J1837" s="21">
        <v>1.42</v>
      </c>
      <c r="K1837" s="21" t="s">
        <v>20</v>
      </c>
      <c r="L1837">
        <f t="shared" si="33"/>
        <v>2</v>
      </c>
      <c r="M1837">
        <f>MATCH(H:H,价格表!$B$4:$B$35,0)</f>
        <v>9</v>
      </c>
      <c r="N1837" s="27">
        <f>IF(J1837&lt;=0.3,INDEX(价格表!$B$4:$I$31,M1837,2),IF(AND(J1837&gt;0.3,J1837&lt;=1),INDEX(价格表!$B$4:$I$31,M1837,3),IF(AND(J1837&gt;1,J1837&lt;=2.2),INDEX(价格表!$B$4:$I$31,M1837,4),IF(AND(J1837&gt;2.2,J1837&lt;=3.3),INDEX(价格表!$B$4:$I$31,M1837,5),IF(AND(J1837&gt;3.3,J1837&lt;=4),INDEX(价格表!$B$4:$I$31,M1837,6),IF(AND(J1837&gt;4,J1837&lt;=5.5),INDEX(价格表!$B$4:$I$31,M1837,7),IF(J1837&gt;5.5,2.6+INDEX(价格表!$B$4:$I$31,M1837,8)*L1837)))))))</f>
        <v>2.15</v>
      </c>
    </row>
    <row r="1838" spans="1:14">
      <c r="A1838" s="20">
        <v>4310939770731</v>
      </c>
      <c r="B1838" s="18" t="s">
        <v>16</v>
      </c>
      <c r="C1838" s="21">
        <v>20201213</v>
      </c>
      <c r="D1838" s="21">
        <v>610538201209</v>
      </c>
      <c r="E1838" s="21" t="s">
        <v>16</v>
      </c>
      <c r="F1838" s="21">
        <v>20201223</v>
      </c>
      <c r="G1838" s="21" t="s">
        <v>17</v>
      </c>
      <c r="H1838" s="21" t="s">
        <v>27</v>
      </c>
      <c r="I1838" s="21" t="s">
        <v>49</v>
      </c>
      <c r="J1838" s="21">
        <v>1.42</v>
      </c>
      <c r="K1838" s="21" t="s">
        <v>20</v>
      </c>
      <c r="L1838">
        <f t="shared" si="33"/>
        <v>2</v>
      </c>
      <c r="M1838">
        <f>MATCH(H:H,价格表!$B$4:$B$35,0)</f>
        <v>3</v>
      </c>
      <c r="N1838" s="27">
        <f>IF(J1838&lt;=0.3,INDEX(价格表!$B$4:$I$31,M1838,2),IF(AND(J1838&gt;0.3,J1838&lt;=1),INDEX(价格表!$B$4:$I$31,M1838,3),IF(AND(J1838&gt;1,J1838&lt;=2.2),INDEX(价格表!$B$4:$I$31,M1838,4),IF(AND(J1838&gt;2.2,J1838&lt;=3.3),INDEX(价格表!$B$4:$I$31,M1838,5),IF(AND(J1838&gt;3.3,J1838&lt;=4),INDEX(价格表!$B$4:$I$31,M1838,6),IF(AND(J1838&gt;4,J1838&lt;=5.5),INDEX(价格表!$B$4:$I$31,M1838,7),IF(J1838&gt;5.5,2.6+INDEX(价格表!$B$4:$I$31,M1838,8)*L1838)))))))</f>
        <v>2.15</v>
      </c>
    </row>
    <row r="1839" spans="1:14">
      <c r="A1839" s="20">
        <v>4310939770732</v>
      </c>
      <c r="B1839" s="18" t="s">
        <v>16</v>
      </c>
      <c r="C1839" s="21">
        <v>20201213</v>
      </c>
      <c r="D1839" s="21">
        <v>610538201209</v>
      </c>
      <c r="E1839" s="21" t="s">
        <v>16</v>
      </c>
      <c r="F1839" s="21">
        <v>20201223</v>
      </c>
      <c r="G1839" s="21" t="s">
        <v>17</v>
      </c>
      <c r="H1839" s="21" t="s">
        <v>56</v>
      </c>
      <c r="I1839" s="21" t="s">
        <v>57</v>
      </c>
      <c r="J1839" s="21">
        <v>1.43</v>
      </c>
      <c r="K1839" s="21" t="s">
        <v>20</v>
      </c>
      <c r="L1839">
        <f t="shared" si="33"/>
        <v>2</v>
      </c>
      <c r="M1839">
        <f>MATCH(H:H,价格表!$B$4:$B$35,0)</f>
        <v>11</v>
      </c>
      <c r="N1839" s="27">
        <f>IF(J1839&lt;=0.3,INDEX(价格表!$B$4:$I$31,M1839,2),IF(AND(J1839&gt;0.3,J1839&lt;=1),INDEX(价格表!$B$4:$I$31,M1839,3),IF(AND(J1839&gt;1,J1839&lt;=2.2),INDEX(价格表!$B$4:$I$31,M1839,4),IF(AND(J1839&gt;2.2,J1839&lt;=3.3),INDEX(价格表!$B$4:$I$31,M1839,5),IF(AND(J1839&gt;3.3,J1839&lt;=4),INDEX(价格表!$B$4:$I$31,M1839,6),IF(AND(J1839&gt;4,J1839&lt;=5.5),INDEX(价格表!$B$4:$I$31,M1839,7),IF(J1839&gt;5.5,2.6+INDEX(价格表!$B$4:$I$31,M1839,8)*L1839)))))))</f>
        <v>2.15</v>
      </c>
    </row>
    <row r="1840" spans="1:14">
      <c r="A1840" s="20">
        <v>4310939770733</v>
      </c>
      <c r="B1840" s="18" t="s">
        <v>16</v>
      </c>
      <c r="C1840" s="21">
        <v>20201213</v>
      </c>
      <c r="D1840" s="21">
        <v>610538201209</v>
      </c>
      <c r="E1840" s="21" t="s">
        <v>16</v>
      </c>
      <c r="F1840" s="21">
        <v>20201223</v>
      </c>
      <c r="G1840" s="21" t="s">
        <v>17</v>
      </c>
      <c r="H1840" s="21" t="s">
        <v>37</v>
      </c>
      <c r="I1840" s="21" t="s">
        <v>119</v>
      </c>
      <c r="J1840" s="21">
        <v>3.04</v>
      </c>
      <c r="K1840" s="21" t="s">
        <v>148</v>
      </c>
      <c r="L1840">
        <f t="shared" si="33"/>
        <v>4</v>
      </c>
      <c r="M1840">
        <f>MATCH(H:H,价格表!$B$4:$B$35,0)</f>
        <v>12</v>
      </c>
      <c r="N1840" s="27">
        <f>IF(J1840&lt;=0.3,INDEX(价格表!$B$4:$I$31,M1840,2),IF(AND(J1840&gt;0.3,J1840&lt;=1),INDEX(价格表!$B$4:$I$31,M1840,3),IF(AND(J1840&gt;1,J1840&lt;=2.2),INDEX(价格表!$B$4:$I$31,M1840,4),IF(AND(J1840&gt;2.2,J1840&lt;=3.3),INDEX(价格表!$B$4:$I$31,M1840,5),IF(AND(J1840&gt;3.3,J1840&lt;=4),INDEX(价格表!$B$4:$I$31,M1840,6),IF(AND(J1840&gt;4,J1840&lt;=5.5),INDEX(价格表!$B$4:$I$31,M1840,7),IF(J1840&gt;5.5,2.6+INDEX(价格表!$B$4:$I$31,M1840,8)*L1840)))))))</f>
        <v>2.5</v>
      </c>
    </row>
    <row r="1841" spans="1:14">
      <c r="A1841" s="20">
        <v>4310939770734</v>
      </c>
      <c r="B1841" s="18" t="s">
        <v>16</v>
      </c>
      <c r="C1841" s="21">
        <v>20201213</v>
      </c>
      <c r="D1841" s="21">
        <v>610538201209</v>
      </c>
      <c r="E1841" s="21" t="s">
        <v>16</v>
      </c>
      <c r="F1841" s="21">
        <v>20201223</v>
      </c>
      <c r="G1841" s="21" t="s">
        <v>17</v>
      </c>
      <c r="H1841" s="21" t="s">
        <v>56</v>
      </c>
      <c r="I1841" s="21" t="s">
        <v>57</v>
      </c>
      <c r="J1841" s="21">
        <v>1.42</v>
      </c>
      <c r="K1841" s="21" t="s">
        <v>20</v>
      </c>
      <c r="L1841">
        <f t="shared" si="33"/>
        <v>2</v>
      </c>
      <c r="M1841">
        <f>MATCH(H:H,价格表!$B$4:$B$35,0)</f>
        <v>11</v>
      </c>
      <c r="N1841" s="27">
        <f>IF(J1841&lt;=0.3,INDEX(价格表!$B$4:$I$31,M1841,2),IF(AND(J1841&gt;0.3,J1841&lt;=1),INDEX(价格表!$B$4:$I$31,M1841,3),IF(AND(J1841&gt;1,J1841&lt;=2.2),INDEX(价格表!$B$4:$I$31,M1841,4),IF(AND(J1841&gt;2.2,J1841&lt;=3.3),INDEX(价格表!$B$4:$I$31,M1841,5),IF(AND(J1841&gt;3.3,J1841&lt;=4),INDEX(价格表!$B$4:$I$31,M1841,6),IF(AND(J1841&gt;4,J1841&lt;=5.5),INDEX(价格表!$B$4:$I$31,M1841,7),IF(J1841&gt;5.5,2.6+INDEX(价格表!$B$4:$I$31,M1841,8)*L1841)))))))</f>
        <v>2.15</v>
      </c>
    </row>
    <row r="1842" spans="1:14">
      <c r="A1842" s="20">
        <v>4310939770735</v>
      </c>
      <c r="B1842" s="18" t="s">
        <v>16</v>
      </c>
      <c r="C1842" s="21">
        <v>20201213</v>
      </c>
      <c r="D1842" s="21">
        <v>610538201209</v>
      </c>
      <c r="E1842" s="21" t="s">
        <v>16</v>
      </c>
      <c r="F1842" s="21">
        <v>20201223</v>
      </c>
      <c r="G1842" s="21" t="s">
        <v>17</v>
      </c>
      <c r="H1842" s="21" t="s">
        <v>75</v>
      </c>
      <c r="I1842" s="21" t="s">
        <v>114</v>
      </c>
      <c r="J1842" s="21">
        <v>1.45</v>
      </c>
      <c r="K1842" s="21" t="s">
        <v>20</v>
      </c>
      <c r="L1842">
        <f t="shared" si="33"/>
        <v>2</v>
      </c>
      <c r="M1842">
        <f>MATCH(H:H,价格表!$B$4:$B$35,0)</f>
        <v>24</v>
      </c>
      <c r="N1842" s="27">
        <f>IF(J1842&lt;=0.3,INDEX(价格表!$B$4:$I$31,M1842,2),IF(AND(J1842&gt;0.3,J1842&lt;=1),INDEX(价格表!$B$4:$I$31,M1842,3),IF(AND(J1842&gt;1,J1842&lt;=2.2),INDEX(价格表!$B$4:$I$31,M1842,4),IF(AND(J1842&gt;2.2,J1842&lt;=3.3),INDEX(价格表!$B$4:$I$31,M1842,5),IF(AND(J1842&gt;3.3,J1842&lt;=4),INDEX(价格表!$B$4:$I$31,M1842,6),IF(AND(J1842&gt;4,J1842&lt;=5.5),INDEX(价格表!$B$4:$I$31,M1842,7),IF(J1842&gt;5.5,2.6+INDEX(价格表!$B$4:$I$31,M1842,8)*L1842)))))))</f>
        <v>2.15</v>
      </c>
    </row>
    <row r="1843" spans="1:14">
      <c r="A1843" s="20">
        <v>4310939770737</v>
      </c>
      <c r="B1843" s="18" t="s">
        <v>16</v>
      </c>
      <c r="C1843" s="21">
        <v>20201213</v>
      </c>
      <c r="D1843" s="21">
        <v>610538201209</v>
      </c>
      <c r="E1843" s="21" t="s">
        <v>16</v>
      </c>
      <c r="F1843" s="21">
        <v>20201223</v>
      </c>
      <c r="G1843" s="21" t="s">
        <v>17</v>
      </c>
      <c r="H1843" s="21" t="s">
        <v>50</v>
      </c>
      <c r="I1843" s="21" t="s">
        <v>62</v>
      </c>
      <c r="J1843" s="21">
        <v>2.08</v>
      </c>
      <c r="K1843" s="21" t="s">
        <v>20</v>
      </c>
      <c r="L1843">
        <f t="shared" si="33"/>
        <v>3</v>
      </c>
      <c r="M1843">
        <f>MATCH(H:H,价格表!$B$4:$B$35,0)</f>
        <v>4</v>
      </c>
      <c r="N1843" s="27">
        <f>IF(J1843&lt;=0.3,INDEX(价格表!$B$4:$I$31,M1843,2),IF(AND(J1843&gt;0.3,J1843&lt;=1),INDEX(价格表!$B$4:$I$31,M1843,3),IF(AND(J1843&gt;1,J1843&lt;=2.2),INDEX(价格表!$B$4:$I$31,M1843,4),IF(AND(J1843&gt;2.2,J1843&lt;=3.3),INDEX(价格表!$B$4:$I$31,M1843,5),IF(AND(J1843&gt;3.3,J1843&lt;=4),INDEX(价格表!$B$4:$I$31,M1843,6),IF(AND(J1843&gt;4,J1843&lt;=5.5),INDEX(价格表!$B$4:$I$31,M1843,7),IF(J1843&gt;5.5,2.6+INDEX(价格表!$B$4:$I$31,M1843,8)*L1843)))))))</f>
        <v>2.15</v>
      </c>
    </row>
    <row r="1844" spans="1:14">
      <c r="A1844" s="20">
        <v>4310939771311</v>
      </c>
      <c r="B1844" s="18" t="s">
        <v>16</v>
      </c>
      <c r="C1844" s="21">
        <v>20201213</v>
      </c>
      <c r="D1844" s="21">
        <v>610538201209</v>
      </c>
      <c r="E1844" s="21" t="s">
        <v>16</v>
      </c>
      <c r="F1844" s="21">
        <v>20201223</v>
      </c>
      <c r="G1844" s="21" t="s">
        <v>17</v>
      </c>
      <c r="H1844" s="21" t="s">
        <v>56</v>
      </c>
      <c r="I1844" s="21" t="s">
        <v>149</v>
      </c>
      <c r="J1844" s="21">
        <v>1.44</v>
      </c>
      <c r="K1844" s="21" t="s">
        <v>20</v>
      </c>
      <c r="L1844">
        <f t="shared" si="33"/>
        <v>2</v>
      </c>
      <c r="M1844">
        <f>MATCH(H:H,价格表!$B$4:$B$35,0)</f>
        <v>11</v>
      </c>
      <c r="N1844" s="27">
        <f>IF(J1844&lt;=0.3,INDEX(价格表!$B$4:$I$31,M1844,2),IF(AND(J1844&gt;0.3,J1844&lt;=1),INDEX(价格表!$B$4:$I$31,M1844,3),IF(AND(J1844&gt;1,J1844&lt;=2.2),INDEX(价格表!$B$4:$I$31,M1844,4),IF(AND(J1844&gt;2.2,J1844&lt;=3.3),INDEX(价格表!$B$4:$I$31,M1844,5),IF(AND(J1844&gt;3.3,J1844&lt;=4),INDEX(价格表!$B$4:$I$31,M1844,6),IF(AND(J1844&gt;4,J1844&lt;=5.5),INDEX(价格表!$B$4:$I$31,M1844,7),IF(J1844&gt;5.5,2.6+INDEX(价格表!$B$4:$I$31,M1844,8)*L1844)))))))</f>
        <v>2.15</v>
      </c>
    </row>
    <row r="1845" spans="1:14">
      <c r="A1845" s="20">
        <v>4310939775427</v>
      </c>
      <c r="B1845" s="18" t="s">
        <v>16</v>
      </c>
      <c r="C1845" s="21">
        <v>20201213</v>
      </c>
      <c r="D1845" s="21">
        <v>610538201209</v>
      </c>
      <c r="E1845" s="21" t="s">
        <v>16</v>
      </c>
      <c r="F1845" s="21">
        <v>20201223</v>
      </c>
      <c r="G1845" s="21" t="s">
        <v>17</v>
      </c>
      <c r="H1845" s="21" t="s">
        <v>35</v>
      </c>
      <c r="I1845" s="21" t="s">
        <v>135</v>
      </c>
      <c r="J1845" s="21">
        <v>1.56</v>
      </c>
      <c r="K1845" s="21" t="s">
        <v>20</v>
      </c>
      <c r="L1845">
        <f t="shared" si="33"/>
        <v>2</v>
      </c>
      <c r="M1845">
        <f>MATCH(H:H,价格表!$B$4:$B$35,0)</f>
        <v>22</v>
      </c>
      <c r="N1845" s="27">
        <f>IF(J1845&lt;=0.3,INDEX(价格表!$B$4:$I$31,M1845,2),IF(AND(J1845&gt;0.3,J1845&lt;=1),INDEX(价格表!$B$4:$I$31,M1845,3),IF(AND(J1845&gt;1,J1845&lt;=2.2),INDEX(价格表!$B$4:$I$31,M1845,4),IF(AND(J1845&gt;2.2,J1845&lt;=3.3),INDEX(价格表!$B$4:$I$31,M1845,5),IF(AND(J1845&gt;3.3,J1845&lt;=4),INDEX(价格表!$B$4:$I$31,M1845,6),IF(AND(J1845&gt;4,J1845&lt;=5.5),INDEX(价格表!$B$4:$I$31,M1845,7),IF(J1845&gt;5.5,2.6+INDEX(价格表!$B$4:$I$31,M1845,8)*L1845)))))))</f>
        <v>2.15</v>
      </c>
    </row>
    <row r="1846" spans="1:14">
      <c r="A1846" s="20">
        <v>4310939775428</v>
      </c>
      <c r="B1846" s="18" t="s">
        <v>16</v>
      </c>
      <c r="C1846" s="21">
        <v>20201213</v>
      </c>
      <c r="D1846" s="21">
        <v>610538201209</v>
      </c>
      <c r="E1846" s="21" t="s">
        <v>16</v>
      </c>
      <c r="F1846" s="21">
        <v>20201223</v>
      </c>
      <c r="G1846" s="21" t="s">
        <v>17</v>
      </c>
      <c r="H1846" s="21" t="s">
        <v>45</v>
      </c>
      <c r="I1846" s="21" t="s">
        <v>254</v>
      </c>
      <c r="J1846" s="21">
        <v>1.44</v>
      </c>
      <c r="K1846" s="21" t="s">
        <v>20</v>
      </c>
      <c r="L1846">
        <f t="shared" si="33"/>
        <v>2</v>
      </c>
      <c r="M1846">
        <f>MATCH(H:H,价格表!$B$4:$B$35,0)</f>
        <v>9</v>
      </c>
      <c r="N1846" s="27">
        <f>IF(J1846&lt;=0.3,INDEX(价格表!$B$4:$I$31,M1846,2),IF(AND(J1846&gt;0.3,J1846&lt;=1),INDEX(价格表!$B$4:$I$31,M1846,3),IF(AND(J1846&gt;1,J1846&lt;=2.2),INDEX(价格表!$B$4:$I$31,M1846,4),IF(AND(J1846&gt;2.2,J1846&lt;=3.3),INDEX(价格表!$B$4:$I$31,M1846,5),IF(AND(J1846&gt;3.3,J1846&lt;=4),INDEX(价格表!$B$4:$I$31,M1846,6),IF(AND(J1846&gt;4,J1846&lt;=5.5),INDEX(价格表!$B$4:$I$31,M1846,7),IF(J1846&gt;5.5,2.6+INDEX(价格表!$B$4:$I$31,M1846,8)*L1846)))))))</f>
        <v>2.15</v>
      </c>
    </row>
    <row r="1847" spans="1:14">
      <c r="A1847" s="20">
        <v>4310939775430</v>
      </c>
      <c r="B1847" s="18" t="s">
        <v>16</v>
      </c>
      <c r="C1847" s="21">
        <v>20201213</v>
      </c>
      <c r="D1847" s="21">
        <v>610538201209</v>
      </c>
      <c r="E1847" s="21" t="s">
        <v>16</v>
      </c>
      <c r="F1847" s="21">
        <v>20201223</v>
      </c>
      <c r="G1847" s="21" t="s">
        <v>17</v>
      </c>
      <c r="H1847" s="21" t="s">
        <v>23</v>
      </c>
      <c r="I1847" s="21" t="s">
        <v>41</v>
      </c>
      <c r="J1847" s="21">
        <v>1.44</v>
      </c>
      <c r="K1847" s="21" t="s">
        <v>20</v>
      </c>
      <c r="L1847">
        <f t="shared" si="33"/>
        <v>2</v>
      </c>
      <c r="M1847">
        <f>MATCH(H:H,价格表!$B$4:$B$35,0)</f>
        <v>15</v>
      </c>
      <c r="N1847" s="27">
        <f>IF(J1847&lt;=0.3,INDEX(价格表!$B$4:$I$31,M1847,2),IF(AND(J1847&gt;0.3,J1847&lt;=1),INDEX(价格表!$B$4:$I$31,M1847,3),IF(AND(J1847&gt;1,J1847&lt;=2.2),INDEX(价格表!$B$4:$I$31,M1847,4),IF(AND(J1847&gt;2.2,J1847&lt;=3.3),INDEX(价格表!$B$4:$I$31,M1847,5),IF(AND(J1847&gt;3.3,J1847&lt;=4),INDEX(价格表!$B$4:$I$31,M1847,6),IF(AND(J1847&gt;4,J1847&lt;=5.5),INDEX(价格表!$B$4:$I$31,M1847,7),IF(J1847&gt;5.5,2.6+INDEX(价格表!$B$4:$I$31,M1847,8)*L1847)))))))</f>
        <v>2.15</v>
      </c>
    </row>
    <row r="1848" spans="1:14">
      <c r="A1848" s="20">
        <v>4310939776857</v>
      </c>
      <c r="B1848" s="18" t="s">
        <v>16</v>
      </c>
      <c r="C1848" s="21">
        <v>20201213</v>
      </c>
      <c r="D1848" s="21">
        <v>610538201209</v>
      </c>
      <c r="E1848" s="21" t="s">
        <v>16</v>
      </c>
      <c r="F1848" s="21">
        <v>20201223</v>
      </c>
      <c r="G1848" s="21" t="s">
        <v>17</v>
      </c>
      <c r="H1848" s="21" t="s">
        <v>66</v>
      </c>
      <c r="I1848" s="21" t="s">
        <v>222</v>
      </c>
      <c r="J1848" s="21">
        <v>1.42</v>
      </c>
      <c r="K1848" s="21" t="s">
        <v>20</v>
      </c>
      <c r="L1848">
        <f t="shared" si="33"/>
        <v>2</v>
      </c>
      <c r="M1848">
        <f>MATCH(H:H,价格表!$B$4:$B$35,0)</f>
        <v>17</v>
      </c>
      <c r="N1848" s="27">
        <f>IF(J1848&lt;=0.3,INDEX(价格表!$B$4:$I$31,M1848,2),IF(AND(J1848&gt;0.3,J1848&lt;=1),INDEX(价格表!$B$4:$I$31,M1848,3),IF(AND(J1848&gt;1,J1848&lt;=2.2),INDEX(价格表!$B$4:$I$31,M1848,4),IF(AND(J1848&gt;2.2,J1848&lt;=3.3),INDEX(价格表!$B$4:$I$31,M1848,5),IF(AND(J1848&gt;3.3,J1848&lt;=4),INDEX(价格表!$B$4:$I$31,M1848,6),IF(AND(J1848&gt;4,J1848&lt;=5.5),INDEX(价格表!$B$4:$I$31,M1848,7),IF(J1848&gt;5.5,2.6+INDEX(价格表!$B$4:$I$31,M1848,8)*L1848)))))))</f>
        <v>2.15</v>
      </c>
    </row>
    <row r="1849" spans="1:14">
      <c r="A1849" s="20">
        <v>4310939776858</v>
      </c>
      <c r="B1849" s="18" t="s">
        <v>16</v>
      </c>
      <c r="C1849" s="21">
        <v>20201213</v>
      </c>
      <c r="D1849" s="21">
        <v>610538201209</v>
      </c>
      <c r="E1849" s="21" t="s">
        <v>16</v>
      </c>
      <c r="F1849" s="21">
        <v>20201223</v>
      </c>
      <c r="G1849" s="21" t="s">
        <v>17</v>
      </c>
      <c r="H1849" s="21" t="s">
        <v>45</v>
      </c>
      <c r="I1849" s="21" t="s">
        <v>143</v>
      </c>
      <c r="J1849" s="21">
        <v>1.42</v>
      </c>
      <c r="K1849" s="21" t="s">
        <v>20</v>
      </c>
      <c r="L1849">
        <f t="shared" si="33"/>
        <v>2</v>
      </c>
      <c r="M1849">
        <f>MATCH(H:H,价格表!$B$4:$B$35,0)</f>
        <v>9</v>
      </c>
      <c r="N1849" s="27">
        <f>IF(J1849&lt;=0.3,INDEX(价格表!$B$4:$I$31,M1849,2),IF(AND(J1849&gt;0.3,J1849&lt;=1),INDEX(价格表!$B$4:$I$31,M1849,3),IF(AND(J1849&gt;1,J1849&lt;=2.2),INDEX(价格表!$B$4:$I$31,M1849,4),IF(AND(J1849&gt;2.2,J1849&lt;=3.3),INDEX(价格表!$B$4:$I$31,M1849,5),IF(AND(J1849&gt;3.3,J1849&lt;=4),INDEX(价格表!$B$4:$I$31,M1849,6),IF(AND(J1849&gt;4,J1849&lt;=5.5),INDEX(价格表!$B$4:$I$31,M1849,7),IF(J1849&gt;5.5,2.6+INDEX(价格表!$B$4:$I$31,M1849,8)*L1849)))))))</f>
        <v>2.15</v>
      </c>
    </row>
    <row r="1850" spans="1:14">
      <c r="A1850" s="20">
        <v>4310939776859</v>
      </c>
      <c r="B1850" s="18" t="s">
        <v>16</v>
      </c>
      <c r="C1850" s="21">
        <v>20201213</v>
      </c>
      <c r="D1850" s="21">
        <v>610538201209</v>
      </c>
      <c r="E1850" s="21" t="s">
        <v>16</v>
      </c>
      <c r="F1850" s="21">
        <v>20201223</v>
      </c>
      <c r="G1850" s="21" t="s">
        <v>17</v>
      </c>
      <c r="H1850" s="21" t="s">
        <v>18</v>
      </c>
      <c r="I1850" s="21" t="s">
        <v>185</v>
      </c>
      <c r="J1850" s="21">
        <v>1.47</v>
      </c>
      <c r="K1850" s="21" t="s">
        <v>20</v>
      </c>
      <c r="L1850">
        <f t="shared" si="33"/>
        <v>2</v>
      </c>
      <c r="M1850">
        <f>MATCH(H:H,价格表!$B$4:$B$35,0)</f>
        <v>1</v>
      </c>
      <c r="N1850" s="27">
        <f>IF(J1850&lt;=0.3,INDEX(价格表!$B$4:$I$31,M1850,2),IF(AND(J1850&gt;0.3,J1850&lt;=1),INDEX(价格表!$B$4:$I$31,M1850,3),IF(AND(J1850&gt;1,J1850&lt;=2.2),INDEX(价格表!$B$4:$I$31,M1850,4),IF(AND(J1850&gt;2.2,J1850&lt;=3.3),INDEX(价格表!$B$4:$I$31,M1850,5),IF(AND(J1850&gt;3.3,J1850&lt;=4),INDEX(价格表!$B$4:$I$31,M1850,6),IF(AND(J1850&gt;4,J1850&lt;=5.5),INDEX(价格表!$B$4:$I$31,M1850,7),IF(J1850&gt;5.5,2.6+INDEX(价格表!$B$4:$I$31,M1850,8)*L1850)))))))</f>
        <v>2.15</v>
      </c>
    </row>
    <row r="1851" spans="1:14">
      <c r="A1851" s="20">
        <v>4310939776860</v>
      </c>
      <c r="B1851" s="18" t="s">
        <v>16</v>
      </c>
      <c r="C1851" s="21">
        <v>20201213</v>
      </c>
      <c r="D1851" s="21">
        <v>610538201209</v>
      </c>
      <c r="E1851" s="21" t="s">
        <v>16</v>
      </c>
      <c r="F1851" s="21">
        <v>20201223</v>
      </c>
      <c r="G1851" s="21" t="s">
        <v>17</v>
      </c>
      <c r="H1851" s="21" t="s">
        <v>27</v>
      </c>
      <c r="I1851" s="21" t="s">
        <v>28</v>
      </c>
      <c r="J1851" s="21">
        <v>1.42</v>
      </c>
      <c r="K1851" s="21" t="s">
        <v>20</v>
      </c>
      <c r="L1851">
        <f t="shared" si="33"/>
        <v>2</v>
      </c>
      <c r="M1851">
        <f>MATCH(H:H,价格表!$B$4:$B$35,0)</f>
        <v>3</v>
      </c>
      <c r="N1851" s="27">
        <f>IF(J1851&lt;=0.3,INDEX(价格表!$B$4:$I$31,M1851,2),IF(AND(J1851&gt;0.3,J1851&lt;=1),INDEX(价格表!$B$4:$I$31,M1851,3),IF(AND(J1851&gt;1,J1851&lt;=2.2),INDEX(价格表!$B$4:$I$31,M1851,4),IF(AND(J1851&gt;2.2,J1851&lt;=3.3),INDEX(价格表!$B$4:$I$31,M1851,5),IF(AND(J1851&gt;3.3,J1851&lt;=4),INDEX(价格表!$B$4:$I$31,M1851,6),IF(AND(J1851&gt;4,J1851&lt;=5.5),INDEX(价格表!$B$4:$I$31,M1851,7),IF(J1851&gt;5.5,2.6+INDEX(价格表!$B$4:$I$31,M1851,8)*L1851)))))))</f>
        <v>2.15</v>
      </c>
    </row>
    <row r="1852" spans="1:14">
      <c r="A1852" s="20">
        <v>4310939776861</v>
      </c>
      <c r="B1852" s="18" t="s">
        <v>16</v>
      </c>
      <c r="C1852" s="21">
        <v>20201213</v>
      </c>
      <c r="D1852" s="21">
        <v>610538201209</v>
      </c>
      <c r="E1852" s="21" t="s">
        <v>16</v>
      </c>
      <c r="F1852" s="21">
        <v>20201223</v>
      </c>
      <c r="G1852" s="21" t="s">
        <v>17</v>
      </c>
      <c r="H1852" s="21" t="s">
        <v>23</v>
      </c>
      <c r="I1852" s="21" t="s">
        <v>32</v>
      </c>
      <c r="J1852" s="21">
        <v>1.42</v>
      </c>
      <c r="K1852" s="21" t="s">
        <v>20</v>
      </c>
      <c r="L1852">
        <f t="shared" si="33"/>
        <v>2</v>
      </c>
      <c r="M1852">
        <f>MATCH(H:H,价格表!$B$4:$B$35,0)</f>
        <v>15</v>
      </c>
      <c r="N1852" s="27">
        <f>IF(J1852&lt;=0.3,INDEX(价格表!$B$4:$I$31,M1852,2),IF(AND(J1852&gt;0.3,J1852&lt;=1),INDEX(价格表!$B$4:$I$31,M1852,3),IF(AND(J1852&gt;1,J1852&lt;=2.2),INDEX(价格表!$B$4:$I$31,M1852,4),IF(AND(J1852&gt;2.2,J1852&lt;=3.3),INDEX(价格表!$B$4:$I$31,M1852,5),IF(AND(J1852&gt;3.3,J1852&lt;=4),INDEX(价格表!$B$4:$I$31,M1852,6),IF(AND(J1852&gt;4,J1852&lt;=5.5),INDEX(价格表!$B$4:$I$31,M1852,7),IF(J1852&gt;5.5,2.6+INDEX(价格表!$B$4:$I$31,M1852,8)*L1852)))))))</f>
        <v>2.15</v>
      </c>
    </row>
    <row r="1853" spans="1:14">
      <c r="A1853" s="20">
        <v>4310939776862</v>
      </c>
      <c r="B1853" s="18" t="s">
        <v>16</v>
      </c>
      <c r="C1853" s="21">
        <v>20201213</v>
      </c>
      <c r="D1853" s="21">
        <v>610538201209</v>
      </c>
      <c r="E1853" s="21" t="s">
        <v>16</v>
      </c>
      <c r="F1853" s="21">
        <v>20201223</v>
      </c>
      <c r="G1853" s="21" t="s">
        <v>17</v>
      </c>
      <c r="H1853" s="21" t="s">
        <v>73</v>
      </c>
      <c r="I1853" s="21" t="s">
        <v>92</v>
      </c>
      <c r="J1853" s="21">
        <v>1.42</v>
      </c>
      <c r="K1853" s="21" t="s">
        <v>20</v>
      </c>
      <c r="L1853">
        <f t="shared" si="33"/>
        <v>2</v>
      </c>
      <c r="M1853">
        <f>MATCH(H:H,价格表!$B$4:$B$35,0)</f>
        <v>7</v>
      </c>
      <c r="N1853" s="27">
        <f>IF(J1853&lt;=0.3,INDEX(价格表!$B$4:$I$31,M1853,2),IF(AND(J1853&gt;0.3,J1853&lt;=1),INDEX(价格表!$B$4:$I$31,M1853,3),IF(AND(J1853&gt;1,J1853&lt;=2.2),INDEX(价格表!$B$4:$I$31,M1853,4),IF(AND(J1853&gt;2.2,J1853&lt;=3.3),INDEX(价格表!$B$4:$I$31,M1853,5),IF(AND(J1853&gt;3.3,J1853&lt;=4),INDEX(价格表!$B$4:$I$31,M1853,6),IF(AND(J1853&gt;4,J1853&lt;=5.5),INDEX(价格表!$B$4:$I$31,M1853,7),IF(J1853&gt;5.5,2.6+INDEX(价格表!$B$4:$I$31,M1853,8)*L1853)))))))</f>
        <v>2.15</v>
      </c>
    </row>
    <row r="1854" spans="1:14">
      <c r="A1854" s="20">
        <v>4310939776863</v>
      </c>
      <c r="B1854" s="18" t="s">
        <v>16</v>
      </c>
      <c r="C1854" s="21">
        <v>20201213</v>
      </c>
      <c r="D1854" s="21">
        <v>610538201209</v>
      </c>
      <c r="E1854" s="21" t="s">
        <v>16</v>
      </c>
      <c r="F1854" s="21">
        <v>20201223</v>
      </c>
      <c r="G1854" s="21" t="s">
        <v>17</v>
      </c>
      <c r="H1854" s="21" t="s">
        <v>30</v>
      </c>
      <c r="I1854" s="21" t="s">
        <v>336</v>
      </c>
      <c r="J1854" s="21">
        <v>1.53</v>
      </c>
      <c r="K1854" s="21" t="s">
        <v>20</v>
      </c>
      <c r="L1854">
        <f t="shared" si="33"/>
        <v>2</v>
      </c>
      <c r="M1854">
        <f>MATCH(H:H,价格表!$B$4:$B$35,0)</f>
        <v>16</v>
      </c>
      <c r="N1854" s="27">
        <f>IF(J1854&lt;=0.3,INDEX(价格表!$B$4:$I$31,M1854,2),IF(AND(J1854&gt;0.3,J1854&lt;=1),INDEX(价格表!$B$4:$I$31,M1854,3),IF(AND(J1854&gt;1,J1854&lt;=2.2),INDEX(价格表!$B$4:$I$31,M1854,4),IF(AND(J1854&gt;2.2,J1854&lt;=3.3),INDEX(价格表!$B$4:$I$31,M1854,5),IF(AND(J1854&gt;3.3,J1854&lt;=4),INDEX(价格表!$B$4:$I$31,M1854,6),IF(AND(J1854&gt;4,J1854&lt;=5.5),INDEX(价格表!$B$4:$I$31,M1854,7),IF(J1854&gt;5.5,2.6+INDEX(价格表!$B$4:$I$31,M1854,8)*L1854)))))))</f>
        <v>2.15</v>
      </c>
    </row>
    <row r="1855" spans="1:14">
      <c r="A1855" s="20">
        <v>4310939776864</v>
      </c>
      <c r="B1855" s="18" t="s">
        <v>16</v>
      </c>
      <c r="C1855" s="21">
        <v>20201213</v>
      </c>
      <c r="D1855" s="21">
        <v>610538201209</v>
      </c>
      <c r="E1855" s="21" t="s">
        <v>16</v>
      </c>
      <c r="F1855" s="21">
        <v>20201223</v>
      </c>
      <c r="G1855" s="21" t="s">
        <v>17</v>
      </c>
      <c r="H1855" s="21" t="s">
        <v>50</v>
      </c>
      <c r="I1855" s="21" t="s">
        <v>125</v>
      </c>
      <c r="J1855" s="21">
        <v>1.42</v>
      </c>
      <c r="K1855" s="21" t="s">
        <v>20</v>
      </c>
      <c r="L1855">
        <f t="shared" si="33"/>
        <v>2</v>
      </c>
      <c r="M1855">
        <f>MATCH(H:H,价格表!$B$4:$B$35,0)</f>
        <v>4</v>
      </c>
      <c r="N1855" s="27">
        <f>IF(J1855&lt;=0.3,INDEX(价格表!$B$4:$I$31,M1855,2),IF(AND(J1855&gt;0.3,J1855&lt;=1),INDEX(价格表!$B$4:$I$31,M1855,3),IF(AND(J1855&gt;1,J1855&lt;=2.2),INDEX(价格表!$B$4:$I$31,M1855,4),IF(AND(J1855&gt;2.2,J1855&lt;=3.3),INDEX(价格表!$B$4:$I$31,M1855,5),IF(AND(J1855&gt;3.3,J1855&lt;=4),INDEX(价格表!$B$4:$I$31,M1855,6),IF(AND(J1855&gt;4,J1855&lt;=5.5),INDEX(价格表!$B$4:$I$31,M1855,7),IF(J1855&gt;5.5,2.6+INDEX(价格表!$B$4:$I$31,M1855,8)*L1855)))))))</f>
        <v>2.15</v>
      </c>
    </row>
    <row r="1856" spans="1:14">
      <c r="A1856" s="20">
        <v>4310939776865</v>
      </c>
      <c r="B1856" s="18" t="s">
        <v>16</v>
      </c>
      <c r="C1856" s="21">
        <v>20201213</v>
      </c>
      <c r="D1856" s="21">
        <v>610538201209</v>
      </c>
      <c r="E1856" s="21" t="s">
        <v>16</v>
      </c>
      <c r="F1856" s="21">
        <v>20201223</v>
      </c>
      <c r="G1856" s="21" t="s">
        <v>17</v>
      </c>
      <c r="H1856" s="21" t="s">
        <v>25</v>
      </c>
      <c r="I1856" s="21" t="s">
        <v>199</v>
      </c>
      <c r="J1856" s="21">
        <v>1.49</v>
      </c>
      <c r="K1856" s="21" t="s">
        <v>20</v>
      </c>
      <c r="L1856">
        <f t="shared" si="33"/>
        <v>2</v>
      </c>
      <c r="M1856">
        <f>MATCH(H:H,价格表!$B$4:$B$35,0)</f>
        <v>25</v>
      </c>
      <c r="N1856" s="27">
        <f>IF(J1856&lt;=0.3,INDEX(价格表!$B$4:$I$31,M1856,2),IF(AND(J1856&gt;0.3,J1856&lt;=1),INDEX(价格表!$B$4:$I$31,M1856,3),IF(AND(J1856&gt;1,J1856&lt;=2.2),INDEX(价格表!$B$4:$I$31,M1856,4),IF(AND(J1856&gt;2.2,J1856&lt;=3.3),INDEX(价格表!$B$4:$I$31,M1856,5),IF(AND(J1856&gt;3.3,J1856&lt;=4),INDEX(价格表!$B$4:$I$31,M1856,6),IF(AND(J1856&gt;4,J1856&lt;=5.5),INDEX(价格表!$B$4:$I$31,M1856,7),IF(J1856&gt;5.5,2.6+INDEX(价格表!$B$4:$I$31,M1856,8)*L1856)))))))</f>
        <v>2.15</v>
      </c>
    </row>
    <row r="1857" spans="1:14">
      <c r="A1857" s="20">
        <v>4310939777450</v>
      </c>
      <c r="B1857" s="18" t="s">
        <v>16</v>
      </c>
      <c r="C1857" s="21">
        <v>20201213</v>
      </c>
      <c r="D1857" s="21">
        <v>610538201209</v>
      </c>
      <c r="E1857" s="21" t="s">
        <v>16</v>
      </c>
      <c r="F1857" s="21">
        <v>20201223</v>
      </c>
      <c r="G1857" s="21" t="s">
        <v>17</v>
      </c>
      <c r="H1857" s="21" t="s">
        <v>21</v>
      </c>
      <c r="I1857" s="21" t="s">
        <v>179</v>
      </c>
      <c r="J1857" s="21">
        <v>1.47</v>
      </c>
      <c r="K1857" s="21" t="s">
        <v>20</v>
      </c>
      <c r="L1857">
        <f t="shared" si="33"/>
        <v>2</v>
      </c>
      <c r="M1857">
        <f>MATCH(H:H,价格表!$B$4:$B$35,0)</f>
        <v>20</v>
      </c>
      <c r="N1857" s="27">
        <f>IF(J1857&lt;=0.3,INDEX(价格表!$B$4:$I$31,M1857,2),IF(AND(J1857&gt;0.3,J1857&lt;=1),INDEX(价格表!$B$4:$I$31,M1857,3),IF(AND(J1857&gt;1,J1857&lt;=2.2),INDEX(价格表!$B$4:$I$31,M1857,4),IF(AND(J1857&gt;2.2,J1857&lt;=3.3),INDEX(价格表!$B$4:$I$31,M1857,5),IF(AND(J1857&gt;3.3,J1857&lt;=4),INDEX(价格表!$B$4:$I$31,M1857,6),IF(AND(J1857&gt;4,J1857&lt;=5.5),INDEX(价格表!$B$4:$I$31,M1857,7),IF(J1857&gt;5.5,2.6+INDEX(价格表!$B$4:$I$31,M1857,8)*L1857)))))))</f>
        <v>2.15</v>
      </c>
    </row>
    <row r="1858" spans="1:14">
      <c r="A1858" s="20">
        <v>4310939777451</v>
      </c>
      <c r="B1858" s="18" t="s">
        <v>16</v>
      </c>
      <c r="C1858" s="21">
        <v>20201213</v>
      </c>
      <c r="D1858" s="21">
        <v>610538201209</v>
      </c>
      <c r="E1858" s="21" t="s">
        <v>16</v>
      </c>
      <c r="F1858" s="21">
        <v>20201223</v>
      </c>
      <c r="G1858" s="21" t="s">
        <v>17</v>
      </c>
      <c r="H1858" s="21" t="s">
        <v>30</v>
      </c>
      <c r="I1858" s="21" t="s">
        <v>31</v>
      </c>
      <c r="J1858" s="21">
        <v>1.68</v>
      </c>
      <c r="K1858" s="21" t="s">
        <v>20</v>
      </c>
      <c r="L1858">
        <f t="shared" si="33"/>
        <v>2</v>
      </c>
      <c r="M1858">
        <f>MATCH(H:H,价格表!$B$4:$B$35,0)</f>
        <v>16</v>
      </c>
      <c r="N1858" s="27">
        <f>IF(J1858&lt;=0.3,INDEX(价格表!$B$4:$I$31,M1858,2),IF(AND(J1858&gt;0.3,J1858&lt;=1),INDEX(价格表!$B$4:$I$31,M1858,3),IF(AND(J1858&gt;1,J1858&lt;=2.2),INDEX(价格表!$B$4:$I$31,M1858,4),IF(AND(J1858&gt;2.2,J1858&lt;=3.3),INDEX(价格表!$B$4:$I$31,M1858,5),IF(AND(J1858&gt;3.3,J1858&lt;=4),INDEX(价格表!$B$4:$I$31,M1858,6),IF(AND(J1858&gt;4,J1858&lt;=5.5),INDEX(价格表!$B$4:$I$31,M1858,7),IF(J1858&gt;5.5,2.6+INDEX(价格表!$B$4:$I$31,M1858,8)*L1858)))))))</f>
        <v>2.15</v>
      </c>
    </row>
    <row r="1859" spans="1:14">
      <c r="A1859" s="20">
        <v>4310939777452</v>
      </c>
      <c r="B1859" s="18" t="s">
        <v>16</v>
      </c>
      <c r="C1859" s="21">
        <v>20201213</v>
      </c>
      <c r="D1859" s="21">
        <v>610538201209</v>
      </c>
      <c r="E1859" s="21" t="s">
        <v>16</v>
      </c>
      <c r="F1859" s="21">
        <v>20201223</v>
      </c>
      <c r="G1859" s="21" t="s">
        <v>17</v>
      </c>
      <c r="H1859" s="21" t="s">
        <v>50</v>
      </c>
      <c r="I1859" s="21" t="s">
        <v>125</v>
      </c>
      <c r="J1859" s="21">
        <v>1.42</v>
      </c>
      <c r="K1859" s="21" t="s">
        <v>20</v>
      </c>
      <c r="L1859">
        <f t="shared" si="33"/>
        <v>2</v>
      </c>
      <c r="M1859">
        <f>MATCH(H:H,价格表!$B$4:$B$35,0)</f>
        <v>4</v>
      </c>
      <c r="N1859" s="27">
        <f>IF(J1859&lt;=0.3,INDEX(价格表!$B$4:$I$31,M1859,2),IF(AND(J1859&gt;0.3,J1859&lt;=1),INDEX(价格表!$B$4:$I$31,M1859,3),IF(AND(J1859&gt;1,J1859&lt;=2.2),INDEX(价格表!$B$4:$I$31,M1859,4),IF(AND(J1859&gt;2.2,J1859&lt;=3.3),INDEX(价格表!$B$4:$I$31,M1859,5),IF(AND(J1859&gt;3.3,J1859&lt;=4),INDEX(价格表!$B$4:$I$31,M1859,6),IF(AND(J1859&gt;4,J1859&lt;=5.5),INDEX(价格表!$B$4:$I$31,M1859,7),IF(J1859&gt;5.5,2.6+INDEX(价格表!$B$4:$I$31,M1859,8)*L1859)))))))</f>
        <v>2.15</v>
      </c>
    </row>
    <row r="1860" spans="1:14">
      <c r="A1860" s="20">
        <v>4310939777453</v>
      </c>
      <c r="B1860" s="18" t="s">
        <v>16</v>
      </c>
      <c r="C1860" s="21">
        <v>20201213</v>
      </c>
      <c r="D1860" s="21">
        <v>610538201209</v>
      </c>
      <c r="E1860" s="21" t="s">
        <v>16</v>
      </c>
      <c r="F1860" s="21">
        <v>20201223</v>
      </c>
      <c r="G1860" s="21" t="s">
        <v>17</v>
      </c>
      <c r="H1860" s="21" t="s">
        <v>27</v>
      </c>
      <c r="I1860" s="21" t="s">
        <v>70</v>
      </c>
      <c r="J1860" s="21">
        <v>1.42</v>
      </c>
      <c r="K1860" s="21" t="s">
        <v>20</v>
      </c>
      <c r="L1860">
        <f t="shared" ref="L1860:L1923" si="34">ROUNDUP(J1860,0)</f>
        <v>2</v>
      </c>
      <c r="M1860">
        <f>MATCH(H:H,价格表!$B$4:$B$35,0)</f>
        <v>3</v>
      </c>
      <c r="N1860" s="27">
        <f>IF(J1860&lt;=0.3,INDEX(价格表!$B$4:$I$31,M1860,2),IF(AND(J1860&gt;0.3,J1860&lt;=1),INDEX(价格表!$B$4:$I$31,M1860,3),IF(AND(J1860&gt;1,J1860&lt;=2.2),INDEX(价格表!$B$4:$I$31,M1860,4),IF(AND(J1860&gt;2.2,J1860&lt;=3.3),INDEX(价格表!$B$4:$I$31,M1860,5),IF(AND(J1860&gt;3.3,J1860&lt;=4),INDEX(价格表!$B$4:$I$31,M1860,6),IF(AND(J1860&gt;4,J1860&lt;=5.5),INDEX(价格表!$B$4:$I$31,M1860,7),IF(J1860&gt;5.5,2.6+INDEX(价格表!$B$4:$I$31,M1860,8)*L1860)))))))</f>
        <v>2.15</v>
      </c>
    </row>
    <row r="1861" spans="1:14">
      <c r="A1861" s="20">
        <v>4310939777454</v>
      </c>
      <c r="B1861" s="18" t="s">
        <v>16</v>
      </c>
      <c r="C1861" s="21">
        <v>20201213</v>
      </c>
      <c r="D1861" s="21">
        <v>610538201209</v>
      </c>
      <c r="E1861" s="21" t="s">
        <v>16</v>
      </c>
      <c r="F1861" s="21">
        <v>20201223</v>
      </c>
      <c r="G1861" s="21" t="s">
        <v>17</v>
      </c>
      <c r="H1861" s="21" t="s">
        <v>68</v>
      </c>
      <c r="I1861" s="21" t="s">
        <v>112</v>
      </c>
      <c r="J1861" s="21">
        <v>1.42</v>
      </c>
      <c r="K1861" s="21" t="s">
        <v>20</v>
      </c>
      <c r="L1861">
        <f t="shared" si="34"/>
        <v>2</v>
      </c>
      <c r="M1861">
        <f>MATCH(H:H,价格表!$B$4:$B$35,0)</f>
        <v>5</v>
      </c>
      <c r="N1861" s="27">
        <f>IF(J1861&lt;=0.3,INDEX(价格表!$B$4:$I$31,M1861,2),IF(AND(J1861&gt;0.3,J1861&lt;=1),INDEX(价格表!$B$4:$I$31,M1861,3),IF(AND(J1861&gt;1,J1861&lt;=2.2),INDEX(价格表!$B$4:$I$31,M1861,4),IF(AND(J1861&gt;2.2,J1861&lt;=3.3),INDEX(价格表!$B$4:$I$31,M1861,5),IF(AND(J1861&gt;3.3,J1861&lt;=4),INDEX(价格表!$B$4:$I$31,M1861,6),IF(AND(J1861&gt;4,J1861&lt;=5.5),INDEX(价格表!$B$4:$I$31,M1861,7),IF(J1861&gt;5.5,2.6+INDEX(价格表!$B$4:$I$31,M1861,8)*L1861)))))))</f>
        <v>2.15</v>
      </c>
    </row>
    <row r="1862" spans="1:14">
      <c r="A1862" s="20">
        <v>4310939777455</v>
      </c>
      <c r="B1862" s="18" t="s">
        <v>16</v>
      </c>
      <c r="C1862" s="21">
        <v>20201213</v>
      </c>
      <c r="D1862" s="21">
        <v>610538201209</v>
      </c>
      <c r="E1862" s="21" t="s">
        <v>16</v>
      </c>
      <c r="F1862" s="21">
        <v>20201223</v>
      </c>
      <c r="G1862" s="21" t="s">
        <v>17</v>
      </c>
      <c r="H1862" s="21" t="s">
        <v>23</v>
      </c>
      <c r="I1862" s="21" t="s">
        <v>99</v>
      </c>
      <c r="J1862" s="21">
        <v>1.45</v>
      </c>
      <c r="K1862" s="21" t="s">
        <v>20</v>
      </c>
      <c r="L1862">
        <f t="shared" si="34"/>
        <v>2</v>
      </c>
      <c r="M1862">
        <f>MATCH(H:H,价格表!$B$4:$B$35,0)</f>
        <v>15</v>
      </c>
      <c r="N1862" s="27">
        <f>IF(J1862&lt;=0.3,INDEX(价格表!$B$4:$I$31,M1862,2),IF(AND(J1862&gt;0.3,J1862&lt;=1),INDEX(价格表!$B$4:$I$31,M1862,3),IF(AND(J1862&gt;1,J1862&lt;=2.2),INDEX(价格表!$B$4:$I$31,M1862,4),IF(AND(J1862&gt;2.2,J1862&lt;=3.3),INDEX(价格表!$B$4:$I$31,M1862,5),IF(AND(J1862&gt;3.3,J1862&lt;=4),INDEX(价格表!$B$4:$I$31,M1862,6),IF(AND(J1862&gt;4,J1862&lt;=5.5),INDEX(价格表!$B$4:$I$31,M1862,7),IF(J1862&gt;5.5,2.6+INDEX(价格表!$B$4:$I$31,M1862,8)*L1862)))))))</f>
        <v>2.15</v>
      </c>
    </row>
    <row r="1863" spans="1:14">
      <c r="A1863" s="20">
        <v>4310939777456</v>
      </c>
      <c r="B1863" s="18" t="s">
        <v>16</v>
      </c>
      <c r="C1863" s="21">
        <v>20201213</v>
      </c>
      <c r="D1863" s="21">
        <v>610538201209</v>
      </c>
      <c r="E1863" s="21" t="s">
        <v>16</v>
      </c>
      <c r="F1863" s="21">
        <v>20201223</v>
      </c>
      <c r="G1863" s="21" t="s">
        <v>17</v>
      </c>
      <c r="H1863" s="21" t="s">
        <v>50</v>
      </c>
      <c r="I1863" s="21" t="s">
        <v>51</v>
      </c>
      <c r="J1863" s="21">
        <v>1.44</v>
      </c>
      <c r="K1863" s="21" t="s">
        <v>20</v>
      </c>
      <c r="L1863">
        <f t="shared" si="34"/>
        <v>2</v>
      </c>
      <c r="M1863">
        <f>MATCH(H:H,价格表!$B$4:$B$35,0)</f>
        <v>4</v>
      </c>
      <c r="N1863" s="27">
        <f>IF(J1863&lt;=0.3,INDEX(价格表!$B$4:$I$31,M1863,2),IF(AND(J1863&gt;0.3,J1863&lt;=1),INDEX(价格表!$B$4:$I$31,M1863,3),IF(AND(J1863&gt;1,J1863&lt;=2.2),INDEX(价格表!$B$4:$I$31,M1863,4),IF(AND(J1863&gt;2.2,J1863&lt;=3.3),INDEX(价格表!$B$4:$I$31,M1863,5),IF(AND(J1863&gt;3.3,J1863&lt;=4),INDEX(价格表!$B$4:$I$31,M1863,6),IF(AND(J1863&gt;4,J1863&lt;=5.5),INDEX(价格表!$B$4:$I$31,M1863,7),IF(J1863&gt;5.5,2.6+INDEX(价格表!$B$4:$I$31,M1863,8)*L1863)))))))</f>
        <v>2.15</v>
      </c>
    </row>
    <row r="1864" spans="1:14">
      <c r="A1864" s="20">
        <v>4310939777457</v>
      </c>
      <c r="B1864" s="18" t="s">
        <v>16</v>
      </c>
      <c r="C1864" s="21">
        <v>20201213</v>
      </c>
      <c r="D1864" s="21">
        <v>610538201209</v>
      </c>
      <c r="E1864" s="21" t="s">
        <v>16</v>
      </c>
      <c r="F1864" s="21">
        <v>20201223</v>
      </c>
      <c r="G1864" s="21" t="s">
        <v>17</v>
      </c>
      <c r="H1864" s="21" t="s">
        <v>82</v>
      </c>
      <c r="I1864" s="21" t="s">
        <v>83</v>
      </c>
      <c r="J1864" s="21">
        <v>1.42</v>
      </c>
      <c r="K1864" s="21" t="s">
        <v>20</v>
      </c>
      <c r="L1864">
        <f t="shared" si="34"/>
        <v>2</v>
      </c>
      <c r="M1864">
        <f>MATCH(H:H,价格表!$B$4:$B$35,0)</f>
        <v>2</v>
      </c>
      <c r="N1864" s="27">
        <f>IF(J1864&lt;=0.3,INDEX(价格表!$B$4:$I$31,M1864,2),IF(AND(J1864&gt;0.3,J1864&lt;=1),INDEX(价格表!$B$4:$I$31,M1864,3),IF(AND(J1864&gt;1,J1864&lt;=2.2),INDEX(价格表!$B$4:$I$31,M1864,4),IF(AND(J1864&gt;2.2,J1864&lt;=3.3),INDEX(价格表!$B$4:$I$31,M1864,5),IF(AND(J1864&gt;3.3,J1864&lt;=4),INDEX(价格表!$B$4:$I$31,M1864,6),IF(AND(J1864&gt;4,J1864&lt;=5.5),INDEX(价格表!$B$4:$I$31,M1864,7),IF(J1864&gt;5.5,2.6+INDEX(价格表!$B$4:$I$31,M1864,8)*L1864)))))))</f>
        <v>2.15</v>
      </c>
    </row>
    <row r="1865" spans="1:14">
      <c r="A1865" s="20">
        <v>4310939777458</v>
      </c>
      <c r="B1865" s="18" t="s">
        <v>16</v>
      </c>
      <c r="C1865" s="21">
        <v>20201213</v>
      </c>
      <c r="D1865" s="21">
        <v>610538201209</v>
      </c>
      <c r="E1865" s="21" t="s">
        <v>16</v>
      </c>
      <c r="F1865" s="21">
        <v>20201223</v>
      </c>
      <c r="G1865" s="21" t="s">
        <v>17</v>
      </c>
      <c r="H1865" s="21" t="s">
        <v>45</v>
      </c>
      <c r="I1865" s="21" t="s">
        <v>143</v>
      </c>
      <c r="J1865" s="21">
        <v>1.42</v>
      </c>
      <c r="K1865" s="21" t="s">
        <v>20</v>
      </c>
      <c r="L1865">
        <f t="shared" si="34"/>
        <v>2</v>
      </c>
      <c r="M1865">
        <f>MATCH(H:H,价格表!$B$4:$B$35,0)</f>
        <v>9</v>
      </c>
      <c r="N1865" s="27">
        <f>IF(J1865&lt;=0.3,INDEX(价格表!$B$4:$I$31,M1865,2),IF(AND(J1865&gt;0.3,J1865&lt;=1),INDEX(价格表!$B$4:$I$31,M1865,3),IF(AND(J1865&gt;1,J1865&lt;=2.2),INDEX(价格表!$B$4:$I$31,M1865,4),IF(AND(J1865&gt;2.2,J1865&lt;=3.3),INDEX(价格表!$B$4:$I$31,M1865,5),IF(AND(J1865&gt;3.3,J1865&lt;=4),INDEX(价格表!$B$4:$I$31,M1865,6),IF(AND(J1865&gt;4,J1865&lt;=5.5),INDEX(价格表!$B$4:$I$31,M1865,7),IF(J1865&gt;5.5,2.6+INDEX(价格表!$B$4:$I$31,M1865,8)*L1865)))))))</f>
        <v>2.15</v>
      </c>
    </row>
    <row r="1866" spans="1:14">
      <c r="A1866" s="20">
        <v>4310939779909</v>
      </c>
      <c r="B1866" s="18" t="s">
        <v>16</v>
      </c>
      <c r="C1866" s="21">
        <v>20201213</v>
      </c>
      <c r="D1866" s="21">
        <v>610538201209</v>
      </c>
      <c r="E1866" s="21" t="s">
        <v>16</v>
      </c>
      <c r="F1866" s="21">
        <v>20201223</v>
      </c>
      <c r="G1866" s="21" t="s">
        <v>17</v>
      </c>
      <c r="H1866" s="21" t="s">
        <v>37</v>
      </c>
      <c r="I1866" s="21" t="s">
        <v>349</v>
      </c>
      <c r="J1866" s="21">
        <v>1.42</v>
      </c>
      <c r="K1866" s="21" t="s">
        <v>20</v>
      </c>
      <c r="L1866">
        <f t="shared" si="34"/>
        <v>2</v>
      </c>
      <c r="M1866">
        <f>MATCH(H:H,价格表!$B$4:$B$35,0)</f>
        <v>12</v>
      </c>
      <c r="N1866" s="27">
        <f>IF(J1866&lt;=0.3,INDEX(价格表!$B$4:$I$31,M1866,2),IF(AND(J1866&gt;0.3,J1866&lt;=1),INDEX(价格表!$B$4:$I$31,M1866,3),IF(AND(J1866&gt;1,J1866&lt;=2.2),INDEX(价格表!$B$4:$I$31,M1866,4),IF(AND(J1866&gt;2.2,J1866&lt;=3.3),INDEX(价格表!$B$4:$I$31,M1866,5),IF(AND(J1866&gt;3.3,J1866&lt;=4),INDEX(价格表!$B$4:$I$31,M1866,6),IF(AND(J1866&gt;4,J1866&lt;=5.5),INDEX(价格表!$B$4:$I$31,M1866,7),IF(J1866&gt;5.5,2.6+INDEX(价格表!$B$4:$I$31,M1866,8)*L1866)))))))</f>
        <v>2.15</v>
      </c>
    </row>
    <row r="1867" spans="1:14">
      <c r="A1867" s="20">
        <v>4310939779911</v>
      </c>
      <c r="B1867" s="18" t="s">
        <v>16</v>
      </c>
      <c r="C1867" s="21">
        <v>20201213</v>
      </c>
      <c r="D1867" s="21">
        <v>610538201209</v>
      </c>
      <c r="E1867" s="21" t="s">
        <v>16</v>
      </c>
      <c r="F1867" s="21">
        <v>20201223</v>
      </c>
      <c r="G1867" s="21" t="s">
        <v>17</v>
      </c>
      <c r="H1867" s="21" t="s">
        <v>63</v>
      </c>
      <c r="I1867" s="21" t="s">
        <v>350</v>
      </c>
      <c r="J1867" s="21">
        <v>1.54</v>
      </c>
      <c r="K1867" s="21" t="s">
        <v>20</v>
      </c>
      <c r="L1867">
        <f t="shared" si="34"/>
        <v>2</v>
      </c>
      <c r="M1867">
        <f>MATCH(H:H,价格表!$B$4:$B$35,0)</f>
        <v>21</v>
      </c>
      <c r="N1867" s="27">
        <f>IF(J1867&lt;=0.3,INDEX(价格表!$B$4:$I$31,M1867,2),IF(AND(J1867&gt;0.3,J1867&lt;=1),INDEX(价格表!$B$4:$I$31,M1867,3),IF(AND(J1867&gt;1,J1867&lt;=2.2),INDEX(价格表!$B$4:$I$31,M1867,4),IF(AND(J1867&gt;2.2,J1867&lt;=3.3),INDEX(价格表!$B$4:$I$31,M1867,5),IF(AND(J1867&gt;3.3,J1867&lt;=4),INDEX(价格表!$B$4:$I$31,M1867,6),IF(AND(J1867&gt;4,J1867&lt;=5.5),INDEX(价格表!$B$4:$I$31,M1867,7),IF(J1867&gt;5.5,2.6+INDEX(价格表!$B$4:$I$31,M1867,8)*L1867)))))))</f>
        <v>2.15</v>
      </c>
    </row>
    <row r="1868" spans="1:14">
      <c r="A1868" s="20">
        <v>4310939779912</v>
      </c>
      <c r="B1868" s="18" t="s">
        <v>16</v>
      </c>
      <c r="C1868" s="21">
        <v>20201213</v>
      </c>
      <c r="D1868" s="21">
        <v>610538201209</v>
      </c>
      <c r="E1868" s="21" t="s">
        <v>16</v>
      </c>
      <c r="F1868" s="21">
        <v>20201223</v>
      </c>
      <c r="G1868" s="21" t="s">
        <v>17</v>
      </c>
      <c r="H1868" s="21" t="s">
        <v>37</v>
      </c>
      <c r="I1868" s="21" t="s">
        <v>351</v>
      </c>
      <c r="J1868" s="21">
        <v>1.44</v>
      </c>
      <c r="K1868" s="21" t="s">
        <v>20</v>
      </c>
      <c r="L1868">
        <f t="shared" si="34"/>
        <v>2</v>
      </c>
      <c r="M1868">
        <f>MATCH(H:H,价格表!$B$4:$B$35,0)</f>
        <v>12</v>
      </c>
      <c r="N1868" s="27">
        <f>IF(J1868&lt;=0.3,INDEX(价格表!$B$4:$I$31,M1868,2),IF(AND(J1868&gt;0.3,J1868&lt;=1),INDEX(价格表!$B$4:$I$31,M1868,3),IF(AND(J1868&gt;1,J1868&lt;=2.2),INDEX(价格表!$B$4:$I$31,M1868,4),IF(AND(J1868&gt;2.2,J1868&lt;=3.3),INDEX(价格表!$B$4:$I$31,M1868,5),IF(AND(J1868&gt;3.3,J1868&lt;=4),INDEX(价格表!$B$4:$I$31,M1868,6),IF(AND(J1868&gt;4,J1868&lt;=5.5),INDEX(价格表!$B$4:$I$31,M1868,7),IF(J1868&gt;5.5,2.6+INDEX(价格表!$B$4:$I$31,M1868,8)*L1868)))))))</f>
        <v>2.15</v>
      </c>
    </row>
    <row r="1869" spans="1:14">
      <c r="A1869" s="20">
        <v>4310939779914</v>
      </c>
      <c r="B1869" s="18" t="s">
        <v>16</v>
      </c>
      <c r="C1869" s="21">
        <v>20201213</v>
      </c>
      <c r="D1869" s="21">
        <v>610538201209</v>
      </c>
      <c r="E1869" s="21" t="s">
        <v>16</v>
      </c>
      <c r="F1869" s="21">
        <v>20201223</v>
      </c>
      <c r="G1869" s="21" t="s">
        <v>17</v>
      </c>
      <c r="H1869" s="21" t="s">
        <v>21</v>
      </c>
      <c r="I1869" s="21" t="s">
        <v>205</v>
      </c>
      <c r="J1869" s="21">
        <v>1.46</v>
      </c>
      <c r="K1869" s="21" t="s">
        <v>20</v>
      </c>
      <c r="L1869">
        <f t="shared" si="34"/>
        <v>2</v>
      </c>
      <c r="M1869">
        <f>MATCH(H:H,价格表!$B$4:$B$35,0)</f>
        <v>20</v>
      </c>
      <c r="N1869" s="27">
        <f>IF(J1869&lt;=0.3,INDEX(价格表!$B$4:$I$31,M1869,2),IF(AND(J1869&gt;0.3,J1869&lt;=1),INDEX(价格表!$B$4:$I$31,M1869,3),IF(AND(J1869&gt;1,J1869&lt;=2.2),INDEX(价格表!$B$4:$I$31,M1869,4),IF(AND(J1869&gt;2.2,J1869&lt;=3.3),INDEX(价格表!$B$4:$I$31,M1869,5),IF(AND(J1869&gt;3.3,J1869&lt;=4),INDEX(价格表!$B$4:$I$31,M1869,6),IF(AND(J1869&gt;4,J1869&lt;=5.5),INDEX(价格表!$B$4:$I$31,M1869,7),IF(J1869&gt;5.5,2.6+INDEX(价格表!$B$4:$I$31,M1869,8)*L1869)))))))</f>
        <v>2.15</v>
      </c>
    </row>
    <row r="1870" spans="1:14">
      <c r="A1870" s="20">
        <v>4310939779915</v>
      </c>
      <c r="B1870" s="18" t="s">
        <v>16</v>
      </c>
      <c r="C1870" s="21">
        <v>20201213</v>
      </c>
      <c r="D1870" s="21">
        <v>610538201209</v>
      </c>
      <c r="E1870" s="21" t="s">
        <v>16</v>
      </c>
      <c r="F1870" s="21">
        <v>20201223</v>
      </c>
      <c r="G1870" s="21" t="s">
        <v>17</v>
      </c>
      <c r="H1870" s="21" t="s">
        <v>23</v>
      </c>
      <c r="I1870" s="21" t="s">
        <v>118</v>
      </c>
      <c r="J1870" s="21">
        <v>1.45</v>
      </c>
      <c r="K1870" s="21" t="s">
        <v>20</v>
      </c>
      <c r="L1870">
        <f t="shared" si="34"/>
        <v>2</v>
      </c>
      <c r="M1870">
        <f>MATCH(H:H,价格表!$B$4:$B$35,0)</f>
        <v>15</v>
      </c>
      <c r="N1870" s="27">
        <f>IF(J1870&lt;=0.3,INDEX(价格表!$B$4:$I$31,M1870,2),IF(AND(J1870&gt;0.3,J1870&lt;=1),INDEX(价格表!$B$4:$I$31,M1870,3),IF(AND(J1870&gt;1,J1870&lt;=2.2),INDEX(价格表!$B$4:$I$31,M1870,4),IF(AND(J1870&gt;2.2,J1870&lt;=3.3),INDEX(价格表!$B$4:$I$31,M1870,5),IF(AND(J1870&gt;3.3,J1870&lt;=4),INDEX(价格表!$B$4:$I$31,M1870,6),IF(AND(J1870&gt;4,J1870&lt;=5.5),INDEX(价格表!$B$4:$I$31,M1870,7),IF(J1870&gt;5.5,2.6+INDEX(价格表!$B$4:$I$31,M1870,8)*L1870)))))))</f>
        <v>2.15</v>
      </c>
    </row>
    <row r="1871" spans="1:14">
      <c r="A1871" s="20">
        <v>4310939779916</v>
      </c>
      <c r="B1871" s="18" t="s">
        <v>16</v>
      </c>
      <c r="C1871" s="21">
        <v>20201213</v>
      </c>
      <c r="D1871" s="21">
        <v>610538201209</v>
      </c>
      <c r="E1871" s="21" t="s">
        <v>16</v>
      </c>
      <c r="F1871" s="21">
        <v>20201223</v>
      </c>
      <c r="G1871" s="21" t="s">
        <v>17</v>
      </c>
      <c r="H1871" s="21" t="s">
        <v>21</v>
      </c>
      <c r="I1871" s="21" t="s">
        <v>204</v>
      </c>
      <c r="J1871" s="21">
        <v>1.43</v>
      </c>
      <c r="K1871" s="21" t="s">
        <v>20</v>
      </c>
      <c r="L1871">
        <f t="shared" si="34"/>
        <v>2</v>
      </c>
      <c r="M1871">
        <f>MATCH(H:H,价格表!$B$4:$B$35,0)</f>
        <v>20</v>
      </c>
      <c r="N1871" s="27">
        <f>IF(J1871&lt;=0.3,INDEX(价格表!$B$4:$I$31,M1871,2),IF(AND(J1871&gt;0.3,J1871&lt;=1),INDEX(价格表!$B$4:$I$31,M1871,3),IF(AND(J1871&gt;1,J1871&lt;=2.2),INDEX(价格表!$B$4:$I$31,M1871,4),IF(AND(J1871&gt;2.2,J1871&lt;=3.3),INDEX(价格表!$B$4:$I$31,M1871,5),IF(AND(J1871&gt;3.3,J1871&lt;=4),INDEX(价格表!$B$4:$I$31,M1871,6),IF(AND(J1871&gt;4,J1871&lt;=5.5),INDEX(价格表!$B$4:$I$31,M1871,7),IF(J1871&gt;5.5,2.6+INDEX(价格表!$B$4:$I$31,M1871,8)*L1871)))))))</f>
        <v>2.15</v>
      </c>
    </row>
    <row r="1872" spans="1:14">
      <c r="A1872" s="20">
        <v>4310939779917</v>
      </c>
      <c r="B1872" s="18" t="s">
        <v>16</v>
      </c>
      <c r="C1872" s="21">
        <v>20201213</v>
      </c>
      <c r="D1872" s="21">
        <v>610538201209</v>
      </c>
      <c r="E1872" s="21" t="s">
        <v>16</v>
      </c>
      <c r="F1872" s="21">
        <v>20201223</v>
      </c>
      <c r="G1872" s="21" t="s">
        <v>17</v>
      </c>
      <c r="H1872" s="21" t="s">
        <v>33</v>
      </c>
      <c r="I1872" s="21" t="s">
        <v>34</v>
      </c>
      <c r="J1872" s="21">
        <v>1.45</v>
      </c>
      <c r="K1872" s="21" t="s">
        <v>20</v>
      </c>
      <c r="L1872">
        <f t="shared" si="34"/>
        <v>2</v>
      </c>
      <c r="M1872">
        <f>MATCH(H:H,价格表!$B$4:$B$35,0)</f>
        <v>13</v>
      </c>
      <c r="N1872" s="27">
        <f>IF(J1872&lt;=0.3,INDEX(价格表!$B$4:$I$31,M1872,2),IF(AND(J1872&gt;0.3,J1872&lt;=1),INDEX(价格表!$B$4:$I$31,M1872,3),IF(AND(J1872&gt;1,J1872&lt;=2.2),INDEX(价格表!$B$4:$I$31,M1872,4),IF(AND(J1872&gt;2.2,J1872&lt;=3.3),INDEX(价格表!$B$4:$I$31,M1872,5),IF(AND(J1872&gt;3.3,J1872&lt;=4),INDEX(价格表!$B$4:$I$31,M1872,6),IF(AND(J1872&gt;4,J1872&lt;=5.5),INDEX(价格表!$B$4:$I$31,M1872,7),IF(J1872&gt;5.5,2.6+INDEX(价格表!$B$4:$I$31,M1872,8)*L1872)))))))</f>
        <v>2.15</v>
      </c>
    </row>
    <row r="1873" spans="1:14">
      <c r="A1873" s="20">
        <v>4310939779918</v>
      </c>
      <c r="B1873" s="18" t="s">
        <v>16</v>
      </c>
      <c r="C1873" s="21">
        <v>20201213</v>
      </c>
      <c r="D1873" s="21">
        <v>610538201209</v>
      </c>
      <c r="E1873" s="21" t="s">
        <v>16</v>
      </c>
      <c r="F1873" s="21">
        <v>20201223</v>
      </c>
      <c r="G1873" s="21" t="s">
        <v>17</v>
      </c>
      <c r="H1873" s="21" t="s">
        <v>27</v>
      </c>
      <c r="I1873" s="21" t="s">
        <v>28</v>
      </c>
      <c r="J1873" s="21">
        <v>1.42</v>
      </c>
      <c r="K1873" s="21" t="s">
        <v>20</v>
      </c>
      <c r="L1873">
        <f t="shared" si="34"/>
        <v>2</v>
      </c>
      <c r="M1873">
        <f>MATCH(H:H,价格表!$B$4:$B$35,0)</f>
        <v>3</v>
      </c>
      <c r="N1873" s="27">
        <f>IF(J1873&lt;=0.3,INDEX(价格表!$B$4:$I$31,M1873,2),IF(AND(J1873&gt;0.3,J1873&lt;=1),INDEX(价格表!$B$4:$I$31,M1873,3),IF(AND(J1873&gt;1,J1873&lt;=2.2),INDEX(价格表!$B$4:$I$31,M1873,4),IF(AND(J1873&gt;2.2,J1873&lt;=3.3),INDEX(价格表!$B$4:$I$31,M1873,5),IF(AND(J1873&gt;3.3,J1873&lt;=4),INDEX(价格表!$B$4:$I$31,M1873,6),IF(AND(J1873&gt;4,J1873&lt;=5.5),INDEX(价格表!$B$4:$I$31,M1873,7),IF(J1873&gt;5.5,2.6+INDEX(价格表!$B$4:$I$31,M1873,8)*L1873)))))))</f>
        <v>2.15</v>
      </c>
    </row>
    <row r="1874" spans="1:14">
      <c r="A1874" s="20">
        <v>4310939780359</v>
      </c>
      <c r="B1874" s="18" t="s">
        <v>16</v>
      </c>
      <c r="C1874" s="21">
        <v>20201213</v>
      </c>
      <c r="D1874" s="21">
        <v>610538201209</v>
      </c>
      <c r="E1874" s="21" t="s">
        <v>16</v>
      </c>
      <c r="F1874" s="21">
        <v>20201223</v>
      </c>
      <c r="G1874" s="21" t="s">
        <v>17</v>
      </c>
      <c r="H1874" s="21" t="s">
        <v>82</v>
      </c>
      <c r="I1874" s="21" t="s">
        <v>285</v>
      </c>
      <c r="J1874" s="21">
        <v>1.45</v>
      </c>
      <c r="K1874" s="21" t="s">
        <v>20</v>
      </c>
      <c r="L1874">
        <f t="shared" si="34"/>
        <v>2</v>
      </c>
      <c r="M1874">
        <f>MATCH(H:H,价格表!$B$4:$B$35,0)</f>
        <v>2</v>
      </c>
      <c r="N1874" s="27">
        <f>IF(J1874&lt;=0.3,INDEX(价格表!$B$4:$I$31,M1874,2),IF(AND(J1874&gt;0.3,J1874&lt;=1),INDEX(价格表!$B$4:$I$31,M1874,3),IF(AND(J1874&gt;1,J1874&lt;=2.2),INDEX(价格表!$B$4:$I$31,M1874,4),IF(AND(J1874&gt;2.2,J1874&lt;=3.3),INDEX(价格表!$B$4:$I$31,M1874,5),IF(AND(J1874&gt;3.3,J1874&lt;=4),INDEX(价格表!$B$4:$I$31,M1874,6),IF(AND(J1874&gt;4,J1874&lt;=5.5),INDEX(价格表!$B$4:$I$31,M1874,7),IF(J1874&gt;5.5,2.6+INDEX(价格表!$B$4:$I$31,M1874,8)*L1874)))))))</f>
        <v>2.15</v>
      </c>
    </row>
    <row r="1875" spans="1:14">
      <c r="A1875" s="20">
        <v>4310939780360</v>
      </c>
      <c r="B1875" s="18" t="s">
        <v>16</v>
      </c>
      <c r="C1875" s="21">
        <v>20201213</v>
      </c>
      <c r="D1875" s="21">
        <v>610538201209</v>
      </c>
      <c r="E1875" s="21" t="s">
        <v>16</v>
      </c>
      <c r="F1875" s="21">
        <v>20201223</v>
      </c>
      <c r="G1875" s="21" t="s">
        <v>17</v>
      </c>
      <c r="H1875" s="21" t="s">
        <v>45</v>
      </c>
      <c r="I1875" s="21" t="s">
        <v>352</v>
      </c>
      <c r="J1875" s="21">
        <v>1.45</v>
      </c>
      <c r="K1875" s="21" t="s">
        <v>20</v>
      </c>
      <c r="L1875">
        <f t="shared" si="34"/>
        <v>2</v>
      </c>
      <c r="M1875">
        <f>MATCH(H:H,价格表!$B$4:$B$35,0)</f>
        <v>9</v>
      </c>
      <c r="N1875" s="27">
        <f>IF(J1875&lt;=0.3,INDEX(价格表!$B$4:$I$31,M1875,2),IF(AND(J1875&gt;0.3,J1875&lt;=1),INDEX(价格表!$B$4:$I$31,M1875,3),IF(AND(J1875&gt;1,J1875&lt;=2.2),INDEX(价格表!$B$4:$I$31,M1875,4),IF(AND(J1875&gt;2.2,J1875&lt;=3.3),INDEX(价格表!$B$4:$I$31,M1875,5),IF(AND(J1875&gt;3.3,J1875&lt;=4),INDEX(价格表!$B$4:$I$31,M1875,6),IF(AND(J1875&gt;4,J1875&lt;=5.5),INDEX(价格表!$B$4:$I$31,M1875,7),IF(J1875&gt;5.5,2.6+INDEX(价格表!$B$4:$I$31,M1875,8)*L1875)))))))</f>
        <v>2.15</v>
      </c>
    </row>
    <row r="1876" spans="1:14">
      <c r="A1876" s="20">
        <v>4310939780361</v>
      </c>
      <c r="B1876" s="18" t="s">
        <v>16</v>
      </c>
      <c r="C1876" s="21">
        <v>20201213</v>
      </c>
      <c r="D1876" s="21">
        <v>610538201209</v>
      </c>
      <c r="E1876" s="21" t="s">
        <v>16</v>
      </c>
      <c r="F1876" s="21">
        <v>20201223</v>
      </c>
      <c r="G1876" s="21" t="s">
        <v>17</v>
      </c>
      <c r="H1876" s="21" t="s">
        <v>88</v>
      </c>
      <c r="I1876" s="21" t="s">
        <v>101</v>
      </c>
      <c r="J1876" s="21">
        <v>1.44</v>
      </c>
      <c r="K1876" s="21" t="s">
        <v>20</v>
      </c>
      <c r="L1876">
        <f t="shared" si="34"/>
        <v>2</v>
      </c>
      <c r="M1876">
        <f>MATCH(H:H,价格表!$B$4:$B$35,0)</f>
        <v>19</v>
      </c>
      <c r="N1876" s="27">
        <f>IF(J1876&lt;=0.3,INDEX(价格表!$B$4:$I$31,M1876,2),IF(AND(J1876&gt;0.3,J1876&lt;=1),INDEX(价格表!$B$4:$I$31,M1876,3),IF(AND(J1876&gt;1,J1876&lt;=2.2),INDEX(价格表!$B$4:$I$31,M1876,4),IF(AND(J1876&gt;2.2,J1876&lt;=3.3),INDEX(价格表!$B$4:$I$31,M1876,5),IF(AND(J1876&gt;3.3,J1876&lt;=4),INDEX(价格表!$B$4:$I$31,M1876,6),IF(AND(J1876&gt;4,J1876&lt;=5.5),INDEX(价格表!$B$4:$I$31,M1876,7),IF(J1876&gt;5.5,2.6+INDEX(价格表!$B$4:$I$31,M1876,8)*L1876)))))))</f>
        <v>2.15</v>
      </c>
    </row>
    <row r="1877" spans="1:14">
      <c r="A1877" s="20">
        <v>4310939780362</v>
      </c>
      <c r="B1877" s="18" t="s">
        <v>16</v>
      </c>
      <c r="C1877" s="21">
        <v>20201213</v>
      </c>
      <c r="D1877" s="21">
        <v>610538201209</v>
      </c>
      <c r="E1877" s="21" t="s">
        <v>16</v>
      </c>
      <c r="F1877" s="21">
        <v>20201223</v>
      </c>
      <c r="G1877" s="21" t="s">
        <v>17</v>
      </c>
      <c r="H1877" s="21" t="s">
        <v>21</v>
      </c>
      <c r="I1877" s="21" t="s">
        <v>279</v>
      </c>
      <c r="J1877" s="21">
        <v>1.5</v>
      </c>
      <c r="K1877" s="21" t="s">
        <v>20</v>
      </c>
      <c r="L1877">
        <f t="shared" si="34"/>
        <v>2</v>
      </c>
      <c r="M1877">
        <f>MATCH(H:H,价格表!$B$4:$B$35,0)</f>
        <v>20</v>
      </c>
      <c r="N1877" s="27">
        <f>IF(J1877&lt;=0.3,INDEX(价格表!$B$4:$I$31,M1877,2),IF(AND(J1877&gt;0.3,J1877&lt;=1),INDEX(价格表!$B$4:$I$31,M1877,3),IF(AND(J1877&gt;1,J1877&lt;=2.2),INDEX(价格表!$B$4:$I$31,M1877,4),IF(AND(J1877&gt;2.2,J1877&lt;=3.3),INDEX(价格表!$B$4:$I$31,M1877,5),IF(AND(J1877&gt;3.3,J1877&lt;=4),INDEX(价格表!$B$4:$I$31,M1877,6),IF(AND(J1877&gt;4,J1877&lt;=5.5),INDEX(价格表!$B$4:$I$31,M1877,7),IF(J1877&gt;5.5,2.6+INDEX(价格表!$B$4:$I$31,M1877,8)*L1877)))))))</f>
        <v>2.15</v>
      </c>
    </row>
    <row r="1878" spans="1:14">
      <c r="A1878" s="20">
        <v>4310939780363</v>
      </c>
      <c r="B1878" s="18" t="s">
        <v>16</v>
      </c>
      <c r="C1878" s="21">
        <v>20201213</v>
      </c>
      <c r="D1878" s="21">
        <v>610538201209</v>
      </c>
      <c r="E1878" s="21" t="s">
        <v>16</v>
      </c>
      <c r="F1878" s="21">
        <v>20201223</v>
      </c>
      <c r="G1878" s="21" t="s">
        <v>17</v>
      </c>
      <c r="H1878" s="21" t="s">
        <v>23</v>
      </c>
      <c r="I1878" s="21" t="s">
        <v>189</v>
      </c>
      <c r="J1878" s="21">
        <v>1.44</v>
      </c>
      <c r="K1878" s="21" t="s">
        <v>20</v>
      </c>
      <c r="L1878">
        <f t="shared" si="34"/>
        <v>2</v>
      </c>
      <c r="M1878">
        <f>MATCH(H:H,价格表!$B$4:$B$35,0)</f>
        <v>15</v>
      </c>
      <c r="N1878" s="27">
        <f>IF(J1878&lt;=0.3,INDEX(价格表!$B$4:$I$31,M1878,2),IF(AND(J1878&gt;0.3,J1878&lt;=1),INDEX(价格表!$B$4:$I$31,M1878,3),IF(AND(J1878&gt;1,J1878&lt;=2.2),INDEX(价格表!$B$4:$I$31,M1878,4),IF(AND(J1878&gt;2.2,J1878&lt;=3.3),INDEX(价格表!$B$4:$I$31,M1878,5),IF(AND(J1878&gt;3.3,J1878&lt;=4),INDEX(价格表!$B$4:$I$31,M1878,6),IF(AND(J1878&gt;4,J1878&lt;=5.5),INDEX(价格表!$B$4:$I$31,M1878,7),IF(J1878&gt;5.5,2.6+INDEX(价格表!$B$4:$I$31,M1878,8)*L1878)))))))</f>
        <v>2.15</v>
      </c>
    </row>
    <row r="1879" spans="1:14">
      <c r="A1879" s="20">
        <v>4310939780364</v>
      </c>
      <c r="B1879" s="18" t="s">
        <v>16</v>
      </c>
      <c r="C1879" s="21">
        <v>20201213</v>
      </c>
      <c r="D1879" s="21">
        <v>610538201209</v>
      </c>
      <c r="E1879" s="21" t="s">
        <v>16</v>
      </c>
      <c r="F1879" s="21">
        <v>20201223</v>
      </c>
      <c r="G1879" s="21" t="s">
        <v>17</v>
      </c>
      <c r="H1879" s="21" t="s">
        <v>37</v>
      </c>
      <c r="I1879" s="21" t="s">
        <v>119</v>
      </c>
      <c r="J1879" s="21">
        <v>1.52</v>
      </c>
      <c r="K1879" s="21" t="s">
        <v>20</v>
      </c>
      <c r="L1879">
        <f t="shared" si="34"/>
        <v>2</v>
      </c>
      <c r="M1879">
        <f>MATCH(H:H,价格表!$B$4:$B$35,0)</f>
        <v>12</v>
      </c>
      <c r="N1879" s="27">
        <f>IF(J1879&lt;=0.3,INDEX(价格表!$B$4:$I$31,M1879,2),IF(AND(J1879&gt;0.3,J1879&lt;=1),INDEX(价格表!$B$4:$I$31,M1879,3),IF(AND(J1879&gt;1,J1879&lt;=2.2),INDEX(价格表!$B$4:$I$31,M1879,4),IF(AND(J1879&gt;2.2,J1879&lt;=3.3),INDEX(价格表!$B$4:$I$31,M1879,5),IF(AND(J1879&gt;3.3,J1879&lt;=4),INDEX(价格表!$B$4:$I$31,M1879,6),IF(AND(J1879&gt;4,J1879&lt;=5.5),INDEX(价格表!$B$4:$I$31,M1879,7),IF(J1879&gt;5.5,2.6+INDEX(价格表!$B$4:$I$31,M1879,8)*L1879)))))))</f>
        <v>2.15</v>
      </c>
    </row>
    <row r="1880" spans="1:14">
      <c r="A1880" s="20">
        <v>4310939780365</v>
      </c>
      <c r="B1880" s="18" t="s">
        <v>16</v>
      </c>
      <c r="C1880" s="21">
        <v>20201213</v>
      </c>
      <c r="D1880" s="21">
        <v>610538201209</v>
      </c>
      <c r="E1880" s="21" t="s">
        <v>16</v>
      </c>
      <c r="F1880" s="21">
        <v>20201223</v>
      </c>
      <c r="G1880" s="21" t="s">
        <v>17</v>
      </c>
      <c r="H1880" s="21" t="s">
        <v>56</v>
      </c>
      <c r="I1880" s="21" t="s">
        <v>57</v>
      </c>
      <c r="J1880" s="21">
        <v>1.45</v>
      </c>
      <c r="K1880" s="21" t="s">
        <v>20</v>
      </c>
      <c r="L1880">
        <f t="shared" si="34"/>
        <v>2</v>
      </c>
      <c r="M1880">
        <f>MATCH(H:H,价格表!$B$4:$B$35,0)</f>
        <v>11</v>
      </c>
      <c r="N1880" s="27">
        <f>IF(J1880&lt;=0.3,INDEX(价格表!$B$4:$I$31,M1880,2),IF(AND(J1880&gt;0.3,J1880&lt;=1),INDEX(价格表!$B$4:$I$31,M1880,3),IF(AND(J1880&gt;1,J1880&lt;=2.2),INDEX(价格表!$B$4:$I$31,M1880,4),IF(AND(J1880&gt;2.2,J1880&lt;=3.3),INDEX(价格表!$B$4:$I$31,M1880,5),IF(AND(J1880&gt;3.3,J1880&lt;=4),INDEX(价格表!$B$4:$I$31,M1880,6),IF(AND(J1880&gt;4,J1880&lt;=5.5),INDEX(价格表!$B$4:$I$31,M1880,7),IF(J1880&gt;5.5,2.6+INDEX(价格表!$B$4:$I$31,M1880,8)*L1880)))))))</f>
        <v>2.15</v>
      </c>
    </row>
    <row r="1881" spans="1:14">
      <c r="A1881" s="20">
        <v>4310939780366</v>
      </c>
      <c r="B1881" s="18" t="s">
        <v>16</v>
      </c>
      <c r="C1881" s="21">
        <v>20201213</v>
      </c>
      <c r="D1881" s="21">
        <v>610538201209</v>
      </c>
      <c r="E1881" s="21" t="s">
        <v>16</v>
      </c>
      <c r="F1881" s="21">
        <v>20201223</v>
      </c>
      <c r="G1881" s="21" t="s">
        <v>17</v>
      </c>
      <c r="H1881" s="21" t="s">
        <v>18</v>
      </c>
      <c r="I1881" s="21" t="s">
        <v>53</v>
      </c>
      <c r="J1881" s="21">
        <v>1.44</v>
      </c>
      <c r="K1881" s="21" t="s">
        <v>20</v>
      </c>
      <c r="L1881">
        <f t="shared" si="34"/>
        <v>2</v>
      </c>
      <c r="M1881">
        <f>MATCH(H:H,价格表!$B$4:$B$35,0)</f>
        <v>1</v>
      </c>
      <c r="N1881" s="27">
        <f>IF(J1881&lt;=0.3,INDEX(价格表!$B$4:$I$31,M1881,2),IF(AND(J1881&gt;0.3,J1881&lt;=1),INDEX(价格表!$B$4:$I$31,M1881,3),IF(AND(J1881&gt;1,J1881&lt;=2.2),INDEX(价格表!$B$4:$I$31,M1881,4),IF(AND(J1881&gt;2.2,J1881&lt;=3.3),INDEX(价格表!$B$4:$I$31,M1881,5),IF(AND(J1881&gt;3.3,J1881&lt;=4),INDEX(价格表!$B$4:$I$31,M1881,6),IF(AND(J1881&gt;4,J1881&lt;=5.5),INDEX(价格表!$B$4:$I$31,M1881,7),IF(J1881&gt;5.5,2.6+INDEX(价格表!$B$4:$I$31,M1881,8)*L1881)))))))</f>
        <v>2.15</v>
      </c>
    </row>
    <row r="1882" spans="1:14">
      <c r="A1882" s="20">
        <v>4310939780367</v>
      </c>
      <c r="B1882" s="18" t="s">
        <v>16</v>
      </c>
      <c r="C1882" s="21">
        <v>20201213</v>
      </c>
      <c r="D1882" s="21">
        <v>610538201209</v>
      </c>
      <c r="E1882" s="21" t="s">
        <v>16</v>
      </c>
      <c r="F1882" s="21">
        <v>20201223</v>
      </c>
      <c r="G1882" s="21" t="s">
        <v>17</v>
      </c>
      <c r="H1882" s="21" t="s">
        <v>68</v>
      </c>
      <c r="I1882" s="21" t="s">
        <v>234</v>
      </c>
      <c r="J1882" s="21">
        <v>1.44</v>
      </c>
      <c r="K1882" s="21" t="s">
        <v>20</v>
      </c>
      <c r="L1882">
        <f t="shared" si="34"/>
        <v>2</v>
      </c>
      <c r="M1882">
        <f>MATCH(H:H,价格表!$B$4:$B$35,0)</f>
        <v>5</v>
      </c>
      <c r="N1882" s="27">
        <f>IF(J1882&lt;=0.3,INDEX(价格表!$B$4:$I$31,M1882,2),IF(AND(J1882&gt;0.3,J1882&lt;=1),INDEX(价格表!$B$4:$I$31,M1882,3),IF(AND(J1882&gt;1,J1882&lt;=2.2),INDEX(价格表!$B$4:$I$31,M1882,4),IF(AND(J1882&gt;2.2,J1882&lt;=3.3),INDEX(价格表!$B$4:$I$31,M1882,5),IF(AND(J1882&gt;3.3,J1882&lt;=4),INDEX(价格表!$B$4:$I$31,M1882,6),IF(AND(J1882&gt;4,J1882&lt;=5.5),INDEX(价格表!$B$4:$I$31,M1882,7),IF(J1882&gt;5.5,2.6+INDEX(价格表!$B$4:$I$31,M1882,8)*L1882)))))))</f>
        <v>2.15</v>
      </c>
    </row>
    <row r="1883" spans="1:14">
      <c r="A1883" s="20">
        <v>4310939780368</v>
      </c>
      <c r="B1883" s="18" t="s">
        <v>16</v>
      </c>
      <c r="C1883" s="21">
        <v>20201213</v>
      </c>
      <c r="D1883" s="21">
        <v>610538201209</v>
      </c>
      <c r="E1883" s="21" t="s">
        <v>16</v>
      </c>
      <c r="F1883" s="21">
        <v>20201223</v>
      </c>
      <c r="G1883" s="21" t="s">
        <v>17</v>
      </c>
      <c r="H1883" s="21" t="s">
        <v>63</v>
      </c>
      <c r="I1883" s="21" t="s">
        <v>350</v>
      </c>
      <c r="J1883" s="21">
        <v>1.45</v>
      </c>
      <c r="K1883" s="21" t="s">
        <v>20</v>
      </c>
      <c r="L1883">
        <f t="shared" si="34"/>
        <v>2</v>
      </c>
      <c r="M1883">
        <f>MATCH(H:H,价格表!$B$4:$B$35,0)</f>
        <v>21</v>
      </c>
      <c r="N1883" s="27">
        <f>IF(J1883&lt;=0.3,INDEX(价格表!$B$4:$I$31,M1883,2),IF(AND(J1883&gt;0.3,J1883&lt;=1),INDEX(价格表!$B$4:$I$31,M1883,3),IF(AND(J1883&gt;1,J1883&lt;=2.2),INDEX(价格表!$B$4:$I$31,M1883,4),IF(AND(J1883&gt;2.2,J1883&lt;=3.3),INDEX(价格表!$B$4:$I$31,M1883,5),IF(AND(J1883&gt;3.3,J1883&lt;=4),INDEX(价格表!$B$4:$I$31,M1883,6),IF(AND(J1883&gt;4,J1883&lt;=5.5),INDEX(价格表!$B$4:$I$31,M1883,7),IF(J1883&gt;5.5,2.6+INDEX(价格表!$B$4:$I$31,M1883,8)*L1883)))))))</f>
        <v>2.15</v>
      </c>
    </row>
    <row r="1884" spans="1:14">
      <c r="A1884" s="20">
        <v>4310939782158</v>
      </c>
      <c r="B1884" s="18" t="s">
        <v>16</v>
      </c>
      <c r="C1884" s="21">
        <v>20201213</v>
      </c>
      <c r="D1884" s="21">
        <v>610538201209</v>
      </c>
      <c r="E1884" s="21" t="s">
        <v>16</v>
      </c>
      <c r="F1884" s="21">
        <v>20201223</v>
      </c>
      <c r="G1884" s="21" t="s">
        <v>17</v>
      </c>
      <c r="H1884" s="21" t="s">
        <v>23</v>
      </c>
      <c r="I1884" s="21" t="s">
        <v>268</v>
      </c>
      <c r="J1884" s="21">
        <v>1.45</v>
      </c>
      <c r="K1884" s="21" t="s">
        <v>20</v>
      </c>
      <c r="L1884">
        <f t="shared" si="34"/>
        <v>2</v>
      </c>
      <c r="M1884">
        <f>MATCH(H:H,价格表!$B$4:$B$35,0)</f>
        <v>15</v>
      </c>
      <c r="N1884" s="27">
        <f>IF(J1884&lt;=0.3,INDEX(价格表!$B$4:$I$31,M1884,2),IF(AND(J1884&gt;0.3,J1884&lt;=1),INDEX(价格表!$B$4:$I$31,M1884,3),IF(AND(J1884&gt;1,J1884&lt;=2.2),INDEX(价格表!$B$4:$I$31,M1884,4),IF(AND(J1884&gt;2.2,J1884&lt;=3.3),INDEX(价格表!$B$4:$I$31,M1884,5),IF(AND(J1884&gt;3.3,J1884&lt;=4),INDEX(价格表!$B$4:$I$31,M1884,6),IF(AND(J1884&gt;4,J1884&lt;=5.5),INDEX(价格表!$B$4:$I$31,M1884,7),IF(J1884&gt;5.5,2.6+INDEX(价格表!$B$4:$I$31,M1884,8)*L1884)))))))</f>
        <v>2.15</v>
      </c>
    </row>
    <row r="1885" spans="1:14">
      <c r="A1885" s="20">
        <v>4310939782159</v>
      </c>
      <c r="B1885" s="18" t="s">
        <v>16</v>
      </c>
      <c r="C1885" s="21">
        <v>20201213</v>
      </c>
      <c r="D1885" s="21">
        <v>610538201209</v>
      </c>
      <c r="E1885" s="21" t="s">
        <v>16</v>
      </c>
      <c r="F1885" s="21">
        <v>20201223</v>
      </c>
      <c r="G1885" s="21" t="s">
        <v>17</v>
      </c>
      <c r="H1885" s="21" t="s">
        <v>18</v>
      </c>
      <c r="I1885" s="21" t="s">
        <v>290</v>
      </c>
      <c r="J1885" s="21">
        <v>1.42</v>
      </c>
      <c r="K1885" s="21" t="s">
        <v>20</v>
      </c>
      <c r="L1885">
        <f t="shared" si="34"/>
        <v>2</v>
      </c>
      <c r="M1885">
        <f>MATCH(H:H,价格表!$B$4:$B$35,0)</f>
        <v>1</v>
      </c>
      <c r="N1885" s="27">
        <f>IF(J1885&lt;=0.3,INDEX(价格表!$B$4:$I$31,M1885,2),IF(AND(J1885&gt;0.3,J1885&lt;=1),INDEX(价格表!$B$4:$I$31,M1885,3),IF(AND(J1885&gt;1,J1885&lt;=2.2),INDEX(价格表!$B$4:$I$31,M1885,4),IF(AND(J1885&gt;2.2,J1885&lt;=3.3),INDEX(价格表!$B$4:$I$31,M1885,5),IF(AND(J1885&gt;3.3,J1885&lt;=4),INDEX(价格表!$B$4:$I$31,M1885,6),IF(AND(J1885&gt;4,J1885&lt;=5.5),INDEX(价格表!$B$4:$I$31,M1885,7),IF(J1885&gt;5.5,2.6+INDEX(价格表!$B$4:$I$31,M1885,8)*L1885)))))))</f>
        <v>2.15</v>
      </c>
    </row>
    <row r="1886" spans="1:14">
      <c r="A1886" s="20">
        <v>4310939782160</v>
      </c>
      <c r="B1886" s="18" t="s">
        <v>16</v>
      </c>
      <c r="C1886" s="21">
        <v>20201213</v>
      </c>
      <c r="D1886" s="21">
        <v>610538201209</v>
      </c>
      <c r="E1886" s="21" t="s">
        <v>16</v>
      </c>
      <c r="F1886" s="21">
        <v>20201223</v>
      </c>
      <c r="G1886" s="21" t="s">
        <v>17</v>
      </c>
      <c r="H1886" s="21" t="s">
        <v>82</v>
      </c>
      <c r="I1886" s="21" t="s">
        <v>83</v>
      </c>
      <c r="J1886" s="21">
        <v>1.45</v>
      </c>
      <c r="K1886" s="21" t="s">
        <v>20</v>
      </c>
      <c r="L1886">
        <f t="shared" si="34"/>
        <v>2</v>
      </c>
      <c r="M1886">
        <f>MATCH(H:H,价格表!$B$4:$B$35,0)</f>
        <v>2</v>
      </c>
      <c r="N1886" s="27">
        <f>IF(J1886&lt;=0.3,INDEX(价格表!$B$4:$I$31,M1886,2),IF(AND(J1886&gt;0.3,J1886&lt;=1),INDEX(价格表!$B$4:$I$31,M1886,3),IF(AND(J1886&gt;1,J1886&lt;=2.2),INDEX(价格表!$B$4:$I$31,M1886,4),IF(AND(J1886&gt;2.2,J1886&lt;=3.3),INDEX(价格表!$B$4:$I$31,M1886,5),IF(AND(J1886&gt;3.3,J1886&lt;=4),INDEX(价格表!$B$4:$I$31,M1886,6),IF(AND(J1886&gt;4,J1886&lt;=5.5),INDEX(价格表!$B$4:$I$31,M1886,7),IF(J1886&gt;5.5,2.6+INDEX(价格表!$B$4:$I$31,M1886,8)*L1886)))))))</f>
        <v>2.15</v>
      </c>
    </row>
    <row r="1887" spans="1:14">
      <c r="A1887" s="20">
        <v>4310939782161</v>
      </c>
      <c r="B1887" s="18" t="s">
        <v>16</v>
      </c>
      <c r="C1887" s="21">
        <v>20201213</v>
      </c>
      <c r="D1887" s="21">
        <v>610538201209</v>
      </c>
      <c r="E1887" s="21" t="s">
        <v>16</v>
      </c>
      <c r="F1887" s="21">
        <v>20201223</v>
      </c>
      <c r="G1887" s="21" t="s">
        <v>17</v>
      </c>
      <c r="H1887" s="21" t="s">
        <v>45</v>
      </c>
      <c r="I1887" s="21" t="s">
        <v>352</v>
      </c>
      <c r="J1887" s="21">
        <v>1.48</v>
      </c>
      <c r="K1887" s="21" t="s">
        <v>20</v>
      </c>
      <c r="L1887">
        <f t="shared" si="34"/>
        <v>2</v>
      </c>
      <c r="M1887">
        <f>MATCH(H:H,价格表!$B$4:$B$35,0)</f>
        <v>9</v>
      </c>
      <c r="N1887" s="27">
        <f>IF(J1887&lt;=0.3,INDEX(价格表!$B$4:$I$31,M1887,2),IF(AND(J1887&gt;0.3,J1887&lt;=1),INDEX(价格表!$B$4:$I$31,M1887,3),IF(AND(J1887&gt;1,J1887&lt;=2.2),INDEX(价格表!$B$4:$I$31,M1887,4),IF(AND(J1887&gt;2.2,J1887&lt;=3.3),INDEX(价格表!$B$4:$I$31,M1887,5),IF(AND(J1887&gt;3.3,J1887&lt;=4),INDEX(价格表!$B$4:$I$31,M1887,6),IF(AND(J1887&gt;4,J1887&lt;=5.5),INDEX(价格表!$B$4:$I$31,M1887,7),IF(J1887&gt;5.5,2.6+INDEX(价格表!$B$4:$I$31,M1887,8)*L1887)))))))</f>
        <v>2.15</v>
      </c>
    </row>
    <row r="1888" spans="1:14">
      <c r="A1888" s="20">
        <v>4310939782162</v>
      </c>
      <c r="B1888" s="18" t="s">
        <v>16</v>
      </c>
      <c r="C1888" s="21">
        <v>20201213</v>
      </c>
      <c r="D1888" s="21">
        <v>610538201209</v>
      </c>
      <c r="E1888" s="21" t="s">
        <v>16</v>
      </c>
      <c r="F1888" s="21">
        <v>20201223</v>
      </c>
      <c r="G1888" s="21" t="s">
        <v>17</v>
      </c>
      <c r="H1888" s="21" t="s">
        <v>66</v>
      </c>
      <c r="I1888" s="21" t="s">
        <v>272</v>
      </c>
      <c r="J1888" s="21">
        <v>1.46</v>
      </c>
      <c r="K1888" s="21" t="s">
        <v>20</v>
      </c>
      <c r="L1888">
        <f t="shared" si="34"/>
        <v>2</v>
      </c>
      <c r="M1888">
        <f>MATCH(H:H,价格表!$B$4:$B$35,0)</f>
        <v>17</v>
      </c>
      <c r="N1888" s="27">
        <f>IF(J1888&lt;=0.3,INDEX(价格表!$B$4:$I$31,M1888,2),IF(AND(J1888&gt;0.3,J1888&lt;=1),INDEX(价格表!$B$4:$I$31,M1888,3),IF(AND(J1888&gt;1,J1888&lt;=2.2),INDEX(价格表!$B$4:$I$31,M1888,4),IF(AND(J1888&gt;2.2,J1888&lt;=3.3),INDEX(价格表!$B$4:$I$31,M1888,5),IF(AND(J1888&gt;3.3,J1888&lt;=4),INDEX(价格表!$B$4:$I$31,M1888,6),IF(AND(J1888&gt;4,J1888&lt;=5.5),INDEX(价格表!$B$4:$I$31,M1888,7),IF(J1888&gt;5.5,2.6+INDEX(价格表!$B$4:$I$31,M1888,8)*L1888)))))))</f>
        <v>2.15</v>
      </c>
    </row>
    <row r="1889" spans="1:14">
      <c r="A1889" s="20">
        <v>4310939782163</v>
      </c>
      <c r="B1889" s="18" t="s">
        <v>16</v>
      </c>
      <c r="C1889" s="21">
        <v>20201213</v>
      </c>
      <c r="D1889" s="21">
        <v>610538201209</v>
      </c>
      <c r="E1889" s="21" t="s">
        <v>16</v>
      </c>
      <c r="F1889" s="21">
        <v>20201223</v>
      </c>
      <c r="G1889" s="21" t="s">
        <v>17</v>
      </c>
      <c r="H1889" s="21" t="s">
        <v>43</v>
      </c>
      <c r="I1889" s="21" t="s">
        <v>240</v>
      </c>
      <c r="J1889" s="21">
        <v>1.58</v>
      </c>
      <c r="K1889" s="21" t="s">
        <v>20</v>
      </c>
      <c r="L1889">
        <f t="shared" si="34"/>
        <v>2</v>
      </c>
      <c r="M1889">
        <f>MATCH(H:H,价格表!$B$4:$B$35,0)</f>
        <v>10</v>
      </c>
      <c r="N1889" s="27">
        <f>IF(J1889&lt;=0.3,INDEX(价格表!$B$4:$I$31,M1889,2),IF(AND(J1889&gt;0.3,J1889&lt;=1),INDEX(价格表!$B$4:$I$31,M1889,3),IF(AND(J1889&gt;1,J1889&lt;=2.2),INDEX(价格表!$B$4:$I$31,M1889,4),IF(AND(J1889&gt;2.2,J1889&lt;=3.3),INDEX(价格表!$B$4:$I$31,M1889,5),IF(AND(J1889&gt;3.3,J1889&lt;=4),INDEX(价格表!$B$4:$I$31,M1889,6),IF(AND(J1889&gt;4,J1889&lt;=5.5),INDEX(价格表!$B$4:$I$31,M1889,7),IF(J1889&gt;5.5,2.6+INDEX(价格表!$B$4:$I$31,M1889,8)*L1889)))))))</f>
        <v>2.15</v>
      </c>
    </row>
    <row r="1890" spans="1:14">
      <c r="A1890" s="20">
        <v>4310939782164</v>
      </c>
      <c r="B1890" s="18" t="s">
        <v>16</v>
      </c>
      <c r="C1890" s="21">
        <v>20201213</v>
      </c>
      <c r="D1890" s="21">
        <v>610538201209</v>
      </c>
      <c r="E1890" s="21" t="s">
        <v>16</v>
      </c>
      <c r="F1890" s="21">
        <v>20201223</v>
      </c>
      <c r="G1890" s="21" t="s">
        <v>17</v>
      </c>
      <c r="H1890" s="21" t="s">
        <v>18</v>
      </c>
      <c r="I1890" s="21" t="s">
        <v>19</v>
      </c>
      <c r="J1890" s="21">
        <v>1.5</v>
      </c>
      <c r="K1890" s="21" t="s">
        <v>20</v>
      </c>
      <c r="L1890">
        <f t="shared" si="34"/>
        <v>2</v>
      </c>
      <c r="M1890">
        <f>MATCH(H:H,价格表!$B$4:$B$35,0)</f>
        <v>1</v>
      </c>
      <c r="N1890" s="27">
        <f>IF(J1890&lt;=0.3,INDEX(价格表!$B$4:$I$31,M1890,2),IF(AND(J1890&gt;0.3,J1890&lt;=1),INDEX(价格表!$B$4:$I$31,M1890,3),IF(AND(J1890&gt;1,J1890&lt;=2.2),INDEX(价格表!$B$4:$I$31,M1890,4),IF(AND(J1890&gt;2.2,J1890&lt;=3.3),INDEX(价格表!$B$4:$I$31,M1890,5),IF(AND(J1890&gt;3.3,J1890&lt;=4),INDEX(价格表!$B$4:$I$31,M1890,6),IF(AND(J1890&gt;4,J1890&lt;=5.5),INDEX(价格表!$B$4:$I$31,M1890,7),IF(J1890&gt;5.5,2.6+INDEX(价格表!$B$4:$I$31,M1890,8)*L1890)))))))</f>
        <v>2.15</v>
      </c>
    </row>
    <row r="1891" spans="1:14">
      <c r="A1891" s="20">
        <v>4310939782165</v>
      </c>
      <c r="B1891" s="18" t="s">
        <v>16</v>
      </c>
      <c r="C1891" s="21">
        <v>20201213</v>
      </c>
      <c r="D1891" s="21">
        <v>610538201209</v>
      </c>
      <c r="E1891" s="21" t="s">
        <v>16</v>
      </c>
      <c r="F1891" s="21">
        <v>20201223</v>
      </c>
      <c r="G1891" s="21" t="s">
        <v>17</v>
      </c>
      <c r="H1891" s="21" t="s">
        <v>27</v>
      </c>
      <c r="I1891" s="21" t="s">
        <v>70</v>
      </c>
      <c r="J1891" s="21">
        <v>1.46</v>
      </c>
      <c r="K1891" s="21" t="s">
        <v>20</v>
      </c>
      <c r="L1891">
        <f t="shared" si="34"/>
        <v>2</v>
      </c>
      <c r="M1891">
        <f>MATCH(H:H,价格表!$B$4:$B$35,0)</f>
        <v>3</v>
      </c>
      <c r="N1891" s="27">
        <f>IF(J1891&lt;=0.3,INDEX(价格表!$B$4:$I$31,M1891,2),IF(AND(J1891&gt;0.3,J1891&lt;=1),INDEX(价格表!$B$4:$I$31,M1891,3),IF(AND(J1891&gt;1,J1891&lt;=2.2),INDEX(价格表!$B$4:$I$31,M1891,4),IF(AND(J1891&gt;2.2,J1891&lt;=3.3),INDEX(价格表!$B$4:$I$31,M1891,5),IF(AND(J1891&gt;3.3,J1891&lt;=4),INDEX(价格表!$B$4:$I$31,M1891,6),IF(AND(J1891&gt;4,J1891&lt;=5.5),INDEX(价格表!$B$4:$I$31,M1891,7),IF(J1891&gt;5.5,2.6+INDEX(价格表!$B$4:$I$31,M1891,8)*L1891)))))))</f>
        <v>2.15</v>
      </c>
    </row>
    <row r="1892" spans="1:14">
      <c r="A1892" s="20">
        <v>4310939782166</v>
      </c>
      <c r="B1892" s="18" t="s">
        <v>16</v>
      </c>
      <c r="C1892" s="21">
        <v>20201213</v>
      </c>
      <c r="D1892" s="21">
        <v>610538201209</v>
      </c>
      <c r="E1892" s="21" t="s">
        <v>16</v>
      </c>
      <c r="F1892" s="21">
        <v>20201223</v>
      </c>
      <c r="G1892" s="21" t="s">
        <v>17</v>
      </c>
      <c r="H1892" s="21" t="s">
        <v>88</v>
      </c>
      <c r="I1892" s="21" t="s">
        <v>216</v>
      </c>
      <c r="J1892" s="21">
        <v>1.45</v>
      </c>
      <c r="K1892" s="21" t="s">
        <v>20</v>
      </c>
      <c r="L1892">
        <f t="shared" si="34"/>
        <v>2</v>
      </c>
      <c r="M1892">
        <f>MATCH(H:H,价格表!$B$4:$B$35,0)</f>
        <v>19</v>
      </c>
      <c r="N1892" s="27">
        <f>IF(J1892&lt;=0.3,INDEX(价格表!$B$4:$I$31,M1892,2),IF(AND(J1892&gt;0.3,J1892&lt;=1),INDEX(价格表!$B$4:$I$31,M1892,3),IF(AND(J1892&gt;1,J1892&lt;=2.2),INDEX(价格表!$B$4:$I$31,M1892,4),IF(AND(J1892&gt;2.2,J1892&lt;=3.3),INDEX(价格表!$B$4:$I$31,M1892,5),IF(AND(J1892&gt;3.3,J1892&lt;=4),INDEX(价格表!$B$4:$I$31,M1892,6),IF(AND(J1892&gt;4,J1892&lt;=5.5),INDEX(价格表!$B$4:$I$31,M1892,7),IF(J1892&gt;5.5,2.6+INDEX(价格表!$B$4:$I$31,M1892,8)*L1892)))))))</f>
        <v>2.15</v>
      </c>
    </row>
    <row r="1893" spans="1:14">
      <c r="A1893" s="20">
        <v>4310939782167</v>
      </c>
      <c r="B1893" s="18" t="s">
        <v>16</v>
      </c>
      <c r="C1893" s="21">
        <v>20201213</v>
      </c>
      <c r="D1893" s="21">
        <v>610538201209</v>
      </c>
      <c r="E1893" s="21" t="s">
        <v>16</v>
      </c>
      <c r="F1893" s="21">
        <v>20201223</v>
      </c>
      <c r="G1893" s="21" t="s">
        <v>17</v>
      </c>
      <c r="H1893" s="21" t="s">
        <v>27</v>
      </c>
      <c r="I1893" s="21" t="s">
        <v>128</v>
      </c>
      <c r="J1893" s="21">
        <v>1.55</v>
      </c>
      <c r="K1893" s="21" t="s">
        <v>20</v>
      </c>
      <c r="L1893">
        <f t="shared" si="34"/>
        <v>2</v>
      </c>
      <c r="M1893">
        <f>MATCH(H:H,价格表!$B$4:$B$35,0)</f>
        <v>3</v>
      </c>
      <c r="N1893" s="27">
        <f>IF(J1893&lt;=0.3,INDEX(价格表!$B$4:$I$31,M1893,2),IF(AND(J1893&gt;0.3,J1893&lt;=1),INDEX(价格表!$B$4:$I$31,M1893,3),IF(AND(J1893&gt;1,J1893&lt;=2.2),INDEX(价格表!$B$4:$I$31,M1893,4),IF(AND(J1893&gt;2.2,J1893&lt;=3.3),INDEX(价格表!$B$4:$I$31,M1893,5),IF(AND(J1893&gt;3.3,J1893&lt;=4),INDEX(价格表!$B$4:$I$31,M1893,6),IF(AND(J1893&gt;4,J1893&lt;=5.5),INDEX(价格表!$B$4:$I$31,M1893,7),IF(J1893&gt;5.5,2.6+INDEX(价格表!$B$4:$I$31,M1893,8)*L1893)))))))</f>
        <v>2.15</v>
      </c>
    </row>
    <row r="1894" spans="1:14">
      <c r="A1894" s="20">
        <v>4310939783261</v>
      </c>
      <c r="B1894" s="18" t="s">
        <v>16</v>
      </c>
      <c r="C1894" s="21">
        <v>20201213</v>
      </c>
      <c r="D1894" s="21">
        <v>610538201209</v>
      </c>
      <c r="E1894" s="21" t="s">
        <v>16</v>
      </c>
      <c r="F1894" s="21">
        <v>20201223</v>
      </c>
      <c r="G1894" s="21" t="s">
        <v>17</v>
      </c>
      <c r="H1894" s="21" t="s">
        <v>73</v>
      </c>
      <c r="I1894" s="21" t="s">
        <v>131</v>
      </c>
      <c r="J1894" s="21">
        <v>1.42</v>
      </c>
      <c r="K1894" s="21" t="s">
        <v>20</v>
      </c>
      <c r="L1894">
        <f t="shared" si="34"/>
        <v>2</v>
      </c>
      <c r="M1894">
        <f>MATCH(H:H,价格表!$B$4:$B$35,0)</f>
        <v>7</v>
      </c>
      <c r="N1894" s="27">
        <f>IF(J1894&lt;=0.3,INDEX(价格表!$B$4:$I$31,M1894,2),IF(AND(J1894&gt;0.3,J1894&lt;=1),INDEX(价格表!$B$4:$I$31,M1894,3),IF(AND(J1894&gt;1,J1894&lt;=2.2),INDEX(价格表!$B$4:$I$31,M1894,4),IF(AND(J1894&gt;2.2,J1894&lt;=3.3),INDEX(价格表!$B$4:$I$31,M1894,5),IF(AND(J1894&gt;3.3,J1894&lt;=4),INDEX(价格表!$B$4:$I$31,M1894,6),IF(AND(J1894&gt;4,J1894&lt;=5.5),INDEX(价格表!$B$4:$I$31,M1894,7),IF(J1894&gt;5.5,2.6+INDEX(价格表!$B$4:$I$31,M1894,8)*L1894)))))))</f>
        <v>2.15</v>
      </c>
    </row>
    <row r="1895" spans="1:14">
      <c r="A1895" s="20">
        <v>4310939783262</v>
      </c>
      <c r="B1895" s="18" t="s">
        <v>16</v>
      </c>
      <c r="C1895" s="21">
        <v>20201213</v>
      </c>
      <c r="D1895" s="21">
        <v>610538201209</v>
      </c>
      <c r="E1895" s="21" t="s">
        <v>16</v>
      </c>
      <c r="F1895" s="21">
        <v>20201223</v>
      </c>
      <c r="G1895" s="21" t="s">
        <v>17</v>
      </c>
      <c r="H1895" s="21" t="s">
        <v>25</v>
      </c>
      <c r="I1895" s="21" t="s">
        <v>84</v>
      </c>
      <c r="J1895" s="21">
        <v>1.48</v>
      </c>
      <c r="K1895" s="21" t="s">
        <v>20</v>
      </c>
      <c r="L1895">
        <f t="shared" si="34"/>
        <v>2</v>
      </c>
      <c r="M1895">
        <f>MATCH(H:H,价格表!$B$4:$B$35,0)</f>
        <v>25</v>
      </c>
      <c r="N1895" s="27">
        <f>IF(J1895&lt;=0.3,INDEX(价格表!$B$4:$I$31,M1895,2),IF(AND(J1895&gt;0.3,J1895&lt;=1),INDEX(价格表!$B$4:$I$31,M1895,3),IF(AND(J1895&gt;1,J1895&lt;=2.2),INDEX(价格表!$B$4:$I$31,M1895,4),IF(AND(J1895&gt;2.2,J1895&lt;=3.3),INDEX(价格表!$B$4:$I$31,M1895,5),IF(AND(J1895&gt;3.3,J1895&lt;=4),INDEX(价格表!$B$4:$I$31,M1895,6),IF(AND(J1895&gt;4,J1895&lt;=5.5),INDEX(价格表!$B$4:$I$31,M1895,7),IF(J1895&gt;5.5,2.6+INDEX(价格表!$B$4:$I$31,M1895,8)*L1895)))))))</f>
        <v>2.15</v>
      </c>
    </row>
    <row r="1896" spans="1:14">
      <c r="A1896" s="20">
        <v>4310939783263</v>
      </c>
      <c r="B1896" s="18" t="s">
        <v>16</v>
      </c>
      <c r="C1896" s="21">
        <v>20201213</v>
      </c>
      <c r="D1896" s="21">
        <v>610538201209</v>
      </c>
      <c r="E1896" s="21" t="s">
        <v>16</v>
      </c>
      <c r="F1896" s="21">
        <v>20201223</v>
      </c>
      <c r="G1896" s="21" t="s">
        <v>17</v>
      </c>
      <c r="H1896" s="21" t="s">
        <v>21</v>
      </c>
      <c r="I1896" s="21" t="s">
        <v>201</v>
      </c>
      <c r="J1896" s="21">
        <v>1.43</v>
      </c>
      <c r="K1896" s="21" t="s">
        <v>20</v>
      </c>
      <c r="L1896">
        <f t="shared" si="34"/>
        <v>2</v>
      </c>
      <c r="M1896">
        <f>MATCH(H:H,价格表!$B$4:$B$35,0)</f>
        <v>20</v>
      </c>
      <c r="N1896" s="27">
        <f>IF(J1896&lt;=0.3,INDEX(价格表!$B$4:$I$31,M1896,2),IF(AND(J1896&gt;0.3,J1896&lt;=1),INDEX(价格表!$B$4:$I$31,M1896,3),IF(AND(J1896&gt;1,J1896&lt;=2.2),INDEX(价格表!$B$4:$I$31,M1896,4),IF(AND(J1896&gt;2.2,J1896&lt;=3.3),INDEX(价格表!$B$4:$I$31,M1896,5),IF(AND(J1896&gt;3.3,J1896&lt;=4),INDEX(价格表!$B$4:$I$31,M1896,6),IF(AND(J1896&gt;4,J1896&lt;=5.5),INDEX(价格表!$B$4:$I$31,M1896,7),IF(J1896&gt;5.5,2.6+INDEX(价格表!$B$4:$I$31,M1896,8)*L1896)))))))</f>
        <v>2.15</v>
      </c>
    </row>
    <row r="1897" spans="1:14">
      <c r="A1897" s="20">
        <v>4310939783265</v>
      </c>
      <c r="B1897" s="18" t="s">
        <v>16</v>
      </c>
      <c r="C1897" s="21">
        <v>20201213</v>
      </c>
      <c r="D1897" s="21">
        <v>610538201209</v>
      </c>
      <c r="E1897" s="21" t="s">
        <v>16</v>
      </c>
      <c r="F1897" s="21">
        <v>20201223</v>
      </c>
      <c r="G1897" s="21" t="s">
        <v>17</v>
      </c>
      <c r="H1897" s="21" t="s">
        <v>66</v>
      </c>
      <c r="I1897" s="21" t="s">
        <v>147</v>
      </c>
      <c r="J1897" s="21">
        <v>1.42</v>
      </c>
      <c r="K1897" s="21" t="s">
        <v>20</v>
      </c>
      <c r="L1897">
        <f t="shared" si="34"/>
        <v>2</v>
      </c>
      <c r="M1897">
        <f>MATCH(H:H,价格表!$B$4:$B$35,0)</f>
        <v>17</v>
      </c>
      <c r="N1897" s="27">
        <f>IF(J1897&lt;=0.3,INDEX(价格表!$B$4:$I$31,M1897,2),IF(AND(J1897&gt;0.3,J1897&lt;=1),INDEX(价格表!$B$4:$I$31,M1897,3),IF(AND(J1897&gt;1,J1897&lt;=2.2),INDEX(价格表!$B$4:$I$31,M1897,4),IF(AND(J1897&gt;2.2,J1897&lt;=3.3),INDEX(价格表!$B$4:$I$31,M1897,5),IF(AND(J1897&gt;3.3,J1897&lt;=4),INDEX(价格表!$B$4:$I$31,M1897,6),IF(AND(J1897&gt;4,J1897&lt;=5.5),INDEX(价格表!$B$4:$I$31,M1897,7),IF(J1897&gt;5.5,2.6+INDEX(价格表!$B$4:$I$31,M1897,8)*L1897)))))))</f>
        <v>2.15</v>
      </c>
    </row>
    <row r="1898" spans="1:14">
      <c r="A1898" s="20">
        <v>4310939783266</v>
      </c>
      <c r="B1898" s="18" t="s">
        <v>16</v>
      </c>
      <c r="C1898" s="21">
        <v>20201213</v>
      </c>
      <c r="D1898" s="21">
        <v>610538201209</v>
      </c>
      <c r="E1898" s="21" t="s">
        <v>16</v>
      </c>
      <c r="F1898" s="21">
        <v>20201223</v>
      </c>
      <c r="G1898" s="21" t="s">
        <v>17</v>
      </c>
      <c r="H1898" s="21" t="s">
        <v>73</v>
      </c>
      <c r="I1898" s="21" t="s">
        <v>180</v>
      </c>
      <c r="J1898" s="21">
        <v>1.42</v>
      </c>
      <c r="K1898" s="21" t="s">
        <v>20</v>
      </c>
      <c r="L1898">
        <f t="shared" si="34"/>
        <v>2</v>
      </c>
      <c r="M1898">
        <f>MATCH(H:H,价格表!$B$4:$B$35,0)</f>
        <v>7</v>
      </c>
      <c r="N1898" s="27">
        <f>IF(J1898&lt;=0.3,INDEX(价格表!$B$4:$I$31,M1898,2),IF(AND(J1898&gt;0.3,J1898&lt;=1),INDEX(价格表!$B$4:$I$31,M1898,3),IF(AND(J1898&gt;1,J1898&lt;=2.2),INDEX(价格表!$B$4:$I$31,M1898,4),IF(AND(J1898&gt;2.2,J1898&lt;=3.3),INDEX(价格表!$B$4:$I$31,M1898,5),IF(AND(J1898&gt;3.3,J1898&lt;=4),INDEX(价格表!$B$4:$I$31,M1898,6),IF(AND(J1898&gt;4,J1898&lt;=5.5),INDEX(价格表!$B$4:$I$31,M1898,7),IF(J1898&gt;5.5,2.6+INDEX(价格表!$B$4:$I$31,M1898,8)*L1898)))))))</f>
        <v>2.15</v>
      </c>
    </row>
    <row r="1899" spans="1:14">
      <c r="A1899" s="20">
        <v>4310939783268</v>
      </c>
      <c r="B1899" s="18" t="s">
        <v>16</v>
      </c>
      <c r="C1899" s="21">
        <v>20201213</v>
      </c>
      <c r="D1899" s="21">
        <v>610538201209</v>
      </c>
      <c r="E1899" s="21" t="s">
        <v>16</v>
      </c>
      <c r="F1899" s="21">
        <v>20201223</v>
      </c>
      <c r="G1899" s="21" t="s">
        <v>17</v>
      </c>
      <c r="H1899" s="21" t="s">
        <v>43</v>
      </c>
      <c r="I1899" s="21" t="s">
        <v>95</v>
      </c>
      <c r="J1899" s="21">
        <v>1.42</v>
      </c>
      <c r="K1899" s="21" t="s">
        <v>20</v>
      </c>
      <c r="L1899">
        <f t="shared" si="34"/>
        <v>2</v>
      </c>
      <c r="M1899">
        <f>MATCH(H:H,价格表!$B$4:$B$35,0)</f>
        <v>10</v>
      </c>
      <c r="N1899" s="27">
        <f>IF(J1899&lt;=0.3,INDEX(价格表!$B$4:$I$31,M1899,2),IF(AND(J1899&gt;0.3,J1899&lt;=1),INDEX(价格表!$B$4:$I$31,M1899,3),IF(AND(J1899&gt;1,J1899&lt;=2.2),INDEX(价格表!$B$4:$I$31,M1899,4),IF(AND(J1899&gt;2.2,J1899&lt;=3.3),INDEX(价格表!$B$4:$I$31,M1899,5),IF(AND(J1899&gt;3.3,J1899&lt;=4),INDEX(价格表!$B$4:$I$31,M1899,6),IF(AND(J1899&gt;4,J1899&lt;=5.5),INDEX(价格表!$B$4:$I$31,M1899,7),IF(J1899&gt;5.5,2.6+INDEX(价格表!$B$4:$I$31,M1899,8)*L1899)))))))</f>
        <v>2.15</v>
      </c>
    </row>
    <row r="1900" spans="1:14">
      <c r="A1900" s="20">
        <v>4310939783269</v>
      </c>
      <c r="B1900" s="18" t="s">
        <v>16</v>
      </c>
      <c r="C1900" s="21">
        <v>20201213</v>
      </c>
      <c r="D1900" s="21">
        <v>610538201209</v>
      </c>
      <c r="E1900" s="21" t="s">
        <v>16</v>
      </c>
      <c r="F1900" s="21">
        <v>20201223</v>
      </c>
      <c r="G1900" s="21" t="s">
        <v>17</v>
      </c>
      <c r="H1900" s="21" t="s">
        <v>23</v>
      </c>
      <c r="I1900" s="21" t="s">
        <v>32</v>
      </c>
      <c r="J1900" s="21">
        <v>1.42</v>
      </c>
      <c r="K1900" s="21" t="s">
        <v>20</v>
      </c>
      <c r="L1900">
        <f t="shared" si="34"/>
        <v>2</v>
      </c>
      <c r="M1900">
        <f>MATCH(H:H,价格表!$B$4:$B$35,0)</f>
        <v>15</v>
      </c>
      <c r="N1900" s="27">
        <f>IF(J1900&lt;=0.3,INDEX(价格表!$B$4:$I$31,M1900,2),IF(AND(J1900&gt;0.3,J1900&lt;=1),INDEX(价格表!$B$4:$I$31,M1900,3),IF(AND(J1900&gt;1,J1900&lt;=2.2),INDEX(价格表!$B$4:$I$31,M1900,4),IF(AND(J1900&gt;2.2,J1900&lt;=3.3),INDEX(价格表!$B$4:$I$31,M1900,5),IF(AND(J1900&gt;3.3,J1900&lt;=4),INDEX(价格表!$B$4:$I$31,M1900,6),IF(AND(J1900&gt;4,J1900&lt;=5.5),INDEX(价格表!$B$4:$I$31,M1900,7),IF(J1900&gt;5.5,2.6+INDEX(价格表!$B$4:$I$31,M1900,8)*L1900)))))))</f>
        <v>2.15</v>
      </c>
    </row>
    <row r="1901" spans="1:14">
      <c r="A1901" s="20">
        <v>4310939783270</v>
      </c>
      <c r="B1901" s="18" t="s">
        <v>16</v>
      </c>
      <c r="C1901" s="21">
        <v>20201213</v>
      </c>
      <c r="D1901" s="21">
        <v>610538201209</v>
      </c>
      <c r="E1901" s="21" t="s">
        <v>16</v>
      </c>
      <c r="F1901" s="21">
        <v>20201223</v>
      </c>
      <c r="G1901" s="21" t="s">
        <v>17</v>
      </c>
      <c r="H1901" s="21" t="s">
        <v>27</v>
      </c>
      <c r="I1901" s="21" t="s">
        <v>128</v>
      </c>
      <c r="J1901" s="21">
        <v>1.46</v>
      </c>
      <c r="K1901" s="21" t="s">
        <v>20</v>
      </c>
      <c r="L1901">
        <f t="shared" si="34"/>
        <v>2</v>
      </c>
      <c r="M1901">
        <f>MATCH(H:H,价格表!$B$4:$B$35,0)</f>
        <v>3</v>
      </c>
      <c r="N1901" s="27">
        <f>IF(J1901&lt;=0.3,INDEX(价格表!$B$4:$I$31,M1901,2),IF(AND(J1901&gt;0.3,J1901&lt;=1),INDEX(价格表!$B$4:$I$31,M1901,3),IF(AND(J1901&gt;1,J1901&lt;=2.2),INDEX(价格表!$B$4:$I$31,M1901,4),IF(AND(J1901&gt;2.2,J1901&lt;=3.3),INDEX(价格表!$B$4:$I$31,M1901,5),IF(AND(J1901&gt;3.3,J1901&lt;=4),INDEX(价格表!$B$4:$I$31,M1901,6),IF(AND(J1901&gt;4,J1901&lt;=5.5),INDEX(价格表!$B$4:$I$31,M1901,7),IF(J1901&gt;5.5,2.6+INDEX(价格表!$B$4:$I$31,M1901,8)*L1901)))))))</f>
        <v>2.15</v>
      </c>
    </row>
    <row r="1902" spans="1:14">
      <c r="A1902" s="20">
        <v>4310939784336</v>
      </c>
      <c r="B1902" s="18" t="s">
        <v>16</v>
      </c>
      <c r="C1902" s="21">
        <v>20201213</v>
      </c>
      <c r="D1902" s="21">
        <v>610538201209</v>
      </c>
      <c r="E1902" s="21" t="s">
        <v>16</v>
      </c>
      <c r="F1902" s="21">
        <v>20201223</v>
      </c>
      <c r="G1902" s="21" t="s">
        <v>17</v>
      </c>
      <c r="H1902" s="21" t="s">
        <v>30</v>
      </c>
      <c r="I1902" s="21" t="s">
        <v>157</v>
      </c>
      <c r="J1902" s="21">
        <v>1.42</v>
      </c>
      <c r="K1902" s="21" t="s">
        <v>20</v>
      </c>
      <c r="L1902">
        <f t="shared" si="34"/>
        <v>2</v>
      </c>
      <c r="M1902">
        <f>MATCH(H:H,价格表!$B$4:$B$35,0)</f>
        <v>16</v>
      </c>
      <c r="N1902" s="27">
        <f>IF(J1902&lt;=0.3,INDEX(价格表!$B$4:$I$31,M1902,2),IF(AND(J1902&gt;0.3,J1902&lt;=1),INDEX(价格表!$B$4:$I$31,M1902,3),IF(AND(J1902&gt;1,J1902&lt;=2.2),INDEX(价格表!$B$4:$I$31,M1902,4),IF(AND(J1902&gt;2.2,J1902&lt;=3.3),INDEX(价格表!$B$4:$I$31,M1902,5),IF(AND(J1902&gt;3.3,J1902&lt;=4),INDEX(价格表!$B$4:$I$31,M1902,6),IF(AND(J1902&gt;4,J1902&lt;=5.5),INDEX(价格表!$B$4:$I$31,M1902,7),IF(J1902&gt;5.5,2.6+INDEX(价格表!$B$4:$I$31,M1902,8)*L1902)))))))</f>
        <v>2.15</v>
      </c>
    </row>
    <row r="1903" spans="1:14">
      <c r="A1903" s="20">
        <v>4310939784337</v>
      </c>
      <c r="B1903" s="18" t="s">
        <v>16</v>
      </c>
      <c r="C1903" s="21">
        <v>20201213</v>
      </c>
      <c r="D1903" s="21">
        <v>610538201209</v>
      </c>
      <c r="E1903" s="21" t="s">
        <v>16</v>
      </c>
      <c r="F1903" s="21">
        <v>20201223</v>
      </c>
      <c r="G1903" s="21" t="s">
        <v>17</v>
      </c>
      <c r="H1903" s="21" t="s">
        <v>75</v>
      </c>
      <c r="I1903" s="21" t="s">
        <v>111</v>
      </c>
      <c r="J1903" s="21">
        <v>1.44</v>
      </c>
      <c r="K1903" s="21" t="s">
        <v>20</v>
      </c>
      <c r="L1903">
        <f t="shared" si="34"/>
        <v>2</v>
      </c>
      <c r="M1903">
        <f>MATCH(H:H,价格表!$B$4:$B$35,0)</f>
        <v>24</v>
      </c>
      <c r="N1903" s="27">
        <f>IF(J1903&lt;=0.3,INDEX(价格表!$B$4:$I$31,M1903,2),IF(AND(J1903&gt;0.3,J1903&lt;=1),INDEX(价格表!$B$4:$I$31,M1903,3),IF(AND(J1903&gt;1,J1903&lt;=2.2),INDEX(价格表!$B$4:$I$31,M1903,4),IF(AND(J1903&gt;2.2,J1903&lt;=3.3),INDEX(价格表!$B$4:$I$31,M1903,5),IF(AND(J1903&gt;3.3,J1903&lt;=4),INDEX(价格表!$B$4:$I$31,M1903,6),IF(AND(J1903&gt;4,J1903&lt;=5.5),INDEX(价格表!$B$4:$I$31,M1903,7),IF(J1903&gt;5.5,2.6+INDEX(价格表!$B$4:$I$31,M1903,8)*L1903)))))))</f>
        <v>2.15</v>
      </c>
    </row>
    <row r="1904" spans="1:14">
      <c r="A1904" s="20">
        <v>4310939784338</v>
      </c>
      <c r="B1904" s="18" t="s">
        <v>16</v>
      </c>
      <c r="C1904" s="21">
        <v>20201213</v>
      </c>
      <c r="D1904" s="21">
        <v>610538201209</v>
      </c>
      <c r="E1904" s="21" t="s">
        <v>16</v>
      </c>
      <c r="F1904" s="21">
        <v>20201223</v>
      </c>
      <c r="G1904" s="21" t="s">
        <v>17</v>
      </c>
      <c r="H1904" s="21" t="s">
        <v>73</v>
      </c>
      <c r="I1904" s="21" t="s">
        <v>184</v>
      </c>
      <c r="J1904" s="21">
        <v>1.42</v>
      </c>
      <c r="K1904" s="21" t="s">
        <v>20</v>
      </c>
      <c r="L1904">
        <f t="shared" si="34"/>
        <v>2</v>
      </c>
      <c r="M1904">
        <f>MATCH(H:H,价格表!$B$4:$B$35,0)</f>
        <v>7</v>
      </c>
      <c r="N1904" s="27">
        <f>IF(J1904&lt;=0.3,INDEX(价格表!$B$4:$I$31,M1904,2),IF(AND(J1904&gt;0.3,J1904&lt;=1),INDEX(价格表!$B$4:$I$31,M1904,3),IF(AND(J1904&gt;1,J1904&lt;=2.2),INDEX(价格表!$B$4:$I$31,M1904,4),IF(AND(J1904&gt;2.2,J1904&lt;=3.3),INDEX(价格表!$B$4:$I$31,M1904,5),IF(AND(J1904&gt;3.3,J1904&lt;=4),INDEX(价格表!$B$4:$I$31,M1904,6),IF(AND(J1904&gt;4,J1904&lt;=5.5),INDEX(价格表!$B$4:$I$31,M1904,7),IF(J1904&gt;5.5,2.6+INDEX(价格表!$B$4:$I$31,M1904,8)*L1904)))))))</f>
        <v>2.15</v>
      </c>
    </row>
    <row r="1905" spans="1:14">
      <c r="A1905" s="20">
        <v>4310939784339</v>
      </c>
      <c r="B1905" s="18" t="s">
        <v>16</v>
      </c>
      <c r="C1905" s="21">
        <v>20201213</v>
      </c>
      <c r="D1905" s="21">
        <v>610538201209</v>
      </c>
      <c r="E1905" s="21" t="s">
        <v>16</v>
      </c>
      <c r="F1905" s="21">
        <v>20201223</v>
      </c>
      <c r="G1905" s="21" t="s">
        <v>17</v>
      </c>
      <c r="H1905" s="21" t="s">
        <v>73</v>
      </c>
      <c r="I1905" s="21" t="s">
        <v>74</v>
      </c>
      <c r="J1905" s="21">
        <v>1.44</v>
      </c>
      <c r="K1905" s="21" t="s">
        <v>20</v>
      </c>
      <c r="L1905">
        <f t="shared" si="34"/>
        <v>2</v>
      </c>
      <c r="M1905">
        <f>MATCH(H:H,价格表!$B$4:$B$35,0)</f>
        <v>7</v>
      </c>
      <c r="N1905" s="27">
        <f>IF(J1905&lt;=0.3,INDEX(价格表!$B$4:$I$31,M1905,2),IF(AND(J1905&gt;0.3,J1905&lt;=1),INDEX(价格表!$B$4:$I$31,M1905,3),IF(AND(J1905&gt;1,J1905&lt;=2.2),INDEX(价格表!$B$4:$I$31,M1905,4),IF(AND(J1905&gt;2.2,J1905&lt;=3.3),INDEX(价格表!$B$4:$I$31,M1905,5),IF(AND(J1905&gt;3.3,J1905&lt;=4),INDEX(价格表!$B$4:$I$31,M1905,6),IF(AND(J1905&gt;4,J1905&lt;=5.5),INDEX(价格表!$B$4:$I$31,M1905,7),IF(J1905&gt;5.5,2.6+INDEX(价格表!$B$4:$I$31,M1905,8)*L1905)))))))</f>
        <v>2.15</v>
      </c>
    </row>
    <row r="1906" spans="1:14">
      <c r="A1906" s="20">
        <v>4310939784342</v>
      </c>
      <c r="B1906" s="18" t="s">
        <v>16</v>
      </c>
      <c r="C1906" s="21">
        <v>20201213</v>
      </c>
      <c r="D1906" s="21">
        <v>610538201209</v>
      </c>
      <c r="E1906" s="21" t="s">
        <v>16</v>
      </c>
      <c r="F1906" s="21">
        <v>20201223</v>
      </c>
      <c r="G1906" s="21" t="s">
        <v>17</v>
      </c>
      <c r="H1906" s="21" t="s">
        <v>73</v>
      </c>
      <c r="I1906" s="21" t="s">
        <v>215</v>
      </c>
      <c r="J1906" s="21">
        <v>1.5</v>
      </c>
      <c r="K1906" s="21" t="s">
        <v>20</v>
      </c>
      <c r="L1906">
        <f t="shared" si="34"/>
        <v>2</v>
      </c>
      <c r="M1906">
        <f>MATCH(H:H,价格表!$B$4:$B$35,0)</f>
        <v>7</v>
      </c>
      <c r="N1906" s="27">
        <f>IF(J1906&lt;=0.3,INDEX(价格表!$B$4:$I$31,M1906,2),IF(AND(J1906&gt;0.3,J1906&lt;=1),INDEX(价格表!$B$4:$I$31,M1906,3),IF(AND(J1906&gt;1,J1906&lt;=2.2),INDEX(价格表!$B$4:$I$31,M1906,4),IF(AND(J1906&gt;2.2,J1906&lt;=3.3),INDEX(价格表!$B$4:$I$31,M1906,5),IF(AND(J1906&gt;3.3,J1906&lt;=4),INDEX(价格表!$B$4:$I$31,M1906,6),IF(AND(J1906&gt;4,J1906&lt;=5.5),INDEX(价格表!$B$4:$I$31,M1906,7),IF(J1906&gt;5.5,2.6+INDEX(价格表!$B$4:$I$31,M1906,8)*L1906)))))))</f>
        <v>2.15</v>
      </c>
    </row>
    <row r="1907" spans="1:14">
      <c r="A1907" s="20">
        <v>4310939784343</v>
      </c>
      <c r="B1907" s="18" t="s">
        <v>16</v>
      </c>
      <c r="C1907" s="21">
        <v>20201213</v>
      </c>
      <c r="D1907" s="21">
        <v>610538201209</v>
      </c>
      <c r="E1907" s="21" t="s">
        <v>16</v>
      </c>
      <c r="F1907" s="21">
        <v>20201223</v>
      </c>
      <c r="G1907" s="21" t="s">
        <v>17</v>
      </c>
      <c r="H1907" s="21" t="s">
        <v>21</v>
      </c>
      <c r="I1907" s="21" t="s">
        <v>109</v>
      </c>
      <c r="J1907" s="21">
        <v>1.5</v>
      </c>
      <c r="K1907" s="21" t="s">
        <v>20</v>
      </c>
      <c r="L1907">
        <f t="shared" si="34"/>
        <v>2</v>
      </c>
      <c r="M1907">
        <f>MATCH(H:H,价格表!$B$4:$B$35,0)</f>
        <v>20</v>
      </c>
      <c r="N1907" s="27">
        <f>IF(J1907&lt;=0.3,INDEX(价格表!$B$4:$I$31,M1907,2),IF(AND(J1907&gt;0.3,J1907&lt;=1),INDEX(价格表!$B$4:$I$31,M1907,3),IF(AND(J1907&gt;1,J1907&lt;=2.2),INDEX(价格表!$B$4:$I$31,M1907,4),IF(AND(J1907&gt;2.2,J1907&lt;=3.3),INDEX(价格表!$B$4:$I$31,M1907,5),IF(AND(J1907&gt;3.3,J1907&lt;=4),INDEX(价格表!$B$4:$I$31,M1907,6),IF(AND(J1907&gt;4,J1907&lt;=5.5),INDEX(价格表!$B$4:$I$31,M1907,7),IF(J1907&gt;5.5,2.6+INDEX(价格表!$B$4:$I$31,M1907,8)*L1907)))))))</f>
        <v>2.15</v>
      </c>
    </row>
    <row r="1908" spans="1:14">
      <c r="A1908" s="20">
        <v>4310939784344</v>
      </c>
      <c r="B1908" s="18" t="s">
        <v>16</v>
      </c>
      <c r="C1908" s="21">
        <v>20201213</v>
      </c>
      <c r="D1908" s="21">
        <v>610538201209</v>
      </c>
      <c r="E1908" s="21" t="s">
        <v>16</v>
      </c>
      <c r="F1908" s="21">
        <v>20201223</v>
      </c>
      <c r="G1908" s="21" t="s">
        <v>17</v>
      </c>
      <c r="H1908" s="21" t="s">
        <v>23</v>
      </c>
      <c r="I1908" s="21" t="s">
        <v>258</v>
      </c>
      <c r="J1908" s="21">
        <v>1.44</v>
      </c>
      <c r="K1908" s="21" t="s">
        <v>20</v>
      </c>
      <c r="L1908">
        <f t="shared" si="34"/>
        <v>2</v>
      </c>
      <c r="M1908">
        <f>MATCH(H:H,价格表!$B$4:$B$35,0)</f>
        <v>15</v>
      </c>
      <c r="N1908" s="27">
        <f>IF(J1908&lt;=0.3,INDEX(价格表!$B$4:$I$31,M1908,2),IF(AND(J1908&gt;0.3,J1908&lt;=1),INDEX(价格表!$B$4:$I$31,M1908,3),IF(AND(J1908&gt;1,J1908&lt;=2.2),INDEX(价格表!$B$4:$I$31,M1908,4),IF(AND(J1908&gt;2.2,J1908&lt;=3.3),INDEX(价格表!$B$4:$I$31,M1908,5),IF(AND(J1908&gt;3.3,J1908&lt;=4),INDEX(价格表!$B$4:$I$31,M1908,6),IF(AND(J1908&gt;4,J1908&lt;=5.5),INDEX(价格表!$B$4:$I$31,M1908,7),IF(J1908&gt;5.5,2.6+INDEX(价格表!$B$4:$I$31,M1908,8)*L1908)))))))</f>
        <v>2.15</v>
      </c>
    </row>
    <row r="1909" spans="1:14">
      <c r="A1909" s="20">
        <v>4310939784356</v>
      </c>
      <c r="B1909" s="18" t="s">
        <v>16</v>
      </c>
      <c r="C1909" s="21">
        <v>20201213</v>
      </c>
      <c r="D1909" s="21">
        <v>610538201209</v>
      </c>
      <c r="E1909" s="21" t="s">
        <v>16</v>
      </c>
      <c r="F1909" s="21">
        <v>20201223</v>
      </c>
      <c r="G1909" s="21" t="s">
        <v>17</v>
      </c>
      <c r="H1909" s="21" t="s">
        <v>18</v>
      </c>
      <c r="I1909" s="21" t="s">
        <v>53</v>
      </c>
      <c r="J1909" s="21">
        <v>1.42</v>
      </c>
      <c r="K1909" s="21" t="s">
        <v>20</v>
      </c>
      <c r="L1909">
        <f t="shared" si="34"/>
        <v>2</v>
      </c>
      <c r="M1909">
        <f>MATCH(H:H,价格表!$B$4:$B$35,0)</f>
        <v>1</v>
      </c>
      <c r="N1909" s="27">
        <f>IF(J1909&lt;=0.3,INDEX(价格表!$B$4:$I$31,M1909,2),IF(AND(J1909&gt;0.3,J1909&lt;=1),INDEX(价格表!$B$4:$I$31,M1909,3),IF(AND(J1909&gt;1,J1909&lt;=2.2),INDEX(价格表!$B$4:$I$31,M1909,4),IF(AND(J1909&gt;2.2,J1909&lt;=3.3),INDEX(价格表!$B$4:$I$31,M1909,5),IF(AND(J1909&gt;3.3,J1909&lt;=4),INDEX(价格表!$B$4:$I$31,M1909,6),IF(AND(J1909&gt;4,J1909&lt;=5.5),INDEX(价格表!$B$4:$I$31,M1909,7),IF(J1909&gt;5.5,2.6+INDEX(价格表!$B$4:$I$31,M1909,8)*L1909)))))))</f>
        <v>2.15</v>
      </c>
    </row>
    <row r="1910" spans="1:14">
      <c r="A1910" s="20">
        <v>4310939784358</v>
      </c>
      <c r="B1910" s="18" t="s">
        <v>16</v>
      </c>
      <c r="C1910" s="21">
        <v>20201213</v>
      </c>
      <c r="D1910" s="21">
        <v>610538201209</v>
      </c>
      <c r="E1910" s="21" t="s">
        <v>16</v>
      </c>
      <c r="F1910" s="21">
        <v>20201223</v>
      </c>
      <c r="G1910" s="21" t="s">
        <v>17</v>
      </c>
      <c r="H1910" s="21" t="s">
        <v>43</v>
      </c>
      <c r="I1910" s="21" t="s">
        <v>217</v>
      </c>
      <c r="J1910" s="21">
        <v>1.45</v>
      </c>
      <c r="K1910" s="21" t="s">
        <v>20</v>
      </c>
      <c r="L1910">
        <f t="shared" si="34"/>
        <v>2</v>
      </c>
      <c r="M1910">
        <f>MATCH(H:H,价格表!$B$4:$B$35,0)</f>
        <v>10</v>
      </c>
      <c r="N1910" s="27">
        <f>IF(J1910&lt;=0.3,INDEX(价格表!$B$4:$I$31,M1910,2),IF(AND(J1910&gt;0.3,J1910&lt;=1),INDEX(价格表!$B$4:$I$31,M1910,3),IF(AND(J1910&gt;1,J1910&lt;=2.2),INDEX(价格表!$B$4:$I$31,M1910,4),IF(AND(J1910&gt;2.2,J1910&lt;=3.3),INDEX(价格表!$B$4:$I$31,M1910,5),IF(AND(J1910&gt;3.3,J1910&lt;=4),INDEX(价格表!$B$4:$I$31,M1910,6),IF(AND(J1910&gt;4,J1910&lt;=5.5),INDEX(价格表!$B$4:$I$31,M1910,7),IF(J1910&gt;5.5,2.6+INDEX(价格表!$B$4:$I$31,M1910,8)*L1910)))))))</f>
        <v>2.15</v>
      </c>
    </row>
    <row r="1911" spans="1:14">
      <c r="A1911" s="20">
        <v>4310939784359</v>
      </c>
      <c r="B1911" s="18" t="s">
        <v>16</v>
      </c>
      <c r="C1911" s="21">
        <v>20201213</v>
      </c>
      <c r="D1911" s="21">
        <v>610538201209</v>
      </c>
      <c r="E1911" s="21" t="s">
        <v>16</v>
      </c>
      <c r="F1911" s="21">
        <v>20201223</v>
      </c>
      <c r="G1911" s="21" t="s">
        <v>17</v>
      </c>
      <c r="H1911" s="21" t="s">
        <v>73</v>
      </c>
      <c r="I1911" s="21" t="s">
        <v>138</v>
      </c>
      <c r="J1911" s="21">
        <v>1.45</v>
      </c>
      <c r="K1911" s="21" t="s">
        <v>20</v>
      </c>
      <c r="L1911">
        <f t="shared" si="34"/>
        <v>2</v>
      </c>
      <c r="M1911">
        <f>MATCH(H:H,价格表!$B$4:$B$35,0)</f>
        <v>7</v>
      </c>
      <c r="N1911" s="27">
        <f>IF(J1911&lt;=0.3,INDEX(价格表!$B$4:$I$31,M1911,2),IF(AND(J1911&gt;0.3,J1911&lt;=1),INDEX(价格表!$B$4:$I$31,M1911,3),IF(AND(J1911&gt;1,J1911&lt;=2.2),INDEX(价格表!$B$4:$I$31,M1911,4),IF(AND(J1911&gt;2.2,J1911&lt;=3.3),INDEX(价格表!$B$4:$I$31,M1911,5),IF(AND(J1911&gt;3.3,J1911&lt;=4),INDEX(价格表!$B$4:$I$31,M1911,6),IF(AND(J1911&gt;4,J1911&lt;=5.5),INDEX(价格表!$B$4:$I$31,M1911,7),IF(J1911&gt;5.5,2.6+INDEX(价格表!$B$4:$I$31,M1911,8)*L1911)))))))</f>
        <v>2.15</v>
      </c>
    </row>
    <row r="1912" spans="1:14">
      <c r="A1912" s="20">
        <v>4310939784360</v>
      </c>
      <c r="B1912" s="18" t="s">
        <v>16</v>
      </c>
      <c r="C1912" s="21">
        <v>20201213</v>
      </c>
      <c r="D1912" s="21">
        <v>610538201209</v>
      </c>
      <c r="E1912" s="21" t="s">
        <v>16</v>
      </c>
      <c r="F1912" s="21">
        <v>20201223</v>
      </c>
      <c r="G1912" s="21" t="s">
        <v>17</v>
      </c>
      <c r="H1912" s="21" t="s">
        <v>23</v>
      </c>
      <c r="I1912" s="21" t="s">
        <v>225</v>
      </c>
      <c r="J1912" s="21">
        <v>1.42</v>
      </c>
      <c r="K1912" s="21" t="s">
        <v>20</v>
      </c>
      <c r="L1912">
        <f t="shared" si="34"/>
        <v>2</v>
      </c>
      <c r="M1912">
        <f>MATCH(H:H,价格表!$B$4:$B$35,0)</f>
        <v>15</v>
      </c>
      <c r="N1912" s="27">
        <f>IF(J1912&lt;=0.3,INDEX(价格表!$B$4:$I$31,M1912,2),IF(AND(J1912&gt;0.3,J1912&lt;=1),INDEX(价格表!$B$4:$I$31,M1912,3),IF(AND(J1912&gt;1,J1912&lt;=2.2),INDEX(价格表!$B$4:$I$31,M1912,4),IF(AND(J1912&gt;2.2,J1912&lt;=3.3),INDEX(价格表!$B$4:$I$31,M1912,5),IF(AND(J1912&gt;3.3,J1912&lt;=4),INDEX(价格表!$B$4:$I$31,M1912,6),IF(AND(J1912&gt;4,J1912&lt;=5.5),INDEX(价格表!$B$4:$I$31,M1912,7),IF(J1912&gt;5.5,2.6+INDEX(价格表!$B$4:$I$31,M1912,8)*L1912)))))))</f>
        <v>2.15</v>
      </c>
    </row>
    <row r="1913" spans="1:14">
      <c r="A1913" s="20">
        <v>4310939784361</v>
      </c>
      <c r="B1913" s="18" t="s">
        <v>16</v>
      </c>
      <c r="C1913" s="21">
        <v>20201213</v>
      </c>
      <c r="D1913" s="21">
        <v>610538201209</v>
      </c>
      <c r="E1913" s="21" t="s">
        <v>16</v>
      </c>
      <c r="F1913" s="21">
        <v>20201223</v>
      </c>
      <c r="G1913" s="21" t="s">
        <v>17</v>
      </c>
      <c r="H1913" s="21" t="s">
        <v>30</v>
      </c>
      <c r="I1913" s="21" t="s">
        <v>269</v>
      </c>
      <c r="J1913" s="21">
        <v>1.66</v>
      </c>
      <c r="K1913" s="21" t="s">
        <v>20</v>
      </c>
      <c r="L1913">
        <f t="shared" si="34"/>
        <v>2</v>
      </c>
      <c r="M1913">
        <f>MATCH(H:H,价格表!$B$4:$B$35,0)</f>
        <v>16</v>
      </c>
      <c r="N1913" s="27">
        <f>IF(J1913&lt;=0.3,INDEX(价格表!$B$4:$I$31,M1913,2),IF(AND(J1913&gt;0.3,J1913&lt;=1),INDEX(价格表!$B$4:$I$31,M1913,3),IF(AND(J1913&gt;1,J1913&lt;=2.2),INDEX(价格表!$B$4:$I$31,M1913,4),IF(AND(J1913&gt;2.2,J1913&lt;=3.3),INDEX(价格表!$B$4:$I$31,M1913,5),IF(AND(J1913&gt;3.3,J1913&lt;=4),INDEX(价格表!$B$4:$I$31,M1913,6),IF(AND(J1913&gt;4,J1913&lt;=5.5),INDEX(价格表!$B$4:$I$31,M1913,7),IF(J1913&gt;5.5,2.6+INDEX(价格表!$B$4:$I$31,M1913,8)*L1913)))))))</f>
        <v>2.15</v>
      </c>
    </row>
    <row r="1914" spans="1:14">
      <c r="A1914" s="20">
        <v>4310939784362</v>
      </c>
      <c r="B1914" s="18" t="s">
        <v>16</v>
      </c>
      <c r="C1914" s="21">
        <v>20201213</v>
      </c>
      <c r="D1914" s="21">
        <v>610538201209</v>
      </c>
      <c r="E1914" s="21" t="s">
        <v>16</v>
      </c>
      <c r="F1914" s="21">
        <v>20201223</v>
      </c>
      <c r="G1914" s="21" t="s">
        <v>17</v>
      </c>
      <c r="H1914" s="21" t="s">
        <v>18</v>
      </c>
      <c r="I1914" s="21" t="s">
        <v>53</v>
      </c>
      <c r="J1914" s="21">
        <v>1.44</v>
      </c>
      <c r="K1914" s="21" t="s">
        <v>20</v>
      </c>
      <c r="L1914">
        <f t="shared" si="34"/>
        <v>2</v>
      </c>
      <c r="M1914">
        <f>MATCH(H:H,价格表!$B$4:$B$35,0)</f>
        <v>1</v>
      </c>
      <c r="N1914" s="27">
        <f>IF(J1914&lt;=0.3,INDEX(价格表!$B$4:$I$31,M1914,2),IF(AND(J1914&gt;0.3,J1914&lt;=1),INDEX(价格表!$B$4:$I$31,M1914,3),IF(AND(J1914&gt;1,J1914&lt;=2.2),INDEX(价格表!$B$4:$I$31,M1914,4),IF(AND(J1914&gt;2.2,J1914&lt;=3.3),INDEX(价格表!$B$4:$I$31,M1914,5),IF(AND(J1914&gt;3.3,J1914&lt;=4),INDEX(价格表!$B$4:$I$31,M1914,6),IF(AND(J1914&gt;4,J1914&lt;=5.5),INDEX(价格表!$B$4:$I$31,M1914,7),IF(J1914&gt;5.5,2.6+INDEX(价格表!$B$4:$I$31,M1914,8)*L1914)))))))</f>
        <v>2.15</v>
      </c>
    </row>
    <row r="1915" spans="1:14">
      <c r="A1915" s="20">
        <v>4310939784363</v>
      </c>
      <c r="B1915" s="18" t="s">
        <v>16</v>
      </c>
      <c r="C1915" s="21">
        <v>20201213</v>
      </c>
      <c r="D1915" s="21">
        <v>610538201209</v>
      </c>
      <c r="E1915" s="21" t="s">
        <v>16</v>
      </c>
      <c r="F1915" s="21">
        <v>20201223</v>
      </c>
      <c r="G1915" s="21" t="s">
        <v>17</v>
      </c>
      <c r="H1915" s="21" t="s">
        <v>23</v>
      </c>
      <c r="I1915" s="21" t="s">
        <v>24</v>
      </c>
      <c r="J1915" s="21">
        <v>1.42</v>
      </c>
      <c r="K1915" s="21" t="s">
        <v>20</v>
      </c>
      <c r="L1915">
        <f t="shared" si="34"/>
        <v>2</v>
      </c>
      <c r="M1915">
        <f>MATCH(H:H,价格表!$B$4:$B$35,0)</f>
        <v>15</v>
      </c>
      <c r="N1915" s="27">
        <f>IF(J1915&lt;=0.3,INDEX(价格表!$B$4:$I$31,M1915,2),IF(AND(J1915&gt;0.3,J1915&lt;=1),INDEX(价格表!$B$4:$I$31,M1915,3),IF(AND(J1915&gt;1,J1915&lt;=2.2),INDEX(价格表!$B$4:$I$31,M1915,4),IF(AND(J1915&gt;2.2,J1915&lt;=3.3),INDEX(价格表!$B$4:$I$31,M1915,5),IF(AND(J1915&gt;3.3,J1915&lt;=4),INDEX(价格表!$B$4:$I$31,M1915,6),IF(AND(J1915&gt;4,J1915&lt;=5.5),INDEX(价格表!$B$4:$I$31,M1915,7),IF(J1915&gt;5.5,2.6+INDEX(价格表!$B$4:$I$31,M1915,8)*L1915)))))))</f>
        <v>2.15</v>
      </c>
    </row>
    <row r="1916" spans="1:14">
      <c r="A1916" s="20">
        <v>4310939784364</v>
      </c>
      <c r="B1916" s="18" t="s">
        <v>16</v>
      </c>
      <c r="C1916" s="21">
        <v>20201213</v>
      </c>
      <c r="D1916" s="21">
        <v>610538201209</v>
      </c>
      <c r="E1916" s="21" t="s">
        <v>16</v>
      </c>
      <c r="F1916" s="21">
        <v>20201223</v>
      </c>
      <c r="G1916" s="21" t="s">
        <v>17</v>
      </c>
      <c r="H1916" s="21" t="s">
        <v>27</v>
      </c>
      <c r="I1916" s="21" t="s">
        <v>348</v>
      </c>
      <c r="J1916" s="21">
        <v>1.42</v>
      </c>
      <c r="K1916" s="21" t="s">
        <v>20</v>
      </c>
      <c r="L1916">
        <f t="shared" si="34"/>
        <v>2</v>
      </c>
      <c r="M1916">
        <f>MATCH(H:H,价格表!$B$4:$B$35,0)</f>
        <v>3</v>
      </c>
      <c r="N1916" s="27">
        <f>IF(J1916&lt;=0.3,INDEX(价格表!$B$4:$I$31,M1916,2),IF(AND(J1916&gt;0.3,J1916&lt;=1),INDEX(价格表!$B$4:$I$31,M1916,3),IF(AND(J1916&gt;1,J1916&lt;=2.2),INDEX(价格表!$B$4:$I$31,M1916,4),IF(AND(J1916&gt;2.2,J1916&lt;=3.3),INDEX(价格表!$B$4:$I$31,M1916,5),IF(AND(J1916&gt;3.3,J1916&lt;=4),INDEX(价格表!$B$4:$I$31,M1916,6),IF(AND(J1916&gt;4,J1916&lt;=5.5),INDEX(价格表!$B$4:$I$31,M1916,7),IF(J1916&gt;5.5,2.6+INDEX(价格表!$B$4:$I$31,M1916,8)*L1916)))))))</f>
        <v>2.15</v>
      </c>
    </row>
    <row r="1917" spans="1:14">
      <c r="A1917" s="20">
        <v>4310939784365</v>
      </c>
      <c r="B1917" s="18" t="s">
        <v>16</v>
      </c>
      <c r="C1917" s="21">
        <v>20201213</v>
      </c>
      <c r="D1917" s="21">
        <v>610538201209</v>
      </c>
      <c r="E1917" s="21" t="s">
        <v>16</v>
      </c>
      <c r="F1917" s="21">
        <v>20201223</v>
      </c>
      <c r="G1917" s="21" t="s">
        <v>17</v>
      </c>
      <c r="H1917" s="21" t="s">
        <v>25</v>
      </c>
      <c r="I1917" s="21" t="s">
        <v>26</v>
      </c>
      <c r="J1917" s="21">
        <v>1.49</v>
      </c>
      <c r="K1917" s="21" t="s">
        <v>20</v>
      </c>
      <c r="L1917">
        <f t="shared" si="34"/>
        <v>2</v>
      </c>
      <c r="M1917">
        <f>MATCH(H:H,价格表!$B$4:$B$35,0)</f>
        <v>25</v>
      </c>
      <c r="N1917" s="27">
        <f>IF(J1917&lt;=0.3,INDEX(价格表!$B$4:$I$31,M1917,2),IF(AND(J1917&gt;0.3,J1917&lt;=1),INDEX(价格表!$B$4:$I$31,M1917,3),IF(AND(J1917&gt;1,J1917&lt;=2.2),INDEX(价格表!$B$4:$I$31,M1917,4),IF(AND(J1917&gt;2.2,J1917&lt;=3.3),INDEX(价格表!$B$4:$I$31,M1917,5),IF(AND(J1917&gt;3.3,J1917&lt;=4),INDEX(价格表!$B$4:$I$31,M1917,6),IF(AND(J1917&gt;4,J1917&lt;=5.5),INDEX(价格表!$B$4:$I$31,M1917,7),IF(J1917&gt;5.5,2.6+INDEX(价格表!$B$4:$I$31,M1917,8)*L1917)))))))</f>
        <v>2.15</v>
      </c>
    </row>
    <row r="1918" spans="1:14">
      <c r="A1918" s="20">
        <v>4310939784851</v>
      </c>
      <c r="B1918" s="18" t="s">
        <v>16</v>
      </c>
      <c r="C1918" s="21">
        <v>20201213</v>
      </c>
      <c r="D1918" s="21">
        <v>610538201209</v>
      </c>
      <c r="E1918" s="21" t="s">
        <v>16</v>
      </c>
      <c r="F1918" s="21">
        <v>20201223</v>
      </c>
      <c r="G1918" s="21" t="s">
        <v>17</v>
      </c>
      <c r="H1918" s="21" t="s">
        <v>23</v>
      </c>
      <c r="I1918" s="21" t="s">
        <v>115</v>
      </c>
      <c r="J1918" s="21">
        <v>1.42</v>
      </c>
      <c r="K1918" s="21" t="s">
        <v>20</v>
      </c>
      <c r="L1918">
        <f t="shared" si="34"/>
        <v>2</v>
      </c>
      <c r="M1918">
        <f>MATCH(H:H,价格表!$B$4:$B$35,0)</f>
        <v>15</v>
      </c>
      <c r="N1918" s="27">
        <f>IF(J1918&lt;=0.3,INDEX(价格表!$B$4:$I$31,M1918,2),IF(AND(J1918&gt;0.3,J1918&lt;=1),INDEX(价格表!$B$4:$I$31,M1918,3),IF(AND(J1918&gt;1,J1918&lt;=2.2),INDEX(价格表!$B$4:$I$31,M1918,4),IF(AND(J1918&gt;2.2,J1918&lt;=3.3),INDEX(价格表!$B$4:$I$31,M1918,5),IF(AND(J1918&gt;3.3,J1918&lt;=4),INDEX(价格表!$B$4:$I$31,M1918,6),IF(AND(J1918&gt;4,J1918&lt;=5.5),INDEX(价格表!$B$4:$I$31,M1918,7),IF(J1918&gt;5.5,2.6+INDEX(价格表!$B$4:$I$31,M1918,8)*L1918)))))))</f>
        <v>2.15</v>
      </c>
    </row>
    <row r="1919" spans="1:14">
      <c r="A1919" s="20">
        <v>4310939784915</v>
      </c>
      <c r="B1919" s="18" t="s">
        <v>16</v>
      </c>
      <c r="C1919" s="21">
        <v>20201213</v>
      </c>
      <c r="D1919" s="21">
        <v>610538201209</v>
      </c>
      <c r="E1919" s="21" t="s">
        <v>16</v>
      </c>
      <c r="F1919" s="21">
        <v>20201223</v>
      </c>
      <c r="G1919" s="21" t="s">
        <v>17</v>
      </c>
      <c r="H1919" s="21" t="s">
        <v>73</v>
      </c>
      <c r="I1919" s="21" t="s">
        <v>207</v>
      </c>
      <c r="J1919" s="21">
        <v>1.49</v>
      </c>
      <c r="K1919" s="21" t="s">
        <v>20</v>
      </c>
      <c r="L1919">
        <f t="shared" si="34"/>
        <v>2</v>
      </c>
      <c r="M1919">
        <f>MATCH(H:H,价格表!$B$4:$B$35,0)</f>
        <v>7</v>
      </c>
      <c r="N1919" s="27">
        <f>IF(J1919&lt;=0.3,INDEX(价格表!$B$4:$I$31,M1919,2),IF(AND(J1919&gt;0.3,J1919&lt;=1),INDEX(价格表!$B$4:$I$31,M1919,3),IF(AND(J1919&gt;1,J1919&lt;=2.2),INDEX(价格表!$B$4:$I$31,M1919,4),IF(AND(J1919&gt;2.2,J1919&lt;=3.3),INDEX(价格表!$B$4:$I$31,M1919,5),IF(AND(J1919&gt;3.3,J1919&lt;=4),INDEX(价格表!$B$4:$I$31,M1919,6),IF(AND(J1919&gt;4,J1919&lt;=5.5),INDEX(价格表!$B$4:$I$31,M1919,7),IF(J1919&gt;5.5,2.6+INDEX(价格表!$B$4:$I$31,M1919,8)*L1919)))))))</f>
        <v>2.15</v>
      </c>
    </row>
    <row r="1920" spans="1:14">
      <c r="A1920" s="20">
        <v>4310939784916</v>
      </c>
      <c r="B1920" s="18" t="s">
        <v>16</v>
      </c>
      <c r="C1920" s="21">
        <v>20201213</v>
      </c>
      <c r="D1920" s="21">
        <v>610538201209</v>
      </c>
      <c r="E1920" s="21" t="s">
        <v>16</v>
      </c>
      <c r="F1920" s="21">
        <v>20201223</v>
      </c>
      <c r="G1920" s="21" t="s">
        <v>17</v>
      </c>
      <c r="H1920" s="21" t="s">
        <v>73</v>
      </c>
      <c r="I1920" s="21" t="s">
        <v>131</v>
      </c>
      <c r="J1920" s="21">
        <v>1.45</v>
      </c>
      <c r="K1920" s="21" t="s">
        <v>20</v>
      </c>
      <c r="L1920">
        <f t="shared" si="34"/>
        <v>2</v>
      </c>
      <c r="M1920">
        <f>MATCH(H:H,价格表!$B$4:$B$35,0)</f>
        <v>7</v>
      </c>
      <c r="N1920" s="27">
        <f>IF(J1920&lt;=0.3,INDEX(价格表!$B$4:$I$31,M1920,2),IF(AND(J1920&gt;0.3,J1920&lt;=1),INDEX(价格表!$B$4:$I$31,M1920,3),IF(AND(J1920&gt;1,J1920&lt;=2.2),INDEX(价格表!$B$4:$I$31,M1920,4),IF(AND(J1920&gt;2.2,J1920&lt;=3.3),INDEX(价格表!$B$4:$I$31,M1920,5),IF(AND(J1920&gt;3.3,J1920&lt;=4),INDEX(价格表!$B$4:$I$31,M1920,6),IF(AND(J1920&gt;4,J1920&lt;=5.5),INDEX(价格表!$B$4:$I$31,M1920,7),IF(J1920&gt;5.5,2.6+INDEX(价格表!$B$4:$I$31,M1920,8)*L1920)))))))</f>
        <v>2.15</v>
      </c>
    </row>
    <row r="1921" spans="1:14">
      <c r="A1921" s="20">
        <v>4310939784917</v>
      </c>
      <c r="B1921" s="18" t="s">
        <v>16</v>
      </c>
      <c r="C1921" s="21">
        <v>20201213</v>
      </c>
      <c r="D1921" s="21">
        <v>610538201209</v>
      </c>
      <c r="E1921" s="21" t="s">
        <v>16</v>
      </c>
      <c r="F1921" s="21">
        <v>20201223</v>
      </c>
      <c r="G1921" s="21" t="s">
        <v>17</v>
      </c>
      <c r="H1921" s="21" t="s">
        <v>35</v>
      </c>
      <c r="I1921" s="21" t="s">
        <v>186</v>
      </c>
      <c r="J1921" s="21">
        <v>1.44</v>
      </c>
      <c r="K1921" s="21" t="s">
        <v>20</v>
      </c>
      <c r="L1921">
        <f t="shared" si="34"/>
        <v>2</v>
      </c>
      <c r="M1921">
        <f>MATCH(H:H,价格表!$B$4:$B$35,0)</f>
        <v>22</v>
      </c>
      <c r="N1921" s="27">
        <f>IF(J1921&lt;=0.3,INDEX(价格表!$B$4:$I$31,M1921,2),IF(AND(J1921&gt;0.3,J1921&lt;=1),INDEX(价格表!$B$4:$I$31,M1921,3),IF(AND(J1921&gt;1,J1921&lt;=2.2),INDEX(价格表!$B$4:$I$31,M1921,4),IF(AND(J1921&gt;2.2,J1921&lt;=3.3),INDEX(价格表!$B$4:$I$31,M1921,5),IF(AND(J1921&gt;3.3,J1921&lt;=4),INDEX(价格表!$B$4:$I$31,M1921,6),IF(AND(J1921&gt;4,J1921&lt;=5.5),INDEX(价格表!$B$4:$I$31,M1921,7),IF(J1921&gt;5.5,2.6+INDEX(价格表!$B$4:$I$31,M1921,8)*L1921)))))))</f>
        <v>2.15</v>
      </c>
    </row>
    <row r="1922" spans="1:14">
      <c r="A1922" s="20">
        <v>4310939784918</v>
      </c>
      <c r="B1922" s="18" t="s">
        <v>16</v>
      </c>
      <c r="C1922" s="21">
        <v>20201213</v>
      </c>
      <c r="D1922" s="21">
        <v>610538201209</v>
      </c>
      <c r="E1922" s="21" t="s">
        <v>16</v>
      </c>
      <c r="F1922" s="21">
        <v>20201223</v>
      </c>
      <c r="G1922" s="21" t="s">
        <v>17</v>
      </c>
      <c r="H1922" s="21" t="s">
        <v>50</v>
      </c>
      <c r="I1922" s="21" t="s">
        <v>161</v>
      </c>
      <c r="J1922" s="21">
        <v>1.51</v>
      </c>
      <c r="K1922" s="21" t="s">
        <v>20</v>
      </c>
      <c r="L1922">
        <f t="shared" si="34"/>
        <v>2</v>
      </c>
      <c r="M1922">
        <f>MATCH(H:H,价格表!$B$4:$B$35,0)</f>
        <v>4</v>
      </c>
      <c r="N1922" s="27">
        <f>IF(J1922&lt;=0.3,INDEX(价格表!$B$4:$I$31,M1922,2),IF(AND(J1922&gt;0.3,J1922&lt;=1),INDEX(价格表!$B$4:$I$31,M1922,3),IF(AND(J1922&gt;1,J1922&lt;=2.2),INDEX(价格表!$B$4:$I$31,M1922,4),IF(AND(J1922&gt;2.2,J1922&lt;=3.3),INDEX(价格表!$B$4:$I$31,M1922,5),IF(AND(J1922&gt;3.3,J1922&lt;=4),INDEX(价格表!$B$4:$I$31,M1922,6),IF(AND(J1922&gt;4,J1922&lt;=5.5),INDEX(价格表!$B$4:$I$31,M1922,7),IF(J1922&gt;5.5,2.6+INDEX(价格表!$B$4:$I$31,M1922,8)*L1922)))))))</f>
        <v>2.15</v>
      </c>
    </row>
    <row r="1923" spans="1:14">
      <c r="A1923" s="20">
        <v>4310939784921</v>
      </c>
      <c r="B1923" s="18" t="s">
        <v>16</v>
      </c>
      <c r="C1923" s="21">
        <v>20201213</v>
      </c>
      <c r="D1923" s="21">
        <v>610538201209</v>
      </c>
      <c r="E1923" s="21" t="s">
        <v>16</v>
      </c>
      <c r="F1923" s="21">
        <v>20201223</v>
      </c>
      <c r="G1923" s="21" t="s">
        <v>17</v>
      </c>
      <c r="H1923" s="21" t="s">
        <v>37</v>
      </c>
      <c r="I1923" s="21" t="s">
        <v>72</v>
      </c>
      <c r="J1923" s="21">
        <v>1.44</v>
      </c>
      <c r="K1923" s="21" t="s">
        <v>20</v>
      </c>
      <c r="L1923">
        <f t="shared" si="34"/>
        <v>2</v>
      </c>
      <c r="M1923">
        <f>MATCH(H:H,价格表!$B$4:$B$35,0)</f>
        <v>12</v>
      </c>
      <c r="N1923" s="27">
        <f>IF(J1923&lt;=0.3,INDEX(价格表!$B$4:$I$31,M1923,2),IF(AND(J1923&gt;0.3,J1923&lt;=1),INDEX(价格表!$B$4:$I$31,M1923,3),IF(AND(J1923&gt;1,J1923&lt;=2.2),INDEX(价格表!$B$4:$I$31,M1923,4),IF(AND(J1923&gt;2.2,J1923&lt;=3.3),INDEX(价格表!$B$4:$I$31,M1923,5),IF(AND(J1923&gt;3.3,J1923&lt;=4),INDEX(价格表!$B$4:$I$31,M1923,6),IF(AND(J1923&gt;4,J1923&lt;=5.5),INDEX(价格表!$B$4:$I$31,M1923,7),IF(J1923&gt;5.5,2.6+INDEX(价格表!$B$4:$I$31,M1923,8)*L1923)))))))</f>
        <v>2.15</v>
      </c>
    </row>
    <row r="1924" spans="1:14">
      <c r="A1924" s="20">
        <v>4310939784922</v>
      </c>
      <c r="B1924" s="18" t="s">
        <v>16</v>
      </c>
      <c r="C1924" s="21">
        <v>20201213</v>
      </c>
      <c r="D1924" s="21">
        <v>610538201209</v>
      </c>
      <c r="E1924" s="21" t="s">
        <v>16</v>
      </c>
      <c r="F1924" s="21">
        <v>20201223</v>
      </c>
      <c r="G1924" s="21" t="s">
        <v>17</v>
      </c>
      <c r="H1924" s="21" t="s">
        <v>35</v>
      </c>
      <c r="I1924" s="21" t="s">
        <v>102</v>
      </c>
      <c r="J1924" s="21">
        <v>1.59</v>
      </c>
      <c r="K1924" s="21" t="s">
        <v>20</v>
      </c>
      <c r="L1924">
        <f t="shared" ref="L1924:L1987" si="35">ROUNDUP(J1924,0)</f>
        <v>2</v>
      </c>
      <c r="M1924">
        <f>MATCH(H:H,价格表!$B$4:$B$35,0)</f>
        <v>22</v>
      </c>
      <c r="N1924" s="27">
        <f>IF(J1924&lt;=0.3,INDEX(价格表!$B$4:$I$31,M1924,2),IF(AND(J1924&gt;0.3,J1924&lt;=1),INDEX(价格表!$B$4:$I$31,M1924,3),IF(AND(J1924&gt;1,J1924&lt;=2.2),INDEX(价格表!$B$4:$I$31,M1924,4),IF(AND(J1924&gt;2.2,J1924&lt;=3.3),INDEX(价格表!$B$4:$I$31,M1924,5),IF(AND(J1924&gt;3.3,J1924&lt;=4),INDEX(价格表!$B$4:$I$31,M1924,6),IF(AND(J1924&gt;4,J1924&lt;=5.5),INDEX(价格表!$B$4:$I$31,M1924,7),IF(J1924&gt;5.5,2.6+INDEX(价格表!$B$4:$I$31,M1924,8)*L1924)))))))</f>
        <v>2.15</v>
      </c>
    </row>
    <row r="1925" spans="1:14">
      <c r="A1925" s="20">
        <v>4310939784923</v>
      </c>
      <c r="B1925" s="18" t="s">
        <v>16</v>
      </c>
      <c r="C1925" s="21">
        <v>20201213</v>
      </c>
      <c r="D1925" s="21">
        <v>610538201209</v>
      </c>
      <c r="E1925" s="21" t="s">
        <v>16</v>
      </c>
      <c r="F1925" s="21">
        <v>20201223</v>
      </c>
      <c r="G1925" s="21" t="s">
        <v>17</v>
      </c>
      <c r="H1925" s="21" t="s">
        <v>88</v>
      </c>
      <c r="I1925" s="21" t="s">
        <v>110</v>
      </c>
      <c r="J1925" s="21">
        <v>1.46</v>
      </c>
      <c r="K1925" s="21" t="s">
        <v>20</v>
      </c>
      <c r="L1925">
        <f t="shared" si="35"/>
        <v>2</v>
      </c>
      <c r="M1925">
        <f>MATCH(H:H,价格表!$B$4:$B$35,0)</f>
        <v>19</v>
      </c>
      <c r="N1925" s="27">
        <f>IF(J1925&lt;=0.3,INDEX(价格表!$B$4:$I$31,M1925,2),IF(AND(J1925&gt;0.3,J1925&lt;=1),INDEX(价格表!$B$4:$I$31,M1925,3),IF(AND(J1925&gt;1,J1925&lt;=2.2),INDEX(价格表!$B$4:$I$31,M1925,4),IF(AND(J1925&gt;2.2,J1925&lt;=3.3),INDEX(价格表!$B$4:$I$31,M1925,5),IF(AND(J1925&gt;3.3,J1925&lt;=4),INDEX(价格表!$B$4:$I$31,M1925,6),IF(AND(J1925&gt;4,J1925&lt;=5.5),INDEX(价格表!$B$4:$I$31,M1925,7),IF(J1925&gt;5.5,2.6+INDEX(价格表!$B$4:$I$31,M1925,8)*L1925)))))))</f>
        <v>2.15</v>
      </c>
    </row>
    <row r="1926" spans="1:14">
      <c r="A1926" s="20">
        <v>4310939784924</v>
      </c>
      <c r="B1926" s="18" t="s">
        <v>16</v>
      </c>
      <c r="C1926" s="21">
        <v>20201213</v>
      </c>
      <c r="D1926" s="21">
        <v>610538201209</v>
      </c>
      <c r="E1926" s="21" t="s">
        <v>16</v>
      </c>
      <c r="F1926" s="21">
        <v>20201223</v>
      </c>
      <c r="G1926" s="21" t="s">
        <v>17</v>
      </c>
      <c r="H1926" s="21" t="s">
        <v>27</v>
      </c>
      <c r="I1926" s="21" t="s">
        <v>70</v>
      </c>
      <c r="J1926" s="21">
        <v>1.51</v>
      </c>
      <c r="K1926" s="21" t="s">
        <v>20</v>
      </c>
      <c r="L1926">
        <f t="shared" si="35"/>
        <v>2</v>
      </c>
      <c r="M1926">
        <f>MATCH(H:H,价格表!$B$4:$B$35,0)</f>
        <v>3</v>
      </c>
      <c r="N1926" s="27">
        <f>IF(J1926&lt;=0.3,INDEX(价格表!$B$4:$I$31,M1926,2),IF(AND(J1926&gt;0.3,J1926&lt;=1),INDEX(价格表!$B$4:$I$31,M1926,3),IF(AND(J1926&gt;1,J1926&lt;=2.2),INDEX(价格表!$B$4:$I$31,M1926,4),IF(AND(J1926&gt;2.2,J1926&lt;=3.3),INDEX(价格表!$B$4:$I$31,M1926,5),IF(AND(J1926&gt;3.3,J1926&lt;=4),INDEX(价格表!$B$4:$I$31,M1926,6),IF(AND(J1926&gt;4,J1926&lt;=5.5),INDEX(价格表!$B$4:$I$31,M1926,7),IF(J1926&gt;5.5,2.6+INDEX(价格表!$B$4:$I$31,M1926,8)*L1926)))))))</f>
        <v>2.15</v>
      </c>
    </row>
    <row r="1927" spans="1:14">
      <c r="A1927" s="20">
        <v>4310939787353</v>
      </c>
      <c r="B1927" s="18" t="s">
        <v>16</v>
      </c>
      <c r="C1927" s="21">
        <v>20201213</v>
      </c>
      <c r="D1927" s="21">
        <v>610538201209</v>
      </c>
      <c r="E1927" s="21" t="s">
        <v>16</v>
      </c>
      <c r="F1927" s="21">
        <v>20201223</v>
      </c>
      <c r="G1927" s="21" t="s">
        <v>17</v>
      </c>
      <c r="H1927" s="21" t="s">
        <v>37</v>
      </c>
      <c r="I1927" s="21" t="s">
        <v>119</v>
      </c>
      <c r="J1927" s="21">
        <v>1.54</v>
      </c>
      <c r="K1927" s="21" t="s">
        <v>20</v>
      </c>
      <c r="L1927">
        <f t="shared" si="35"/>
        <v>2</v>
      </c>
      <c r="M1927">
        <f>MATCH(H:H,价格表!$B$4:$B$35,0)</f>
        <v>12</v>
      </c>
      <c r="N1927" s="27">
        <f>IF(J1927&lt;=0.3,INDEX(价格表!$B$4:$I$31,M1927,2),IF(AND(J1927&gt;0.3,J1927&lt;=1),INDEX(价格表!$B$4:$I$31,M1927,3),IF(AND(J1927&gt;1,J1927&lt;=2.2),INDEX(价格表!$B$4:$I$31,M1927,4),IF(AND(J1927&gt;2.2,J1927&lt;=3.3),INDEX(价格表!$B$4:$I$31,M1927,5),IF(AND(J1927&gt;3.3,J1927&lt;=4),INDEX(价格表!$B$4:$I$31,M1927,6),IF(AND(J1927&gt;4,J1927&lt;=5.5),INDEX(价格表!$B$4:$I$31,M1927,7),IF(J1927&gt;5.5,2.6+INDEX(价格表!$B$4:$I$31,M1927,8)*L1927)))))))</f>
        <v>2.15</v>
      </c>
    </row>
    <row r="1928" spans="1:14">
      <c r="A1928" s="20">
        <v>4310939787354</v>
      </c>
      <c r="B1928" s="18" t="s">
        <v>16</v>
      </c>
      <c r="C1928" s="21">
        <v>20201213</v>
      </c>
      <c r="D1928" s="21">
        <v>610538201209</v>
      </c>
      <c r="E1928" s="21" t="s">
        <v>16</v>
      </c>
      <c r="F1928" s="21">
        <v>20201223</v>
      </c>
      <c r="G1928" s="21" t="s">
        <v>17</v>
      </c>
      <c r="H1928" s="21" t="s">
        <v>23</v>
      </c>
      <c r="I1928" s="21" t="s">
        <v>24</v>
      </c>
      <c r="J1928" s="21">
        <v>1.44</v>
      </c>
      <c r="K1928" s="21" t="s">
        <v>20</v>
      </c>
      <c r="L1928">
        <f t="shared" si="35"/>
        <v>2</v>
      </c>
      <c r="M1928">
        <f>MATCH(H:H,价格表!$B$4:$B$35,0)</f>
        <v>15</v>
      </c>
      <c r="N1928" s="27">
        <f>IF(J1928&lt;=0.3,INDEX(价格表!$B$4:$I$31,M1928,2),IF(AND(J1928&gt;0.3,J1928&lt;=1),INDEX(价格表!$B$4:$I$31,M1928,3),IF(AND(J1928&gt;1,J1928&lt;=2.2),INDEX(价格表!$B$4:$I$31,M1928,4),IF(AND(J1928&gt;2.2,J1928&lt;=3.3),INDEX(价格表!$B$4:$I$31,M1928,5),IF(AND(J1928&gt;3.3,J1928&lt;=4),INDEX(价格表!$B$4:$I$31,M1928,6),IF(AND(J1928&gt;4,J1928&lt;=5.5),INDEX(价格表!$B$4:$I$31,M1928,7),IF(J1928&gt;5.5,2.6+INDEX(价格表!$B$4:$I$31,M1928,8)*L1928)))))))</f>
        <v>2.15</v>
      </c>
    </row>
    <row r="1929" spans="1:14">
      <c r="A1929" s="20">
        <v>4310939787355</v>
      </c>
      <c r="B1929" s="18" t="s">
        <v>16</v>
      </c>
      <c r="C1929" s="21">
        <v>20201213</v>
      </c>
      <c r="D1929" s="21">
        <v>610538201209</v>
      </c>
      <c r="E1929" s="21" t="s">
        <v>16</v>
      </c>
      <c r="F1929" s="21">
        <v>20201223</v>
      </c>
      <c r="G1929" s="21" t="s">
        <v>17</v>
      </c>
      <c r="H1929" s="21" t="s">
        <v>54</v>
      </c>
      <c r="I1929" s="21" t="s">
        <v>353</v>
      </c>
      <c r="J1929" s="21">
        <v>1.45</v>
      </c>
      <c r="K1929" s="21" t="s">
        <v>20</v>
      </c>
      <c r="L1929">
        <f t="shared" si="35"/>
        <v>2</v>
      </c>
      <c r="M1929">
        <f>MATCH(H:H,价格表!$B$4:$B$35,0)</f>
        <v>14</v>
      </c>
      <c r="N1929" s="27">
        <f>IF(J1929&lt;=0.3,INDEX(价格表!$B$4:$I$31,M1929,2),IF(AND(J1929&gt;0.3,J1929&lt;=1),INDEX(价格表!$B$4:$I$31,M1929,3),IF(AND(J1929&gt;1,J1929&lt;=2.2),INDEX(价格表!$B$4:$I$31,M1929,4),IF(AND(J1929&gt;2.2,J1929&lt;=3.3),INDEX(价格表!$B$4:$I$31,M1929,5),IF(AND(J1929&gt;3.3,J1929&lt;=4),INDEX(价格表!$B$4:$I$31,M1929,6),IF(AND(J1929&gt;4,J1929&lt;=5.5),INDEX(价格表!$B$4:$I$31,M1929,7),IF(J1929&gt;5.5,2.6+INDEX(价格表!$B$4:$I$31,M1929,8)*L1929)))))))</f>
        <v>2.15</v>
      </c>
    </row>
    <row r="1930" spans="1:14">
      <c r="A1930" s="20">
        <v>4310939787356</v>
      </c>
      <c r="B1930" s="18" t="s">
        <v>16</v>
      </c>
      <c r="C1930" s="21">
        <v>20201213</v>
      </c>
      <c r="D1930" s="21">
        <v>610538201209</v>
      </c>
      <c r="E1930" s="21" t="s">
        <v>16</v>
      </c>
      <c r="F1930" s="21">
        <v>20201223</v>
      </c>
      <c r="G1930" s="21" t="s">
        <v>17</v>
      </c>
      <c r="H1930" s="21" t="s">
        <v>82</v>
      </c>
      <c r="I1930" s="21" t="s">
        <v>83</v>
      </c>
      <c r="J1930" s="21">
        <v>1.46</v>
      </c>
      <c r="K1930" s="21" t="s">
        <v>20</v>
      </c>
      <c r="L1930">
        <f t="shared" si="35"/>
        <v>2</v>
      </c>
      <c r="M1930">
        <f>MATCH(H:H,价格表!$B$4:$B$35,0)</f>
        <v>2</v>
      </c>
      <c r="N1930" s="27">
        <f>IF(J1930&lt;=0.3,INDEX(价格表!$B$4:$I$31,M1930,2),IF(AND(J1930&gt;0.3,J1930&lt;=1),INDEX(价格表!$B$4:$I$31,M1930,3),IF(AND(J1930&gt;1,J1930&lt;=2.2),INDEX(价格表!$B$4:$I$31,M1930,4),IF(AND(J1930&gt;2.2,J1930&lt;=3.3),INDEX(价格表!$B$4:$I$31,M1930,5),IF(AND(J1930&gt;3.3,J1930&lt;=4),INDEX(价格表!$B$4:$I$31,M1930,6),IF(AND(J1930&gt;4,J1930&lt;=5.5),INDEX(价格表!$B$4:$I$31,M1930,7),IF(J1930&gt;5.5,2.6+INDEX(价格表!$B$4:$I$31,M1930,8)*L1930)))))))</f>
        <v>2.15</v>
      </c>
    </row>
    <row r="1931" spans="1:14">
      <c r="A1931" s="20">
        <v>4310939787357</v>
      </c>
      <c r="B1931" s="18" t="s">
        <v>16</v>
      </c>
      <c r="C1931" s="21">
        <v>20201213</v>
      </c>
      <c r="D1931" s="21">
        <v>610538201209</v>
      </c>
      <c r="E1931" s="21" t="s">
        <v>16</v>
      </c>
      <c r="F1931" s="21">
        <v>20201223</v>
      </c>
      <c r="G1931" s="21" t="s">
        <v>17</v>
      </c>
      <c r="H1931" s="21" t="s">
        <v>27</v>
      </c>
      <c r="I1931" s="21" t="s">
        <v>28</v>
      </c>
      <c r="J1931" s="21">
        <v>1.45</v>
      </c>
      <c r="K1931" s="21" t="s">
        <v>20</v>
      </c>
      <c r="L1931">
        <f t="shared" si="35"/>
        <v>2</v>
      </c>
      <c r="M1931">
        <f>MATCH(H:H,价格表!$B$4:$B$35,0)</f>
        <v>3</v>
      </c>
      <c r="N1931" s="27">
        <f>IF(J1931&lt;=0.3,INDEX(价格表!$B$4:$I$31,M1931,2),IF(AND(J1931&gt;0.3,J1931&lt;=1),INDEX(价格表!$B$4:$I$31,M1931,3),IF(AND(J1931&gt;1,J1931&lt;=2.2),INDEX(价格表!$B$4:$I$31,M1931,4),IF(AND(J1931&gt;2.2,J1931&lt;=3.3),INDEX(价格表!$B$4:$I$31,M1931,5),IF(AND(J1931&gt;3.3,J1931&lt;=4),INDEX(价格表!$B$4:$I$31,M1931,6),IF(AND(J1931&gt;4,J1931&lt;=5.5),INDEX(价格表!$B$4:$I$31,M1931,7),IF(J1931&gt;5.5,2.6+INDEX(价格表!$B$4:$I$31,M1931,8)*L1931)))))))</f>
        <v>2.15</v>
      </c>
    </row>
    <row r="1932" spans="1:14">
      <c r="A1932" s="20">
        <v>4310939787358</v>
      </c>
      <c r="B1932" s="18" t="s">
        <v>16</v>
      </c>
      <c r="C1932" s="21">
        <v>20201213</v>
      </c>
      <c r="D1932" s="21">
        <v>610538201209</v>
      </c>
      <c r="E1932" s="21" t="s">
        <v>16</v>
      </c>
      <c r="F1932" s="21">
        <v>20201223</v>
      </c>
      <c r="G1932" s="21" t="s">
        <v>17</v>
      </c>
      <c r="H1932" s="21" t="s">
        <v>50</v>
      </c>
      <c r="I1932" s="21" t="s">
        <v>51</v>
      </c>
      <c r="J1932" s="21">
        <v>1.48</v>
      </c>
      <c r="K1932" s="21" t="s">
        <v>20</v>
      </c>
      <c r="L1932">
        <f t="shared" si="35"/>
        <v>2</v>
      </c>
      <c r="M1932">
        <f>MATCH(H:H,价格表!$B$4:$B$35,0)</f>
        <v>4</v>
      </c>
      <c r="N1932" s="27">
        <f>IF(J1932&lt;=0.3,INDEX(价格表!$B$4:$I$31,M1932,2),IF(AND(J1932&gt;0.3,J1932&lt;=1),INDEX(价格表!$B$4:$I$31,M1932,3),IF(AND(J1932&gt;1,J1932&lt;=2.2),INDEX(价格表!$B$4:$I$31,M1932,4),IF(AND(J1932&gt;2.2,J1932&lt;=3.3),INDEX(价格表!$B$4:$I$31,M1932,5),IF(AND(J1932&gt;3.3,J1932&lt;=4),INDEX(价格表!$B$4:$I$31,M1932,6),IF(AND(J1932&gt;4,J1932&lt;=5.5),INDEX(价格表!$B$4:$I$31,M1932,7),IF(J1932&gt;5.5,2.6+INDEX(价格表!$B$4:$I$31,M1932,8)*L1932)))))))</f>
        <v>2.15</v>
      </c>
    </row>
    <row r="1933" spans="1:14">
      <c r="A1933" s="20">
        <v>4310939787359</v>
      </c>
      <c r="B1933" s="18" t="s">
        <v>16</v>
      </c>
      <c r="C1933" s="21">
        <v>20201213</v>
      </c>
      <c r="D1933" s="21">
        <v>610538201209</v>
      </c>
      <c r="E1933" s="21" t="s">
        <v>16</v>
      </c>
      <c r="F1933" s="21">
        <v>20201223</v>
      </c>
      <c r="G1933" s="21" t="s">
        <v>17</v>
      </c>
      <c r="H1933" s="21" t="s">
        <v>50</v>
      </c>
      <c r="I1933" s="21" t="s">
        <v>166</v>
      </c>
      <c r="J1933" s="21">
        <v>1.45</v>
      </c>
      <c r="K1933" s="21" t="s">
        <v>20</v>
      </c>
      <c r="L1933">
        <f t="shared" si="35"/>
        <v>2</v>
      </c>
      <c r="M1933">
        <f>MATCH(H:H,价格表!$B$4:$B$35,0)</f>
        <v>4</v>
      </c>
      <c r="N1933" s="27">
        <f>IF(J1933&lt;=0.3,INDEX(价格表!$B$4:$I$31,M1933,2),IF(AND(J1933&gt;0.3,J1933&lt;=1),INDEX(价格表!$B$4:$I$31,M1933,3),IF(AND(J1933&gt;1,J1933&lt;=2.2),INDEX(价格表!$B$4:$I$31,M1933,4),IF(AND(J1933&gt;2.2,J1933&lt;=3.3),INDEX(价格表!$B$4:$I$31,M1933,5),IF(AND(J1933&gt;3.3,J1933&lt;=4),INDEX(价格表!$B$4:$I$31,M1933,6),IF(AND(J1933&gt;4,J1933&lt;=5.5),INDEX(价格表!$B$4:$I$31,M1933,7),IF(J1933&gt;5.5,2.6+INDEX(价格表!$B$4:$I$31,M1933,8)*L1933)))))))</f>
        <v>2.15</v>
      </c>
    </row>
    <row r="1934" spans="1:14">
      <c r="A1934" s="20">
        <v>4310939787361</v>
      </c>
      <c r="B1934" s="18" t="s">
        <v>16</v>
      </c>
      <c r="C1934" s="21">
        <v>20201213</v>
      </c>
      <c r="D1934" s="21">
        <v>610538201209</v>
      </c>
      <c r="E1934" s="21" t="s">
        <v>16</v>
      </c>
      <c r="F1934" s="21">
        <v>20201223</v>
      </c>
      <c r="G1934" s="21" t="s">
        <v>17</v>
      </c>
      <c r="H1934" s="21" t="s">
        <v>50</v>
      </c>
      <c r="I1934" s="21" t="s">
        <v>166</v>
      </c>
      <c r="J1934" s="21">
        <v>1.47</v>
      </c>
      <c r="K1934" s="21" t="s">
        <v>20</v>
      </c>
      <c r="L1934">
        <f t="shared" si="35"/>
        <v>2</v>
      </c>
      <c r="M1934">
        <f>MATCH(H:H,价格表!$B$4:$B$35,0)</f>
        <v>4</v>
      </c>
      <c r="N1934" s="27">
        <f>IF(J1934&lt;=0.3,INDEX(价格表!$B$4:$I$31,M1934,2),IF(AND(J1934&gt;0.3,J1934&lt;=1),INDEX(价格表!$B$4:$I$31,M1934,3),IF(AND(J1934&gt;1,J1934&lt;=2.2),INDEX(价格表!$B$4:$I$31,M1934,4),IF(AND(J1934&gt;2.2,J1934&lt;=3.3),INDEX(价格表!$B$4:$I$31,M1934,5),IF(AND(J1934&gt;3.3,J1934&lt;=4),INDEX(价格表!$B$4:$I$31,M1934,6),IF(AND(J1934&gt;4,J1934&lt;=5.5),INDEX(价格表!$B$4:$I$31,M1934,7),IF(J1934&gt;5.5,2.6+INDEX(价格表!$B$4:$I$31,M1934,8)*L1934)))))))</f>
        <v>2.15</v>
      </c>
    </row>
    <row r="1935" spans="1:14">
      <c r="A1935" s="20">
        <v>4310939791991</v>
      </c>
      <c r="B1935" s="18" t="s">
        <v>16</v>
      </c>
      <c r="C1935" s="21">
        <v>20201213</v>
      </c>
      <c r="D1935" s="21">
        <v>610538201209</v>
      </c>
      <c r="E1935" s="21" t="s">
        <v>16</v>
      </c>
      <c r="F1935" s="21">
        <v>20201223</v>
      </c>
      <c r="G1935" s="21" t="s">
        <v>17</v>
      </c>
      <c r="H1935" s="21" t="s">
        <v>68</v>
      </c>
      <c r="I1935" s="21" t="s">
        <v>140</v>
      </c>
      <c r="J1935" s="21">
        <v>1.54</v>
      </c>
      <c r="K1935" s="21" t="s">
        <v>20</v>
      </c>
      <c r="L1935">
        <f t="shared" si="35"/>
        <v>2</v>
      </c>
      <c r="M1935">
        <f>MATCH(H:H,价格表!$B$4:$B$35,0)</f>
        <v>5</v>
      </c>
      <c r="N1935" s="27">
        <f>IF(J1935&lt;=0.3,INDEX(价格表!$B$4:$I$31,M1935,2),IF(AND(J1935&gt;0.3,J1935&lt;=1),INDEX(价格表!$B$4:$I$31,M1935,3),IF(AND(J1935&gt;1,J1935&lt;=2.2),INDEX(价格表!$B$4:$I$31,M1935,4),IF(AND(J1935&gt;2.2,J1935&lt;=3.3),INDEX(价格表!$B$4:$I$31,M1935,5),IF(AND(J1935&gt;3.3,J1935&lt;=4),INDEX(价格表!$B$4:$I$31,M1935,6),IF(AND(J1935&gt;4,J1935&lt;=5.5),INDEX(价格表!$B$4:$I$31,M1935,7),IF(J1935&gt;5.5,2.6+INDEX(价格表!$B$4:$I$31,M1935,8)*L1935)))))))</f>
        <v>2.15</v>
      </c>
    </row>
    <row r="1936" spans="1:14">
      <c r="A1936" s="20">
        <v>4310939791992</v>
      </c>
      <c r="B1936" s="18" t="s">
        <v>16</v>
      </c>
      <c r="C1936" s="21">
        <v>20201213</v>
      </c>
      <c r="D1936" s="21">
        <v>610538201209</v>
      </c>
      <c r="E1936" s="21" t="s">
        <v>16</v>
      </c>
      <c r="F1936" s="21">
        <v>20201223</v>
      </c>
      <c r="G1936" s="21" t="s">
        <v>17</v>
      </c>
      <c r="H1936" s="21" t="s">
        <v>39</v>
      </c>
      <c r="I1936" s="21" t="s">
        <v>40</v>
      </c>
      <c r="J1936" s="21">
        <v>1.42</v>
      </c>
      <c r="K1936" s="21" t="s">
        <v>20</v>
      </c>
      <c r="L1936">
        <f t="shared" si="35"/>
        <v>2</v>
      </c>
      <c r="M1936">
        <f>MATCH(H:H,价格表!$B$4:$B$35,0)</f>
        <v>23</v>
      </c>
      <c r="N1936" s="27">
        <f>IF(J1936&lt;=0.3,INDEX(价格表!$B$4:$I$31,M1936,2),IF(AND(J1936&gt;0.3,J1936&lt;=1),INDEX(价格表!$B$4:$I$31,M1936,3),IF(AND(J1936&gt;1,J1936&lt;=2.2),INDEX(价格表!$B$4:$I$31,M1936,4),IF(AND(J1936&gt;2.2,J1936&lt;=3.3),INDEX(价格表!$B$4:$I$31,M1936,5),IF(AND(J1936&gt;3.3,J1936&lt;=4),INDEX(价格表!$B$4:$I$31,M1936,6),IF(AND(J1936&gt;4,J1936&lt;=5.5),INDEX(价格表!$B$4:$I$31,M1936,7),IF(J1936&gt;5.5,2.6+INDEX(价格表!$B$4:$I$31,M1936,8)*L1936)))))))</f>
        <v>2.15</v>
      </c>
    </row>
    <row r="1937" spans="1:14">
      <c r="A1937" s="20">
        <v>4310939791993</v>
      </c>
      <c r="B1937" s="18" t="s">
        <v>16</v>
      </c>
      <c r="C1937" s="21">
        <v>20201213</v>
      </c>
      <c r="D1937" s="21">
        <v>610538201209</v>
      </c>
      <c r="E1937" s="21" t="s">
        <v>16</v>
      </c>
      <c r="F1937" s="21">
        <v>20201223</v>
      </c>
      <c r="G1937" s="21" t="s">
        <v>17</v>
      </c>
      <c r="H1937" s="21" t="s">
        <v>73</v>
      </c>
      <c r="I1937" s="21" t="s">
        <v>215</v>
      </c>
      <c r="J1937" s="21">
        <v>1.42</v>
      </c>
      <c r="K1937" s="21" t="s">
        <v>20</v>
      </c>
      <c r="L1937">
        <f t="shared" si="35"/>
        <v>2</v>
      </c>
      <c r="M1937">
        <f>MATCH(H:H,价格表!$B$4:$B$35,0)</f>
        <v>7</v>
      </c>
      <c r="N1937" s="27">
        <f>IF(J1937&lt;=0.3,INDEX(价格表!$B$4:$I$31,M1937,2),IF(AND(J1937&gt;0.3,J1937&lt;=1),INDEX(价格表!$B$4:$I$31,M1937,3),IF(AND(J1937&gt;1,J1937&lt;=2.2),INDEX(价格表!$B$4:$I$31,M1937,4),IF(AND(J1937&gt;2.2,J1937&lt;=3.3),INDEX(价格表!$B$4:$I$31,M1937,5),IF(AND(J1937&gt;3.3,J1937&lt;=4),INDEX(价格表!$B$4:$I$31,M1937,6),IF(AND(J1937&gt;4,J1937&lt;=5.5),INDEX(价格表!$B$4:$I$31,M1937,7),IF(J1937&gt;5.5,2.6+INDEX(价格表!$B$4:$I$31,M1937,8)*L1937)))))))</f>
        <v>2.15</v>
      </c>
    </row>
    <row r="1938" spans="1:14">
      <c r="A1938" s="20">
        <v>4310939791994</v>
      </c>
      <c r="B1938" s="18" t="s">
        <v>16</v>
      </c>
      <c r="C1938" s="21">
        <v>20201213</v>
      </c>
      <c r="D1938" s="21">
        <v>610538201209</v>
      </c>
      <c r="E1938" s="21" t="s">
        <v>16</v>
      </c>
      <c r="F1938" s="21">
        <v>20201223</v>
      </c>
      <c r="G1938" s="21" t="s">
        <v>17</v>
      </c>
      <c r="H1938" s="21" t="s">
        <v>75</v>
      </c>
      <c r="I1938" s="21" t="s">
        <v>114</v>
      </c>
      <c r="J1938" s="21">
        <v>1.45</v>
      </c>
      <c r="K1938" s="21" t="s">
        <v>20</v>
      </c>
      <c r="L1938">
        <f t="shared" si="35"/>
        <v>2</v>
      </c>
      <c r="M1938">
        <f>MATCH(H:H,价格表!$B$4:$B$35,0)</f>
        <v>24</v>
      </c>
      <c r="N1938" s="27">
        <f>IF(J1938&lt;=0.3,INDEX(价格表!$B$4:$I$31,M1938,2),IF(AND(J1938&gt;0.3,J1938&lt;=1),INDEX(价格表!$B$4:$I$31,M1938,3),IF(AND(J1938&gt;1,J1938&lt;=2.2),INDEX(价格表!$B$4:$I$31,M1938,4),IF(AND(J1938&gt;2.2,J1938&lt;=3.3),INDEX(价格表!$B$4:$I$31,M1938,5),IF(AND(J1938&gt;3.3,J1938&lt;=4),INDEX(价格表!$B$4:$I$31,M1938,6),IF(AND(J1938&gt;4,J1938&lt;=5.5),INDEX(价格表!$B$4:$I$31,M1938,7),IF(J1938&gt;5.5,2.6+INDEX(价格表!$B$4:$I$31,M1938,8)*L1938)))))))</f>
        <v>2.15</v>
      </c>
    </row>
    <row r="1939" spans="1:14">
      <c r="A1939" s="20">
        <v>4310939791995</v>
      </c>
      <c r="B1939" s="18" t="s">
        <v>16</v>
      </c>
      <c r="C1939" s="21">
        <v>20201213</v>
      </c>
      <c r="D1939" s="21">
        <v>610538201209</v>
      </c>
      <c r="E1939" s="21" t="s">
        <v>16</v>
      </c>
      <c r="F1939" s="21">
        <v>20201223</v>
      </c>
      <c r="G1939" s="21" t="s">
        <v>17</v>
      </c>
      <c r="H1939" s="21" t="s">
        <v>30</v>
      </c>
      <c r="I1939" s="21" t="s">
        <v>335</v>
      </c>
      <c r="J1939" s="21">
        <v>1.42</v>
      </c>
      <c r="K1939" s="21" t="s">
        <v>20</v>
      </c>
      <c r="L1939">
        <f t="shared" si="35"/>
        <v>2</v>
      </c>
      <c r="M1939">
        <f>MATCH(H:H,价格表!$B$4:$B$35,0)</f>
        <v>16</v>
      </c>
      <c r="N1939" s="27">
        <f>IF(J1939&lt;=0.3,INDEX(价格表!$B$4:$I$31,M1939,2),IF(AND(J1939&gt;0.3,J1939&lt;=1),INDEX(价格表!$B$4:$I$31,M1939,3),IF(AND(J1939&gt;1,J1939&lt;=2.2),INDEX(价格表!$B$4:$I$31,M1939,4),IF(AND(J1939&gt;2.2,J1939&lt;=3.3),INDEX(价格表!$B$4:$I$31,M1939,5),IF(AND(J1939&gt;3.3,J1939&lt;=4),INDEX(价格表!$B$4:$I$31,M1939,6),IF(AND(J1939&gt;4,J1939&lt;=5.5),INDEX(价格表!$B$4:$I$31,M1939,7),IF(J1939&gt;5.5,2.6+INDEX(价格表!$B$4:$I$31,M1939,8)*L1939)))))))</f>
        <v>2.15</v>
      </c>
    </row>
    <row r="1940" spans="1:14">
      <c r="A1940" s="20">
        <v>4310939791996</v>
      </c>
      <c r="B1940" s="18" t="s">
        <v>16</v>
      </c>
      <c r="C1940" s="21">
        <v>20201213</v>
      </c>
      <c r="D1940" s="21">
        <v>610538201209</v>
      </c>
      <c r="E1940" s="21" t="s">
        <v>16</v>
      </c>
      <c r="F1940" s="21">
        <v>20201223</v>
      </c>
      <c r="G1940" s="21" t="s">
        <v>17</v>
      </c>
      <c r="H1940" s="21" t="s">
        <v>27</v>
      </c>
      <c r="I1940" s="21" t="s">
        <v>70</v>
      </c>
      <c r="J1940" s="21">
        <v>1.42</v>
      </c>
      <c r="K1940" s="21" t="s">
        <v>20</v>
      </c>
      <c r="L1940">
        <f t="shared" si="35"/>
        <v>2</v>
      </c>
      <c r="M1940">
        <f>MATCH(H:H,价格表!$B$4:$B$35,0)</f>
        <v>3</v>
      </c>
      <c r="N1940" s="27">
        <f>IF(J1940&lt;=0.3,INDEX(价格表!$B$4:$I$31,M1940,2),IF(AND(J1940&gt;0.3,J1940&lt;=1),INDEX(价格表!$B$4:$I$31,M1940,3),IF(AND(J1940&gt;1,J1940&lt;=2.2),INDEX(价格表!$B$4:$I$31,M1940,4),IF(AND(J1940&gt;2.2,J1940&lt;=3.3),INDEX(价格表!$B$4:$I$31,M1940,5),IF(AND(J1940&gt;3.3,J1940&lt;=4),INDEX(价格表!$B$4:$I$31,M1940,6),IF(AND(J1940&gt;4,J1940&lt;=5.5),INDEX(价格表!$B$4:$I$31,M1940,7),IF(J1940&gt;5.5,2.6+INDEX(价格表!$B$4:$I$31,M1940,8)*L1940)))))))</f>
        <v>2.15</v>
      </c>
    </row>
    <row r="1941" spans="1:14">
      <c r="A1941" s="20">
        <v>4310939791997</v>
      </c>
      <c r="B1941" s="18" t="s">
        <v>16</v>
      </c>
      <c r="C1941" s="21">
        <v>20201213</v>
      </c>
      <c r="D1941" s="21">
        <v>610538201209</v>
      </c>
      <c r="E1941" s="21" t="s">
        <v>16</v>
      </c>
      <c r="F1941" s="21">
        <v>20201223</v>
      </c>
      <c r="G1941" s="21" t="s">
        <v>17</v>
      </c>
      <c r="H1941" s="21" t="s">
        <v>73</v>
      </c>
      <c r="I1941" s="21" t="s">
        <v>138</v>
      </c>
      <c r="J1941" s="21">
        <v>1.42</v>
      </c>
      <c r="K1941" s="21" t="s">
        <v>20</v>
      </c>
      <c r="L1941">
        <f t="shared" si="35"/>
        <v>2</v>
      </c>
      <c r="M1941">
        <f>MATCH(H:H,价格表!$B$4:$B$35,0)</f>
        <v>7</v>
      </c>
      <c r="N1941" s="27">
        <f>IF(J1941&lt;=0.3,INDEX(价格表!$B$4:$I$31,M1941,2),IF(AND(J1941&gt;0.3,J1941&lt;=1),INDEX(价格表!$B$4:$I$31,M1941,3),IF(AND(J1941&gt;1,J1941&lt;=2.2),INDEX(价格表!$B$4:$I$31,M1941,4),IF(AND(J1941&gt;2.2,J1941&lt;=3.3),INDEX(价格表!$B$4:$I$31,M1941,5),IF(AND(J1941&gt;3.3,J1941&lt;=4),INDEX(价格表!$B$4:$I$31,M1941,6),IF(AND(J1941&gt;4,J1941&lt;=5.5),INDEX(价格表!$B$4:$I$31,M1941,7),IF(J1941&gt;5.5,2.6+INDEX(价格表!$B$4:$I$31,M1941,8)*L1941)))))))</f>
        <v>2.15</v>
      </c>
    </row>
    <row r="1942" spans="1:14">
      <c r="A1942" s="20">
        <v>4310939791998</v>
      </c>
      <c r="B1942" s="18" t="s">
        <v>16</v>
      </c>
      <c r="C1942" s="21">
        <v>20201213</v>
      </c>
      <c r="D1942" s="21">
        <v>610538201209</v>
      </c>
      <c r="E1942" s="21" t="s">
        <v>16</v>
      </c>
      <c r="F1942" s="21">
        <v>20201223</v>
      </c>
      <c r="G1942" s="21" t="s">
        <v>17</v>
      </c>
      <c r="H1942" s="21" t="s">
        <v>25</v>
      </c>
      <c r="I1942" s="21" t="s">
        <v>42</v>
      </c>
      <c r="J1942" s="21">
        <v>1.42</v>
      </c>
      <c r="K1942" s="21" t="s">
        <v>20</v>
      </c>
      <c r="L1942">
        <f t="shared" si="35"/>
        <v>2</v>
      </c>
      <c r="M1942">
        <f>MATCH(H:H,价格表!$B$4:$B$35,0)</f>
        <v>25</v>
      </c>
      <c r="N1942" s="27">
        <f>IF(J1942&lt;=0.3,INDEX(价格表!$B$4:$I$31,M1942,2),IF(AND(J1942&gt;0.3,J1942&lt;=1),INDEX(价格表!$B$4:$I$31,M1942,3),IF(AND(J1942&gt;1,J1942&lt;=2.2),INDEX(价格表!$B$4:$I$31,M1942,4),IF(AND(J1942&gt;2.2,J1942&lt;=3.3),INDEX(价格表!$B$4:$I$31,M1942,5),IF(AND(J1942&gt;3.3,J1942&lt;=4),INDEX(价格表!$B$4:$I$31,M1942,6),IF(AND(J1942&gt;4,J1942&lt;=5.5),INDEX(价格表!$B$4:$I$31,M1942,7),IF(J1942&gt;5.5,2.6+INDEX(价格表!$B$4:$I$31,M1942,8)*L1942)))))))</f>
        <v>2.15</v>
      </c>
    </row>
    <row r="1943" spans="1:14">
      <c r="A1943" s="20">
        <v>4310939791999</v>
      </c>
      <c r="B1943" s="18" t="s">
        <v>16</v>
      </c>
      <c r="C1943" s="21">
        <v>20201213</v>
      </c>
      <c r="D1943" s="21">
        <v>610538201209</v>
      </c>
      <c r="E1943" s="21" t="s">
        <v>16</v>
      </c>
      <c r="F1943" s="21">
        <v>20201223</v>
      </c>
      <c r="G1943" s="21" t="s">
        <v>17</v>
      </c>
      <c r="H1943" s="21" t="s">
        <v>43</v>
      </c>
      <c r="I1943" s="21" t="s">
        <v>47</v>
      </c>
      <c r="J1943" s="21">
        <v>1.42</v>
      </c>
      <c r="K1943" s="21" t="s">
        <v>20</v>
      </c>
      <c r="L1943">
        <f t="shared" si="35"/>
        <v>2</v>
      </c>
      <c r="M1943">
        <f>MATCH(H:H,价格表!$B$4:$B$35,0)</f>
        <v>10</v>
      </c>
      <c r="N1943" s="27">
        <f>IF(J1943&lt;=0.3,INDEX(价格表!$B$4:$I$31,M1943,2),IF(AND(J1943&gt;0.3,J1943&lt;=1),INDEX(价格表!$B$4:$I$31,M1943,3),IF(AND(J1943&gt;1,J1943&lt;=2.2),INDEX(价格表!$B$4:$I$31,M1943,4),IF(AND(J1943&gt;2.2,J1943&lt;=3.3),INDEX(价格表!$B$4:$I$31,M1943,5),IF(AND(J1943&gt;3.3,J1943&lt;=4),INDEX(价格表!$B$4:$I$31,M1943,6),IF(AND(J1943&gt;4,J1943&lt;=5.5),INDEX(价格表!$B$4:$I$31,M1943,7),IF(J1943&gt;5.5,2.6+INDEX(价格表!$B$4:$I$31,M1943,8)*L1943)))))))</f>
        <v>2.15</v>
      </c>
    </row>
    <row r="1944" spans="1:14">
      <c r="A1944" s="20">
        <v>4310939792000</v>
      </c>
      <c r="B1944" s="18" t="s">
        <v>16</v>
      </c>
      <c r="C1944" s="21">
        <v>20201213</v>
      </c>
      <c r="D1944" s="21">
        <v>610538201209</v>
      </c>
      <c r="E1944" s="21" t="s">
        <v>16</v>
      </c>
      <c r="F1944" s="21">
        <v>20201223</v>
      </c>
      <c r="G1944" s="21" t="s">
        <v>17</v>
      </c>
      <c r="H1944" s="21" t="s">
        <v>66</v>
      </c>
      <c r="I1944" s="21" t="s">
        <v>197</v>
      </c>
      <c r="J1944" s="21">
        <v>1.42</v>
      </c>
      <c r="K1944" s="21" t="s">
        <v>20</v>
      </c>
      <c r="L1944">
        <f t="shared" si="35"/>
        <v>2</v>
      </c>
      <c r="M1944">
        <f>MATCH(H:H,价格表!$B$4:$B$35,0)</f>
        <v>17</v>
      </c>
      <c r="N1944" s="27">
        <f>IF(J1944&lt;=0.3,INDEX(价格表!$B$4:$I$31,M1944,2),IF(AND(J1944&gt;0.3,J1944&lt;=1),INDEX(价格表!$B$4:$I$31,M1944,3),IF(AND(J1944&gt;1,J1944&lt;=2.2),INDEX(价格表!$B$4:$I$31,M1944,4),IF(AND(J1944&gt;2.2,J1944&lt;=3.3),INDEX(价格表!$B$4:$I$31,M1944,5),IF(AND(J1944&gt;3.3,J1944&lt;=4),INDEX(价格表!$B$4:$I$31,M1944,6),IF(AND(J1944&gt;4,J1944&lt;=5.5),INDEX(价格表!$B$4:$I$31,M1944,7),IF(J1944&gt;5.5,2.6+INDEX(价格表!$B$4:$I$31,M1944,8)*L1944)))))))</f>
        <v>2.15</v>
      </c>
    </row>
    <row r="1945" spans="1:14">
      <c r="A1945" s="20">
        <v>4310939794053</v>
      </c>
      <c r="B1945" s="18" t="s">
        <v>16</v>
      </c>
      <c r="C1945" s="21">
        <v>20201213</v>
      </c>
      <c r="D1945" s="21">
        <v>610538201209</v>
      </c>
      <c r="E1945" s="21" t="s">
        <v>16</v>
      </c>
      <c r="F1945" s="21">
        <v>20201223</v>
      </c>
      <c r="G1945" s="21" t="s">
        <v>17</v>
      </c>
      <c r="H1945" s="21" t="s">
        <v>25</v>
      </c>
      <c r="I1945" s="21" t="s">
        <v>26</v>
      </c>
      <c r="J1945" s="21">
        <v>1.47</v>
      </c>
      <c r="K1945" s="21" t="s">
        <v>20</v>
      </c>
      <c r="L1945">
        <f t="shared" si="35"/>
        <v>2</v>
      </c>
      <c r="M1945">
        <f>MATCH(H:H,价格表!$B$4:$B$35,0)</f>
        <v>25</v>
      </c>
      <c r="N1945" s="27">
        <f>IF(J1945&lt;=0.3,INDEX(价格表!$B$4:$I$31,M1945,2),IF(AND(J1945&gt;0.3,J1945&lt;=1),INDEX(价格表!$B$4:$I$31,M1945,3),IF(AND(J1945&gt;1,J1945&lt;=2.2),INDEX(价格表!$B$4:$I$31,M1945,4),IF(AND(J1945&gt;2.2,J1945&lt;=3.3),INDEX(价格表!$B$4:$I$31,M1945,5),IF(AND(J1945&gt;3.3,J1945&lt;=4),INDEX(价格表!$B$4:$I$31,M1945,6),IF(AND(J1945&gt;4,J1945&lt;=5.5),INDEX(价格表!$B$4:$I$31,M1945,7),IF(J1945&gt;5.5,2.6+INDEX(价格表!$B$4:$I$31,M1945,8)*L1945)))))))</f>
        <v>2.15</v>
      </c>
    </row>
    <row r="1946" spans="1:14">
      <c r="A1946" s="20">
        <v>4310939794054</v>
      </c>
      <c r="B1946" s="18" t="s">
        <v>16</v>
      </c>
      <c r="C1946" s="21">
        <v>20201213</v>
      </c>
      <c r="D1946" s="21">
        <v>610538201209</v>
      </c>
      <c r="E1946" s="21" t="s">
        <v>16</v>
      </c>
      <c r="F1946" s="21">
        <v>20201223</v>
      </c>
      <c r="G1946" s="21" t="s">
        <v>17</v>
      </c>
      <c r="H1946" s="21" t="s">
        <v>54</v>
      </c>
      <c r="I1946" s="21" t="s">
        <v>78</v>
      </c>
      <c r="J1946" s="21">
        <v>1.44</v>
      </c>
      <c r="K1946" s="21" t="s">
        <v>20</v>
      </c>
      <c r="L1946">
        <f t="shared" si="35"/>
        <v>2</v>
      </c>
      <c r="M1946">
        <f>MATCH(H:H,价格表!$B$4:$B$35,0)</f>
        <v>14</v>
      </c>
      <c r="N1946" s="27">
        <f>IF(J1946&lt;=0.3,INDEX(价格表!$B$4:$I$31,M1946,2),IF(AND(J1946&gt;0.3,J1946&lt;=1),INDEX(价格表!$B$4:$I$31,M1946,3),IF(AND(J1946&gt;1,J1946&lt;=2.2),INDEX(价格表!$B$4:$I$31,M1946,4),IF(AND(J1946&gt;2.2,J1946&lt;=3.3),INDEX(价格表!$B$4:$I$31,M1946,5),IF(AND(J1946&gt;3.3,J1946&lt;=4),INDEX(价格表!$B$4:$I$31,M1946,6),IF(AND(J1946&gt;4,J1946&lt;=5.5),INDEX(价格表!$B$4:$I$31,M1946,7),IF(J1946&gt;5.5,2.6+INDEX(价格表!$B$4:$I$31,M1946,8)*L1946)))))))</f>
        <v>2.15</v>
      </c>
    </row>
    <row r="1947" spans="1:14">
      <c r="A1947" s="20">
        <v>4310939794055</v>
      </c>
      <c r="B1947" s="18" t="s">
        <v>16</v>
      </c>
      <c r="C1947" s="21">
        <v>20201213</v>
      </c>
      <c r="D1947" s="21">
        <v>610538201209</v>
      </c>
      <c r="E1947" s="21" t="s">
        <v>16</v>
      </c>
      <c r="F1947" s="21">
        <v>20201223</v>
      </c>
      <c r="G1947" s="21" t="s">
        <v>17</v>
      </c>
      <c r="H1947" s="21" t="s">
        <v>88</v>
      </c>
      <c r="I1947" s="21" t="s">
        <v>250</v>
      </c>
      <c r="J1947" s="21">
        <v>1.44</v>
      </c>
      <c r="K1947" s="21" t="s">
        <v>20</v>
      </c>
      <c r="L1947">
        <f t="shared" si="35"/>
        <v>2</v>
      </c>
      <c r="M1947">
        <f>MATCH(H:H,价格表!$B$4:$B$35,0)</f>
        <v>19</v>
      </c>
      <c r="N1947" s="27">
        <f>IF(J1947&lt;=0.3,INDEX(价格表!$B$4:$I$31,M1947,2),IF(AND(J1947&gt;0.3,J1947&lt;=1),INDEX(价格表!$B$4:$I$31,M1947,3),IF(AND(J1947&gt;1,J1947&lt;=2.2),INDEX(价格表!$B$4:$I$31,M1947,4),IF(AND(J1947&gt;2.2,J1947&lt;=3.3),INDEX(价格表!$B$4:$I$31,M1947,5),IF(AND(J1947&gt;3.3,J1947&lt;=4),INDEX(价格表!$B$4:$I$31,M1947,6),IF(AND(J1947&gt;4,J1947&lt;=5.5),INDEX(价格表!$B$4:$I$31,M1947,7),IF(J1947&gt;5.5,2.6+INDEX(价格表!$B$4:$I$31,M1947,8)*L1947)))))))</f>
        <v>2.15</v>
      </c>
    </row>
    <row r="1948" spans="1:14">
      <c r="A1948" s="20">
        <v>4310939794056</v>
      </c>
      <c r="B1948" s="18" t="s">
        <v>16</v>
      </c>
      <c r="C1948" s="21">
        <v>20201213</v>
      </c>
      <c r="D1948" s="21">
        <v>610538201209</v>
      </c>
      <c r="E1948" s="21" t="s">
        <v>16</v>
      </c>
      <c r="F1948" s="21">
        <v>20201223</v>
      </c>
      <c r="G1948" s="21" t="s">
        <v>17</v>
      </c>
      <c r="H1948" s="21" t="s">
        <v>82</v>
      </c>
      <c r="I1948" s="21" t="s">
        <v>285</v>
      </c>
      <c r="J1948" s="21">
        <v>1.5</v>
      </c>
      <c r="K1948" s="21" t="s">
        <v>20</v>
      </c>
      <c r="L1948">
        <f t="shared" si="35"/>
        <v>2</v>
      </c>
      <c r="M1948">
        <f>MATCH(H:H,价格表!$B$4:$B$35,0)</f>
        <v>2</v>
      </c>
      <c r="N1948" s="27">
        <f>IF(J1948&lt;=0.3,INDEX(价格表!$B$4:$I$31,M1948,2),IF(AND(J1948&gt;0.3,J1948&lt;=1),INDEX(价格表!$B$4:$I$31,M1948,3),IF(AND(J1948&gt;1,J1948&lt;=2.2),INDEX(价格表!$B$4:$I$31,M1948,4),IF(AND(J1948&gt;2.2,J1948&lt;=3.3),INDEX(价格表!$B$4:$I$31,M1948,5),IF(AND(J1948&gt;3.3,J1948&lt;=4),INDEX(价格表!$B$4:$I$31,M1948,6),IF(AND(J1948&gt;4,J1948&lt;=5.5),INDEX(价格表!$B$4:$I$31,M1948,7),IF(J1948&gt;5.5,2.6+INDEX(价格表!$B$4:$I$31,M1948,8)*L1948)))))))</f>
        <v>2.15</v>
      </c>
    </row>
    <row r="1949" spans="1:14">
      <c r="A1949" s="20">
        <v>4310939794057</v>
      </c>
      <c r="B1949" s="18" t="s">
        <v>16</v>
      </c>
      <c r="C1949" s="21">
        <v>20201213</v>
      </c>
      <c r="D1949" s="21">
        <v>610538201209</v>
      </c>
      <c r="E1949" s="21" t="s">
        <v>16</v>
      </c>
      <c r="F1949" s="21">
        <v>20201223</v>
      </c>
      <c r="G1949" s="21" t="s">
        <v>17</v>
      </c>
      <c r="H1949" s="21" t="s">
        <v>39</v>
      </c>
      <c r="I1949" s="21" t="s">
        <v>81</v>
      </c>
      <c r="J1949" s="21">
        <v>1.44</v>
      </c>
      <c r="K1949" s="21" t="s">
        <v>20</v>
      </c>
      <c r="L1949">
        <f t="shared" si="35"/>
        <v>2</v>
      </c>
      <c r="M1949">
        <f>MATCH(H:H,价格表!$B$4:$B$35,0)</f>
        <v>23</v>
      </c>
      <c r="N1949" s="27">
        <f>IF(J1949&lt;=0.3,INDEX(价格表!$B$4:$I$31,M1949,2),IF(AND(J1949&gt;0.3,J1949&lt;=1),INDEX(价格表!$B$4:$I$31,M1949,3),IF(AND(J1949&gt;1,J1949&lt;=2.2),INDEX(价格表!$B$4:$I$31,M1949,4),IF(AND(J1949&gt;2.2,J1949&lt;=3.3),INDEX(价格表!$B$4:$I$31,M1949,5),IF(AND(J1949&gt;3.3,J1949&lt;=4),INDEX(价格表!$B$4:$I$31,M1949,6),IF(AND(J1949&gt;4,J1949&lt;=5.5),INDEX(价格表!$B$4:$I$31,M1949,7),IF(J1949&gt;5.5,2.6+INDEX(价格表!$B$4:$I$31,M1949,8)*L1949)))))))</f>
        <v>2.15</v>
      </c>
    </row>
    <row r="1950" spans="1:14">
      <c r="A1950" s="20">
        <v>4310939794058</v>
      </c>
      <c r="B1950" s="18" t="s">
        <v>16</v>
      </c>
      <c r="C1950" s="21">
        <v>20201213</v>
      </c>
      <c r="D1950" s="21">
        <v>610538201209</v>
      </c>
      <c r="E1950" s="21" t="s">
        <v>16</v>
      </c>
      <c r="F1950" s="21">
        <v>20201223</v>
      </c>
      <c r="G1950" s="21" t="s">
        <v>17</v>
      </c>
      <c r="H1950" s="21" t="s">
        <v>30</v>
      </c>
      <c r="I1950" s="21" t="s">
        <v>31</v>
      </c>
      <c r="J1950" s="21">
        <v>1.55</v>
      </c>
      <c r="K1950" s="21" t="s">
        <v>20</v>
      </c>
      <c r="L1950">
        <f t="shared" si="35"/>
        <v>2</v>
      </c>
      <c r="M1950">
        <f>MATCH(H:H,价格表!$B$4:$B$35,0)</f>
        <v>16</v>
      </c>
      <c r="N1950" s="27">
        <f>IF(J1950&lt;=0.3,INDEX(价格表!$B$4:$I$31,M1950,2),IF(AND(J1950&gt;0.3,J1950&lt;=1),INDEX(价格表!$B$4:$I$31,M1950,3),IF(AND(J1950&gt;1,J1950&lt;=2.2),INDEX(价格表!$B$4:$I$31,M1950,4),IF(AND(J1950&gt;2.2,J1950&lt;=3.3),INDEX(价格表!$B$4:$I$31,M1950,5),IF(AND(J1950&gt;3.3,J1950&lt;=4),INDEX(价格表!$B$4:$I$31,M1950,6),IF(AND(J1950&gt;4,J1950&lt;=5.5),INDEX(价格表!$B$4:$I$31,M1950,7),IF(J1950&gt;5.5,2.6+INDEX(价格表!$B$4:$I$31,M1950,8)*L1950)))))))</f>
        <v>2.15</v>
      </c>
    </row>
    <row r="1951" spans="1:14">
      <c r="A1951" s="20">
        <v>4310939794060</v>
      </c>
      <c r="B1951" s="18" t="s">
        <v>16</v>
      </c>
      <c r="C1951" s="21">
        <v>20201213</v>
      </c>
      <c r="D1951" s="21">
        <v>610538201209</v>
      </c>
      <c r="E1951" s="21" t="s">
        <v>16</v>
      </c>
      <c r="F1951" s="21">
        <v>20201223</v>
      </c>
      <c r="G1951" s="21" t="s">
        <v>17</v>
      </c>
      <c r="H1951" s="21" t="s">
        <v>25</v>
      </c>
      <c r="I1951" s="21" t="s">
        <v>26</v>
      </c>
      <c r="J1951" s="21">
        <v>1.44</v>
      </c>
      <c r="K1951" s="21" t="s">
        <v>20</v>
      </c>
      <c r="L1951">
        <f t="shared" si="35"/>
        <v>2</v>
      </c>
      <c r="M1951">
        <f>MATCH(H:H,价格表!$B$4:$B$35,0)</f>
        <v>25</v>
      </c>
      <c r="N1951" s="27">
        <f>IF(J1951&lt;=0.3,INDEX(价格表!$B$4:$I$31,M1951,2),IF(AND(J1951&gt;0.3,J1951&lt;=1),INDEX(价格表!$B$4:$I$31,M1951,3),IF(AND(J1951&gt;1,J1951&lt;=2.2),INDEX(价格表!$B$4:$I$31,M1951,4),IF(AND(J1951&gt;2.2,J1951&lt;=3.3),INDEX(价格表!$B$4:$I$31,M1951,5),IF(AND(J1951&gt;3.3,J1951&lt;=4),INDEX(价格表!$B$4:$I$31,M1951,6),IF(AND(J1951&gt;4,J1951&lt;=5.5),INDEX(价格表!$B$4:$I$31,M1951,7),IF(J1951&gt;5.5,2.6+INDEX(价格表!$B$4:$I$31,M1951,8)*L1951)))))))</f>
        <v>2.15</v>
      </c>
    </row>
    <row r="1952" spans="1:14">
      <c r="A1952" s="20">
        <v>4310939794061</v>
      </c>
      <c r="B1952" s="18" t="s">
        <v>16</v>
      </c>
      <c r="C1952" s="21">
        <v>20201213</v>
      </c>
      <c r="D1952" s="21">
        <v>610538201209</v>
      </c>
      <c r="E1952" s="21" t="s">
        <v>16</v>
      </c>
      <c r="F1952" s="21">
        <v>20201223</v>
      </c>
      <c r="G1952" s="21" t="s">
        <v>17</v>
      </c>
      <c r="H1952" s="21" t="s">
        <v>73</v>
      </c>
      <c r="I1952" s="21" t="s">
        <v>184</v>
      </c>
      <c r="J1952" s="21">
        <v>1.44</v>
      </c>
      <c r="K1952" s="21" t="s">
        <v>20</v>
      </c>
      <c r="L1952">
        <f t="shared" si="35"/>
        <v>2</v>
      </c>
      <c r="M1952">
        <f>MATCH(H:H,价格表!$B$4:$B$35,0)</f>
        <v>7</v>
      </c>
      <c r="N1952" s="27">
        <f>IF(J1952&lt;=0.3,INDEX(价格表!$B$4:$I$31,M1952,2),IF(AND(J1952&gt;0.3,J1952&lt;=1),INDEX(价格表!$B$4:$I$31,M1952,3),IF(AND(J1952&gt;1,J1952&lt;=2.2),INDEX(价格表!$B$4:$I$31,M1952,4),IF(AND(J1952&gt;2.2,J1952&lt;=3.3),INDEX(价格表!$B$4:$I$31,M1952,5),IF(AND(J1952&gt;3.3,J1952&lt;=4),INDEX(价格表!$B$4:$I$31,M1952,6),IF(AND(J1952&gt;4,J1952&lt;=5.5),INDEX(价格表!$B$4:$I$31,M1952,7),IF(J1952&gt;5.5,2.6+INDEX(价格表!$B$4:$I$31,M1952,8)*L1952)))))))</f>
        <v>2.15</v>
      </c>
    </row>
    <row r="1953" spans="1:14">
      <c r="A1953" s="20">
        <v>4310939794062</v>
      </c>
      <c r="B1953" s="18" t="s">
        <v>16</v>
      </c>
      <c r="C1953" s="21">
        <v>20201213</v>
      </c>
      <c r="D1953" s="21">
        <v>610538201209</v>
      </c>
      <c r="E1953" s="21" t="s">
        <v>16</v>
      </c>
      <c r="F1953" s="21">
        <v>20201223</v>
      </c>
      <c r="G1953" s="21" t="s">
        <v>17</v>
      </c>
      <c r="H1953" s="21" t="s">
        <v>73</v>
      </c>
      <c r="I1953" s="21" t="s">
        <v>131</v>
      </c>
      <c r="J1953" s="21">
        <v>1.44</v>
      </c>
      <c r="K1953" s="21" t="s">
        <v>20</v>
      </c>
      <c r="L1953">
        <f t="shared" si="35"/>
        <v>2</v>
      </c>
      <c r="M1953">
        <f>MATCH(H:H,价格表!$B$4:$B$35,0)</f>
        <v>7</v>
      </c>
      <c r="N1953" s="27">
        <f>IF(J1953&lt;=0.3,INDEX(价格表!$B$4:$I$31,M1953,2),IF(AND(J1953&gt;0.3,J1953&lt;=1),INDEX(价格表!$B$4:$I$31,M1953,3),IF(AND(J1953&gt;1,J1953&lt;=2.2),INDEX(价格表!$B$4:$I$31,M1953,4),IF(AND(J1953&gt;2.2,J1953&lt;=3.3),INDEX(价格表!$B$4:$I$31,M1953,5),IF(AND(J1953&gt;3.3,J1953&lt;=4),INDEX(价格表!$B$4:$I$31,M1953,6),IF(AND(J1953&gt;4,J1953&lt;=5.5),INDEX(价格表!$B$4:$I$31,M1953,7),IF(J1953&gt;5.5,2.6+INDEX(价格表!$B$4:$I$31,M1953,8)*L1953)))))))</f>
        <v>2.15</v>
      </c>
    </row>
    <row r="1954" spans="1:14">
      <c r="A1954" s="20">
        <v>4310939794539</v>
      </c>
      <c r="B1954" s="18" t="s">
        <v>16</v>
      </c>
      <c r="C1954" s="21">
        <v>20201213</v>
      </c>
      <c r="D1954" s="21">
        <v>610538201209</v>
      </c>
      <c r="E1954" s="21" t="s">
        <v>16</v>
      </c>
      <c r="F1954" s="21">
        <v>20201223</v>
      </c>
      <c r="G1954" s="21" t="s">
        <v>17</v>
      </c>
      <c r="H1954" s="21" t="s">
        <v>43</v>
      </c>
      <c r="I1954" s="21" t="s">
        <v>108</v>
      </c>
      <c r="J1954" s="21">
        <v>1.47</v>
      </c>
      <c r="K1954" s="21" t="s">
        <v>20</v>
      </c>
      <c r="L1954">
        <f t="shared" si="35"/>
        <v>2</v>
      </c>
      <c r="M1954">
        <f>MATCH(H:H,价格表!$B$4:$B$35,0)</f>
        <v>10</v>
      </c>
      <c r="N1954" s="27">
        <f>IF(J1954&lt;=0.3,INDEX(价格表!$B$4:$I$31,M1954,2),IF(AND(J1954&gt;0.3,J1954&lt;=1),INDEX(价格表!$B$4:$I$31,M1954,3),IF(AND(J1954&gt;1,J1954&lt;=2.2),INDEX(价格表!$B$4:$I$31,M1954,4),IF(AND(J1954&gt;2.2,J1954&lt;=3.3),INDEX(价格表!$B$4:$I$31,M1954,5),IF(AND(J1954&gt;3.3,J1954&lt;=4),INDEX(价格表!$B$4:$I$31,M1954,6),IF(AND(J1954&gt;4,J1954&lt;=5.5),INDEX(价格表!$B$4:$I$31,M1954,7),IF(J1954&gt;5.5,2.6+INDEX(价格表!$B$4:$I$31,M1954,8)*L1954)))))))</f>
        <v>2.15</v>
      </c>
    </row>
    <row r="1955" spans="1:14">
      <c r="A1955" s="20">
        <v>4310939794540</v>
      </c>
      <c r="B1955" s="18" t="s">
        <v>16</v>
      </c>
      <c r="C1955" s="21">
        <v>20201213</v>
      </c>
      <c r="D1955" s="21">
        <v>610538201209</v>
      </c>
      <c r="E1955" s="21" t="s">
        <v>16</v>
      </c>
      <c r="F1955" s="21">
        <v>20201223</v>
      </c>
      <c r="G1955" s="21" t="s">
        <v>17</v>
      </c>
      <c r="H1955" s="21" t="s">
        <v>37</v>
      </c>
      <c r="I1955" s="21" t="s">
        <v>72</v>
      </c>
      <c r="J1955" s="21">
        <v>1.45</v>
      </c>
      <c r="K1955" s="21" t="s">
        <v>20</v>
      </c>
      <c r="L1955">
        <f t="shared" si="35"/>
        <v>2</v>
      </c>
      <c r="M1955">
        <f>MATCH(H:H,价格表!$B$4:$B$35,0)</f>
        <v>12</v>
      </c>
      <c r="N1955" s="27">
        <f>IF(J1955&lt;=0.3,INDEX(价格表!$B$4:$I$31,M1955,2),IF(AND(J1955&gt;0.3,J1955&lt;=1),INDEX(价格表!$B$4:$I$31,M1955,3),IF(AND(J1955&gt;1,J1955&lt;=2.2),INDEX(价格表!$B$4:$I$31,M1955,4),IF(AND(J1955&gt;2.2,J1955&lt;=3.3),INDEX(价格表!$B$4:$I$31,M1955,5),IF(AND(J1955&gt;3.3,J1955&lt;=4),INDEX(价格表!$B$4:$I$31,M1955,6),IF(AND(J1955&gt;4,J1955&lt;=5.5),INDEX(价格表!$B$4:$I$31,M1955,7),IF(J1955&gt;5.5,2.6+INDEX(价格表!$B$4:$I$31,M1955,8)*L1955)))))))</f>
        <v>2.15</v>
      </c>
    </row>
    <row r="1956" spans="1:14">
      <c r="A1956" s="20">
        <v>4310939794541</v>
      </c>
      <c r="B1956" s="18" t="s">
        <v>16</v>
      </c>
      <c r="C1956" s="21">
        <v>20201213</v>
      </c>
      <c r="D1956" s="21">
        <v>610538201209</v>
      </c>
      <c r="E1956" s="21" t="s">
        <v>16</v>
      </c>
      <c r="F1956" s="21">
        <v>20201223</v>
      </c>
      <c r="G1956" s="21" t="s">
        <v>17</v>
      </c>
      <c r="H1956" s="21" t="s">
        <v>43</v>
      </c>
      <c r="I1956" s="21" t="s">
        <v>287</v>
      </c>
      <c r="J1956" s="21">
        <v>1.44</v>
      </c>
      <c r="K1956" s="21" t="s">
        <v>20</v>
      </c>
      <c r="L1956">
        <f t="shared" si="35"/>
        <v>2</v>
      </c>
      <c r="M1956">
        <f>MATCH(H:H,价格表!$B$4:$B$35,0)</f>
        <v>10</v>
      </c>
      <c r="N1956" s="27">
        <f>IF(J1956&lt;=0.3,INDEX(价格表!$B$4:$I$31,M1956,2),IF(AND(J1956&gt;0.3,J1956&lt;=1),INDEX(价格表!$B$4:$I$31,M1956,3),IF(AND(J1956&gt;1,J1956&lt;=2.2),INDEX(价格表!$B$4:$I$31,M1956,4),IF(AND(J1956&gt;2.2,J1956&lt;=3.3),INDEX(价格表!$B$4:$I$31,M1956,5),IF(AND(J1956&gt;3.3,J1956&lt;=4),INDEX(价格表!$B$4:$I$31,M1956,6),IF(AND(J1956&gt;4,J1956&lt;=5.5),INDEX(价格表!$B$4:$I$31,M1956,7),IF(J1956&gt;5.5,2.6+INDEX(价格表!$B$4:$I$31,M1956,8)*L1956)))))))</f>
        <v>2.15</v>
      </c>
    </row>
    <row r="1957" spans="1:14">
      <c r="A1957" s="20">
        <v>4310939794542</v>
      </c>
      <c r="B1957" s="18" t="s">
        <v>16</v>
      </c>
      <c r="C1957" s="21">
        <v>20201213</v>
      </c>
      <c r="D1957" s="21">
        <v>610538201209</v>
      </c>
      <c r="E1957" s="21" t="s">
        <v>16</v>
      </c>
      <c r="F1957" s="21">
        <v>20201223</v>
      </c>
      <c r="G1957" s="21" t="s">
        <v>17</v>
      </c>
      <c r="H1957" s="21" t="s">
        <v>45</v>
      </c>
      <c r="I1957" s="21" t="s">
        <v>252</v>
      </c>
      <c r="J1957" s="21">
        <v>1.45</v>
      </c>
      <c r="K1957" s="21" t="s">
        <v>20</v>
      </c>
      <c r="L1957">
        <f t="shared" si="35"/>
        <v>2</v>
      </c>
      <c r="M1957">
        <f>MATCH(H:H,价格表!$B$4:$B$35,0)</f>
        <v>9</v>
      </c>
      <c r="N1957" s="27">
        <f>IF(J1957&lt;=0.3,INDEX(价格表!$B$4:$I$31,M1957,2),IF(AND(J1957&gt;0.3,J1957&lt;=1),INDEX(价格表!$B$4:$I$31,M1957,3),IF(AND(J1957&gt;1,J1957&lt;=2.2),INDEX(价格表!$B$4:$I$31,M1957,4),IF(AND(J1957&gt;2.2,J1957&lt;=3.3),INDEX(价格表!$B$4:$I$31,M1957,5),IF(AND(J1957&gt;3.3,J1957&lt;=4),INDEX(价格表!$B$4:$I$31,M1957,6),IF(AND(J1957&gt;4,J1957&lt;=5.5),INDEX(价格表!$B$4:$I$31,M1957,7),IF(J1957&gt;5.5,2.6+INDEX(价格表!$B$4:$I$31,M1957,8)*L1957)))))))</f>
        <v>2.15</v>
      </c>
    </row>
    <row r="1958" spans="1:14">
      <c r="A1958" s="20">
        <v>4310939794543</v>
      </c>
      <c r="B1958" s="18" t="s">
        <v>16</v>
      </c>
      <c r="C1958" s="21">
        <v>20201213</v>
      </c>
      <c r="D1958" s="21">
        <v>610538201209</v>
      </c>
      <c r="E1958" s="21" t="s">
        <v>16</v>
      </c>
      <c r="F1958" s="21">
        <v>20201223</v>
      </c>
      <c r="G1958" s="21" t="s">
        <v>17</v>
      </c>
      <c r="H1958" s="21" t="s">
        <v>73</v>
      </c>
      <c r="I1958" s="21" t="s">
        <v>91</v>
      </c>
      <c r="J1958" s="21">
        <v>1.49</v>
      </c>
      <c r="K1958" s="21" t="s">
        <v>20</v>
      </c>
      <c r="L1958">
        <f t="shared" si="35"/>
        <v>2</v>
      </c>
      <c r="M1958">
        <f>MATCH(H:H,价格表!$B$4:$B$35,0)</f>
        <v>7</v>
      </c>
      <c r="N1958" s="27">
        <f>IF(J1958&lt;=0.3,INDEX(价格表!$B$4:$I$31,M1958,2),IF(AND(J1958&gt;0.3,J1958&lt;=1),INDEX(价格表!$B$4:$I$31,M1958,3),IF(AND(J1958&gt;1,J1958&lt;=2.2),INDEX(价格表!$B$4:$I$31,M1958,4),IF(AND(J1958&gt;2.2,J1958&lt;=3.3),INDEX(价格表!$B$4:$I$31,M1958,5),IF(AND(J1958&gt;3.3,J1958&lt;=4),INDEX(价格表!$B$4:$I$31,M1958,6),IF(AND(J1958&gt;4,J1958&lt;=5.5),INDEX(价格表!$B$4:$I$31,M1958,7),IF(J1958&gt;5.5,2.6+INDEX(价格表!$B$4:$I$31,M1958,8)*L1958)))))))</f>
        <v>2.15</v>
      </c>
    </row>
    <row r="1959" spans="1:14">
      <c r="A1959" s="20">
        <v>4310939794544</v>
      </c>
      <c r="B1959" s="18" t="s">
        <v>16</v>
      </c>
      <c r="C1959" s="21">
        <v>20201213</v>
      </c>
      <c r="D1959" s="21">
        <v>610538201209</v>
      </c>
      <c r="E1959" s="21" t="s">
        <v>16</v>
      </c>
      <c r="F1959" s="21">
        <v>20201223</v>
      </c>
      <c r="G1959" s="21" t="s">
        <v>17</v>
      </c>
      <c r="H1959" s="21" t="s">
        <v>45</v>
      </c>
      <c r="I1959" s="21" t="s">
        <v>172</v>
      </c>
      <c r="J1959" s="21">
        <v>1.44</v>
      </c>
      <c r="K1959" s="21" t="s">
        <v>20</v>
      </c>
      <c r="L1959">
        <f t="shared" si="35"/>
        <v>2</v>
      </c>
      <c r="M1959">
        <f>MATCH(H:H,价格表!$B$4:$B$35,0)</f>
        <v>9</v>
      </c>
      <c r="N1959" s="27">
        <f>IF(J1959&lt;=0.3,INDEX(价格表!$B$4:$I$31,M1959,2),IF(AND(J1959&gt;0.3,J1959&lt;=1),INDEX(价格表!$B$4:$I$31,M1959,3),IF(AND(J1959&gt;1,J1959&lt;=2.2),INDEX(价格表!$B$4:$I$31,M1959,4),IF(AND(J1959&gt;2.2,J1959&lt;=3.3),INDEX(价格表!$B$4:$I$31,M1959,5),IF(AND(J1959&gt;3.3,J1959&lt;=4),INDEX(价格表!$B$4:$I$31,M1959,6),IF(AND(J1959&gt;4,J1959&lt;=5.5),INDEX(价格表!$B$4:$I$31,M1959,7),IF(J1959&gt;5.5,2.6+INDEX(价格表!$B$4:$I$31,M1959,8)*L1959)))))))</f>
        <v>2.15</v>
      </c>
    </row>
    <row r="1960" spans="1:14">
      <c r="A1960" s="20">
        <v>4310939794545</v>
      </c>
      <c r="B1960" s="18" t="s">
        <v>16</v>
      </c>
      <c r="C1960" s="21">
        <v>20201213</v>
      </c>
      <c r="D1960" s="21">
        <v>610538201209</v>
      </c>
      <c r="E1960" s="21" t="s">
        <v>16</v>
      </c>
      <c r="F1960" s="21">
        <v>20201223</v>
      </c>
      <c r="G1960" s="21" t="s">
        <v>17</v>
      </c>
      <c r="H1960" s="21" t="s">
        <v>88</v>
      </c>
      <c r="I1960" s="21" t="s">
        <v>101</v>
      </c>
      <c r="J1960" s="21">
        <v>1.44</v>
      </c>
      <c r="K1960" s="21" t="s">
        <v>20</v>
      </c>
      <c r="L1960">
        <f t="shared" si="35"/>
        <v>2</v>
      </c>
      <c r="M1960">
        <f>MATCH(H:H,价格表!$B$4:$B$35,0)</f>
        <v>19</v>
      </c>
      <c r="N1960" s="27">
        <f>IF(J1960&lt;=0.3,INDEX(价格表!$B$4:$I$31,M1960,2),IF(AND(J1960&gt;0.3,J1960&lt;=1),INDEX(价格表!$B$4:$I$31,M1960,3),IF(AND(J1960&gt;1,J1960&lt;=2.2),INDEX(价格表!$B$4:$I$31,M1960,4),IF(AND(J1960&gt;2.2,J1960&lt;=3.3),INDEX(价格表!$B$4:$I$31,M1960,5),IF(AND(J1960&gt;3.3,J1960&lt;=4),INDEX(价格表!$B$4:$I$31,M1960,6),IF(AND(J1960&gt;4,J1960&lt;=5.5),INDEX(价格表!$B$4:$I$31,M1960,7),IF(J1960&gt;5.5,2.6+INDEX(价格表!$B$4:$I$31,M1960,8)*L1960)))))))</f>
        <v>2.15</v>
      </c>
    </row>
    <row r="1961" spans="1:14">
      <c r="A1961" s="20">
        <v>4310939794546</v>
      </c>
      <c r="B1961" s="18" t="s">
        <v>16</v>
      </c>
      <c r="C1961" s="21">
        <v>20201213</v>
      </c>
      <c r="D1961" s="21">
        <v>610538201209</v>
      </c>
      <c r="E1961" s="21" t="s">
        <v>16</v>
      </c>
      <c r="F1961" s="21">
        <v>20201223</v>
      </c>
      <c r="G1961" s="21" t="s">
        <v>17</v>
      </c>
      <c r="H1961" s="21" t="s">
        <v>23</v>
      </c>
      <c r="I1961" s="21" t="s">
        <v>118</v>
      </c>
      <c r="J1961" s="21">
        <v>1.44</v>
      </c>
      <c r="K1961" s="21" t="s">
        <v>20</v>
      </c>
      <c r="L1961">
        <f t="shared" si="35"/>
        <v>2</v>
      </c>
      <c r="M1961">
        <f>MATCH(H:H,价格表!$B$4:$B$35,0)</f>
        <v>15</v>
      </c>
      <c r="N1961" s="27">
        <f>IF(J1961&lt;=0.3,INDEX(价格表!$B$4:$I$31,M1961,2),IF(AND(J1961&gt;0.3,J1961&lt;=1),INDEX(价格表!$B$4:$I$31,M1961,3),IF(AND(J1961&gt;1,J1961&lt;=2.2),INDEX(价格表!$B$4:$I$31,M1961,4),IF(AND(J1961&gt;2.2,J1961&lt;=3.3),INDEX(价格表!$B$4:$I$31,M1961,5),IF(AND(J1961&gt;3.3,J1961&lt;=4),INDEX(价格表!$B$4:$I$31,M1961,6),IF(AND(J1961&gt;4,J1961&lt;=5.5),INDEX(价格表!$B$4:$I$31,M1961,7),IF(J1961&gt;5.5,2.6+INDEX(价格表!$B$4:$I$31,M1961,8)*L1961)))))))</f>
        <v>2.15</v>
      </c>
    </row>
    <row r="1962" spans="1:14">
      <c r="A1962" s="20">
        <v>4310939794547</v>
      </c>
      <c r="B1962" s="18" t="s">
        <v>16</v>
      </c>
      <c r="C1962" s="21">
        <v>20201213</v>
      </c>
      <c r="D1962" s="21">
        <v>610538201209</v>
      </c>
      <c r="E1962" s="21" t="s">
        <v>16</v>
      </c>
      <c r="F1962" s="21">
        <v>20201223</v>
      </c>
      <c r="G1962" s="21" t="s">
        <v>17</v>
      </c>
      <c r="H1962" s="21" t="s">
        <v>23</v>
      </c>
      <c r="I1962" s="21" t="s">
        <v>225</v>
      </c>
      <c r="J1962" s="21">
        <v>1.44</v>
      </c>
      <c r="K1962" s="21" t="s">
        <v>20</v>
      </c>
      <c r="L1962">
        <f t="shared" si="35"/>
        <v>2</v>
      </c>
      <c r="M1962">
        <f>MATCH(H:H,价格表!$B$4:$B$35,0)</f>
        <v>15</v>
      </c>
      <c r="N1962" s="27">
        <f>IF(J1962&lt;=0.3,INDEX(价格表!$B$4:$I$31,M1962,2),IF(AND(J1962&gt;0.3,J1962&lt;=1),INDEX(价格表!$B$4:$I$31,M1962,3),IF(AND(J1962&gt;1,J1962&lt;=2.2),INDEX(价格表!$B$4:$I$31,M1962,4),IF(AND(J1962&gt;2.2,J1962&lt;=3.3),INDEX(价格表!$B$4:$I$31,M1962,5),IF(AND(J1962&gt;3.3,J1962&lt;=4),INDEX(价格表!$B$4:$I$31,M1962,6),IF(AND(J1962&gt;4,J1962&lt;=5.5),INDEX(价格表!$B$4:$I$31,M1962,7),IF(J1962&gt;5.5,2.6+INDEX(价格表!$B$4:$I$31,M1962,8)*L1962)))))))</f>
        <v>2.15</v>
      </c>
    </row>
    <row r="1963" spans="1:14">
      <c r="A1963" s="20">
        <v>4310939794548</v>
      </c>
      <c r="B1963" s="18" t="s">
        <v>16</v>
      </c>
      <c r="C1963" s="21">
        <v>20201213</v>
      </c>
      <c r="D1963" s="21">
        <v>610538201209</v>
      </c>
      <c r="E1963" s="21" t="s">
        <v>16</v>
      </c>
      <c r="F1963" s="21">
        <v>20201223</v>
      </c>
      <c r="G1963" s="21" t="s">
        <v>17</v>
      </c>
      <c r="H1963" s="21" t="s">
        <v>39</v>
      </c>
      <c r="I1963" s="21" t="s">
        <v>235</v>
      </c>
      <c r="J1963" s="21">
        <v>1.44</v>
      </c>
      <c r="K1963" s="21" t="s">
        <v>20</v>
      </c>
      <c r="L1963">
        <f t="shared" si="35"/>
        <v>2</v>
      </c>
      <c r="M1963">
        <f>MATCH(H:H,价格表!$B$4:$B$35,0)</f>
        <v>23</v>
      </c>
      <c r="N1963" s="27">
        <f>IF(J1963&lt;=0.3,INDEX(价格表!$B$4:$I$31,M1963,2),IF(AND(J1963&gt;0.3,J1963&lt;=1),INDEX(价格表!$B$4:$I$31,M1963,3),IF(AND(J1963&gt;1,J1963&lt;=2.2),INDEX(价格表!$B$4:$I$31,M1963,4),IF(AND(J1963&gt;2.2,J1963&lt;=3.3),INDEX(价格表!$B$4:$I$31,M1963,5),IF(AND(J1963&gt;3.3,J1963&lt;=4),INDEX(价格表!$B$4:$I$31,M1963,6),IF(AND(J1963&gt;4,J1963&lt;=5.5),INDEX(价格表!$B$4:$I$31,M1963,7),IF(J1963&gt;5.5,2.6+INDEX(价格表!$B$4:$I$31,M1963,8)*L1963)))))))</f>
        <v>2.15</v>
      </c>
    </row>
    <row r="1964" spans="1:14">
      <c r="A1964" s="20">
        <v>4310939795143</v>
      </c>
      <c r="B1964" s="18" t="s">
        <v>16</v>
      </c>
      <c r="C1964" s="21">
        <v>20201213</v>
      </c>
      <c r="D1964" s="21">
        <v>610538201209</v>
      </c>
      <c r="E1964" s="21" t="s">
        <v>16</v>
      </c>
      <c r="F1964" s="21">
        <v>20201223</v>
      </c>
      <c r="G1964" s="21" t="s">
        <v>17</v>
      </c>
      <c r="H1964" s="21" t="s">
        <v>73</v>
      </c>
      <c r="I1964" s="21" t="s">
        <v>184</v>
      </c>
      <c r="J1964" s="21">
        <v>1.44</v>
      </c>
      <c r="K1964" s="21" t="s">
        <v>20</v>
      </c>
      <c r="L1964">
        <f t="shared" si="35"/>
        <v>2</v>
      </c>
      <c r="M1964">
        <f>MATCH(H:H,价格表!$B$4:$B$35,0)</f>
        <v>7</v>
      </c>
      <c r="N1964" s="27">
        <f>IF(J1964&lt;=0.3,INDEX(价格表!$B$4:$I$31,M1964,2),IF(AND(J1964&gt;0.3,J1964&lt;=1),INDEX(价格表!$B$4:$I$31,M1964,3),IF(AND(J1964&gt;1,J1964&lt;=2.2),INDEX(价格表!$B$4:$I$31,M1964,4),IF(AND(J1964&gt;2.2,J1964&lt;=3.3),INDEX(价格表!$B$4:$I$31,M1964,5),IF(AND(J1964&gt;3.3,J1964&lt;=4),INDEX(价格表!$B$4:$I$31,M1964,6),IF(AND(J1964&gt;4,J1964&lt;=5.5),INDEX(价格表!$B$4:$I$31,M1964,7),IF(J1964&gt;5.5,2.6+INDEX(价格表!$B$4:$I$31,M1964,8)*L1964)))))))</f>
        <v>2.15</v>
      </c>
    </row>
    <row r="1965" spans="1:14">
      <c r="A1965" s="20">
        <v>4310939795144</v>
      </c>
      <c r="B1965" s="18" t="s">
        <v>16</v>
      </c>
      <c r="C1965" s="21">
        <v>20201213</v>
      </c>
      <c r="D1965" s="21">
        <v>610538201209</v>
      </c>
      <c r="E1965" s="21" t="s">
        <v>16</v>
      </c>
      <c r="F1965" s="21">
        <v>20201223</v>
      </c>
      <c r="G1965" s="21" t="s">
        <v>17</v>
      </c>
      <c r="H1965" s="21" t="s">
        <v>75</v>
      </c>
      <c r="I1965" s="21" t="s">
        <v>76</v>
      </c>
      <c r="J1965" s="21">
        <v>1.48</v>
      </c>
      <c r="K1965" s="21" t="s">
        <v>20</v>
      </c>
      <c r="L1965">
        <f t="shared" si="35"/>
        <v>2</v>
      </c>
      <c r="M1965">
        <f>MATCH(H:H,价格表!$B$4:$B$35,0)</f>
        <v>24</v>
      </c>
      <c r="N1965" s="27">
        <f>IF(J1965&lt;=0.3,INDEX(价格表!$B$4:$I$31,M1965,2),IF(AND(J1965&gt;0.3,J1965&lt;=1),INDEX(价格表!$B$4:$I$31,M1965,3),IF(AND(J1965&gt;1,J1965&lt;=2.2),INDEX(价格表!$B$4:$I$31,M1965,4),IF(AND(J1965&gt;2.2,J1965&lt;=3.3),INDEX(价格表!$B$4:$I$31,M1965,5),IF(AND(J1965&gt;3.3,J1965&lt;=4),INDEX(价格表!$B$4:$I$31,M1965,6),IF(AND(J1965&gt;4,J1965&lt;=5.5),INDEX(价格表!$B$4:$I$31,M1965,7),IF(J1965&gt;5.5,2.6+INDEX(价格表!$B$4:$I$31,M1965,8)*L1965)))))))</f>
        <v>2.15</v>
      </c>
    </row>
    <row r="1966" spans="1:14">
      <c r="A1966" s="20">
        <v>4310939795145</v>
      </c>
      <c r="B1966" s="18" t="s">
        <v>16</v>
      </c>
      <c r="C1966" s="21">
        <v>20201213</v>
      </c>
      <c r="D1966" s="21">
        <v>610538201209</v>
      </c>
      <c r="E1966" s="21" t="s">
        <v>16</v>
      </c>
      <c r="F1966" s="21">
        <v>20201223</v>
      </c>
      <c r="G1966" s="21" t="s">
        <v>17</v>
      </c>
      <c r="H1966" s="21" t="s">
        <v>23</v>
      </c>
      <c r="I1966" s="21" t="s">
        <v>41</v>
      </c>
      <c r="J1966" s="21">
        <v>1.44</v>
      </c>
      <c r="K1966" s="21" t="s">
        <v>20</v>
      </c>
      <c r="L1966">
        <f t="shared" si="35"/>
        <v>2</v>
      </c>
      <c r="M1966">
        <f>MATCH(H:H,价格表!$B$4:$B$35,0)</f>
        <v>15</v>
      </c>
      <c r="N1966" s="27">
        <f>IF(J1966&lt;=0.3,INDEX(价格表!$B$4:$I$31,M1966,2),IF(AND(J1966&gt;0.3,J1966&lt;=1),INDEX(价格表!$B$4:$I$31,M1966,3),IF(AND(J1966&gt;1,J1966&lt;=2.2),INDEX(价格表!$B$4:$I$31,M1966,4),IF(AND(J1966&gt;2.2,J1966&lt;=3.3),INDEX(价格表!$B$4:$I$31,M1966,5),IF(AND(J1966&gt;3.3,J1966&lt;=4),INDEX(价格表!$B$4:$I$31,M1966,6),IF(AND(J1966&gt;4,J1966&lt;=5.5),INDEX(价格表!$B$4:$I$31,M1966,7),IF(J1966&gt;5.5,2.6+INDEX(价格表!$B$4:$I$31,M1966,8)*L1966)))))))</f>
        <v>2.15</v>
      </c>
    </row>
    <row r="1967" spans="1:14">
      <c r="A1967" s="20">
        <v>4310939795146</v>
      </c>
      <c r="B1967" s="18" t="s">
        <v>16</v>
      </c>
      <c r="C1967" s="21">
        <v>20201213</v>
      </c>
      <c r="D1967" s="21">
        <v>610538201209</v>
      </c>
      <c r="E1967" s="21" t="s">
        <v>16</v>
      </c>
      <c r="F1967" s="21">
        <v>20201223</v>
      </c>
      <c r="G1967" s="21" t="s">
        <v>17</v>
      </c>
      <c r="H1967" s="21" t="s">
        <v>45</v>
      </c>
      <c r="I1967" s="21" t="s">
        <v>172</v>
      </c>
      <c r="J1967" s="21">
        <v>1.44</v>
      </c>
      <c r="K1967" s="21" t="s">
        <v>20</v>
      </c>
      <c r="L1967">
        <f t="shared" si="35"/>
        <v>2</v>
      </c>
      <c r="M1967">
        <f>MATCH(H:H,价格表!$B$4:$B$35,0)</f>
        <v>9</v>
      </c>
      <c r="N1967" s="27">
        <f>IF(J1967&lt;=0.3,INDEX(价格表!$B$4:$I$31,M1967,2),IF(AND(J1967&gt;0.3,J1967&lt;=1),INDEX(价格表!$B$4:$I$31,M1967,3),IF(AND(J1967&gt;1,J1967&lt;=2.2),INDEX(价格表!$B$4:$I$31,M1967,4),IF(AND(J1967&gt;2.2,J1967&lt;=3.3),INDEX(价格表!$B$4:$I$31,M1967,5),IF(AND(J1967&gt;3.3,J1967&lt;=4),INDEX(价格表!$B$4:$I$31,M1967,6),IF(AND(J1967&gt;4,J1967&lt;=5.5),INDEX(价格表!$B$4:$I$31,M1967,7),IF(J1967&gt;5.5,2.6+INDEX(价格表!$B$4:$I$31,M1967,8)*L1967)))))))</f>
        <v>2.15</v>
      </c>
    </row>
    <row r="1968" spans="1:14">
      <c r="A1968" s="20">
        <v>4310939795147</v>
      </c>
      <c r="B1968" s="18" t="s">
        <v>16</v>
      </c>
      <c r="C1968" s="21">
        <v>20201213</v>
      </c>
      <c r="D1968" s="21">
        <v>610538201209</v>
      </c>
      <c r="E1968" s="21" t="s">
        <v>16</v>
      </c>
      <c r="F1968" s="21">
        <v>20201223</v>
      </c>
      <c r="G1968" s="21" t="s">
        <v>17</v>
      </c>
      <c r="H1968" s="21" t="s">
        <v>54</v>
      </c>
      <c r="I1968" s="21" t="s">
        <v>55</v>
      </c>
      <c r="J1968" s="21">
        <v>1.57</v>
      </c>
      <c r="K1968" s="21" t="s">
        <v>20</v>
      </c>
      <c r="L1968">
        <f t="shared" si="35"/>
        <v>2</v>
      </c>
      <c r="M1968">
        <f>MATCH(H:H,价格表!$B$4:$B$35,0)</f>
        <v>14</v>
      </c>
      <c r="N1968" s="27">
        <f>IF(J1968&lt;=0.3,INDEX(价格表!$B$4:$I$31,M1968,2),IF(AND(J1968&gt;0.3,J1968&lt;=1),INDEX(价格表!$B$4:$I$31,M1968,3),IF(AND(J1968&gt;1,J1968&lt;=2.2),INDEX(价格表!$B$4:$I$31,M1968,4),IF(AND(J1968&gt;2.2,J1968&lt;=3.3),INDEX(价格表!$B$4:$I$31,M1968,5),IF(AND(J1968&gt;3.3,J1968&lt;=4),INDEX(价格表!$B$4:$I$31,M1968,6),IF(AND(J1968&gt;4,J1968&lt;=5.5),INDEX(价格表!$B$4:$I$31,M1968,7),IF(J1968&gt;5.5,2.6+INDEX(价格表!$B$4:$I$31,M1968,8)*L1968)))))))</f>
        <v>2.15</v>
      </c>
    </row>
    <row r="1969" spans="1:14">
      <c r="A1969" s="20">
        <v>4310939795148</v>
      </c>
      <c r="B1969" s="18" t="s">
        <v>16</v>
      </c>
      <c r="C1969" s="21">
        <v>20201213</v>
      </c>
      <c r="D1969" s="21">
        <v>610538201209</v>
      </c>
      <c r="E1969" s="21" t="s">
        <v>16</v>
      </c>
      <c r="F1969" s="21">
        <v>20201223</v>
      </c>
      <c r="G1969" s="21" t="s">
        <v>17</v>
      </c>
      <c r="H1969" s="21" t="s">
        <v>27</v>
      </c>
      <c r="I1969" s="21" t="s">
        <v>70</v>
      </c>
      <c r="J1969" s="21">
        <v>1.44</v>
      </c>
      <c r="K1969" s="21" t="s">
        <v>20</v>
      </c>
      <c r="L1969">
        <f t="shared" si="35"/>
        <v>2</v>
      </c>
      <c r="M1969">
        <f>MATCH(H:H,价格表!$B$4:$B$35,0)</f>
        <v>3</v>
      </c>
      <c r="N1969" s="27">
        <f>IF(J1969&lt;=0.3,INDEX(价格表!$B$4:$I$31,M1969,2),IF(AND(J1969&gt;0.3,J1969&lt;=1),INDEX(价格表!$B$4:$I$31,M1969,3),IF(AND(J1969&gt;1,J1969&lt;=2.2),INDEX(价格表!$B$4:$I$31,M1969,4),IF(AND(J1969&gt;2.2,J1969&lt;=3.3),INDEX(价格表!$B$4:$I$31,M1969,5),IF(AND(J1969&gt;3.3,J1969&lt;=4),INDEX(价格表!$B$4:$I$31,M1969,6),IF(AND(J1969&gt;4,J1969&lt;=5.5),INDEX(价格表!$B$4:$I$31,M1969,7),IF(J1969&gt;5.5,2.6+INDEX(价格表!$B$4:$I$31,M1969,8)*L1969)))))))</f>
        <v>2.15</v>
      </c>
    </row>
    <row r="1970" spans="1:14">
      <c r="A1970" s="20">
        <v>4310939795149</v>
      </c>
      <c r="B1970" s="18" t="s">
        <v>16</v>
      </c>
      <c r="C1970" s="21">
        <v>20201213</v>
      </c>
      <c r="D1970" s="21">
        <v>610538201209</v>
      </c>
      <c r="E1970" s="21" t="s">
        <v>16</v>
      </c>
      <c r="F1970" s="21">
        <v>20201223</v>
      </c>
      <c r="G1970" s="21" t="s">
        <v>17</v>
      </c>
      <c r="H1970" s="21" t="s">
        <v>75</v>
      </c>
      <c r="I1970" s="21" t="s">
        <v>76</v>
      </c>
      <c r="J1970" s="21">
        <v>1.44</v>
      </c>
      <c r="K1970" s="21" t="s">
        <v>20</v>
      </c>
      <c r="L1970">
        <f t="shared" si="35"/>
        <v>2</v>
      </c>
      <c r="M1970">
        <f>MATCH(H:H,价格表!$B$4:$B$35,0)</f>
        <v>24</v>
      </c>
      <c r="N1970" s="27">
        <f>IF(J1970&lt;=0.3,INDEX(价格表!$B$4:$I$31,M1970,2),IF(AND(J1970&gt;0.3,J1970&lt;=1),INDEX(价格表!$B$4:$I$31,M1970,3),IF(AND(J1970&gt;1,J1970&lt;=2.2),INDEX(价格表!$B$4:$I$31,M1970,4),IF(AND(J1970&gt;2.2,J1970&lt;=3.3),INDEX(价格表!$B$4:$I$31,M1970,5),IF(AND(J1970&gt;3.3,J1970&lt;=4),INDEX(价格表!$B$4:$I$31,M1970,6),IF(AND(J1970&gt;4,J1970&lt;=5.5),INDEX(价格表!$B$4:$I$31,M1970,7),IF(J1970&gt;5.5,2.6+INDEX(价格表!$B$4:$I$31,M1970,8)*L1970)))))))</f>
        <v>2.15</v>
      </c>
    </row>
    <row r="1971" spans="1:14">
      <c r="A1971" s="20">
        <v>4310939795151</v>
      </c>
      <c r="B1971" s="18" t="s">
        <v>16</v>
      </c>
      <c r="C1971" s="21">
        <v>20201213</v>
      </c>
      <c r="D1971" s="21">
        <v>610538201209</v>
      </c>
      <c r="E1971" s="21" t="s">
        <v>16</v>
      </c>
      <c r="F1971" s="21">
        <v>20201223</v>
      </c>
      <c r="G1971" s="21" t="s">
        <v>17</v>
      </c>
      <c r="H1971" s="21" t="s">
        <v>27</v>
      </c>
      <c r="I1971" s="21" t="s">
        <v>128</v>
      </c>
      <c r="J1971" s="21">
        <v>1.53</v>
      </c>
      <c r="K1971" s="21" t="s">
        <v>20</v>
      </c>
      <c r="L1971">
        <f t="shared" si="35"/>
        <v>2</v>
      </c>
      <c r="M1971">
        <f>MATCH(H:H,价格表!$B$4:$B$35,0)</f>
        <v>3</v>
      </c>
      <c r="N1971" s="27">
        <f>IF(J1971&lt;=0.3,INDEX(价格表!$B$4:$I$31,M1971,2),IF(AND(J1971&gt;0.3,J1971&lt;=1),INDEX(价格表!$B$4:$I$31,M1971,3),IF(AND(J1971&gt;1,J1971&lt;=2.2),INDEX(价格表!$B$4:$I$31,M1971,4),IF(AND(J1971&gt;2.2,J1971&lt;=3.3),INDEX(价格表!$B$4:$I$31,M1971,5),IF(AND(J1971&gt;3.3,J1971&lt;=4),INDEX(价格表!$B$4:$I$31,M1971,6),IF(AND(J1971&gt;4,J1971&lt;=5.5),INDEX(价格表!$B$4:$I$31,M1971,7),IF(J1971&gt;5.5,2.6+INDEX(价格表!$B$4:$I$31,M1971,8)*L1971)))))))</f>
        <v>2.15</v>
      </c>
    </row>
    <row r="1972" spans="1:14">
      <c r="A1972" s="20">
        <v>4310939795152</v>
      </c>
      <c r="B1972" s="18" t="s">
        <v>16</v>
      </c>
      <c r="C1972" s="21">
        <v>20201213</v>
      </c>
      <c r="D1972" s="21">
        <v>610538201209</v>
      </c>
      <c r="E1972" s="21" t="s">
        <v>16</v>
      </c>
      <c r="F1972" s="21">
        <v>20201223</v>
      </c>
      <c r="G1972" s="21" t="s">
        <v>17</v>
      </c>
      <c r="H1972" s="21" t="s">
        <v>39</v>
      </c>
      <c r="I1972" s="21" t="s">
        <v>81</v>
      </c>
      <c r="J1972" s="21">
        <v>1.51</v>
      </c>
      <c r="K1972" s="21" t="s">
        <v>20</v>
      </c>
      <c r="L1972">
        <f t="shared" si="35"/>
        <v>2</v>
      </c>
      <c r="M1972">
        <f>MATCH(H:H,价格表!$B$4:$B$35,0)</f>
        <v>23</v>
      </c>
      <c r="N1972" s="27">
        <f>IF(J1972&lt;=0.3,INDEX(价格表!$B$4:$I$31,M1972,2),IF(AND(J1972&gt;0.3,J1972&lt;=1),INDEX(价格表!$B$4:$I$31,M1972,3),IF(AND(J1972&gt;1,J1972&lt;=2.2),INDEX(价格表!$B$4:$I$31,M1972,4),IF(AND(J1972&gt;2.2,J1972&lt;=3.3),INDEX(价格表!$B$4:$I$31,M1972,5),IF(AND(J1972&gt;3.3,J1972&lt;=4),INDEX(价格表!$B$4:$I$31,M1972,6),IF(AND(J1972&gt;4,J1972&lt;=5.5),INDEX(价格表!$B$4:$I$31,M1972,7),IF(J1972&gt;5.5,2.6+INDEX(价格表!$B$4:$I$31,M1972,8)*L1972)))))))</f>
        <v>2.15</v>
      </c>
    </row>
    <row r="1973" spans="1:14">
      <c r="A1973" s="20">
        <v>4310939795627</v>
      </c>
      <c r="B1973" s="18" t="s">
        <v>16</v>
      </c>
      <c r="C1973" s="21">
        <v>20201213</v>
      </c>
      <c r="D1973" s="21">
        <v>610538201209</v>
      </c>
      <c r="E1973" s="21" t="s">
        <v>16</v>
      </c>
      <c r="F1973" s="21">
        <v>20201223</v>
      </c>
      <c r="G1973" s="21" t="s">
        <v>17</v>
      </c>
      <c r="H1973" s="21" t="s">
        <v>23</v>
      </c>
      <c r="I1973" s="21" t="s">
        <v>41</v>
      </c>
      <c r="J1973" s="21">
        <v>1.44</v>
      </c>
      <c r="K1973" s="21" t="s">
        <v>20</v>
      </c>
      <c r="L1973">
        <f t="shared" si="35"/>
        <v>2</v>
      </c>
      <c r="M1973">
        <f>MATCH(H:H,价格表!$B$4:$B$35,0)</f>
        <v>15</v>
      </c>
      <c r="N1973" s="27">
        <f>IF(J1973&lt;=0.3,INDEX(价格表!$B$4:$I$31,M1973,2),IF(AND(J1973&gt;0.3,J1973&lt;=1),INDEX(价格表!$B$4:$I$31,M1973,3),IF(AND(J1973&gt;1,J1973&lt;=2.2),INDEX(价格表!$B$4:$I$31,M1973,4),IF(AND(J1973&gt;2.2,J1973&lt;=3.3),INDEX(价格表!$B$4:$I$31,M1973,5),IF(AND(J1973&gt;3.3,J1973&lt;=4),INDEX(价格表!$B$4:$I$31,M1973,6),IF(AND(J1973&gt;4,J1973&lt;=5.5),INDEX(价格表!$B$4:$I$31,M1973,7),IF(J1973&gt;5.5,2.6+INDEX(价格表!$B$4:$I$31,M1973,8)*L1973)))))))</f>
        <v>2.15</v>
      </c>
    </row>
    <row r="1974" spans="1:14">
      <c r="A1974" s="20">
        <v>4310939795628</v>
      </c>
      <c r="B1974" s="18" t="s">
        <v>16</v>
      </c>
      <c r="C1974" s="21">
        <v>20201213</v>
      </c>
      <c r="D1974" s="21">
        <v>610538201209</v>
      </c>
      <c r="E1974" s="21" t="s">
        <v>16</v>
      </c>
      <c r="F1974" s="21">
        <v>20201223</v>
      </c>
      <c r="G1974" s="21" t="s">
        <v>17</v>
      </c>
      <c r="H1974" s="21" t="s">
        <v>68</v>
      </c>
      <c r="I1974" s="21" t="s">
        <v>249</v>
      </c>
      <c r="J1974" s="21">
        <v>1.73</v>
      </c>
      <c r="K1974" s="21" t="s">
        <v>20</v>
      </c>
      <c r="L1974">
        <f t="shared" si="35"/>
        <v>2</v>
      </c>
      <c r="M1974">
        <f>MATCH(H:H,价格表!$B$4:$B$35,0)</f>
        <v>5</v>
      </c>
      <c r="N1974" s="27">
        <f>IF(J1974&lt;=0.3,INDEX(价格表!$B$4:$I$31,M1974,2),IF(AND(J1974&gt;0.3,J1974&lt;=1),INDEX(价格表!$B$4:$I$31,M1974,3),IF(AND(J1974&gt;1,J1974&lt;=2.2),INDEX(价格表!$B$4:$I$31,M1974,4),IF(AND(J1974&gt;2.2,J1974&lt;=3.3),INDEX(价格表!$B$4:$I$31,M1974,5),IF(AND(J1974&gt;3.3,J1974&lt;=4),INDEX(价格表!$B$4:$I$31,M1974,6),IF(AND(J1974&gt;4,J1974&lt;=5.5),INDEX(价格表!$B$4:$I$31,M1974,7),IF(J1974&gt;5.5,2.6+INDEX(价格表!$B$4:$I$31,M1974,8)*L1974)))))))</f>
        <v>2.15</v>
      </c>
    </row>
    <row r="1975" spans="1:14">
      <c r="A1975" s="20">
        <v>4310939795629</v>
      </c>
      <c r="B1975" s="18" t="s">
        <v>16</v>
      </c>
      <c r="C1975" s="21">
        <v>20201213</v>
      </c>
      <c r="D1975" s="21">
        <v>610538201209</v>
      </c>
      <c r="E1975" s="21" t="s">
        <v>16</v>
      </c>
      <c r="F1975" s="21">
        <v>20201223</v>
      </c>
      <c r="G1975" s="21" t="s">
        <v>17</v>
      </c>
      <c r="H1975" s="21" t="s">
        <v>21</v>
      </c>
      <c r="I1975" s="21" t="s">
        <v>228</v>
      </c>
      <c r="J1975" s="21">
        <v>1.45</v>
      </c>
      <c r="K1975" s="21" t="s">
        <v>20</v>
      </c>
      <c r="L1975">
        <f t="shared" si="35"/>
        <v>2</v>
      </c>
      <c r="M1975">
        <f>MATCH(H:H,价格表!$B$4:$B$35,0)</f>
        <v>20</v>
      </c>
      <c r="N1975" s="27">
        <f>IF(J1975&lt;=0.3,INDEX(价格表!$B$4:$I$31,M1975,2),IF(AND(J1975&gt;0.3,J1975&lt;=1),INDEX(价格表!$B$4:$I$31,M1975,3),IF(AND(J1975&gt;1,J1975&lt;=2.2),INDEX(价格表!$B$4:$I$31,M1975,4),IF(AND(J1975&gt;2.2,J1975&lt;=3.3),INDEX(价格表!$B$4:$I$31,M1975,5),IF(AND(J1975&gt;3.3,J1975&lt;=4),INDEX(价格表!$B$4:$I$31,M1975,6),IF(AND(J1975&gt;4,J1975&lt;=5.5),INDEX(价格表!$B$4:$I$31,M1975,7),IF(J1975&gt;5.5,2.6+INDEX(价格表!$B$4:$I$31,M1975,8)*L1975)))))))</f>
        <v>2.15</v>
      </c>
    </row>
    <row r="1976" spans="1:14">
      <c r="A1976" s="20">
        <v>4310939795630</v>
      </c>
      <c r="B1976" s="18" t="s">
        <v>16</v>
      </c>
      <c r="C1976" s="21">
        <v>20201213</v>
      </c>
      <c r="D1976" s="21">
        <v>610538201209</v>
      </c>
      <c r="E1976" s="21" t="s">
        <v>16</v>
      </c>
      <c r="F1976" s="21">
        <v>20201223</v>
      </c>
      <c r="G1976" s="21" t="s">
        <v>17</v>
      </c>
      <c r="H1976" s="21" t="s">
        <v>73</v>
      </c>
      <c r="I1976" s="21" t="s">
        <v>92</v>
      </c>
      <c r="J1976" s="21">
        <v>1.44</v>
      </c>
      <c r="K1976" s="21" t="s">
        <v>20</v>
      </c>
      <c r="L1976">
        <f t="shared" si="35"/>
        <v>2</v>
      </c>
      <c r="M1976">
        <f>MATCH(H:H,价格表!$B$4:$B$35,0)</f>
        <v>7</v>
      </c>
      <c r="N1976" s="27">
        <f>IF(J1976&lt;=0.3,INDEX(价格表!$B$4:$I$31,M1976,2),IF(AND(J1976&gt;0.3,J1976&lt;=1),INDEX(价格表!$B$4:$I$31,M1976,3),IF(AND(J1976&gt;1,J1976&lt;=2.2),INDEX(价格表!$B$4:$I$31,M1976,4),IF(AND(J1976&gt;2.2,J1976&lt;=3.3),INDEX(价格表!$B$4:$I$31,M1976,5),IF(AND(J1976&gt;3.3,J1976&lt;=4),INDEX(价格表!$B$4:$I$31,M1976,6),IF(AND(J1976&gt;4,J1976&lt;=5.5),INDEX(价格表!$B$4:$I$31,M1976,7),IF(J1976&gt;5.5,2.6+INDEX(价格表!$B$4:$I$31,M1976,8)*L1976)))))))</f>
        <v>2.15</v>
      </c>
    </row>
    <row r="1977" spans="1:14">
      <c r="A1977" s="20">
        <v>4310939795631</v>
      </c>
      <c r="B1977" s="18" t="s">
        <v>16</v>
      </c>
      <c r="C1977" s="21">
        <v>20201213</v>
      </c>
      <c r="D1977" s="21">
        <v>610538201209</v>
      </c>
      <c r="E1977" s="21" t="s">
        <v>16</v>
      </c>
      <c r="F1977" s="21">
        <v>20201223</v>
      </c>
      <c r="G1977" s="21" t="s">
        <v>17</v>
      </c>
      <c r="H1977" s="21" t="s">
        <v>18</v>
      </c>
      <c r="I1977" s="21" t="s">
        <v>53</v>
      </c>
      <c r="J1977" s="21">
        <v>1.44</v>
      </c>
      <c r="K1977" s="21" t="s">
        <v>20</v>
      </c>
      <c r="L1977">
        <f t="shared" si="35"/>
        <v>2</v>
      </c>
      <c r="M1977">
        <f>MATCH(H:H,价格表!$B$4:$B$35,0)</f>
        <v>1</v>
      </c>
      <c r="N1977" s="27">
        <f>IF(J1977&lt;=0.3,INDEX(价格表!$B$4:$I$31,M1977,2),IF(AND(J1977&gt;0.3,J1977&lt;=1),INDEX(价格表!$B$4:$I$31,M1977,3),IF(AND(J1977&gt;1,J1977&lt;=2.2),INDEX(价格表!$B$4:$I$31,M1977,4),IF(AND(J1977&gt;2.2,J1977&lt;=3.3),INDEX(价格表!$B$4:$I$31,M1977,5),IF(AND(J1977&gt;3.3,J1977&lt;=4),INDEX(价格表!$B$4:$I$31,M1977,6),IF(AND(J1977&gt;4,J1977&lt;=5.5),INDEX(价格表!$B$4:$I$31,M1977,7),IF(J1977&gt;5.5,2.6+INDEX(价格表!$B$4:$I$31,M1977,8)*L1977)))))))</f>
        <v>2.15</v>
      </c>
    </row>
    <row r="1978" spans="1:14">
      <c r="A1978" s="20">
        <v>4310939795634</v>
      </c>
      <c r="B1978" s="18" t="s">
        <v>16</v>
      </c>
      <c r="C1978" s="21">
        <v>20201213</v>
      </c>
      <c r="D1978" s="21">
        <v>610538201209</v>
      </c>
      <c r="E1978" s="21" t="s">
        <v>16</v>
      </c>
      <c r="F1978" s="21">
        <v>20201223</v>
      </c>
      <c r="G1978" s="21" t="s">
        <v>17</v>
      </c>
      <c r="H1978" s="21" t="s">
        <v>88</v>
      </c>
      <c r="I1978" s="21" t="s">
        <v>101</v>
      </c>
      <c r="J1978" s="21">
        <v>1.45</v>
      </c>
      <c r="K1978" s="21" t="s">
        <v>20</v>
      </c>
      <c r="L1978">
        <f t="shared" si="35"/>
        <v>2</v>
      </c>
      <c r="M1978">
        <f>MATCH(H:H,价格表!$B$4:$B$35,0)</f>
        <v>19</v>
      </c>
      <c r="N1978" s="27">
        <f>IF(J1978&lt;=0.3,INDEX(价格表!$B$4:$I$31,M1978,2),IF(AND(J1978&gt;0.3,J1978&lt;=1),INDEX(价格表!$B$4:$I$31,M1978,3),IF(AND(J1978&gt;1,J1978&lt;=2.2),INDEX(价格表!$B$4:$I$31,M1978,4),IF(AND(J1978&gt;2.2,J1978&lt;=3.3),INDEX(价格表!$B$4:$I$31,M1978,5),IF(AND(J1978&gt;3.3,J1978&lt;=4),INDEX(价格表!$B$4:$I$31,M1978,6),IF(AND(J1978&gt;4,J1978&lt;=5.5),INDEX(价格表!$B$4:$I$31,M1978,7),IF(J1978&gt;5.5,2.6+INDEX(价格表!$B$4:$I$31,M1978,8)*L1978)))))))</f>
        <v>2.15</v>
      </c>
    </row>
    <row r="1979" spans="1:14">
      <c r="A1979" s="20">
        <v>4310939795636</v>
      </c>
      <c r="B1979" s="18" t="s">
        <v>16</v>
      </c>
      <c r="C1979" s="21">
        <v>20201213</v>
      </c>
      <c r="D1979" s="21">
        <v>610538201209</v>
      </c>
      <c r="E1979" s="21" t="s">
        <v>16</v>
      </c>
      <c r="F1979" s="21">
        <v>20201223</v>
      </c>
      <c r="G1979" s="21" t="s">
        <v>17</v>
      </c>
      <c r="H1979" s="21" t="s">
        <v>54</v>
      </c>
      <c r="I1979" s="21" t="s">
        <v>78</v>
      </c>
      <c r="J1979" s="21">
        <v>1.44</v>
      </c>
      <c r="K1979" s="21" t="s">
        <v>20</v>
      </c>
      <c r="L1979">
        <f t="shared" si="35"/>
        <v>2</v>
      </c>
      <c r="M1979">
        <f>MATCH(H:H,价格表!$B$4:$B$35,0)</f>
        <v>14</v>
      </c>
      <c r="N1979" s="27">
        <f>IF(J1979&lt;=0.3,INDEX(价格表!$B$4:$I$31,M1979,2),IF(AND(J1979&gt;0.3,J1979&lt;=1),INDEX(价格表!$B$4:$I$31,M1979,3),IF(AND(J1979&gt;1,J1979&lt;=2.2),INDEX(价格表!$B$4:$I$31,M1979,4),IF(AND(J1979&gt;2.2,J1979&lt;=3.3),INDEX(价格表!$B$4:$I$31,M1979,5),IF(AND(J1979&gt;3.3,J1979&lt;=4),INDEX(价格表!$B$4:$I$31,M1979,6),IF(AND(J1979&gt;4,J1979&lt;=5.5),INDEX(价格表!$B$4:$I$31,M1979,7),IF(J1979&gt;5.5,2.6+INDEX(价格表!$B$4:$I$31,M1979,8)*L1979)))))))</f>
        <v>2.15</v>
      </c>
    </row>
    <row r="1980" spans="1:14">
      <c r="A1980" s="20">
        <v>4310939805948</v>
      </c>
      <c r="B1980" s="18" t="s">
        <v>16</v>
      </c>
      <c r="C1980" s="21">
        <v>20201213</v>
      </c>
      <c r="D1980" s="21">
        <v>610538201209</v>
      </c>
      <c r="E1980" s="21" t="s">
        <v>16</v>
      </c>
      <c r="F1980" s="21">
        <v>20201223</v>
      </c>
      <c r="G1980" s="21" t="s">
        <v>17</v>
      </c>
      <c r="H1980" s="21" t="s">
        <v>73</v>
      </c>
      <c r="I1980" s="21" t="s">
        <v>93</v>
      </c>
      <c r="J1980" s="21">
        <v>1.47</v>
      </c>
      <c r="K1980" s="21" t="s">
        <v>20</v>
      </c>
      <c r="L1980">
        <f t="shared" si="35"/>
        <v>2</v>
      </c>
      <c r="M1980">
        <f>MATCH(H:H,价格表!$B$4:$B$35,0)</f>
        <v>7</v>
      </c>
      <c r="N1980" s="27">
        <f>IF(J1980&lt;=0.3,INDEX(价格表!$B$4:$I$31,M1980,2),IF(AND(J1980&gt;0.3,J1980&lt;=1),INDEX(价格表!$B$4:$I$31,M1980,3),IF(AND(J1980&gt;1,J1980&lt;=2.2),INDEX(价格表!$B$4:$I$31,M1980,4),IF(AND(J1980&gt;2.2,J1980&lt;=3.3),INDEX(价格表!$B$4:$I$31,M1980,5),IF(AND(J1980&gt;3.3,J1980&lt;=4),INDEX(价格表!$B$4:$I$31,M1980,6),IF(AND(J1980&gt;4,J1980&lt;=5.5),INDEX(价格表!$B$4:$I$31,M1980,7),IF(J1980&gt;5.5,2.6+INDEX(价格表!$B$4:$I$31,M1980,8)*L1980)))))))</f>
        <v>2.15</v>
      </c>
    </row>
    <row r="1981" spans="1:14">
      <c r="A1981" s="20">
        <v>4310939805949</v>
      </c>
      <c r="B1981" s="18" t="s">
        <v>16</v>
      </c>
      <c r="C1981" s="21">
        <v>20201213</v>
      </c>
      <c r="D1981" s="21">
        <v>610538201209</v>
      </c>
      <c r="E1981" s="21" t="s">
        <v>16</v>
      </c>
      <c r="F1981" s="21">
        <v>20201223</v>
      </c>
      <c r="G1981" s="21" t="s">
        <v>17</v>
      </c>
      <c r="H1981" s="21" t="s">
        <v>54</v>
      </c>
      <c r="I1981" s="21" t="s">
        <v>78</v>
      </c>
      <c r="J1981" s="21">
        <v>1.42</v>
      </c>
      <c r="K1981" s="21" t="s">
        <v>20</v>
      </c>
      <c r="L1981">
        <f t="shared" si="35"/>
        <v>2</v>
      </c>
      <c r="M1981">
        <f>MATCH(H:H,价格表!$B$4:$B$35,0)</f>
        <v>14</v>
      </c>
      <c r="N1981" s="27">
        <f>IF(J1981&lt;=0.3,INDEX(价格表!$B$4:$I$31,M1981,2),IF(AND(J1981&gt;0.3,J1981&lt;=1),INDEX(价格表!$B$4:$I$31,M1981,3),IF(AND(J1981&gt;1,J1981&lt;=2.2),INDEX(价格表!$B$4:$I$31,M1981,4),IF(AND(J1981&gt;2.2,J1981&lt;=3.3),INDEX(价格表!$B$4:$I$31,M1981,5),IF(AND(J1981&gt;3.3,J1981&lt;=4),INDEX(价格表!$B$4:$I$31,M1981,6),IF(AND(J1981&gt;4,J1981&lt;=5.5),INDEX(价格表!$B$4:$I$31,M1981,7),IF(J1981&gt;5.5,2.6+INDEX(价格表!$B$4:$I$31,M1981,8)*L1981)))))))</f>
        <v>2.15</v>
      </c>
    </row>
    <row r="1982" spans="1:14">
      <c r="A1982" s="20">
        <v>4310939805950</v>
      </c>
      <c r="B1982" s="18" t="s">
        <v>16</v>
      </c>
      <c r="C1982" s="21">
        <v>20201213</v>
      </c>
      <c r="D1982" s="21">
        <v>610538201209</v>
      </c>
      <c r="E1982" s="21" t="s">
        <v>16</v>
      </c>
      <c r="F1982" s="21">
        <v>20201223</v>
      </c>
      <c r="G1982" s="21" t="s">
        <v>17</v>
      </c>
      <c r="H1982" s="21" t="s">
        <v>54</v>
      </c>
      <c r="I1982" s="21" t="s">
        <v>55</v>
      </c>
      <c r="J1982" s="21">
        <v>2.07</v>
      </c>
      <c r="K1982" s="21" t="s">
        <v>20</v>
      </c>
      <c r="L1982">
        <f t="shared" si="35"/>
        <v>3</v>
      </c>
      <c r="M1982">
        <f>MATCH(H:H,价格表!$B$4:$B$35,0)</f>
        <v>14</v>
      </c>
      <c r="N1982" s="27">
        <f>IF(J1982&lt;=0.3,INDEX(价格表!$B$4:$I$31,M1982,2),IF(AND(J1982&gt;0.3,J1982&lt;=1),INDEX(价格表!$B$4:$I$31,M1982,3),IF(AND(J1982&gt;1,J1982&lt;=2.2),INDEX(价格表!$B$4:$I$31,M1982,4),IF(AND(J1982&gt;2.2,J1982&lt;=3.3),INDEX(价格表!$B$4:$I$31,M1982,5),IF(AND(J1982&gt;3.3,J1982&lt;=4),INDEX(价格表!$B$4:$I$31,M1982,6),IF(AND(J1982&gt;4,J1982&lt;=5.5),INDEX(价格表!$B$4:$I$31,M1982,7),IF(J1982&gt;5.5,2.6+INDEX(价格表!$B$4:$I$31,M1982,8)*L1982)))))))</f>
        <v>2.15</v>
      </c>
    </row>
    <row r="1983" spans="1:14">
      <c r="A1983" s="20">
        <v>4310939805951</v>
      </c>
      <c r="B1983" s="18" t="s">
        <v>16</v>
      </c>
      <c r="C1983" s="21">
        <v>20201213</v>
      </c>
      <c r="D1983" s="21">
        <v>610538201209</v>
      </c>
      <c r="E1983" s="21" t="s">
        <v>16</v>
      </c>
      <c r="F1983" s="21">
        <v>20201223</v>
      </c>
      <c r="G1983" s="21" t="s">
        <v>17</v>
      </c>
      <c r="H1983" s="21" t="s">
        <v>18</v>
      </c>
      <c r="I1983" s="21" t="s">
        <v>53</v>
      </c>
      <c r="J1983" s="21">
        <v>1.49</v>
      </c>
      <c r="K1983" s="21" t="s">
        <v>20</v>
      </c>
      <c r="L1983">
        <f t="shared" si="35"/>
        <v>2</v>
      </c>
      <c r="M1983">
        <f>MATCH(H:H,价格表!$B$4:$B$35,0)</f>
        <v>1</v>
      </c>
      <c r="N1983" s="27">
        <f>IF(J1983&lt;=0.3,INDEX(价格表!$B$4:$I$31,M1983,2),IF(AND(J1983&gt;0.3,J1983&lt;=1),INDEX(价格表!$B$4:$I$31,M1983,3),IF(AND(J1983&gt;1,J1983&lt;=2.2),INDEX(价格表!$B$4:$I$31,M1983,4),IF(AND(J1983&gt;2.2,J1983&lt;=3.3),INDEX(价格表!$B$4:$I$31,M1983,5),IF(AND(J1983&gt;3.3,J1983&lt;=4),INDEX(价格表!$B$4:$I$31,M1983,6),IF(AND(J1983&gt;4,J1983&lt;=5.5),INDEX(价格表!$B$4:$I$31,M1983,7),IF(J1983&gt;5.5,2.6+INDEX(价格表!$B$4:$I$31,M1983,8)*L1983)))))))</f>
        <v>2.15</v>
      </c>
    </row>
    <row r="1984" spans="1:14">
      <c r="A1984" s="20">
        <v>4310939805952</v>
      </c>
      <c r="B1984" s="18" t="s">
        <v>16</v>
      </c>
      <c r="C1984" s="21">
        <v>20201213</v>
      </c>
      <c r="D1984" s="21">
        <v>610538201209</v>
      </c>
      <c r="E1984" s="21" t="s">
        <v>16</v>
      </c>
      <c r="F1984" s="21">
        <v>20201223</v>
      </c>
      <c r="G1984" s="21" t="s">
        <v>17</v>
      </c>
      <c r="H1984" s="21" t="s">
        <v>21</v>
      </c>
      <c r="I1984" s="21" t="s">
        <v>228</v>
      </c>
      <c r="J1984" s="21">
        <v>1.42</v>
      </c>
      <c r="K1984" s="21" t="s">
        <v>20</v>
      </c>
      <c r="L1984">
        <f t="shared" si="35"/>
        <v>2</v>
      </c>
      <c r="M1984">
        <f>MATCH(H:H,价格表!$B$4:$B$35,0)</f>
        <v>20</v>
      </c>
      <c r="N1984" s="27">
        <f>IF(J1984&lt;=0.3,INDEX(价格表!$B$4:$I$31,M1984,2),IF(AND(J1984&gt;0.3,J1984&lt;=1),INDEX(价格表!$B$4:$I$31,M1984,3),IF(AND(J1984&gt;1,J1984&lt;=2.2),INDEX(价格表!$B$4:$I$31,M1984,4),IF(AND(J1984&gt;2.2,J1984&lt;=3.3),INDEX(价格表!$B$4:$I$31,M1984,5),IF(AND(J1984&gt;3.3,J1984&lt;=4),INDEX(价格表!$B$4:$I$31,M1984,6),IF(AND(J1984&gt;4,J1984&lt;=5.5),INDEX(价格表!$B$4:$I$31,M1984,7),IF(J1984&gt;5.5,2.6+INDEX(价格表!$B$4:$I$31,M1984,8)*L1984)))))))</f>
        <v>2.15</v>
      </c>
    </row>
    <row r="1985" spans="1:14">
      <c r="A1985" s="20">
        <v>4310939805953</v>
      </c>
      <c r="B1985" s="18" t="s">
        <v>16</v>
      </c>
      <c r="C1985" s="21">
        <v>20201213</v>
      </c>
      <c r="D1985" s="21">
        <v>610538201209</v>
      </c>
      <c r="E1985" s="21" t="s">
        <v>16</v>
      </c>
      <c r="F1985" s="21">
        <v>20201223</v>
      </c>
      <c r="G1985" s="21" t="s">
        <v>17</v>
      </c>
      <c r="H1985" s="21" t="s">
        <v>56</v>
      </c>
      <c r="I1985" s="21" t="s">
        <v>106</v>
      </c>
      <c r="J1985" s="21">
        <v>1.42</v>
      </c>
      <c r="K1985" s="21" t="s">
        <v>20</v>
      </c>
      <c r="L1985">
        <f t="shared" si="35"/>
        <v>2</v>
      </c>
      <c r="M1985">
        <f>MATCH(H:H,价格表!$B$4:$B$35,0)</f>
        <v>11</v>
      </c>
      <c r="N1985" s="27">
        <f>IF(J1985&lt;=0.3,INDEX(价格表!$B$4:$I$31,M1985,2),IF(AND(J1985&gt;0.3,J1985&lt;=1),INDEX(价格表!$B$4:$I$31,M1985,3),IF(AND(J1985&gt;1,J1985&lt;=2.2),INDEX(价格表!$B$4:$I$31,M1985,4),IF(AND(J1985&gt;2.2,J1985&lt;=3.3),INDEX(价格表!$B$4:$I$31,M1985,5),IF(AND(J1985&gt;3.3,J1985&lt;=4),INDEX(价格表!$B$4:$I$31,M1985,6),IF(AND(J1985&gt;4,J1985&lt;=5.5),INDEX(价格表!$B$4:$I$31,M1985,7),IF(J1985&gt;5.5,2.6+INDEX(价格表!$B$4:$I$31,M1985,8)*L1985)))))))</f>
        <v>2.15</v>
      </c>
    </row>
    <row r="1986" spans="1:14">
      <c r="A1986" s="20">
        <v>4310939805954</v>
      </c>
      <c r="B1986" s="18" t="s">
        <v>16</v>
      </c>
      <c r="C1986" s="21">
        <v>20201213</v>
      </c>
      <c r="D1986" s="21">
        <v>610538201209</v>
      </c>
      <c r="E1986" s="21" t="s">
        <v>16</v>
      </c>
      <c r="F1986" s="21">
        <v>20201223</v>
      </c>
      <c r="G1986" s="21" t="s">
        <v>17</v>
      </c>
      <c r="H1986" s="21" t="s">
        <v>45</v>
      </c>
      <c r="I1986" s="21" t="s">
        <v>48</v>
      </c>
      <c r="J1986" s="21">
        <v>1.43</v>
      </c>
      <c r="K1986" s="21" t="s">
        <v>20</v>
      </c>
      <c r="L1986">
        <f t="shared" si="35"/>
        <v>2</v>
      </c>
      <c r="M1986">
        <f>MATCH(H:H,价格表!$B$4:$B$35,0)</f>
        <v>9</v>
      </c>
      <c r="N1986" s="27">
        <f>IF(J1986&lt;=0.3,INDEX(价格表!$B$4:$I$31,M1986,2),IF(AND(J1986&gt;0.3,J1986&lt;=1),INDEX(价格表!$B$4:$I$31,M1986,3),IF(AND(J1986&gt;1,J1986&lt;=2.2),INDEX(价格表!$B$4:$I$31,M1986,4),IF(AND(J1986&gt;2.2,J1986&lt;=3.3),INDEX(价格表!$B$4:$I$31,M1986,5),IF(AND(J1986&gt;3.3,J1986&lt;=4),INDEX(价格表!$B$4:$I$31,M1986,6),IF(AND(J1986&gt;4,J1986&lt;=5.5),INDEX(价格表!$B$4:$I$31,M1986,7),IF(J1986&gt;5.5,2.6+INDEX(价格表!$B$4:$I$31,M1986,8)*L1986)))))))</f>
        <v>2.15</v>
      </c>
    </row>
    <row r="1987" spans="1:14">
      <c r="A1987" s="20">
        <v>4310939805955</v>
      </c>
      <c r="B1987" s="18" t="s">
        <v>16</v>
      </c>
      <c r="C1987" s="21">
        <v>20201213</v>
      </c>
      <c r="D1987" s="21">
        <v>610538201209</v>
      </c>
      <c r="E1987" s="21" t="s">
        <v>16</v>
      </c>
      <c r="F1987" s="21">
        <v>20201223</v>
      </c>
      <c r="G1987" s="21" t="s">
        <v>17</v>
      </c>
      <c r="H1987" s="21" t="s">
        <v>18</v>
      </c>
      <c r="I1987" s="21" t="s">
        <v>29</v>
      </c>
      <c r="J1987" s="21">
        <v>1.47</v>
      </c>
      <c r="K1987" s="21" t="s">
        <v>20</v>
      </c>
      <c r="L1987">
        <f t="shared" si="35"/>
        <v>2</v>
      </c>
      <c r="M1987">
        <f>MATCH(H:H,价格表!$B$4:$B$35,0)</f>
        <v>1</v>
      </c>
      <c r="N1987" s="27">
        <f>IF(J1987&lt;=0.3,INDEX(价格表!$B$4:$I$31,M1987,2),IF(AND(J1987&gt;0.3,J1987&lt;=1),INDEX(价格表!$B$4:$I$31,M1987,3),IF(AND(J1987&gt;1,J1987&lt;=2.2),INDEX(价格表!$B$4:$I$31,M1987,4),IF(AND(J1987&gt;2.2,J1987&lt;=3.3),INDEX(价格表!$B$4:$I$31,M1987,5),IF(AND(J1987&gt;3.3,J1987&lt;=4),INDEX(价格表!$B$4:$I$31,M1987,6),IF(AND(J1987&gt;4,J1987&lt;=5.5),INDEX(价格表!$B$4:$I$31,M1987,7),IF(J1987&gt;5.5,2.6+INDEX(价格表!$B$4:$I$31,M1987,8)*L1987)))))))</f>
        <v>2.15</v>
      </c>
    </row>
    <row r="1988" spans="1:14">
      <c r="A1988" s="20">
        <v>4310939805956</v>
      </c>
      <c r="B1988" s="18" t="s">
        <v>16</v>
      </c>
      <c r="C1988" s="21">
        <v>20201213</v>
      </c>
      <c r="D1988" s="21">
        <v>610538201209</v>
      </c>
      <c r="E1988" s="21" t="s">
        <v>16</v>
      </c>
      <c r="F1988" s="21">
        <v>20201223</v>
      </c>
      <c r="G1988" s="21" t="s">
        <v>17</v>
      </c>
      <c r="H1988" s="21" t="s">
        <v>39</v>
      </c>
      <c r="I1988" s="21" t="s">
        <v>226</v>
      </c>
      <c r="J1988" s="21">
        <v>1.42</v>
      </c>
      <c r="K1988" s="21" t="s">
        <v>20</v>
      </c>
      <c r="L1988">
        <f t="shared" ref="L1988:L2051" si="36">ROUNDUP(J1988,0)</f>
        <v>2</v>
      </c>
      <c r="M1988">
        <f>MATCH(H:H,价格表!$B$4:$B$35,0)</f>
        <v>23</v>
      </c>
      <c r="N1988" s="27">
        <f>IF(J1988&lt;=0.3,INDEX(价格表!$B$4:$I$31,M1988,2),IF(AND(J1988&gt;0.3,J1988&lt;=1),INDEX(价格表!$B$4:$I$31,M1988,3),IF(AND(J1988&gt;1,J1988&lt;=2.2),INDEX(价格表!$B$4:$I$31,M1988,4),IF(AND(J1988&gt;2.2,J1988&lt;=3.3),INDEX(价格表!$B$4:$I$31,M1988,5),IF(AND(J1988&gt;3.3,J1988&lt;=4),INDEX(价格表!$B$4:$I$31,M1988,6),IF(AND(J1988&gt;4,J1988&lt;=5.5),INDEX(价格表!$B$4:$I$31,M1988,7),IF(J1988&gt;5.5,2.6+INDEX(价格表!$B$4:$I$31,M1988,8)*L1988)))))))</f>
        <v>2.15</v>
      </c>
    </row>
    <row r="1989" spans="1:14">
      <c r="A1989" s="20">
        <v>4310939805957</v>
      </c>
      <c r="B1989" s="18" t="s">
        <v>16</v>
      </c>
      <c r="C1989" s="21">
        <v>20201213</v>
      </c>
      <c r="D1989" s="21">
        <v>610538201209</v>
      </c>
      <c r="E1989" s="21" t="s">
        <v>16</v>
      </c>
      <c r="F1989" s="21">
        <v>20201223</v>
      </c>
      <c r="G1989" s="21" t="s">
        <v>17</v>
      </c>
      <c r="H1989" s="21" t="s">
        <v>30</v>
      </c>
      <c r="I1989" s="21" t="s">
        <v>354</v>
      </c>
      <c r="J1989" s="21">
        <v>1.44</v>
      </c>
      <c r="K1989" s="21" t="s">
        <v>20</v>
      </c>
      <c r="L1989">
        <f t="shared" si="36"/>
        <v>2</v>
      </c>
      <c r="M1989">
        <f>MATCH(H:H,价格表!$B$4:$B$35,0)</f>
        <v>16</v>
      </c>
      <c r="N1989" s="27">
        <f>IF(J1989&lt;=0.3,INDEX(价格表!$B$4:$I$31,M1989,2),IF(AND(J1989&gt;0.3,J1989&lt;=1),INDEX(价格表!$B$4:$I$31,M1989,3),IF(AND(J1989&gt;1,J1989&lt;=2.2),INDEX(价格表!$B$4:$I$31,M1989,4),IF(AND(J1989&gt;2.2,J1989&lt;=3.3),INDEX(价格表!$B$4:$I$31,M1989,5),IF(AND(J1989&gt;3.3,J1989&lt;=4),INDEX(价格表!$B$4:$I$31,M1989,6),IF(AND(J1989&gt;4,J1989&lt;=5.5),INDEX(价格表!$B$4:$I$31,M1989,7),IF(J1989&gt;5.5,2.6+INDEX(价格表!$B$4:$I$31,M1989,8)*L1989)))))))</f>
        <v>2.15</v>
      </c>
    </row>
    <row r="1990" spans="1:14">
      <c r="A1990" s="20">
        <v>4310939806405</v>
      </c>
      <c r="B1990" s="18" t="s">
        <v>16</v>
      </c>
      <c r="C1990" s="21">
        <v>20201213</v>
      </c>
      <c r="D1990" s="21">
        <v>610538201209</v>
      </c>
      <c r="E1990" s="21" t="s">
        <v>16</v>
      </c>
      <c r="F1990" s="21">
        <v>20201223</v>
      </c>
      <c r="G1990" s="21" t="s">
        <v>17</v>
      </c>
      <c r="H1990" s="21" t="s">
        <v>23</v>
      </c>
      <c r="I1990" s="21" t="s">
        <v>99</v>
      </c>
      <c r="J1990" s="21">
        <v>1.43</v>
      </c>
      <c r="K1990" s="21" t="s">
        <v>20</v>
      </c>
      <c r="L1990">
        <f t="shared" si="36"/>
        <v>2</v>
      </c>
      <c r="M1990">
        <f>MATCH(H:H,价格表!$B$4:$B$35,0)</f>
        <v>15</v>
      </c>
      <c r="N1990" s="27">
        <f>IF(J1990&lt;=0.3,INDEX(价格表!$B$4:$I$31,M1990,2),IF(AND(J1990&gt;0.3,J1990&lt;=1),INDEX(价格表!$B$4:$I$31,M1990,3),IF(AND(J1990&gt;1,J1990&lt;=2.2),INDEX(价格表!$B$4:$I$31,M1990,4),IF(AND(J1990&gt;2.2,J1990&lt;=3.3),INDEX(价格表!$B$4:$I$31,M1990,5),IF(AND(J1990&gt;3.3,J1990&lt;=4),INDEX(价格表!$B$4:$I$31,M1990,6),IF(AND(J1990&gt;4,J1990&lt;=5.5),INDEX(价格表!$B$4:$I$31,M1990,7),IF(J1990&gt;5.5,2.6+INDEX(价格表!$B$4:$I$31,M1990,8)*L1990)))))))</f>
        <v>2.15</v>
      </c>
    </row>
    <row r="1991" spans="1:14">
      <c r="A1991" s="20">
        <v>4310939806406</v>
      </c>
      <c r="B1991" s="18" t="s">
        <v>16</v>
      </c>
      <c r="C1991" s="21">
        <v>20201213</v>
      </c>
      <c r="D1991" s="21">
        <v>610538201209</v>
      </c>
      <c r="E1991" s="21" t="s">
        <v>16</v>
      </c>
      <c r="F1991" s="21">
        <v>20201223</v>
      </c>
      <c r="G1991" s="21" t="s">
        <v>17</v>
      </c>
      <c r="H1991" s="21" t="s">
        <v>63</v>
      </c>
      <c r="I1991" s="21" t="s">
        <v>355</v>
      </c>
      <c r="J1991" s="21">
        <v>1.43</v>
      </c>
      <c r="K1991" s="21" t="s">
        <v>20</v>
      </c>
      <c r="L1991">
        <f t="shared" si="36"/>
        <v>2</v>
      </c>
      <c r="M1991">
        <f>MATCH(H:H,价格表!$B$4:$B$35,0)</f>
        <v>21</v>
      </c>
      <c r="N1991" s="27">
        <f>IF(J1991&lt;=0.3,INDEX(价格表!$B$4:$I$31,M1991,2),IF(AND(J1991&gt;0.3,J1991&lt;=1),INDEX(价格表!$B$4:$I$31,M1991,3),IF(AND(J1991&gt;1,J1991&lt;=2.2),INDEX(价格表!$B$4:$I$31,M1991,4),IF(AND(J1991&gt;2.2,J1991&lt;=3.3),INDEX(价格表!$B$4:$I$31,M1991,5),IF(AND(J1991&gt;3.3,J1991&lt;=4),INDEX(价格表!$B$4:$I$31,M1991,6),IF(AND(J1991&gt;4,J1991&lt;=5.5),INDEX(价格表!$B$4:$I$31,M1991,7),IF(J1991&gt;5.5,2.6+INDEX(价格表!$B$4:$I$31,M1991,8)*L1991)))))))</f>
        <v>2.15</v>
      </c>
    </row>
    <row r="1992" spans="1:14">
      <c r="A1992" s="20">
        <v>4310939806407</v>
      </c>
      <c r="B1992" s="18" t="s">
        <v>16</v>
      </c>
      <c r="C1992" s="21">
        <v>20201213</v>
      </c>
      <c r="D1992" s="21">
        <v>610538201209</v>
      </c>
      <c r="E1992" s="21" t="s">
        <v>16</v>
      </c>
      <c r="F1992" s="21">
        <v>20201223</v>
      </c>
      <c r="G1992" s="21" t="s">
        <v>17</v>
      </c>
      <c r="H1992" s="21" t="s">
        <v>75</v>
      </c>
      <c r="I1992" s="21" t="s">
        <v>192</v>
      </c>
      <c r="J1992" s="21">
        <v>1.42</v>
      </c>
      <c r="K1992" s="21" t="s">
        <v>20</v>
      </c>
      <c r="L1992">
        <f t="shared" si="36"/>
        <v>2</v>
      </c>
      <c r="M1992">
        <f>MATCH(H:H,价格表!$B$4:$B$35,0)</f>
        <v>24</v>
      </c>
      <c r="N1992" s="27">
        <f>IF(J1992&lt;=0.3,INDEX(价格表!$B$4:$I$31,M1992,2),IF(AND(J1992&gt;0.3,J1992&lt;=1),INDEX(价格表!$B$4:$I$31,M1992,3),IF(AND(J1992&gt;1,J1992&lt;=2.2),INDEX(价格表!$B$4:$I$31,M1992,4),IF(AND(J1992&gt;2.2,J1992&lt;=3.3),INDEX(价格表!$B$4:$I$31,M1992,5),IF(AND(J1992&gt;3.3,J1992&lt;=4),INDEX(价格表!$B$4:$I$31,M1992,6),IF(AND(J1992&gt;4,J1992&lt;=5.5),INDEX(价格表!$B$4:$I$31,M1992,7),IF(J1992&gt;5.5,2.6+INDEX(价格表!$B$4:$I$31,M1992,8)*L1992)))))))</f>
        <v>2.15</v>
      </c>
    </row>
    <row r="1993" spans="1:14">
      <c r="A1993" s="20">
        <v>4310939806409</v>
      </c>
      <c r="B1993" s="18" t="s">
        <v>16</v>
      </c>
      <c r="C1993" s="21">
        <v>20201213</v>
      </c>
      <c r="D1993" s="21">
        <v>610538201209</v>
      </c>
      <c r="E1993" s="21" t="s">
        <v>16</v>
      </c>
      <c r="F1993" s="21">
        <v>20201223</v>
      </c>
      <c r="G1993" s="21" t="s">
        <v>17</v>
      </c>
      <c r="H1993" s="21" t="s">
        <v>50</v>
      </c>
      <c r="I1993" s="21" t="s">
        <v>51</v>
      </c>
      <c r="J1993" s="21">
        <v>1.52</v>
      </c>
      <c r="K1993" s="21" t="s">
        <v>20</v>
      </c>
      <c r="L1993">
        <f t="shared" si="36"/>
        <v>2</v>
      </c>
      <c r="M1993">
        <f>MATCH(H:H,价格表!$B$4:$B$35,0)</f>
        <v>4</v>
      </c>
      <c r="N1993" s="27">
        <f>IF(J1993&lt;=0.3,INDEX(价格表!$B$4:$I$31,M1993,2),IF(AND(J1993&gt;0.3,J1993&lt;=1),INDEX(价格表!$B$4:$I$31,M1993,3),IF(AND(J1993&gt;1,J1993&lt;=2.2),INDEX(价格表!$B$4:$I$31,M1993,4),IF(AND(J1993&gt;2.2,J1993&lt;=3.3),INDEX(价格表!$B$4:$I$31,M1993,5),IF(AND(J1993&gt;3.3,J1993&lt;=4),INDEX(价格表!$B$4:$I$31,M1993,6),IF(AND(J1993&gt;4,J1993&lt;=5.5),INDEX(价格表!$B$4:$I$31,M1993,7),IF(J1993&gt;5.5,2.6+INDEX(价格表!$B$4:$I$31,M1993,8)*L1993)))))))</f>
        <v>2.15</v>
      </c>
    </row>
    <row r="1994" spans="1:14">
      <c r="A1994" s="20">
        <v>4310939806410</v>
      </c>
      <c r="B1994" s="18" t="s">
        <v>16</v>
      </c>
      <c r="C1994" s="21">
        <v>20201213</v>
      </c>
      <c r="D1994" s="21">
        <v>610538201209</v>
      </c>
      <c r="E1994" s="21" t="s">
        <v>16</v>
      </c>
      <c r="F1994" s="21">
        <v>20201223</v>
      </c>
      <c r="G1994" s="21" t="s">
        <v>17</v>
      </c>
      <c r="H1994" s="21" t="s">
        <v>73</v>
      </c>
      <c r="I1994" s="21" t="s">
        <v>80</v>
      </c>
      <c r="J1994" s="21">
        <v>1.42</v>
      </c>
      <c r="K1994" s="21" t="s">
        <v>20</v>
      </c>
      <c r="L1994">
        <f t="shared" si="36"/>
        <v>2</v>
      </c>
      <c r="M1994">
        <f>MATCH(H:H,价格表!$B$4:$B$35,0)</f>
        <v>7</v>
      </c>
      <c r="N1994" s="27">
        <f>IF(J1994&lt;=0.3,INDEX(价格表!$B$4:$I$31,M1994,2),IF(AND(J1994&gt;0.3,J1994&lt;=1),INDEX(价格表!$B$4:$I$31,M1994,3),IF(AND(J1994&gt;1,J1994&lt;=2.2),INDEX(价格表!$B$4:$I$31,M1994,4),IF(AND(J1994&gt;2.2,J1994&lt;=3.3),INDEX(价格表!$B$4:$I$31,M1994,5),IF(AND(J1994&gt;3.3,J1994&lt;=4),INDEX(价格表!$B$4:$I$31,M1994,6),IF(AND(J1994&gt;4,J1994&lt;=5.5),INDEX(价格表!$B$4:$I$31,M1994,7),IF(J1994&gt;5.5,2.6+INDEX(价格表!$B$4:$I$31,M1994,8)*L1994)))))))</f>
        <v>2.15</v>
      </c>
    </row>
    <row r="1995" spans="1:14">
      <c r="A1995" s="20">
        <v>4310939806411</v>
      </c>
      <c r="B1995" s="18" t="s">
        <v>16</v>
      </c>
      <c r="C1995" s="21">
        <v>20201213</v>
      </c>
      <c r="D1995" s="21">
        <v>610538201209</v>
      </c>
      <c r="E1995" s="21" t="s">
        <v>16</v>
      </c>
      <c r="F1995" s="21">
        <v>20201223</v>
      </c>
      <c r="G1995" s="21" t="s">
        <v>17</v>
      </c>
      <c r="H1995" s="21" t="s">
        <v>21</v>
      </c>
      <c r="I1995" s="21" t="s">
        <v>204</v>
      </c>
      <c r="J1995" s="21">
        <v>1.42</v>
      </c>
      <c r="K1995" s="21" t="s">
        <v>20</v>
      </c>
      <c r="L1995">
        <f t="shared" si="36"/>
        <v>2</v>
      </c>
      <c r="M1995">
        <f>MATCH(H:H,价格表!$B$4:$B$35,0)</f>
        <v>20</v>
      </c>
      <c r="N1995" s="27">
        <f>IF(J1995&lt;=0.3,INDEX(价格表!$B$4:$I$31,M1995,2),IF(AND(J1995&gt;0.3,J1995&lt;=1),INDEX(价格表!$B$4:$I$31,M1995,3),IF(AND(J1995&gt;1,J1995&lt;=2.2),INDEX(价格表!$B$4:$I$31,M1995,4),IF(AND(J1995&gt;2.2,J1995&lt;=3.3),INDEX(价格表!$B$4:$I$31,M1995,5),IF(AND(J1995&gt;3.3,J1995&lt;=4),INDEX(价格表!$B$4:$I$31,M1995,6),IF(AND(J1995&gt;4,J1995&lt;=5.5),INDEX(价格表!$B$4:$I$31,M1995,7),IF(J1995&gt;5.5,2.6+INDEX(价格表!$B$4:$I$31,M1995,8)*L1995)))))))</f>
        <v>2.15</v>
      </c>
    </row>
    <row r="1996" spans="1:14">
      <c r="A1996" s="20">
        <v>4310939806412</v>
      </c>
      <c r="B1996" s="18" t="s">
        <v>16</v>
      </c>
      <c r="C1996" s="21">
        <v>20201213</v>
      </c>
      <c r="D1996" s="21">
        <v>610538201209</v>
      </c>
      <c r="E1996" s="21" t="s">
        <v>16</v>
      </c>
      <c r="F1996" s="21">
        <v>20201223</v>
      </c>
      <c r="G1996" s="21" t="s">
        <v>17</v>
      </c>
      <c r="H1996" s="21" t="s">
        <v>73</v>
      </c>
      <c r="I1996" s="21" t="s">
        <v>215</v>
      </c>
      <c r="J1996" s="21">
        <v>1.62</v>
      </c>
      <c r="K1996" s="21" t="s">
        <v>20</v>
      </c>
      <c r="L1996">
        <f t="shared" si="36"/>
        <v>2</v>
      </c>
      <c r="M1996">
        <f>MATCH(H:H,价格表!$B$4:$B$35,0)</f>
        <v>7</v>
      </c>
      <c r="N1996" s="27">
        <f>IF(J1996&lt;=0.3,INDEX(价格表!$B$4:$I$31,M1996,2),IF(AND(J1996&gt;0.3,J1996&lt;=1),INDEX(价格表!$B$4:$I$31,M1996,3),IF(AND(J1996&gt;1,J1996&lt;=2.2),INDEX(价格表!$B$4:$I$31,M1996,4),IF(AND(J1996&gt;2.2,J1996&lt;=3.3),INDEX(价格表!$B$4:$I$31,M1996,5),IF(AND(J1996&gt;3.3,J1996&lt;=4),INDEX(价格表!$B$4:$I$31,M1996,6),IF(AND(J1996&gt;4,J1996&lt;=5.5),INDEX(价格表!$B$4:$I$31,M1996,7),IF(J1996&gt;5.5,2.6+INDEX(价格表!$B$4:$I$31,M1996,8)*L1996)))))))</f>
        <v>2.15</v>
      </c>
    </row>
    <row r="1997" spans="1:14">
      <c r="A1997" s="20">
        <v>4310939806413</v>
      </c>
      <c r="B1997" s="18" t="s">
        <v>16</v>
      </c>
      <c r="C1997" s="21">
        <v>20201213</v>
      </c>
      <c r="D1997" s="21">
        <v>610538201209</v>
      </c>
      <c r="E1997" s="21" t="s">
        <v>16</v>
      </c>
      <c r="F1997" s="21">
        <v>20201223</v>
      </c>
      <c r="G1997" s="21" t="s">
        <v>17</v>
      </c>
      <c r="H1997" s="21" t="s">
        <v>21</v>
      </c>
      <c r="I1997" s="21" t="s">
        <v>204</v>
      </c>
      <c r="J1997" s="21">
        <v>1.42</v>
      </c>
      <c r="K1997" s="21" t="s">
        <v>20</v>
      </c>
      <c r="L1997">
        <f t="shared" si="36"/>
        <v>2</v>
      </c>
      <c r="M1997">
        <f>MATCH(H:H,价格表!$B$4:$B$35,0)</f>
        <v>20</v>
      </c>
      <c r="N1997" s="27">
        <f>IF(J1997&lt;=0.3,INDEX(价格表!$B$4:$I$31,M1997,2),IF(AND(J1997&gt;0.3,J1997&lt;=1),INDEX(价格表!$B$4:$I$31,M1997,3),IF(AND(J1997&gt;1,J1997&lt;=2.2),INDEX(价格表!$B$4:$I$31,M1997,4),IF(AND(J1997&gt;2.2,J1997&lt;=3.3),INDEX(价格表!$B$4:$I$31,M1997,5),IF(AND(J1997&gt;3.3,J1997&lt;=4),INDEX(价格表!$B$4:$I$31,M1997,6),IF(AND(J1997&gt;4,J1997&lt;=5.5),INDEX(价格表!$B$4:$I$31,M1997,7),IF(J1997&gt;5.5,2.6+INDEX(价格表!$B$4:$I$31,M1997,8)*L1997)))))))</f>
        <v>2.15</v>
      </c>
    </row>
    <row r="1998" spans="1:14">
      <c r="A1998" s="20">
        <v>4310939807522</v>
      </c>
      <c r="B1998" s="18" t="s">
        <v>16</v>
      </c>
      <c r="C1998" s="21">
        <v>20201213</v>
      </c>
      <c r="D1998" s="21">
        <v>610538201209</v>
      </c>
      <c r="E1998" s="21" t="s">
        <v>16</v>
      </c>
      <c r="F1998" s="21">
        <v>20201223</v>
      </c>
      <c r="G1998" s="21" t="s">
        <v>17</v>
      </c>
      <c r="H1998" s="21" t="s">
        <v>88</v>
      </c>
      <c r="I1998" s="21" t="s">
        <v>216</v>
      </c>
      <c r="J1998" s="21">
        <v>1.42</v>
      </c>
      <c r="K1998" s="21" t="s">
        <v>20</v>
      </c>
      <c r="L1998">
        <f t="shared" si="36"/>
        <v>2</v>
      </c>
      <c r="M1998">
        <f>MATCH(H:H,价格表!$B$4:$B$35,0)</f>
        <v>19</v>
      </c>
      <c r="N1998" s="27">
        <f>IF(J1998&lt;=0.3,INDEX(价格表!$B$4:$I$31,M1998,2),IF(AND(J1998&gt;0.3,J1998&lt;=1),INDEX(价格表!$B$4:$I$31,M1998,3),IF(AND(J1998&gt;1,J1998&lt;=2.2),INDEX(价格表!$B$4:$I$31,M1998,4),IF(AND(J1998&gt;2.2,J1998&lt;=3.3),INDEX(价格表!$B$4:$I$31,M1998,5),IF(AND(J1998&gt;3.3,J1998&lt;=4),INDEX(价格表!$B$4:$I$31,M1998,6),IF(AND(J1998&gt;4,J1998&lt;=5.5),INDEX(价格表!$B$4:$I$31,M1998,7),IF(J1998&gt;5.5,2.6+INDEX(价格表!$B$4:$I$31,M1998,8)*L1998)))))))</f>
        <v>2.15</v>
      </c>
    </row>
    <row r="1999" spans="1:14">
      <c r="A1999" s="20">
        <v>4310939807527</v>
      </c>
      <c r="B1999" s="18" t="s">
        <v>16</v>
      </c>
      <c r="C1999" s="21">
        <v>20201213</v>
      </c>
      <c r="D1999" s="21">
        <v>610538201209</v>
      </c>
      <c r="E1999" s="21" t="s">
        <v>16</v>
      </c>
      <c r="F1999" s="21">
        <v>20201223</v>
      </c>
      <c r="G1999" s="21" t="s">
        <v>17</v>
      </c>
      <c r="H1999" s="21" t="s">
        <v>50</v>
      </c>
      <c r="I1999" s="21" t="s">
        <v>161</v>
      </c>
      <c r="J1999" s="21">
        <v>1.55</v>
      </c>
      <c r="K1999" s="21" t="s">
        <v>20</v>
      </c>
      <c r="L1999">
        <f t="shared" si="36"/>
        <v>2</v>
      </c>
      <c r="M1999">
        <f>MATCH(H:H,价格表!$B$4:$B$35,0)</f>
        <v>4</v>
      </c>
      <c r="N1999" s="27">
        <f>IF(J1999&lt;=0.3,INDEX(价格表!$B$4:$I$31,M1999,2),IF(AND(J1999&gt;0.3,J1999&lt;=1),INDEX(价格表!$B$4:$I$31,M1999,3),IF(AND(J1999&gt;1,J1999&lt;=2.2),INDEX(价格表!$B$4:$I$31,M1999,4),IF(AND(J1999&gt;2.2,J1999&lt;=3.3),INDEX(价格表!$B$4:$I$31,M1999,5),IF(AND(J1999&gt;3.3,J1999&lt;=4),INDEX(价格表!$B$4:$I$31,M1999,6),IF(AND(J1999&gt;4,J1999&lt;=5.5),INDEX(价格表!$B$4:$I$31,M1999,7),IF(J1999&gt;5.5,2.6+INDEX(价格表!$B$4:$I$31,M1999,8)*L1999)))))))</f>
        <v>2.15</v>
      </c>
    </row>
    <row r="2000" spans="1:14">
      <c r="A2000" s="20">
        <v>4310939809559</v>
      </c>
      <c r="B2000" s="18" t="s">
        <v>16</v>
      </c>
      <c r="C2000" s="21">
        <v>20201213</v>
      </c>
      <c r="D2000" s="21">
        <v>610538201209</v>
      </c>
      <c r="E2000" s="21" t="s">
        <v>16</v>
      </c>
      <c r="F2000" s="21">
        <v>20201223</v>
      </c>
      <c r="G2000" s="21" t="s">
        <v>17</v>
      </c>
      <c r="H2000" s="21" t="s">
        <v>50</v>
      </c>
      <c r="I2000" s="21" t="s">
        <v>62</v>
      </c>
      <c r="J2000" s="21">
        <v>1.42</v>
      </c>
      <c r="K2000" s="21" t="s">
        <v>20</v>
      </c>
      <c r="L2000">
        <f t="shared" si="36"/>
        <v>2</v>
      </c>
      <c r="M2000">
        <f>MATCH(H:H,价格表!$B$4:$B$35,0)</f>
        <v>4</v>
      </c>
      <c r="N2000" s="27">
        <f>IF(J2000&lt;=0.3,INDEX(价格表!$B$4:$I$31,M2000,2),IF(AND(J2000&gt;0.3,J2000&lt;=1),INDEX(价格表!$B$4:$I$31,M2000,3),IF(AND(J2000&gt;1,J2000&lt;=2.2),INDEX(价格表!$B$4:$I$31,M2000,4),IF(AND(J2000&gt;2.2,J2000&lt;=3.3),INDEX(价格表!$B$4:$I$31,M2000,5),IF(AND(J2000&gt;3.3,J2000&lt;=4),INDEX(价格表!$B$4:$I$31,M2000,6),IF(AND(J2000&gt;4,J2000&lt;=5.5),INDEX(价格表!$B$4:$I$31,M2000,7),IF(J2000&gt;5.5,2.6+INDEX(价格表!$B$4:$I$31,M2000,8)*L2000)))))))</f>
        <v>2.15</v>
      </c>
    </row>
    <row r="2001" spans="1:14">
      <c r="A2001" s="20">
        <v>4310939809560</v>
      </c>
      <c r="B2001" s="18" t="s">
        <v>16</v>
      </c>
      <c r="C2001" s="21">
        <v>20201213</v>
      </c>
      <c r="D2001" s="21">
        <v>610538201209</v>
      </c>
      <c r="E2001" s="21" t="s">
        <v>16</v>
      </c>
      <c r="F2001" s="21">
        <v>20201223</v>
      </c>
      <c r="G2001" s="21" t="s">
        <v>17</v>
      </c>
      <c r="H2001" s="21" t="s">
        <v>21</v>
      </c>
      <c r="I2001" s="21" t="s">
        <v>179</v>
      </c>
      <c r="J2001" s="21">
        <v>1.42</v>
      </c>
      <c r="K2001" s="21" t="s">
        <v>20</v>
      </c>
      <c r="L2001">
        <f t="shared" si="36"/>
        <v>2</v>
      </c>
      <c r="M2001">
        <f>MATCH(H:H,价格表!$B$4:$B$35,0)</f>
        <v>20</v>
      </c>
      <c r="N2001" s="27">
        <f>IF(J2001&lt;=0.3,INDEX(价格表!$B$4:$I$31,M2001,2),IF(AND(J2001&gt;0.3,J2001&lt;=1),INDEX(价格表!$B$4:$I$31,M2001,3),IF(AND(J2001&gt;1,J2001&lt;=2.2),INDEX(价格表!$B$4:$I$31,M2001,4),IF(AND(J2001&gt;2.2,J2001&lt;=3.3),INDEX(价格表!$B$4:$I$31,M2001,5),IF(AND(J2001&gt;3.3,J2001&lt;=4),INDEX(价格表!$B$4:$I$31,M2001,6),IF(AND(J2001&gt;4,J2001&lt;=5.5),INDEX(价格表!$B$4:$I$31,M2001,7),IF(J2001&gt;5.5,2.6+INDEX(价格表!$B$4:$I$31,M2001,8)*L2001)))))))</f>
        <v>2.15</v>
      </c>
    </row>
    <row r="2002" spans="1:14">
      <c r="A2002" s="20">
        <v>4310939809561</v>
      </c>
      <c r="B2002" s="18" t="s">
        <v>16</v>
      </c>
      <c r="C2002" s="21">
        <v>20201213</v>
      </c>
      <c r="D2002" s="21">
        <v>610538201209</v>
      </c>
      <c r="E2002" s="21" t="s">
        <v>16</v>
      </c>
      <c r="F2002" s="21">
        <v>20201223</v>
      </c>
      <c r="G2002" s="21" t="s">
        <v>17</v>
      </c>
      <c r="H2002" s="21" t="s">
        <v>33</v>
      </c>
      <c r="I2002" s="21" t="s">
        <v>34</v>
      </c>
      <c r="J2002" s="21">
        <v>1.45</v>
      </c>
      <c r="K2002" s="21" t="s">
        <v>20</v>
      </c>
      <c r="L2002">
        <f t="shared" si="36"/>
        <v>2</v>
      </c>
      <c r="M2002">
        <f>MATCH(H:H,价格表!$B$4:$B$35,0)</f>
        <v>13</v>
      </c>
      <c r="N2002" s="27">
        <f>IF(J2002&lt;=0.3,INDEX(价格表!$B$4:$I$31,M2002,2),IF(AND(J2002&gt;0.3,J2002&lt;=1),INDEX(价格表!$B$4:$I$31,M2002,3),IF(AND(J2002&gt;1,J2002&lt;=2.2),INDEX(价格表!$B$4:$I$31,M2002,4),IF(AND(J2002&gt;2.2,J2002&lt;=3.3),INDEX(价格表!$B$4:$I$31,M2002,5),IF(AND(J2002&gt;3.3,J2002&lt;=4),INDEX(价格表!$B$4:$I$31,M2002,6),IF(AND(J2002&gt;4,J2002&lt;=5.5),INDEX(价格表!$B$4:$I$31,M2002,7),IF(J2002&gt;5.5,2.6+INDEX(价格表!$B$4:$I$31,M2002,8)*L2002)))))))</f>
        <v>2.15</v>
      </c>
    </row>
    <row r="2003" spans="1:14">
      <c r="A2003" s="20">
        <v>4310939809562</v>
      </c>
      <c r="B2003" s="18" t="s">
        <v>16</v>
      </c>
      <c r="C2003" s="21">
        <v>20201213</v>
      </c>
      <c r="D2003" s="21">
        <v>610538201209</v>
      </c>
      <c r="E2003" s="21" t="s">
        <v>16</v>
      </c>
      <c r="F2003" s="21">
        <v>20201223</v>
      </c>
      <c r="G2003" s="21" t="s">
        <v>17</v>
      </c>
      <c r="H2003" s="21" t="s">
        <v>50</v>
      </c>
      <c r="I2003" s="21" t="s">
        <v>166</v>
      </c>
      <c r="J2003" s="21">
        <v>1.55</v>
      </c>
      <c r="K2003" s="21" t="s">
        <v>20</v>
      </c>
      <c r="L2003">
        <f t="shared" si="36"/>
        <v>2</v>
      </c>
      <c r="M2003">
        <f>MATCH(H:H,价格表!$B$4:$B$35,0)</f>
        <v>4</v>
      </c>
      <c r="N2003" s="27">
        <f>IF(J2003&lt;=0.3,INDEX(价格表!$B$4:$I$31,M2003,2),IF(AND(J2003&gt;0.3,J2003&lt;=1),INDEX(价格表!$B$4:$I$31,M2003,3),IF(AND(J2003&gt;1,J2003&lt;=2.2),INDEX(价格表!$B$4:$I$31,M2003,4),IF(AND(J2003&gt;2.2,J2003&lt;=3.3),INDEX(价格表!$B$4:$I$31,M2003,5),IF(AND(J2003&gt;3.3,J2003&lt;=4),INDEX(价格表!$B$4:$I$31,M2003,6),IF(AND(J2003&gt;4,J2003&lt;=5.5),INDEX(价格表!$B$4:$I$31,M2003,7),IF(J2003&gt;5.5,2.6+INDEX(价格表!$B$4:$I$31,M2003,8)*L2003)))))))</f>
        <v>2.15</v>
      </c>
    </row>
    <row r="2004" spans="1:14">
      <c r="A2004" s="20">
        <v>4310939809563</v>
      </c>
      <c r="B2004" s="18" t="s">
        <v>16</v>
      </c>
      <c r="C2004" s="21">
        <v>20201213</v>
      </c>
      <c r="D2004" s="21">
        <v>610538201209</v>
      </c>
      <c r="E2004" s="21" t="s">
        <v>16</v>
      </c>
      <c r="F2004" s="21">
        <v>20201223</v>
      </c>
      <c r="G2004" s="21" t="s">
        <v>17</v>
      </c>
      <c r="H2004" s="21" t="s">
        <v>39</v>
      </c>
      <c r="I2004" s="21" t="s">
        <v>40</v>
      </c>
      <c r="J2004" s="21">
        <v>1.46</v>
      </c>
      <c r="K2004" s="21" t="s">
        <v>20</v>
      </c>
      <c r="L2004">
        <f t="shared" si="36"/>
        <v>2</v>
      </c>
      <c r="M2004">
        <f>MATCH(H:H,价格表!$B$4:$B$35,0)</f>
        <v>23</v>
      </c>
      <c r="N2004" s="27">
        <f>IF(J2004&lt;=0.3,INDEX(价格表!$B$4:$I$31,M2004,2),IF(AND(J2004&gt;0.3,J2004&lt;=1),INDEX(价格表!$B$4:$I$31,M2004,3),IF(AND(J2004&gt;1,J2004&lt;=2.2),INDEX(价格表!$B$4:$I$31,M2004,4),IF(AND(J2004&gt;2.2,J2004&lt;=3.3),INDEX(价格表!$B$4:$I$31,M2004,5),IF(AND(J2004&gt;3.3,J2004&lt;=4),INDEX(价格表!$B$4:$I$31,M2004,6),IF(AND(J2004&gt;4,J2004&lt;=5.5),INDEX(价格表!$B$4:$I$31,M2004,7),IF(J2004&gt;5.5,2.6+INDEX(价格表!$B$4:$I$31,M2004,8)*L2004)))))))</f>
        <v>2.15</v>
      </c>
    </row>
    <row r="2005" spans="1:14">
      <c r="A2005" s="20">
        <v>4310939809564</v>
      </c>
      <c r="B2005" s="18" t="s">
        <v>16</v>
      </c>
      <c r="C2005" s="21">
        <v>20201213</v>
      </c>
      <c r="D2005" s="21">
        <v>610538201209</v>
      </c>
      <c r="E2005" s="21" t="s">
        <v>16</v>
      </c>
      <c r="F2005" s="21">
        <v>20201223</v>
      </c>
      <c r="G2005" s="21" t="s">
        <v>17</v>
      </c>
      <c r="H2005" s="21" t="s">
        <v>21</v>
      </c>
      <c r="I2005" s="21" t="s">
        <v>205</v>
      </c>
      <c r="J2005" s="21">
        <v>1.44</v>
      </c>
      <c r="K2005" s="21" t="s">
        <v>20</v>
      </c>
      <c r="L2005">
        <f t="shared" si="36"/>
        <v>2</v>
      </c>
      <c r="M2005">
        <f>MATCH(H:H,价格表!$B$4:$B$35,0)</f>
        <v>20</v>
      </c>
      <c r="N2005" s="27">
        <f>IF(J2005&lt;=0.3,INDEX(价格表!$B$4:$I$31,M2005,2),IF(AND(J2005&gt;0.3,J2005&lt;=1),INDEX(价格表!$B$4:$I$31,M2005,3),IF(AND(J2005&gt;1,J2005&lt;=2.2),INDEX(价格表!$B$4:$I$31,M2005,4),IF(AND(J2005&gt;2.2,J2005&lt;=3.3),INDEX(价格表!$B$4:$I$31,M2005,5),IF(AND(J2005&gt;3.3,J2005&lt;=4),INDEX(价格表!$B$4:$I$31,M2005,6),IF(AND(J2005&gt;4,J2005&lt;=5.5),INDEX(价格表!$B$4:$I$31,M2005,7),IF(J2005&gt;5.5,2.6+INDEX(价格表!$B$4:$I$31,M2005,8)*L2005)))))))</f>
        <v>2.15</v>
      </c>
    </row>
    <row r="2006" spans="1:14">
      <c r="A2006" s="20">
        <v>4310939809565</v>
      </c>
      <c r="B2006" s="18" t="s">
        <v>16</v>
      </c>
      <c r="C2006" s="21">
        <v>20201213</v>
      </c>
      <c r="D2006" s="21">
        <v>610538201209</v>
      </c>
      <c r="E2006" s="21" t="s">
        <v>16</v>
      </c>
      <c r="F2006" s="21">
        <v>20201223</v>
      </c>
      <c r="G2006" s="21" t="s">
        <v>17</v>
      </c>
      <c r="H2006" s="21" t="s">
        <v>66</v>
      </c>
      <c r="I2006" s="21" t="s">
        <v>67</v>
      </c>
      <c r="J2006" s="21">
        <v>1.45</v>
      </c>
      <c r="K2006" s="21" t="s">
        <v>20</v>
      </c>
      <c r="L2006">
        <f t="shared" si="36"/>
        <v>2</v>
      </c>
      <c r="M2006">
        <f>MATCH(H:H,价格表!$B$4:$B$35,0)</f>
        <v>17</v>
      </c>
      <c r="N2006" s="27">
        <f>IF(J2006&lt;=0.3,INDEX(价格表!$B$4:$I$31,M2006,2),IF(AND(J2006&gt;0.3,J2006&lt;=1),INDEX(价格表!$B$4:$I$31,M2006,3),IF(AND(J2006&gt;1,J2006&lt;=2.2),INDEX(价格表!$B$4:$I$31,M2006,4),IF(AND(J2006&gt;2.2,J2006&lt;=3.3),INDEX(价格表!$B$4:$I$31,M2006,5),IF(AND(J2006&gt;3.3,J2006&lt;=4),INDEX(价格表!$B$4:$I$31,M2006,6),IF(AND(J2006&gt;4,J2006&lt;=5.5),INDEX(价格表!$B$4:$I$31,M2006,7),IF(J2006&gt;5.5,2.6+INDEX(价格表!$B$4:$I$31,M2006,8)*L2006)))))))</f>
        <v>2.15</v>
      </c>
    </row>
    <row r="2007" spans="1:14">
      <c r="A2007" s="20">
        <v>4310939809566</v>
      </c>
      <c r="B2007" s="18" t="s">
        <v>16</v>
      </c>
      <c r="C2007" s="21">
        <v>20201213</v>
      </c>
      <c r="D2007" s="21">
        <v>610538201209</v>
      </c>
      <c r="E2007" s="21" t="s">
        <v>16</v>
      </c>
      <c r="F2007" s="21">
        <v>20201223</v>
      </c>
      <c r="G2007" s="21" t="s">
        <v>17</v>
      </c>
      <c r="H2007" s="21" t="s">
        <v>35</v>
      </c>
      <c r="I2007" s="21" t="s">
        <v>170</v>
      </c>
      <c r="J2007" s="21">
        <v>1.53</v>
      </c>
      <c r="K2007" s="21" t="s">
        <v>20</v>
      </c>
      <c r="L2007">
        <f t="shared" si="36"/>
        <v>2</v>
      </c>
      <c r="M2007">
        <f>MATCH(H:H,价格表!$B$4:$B$35,0)</f>
        <v>22</v>
      </c>
      <c r="N2007" s="27">
        <f>IF(J2007&lt;=0.3,INDEX(价格表!$B$4:$I$31,M2007,2),IF(AND(J2007&gt;0.3,J2007&lt;=1),INDEX(价格表!$B$4:$I$31,M2007,3),IF(AND(J2007&gt;1,J2007&lt;=2.2),INDEX(价格表!$B$4:$I$31,M2007,4),IF(AND(J2007&gt;2.2,J2007&lt;=3.3),INDEX(价格表!$B$4:$I$31,M2007,5),IF(AND(J2007&gt;3.3,J2007&lt;=4),INDEX(价格表!$B$4:$I$31,M2007,6),IF(AND(J2007&gt;4,J2007&lt;=5.5),INDEX(价格表!$B$4:$I$31,M2007,7),IF(J2007&gt;5.5,2.6+INDEX(价格表!$B$4:$I$31,M2007,8)*L2007)))))))</f>
        <v>2.15</v>
      </c>
    </row>
    <row r="2008" spans="1:14">
      <c r="A2008" s="20">
        <v>4310939809567</v>
      </c>
      <c r="B2008" s="18" t="s">
        <v>16</v>
      </c>
      <c r="C2008" s="21">
        <v>20201213</v>
      </c>
      <c r="D2008" s="21">
        <v>610538201209</v>
      </c>
      <c r="E2008" s="21" t="s">
        <v>16</v>
      </c>
      <c r="F2008" s="21">
        <v>20201223</v>
      </c>
      <c r="G2008" s="21" t="s">
        <v>17</v>
      </c>
      <c r="H2008" s="21" t="s">
        <v>23</v>
      </c>
      <c r="I2008" s="21" t="s">
        <v>115</v>
      </c>
      <c r="J2008" s="21">
        <v>1.43</v>
      </c>
      <c r="K2008" s="21" t="s">
        <v>20</v>
      </c>
      <c r="L2008">
        <f t="shared" si="36"/>
        <v>2</v>
      </c>
      <c r="M2008">
        <f>MATCH(H:H,价格表!$B$4:$B$35,0)</f>
        <v>15</v>
      </c>
      <c r="N2008" s="27">
        <f>IF(J2008&lt;=0.3,INDEX(价格表!$B$4:$I$31,M2008,2),IF(AND(J2008&gt;0.3,J2008&lt;=1),INDEX(价格表!$B$4:$I$31,M2008,3),IF(AND(J2008&gt;1,J2008&lt;=2.2),INDEX(价格表!$B$4:$I$31,M2008,4),IF(AND(J2008&gt;2.2,J2008&lt;=3.3),INDEX(价格表!$B$4:$I$31,M2008,5),IF(AND(J2008&gt;3.3,J2008&lt;=4),INDEX(价格表!$B$4:$I$31,M2008,6),IF(AND(J2008&gt;4,J2008&lt;=5.5),INDEX(价格表!$B$4:$I$31,M2008,7),IF(J2008&gt;5.5,2.6+INDEX(价格表!$B$4:$I$31,M2008,8)*L2008)))))))</f>
        <v>2.15</v>
      </c>
    </row>
    <row r="2009" spans="1:14">
      <c r="A2009" s="20">
        <v>4310939809568</v>
      </c>
      <c r="B2009" s="18" t="s">
        <v>16</v>
      </c>
      <c r="C2009" s="21">
        <v>20201213</v>
      </c>
      <c r="D2009" s="21">
        <v>610538201209</v>
      </c>
      <c r="E2009" s="21" t="s">
        <v>16</v>
      </c>
      <c r="F2009" s="21">
        <v>20201223</v>
      </c>
      <c r="G2009" s="21" t="s">
        <v>17</v>
      </c>
      <c r="H2009" s="21" t="s">
        <v>39</v>
      </c>
      <c r="I2009" s="21" t="s">
        <v>81</v>
      </c>
      <c r="J2009" s="21">
        <v>1.42</v>
      </c>
      <c r="K2009" s="21" t="s">
        <v>20</v>
      </c>
      <c r="L2009">
        <f t="shared" si="36"/>
        <v>2</v>
      </c>
      <c r="M2009">
        <f>MATCH(H:H,价格表!$B$4:$B$35,0)</f>
        <v>23</v>
      </c>
      <c r="N2009" s="27">
        <f>IF(J2009&lt;=0.3,INDEX(价格表!$B$4:$I$31,M2009,2),IF(AND(J2009&gt;0.3,J2009&lt;=1),INDEX(价格表!$B$4:$I$31,M2009,3),IF(AND(J2009&gt;1,J2009&lt;=2.2),INDEX(价格表!$B$4:$I$31,M2009,4),IF(AND(J2009&gt;2.2,J2009&lt;=3.3),INDEX(价格表!$B$4:$I$31,M2009,5),IF(AND(J2009&gt;3.3,J2009&lt;=4),INDEX(价格表!$B$4:$I$31,M2009,6),IF(AND(J2009&gt;4,J2009&lt;=5.5),INDEX(价格表!$B$4:$I$31,M2009,7),IF(J2009&gt;5.5,2.6+INDEX(价格表!$B$4:$I$31,M2009,8)*L2009)))))))</f>
        <v>2.15</v>
      </c>
    </row>
    <row r="2010" spans="1:14">
      <c r="A2010" s="20">
        <v>4310939811163</v>
      </c>
      <c r="B2010" s="18" t="s">
        <v>16</v>
      </c>
      <c r="C2010" s="21">
        <v>20201213</v>
      </c>
      <c r="D2010" s="21">
        <v>610538201209</v>
      </c>
      <c r="E2010" s="21" t="s">
        <v>16</v>
      </c>
      <c r="F2010" s="21">
        <v>20201223</v>
      </c>
      <c r="G2010" s="21" t="s">
        <v>17</v>
      </c>
      <c r="H2010" s="21" t="s">
        <v>21</v>
      </c>
      <c r="I2010" s="21" t="s">
        <v>228</v>
      </c>
      <c r="J2010" s="21">
        <v>1.5</v>
      </c>
      <c r="K2010" s="21" t="s">
        <v>20</v>
      </c>
      <c r="L2010">
        <f t="shared" si="36"/>
        <v>2</v>
      </c>
      <c r="M2010">
        <f>MATCH(H:H,价格表!$B$4:$B$35,0)</f>
        <v>20</v>
      </c>
      <c r="N2010" s="27">
        <f>IF(J2010&lt;=0.3,INDEX(价格表!$B$4:$I$31,M2010,2),IF(AND(J2010&gt;0.3,J2010&lt;=1),INDEX(价格表!$B$4:$I$31,M2010,3),IF(AND(J2010&gt;1,J2010&lt;=2.2),INDEX(价格表!$B$4:$I$31,M2010,4),IF(AND(J2010&gt;2.2,J2010&lt;=3.3),INDEX(价格表!$B$4:$I$31,M2010,5),IF(AND(J2010&gt;3.3,J2010&lt;=4),INDEX(价格表!$B$4:$I$31,M2010,6),IF(AND(J2010&gt;4,J2010&lt;=5.5),INDEX(价格表!$B$4:$I$31,M2010,7),IF(J2010&gt;5.5,2.6+INDEX(价格表!$B$4:$I$31,M2010,8)*L2010)))))))</f>
        <v>2.15</v>
      </c>
    </row>
    <row r="2011" spans="1:14">
      <c r="A2011" s="20">
        <v>4310939811164</v>
      </c>
      <c r="B2011" s="18" t="s">
        <v>16</v>
      </c>
      <c r="C2011" s="21">
        <v>20201213</v>
      </c>
      <c r="D2011" s="21">
        <v>610538201209</v>
      </c>
      <c r="E2011" s="21" t="s">
        <v>16</v>
      </c>
      <c r="F2011" s="21">
        <v>20201223</v>
      </c>
      <c r="G2011" s="21" t="s">
        <v>17</v>
      </c>
      <c r="H2011" s="21" t="s">
        <v>18</v>
      </c>
      <c r="I2011" s="21" t="s">
        <v>61</v>
      </c>
      <c r="J2011" s="21">
        <v>1.5</v>
      </c>
      <c r="K2011" s="21" t="s">
        <v>20</v>
      </c>
      <c r="L2011">
        <f t="shared" si="36"/>
        <v>2</v>
      </c>
      <c r="M2011">
        <f>MATCH(H:H,价格表!$B$4:$B$35,0)</f>
        <v>1</v>
      </c>
      <c r="N2011" s="27">
        <f>IF(J2011&lt;=0.3,INDEX(价格表!$B$4:$I$31,M2011,2),IF(AND(J2011&gt;0.3,J2011&lt;=1),INDEX(价格表!$B$4:$I$31,M2011,3),IF(AND(J2011&gt;1,J2011&lt;=2.2),INDEX(价格表!$B$4:$I$31,M2011,4),IF(AND(J2011&gt;2.2,J2011&lt;=3.3),INDEX(价格表!$B$4:$I$31,M2011,5),IF(AND(J2011&gt;3.3,J2011&lt;=4),INDEX(价格表!$B$4:$I$31,M2011,6),IF(AND(J2011&gt;4,J2011&lt;=5.5),INDEX(价格表!$B$4:$I$31,M2011,7),IF(J2011&gt;5.5,2.6+INDEX(价格表!$B$4:$I$31,M2011,8)*L2011)))))))</f>
        <v>2.15</v>
      </c>
    </row>
    <row r="2012" spans="1:14">
      <c r="A2012" s="20">
        <v>4310939811165</v>
      </c>
      <c r="B2012" s="18" t="s">
        <v>16</v>
      </c>
      <c r="C2012" s="21">
        <v>20201213</v>
      </c>
      <c r="D2012" s="21">
        <v>610538201209</v>
      </c>
      <c r="E2012" s="21" t="s">
        <v>16</v>
      </c>
      <c r="F2012" s="21">
        <v>20201223</v>
      </c>
      <c r="G2012" s="21" t="s">
        <v>17</v>
      </c>
      <c r="H2012" s="21" t="s">
        <v>45</v>
      </c>
      <c r="I2012" s="21" t="s">
        <v>254</v>
      </c>
      <c r="J2012" s="21">
        <v>1.44</v>
      </c>
      <c r="K2012" s="21" t="s">
        <v>20</v>
      </c>
      <c r="L2012">
        <f t="shared" si="36"/>
        <v>2</v>
      </c>
      <c r="M2012">
        <f>MATCH(H:H,价格表!$B$4:$B$35,0)</f>
        <v>9</v>
      </c>
      <c r="N2012" s="27">
        <f>IF(J2012&lt;=0.3,INDEX(价格表!$B$4:$I$31,M2012,2),IF(AND(J2012&gt;0.3,J2012&lt;=1),INDEX(价格表!$B$4:$I$31,M2012,3),IF(AND(J2012&gt;1,J2012&lt;=2.2),INDEX(价格表!$B$4:$I$31,M2012,4),IF(AND(J2012&gt;2.2,J2012&lt;=3.3),INDEX(价格表!$B$4:$I$31,M2012,5),IF(AND(J2012&gt;3.3,J2012&lt;=4),INDEX(价格表!$B$4:$I$31,M2012,6),IF(AND(J2012&gt;4,J2012&lt;=5.5),INDEX(价格表!$B$4:$I$31,M2012,7),IF(J2012&gt;5.5,2.6+INDEX(价格表!$B$4:$I$31,M2012,8)*L2012)))))))</f>
        <v>2.15</v>
      </c>
    </row>
    <row r="2013" spans="1:14">
      <c r="A2013" s="20">
        <v>4310939811166</v>
      </c>
      <c r="B2013" s="18" t="s">
        <v>16</v>
      </c>
      <c r="C2013" s="21">
        <v>20201213</v>
      </c>
      <c r="D2013" s="21">
        <v>610538201209</v>
      </c>
      <c r="E2013" s="21" t="s">
        <v>16</v>
      </c>
      <c r="F2013" s="21">
        <v>20201223</v>
      </c>
      <c r="G2013" s="21" t="s">
        <v>17</v>
      </c>
      <c r="H2013" s="21" t="s">
        <v>73</v>
      </c>
      <c r="I2013" s="21" t="s">
        <v>138</v>
      </c>
      <c r="J2013" s="21">
        <v>1.45</v>
      </c>
      <c r="K2013" s="21" t="s">
        <v>20</v>
      </c>
      <c r="L2013">
        <f t="shared" si="36"/>
        <v>2</v>
      </c>
      <c r="M2013">
        <f>MATCH(H:H,价格表!$B$4:$B$35,0)</f>
        <v>7</v>
      </c>
      <c r="N2013" s="27">
        <f>IF(J2013&lt;=0.3,INDEX(价格表!$B$4:$I$31,M2013,2),IF(AND(J2013&gt;0.3,J2013&lt;=1),INDEX(价格表!$B$4:$I$31,M2013,3),IF(AND(J2013&gt;1,J2013&lt;=2.2),INDEX(价格表!$B$4:$I$31,M2013,4),IF(AND(J2013&gt;2.2,J2013&lt;=3.3),INDEX(价格表!$B$4:$I$31,M2013,5),IF(AND(J2013&gt;3.3,J2013&lt;=4),INDEX(价格表!$B$4:$I$31,M2013,6),IF(AND(J2013&gt;4,J2013&lt;=5.5),INDEX(价格表!$B$4:$I$31,M2013,7),IF(J2013&gt;5.5,2.6+INDEX(价格表!$B$4:$I$31,M2013,8)*L2013)))))))</f>
        <v>2.15</v>
      </c>
    </row>
    <row r="2014" spans="1:14">
      <c r="A2014" s="20">
        <v>4310939811168</v>
      </c>
      <c r="B2014" s="18" t="s">
        <v>16</v>
      </c>
      <c r="C2014" s="21">
        <v>20201213</v>
      </c>
      <c r="D2014" s="21">
        <v>610538201209</v>
      </c>
      <c r="E2014" s="21" t="s">
        <v>16</v>
      </c>
      <c r="F2014" s="21">
        <v>20201223</v>
      </c>
      <c r="G2014" s="21" t="s">
        <v>17</v>
      </c>
      <c r="H2014" s="21" t="s">
        <v>21</v>
      </c>
      <c r="I2014" s="21" t="s">
        <v>181</v>
      </c>
      <c r="J2014" s="21">
        <v>1.47</v>
      </c>
      <c r="K2014" s="21" t="s">
        <v>20</v>
      </c>
      <c r="L2014">
        <f t="shared" si="36"/>
        <v>2</v>
      </c>
      <c r="M2014">
        <f>MATCH(H:H,价格表!$B$4:$B$35,0)</f>
        <v>20</v>
      </c>
      <c r="N2014" s="27">
        <f>IF(J2014&lt;=0.3,INDEX(价格表!$B$4:$I$31,M2014,2),IF(AND(J2014&gt;0.3,J2014&lt;=1),INDEX(价格表!$B$4:$I$31,M2014,3),IF(AND(J2014&gt;1,J2014&lt;=2.2),INDEX(价格表!$B$4:$I$31,M2014,4),IF(AND(J2014&gt;2.2,J2014&lt;=3.3),INDEX(价格表!$B$4:$I$31,M2014,5),IF(AND(J2014&gt;3.3,J2014&lt;=4),INDEX(价格表!$B$4:$I$31,M2014,6),IF(AND(J2014&gt;4,J2014&lt;=5.5),INDEX(价格表!$B$4:$I$31,M2014,7),IF(J2014&gt;5.5,2.6+INDEX(价格表!$B$4:$I$31,M2014,8)*L2014)))))))</f>
        <v>2.15</v>
      </c>
    </row>
    <row r="2015" spans="1:14">
      <c r="A2015" s="20">
        <v>4310939811169</v>
      </c>
      <c r="B2015" s="18" t="s">
        <v>16</v>
      </c>
      <c r="C2015" s="21">
        <v>20201213</v>
      </c>
      <c r="D2015" s="21">
        <v>610538201209</v>
      </c>
      <c r="E2015" s="21" t="s">
        <v>16</v>
      </c>
      <c r="F2015" s="21">
        <v>20201223</v>
      </c>
      <c r="G2015" s="21" t="s">
        <v>17</v>
      </c>
      <c r="H2015" s="21" t="s">
        <v>75</v>
      </c>
      <c r="I2015" s="21" t="s">
        <v>114</v>
      </c>
      <c r="J2015" s="21">
        <v>1.44</v>
      </c>
      <c r="K2015" s="21" t="s">
        <v>20</v>
      </c>
      <c r="L2015">
        <f t="shared" si="36"/>
        <v>2</v>
      </c>
      <c r="M2015">
        <f>MATCH(H:H,价格表!$B$4:$B$35,0)</f>
        <v>24</v>
      </c>
      <c r="N2015" s="27">
        <f>IF(J2015&lt;=0.3,INDEX(价格表!$B$4:$I$31,M2015,2),IF(AND(J2015&gt;0.3,J2015&lt;=1),INDEX(价格表!$B$4:$I$31,M2015,3),IF(AND(J2015&gt;1,J2015&lt;=2.2),INDEX(价格表!$B$4:$I$31,M2015,4),IF(AND(J2015&gt;2.2,J2015&lt;=3.3),INDEX(价格表!$B$4:$I$31,M2015,5),IF(AND(J2015&gt;3.3,J2015&lt;=4),INDEX(价格表!$B$4:$I$31,M2015,6),IF(AND(J2015&gt;4,J2015&lt;=5.5),INDEX(价格表!$B$4:$I$31,M2015,7),IF(J2015&gt;5.5,2.6+INDEX(价格表!$B$4:$I$31,M2015,8)*L2015)))))))</f>
        <v>2.15</v>
      </c>
    </row>
    <row r="2016" spans="1:14">
      <c r="A2016" s="20">
        <v>4310939811170</v>
      </c>
      <c r="B2016" s="18" t="s">
        <v>16</v>
      </c>
      <c r="C2016" s="21">
        <v>20201213</v>
      </c>
      <c r="D2016" s="21">
        <v>610538201209</v>
      </c>
      <c r="E2016" s="21" t="s">
        <v>16</v>
      </c>
      <c r="F2016" s="21">
        <v>20201223</v>
      </c>
      <c r="G2016" s="21" t="s">
        <v>17</v>
      </c>
      <c r="H2016" s="21" t="s">
        <v>18</v>
      </c>
      <c r="I2016" s="21" t="s">
        <v>53</v>
      </c>
      <c r="J2016" s="21">
        <v>1.44</v>
      </c>
      <c r="K2016" s="21" t="s">
        <v>20</v>
      </c>
      <c r="L2016">
        <f t="shared" si="36"/>
        <v>2</v>
      </c>
      <c r="M2016">
        <f>MATCH(H:H,价格表!$B$4:$B$35,0)</f>
        <v>1</v>
      </c>
      <c r="N2016" s="27">
        <f>IF(J2016&lt;=0.3,INDEX(价格表!$B$4:$I$31,M2016,2),IF(AND(J2016&gt;0.3,J2016&lt;=1),INDEX(价格表!$B$4:$I$31,M2016,3),IF(AND(J2016&gt;1,J2016&lt;=2.2),INDEX(价格表!$B$4:$I$31,M2016,4),IF(AND(J2016&gt;2.2,J2016&lt;=3.3),INDEX(价格表!$B$4:$I$31,M2016,5),IF(AND(J2016&gt;3.3,J2016&lt;=4),INDEX(价格表!$B$4:$I$31,M2016,6),IF(AND(J2016&gt;4,J2016&lt;=5.5),INDEX(价格表!$B$4:$I$31,M2016,7),IF(J2016&gt;5.5,2.6+INDEX(价格表!$B$4:$I$31,M2016,8)*L2016)))))))</f>
        <v>2.15</v>
      </c>
    </row>
    <row r="2017" spans="1:14">
      <c r="A2017" s="20">
        <v>4310939811171</v>
      </c>
      <c r="B2017" s="18" t="s">
        <v>16</v>
      </c>
      <c r="C2017" s="21">
        <v>20201213</v>
      </c>
      <c r="D2017" s="21">
        <v>610538201209</v>
      </c>
      <c r="E2017" s="21" t="s">
        <v>16</v>
      </c>
      <c r="F2017" s="21">
        <v>20201223</v>
      </c>
      <c r="G2017" s="21" t="s">
        <v>17</v>
      </c>
      <c r="H2017" s="21" t="s">
        <v>73</v>
      </c>
      <c r="I2017" s="21" t="s">
        <v>215</v>
      </c>
      <c r="J2017" s="21">
        <v>1.53</v>
      </c>
      <c r="K2017" s="21" t="s">
        <v>20</v>
      </c>
      <c r="L2017">
        <f t="shared" si="36"/>
        <v>2</v>
      </c>
      <c r="M2017">
        <f>MATCH(H:H,价格表!$B$4:$B$35,0)</f>
        <v>7</v>
      </c>
      <c r="N2017" s="27">
        <f>IF(J2017&lt;=0.3,INDEX(价格表!$B$4:$I$31,M2017,2),IF(AND(J2017&gt;0.3,J2017&lt;=1),INDEX(价格表!$B$4:$I$31,M2017,3),IF(AND(J2017&gt;1,J2017&lt;=2.2),INDEX(价格表!$B$4:$I$31,M2017,4),IF(AND(J2017&gt;2.2,J2017&lt;=3.3),INDEX(价格表!$B$4:$I$31,M2017,5),IF(AND(J2017&gt;3.3,J2017&lt;=4),INDEX(价格表!$B$4:$I$31,M2017,6),IF(AND(J2017&gt;4,J2017&lt;=5.5),INDEX(价格表!$B$4:$I$31,M2017,7),IF(J2017&gt;5.5,2.6+INDEX(价格表!$B$4:$I$31,M2017,8)*L2017)))))))</f>
        <v>2.15</v>
      </c>
    </row>
    <row r="2018" spans="1:14">
      <c r="A2018" s="20">
        <v>4310939814123</v>
      </c>
      <c r="B2018" s="18" t="s">
        <v>16</v>
      </c>
      <c r="C2018" s="21">
        <v>20201213</v>
      </c>
      <c r="D2018" s="21">
        <v>610538201209</v>
      </c>
      <c r="E2018" s="21" t="s">
        <v>16</v>
      </c>
      <c r="F2018" s="21">
        <v>20201223</v>
      </c>
      <c r="G2018" s="21" t="s">
        <v>17</v>
      </c>
      <c r="H2018" s="21" t="s">
        <v>18</v>
      </c>
      <c r="I2018" s="21" t="s">
        <v>29</v>
      </c>
      <c r="J2018" s="21">
        <v>1.46</v>
      </c>
      <c r="K2018" s="21" t="s">
        <v>20</v>
      </c>
      <c r="L2018">
        <f t="shared" si="36"/>
        <v>2</v>
      </c>
      <c r="M2018">
        <f>MATCH(H:H,价格表!$B$4:$B$35,0)</f>
        <v>1</v>
      </c>
      <c r="N2018" s="27">
        <f>IF(J2018&lt;=0.3,INDEX(价格表!$B$4:$I$31,M2018,2),IF(AND(J2018&gt;0.3,J2018&lt;=1),INDEX(价格表!$B$4:$I$31,M2018,3),IF(AND(J2018&gt;1,J2018&lt;=2.2),INDEX(价格表!$B$4:$I$31,M2018,4),IF(AND(J2018&gt;2.2,J2018&lt;=3.3),INDEX(价格表!$B$4:$I$31,M2018,5),IF(AND(J2018&gt;3.3,J2018&lt;=4),INDEX(价格表!$B$4:$I$31,M2018,6),IF(AND(J2018&gt;4,J2018&lt;=5.5),INDEX(价格表!$B$4:$I$31,M2018,7),IF(J2018&gt;5.5,2.6+INDEX(价格表!$B$4:$I$31,M2018,8)*L2018)))))))</f>
        <v>2.15</v>
      </c>
    </row>
    <row r="2019" spans="1:14">
      <c r="A2019" s="20">
        <v>4310939814124</v>
      </c>
      <c r="B2019" s="18" t="s">
        <v>16</v>
      </c>
      <c r="C2019" s="21">
        <v>20201213</v>
      </c>
      <c r="D2019" s="21">
        <v>610538201209</v>
      </c>
      <c r="E2019" s="21" t="s">
        <v>16</v>
      </c>
      <c r="F2019" s="21">
        <v>20201223</v>
      </c>
      <c r="G2019" s="21" t="s">
        <v>17</v>
      </c>
      <c r="H2019" s="21" t="s">
        <v>45</v>
      </c>
      <c r="I2019" s="21" t="s">
        <v>196</v>
      </c>
      <c r="J2019" s="21">
        <v>1.42</v>
      </c>
      <c r="K2019" s="21" t="s">
        <v>20</v>
      </c>
      <c r="L2019">
        <f t="shared" si="36"/>
        <v>2</v>
      </c>
      <c r="M2019">
        <f>MATCH(H:H,价格表!$B$4:$B$35,0)</f>
        <v>9</v>
      </c>
      <c r="N2019" s="27">
        <f>IF(J2019&lt;=0.3,INDEX(价格表!$B$4:$I$31,M2019,2),IF(AND(J2019&gt;0.3,J2019&lt;=1),INDEX(价格表!$B$4:$I$31,M2019,3),IF(AND(J2019&gt;1,J2019&lt;=2.2),INDEX(价格表!$B$4:$I$31,M2019,4),IF(AND(J2019&gt;2.2,J2019&lt;=3.3),INDEX(价格表!$B$4:$I$31,M2019,5),IF(AND(J2019&gt;3.3,J2019&lt;=4),INDEX(价格表!$B$4:$I$31,M2019,6),IF(AND(J2019&gt;4,J2019&lt;=5.5),INDEX(价格表!$B$4:$I$31,M2019,7),IF(J2019&gt;5.5,2.6+INDEX(价格表!$B$4:$I$31,M2019,8)*L2019)))))))</f>
        <v>2.15</v>
      </c>
    </row>
    <row r="2020" spans="1:14">
      <c r="A2020" s="20">
        <v>4310939814125</v>
      </c>
      <c r="B2020" s="18" t="s">
        <v>16</v>
      </c>
      <c r="C2020" s="21">
        <v>20201213</v>
      </c>
      <c r="D2020" s="21">
        <v>610538201209</v>
      </c>
      <c r="E2020" s="21" t="s">
        <v>16</v>
      </c>
      <c r="F2020" s="21">
        <v>20201223</v>
      </c>
      <c r="G2020" s="21" t="s">
        <v>17</v>
      </c>
      <c r="H2020" s="21" t="s">
        <v>35</v>
      </c>
      <c r="I2020" s="21" t="s">
        <v>135</v>
      </c>
      <c r="J2020" s="21">
        <v>1.42</v>
      </c>
      <c r="K2020" s="21" t="s">
        <v>20</v>
      </c>
      <c r="L2020">
        <f t="shared" si="36"/>
        <v>2</v>
      </c>
      <c r="M2020">
        <f>MATCH(H:H,价格表!$B$4:$B$35,0)</f>
        <v>22</v>
      </c>
      <c r="N2020" s="27">
        <f>IF(J2020&lt;=0.3,INDEX(价格表!$B$4:$I$31,M2020,2),IF(AND(J2020&gt;0.3,J2020&lt;=1),INDEX(价格表!$B$4:$I$31,M2020,3),IF(AND(J2020&gt;1,J2020&lt;=2.2),INDEX(价格表!$B$4:$I$31,M2020,4),IF(AND(J2020&gt;2.2,J2020&lt;=3.3),INDEX(价格表!$B$4:$I$31,M2020,5),IF(AND(J2020&gt;3.3,J2020&lt;=4),INDEX(价格表!$B$4:$I$31,M2020,6),IF(AND(J2020&gt;4,J2020&lt;=5.5),INDEX(价格表!$B$4:$I$31,M2020,7),IF(J2020&gt;5.5,2.6+INDEX(价格表!$B$4:$I$31,M2020,8)*L2020)))))))</f>
        <v>2.15</v>
      </c>
    </row>
    <row r="2021" spans="1:14">
      <c r="A2021" s="20">
        <v>4310939814126</v>
      </c>
      <c r="B2021" s="18" t="s">
        <v>16</v>
      </c>
      <c r="C2021" s="21">
        <v>20201213</v>
      </c>
      <c r="D2021" s="21">
        <v>610538201209</v>
      </c>
      <c r="E2021" s="21" t="s">
        <v>16</v>
      </c>
      <c r="F2021" s="21">
        <v>20201223</v>
      </c>
      <c r="G2021" s="21" t="s">
        <v>17</v>
      </c>
      <c r="H2021" s="21" t="s">
        <v>68</v>
      </c>
      <c r="I2021" s="21" t="s">
        <v>140</v>
      </c>
      <c r="J2021" s="21">
        <v>1.42</v>
      </c>
      <c r="K2021" s="21" t="s">
        <v>20</v>
      </c>
      <c r="L2021">
        <f t="shared" si="36"/>
        <v>2</v>
      </c>
      <c r="M2021">
        <f>MATCH(H:H,价格表!$B$4:$B$35,0)</f>
        <v>5</v>
      </c>
      <c r="N2021" s="27">
        <f>IF(J2021&lt;=0.3,INDEX(价格表!$B$4:$I$31,M2021,2),IF(AND(J2021&gt;0.3,J2021&lt;=1),INDEX(价格表!$B$4:$I$31,M2021,3),IF(AND(J2021&gt;1,J2021&lt;=2.2),INDEX(价格表!$B$4:$I$31,M2021,4),IF(AND(J2021&gt;2.2,J2021&lt;=3.3),INDEX(价格表!$B$4:$I$31,M2021,5),IF(AND(J2021&gt;3.3,J2021&lt;=4),INDEX(价格表!$B$4:$I$31,M2021,6),IF(AND(J2021&gt;4,J2021&lt;=5.5),INDEX(价格表!$B$4:$I$31,M2021,7),IF(J2021&gt;5.5,2.6+INDEX(价格表!$B$4:$I$31,M2021,8)*L2021)))))))</f>
        <v>2.15</v>
      </c>
    </row>
    <row r="2022" spans="1:14">
      <c r="A2022" s="20">
        <v>4310939814128</v>
      </c>
      <c r="B2022" s="18" t="s">
        <v>16</v>
      </c>
      <c r="C2022" s="21">
        <v>20201213</v>
      </c>
      <c r="D2022" s="21">
        <v>610538201209</v>
      </c>
      <c r="E2022" s="21" t="s">
        <v>16</v>
      </c>
      <c r="F2022" s="21">
        <v>20201223</v>
      </c>
      <c r="G2022" s="21" t="s">
        <v>17</v>
      </c>
      <c r="H2022" s="21" t="s">
        <v>21</v>
      </c>
      <c r="I2022" s="21" t="s">
        <v>179</v>
      </c>
      <c r="J2022" s="21">
        <v>1.6</v>
      </c>
      <c r="K2022" s="21" t="s">
        <v>20</v>
      </c>
      <c r="L2022">
        <f t="shared" si="36"/>
        <v>2</v>
      </c>
      <c r="M2022">
        <f>MATCH(H:H,价格表!$B$4:$B$35,0)</f>
        <v>20</v>
      </c>
      <c r="N2022" s="27">
        <f>IF(J2022&lt;=0.3,INDEX(价格表!$B$4:$I$31,M2022,2),IF(AND(J2022&gt;0.3,J2022&lt;=1),INDEX(价格表!$B$4:$I$31,M2022,3),IF(AND(J2022&gt;1,J2022&lt;=2.2),INDEX(价格表!$B$4:$I$31,M2022,4),IF(AND(J2022&gt;2.2,J2022&lt;=3.3),INDEX(价格表!$B$4:$I$31,M2022,5),IF(AND(J2022&gt;3.3,J2022&lt;=4),INDEX(价格表!$B$4:$I$31,M2022,6),IF(AND(J2022&gt;4,J2022&lt;=5.5),INDEX(价格表!$B$4:$I$31,M2022,7),IF(J2022&gt;5.5,2.6+INDEX(价格表!$B$4:$I$31,M2022,8)*L2022)))))))</f>
        <v>2.15</v>
      </c>
    </row>
    <row r="2023" spans="1:14">
      <c r="A2023" s="20">
        <v>4310939814129</v>
      </c>
      <c r="B2023" s="18" t="s">
        <v>16</v>
      </c>
      <c r="C2023" s="21">
        <v>20201213</v>
      </c>
      <c r="D2023" s="21">
        <v>610538201209</v>
      </c>
      <c r="E2023" s="21" t="s">
        <v>16</v>
      </c>
      <c r="F2023" s="21">
        <v>20201223</v>
      </c>
      <c r="G2023" s="21" t="s">
        <v>17</v>
      </c>
      <c r="H2023" s="21" t="s">
        <v>25</v>
      </c>
      <c r="I2023" s="21" t="s">
        <v>121</v>
      </c>
      <c r="J2023" s="21">
        <v>1.44</v>
      </c>
      <c r="K2023" s="21" t="s">
        <v>20</v>
      </c>
      <c r="L2023">
        <f t="shared" si="36"/>
        <v>2</v>
      </c>
      <c r="M2023">
        <f>MATCH(H:H,价格表!$B$4:$B$35,0)</f>
        <v>25</v>
      </c>
      <c r="N2023" s="27">
        <f>IF(J2023&lt;=0.3,INDEX(价格表!$B$4:$I$31,M2023,2),IF(AND(J2023&gt;0.3,J2023&lt;=1),INDEX(价格表!$B$4:$I$31,M2023,3),IF(AND(J2023&gt;1,J2023&lt;=2.2),INDEX(价格表!$B$4:$I$31,M2023,4),IF(AND(J2023&gt;2.2,J2023&lt;=3.3),INDEX(价格表!$B$4:$I$31,M2023,5),IF(AND(J2023&gt;3.3,J2023&lt;=4),INDEX(价格表!$B$4:$I$31,M2023,6),IF(AND(J2023&gt;4,J2023&lt;=5.5),INDEX(价格表!$B$4:$I$31,M2023,7),IF(J2023&gt;5.5,2.6+INDEX(价格表!$B$4:$I$31,M2023,8)*L2023)))))))</f>
        <v>2.15</v>
      </c>
    </row>
    <row r="2024" spans="1:14">
      <c r="A2024" s="20">
        <v>4310939814130</v>
      </c>
      <c r="B2024" s="18" t="s">
        <v>16</v>
      </c>
      <c r="C2024" s="21">
        <v>20201213</v>
      </c>
      <c r="D2024" s="21">
        <v>610538201209</v>
      </c>
      <c r="E2024" s="21" t="s">
        <v>16</v>
      </c>
      <c r="F2024" s="21">
        <v>20201223</v>
      </c>
      <c r="G2024" s="21" t="s">
        <v>17</v>
      </c>
      <c r="H2024" s="21" t="s">
        <v>30</v>
      </c>
      <c r="I2024" s="21" t="s">
        <v>31</v>
      </c>
      <c r="J2024" s="21">
        <v>1.42</v>
      </c>
      <c r="K2024" s="21" t="s">
        <v>20</v>
      </c>
      <c r="L2024">
        <f t="shared" si="36"/>
        <v>2</v>
      </c>
      <c r="M2024">
        <f>MATCH(H:H,价格表!$B$4:$B$35,0)</f>
        <v>16</v>
      </c>
      <c r="N2024" s="27">
        <f>IF(J2024&lt;=0.3,INDEX(价格表!$B$4:$I$31,M2024,2),IF(AND(J2024&gt;0.3,J2024&lt;=1),INDEX(价格表!$B$4:$I$31,M2024,3),IF(AND(J2024&gt;1,J2024&lt;=2.2),INDEX(价格表!$B$4:$I$31,M2024,4),IF(AND(J2024&gt;2.2,J2024&lt;=3.3),INDEX(价格表!$B$4:$I$31,M2024,5),IF(AND(J2024&gt;3.3,J2024&lt;=4),INDEX(价格表!$B$4:$I$31,M2024,6),IF(AND(J2024&gt;4,J2024&lt;=5.5),INDEX(价格表!$B$4:$I$31,M2024,7),IF(J2024&gt;5.5,2.6+INDEX(价格表!$B$4:$I$31,M2024,8)*L2024)))))))</f>
        <v>2.15</v>
      </c>
    </row>
    <row r="2025" spans="1:14">
      <c r="A2025" s="20">
        <v>4310939814705</v>
      </c>
      <c r="B2025" s="18" t="s">
        <v>16</v>
      </c>
      <c r="C2025" s="21">
        <v>20201213</v>
      </c>
      <c r="D2025" s="21">
        <v>610538201209</v>
      </c>
      <c r="E2025" s="21" t="s">
        <v>16</v>
      </c>
      <c r="F2025" s="21">
        <v>20201223</v>
      </c>
      <c r="G2025" s="21" t="s">
        <v>17</v>
      </c>
      <c r="H2025" s="21" t="s">
        <v>18</v>
      </c>
      <c r="I2025" s="21" t="s">
        <v>278</v>
      </c>
      <c r="J2025" s="21">
        <v>1.47</v>
      </c>
      <c r="K2025" s="21" t="s">
        <v>20</v>
      </c>
      <c r="L2025">
        <f t="shared" si="36"/>
        <v>2</v>
      </c>
      <c r="M2025">
        <f>MATCH(H:H,价格表!$B$4:$B$35,0)</f>
        <v>1</v>
      </c>
      <c r="N2025" s="27">
        <f>IF(J2025&lt;=0.3,INDEX(价格表!$B$4:$I$31,M2025,2),IF(AND(J2025&gt;0.3,J2025&lt;=1),INDEX(价格表!$B$4:$I$31,M2025,3),IF(AND(J2025&gt;1,J2025&lt;=2.2),INDEX(价格表!$B$4:$I$31,M2025,4),IF(AND(J2025&gt;2.2,J2025&lt;=3.3),INDEX(价格表!$B$4:$I$31,M2025,5),IF(AND(J2025&gt;3.3,J2025&lt;=4),INDEX(价格表!$B$4:$I$31,M2025,6),IF(AND(J2025&gt;4,J2025&lt;=5.5),INDEX(价格表!$B$4:$I$31,M2025,7),IF(J2025&gt;5.5,2.6+INDEX(价格表!$B$4:$I$31,M2025,8)*L2025)))))))</f>
        <v>2.15</v>
      </c>
    </row>
    <row r="2026" spans="1:14">
      <c r="A2026" s="20">
        <v>4310939814707</v>
      </c>
      <c r="B2026" s="18" t="s">
        <v>16</v>
      </c>
      <c r="C2026" s="21">
        <v>20201213</v>
      </c>
      <c r="D2026" s="21">
        <v>610538201209</v>
      </c>
      <c r="E2026" s="21" t="s">
        <v>16</v>
      </c>
      <c r="F2026" s="21">
        <v>20201223</v>
      </c>
      <c r="G2026" s="21" t="s">
        <v>17</v>
      </c>
      <c r="H2026" s="21" t="s">
        <v>18</v>
      </c>
      <c r="I2026" s="21" t="s">
        <v>53</v>
      </c>
      <c r="J2026" s="21">
        <v>1.46</v>
      </c>
      <c r="K2026" s="21" t="s">
        <v>20</v>
      </c>
      <c r="L2026">
        <f t="shared" si="36"/>
        <v>2</v>
      </c>
      <c r="M2026">
        <f>MATCH(H:H,价格表!$B$4:$B$35,0)</f>
        <v>1</v>
      </c>
      <c r="N2026" s="27">
        <f>IF(J2026&lt;=0.3,INDEX(价格表!$B$4:$I$31,M2026,2),IF(AND(J2026&gt;0.3,J2026&lt;=1),INDEX(价格表!$B$4:$I$31,M2026,3),IF(AND(J2026&gt;1,J2026&lt;=2.2),INDEX(价格表!$B$4:$I$31,M2026,4),IF(AND(J2026&gt;2.2,J2026&lt;=3.3),INDEX(价格表!$B$4:$I$31,M2026,5),IF(AND(J2026&gt;3.3,J2026&lt;=4),INDEX(价格表!$B$4:$I$31,M2026,6),IF(AND(J2026&gt;4,J2026&lt;=5.5),INDEX(价格表!$B$4:$I$31,M2026,7),IF(J2026&gt;5.5,2.6+INDEX(价格表!$B$4:$I$31,M2026,8)*L2026)))))))</f>
        <v>2.15</v>
      </c>
    </row>
    <row r="2027" spans="1:14">
      <c r="A2027" s="20">
        <v>4310939814708</v>
      </c>
      <c r="B2027" s="18" t="s">
        <v>16</v>
      </c>
      <c r="C2027" s="21">
        <v>20201213</v>
      </c>
      <c r="D2027" s="21">
        <v>610538201209</v>
      </c>
      <c r="E2027" s="21" t="s">
        <v>16</v>
      </c>
      <c r="F2027" s="21">
        <v>20201223</v>
      </c>
      <c r="G2027" s="21" t="s">
        <v>17</v>
      </c>
      <c r="H2027" s="21" t="s">
        <v>73</v>
      </c>
      <c r="I2027" s="21" t="s">
        <v>93</v>
      </c>
      <c r="J2027" s="21">
        <v>1.42</v>
      </c>
      <c r="K2027" s="21" t="s">
        <v>20</v>
      </c>
      <c r="L2027">
        <f t="shared" si="36"/>
        <v>2</v>
      </c>
      <c r="M2027">
        <f>MATCH(H:H,价格表!$B$4:$B$35,0)</f>
        <v>7</v>
      </c>
      <c r="N2027" s="27">
        <f>IF(J2027&lt;=0.3,INDEX(价格表!$B$4:$I$31,M2027,2),IF(AND(J2027&gt;0.3,J2027&lt;=1),INDEX(价格表!$B$4:$I$31,M2027,3),IF(AND(J2027&gt;1,J2027&lt;=2.2),INDEX(价格表!$B$4:$I$31,M2027,4),IF(AND(J2027&gt;2.2,J2027&lt;=3.3),INDEX(价格表!$B$4:$I$31,M2027,5),IF(AND(J2027&gt;3.3,J2027&lt;=4),INDEX(价格表!$B$4:$I$31,M2027,6),IF(AND(J2027&gt;4,J2027&lt;=5.5),INDEX(价格表!$B$4:$I$31,M2027,7),IF(J2027&gt;5.5,2.6+INDEX(价格表!$B$4:$I$31,M2027,8)*L2027)))))))</f>
        <v>2.15</v>
      </c>
    </row>
    <row r="2028" spans="1:14">
      <c r="A2028" s="20">
        <v>4310939814709</v>
      </c>
      <c r="B2028" s="18" t="s">
        <v>16</v>
      </c>
      <c r="C2028" s="21">
        <v>20201213</v>
      </c>
      <c r="D2028" s="21">
        <v>610538201209</v>
      </c>
      <c r="E2028" s="21" t="s">
        <v>16</v>
      </c>
      <c r="F2028" s="21">
        <v>20201223</v>
      </c>
      <c r="G2028" s="21" t="s">
        <v>17</v>
      </c>
      <c r="H2028" s="21" t="s">
        <v>37</v>
      </c>
      <c r="I2028" s="21" t="s">
        <v>243</v>
      </c>
      <c r="J2028" s="21">
        <v>1.5</v>
      </c>
      <c r="K2028" s="21" t="s">
        <v>20</v>
      </c>
      <c r="L2028">
        <f t="shared" si="36"/>
        <v>2</v>
      </c>
      <c r="M2028">
        <f>MATCH(H:H,价格表!$B$4:$B$35,0)</f>
        <v>12</v>
      </c>
      <c r="N2028" s="27">
        <f>IF(J2028&lt;=0.3,INDEX(价格表!$B$4:$I$31,M2028,2),IF(AND(J2028&gt;0.3,J2028&lt;=1),INDEX(价格表!$B$4:$I$31,M2028,3),IF(AND(J2028&gt;1,J2028&lt;=2.2),INDEX(价格表!$B$4:$I$31,M2028,4),IF(AND(J2028&gt;2.2,J2028&lt;=3.3),INDEX(价格表!$B$4:$I$31,M2028,5),IF(AND(J2028&gt;3.3,J2028&lt;=4),INDEX(价格表!$B$4:$I$31,M2028,6),IF(AND(J2028&gt;4,J2028&lt;=5.5),INDEX(价格表!$B$4:$I$31,M2028,7),IF(J2028&gt;5.5,2.6+INDEX(价格表!$B$4:$I$31,M2028,8)*L2028)))))))</f>
        <v>2.15</v>
      </c>
    </row>
    <row r="2029" spans="1:14">
      <c r="A2029" s="20">
        <v>4310939814710</v>
      </c>
      <c r="B2029" s="18" t="s">
        <v>16</v>
      </c>
      <c r="C2029" s="21">
        <v>20201213</v>
      </c>
      <c r="D2029" s="21">
        <v>610538201209</v>
      </c>
      <c r="E2029" s="21" t="s">
        <v>16</v>
      </c>
      <c r="F2029" s="21">
        <v>20201223</v>
      </c>
      <c r="G2029" s="21" t="s">
        <v>17</v>
      </c>
      <c r="H2029" s="21" t="s">
        <v>21</v>
      </c>
      <c r="I2029" s="21" t="s">
        <v>181</v>
      </c>
      <c r="J2029" s="21">
        <v>1.45</v>
      </c>
      <c r="K2029" s="21" t="s">
        <v>20</v>
      </c>
      <c r="L2029">
        <f t="shared" si="36"/>
        <v>2</v>
      </c>
      <c r="M2029">
        <f>MATCH(H:H,价格表!$B$4:$B$35,0)</f>
        <v>20</v>
      </c>
      <c r="N2029" s="27">
        <f>IF(J2029&lt;=0.3,INDEX(价格表!$B$4:$I$31,M2029,2),IF(AND(J2029&gt;0.3,J2029&lt;=1),INDEX(价格表!$B$4:$I$31,M2029,3),IF(AND(J2029&gt;1,J2029&lt;=2.2),INDEX(价格表!$B$4:$I$31,M2029,4),IF(AND(J2029&gt;2.2,J2029&lt;=3.3),INDEX(价格表!$B$4:$I$31,M2029,5),IF(AND(J2029&gt;3.3,J2029&lt;=4),INDEX(价格表!$B$4:$I$31,M2029,6),IF(AND(J2029&gt;4,J2029&lt;=5.5),INDEX(价格表!$B$4:$I$31,M2029,7),IF(J2029&gt;5.5,2.6+INDEX(价格表!$B$4:$I$31,M2029,8)*L2029)))))))</f>
        <v>2.15</v>
      </c>
    </row>
    <row r="2030" spans="1:14">
      <c r="A2030" s="20">
        <v>4310939814711</v>
      </c>
      <c r="B2030" s="18" t="s">
        <v>16</v>
      </c>
      <c r="C2030" s="21">
        <v>20201213</v>
      </c>
      <c r="D2030" s="21">
        <v>610538201209</v>
      </c>
      <c r="E2030" s="21" t="s">
        <v>16</v>
      </c>
      <c r="F2030" s="21">
        <v>20201223</v>
      </c>
      <c r="G2030" s="21" t="s">
        <v>17</v>
      </c>
      <c r="H2030" s="21" t="s">
        <v>21</v>
      </c>
      <c r="I2030" s="21" t="s">
        <v>204</v>
      </c>
      <c r="J2030" s="21">
        <v>1.42</v>
      </c>
      <c r="K2030" s="21" t="s">
        <v>20</v>
      </c>
      <c r="L2030">
        <f t="shared" si="36"/>
        <v>2</v>
      </c>
      <c r="M2030">
        <f>MATCH(H:H,价格表!$B$4:$B$35,0)</f>
        <v>20</v>
      </c>
      <c r="N2030" s="27">
        <f>IF(J2030&lt;=0.3,INDEX(价格表!$B$4:$I$31,M2030,2),IF(AND(J2030&gt;0.3,J2030&lt;=1),INDEX(价格表!$B$4:$I$31,M2030,3),IF(AND(J2030&gt;1,J2030&lt;=2.2),INDEX(价格表!$B$4:$I$31,M2030,4),IF(AND(J2030&gt;2.2,J2030&lt;=3.3),INDEX(价格表!$B$4:$I$31,M2030,5),IF(AND(J2030&gt;3.3,J2030&lt;=4),INDEX(价格表!$B$4:$I$31,M2030,6),IF(AND(J2030&gt;4,J2030&lt;=5.5),INDEX(价格表!$B$4:$I$31,M2030,7),IF(J2030&gt;5.5,2.6+INDEX(价格表!$B$4:$I$31,M2030,8)*L2030)))))))</f>
        <v>2.15</v>
      </c>
    </row>
    <row r="2031" spans="1:14">
      <c r="A2031" s="20">
        <v>4310939814714</v>
      </c>
      <c r="B2031" s="18" t="s">
        <v>16</v>
      </c>
      <c r="C2031" s="21">
        <v>20201213</v>
      </c>
      <c r="D2031" s="21">
        <v>610538201209</v>
      </c>
      <c r="E2031" s="21" t="s">
        <v>16</v>
      </c>
      <c r="F2031" s="21">
        <v>20201223</v>
      </c>
      <c r="G2031" s="21" t="s">
        <v>17</v>
      </c>
      <c r="H2031" s="21" t="s">
        <v>50</v>
      </c>
      <c r="I2031" s="21" t="s">
        <v>166</v>
      </c>
      <c r="J2031" s="21">
        <v>1.42</v>
      </c>
      <c r="K2031" s="21" t="s">
        <v>20</v>
      </c>
      <c r="L2031">
        <f t="shared" si="36"/>
        <v>2</v>
      </c>
      <c r="M2031">
        <f>MATCH(H:H,价格表!$B$4:$B$35,0)</f>
        <v>4</v>
      </c>
      <c r="N2031" s="27">
        <f>IF(J2031&lt;=0.3,INDEX(价格表!$B$4:$I$31,M2031,2),IF(AND(J2031&gt;0.3,J2031&lt;=1),INDEX(价格表!$B$4:$I$31,M2031,3),IF(AND(J2031&gt;1,J2031&lt;=2.2),INDEX(价格表!$B$4:$I$31,M2031,4),IF(AND(J2031&gt;2.2,J2031&lt;=3.3),INDEX(价格表!$B$4:$I$31,M2031,5),IF(AND(J2031&gt;3.3,J2031&lt;=4),INDEX(价格表!$B$4:$I$31,M2031,6),IF(AND(J2031&gt;4,J2031&lt;=5.5),INDEX(价格表!$B$4:$I$31,M2031,7),IF(J2031&gt;5.5,2.6+INDEX(价格表!$B$4:$I$31,M2031,8)*L2031)))))))</f>
        <v>2.15</v>
      </c>
    </row>
    <row r="2032" spans="1:14">
      <c r="A2032" s="20">
        <v>4310939815220</v>
      </c>
      <c r="B2032" s="18" t="s">
        <v>16</v>
      </c>
      <c r="C2032" s="21">
        <v>20201213</v>
      </c>
      <c r="D2032" s="21">
        <v>610538201209</v>
      </c>
      <c r="E2032" s="21" t="s">
        <v>16</v>
      </c>
      <c r="F2032" s="21">
        <v>20201223</v>
      </c>
      <c r="G2032" s="21" t="s">
        <v>17</v>
      </c>
      <c r="H2032" s="21" t="s">
        <v>21</v>
      </c>
      <c r="I2032" s="21" t="s">
        <v>22</v>
      </c>
      <c r="J2032" s="21">
        <v>1.42</v>
      </c>
      <c r="K2032" s="21" t="s">
        <v>20</v>
      </c>
      <c r="L2032">
        <f t="shared" si="36"/>
        <v>2</v>
      </c>
      <c r="M2032">
        <f>MATCH(H:H,价格表!$B$4:$B$35,0)</f>
        <v>20</v>
      </c>
      <c r="N2032" s="27">
        <f>IF(J2032&lt;=0.3,INDEX(价格表!$B$4:$I$31,M2032,2),IF(AND(J2032&gt;0.3,J2032&lt;=1),INDEX(价格表!$B$4:$I$31,M2032,3),IF(AND(J2032&gt;1,J2032&lt;=2.2),INDEX(价格表!$B$4:$I$31,M2032,4),IF(AND(J2032&gt;2.2,J2032&lt;=3.3),INDEX(价格表!$B$4:$I$31,M2032,5),IF(AND(J2032&gt;3.3,J2032&lt;=4),INDEX(价格表!$B$4:$I$31,M2032,6),IF(AND(J2032&gt;4,J2032&lt;=5.5),INDEX(价格表!$B$4:$I$31,M2032,7),IF(J2032&gt;5.5,2.6+INDEX(价格表!$B$4:$I$31,M2032,8)*L2032)))))))</f>
        <v>2.15</v>
      </c>
    </row>
    <row r="2033" spans="1:14">
      <c r="A2033" s="20">
        <v>4310939817180</v>
      </c>
      <c r="B2033" s="18" t="s">
        <v>16</v>
      </c>
      <c r="C2033" s="21">
        <v>20201213</v>
      </c>
      <c r="D2033" s="21">
        <v>610538201209</v>
      </c>
      <c r="E2033" s="21" t="s">
        <v>16</v>
      </c>
      <c r="F2033" s="21">
        <v>20201223</v>
      </c>
      <c r="G2033" s="21" t="s">
        <v>17</v>
      </c>
      <c r="H2033" s="21" t="s">
        <v>33</v>
      </c>
      <c r="I2033" s="21" t="s">
        <v>34</v>
      </c>
      <c r="J2033" s="21">
        <v>1.42</v>
      </c>
      <c r="K2033" s="21" t="s">
        <v>20</v>
      </c>
      <c r="L2033">
        <f t="shared" si="36"/>
        <v>2</v>
      </c>
      <c r="M2033">
        <f>MATCH(H:H,价格表!$B$4:$B$35,0)</f>
        <v>13</v>
      </c>
      <c r="N2033" s="27">
        <f>IF(J2033&lt;=0.3,INDEX(价格表!$B$4:$I$31,M2033,2),IF(AND(J2033&gt;0.3,J2033&lt;=1),INDEX(价格表!$B$4:$I$31,M2033,3),IF(AND(J2033&gt;1,J2033&lt;=2.2),INDEX(价格表!$B$4:$I$31,M2033,4),IF(AND(J2033&gt;2.2,J2033&lt;=3.3),INDEX(价格表!$B$4:$I$31,M2033,5),IF(AND(J2033&gt;3.3,J2033&lt;=4),INDEX(价格表!$B$4:$I$31,M2033,6),IF(AND(J2033&gt;4,J2033&lt;=5.5),INDEX(价格表!$B$4:$I$31,M2033,7),IF(J2033&gt;5.5,2.6+INDEX(价格表!$B$4:$I$31,M2033,8)*L2033)))))))</f>
        <v>2.15</v>
      </c>
    </row>
    <row r="2034" spans="1:14">
      <c r="A2034" s="20">
        <v>4310939817181</v>
      </c>
      <c r="B2034" s="18" t="s">
        <v>16</v>
      </c>
      <c r="C2034" s="21">
        <v>20201213</v>
      </c>
      <c r="D2034" s="21">
        <v>610538201209</v>
      </c>
      <c r="E2034" s="21" t="s">
        <v>16</v>
      </c>
      <c r="F2034" s="21">
        <v>20201223</v>
      </c>
      <c r="G2034" s="21" t="s">
        <v>17</v>
      </c>
      <c r="H2034" s="21" t="s">
        <v>56</v>
      </c>
      <c r="I2034" s="21" t="s">
        <v>356</v>
      </c>
      <c r="J2034" s="21">
        <v>1.44</v>
      </c>
      <c r="K2034" s="21" t="s">
        <v>20</v>
      </c>
      <c r="L2034">
        <f t="shared" si="36"/>
        <v>2</v>
      </c>
      <c r="M2034">
        <f>MATCH(H:H,价格表!$B$4:$B$35,0)</f>
        <v>11</v>
      </c>
      <c r="N2034" s="27">
        <f>IF(J2034&lt;=0.3,INDEX(价格表!$B$4:$I$31,M2034,2),IF(AND(J2034&gt;0.3,J2034&lt;=1),INDEX(价格表!$B$4:$I$31,M2034,3),IF(AND(J2034&gt;1,J2034&lt;=2.2),INDEX(价格表!$B$4:$I$31,M2034,4),IF(AND(J2034&gt;2.2,J2034&lt;=3.3),INDEX(价格表!$B$4:$I$31,M2034,5),IF(AND(J2034&gt;3.3,J2034&lt;=4),INDEX(价格表!$B$4:$I$31,M2034,6),IF(AND(J2034&gt;4,J2034&lt;=5.5),INDEX(价格表!$B$4:$I$31,M2034,7),IF(J2034&gt;5.5,2.6+INDEX(价格表!$B$4:$I$31,M2034,8)*L2034)))))))</f>
        <v>2.15</v>
      </c>
    </row>
    <row r="2035" spans="1:14">
      <c r="A2035" s="20">
        <v>4310939817183</v>
      </c>
      <c r="B2035" s="18" t="s">
        <v>16</v>
      </c>
      <c r="C2035" s="21">
        <v>20201213</v>
      </c>
      <c r="D2035" s="21">
        <v>610538201209</v>
      </c>
      <c r="E2035" s="21" t="s">
        <v>16</v>
      </c>
      <c r="F2035" s="21">
        <v>20201223</v>
      </c>
      <c r="G2035" s="21" t="s">
        <v>17</v>
      </c>
      <c r="H2035" s="21" t="s">
        <v>35</v>
      </c>
      <c r="I2035" s="21" t="s">
        <v>170</v>
      </c>
      <c r="J2035" s="21">
        <v>1.44</v>
      </c>
      <c r="K2035" s="21" t="s">
        <v>20</v>
      </c>
      <c r="L2035">
        <f t="shared" si="36"/>
        <v>2</v>
      </c>
      <c r="M2035">
        <f>MATCH(H:H,价格表!$B$4:$B$35,0)</f>
        <v>22</v>
      </c>
      <c r="N2035" s="27">
        <f>IF(J2035&lt;=0.3,INDEX(价格表!$B$4:$I$31,M2035,2),IF(AND(J2035&gt;0.3,J2035&lt;=1),INDEX(价格表!$B$4:$I$31,M2035,3),IF(AND(J2035&gt;1,J2035&lt;=2.2),INDEX(价格表!$B$4:$I$31,M2035,4),IF(AND(J2035&gt;2.2,J2035&lt;=3.3),INDEX(价格表!$B$4:$I$31,M2035,5),IF(AND(J2035&gt;3.3,J2035&lt;=4),INDEX(价格表!$B$4:$I$31,M2035,6),IF(AND(J2035&gt;4,J2035&lt;=5.5),INDEX(价格表!$B$4:$I$31,M2035,7),IF(J2035&gt;5.5,2.6+INDEX(价格表!$B$4:$I$31,M2035,8)*L2035)))))))</f>
        <v>2.15</v>
      </c>
    </row>
    <row r="2036" spans="1:14">
      <c r="A2036" s="20">
        <v>4310939817184</v>
      </c>
      <c r="B2036" s="18" t="s">
        <v>16</v>
      </c>
      <c r="C2036" s="21">
        <v>20201213</v>
      </c>
      <c r="D2036" s="21">
        <v>610538201209</v>
      </c>
      <c r="E2036" s="21" t="s">
        <v>16</v>
      </c>
      <c r="F2036" s="21">
        <v>20201223</v>
      </c>
      <c r="G2036" s="21" t="s">
        <v>17</v>
      </c>
      <c r="H2036" s="21" t="s">
        <v>23</v>
      </c>
      <c r="I2036" s="21" t="s">
        <v>32</v>
      </c>
      <c r="J2036" s="21">
        <v>1.47</v>
      </c>
      <c r="K2036" s="21" t="s">
        <v>20</v>
      </c>
      <c r="L2036">
        <f t="shared" si="36"/>
        <v>2</v>
      </c>
      <c r="M2036">
        <f>MATCH(H:H,价格表!$B$4:$B$35,0)</f>
        <v>15</v>
      </c>
      <c r="N2036" s="27">
        <f>IF(J2036&lt;=0.3,INDEX(价格表!$B$4:$I$31,M2036,2),IF(AND(J2036&gt;0.3,J2036&lt;=1),INDEX(价格表!$B$4:$I$31,M2036,3),IF(AND(J2036&gt;1,J2036&lt;=2.2),INDEX(价格表!$B$4:$I$31,M2036,4),IF(AND(J2036&gt;2.2,J2036&lt;=3.3),INDEX(价格表!$B$4:$I$31,M2036,5),IF(AND(J2036&gt;3.3,J2036&lt;=4),INDEX(价格表!$B$4:$I$31,M2036,6),IF(AND(J2036&gt;4,J2036&lt;=5.5),INDEX(价格表!$B$4:$I$31,M2036,7),IF(J2036&gt;5.5,2.6+INDEX(价格表!$B$4:$I$31,M2036,8)*L2036)))))))</f>
        <v>2.15</v>
      </c>
    </row>
    <row r="2037" spans="1:14">
      <c r="A2037" s="20">
        <v>4310939817185</v>
      </c>
      <c r="B2037" s="18" t="s">
        <v>16</v>
      </c>
      <c r="C2037" s="21">
        <v>20201213</v>
      </c>
      <c r="D2037" s="21">
        <v>610538201209</v>
      </c>
      <c r="E2037" s="21" t="s">
        <v>16</v>
      </c>
      <c r="F2037" s="21">
        <v>20201223</v>
      </c>
      <c r="G2037" s="21" t="s">
        <v>17</v>
      </c>
      <c r="H2037" s="21" t="s">
        <v>18</v>
      </c>
      <c r="I2037" s="21" t="s">
        <v>223</v>
      </c>
      <c r="J2037" s="21">
        <v>1.43</v>
      </c>
      <c r="K2037" s="21" t="s">
        <v>20</v>
      </c>
      <c r="L2037">
        <f t="shared" si="36"/>
        <v>2</v>
      </c>
      <c r="M2037">
        <f>MATCH(H:H,价格表!$B$4:$B$35,0)</f>
        <v>1</v>
      </c>
      <c r="N2037" s="27">
        <f>IF(J2037&lt;=0.3,INDEX(价格表!$B$4:$I$31,M2037,2),IF(AND(J2037&gt;0.3,J2037&lt;=1),INDEX(价格表!$B$4:$I$31,M2037,3),IF(AND(J2037&gt;1,J2037&lt;=2.2),INDEX(价格表!$B$4:$I$31,M2037,4),IF(AND(J2037&gt;2.2,J2037&lt;=3.3),INDEX(价格表!$B$4:$I$31,M2037,5),IF(AND(J2037&gt;3.3,J2037&lt;=4),INDEX(价格表!$B$4:$I$31,M2037,6),IF(AND(J2037&gt;4,J2037&lt;=5.5),INDEX(价格表!$B$4:$I$31,M2037,7),IF(J2037&gt;5.5,2.6+INDEX(价格表!$B$4:$I$31,M2037,8)*L2037)))))))</f>
        <v>2.15</v>
      </c>
    </row>
    <row r="2038" spans="1:14">
      <c r="A2038" s="20">
        <v>4310939817186</v>
      </c>
      <c r="B2038" s="18" t="s">
        <v>16</v>
      </c>
      <c r="C2038" s="21">
        <v>20201213</v>
      </c>
      <c r="D2038" s="21">
        <v>610538201209</v>
      </c>
      <c r="E2038" s="21" t="s">
        <v>16</v>
      </c>
      <c r="F2038" s="21">
        <v>20201223</v>
      </c>
      <c r="G2038" s="21" t="s">
        <v>17</v>
      </c>
      <c r="H2038" s="21" t="s">
        <v>25</v>
      </c>
      <c r="I2038" s="21" t="s">
        <v>84</v>
      </c>
      <c r="J2038" s="21">
        <v>1.44</v>
      </c>
      <c r="K2038" s="21" t="s">
        <v>20</v>
      </c>
      <c r="L2038">
        <f t="shared" si="36"/>
        <v>2</v>
      </c>
      <c r="M2038">
        <f>MATCH(H:H,价格表!$B$4:$B$35,0)</f>
        <v>25</v>
      </c>
      <c r="N2038" s="27">
        <f>IF(J2038&lt;=0.3,INDEX(价格表!$B$4:$I$31,M2038,2),IF(AND(J2038&gt;0.3,J2038&lt;=1),INDEX(价格表!$B$4:$I$31,M2038,3),IF(AND(J2038&gt;1,J2038&lt;=2.2),INDEX(价格表!$B$4:$I$31,M2038,4),IF(AND(J2038&gt;2.2,J2038&lt;=3.3),INDEX(价格表!$B$4:$I$31,M2038,5),IF(AND(J2038&gt;3.3,J2038&lt;=4),INDEX(价格表!$B$4:$I$31,M2038,6),IF(AND(J2038&gt;4,J2038&lt;=5.5),INDEX(价格表!$B$4:$I$31,M2038,7),IF(J2038&gt;5.5,2.6+INDEX(价格表!$B$4:$I$31,M2038,8)*L2038)))))))</f>
        <v>2.15</v>
      </c>
    </row>
    <row r="2039" spans="1:14">
      <c r="A2039" s="20">
        <v>4310939817187</v>
      </c>
      <c r="B2039" s="18" t="s">
        <v>16</v>
      </c>
      <c r="C2039" s="21">
        <v>20201213</v>
      </c>
      <c r="D2039" s="21">
        <v>610538201209</v>
      </c>
      <c r="E2039" s="21" t="s">
        <v>16</v>
      </c>
      <c r="F2039" s="21">
        <v>20201223</v>
      </c>
      <c r="G2039" s="21" t="s">
        <v>17</v>
      </c>
      <c r="H2039" s="21" t="s">
        <v>25</v>
      </c>
      <c r="I2039" s="21" t="s">
        <v>84</v>
      </c>
      <c r="J2039" s="21">
        <v>1.42</v>
      </c>
      <c r="K2039" s="21" t="s">
        <v>20</v>
      </c>
      <c r="L2039">
        <f t="shared" si="36"/>
        <v>2</v>
      </c>
      <c r="M2039">
        <f>MATCH(H:H,价格表!$B$4:$B$35,0)</f>
        <v>25</v>
      </c>
      <c r="N2039" s="27">
        <f>IF(J2039&lt;=0.3,INDEX(价格表!$B$4:$I$31,M2039,2),IF(AND(J2039&gt;0.3,J2039&lt;=1),INDEX(价格表!$B$4:$I$31,M2039,3),IF(AND(J2039&gt;1,J2039&lt;=2.2),INDEX(价格表!$B$4:$I$31,M2039,4),IF(AND(J2039&gt;2.2,J2039&lt;=3.3),INDEX(价格表!$B$4:$I$31,M2039,5),IF(AND(J2039&gt;3.3,J2039&lt;=4),INDEX(价格表!$B$4:$I$31,M2039,6),IF(AND(J2039&gt;4,J2039&lt;=5.5),INDEX(价格表!$B$4:$I$31,M2039,7),IF(J2039&gt;5.5,2.6+INDEX(价格表!$B$4:$I$31,M2039,8)*L2039)))))))</f>
        <v>2.15</v>
      </c>
    </row>
    <row r="2040" spans="1:14">
      <c r="A2040" s="20">
        <v>4310939817188</v>
      </c>
      <c r="B2040" s="18" t="s">
        <v>16</v>
      </c>
      <c r="C2040" s="21">
        <v>20201213</v>
      </c>
      <c r="D2040" s="21">
        <v>610538201209</v>
      </c>
      <c r="E2040" s="21" t="s">
        <v>16</v>
      </c>
      <c r="F2040" s="21">
        <v>20201223</v>
      </c>
      <c r="G2040" s="21" t="s">
        <v>17</v>
      </c>
      <c r="H2040" s="21" t="s">
        <v>27</v>
      </c>
      <c r="I2040" s="21" t="s">
        <v>126</v>
      </c>
      <c r="J2040" s="21">
        <v>1.44</v>
      </c>
      <c r="K2040" s="21" t="s">
        <v>20</v>
      </c>
      <c r="L2040">
        <f t="shared" si="36"/>
        <v>2</v>
      </c>
      <c r="M2040">
        <f>MATCH(H:H,价格表!$B$4:$B$35,0)</f>
        <v>3</v>
      </c>
      <c r="N2040" s="27">
        <f>IF(J2040&lt;=0.3,INDEX(价格表!$B$4:$I$31,M2040,2),IF(AND(J2040&gt;0.3,J2040&lt;=1),INDEX(价格表!$B$4:$I$31,M2040,3),IF(AND(J2040&gt;1,J2040&lt;=2.2),INDEX(价格表!$B$4:$I$31,M2040,4),IF(AND(J2040&gt;2.2,J2040&lt;=3.3),INDEX(价格表!$B$4:$I$31,M2040,5),IF(AND(J2040&gt;3.3,J2040&lt;=4),INDEX(价格表!$B$4:$I$31,M2040,6),IF(AND(J2040&gt;4,J2040&lt;=5.5),INDEX(价格表!$B$4:$I$31,M2040,7),IF(J2040&gt;5.5,2.6+INDEX(价格表!$B$4:$I$31,M2040,8)*L2040)))))))</f>
        <v>2.15</v>
      </c>
    </row>
    <row r="2041" spans="1:14">
      <c r="A2041" s="20">
        <v>4310939817189</v>
      </c>
      <c r="B2041" s="18" t="s">
        <v>16</v>
      </c>
      <c r="C2041" s="21">
        <v>20201213</v>
      </c>
      <c r="D2041" s="21">
        <v>610538201209</v>
      </c>
      <c r="E2041" s="21" t="s">
        <v>16</v>
      </c>
      <c r="F2041" s="21">
        <v>20201223</v>
      </c>
      <c r="G2041" s="21" t="s">
        <v>17</v>
      </c>
      <c r="H2041" s="21" t="s">
        <v>54</v>
      </c>
      <c r="I2041" s="21" t="s">
        <v>129</v>
      </c>
      <c r="J2041" s="21">
        <v>1.44</v>
      </c>
      <c r="K2041" s="21" t="s">
        <v>20</v>
      </c>
      <c r="L2041">
        <f t="shared" si="36"/>
        <v>2</v>
      </c>
      <c r="M2041">
        <f>MATCH(H:H,价格表!$B$4:$B$35,0)</f>
        <v>14</v>
      </c>
      <c r="N2041" s="27">
        <f>IF(J2041&lt;=0.3,INDEX(价格表!$B$4:$I$31,M2041,2),IF(AND(J2041&gt;0.3,J2041&lt;=1),INDEX(价格表!$B$4:$I$31,M2041,3),IF(AND(J2041&gt;1,J2041&lt;=2.2),INDEX(价格表!$B$4:$I$31,M2041,4),IF(AND(J2041&gt;2.2,J2041&lt;=3.3),INDEX(价格表!$B$4:$I$31,M2041,5),IF(AND(J2041&gt;3.3,J2041&lt;=4),INDEX(价格表!$B$4:$I$31,M2041,6),IF(AND(J2041&gt;4,J2041&lt;=5.5),INDEX(价格表!$B$4:$I$31,M2041,7),IF(J2041&gt;5.5,2.6+INDEX(价格表!$B$4:$I$31,M2041,8)*L2041)))))))</f>
        <v>2.15</v>
      </c>
    </row>
    <row r="2042" spans="1:14">
      <c r="A2042" s="20">
        <v>4310939821784</v>
      </c>
      <c r="B2042" s="18" t="s">
        <v>16</v>
      </c>
      <c r="C2042" s="21">
        <v>20201213</v>
      </c>
      <c r="D2042" s="21">
        <v>610538201209</v>
      </c>
      <c r="E2042" s="21" t="s">
        <v>16</v>
      </c>
      <c r="F2042" s="21">
        <v>20201223</v>
      </c>
      <c r="G2042" s="21" t="s">
        <v>17</v>
      </c>
      <c r="H2042" s="21" t="s">
        <v>45</v>
      </c>
      <c r="I2042" s="21" t="s">
        <v>48</v>
      </c>
      <c r="J2042" s="21">
        <v>1.42</v>
      </c>
      <c r="K2042" s="21" t="s">
        <v>20</v>
      </c>
      <c r="L2042">
        <f t="shared" si="36"/>
        <v>2</v>
      </c>
      <c r="M2042">
        <f>MATCH(H:H,价格表!$B$4:$B$35,0)</f>
        <v>9</v>
      </c>
      <c r="N2042" s="27">
        <f>IF(J2042&lt;=0.3,INDEX(价格表!$B$4:$I$31,M2042,2),IF(AND(J2042&gt;0.3,J2042&lt;=1),INDEX(价格表!$B$4:$I$31,M2042,3),IF(AND(J2042&gt;1,J2042&lt;=2.2),INDEX(价格表!$B$4:$I$31,M2042,4),IF(AND(J2042&gt;2.2,J2042&lt;=3.3),INDEX(价格表!$B$4:$I$31,M2042,5),IF(AND(J2042&gt;3.3,J2042&lt;=4),INDEX(价格表!$B$4:$I$31,M2042,6),IF(AND(J2042&gt;4,J2042&lt;=5.5),INDEX(价格表!$B$4:$I$31,M2042,7),IF(J2042&gt;5.5,2.6+INDEX(价格表!$B$4:$I$31,M2042,8)*L2042)))))))</f>
        <v>2.15</v>
      </c>
    </row>
    <row r="2043" spans="1:14">
      <c r="A2043" s="20">
        <v>4310939821785</v>
      </c>
      <c r="B2043" s="18" t="s">
        <v>16</v>
      </c>
      <c r="C2043" s="21">
        <v>20201213</v>
      </c>
      <c r="D2043" s="21">
        <v>610538201209</v>
      </c>
      <c r="E2043" s="21" t="s">
        <v>16</v>
      </c>
      <c r="F2043" s="21">
        <v>20201223</v>
      </c>
      <c r="G2043" s="21" t="s">
        <v>17</v>
      </c>
      <c r="H2043" s="21" t="s">
        <v>73</v>
      </c>
      <c r="I2043" s="21" t="s">
        <v>184</v>
      </c>
      <c r="J2043" s="21">
        <v>1.44</v>
      </c>
      <c r="K2043" s="21" t="s">
        <v>20</v>
      </c>
      <c r="L2043">
        <f t="shared" si="36"/>
        <v>2</v>
      </c>
      <c r="M2043">
        <f>MATCH(H:H,价格表!$B$4:$B$35,0)</f>
        <v>7</v>
      </c>
      <c r="N2043" s="27">
        <f>IF(J2043&lt;=0.3,INDEX(价格表!$B$4:$I$31,M2043,2),IF(AND(J2043&gt;0.3,J2043&lt;=1),INDEX(价格表!$B$4:$I$31,M2043,3),IF(AND(J2043&gt;1,J2043&lt;=2.2),INDEX(价格表!$B$4:$I$31,M2043,4),IF(AND(J2043&gt;2.2,J2043&lt;=3.3),INDEX(价格表!$B$4:$I$31,M2043,5),IF(AND(J2043&gt;3.3,J2043&lt;=4),INDEX(价格表!$B$4:$I$31,M2043,6),IF(AND(J2043&gt;4,J2043&lt;=5.5),INDEX(价格表!$B$4:$I$31,M2043,7),IF(J2043&gt;5.5,2.6+INDEX(价格表!$B$4:$I$31,M2043,8)*L2043)))))))</f>
        <v>2.15</v>
      </c>
    </row>
    <row r="2044" spans="1:14">
      <c r="A2044" s="20">
        <v>4310939821786</v>
      </c>
      <c r="B2044" s="18" t="s">
        <v>16</v>
      </c>
      <c r="C2044" s="21">
        <v>20201213</v>
      </c>
      <c r="D2044" s="21">
        <v>610538201209</v>
      </c>
      <c r="E2044" s="21" t="s">
        <v>16</v>
      </c>
      <c r="F2044" s="21">
        <v>20201223</v>
      </c>
      <c r="G2044" s="21" t="s">
        <v>17</v>
      </c>
      <c r="H2044" s="21" t="s">
        <v>50</v>
      </c>
      <c r="I2044" s="21" t="s">
        <v>166</v>
      </c>
      <c r="J2044" s="21">
        <v>1.42</v>
      </c>
      <c r="K2044" s="21" t="s">
        <v>20</v>
      </c>
      <c r="L2044">
        <f t="shared" si="36"/>
        <v>2</v>
      </c>
      <c r="M2044">
        <f>MATCH(H:H,价格表!$B$4:$B$35,0)</f>
        <v>4</v>
      </c>
      <c r="N2044" s="27">
        <f>IF(J2044&lt;=0.3,INDEX(价格表!$B$4:$I$31,M2044,2),IF(AND(J2044&gt;0.3,J2044&lt;=1),INDEX(价格表!$B$4:$I$31,M2044,3),IF(AND(J2044&gt;1,J2044&lt;=2.2),INDEX(价格表!$B$4:$I$31,M2044,4),IF(AND(J2044&gt;2.2,J2044&lt;=3.3),INDEX(价格表!$B$4:$I$31,M2044,5),IF(AND(J2044&gt;3.3,J2044&lt;=4),INDEX(价格表!$B$4:$I$31,M2044,6),IF(AND(J2044&gt;4,J2044&lt;=5.5),INDEX(价格表!$B$4:$I$31,M2044,7),IF(J2044&gt;5.5,2.6+INDEX(价格表!$B$4:$I$31,M2044,8)*L2044)))))))</f>
        <v>2.15</v>
      </c>
    </row>
    <row r="2045" spans="1:14">
      <c r="A2045" s="20">
        <v>4310939821787</v>
      </c>
      <c r="B2045" s="18" t="s">
        <v>16</v>
      </c>
      <c r="C2045" s="21">
        <v>20201213</v>
      </c>
      <c r="D2045" s="21">
        <v>610538201209</v>
      </c>
      <c r="E2045" s="21" t="s">
        <v>16</v>
      </c>
      <c r="F2045" s="21">
        <v>20201223</v>
      </c>
      <c r="G2045" s="21" t="s">
        <v>17</v>
      </c>
      <c r="H2045" s="21" t="s">
        <v>73</v>
      </c>
      <c r="I2045" s="21" t="s">
        <v>92</v>
      </c>
      <c r="J2045" s="21">
        <v>1.43</v>
      </c>
      <c r="K2045" s="21" t="s">
        <v>20</v>
      </c>
      <c r="L2045">
        <f t="shared" si="36"/>
        <v>2</v>
      </c>
      <c r="M2045">
        <f>MATCH(H:H,价格表!$B$4:$B$35,0)</f>
        <v>7</v>
      </c>
      <c r="N2045" s="27">
        <f>IF(J2045&lt;=0.3,INDEX(价格表!$B$4:$I$31,M2045,2),IF(AND(J2045&gt;0.3,J2045&lt;=1),INDEX(价格表!$B$4:$I$31,M2045,3),IF(AND(J2045&gt;1,J2045&lt;=2.2),INDEX(价格表!$B$4:$I$31,M2045,4),IF(AND(J2045&gt;2.2,J2045&lt;=3.3),INDEX(价格表!$B$4:$I$31,M2045,5),IF(AND(J2045&gt;3.3,J2045&lt;=4),INDEX(价格表!$B$4:$I$31,M2045,6),IF(AND(J2045&gt;4,J2045&lt;=5.5),INDEX(价格表!$B$4:$I$31,M2045,7),IF(J2045&gt;5.5,2.6+INDEX(价格表!$B$4:$I$31,M2045,8)*L2045)))))))</f>
        <v>2.15</v>
      </c>
    </row>
    <row r="2046" spans="1:14">
      <c r="A2046" s="20">
        <v>4310939821788</v>
      </c>
      <c r="B2046" s="18" t="s">
        <v>16</v>
      </c>
      <c r="C2046" s="21">
        <v>20201213</v>
      </c>
      <c r="D2046" s="21">
        <v>610538201209</v>
      </c>
      <c r="E2046" s="21" t="s">
        <v>16</v>
      </c>
      <c r="F2046" s="21">
        <v>20201223</v>
      </c>
      <c r="G2046" s="21" t="s">
        <v>17</v>
      </c>
      <c r="H2046" s="21" t="s">
        <v>68</v>
      </c>
      <c r="I2046" s="21" t="s">
        <v>249</v>
      </c>
      <c r="J2046" s="21">
        <v>1.44</v>
      </c>
      <c r="K2046" s="21" t="s">
        <v>20</v>
      </c>
      <c r="L2046">
        <f t="shared" si="36"/>
        <v>2</v>
      </c>
      <c r="M2046">
        <f>MATCH(H:H,价格表!$B$4:$B$35,0)</f>
        <v>5</v>
      </c>
      <c r="N2046" s="27">
        <f>IF(J2046&lt;=0.3,INDEX(价格表!$B$4:$I$31,M2046,2),IF(AND(J2046&gt;0.3,J2046&lt;=1),INDEX(价格表!$B$4:$I$31,M2046,3),IF(AND(J2046&gt;1,J2046&lt;=2.2),INDEX(价格表!$B$4:$I$31,M2046,4),IF(AND(J2046&gt;2.2,J2046&lt;=3.3),INDEX(价格表!$B$4:$I$31,M2046,5),IF(AND(J2046&gt;3.3,J2046&lt;=4),INDEX(价格表!$B$4:$I$31,M2046,6),IF(AND(J2046&gt;4,J2046&lt;=5.5),INDEX(价格表!$B$4:$I$31,M2046,7),IF(J2046&gt;5.5,2.6+INDEX(价格表!$B$4:$I$31,M2046,8)*L2046)))))))</f>
        <v>2.15</v>
      </c>
    </row>
    <row r="2047" spans="1:14">
      <c r="A2047" s="20">
        <v>4310939821789</v>
      </c>
      <c r="B2047" s="18" t="s">
        <v>16</v>
      </c>
      <c r="C2047" s="21">
        <v>20201213</v>
      </c>
      <c r="D2047" s="21">
        <v>610538201209</v>
      </c>
      <c r="E2047" s="21" t="s">
        <v>16</v>
      </c>
      <c r="F2047" s="21">
        <v>20201223</v>
      </c>
      <c r="G2047" s="21" t="s">
        <v>17</v>
      </c>
      <c r="H2047" s="21" t="s">
        <v>18</v>
      </c>
      <c r="I2047" s="21" t="s">
        <v>53</v>
      </c>
      <c r="J2047" s="21">
        <v>1.42</v>
      </c>
      <c r="K2047" s="21" t="s">
        <v>20</v>
      </c>
      <c r="L2047">
        <f t="shared" si="36"/>
        <v>2</v>
      </c>
      <c r="M2047">
        <f>MATCH(H:H,价格表!$B$4:$B$35,0)</f>
        <v>1</v>
      </c>
      <c r="N2047" s="27">
        <f>IF(J2047&lt;=0.3,INDEX(价格表!$B$4:$I$31,M2047,2),IF(AND(J2047&gt;0.3,J2047&lt;=1),INDEX(价格表!$B$4:$I$31,M2047,3),IF(AND(J2047&gt;1,J2047&lt;=2.2),INDEX(价格表!$B$4:$I$31,M2047,4),IF(AND(J2047&gt;2.2,J2047&lt;=3.3),INDEX(价格表!$B$4:$I$31,M2047,5),IF(AND(J2047&gt;3.3,J2047&lt;=4),INDEX(价格表!$B$4:$I$31,M2047,6),IF(AND(J2047&gt;4,J2047&lt;=5.5),INDEX(价格表!$B$4:$I$31,M2047,7),IF(J2047&gt;5.5,2.6+INDEX(价格表!$B$4:$I$31,M2047,8)*L2047)))))))</f>
        <v>2.15</v>
      </c>
    </row>
    <row r="2048" spans="1:14">
      <c r="A2048" s="20">
        <v>4310939821790</v>
      </c>
      <c r="B2048" s="18" t="s">
        <v>16</v>
      </c>
      <c r="C2048" s="21">
        <v>20201213</v>
      </c>
      <c r="D2048" s="21">
        <v>610538201209</v>
      </c>
      <c r="E2048" s="21" t="s">
        <v>16</v>
      </c>
      <c r="F2048" s="21">
        <v>20201223</v>
      </c>
      <c r="G2048" s="21" t="s">
        <v>17</v>
      </c>
      <c r="H2048" s="21" t="s">
        <v>37</v>
      </c>
      <c r="I2048" s="21" t="s">
        <v>357</v>
      </c>
      <c r="J2048" s="21">
        <v>1.5</v>
      </c>
      <c r="K2048" s="21" t="s">
        <v>20</v>
      </c>
      <c r="L2048">
        <f t="shared" si="36"/>
        <v>2</v>
      </c>
      <c r="M2048">
        <f>MATCH(H:H,价格表!$B$4:$B$35,0)</f>
        <v>12</v>
      </c>
      <c r="N2048" s="27">
        <f>IF(J2048&lt;=0.3,INDEX(价格表!$B$4:$I$31,M2048,2),IF(AND(J2048&gt;0.3,J2048&lt;=1),INDEX(价格表!$B$4:$I$31,M2048,3),IF(AND(J2048&gt;1,J2048&lt;=2.2),INDEX(价格表!$B$4:$I$31,M2048,4),IF(AND(J2048&gt;2.2,J2048&lt;=3.3),INDEX(价格表!$B$4:$I$31,M2048,5),IF(AND(J2048&gt;3.3,J2048&lt;=4),INDEX(价格表!$B$4:$I$31,M2048,6),IF(AND(J2048&gt;4,J2048&lt;=5.5),INDEX(价格表!$B$4:$I$31,M2048,7),IF(J2048&gt;5.5,2.6+INDEX(价格表!$B$4:$I$31,M2048,8)*L2048)))))))</f>
        <v>2.15</v>
      </c>
    </row>
    <row r="2049" spans="1:14">
      <c r="A2049" s="20">
        <v>4310939821792</v>
      </c>
      <c r="B2049" s="18" t="s">
        <v>16</v>
      </c>
      <c r="C2049" s="21">
        <v>20201213</v>
      </c>
      <c r="D2049" s="21">
        <v>610538201209</v>
      </c>
      <c r="E2049" s="21" t="s">
        <v>16</v>
      </c>
      <c r="F2049" s="21">
        <v>20201223</v>
      </c>
      <c r="G2049" s="21" t="s">
        <v>17</v>
      </c>
      <c r="H2049" s="21" t="s">
        <v>50</v>
      </c>
      <c r="I2049" s="21" t="s">
        <v>247</v>
      </c>
      <c r="J2049" s="21">
        <v>1.42</v>
      </c>
      <c r="K2049" s="21" t="s">
        <v>20</v>
      </c>
      <c r="L2049">
        <f t="shared" si="36"/>
        <v>2</v>
      </c>
      <c r="M2049">
        <f>MATCH(H:H,价格表!$B$4:$B$35,0)</f>
        <v>4</v>
      </c>
      <c r="N2049" s="27">
        <f>IF(J2049&lt;=0.3,INDEX(价格表!$B$4:$I$31,M2049,2),IF(AND(J2049&gt;0.3,J2049&lt;=1),INDEX(价格表!$B$4:$I$31,M2049,3),IF(AND(J2049&gt;1,J2049&lt;=2.2),INDEX(价格表!$B$4:$I$31,M2049,4),IF(AND(J2049&gt;2.2,J2049&lt;=3.3),INDEX(价格表!$B$4:$I$31,M2049,5),IF(AND(J2049&gt;3.3,J2049&lt;=4),INDEX(价格表!$B$4:$I$31,M2049,6),IF(AND(J2049&gt;4,J2049&lt;=5.5),INDEX(价格表!$B$4:$I$31,M2049,7),IF(J2049&gt;5.5,2.6+INDEX(价格表!$B$4:$I$31,M2049,8)*L2049)))))))</f>
        <v>2.15</v>
      </c>
    </row>
    <row r="2050" spans="1:14">
      <c r="A2050" s="20">
        <v>4310939821793</v>
      </c>
      <c r="B2050" s="18" t="s">
        <v>16</v>
      </c>
      <c r="C2050" s="21">
        <v>20201213</v>
      </c>
      <c r="D2050" s="21">
        <v>610538201209</v>
      </c>
      <c r="E2050" s="21" t="s">
        <v>16</v>
      </c>
      <c r="F2050" s="21">
        <v>20201223</v>
      </c>
      <c r="G2050" s="21" t="s">
        <v>17</v>
      </c>
      <c r="H2050" s="21" t="s">
        <v>50</v>
      </c>
      <c r="I2050" s="21" t="s">
        <v>161</v>
      </c>
      <c r="J2050" s="21">
        <v>1.42</v>
      </c>
      <c r="K2050" s="21" t="s">
        <v>20</v>
      </c>
      <c r="L2050">
        <f t="shared" si="36"/>
        <v>2</v>
      </c>
      <c r="M2050">
        <f>MATCH(H:H,价格表!$B$4:$B$35,0)</f>
        <v>4</v>
      </c>
      <c r="N2050" s="27">
        <f>IF(J2050&lt;=0.3,INDEX(价格表!$B$4:$I$31,M2050,2),IF(AND(J2050&gt;0.3,J2050&lt;=1),INDEX(价格表!$B$4:$I$31,M2050,3),IF(AND(J2050&gt;1,J2050&lt;=2.2),INDEX(价格表!$B$4:$I$31,M2050,4),IF(AND(J2050&gt;2.2,J2050&lt;=3.3),INDEX(价格表!$B$4:$I$31,M2050,5),IF(AND(J2050&gt;3.3,J2050&lt;=4),INDEX(价格表!$B$4:$I$31,M2050,6),IF(AND(J2050&gt;4,J2050&lt;=5.5),INDEX(价格表!$B$4:$I$31,M2050,7),IF(J2050&gt;5.5,2.6+INDEX(价格表!$B$4:$I$31,M2050,8)*L2050)))))))</f>
        <v>2.15</v>
      </c>
    </row>
    <row r="2051" spans="1:14">
      <c r="A2051" s="20">
        <v>4310939822821</v>
      </c>
      <c r="B2051" s="18" t="s">
        <v>16</v>
      </c>
      <c r="C2051" s="21">
        <v>20201213</v>
      </c>
      <c r="D2051" s="21">
        <v>610538201209</v>
      </c>
      <c r="E2051" s="21" t="s">
        <v>16</v>
      </c>
      <c r="F2051" s="21">
        <v>20201223</v>
      </c>
      <c r="G2051" s="21" t="s">
        <v>17</v>
      </c>
      <c r="H2051" s="21" t="s">
        <v>45</v>
      </c>
      <c r="I2051" s="21" t="s">
        <v>48</v>
      </c>
      <c r="J2051" s="21">
        <v>1.43</v>
      </c>
      <c r="K2051" s="21" t="s">
        <v>20</v>
      </c>
      <c r="L2051">
        <f t="shared" si="36"/>
        <v>2</v>
      </c>
      <c r="M2051">
        <f>MATCH(H:H,价格表!$B$4:$B$35,0)</f>
        <v>9</v>
      </c>
      <c r="N2051" s="27">
        <f>IF(J2051&lt;=0.3,INDEX(价格表!$B$4:$I$31,M2051,2),IF(AND(J2051&gt;0.3,J2051&lt;=1),INDEX(价格表!$B$4:$I$31,M2051,3),IF(AND(J2051&gt;1,J2051&lt;=2.2),INDEX(价格表!$B$4:$I$31,M2051,4),IF(AND(J2051&gt;2.2,J2051&lt;=3.3),INDEX(价格表!$B$4:$I$31,M2051,5),IF(AND(J2051&gt;3.3,J2051&lt;=4),INDEX(价格表!$B$4:$I$31,M2051,6),IF(AND(J2051&gt;4,J2051&lt;=5.5),INDEX(价格表!$B$4:$I$31,M2051,7),IF(J2051&gt;5.5,2.6+INDEX(价格表!$B$4:$I$31,M2051,8)*L2051)))))))</f>
        <v>2.15</v>
      </c>
    </row>
    <row r="2052" spans="1:14">
      <c r="A2052" s="20">
        <v>4310939822852</v>
      </c>
      <c r="B2052" s="18" t="s">
        <v>16</v>
      </c>
      <c r="C2052" s="21">
        <v>20201213</v>
      </c>
      <c r="D2052" s="21">
        <v>610538201209</v>
      </c>
      <c r="E2052" s="21" t="s">
        <v>16</v>
      </c>
      <c r="F2052" s="21">
        <v>20201223</v>
      </c>
      <c r="G2052" s="21" t="s">
        <v>17</v>
      </c>
      <c r="H2052" s="21" t="s">
        <v>73</v>
      </c>
      <c r="I2052" s="21" t="s">
        <v>180</v>
      </c>
      <c r="J2052" s="21">
        <v>1.42</v>
      </c>
      <c r="K2052" s="21" t="s">
        <v>20</v>
      </c>
      <c r="L2052">
        <f t="shared" ref="L2052:L2115" si="37">ROUNDUP(J2052,0)</f>
        <v>2</v>
      </c>
      <c r="M2052">
        <f>MATCH(H:H,价格表!$B$4:$B$35,0)</f>
        <v>7</v>
      </c>
      <c r="N2052" s="27">
        <f>IF(J2052&lt;=0.3,INDEX(价格表!$B$4:$I$31,M2052,2),IF(AND(J2052&gt;0.3,J2052&lt;=1),INDEX(价格表!$B$4:$I$31,M2052,3),IF(AND(J2052&gt;1,J2052&lt;=2.2),INDEX(价格表!$B$4:$I$31,M2052,4),IF(AND(J2052&gt;2.2,J2052&lt;=3.3),INDEX(价格表!$B$4:$I$31,M2052,5),IF(AND(J2052&gt;3.3,J2052&lt;=4),INDEX(价格表!$B$4:$I$31,M2052,6),IF(AND(J2052&gt;4,J2052&lt;=5.5),INDEX(价格表!$B$4:$I$31,M2052,7),IF(J2052&gt;5.5,2.6+INDEX(价格表!$B$4:$I$31,M2052,8)*L2052)))))))</f>
        <v>2.15</v>
      </c>
    </row>
    <row r="2053" spans="1:14">
      <c r="A2053" s="20">
        <v>4310939822853</v>
      </c>
      <c r="B2053" s="18" t="s">
        <v>16</v>
      </c>
      <c r="C2053" s="21">
        <v>20201213</v>
      </c>
      <c r="D2053" s="21">
        <v>610538201209</v>
      </c>
      <c r="E2053" s="21" t="s">
        <v>16</v>
      </c>
      <c r="F2053" s="21">
        <v>20201223</v>
      </c>
      <c r="G2053" s="21" t="s">
        <v>17</v>
      </c>
      <c r="H2053" s="21" t="s">
        <v>27</v>
      </c>
      <c r="I2053" s="21" t="s">
        <v>128</v>
      </c>
      <c r="J2053" s="21">
        <v>1.56</v>
      </c>
      <c r="K2053" s="21" t="s">
        <v>20</v>
      </c>
      <c r="L2053">
        <f t="shared" si="37"/>
        <v>2</v>
      </c>
      <c r="M2053">
        <f>MATCH(H:H,价格表!$B$4:$B$35,0)</f>
        <v>3</v>
      </c>
      <c r="N2053" s="27">
        <f>IF(J2053&lt;=0.3,INDEX(价格表!$B$4:$I$31,M2053,2),IF(AND(J2053&gt;0.3,J2053&lt;=1),INDEX(价格表!$B$4:$I$31,M2053,3),IF(AND(J2053&gt;1,J2053&lt;=2.2),INDEX(价格表!$B$4:$I$31,M2053,4),IF(AND(J2053&gt;2.2,J2053&lt;=3.3),INDEX(价格表!$B$4:$I$31,M2053,5),IF(AND(J2053&gt;3.3,J2053&lt;=4),INDEX(价格表!$B$4:$I$31,M2053,6),IF(AND(J2053&gt;4,J2053&lt;=5.5),INDEX(价格表!$B$4:$I$31,M2053,7),IF(J2053&gt;5.5,2.6+INDEX(价格表!$B$4:$I$31,M2053,8)*L2053)))))))</f>
        <v>2.15</v>
      </c>
    </row>
    <row r="2054" spans="1:14">
      <c r="A2054" s="20">
        <v>4310939822854</v>
      </c>
      <c r="B2054" s="18" t="s">
        <v>16</v>
      </c>
      <c r="C2054" s="21">
        <v>20201213</v>
      </c>
      <c r="D2054" s="21">
        <v>610538201209</v>
      </c>
      <c r="E2054" s="21" t="s">
        <v>16</v>
      </c>
      <c r="F2054" s="21">
        <v>20201223</v>
      </c>
      <c r="G2054" s="21" t="s">
        <v>17</v>
      </c>
      <c r="H2054" s="21" t="s">
        <v>25</v>
      </c>
      <c r="I2054" s="21" t="s">
        <v>199</v>
      </c>
      <c r="J2054" s="21">
        <v>1.45</v>
      </c>
      <c r="K2054" s="21" t="s">
        <v>20</v>
      </c>
      <c r="L2054">
        <f t="shared" si="37"/>
        <v>2</v>
      </c>
      <c r="M2054">
        <f>MATCH(H:H,价格表!$B$4:$B$35,0)</f>
        <v>25</v>
      </c>
      <c r="N2054" s="27">
        <f>IF(J2054&lt;=0.3,INDEX(价格表!$B$4:$I$31,M2054,2),IF(AND(J2054&gt;0.3,J2054&lt;=1),INDEX(价格表!$B$4:$I$31,M2054,3),IF(AND(J2054&gt;1,J2054&lt;=2.2),INDEX(价格表!$B$4:$I$31,M2054,4),IF(AND(J2054&gt;2.2,J2054&lt;=3.3),INDEX(价格表!$B$4:$I$31,M2054,5),IF(AND(J2054&gt;3.3,J2054&lt;=4),INDEX(价格表!$B$4:$I$31,M2054,6),IF(AND(J2054&gt;4,J2054&lt;=5.5),INDEX(价格表!$B$4:$I$31,M2054,7),IF(J2054&gt;5.5,2.6+INDEX(价格表!$B$4:$I$31,M2054,8)*L2054)))))))</f>
        <v>2.15</v>
      </c>
    </row>
    <row r="2055" spans="1:14">
      <c r="A2055" s="20">
        <v>4310939822855</v>
      </c>
      <c r="B2055" s="18" t="s">
        <v>16</v>
      </c>
      <c r="C2055" s="21">
        <v>20201213</v>
      </c>
      <c r="D2055" s="21">
        <v>610538201209</v>
      </c>
      <c r="E2055" s="21" t="s">
        <v>16</v>
      </c>
      <c r="F2055" s="21">
        <v>20201223</v>
      </c>
      <c r="G2055" s="21" t="s">
        <v>17</v>
      </c>
      <c r="H2055" s="21" t="s">
        <v>88</v>
      </c>
      <c r="I2055" s="21" t="s">
        <v>101</v>
      </c>
      <c r="J2055" s="21">
        <v>1.42</v>
      </c>
      <c r="K2055" s="21" t="s">
        <v>20</v>
      </c>
      <c r="L2055">
        <f t="shared" si="37"/>
        <v>2</v>
      </c>
      <c r="M2055">
        <f>MATCH(H:H,价格表!$B$4:$B$35,0)</f>
        <v>19</v>
      </c>
      <c r="N2055" s="27">
        <f>IF(J2055&lt;=0.3,INDEX(价格表!$B$4:$I$31,M2055,2),IF(AND(J2055&gt;0.3,J2055&lt;=1),INDEX(价格表!$B$4:$I$31,M2055,3),IF(AND(J2055&gt;1,J2055&lt;=2.2),INDEX(价格表!$B$4:$I$31,M2055,4),IF(AND(J2055&gt;2.2,J2055&lt;=3.3),INDEX(价格表!$B$4:$I$31,M2055,5),IF(AND(J2055&gt;3.3,J2055&lt;=4),INDEX(价格表!$B$4:$I$31,M2055,6),IF(AND(J2055&gt;4,J2055&lt;=5.5),INDEX(价格表!$B$4:$I$31,M2055,7),IF(J2055&gt;5.5,2.6+INDEX(价格表!$B$4:$I$31,M2055,8)*L2055)))))))</f>
        <v>2.15</v>
      </c>
    </row>
    <row r="2056" spans="1:14">
      <c r="A2056" s="20">
        <v>4310939822856</v>
      </c>
      <c r="B2056" s="18" t="s">
        <v>16</v>
      </c>
      <c r="C2056" s="21">
        <v>20201213</v>
      </c>
      <c r="D2056" s="21">
        <v>610538201209</v>
      </c>
      <c r="E2056" s="21" t="s">
        <v>16</v>
      </c>
      <c r="F2056" s="21">
        <v>20201223</v>
      </c>
      <c r="G2056" s="21" t="s">
        <v>17</v>
      </c>
      <c r="H2056" s="21" t="s">
        <v>23</v>
      </c>
      <c r="I2056" s="21" t="s">
        <v>24</v>
      </c>
      <c r="J2056" s="21">
        <v>1.45</v>
      </c>
      <c r="K2056" s="21" t="s">
        <v>20</v>
      </c>
      <c r="L2056">
        <f t="shared" si="37"/>
        <v>2</v>
      </c>
      <c r="M2056">
        <f>MATCH(H:H,价格表!$B$4:$B$35,0)</f>
        <v>15</v>
      </c>
      <c r="N2056" s="27">
        <f>IF(J2056&lt;=0.3,INDEX(价格表!$B$4:$I$31,M2056,2),IF(AND(J2056&gt;0.3,J2056&lt;=1),INDEX(价格表!$B$4:$I$31,M2056,3),IF(AND(J2056&gt;1,J2056&lt;=2.2),INDEX(价格表!$B$4:$I$31,M2056,4),IF(AND(J2056&gt;2.2,J2056&lt;=3.3),INDEX(价格表!$B$4:$I$31,M2056,5),IF(AND(J2056&gt;3.3,J2056&lt;=4),INDEX(价格表!$B$4:$I$31,M2056,6),IF(AND(J2056&gt;4,J2056&lt;=5.5),INDEX(价格表!$B$4:$I$31,M2056,7),IF(J2056&gt;5.5,2.6+INDEX(价格表!$B$4:$I$31,M2056,8)*L2056)))))))</f>
        <v>2.15</v>
      </c>
    </row>
    <row r="2057" spans="1:14">
      <c r="A2057" s="20">
        <v>4310939822857</v>
      </c>
      <c r="B2057" s="18" t="s">
        <v>16</v>
      </c>
      <c r="C2057" s="21">
        <v>20201213</v>
      </c>
      <c r="D2057" s="21">
        <v>610538201209</v>
      </c>
      <c r="E2057" s="21" t="s">
        <v>16</v>
      </c>
      <c r="F2057" s="21">
        <v>20201223</v>
      </c>
      <c r="G2057" s="21" t="s">
        <v>17</v>
      </c>
      <c r="H2057" s="21" t="s">
        <v>25</v>
      </c>
      <c r="I2057" s="21" t="s">
        <v>199</v>
      </c>
      <c r="J2057" s="21">
        <v>1.45</v>
      </c>
      <c r="K2057" s="21" t="s">
        <v>20</v>
      </c>
      <c r="L2057">
        <f t="shared" si="37"/>
        <v>2</v>
      </c>
      <c r="M2057">
        <f>MATCH(H:H,价格表!$B$4:$B$35,0)</f>
        <v>25</v>
      </c>
      <c r="N2057" s="27">
        <f>IF(J2057&lt;=0.3,INDEX(价格表!$B$4:$I$31,M2057,2),IF(AND(J2057&gt;0.3,J2057&lt;=1),INDEX(价格表!$B$4:$I$31,M2057,3),IF(AND(J2057&gt;1,J2057&lt;=2.2),INDEX(价格表!$B$4:$I$31,M2057,4),IF(AND(J2057&gt;2.2,J2057&lt;=3.3),INDEX(价格表!$B$4:$I$31,M2057,5),IF(AND(J2057&gt;3.3,J2057&lt;=4),INDEX(价格表!$B$4:$I$31,M2057,6),IF(AND(J2057&gt;4,J2057&lt;=5.5),INDEX(价格表!$B$4:$I$31,M2057,7),IF(J2057&gt;5.5,2.6+INDEX(价格表!$B$4:$I$31,M2057,8)*L2057)))))))</f>
        <v>2.15</v>
      </c>
    </row>
    <row r="2058" spans="1:14">
      <c r="A2058" s="20">
        <v>4310939822859</v>
      </c>
      <c r="B2058" s="18" t="s">
        <v>16</v>
      </c>
      <c r="C2058" s="21">
        <v>20201213</v>
      </c>
      <c r="D2058" s="21">
        <v>610538201209</v>
      </c>
      <c r="E2058" s="21" t="s">
        <v>16</v>
      </c>
      <c r="F2058" s="21">
        <v>20201223</v>
      </c>
      <c r="G2058" s="21" t="s">
        <v>17</v>
      </c>
      <c r="H2058" s="21" t="s">
        <v>68</v>
      </c>
      <c r="I2058" s="21" t="s">
        <v>69</v>
      </c>
      <c r="J2058" s="21">
        <v>1.42</v>
      </c>
      <c r="K2058" s="21" t="s">
        <v>20</v>
      </c>
      <c r="L2058">
        <f t="shared" si="37"/>
        <v>2</v>
      </c>
      <c r="M2058">
        <f>MATCH(H:H,价格表!$B$4:$B$35,0)</f>
        <v>5</v>
      </c>
      <c r="N2058" s="27">
        <f>IF(J2058&lt;=0.3,INDEX(价格表!$B$4:$I$31,M2058,2),IF(AND(J2058&gt;0.3,J2058&lt;=1),INDEX(价格表!$B$4:$I$31,M2058,3),IF(AND(J2058&gt;1,J2058&lt;=2.2),INDEX(价格表!$B$4:$I$31,M2058,4),IF(AND(J2058&gt;2.2,J2058&lt;=3.3),INDEX(价格表!$B$4:$I$31,M2058,5),IF(AND(J2058&gt;3.3,J2058&lt;=4),INDEX(价格表!$B$4:$I$31,M2058,6),IF(AND(J2058&gt;4,J2058&lt;=5.5),INDEX(价格表!$B$4:$I$31,M2058,7),IF(J2058&gt;5.5,2.6+INDEX(价格表!$B$4:$I$31,M2058,8)*L2058)))))))</f>
        <v>2.15</v>
      </c>
    </row>
    <row r="2059" spans="1:14">
      <c r="A2059" s="20">
        <v>4310939822860</v>
      </c>
      <c r="B2059" s="18" t="s">
        <v>16</v>
      </c>
      <c r="C2059" s="21">
        <v>20201213</v>
      </c>
      <c r="D2059" s="21">
        <v>610538201209</v>
      </c>
      <c r="E2059" s="21" t="s">
        <v>16</v>
      </c>
      <c r="F2059" s="21">
        <v>20201223</v>
      </c>
      <c r="G2059" s="21" t="s">
        <v>17</v>
      </c>
      <c r="H2059" s="21" t="s">
        <v>56</v>
      </c>
      <c r="I2059" s="21" t="s">
        <v>57</v>
      </c>
      <c r="J2059" s="21">
        <v>1.42</v>
      </c>
      <c r="K2059" s="21" t="s">
        <v>20</v>
      </c>
      <c r="L2059">
        <f t="shared" si="37"/>
        <v>2</v>
      </c>
      <c r="M2059">
        <f>MATCH(H:H,价格表!$B$4:$B$35,0)</f>
        <v>11</v>
      </c>
      <c r="N2059" s="27">
        <f>IF(J2059&lt;=0.3,INDEX(价格表!$B$4:$I$31,M2059,2),IF(AND(J2059&gt;0.3,J2059&lt;=1),INDEX(价格表!$B$4:$I$31,M2059,3),IF(AND(J2059&gt;1,J2059&lt;=2.2),INDEX(价格表!$B$4:$I$31,M2059,4),IF(AND(J2059&gt;2.2,J2059&lt;=3.3),INDEX(价格表!$B$4:$I$31,M2059,5),IF(AND(J2059&gt;3.3,J2059&lt;=4),INDEX(价格表!$B$4:$I$31,M2059,6),IF(AND(J2059&gt;4,J2059&lt;=5.5),INDEX(价格表!$B$4:$I$31,M2059,7),IF(J2059&gt;5.5,2.6+INDEX(价格表!$B$4:$I$31,M2059,8)*L2059)))))))</f>
        <v>2.15</v>
      </c>
    </row>
    <row r="2060" spans="1:14">
      <c r="A2060" s="20">
        <v>4310939822861</v>
      </c>
      <c r="B2060" s="18" t="s">
        <v>16</v>
      </c>
      <c r="C2060" s="21">
        <v>20201213</v>
      </c>
      <c r="D2060" s="21">
        <v>610538201209</v>
      </c>
      <c r="E2060" s="21" t="s">
        <v>16</v>
      </c>
      <c r="F2060" s="21">
        <v>20201223</v>
      </c>
      <c r="G2060" s="21" t="s">
        <v>17</v>
      </c>
      <c r="H2060" s="21" t="s">
        <v>18</v>
      </c>
      <c r="I2060" s="21" t="s">
        <v>185</v>
      </c>
      <c r="J2060" s="21">
        <v>1.42</v>
      </c>
      <c r="K2060" s="21" t="s">
        <v>20</v>
      </c>
      <c r="L2060">
        <f t="shared" si="37"/>
        <v>2</v>
      </c>
      <c r="M2060">
        <f>MATCH(H:H,价格表!$B$4:$B$35,0)</f>
        <v>1</v>
      </c>
      <c r="N2060" s="27">
        <f>IF(J2060&lt;=0.3,INDEX(价格表!$B$4:$I$31,M2060,2),IF(AND(J2060&gt;0.3,J2060&lt;=1),INDEX(价格表!$B$4:$I$31,M2060,3),IF(AND(J2060&gt;1,J2060&lt;=2.2),INDEX(价格表!$B$4:$I$31,M2060,4),IF(AND(J2060&gt;2.2,J2060&lt;=3.3),INDEX(价格表!$B$4:$I$31,M2060,5),IF(AND(J2060&gt;3.3,J2060&lt;=4),INDEX(价格表!$B$4:$I$31,M2060,6),IF(AND(J2060&gt;4,J2060&lt;=5.5),INDEX(价格表!$B$4:$I$31,M2060,7),IF(J2060&gt;5.5,2.6+INDEX(价格表!$B$4:$I$31,M2060,8)*L2060)))))))</f>
        <v>2.15</v>
      </c>
    </row>
    <row r="2061" spans="1:14">
      <c r="A2061" s="20">
        <v>4310939824776</v>
      </c>
      <c r="B2061" s="18" t="s">
        <v>16</v>
      </c>
      <c r="C2061" s="21">
        <v>20201213</v>
      </c>
      <c r="D2061" s="21">
        <v>610538201209</v>
      </c>
      <c r="E2061" s="21" t="s">
        <v>16</v>
      </c>
      <c r="F2061" s="21">
        <v>20201223</v>
      </c>
      <c r="G2061" s="21" t="s">
        <v>17</v>
      </c>
      <c r="H2061" s="21" t="s">
        <v>68</v>
      </c>
      <c r="I2061" s="21" t="s">
        <v>193</v>
      </c>
      <c r="J2061" s="21">
        <v>1.42</v>
      </c>
      <c r="K2061" s="21" t="s">
        <v>20</v>
      </c>
      <c r="L2061">
        <f t="shared" si="37"/>
        <v>2</v>
      </c>
      <c r="M2061">
        <f>MATCH(H:H,价格表!$B$4:$B$35,0)</f>
        <v>5</v>
      </c>
      <c r="N2061" s="27">
        <f>IF(J2061&lt;=0.3,INDEX(价格表!$B$4:$I$31,M2061,2),IF(AND(J2061&gt;0.3,J2061&lt;=1),INDEX(价格表!$B$4:$I$31,M2061,3),IF(AND(J2061&gt;1,J2061&lt;=2.2),INDEX(价格表!$B$4:$I$31,M2061,4),IF(AND(J2061&gt;2.2,J2061&lt;=3.3),INDEX(价格表!$B$4:$I$31,M2061,5),IF(AND(J2061&gt;3.3,J2061&lt;=4),INDEX(价格表!$B$4:$I$31,M2061,6),IF(AND(J2061&gt;4,J2061&lt;=5.5),INDEX(价格表!$B$4:$I$31,M2061,7),IF(J2061&gt;5.5,2.6+INDEX(价格表!$B$4:$I$31,M2061,8)*L2061)))))))</f>
        <v>2.15</v>
      </c>
    </row>
    <row r="2062" spans="1:14">
      <c r="A2062" s="20">
        <v>4310939824777</v>
      </c>
      <c r="B2062" s="18" t="s">
        <v>16</v>
      </c>
      <c r="C2062" s="21">
        <v>20201213</v>
      </c>
      <c r="D2062" s="21">
        <v>610538201209</v>
      </c>
      <c r="E2062" s="21" t="s">
        <v>16</v>
      </c>
      <c r="F2062" s="21">
        <v>20201223</v>
      </c>
      <c r="G2062" s="21" t="s">
        <v>17</v>
      </c>
      <c r="H2062" s="21" t="s">
        <v>27</v>
      </c>
      <c r="I2062" s="21" t="s">
        <v>49</v>
      </c>
      <c r="J2062" s="21">
        <v>1.45</v>
      </c>
      <c r="K2062" s="21" t="s">
        <v>20</v>
      </c>
      <c r="L2062">
        <f t="shared" si="37"/>
        <v>2</v>
      </c>
      <c r="M2062">
        <f>MATCH(H:H,价格表!$B$4:$B$35,0)</f>
        <v>3</v>
      </c>
      <c r="N2062" s="27">
        <f>IF(J2062&lt;=0.3,INDEX(价格表!$B$4:$I$31,M2062,2),IF(AND(J2062&gt;0.3,J2062&lt;=1),INDEX(价格表!$B$4:$I$31,M2062,3),IF(AND(J2062&gt;1,J2062&lt;=2.2),INDEX(价格表!$B$4:$I$31,M2062,4),IF(AND(J2062&gt;2.2,J2062&lt;=3.3),INDEX(价格表!$B$4:$I$31,M2062,5),IF(AND(J2062&gt;3.3,J2062&lt;=4),INDEX(价格表!$B$4:$I$31,M2062,6),IF(AND(J2062&gt;4,J2062&lt;=5.5),INDEX(价格表!$B$4:$I$31,M2062,7),IF(J2062&gt;5.5,2.6+INDEX(价格表!$B$4:$I$31,M2062,8)*L2062)))))))</f>
        <v>2.15</v>
      </c>
    </row>
    <row r="2063" spans="1:14">
      <c r="A2063" s="20">
        <v>4310939824778</v>
      </c>
      <c r="B2063" s="18" t="s">
        <v>16</v>
      </c>
      <c r="C2063" s="21">
        <v>20201213</v>
      </c>
      <c r="D2063" s="21">
        <v>610538201209</v>
      </c>
      <c r="E2063" s="21" t="s">
        <v>16</v>
      </c>
      <c r="F2063" s="21">
        <v>20201223</v>
      </c>
      <c r="G2063" s="21" t="s">
        <v>17</v>
      </c>
      <c r="H2063" s="21" t="s">
        <v>43</v>
      </c>
      <c r="I2063" s="21" t="s">
        <v>79</v>
      </c>
      <c r="J2063" s="21">
        <v>1.45</v>
      </c>
      <c r="K2063" s="21" t="s">
        <v>20</v>
      </c>
      <c r="L2063">
        <f t="shared" si="37"/>
        <v>2</v>
      </c>
      <c r="M2063">
        <f>MATCH(H:H,价格表!$B$4:$B$35,0)</f>
        <v>10</v>
      </c>
      <c r="N2063" s="27">
        <f>IF(J2063&lt;=0.3,INDEX(价格表!$B$4:$I$31,M2063,2),IF(AND(J2063&gt;0.3,J2063&lt;=1),INDEX(价格表!$B$4:$I$31,M2063,3),IF(AND(J2063&gt;1,J2063&lt;=2.2),INDEX(价格表!$B$4:$I$31,M2063,4),IF(AND(J2063&gt;2.2,J2063&lt;=3.3),INDEX(价格表!$B$4:$I$31,M2063,5),IF(AND(J2063&gt;3.3,J2063&lt;=4),INDEX(价格表!$B$4:$I$31,M2063,6),IF(AND(J2063&gt;4,J2063&lt;=5.5),INDEX(价格表!$B$4:$I$31,M2063,7),IF(J2063&gt;5.5,2.6+INDEX(价格表!$B$4:$I$31,M2063,8)*L2063)))))))</f>
        <v>2.15</v>
      </c>
    </row>
    <row r="2064" spans="1:14">
      <c r="A2064" s="20">
        <v>4310939824779</v>
      </c>
      <c r="B2064" s="18" t="s">
        <v>16</v>
      </c>
      <c r="C2064" s="21">
        <v>20201213</v>
      </c>
      <c r="D2064" s="21">
        <v>610538201209</v>
      </c>
      <c r="E2064" s="21" t="s">
        <v>16</v>
      </c>
      <c r="F2064" s="21">
        <v>20201223</v>
      </c>
      <c r="G2064" s="21" t="s">
        <v>17</v>
      </c>
      <c r="H2064" s="21" t="s">
        <v>18</v>
      </c>
      <c r="I2064" s="21" t="s">
        <v>290</v>
      </c>
      <c r="J2064" s="21">
        <v>1.42</v>
      </c>
      <c r="K2064" s="21" t="s">
        <v>20</v>
      </c>
      <c r="L2064">
        <f t="shared" si="37"/>
        <v>2</v>
      </c>
      <c r="M2064">
        <f>MATCH(H:H,价格表!$B$4:$B$35,0)</f>
        <v>1</v>
      </c>
      <c r="N2064" s="27">
        <f>IF(J2064&lt;=0.3,INDEX(价格表!$B$4:$I$31,M2064,2),IF(AND(J2064&gt;0.3,J2064&lt;=1),INDEX(价格表!$B$4:$I$31,M2064,3),IF(AND(J2064&gt;1,J2064&lt;=2.2),INDEX(价格表!$B$4:$I$31,M2064,4),IF(AND(J2064&gt;2.2,J2064&lt;=3.3),INDEX(价格表!$B$4:$I$31,M2064,5),IF(AND(J2064&gt;3.3,J2064&lt;=4),INDEX(价格表!$B$4:$I$31,M2064,6),IF(AND(J2064&gt;4,J2064&lt;=5.5),INDEX(价格表!$B$4:$I$31,M2064,7),IF(J2064&gt;5.5,2.6+INDEX(价格表!$B$4:$I$31,M2064,8)*L2064)))))))</f>
        <v>2.15</v>
      </c>
    </row>
    <row r="2065" spans="1:14">
      <c r="A2065" s="20">
        <v>4310939824780</v>
      </c>
      <c r="B2065" s="18" t="s">
        <v>16</v>
      </c>
      <c r="C2065" s="21">
        <v>20201213</v>
      </c>
      <c r="D2065" s="21">
        <v>610538201209</v>
      </c>
      <c r="E2065" s="21" t="s">
        <v>16</v>
      </c>
      <c r="F2065" s="21">
        <v>20201223</v>
      </c>
      <c r="G2065" s="21" t="s">
        <v>17</v>
      </c>
      <c r="H2065" s="21" t="s">
        <v>39</v>
      </c>
      <c r="I2065" s="21" t="s">
        <v>40</v>
      </c>
      <c r="J2065" s="21">
        <v>1.43</v>
      </c>
      <c r="K2065" s="21" t="s">
        <v>20</v>
      </c>
      <c r="L2065">
        <f t="shared" si="37"/>
        <v>2</v>
      </c>
      <c r="M2065">
        <f>MATCH(H:H,价格表!$B$4:$B$35,0)</f>
        <v>23</v>
      </c>
      <c r="N2065" s="27">
        <f>IF(J2065&lt;=0.3,INDEX(价格表!$B$4:$I$31,M2065,2),IF(AND(J2065&gt;0.3,J2065&lt;=1),INDEX(价格表!$B$4:$I$31,M2065,3),IF(AND(J2065&gt;1,J2065&lt;=2.2),INDEX(价格表!$B$4:$I$31,M2065,4),IF(AND(J2065&gt;2.2,J2065&lt;=3.3),INDEX(价格表!$B$4:$I$31,M2065,5),IF(AND(J2065&gt;3.3,J2065&lt;=4),INDEX(价格表!$B$4:$I$31,M2065,6),IF(AND(J2065&gt;4,J2065&lt;=5.5),INDEX(价格表!$B$4:$I$31,M2065,7),IF(J2065&gt;5.5,2.6+INDEX(价格表!$B$4:$I$31,M2065,8)*L2065)))))))</f>
        <v>2.15</v>
      </c>
    </row>
    <row r="2066" spans="1:14">
      <c r="A2066" s="20">
        <v>4310939824783</v>
      </c>
      <c r="B2066" s="18" t="s">
        <v>16</v>
      </c>
      <c r="C2066" s="21">
        <v>20201213</v>
      </c>
      <c r="D2066" s="21">
        <v>610538201209</v>
      </c>
      <c r="E2066" s="21" t="s">
        <v>16</v>
      </c>
      <c r="F2066" s="21">
        <v>20201223</v>
      </c>
      <c r="G2066" s="21" t="s">
        <v>17</v>
      </c>
      <c r="H2066" s="21" t="s">
        <v>27</v>
      </c>
      <c r="I2066" s="21" t="s">
        <v>211</v>
      </c>
      <c r="J2066" s="21">
        <v>1.42</v>
      </c>
      <c r="K2066" s="21" t="s">
        <v>20</v>
      </c>
      <c r="L2066">
        <f t="shared" si="37"/>
        <v>2</v>
      </c>
      <c r="M2066">
        <f>MATCH(H:H,价格表!$B$4:$B$35,0)</f>
        <v>3</v>
      </c>
      <c r="N2066" s="27">
        <f>IF(J2066&lt;=0.3,INDEX(价格表!$B$4:$I$31,M2066,2),IF(AND(J2066&gt;0.3,J2066&lt;=1),INDEX(价格表!$B$4:$I$31,M2066,3),IF(AND(J2066&gt;1,J2066&lt;=2.2),INDEX(价格表!$B$4:$I$31,M2066,4),IF(AND(J2066&gt;2.2,J2066&lt;=3.3),INDEX(价格表!$B$4:$I$31,M2066,5),IF(AND(J2066&gt;3.3,J2066&lt;=4),INDEX(价格表!$B$4:$I$31,M2066,6),IF(AND(J2066&gt;4,J2066&lt;=5.5),INDEX(价格表!$B$4:$I$31,M2066,7),IF(J2066&gt;5.5,2.6+INDEX(价格表!$B$4:$I$31,M2066,8)*L2066)))))))</f>
        <v>2.15</v>
      </c>
    </row>
    <row r="2067" spans="1:14">
      <c r="A2067" s="20">
        <v>4310939824784</v>
      </c>
      <c r="B2067" s="18" t="s">
        <v>16</v>
      </c>
      <c r="C2067" s="21">
        <v>20201213</v>
      </c>
      <c r="D2067" s="21">
        <v>610538201209</v>
      </c>
      <c r="E2067" s="21" t="s">
        <v>16</v>
      </c>
      <c r="F2067" s="21">
        <v>20201223</v>
      </c>
      <c r="G2067" s="21" t="s">
        <v>17</v>
      </c>
      <c r="H2067" s="21" t="s">
        <v>68</v>
      </c>
      <c r="I2067" s="21" t="s">
        <v>140</v>
      </c>
      <c r="J2067" s="21">
        <v>1.42</v>
      </c>
      <c r="K2067" s="21" t="s">
        <v>20</v>
      </c>
      <c r="L2067">
        <f t="shared" si="37"/>
        <v>2</v>
      </c>
      <c r="M2067">
        <f>MATCH(H:H,价格表!$B$4:$B$35,0)</f>
        <v>5</v>
      </c>
      <c r="N2067" s="27">
        <f>IF(J2067&lt;=0.3,INDEX(价格表!$B$4:$I$31,M2067,2),IF(AND(J2067&gt;0.3,J2067&lt;=1),INDEX(价格表!$B$4:$I$31,M2067,3),IF(AND(J2067&gt;1,J2067&lt;=2.2),INDEX(价格表!$B$4:$I$31,M2067,4),IF(AND(J2067&gt;2.2,J2067&lt;=3.3),INDEX(价格表!$B$4:$I$31,M2067,5),IF(AND(J2067&gt;3.3,J2067&lt;=4),INDEX(价格表!$B$4:$I$31,M2067,6),IF(AND(J2067&gt;4,J2067&lt;=5.5),INDEX(价格表!$B$4:$I$31,M2067,7),IF(J2067&gt;5.5,2.6+INDEX(价格表!$B$4:$I$31,M2067,8)*L2067)))))))</f>
        <v>2.15</v>
      </c>
    </row>
    <row r="2068" spans="1:14">
      <c r="A2068" s="20">
        <v>4310939824785</v>
      </c>
      <c r="B2068" s="18" t="s">
        <v>16</v>
      </c>
      <c r="C2068" s="21">
        <v>20201213</v>
      </c>
      <c r="D2068" s="21">
        <v>610538201209</v>
      </c>
      <c r="E2068" s="21" t="s">
        <v>16</v>
      </c>
      <c r="F2068" s="21">
        <v>20201223</v>
      </c>
      <c r="G2068" s="21" t="s">
        <v>17</v>
      </c>
      <c r="H2068" s="21" t="s">
        <v>45</v>
      </c>
      <c r="I2068" s="21" t="s">
        <v>120</v>
      </c>
      <c r="J2068" s="21">
        <v>1.43</v>
      </c>
      <c r="K2068" s="21" t="s">
        <v>20</v>
      </c>
      <c r="L2068">
        <f t="shared" si="37"/>
        <v>2</v>
      </c>
      <c r="M2068">
        <f>MATCH(H:H,价格表!$B$4:$B$35,0)</f>
        <v>9</v>
      </c>
      <c r="N2068" s="27">
        <f>IF(J2068&lt;=0.3,INDEX(价格表!$B$4:$I$31,M2068,2),IF(AND(J2068&gt;0.3,J2068&lt;=1),INDEX(价格表!$B$4:$I$31,M2068,3),IF(AND(J2068&gt;1,J2068&lt;=2.2),INDEX(价格表!$B$4:$I$31,M2068,4),IF(AND(J2068&gt;2.2,J2068&lt;=3.3),INDEX(价格表!$B$4:$I$31,M2068,5),IF(AND(J2068&gt;3.3,J2068&lt;=4),INDEX(价格表!$B$4:$I$31,M2068,6),IF(AND(J2068&gt;4,J2068&lt;=5.5),INDEX(价格表!$B$4:$I$31,M2068,7),IF(J2068&gt;5.5,2.6+INDEX(价格表!$B$4:$I$31,M2068,8)*L2068)))))))</f>
        <v>2.15</v>
      </c>
    </row>
    <row r="2069" spans="1:14">
      <c r="A2069" s="20">
        <v>4310939830574</v>
      </c>
      <c r="B2069" s="18" t="s">
        <v>16</v>
      </c>
      <c r="C2069" s="21">
        <v>20201213</v>
      </c>
      <c r="D2069" s="21">
        <v>610538201209</v>
      </c>
      <c r="E2069" s="21" t="s">
        <v>16</v>
      </c>
      <c r="F2069" s="21">
        <v>20201223</v>
      </c>
      <c r="G2069" s="21" t="s">
        <v>17</v>
      </c>
      <c r="H2069" s="21" t="s">
        <v>88</v>
      </c>
      <c r="I2069" s="21" t="s">
        <v>216</v>
      </c>
      <c r="J2069" s="21">
        <v>1.44</v>
      </c>
      <c r="K2069" s="21" t="s">
        <v>20</v>
      </c>
      <c r="L2069">
        <f t="shared" si="37"/>
        <v>2</v>
      </c>
      <c r="M2069">
        <f>MATCH(H:H,价格表!$B$4:$B$35,0)</f>
        <v>19</v>
      </c>
      <c r="N2069" s="27">
        <f>IF(J2069&lt;=0.3,INDEX(价格表!$B$4:$I$31,M2069,2),IF(AND(J2069&gt;0.3,J2069&lt;=1),INDEX(价格表!$B$4:$I$31,M2069,3),IF(AND(J2069&gt;1,J2069&lt;=2.2),INDEX(价格表!$B$4:$I$31,M2069,4),IF(AND(J2069&gt;2.2,J2069&lt;=3.3),INDEX(价格表!$B$4:$I$31,M2069,5),IF(AND(J2069&gt;3.3,J2069&lt;=4),INDEX(价格表!$B$4:$I$31,M2069,6),IF(AND(J2069&gt;4,J2069&lt;=5.5),INDEX(价格表!$B$4:$I$31,M2069,7),IF(J2069&gt;5.5,2.6+INDEX(价格表!$B$4:$I$31,M2069,8)*L2069)))))))</f>
        <v>2.15</v>
      </c>
    </row>
    <row r="2070" spans="1:14">
      <c r="A2070" s="20">
        <v>4310939830575</v>
      </c>
      <c r="B2070" s="18" t="s">
        <v>16</v>
      </c>
      <c r="C2070" s="21">
        <v>20201213</v>
      </c>
      <c r="D2070" s="21">
        <v>610538201209</v>
      </c>
      <c r="E2070" s="21" t="s">
        <v>16</v>
      </c>
      <c r="F2070" s="21">
        <v>20201223</v>
      </c>
      <c r="G2070" s="21" t="s">
        <v>17</v>
      </c>
      <c r="H2070" s="21" t="s">
        <v>25</v>
      </c>
      <c r="I2070" s="21" t="s">
        <v>26</v>
      </c>
      <c r="J2070" s="21">
        <v>1.49</v>
      </c>
      <c r="K2070" s="21" t="s">
        <v>20</v>
      </c>
      <c r="L2070">
        <f t="shared" si="37"/>
        <v>2</v>
      </c>
      <c r="M2070">
        <f>MATCH(H:H,价格表!$B$4:$B$35,0)</f>
        <v>25</v>
      </c>
      <c r="N2070" s="27">
        <f>IF(J2070&lt;=0.3,INDEX(价格表!$B$4:$I$31,M2070,2),IF(AND(J2070&gt;0.3,J2070&lt;=1),INDEX(价格表!$B$4:$I$31,M2070,3),IF(AND(J2070&gt;1,J2070&lt;=2.2),INDEX(价格表!$B$4:$I$31,M2070,4),IF(AND(J2070&gt;2.2,J2070&lt;=3.3),INDEX(价格表!$B$4:$I$31,M2070,5),IF(AND(J2070&gt;3.3,J2070&lt;=4),INDEX(价格表!$B$4:$I$31,M2070,6),IF(AND(J2070&gt;4,J2070&lt;=5.5),INDEX(价格表!$B$4:$I$31,M2070,7),IF(J2070&gt;5.5,2.6+INDEX(价格表!$B$4:$I$31,M2070,8)*L2070)))))))</f>
        <v>2.15</v>
      </c>
    </row>
    <row r="2071" spans="1:14">
      <c r="A2071" s="20">
        <v>4310939830576</v>
      </c>
      <c r="B2071" s="18" t="s">
        <v>16</v>
      </c>
      <c r="C2071" s="21">
        <v>20201213</v>
      </c>
      <c r="D2071" s="21">
        <v>610538201209</v>
      </c>
      <c r="E2071" s="21" t="s">
        <v>16</v>
      </c>
      <c r="F2071" s="21">
        <v>20201223</v>
      </c>
      <c r="G2071" s="21" t="s">
        <v>17</v>
      </c>
      <c r="H2071" s="21" t="s">
        <v>25</v>
      </c>
      <c r="I2071" s="21" t="s">
        <v>121</v>
      </c>
      <c r="J2071" s="21">
        <v>1.44</v>
      </c>
      <c r="K2071" s="21" t="s">
        <v>20</v>
      </c>
      <c r="L2071">
        <f t="shared" si="37"/>
        <v>2</v>
      </c>
      <c r="M2071">
        <f>MATCH(H:H,价格表!$B$4:$B$35,0)</f>
        <v>25</v>
      </c>
      <c r="N2071" s="27">
        <f>IF(J2071&lt;=0.3,INDEX(价格表!$B$4:$I$31,M2071,2),IF(AND(J2071&gt;0.3,J2071&lt;=1),INDEX(价格表!$B$4:$I$31,M2071,3),IF(AND(J2071&gt;1,J2071&lt;=2.2),INDEX(价格表!$B$4:$I$31,M2071,4),IF(AND(J2071&gt;2.2,J2071&lt;=3.3),INDEX(价格表!$B$4:$I$31,M2071,5),IF(AND(J2071&gt;3.3,J2071&lt;=4),INDEX(价格表!$B$4:$I$31,M2071,6),IF(AND(J2071&gt;4,J2071&lt;=5.5),INDEX(价格表!$B$4:$I$31,M2071,7),IF(J2071&gt;5.5,2.6+INDEX(价格表!$B$4:$I$31,M2071,8)*L2071)))))))</f>
        <v>2.15</v>
      </c>
    </row>
    <row r="2072" spans="1:14">
      <c r="A2072" s="20">
        <v>4310939830577</v>
      </c>
      <c r="B2072" s="18" t="s">
        <v>16</v>
      </c>
      <c r="C2072" s="21">
        <v>20201213</v>
      </c>
      <c r="D2072" s="21">
        <v>610538201209</v>
      </c>
      <c r="E2072" s="21" t="s">
        <v>16</v>
      </c>
      <c r="F2072" s="21">
        <v>20201223</v>
      </c>
      <c r="G2072" s="21" t="s">
        <v>17</v>
      </c>
      <c r="H2072" s="21" t="s">
        <v>30</v>
      </c>
      <c r="I2072" s="21" t="s">
        <v>144</v>
      </c>
      <c r="J2072" s="21">
        <v>1.44</v>
      </c>
      <c r="K2072" s="21" t="s">
        <v>20</v>
      </c>
      <c r="L2072">
        <f t="shared" si="37"/>
        <v>2</v>
      </c>
      <c r="M2072">
        <f>MATCH(H:H,价格表!$B$4:$B$35,0)</f>
        <v>16</v>
      </c>
      <c r="N2072" s="27">
        <f>IF(J2072&lt;=0.3,INDEX(价格表!$B$4:$I$31,M2072,2),IF(AND(J2072&gt;0.3,J2072&lt;=1),INDEX(价格表!$B$4:$I$31,M2072,3),IF(AND(J2072&gt;1,J2072&lt;=2.2),INDEX(价格表!$B$4:$I$31,M2072,4),IF(AND(J2072&gt;2.2,J2072&lt;=3.3),INDEX(价格表!$B$4:$I$31,M2072,5),IF(AND(J2072&gt;3.3,J2072&lt;=4),INDEX(价格表!$B$4:$I$31,M2072,6),IF(AND(J2072&gt;4,J2072&lt;=5.5),INDEX(价格表!$B$4:$I$31,M2072,7),IF(J2072&gt;5.5,2.6+INDEX(价格表!$B$4:$I$31,M2072,8)*L2072)))))))</f>
        <v>2.15</v>
      </c>
    </row>
    <row r="2073" spans="1:14">
      <c r="A2073" s="20">
        <v>4310939830578</v>
      </c>
      <c r="B2073" s="18" t="s">
        <v>16</v>
      </c>
      <c r="C2073" s="21">
        <v>20201213</v>
      </c>
      <c r="D2073" s="21">
        <v>610538201209</v>
      </c>
      <c r="E2073" s="21" t="s">
        <v>16</v>
      </c>
      <c r="F2073" s="21">
        <v>20201223</v>
      </c>
      <c r="G2073" s="21" t="s">
        <v>17</v>
      </c>
      <c r="H2073" s="21" t="s">
        <v>45</v>
      </c>
      <c r="I2073" s="21" t="s">
        <v>358</v>
      </c>
      <c r="J2073" s="21">
        <v>1.45</v>
      </c>
      <c r="K2073" s="21" t="s">
        <v>20</v>
      </c>
      <c r="L2073">
        <f t="shared" si="37"/>
        <v>2</v>
      </c>
      <c r="M2073">
        <f>MATCH(H:H,价格表!$B$4:$B$35,0)</f>
        <v>9</v>
      </c>
      <c r="N2073" s="27">
        <f>IF(J2073&lt;=0.3,INDEX(价格表!$B$4:$I$31,M2073,2),IF(AND(J2073&gt;0.3,J2073&lt;=1),INDEX(价格表!$B$4:$I$31,M2073,3),IF(AND(J2073&gt;1,J2073&lt;=2.2),INDEX(价格表!$B$4:$I$31,M2073,4),IF(AND(J2073&gt;2.2,J2073&lt;=3.3),INDEX(价格表!$B$4:$I$31,M2073,5),IF(AND(J2073&gt;3.3,J2073&lt;=4),INDEX(价格表!$B$4:$I$31,M2073,6),IF(AND(J2073&gt;4,J2073&lt;=5.5),INDEX(价格表!$B$4:$I$31,M2073,7),IF(J2073&gt;5.5,2.6+INDEX(价格表!$B$4:$I$31,M2073,8)*L2073)))))))</f>
        <v>2.15</v>
      </c>
    </row>
    <row r="2074" spans="1:14">
      <c r="A2074" s="20">
        <v>4310939830579</v>
      </c>
      <c r="B2074" s="18" t="s">
        <v>16</v>
      </c>
      <c r="C2074" s="21">
        <v>20201213</v>
      </c>
      <c r="D2074" s="21">
        <v>610538201209</v>
      </c>
      <c r="E2074" s="21" t="s">
        <v>16</v>
      </c>
      <c r="F2074" s="21">
        <v>20201223</v>
      </c>
      <c r="G2074" s="21" t="s">
        <v>17</v>
      </c>
      <c r="H2074" s="21" t="s">
        <v>23</v>
      </c>
      <c r="I2074" s="21" t="s">
        <v>98</v>
      </c>
      <c r="J2074" s="21">
        <v>1.45</v>
      </c>
      <c r="K2074" s="21" t="s">
        <v>20</v>
      </c>
      <c r="L2074">
        <f t="shared" si="37"/>
        <v>2</v>
      </c>
      <c r="M2074">
        <f>MATCH(H:H,价格表!$B$4:$B$35,0)</f>
        <v>15</v>
      </c>
      <c r="N2074" s="27">
        <f>IF(J2074&lt;=0.3,INDEX(价格表!$B$4:$I$31,M2074,2),IF(AND(J2074&gt;0.3,J2074&lt;=1),INDEX(价格表!$B$4:$I$31,M2074,3),IF(AND(J2074&gt;1,J2074&lt;=2.2),INDEX(价格表!$B$4:$I$31,M2074,4),IF(AND(J2074&gt;2.2,J2074&lt;=3.3),INDEX(价格表!$B$4:$I$31,M2074,5),IF(AND(J2074&gt;3.3,J2074&lt;=4),INDEX(价格表!$B$4:$I$31,M2074,6),IF(AND(J2074&gt;4,J2074&lt;=5.5),INDEX(价格表!$B$4:$I$31,M2074,7),IF(J2074&gt;5.5,2.6+INDEX(价格表!$B$4:$I$31,M2074,8)*L2074)))))))</f>
        <v>2.15</v>
      </c>
    </row>
    <row r="2075" spans="1:14">
      <c r="A2075" s="20">
        <v>4310939830581</v>
      </c>
      <c r="B2075" s="18" t="s">
        <v>16</v>
      </c>
      <c r="C2075" s="21">
        <v>20201213</v>
      </c>
      <c r="D2075" s="21">
        <v>610538201209</v>
      </c>
      <c r="E2075" s="21" t="s">
        <v>16</v>
      </c>
      <c r="F2075" s="21">
        <v>20201223</v>
      </c>
      <c r="G2075" s="21" t="s">
        <v>17</v>
      </c>
      <c r="H2075" s="21" t="s">
        <v>50</v>
      </c>
      <c r="I2075" s="21" t="s">
        <v>62</v>
      </c>
      <c r="J2075" s="21">
        <v>1.52</v>
      </c>
      <c r="K2075" s="21" t="s">
        <v>20</v>
      </c>
      <c r="L2075">
        <f t="shared" si="37"/>
        <v>2</v>
      </c>
      <c r="M2075">
        <f>MATCH(H:H,价格表!$B$4:$B$35,0)</f>
        <v>4</v>
      </c>
      <c r="N2075" s="27">
        <f>IF(J2075&lt;=0.3,INDEX(价格表!$B$4:$I$31,M2075,2),IF(AND(J2075&gt;0.3,J2075&lt;=1),INDEX(价格表!$B$4:$I$31,M2075,3),IF(AND(J2075&gt;1,J2075&lt;=2.2),INDEX(价格表!$B$4:$I$31,M2075,4),IF(AND(J2075&gt;2.2,J2075&lt;=3.3),INDEX(价格表!$B$4:$I$31,M2075,5),IF(AND(J2075&gt;3.3,J2075&lt;=4),INDEX(价格表!$B$4:$I$31,M2075,6),IF(AND(J2075&gt;4,J2075&lt;=5.5),INDEX(价格表!$B$4:$I$31,M2075,7),IF(J2075&gt;5.5,2.6+INDEX(价格表!$B$4:$I$31,M2075,8)*L2075)))))))</f>
        <v>2.15</v>
      </c>
    </row>
    <row r="2076" spans="1:14">
      <c r="A2076" s="20">
        <v>4310939830583</v>
      </c>
      <c r="B2076" s="18" t="s">
        <v>16</v>
      </c>
      <c r="C2076" s="21">
        <v>20201213</v>
      </c>
      <c r="D2076" s="21">
        <v>610538201209</v>
      </c>
      <c r="E2076" s="21" t="s">
        <v>16</v>
      </c>
      <c r="F2076" s="21">
        <v>20201223</v>
      </c>
      <c r="G2076" s="21" t="s">
        <v>17</v>
      </c>
      <c r="H2076" s="21" t="s">
        <v>50</v>
      </c>
      <c r="I2076" s="21" t="s">
        <v>177</v>
      </c>
      <c r="J2076" s="21">
        <v>1.59</v>
      </c>
      <c r="K2076" s="21" t="s">
        <v>20</v>
      </c>
      <c r="L2076">
        <f t="shared" si="37"/>
        <v>2</v>
      </c>
      <c r="M2076">
        <f>MATCH(H:H,价格表!$B$4:$B$35,0)</f>
        <v>4</v>
      </c>
      <c r="N2076" s="27">
        <f>IF(J2076&lt;=0.3,INDEX(价格表!$B$4:$I$31,M2076,2),IF(AND(J2076&gt;0.3,J2076&lt;=1),INDEX(价格表!$B$4:$I$31,M2076,3),IF(AND(J2076&gt;1,J2076&lt;=2.2),INDEX(价格表!$B$4:$I$31,M2076,4),IF(AND(J2076&gt;2.2,J2076&lt;=3.3),INDEX(价格表!$B$4:$I$31,M2076,5),IF(AND(J2076&gt;3.3,J2076&lt;=4),INDEX(价格表!$B$4:$I$31,M2076,6),IF(AND(J2076&gt;4,J2076&lt;=5.5),INDEX(价格表!$B$4:$I$31,M2076,7),IF(J2076&gt;5.5,2.6+INDEX(价格表!$B$4:$I$31,M2076,8)*L2076)))))))</f>
        <v>2.15</v>
      </c>
    </row>
    <row r="2077" spans="1:14">
      <c r="A2077" s="20">
        <v>4310939832973</v>
      </c>
      <c r="B2077" s="18" t="s">
        <v>16</v>
      </c>
      <c r="C2077" s="21">
        <v>20201213</v>
      </c>
      <c r="D2077" s="21">
        <v>610538201209</v>
      </c>
      <c r="E2077" s="21" t="s">
        <v>16</v>
      </c>
      <c r="F2077" s="21">
        <v>20201223</v>
      </c>
      <c r="G2077" s="21" t="s">
        <v>17</v>
      </c>
      <c r="H2077" s="21" t="s">
        <v>18</v>
      </c>
      <c r="I2077" s="21" t="s">
        <v>359</v>
      </c>
      <c r="J2077" s="21">
        <v>1.44</v>
      </c>
      <c r="K2077" s="21" t="s">
        <v>20</v>
      </c>
      <c r="L2077">
        <f t="shared" si="37"/>
        <v>2</v>
      </c>
      <c r="M2077">
        <f>MATCH(H:H,价格表!$B$4:$B$35,0)</f>
        <v>1</v>
      </c>
      <c r="N2077" s="27">
        <f>IF(J2077&lt;=0.3,INDEX(价格表!$B$4:$I$31,M2077,2),IF(AND(J2077&gt;0.3,J2077&lt;=1),INDEX(价格表!$B$4:$I$31,M2077,3),IF(AND(J2077&gt;1,J2077&lt;=2.2),INDEX(价格表!$B$4:$I$31,M2077,4),IF(AND(J2077&gt;2.2,J2077&lt;=3.3),INDEX(价格表!$B$4:$I$31,M2077,5),IF(AND(J2077&gt;3.3,J2077&lt;=4),INDEX(价格表!$B$4:$I$31,M2077,6),IF(AND(J2077&gt;4,J2077&lt;=5.5),INDEX(价格表!$B$4:$I$31,M2077,7),IF(J2077&gt;5.5,2.6+INDEX(价格表!$B$4:$I$31,M2077,8)*L2077)))))))</f>
        <v>2.15</v>
      </c>
    </row>
    <row r="2078" spans="1:14">
      <c r="A2078" s="20">
        <v>4310939832974</v>
      </c>
      <c r="B2078" s="18" t="s">
        <v>16</v>
      </c>
      <c r="C2078" s="21">
        <v>20201213</v>
      </c>
      <c r="D2078" s="21">
        <v>610538201209</v>
      </c>
      <c r="E2078" s="21" t="s">
        <v>16</v>
      </c>
      <c r="F2078" s="21">
        <v>20201223</v>
      </c>
      <c r="G2078" s="21" t="s">
        <v>17</v>
      </c>
      <c r="H2078" s="21" t="s">
        <v>45</v>
      </c>
      <c r="I2078" s="21" t="s">
        <v>167</v>
      </c>
      <c r="J2078" s="21">
        <v>1.44</v>
      </c>
      <c r="K2078" s="21" t="s">
        <v>20</v>
      </c>
      <c r="L2078">
        <f t="shared" si="37"/>
        <v>2</v>
      </c>
      <c r="M2078">
        <f>MATCH(H:H,价格表!$B$4:$B$35,0)</f>
        <v>9</v>
      </c>
      <c r="N2078" s="27">
        <f>IF(J2078&lt;=0.3,INDEX(价格表!$B$4:$I$31,M2078,2),IF(AND(J2078&gt;0.3,J2078&lt;=1),INDEX(价格表!$B$4:$I$31,M2078,3),IF(AND(J2078&gt;1,J2078&lt;=2.2),INDEX(价格表!$B$4:$I$31,M2078,4),IF(AND(J2078&gt;2.2,J2078&lt;=3.3),INDEX(价格表!$B$4:$I$31,M2078,5),IF(AND(J2078&gt;3.3,J2078&lt;=4),INDEX(价格表!$B$4:$I$31,M2078,6),IF(AND(J2078&gt;4,J2078&lt;=5.5),INDEX(价格表!$B$4:$I$31,M2078,7),IF(J2078&gt;5.5,2.6+INDEX(价格表!$B$4:$I$31,M2078,8)*L2078)))))))</f>
        <v>2.15</v>
      </c>
    </row>
    <row r="2079" spans="1:14">
      <c r="A2079" s="20">
        <v>4310939832975</v>
      </c>
      <c r="B2079" s="18" t="s">
        <v>16</v>
      </c>
      <c r="C2079" s="21">
        <v>20201213</v>
      </c>
      <c r="D2079" s="21">
        <v>610538201209</v>
      </c>
      <c r="E2079" s="21" t="s">
        <v>16</v>
      </c>
      <c r="F2079" s="21">
        <v>20201223</v>
      </c>
      <c r="G2079" s="21" t="s">
        <v>17</v>
      </c>
      <c r="H2079" s="21" t="s">
        <v>23</v>
      </c>
      <c r="I2079" s="21" t="s">
        <v>190</v>
      </c>
      <c r="J2079" s="21">
        <v>1.46</v>
      </c>
      <c r="K2079" s="21" t="s">
        <v>20</v>
      </c>
      <c r="L2079">
        <f t="shared" si="37"/>
        <v>2</v>
      </c>
      <c r="M2079">
        <f>MATCH(H:H,价格表!$B$4:$B$35,0)</f>
        <v>15</v>
      </c>
      <c r="N2079" s="27">
        <f>IF(J2079&lt;=0.3,INDEX(价格表!$B$4:$I$31,M2079,2),IF(AND(J2079&gt;0.3,J2079&lt;=1),INDEX(价格表!$B$4:$I$31,M2079,3),IF(AND(J2079&gt;1,J2079&lt;=2.2),INDEX(价格表!$B$4:$I$31,M2079,4),IF(AND(J2079&gt;2.2,J2079&lt;=3.3),INDEX(价格表!$B$4:$I$31,M2079,5),IF(AND(J2079&gt;3.3,J2079&lt;=4),INDEX(价格表!$B$4:$I$31,M2079,6),IF(AND(J2079&gt;4,J2079&lt;=5.5),INDEX(价格表!$B$4:$I$31,M2079,7),IF(J2079&gt;5.5,2.6+INDEX(价格表!$B$4:$I$31,M2079,8)*L2079)))))))</f>
        <v>2.15</v>
      </c>
    </row>
    <row r="2080" spans="1:14">
      <c r="A2080" s="20">
        <v>4310939832976</v>
      </c>
      <c r="B2080" s="18" t="s">
        <v>16</v>
      </c>
      <c r="C2080" s="21">
        <v>20201213</v>
      </c>
      <c r="D2080" s="21">
        <v>610538201209</v>
      </c>
      <c r="E2080" s="21" t="s">
        <v>16</v>
      </c>
      <c r="F2080" s="21">
        <v>20201223</v>
      </c>
      <c r="G2080" s="21" t="s">
        <v>17</v>
      </c>
      <c r="H2080" s="21" t="s">
        <v>23</v>
      </c>
      <c r="I2080" s="21" t="s">
        <v>41</v>
      </c>
      <c r="J2080" s="21">
        <v>1.44</v>
      </c>
      <c r="K2080" s="21" t="s">
        <v>20</v>
      </c>
      <c r="L2080">
        <f t="shared" si="37"/>
        <v>2</v>
      </c>
      <c r="M2080">
        <f>MATCH(H:H,价格表!$B$4:$B$35,0)</f>
        <v>15</v>
      </c>
      <c r="N2080" s="27">
        <f>IF(J2080&lt;=0.3,INDEX(价格表!$B$4:$I$31,M2080,2),IF(AND(J2080&gt;0.3,J2080&lt;=1),INDEX(价格表!$B$4:$I$31,M2080,3),IF(AND(J2080&gt;1,J2080&lt;=2.2),INDEX(价格表!$B$4:$I$31,M2080,4),IF(AND(J2080&gt;2.2,J2080&lt;=3.3),INDEX(价格表!$B$4:$I$31,M2080,5),IF(AND(J2080&gt;3.3,J2080&lt;=4),INDEX(价格表!$B$4:$I$31,M2080,6),IF(AND(J2080&gt;4,J2080&lt;=5.5),INDEX(价格表!$B$4:$I$31,M2080,7),IF(J2080&gt;5.5,2.6+INDEX(价格表!$B$4:$I$31,M2080,8)*L2080)))))))</f>
        <v>2.15</v>
      </c>
    </row>
    <row r="2081" spans="1:14">
      <c r="A2081" s="20">
        <v>4310939832977</v>
      </c>
      <c r="B2081" s="18" t="s">
        <v>16</v>
      </c>
      <c r="C2081" s="21">
        <v>20201213</v>
      </c>
      <c r="D2081" s="21">
        <v>610538201209</v>
      </c>
      <c r="E2081" s="21" t="s">
        <v>16</v>
      </c>
      <c r="F2081" s="21">
        <v>20201223</v>
      </c>
      <c r="G2081" s="21" t="s">
        <v>17</v>
      </c>
      <c r="H2081" s="21" t="s">
        <v>21</v>
      </c>
      <c r="I2081" s="21" t="s">
        <v>22</v>
      </c>
      <c r="J2081" s="21">
        <v>1.45</v>
      </c>
      <c r="K2081" s="21" t="s">
        <v>20</v>
      </c>
      <c r="L2081">
        <f t="shared" si="37"/>
        <v>2</v>
      </c>
      <c r="M2081">
        <f>MATCH(H:H,价格表!$B$4:$B$35,0)</f>
        <v>20</v>
      </c>
      <c r="N2081" s="27">
        <f>IF(J2081&lt;=0.3,INDEX(价格表!$B$4:$I$31,M2081,2),IF(AND(J2081&gt;0.3,J2081&lt;=1),INDEX(价格表!$B$4:$I$31,M2081,3),IF(AND(J2081&gt;1,J2081&lt;=2.2),INDEX(价格表!$B$4:$I$31,M2081,4),IF(AND(J2081&gt;2.2,J2081&lt;=3.3),INDEX(价格表!$B$4:$I$31,M2081,5),IF(AND(J2081&gt;3.3,J2081&lt;=4),INDEX(价格表!$B$4:$I$31,M2081,6),IF(AND(J2081&gt;4,J2081&lt;=5.5),INDEX(价格表!$B$4:$I$31,M2081,7),IF(J2081&gt;5.5,2.6+INDEX(价格表!$B$4:$I$31,M2081,8)*L2081)))))))</f>
        <v>2.15</v>
      </c>
    </row>
    <row r="2082" spans="1:14">
      <c r="A2082" s="20">
        <v>4310939832978</v>
      </c>
      <c r="B2082" s="18" t="s">
        <v>16</v>
      </c>
      <c r="C2082" s="21">
        <v>20201213</v>
      </c>
      <c r="D2082" s="21">
        <v>610538201209</v>
      </c>
      <c r="E2082" s="21" t="s">
        <v>16</v>
      </c>
      <c r="F2082" s="21">
        <v>20201223</v>
      </c>
      <c r="G2082" s="21" t="s">
        <v>17</v>
      </c>
      <c r="H2082" s="21" t="s">
        <v>30</v>
      </c>
      <c r="I2082" s="21" t="s">
        <v>269</v>
      </c>
      <c r="J2082" s="21">
        <v>1.44</v>
      </c>
      <c r="K2082" s="21" t="s">
        <v>20</v>
      </c>
      <c r="L2082">
        <f t="shared" si="37"/>
        <v>2</v>
      </c>
      <c r="M2082">
        <f>MATCH(H:H,价格表!$B$4:$B$35,0)</f>
        <v>16</v>
      </c>
      <c r="N2082" s="27">
        <f>IF(J2082&lt;=0.3,INDEX(价格表!$B$4:$I$31,M2082,2),IF(AND(J2082&gt;0.3,J2082&lt;=1),INDEX(价格表!$B$4:$I$31,M2082,3),IF(AND(J2082&gt;1,J2082&lt;=2.2),INDEX(价格表!$B$4:$I$31,M2082,4),IF(AND(J2082&gt;2.2,J2082&lt;=3.3),INDEX(价格表!$B$4:$I$31,M2082,5),IF(AND(J2082&gt;3.3,J2082&lt;=4),INDEX(价格表!$B$4:$I$31,M2082,6),IF(AND(J2082&gt;4,J2082&lt;=5.5),INDEX(价格表!$B$4:$I$31,M2082,7),IF(J2082&gt;5.5,2.6+INDEX(价格表!$B$4:$I$31,M2082,8)*L2082)))))))</f>
        <v>2.15</v>
      </c>
    </row>
    <row r="2083" spans="1:14">
      <c r="A2083" s="20">
        <v>4310939832979</v>
      </c>
      <c r="B2083" s="18" t="s">
        <v>16</v>
      </c>
      <c r="C2083" s="21">
        <v>20201213</v>
      </c>
      <c r="D2083" s="21">
        <v>610538201209</v>
      </c>
      <c r="E2083" s="21" t="s">
        <v>16</v>
      </c>
      <c r="F2083" s="21">
        <v>20201223</v>
      </c>
      <c r="G2083" s="21" t="s">
        <v>17</v>
      </c>
      <c r="H2083" s="21" t="s">
        <v>21</v>
      </c>
      <c r="I2083" s="21" t="s">
        <v>204</v>
      </c>
      <c r="J2083" s="21">
        <v>1.45</v>
      </c>
      <c r="K2083" s="21" t="s">
        <v>20</v>
      </c>
      <c r="L2083">
        <f t="shared" si="37"/>
        <v>2</v>
      </c>
      <c r="M2083">
        <f>MATCH(H:H,价格表!$B$4:$B$35,0)</f>
        <v>20</v>
      </c>
      <c r="N2083" s="27">
        <f>IF(J2083&lt;=0.3,INDEX(价格表!$B$4:$I$31,M2083,2),IF(AND(J2083&gt;0.3,J2083&lt;=1),INDEX(价格表!$B$4:$I$31,M2083,3),IF(AND(J2083&gt;1,J2083&lt;=2.2),INDEX(价格表!$B$4:$I$31,M2083,4),IF(AND(J2083&gt;2.2,J2083&lt;=3.3),INDEX(价格表!$B$4:$I$31,M2083,5),IF(AND(J2083&gt;3.3,J2083&lt;=4),INDEX(价格表!$B$4:$I$31,M2083,6),IF(AND(J2083&gt;4,J2083&lt;=5.5),INDEX(价格表!$B$4:$I$31,M2083,7),IF(J2083&gt;5.5,2.6+INDEX(价格表!$B$4:$I$31,M2083,8)*L2083)))))))</f>
        <v>2.15</v>
      </c>
    </row>
    <row r="2084" spans="1:14">
      <c r="A2084" s="20">
        <v>4310939832980</v>
      </c>
      <c r="B2084" s="18" t="s">
        <v>16</v>
      </c>
      <c r="C2084" s="21">
        <v>20201213</v>
      </c>
      <c r="D2084" s="21">
        <v>610538201209</v>
      </c>
      <c r="E2084" s="21" t="s">
        <v>16</v>
      </c>
      <c r="F2084" s="21">
        <v>20201223</v>
      </c>
      <c r="G2084" s="21" t="s">
        <v>17</v>
      </c>
      <c r="H2084" s="21" t="s">
        <v>73</v>
      </c>
      <c r="I2084" s="21" t="s">
        <v>74</v>
      </c>
      <c r="J2084" s="21">
        <v>1.44</v>
      </c>
      <c r="K2084" s="21" t="s">
        <v>20</v>
      </c>
      <c r="L2084">
        <f t="shared" si="37"/>
        <v>2</v>
      </c>
      <c r="M2084">
        <f>MATCH(H:H,价格表!$B$4:$B$35,0)</f>
        <v>7</v>
      </c>
      <c r="N2084" s="27">
        <f>IF(J2084&lt;=0.3,INDEX(价格表!$B$4:$I$31,M2084,2),IF(AND(J2084&gt;0.3,J2084&lt;=1),INDEX(价格表!$B$4:$I$31,M2084,3),IF(AND(J2084&gt;1,J2084&lt;=2.2),INDEX(价格表!$B$4:$I$31,M2084,4),IF(AND(J2084&gt;2.2,J2084&lt;=3.3),INDEX(价格表!$B$4:$I$31,M2084,5),IF(AND(J2084&gt;3.3,J2084&lt;=4),INDEX(价格表!$B$4:$I$31,M2084,6),IF(AND(J2084&gt;4,J2084&lt;=5.5),INDEX(价格表!$B$4:$I$31,M2084,7),IF(J2084&gt;5.5,2.6+INDEX(价格表!$B$4:$I$31,M2084,8)*L2084)))))))</f>
        <v>2.15</v>
      </c>
    </row>
    <row r="2085" spans="1:14">
      <c r="A2085" s="20">
        <v>4310939832981</v>
      </c>
      <c r="B2085" s="18" t="s">
        <v>16</v>
      </c>
      <c r="C2085" s="21">
        <v>20201213</v>
      </c>
      <c r="D2085" s="21">
        <v>610538201209</v>
      </c>
      <c r="E2085" s="21" t="s">
        <v>16</v>
      </c>
      <c r="F2085" s="21">
        <v>20201223</v>
      </c>
      <c r="G2085" s="21" t="s">
        <v>17</v>
      </c>
      <c r="H2085" s="21" t="s">
        <v>50</v>
      </c>
      <c r="I2085" s="21" t="s">
        <v>62</v>
      </c>
      <c r="J2085" s="21">
        <v>1.44</v>
      </c>
      <c r="K2085" s="21" t="s">
        <v>20</v>
      </c>
      <c r="L2085">
        <f t="shared" si="37"/>
        <v>2</v>
      </c>
      <c r="M2085">
        <f>MATCH(H:H,价格表!$B$4:$B$35,0)</f>
        <v>4</v>
      </c>
      <c r="N2085" s="27">
        <f>IF(J2085&lt;=0.3,INDEX(价格表!$B$4:$I$31,M2085,2),IF(AND(J2085&gt;0.3,J2085&lt;=1),INDEX(价格表!$B$4:$I$31,M2085,3),IF(AND(J2085&gt;1,J2085&lt;=2.2),INDEX(价格表!$B$4:$I$31,M2085,4),IF(AND(J2085&gt;2.2,J2085&lt;=3.3),INDEX(价格表!$B$4:$I$31,M2085,5),IF(AND(J2085&gt;3.3,J2085&lt;=4),INDEX(价格表!$B$4:$I$31,M2085,6),IF(AND(J2085&gt;4,J2085&lt;=5.5),INDEX(价格表!$B$4:$I$31,M2085,7),IF(J2085&gt;5.5,2.6+INDEX(价格表!$B$4:$I$31,M2085,8)*L2085)))))))</f>
        <v>2.15</v>
      </c>
    </row>
    <row r="2086" spans="1:14">
      <c r="A2086" s="20">
        <v>4310939832982</v>
      </c>
      <c r="B2086" s="18" t="s">
        <v>16</v>
      </c>
      <c r="C2086" s="21">
        <v>20201213</v>
      </c>
      <c r="D2086" s="21">
        <v>610538201209</v>
      </c>
      <c r="E2086" s="21" t="s">
        <v>16</v>
      </c>
      <c r="F2086" s="21">
        <v>20201223</v>
      </c>
      <c r="G2086" s="21" t="s">
        <v>17</v>
      </c>
      <c r="H2086" s="21" t="s">
        <v>30</v>
      </c>
      <c r="I2086" s="21" t="s">
        <v>360</v>
      </c>
      <c r="J2086" s="21">
        <v>1.44</v>
      </c>
      <c r="K2086" s="21" t="s">
        <v>20</v>
      </c>
      <c r="L2086">
        <f t="shared" si="37"/>
        <v>2</v>
      </c>
      <c r="M2086">
        <f>MATCH(H:H,价格表!$B$4:$B$35,0)</f>
        <v>16</v>
      </c>
      <c r="N2086" s="27">
        <f>IF(J2086&lt;=0.3,INDEX(价格表!$B$4:$I$31,M2086,2),IF(AND(J2086&gt;0.3,J2086&lt;=1),INDEX(价格表!$B$4:$I$31,M2086,3),IF(AND(J2086&gt;1,J2086&lt;=2.2),INDEX(价格表!$B$4:$I$31,M2086,4),IF(AND(J2086&gt;2.2,J2086&lt;=3.3),INDEX(价格表!$B$4:$I$31,M2086,5),IF(AND(J2086&gt;3.3,J2086&lt;=4),INDEX(价格表!$B$4:$I$31,M2086,6),IF(AND(J2086&gt;4,J2086&lt;=5.5),INDEX(价格表!$B$4:$I$31,M2086,7),IF(J2086&gt;5.5,2.6+INDEX(价格表!$B$4:$I$31,M2086,8)*L2086)))))))</f>
        <v>2.15</v>
      </c>
    </row>
    <row r="2087" spans="1:14">
      <c r="A2087" s="20">
        <v>4310939853742</v>
      </c>
      <c r="B2087" s="18" t="s">
        <v>16</v>
      </c>
      <c r="C2087" s="21">
        <v>20201213</v>
      </c>
      <c r="D2087" s="21">
        <v>610538201209</v>
      </c>
      <c r="E2087" s="21" t="s">
        <v>16</v>
      </c>
      <c r="F2087" s="21">
        <v>20201223</v>
      </c>
      <c r="G2087" s="21" t="s">
        <v>17</v>
      </c>
      <c r="H2087" s="21" t="s">
        <v>27</v>
      </c>
      <c r="I2087" s="21" t="s">
        <v>348</v>
      </c>
      <c r="J2087" s="21">
        <v>1.44</v>
      </c>
      <c r="K2087" s="21" t="s">
        <v>20</v>
      </c>
      <c r="L2087">
        <f t="shared" si="37"/>
        <v>2</v>
      </c>
      <c r="M2087">
        <f>MATCH(H:H,价格表!$B$4:$B$35,0)</f>
        <v>3</v>
      </c>
      <c r="N2087" s="27">
        <f>IF(J2087&lt;=0.3,INDEX(价格表!$B$4:$I$31,M2087,2),IF(AND(J2087&gt;0.3,J2087&lt;=1),INDEX(价格表!$B$4:$I$31,M2087,3),IF(AND(J2087&gt;1,J2087&lt;=2.2),INDEX(价格表!$B$4:$I$31,M2087,4),IF(AND(J2087&gt;2.2,J2087&lt;=3.3),INDEX(价格表!$B$4:$I$31,M2087,5),IF(AND(J2087&gt;3.3,J2087&lt;=4),INDEX(价格表!$B$4:$I$31,M2087,6),IF(AND(J2087&gt;4,J2087&lt;=5.5),INDEX(价格表!$B$4:$I$31,M2087,7),IF(J2087&gt;5.5,2.6+INDEX(价格表!$B$4:$I$31,M2087,8)*L2087)))))))</f>
        <v>2.15</v>
      </c>
    </row>
    <row r="2088" spans="1:14">
      <c r="A2088" s="20">
        <v>4310939853743</v>
      </c>
      <c r="B2088" s="18" t="s">
        <v>16</v>
      </c>
      <c r="C2088" s="21">
        <v>20201213</v>
      </c>
      <c r="D2088" s="21">
        <v>610538201209</v>
      </c>
      <c r="E2088" s="21" t="s">
        <v>16</v>
      </c>
      <c r="F2088" s="21">
        <v>20201223</v>
      </c>
      <c r="G2088" s="21" t="s">
        <v>17</v>
      </c>
      <c r="H2088" s="21" t="s">
        <v>66</v>
      </c>
      <c r="I2088" s="21" t="s">
        <v>67</v>
      </c>
      <c r="J2088" s="21">
        <v>1.45</v>
      </c>
      <c r="K2088" s="21" t="s">
        <v>20</v>
      </c>
      <c r="L2088">
        <f t="shared" si="37"/>
        <v>2</v>
      </c>
      <c r="M2088">
        <f>MATCH(H:H,价格表!$B$4:$B$35,0)</f>
        <v>17</v>
      </c>
      <c r="N2088" s="27">
        <f>IF(J2088&lt;=0.3,INDEX(价格表!$B$4:$I$31,M2088,2),IF(AND(J2088&gt;0.3,J2088&lt;=1),INDEX(价格表!$B$4:$I$31,M2088,3),IF(AND(J2088&gt;1,J2088&lt;=2.2),INDEX(价格表!$B$4:$I$31,M2088,4),IF(AND(J2088&gt;2.2,J2088&lt;=3.3),INDEX(价格表!$B$4:$I$31,M2088,5),IF(AND(J2088&gt;3.3,J2088&lt;=4),INDEX(价格表!$B$4:$I$31,M2088,6),IF(AND(J2088&gt;4,J2088&lt;=5.5),INDEX(价格表!$B$4:$I$31,M2088,7),IF(J2088&gt;5.5,2.6+INDEX(价格表!$B$4:$I$31,M2088,8)*L2088)))))))</f>
        <v>2.15</v>
      </c>
    </row>
    <row r="2089" spans="1:14">
      <c r="A2089" s="20">
        <v>4310939853744</v>
      </c>
      <c r="B2089" s="18" t="s">
        <v>16</v>
      </c>
      <c r="C2089" s="21">
        <v>20201213</v>
      </c>
      <c r="D2089" s="21">
        <v>610538201209</v>
      </c>
      <c r="E2089" s="21" t="s">
        <v>16</v>
      </c>
      <c r="F2089" s="21">
        <v>20201223</v>
      </c>
      <c r="G2089" s="21" t="s">
        <v>17</v>
      </c>
      <c r="H2089" s="21" t="s">
        <v>21</v>
      </c>
      <c r="I2089" s="21" t="s">
        <v>22</v>
      </c>
      <c r="J2089" s="21">
        <v>1.45</v>
      </c>
      <c r="K2089" s="21" t="s">
        <v>20</v>
      </c>
      <c r="L2089">
        <f t="shared" si="37"/>
        <v>2</v>
      </c>
      <c r="M2089">
        <f>MATCH(H:H,价格表!$B$4:$B$35,0)</f>
        <v>20</v>
      </c>
      <c r="N2089" s="27">
        <f>IF(J2089&lt;=0.3,INDEX(价格表!$B$4:$I$31,M2089,2),IF(AND(J2089&gt;0.3,J2089&lt;=1),INDEX(价格表!$B$4:$I$31,M2089,3),IF(AND(J2089&gt;1,J2089&lt;=2.2),INDEX(价格表!$B$4:$I$31,M2089,4),IF(AND(J2089&gt;2.2,J2089&lt;=3.3),INDEX(价格表!$B$4:$I$31,M2089,5),IF(AND(J2089&gt;3.3,J2089&lt;=4),INDEX(价格表!$B$4:$I$31,M2089,6),IF(AND(J2089&gt;4,J2089&lt;=5.5),INDEX(价格表!$B$4:$I$31,M2089,7),IF(J2089&gt;5.5,2.6+INDEX(价格表!$B$4:$I$31,M2089,8)*L2089)))))))</f>
        <v>2.15</v>
      </c>
    </row>
    <row r="2090" spans="1:14">
      <c r="A2090" s="20">
        <v>4310939853745</v>
      </c>
      <c r="B2090" s="18" t="s">
        <v>16</v>
      </c>
      <c r="C2090" s="21">
        <v>20201213</v>
      </c>
      <c r="D2090" s="21">
        <v>610538201209</v>
      </c>
      <c r="E2090" s="21" t="s">
        <v>16</v>
      </c>
      <c r="F2090" s="21">
        <v>20201223</v>
      </c>
      <c r="G2090" s="21" t="s">
        <v>17</v>
      </c>
      <c r="H2090" s="21" t="s">
        <v>66</v>
      </c>
      <c r="I2090" s="21" t="s">
        <v>230</v>
      </c>
      <c r="J2090" s="21">
        <v>1.44</v>
      </c>
      <c r="K2090" s="21" t="s">
        <v>20</v>
      </c>
      <c r="L2090">
        <f t="shared" si="37"/>
        <v>2</v>
      </c>
      <c r="M2090">
        <f>MATCH(H:H,价格表!$B$4:$B$35,0)</f>
        <v>17</v>
      </c>
      <c r="N2090" s="27">
        <f>IF(J2090&lt;=0.3,INDEX(价格表!$B$4:$I$31,M2090,2),IF(AND(J2090&gt;0.3,J2090&lt;=1),INDEX(价格表!$B$4:$I$31,M2090,3),IF(AND(J2090&gt;1,J2090&lt;=2.2),INDEX(价格表!$B$4:$I$31,M2090,4),IF(AND(J2090&gt;2.2,J2090&lt;=3.3),INDEX(价格表!$B$4:$I$31,M2090,5),IF(AND(J2090&gt;3.3,J2090&lt;=4),INDEX(价格表!$B$4:$I$31,M2090,6),IF(AND(J2090&gt;4,J2090&lt;=5.5),INDEX(价格表!$B$4:$I$31,M2090,7),IF(J2090&gt;5.5,2.6+INDEX(价格表!$B$4:$I$31,M2090,8)*L2090)))))))</f>
        <v>2.15</v>
      </c>
    </row>
    <row r="2091" spans="1:14">
      <c r="A2091" s="20">
        <v>4310939853746</v>
      </c>
      <c r="B2091" s="18" t="s">
        <v>16</v>
      </c>
      <c r="C2091" s="21">
        <v>20201213</v>
      </c>
      <c r="D2091" s="21">
        <v>610538201209</v>
      </c>
      <c r="E2091" s="21" t="s">
        <v>16</v>
      </c>
      <c r="F2091" s="21">
        <v>20201223</v>
      </c>
      <c r="G2091" s="21" t="s">
        <v>17</v>
      </c>
      <c r="H2091" s="21" t="s">
        <v>27</v>
      </c>
      <c r="I2091" s="21" t="s">
        <v>49</v>
      </c>
      <c r="J2091" s="21">
        <v>1.44</v>
      </c>
      <c r="K2091" s="21" t="s">
        <v>20</v>
      </c>
      <c r="L2091">
        <f t="shared" si="37"/>
        <v>2</v>
      </c>
      <c r="M2091">
        <f>MATCH(H:H,价格表!$B$4:$B$35,0)</f>
        <v>3</v>
      </c>
      <c r="N2091" s="27">
        <f>IF(J2091&lt;=0.3,INDEX(价格表!$B$4:$I$31,M2091,2),IF(AND(J2091&gt;0.3,J2091&lt;=1),INDEX(价格表!$B$4:$I$31,M2091,3),IF(AND(J2091&gt;1,J2091&lt;=2.2),INDEX(价格表!$B$4:$I$31,M2091,4),IF(AND(J2091&gt;2.2,J2091&lt;=3.3),INDEX(价格表!$B$4:$I$31,M2091,5),IF(AND(J2091&gt;3.3,J2091&lt;=4),INDEX(价格表!$B$4:$I$31,M2091,6),IF(AND(J2091&gt;4,J2091&lt;=5.5),INDEX(价格表!$B$4:$I$31,M2091,7),IF(J2091&gt;5.5,2.6+INDEX(价格表!$B$4:$I$31,M2091,8)*L2091)))))))</f>
        <v>2.15</v>
      </c>
    </row>
    <row r="2092" spans="1:14">
      <c r="A2092" s="20">
        <v>4310939853747</v>
      </c>
      <c r="B2092" s="18" t="s">
        <v>16</v>
      </c>
      <c r="C2092" s="21">
        <v>20201213</v>
      </c>
      <c r="D2092" s="21">
        <v>610538201209</v>
      </c>
      <c r="E2092" s="21" t="s">
        <v>16</v>
      </c>
      <c r="F2092" s="21">
        <v>20201223</v>
      </c>
      <c r="G2092" s="21" t="s">
        <v>17</v>
      </c>
      <c r="H2092" s="21" t="s">
        <v>39</v>
      </c>
      <c r="I2092" s="21" t="s">
        <v>361</v>
      </c>
      <c r="J2092" s="21">
        <v>1.44</v>
      </c>
      <c r="K2092" s="21" t="s">
        <v>20</v>
      </c>
      <c r="L2092">
        <f t="shared" si="37"/>
        <v>2</v>
      </c>
      <c r="M2092">
        <f>MATCH(H:H,价格表!$B$4:$B$35,0)</f>
        <v>23</v>
      </c>
      <c r="N2092" s="27">
        <f>IF(J2092&lt;=0.3,INDEX(价格表!$B$4:$I$31,M2092,2),IF(AND(J2092&gt;0.3,J2092&lt;=1),INDEX(价格表!$B$4:$I$31,M2092,3),IF(AND(J2092&gt;1,J2092&lt;=2.2),INDEX(价格表!$B$4:$I$31,M2092,4),IF(AND(J2092&gt;2.2,J2092&lt;=3.3),INDEX(价格表!$B$4:$I$31,M2092,5),IF(AND(J2092&gt;3.3,J2092&lt;=4),INDEX(价格表!$B$4:$I$31,M2092,6),IF(AND(J2092&gt;4,J2092&lt;=5.5),INDEX(价格表!$B$4:$I$31,M2092,7),IF(J2092&gt;5.5,2.6+INDEX(价格表!$B$4:$I$31,M2092,8)*L2092)))))))</f>
        <v>2.15</v>
      </c>
    </row>
    <row r="2093" spans="1:14">
      <c r="A2093" s="20">
        <v>4310939853748</v>
      </c>
      <c r="B2093" s="18" t="s">
        <v>16</v>
      </c>
      <c r="C2093" s="21">
        <v>20201213</v>
      </c>
      <c r="D2093" s="21">
        <v>610538201209</v>
      </c>
      <c r="E2093" s="21" t="s">
        <v>16</v>
      </c>
      <c r="F2093" s="21">
        <v>20201223</v>
      </c>
      <c r="G2093" s="21" t="s">
        <v>17</v>
      </c>
      <c r="H2093" s="21" t="s">
        <v>30</v>
      </c>
      <c r="I2093" s="21" t="s">
        <v>335</v>
      </c>
      <c r="J2093" s="21">
        <v>1.44</v>
      </c>
      <c r="K2093" s="21" t="s">
        <v>20</v>
      </c>
      <c r="L2093">
        <f t="shared" si="37"/>
        <v>2</v>
      </c>
      <c r="M2093">
        <f>MATCH(H:H,价格表!$B$4:$B$35,0)</f>
        <v>16</v>
      </c>
      <c r="N2093" s="27">
        <f>IF(J2093&lt;=0.3,INDEX(价格表!$B$4:$I$31,M2093,2),IF(AND(J2093&gt;0.3,J2093&lt;=1),INDEX(价格表!$B$4:$I$31,M2093,3),IF(AND(J2093&gt;1,J2093&lt;=2.2),INDEX(价格表!$B$4:$I$31,M2093,4),IF(AND(J2093&gt;2.2,J2093&lt;=3.3),INDEX(价格表!$B$4:$I$31,M2093,5),IF(AND(J2093&gt;3.3,J2093&lt;=4),INDEX(价格表!$B$4:$I$31,M2093,6),IF(AND(J2093&gt;4,J2093&lt;=5.5),INDEX(价格表!$B$4:$I$31,M2093,7),IF(J2093&gt;5.5,2.6+INDEX(价格表!$B$4:$I$31,M2093,8)*L2093)))))))</f>
        <v>2.15</v>
      </c>
    </row>
    <row r="2094" spans="1:14">
      <c r="A2094" s="20">
        <v>4310939853749</v>
      </c>
      <c r="B2094" s="18" t="s">
        <v>16</v>
      </c>
      <c r="C2094" s="21">
        <v>20201213</v>
      </c>
      <c r="D2094" s="21">
        <v>610538201209</v>
      </c>
      <c r="E2094" s="21" t="s">
        <v>16</v>
      </c>
      <c r="F2094" s="21">
        <v>20201223</v>
      </c>
      <c r="G2094" s="21" t="s">
        <v>17</v>
      </c>
      <c r="H2094" s="21" t="s">
        <v>75</v>
      </c>
      <c r="I2094" s="21" t="s">
        <v>114</v>
      </c>
      <c r="J2094" s="21">
        <v>1.44</v>
      </c>
      <c r="K2094" s="21" t="s">
        <v>20</v>
      </c>
      <c r="L2094">
        <f t="shared" si="37"/>
        <v>2</v>
      </c>
      <c r="M2094">
        <f>MATCH(H:H,价格表!$B$4:$B$35,0)</f>
        <v>24</v>
      </c>
      <c r="N2094" s="27">
        <f>IF(J2094&lt;=0.3,INDEX(价格表!$B$4:$I$31,M2094,2),IF(AND(J2094&gt;0.3,J2094&lt;=1),INDEX(价格表!$B$4:$I$31,M2094,3),IF(AND(J2094&gt;1,J2094&lt;=2.2),INDEX(价格表!$B$4:$I$31,M2094,4),IF(AND(J2094&gt;2.2,J2094&lt;=3.3),INDEX(价格表!$B$4:$I$31,M2094,5),IF(AND(J2094&gt;3.3,J2094&lt;=4),INDEX(价格表!$B$4:$I$31,M2094,6),IF(AND(J2094&gt;4,J2094&lt;=5.5),INDEX(价格表!$B$4:$I$31,M2094,7),IF(J2094&gt;5.5,2.6+INDEX(价格表!$B$4:$I$31,M2094,8)*L2094)))))))</f>
        <v>2.15</v>
      </c>
    </row>
    <row r="2095" spans="1:14">
      <c r="A2095" s="20">
        <v>4310939853751</v>
      </c>
      <c r="B2095" s="18" t="s">
        <v>16</v>
      </c>
      <c r="C2095" s="21">
        <v>20201213</v>
      </c>
      <c r="D2095" s="21">
        <v>610538201209</v>
      </c>
      <c r="E2095" s="21" t="s">
        <v>16</v>
      </c>
      <c r="F2095" s="21">
        <v>20201223</v>
      </c>
      <c r="G2095" s="21" t="s">
        <v>17</v>
      </c>
      <c r="H2095" s="21" t="s">
        <v>21</v>
      </c>
      <c r="I2095" s="21" t="s">
        <v>109</v>
      </c>
      <c r="J2095" s="21">
        <v>1.48</v>
      </c>
      <c r="K2095" s="21" t="s">
        <v>20</v>
      </c>
      <c r="L2095">
        <f t="shared" si="37"/>
        <v>2</v>
      </c>
      <c r="M2095">
        <f>MATCH(H:H,价格表!$B$4:$B$35,0)</f>
        <v>20</v>
      </c>
      <c r="N2095" s="27">
        <f>IF(J2095&lt;=0.3,INDEX(价格表!$B$4:$I$31,M2095,2),IF(AND(J2095&gt;0.3,J2095&lt;=1),INDEX(价格表!$B$4:$I$31,M2095,3),IF(AND(J2095&gt;1,J2095&lt;=2.2),INDEX(价格表!$B$4:$I$31,M2095,4),IF(AND(J2095&gt;2.2,J2095&lt;=3.3),INDEX(价格表!$B$4:$I$31,M2095,5),IF(AND(J2095&gt;3.3,J2095&lt;=4),INDEX(价格表!$B$4:$I$31,M2095,6),IF(AND(J2095&gt;4,J2095&lt;=5.5),INDEX(价格表!$B$4:$I$31,M2095,7),IF(J2095&gt;5.5,2.6+INDEX(价格表!$B$4:$I$31,M2095,8)*L2095)))))))</f>
        <v>2.15</v>
      </c>
    </row>
    <row r="2096" spans="1:14">
      <c r="A2096" s="20">
        <v>4310939854370</v>
      </c>
      <c r="B2096" s="18" t="s">
        <v>16</v>
      </c>
      <c r="C2096" s="21">
        <v>20201213</v>
      </c>
      <c r="D2096" s="21">
        <v>610538201209</v>
      </c>
      <c r="E2096" s="21" t="s">
        <v>16</v>
      </c>
      <c r="F2096" s="21">
        <v>20201223</v>
      </c>
      <c r="G2096" s="21" t="s">
        <v>17</v>
      </c>
      <c r="H2096" s="21" t="s">
        <v>88</v>
      </c>
      <c r="I2096" s="21" t="s">
        <v>101</v>
      </c>
      <c r="J2096" s="21">
        <v>1.46</v>
      </c>
      <c r="K2096" s="21" t="s">
        <v>20</v>
      </c>
      <c r="L2096">
        <f t="shared" si="37"/>
        <v>2</v>
      </c>
      <c r="M2096">
        <f>MATCH(H:H,价格表!$B$4:$B$35,0)</f>
        <v>19</v>
      </c>
      <c r="N2096" s="27">
        <f>IF(J2096&lt;=0.3,INDEX(价格表!$B$4:$I$31,M2096,2),IF(AND(J2096&gt;0.3,J2096&lt;=1),INDEX(价格表!$B$4:$I$31,M2096,3),IF(AND(J2096&gt;1,J2096&lt;=2.2),INDEX(价格表!$B$4:$I$31,M2096,4),IF(AND(J2096&gt;2.2,J2096&lt;=3.3),INDEX(价格表!$B$4:$I$31,M2096,5),IF(AND(J2096&gt;3.3,J2096&lt;=4),INDEX(价格表!$B$4:$I$31,M2096,6),IF(AND(J2096&gt;4,J2096&lt;=5.5),INDEX(价格表!$B$4:$I$31,M2096,7),IF(J2096&gt;5.5,2.6+INDEX(价格表!$B$4:$I$31,M2096,8)*L2096)))))))</f>
        <v>2.15</v>
      </c>
    </row>
    <row r="2097" spans="1:14">
      <c r="A2097" s="20">
        <v>4310939854862</v>
      </c>
      <c r="B2097" s="18" t="s">
        <v>16</v>
      </c>
      <c r="C2097" s="21">
        <v>20201213</v>
      </c>
      <c r="D2097" s="21">
        <v>610538201209</v>
      </c>
      <c r="E2097" s="21" t="s">
        <v>16</v>
      </c>
      <c r="F2097" s="21">
        <v>20201223</v>
      </c>
      <c r="G2097" s="21" t="s">
        <v>17</v>
      </c>
      <c r="H2097" s="21" t="s">
        <v>35</v>
      </c>
      <c r="I2097" s="21" t="s">
        <v>362</v>
      </c>
      <c r="J2097" s="21">
        <v>1.64</v>
      </c>
      <c r="K2097" s="21" t="s">
        <v>20</v>
      </c>
      <c r="L2097">
        <f t="shared" si="37"/>
        <v>2</v>
      </c>
      <c r="M2097">
        <f>MATCH(H:H,价格表!$B$4:$B$35,0)</f>
        <v>22</v>
      </c>
      <c r="N2097" s="27">
        <f>IF(J2097&lt;=0.3,INDEX(价格表!$B$4:$I$31,M2097,2),IF(AND(J2097&gt;0.3,J2097&lt;=1),INDEX(价格表!$B$4:$I$31,M2097,3),IF(AND(J2097&gt;1,J2097&lt;=2.2),INDEX(价格表!$B$4:$I$31,M2097,4),IF(AND(J2097&gt;2.2,J2097&lt;=3.3),INDEX(价格表!$B$4:$I$31,M2097,5),IF(AND(J2097&gt;3.3,J2097&lt;=4),INDEX(价格表!$B$4:$I$31,M2097,6),IF(AND(J2097&gt;4,J2097&lt;=5.5),INDEX(价格表!$B$4:$I$31,M2097,7),IF(J2097&gt;5.5,2.6+INDEX(价格表!$B$4:$I$31,M2097,8)*L2097)))))))</f>
        <v>2.15</v>
      </c>
    </row>
    <row r="2098" spans="1:14">
      <c r="A2098" s="20">
        <v>4310939854863</v>
      </c>
      <c r="B2098" s="18" t="s">
        <v>16</v>
      </c>
      <c r="C2098" s="21">
        <v>20201213</v>
      </c>
      <c r="D2098" s="21">
        <v>610538201209</v>
      </c>
      <c r="E2098" s="21" t="s">
        <v>16</v>
      </c>
      <c r="F2098" s="21">
        <v>20201223</v>
      </c>
      <c r="G2098" s="21" t="s">
        <v>17</v>
      </c>
      <c r="H2098" s="21" t="s">
        <v>39</v>
      </c>
      <c r="I2098" s="21" t="s">
        <v>40</v>
      </c>
      <c r="J2098" s="21">
        <v>1.5</v>
      </c>
      <c r="K2098" s="21" t="s">
        <v>20</v>
      </c>
      <c r="L2098">
        <f t="shared" si="37"/>
        <v>2</v>
      </c>
      <c r="M2098">
        <f>MATCH(H:H,价格表!$B$4:$B$35,0)</f>
        <v>23</v>
      </c>
      <c r="N2098" s="27">
        <f>IF(J2098&lt;=0.3,INDEX(价格表!$B$4:$I$31,M2098,2),IF(AND(J2098&gt;0.3,J2098&lt;=1),INDEX(价格表!$B$4:$I$31,M2098,3),IF(AND(J2098&gt;1,J2098&lt;=2.2),INDEX(价格表!$B$4:$I$31,M2098,4),IF(AND(J2098&gt;2.2,J2098&lt;=3.3),INDEX(价格表!$B$4:$I$31,M2098,5),IF(AND(J2098&gt;3.3,J2098&lt;=4),INDEX(价格表!$B$4:$I$31,M2098,6),IF(AND(J2098&gt;4,J2098&lt;=5.5),INDEX(价格表!$B$4:$I$31,M2098,7),IF(J2098&gt;5.5,2.6+INDEX(价格表!$B$4:$I$31,M2098,8)*L2098)))))))</f>
        <v>2.15</v>
      </c>
    </row>
    <row r="2099" spans="1:14">
      <c r="A2099" s="20">
        <v>4310939854864</v>
      </c>
      <c r="B2099" s="18" t="s">
        <v>16</v>
      </c>
      <c r="C2099" s="21">
        <v>20201213</v>
      </c>
      <c r="D2099" s="21">
        <v>610538201209</v>
      </c>
      <c r="E2099" s="21" t="s">
        <v>16</v>
      </c>
      <c r="F2099" s="21">
        <v>20201223</v>
      </c>
      <c r="G2099" s="21" t="s">
        <v>17</v>
      </c>
      <c r="H2099" s="21" t="s">
        <v>43</v>
      </c>
      <c r="I2099" s="21" t="s">
        <v>108</v>
      </c>
      <c r="J2099" s="21">
        <v>1.46</v>
      </c>
      <c r="K2099" s="21" t="s">
        <v>20</v>
      </c>
      <c r="L2099">
        <f t="shared" si="37"/>
        <v>2</v>
      </c>
      <c r="M2099">
        <f>MATCH(H:H,价格表!$B$4:$B$35,0)</f>
        <v>10</v>
      </c>
      <c r="N2099" s="27">
        <f>IF(J2099&lt;=0.3,INDEX(价格表!$B$4:$I$31,M2099,2),IF(AND(J2099&gt;0.3,J2099&lt;=1),INDEX(价格表!$B$4:$I$31,M2099,3),IF(AND(J2099&gt;1,J2099&lt;=2.2),INDEX(价格表!$B$4:$I$31,M2099,4),IF(AND(J2099&gt;2.2,J2099&lt;=3.3),INDEX(价格表!$B$4:$I$31,M2099,5),IF(AND(J2099&gt;3.3,J2099&lt;=4),INDEX(价格表!$B$4:$I$31,M2099,6),IF(AND(J2099&gt;4,J2099&lt;=5.5),INDEX(价格表!$B$4:$I$31,M2099,7),IF(J2099&gt;5.5,2.6+INDEX(价格表!$B$4:$I$31,M2099,8)*L2099)))))))</f>
        <v>2.15</v>
      </c>
    </row>
    <row r="2100" spans="1:14">
      <c r="A2100" s="20">
        <v>4310939854865</v>
      </c>
      <c r="B2100" s="18" t="s">
        <v>16</v>
      </c>
      <c r="C2100" s="21">
        <v>20201213</v>
      </c>
      <c r="D2100" s="21">
        <v>610538201209</v>
      </c>
      <c r="E2100" s="21" t="s">
        <v>16</v>
      </c>
      <c r="F2100" s="21">
        <v>20201223</v>
      </c>
      <c r="G2100" s="21" t="s">
        <v>17</v>
      </c>
      <c r="H2100" s="21" t="s">
        <v>21</v>
      </c>
      <c r="I2100" s="21" t="s">
        <v>228</v>
      </c>
      <c r="J2100" s="21">
        <v>1.44</v>
      </c>
      <c r="K2100" s="21" t="s">
        <v>20</v>
      </c>
      <c r="L2100">
        <f t="shared" si="37"/>
        <v>2</v>
      </c>
      <c r="M2100">
        <f>MATCH(H:H,价格表!$B$4:$B$35,0)</f>
        <v>20</v>
      </c>
      <c r="N2100" s="27">
        <f>IF(J2100&lt;=0.3,INDEX(价格表!$B$4:$I$31,M2100,2),IF(AND(J2100&gt;0.3,J2100&lt;=1),INDEX(价格表!$B$4:$I$31,M2100,3),IF(AND(J2100&gt;1,J2100&lt;=2.2),INDEX(价格表!$B$4:$I$31,M2100,4),IF(AND(J2100&gt;2.2,J2100&lt;=3.3),INDEX(价格表!$B$4:$I$31,M2100,5),IF(AND(J2100&gt;3.3,J2100&lt;=4),INDEX(价格表!$B$4:$I$31,M2100,6),IF(AND(J2100&gt;4,J2100&lt;=5.5),INDEX(价格表!$B$4:$I$31,M2100,7),IF(J2100&gt;5.5,2.6+INDEX(价格表!$B$4:$I$31,M2100,8)*L2100)))))))</f>
        <v>2.15</v>
      </c>
    </row>
    <row r="2101" spans="1:14">
      <c r="A2101" s="20">
        <v>4310939854866</v>
      </c>
      <c r="B2101" s="18" t="s">
        <v>16</v>
      </c>
      <c r="C2101" s="21">
        <v>20201213</v>
      </c>
      <c r="D2101" s="21">
        <v>610538201209</v>
      </c>
      <c r="E2101" s="21" t="s">
        <v>16</v>
      </c>
      <c r="F2101" s="21">
        <v>20201223</v>
      </c>
      <c r="G2101" s="21" t="s">
        <v>17</v>
      </c>
      <c r="H2101" s="21" t="s">
        <v>27</v>
      </c>
      <c r="I2101" s="21" t="s">
        <v>210</v>
      </c>
      <c r="J2101" s="21">
        <v>1.44</v>
      </c>
      <c r="K2101" s="21" t="s">
        <v>20</v>
      </c>
      <c r="L2101">
        <f t="shared" si="37"/>
        <v>2</v>
      </c>
      <c r="M2101">
        <f>MATCH(H:H,价格表!$B$4:$B$35,0)</f>
        <v>3</v>
      </c>
      <c r="N2101" s="27">
        <f>IF(J2101&lt;=0.3,INDEX(价格表!$B$4:$I$31,M2101,2),IF(AND(J2101&gt;0.3,J2101&lt;=1),INDEX(价格表!$B$4:$I$31,M2101,3),IF(AND(J2101&gt;1,J2101&lt;=2.2),INDEX(价格表!$B$4:$I$31,M2101,4),IF(AND(J2101&gt;2.2,J2101&lt;=3.3),INDEX(价格表!$B$4:$I$31,M2101,5),IF(AND(J2101&gt;3.3,J2101&lt;=4),INDEX(价格表!$B$4:$I$31,M2101,6),IF(AND(J2101&gt;4,J2101&lt;=5.5),INDEX(价格表!$B$4:$I$31,M2101,7),IF(J2101&gt;5.5,2.6+INDEX(价格表!$B$4:$I$31,M2101,8)*L2101)))))))</f>
        <v>2.15</v>
      </c>
    </row>
    <row r="2102" spans="1:14">
      <c r="A2102" s="20">
        <v>4310939854867</v>
      </c>
      <c r="B2102" s="18" t="s">
        <v>16</v>
      </c>
      <c r="C2102" s="21">
        <v>20201213</v>
      </c>
      <c r="D2102" s="21">
        <v>610538201209</v>
      </c>
      <c r="E2102" s="21" t="s">
        <v>16</v>
      </c>
      <c r="F2102" s="21">
        <v>20201223</v>
      </c>
      <c r="G2102" s="21" t="s">
        <v>17</v>
      </c>
      <c r="H2102" s="21" t="s">
        <v>23</v>
      </c>
      <c r="I2102" s="21" t="s">
        <v>258</v>
      </c>
      <c r="J2102" s="21">
        <v>1.48</v>
      </c>
      <c r="K2102" s="21" t="s">
        <v>20</v>
      </c>
      <c r="L2102">
        <f t="shared" si="37"/>
        <v>2</v>
      </c>
      <c r="M2102">
        <f>MATCH(H:H,价格表!$B$4:$B$35,0)</f>
        <v>15</v>
      </c>
      <c r="N2102" s="27">
        <f>IF(J2102&lt;=0.3,INDEX(价格表!$B$4:$I$31,M2102,2),IF(AND(J2102&gt;0.3,J2102&lt;=1),INDEX(价格表!$B$4:$I$31,M2102,3),IF(AND(J2102&gt;1,J2102&lt;=2.2),INDEX(价格表!$B$4:$I$31,M2102,4),IF(AND(J2102&gt;2.2,J2102&lt;=3.3),INDEX(价格表!$B$4:$I$31,M2102,5),IF(AND(J2102&gt;3.3,J2102&lt;=4),INDEX(价格表!$B$4:$I$31,M2102,6),IF(AND(J2102&gt;4,J2102&lt;=5.5),INDEX(价格表!$B$4:$I$31,M2102,7),IF(J2102&gt;5.5,2.6+INDEX(价格表!$B$4:$I$31,M2102,8)*L2102)))))))</f>
        <v>2.15</v>
      </c>
    </row>
    <row r="2103" spans="1:14">
      <c r="A2103" s="20">
        <v>4310939854868</v>
      </c>
      <c r="B2103" s="18" t="s">
        <v>16</v>
      </c>
      <c r="C2103" s="21">
        <v>20201213</v>
      </c>
      <c r="D2103" s="21">
        <v>610538201209</v>
      </c>
      <c r="E2103" s="21" t="s">
        <v>16</v>
      </c>
      <c r="F2103" s="21">
        <v>20201223</v>
      </c>
      <c r="G2103" s="21" t="s">
        <v>17</v>
      </c>
      <c r="H2103" s="21" t="s">
        <v>66</v>
      </c>
      <c r="I2103" s="21" t="s">
        <v>67</v>
      </c>
      <c r="J2103" s="21">
        <v>1.44</v>
      </c>
      <c r="K2103" s="21" t="s">
        <v>20</v>
      </c>
      <c r="L2103">
        <f t="shared" si="37"/>
        <v>2</v>
      </c>
      <c r="M2103">
        <f>MATCH(H:H,价格表!$B$4:$B$35,0)</f>
        <v>17</v>
      </c>
      <c r="N2103" s="27">
        <f>IF(J2103&lt;=0.3,INDEX(价格表!$B$4:$I$31,M2103,2),IF(AND(J2103&gt;0.3,J2103&lt;=1),INDEX(价格表!$B$4:$I$31,M2103,3),IF(AND(J2103&gt;1,J2103&lt;=2.2),INDEX(价格表!$B$4:$I$31,M2103,4),IF(AND(J2103&gt;2.2,J2103&lt;=3.3),INDEX(价格表!$B$4:$I$31,M2103,5),IF(AND(J2103&gt;3.3,J2103&lt;=4),INDEX(价格表!$B$4:$I$31,M2103,6),IF(AND(J2103&gt;4,J2103&lt;=5.5),INDEX(价格表!$B$4:$I$31,M2103,7),IF(J2103&gt;5.5,2.6+INDEX(价格表!$B$4:$I$31,M2103,8)*L2103)))))))</f>
        <v>2.15</v>
      </c>
    </row>
    <row r="2104" spans="1:14">
      <c r="A2104" s="20">
        <v>4310939854869</v>
      </c>
      <c r="B2104" s="18" t="s">
        <v>16</v>
      </c>
      <c r="C2104" s="21">
        <v>20201213</v>
      </c>
      <c r="D2104" s="21">
        <v>610538201209</v>
      </c>
      <c r="E2104" s="21" t="s">
        <v>16</v>
      </c>
      <c r="F2104" s="21">
        <v>20201223</v>
      </c>
      <c r="G2104" s="21" t="s">
        <v>17</v>
      </c>
      <c r="H2104" s="21" t="s">
        <v>35</v>
      </c>
      <c r="I2104" s="21" t="s">
        <v>102</v>
      </c>
      <c r="J2104" s="21">
        <v>1.44</v>
      </c>
      <c r="K2104" s="21" t="s">
        <v>20</v>
      </c>
      <c r="L2104">
        <f t="shared" si="37"/>
        <v>2</v>
      </c>
      <c r="M2104">
        <f>MATCH(H:H,价格表!$B$4:$B$35,0)</f>
        <v>22</v>
      </c>
      <c r="N2104" s="27">
        <f>IF(J2104&lt;=0.3,INDEX(价格表!$B$4:$I$31,M2104,2),IF(AND(J2104&gt;0.3,J2104&lt;=1),INDEX(价格表!$B$4:$I$31,M2104,3),IF(AND(J2104&gt;1,J2104&lt;=2.2),INDEX(价格表!$B$4:$I$31,M2104,4),IF(AND(J2104&gt;2.2,J2104&lt;=3.3),INDEX(价格表!$B$4:$I$31,M2104,5),IF(AND(J2104&gt;3.3,J2104&lt;=4),INDEX(价格表!$B$4:$I$31,M2104,6),IF(AND(J2104&gt;4,J2104&lt;=5.5),INDEX(价格表!$B$4:$I$31,M2104,7),IF(J2104&gt;5.5,2.6+INDEX(价格表!$B$4:$I$31,M2104,8)*L2104)))))))</f>
        <v>2.15</v>
      </c>
    </row>
    <row r="2105" spans="1:14">
      <c r="A2105" s="20">
        <v>4310939887070</v>
      </c>
      <c r="B2105" s="18" t="s">
        <v>16</v>
      </c>
      <c r="C2105" s="21">
        <v>20201213</v>
      </c>
      <c r="D2105" s="21">
        <v>610538201209</v>
      </c>
      <c r="E2105" s="21" t="s">
        <v>16</v>
      </c>
      <c r="F2105" s="21">
        <v>20201223</v>
      </c>
      <c r="G2105" s="21" t="s">
        <v>17</v>
      </c>
      <c r="H2105" s="21" t="s">
        <v>23</v>
      </c>
      <c r="I2105" s="21" t="s">
        <v>115</v>
      </c>
      <c r="J2105" s="21">
        <v>1.42</v>
      </c>
      <c r="K2105" s="21" t="s">
        <v>20</v>
      </c>
      <c r="L2105">
        <f t="shared" si="37"/>
        <v>2</v>
      </c>
      <c r="M2105">
        <f>MATCH(H:H,价格表!$B$4:$B$35,0)</f>
        <v>15</v>
      </c>
      <c r="N2105" s="27">
        <f>IF(J2105&lt;=0.3,INDEX(价格表!$B$4:$I$31,M2105,2),IF(AND(J2105&gt;0.3,J2105&lt;=1),INDEX(价格表!$B$4:$I$31,M2105,3),IF(AND(J2105&gt;1,J2105&lt;=2.2),INDEX(价格表!$B$4:$I$31,M2105,4),IF(AND(J2105&gt;2.2,J2105&lt;=3.3),INDEX(价格表!$B$4:$I$31,M2105,5),IF(AND(J2105&gt;3.3,J2105&lt;=4),INDEX(价格表!$B$4:$I$31,M2105,6),IF(AND(J2105&gt;4,J2105&lt;=5.5),INDEX(价格表!$B$4:$I$31,M2105,7),IF(J2105&gt;5.5,2.6+INDEX(价格表!$B$4:$I$31,M2105,8)*L2105)))))))</f>
        <v>2.15</v>
      </c>
    </row>
    <row r="2106" spans="1:14">
      <c r="A2106" s="20">
        <v>4310939890096</v>
      </c>
      <c r="B2106" s="18" t="s">
        <v>16</v>
      </c>
      <c r="C2106" s="21">
        <v>20201213</v>
      </c>
      <c r="D2106" s="21">
        <v>610538201209</v>
      </c>
      <c r="E2106" s="21" t="s">
        <v>16</v>
      </c>
      <c r="F2106" s="21">
        <v>20201223</v>
      </c>
      <c r="G2106" s="21" t="s">
        <v>17</v>
      </c>
      <c r="H2106" s="21" t="s">
        <v>27</v>
      </c>
      <c r="I2106" s="21" t="s">
        <v>210</v>
      </c>
      <c r="J2106" s="21">
        <v>1.42</v>
      </c>
      <c r="K2106" s="21" t="s">
        <v>20</v>
      </c>
      <c r="L2106">
        <f t="shared" si="37"/>
        <v>2</v>
      </c>
      <c r="M2106">
        <f>MATCH(H:H,价格表!$B$4:$B$35,0)</f>
        <v>3</v>
      </c>
      <c r="N2106" s="27">
        <f>IF(J2106&lt;=0.3,INDEX(价格表!$B$4:$I$31,M2106,2),IF(AND(J2106&gt;0.3,J2106&lt;=1),INDEX(价格表!$B$4:$I$31,M2106,3),IF(AND(J2106&gt;1,J2106&lt;=2.2),INDEX(价格表!$B$4:$I$31,M2106,4),IF(AND(J2106&gt;2.2,J2106&lt;=3.3),INDEX(价格表!$B$4:$I$31,M2106,5),IF(AND(J2106&gt;3.3,J2106&lt;=4),INDEX(价格表!$B$4:$I$31,M2106,6),IF(AND(J2106&gt;4,J2106&lt;=5.5),INDEX(价格表!$B$4:$I$31,M2106,7),IF(J2106&gt;5.5,2.6+INDEX(价格表!$B$4:$I$31,M2106,8)*L2106)))))))</f>
        <v>2.15</v>
      </c>
    </row>
    <row r="2107" spans="1:14">
      <c r="A2107" s="20">
        <v>4310939907118</v>
      </c>
      <c r="B2107" s="18" t="s">
        <v>16</v>
      </c>
      <c r="C2107" s="21">
        <v>20201213</v>
      </c>
      <c r="D2107" s="21">
        <v>610538201209</v>
      </c>
      <c r="E2107" s="21" t="s">
        <v>16</v>
      </c>
      <c r="F2107" s="21">
        <v>20201223</v>
      </c>
      <c r="G2107" s="21" t="s">
        <v>17</v>
      </c>
      <c r="H2107" s="21" t="s">
        <v>54</v>
      </c>
      <c r="I2107" s="21" t="s">
        <v>78</v>
      </c>
      <c r="J2107" s="21">
        <v>1.42</v>
      </c>
      <c r="K2107" s="21" t="s">
        <v>20</v>
      </c>
      <c r="L2107">
        <f t="shared" si="37"/>
        <v>2</v>
      </c>
      <c r="M2107">
        <f>MATCH(H:H,价格表!$B$4:$B$35,0)</f>
        <v>14</v>
      </c>
      <c r="N2107" s="27">
        <f>IF(J2107&lt;=0.3,INDEX(价格表!$B$4:$I$31,M2107,2),IF(AND(J2107&gt;0.3,J2107&lt;=1),INDEX(价格表!$B$4:$I$31,M2107,3),IF(AND(J2107&gt;1,J2107&lt;=2.2),INDEX(价格表!$B$4:$I$31,M2107,4),IF(AND(J2107&gt;2.2,J2107&lt;=3.3),INDEX(价格表!$B$4:$I$31,M2107,5),IF(AND(J2107&gt;3.3,J2107&lt;=4),INDEX(价格表!$B$4:$I$31,M2107,6),IF(AND(J2107&gt;4,J2107&lt;=5.5),INDEX(价格表!$B$4:$I$31,M2107,7),IF(J2107&gt;5.5,2.6+INDEX(价格表!$B$4:$I$31,M2107,8)*L2107)))))))</f>
        <v>2.15</v>
      </c>
    </row>
    <row r="2108" spans="1:14">
      <c r="A2108" s="20">
        <v>4310939907119</v>
      </c>
      <c r="B2108" s="18" t="s">
        <v>16</v>
      </c>
      <c r="C2108" s="21">
        <v>20201213</v>
      </c>
      <c r="D2108" s="21">
        <v>610538201209</v>
      </c>
      <c r="E2108" s="21" t="s">
        <v>16</v>
      </c>
      <c r="F2108" s="21">
        <v>20201223</v>
      </c>
      <c r="G2108" s="21" t="s">
        <v>17</v>
      </c>
      <c r="H2108" s="21" t="s">
        <v>18</v>
      </c>
      <c r="I2108" s="21" t="s">
        <v>61</v>
      </c>
      <c r="J2108" s="21">
        <v>1.46</v>
      </c>
      <c r="K2108" s="21" t="s">
        <v>20</v>
      </c>
      <c r="L2108">
        <f t="shared" si="37"/>
        <v>2</v>
      </c>
      <c r="M2108">
        <f>MATCH(H:H,价格表!$B$4:$B$35,0)</f>
        <v>1</v>
      </c>
      <c r="N2108" s="27">
        <f>IF(J2108&lt;=0.3,INDEX(价格表!$B$4:$I$31,M2108,2),IF(AND(J2108&gt;0.3,J2108&lt;=1),INDEX(价格表!$B$4:$I$31,M2108,3),IF(AND(J2108&gt;1,J2108&lt;=2.2),INDEX(价格表!$B$4:$I$31,M2108,4),IF(AND(J2108&gt;2.2,J2108&lt;=3.3),INDEX(价格表!$B$4:$I$31,M2108,5),IF(AND(J2108&gt;3.3,J2108&lt;=4),INDEX(价格表!$B$4:$I$31,M2108,6),IF(AND(J2108&gt;4,J2108&lt;=5.5),INDEX(价格表!$B$4:$I$31,M2108,7),IF(J2108&gt;5.5,2.6+INDEX(价格表!$B$4:$I$31,M2108,8)*L2108)))))))</f>
        <v>2.15</v>
      </c>
    </row>
    <row r="2109" spans="1:14">
      <c r="A2109" s="20">
        <v>4310939907120</v>
      </c>
      <c r="B2109" s="18" t="s">
        <v>16</v>
      </c>
      <c r="C2109" s="21">
        <v>20201213</v>
      </c>
      <c r="D2109" s="21">
        <v>610538201209</v>
      </c>
      <c r="E2109" s="21" t="s">
        <v>16</v>
      </c>
      <c r="F2109" s="21">
        <v>20201223</v>
      </c>
      <c r="G2109" s="21" t="s">
        <v>17</v>
      </c>
      <c r="H2109" s="21" t="s">
        <v>63</v>
      </c>
      <c r="I2109" s="21" t="s">
        <v>289</v>
      </c>
      <c r="J2109" s="21">
        <v>1.63</v>
      </c>
      <c r="K2109" s="21" t="s">
        <v>20</v>
      </c>
      <c r="L2109">
        <f t="shared" si="37"/>
        <v>2</v>
      </c>
      <c r="M2109">
        <f>MATCH(H:H,价格表!$B$4:$B$35,0)</f>
        <v>21</v>
      </c>
      <c r="N2109" s="27">
        <f>IF(J2109&lt;=0.3,INDEX(价格表!$B$4:$I$31,M2109,2),IF(AND(J2109&gt;0.3,J2109&lt;=1),INDEX(价格表!$B$4:$I$31,M2109,3),IF(AND(J2109&gt;1,J2109&lt;=2.2),INDEX(价格表!$B$4:$I$31,M2109,4),IF(AND(J2109&gt;2.2,J2109&lt;=3.3),INDEX(价格表!$B$4:$I$31,M2109,5),IF(AND(J2109&gt;3.3,J2109&lt;=4),INDEX(价格表!$B$4:$I$31,M2109,6),IF(AND(J2109&gt;4,J2109&lt;=5.5),INDEX(价格表!$B$4:$I$31,M2109,7),IF(J2109&gt;5.5,2.6+INDEX(价格表!$B$4:$I$31,M2109,8)*L2109)))))))</f>
        <v>2.15</v>
      </c>
    </row>
    <row r="2110" spans="1:14">
      <c r="A2110" s="20">
        <v>4310939907121</v>
      </c>
      <c r="B2110" s="18" t="s">
        <v>16</v>
      </c>
      <c r="C2110" s="21">
        <v>20201213</v>
      </c>
      <c r="D2110" s="21">
        <v>610538201209</v>
      </c>
      <c r="E2110" s="21" t="s">
        <v>16</v>
      </c>
      <c r="F2110" s="21">
        <v>20201223</v>
      </c>
      <c r="G2110" s="21" t="s">
        <v>17</v>
      </c>
      <c r="H2110" s="21" t="s">
        <v>27</v>
      </c>
      <c r="I2110" s="21" t="s">
        <v>28</v>
      </c>
      <c r="J2110" s="21">
        <v>1.42</v>
      </c>
      <c r="K2110" s="21" t="s">
        <v>20</v>
      </c>
      <c r="L2110">
        <f t="shared" si="37"/>
        <v>2</v>
      </c>
      <c r="M2110">
        <f>MATCH(H:H,价格表!$B$4:$B$35,0)</f>
        <v>3</v>
      </c>
      <c r="N2110" s="27">
        <f>IF(J2110&lt;=0.3,INDEX(价格表!$B$4:$I$31,M2110,2),IF(AND(J2110&gt;0.3,J2110&lt;=1),INDEX(价格表!$B$4:$I$31,M2110,3),IF(AND(J2110&gt;1,J2110&lt;=2.2),INDEX(价格表!$B$4:$I$31,M2110,4),IF(AND(J2110&gt;2.2,J2110&lt;=3.3),INDEX(价格表!$B$4:$I$31,M2110,5),IF(AND(J2110&gt;3.3,J2110&lt;=4),INDEX(价格表!$B$4:$I$31,M2110,6),IF(AND(J2110&gt;4,J2110&lt;=5.5),INDEX(价格表!$B$4:$I$31,M2110,7),IF(J2110&gt;5.5,2.6+INDEX(价格表!$B$4:$I$31,M2110,8)*L2110)))))))</f>
        <v>2.15</v>
      </c>
    </row>
    <row r="2111" spans="1:14">
      <c r="A2111" s="20">
        <v>4310939917221</v>
      </c>
      <c r="B2111" s="18" t="s">
        <v>16</v>
      </c>
      <c r="C2111" s="21">
        <v>20201213</v>
      </c>
      <c r="D2111" s="21">
        <v>610538201209</v>
      </c>
      <c r="E2111" s="21" t="s">
        <v>16</v>
      </c>
      <c r="F2111" s="21">
        <v>20201223</v>
      </c>
      <c r="G2111" s="21" t="s">
        <v>17</v>
      </c>
      <c r="H2111" s="21" t="s">
        <v>21</v>
      </c>
      <c r="I2111" s="21" t="s">
        <v>236</v>
      </c>
      <c r="J2111" s="21">
        <v>1.46</v>
      </c>
      <c r="K2111" s="21" t="s">
        <v>20</v>
      </c>
      <c r="L2111">
        <f t="shared" si="37"/>
        <v>2</v>
      </c>
      <c r="M2111">
        <f>MATCH(H:H,价格表!$B$4:$B$35,0)</f>
        <v>20</v>
      </c>
      <c r="N2111" s="27">
        <f>IF(J2111&lt;=0.3,INDEX(价格表!$B$4:$I$31,M2111,2),IF(AND(J2111&gt;0.3,J2111&lt;=1),INDEX(价格表!$B$4:$I$31,M2111,3),IF(AND(J2111&gt;1,J2111&lt;=2.2),INDEX(价格表!$B$4:$I$31,M2111,4),IF(AND(J2111&gt;2.2,J2111&lt;=3.3),INDEX(价格表!$B$4:$I$31,M2111,5),IF(AND(J2111&gt;3.3,J2111&lt;=4),INDEX(价格表!$B$4:$I$31,M2111,6),IF(AND(J2111&gt;4,J2111&lt;=5.5),INDEX(价格表!$B$4:$I$31,M2111,7),IF(J2111&gt;5.5,2.6+INDEX(价格表!$B$4:$I$31,M2111,8)*L2111)))))))</f>
        <v>2.15</v>
      </c>
    </row>
    <row r="2112" spans="1:14">
      <c r="A2112" s="20">
        <v>4310939917222</v>
      </c>
      <c r="B2112" s="18" t="s">
        <v>16</v>
      </c>
      <c r="C2112" s="21">
        <v>20201213</v>
      </c>
      <c r="D2112" s="21">
        <v>610538201209</v>
      </c>
      <c r="E2112" s="21" t="s">
        <v>16</v>
      </c>
      <c r="F2112" s="21">
        <v>20201223</v>
      </c>
      <c r="G2112" s="21" t="s">
        <v>17</v>
      </c>
      <c r="H2112" s="21" t="s">
        <v>43</v>
      </c>
      <c r="I2112" s="21" t="s">
        <v>79</v>
      </c>
      <c r="J2112" s="21">
        <v>1.44</v>
      </c>
      <c r="K2112" s="21" t="s">
        <v>20</v>
      </c>
      <c r="L2112">
        <f t="shared" si="37"/>
        <v>2</v>
      </c>
      <c r="M2112">
        <f>MATCH(H:H,价格表!$B$4:$B$35,0)</f>
        <v>10</v>
      </c>
      <c r="N2112" s="27">
        <f>IF(J2112&lt;=0.3,INDEX(价格表!$B$4:$I$31,M2112,2),IF(AND(J2112&gt;0.3,J2112&lt;=1),INDEX(价格表!$B$4:$I$31,M2112,3),IF(AND(J2112&gt;1,J2112&lt;=2.2),INDEX(价格表!$B$4:$I$31,M2112,4),IF(AND(J2112&gt;2.2,J2112&lt;=3.3),INDEX(价格表!$B$4:$I$31,M2112,5),IF(AND(J2112&gt;3.3,J2112&lt;=4),INDEX(价格表!$B$4:$I$31,M2112,6),IF(AND(J2112&gt;4,J2112&lt;=5.5),INDEX(价格表!$B$4:$I$31,M2112,7),IF(J2112&gt;5.5,2.6+INDEX(价格表!$B$4:$I$31,M2112,8)*L2112)))))))</f>
        <v>2.15</v>
      </c>
    </row>
    <row r="2113" spans="1:14">
      <c r="A2113" s="20">
        <v>4310939917224</v>
      </c>
      <c r="B2113" s="18" t="s">
        <v>16</v>
      </c>
      <c r="C2113" s="21">
        <v>20201213</v>
      </c>
      <c r="D2113" s="21">
        <v>610538201209</v>
      </c>
      <c r="E2113" s="21" t="s">
        <v>16</v>
      </c>
      <c r="F2113" s="21">
        <v>20201223</v>
      </c>
      <c r="G2113" s="21" t="s">
        <v>17</v>
      </c>
      <c r="H2113" s="21" t="s">
        <v>73</v>
      </c>
      <c r="I2113" s="21" t="s">
        <v>93</v>
      </c>
      <c r="J2113" s="21">
        <v>1.7</v>
      </c>
      <c r="K2113" s="21" t="s">
        <v>20</v>
      </c>
      <c r="L2113">
        <f t="shared" si="37"/>
        <v>2</v>
      </c>
      <c r="M2113">
        <f>MATCH(H:H,价格表!$B$4:$B$35,0)</f>
        <v>7</v>
      </c>
      <c r="N2113" s="27">
        <f>IF(J2113&lt;=0.3,INDEX(价格表!$B$4:$I$31,M2113,2),IF(AND(J2113&gt;0.3,J2113&lt;=1),INDEX(价格表!$B$4:$I$31,M2113,3),IF(AND(J2113&gt;1,J2113&lt;=2.2),INDEX(价格表!$B$4:$I$31,M2113,4),IF(AND(J2113&gt;2.2,J2113&lt;=3.3),INDEX(价格表!$B$4:$I$31,M2113,5),IF(AND(J2113&gt;3.3,J2113&lt;=4),INDEX(价格表!$B$4:$I$31,M2113,6),IF(AND(J2113&gt;4,J2113&lt;=5.5),INDEX(价格表!$B$4:$I$31,M2113,7),IF(J2113&gt;5.5,2.6+INDEX(价格表!$B$4:$I$31,M2113,8)*L2113)))))))</f>
        <v>2.15</v>
      </c>
    </row>
    <row r="2114" spans="1:14">
      <c r="A2114" s="20">
        <v>4310939917225</v>
      </c>
      <c r="B2114" s="18" t="s">
        <v>16</v>
      </c>
      <c r="C2114" s="21">
        <v>20201213</v>
      </c>
      <c r="D2114" s="21">
        <v>610538201209</v>
      </c>
      <c r="E2114" s="21" t="s">
        <v>16</v>
      </c>
      <c r="F2114" s="21">
        <v>20201223</v>
      </c>
      <c r="G2114" s="21" t="s">
        <v>17</v>
      </c>
      <c r="H2114" s="21" t="s">
        <v>73</v>
      </c>
      <c r="I2114" s="21" t="s">
        <v>180</v>
      </c>
      <c r="J2114" s="21">
        <v>1.5</v>
      </c>
      <c r="K2114" s="21" t="s">
        <v>20</v>
      </c>
      <c r="L2114">
        <f t="shared" si="37"/>
        <v>2</v>
      </c>
      <c r="M2114">
        <f>MATCH(H:H,价格表!$B$4:$B$35,0)</f>
        <v>7</v>
      </c>
      <c r="N2114" s="27">
        <f>IF(J2114&lt;=0.3,INDEX(价格表!$B$4:$I$31,M2114,2),IF(AND(J2114&gt;0.3,J2114&lt;=1),INDEX(价格表!$B$4:$I$31,M2114,3),IF(AND(J2114&gt;1,J2114&lt;=2.2),INDEX(价格表!$B$4:$I$31,M2114,4),IF(AND(J2114&gt;2.2,J2114&lt;=3.3),INDEX(价格表!$B$4:$I$31,M2114,5),IF(AND(J2114&gt;3.3,J2114&lt;=4),INDEX(价格表!$B$4:$I$31,M2114,6),IF(AND(J2114&gt;4,J2114&lt;=5.5),INDEX(价格表!$B$4:$I$31,M2114,7),IF(J2114&gt;5.5,2.6+INDEX(价格表!$B$4:$I$31,M2114,8)*L2114)))))))</f>
        <v>2.15</v>
      </c>
    </row>
    <row r="2115" spans="1:14">
      <c r="A2115" s="20">
        <v>4310939917226</v>
      </c>
      <c r="B2115" s="18" t="s">
        <v>16</v>
      </c>
      <c r="C2115" s="21">
        <v>20201213</v>
      </c>
      <c r="D2115" s="21">
        <v>610538201209</v>
      </c>
      <c r="E2115" s="21" t="s">
        <v>16</v>
      </c>
      <c r="F2115" s="21">
        <v>20201223</v>
      </c>
      <c r="G2115" s="21" t="s">
        <v>17</v>
      </c>
      <c r="H2115" s="21" t="s">
        <v>50</v>
      </c>
      <c r="I2115" s="21" t="s">
        <v>166</v>
      </c>
      <c r="J2115" s="21">
        <v>1.44</v>
      </c>
      <c r="K2115" s="21" t="s">
        <v>20</v>
      </c>
      <c r="L2115">
        <f t="shared" si="37"/>
        <v>2</v>
      </c>
      <c r="M2115">
        <f>MATCH(H:H,价格表!$B$4:$B$35,0)</f>
        <v>4</v>
      </c>
      <c r="N2115" s="27">
        <f>IF(J2115&lt;=0.3,INDEX(价格表!$B$4:$I$31,M2115,2),IF(AND(J2115&gt;0.3,J2115&lt;=1),INDEX(价格表!$B$4:$I$31,M2115,3),IF(AND(J2115&gt;1,J2115&lt;=2.2),INDEX(价格表!$B$4:$I$31,M2115,4),IF(AND(J2115&gt;2.2,J2115&lt;=3.3),INDEX(价格表!$B$4:$I$31,M2115,5),IF(AND(J2115&gt;3.3,J2115&lt;=4),INDEX(价格表!$B$4:$I$31,M2115,6),IF(AND(J2115&gt;4,J2115&lt;=5.5),INDEX(价格表!$B$4:$I$31,M2115,7),IF(J2115&gt;5.5,2.6+INDEX(价格表!$B$4:$I$31,M2115,8)*L2115)))))))</f>
        <v>2.15</v>
      </c>
    </row>
    <row r="2116" spans="1:14">
      <c r="A2116" s="20">
        <v>4310939917227</v>
      </c>
      <c r="B2116" s="18" t="s">
        <v>16</v>
      </c>
      <c r="C2116" s="21">
        <v>20201213</v>
      </c>
      <c r="D2116" s="21">
        <v>610538201209</v>
      </c>
      <c r="E2116" s="21" t="s">
        <v>16</v>
      </c>
      <c r="F2116" s="21">
        <v>20201223</v>
      </c>
      <c r="G2116" s="21" t="s">
        <v>17</v>
      </c>
      <c r="H2116" s="21" t="s">
        <v>45</v>
      </c>
      <c r="I2116" s="21" t="s">
        <v>172</v>
      </c>
      <c r="J2116" s="21">
        <v>1.44</v>
      </c>
      <c r="K2116" s="21" t="s">
        <v>20</v>
      </c>
      <c r="L2116">
        <f t="shared" ref="L2116:L2179" si="38">ROUNDUP(J2116,0)</f>
        <v>2</v>
      </c>
      <c r="M2116">
        <f>MATCH(H:H,价格表!$B$4:$B$35,0)</f>
        <v>9</v>
      </c>
      <c r="N2116" s="27">
        <f>IF(J2116&lt;=0.3,INDEX(价格表!$B$4:$I$31,M2116,2),IF(AND(J2116&gt;0.3,J2116&lt;=1),INDEX(价格表!$B$4:$I$31,M2116,3),IF(AND(J2116&gt;1,J2116&lt;=2.2),INDEX(价格表!$B$4:$I$31,M2116,4),IF(AND(J2116&gt;2.2,J2116&lt;=3.3),INDEX(价格表!$B$4:$I$31,M2116,5),IF(AND(J2116&gt;3.3,J2116&lt;=4),INDEX(价格表!$B$4:$I$31,M2116,6),IF(AND(J2116&gt;4,J2116&lt;=5.5),INDEX(价格表!$B$4:$I$31,M2116,7),IF(J2116&gt;5.5,2.6+INDEX(价格表!$B$4:$I$31,M2116,8)*L2116)))))))</f>
        <v>2.15</v>
      </c>
    </row>
    <row r="2117" spans="1:14">
      <c r="A2117" s="20">
        <v>4310939917228</v>
      </c>
      <c r="B2117" s="18" t="s">
        <v>16</v>
      </c>
      <c r="C2117" s="21">
        <v>20201213</v>
      </c>
      <c r="D2117" s="21">
        <v>610538201209</v>
      </c>
      <c r="E2117" s="21" t="s">
        <v>16</v>
      </c>
      <c r="F2117" s="21">
        <v>20201223</v>
      </c>
      <c r="G2117" s="21" t="s">
        <v>17</v>
      </c>
      <c r="H2117" s="21" t="s">
        <v>50</v>
      </c>
      <c r="I2117" s="21" t="s">
        <v>166</v>
      </c>
      <c r="J2117" s="21">
        <v>1.48</v>
      </c>
      <c r="K2117" s="21" t="s">
        <v>20</v>
      </c>
      <c r="L2117">
        <f t="shared" si="38"/>
        <v>2</v>
      </c>
      <c r="M2117">
        <f>MATCH(H:H,价格表!$B$4:$B$35,0)</f>
        <v>4</v>
      </c>
      <c r="N2117" s="27">
        <f>IF(J2117&lt;=0.3,INDEX(价格表!$B$4:$I$31,M2117,2),IF(AND(J2117&gt;0.3,J2117&lt;=1),INDEX(价格表!$B$4:$I$31,M2117,3),IF(AND(J2117&gt;1,J2117&lt;=2.2),INDEX(价格表!$B$4:$I$31,M2117,4),IF(AND(J2117&gt;2.2,J2117&lt;=3.3),INDEX(价格表!$B$4:$I$31,M2117,5),IF(AND(J2117&gt;3.3,J2117&lt;=4),INDEX(价格表!$B$4:$I$31,M2117,6),IF(AND(J2117&gt;4,J2117&lt;=5.5),INDEX(价格表!$B$4:$I$31,M2117,7),IF(J2117&gt;5.5,2.6+INDEX(价格表!$B$4:$I$31,M2117,8)*L2117)))))))</f>
        <v>2.15</v>
      </c>
    </row>
    <row r="2118" spans="1:14">
      <c r="A2118" s="20">
        <v>4310939917229</v>
      </c>
      <c r="B2118" s="18" t="s">
        <v>16</v>
      </c>
      <c r="C2118" s="21">
        <v>20201213</v>
      </c>
      <c r="D2118" s="21">
        <v>610538201209</v>
      </c>
      <c r="E2118" s="21" t="s">
        <v>16</v>
      </c>
      <c r="F2118" s="21">
        <v>20201223</v>
      </c>
      <c r="G2118" s="21" t="s">
        <v>17</v>
      </c>
      <c r="H2118" s="21" t="s">
        <v>45</v>
      </c>
      <c r="I2118" s="21" t="s">
        <v>277</v>
      </c>
      <c r="J2118" s="21">
        <v>1.45</v>
      </c>
      <c r="K2118" s="21" t="s">
        <v>20</v>
      </c>
      <c r="L2118">
        <f t="shared" si="38"/>
        <v>2</v>
      </c>
      <c r="M2118">
        <f>MATCH(H:H,价格表!$B$4:$B$35,0)</f>
        <v>9</v>
      </c>
      <c r="N2118" s="27">
        <f>IF(J2118&lt;=0.3,INDEX(价格表!$B$4:$I$31,M2118,2),IF(AND(J2118&gt;0.3,J2118&lt;=1),INDEX(价格表!$B$4:$I$31,M2118,3),IF(AND(J2118&gt;1,J2118&lt;=2.2),INDEX(价格表!$B$4:$I$31,M2118,4),IF(AND(J2118&gt;2.2,J2118&lt;=3.3),INDEX(价格表!$B$4:$I$31,M2118,5),IF(AND(J2118&gt;3.3,J2118&lt;=4),INDEX(价格表!$B$4:$I$31,M2118,6),IF(AND(J2118&gt;4,J2118&lt;=5.5),INDEX(价格表!$B$4:$I$31,M2118,7),IF(J2118&gt;5.5,2.6+INDEX(价格表!$B$4:$I$31,M2118,8)*L2118)))))))</f>
        <v>2.15</v>
      </c>
    </row>
    <row r="2119" spans="1:14">
      <c r="A2119" s="20">
        <v>4310939917230</v>
      </c>
      <c r="B2119" s="18" t="s">
        <v>16</v>
      </c>
      <c r="C2119" s="21">
        <v>20201213</v>
      </c>
      <c r="D2119" s="21">
        <v>610538201209</v>
      </c>
      <c r="E2119" s="21" t="s">
        <v>16</v>
      </c>
      <c r="F2119" s="21">
        <v>20201223</v>
      </c>
      <c r="G2119" s="21" t="s">
        <v>17</v>
      </c>
      <c r="H2119" s="21" t="s">
        <v>50</v>
      </c>
      <c r="I2119" s="21" t="s">
        <v>62</v>
      </c>
      <c r="J2119" s="21">
        <v>1.51</v>
      </c>
      <c r="K2119" s="21" t="s">
        <v>20</v>
      </c>
      <c r="L2119">
        <f t="shared" si="38"/>
        <v>2</v>
      </c>
      <c r="M2119">
        <f>MATCH(H:H,价格表!$B$4:$B$35,0)</f>
        <v>4</v>
      </c>
      <c r="N2119" s="27">
        <f>IF(J2119&lt;=0.3,INDEX(价格表!$B$4:$I$31,M2119,2),IF(AND(J2119&gt;0.3,J2119&lt;=1),INDEX(价格表!$B$4:$I$31,M2119,3),IF(AND(J2119&gt;1,J2119&lt;=2.2),INDEX(价格表!$B$4:$I$31,M2119,4),IF(AND(J2119&gt;2.2,J2119&lt;=3.3),INDEX(价格表!$B$4:$I$31,M2119,5),IF(AND(J2119&gt;3.3,J2119&lt;=4),INDEX(价格表!$B$4:$I$31,M2119,6),IF(AND(J2119&gt;4,J2119&lt;=5.5),INDEX(价格表!$B$4:$I$31,M2119,7),IF(J2119&gt;5.5,2.6+INDEX(价格表!$B$4:$I$31,M2119,8)*L2119)))))))</f>
        <v>2.15</v>
      </c>
    </row>
    <row r="2120" spans="1:14">
      <c r="A2120" s="20">
        <v>4310939924575</v>
      </c>
      <c r="B2120" s="18" t="s">
        <v>16</v>
      </c>
      <c r="C2120" s="21">
        <v>20201213</v>
      </c>
      <c r="D2120" s="21">
        <v>610538201209</v>
      </c>
      <c r="E2120" s="21" t="s">
        <v>16</v>
      </c>
      <c r="F2120" s="21">
        <v>20201223</v>
      </c>
      <c r="G2120" s="21" t="s">
        <v>17</v>
      </c>
      <c r="H2120" s="21" t="s">
        <v>88</v>
      </c>
      <c r="I2120" s="21" t="s">
        <v>232</v>
      </c>
      <c r="J2120" s="21">
        <v>1.42</v>
      </c>
      <c r="K2120" s="21" t="s">
        <v>20</v>
      </c>
      <c r="L2120">
        <f t="shared" si="38"/>
        <v>2</v>
      </c>
      <c r="M2120">
        <f>MATCH(H:H,价格表!$B$4:$B$35,0)</f>
        <v>19</v>
      </c>
      <c r="N2120" s="27">
        <f>IF(J2120&lt;=0.3,INDEX(价格表!$B$4:$I$31,M2120,2),IF(AND(J2120&gt;0.3,J2120&lt;=1),INDEX(价格表!$B$4:$I$31,M2120,3),IF(AND(J2120&gt;1,J2120&lt;=2.2),INDEX(价格表!$B$4:$I$31,M2120,4),IF(AND(J2120&gt;2.2,J2120&lt;=3.3),INDEX(价格表!$B$4:$I$31,M2120,5),IF(AND(J2120&gt;3.3,J2120&lt;=4),INDEX(价格表!$B$4:$I$31,M2120,6),IF(AND(J2120&gt;4,J2120&lt;=5.5),INDEX(价格表!$B$4:$I$31,M2120,7),IF(J2120&gt;5.5,2.6+INDEX(价格表!$B$4:$I$31,M2120,8)*L2120)))))))</f>
        <v>2.15</v>
      </c>
    </row>
    <row r="2121" spans="1:14">
      <c r="A2121" s="20">
        <v>4310939925123</v>
      </c>
      <c r="B2121" s="18" t="s">
        <v>16</v>
      </c>
      <c r="C2121" s="21">
        <v>20201213</v>
      </c>
      <c r="D2121" s="21">
        <v>610538201209</v>
      </c>
      <c r="E2121" s="21" t="s">
        <v>16</v>
      </c>
      <c r="F2121" s="21">
        <v>20201223</v>
      </c>
      <c r="G2121" s="21" t="s">
        <v>17</v>
      </c>
      <c r="H2121" s="21" t="s">
        <v>37</v>
      </c>
      <c r="I2121" s="21" t="s">
        <v>52</v>
      </c>
      <c r="J2121" s="21">
        <v>1.44</v>
      </c>
      <c r="K2121" s="21" t="s">
        <v>20</v>
      </c>
      <c r="L2121">
        <f t="shared" si="38"/>
        <v>2</v>
      </c>
      <c r="M2121">
        <f>MATCH(H:H,价格表!$B$4:$B$35,0)</f>
        <v>12</v>
      </c>
      <c r="N2121" s="27">
        <f>IF(J2121&lt;=0.3,INDEX(价格表!$B$4:$I$31,M2121,2),IF(AND(J2121&gt;0.3,J2121&lt;=1),INDEX(价格表!$B$4:$I$31,M2121,3),IF(AND(J2121&gt;1,J2121&lt;=2.2),INDEX(价格表!$B$4:$I$31,M2121,4),IF(AND(J2121&gt;2.2,J2121&lt;=3.3),INDEX(价格表!$B$4:$I$31,M2121,5),IF(AND(J2121&gt;3.3,J2121&lt;=4),INDEX(价格表!$B$4:$I$31,M2121,6),IF(AND(J2121&gt;4,J2121&lt;=5.5),INDEX(价格表!$B$4:$I$31,M2121,7),IF(J2121&gt;5.5,2.6+INDEX(价格表!$B$4:$I$31,M2121,8)*L2121)))))))</f>
        <v>2.15</v>
      </c>
    </row>
    <row r="2122" spans="1:14">
      <c r="A2122" s="20">
        <v>4310939925124</v>
      </c>
      <c r="B2122" s="18" t="s">
        <v>16</v>
      </c>
      <c r="C2122" s="21">
        <v>20201213</v>
      </c>
      <c r="D2122" s="21">
        <v>610538201209</v>
      </c>
      <c r="E2122" s="21" t="s">
        <v>16</v>
      </c>
      <c r="F2122" s="21">
        <v>20201223</v>
      </c>
      <c r="G2122" s="21" t="s">
        <v>17</v>
      </c>
      <c r="H2122" s="21" t="s">
        <v>73</v>
      </c>
      <c r="I2122" s="21" t="s">
        <v>93</v>
      </c>
      <c r="J2122" s="21">
        <v>1.45</v>
      </c>
      <c r="K2122" s="21" t="s">
        <v>20</v>
      </c>
      <c r="L2122">
        <f t="shared" si="38"/>
        <v>2</v>
      </c>
      <c r="M2122">
        <f>MATCH(H:H,价格表!$B$4:$B$35,0)</f>
        <v>7</v>
      </c>
      <c r="N2122" s="27">
        <f>IF(J2122&lt;=0.3,INDEX(价格表!$B$4:$I$31,M2122,2),IF(AND(J2122&gt;0.3,J2122&lt;=1),INDEX(价格表!$B$4:$I$31,M2122,3),IF(AND(J2122&gt;1,J2122&lt;=2.2),INDEX(价格表!$B$4:$I$31,M2122,4),IF(AND(J2122&gt;2.2,J2122&lt;=3.3),INDEX(价格表!$B$4:$I$31,M2122,5),IF(AND(J2122&gt;3.3,J2122&lt;=4),INDEX(价格表!$B$4:$I$31,M2122,6),IF(AND(J2122&gt;4,J2122&lt;=5.5),INDEX(价格表!$B$4:$I$31,M2122,7),IF(J2122&gt;5.5,2.6+INDEX(价格表!$B$4:$I$31,M2122,8)*L2122)))))))</f>
        <v>2.15</v>
      </c>
    </row>
    <row r="2123" spans="1:14">
      <c r="A2123" s="20">
        <v>4310939925125</v>
      </c>
      <c r="B2123" s="18" t="s">
        <v>16</v>
      </c>
      <c r="C2123" s="21">
        <v>20201213</v>
      </c>
      <c r="D2123" s="21">
        <v>610538201209</v>
      </c>
      <c r="E2123" s="21" t="s">
        <v>16</v>
      </c>
      <c r="F2123" s="21">
        <v>20201223</v>
      </c>
      <c r="G2123" s="21" t="s">
        <v>17</v>
      </c>
      <c r="H2123" s="21" t="s">
        <v>88</v>
      </c>
      <c r="I2123" s="21" t="s">
        <v>110</v>
      </c>
      <c r="J2123" s="21">
        <v>1.44</v>
      </c>
      <c r="K2123" s="21" t="s">
        <v>20</v>
      </c>
      <c r="L2123">
        <f t="shared" si="38"/>
        <v>2</v>
      </c>
      <c r="M2123">
        <f>MATCH(H:H,价格表!$B$4:$B$35,0)</f>
        <v>19</v>
      </c>
      <c r="N2123" s="27">
        <f>IF(J2123&lt;=0.3,INDEX(价格表!$B$4:$I$31,M2123,2),IF(AND(J2123&gt;0.3,J2123&lt;=1),INDEX(价格表!$B$4:$I$31,M2123,3),IF(AND(J2123&gt;1,J2123&lt;=2.2),INDEX(价格表!$B$4:$I$31,M2123,4),IF(AND(J2123&gt;2.2,J2123&lt;=3.3),INDEX(价格表!$B$4:$I$31,M2123,5),IF(AND(J2123&gt;3.3,J2123&lt;=4),INDEX(价格表!$B$4:$I$31,M2123,6),IF(AND(J2123&gt;4,J2123&lt;=5.5),INDEX(价格表!$B$4:$I$31,M2123,7),IF(J2123&gt;5.5,2.6+INDEX(价格表!$B$4:$I$31,M2123,8)*L2123)))))))</f>
        <v>2.15</v>
      </c>
    </row>
    <row r="2124" spans="1:14">
      <c r="A2124" s="20">
        <v>4310939925126</v>
      </c>
      <c r="B2124" s="18" t="s">
        <v>16</v>
      </c>
      <c r="C2124" s="21">
        <v>20201213</v>
      </c>
      <c r="D2124" s="21">
        <v>610538201209</v>
      </c>
      <c r="E2124" s="21" t="s">
        <v>16</v>
      </c>
      <c r="F2124" s="21">
        <v>20201223</v>
      </c>
      <c r="G2124" s="21" t="s">
        <v>17</v>
      </c>
      <c r="H2124" s="21" t="s">
        <v>82</v>
      </c>
      <c r="I2124" s="21" t="s">
        <v>83</v>
      </c>
      <c r="J2124" s="21">
        <v>1.53</v>
      </c>
      <c r="K2124" s="21" t="s">
        <v>20</v>
      </c>
      <c r="L2124">
        <f t="shared" si="38"/>
        <v>2</v>
      </c>
      <c r="M2124">
        <f>MATCH(H:H,价格表!$B$4:$B$35,0)</f>
        <v>2</v>
      </c>
      <c r="N2124" s="27">
        <f>IF(J2124&lt;=0.3,INDEX(价格表!$B$4:$I$31,M2124,2),IF(AND(J2124&gt;0.3,J2124&lt;=1),INDEX(价格表!$B$4:$I$31,M2124,3),IF(AND(J2124&gt;1,J2124&lt;=2.2),INDEX(价格表!$B$4:$I$31,M2124,4),IF(AND(J2124&gt;2.2,J2124&lt;=3.3),INDEX(价格表!$B$4:$I$31,M2124,5),IF(AND(J2124&gt;3.3,J2124&lt;=4),INDEX(价格表!$B$4:$I$31,M2124,6),IF(AND(J2124&gt;4,J2124&lt;=5.5),INDEX(价格表!$B$4:$I$31,M2124,7),IF(J2124&gt;5.5,2.6+INDEX(价格表!$B$4:$I$31,M2124,8)*L2124)))))))</f>
        <v>2.15</v>
      </c>
    </row>
    <row r="2125" spans="1:14">
      <c r="A2125" s="20">
        <v>4310939925127</v>
      </c>
      <c r="B2125" s="18" t="s">
        <v>16</v>
      </c>
      <c r="C2125" s="21">
        <v>20201213</v>
      </c>
      <c r="D2125" s="21">
        <v>610538201209</v>
      </c>
      <c r="E2125" s="21" t="s">
        <v>16</v>
      </c>
      <c r="F2125" s="21">
        <v>20201223</v>
      </c>
      <c r="G2125" s="21" t="s">
        <v>17</v>
      </c>
      <c r="H2125" s="21" t="s">
        <v>50</v>
      </c>
      <c r="I2125" s="21" t="s">
        <v>166</v>
      </c>
      <c r="J2125" s="21">
        <v>1.42</v>
      </c>
      <c r="K2125" s="21" t="s">
        <v>20</v>
      </c>
      <c r="L2125">
        <f t="shared" si="38"/>
        <v>2</v>
      </c>
      <c r="M2125">
        <f>MATCH(H:H,价格表!$B$4:$B$35,0)</f>
        <v>4</v>
      </c>
      <c r="N2125" s="27">
        <f>IF(J2125&lt;=0.3,INDEX(价格表!$B$4:$I$31,M2125,2),IF(AND(J2125&gt;0.3,J2125&lt;=1),INDEX(价格表!$B$4:$I$31,M2125,3),IF(AND(J2125&gt;1,J2125&lt;=2.2),INDEX(价格表!$B$4:$I$31,M2125,4),IF(AND(J2125&gt;2.2,J2125&lt;=3.3),INDEX(价格表!$B$4:$I$31,M2125,5),IF(AND(J2125&gt;3.3,J2125&lt;=4),INDEX(价格表!$B$4:$I$31,M2125,6),IF(AND(J2125&gt;4,J2125&lt;=5.5),INDEX(价格表!$B$4:$I$31,M2125,7),IF(J2125&gt;5.5,2.6+INDEX(价格表!$B$4:$I$31,M2125,8)*L2125)))))))</f>
        <v>2.15</v>
      </c>
    </row>
    <row r="2126" spans="1:14">
      <c r="A2126" s="20">
        <v>4310939925128</v>
      </c>
      <c r="B2126" s="18" t="s">
        <v>16</v>
      </c>
      <c r="C2126" s="21">
        <v>20201213</v>
      </c>
      <c r="D2126" s="21">
        <v>610538201209</v>
      </c>
      <c r="E2126" s="21" t="s">
        <v>16</v>
      </c>
      <c r="F2126" s="21">
        <v>20201223</v>
      </c>
      <c r="G2126" s="21" t="s">
        <v>17</v>
      </c>
      <c r="H2126" s="21" t="s">
        <v>88</v>
      </c>
      <c r="I2126" s="21" t="s">
        <v>101</v>
      </c>
      <c r="J2126" s="21">
        <v>1.42</v>
      </c>
      <c r="K2126" s="21" t="s">
        <v>20</v>
      </c>
      <c r="L2126">
        <f t="shared" si="38"/>
        <v>2</v>
      </c>
      <c r="M2126">
        <f>MATCH(H:H,价格表!$B$4:$B$35,0)</f>
        <v>19</v>
      </c>
      <c r="N2126" s="27">
        <f>IF(J2126&lt;=0.3,INDEX(价格表!$B$4:$I$31,M2126,2),IF(AND(J2126&gt;0.3,J2126&lt;=1),INDEX(价格表!$B$4:$I$31,M2126,3),IF(AND(J2126&gt;1,J2126&lt;=2.2),INDEX(价格表!$B$4:$I$31,M2126,4),IF(AND(J2126&gt;2.2,J2126&lt;=3.3),INDEX(价格表!$B$4:$I$31,M2126,5),IF(AND(J2126&gt;3.3,J2126&lt;=4),INDEX(价格表!$B$4:$I$31,M2126,6),IF(AND(J2126&gt;4,J2126&lt;=5.5),INDEX(价格表!$B$4:$I$31,M2126,7),IF(J2126&gt;5.5,2.6+INDEX(价格表!$B$4:$I$31,M2126,8)*L2126)))))))</f>
        <v>2.15</v>
      </c>
    </row>
    <row r="2127" spans="1:14">
      <c r="A2127" s="20">
        <v>4310939925129</v>
      </c>
      <c r="B2127" s="18" t="s">
        <v>16</v>
      </c>
      <c r="C2127" s="21">
        <v>20201213</v>
      </c>
      <c r="D2127" s="21">
        <v>610538201209</v>
      </c>
      <c r="E2127" s="21" t="s">
        <v>16</v>
      </c>
      <c r="F2127" s="21">
        <v>20201223</v>
      </c>
      <c r="G2127" s="21" t="s">
        <v>17</v>
      </c>
      <c r="H2127" s="21" t="s">
        <v>23</v>
      </c>
      <c r="I2127" s="21" t="s">
        <v>258</v>
      </c>
      <c r="J2127" s="21">
        <v>1.43</v>
      </c>
      <c r="K2127" s="21" t="s">
        <v>20</v>
      </c>
      <c r="L2127">
        <f t="shared" si="38"/>
        <v>2</v>
      </c>
      <c r="M2127">
        <f>MATCH(H:H,价格表!$B$4:$B$35,0)</f>
        <v>15</v>
      </c>
      <c r="N2127" s="27">
        <f>IF(J2127&lt;=0.3,INDEX(价格表!$B$4:$I$31,M2127,2),IF(AND(J2127&gt;0.3,J2127&lt;=1),INDEX(价格表!$B$4:$I$31,M2127,3),IF(AND(J2127&gt;1,J2127&lt;=2.2),INDEX(价格表!$B$4:$I$31,M2127,4),IF(AND(J2127&gt;2.2,J2127&lt;=3.3),INDEX(价格表!$B$4:$I$31,M2127,5),IF(AND(J2127&gt;3.3,J2127&lt;=4),INDEX(价格表!$B$4:$I$31,M2127,6),IF(AND(J2127&gt;4,J2127&lt;=5.5),INDEX(价格表!$B$4:$I$31,M2127,7),IF(J2127&gt;5.5,2.6+INDEX(价格表!$B$4:$I$31,M2127,8)*L2127)))))))</f>
        <v>2.15</v>
      </c>
    </row>
    <row r="2128" spans="1:14">
      <c r="A2128" s="20">
        <v>4310939925130</v>
      </c>
      <c r="B2128" s="18" t="s">
        <v>16</v>
      </c>
      <c r="C2128" s="21">
        <v>20201213</v>
      </c>
      <c r="D2128" s="21">
        <v>610538201209</v>
      </c>
      <c r="E2128" s="21" t="s">
        <v>16</v>
      </c>
      <c r="F2128" s="21">
        <v>20201223</v>
      </c>
      <c r="G2128" s="21" t="s">
        <v>17</v>
      </c>
      <c r="H2128" s="21" t="s">
        <v>68</v>
      </c>
      <c r="I2128" s="21" t="s">
        <v>152</v>
      </c>
      <c r="J2128" s="21">
        <v>1.42</v>
      </c>
      <c r="K2128" s="21" t="s">
        <v>20</v>
      </c>
      <c r="L2128">
        <f t="shared" si="38"/>
        <v>2</v>
      </c>
      <c r="M2128">
        <f>MATCH(H:H,价格表!$B$4:$B$35,0)</f>
        <v>5</v>
      </c>
      <c r="N2128" s="27">
        <f>IF(J2128&lt;=0.3,INDEX(价格表!$B$4:$I$31,M2128,2),IF(AND(J2128&gt;0.3,J2128&lt;=1),INDEX(价格表!$B$4:$I$31,M2128,3),IF(AND(J2128&gt;1,J2128&lt;=2.2),INDEX(价格表!$B$4:$I$31,M2128,4),IF(AND(J2128&gt;2.2,J2128&lt;=3.3),INDEX(价格表!$B$4:$I$31,M2128,5),IF(AND(J2128&gt;3.3,J2128&lt;=4),INDEX(价格表!$B$4:$I$31,M2128,6),IF(AND(J2128&gt;4,J2128&lt;=5.5),INDEX(价格表!$B$4:$I$31,M2128,7),IF(J2128&gt;5.5,2.6+INDEX(价格表!$B$4:$I$31,M2128,8)*L2128)))))))</f>
        <v>2.15</v>
      </c>
    </row>
    <row r="2129" spans="1:14">
      <c r="A2129" s="20">
        <v>4310939925131</v>
      </c>
      <c r="B2129" s="18" t="s">
        <v>16</v>
      </c>
      <c r="C2129" s="21">
        <v>20201213</v>
      </c>
      <c r="D2129" s="21">
        <v>610538201209</v>
      </c>
      <c r="E2129" s="21" t="s">
        <v>16</v>
      </c>
      <c r="F2129" s="21">
        <v>20201223</v>
      </c>
      <c r="G2129" s="21" t="s">
        <v>17</v>
      </c>
      <c r="H2129" s="21" t="s">
        <v>27</v>
      </c>
      <c r="I2129" s="21" t="s">
        <v>176</v>
      </c>
      <c r="J2129" s="21">
        <v>1.43</v>
      </c>
      <c r="K2129" s="21" t="s">
        <v>20</v>
      </c>
      <c r="L2129">
        <f t="shared" si="38"/>
        <v>2</v>
      </c>
      <c r="M2129">
        <f>MATCH(H:H,价格表!$B$4:$B$35,0)</f>
        <v>3</v>
      </c>
      <c r="N2129" s="27">
        <f>IF(J2129&lt;=0.3,INDEX(价格表!$B$4:$I$31,M2129,2),IF(AND(J2129&gt;0.3,J2129&lt;=1),INDEX(价格表!$B$4:$I$31,M2129,3),IF(AND(J2129&gt;1,J2129&lt;=2.2),INDEX(价格表!$B$4:$I$31,M2129,4),IF(AND(J2129&gt;2.2,J2129&lt;=3.3),INDEX(价格表!$B$4:$I$31,M2129,5),IF(AND(J2129&gt;3.3,J2129&lt;=4),INDEX(价格表!$B$4:$I$31,M2129,6),IF(AND(J2129&gt;4,J2129&lt;=5.5),INDEX(价格表!$B$4:$I$31,M2129,7),IF(J2129&gt;5.5,2.6+INDEX(价格表!$B$4:$I$31,M2129,8)*L2129)))))))</f>
        <v>2.15</v>
      </c>
    </row>
    <row r="2130" spans="1:14">
      <c r="A2130" s="20">
        <v>4310939926330</v>
      </c>
      <c r="B2130" s="18" t="s">
        <v>16</v>
      </c>
      <c r="C2130" s="21">
        <v>20201213</v>
      </c>
      <c r="D2130" s="21">
        <v>610538201209</v>
      </c>
      <c r="E2130" s="21" t="s">
        <v>16</v>
      </c>
      <c r="F2130" s="21">
        <v>20201223</v>
      </c>
      <c r="G2130" s="21" t="s">
        <v>17</v>
      </c>
      <c r="H2130" s="21" t="s">
        <v>45</v>
      </c>
      <c r="I2130" s="21" t="s">
        <v>48</v>
      </c>
      <c r="J2130" s="21">
        <v>1.42</v>
      </c>
      <c r="K2130" s="21" t="s">
        <v>20</v>
      </c>
      <c r="L2130">
        <f t="shared" si="38"/>
        <v>2</v>
      </c>
      <c r="M2130">
        <f>MATCH(H:H,价格表!$B$4:$B$35,0)</f>
        <v>9</v>
      </c>
      <c r="N2130" s="27">
        <f>IF(J2130&lt;=0.3,INDEX(价格表!$B$4:$I$31,M2130,2),IF(AND(J2130&gt;0.3,J2130&lt;=1),INDEX(价格表!$B$4:$I$31,M2130,3),IF(AND(J2130&gt;1,J2130&lt;=2.2),INDEX(价格表!$B$4:$I$31,M2130,4),IF(AND(J2130&gt;2.2,J2130&lt;=3.3),INDEX(价格表!$B$4:$I$31,M2130,5),IF(AND(J2130&gt;3.3,J2130&lt;=4),INDEX(价格表!$B$4:$I$31,M2130,6),IF(AND(J2130&gt;4,J2130&lt;=5.5),INDEX(价格表!$B$4:$I$31,M2130,7),IF(J2130&gt;5.5,2.6+INDEX(价格表!$B$4:$I$31,M2130,8)*L2130)))))))</f>
        <v>2.15</v>
      </c>
    </row>
    <row r="2131" spans="1:14">
      <c r="A2131" s="20">
        <v>4310939928780</v>
      </c>
      <c r="B2131" s="18" t="s">
        <v>16</v>
      </c>
      <c r="C2131" s="21">
        <v>20201213</v>
      </c>
      <c r="D2131" s="21">
        <v>610538201209</v>
      </c>
      <c r="E2131" s="21" t="s">
        <v>16</v>
      </c>
      <c r="F2131" s="21">
        <v>20201223</v>
      </c>
      <c r="G2131" s="21" t="s">
        <v>17</v>
      </c>
      <c r="H2131" s="21" t="s">
        <v>73</v>
      </c>
      <c r="I2131" s="21" t="s">
        <v>91</v>
      </c>
      <c r="J2131" s="21">
        <v>1.42</v>
      </c>
      <c r="K2131" s="21" t="s">
        <v>209</v>
      </c>
      <c r="L2131">
        <f t="shared" si="38"/>
        <v>2</v>
      </c>
      <c r="M2131">
        <f>MATCH(H:H,价格表!$B$4:$B$35,0)</f>
        <v>7</v>
      </c>
      <c r="N2131" s="27">
        <f>IF(J2131&lt;=0.3,INDEX(价格表!$B$4:$I$31,M2131,2),IF(AND(J2131&gt;0.3,J2131&lt;=1),INDEX(价格表!$B$4:$I$31,M2131,3),IF(AND(J2131&gt;1,J2131&lt;=2.2),INDEX(价格表!$B$4:$I$31,M2131,4),IF(AND(J2131&gt;2.2,J2131&lt;=3.3),INDEX(价格表!$B$4:$I$31,M2131,5),IF(AND(J2131&gt;3.3,J2131&lt;=4),INDEX(价格表!$B$4:$I$31,M2131,6),IF(AND(J2131&gt;4,J2131&lt;=5.5),INDEX(价格表!$B$4:$I$31,M2131,7),IF(J2131&gt;5.5,2.6+INDEX(价格表!$B$4:$I$31,M2131,8)*L2131)))))))</f>
        <v>2.15</v>
      </c>
    </row>
    <row r="2132" spans="1:14">
      <c r="A2132" s="20">
        <v>4310939928781</v>
      </c>
      <c r="B2132" s="18" t="s">
        <v>16</v>
      </c>
      <c r="C2132" s="21">
        <v>20201213</v>
      </c>
      <c r="D2132" s="21">
        <v>610538201209</v>
      </c>
      <c r="E2132" s="21" t="s">
        <v>16</v>
      </c>
      <c r="F2132" s="21">
        <v>20201223</v>
      </c>
      <c r="G2132" s="21" t="s">
        <v>17</v>
      </c>
      <c r="H2132" s="21" t="s">
        <v>68</v>
      </c>
      <c r="I2132" s="21" t="s">
        <v>249</v>
      </c>
      <c r="J2132" s="21">
        <v>1.42</v>
      </c>
      <c r="K2132" s="21" t="s">
        <v>20</v>
      </c>
      <c r="L2132">
        <f t="shared" si="38"/>
        <v>2</v>
      </c>
      <c r="M2132">
        <f>MATCH(H:H,价格表!$B$4:$B$35,0)</f>
        <v>5</v>
      </c>
      <c r="N2132" s="27">
        <f>IF(J2132&lt;=0.3,INDEX(价格表!$B$4:$I$31,M2132,2),IF(AND(J2132&gt;0.3,J2132&lt;=1),INDEX(价格表!$B$4:$I$31,M2132,3),IF(AND(J2132&gt;1,J2132&lt;=2.2),INDEX(价格表!$B$4:$I$31,M2132,4),IF(AND(J2132&gt;2.2,J2132&lt;=3.3),INDEX(价格表!$B$4:$I$31,M2132,5),IF(AND(J2132&gt;3.3,J2132&lt;=4),INDEX(价格表!$B$4:$I$31,M2132,6),IF(AND(J2132&gt;4,J2132&lt;=5.5),INDEX(价格表!$B$4:$I$31,M2132,7),IF(J2132&gt;5.5,2.6+INDEX(价格表!$B$4:$I$31,M2132,8)*L2132)))))))</f>
        <v>2.15</v>
      </c>
    </row>
    <row r="2133" spans="1:14">
      <c r="A2133" s="20">
        <v>4310939928782</v>
      </c>
      <c r="B2133" s="18" t="s">
        <v>16</v>
      </c>
      <c r="C2133" s="21">
        <v>20201213</v>
      </c>
      <c r="D2133" s="21">
        <v>610538201209</v>
      </c>
      <c r="E2133" s="21" t="s">
        <v>16</v>
      </c>
      <c r="F2133" s="21">
        <v>20201223</v>
      </c>
      <c r="G2133" s="21" t="s">
        <v>17</v>
      </c>
      <c r="H2133" s="21" t="s">
        <v>73</v>
      </c>
      <c r="I2133" s="21" t="s">
        <v>93</v>
      </c>
      <c r="J2133" s="21">
        <v>1.42</v>
      </c>
      <c r="K2133" s="21" t="s">
        <v>20</v>
      </c>
      <c r="L2133">
        <f t="shared" si="38"/>
        <v>2</v>
      </c>
      <c r="M2133">
        <f>MATCH(H:H,价格表!$B$4:$B$35,0)</f>
        <v>7</v>
      </c>
      <c r="N2133" s="27">
        <f>IF(J2133&lt;=0.3,INDEX(价格表!$B$4:$I$31,M2133,2),IF(AND(J2133&gt;0.3,J2133&lt;=1),INDEX(价格表!$B$4:$I$31,M2133,3),IF(AND(J2133&gt;1,J2133&lt;=2.2),INDEX(价格表!$B$4:$I$31,M2133,4),IF(AND(J2133&gt;2.2,J2133&lt;=3.3),INDEX(价格表!$B$4:$I$31,M2133,5),IF(AND(J2133&gt;3.3,J2133&lt;=4),INDEX(价格表!$B$4:$I$31,M2133,6),IF(AND(J2133&gt;4,J2133&lt;=5.5),INDEX(价格表!$B$4:$I$31,M2133,7),IF(J2133&gt;5.5,2.6+INDEX(价格表!$B$4:$I$31,M2133,8)*L2133)))))))</f>
        <v>2.15</v>
      </c>
    </row>
    <row r="2134" spans="1:14">
      <c r="A2134" s="20">
        <v>4310939928784</v>
      </c>
      <c r="B2134" s="18" t="s">
        <v>16</v>
      </c>
      <c r="C2134" s="21">
        <v>20201213</v>
      </c>
      <c r="D2134" s="21">
        <v>610538201209</v>
      </c>
      <c r="E2134" s="21" t="s">
        <v>16</v>
      </c>
      <c r="F2134" s="21">
        <v>20201223</v>
      </c>
      <c r="G2134" s="21" t="s">
        <v>17</v>
      </c>
      <c r="H2134" s="21" t="s">
        <v>39</v>
      </c>
      <c r="I2134" s="21" t="s">
        <v>81</v>
      </c>
      <c r="J2134" s="21">
        <v>1.42</v>
      </c>
      <c r="K2134" s="21" t="s">
        <v>20</v>
      </c>
      <c r="L2134">
        <f t="shared" si="38"/>
        <v>2</v>
      </c>
      <c r="M2134">
        <f>MATCH(H:H,价格表!$B$4:$B$35,0)</f>
        <v>23</v>
      </c>
      <c r="N2134" s="27">
        <f>IF(J2134&lt;=0.3,INDEX(价格表!$B$4:$I$31,M2134,2),IF(AND(J2134&gt;0.3,J2134&lt;=1),INDEX(价格表!$B$4:$I$31,M2134,3),IF(AND(J2134&gt;1,J2134&lt;=2.2),INDEX(价格表!$B$4:$I$31,M2134,4),IF(AND(J2134&gt;2.2,J2134&lt;=3.3),INDEX(价格表!$B$4:$I$31,M2134,5),IF(AND(J2134&gt;3.3,J2134&lt;=4),INDEX(价格表!$B$4:$I$31,M2134,6),IF(AND(J2134&gt;4,J2134&lt;=5.5),INDEX(价格表!$B$4:$I$31,M2134,7),IF(J2134&gt;5.5,2.6+INDEX(价格表!$B$4:$I$31,M2134,8)*L2134)))))))</f>
        <v>2.15</v>
      </c>
    </row>
    <row r="2135" spans="1:14">
      <c r="A2135" s="20">
        <v>4310939928785</v>
      </c>
      <c r="B2135" s="18" t="s">
        <v>16</v>
      </c>
      <c r="C2135" s="21">
        <v>20201213</v>
      </c>
      <c r="D2135" s="21">
        <v>610538201209</v>
      </c>
      <c r="E2135" s="21" t="s">
        <v>16</v>
      </c>
      <c r="F2135" s="21">
        <v>20201223</v>
      </c>
      <c r="G2135" s="21" t="s">
        <v>17</v>
      </c>
      <c r="H2135" s="21" t="s">
        <v>27</v>
      </c>
      <c r="I2135" s="21" t="s">
        <v>348</v>
      </c>
      <c r="J2135" s="21">
        <v>1.43</v>
      </c>
      <c r="K2135" s="21" t="s">
        <v>20</v>
      </c>
      <c r="L2135">
        <f t="shared" si="38"/>
        <v>2</v>
      </c>
      <c r="M2135">
        <f>MATCH(H:H,价格表!$B$4:$B$35,0)</f>
        <v>3</v>
      </c>
      <c r="N2135" s="27">
        <f>IF(J2135&lt;=0.3,INDEX(价格表!$B$4:$I$31,M2135,2),IF(AND(J2135&gt;0.3,J2135&lt;=1),INDEX(价格表!$B$4:$I$31,M2135,3),IF(AND(J2135&gt;1,J2135&lt;=2.2),INDEX(价格表!$B$4:$I$31,M2135,4),IF(AND(J2135&gt;2.2,J2135&lt;=3.3),INDEX(价格表!$B$4:$I$31,M2135,5),IF(AND(J2135&gt;3.3,J2135&lt;=4),INDEX(价格表!$B$4:$I$31,M2135,6),IF(AND(J2135&gt;4,J2135&lt;=5.5),INDEX(价格表!$B$4:$I$31,M2135,7),IF(J2135&gt;5.5,2.6+INDEX(价格表!$B$4:$I$31,M2135,8)*L2135)))))))</f>
        <v>2.15</v>
      </c>
    </row>
    <row r="2136" spans="1:14">
      <c r="A2136" s="20">
        <v>4310939928786</v>
      </c>
      <c r="B2136" s="18" t="s">
        <v>16</v>
      </c>
      <c r="C2136" s="21">
        <v>20201213</v>
      </c>
      <c r="D2136" s="21">
        <v>610538201209</v>
      </c>
      <c r="E2136" s="21" t="s">
        <v>16</v>
      </c>
      <c r="F2136" s="21">
        <v>20201223</v>
      </c>
      <c r="G2136" s="21" t="s">
        <v>17</v>
      </c>
      <c r="H2136" s="21" t="s">
        <v>88</v>
      </c>
      <c r="I2136" s="21" t="s">
        <v>101</v>
      </c>
      <c r="J2136" s="21">
        <v>1.42</v>
      </c>
      <c r="K2136" s="21" t="s">
        <v>20</v>
      </c>
      <c r="L2136">
        <f t="shared" si="38"/>
        <v>2</v>
      </c>
      <c r="M2136">
        <f>MATCH(H:H,价格表!$B$4:$B$35,0)</f>
        <v>19</v>
      </c>
      <c r="N2136" s="27">
        <f>IF(J2136&lt;=0.3,INDEX(价格表!$B$4:$I$31,M2136,2),IF(AND(J2136&gt;0.3,J2136&lt;=1),INDEX(价格表!$B$4:$I$31,M2136,3),IF(AND(J2136&gt;1,J2136&lt;=2.2),INDEX(价格表!$B$4:$I$31,M2136,4),IF(AND(J2136&gt;2.2,J2136&lt;=3.3),INDEX(价格表!$B$4:$I$31,M2136,5),IF(AND(J2136&gt;3.3,J2136&lt;=4),INDEX(价格表!$B$4:$I$31,M2136,6),IF(AND(J2136&gt;4,J2136&lt;=5.5),INDEX(价格表!$B$4:$I$31,M2136,7),IF(J2136&gt;5.5,2.6+INDEX(价格表!$B$4:$I$31,M2136,8)*L2136)))))))</f>
        <v>2.15</v>
      </c>
    </row>
    <row r="2137" spans="1:14">
      <c r="A2137" s="20">
        <v>4310939928787</v>
      </c>
      <c r="B2137" s="18" t="s">
        <v>16</v>
      </c>
      <c r="C2137" s="21">
        <v>20201213</v>
      </c>
      <c r="D2137" s="21">
        <v>610538201209</v>
      </c>
      <c r="E2137" s="21" t="s">
        <v>16</v>
      </c>
      <c r="F2137" s="21">
        <v>20201223</v>
      </c>
      <c r="G2137" s="21" t="s">
        <v>17</v>
      </c>
      <c r="H2137" s="21" t="s">
        <v>56</v>
      </c>
      <c r="I2137" s="21" t="s">
        <v>136</v>
      </c>
      <c r="J2137" s="21">
        <v>1.43</v>
      </c>
      <c r="K2137" s="21" t="s">
        <v>20</v>
      </c>
      <c r="L2137">
        <f t="shared" si="38"/>
        <v>2</v>
      </c>
      <c r="M2137">
        <f>MATCH(H:H,价格表!$B$4:$B$35,0)</f>
        <v>11</v>
      </c>
      <c r="N2137" s="27">
        <f>IF(J2137&lt;=0.3,INDEX(价格表!$B$4:$I$31,M2137,2),IF(AND(J2137&gt;0.3,J2137&lt;=1),INDEX(价格表!$B$4:$I$31,M2137,3),IF(AND(J2137&gt;1,J2137&lt;=2.2),INDEX(价格表!$B$4:$I$31,M2137,4),IF(AND(J2137&gt;2.2,J2137&lt;=3.3),INDEX(价格表!$B$4:$I$31,M2137,5),IF(AND(J2137&gt;3.3,J2137&lt;=4),INDEX(价格表!$B$4:$I$31,M2137,6),IF(AND(J2137&gt;4,J2137&lt;=5.5),INDEX(价格表!$B$4:$I$31,M2137,7),IF(J2137&gt;5.5,2.6+INDEX(价格表!$B$4:$I$31,M2137,8)*L2137)))))))</f>
        <v>2.15</v>
      </c>
    </row>
    <row r="2138" spans="1:14">
      <c r="A2138" s="20">
        <v>4310939928788</v>
      </c>
      <c r="B2138" s="18" t="s">
        <v>16</v>
      </c>
      <c r="C2138" s="21">
        <v>20201213</v>
      </c>
      <c r="D2138" s="21">
        <v>610538201209</v>
      </c>
      <c r="E2138" s="21" t="s">
        <v>16</v>
      </c>
      <c r="F2138" s="21">
        <v>20201223</v>
      </c>
      <c r="G2138" s="21" t="s">
        <v>17</v>
      </c>
      <c r="H2138" s="21" t="s">
        <v>39</v>
      </c>
      <c r="I2138" s="21" t="s">
        <v>208</v>
      </c>
      <c r="J2138" s="21">
        <v>1.42</v>
      </c>
      <c r="K2138" s="21" t="s">
        <v>20</v>
      </c>
      <c r="L2138">
        <f t="shared" si="38"/>
        <v>2</v>
      </c>
      <c r="M2138">
        <f>MATCH(H:H,价格表!$B$4:$B$35,0)</f>
        <v>23</v>
      </c>
      <c r="N2138" s="27">
        <f>IF(J2138&lt;=0.3,INDEX(价格表!$B$4:$I$31,M2138,2),IF(AND(J2138&gt;0.3,J2138&lt;=1),INDEX(价格表!$B$4:$I$31,M2138,3),IF(AND(J2138&gt;1,J2138&lt;=2.2),INDEX(价格表!$B$4:$I$31,M2138,4),IF(AND(J2138&gt;2.2,J2138&lt;=3.3),INDEX(价格表!$B$4:$I$31,M2138,5),IF(AND(J2138&gt;3.3,J2138&lt;=4),INDEX(价格表!$B$4:$I$31,M2138,6),IF(AND(J2138&gt;4,J2138&lt;=5.5),INDEX(价格表!$B$4:$I$31,M2138,7),IF(J2138&gt;5.5,2.6+INDEX(价格表!$B$4:$I$31,M2138,8)*L2138)))))))</f>
        <v>2.15</v>
      </c>
    </row>
    <row r="2139" spans="1:14">
      <c r="A2139" s="20">
        <v>4310939928789</v>
      </c>
      <c r="B2139" s="18" t="s">
        <v>16</v>
      </c>
      <c r="C2139" s="21">
        <v>20201213</v>
      </c>
      <c r="D2139" s="21">
        <v>610538201209</v>
      </c>
      <c r="E2139" s="21" t="s">
        <v>16</v>
      </c>
      <c r="F2139" s="21">
        <v>20201223</v>
      </c>
      <c r="G2139" s="21" t="s">
        <v>17</v>
      </c>
      <c r="H2139" s="21" t="s">
        <v>25</v>
      </c>
      <c r="I2139" s="21" t="s">
        <v>26</v>
      </c>
      <c r="J2139" s="21">
        <v>1.44</v>
      </c>
      <c r="K2139" s="21" t="s">
        <v>20</v>
      </c>
      <c r="L2139">
        <f t="shared" si="38"/>
        <v>2</v>
      </c>
      <c r="M2139">
        <f>MATCH(H:H,价格表!$B$4:$B$35,0)</f>
        <v>25</v>
      </c>
      <c r="N2139" s="27">
        <f>IF(J2139&lt;=0.3,INDEX(价格表!$B$4:$I$31,M2139,2),IF(AND(J2139&gt;0.3,J2139&lt;=1),INDEX(价格表!$B$4:$I$31,M2139,3),IF(AND(J2139&gt;1,J2139&lt;=2.2),INDEX(价格表!$B$4:$I$31,M2139,4),IF(AND(J2139&gt;2.2,J2139&lt;=3.3),INDEX(价格表!$B$4:$I$31,M2139,5),IF(AND(J2139&gt;3.3,J2139&lt;=4),INDEX(价格表!$B$4:$I$31,M2139,6),IF(AND(J2139&gt;4,J2139&lt;=5.5),INDEX(价格表!$B$4:$I$31,M2139,7),IF(J2139&gt;5.5,2.6+INDEX(价格表!$B$4:$I$31,M2139,8)*L2139)))))))</f>
        <v>2.15</v>
      </c>
    </row>
    <row r="2140" spans="1:14">
      <c r="A2140" s="20">
        <v>4310939928806</v>
      </c>
      <c r="B2140" s="18" t="s">
        <v>16</v>
      </c>
      <c r="C2140" s="21">
        <v>20201213</v>
      </c>
      <c r="D2140" s="21">
        <v>610538201209</v>
      </c>
      <c r="E2140" s="21" t="s">
        <v>16</v>
      </c>
      <c r="F2140" s="21">
        <v>20201223</v>
      </c>
      <c r="G2140" s="21" t="s">
        <v>17</v>
      </c>
      <c r="H2140" s="21" t="s">
        <v>45</v>
      </c>
      <c r="I2140" s="21" t="s">
        <v>87</v>
      </c>
      <c r="J2140" s="21">
        <v>1.43</v>
      </c>
      <c r="K2140" s="21" t="s">
        <v>20</v>
      </c>
      <c r="L2140">
        <f t="shared" si="38"/>
        <v>2</v>
      </c>
      <c r="M2140">
        <f>MATCH(H:H,价格表!$B$4:$B$35,0)</f>
        <v>9</v>
      </c>
      <c r="N2140" s="27">
        <f>IF(J2140&lt;=0.3,INDEX(价格表!$B$4:$I$31,M2140,2),IF(AND(J2140&gt;0.3,J2140&lt;=1),INDEX(价格表!$B$4:$I$31,M2140,3),IF(AND(J2140&gt;1,J2140&lt;=2.2),INDEX(价格表!$B$4:$I$31,M2140,4),IF(AND(J2140&gt;2.2,J2140&lt;=3.3),INDEX(价格表!$B$4:$I$31,M2140,5),IF(AND(J2140&gt;3.3,J2140&lt;=4),INDEX(价格表!$B$4:$I$31,M2140,6),IF(AND(J2140&gt;4,J2140&lt;=5.5),INDEX(价格表!$B$4:$I$31,M2140,7),IF(J2140&gt;5.5,2.6+INDEX(价格表!$B$4:$I$31,M2140,8)*L2140)))))))</f>
        <v>2.15</v>
      </c>
    </row>
    <row r="2141" spans="1:14">
      <c r="A2141" s="20">
        <v>4310939928807</v>
      </c>
      <c r="B2141" s="18" t="s">
        <v>16</v>
      </c>
      <c r="C2141" s="21">
        <v>20201213</v>
      </c>
      <c r="D2141" s="21">
        <v>610538201209</v>
      </c>
      <c r="E2141" s="21" t="s">
        <v>16</v>
      </c>
      <c r="F2141" s="21">
        <v>20201223</v>
      </c>
      <c r="G2141" s="21" t="s">
        <v>17</v>
      </c>
      <c r="H2141" s="21" t="s">
        <v>23</v>
      </c>
      <c r="I2141" s="21" t="s">
        <v>32</v>
      </c>
      <c r="J2141" s="21">
        <v>1.42</v>
      </c>
      <c r="K2141" s="21" t="s">
        <v>20</v>
      </c>
      <c r="L2141">
        <f t="shared" si="38"/>
        <v>2</v>
      </c>
      <c r="M2141">
        <f>MATCH(H:H,价格表!$B$4:$B$35,0)</f>
        <v>15</v>
      </c>
      <c r="N2141" s="27">
        <f>IF(J2141&lt;=0.3,INDEX(价格表!$B$4:$I$31,M2141,2),IF(AND(J2141&gt;0.3,J2141&lt;=1),INDEX(价格表!$B$4:$I$31,M2141,3),IF(AND(J2141&gt;1,J2141&lt;=2.2),INDEX(价格表!$B$4:$I$31,M2141,4),IF(AND(J2141&gt;2.2,J2141&lt;=3.3),INDEX(价格表!$B$4:$I$31,M2141,5),IF(AND(J2141&gt;3.3,J2141&lt;=4),INDEX(价格表!$B$4:$I$31,M2141,6),IF(AND(J2141&gt;4,J2141&lt;=5.5),INDEX(价格表!$B$4:$I$31,M2141,7),IF(J2141&gt;5.5,2.6+INDEX(价格表!$B$4:$I$31,M2141,8)*L2141)))))))</f>
        <v>2.15</v>
      </c>
    </row>
    <row r="2142" spans="1:14">
      <c r="A2142" s="20">
        <v>4310939929822</v>
      </c>
      <c r="B2142" s="18" t="s">
        <v>16</v>
      </c>
      <c r="C2142" s="21">
        <v>20201213</v>
      </c>
      <c r="D2142" s="21">
        <v>610538201209</v>
      </c>
      <c r="E2142" s="21" t="s">
        <v>16</v>
      </c>
      <c r="F2142" s="21">
        <v>20201223</v>
      </c>
      <c r="G2142" s="21" t="s">
        <v>17</v>
      </c>
      <c r="H2142" s="21" t="s">
        <v>21</v>
      </c>
      <c r="I2142" s="21" t="s">
        <v>204</v>
      </c>
      <c r="J2142" s="21">
        <v>1.44</v>
      </c>
      <c r="K2142" s="21" t="s">
        <v>20</v>
      </c>
      <c r="L2142">
        <f t="shared" si="38"/>
        <v>2</v>
      </c>
      <c r="M2142">
        <f>MATCH(H:H,价格表!$B$4:$B$35,0)</f>
        <v>20</v>
      </c>
      <c r="N2142" s="27">
        <f>IF(J2142&lt;=0.3,INDEX(价格表!$B$4:$I$31,M2142,2),IF(AND(J2142&gt;0.3,J2142&lt;=1),INDEX(价格表!$B$4:$I$31,M2142,3),IF(AND(J2142&gt;1,J2142&lt;=2.2),INDEX(价格表!$B$4:$I$31,M2142,4),IF(AND(J2142&gt;2.2,J2142&lt;=3.3),INDEX(价格表!$B$4:$I$31,M2142,5),IF(AND(J2142&gt;3.3,J2142&lt;=4),INDEX(价格表!$B$4:$I$31,M2142,6),IF(AND(J2142&gt;4,J2142&lt;=5.5),INDEX(价格表!$B$4:$I$31,M2142,7),IF(J2142&gt;5.5,2.6+INDEX(价格表!$B$4:$I$31,M2142,8)*L2142)))))))</f>
        <v>2.15</v>
      </c>
    </row>
    <row r="2143" spans="1:14">
      <c r="A2143" s="20">
        <v>4310939929823</v>
      </c>
      <c r="B2143" s="18" t="s">
        <v>16</v>
      </c>
      <c r="C2143" s="21">
        <v>20201213</v>
      </c>
      <c r="D2143" s="21">
        <v>610538201209</v>
      </c>
      <c r="E2143" s="21" t="s">
        <v>16</v>
      </c>
      <c r="F2143" s="21">
        <v>20201223</v>
      </c>
      <c r="G2143" s="21" t="s">
        <v>17</v>
      </c>
      <c r="H2143" s="21" t="s">
        <v>23</v>
      </c>
      <c r="I2143" s="21" t="s">
        <v>189</v>
      </c>
      <c r="J2143" s="21">
        <v>1.46</v>
      </c>
      <c r="K2143" s="21" t="s">
        <v>20</v>
      </c>
      <c r="L2143">
        <f t="shared" si="38"/>
        <v>2</v>
      </c>
      <c r="M2143">
        <f>MATCH(H:H,价格表!$B$4:$B$35,0)</f>
        <v>15</v>
      </c>
      <c r="N2143" s="27">
        <f>IF(J2143&lt;=0.3,INDEX(价格表!$B$4:$I$31,M2143,2),IF(AND(J2143&gt;0.3,J2143&lt;=1),INDEX(价格表!$B$4:$I$31,M2143,3),IF(AND(J2143&gt;1,J2143&lt;=2.2),INDEX(价格表!$B$4:$I$31,M2143,4),IF(AND(J2143&gt;2.2,J2143&lt;=3.3),INDEX(价格表!$B$4:$I$31,M2143,5),IF(AND(J2143&gt;3.3,J2143&lt;=4),INDEX(价格表!$B$4:$I$31,M2143,6),IF(AND(J2143&gt;4,J2143&lt;=5.5),INDEX(价格表!$B$4:$I$31,M2143,7),IF(J2143&gt;5.5,2.6+INDEX(价格表!$B$4:$I$31,M2143,8)*L2143)))))))</f>
        <v>2.15</v>
      </c>
    </row>
    <row r="2144" spans="1:14">
      <c r="A2144" s="20">
        <v>4310939929824</v>
      </c>
      <c r="B2144" s="18" t="s">
        <v>16</v>
      </c>
      <c r="C2144" s="21">
        <v>20201213</v>
      </c>
      <c r="D2144" s="21">
        <v>610538201209</v>
      </c>
      <c r="E2144" s="21" t="s">
        <v>16</v>
      </c>
      <c r="F2144" s="21">
        <v>20201223</v>
      </c>
      <c r="G2144" s="21" t="s">
        <v>17</v>
      </c>
      <c r="H2144" s="21" t="s">
        <v>88</v>
      </c>
      <c r="I2144" s="21" t="s">
        <v>101</v>
      </c>
      <c r="J2144" s="21">
        <v>1.45</v>
      </c>
      <c r="K2144" s="21" t="s">
        <v>20</v>
      </c>
      <c r="L2144">
        <f t="shared" si="38"/>
        <v>2</v>
      </c>
      <c r="M2144">
        <f>MATCH(H:H,价格表!$B$4:$B$35,0)</f>
        <v>19</v>
      </c>
      <c r="N2144" s="27">
        <f>IF(J2144&lt;=0.3,INDEX(价格表!$B$4:$I$31,M2144,2),IF(AND(J2144&gt;0.3,J2144&lt;=1),INDEX(价格表!$B$4:$I$31,M2144,3),IF(AND(J2144&gt;1,J2144&lt;=2.2),INDEX(价格表!$B$4:$I$31,M2144,4),IF(AND(J2144&gt;2.2,J2144&lt;=3.3),INDEX(价格表!$B$4:$I$31,M2144,5),IF(AND(J2144&gt;3.3,J2144&lt;=4),INDEX(价格表!$B$4:$I$31,M2144,6),IF(AND(J2144&gt;4,J2144&lt;=5.5),INDEX(价格表!$B$4:$I$31,M2144,7),IF(J2144&gt;5.5,2.6+INDEX(价格表!$B$4:$I$31,M2144,8)*L2144)))))))</f>
        <v>2.15</v>
      </c>
    </row>
    <row r="2145" spans="1:14">
      <c r="A2145" s="20">
        <v>4310939929825</v>
      </c>
      <c r="B2145" s="18" t="s">
        <v>16</v>
      </c>
      <c r="C2145" s="21">
        <v>20201213</v>
      </c>
      <c r="D2145" s="21">
        <v>610538201209</v>
      </c>
      <c r="E2145" s="21" t="s">
        <v>16</v>
      </c>
      <c r="F2145" s="21">
        <v>20201223</v>
      </c>
      <c r="G2145" s="21" t="s">
        <v>17</v>
      </c>
      <c r="H2145" s="21" t="s">
        <v>75</v>
      </c>
      <c r="I2145" s="21" t="s">
        <v>114</v>
      </c>
      <c r="J2145" s="21">
        <v>1.45</v>
      </c>
      <c r="K2145" s="21" t="s">
        <v>20</v>
      </c>
      <c r="L2145">
        <f t="shared" si="38"/>
        <v>2</v>
      </c>
      <c r="M2145">
        <f>MATCH(H:H,价格表!$B$4:$B$35,0)</f>
        <v>24</v>
      </c>
      <c r="N2145" s="27">
        <f>IF(J2145&lt;=0.3,INDEX(价格表!$B$4:$I$31,M2145,2),IF(AND(J2145&gt;0.3,J2145&lt;=1),INDEX(价格表!$B$4:$I$31,M2145,3),IF(AND(J2145&gt;1,J2145&lt;=2.2),INDEX(价格表!$B$4:$I$31,M2145,4),IF(AND(J2145&gt;2.2,J2145&lt;=3.3),INDEX(价格表!$B$4:$I$31,M2145,5),IF(AND(J2145&gt;3.3,J2145&lt;=4),INDEX(价格表!$B$4:$I$31,M2145,6),IF(AND(J2145&gt;4,J2145&lt;=5.5),INDEX(价格表!$B$4:$I$31,M2145,7),IF(J2145&gt;5.5,2.6+INDEX(价格表!$B$4:$I$31,M2145,8)*L2145)))))))</f>
        <v>2.15</v>
      </c>
    </row>
    <row r="2146" spans="1:14">
      <c r="A2146" s="20">
        <v>4310939929826</v>
      </c>
      <c r="B2146" s="18" t="s">
        <v>16</v>
      </c>
      <c r="C2146" s="21">
        <v>20201213</v>
      </c>
      <c r="D2146" s="21">
        <v>610538201209</v>
      </c>
      <c r="E2146" s="21" t="s">
        <v>16</v>
      </c>
      <c r="F2146" s="21">
        <v>20201223</v>
      </c>
      <c r="G2146" s="21" t="s">
        <v>17</v>
      </c>
      <c r="H2146" s="21" t="s">
        <v>88</v>
      </c>
      <c r="I2146" s="21" t="s">
        <v>110</v>
      </c>
      <c r="J2146" s="21">
        <v>1.45</v>
      </c>
      <c r="K2146" s="21" t="s">
        <v>20</v>
      </c>
      <c r="L2146">
        <f t="shared" si="38"/>
        <v>2</v>
      </c>
      <c r="M2146">
        <f>MATCH(H:H,价格表!$B$4:$B$35,0)</f>
        <v>19</v>
      </c>
      <c r="N2146" s="27">
        <f>IF(J2146&lt;=0.3,INDEX(价格表!$B$4:$I$31,M2146,2),IF(AND(J2146&gt;0.3,J2146&lt;=1),INDEX(价格表!$B$4:$I$31,M2146,3),IF(AND(J2146&gt;1,J2146&lt;=2.2),INDEX(价格表!$B$4:$I$31,M2146,4),IF(AND(J2146&gt;2.2,J2146&lt;=3.3),INDEX(价格表!$B$4:$I$31,M2146,5),IF(AND(J2146&gt;3.3,J2146&lt;=4),INDEX(价格表!$B$4:$I$31,M2146,6),IF(AND(J2146&gt;4,J2146&lt;=5.5),INDEX(价格表!$B$4:$I$31,M2146,7),IF(J2146&gt;5.5,2.6+INDEX(价格表!$B$4:$I$31,M2146,8)*L2146)))))))</f>
        <v>2.15</v>
      </c>
    </row>
    <row r="2147" spans="1:14">
      <c r="A2147" s="20">
        <v>4310939929827</v>
      </c>
      <c r="B2147" s="18" t="s">
        <v>16</v>
      </c>
      <c r="C2147" s="21">
        <v>20201213</v>
      </c>
      <c r="D2147" s="21">
        <v>610538201209</v>
      </c>
      <c r="E2147" s="21" t="s">
        <v>16</v>
      </c>
      <c r="F2147" s="21">
        <v>20201223</v>
      </c>
      <c r="G2147" s="21" t="s">
        <v>17</v>
      </c>
      <c r="H2147" s="21" t="s">
        <v>35</v>
      </c>
      <c r="I2147" s="21" t="s">
        <v>102</v>
      </c>
      <c r="J2147" s="21">
        <v>1.48</v>
      </c>
      <c r="K2147" s="21" t="s">
        <v>20</v>
      </c>
      <c r="L2147">
        <f t="shared" si="38"/>
        <v>2</v>
      </c>
      <c r="M2147">
        <f>MATCH(H:H,价格表!$B$4:$B$35,0)</f>
        <v>22</v>
      </c>
      <c r="N2147" s="27">
        <f>IF(J2147&lt;=0.3,INDEX(价格表!$B$4:$I$31,M2147,2),IF(AND(J2147&gt;0.3,J2147&lt;=1),INDEX(价格表!$B$4:$I$31,M2147,3),IF(AND(J2147&gt;1,J2147&lt;=2.2),INDEX(价格表!$B$4:$I$31,M2147,4),IF(AND(J2147&gt;2.2,J2147&lt;=3.3),INDEX(价格表!$B$4:$I$31,M2147,5),IF(AND(J2147&gt;3.3,J2147&lt;=4),INDEX(价格表!$B$4:$I$31,M2147,6),IF(AND(J2147&gt;4,J2147&lt;=5.5),INDEX(价格表!$B$4:$I$31,M2147,7),IF(J2147&gt;5.5,2.6+INDEX(价格表!$B$4:$I$31,M2147,8)*L2147)))))))</f>
        <v>2.15</v>
      </c>
    </row>
    <row r="2148" spans="1:14">
      <c r="A2148" s="20">
        <v>4310939929828</v>
      </c>
      <c r="B2148" s="18" t="s">
        <v>16</v>
      </c>
      <c r="C2148" s="21">
        <v>20201213</v>
      </c>
      <c r="D2148" s="21">
        <v>610538201209</v>
      </c>
      <c r="E2148" s="21" t="s">
        <v>16</v>
      </c>
      <c r="F2148" s="21">
        <v>20201223</v>
      </c>
      <c r="G2148" s="21" t="s">
        <v>17</v>
      </c>
      <c r="H2148" s="21" t="s">
        <v>68</v>
      </c>
      <c r="I2148" s="21" t="s">
        <v>241</v>
      </c>
      <c r="J2148" s="21">
        <v>1.53</v>
      </c>
      <c r="K2148" s="21" t="s">
        <v>20</v>
      </c>
      <c r="L2148">
        <f t="shared" si="38"/>
        <v>2</v>
      </c>
      <c r="M2148">
        <f>MATCH(H:H,价格表!$B$4:$B$35,0)</f>
        <v>5</v>
      </c>
      <c r="N2148" s="27">
        <f>IF(J2148&lt;=0.3,INDEX(价格表!$B$4:$I$31,M2148,2),IF(AND(J2148&gt;0.3,J2148&lt;=1),INDEX(价格表!$B$4:$I$31,M2148,3),IF(AND(J2148&gt;1,J2148&lt;=2.2),INDEX(价格表!$B$4:$I$31,M2148,4),IF(AND(J2148&gt;2.2,J2148&lt;=3.3),INDEX(价格表!$B$4:$I$31,M2148,5),IF(AND(J2148&gt;3.3,J2148&lt;=4),INDEX(价格表!$B$4:$I$31,M2148,6),IF(AND(J2148&gt;4,J2148&lt;=5.5),INDEX(价格表!$B$4:$I$31,M2148,7),IF(J2148&gt;5.5,2.6+INDEX(价格表!$B$4:$I$31,M2148,8)*L2148)))))))</f>
        <v>2.15</v>
      </c>
    </row>
    <row r="2149" spans="1:14">
      <c r="A2149" s="20">
        <v>4310939929829</v>
      </c>
      <c r="B2149" s="18" t="s">
        <v>16</v>
      </c>
      <c r="C2149" s="21">
        <v>20201213</v>
      </c>
      <c r="D2149" s="21">
        <v>610538201209</v>
      </c>
      <c r="E2149" s="21" t="s">
        <v>16</v>
      </c>
      <c r="F2149" s="21">
        <v>20201223</v>
      </c>
      <c r="G2149" s="21" t="s">
        <v>17</v>
      </c>
      <c r="H2149" s="21" t="s">
        <v>21</v>
      </c>
      <c r="I2149" s="21" t="s">
        <v>363</v>
      </c>
      <c r="J2149" s="21">
        <v>1.45</v>
      </c>
      <c r="K2149" s="21" t="s">
        <v>20</v>
      </c>
      <c r="L2149">
        <f t="shared" si="38"/>
        <v>2</v>
      </c>
      <c r="M2149">
        <f>MATCH(H:H,价格表!$B$4:$B$35,0)</f>
        <v>20</v>
      </c>
      <c r="N2149" s="27">
        <f>IF(J2149&lt;=0.3,INDEX(价格表!$B$4:$I$31,M2149,2),IF(AND(J2149&gt;0.3,J2149&lt;=1),INDEX(价格表!$B$4:$I$31,M2149,3),IF(AND(J2149&gt;1,J2149&lt;=2.2),INDEX(价格表!$B$4:$I$31,M2149,4),IF(AND(J2149&gt;2.2,J2149&lt;=3.3),INDEX(价格表!$B$4:$I$31,M2149,5),IF(AND(J2149&gt;3.3,J2149&lt;=4),INDEX(价格表!$B$4:$I$31,M2149,6),IF(AND(J2149&gt;4,J2149&lt;=5.5),INDEX(价格表!$B$4:$I$31,M2149,7),IF(J2149&gt;5.5,2.6+INDEX(价格表!$B$4:$I$31,M2149,8)*L2149)))))))</f>
        <v>2.15</v>
      </c>
    </row>
    <row r="2150" spans="1:14">
      <c r="A2150" s="20">
        <v>4310939929830</v>
      </c>
      <c r="B2150" s="18" t="s">
        <v>16</v>
      </c>
      <c r="C2150" s="21">
        <v>20201213</v>
      </c>
      <c r="D2150" s="21">
        <v>610538201209</v>
      </c>
      <c r="E2150" s="21" t="s">
        <v>16</v>
      </c>
      <c r="F2150" s="21">
        <v>20201223</v>
      </c>
      <c r="G2150" s="21" t="s">
        <v>17</v>
      </c>
      <c r="H2150" s="21" t="s">
        <v>23</v>
      </c>
      <c r="I2150" s="21" t="s">
        <v>115</v>
      </c>
      <c r="J2150" s="21">
        <v>1.46</v>
      </c>
      <c r="K2150" s="21" t="s">
        <v>20</v>
      </c>
      <c r="L2150">
        <f t="shared" si="38"/>
        <v>2</v>
      </c>
      <c r="M2150">
        <f>MATCH(H:H,价格表!$B$4:$B$35,0)</f>
        <v>15</v>
      </c>
      <c r="N2150" s="27">
        <f>IF(J2150&lt;=0.3,INDEX(价格表!$B$4:$I$31,M2150,2),IF(AND(J2150&gt;0.3,J2150&lt;=1),INDEX(价格表!$B$4:$I$31,M2150,3),IF(AND(J2150&gt;1,J2150&lt;=2.2),INDEX(价格表!$B$4:$I$31,M2150,4),IF(AND(J2150&gt;2.2,J2150&lt;=3.3),INDEX(价格表!$B$4:$I$31,M2150,5),IF(AND(J2150&gt;3.3,J2150&lt;=4),INDEX(价格表!$B$4:$I$31,M2150,6),IF(AND(J2150&gt;4,J2150&lt;=5.5),INDEX(价格表!$B$4:$I$31,M2150,7),IF(J2150&gt;5.5,2.6+INDEX(价格表!$B$4:$I$31,M2150,8)*L2150)))))))</f>
        <v>2.15</v>
      </c>
    </row>
    <row r="2151" spans="1:14">
      <c r="A2151" s="20">
        <v>4310939929831</v>
      </c>
      <c r="B2151" s="18" t="s">
        <v>16</v>
      </c>
      <c r="C2151" s="21">
        <v>20201213</v>
      </c>
      <c r="D2151" s="21">
        <v>610538201209</v>
      </c>
      <c r="E2151" s="21" t="s">
        <v>16</v>
      </c>
      <c r="F2151" s="21">
        <v>20201223</v>
      </c>
      <c r="G2151" s="21" t="s">
        <v>17</v>
      </c>
      <c r="H2151" s="21" t="s">
        <v>66</v>
      </c>
      <c r="I2151" s="21" t="s">
        <v>67</v>
      </c>
      <c r="J2151" s="21">
        <v>1.44</v>
      </c>
      <c r="K2151" s="21" t="s">
        <v>20</v>
      </c>
      <c r="L2151">
        <f t="shared" si="38"/>
        <v>2</v>
      </c>
      <c r="M2151">
        <f>MATCH(H:H,价格表!$B$4:$B$35,0)</f>
        <v>17</v>
      </c>
      <c r="N2151" s="27">
        <f>IF(J2151&lt;=0.3,INDEX(价格表!$B$4:$I$31,M2151,2),IF(AND(J2151&gt;0.3,J2151&lt;=1),INDEX(价格表!$B$4:$I$31,M2151,3),IF(AND(J2151&gt;1,J2151&lt;=2.2),INDEX(价格表!$B$4:$I$31,M2151,4),IF(AND(J2151&gt;2.2,J2151&lt;=3.3),INDEX(价格表!$B$4:$I$31,M2151,5),IF(AND(J2151&gt;3.3,J2151&lt;=4),INDEX(价格表!$B$4:$I$31,M2151,6),IF(AND(J2151&gt;4,J2151&lt;=5.5),INDEX(价格表!$B$4:$I$31,M2151,7),IF(J2151&gt;5.5,2.6+INDEX(价格表!$B$4:$I$31,M2151,8)*L2151)))))))</f>
        <v>2.15</v>
      </c>
    </row>
    <row r="2152" spans="1:14">
      <c r="A2152" s="20">
        <v>4310939930424</v>
      </c>
      <c r="B2152" s="18" t="s">
        <v>16</v>
      </c>
      <c r="C2152" s="21">
        <v>20201213</v>
      </c>
      <c r="D2152" s="21">
        <v>610538201209</v>
      </c>
      <c r="E2152" s="21" t="s">
        <v>16</v>
      </c>
      <c r="F2152" s="21">
        <v>20201223</v>
      </c>
      <c r="G2152" s="21" t="s">
        <v>17</v>
      </c>
      <c r="H2152" s="21" t="s">
        <v>56</v>
      </c>
      <c r="I2152" s="21" t="s">
        <v>149</v>
      </c>
      <c r="J2152" s="21">
        <v>1.46</v>
      </c>
      <c r="K2152" s="21" t="s">
        <v>20</v>
      </c>
      <c r="L2152">
        <f t="shared" si="38"/>
        <v>2</v>
      </c>
      <c r="M2152">
        <f>MATCH(H:H,价格表!$B$4:$B$35,0)</f>
        <v>11</v>
      </c>
      <c r="N2152" s="27">
        <f>IF(J2152&lt;=0.3,INDEX(价格表!$B$4:$I$31,M2152,2),IF(AND(J2152&gt;0.3,J2152&lt;=1),INDEX(价格表!$B$4:$I$31,M2152,3),IF(AND(J2152&gt;1,J2152&lt;=2.2),INDEX(价格表!$B$4:$I$31,M2152,4),IF(AND(J2152&gt;2.2,J2152&lt;=3.3),INDEX(价格表!$B$4:$I$31,M2152,5),IF(AND(J2152&gt;3.3,J2152&lt;=4),INDEX(价格表!$B$4:$I$31,M2152,6),IF(AND(J2152&gt;4,J2152&lt;=5.5),INDEX(价格表!$B$4:$I$31,M2152,7),IF(J2152&gt;5.5,2.6+INDEX(价格表!$B$4:$I$31,M2152,8)*L2152)))))))</f>
        <v>2.15</v>
      </c>
    </row>
    <row r="2153" spans="1:14">
      <c r="A2153" s="20">
        <v>4310939930425</v>
      </c>
      <c r="B2153" s="18" t="s">
        <v>16</v>
      </c>
      <c r="C2153" s="21">
        <v>20201213</v>
      </c>
      <c r="D2153" s="21">
        <v>610538201209</v>
      </c>
      <c r="E2153" s="21" t="s">
        <v>16</v>
      </c>
      <c r="F2153" s="21">
        <v>20201223</v>
      </c>
      <c r="G2153" s="21" t="s">
        <v>17</v>
      </c>
      <c r="H2153" s="21" t="s">
        <v>39</v>
      </c>
      <c r="I2153" s="21" t="s">
        <v>81</v>
      </c>
      <c r="J2153" s="21">
        <v>1.55</v>
      </c>
      <c r="K2153" s="21" t="s">
        <v>20</v>
      </c>
      <c r="L2153">
        <f t="shared" si="38"/>
        <v>2</v>
      </c>
      <c r="M2153">
        <f>MATCH(H:H,价格表!$B$4:$B$35,0)</f>
        <v>23</v>
      </c>
      <c r="N2153" s="27">
        <f>IF(J2153&lt;=0.3,INDEX(价格表!$B$4:$I$31,M2153,2),IF(AND(J2153&gt;0.3,J2153&lt;=1),INDEX(价格表!$B$4:$I$31,M2153,3),IF(AND(J2153&gt;1,J2153&lt;=2.2),INDEX(价格表!$B$4:$I$31,M2153,4),IF(AND(J2153&gt;2.2,J2153&lt;=3.3),INDEX(价格表!$B$4:$I$31,M2153,5),IF(AND(J2153&gt;3.3,J2153&lt;=4),INDEX(价格表!$B$4:$I$31,M2153,6),IF(AND(J2153&gt;4,J2153&lt;=5.5),INDEX(价格表!$B$4:$I$31,M2153,7),IF(J2153&gt;5.5,2.6+INDEX(价格表!$B$4:$I$31,M2153,8)*L2153)))))))</f>
        <v>2.15</v>
      </c>
    </row>
    <row r="2154" spans="1:14">
      <c r="A2154" s="20">
        <v>4310939930426</v>
      </c>
      <c r="B2154" s="18" t="s">
        <v>16</v>
      </c>
      <c r="C2154" s="21">
        <v>20201213</v>
      </c>
      <c r="D2154" s="21">
        <v>610538201209</v>
      </c>
      <c r="E2154" s="21" t="s">
        <v>16</v>
      </c>
      <c r="F2154" s="21">
        <v>20201223</v>
      </c>
      <c r="G2154" s="21" t="s">
        <v>17</v>
      </c>
      <c r="H2154" s="21" t="s">
        <v>27</v>
      </c>
      <c r="I2154" s="21" t="s">
        <v>28</v>
      </c>
      <c r="J2154" s="21">
        <v>1.44</v>
      </c>
      <c r="K2154" s="21" t="s">
        <v>20</v>
      </c>
      <c r="L2154">
        <f t="shared" si="38"/>
        <v>2</v>
      </c>
      <c r="M2154">
        <f>MATCH(H:H,价格表!$B$4:$B$35,0)</f>
        <v>3</v>
      </c>
      <c r="N2154" s="27">
        <f>IF(J2154&lt;=0.3,INDEX(价格表!$B$4:$I$31,M2154,2),IF(AND(J2154&gt;0.3,J2154&lt;=1),INDEX(价格表!$B$4:$I$31,M2154,3),IF(AND(J2154&gt;1,J2154&lt;=2.2),INDEX(价格表!$B$4:$I$31,M2154,4),IF(AND(J2154&gt;2.2,J2154&lt;=3.3),INDEX(价格表!$B$4:$I$31,M2154,5),IF(AND(J2154&gt;3.3,J2154&lt;=4),INDEX(价格表!$B$4:$I$31,M2154,6),IF(AND(J2154&gt;4,J2154&lt;=5.5),INDEX(价格表!$B$4:$I$31,M2154,7),IF(J2154&gt;5.5,2.6+INDEX(价格表!$B$4:$I$31,M2154,8)*L2154)))))))</f>
        <v>2.15</v>
      </c>
    </row>
    <row r="2155" spans="1:14">
      <c r="A2155" s="20">
        <v>4310939930428</v>
      </c>
      <c r="B2155" s="18" t="s">
        <v>16</v>
      </c>
      <c r="C2155" s="21">
        <v>20201213</v>
      </c>
      <c r="D2155" s="21">
        <v>610538201209</v>
      </c>
      <c r="E2155" s="21" t="s">
        <v>16</v>
      </c>
      <c r="F2155" s="21">
        <v>20201223</v>
      </c>
      <c r="G2155" s="21" t="s">
        <v>17</v>
      </c>
      <c r="H2155" s="21" t="s">
        <v>73</v>
      </c>
      <c r="I2155" s="21" t="s">
        <v>74</v>
      </c>
      <c r="J2155" s="21">
        <v>1.44</v>
      </c>
      <c r="K2155" s="21" t="s">
        <v>20</v>
      </c>
      <c r="L2155">
        <f t="shared" si="38"/>
        <v>2</v>
      </c>
      <c r="M2155">
        <f>MATCH(H:H,价格表!$B$4:$B$35,0)</f>
        <v>7</v>
      </c>
      <c r="N2155" s="27">
        <f>IF(J2155&lt;=0.3,INDEX(价格表!$B$4:$I$31,M2155,2),IF(AND(J2155&gt;0.3,J2155&lt;=1),INDEX(价格表!$B$4:$I$31,M2155,3),IF(AND(J2155&gt;1,J2155&lt;=2.2),INDEX(价格表!$B$4:$I$31,M2155,4),IF(AND(J2155&gt;2.2,J2155&lt;=3.3),INDEX(价格表!$B$4:$I$31,M2155,5),IF(AND(J2155&gt;3.3,J2155&lt;=4),INDEX(价格表!$B$4:$I$31,M2155,6),IF(AND(J2155&gt;4,J2155&lt;=5.5),INDEX(价格表!$B$4:$I$31,M2155,7),IF(J2155&gt;5.5,2.6+INDEX(价格表!$B$4:$I$31,M2155,8)*L2155)))))))</f>
        <v>2.15</v>
      </c>
    </row>
    <row r="2156" spans="1:14">
      <c r="A2156" s="20">
        <v>4310939930429</v>
      </c>
      <c r="B2156" s="18" t="s">
        <v>16</v>
      </c>
      <c r="C2156" s="21">
        <v>20201213</v>
      </c>
      <c r="D2156" s="21">
        <v>610538201209</v>
      </c>
      <c r="E2156" s="21" t="s">
        <v>16</v>
      </c>
      <c r="F2156" s="21">
        <v>20201223</v>
      </c>
      <c r="G2156" s="21" t="s">
        <v>17</v>
      </c>
      <c r="H2156" s="21" t="s">
        <v>21</v>
      </c>
      <c r="I2156" s="21" t="s">
        <v>109</v>
      </c>
      <c r="J2156" s="21">
        <v>1.45</v>
      </c>
      <c r="K2156" s="21" t="s">
        <v>20</v>
      </c>
      <c r="L2156">
        <f t="shared" si="38"/>
        <v>2</v>
      </c>
      <c r="M2156">
        <f>MATCH(H:H,价格表!$B$4:$B$35,0)</f>
        <v>20</v>
      </c>
      <c r="N2156" s="27">
        <f>IF(J2156&lt;=0.3,INDEX(价格表!$B$4:$I$31,M2156,2),IF(AND(J2156&gt;0.3,J2156&lt;=1),INDEX(价格表!$B$4:$I$31,M2156,3),IF(AND(J2156&gt;1,J2156&lt;=2.2),INDEX(价格表!$B$4:$I$31,M2156,4),IF(AND(J2156&gt;2.2,J2156&lt;=3.3),INDEX(价格表!$B$4:$I$31,M2156,5),IF(AND(J2156&gt;3.3,J2156&lt;=4),INDEX(价格表!$B$4:$I$31,M2156,6),IF(AND(J2156&gt;4,J2156&lt;=5.5),INDEX(价格表!$B$4:$I$31,M2156,7),IF(J2156&gt;5.5,2.6+INDEX(价格表!$B$4:$I$31,M2156,8)*L2156)))))))</f>
        <v>2.15</v>
      </c>
    </row>
    <row r="2157" spans="1:14">
      <c r="A2157" s="20">
        <v>4310939930430</v>
      </c>
      <c r="B2157" s="18" t="s">
        <v>16</v>
      </c>
      <c r="C2157" s="21">
        <v>20201213</v>
      </c>
      <c r="D2157" s="21">
        <v>610538201209</v>
      </c>
      <c r="E2157" s="21" t="s">
        <v>16</v>
      </c>
      <c r="F2157" s="21">
        <v>20201223</v>
      </c>
      <c r="G2157" s="21" t="s">
        <v>17</v>
      </c>
      <c r="H2157" s="21" t="s">
        <v>23</v>
      </c>
      <c r="I2157" s="21" t="s">
        <v>32</v>
      </c>
      <c r="J2157" s="21">
        <v>1.45</v>
      </c>
      <c r="K2157" s="21" t="s">
        <v>20</v>
      </c>
      <c r="L2157">
        <f t="shared" si="38"/>
        <v>2</v>
      </c>
      <c r="M2157">
        <f>MATCH(H:H,价格表!$B$4:$B$35,0)</f>
        <v>15</v>
      </c>
      <c r="N2157" s="27">
        <f>IF(J2157&lt;=0.3,INDEX(价格表!$B$4:$I$31,M2157,2),IF(AND(J2157&gt;0.3,J2157&lt;=1),INDEX(价格表!$B$4:$I$31,M2157,3),IF(AND(J2157&gt;1,J2157&lt;=2.2),INDEX(价格表!$B$4:$I$31,M2157,4),IF(AND(J2157&gt;2.2,J2157&lt;=3.3),INDEX(价格表!$B$4:$I$31,M2157,5),IF(AND(J2157&gt;3.3,J2157&lt;=4),INDEX(价格表!$B$4:$I$31,M2157,6),IF(AND(J2157&gt;4,J2157&lt;=5.5),INDEX(价格表!$B$4:$I$31,M2157,7),IF(J2157&gt;5.5,2.6+INDEX(价格表!$B$4:$I$31,M2157,8)*L2157)))))))</f>
        <v>2.15</v>
      </c>
    </row>
    <row r="2158" spans="1:14">
      <c r="A2158" s="20">
        <v>4310939930431</v>
      </c>
      <c r="B2158" s="18" t="s">
        <v>16</v>
      </c>
      <c r="C2158" s="21">
        <v>20201213</v>
      </c>
      <c r="D2158" s="21">
        <v>610538201209</v>
      </c>
      <c r="E2158" s="21" t="s">
        <v>16</v>
      </c>
      <c r="F2158" s="21">
        <v>20201223</v>
      </c>
      <c r="G2158" s="21" t="s">
        <v>17</v>
      </c>
      <c r="H2158" s="21" t="s">
        <v>23</v>
      </c>
      <c r="I2158" s="21" t="s">
        <v>258</v>
      </c>
      <c r="J2158" s="21">
        <v>1.45</v>
      </c>
      <c r="K2158" s="21" t="s">
        <v>20</v>
      </c>
      <c r="L2158">
        <f t="shared" si="38"/>
        <v>2</v>
      </c>
      <c r="M2158">
        <f>MATCH(H:H,价格表!$B$4:$B$35,0)</f>
        <v>15</v>
      </c>
      <c r="N2158" s="27">
        <f>IF(J2158&lt;=0.3,INDEX(价格表!$B$4:$I$31,M2158,2),IF(AND(J2158&gt;0.3,J2158&lt;=1),INDEX(价格表!$B$4:$I$31,M2158,3),IF(AND(J2158&gt;1,J2158&lt;=2.2),INDEX(价格表!$B$4:$I$31,M2158,4),IF(AND(J2158&gt;2.2,J2158&lt;=3.3),INDEX(价格表!$B$4:$I$31,M2158,5),IF(AND(J2158&gt;3.3,J2158&lt;=4),INDEX(价格表!$B$4:$I$31,M2158,6),IF(AND(J2158&gt;4,J2158&lt;=5.5),INDEX(价格表!$B$4:$I$31,M2158,7),IF(J2158&gt;5.5,2.6+INDEX(价格表!$B$4:$I$31,M2158,8)*L2158)))))))</f>
        <v>2.15</v>
      </c>
    </row>
    <row r="2159" spans="1:14">
      <c r="A2159" s="20">
        <v>4310939930432</v>
      </c>
      <c r="B2159" s="18" t="s">
        <v>16</v>
      </c>
      <c r="C2159" s="21">
        <v>20201213</v>
      </c>
      <c r="D2159" s="21">
        <v>610538201209</v>
      </c>
      <c r="E2159" s="21" t="s">
        <v>16</v>
      </c>
      <c r="F2159" s="21">
        <v>20201223</v>
      </c>
      <c r="G2159" s="21" t="s">
        <v>17</v>
      </c>
      <c r="H2159" s="21" t="s">
        <v>25</v>
      </c>
      <c r="I2159" s="21" t="s">
        <v>199</v>
      </c>
      <c r="J2159" s="21">
        <v>1.45</v>
      </c>
      <c r="K2159" s="21" t="s">
        <v>20</v>
      </c>
      <c r="L2159">
        <f t="shared" si="38"/>
        <v>2</v>
      </c>
      <c r="M2159">
        <f>MATCH(H:H,价格表!$B$4:$B$35,0)</f>
        <v>25</v>
      </c>
      <c r="N2159" s="27">
        <f>IF(J2159&lt;=0.3,INDEX(价格表!$B$4:$I$31,M2159,2),IF(AND(J2159&gt;0.3,J2159&lt;=1),INDEX(价格表!$B$4:$I$31,M2159,3),IF(AND(J2159&gt;1,J2159&lt;=2.2),INDEX(价格表!$B$4:$I$31,M2159,4),IF(AND(J2159&gt;2.2,J2159&lt;=3.3),INDEX(价格表!$B$4:$I$31,M2159,5),IF(AND(J2159&gt;3.3,J2159&lt;=4),INDEX(价格表!$B$4:$I$31,M2159,6),IF(AND(J2159&gt;4,J2159&lt;=5.5),INDEX(价格表!$B$4:$I$31,M2159,7),IF(J2159&gt;5.5,2.6+INDEX(价格表!$B$4:$I$31,M2159,8)*L2159)))))))</f>
        <v>2.15</v>
      </c>
    </row>
    <row r="2160" spans="1:14">
      <c r="A2160" s="20">
        <v>4310939930433</v>
      </c>
      <c r="B2160" s="18" t="s">
        <v>16</v>
      </c>
      <c r="C2160" s="21">
        <v>20201213</v>
      </c>
      <c r="D2160" s="21">
        <v>610538201209</v>
      </c>
      <c r="E2160" s="21" t="s">
        <v>16</v>
      </c>
      <c r="F2160" s="21">
        <v>20201223</v>
      </c>
      <c r="G2160" s="21" t="s">
        <v>17</v>
      </c>
      <c r="H2160" s="21" t="s">
        <v>23</v>
      </c>
      <c r="I2160" s="21" t="s">
        <v>189</v>
      </c>
      <c r="J2160" s="21">
        <v>1.45</v>
      </c>
      <c r="K2160" s="21" t="s">
        <v>20</v>
      </c>
      <c r="L2160">
        <f t="shared" si="38"/>
        <v>2</v>
      </c>
      <c r="M2160">
        <f>MATCH(H:H,价格表!$B$4:$B$35,0)</f>
        <v>15</v>
      </c>
      <c r="N2160" s="27">
        <f>IF(J2160&lt;=0.3,INDEX(价格表!$B$4:$I$31,M2160,2),IF(AND(J2160&gt;0.3,J2160&lt;=1),INDEX(价格表!$B$4:$I$31,M2160,3),IF(AND(J2160&gt;1,J2160&lt;=2.2),INDEX(价格表!$B$4:$I$31,M2160,4),IF(AND(J2160&gt;2.2,J2160&lt;=3.3),INDEX(价格表!$B$4:$I$31,M2160,5),IF(AND(J2160&gt;3.3,J2160&lt;=4),INDEX(价格表!$B$4:$I$31,M2160,6),IF(AND(J2160&gt;4,J2160&lt;=5.5),INDEX(价格表!$B$4:$I$31,M2160,7),IF(J2160&gt;5.5,2.6+INDEX(价格表!$B$4:$I$31,M2160,8)*L2160)))))))</f>
        <v>2.15</v>
      </c>
    </row>
    <row r="2161" spans="1:14">
      <c r="A2161" s="20">
        <v>4310939931996</v>
      </c>
      <c r="B2161" s="18" t="s">
        <v>16</v>
      </c>
      <c r="C2161" s="21">
        <v>20201213</v>
      </c>
      <c r="D2161" s="21">
        <v>610538201209</v>
      </c>
      <c r="E2161" s="21" t="s">
        <v>16</v>
      </c>
      <c r="F2161" s="21">
        <v>20201223</v>
      </c>
      <c r="G2161" s="21" t="s">
        <v>17</v>
      </c>
      <c r="H2161" s="21" t="s">
        <v>27</v>
      </c>
      <c r="I2161" s="21" t="s">
        <v>210</v>
      </c>
      <c r="J2161" s="21">
        <v>1.47</v>
      </c>
      <c r="K2161" s="21" t="s">
        <v>20</v>
      </c>
      <c r="L2161">
        <f t="shared" si="38"/>
        <v>2</v>
      </c>
      <c r="M2161">
        <f>MATCH(H:H,价格表!$B$4:$B$35,0)</f>
        <v>3</v>
      </c>
      <c r="N2161" s="27">
        <f>IF(J2161&lt;=0.3,INDEX(价格表!$B$4:$I$31,M2161,2),IF(AND(J2161&gt;0.3,J2161&lt;=1),INDEX(价格表!$B$4:$I$31,M2161,3),IF(AND(J2161&gt;1,J2161&lt;=2.2),INDEX(价格表!$B$4:$I$31,M2161,4),IF(AND(J2161&gt;2.2,J2161&lt;=3.3),INDEX(价格表!$B$4:$I$31,M2161,5),IF(AND(J2161&gt;3.3,J2161&lt;=4),INDEX(价格表!$B$4:$I$31,M2161,6),IF(AND(J2161&gt;4,J2161&lt;=5.5),INDEX(价格表!$B$4:$I$31,M2161,7),IF(J2161&gt;5.5,2.6+INDEX(价格表!$B$4:$I$31,M2161,8)*L2161)))))))</f>
        <v>2.15</v>
      </c>
    </row>
    <row r="2162" spans="1:14">
      <c r="A2162" s="20">
        <v>4310939935806</v>
      </c>
      <c r="B2162" s="18" t="s">
        <v>16</v>
      </c>
      <c r="C2162" s="21">
        <v>20201213</v>
      </c>
      <c r="D2162" s="21">
        <v>610538201209</v>
      </c>
      <c r="E2162" s="21" t="s">
        <v>16</v>
      </c>
      <c r="F2162" s="21">
        <v>20201223</v>
      </c>
      <c r="G2162" s="21" t="s">
        <v>17</v>
      </c>
      <c r="H2162" s="21" t="s">
        <v>45</v>
      </c>
      <c r="I2162" s="21" t="s">
        <v>196</v>
      </c>
      <c r="J2162" s="21">
        <v>1.42</v>
      </c>
      <c r="K2162" s="21" t="s">
        <v>20</v>
      </c>
      <c r="L2162">
        <f t="shared" si="38"/>
        <v>2</v>
      </c>
      <c r="M2162">
        <f>MATCH(H:H,价格表!$B$4:$B$35,0)</f>
        <v>9</v>
      </c>
      <c r="N2162" s="27">
        <f>IF(J2162&lt;=0.3,INDEX(价格表!$B$4:$I$31,M2162,2),IF(AND(J2162&gt;0.3,J2162&lt;=1),INDEX(价格表!$B$4:$I$31,M2162,3),IF(AND(J2162&gt;1,J2162&lt;=2.2),INDEX(价格表!$B$4:$I$31,M2162,4),IF(AND(J2162&gt;2.2,J2162&lt;=3.3),INDEX(价格表!$B$4:$I$31,M2162,5),IF(AND(J2162&gt;3.3,J2162&lt;=4),INDEX(价格表!$B$4:$I$31,M2162,6),IF(AND(J2162&gt;4,J2162&lt;=5.5),INDEX(价格表!$B$4:$I$31,M2162,7),IF(J2162&gt;5.5,2.6+INDEX(价格表!$B$4:$I$31,M2162,8)*L2162)))))))</f>
        <v>2.15</v>
      </c>
    </row>
    <row r="2163" spans="1:14">
      <c r="A2163" s="20">
        <v>4310939935807</v>
      </c>
      <c r="B2163" s="18" t="s">
        <v>16</v>
      </c>
      <c r="C2163" s="21">
        <v>20201213</v>
      </c>
      <c r="D2163" s="21">
        <v>610538201209</v>
      </c>
      <c r="E2163" s="21" t="s">
        <v>16</v>
      </c>
      <c r="F2163" s="21">
        <v>20201223</v>
      </c>
      <c r="G2163" s="21" t="s">
        <v>17</v>
      </c>
      <c r="H2163" s="21" t="s">
        <v>39</v>
      </c>
      <c r="I2163" s="21" t="s">
        <v>40</v>
      </c>
      <c r="J2163" s="21">
        <v>1.43</v>
      </c>
      <c r="K2163" s="21" t="s">
        <v>20</v>
      </c>
      <c r="L2163">
        <f t="shared" si="38"/>
        <v>2</v>
      </c>
      <c r="M2163">
        <f>MATCH(H:H,价格表!$B$4:$B$35,0)</f>
        <v>23</v>
      </c>
      <c r="N2163" s="27">
        <f>IF(J2163&lt;=0.3,INDEX(价格表!$B$4:$I$31,M2163,2),IF(AND(J2163&gt;0.3,J2163&lt;=1),INDEX(价格表!$B$4:$I$31,M2163,3),IF(AND(J2163&gt;1,J2163&lt;=2.2),INDEX(价格表!$B$4:$I$31,M2163,4),IF(AND(J2163&gt;2.2,J2163&lt;=3.3),INDEX(价格表!$B$4:$I$31,M2163,5),IF(AND(J2163&gt;3.3,J2163&lt;=4),INDEX(价格表!$B$4:$I$31,M2163,6),IF(AND(J2163&gt;4,J2163&lt;=5.5),INDEX(价格表!$B$4:$I$31,M2163,7),IF(J2163&gt;5.5,2.6+INDEX(价格表!$B$4:$I$31,M2163,8)*L2163)))))))</f>
        <v>2.15</v>
      </c>
    </row>
    <row r="2164" spans="1:14">
      <c r="A2164" s="20">
        <v>4310939935809</v>
      </c>
      <c r="B2164" s="18" t="s">
        <v>16</v>
      </c>
      <c r="C2164" s="21">
        <v>20201213</v>
      </c>
      <c r="D2164" s="21">
        <v>610538201209</v>
      </c>
      <c r="E2164" s="21" t="s">
        <v>16</v>
      </c>
      <c r="F2164" s="21">
        <v>20201223</v>
      </c>
      <c r="G2164" s="21" t="s">
        <v>17</v>
      </c>
      <c r="H2164" s="21" t="s">
        <v>23</v>
      </c>
      <c r="I2164" s="21" t="s">
        <v>115</v>
      </c>
      <c r="J2164" s="21">
        <v>1.45</v>
      </c>
      <c r="K2164" s="21" t="s">
        <v>20</v>
      </c>
      <c r="L2164">
        <f t="shared" si="38"/>
        <v>2</v>
      </c>
      <c r="M2164">
        <f>MATCH(H:H,价格表!$B$4:$B$35,0)</f>
        <v>15</v>
      </c>
      <c r="N2164" s="27">
        <f>IF(J2164&lt;=0.3,INDEX(价格表!$B$4:$I$31,M2164,2),IF(AND(J2164&gt;0.3,J2164&lt;=1),INDEX(价格表!$B$4:$I$31,M2164,3),IF(AND(J2164&gt;1,J2164&lt;=2.2),INDEX(价格表!$B$4:$I$31,M2164,4),IF(AND(J2164&gt;2.2,J2164&lt;=3.3),INDEX(价格表!$B$4:$I$31,M2164,5),IF(AND(J2164&gt;3.3,J2164&lt;=4),INDEX(价格表!$B$4:$I$31,M2164,6),IF(AND(J2164&gt;4,J2164&lt;=5.5),INDEX(价格表!$B$4:$I$31,M2164,7),IF(J2164&gt;5.5,2.6+INDEX(价格表!$B$4:$I$31,M2164,8)*L2164)))))))</f>
        <v>2.15</v>
      </c>
    </row>
    <row r="2165" spans="1:14">
      <c r="A2165" s="20">
        <v>4310939935810</v>
      </c>
      <c r="B2165" s="18" t="s">
        <v>16</v>
      </c>
      <c r="C2165" s="21">
        <v>20201213</v>
      </c>
      <c r="D2165" s="21">
        <v>610538201209</v>
      </c>
      <c r="E2165" s="21" t="s">
        <v>16</v>
      </c>
      <c r="F2165" s="21">
        <v>20201223</v>
      </c>
      <c r="G2165" s="21" t="s">
        <v>17</v>
      </c>
      <c r="H2165" s="21" t="s">
        <v>23</v>
      </c>
      <c r="I2165" s="21" t="s">
        <v>32</v>
      </c>
      <c r="J2165" s="21">
        <v>1.42</v>
      </c>
      <c r="K2165" s="21" t="s">
        <v>20</v>
      </c>
      <c r="L2165">
        <f t="shared" si="38"/>
        <v>2</v>
      </c>
      <c r="M2165">
        <f>MATCH(H:H,价格表!$B$4:$B$35,0)</f>
        <v>15</v>
      </c>
      <c r="N2165" s="27">
        <f>IF(J2165&lt;=0.3,INDEX(价格表!$B$4:$I$31,M2165,2),IF(AND(J2165&gt;0.3,J2165&lt;=1),INDEX(价格表!$B$4:$I$31,M2165,3),IF(AND(J2165&gt;1,J2165&lt;=2.2),INDEX(价格表!$B$4:$I$31,M2165,4),IF(AND(J2165&gt;2.2,J2165&lt;=3.3),INDEX(价格表!$B$4:$I$31,M2165,5),IF(AND(J2165&gt;3.3,J2165&lt;=4),INDEX(价格表!$B$4:$I$31,M2165,6),IF(AND(J2165&gt;4,J2165&lt;=5.5),INDEX(价格表!$B$4:$I$31,M2165,7),IF(J2165&gt;5.5,2.6+INDEX(价格表!$B$4:$I$31,M2165,8)*L2165)))))))</f>
        <v>2.15</v>
      </c>
    </row>
    <row r="2166" spans="1:14">
      <c r="A2166" s="20">
        <v>4310939935811</v>
      </c>
      <c r="B2166" s="18" t="s">
        <v>16</v>
      </c>
      <c r="C2166" s="21">
        <v>20201213</v>
      </c>
      <c r="D2166" s="21">
        <v>610538201209</v>
      </c>
      <c r="E2166" s="21" t="s">
        <v>16</v>
      </c>
      <c r="F2166" s="21">
        <v>20201223</v>
      </c>
      <c r="G2166" s="21" t="s">
        <v>17</v>
      </c>
      <c r="H2166" s="21" t="s">
        <v>21</v>
      </c>
      <c r="I2166" s="21" t="s">
        <v>228</v>
      </c>
      <c r="J2166" s="21">
        <v>1.46</v>
      </c>
      <c r="K2166" s="21" t="s">
        <v>20</v>
      </c>
      <c r="L2166">
        <f t="shared" si="38"/>
        <v>2</v>
      </c>
      <c r="M2166">
        <f>MATCH(H:H,价格表!$B$4:$B$35,0)</f>
        <v>20</v>
      </c>
      <c r="N2166" s="27">
        <f>IF(J2166&lt;=0.3,INDEX(价格表!$B$4:$I$31,M2166,2),IF(AND(J2166&gt;0.3,J2166&lt;=1),INDEX(价格表!$B$4:$I$31,M2166,3),IF(AND(J2166&gt;1,J2166&lt;=2.2),INDEX(价格表!$B$4:$I$31,M2166,4),IF(AND(J2166&gt;2.2,J2166&lt;=3.3),INDEX(价格表!$B$4:$I$31,M2166,5),IF(AND(J2166&gt;3.3,J2166&lt;=4),INDEX(价格表!$B$4:$I$31,M2166,6),IF(AND(J2166&gt;4,J2166&lt;=5.5),INDEX(价格表!$B$4:$I$31,M2166,7),IF(J2166&gt;5.5,2.6+INDEX(价格表!$B$4:$I$31,M2166,8)*L2166)))))))</f>
        <v>2.15</v>
      </c>
    </row>
    <row r="2167" spans="1:14">
      <c r="A2167" s="20">
        <v>4310939935812</v>
      </c>
      <c r="B2167" s="18" t="s">
        <v>16</v>
      </c>
      <c r="C2167" s="21">
        <v>20201213</v>
      </c>
      <c r="D2167" s="21">
        <v>610538201209</v>
      </c>
      <c r="E2167" s="21" t="s">
        <v>16</v>
      </c>
      <c r="F2167" s="21">
        <v>20201223</v>
      </c>
      <c r="G2167" s="21" t="s">
        <v>17</v>
      </c>
      <c r="H2167" s="21" t="s">
        <v>23</v>
      </c>
      <c r="I2167" s="21" t="s">
        <v>162</v>
      </c>
      <c r="J2167" s="21">
        <v>1.43</v>
      </c>
      <c r="K2167" s="21" t="s">
        <v>20</v>
      </c>
      <c r="L2167">
        <f t="shared" si="38"/>
        <v>2</v>
      </c>
      <c r="M2167">
        <f>MATCH(H:H,价格表!$B$4:$B$35,0)</f>
        <v>15</v>
      </c>
      <c r="N2167" s="27">
        <f>IF(J2167&lt;=0.3,INDEX(价格表!$B$4:$I$31,M2167,2),IF(AND(J2167&gt;0.3,J2167&lt;=1),INDEX(价格表!$B$4:$I$31,M2167,3),IF(AND(J2167&gt;1,J2167&lt;=2.2),INDEX(价格表!$B$4:$I$31,M2167,4),IF(AND(J2167&gt;2.2,J2167&lt;=3.3),INDEX(价格表!$B$4:$I$31,M2167,5),IF(AND(J2167&gt;3.3,J2167&lt;=4),INDEX(价格表!$B$4:$I$31,M2167,6),IF(AND(J2167&gt;4,J2167&lt;=5.5),INDEX(价格表!$B$4:$I$31,M2167,7),IF(J2167&gt;5.5,2.6+INDEX(价格表!$B$4:$I$31,M2167,8)*L2167)))))))</f>
        <v>2.15</v>
      </c>
    </row>
    <row r="2168" spans="1:14">
      <c r="A2168" s="20">
        <v>4310939935813</v>
      </c>
      <c r="B2168" s="18" t="s">
        <v>16</v>
      </c>
      <c r="C2168" s="21">
        <v>20201213</v>
      </c>
      <c r="D2168" s="21">
        <v>610538201209</v>
      </c>
      <c r="E2168" s="21" t="s">
        <v>16</v>
      </c>
      <c r="F2168" s="21">
        <v>20201223</v>
      </c>
      <c r="G2168" s="21" t="s">
        <v>17</v>
      </c>
      <c r="H2168" s="21" t="s">
        <v>39</v>
      </c>
      <c r="I2168" s="21" t="s">
        <v>81</v>
      </c>
      <c r="J2168" s="21">
        <v>1.42</v>
      </c>
      <c r="K2168" s="21" t="s">
        <v>20</v>
      </c>
      <c r="L2168">
        <f t="shared" si="38"/>
        <v>2</v>
      </c>
      <c r="M2168">
        <f>MATCH(H:H,价格表!$B$4:$B$35,0)</f>
        <v>23</v>
      </c>
      <c r="N2168" s="27">
        <f>IF(J2168&lt;=0.3,INDEX(价格表!$B$4:$I$31,M2168,2),IF(AND(J2168&gt;0.3,J2168&lt;=1),INDEX(价格表!$B$4:$I$31,M2168,3),IF(AND(J2168&gt;1,J2168&lt;=2.2),INDEX(价格表!$B$4:$I$31,M2168,4),IF(AND(J2168&gt;2.2,J2168&lt;=3.3),INDEX(价格表!$B$4:$I$31,M2168,5),IF(AND(J2168&gt;3.3,J2168&lt;=4),INDEX(价格表!$B$4:$I$31,M2168,6),IF(AND(J2168&gt;4,J2168&lt;=5.5),INDEX(价格表!$B$4:$I$31,M2168,7),IF(J2168&gt;5.5,2.6+INDEX(价格表!$B$4:$I$31,M2168,8)*L2168)))))))</f>
        <v>2.15</v>
      </c>
    </row>
    <row r="2169" spans="1:14">
      <c r="A2169" s="20">
        <v>4310939935814</v>
      </c>
      <c r="B2169" s="18" t="s">
        <v>16</v>
      </c>
      <c r="C2169" s="21">
        <v>20201213</v>
      </c>
      <c r="D2169" s="21">
        <v>610538201209</v>
      </c>
      <c r="E2169" s="21" t="s">
        <v>16</v>
      </c>
      <c r="F2169" s="21">
        <v>20201223</v>
      </c>
      <c r="G2169" s="21" t="s">
        <v>17</v>
      </c>
      <c r="H2169" s="21" t="s">
        <v>25</v>
      </c>
      <c r="I2169" s="21" t="s">
        <v>188</v>
      </c>
      <c r="J2169" s="21">
        <v>1.42</v>
      </c>
      <c r="K2169" s="21" t="s">
        <v>20</v>
      </c>
      <c r="L2169">
        <f t="shared" si="38"/>
        <v>2</v>
      </c>
      <c r="M2169">
        <f>MATCH(H:H,价格表!$B$4:$B$35,0)</f>
        <v>25</v>
      </c>
      <c r="N2169" s="27">
        <f>IF(J2169&lt;=0.3,INDEX(价格表!$B$4:$I$31,M2169,2),IF(AND(J2169&gt;0.3,J2169&lt;=1),INDEX(价格表!$B$4:$I$31,M2169,3),IF(AND(J2169&gt;1,J2169&lt;=2.2),INDEX(价格表!$B$4:$I$31,M2169,4),IF(AND(J2169&gt;2.2,J2169&lt;=3.3),INDEX(价格表!$B$4:$I$31,M2169,5),IF(AND(J2169&gt;3.3,J2169&lt;=4),INDEX(价格表!$B$4:$I$31,M2169,6),IF(AND(J2169&gt;4,J2169&lt;=5.5),INDEX(价格表!$B$4:$I$31,M2169,7),IF(J2169&gt;5.5,2.6+INDEX(价格表!$B$4:$I$31,M2169,8)*L2169)))))))</f>
        <v>2.15</v>
      </c>
    </row>
    <row r="2170" spans="1:14">
      <c r="A2170" s="20">
        <v>4310939935815</v>
      </c>
      <c r="B2170" s="18" t="s">
        <v>16</v>
      </c>
      <c r="C2170" s="21">
        <v>20201213</v>
      </c>
      <c r="D2170" s="21">
        <v>610538201209</v>
      </c>
      <c r="E2170" s="21" t="s">
        <v>16</v>
      </c>
      <c r="F2170" s="21">
        <v>20201223</v>
      </c>
      <c r="G2170" s="21" t="s">
        <v>17</v>
      </c>
      <c r="H2170" s="21" t="s">
        <v>21</v>
      </c>
      <c r="I2170" s="21" t="s">
        <v>228</v>
      </c>
      <c r="J2170" s="21">
        <v>1.5</v>
      </c>
      <c r="K2170" s="21" t="s">
        <v>20</v>
      </c>
      <c r="L2170">
        <f t="shared" si="38"/>
        <v>2</v>
      </c>
      <c r="M2170">
        <f>MATCH(H:H,价格表!$B$4:$B$35,0)</f>
        <v>20</v>
      </c>
      <c r="N2170" s="27">
        <f>IF(J2170&lt;=0.3,INDEX(价格表!$B$4:$I$31,M2170,2),IF(AND(J2170&gt;0.3,J2170&lt;=1),INDEX(价格表!$B$4:$I$31,M2170,3),IF(AND(J2170&gt;1,J2170&lt;=2.2),INDEX(价格表!$B$4:$I$31,M2170,4),IF(AND(J2170&gt;2.2,J2170&lt;=3.3),INDEX(价格表!$B$4:$I$31,M2170,5),IF(AND(J2170&gt;3.3,J2170&lt;=4),INDEX(价格表!$B$4:$I$31,M2170,6),IF(AND(J2170&gt;4,J2170&lt;=5.5),INDEX(价格表!$B$4:$I$31,M2170,7),IF(J2170&gt;5.5,2.6+INDEX(价格表!$B$4:$I$31,M2170,8)*L2170)))))))</f>
        <v>2.15</v>
      </c>
    </row>
    <row r="2171" spans="1:14">
      <c r="A2171" s="20">
        <v>4310939937989</v>
      </c>
      <c r="B2171" s="18" t="s">
        <v>16</v>
      </c>
      <c r="C2171" s="21">
        <v>20201213</v>
      </c>
      <c r="D2171" s="21">
        <v>610538201209</v>
      </c>
      <c r="E2171" s="21" t="s">
        <v>16</v>
      </c>
      <c r="F2171" s="21">
        <v>20201223</v>
      </c>
      <c r="G2171" s="21" t="s">
        <v>17</v>
      </c>
      <c r="H2171" s="21" t="s">
        <v>30</v>
      </c>
      <c r="I2171" s="21" t="s">
        <v>269</v>
      </c>
      <c r="J2171" s="21">
        <v>1.43</v>
      </c>
      <c r="K2171" s="21" t="s">
        <v>20</v>
      </c>
      <c r="L2171">
        <f t="shared" si="38"/>
        <v>2</v>
      </c>
      <c r="M2171">
        <f>MATCH(H:H,价格表!$B$4:$B$35,0)</f>
        <v>16</v>
      </c>
      <c r="N2171" s="27">
        <f>IF(J2171&lt;=0.3,INDEX(价格表!$B$4:$I$31,M2171,2),IF(AND(J2171&gt;0.3,J2171&lt;=1),INDEX(价格表!$B$4:$I$31,M2171,3),IF(AND(J2171&gt;1,J2171&lt;=2.2),INDEX(价格表!$B$4:$I$31,M2171,4),IF(AND(J2171&gt;2.2,J2171&lt;=3.3),INDEX(价格表!$B$4:$I$31,M2171,5),IF(AND(J2171&gt;3.3,J2171&lt;=4),INDEX(价格表!$B$4:$I$31,M2171,6),IF(AND(J2171&gt;4,J2171&lt;=5.5),INDEX(价格表!$B$4:$I$31,M2171,7),IF(J2171&gt;5.5,2.6+INDEX(价格表!$B$4:$I$31,M2171,8)*L2171)))))))</f>
        <v>2.15</v>
      </c>
    </row>
    <row r="2172" spans="1:14">
      <c r="A2172" s="20">
        <v>4310939937990</v>
      </c>
      <c r="B2172" s="18" t="s">
        <v>16</v>
      </c>
      <c r="C2172" s="21">
        <v>20201213</v>
      </c>
      <c r="D2172" s="21">
        <v>610538201209</v>
      </c>
      <c r="E2172" s="21" t="s">
        <v>16</v>
      </c>
      <c r="F2172" s="21">
        <v>20201223</v>
      </c>
      <c r="G2172" s="21" t="s">
        <v>17</v>
      </c>
      <c r="H2172" s="21" t="s">
        <v>35</v>
      </c>
      <c r="I2172" s="21" t="s">
        <v>253</v>
      </c>
      <c r="J2172" s="21">
        <v>1.45</v>
      </c>
      <c r="K2172" s="21" t="s">
        <v>20</v>
      </c>
      <c r="L2172">
        <f t="shared" si="38"/>
        <v>2</v>
      </c>
      <c r="M2172">
        <f>MATCH(H:H,价格表!$B$4:$B$35,0)</f>
        <v>22</v>
      </c>
      <c r="N2172" s="27">
        <f>IF(J2172&lt;=0.3,INDEX(价格表!$B$4:$I$31,M2172,2),IF(AND(J2172&gt;0.3,J2172&lt;=1),INDEX(价格表!$B$4:$I$31,M2172,3),IF(AND(J2172&gt;1,J2172&lt;=2.2),INDEX(价格表!$B$4:$I$31,M2172,4),IF(AND(J2172&gt;2.2,J2172&lt;=3.3),INDEX(价格表!$B$4:$I$31,M2172,5),IF(AND(J2172&gt;3.3,J2172&lt;=4),INDEX(价格表!$B$4:$I$31,M2172,6),IF(AND(J2172&gt;4,J2172&lt;=5.5),INDEX(价格表!$B$4:$I$31,M2172,7),IF(J2172&gt;5.5,2.6+INDEX(价格表!$B$4:$I$31,M2172,8)*L2172)))))))</f>
        <v>2.15</v>
      </c>
    </row>
    <row r="2173" spans="1:14">
      <c r="A2173" s="20">
        <v>4310939937991</v>
      </c>
      <c r="B2173" s="18" t="s">
        <v>16</v>
      </c>
      <c r="C2173" s="21">
        <v>20201213</v>
      </c>
      <c r="D2173" s="21">
        <v>610538201209</v>
      </c>
      <c r="E2173" s="21" t="s">
        <v>16</v>
      </c>
      <c r="F2173" s="21">
        <v>20201223</v>
      </c>
      <c r="G2173" s="21" t="s">
        <v>17</v>
      </c>
      <c r="H2173" s="21" t="s">
        <v>21</v>
      </c>
      <c r="I2173" s="21" t="s">
        <v>22</v>
      </c>
      <c r="J2173" s="21">
        <v>1.44</v>
      </c>
      <c r="K2173" s="21" t="s">
        <v>20</v>
      </c>
      <c r="L2173">
        <f t="shared" si="38"/>
        <v>2</v>
      </c>
      <c r="M2173">
        <f>MATCH(H:H,价格表!$B$4:$B$35,0)</f>
        <v>20</v>
      </c>
      <c r="N2173" s="27">
        <f>IF(J2173&lt;=0.3,INDEX(价格表!$B$4:$I$31,M2173,2),IF(AND(J2173&gt;0.3,J2173&lt;=1),INDEX(价格表!$B$4:$I$31,M2173,3),IF(AND(J2173&gt;1,J2173&lt;=2.2),INDEX(价格表!$B$4:$I$31,M2173,4),IF(AND(J2173&gt;2.2,J2173&lt;=3.3),INDEX(价格表!$B$4:$I$31,M2173,5),IF(AND(J2173&gt;3.3,J2173&lt;=4),INDEX(价格表!$B$4:$I$31,M2173,6),IF(AND(J2173&gt;4,J2173&lt;=5.5),INDEX(价格表!$B$4:$I$31,M2173,7),IF(J2173&gt;5.5,2.6+INDEX(价格表!$B$4:$I$31,M2173,8)*L2173)))))))</f>
        <v>2.15</v>
      </c>
    </row>
    <row r="2174" spans="1:14">
      <c r="A2174" s="20">
        <v>4310939937992</v>
      </c>
      <c r="B2174" s="18" t="s">
        <v>16</v>
      </c>
      <c r="C2174" s="21">
        <v>20201213</v>
      </c>
      <c r="D2174" s="21">
        <v>610538201209</v>
      </c>
      <c r="E2174" s="21" t="s">
        <v>16</v>
      </c>
      <c r="F2174" s="21">
        <v>20201223</v>
      </c>
      <c r="G2174" s="21" t="s">
        <v>17</v>
      </c>
      <c r="H2174" s="21" t="s">
        <v>21</v>
      </c>
      <c r="I2174" s="21" t="s">
        <v>181</v>
      </c>
      <c r="J2174" s="21">
        <v>1.42</v>
      </c>
      <c r="K2174" s="21" t="s">
        <v>20</v>
      </c>
      <c r="L2174">
        <f t="shared" si="38"/>
        <v>2</v>
      </c>
      <c r="M2174">
        <f>MATCH(H:H,价格表!$B$4:$B$35,0)</f>
        <v>20</v>
      </c>
      <c r="N2174" s="27">
        <f>IF(J2174&lt;=0.3,INDEX(价格表!$B$4:$I$31,M2174,2),IF(AND(J2174&gt;0.3,J2174&lt;=1),INDEX(价格表!$B$4:$I$31,M2174,3),IF(AND(J2174&gt;1,J2174&lt;=2.2),INDEX(价格表!$B$4:$I$31,M2174,4),IF(AND(J2174&gt;2.2,J2174&lt;=3.3),INDEX(价格表!$B$4:$I$31,M2174,5),IF(AND(J2174&gt;3.3,J2174&lt;=4),INDEX(价格表!$B$4:$I$31,M2174,6),IF(AND(J2174&gt;4,J2174&lt;=5.5),INDEX(价格表!$B$4:$I$31,M2174,7),IF(J2174&gt;5.5,2.6+INDEX(价格表!$B$4:$I$31,M2174,8)*L2174)))))))</f>
        <v>2.15</v>
      </c>
    </row>
    <row r="2175" spans="1:14">
      <c r="A2175" s="20">
        <v>4310939937993</v>
      </c>
      <c r="B2175" s="18" t="s">
        <v>16</v>
      </c>
      <c r="C2175" s="21">
        <v>20201213</v>
      </c>
      <c r="D2175" s="21">
        <v>610538201209</v>
      </c>
      <c r="E2175" s="21" t="s">
        <v>16</v>
      </c>
      <c r="F2175" s="21">
        <v>20201223</v>
      </c>
      <c r="G2175" s="21" t="s">
        <v>17</v>
      </c>
      <c r="H2175" s="21" t="s">
        <v>73</v>
      </c>
      <c r="I2175" s="21" t="s">
        <v>180</v>
      </c>
      <c r="J2175" s="21">
        <v>1.7</v>
      </c>
      <c r="K2175" s="21" t="s">
        <v>20</v>
      </c>
      <c r="L2175">
        <f t="shared" si="38"/>
        <v>2</v>
      </c>
      <c r="M2175">
        <f>MATCH(H:H,价格表!$B$4:$B$35,0)</f>
        <v>7</v>
      </c>
      <c r="N2175" s="27">
        <f>IF(J2175&lt;=0.3,INDEX(价格表!$B$4:$I$31,M2175,2),IF(AND(J2175&gt;0.3,J2175&lt;=1),INDEX(价格表!$B$4:$I$31,M2175,3),IF(AND(J2175&gt;1,J2175&lt;=2.2),INDEX(价格表!$B$4:$I$31,M2175,4),IF(AND(J2175&gt;2.2,J2175&lt;=3.3),INDEX(价格表!$B$4:$I$31,M2175,5),IF(AND(J2175&gt;3.3,J2175&lt;=4),INDEX(价格表!$B$4:$I$31,M2175,6),IF(AND(J2175&gt;4,J2175&lt;=5.5),INDEX(价格表!$B$4:$I$31,M2175,7),IF(J2175&gt;5.5,2.6+INDEX(价格表!$B$4:$I$31,M2175,8)*L2175)))))))</f>
        <v>2.15</v>
      </c>
    </row>
    <row r="2176" spans="1:14">
      <c r="A2176" s="20">
        <v>4310939937994</v>
      </c>
      <c r="B2176" s="18" t="s">
        <v>16</v>
      </c>
      <c r="C2176" s="21">
        <v>20201213</v>
      </c>
      <c r="D2176" s="21">
        <v>610538201209</v>
      </c>
      <c r="E2176" s="21" t="s">
        <v>16</v>
      </c>
      <c r="F2176" s="21">
        <v>20201223</v>
      </c>
      <c r="G2176" s="21" t="s">
        <v>17</v>
      </c>
      <c r="H2176" s="21" t="s">
        <v>82</v>
      </c>
      <c r="I2176" s="21" t="s">
        <v>83</v>
      </c>
      <c r="J2176" s="21">
        <v>1.45</v>
      </c>
      <c r="K2176" s="21" t="s">
        <v>20</v>
      </c>
      <c r="L2176">
        <f t="shared" si="38"/>
        <v>2</v>
      </c>
      <c r="M2176">
        <f>MATCH(H:H,价格表!$B$4:$B$35,0)</f>
        <v>2</v>
      </c>
      <c r="N2176" s="27">
        <f>IF(J2176&lt;=0.3,INDEX(价格表!$B$4:$I$31,M2176,2),IF(AND(J2176&gt;0.3,J2176&lt;=1),INDEX(价格表!$B$4:$I$31,M2176,3),IF(AND(J2176&gt;1,J2176&lt;=2.2),INDEX(价格表!$B$4:$I$31,M2176,4),IF(AND(J2176&gt;2.2,J2176&lt;=3.3),INDEX(价格表!$B$4:$I$31,M2176,5),IF(AND(J2176&gt;3.3,J2176&lt;=4),INDEX(价格表!$B$4:$I$31,M2176,6),IF(AND(J2176&gt;4,J2176&lt;=5.5),INDEX(价格表!$B$4:$I$31,M2176,7),IF(J2176&gt;5.5,2.6+INDEX(价格表!$B$4:$I$31,M2176,8)*L2176)))))))</f>
        <v>2.15</v>
      </c>
    </row>
    <row r="2177" spans="1:14">
      <c r="A2177" s="20">
        <v>4310939937996</v>
      </c>
      <c r="B2177" s="18" t="s">
        <v>16</v>
      </c>
      <c r="C2177" s="21">
        <v>20201213</v>
      </c>
      <c r="D2177" s="21">
        <v>610538201209</v>
      </c>
      <c r="E2177" s="21" t="s">
        <v>16</v>
      </c>
      <c r="F2177" s="21">
        <v>20201223</v>
      </c>
      <c r="G2177" s="21" t="s">
        <v>17</v>
      </c>
      <c r="H2177" s="21" t="s">
        <v>68</v>
      </c>
      <c r="I2177" s="21" t="s">
        <v>69</v>
      </c>
      <c r="J2177" s="21">
        <v>1.44</v>
      </c>
      <c r="K2177" s="21" t="s">
        <v>20</v>
      </c>
      <c r="L2177">
        <f t="shared" si="38"/>
        <v>2</v>
      </c>
      <c r="M2177">
        <f>MATCH(H:H,价格表!$B$4:$B$35,0)</f>
        <v>5</v>
      </c>
      <c r="N2177" s="27">
        <f>IF(J2177&lt;=0.3,INDEX(价格表!$B$4:$I$31,M2177,2),IF(AND(J2177&gt;0.3,J2177&lt;=1),INDEX(价格表!$B$4:$I$31,M2177,3),IF(AND(J2177&gt;1,J2177&lt;=2.2),INDEX(价格表!$B$4:$I$31,M2177,4),IF(AND(J2177&gt;2.2,J2177&lt;=3.3),INDEX(价格表!$B$4:$I$31,M2177,5),IF(AND(J2177&gt;3.3,J2177&lt;=4),INDEX(价格表!$B$4:$I$31,M2177,6),IF(AND(J2177&gt;4,J2177&lt;=5.5),INDEX(价格表!$B$4:$I$31,M2177,7),IF(J2177&gt;5.5,2.6+INDEX(价格表!$B$4:$I$31,M2177,8)*L2177)))))))</f>
        <v>2.15</v>
      </c>
    </row>
    <row r="2178" spans="1:14">
      <c r="A2178" s="20">
        <v>4310939937997</v>
      </c>
      <c r="B2178" s="18" t="s">
        <v>16</v>
      </c>
      <c r="C2178" s="21">
        <v>20201213</v>
      </c>
      <c r="D2178" s="21">
        <v>610538201209</v>
      </c>
      <c r="E2178" s="21" t="s">
        <v>16</v>
      </c>
      <c r="F2178" s="21">
        <v>20201223</v>
      </c>
      <c r="G2178" s="21" t="s">
        <v>17</v>
      </c>
      <c r="H2178" s="21" t="s">
        <v>73</v>
      </c>
      <c r="I2178" s="21" t="s">
        <v>91</v>
      </c>
      <c r="J2178" s="21">
        <v>1.45</v>
      </c>
      <c r="K2178" s="21" t="s">
        <v>20</v>
      </c>
      <c r="L2178">
        <f t="shared" si="38"/>
        <v>2</v>
      </c>
      <c r="M2178">
        <f>MATCH(H:H,价格表!$B$4:$B$35,0)</f>
        <v>7</v>
      </c>
      <c r="N2178" s="27">
        <f>IF(J2178&lt;=0.3,INDEX(价格表!$B$4:$I$31,M2178,2),IF(AND(J2178&gt;0.3,J2178&lt;=1),INDEX(价格表!$B$4:$I$31,M2178,3),IF(AND(J2178&gt;1,J2178&lt;=2.2),INDEX(价格表!$B$4:$I$31,M2178,4),IF(AND(J2178&gt;2.2,J2178&lt;=3.3),INDEX(价格表!$B$4:$I$31,M2178,5),IF(AND(J2178&gt;3.3,J2178&lt;=4),INDEX(价格表!$B$4:$I$31,M2178,6),IF(AND(J2178&gt;4,J2178&lt;=5.5),INDEX(价格表!$B$4:$I$31,M2178,7),IF(J2178&gt;5.5,2.6+INDEX(价格表!$B$4:$I$31,M2178,8)*L2178)))))))</f>
        <v>2.15</v>
      </c>
    </row>
    <row r="2179" spans="1:14">
      <c r="A2179" s="20">
        <v>4310939937998</v>
      </c>
      <c r="B2179" s="18" t="s">
        <v>16</v>
      </c>
      <c r="C2179" s="21">
        <v>20201213</v>
      </c>
      <c r="D2179" s="21">
        <v>610538201209</v>
      </c>
      <c r="E2179" s="21" t="s">
        <v>16</v>
      </c>
      <c r="F2179" s="21">
        <v>20201223</v>
      </c>
      <c r="G2179" s="21" t="s">
        <v>17</v>
      </c>
      <c r="H2179" s="21" t="s">
        <v>56</v>
      </c>
      <c r="I2179" s="21" t="s">
        <v>356</v>
      </c>
      <c r="J2179" s="21">
        <v>1.44</v>
      </c>
      <c r="K2179" s="21" t="s">
        <v>20</v>
      </c>
      <c r="L2179">
        <f t="shared" si="38"/>
        <v>2</v>
      </c>
      <c r="M2179">
        <f>MATCH(H:H,价格表!$B$4:$B$35,0)</f>
        <v>11</v>
      </c>
      <c r="N2179" s="27">
        <f>IF(J2179&lt;=0.3,INDEX(价格表!$B$4:$I$31,M2179,2),IF(AND(J2179&gt;0.3,J2179&lt;=1),INDEX(价格表!$B$4:$I$31,M2179,3),IF(AND(J2179&gt;1,J2179&lt;=2.2),INDEX(价格表!$B$4:$I$31,M2179,4),IF(AND(J2179&gt;2.2,J2179&lt;=3.3),INDEX(价格表!$B$4:$I$31,M2179,5),IF(AND(J2179&gt;3.3,J2179&lt;=4),INDEX(价格表!$B$4:$I$31,M2179,6),IF(AND(J2179&gt;4,J2179&lt;=5.5),INDEX(价格表!$B$4:$I$31,M2179,7),IF(J2179&gt;5.5,2.6+INDEX(价格表!$B$4:$I$31,M2179,8)*L2179)))))))</f>
        <v>2.15</v>
      </c>
    </row>
    <row r="2180" spans="1:14">
      <c r="A2180" s="20">
        <v>4310939938470</v>
      </c>
      <c r="B2180" s="18" t="s">
        <v>16</v>
      </c>
      <c r="C2180" s="21">
        <v>20201213</v>
      </c>
      <c r="D2180" s="21">
        <v>610538201209</v>
      </c>
      <c r="E2180" s="21" t="s">
        <v>16</v>
      </c>
      <c r="F2180" s="21">
        <v>20201223</v>
      </c>
      <c r="G2180" s="21" t="s">
        <v>17</v>
      </c>
      <c r="H2180" s="21" t="s">
        <v>73</v>
      </c>
      <c r="I2180" s="21" t="s">
        <v>74</v>
      </c>
      <c r="J2180" s="21">
        <v>1.42</v>
      </c>
      <c r="K2180" s="21" t="s">
        <v>20</v>
      </c>
      <c r="L2180">
        <f t="shared" ref="L2180:L2243" si="39">ROUNDUP(J2180,0)</f>
        <v>2</v>
      </c>
      <c r="M2180">
        <f>MATCH(H:H,价格表!$B$4:$B$35,0)</f>
        <v>7</v>
      </c>
      <c r="N2180" s="27">
        <f>IF(J2180&lt;=0.3,INDEX(价格表!$B$4:$I$31,M2180,2),IF(AND(J2180&gt;0.3,J2180&lt;=1),INDEX(价格表!$B$4:$I$31,M2180,3),IF(AND(J2180&gt;1,J2180&lt;=2.2),INDEX(价格表!$B$4:$I$31,M2180,4),IF(AND(J2180&gt;2.2,J2180&lt;=3.3),INDEX(价格表!$B$4:$I$31,M2180,5),IF(AND(J2180&gt;3.3,J2180&lt;=4),INDEX(价格表!$B$4:$I$31,M2180,6),IF(AND(J2180&gt;4,J2180&lt;=5.5),INDEX(价格表!$B$4:$I$31,M2180,7),IF(J2180&gt;5.5,2.6+INDEX(价格表!$B$4:$I$31,M2180,8)*L2180)))))))</f>
        <v>2.15</v>
      </c>
    </row>
    <row r="2181" spans="1:14">
      <c r="A2181" s="20">
        <v>4310939938471</v>
      </c>
      <c r="B2181" s="18" t="s">
        <v>16</v>
      </c>
      <c r="C2181" s="21">
        <v>20201213</v>
      </c>
      <c r="D2181" s="21">
        <v>610538201209</v>
      </c>
      <c r="E2181" s="21" t="s">
        <v>16</v>
      </c>
      <c r="F2181" s="21">
        <v>20201223</v>
      </c>
      <c r="G2181" s="21" t="s">
        <v>17</v>
      </c>
      <c r="H2181" s="21" t="s">
        <v>73</v>
      </c>
      <c r="I2181" s="21" t="s">
        <v>74</v>
      </c>
      <c r="J2181" s="21">
        <v>1.43</v>
      </c>
      <c r="K2181" s="21" t="s">
        <v>20</v>
      </c>
      <c r="L2181">
        <f t="shared" si="39"/>
        <v>2</v>
      </c>
      <c r="M2181">
        <f>MATCH(H:H,价格表!$B$4:$B$35,0)</f>
        <v>7</v>
      </c>
      <c r="N2181" s="27">
        <f>IF(J2181&lt;=0.3,INDEX(价格表!$B$4:$I$31,M2181,2),IF(AND(J2181&gt;0.3,J2181&lt;=1),INDEX(价格表!$B$4:$I$31,M2181,3),IF(AND(J2181&gt;1,J2181&lt;=2.2),INDEX(价格表!$B$4:$I$31,M2181,4),IF(AND(J2181&gt;2.2,J2181&lt;=3.3),INDEX(价格表!$B$4:$I$31,M2181,5),IF(AND(J2181&gt;3.3,J2181&lt;=4),INDEX(价格表!$B$4:$I$31,M2181,6),IF(AND(J2181&gt;4,J2181&lt;=5.5),INDEX(价格表!$B$4:$I$31,M2181,7),IF(J2181&gt;5.5,2.6+INDEX(价格表!$B$4:$I$31,M2181,8)*L2181)))))))</f>
        <v>2.15</v>
      </c>
    </row>
    <row r="2182" spans="1:14">
      <c r="A2182" s="20">
        <v>4310939938472</v>
      </c>
      <c r="B2182" s="18" t="s">
        <v>16</v>
      </c>
      <c r="C2182" s="21">
        <v>20201213</v>
      </c>
      <c r="D2182" s="21">
        <v>610538201209</v>
      </c>
      <c r="E2182" s="21" t="s">
        <v>16</v>
      </c>
      <c r="F2182" s="21">
        <v>20201223</v>
      </c>
      <c r="G2182" s="21" t="s">
        <v>17</v>
      </c>
      <c r="H2182" s="21" t="s">
        <v>73</v>
      </c>
      <c r="I2182" s="21" t="s">
        <v>215</v>
      </c>
      <c r="J2182" s="21">
        <v>1.44</v>
      </c>
      <c r="K2182" s="21" t="s">
        <v>20</v>
      </c>
      <c r="L2182">
        <f t="shared" si="39"/>
        <v>2</v>
      </c>
      <c r="M2182">
        <f>MATCH(H:H,价格表!$B$4:$B$35,0)</f>
        <v>7</v>
      </c>
      <c r="N2182" s="27">
        <f>IF(J2182&lt;=0.3,INDEX(价格表!$B$4:$I$31,M2182,2),IF(AND(J2182&gt;0.3,J2182&lt;=1),INDEX(价格表!$B$4:$I$31,M2182,3),IF(AND(J2182&gt;1,J2182&lt;=2.2),INDEX(价格表!$B$4:$I$31,M2182,4),IF(AND(J2182&gt;2.2,J2182&lt;=3.3),INDEX(价格表!$B$4:$I$31,M2182,5),IF(AND(J2182&gt;3.3,J2182&lt;=4),INDEX(价格表!$B$4:$I$31,M2182,6),IF(AND(J2182&gt;4,J2182&lt;=5.5),INDEX(价格表!$B$4:$I$31,M2182,7),IF(J2182&gt;5.5,2.6+INDEX(价格表!$B$4:$I$31,M2182,8)*L2182)))))))</f>
        <v>2.15</v>
      </c>
    </row>
    <row r="2183" spans="1:14">
      <c r="A2183" s="20">
        <v>4310939938473</v>
      </c>
      <c r="B2183" s="18" t="s">
        <v>16</v>
      </c>
      <c r="C2183" s="21">
        <v>20201213</v>
      </c>
      <c r="D2183" s="21">
        <v>610538201209</v>
      </c>
      <c r="E2183" s="21" t="s">
        <v>16</v>
      </c>
      <c r="F2183" s="21">
        <v>20201223</v>
      </c>
      <c r="G2183" s="21" t="s">
        <v>17</v>
      </c>
      <c r="H2183" s="21" t="s">
        <v>73</v>
      </c>
      <c r="I2183" s="21" t="s">
        <v>256</v>
      </c>
      <c r="J2183" s="21">
        <v>1.46</v>
      </c>
      <c r="K2183" s="21" t="s">
        <v>20</v>
      </c>
      <c r="L2183">
        <f t="shared" si="39"/>
        <v>2</v>
      </c>
      <c r="M2183">
        <f>MATCH(H:H,价格表!$B$4:$B$35,0)</f>
        <v>7</v>
      </c>
      <c r="N2183" s="27">
        <f>IF(J2183&lt;=0.3,INDEX(价格表!$B$4:$I$31,M2183,2),IF(AND(J2183&gt;0.3,J2183&lt;=1),INDEX(价格表!$B$4:$I$31,M2183,3),IF(AND(J2183&gt;1,J2183&lt;=2.2),INDEX(价格表!$B$4:$I$31,M2183,4),IF(AND(J2183&gt;2.2,J2183&lt;=3.3),INDEX(价格表!$B$4:$I$31,M2183,5),IF(AND(J2183&gt;3.3,J2183&lt;=4),INDEX(价格表!$B$4:$I$31,M2183,6),IF(AND(J2183&gt;4,J2183&lt;=5.5),INDEX(价格表!$B$4:$I$31,M2183,7),IF(J2183&gt;5.5,2.6+INDEX(价格表!$B$4:$I$31,M2183,8)*L2183)))))))</f>
        <v>2.15</v>
      </c>
    </row>
    <row r="2184" spans="1:14">
      <c r="A2184" s="20">
        <v>4310939938474</v>
      </c>
      <c r="B2184" s="18" t="s">
        <v>16</v>
      </c>
      <c r="C2184" s="21">
        <v>20201213</v>
      </c>
      <c r="D2184" s="21">
        <v>610538201209</v>
      </c>
      <c r="E2184" s="21" t="s">
        <v>16</v>
      </c>
      <c r="F2184" s="21">
        <v>20201223</v>
      </c>
      <c r="G2184" s="21" t="s">
        <v>17</v>
      </c>
      <c r="H2184" s="21" t="s">
        <v>88</v>
      </c>
      <c r="I2184" s="21" t="s">
        <v>89</v>
      </c>
      <c r="J2184" s="21">
        <v>1.45</v>
      </c>
      <c r="K2184" s="21" t="s">
        <v>20</v>
      </c>
      <c r="L2184">
        <f t="shared" si="39"/>
        <v>2</v>
      </c>
      <c r="M2184">
        <f>MATCH(H:H,价格表!$B$4:$B$35,0)</f>
        <v>19</v>
      </c>
      <c r="N2184" s="27">
        <f>IF(J2184&lt;=0.3,INDEX(价格表!$B$4:$I$31,M2184,2),IF(AND(J2184&gt;0.3,J2184&lt;=1),INDEX(价格表!$B$4:$I$31,M2184,3),IF(AND(J2184&gt;1,J2184&lt;=2.2),INDEX(价格表!$B$4:$I$31,M2184,4),IF(AND(J2184&gt;2.2,J2184&lt;=3.3),INDEX(价格表!$B$4:$I$31,M2184,5),IF(AND(J2184&gt;3.3,J2184&lt;=4),INDEX(价格表!$B$4:$I$31,M2184,6),IF(AND(J2184&gt;4,J2184&lt;=5.5),INDEX(价格表!$B$4:$I$31,M2184,7),IF(J2184&gt;5.5,2.6+INDEX(价格表!$B$4:$I$31,M2184,8)*L2184)))))))</f>
        <v>2.15</v>
      </c>
    </row>
    <row r="2185" spans="1:14">
      <c r="A2185" s="20">
        <v>4310939938475</v>
      </c>
      <c r="B2185" s="18" t="s">
        <v>16</v>
      </c>
      <c r="C2185" s="21">
        <v>20201213</v>
      </c>
      <c r="D2185" s="21">
        <v>610538201209</v>
      </c>
      <c r="E2185" s="21" t="s">
        <v>16</v>
      </c>
      <c r="F2185" s="21">
        <v>20201223</v>
      </c>
      <c r="G2185" s="21" t="s">
        <v>17</v>
      </c>
      <c r="H2185" s="21" t="s">
        <v>68</v>
      </c>
      <c r="I2185" s="21" t="s">
        <v>140</v>
      </c>
      <c r="J2185" s="21">
        <v>1.46</v>
      </c>
      <c r="K2185" s="21" t="s">
        <v>20</v>
      </c>
      <c r="L2185">
        <f t="shared" si="39"/>
        <v>2</v>
      </c>
      <c r="M2185">
        <f>MATCH(H:H,价格表!$B$4:$B$35,0)</f>
        <v>5</v>
      </c>
      <c r="N2185" s="27">
        <f>IF(J2185&lt;=0.3,INDEX(价格表!$B$4:$I$31,M2185,2),IF(AND(J2185&gt;0.3,J2185&lt;=1),INDEX(价格表!$B$4:$I$31,M2185,3),IF(AND(J2185&gt;1,J2185&lt;=2.2),INDEX(价格表!$B$4:$I$31,M2185,4),IF(AND(J2185&gt;2.2,J2185&lt;=3.3),INDEX(价格表!$B$4:$I$31,M2185,5),IF(AND(J2185&gt;3.3,J2185&lt;=4),INDEX(价格表!$B$4:$I$31,M2185,6),IF(AND(J2185&gt;4,J2185&lt;=5.5),INDEX(价格表!$B$4:$I$31,M2185,7),IF(J2185&gt;5.5,2.6+INDEX(价格表!$B$4:$I$31,M2185,8)*L2185)))))))</f>
        <v>2.15</v>
      </c>
    </row>
    <row r="2186" spans="1:14">
      <c r="A2186" s="20">
        <v>4310939938476</v>
      </c>
      <c r="B2186" s="18" t="s">
        <v>16</v>
      </c>
      <c r="C2186" s="21">
        <v>20201213</v>
      </c>
      <c r="D2186" s="21">
        <v>610538201209</v>
      </c>
      <c r="E2186" s="21" t="s">
        <v>16</v>
      </c>
      <c r="F2186" s="21">
        <v>20201223</v>
      </c>
      <c r="G2186" s="21" t="s">
        <v>17</v>
      </c>
      <c r="H2186" s="21" t="s">
        <v>27</v>
      </c>
      <c r="I2186" s="21" t="s">
        <v>210</v>
      </c>
      <c r="J2186" s="21">
        <v>1.42</v>
      </c>
      <c r="K2186" s="21" t="s">
        <v>20</v>
      </c>
      <c r="L2186">
        <f t="shared" si="39"/>
        <v>2</v>
      </c>
      <c r="M2186">
        <f>MATCH(H:H,价格表!$B$4:$B$35,0)</f>
        <v>3</v>
      </c>
      <c r="N2186" s="27">
        <f>IF(J2186&lt;=0.3,INDEX(价格表!$B$4:$I$31,M2186,2),IF(AND(J2186&gt;0.3,J2186&lt;=1),INDEX(价格表!$B$4:$I$31,M2186,3),IF(AND(J2186&gt;1,J2186&lt;=2.2),INDEX(价格表!$B$4:$I$31,M2186,4),IF(AND(J2186&gt;2.2,J2186&lt;=3.3),INDEX(价格表!$B$4:$I$31,M2186,5),IF(AND(J2186&gt;3.3,J2186&lt;=4),INDEX(价格表!$B$4:$I$31,M2186,6),IF(AND(J2186&gt;4,J2186&lt;=5.5),INDEX(价格表!$B$4:$I$31,M2186,7),IF(J2186&gt;5.5,2.6+INDEX(价格表!$B$4:$I$31,M2186,8)*L2186)))))))</f>
        <v>2.15</v>
      </c>
    </row>
    <row r="2187" spans="1:14">
      <c r="A2187" s="20">
        <v>4310939938478</v>
      </c>
      <c r="B2187" s="18" t="s">
        <v>16</v>
      </c>
      <c r="C2187" s="21">
        <v>20201213</v>
      </c>
      <c r="D2187" s="21">
        <v>610538201209</v>
      </c>
      <c r="E2187" s="21" t="s">
        <v>16</v>
      </c>
      <c r="F2187" s="21">
        <v>20201223</v>
      </c>
      <c r="G2187" s="21" t="s">
        <v>17</v>
      </c>
      <c r="H2187" s="21" t="s">
        <v>73</v>
      </c>
      <c r="I2187" s="21" t="s">
        <v>91</v>
      </c>
      <c r="J2187" s="21">
        <v>1.49</v>
      </c>
      <c r="K2187" s="21" t="s">
        <v>20</v>
      </c>
      <c r="L2187">
        <f t="shared" si="39"/>
        <v>2</v>
      </c>
      <c r="M2187">
        <f>MATCH(H:H,价格表!$B$4:$B$35,0)</f>
        <v>7</v>
      </c>
      <c r="N2187" s="27">
        <f>IF(J2187&lt;=0.3,INDEX(价格表!$B$4:$I$31,M2187,2),IF(AND(J2187&gt;0.3,J2187&lt;=1),INDEX(价格表!$B$4:$I$31,M2187,3),IF(AND(J2187&gt;1,J2187&lt;=2.2),INDEX(价格表!$B$4:$I$31,M2187,4),IF(AND(J2187&gt;2.2,J2187&lt;=3.3),INDEX(价格表!$B$4:$I$31,M2187,5),IF(AND(J2187&gt;3.3,J2187&lt;=4),INDEX(价格表!$B$4:$I$31,M2187,6),IF(AND(J2187&gt;4,J2187&lt;=5.5),INDEX(价格表!$B$4:$I$31,M2187,7),IF(J2187&gt;5.5,2.6+INDEX(价格表!$B$4:$I$31,M2187,8)*L2187)))))))</f>
        <v>2.15</v>
      </c>
    </row>
    <row r="2188" spans="1:14">
      <c r="A2188" s="20">
        <v>4310939938479</v>
      </c>
      <c r="B2188" s="18" t="s">
        <v>16</v>
      </c>
      <c r="C2188" s="21">
        <v>20201213</v>
      </c>
      <c r="D2188" s="21">
        <v>610538201209</v>
      </c>
      <c r="E2188" s="21" t="s">
        <v>16</v>
      </c>
      <c r="F2188" s="21">
        <v>20201223</v>
      </c>
      <c r="G2188" s="21" t="s">
        <v>17</v>
      </c>
      <c r="H2188" s="21" t="s">
        <v>39</v>
      </c>
      <c r="I2188" s="21" t="s">
        <v>40</v>
      </c>
      <c r="J2188" s="21">
        <v>1.45</v>
      </c>
      <c r="K2188" s="21" t="s">
        <v>20</v>
      </c>
      <c r="L2188">
        <f t="shared" si="39"/>
        <v>2</v>
      </c>
      <c r="M2188">
        <f>MATCH(H:H,价格表!$B$4:$B$35,0)</f>
        <v>23</v>
      </c>
      <c r="N2188" s="27">
        <f>IF(J2188&lt;=0.3,INDEX(价格表!$B$4:$I$31,M2188,2),IF(AND(J2188&gt;0.3,J2188&lt;=1),INDEX(价格表!$B$4:$I$31,M2188,3),IF(AND(J2188&gt;1,J2188&lt;=2.2),INDEX(价格表!$B$4:$I$31,M2188,4),IF(AND(J2188&gt;2.2,J2188&lt;=3.3),INDEX(价格表!$B$4:$I$31,M2188,5),IF(AND(J2188&gt;3.3,J2188&lt;=4),INDEX(价格表!$B$4:$I$31,M2188,6),IF(AND(J2188&gt;4,J2188&lt;=5.5),INDEX(价格表!$B$4:$I$31,M2188,7),IF(J2188&gt;5.5,2.6+INDEX(价格表!$B$4:$I$31,M2188,8)*L2188)))))))</f>
        <v>2.15</v>
      </c>
    </row>
    <row r="2189" spans="1:14">
      <c r="A2189" s="20">
        <v>4310939943187</v>
      </c>
      <c r="B2189" s="18" t="s">
        <v>16</v>
      </c>
      <c r="C2189" s="21">
        <v>20201213</v>
      </c>
      <c r="D2189" s="21">
        <v>610538201209</v>
      </c>
      <c r="E2189" s="21" t="s">
        <v>16</v>
      </c>
      <c r="F2189" s="21">
        <v>20201223</v>
      </c>
      <c r="G2189" s="21" t="s">
        <v>17</v>
      </c>
      <c r="H2189" s="21" t="s">
        <v>73</v>
      </c>
      <c r="I2189" s="21" t="s">
        <v>138</v>
      </c>
      <c r="J2189" s="21">
        <v>1.44</v>
      </c>
      <c r="K2189" s="21" t="s">
        <v>20</v>
      </c>
      <c r="L2189">
        <f t="shared" si="39"/>
        <v>2</v>
      </c>
      <c r="M2189">
        <f>MATCH(H:H,价格表!$B$4:$B$35,0)</f>
        <v>7</v>
      </c>
      <c r="N2189" s="27">
        <f>IF(J2189&lt;=0.3,INDEX(价格表!$B$4:$I$31,M2189,2),IF(AND(J2189&gt;0.3,J2189&lt;=1),INDEX(价格表!$B$4:$I$31,M2189,3),IF(AND(J2189&gt;1,J2189&lt;=2.2),INDEX(价格表!$B$4:$I$31,M2189,4),IF(AND(J2189&gt;2.2,J2189&lt;=3.3),INDEX(价格表!$B$4:$I$31,M2189,5),IF(AND(J2189&gt;3.3,J2189&lt;=4),INDEX(价格表!$B$4:$I$31,M2189,6),IF(AND(J2189&gt;4,J2189&lt;=5.5),INDEX(价格表!$B$4:$I$31,M2189,7),IF(J2189&gt;5.5,2.6+INDEX(价格表!$B$4:$I$31,M2189,8)*L2189)))))))</f>
        <v>2.15</v>
      </c>
    </row>
    <row r="2190" spans="1:14">
      <c r="A2190" s="20">
        <v>4310939943188</v>
      </c>
      <c r="B2190" s="18" t="s">
        <v>16</v>
      </c>
      <c r="C2190" s="21">
        <v>20201213</v>
      </c>
      <c r="D2190" s="21">
        <v>610538201209</v>
      </c>
      <c r="E2190" s="21" t="s">
        <v>16</v>
      </c>
      <c r="F2190" s="21">
        <v>20201223</v>
      </c>
      <c r="G2190" s="21" t="s">
        <v>17</v>
      </c>
      <c r="H2190" s="21" t="s">
        <v>43</v>
      </c>
      <c r="I2190" s="21" t="s">
        <v>44</v>
      </c>
      <c r="J2190" s="21">
        <v>1.44</v>
      </c>
      <c r="K2190" s="21" t="s">
        <v>20</v>
      </c>
      <c r="L2190">
        <f t="shared" si="39"/>
        <v>2</v>
      </c>
      <c r="M2190">
        <f>MATCH(H:H,价格表!$B$4:$B$35,0)</f>
        <v>10</v>
      </c>
      <c r="N2190" s="27">
        <f>IF(J2190&lt;=0.3,INDEX(价格表!$B$4:$I$31,M2190,2),IF(AND(J2190&gt;0.3,J2190&lt;=1),INDEX(价格表!$B$4:$I$31,M2190,3),IF(AND(J2190&gt;1,J2190&lt;=2.2),INDEX(价格表!$B$4:$I$31,M2190,4),IF(AND(J2190&gt;2.2,J2190&lt;=3.3),INDEX(价格表!$B$4:$I$31,M2190,5),IF(AND(J2190&gt;3.3,J2190&lt;=4),INDEX(价格表!$B$4:$I$31,M2190,6),IF(AND(J2190&gt;4,J2190&lt;=5.5),INDEX(价格表!$B$4:$I$31,M2190,7),IF(J2190&gt;5.5,2.6+INDEX(价格表!$B$4:$I$31,M2190,8)*L2190)))))))</f>
        <v>2.15</v>
      </c>
    </row>
    <row r="2191" spans="1:14">
      <c r="A2191" s="20">
        <v>4310939943189</v>
      </c>
      <c r="B2191" s="18" t="s">
        <v>16</v>
      </c>
      <c r="C2191" s="21">
        <v>20201213</v>
      </c>
      <c r="D2191" s="21">
        <v>610538201209</v>
      </c>
      <c r="E2191" s="21" t="s">
        <v>16</v>
      </c>
      <c r="F2191" s="21">
        <v>20201223</v>
      </c>
      <c r="G2191" s="21" t="s">
        <v>17</v>
      </c>
      <c r="H2191" s="21" t="s">
        <v>88</v>
      </c>
      <c r="I2191" s="21" t="s">
        <v>101</v>
      </c>
      <c r="J2191" s="21">
        <v>1.45</v>
      </c>
      <c r="K2191" s="21" t="s">
        <v>20</v>
      </c>
      <c r="L2191">
        <f t="shared" si="39"/>
        <v>2</v>
      </c>
      <c r="M2191">
        <f>MATCH(H:H,价格表!$B$4:$B$35,0)</f>
        <v>19</v>
      </c>
      <c r="N2191" s="27">
        <f>IF(J2191&lt;=0.3,INDEX(价格表!$B$4:$I$31,M2191,2),IF(AND(J2191&gt;0.3,J2191&lt;=1),INDEX(价格表!$B$4:$I$31,M2191,3),IF(AND(J2191&gt;1,J2191&lt;=2.2),INDEX(价格表!$B$4:$I$31,M2191,4),IF(AND(J2191&gt;2.2,J2191&lt;=3.3),INDEX(价格表!$B$4:$I$31,M2191,5),IF(AND(J2191&gt;3.3,J2191&lt;=4),INDEX(价格表!$B$4:$I$31,M2191,6),IF(AND(J2191&gt;4,J2191&lt;=5.5),INDEX(价格表!$B$4:$I$31,M2191,7),IF(J2191&gt;5.5,2.6+INDEX(价格表!$B$4:$I$31,M2191,8)*L2191)))))))</f>
        <v>2.15</v>
      </c>
    </row>
    <row r="2192" spans="1:14">
      <c r="A2192" s="20">
        <v>4310939943190</v>
      </c>
      <c r="B2192" s="18" t="s">
        <v>16</v>
      </c>
      <c r="C2192" s="21">
        <v>20201213</v>
      </c>
      <c r="D2192" s="21">
        <v>610538201209</v>
      </c>
      <c r="E2192" s="21" t="s">
        <v>16</v>
      </c>
      <c r="F2192" s="21">
        <v>20201223</v>
      </c>
      <c r="G2192" s="21" t="s">
        <v>17</v>
      </c>
      <c r="H2192" s="21" t="s">
        <v>50</v>
      </c>
      <c r="I2192" s="21" t="s">
        <v>345</v>
      </c>
      <c r="J2192" s="21">
        <v>1.45</v>
      </c>
      <c r="K2192" s="21" t="s">
        <v>20</v>
      </c>
      <c r="L2192">
        <f t="shared" si="39"/>
        <v>2</v>
      </c>
      <c r="M2192">
        <f>MATCH(H:H,价格表!$B$4:$B$35,0)</f>
        <v>4</v>
      </c>
      <c r="N2192" s="27">
        <f>IF(J2192&lt;=0.3,INDEX(价格表!$B$4:$I$31,M2192,2),IF(AND(J2192&gt;0.3,J2192&lt;=1),INDEX(价格表!$B$4:$I$31,M2192,3),IF(AND(J2192&gt;1,J2192&lt;=2.2),INDEX(价格表!$B$4:$I$31,M2192,4),IF(AND(J2192&gt;2.2,J2192&lt;=3.3),INDEX(价格表!$B$4:$I$31,M2192,5),IF(AND(J2192&gt;3.3,J2192&lt;=4),INDEX(价格表!$B$4:$I$31,M2192,6),IF(AND(J2192&gt;4,J2192&lt;=5.5),INDEX(价格表!$B$4:$I$31,M2192,7),IF(J2192&gt;5.5,2.6+INDEX(价格表!$B$4:$I$31,M2192,8)*L2192)))))))</f>
        <v>2.15</v>
      </c>
    </row>
    <row r="2193" spans="1:14">
      <c r="A2193" s="20">
        <v>4310939943191</v>
      </c>
      <c r="B2193" s="18" t="s">
        <v>16</v>
      </c>
      <c r="C2193" s="21">
        <v>20201213</v>
      </c>
      <c r="D2193" s="21">
        <v>610538201209</v>
      </c>
      <c r="E2193" s="21" t="s">
        <v>16</v>
      </c>
      <c r="F2193" s="21">
        <v>20201223</v>
      </c>
      <c r="G2193" s="21" t="s">
        <v>17</v>
      </c>
      <c r="H2193" s="21" t="s">
        <v>23</v>
      </c>
      <c r="I2193" s="21" t="s">
        <v>32</v>
      </c>
      <c r="J2193" s="21">
        <v>1.45</v>
      </c>
      <c r="K2193" s="21" t="s">
        <v>20</v>
      </c>
      <c r="L2193">
        <f t="shared" si="39"/>
        <v>2</v>
      </c>
      <c r="M2193">
        <f>MATCH(H:H,价格表!$B$4:$B$35,0)</f>
        <v>15</v>
      </c>
      <c r="N2193" s="27">
        <f>IF(J2193&lt;=0.3,INDEX(价格表!$B$4:$I$31,M2193,2),IF(AND(J2193&gt;0.3,J2193&lt;=1),INDEX(价格表!$B$4:$I$31,M2193,3),IF(AND(J2193&gt;1,J2193&lt;=2.2),INDEX(价格表!$B$4:$I$31,M2193,4),IF(AND(J2193&gt;2.2,J2193&lt;=3.3),INDEX(价格表!$B$4:$I$31,M2193,5),IF(AND(J2193&gt;3.3,J2193&lt;=4),INDEX(价格表!$B$4:$I$31,M2193,6),IF(AND(J2193&gt;4,J2193&lt;=5.5),INDEX(价格表!$B$4:$I$31,M2193,7),IF(J2193&gt;5.5,2.6+INDEX(价格表!$B$4:$I$31,M2193,8)*L2193)))))))</f>
        <v>2.15</v>
      </c>
    </row>
    <row r="2194" spans="1:14">
      <c r="A2194" s="20">
        <v>4310939943192</v>
      </c>
      <c r="B2194" s="18" t="s">
        <v>16</v>
      </c>
      <c r="C2194" s="21">
        <v>20201213</v>
      </c>
      <c r="D2194" s="21">
        <v>610538201209</v>
      </c>
      <c r="E2194" s="21" t="s">
        <v>16</v>
      </c>
      <c r="F2194" s="21">
        <v>20201223</v>
      </c>
      <c r="G2194" s="21" t="s">
        <v>17</v>
      </c>
      <c r="H2194" s="21" t="s">
        <v>50</v>
      </c>
      <c r="I2194" s="21" t="s">
        <v>247</v>
      </c>
      <c r="J2194" s="21">
        <v>1.44</v>
      </c>
      <c r="K2194" s="21" t="s">
        <v>20</v>
      </c>
      <c r="L2194">
        <f t="shared" si="39"/>
        <v>2</v>
      </c>
      <c r="M2194">
        <f>MATCH(H:H,价格表!$B$4:$B$35,0)</f>
        <v>4</v>
      </c>
      <c r="N2194" s="27">
        <f>IF(J2194&lt;=0.3,INDEX(价格表!$B$4:$I$31,M2194,2),IF(AND(J2194&gt;0.3,J2194&lt;=1),INDEX(价格表!$B$4:$I$31,M2194,3),IF(AND(J2194&gt;1,J2194&lt;=2.2),INDEX(价格表!$B$4:$I$31,M2194,4),IF(AND(J2194&gt;2.2,J2194&lt;=3.3),INDEX(价格表!$B$4:$I$31,M2194,5),IF(AND(J2194&gt;3.3,J2194&lt;=4),INDEX(价格表!$B$4:$I$31,M2194,6),IF(AND(J2194&gt;4,J2194&lt;=5.5),INDEX(价格表!$B$4:$I$31,M2194,7),IF(J2194&gt;5.5,2.6+INDEX(价格表!$B$4:$I$31,M2194,8)*L2194)))))))</f>
        <v>2.15</v>
      </c>
    </row>
    <row r="2195" spans="1:14">
      <c r="A2195" s="20">
        <v>4310939943193</v>
      </c>
      <c r="B2195" s="18" t="s">
        <v>16</v>
      </c>
      <c r="C2195" s="21">
        <v>20201213</v>
      </c>
      <c r="D2195" s="21">
        <v>610538201209</v>
      </c>
      <c r="E2195" s="21" t="s">
        <v>16</v>
      </c>
      <c r="F2195" s="21">
        <v>20201223</v>
      </c>
      <c r="G2195" s="21" t="s">
        <v>17</v>
      </c>
      <c r="H2195" s="21" t="s">
        <v>23</v>
      </c>
      <c r="I2195" s="21" t="s">
        <v>98</v>
      </c>
      <c r="J2195" s="21">
        <v>1.44</v>
      </c>
      <c r="K2195" s="21" t="s">
        <v>20</v>
      </c>
      <c r="L2195">
        <f t="shared" si="39"/>
        <v>2</v>
      </c>
      <c r="M2195">
        <f>MATCH(H:H,价格表!$B$4:$B$35,0)</f>
        <v>15</v>
      </c>
      <c r="N2195" s="27">
        <f>IF(J2195&lt;=0.3,INDEX(价格表!$B$4:$I$31,M2195,2),IF(AND(J2195&gt;0.3,J2195&lt;=1),INDEX(价格表!$B$4:$I$31,M2195,3),IF(AND(J2195&gt;1,J2195&lt;=2.2),INDEX(价格表!$B$4:$I$31,M2195,4),IF(AND(J2195&gt;2.2,J2195&lt;=3.3),INDEX(价格表!$B$4:$I$31,M2195,5),IF(AND(J2195&gt;3.3,J2195&lt;=4),INDEX(价格表!$B$4:$I$31,M2195,6),IF(AND(J2195&gt;4,J2195&lt;=5.5),INDEX(价格表!$B$4:$I$31,M2195,7),IF(J2195&gt;5.5,2.6+INDEX(价格表!$B$4:$I$31,M2195,8)*L2195)))))))</f>
        <v>2.15</v>
      </c>
    </row>
    <row r="2196" spans="1:14">
      <c r="A2196" s="20">
        <v>4310939943194</v>
      </c>
      <c r="B2196" s="18" t="s">
        <v>16</v>
      </c>
      <c r="C2196" s="21">
        <v>20201213</v>
      </c>
      <c r="D2196" s="21">
        <v>610538201209</v>
      </c>
      <c r="E2196" s="21" t="s">
        <v>16</v>
      </c>
      <c r="F2196" s="21">
        <v>20201223</v>
      </c>
      <c r="G2196" s="21" t="s">
        <v>17</v>
      </c>
      <c r="H2196" s="21" t="s">
        <v>21</v>
      </c>
      <c r="I2196" s="21" t="s">
        <v>228</v>
      </c>
      <c r="J2196" s="21">
        <v>1.46</v>
      </c>
      <c r="K2196" s="21" t="s">
        <v>20</v>
      </c>
      <c r="L2196">
        <f t="shared" si="39"/>
        <v>2</v>
      </c>
      <c r="M2196">
        <f>MATCH(H:H,价格表!$B$4:$B$35,0)</f>
        <v>20</v>
      </c>
      <c r="N2196" s="27">
        <f>IF(J2196&lt;=0.3,INDEX(价格表!$B$4:$I$31,M2196,2),IF(AND(J2196&gt;0.3,J2196&lt;=1),INDEX(价格表!$B$4:$I$31,M2196,3),IF(AND(J2196&gt;1,J2196&lt;=2.2),INDEX(价格表!$B$4:$I$31,M2196,4),IF(AND(J2196&gt;2.2,J2196&lt;=3.3),INDEX(价格表!$B$4:$I$31,M2196,5),IF(AND(J2196&gt;3.3,J2196&lt;=4),INDEX(价格表!$B$4:$I$31,M2196,6),IF(AND(J2196&gt;4,J2196&lt;=5.5),INDEX(价格表!$B$4:$I$31,M2196,7),IF(J2196&gt;5.5,2.6+INDEX(价格表!$B$4:$I$31,M2196,8)*L2196)))))))</f>
        <v>2.15</v>
      </c>
    </row>
    <row r="2197" spans="1:14">
      <c r="A2197" s="20">
        <v>4310939943195</v>
      </c>
      <c r="B2197" s="18" t="s">
        <v>16</v>
      </c>
      <c r="C2197" s="21">
        <v>20201213</v>
      </c>
      <c r="D2197" s="21">
        <v>610538201209</v>
      </c>
      <c r="E2197" s="21" t="s">
        <v>16</v>
      </c>
      <c r="F2197" s="21">
        <v>20201223</v>
      </c>
      <c r="G2197" s="21" t="s">
        <v>17</v>
      </c>
      <c r="H2197" s="21" t="s">
        <v>50</v>
      </c>
      <c r="I2197" s="21" t="s">
        <v>247</v>
      </c>
      <c r="J2197" s="21">
        <v>1.44</v>
      </c>
      <c r="K2197" s="21" t="s">
        <v>20</v>
      </c>
      <c r="L2197">
        <f t="shared" si="39"/>
        <v>2</v>
      </c>
      <c r="M2197">
        <f>MATCH(H:H,价格表!$B$4:$B$35,0)</f>
        <v>4</v>
      </c>
      <c r="N2197" s="27">
        <f>IF(J2197&lt;=0.3,INDEX(价格表!$B$4:$I$31,M2197,2),IF(AND(J2197&gt;0.3,J2197&lt;=1),INDEX(价格表!$B$4:$I$31,M2197,3),IF(AND(J2197&gt;1,J2197&lt;=2.2),INDEX(价格表!$B$4:$I$31,M2197,4),IF(AND(J2197&gt;2.2,J2197&lt;=3.3),INDEX(价格表!$B$4:$I$31,M2197,5),IF(AND(J2197&gt;3.3,J2197&lt;=4),INDEX(价格表!$B$4:$I$31,M2197,6),IF(AND(J2197&gt;4,J2197&lt;=5.5),INDEX(价格表!$B$4:$I$31,M2197,7),IF(J2197&gt;5.5,2.6+INDEX(价格表!$B$4:$I$31,M2197,8)*L2197)))))))</f>
        <v>2.15</v>
      </c>
    </row>
    <row r="2198" spans="1:14">
      <c r="A2198" s="20">
        <v>4310939943196</v>
      </c>
      <c r="B2198" s="18" t="s">
        <v>16</v>
      </c>
      <c r="C2198" s="21">
        <v>20201213</v>
      </c>
      <c r="D2198" s="21">
        <v>610538201209</v>
      </c>
      <c r="E2198" s="21" t="s">
        <v>16</v>
      </c>
      <c r="F2198" s="21">
        <v>20201223</v>
      </c>
      <c r="G2198" s="21" t="s">
        <v>17</v>
      </c>
      <c r="H2198" s="21" t="s">
        <v>35</v>
      </c>
      <c r="I2198" s="21" t="s">
        <v>170</v>
      </c>
      <c r="J2198" s="21">
        <v>1.52</v>
      </c>
      <c r="K2198" s="21" t="s">
        <v>20</v>
      </c>
      <c r="L2198">
        <f t="shared" si="39"/>
        <v>2</v>
      </c>
      <c r="M2198">
        <f>MATCH(H:H,价格表!$B$4:$B$35,0)</f>
        <v>22</v>
      </c>
      <c r="N2198" s="27">
        <f>IF(J2198&lt;=0.3,INDEX(价格表!$B$4:$I$31,M2198,2),IF(AND(J2198&gt;0.3,J2198&lt;=1),INDEX(价格表!$B$4:$I$31,M2198,3),IF(AND(J2198&gt;1,J2198&lt;=2.2),INDEX(价格表!$B$4:$I$31,M2198,4),IF(AND(J2198&gt;2.2,J2198&lt;=3.3),INDEX(价格表!$B$4:$I$31,M2198,5),IF(AND(J2198&gt;3.3,J2198&lt;=4),INDEX(价格表!$B$4:$I$31,M2198,6),IF(AND(J2198&gt;4,J2198&lt;=5.5),INDEX(价格表!$B$4:$I$31,M2198,7),IF(J2198&gt;5.5,2.6+INDEX(价格表!$B$4:$I$31,M2198,8)*L2198)))))))</f>
        <v>2.15</v>
      </c>
    </row>
    <row r="2199" spans="1:14">
      <c r="A2199" s="20">
        <v>4310939943759</v>
      </c>
      <c r="B2199" s="18" t="s">
        <v>16</v>
      </c>
      <c r="C2199" s="21">
        <v>20201213</v>
      </c>
      <c r="D2199" s="21">
        <v>610538201209</v>
      </c>
      <c r="E2199" s="21" t="s">
        <v>16</v>
      </c>
      <c r="F2199" s="21">
        <v>20201223</v>
      </c>
      <c r="G2199" s="21" t="s">
        <v>17</v>
      </c>
      <c r="H2199" s="21" t="s">
        <v>30</v>
      </c>
      <c r="I2199" s="21" t="s">
        <v>157</v>
      </c>
      <c r="J2199" s="21">
        <v>1.48</v>
      </c>
      <c r="K2199" s="21" t="s">
        <v>20</v>
      </c>
      <c r="L2199">
        <f t="shared" si="39"/>
        <v>2</v>
      </c>
      <c r="M2199">
        <f>MATCH(H:H,价格表!$B$4:$B$35,0)</f>
        <v>16</v>
      </c>
      <c r="N2199" s="27">
        <f>IF(J2199&lt;=0.3,INDEX(价格表!$B$4:$I$31,M2199,2),IF(AND(J2199&gt;0.3,J2199&lt;=1),INDEX(价格表!$B$4:$I$31,M2199,3),IF(AND(J2199&gt;1,J2199&lt;=2.2),INDEX(价格表!$B$4:$I$31,M2199,4),IF(AND(J2199&gt;2.2,J2199&lt;=3.3),INDEX(价格表!$B$4:$I$31,M2199,5),IF(AND(J2199&gt;3.3,J2199&lt;=4),INDEX(价格表!$B$4:$I$31,M2199,6),IF(AND(J2199&gt;4,J2199&lt;=5.5),INDEX(价格表!$B$4:$I$31,M2199,7),IF(J2199&gt;5.5,2.6+INDEX(价格表!$B$4:$I$31,M2199,8)*L2199)))))))</f>
        <v>2.15</v>
      </c>
    </row>
    <row r="2200" spans="1:14">
      <c r="A2200" s="20">
        <v>4310939943760</v>
      </c>
      <c r="B2200" s="18" t="s">
        <v>16</v>
      </c>
      <c r="C2200" s="21">
        <v>20201213</v>
      </c>
      <c r="D2200" s="21">
        <v>610538201209</v>
      </c>
      <c r="E2200" s="21" t="s">
        <v>16</v>
      </c>
      <c r="F2200" s="21">
        <v>20201223</v>
      </c>
      <c r="G2200" s="21" t="s">
        <v>17</v>
      </c>
      <c r="H2200" s="21" t="s">
        <v>25</v>
      </c>
      <c r="I2200" s="21" t="s">
        <v>26</v>
      </c>
      <c r="J2200" s="21">
        <v>1.42</v>
      </c>
      <c r="K2200" s="21" t="s">
        <v>20</v>
      </c>
      <c r="L2200">
        <f t="shared" si="39"/>
        <v>2</v>
      </c>
      <c r="M2200">
        <f>MATCH(H:H,价格表!$B$4:$B$35,0)</f>
        <v>25</v>
      </c>
      <c r="N2200" s="27">
        <f>IF(J2200&lt;=0.3,INDEX(价格表!$B$4:$I$31,M2200,2),IF(AND(J2200&gt;0.3,J2200&lt;=1),INDEX(价格表!$B$4:$I$31,M2200,3),IF(AND(J2200&gt;1,J2200&lt;=2.2),INDEX(价格表!$B$4:$I$31,M2200,4),IF(AND(J2200&gt;2.2,J2200&lt;=3.3),INDEX(价格表!$B$4:$I$31,M2200,5),IF(AND(J2200&gt;3.3,J2200&lt;=4),INDEX(价格表!$B$4:$I$31,M2200,6),IF(AND(J2200&gt;4,J2200&lt;=5.5),INDEX(价格表!$B$4:$I$31,M2200,7),IF(J2200&gt;5.5,2.6+INDEX(价格表!$B$4:$I$31,M2200,8)*L2200)))))))</f>
        <v>2.15</v>
      </c>
    </row>
    <row r="2201" spans="1:14">
      <c r="A2201" s="20">
        <v>4310939943761</v>
      </c>
      <c r="B2201" s="18" t="s">
        <v>16</v>
      </c>
      <c r="C2201" s="21">
        <v>20201213</v>
      </c>
      <c r="D2201" s="21">
        <v>610538201209</v>
      </c>
      <c r="E2201" s="21" t="s">
        <v>16</v>
      </c>
      <c r="F2201" s="21">
        <v>20201223</v>
      </c>
      <c r="G2201" s="21" t="s">
        <v>17</v>
      </c>
      <c r="H2201" s="21" t="s">
        <v>23</v>
      </c>
      <c r="I2201" s="21" t="s">
        <v>258</v>
      </c>
      <c r="J2201" s="21">
        <v>1.44</v>
      </c>
      <c r="K2201" s="21" t="s">
        <v>20</v>
      </c>
      <c r="L2201">
        <f t="shared" si="39"/>
        <v>2</v>
      </c>
      <c r="M2201">
        <f>MATCH(H:H,价格表!$B$4:$B$35,0)</f>
        <v>15</v>
      </c>
      <c r="N2201" s="27">
        <f>IF(J2201&lt;=0.3,INDEX(价格表!$B$4:$I$31,M2201,2),IF(AND(J2201&gt;0.3,J2201&lt;=1),INDEX(价格表!$B$4:$I$31,M2201,3),IF(AND(J2201&gt;1,J2201&lt;=2.2),INDEX(价格表!$B$4:$I$31,M2201,4),IF(AND(J2201&gt;2.2,J2201&lt;=3.3),INDEX(价格表!$B$4:$I$31,M2201,5),IF(AND(J2201&gt;3.3,J2201&lt;=4),INDEX(价格表!$B$4:$I$31,M2201,6),IF(AND(J2201&gt;4,J2201&lt;=5.5),INDEX(价格表!$B$4:$I$31,M2201,7),IF(J2201&gt;5.5,2.6+INDEX(价格表!$B$4:$I$31,M2201,8)*L2201)))))))</f>
        <v>2.15</v>
      </c>
    </row>
    <row r="2202" spans="1:14">
      <c r="A2202" s="20">
        <v>4310939943762</v>
      </c>
      <c r="B2202" s="18" t="s">
        <v>16</v>
      </c>
      <c r="C2202" s="21">
        <v>20201213</v>
      </c>
      <c r="D2202" s="21">
        <v>610538201209</v>
      </c>
      <c r="E2202" s="21" t="s">
        <v>16</v>
      </c>
      <c r="F2202" s="21">
        <v>20201223</v>
      </c>
      <c r="G2202" s="21" t="s">
        <v>17</v>
      </c>
      <c r="H2202" s="21" t="s">
        <v>82</v>
      </c>
      <c r="I2202" s="21" t="s">
        <v>83</v>
      </c>
      <c r="J2202" s="21">
        <v>1.48</v>
      </c>
      <c r="K2202" s="21" t="s">
        <v>20</v>
      </c>
      <c r="L2202">
        <f t="shared" si="39"/>
        <v>2</v>
      </c>
      <c r="M2202">
        <f>MATCH(H:H,价格表!$B$4:$B$35,0)</f>
        <v>2</v>
      </c>
      <c r="N2202" s="27">
        <f>IF(J2202&lt;=0.3,INDEX(价格表!$B$4:$I$31,M2202,2),IF(AND(J2202&gt;0.3,J2202&lt;=1),INDEX(价格表!$B$4:$I$31,M2202,3),IF(AND(J2202&gt;1,J2202&lt;=2.2),INDEX(价格表!$B$4:$I$31,M2202,4),IF(AND(J2202&gt;2.2,J2202&lt;=3.3),INDEX(价格表!$B$4:$I$31,M2202,5),IF(AND(J2202&gt;3.3,J2202&lt;=4),INDEX(价格表!$B$4:$I$31,M2202,6),IF(AND(J2202&gt;4,J2202&lt;=5.5),INDEX(价格表!$B$4:$I$31,M2202,7),IF(J2202&gt;5.5,2.6+INDEX(价格表!$B$4:$I$31,M2202,8)*L2202)))))))</f>
        <v>2.15</v>
      </c>
    </row>
    <row r="2203" spans="1:14">
      <c r="A2203" s="20">
        <v>4310939943763</v>
      </c>
      <c r="B2203" s="18" t="s">
        <v>16</v>
      </c>
      <c r="C2203" s="21">
        <v>20201213</v>
      </c>
      <c r="D2203" s="21">
        <v>610538201209</v>
      </c>
      <c r="E2203" s="21" t="s">
        <v>16</v>
      </c>
      <c r="F2203" s="21">
        <v>20201223</v>
      </c>
      <c r="G2203" s="21" t="s">
        <v>17</v>
      </c>
      <c r="H2203" s="21" t="s">
        <v>73</v>
      </c>
      <c r="I2203" s="21" t="s">
        <v>80</v>
      </c>
      <c r="J2203" s="21">
        <v>1.72</v>
      </c>
      <c r="K2203" s="21" t="s">
        <v>20</v>
      </c>
      <c r="L2203">
        <f t="shared" si="39"/>
        <v>2</v>
      </c>
      <c r="M2203">
        <f>MATCH(H:H,价格表!$B$4:$B$35,0)</f>
        <v>7</v>
      </c>
      <c r="N2203" s="27">
        <f>IF(J2203&lt;=0.3,INDEX(价格表!$B$4:$I$31,M2203,2),IF(AND(J2203&gt;0.3,J2203&lt;=1),INDEX(价格表!$B$4:$I$31,M2203,3),IF(AND(J2203&gt;1,J2203&lt;=2.2),INDEX(价格表!$B$4:$I$31,M2203,4),IF(AND(J2203&gt;2.2,J2203&lt;=3.3),INDEX(价格表!$B$4:$I$31,M2203,5),IF(AND(J2203&gt;3.3,J2203&lt;=4),INDEX(价格表!$B$4:$I$31,M2203,6),IF(AND(J2203&gt;4,J2203&lt;=5.5),INDEX(价格表!$B$4:$I$31,M2203,7),IF(J2203&gt;5.5,2.6+INDEX(价格表!$B$4:$I$31,M2203,8)*L2203)))))))</f>
        <v>2.15</v>
      </c>
    </row>
    <row r="2204" spans="1:14">
      <c r="A2204" s="20">
        <v>4310939943764</v>
      </c>
      <c r="B2204" s="18" t="s">
        <v>16</v>
      </c>
      <c r="C2204" s="21">
        <v>20201213</v>
      </c>
      <c r="D2204" s="21">
        <v>610538201209</v>
      </c>
      <c r="E2204" s="21" t="s">
        <v>16</v>
      </c>
      <c r="F2204" s="21">
        <v>20201223</v>
      </c>
      <c r="G2204" s="21" t="s">
        <v>17</v>
      </c>
      <c r="H2204" s="21" t="s">
        <v>23</v>
      </c>
      <c r="I2204" s="21" t="s">
        <v>98</v>
      </c>
      <c r="J2204" s="21">
        <v>1.44</v>
      </c>
      <c r="K2204" s="21" t="s">
        <v>20</v>
      </c>
      <c r="L2204">
        <f t="shared" si="39"/>
        <v>2</v>
      </c>
      <c r="M2204">
        <f>MATCH(H:H,价格表!$B$4:$B$35,0)</f>
        <v>15</v>
      </c>
      <c r="N2204" s="27">
        <f>IF(J2204&lt;=0.3,INDEX(价格表!$B$4:$I$31,M2204,2),IF(AND(J2204&gt;0.3,J2204&lt;=1),INDEX(价格表!$B$4:$I$31,M2204,3),IF(AND(J2204&gt;1,J2204&lt;=2.2),INDEX(价格表!$B$4:$I$31,M2204,4),IF(AND(J2204&gt;2.2,J2204&lt;=3.3),INDEX(价格表!$B$4:$I$31,M2204,5),IF(AND(J2204&gt;3.3,J2204&lt;=4),INDEX(价格表!$B$4:$I$31,M2204,6),IF(AND(J2204&gt;4,J2204&lt;=5.5),INDEX(价格表!$B$4:$I$31,M2204,7),IF(J2204&gt;5.5,2.6+INDEX(价格表!$B$4:$I$31,M2204,8)*L2204)))))))</f>
        <v>2.15</v>
      </c>
    </row>
    <row r="2205" spans="1:14">
      <c r="A2205" s="20">
        <v>4310939943766</v>
      </c>
      <c r="B2205" s="18" t="s">
        <v>16</v>
      </c>
      <c r="C2205" s="21">
        <v>20201213</v>
      </c>
      <c r="D2205" s="21">
        <v>610538201209</v>
      </c>
      <c r="E2205" s="21" t="s">
        <v>16</v>
      </c>
      <c r="F2205" s="21">
        <v>20201223</v>
      </c>
      <c r="G2205" s="21" t="s">
        <v>17</v>
      </c>
      <c r="H2205" s="21" t="s">
        <v>25</v>
      </c>
      <c r="I2205" s="21" t="s">
        <v>42</v>
      </c>
      <c r="J2205" s="21">
        <v>1.62</v>
      </c>
      <c r="K2205" s="21" t="s">
        <v>20</v>
      </c>
      <c r="L2205">
        <f t="shared" si="39"/>
        <v>2</v>
      </c>
      <c r="M2205">
        <f>MATCH(H:H,价格表!$B$4:$B$35,0)</f>
        <v>25</v>
      </c>
      <c r="N2205" s="27">
        <f>IF(J2205&lt;=0.3,INDEX(价格表!$B$4:$I$31,M2205,2),IF(AND(J2205&gt;0.3,J2205&lt;=1),INDEX(价格表!$B$4:$I$31,M2205,3),IF(AND(J2205&gt;1,J2205&lt;=2.2),INDEX(价格表!$B$4:$I$31,M2205,4),IF(AND(J2205&gt;2.2,J2205&lt;=3.3),INDEX(价格表!$B$4:$I$31,M2205,5),IF(AND(J2205&gt;3.3,J2205&lt;=4),INDEX(价格表!$B$4:$I$31,M2205,6),IF(AND(J2205&gt;4,J2205&lt;=5.5),INDEX(价格表!$B$4:$I$31,M2205,7),IF(J2205&gt;5.5,2.6+INDEX(价格表!$B$4:$I$31,M2205,8)*L2205)))))))</f>
        <v>2.15</v>
      </c>
    </row>
    <row r="2206" spans="1:14">
      <c r="A2206" s="20">
        <v>4310939943768</v>
      </c>
      <c r="B2206" s="18" t="s">
        <v>16</v>
      </c>
      <c r="C2206" s="21">
        <v>20201213</v>
      </c>
      <c r="D2206" s="21">
        <v>610538201209</v>
      </c>
      <c r="E2206" s="21" t="s">
        <v>16</v>
      </c>
      <c r="F2206" s="21">
        <v>20201223</v>
      </c>
      <c r="G2206" s="21" t="s">
        <v>17</v>
      </c>
      <c r="H2206" s="21" t="s">
        <v>23</v>
      </c>
      <c r="I2206" s="21" t="s">
        <v>24</v>
      </c>
      <c r="J2206" s="21">
        <v>1.44</v>
      </c>
      <c r="K2206" s="21" t="s">
        <v>20</v>
      </c>
      <c r="L2206">
        <f t="shared" si="39"/>
        <v>2</v>
      </c>
      <c r="M2206">
        <f>MATCH(H:H,价格表!$B$4:$B$35,0)</f>
        <v>15</v>
      </c>
      <c r="N2206" s="27">
        <f>IF(J2206&lt;=0.3,INDEX(价格表!$B$4:$I$31,M2206,2),IF(AND(J2206&gt;0.3,J2206&lt;=1),INDEX(价格表!$B$4:$I$31,M2206,3),IF(AND(J2206&gt;1,J2206&lt;=2.2),INDEX(价格表!$B$4:$I$31,M2206,4),IF(AND(J2206&gt;2.2,J2206&lt;=3.3),INDEX(价格表!$B$4:$I$31,M2206,5),IF(AND(J2206&gt;3.3,J2206&lt;=4),INDEX(价格表!$B$4:$I$31,M2206,6),IF(AND(J2206&gt;4,J2206&lt;=5.5),INDEX(价格表!$B$4:$I$31,M2206,7),IF(J2206&gt;5.5,2.6+INDEX(价格表!$B$4:$I$31,M2206,8)*L2206)))))))</f>
        <v>2.15</v>
      </c>
    </row>
    <row r="2207" spans="1:14">
      <c r="A2207" s="20">
        <v>4310939943925</v>
      </c>
      <c r="B2207" s="18" t="s">
        <v>16</v>
      </c>
      <c r="C2207" s="21">
        <v>20201213</v>
      </c>
      <c r="D2207" s="21">
        <v>610538201209</v>
      </c>
      <c r="E2207" s="21" t="s">
        <v>16</v>
      </c>
      <c r="F2207" s="21">
        <v>20201223</v>
      </c>
      <c r="G2207" s="21" t="s">
        <v>17</v>
      </c>
      <c r="H2207" s="21" t="s">
        <v>56</v>
      </c>
      <c r="I2207" s="21" t="s">
        <v>57</v>
      </c>
      <c r="J2207" s="21">
        <v>1.42</v>
      </c>
      <c r="K2207" s="21" t="s">
        <v>20</v>
      </c>
      <c r="L2207">
        <f t="shared" si="39"/>
        <v>2</v>
      </c>
      <c r="M2207">
        <f>MATCH(H:H,价格表!$B$4:$B$35,0)</f>
        <v>11</v>
      </c>
      <c r="N2207" s="27">
        <f>IF(J2207&lt;=0.3,INDEX(价格表!$B$4:$I$31,M2207,2),IF(AND(J2207&gt;0.3,J2207&lt;=1),INDEX(价格表!$B$4:$I$31,M2207,3),IF(AND(J2207&gt;1,J2207&lt;=2.2),INDEX(价格表!$B$4:$I$31,M2207,4),IF(AND(J2207&gt;2.2,J2207&lt;=3.3),INDEX(价格表!$B$4:$I$31,M2207,5),IF(AND(J2207&gt;3.3,J2207&lt;=4),INDEX(价格表!$B$4:$I$31,M2207,6),IF(AND(J2207&gt;4,J2207&lt;=5.5),INDEX(价格表!$B$4:$I$31,M2207,7),IF(J2207&gt;5.5,2.6+INDEX(价格表!$B$4:$I$31,M2207,8)*L2207)))))))</f>
        <v>2.15</v>
      </c>
    </row>
    <row r="2208" spans="1:14">
      <c r="A2208" s="20">
        <v>4310939943926</v>
      </c>
      <c r="B2208" s="18" t="s">
        <v>16</v>
      </c>
      <c r="C2208" s="21">
        <v>20201213</v>
      </c>
      <c r="D2208" s="21">
        <v>610538201209</v>
      </c>
      <c r="E2208" s="21" t="s">
        <v>16</v>
      </c>
      <c r="F2208" s="21">
        <v>20201223</v>
      </c>
      <c r="G2208" s="21" t="s">
        <v>17</v>
      </c>
      <c r="H2208" s="21" t="s">
        <v>27</v>
      </c>
      <c r="I2208" s="21" t="s">
        <v>176</v>
      </c>
      <c r="J2208" s="21">
        <v>1.42</v>
      </c>
      <c r="K2208" s="21" t="s">
        <v>20</v>
      </c>
      <c r="L2208">
        <f t="shared" si="39"/>
        <v>2</v>
      </c>
      <c r="M2208">
        <f>MATCH(H:H,价格表!$B$4:$B$35,0)</f>
        <v>3</v>
      </c>
      <c r="N2208" s="27">
        <f>IF(J2208&lt;=0.3,INDEX(价格表!$B$4:$I$31,M2208,2),IF(AND(J2208&gt;0.3,J2208&lt;=1),INDEX(价格表!$B$4:$I$31,M2208,3),IF(AND(J2208&gt;1,J2208&lt;=2.2),INDEX(价格表!$B$4:$I$31,M2208,4),IF(AND(J2208&gt;2.2,J2208&lt;=3.3),INDEX(价格表!$B$4:$I$31,M2208,5),IF(AND(J2208&gt;3.3,J2208&lt;=4),INDEX(价格表!$B$4:$I$31,M2208,6),IF(AND(J2208&gt;4,J2208&lt;=5.5),INDEX(价格表!$B$4:$I$31,M2208,7),IF(J2208&gt;5.5,2.6+INDEX(价格表!$B$4:$I$31,M2208,8)*L2208)))))))</f>
        <v>2.15</v>
      </c>
    </row>
    <row r="2209" spans="1:14">
      <c r="A2209" s="20">
        <v>4310939944446</v>
      </c>
      <c r="B2209" s="18" t="s">
        <v>16</v>
      </c>
      <c r="C2209" s="21">
        <v>20201213</v>
      </c>
      <c r="D2209" s="21">
        <v>610538201209</v>
      </c>
      <c r="E2209" s="21" t="s">
        <v>16</v>
      </c>
      <c r="F2209" s="21">
        <v>20201223</v>
      </c>
      <c r="G2209" s="21" t="s">
        <v>17</v>
      </c>
      <c r="H2209" s="21" t="s">
        <v>18</v>
      </c>
      <c r="I2209" s="21" t="s">
        <v>223</v>
      </c>
      <c r="J2209" s="21">
        <v>1.44</v>
      </c>
      <c r="K2209" s="21" t="s">
        <v>20</v>
      </c>
      <c r="L2209">
        <f t="shared" si="39"/>
        <v>2</v>
      </c>
      <c r="M2209">
        <f>MATCH(H:H,价格表!$B$4:$B$35,0)</f>
        <v>1</v>
      </c>
      <c r="N2209" s="27">
        <f>IF(J2209&lt;=0.3,INDEX(价格表!$B$4:$I$31,M2209,2),IF(AND(J2209&gt;0.3,J2209&lt;=1),INDEX(价格表!$B$4:$I$31,M2209,3),IF(AND(J2209&gt;1,J2209&lt;=2.2),INDEX(价格表!$B$4:$I$31,M2209,4),IF(AND(J2209&gt;2.2,J2209&lt;=3.3),INDEX(价格表!$B$4:$I$31,M2209,5),IF(AND(J2209&gt;3.3,J2209&lt;=4),INDEX(价格表!$B$4:$I$31,M2209,6),IF(AND(J2209&gt;4,J2209&lt;=5.5),INDEX(价格表!$B$4:$I$31,M2209,7),IF(J2209&gt;5.5,2.6+INDEX(价格表!$B$4:$I$31,M2209,8)*L2209)))))))</f>
        <v>2.15</v>
      </c>
    </row>
    <row r="2210" spans="1:14">
      <c r="A2210" s="20">
        <v>4310939944447</v>
      </c>
      <c r="B2210" s="18" t="s">
        <v>16</v>
      </c>
      <c r="C2210" s="21">
        <v>20201213</v>
      </c>
      <c r="D2210" s="21">
        <v>610538201209</v>
      </c>
      <c r="E2210" s="21" t="s">
        <v>16</v>
      </c>
      <c r="F2210" s="21">
        <v>20201223</v>
      </c>
      <c r="G2210" s="21" t="s">
        <v>17</v>
      </c>
      <c r="H2210" s="21" t="s">
        <v>75</v>
      </c>
      <c r="I2210" s="21" t="s">
        <v>114</v>
      </c>
      <c r="J2210" s="21">
        <v>1.52</v>
      </c>
      <c r="K2210" s="21" t="s">
        <v>20</v>
      </c>
      <c r="L2210">
        <f t="shared" si="39"/>
        <v>2</v>
      </c>
      <c r="M2210">
        <f>MATCH(H:H,价格表!$B$4:$B$35,0)</f>
        <v>24</v>
      </c>
      <c r="N2210" s="27">
        <f>IF(J2210&lt;=0.3,INDEX(价格表!$B$4:$I$31,M2210,2),IF(AND(J2210&gt;0.3,J2210&lt;=1),INDEX(价格表!$B$4:$I$31,M2210,3),IF(AND(J2210&gt;1,J2210&lt;=2.2),INDEX(价格表!$B$4:$I$31,M2210,4),IF(AND(J2210&gt;2.2,J2210&lt;=3.3),INDEX(价格表!$B$4:$I$31,M2210,5),IF(AND(J2210&gt;3.3,J2210&lt;=4),INDEX(价格表!$B$4:$I$31,M2210,6),IF(AND(J2210&gt;4,J2210&lt;=5.5),INDEX(价格表!$B$4:$I$31,M2210,7),IF(J2210&gt;5.5,2.6+INDEX(价格表!$B$4:$I$31,M2210,8)*L2210)))))))</f>
        <v>2.15</v>
      </c>
    </row>
    <row r="2211" spans="1:14">
      <c r="A2211" s="20">
        <v>4310939944448</v>
      </c>
      <c r="B2211" s="18" t="s">
        <v>16</v>
      </c>
      <c r="C2211" s="21">
        <v>20201213</v>
      </c>
      <c r="D2211" s="21">
        <v>610538201209</v>
      </c>
      <c r="E2211" s="21" t="s">
        <v>16</v>
      </c>
      <c r="F2211" s="21">
        <v>20201223</v>
      </c>
      <c r="G2211" s="21" t="s">
        <v>17</v>
      </c>
      <c r="H2211" s="21" t="s">
        <v>75</v>
      </c>
      <c r="I2211" s="21" t="s">
        <v>238</v>
      </c>
      <c r="J2211" s="21">
        <v>1.44</v>
      </c>
      <c r="K2211" s="21" t="s">
        <v>20</v>
      </c>
      <c r="L2211">
        <f t="shared" si="39"/>
        <v>2</v>
      </c>
      <c r="M2211">
        <f>MATCH(H:H,价格表!$B$4:$B$35,0)</f>
        <v>24</v>
      </c>
      <c r="N2211" s="27">
        <f>IF(J2211&lt;=0.3,INDEX(价格表!$B$4:$I$31,M2211,2),IF(AND(J2211&gt;0.3,J2211&lt;=1),INDEX(价格表!$B$4:$I$31,M2211,3),IF(AND(J2211&gt;1,J2211&lt;=2.2),INDEX(价格表!$B$4:$I$31,M2211,4),IF(AND(J2211&gt;2.2,J2211&lt;=3.3),INDEX(价格表!$B$4:$I$31,M2211,5),IF(AND(J2211&gt;3.3,J2211&lt;=4),INDEX(价格表!$B$4:$I$31,M2211,6),IF(AND(J2211&gt;4,J2211&lt;=5.5),INDEX(价格表!$B$4:$I$31,M2211,7),IF(J2211&gt;5.5,2.6+INDEX(价格表!$B$4:$I$31,M2211,8)*L2211)))))))</f>
        <v>2.15</v>
      </c>
    </row>
    <row r="2212" spans="1:14">
      <c r="A2212" s="20">
        <v>4310939944449</v>
      </c>
      <c r="B2212" s="18" t="s">
        <v>16</v>
      </c>
      <c r="C2212" s="21">
        <v>20201213</v>
      </c>
      <c r="D2212" s="21">
        <v>610538201209</v>
      </c>
      <c r="E2212" s="21" t="s">
        <v>16</v>
      </c>
      <c r="F2212" s="21">
        <v>20201223</v>
      </c>
      <c r="G2212" s="21" t="s">
        <v>17</v>
      </c>
      <c r="H2212" s="21" t="s">
        <v>73</v>
      </c>
      <c r="I2212" s="21" t="s">
        <v>215</v>
      </c>
      <c r="J2212" s="21">
        <v>1.48</v>
      </c>
      <c r="K2212" s="21" t="s">
        <v>20</v>
      </c>
      <c r="L2212">
        <f t="shared" si="39"/>
        <v>2</v>
      </c>
      <c r="M2212">
        <f>MATCH(H:H,价格表!$B$4:$B$35,0)</f>
        <v>7</v>
      </c>
      <c r="N2212" s="27">
        <f>IF(J2212&lt;=0.3,INDEX(价格表!$B$4:$I$31,M2212,2),IF(AND(J2212&gt;0.3,J2212&lt;=1),INDEX(价格表!$B$4:$I$31,M2212,3),IF(AND(J2212&gt;1,J2212&lt;=2.2),INDEX(价格表!$B$4:$I$31,M2212,4),IF(AND(J2212&gt;2.2,J2212&lt;=3.3),INDEX(价格表!$B$4:$I$31,M2212,5),IF(AND(J2212&gt;3.3,J2212&lt;=4),INDEX(价格表!$B$4:$I$31,M2212,6),IF(AND(J2212&gt;4,J2212&lt;=5.5),INDEX(价格表!$B$4:$I$31,M2212,7),IF(J2212&gt;5.5,2.6+INDEX(价格表!$B$4:$I$31,M2212,8)*L2212)))))))</f>
        <v>2.15</v>
      </c>
    </row>
    <row r="2213" spans="1:14">
      <c r="A2213" s="20">
        <v>4310939944450</v>
      </c>
      <c r="B2213" s="18" t="s">
        <v>16</v>
      </c>
      <c r="C2213" s="21">
        <v>20201213</v>
      </c>
      <c r="D2213" s="21">
        <v>610538201209</v>
      </c>
      <c r="E2213" s="21" t="s">
        <v>16</v>
      </c>
      <c r="F2213" s="21">
        <v>20201223</v>
      </c>
      <c r="G2213" s="21" t="s">
        <v>17</v>
      </c>
      <c r="H2213" s="21" t="s">
        <v>68</v>
      </c>
      <c r="I2213" s="21" t="s">
        <v>146</v>
      </c>
      <c r="J2213" s="21">
        <v>1.52</v>
      </c>
      <c r="K2213" s="21" t="s">
        <v>20</v>
      </c>
      <c r="L2213">
        <f t="shared" si="39"/>
        <v>2</v>
      </c>
      <c r="M2213">
        <f>MATCH(H:H,价格表!$B$4:$B$35,0)</f>
        <v>5</v>
      </c>
      <c r="N2213" s="27">
        <f>IF(J2213&lt;=0.3,INDEX(价格表!$B$4:$I$31,M2213,2),IF(AND(J2213&gt;0.3,J2213&lt;=1),INDEX(价格表!$B$4:$I$31,M2213,3),IF(AND(J2213&gt;1,J2213&lt;=2.2),INDEX(价格表!$B$4:$I$31,M2213,4),IF(AND(J2213&gt;2.2,J2213&lt;=3.3),INDEX(价格表!$B$4:$I$31,M2213,5),IF(AND(J2213&gt;3.3,J2213&lt;=4),INDEX(价格表!$B$4:$I$31,M2213,6),IF(AND(J2213&gt;4,J2213&lt;=5.5),INDEX(价格表!$B$4:$I$31,M2213,7),IF(J2213&gt;5.5,2.6+INDEX(价格表!$B$4:$I$31,M2213,8)*L2213)))))))</f>
        <v>2.15</v>
      </c>
    </row>
    <row r="2214" spans="1:14">
      <c r="A2214" s="20">
        <v>4310939944451</v>
      </c>
      <c r="B2214" s="18" t="s">
        <v>16</v>
      </c>
      <c r="C2214" s="21">
        <v>20201213</v>
      </c>
      <c r="D2214" s="21">
        <v>610538201209</v>
      </c>
      <c r="E2214" s="21" t="s">
        <v>16</v>
      </c>
      <c r="F2214" s="21">
        <v>20201223</v>
      </c>
      <c r="G2214" s="21" t="s">
        <v>17</v>
      </c>
      <c r="H2214" s="21" t="s">
        <v>25</v>
      </c>
      <c r="I2214" s="21" t="s">
        <v>199</v>
      </c>
      <c r="J2214" s="21">
        <v>1.44</v>
      </c>
      <c r="K2214" s="21" t="s">
        <v>20</v>
      </c>
      <c r="L2214">
        <f t="shared" si="39"/>
        <v>2</v>
      </c>
      <c r="M2214">
        <f>MATCH(H:H,价格表!$B$4:$B$35,0)</f>
        <v>25</v>
      </c>
      <c r="N2214" s="27">
        <f>IF(J2214&lt;=0.3,INDEX(价格表!$B$4:$I$31,M2214,2),IF(AND(J2214&gt;0.3,J2214&lt;=1),INDEX(价格表!$B$4:$I$31,M2214,3),IF(AND(J2214&gt;1,J2214&lt;=2.2),INDEX(价格表!$B$4:$I$31,M2214,4),IF(AND(J2214&gt;2.2,J2214&lt;=3.3),INDEX(价格表!$B$4:$I$31,M2214,5),IF(AND(J2214&gt;3.3,J2214&lt;=4),INDEX(价格表!$B$4:$I$31,M2214,6),IF(AND(J2214&gt;4,J2214&lt;=5.5),INDEX(价格表!$B$4:$I$31,M2214,7),IF(J2214&gt;5.5,2.6+INDEX(价格表!$B$4:$I$31,M2214,8)*L2214)))))))</f>
        <v>2.15</v>
      </c>
    </row>
    <row r="2215" spans="1:14">
      <c r="A2215" s="20">
        <v>4310939944452</v>
      </c>
      <c r="B2215" s="18" t="s">
        <v>16</v>
      </c>
      <c r="C2215" s="21">
        <v>20201213</v>
      </c>
      <c r="D2215" s="21">
        <v>610538201209</v>
      </c>
      <c r="E2215" s="21" t="s">
        <v>16</v>
      </c>
      <c r="F2215" s="21">
        <v>20201223</v>
      </c>
      <c r="G2215" s="21" t="s">
        <v>17</v>
      </c>
      <c r="H2215" s="21" t="s">
        <v>27</v>
      </c>
      <c r="I2215" s="21" t="s">
        <v>70</v>
      </c>
      <c r="J2215" s="21">
        <v>1.44</v>
      </c>
      <c r="K2215" s="21" t="s">
        <v>20</v>
      </c>
      <c r="L2215">
        <f t="shared" si="39"/>
        <v>2</v>
      </c>
      <c r="M2215">
        <f>MATCH(H:H,价格表!$B$4:$B$35,0)</f>
        <v>3</v>
      </c>
      <c r="N2215" s="27">
        <f>IF(J2215&lt;=0.3,INDEX(价格表!$B$4:$I$31,M2215,2),IF(AND(J2215&gt;0.3,J2215&lt;=1),INDEX(价格表!$B$4:$I$31,M2215,3),IF(AND(J2215&gt;1,J2215&lt;=2.2),INDEX(价格表!$B$4:$I$31,M2215,4),IF(AND(J2215&gt;2.2,J2215&lt;=3.3),INDEX(价格表!$B$4:$I$31,M2215,5),IF(AND(J2215&gt;3.3,J2215&lt;=4),INDEX(价格表!$B$4:$I$31,M2215,6),IF(AND(J2215&gt;4,J2215&lt;=5.5),INDEX(价格表!$B$4:$I$31,M2215,7),IF(J2215&gt;5.5,2.6+INDEX(价格表!$B$4:$I$31,M2215,8)*L2215)))))))</f>
        <v>2.15</v>
      </c>
    </row>
    <row r="2216" spans="1:14">
      <c r="A2216" s="20">
        <v>4310939944453</v>
      </c>
      <c r="B2216" s="18" t="s">
        <v>16</v>
      </c>
      <c r="C2216" s="21">
        <v>20201213</v>
      </c>
      <c r="D2216" s="21">
        <v>610538201209</v>
      </c>
      <c r="E2216" s="21" t="s">
        <v>16</v>
      </c>
      <c r="F2216" s="21">
        <v>20201223</v>
      </c>
      <c r="G2216" s="21" t="s">
        <v>17</v>
      </c>
      <c r="H2216" s="21" t="s">
        <v>35</v>
      </c>
      <c r="I2216" s="21" t="s">
        <v>239</v>
      </c>
      <c r="J2216" s="21">
        <v>1.54</v>
      </c>
      <c r="K2216" s="21" t="s">
        <v>20</v>
      </c>
      <c r="L2216">
        <f t="shared" si="39"/>
        <v>2</v>
      </c>
      <c r="M2216">
        <f>MATCH(H:H,价格表!$B$4:$B$35,0)</f>
        <v>22</v>
      </c>
      <c r="N2216" s="27">
        <f>IF(J2216&lt;=0.3,INDEX(价格表!$B$4:$I$31,M2216,2),IF(AND(J2216&gt;0.3,J2216&lt;=1),INDEX(价格表!$B$4:$I$31,M2216,3),IF(AND(J2216&gt;1,J2216&lt;=2.2),INDEX(价格表!$B$4:$I$31,M2216,4),IF(AND(J2216&gt;2.2,J2216&lt;=3.3),INDEX(价格表!$B$4:$I$31,M2216,5),IF(AND(J2216&gt;3.3,J2216&lt;=4),INDEX(价格表!$B$4:$I$31,M2216,6),IF(AND(J2216&gt;4,J2216&lt;=5.5),INDEX(价格表!$B$4:$I$31,M2216,7),IF(J2216&gt;5.5,2.6+INDEX(价格表!$B$4:$I$31,M2216,8)*L2216)))))))</f>
        <v>2.15</v>
      </c>
    </row>
    <row r="2217" spans="1:14">
      <c r="A2217" s="20">
        <v>4310939944454</v>
      </c>
      <c r="B2217" s="18" t="s">
        <v>16</v>
      </c>
      <c r="C2217" s="21">
        <v>20201213</v>
      </c>
      <c r="D2217" s="21">
        <v>610538201209</v>
      </c>
      <c r="E2217" s="21" t="s">
        <v>16</v>
      </c>
      <c r="F2217" s="21">
        <v>20201223</v>
      </c>
      <c r="G2217" s="21" t="s">
        <v>17</v>
      </c>
      <c r="H2217" s="21" t="s">
        <v>18</v>
      </c>
      <c r="I2217" s="21" t="s">
        <v>237</v>
      </c>
      <c r="J2217" s="21">
        <v>1.42</v>
      </c>
      <c r="K2217" s="21" t="s">
        <v>20</v>
      </c>
      <c r="L2217">
        <f t="shared" si="39"/>
        <v>2</v>
      </c>
      <c r="M2217">
        <f>MATCH(H:H,价格表!$B$4:$B$35,0)</f>
        <v>1</v>
      </c>
      <c r="N2217" s="27">
        <f>IF(J2217&lt;=0.3,INDEX(价格表!$B$4:$I$31,M2217,2),IF(AND(J2217&gt;0.3,J2217&lt;=1),INDEX(价格表!$B$4:$I$31,M2217,3),IF(AND(J2217&gt;1,J2217&lt;=2.2),INDEX(价格表!$B$4:$I$31,M2217,4),IF(AND(J2217&gt;2.2,J2217&lt;=3.3),INDEX(价格表!$B$4:$I$31,M2217,5),IF(AND(J2217&gt;3.3,J2217&lt;=4),INDEX(价格表!$B$4:$I$31,M2217,6),IF(AND(J2217&gt;4,J2217&lt;=5.5),INDEX(价格表!$B$4:$I$31,M2217,7),IF(J2217&gt;5.5,2.6+INDEX(价格表!$B$4:$I$31,M2217,8)*L2217)))))))</f>
        <v>2.15</v>
      </c>
    </row>
    <row r="2218" spans="1:14">
      <c r="A2218" s="20">
        <v>4310939944455</v>
      </c>
      <c r="B2218" s="18" t="s">
        <v>16</v>
      </c>
      <c r="C2218" s="21">
        <v>20201213</v>
      </c>
      <c r="D2218" s="21">
        <v>610538201209</v>
      </c>
      <c r="E2218" s="21" t="s">
        <v>16</v>
      </c>
      <c r="F2218" s="21">
        <v>20201223</v>
      </c>
      <c r="G2218" s="21" t="s">
        <v>17</v>
      </c>
      <c r="H2218" s="21" t="s">
        <v>66</v>
      </c>
      <c r="I2218" s="21" t="s">
        <v>113</v>
      </c>
      <c r="J2218" s="21">
        <v>3.17</v>
      </c>
      <c r="K2218" s="21" t="s">
        <v>148</v>
      </c>
      <c r="L2218">
        <f t="shared" si="39"/>
        <v>4</v>
      </c>
      <c r="M2218">
        <f>MATCH(H:H,价格表!$B$4:$B$35,0)</f>
        <v>17</v>
      </c>
      <c r="N2218" s="27">
        <f>IF(J2218&lt;=0.3,INDEX(价格表!$B$4:$I$31,M2218,2),IF(AND(J2218&gt;0.3,J2218&lt;=1),INDEX(价格表!$B$4:$I$31,M2218,3),IF(AND(J2218&gt;1,J2218&lt;=2.2),INDEX(价格表!$B$4:$I$31,M2218,4),IF(AND(J2218&gt;2.2,J2218&lt;=3.3),INDEX(价格表!$B$4:$I$31,M2218,5),IF(AND(J2218&gt;3.3,J2218&lt;=4),INDEX(价格表!$B$4:$I$31,M2218,6),IF(AND(J2218&gt;4,J2218&lt;=5.5),INDEX(价格表!$B$4:$I$31,M2218,7),IF(J2218&gt;5.5,2.6+INDEX(价格表!$B$4:$I$31,M2218,8)*L2218)))))))</f>
        <v>2.5</v>
      </c>
    </row>
    <row r="2219" spans="1:14">
      <c r="A2219" s="20">
        <v>4310939945388</v>
      </c>
      <c r="B2219" s="18" t="s">
        <v>16</v>
      </c>
      <c r="C2219" s="21">
        <v>20201213</v>
      </c>
      <c r="D2219" s="21">
        <v>610538201209</v>
      </c>
      <c r="E2219" s="21" t="s">
        <v>16</v>
      </c>
      <c r="F2219" s="21">
        <v>20201223</v>
      </c>
      <c r="G2219" s="21" t="s">
        <v>17</v>
      </c>
      <c r="H2219" s="21" t="s">
        <v>21</v>
      </c>
      <c r="I2219" s="21" t="s">
        <v>204</v>
      </c>
      <c r="J2219" s="21">
        <v>1.44</v>
      </c>
      <c r="K2219" s="21" t="s">
        <v>20</v>
      </c>
      <c r="L2219">
        <f t="shared" si="39"/>
        <v>2</v>
      </c>
      <c r="M2219">
        <f>MATCH(H:H,价格表!$B$4:$B$35,0)</f>
        <v>20</v>
      </c>
      <c r="N2219" s="27">
        <f>IF(J2219&lt;=0.3,INDEX(价格表!$B$4:$I$31,M2219,2),IF(AND(J2219&gt;0.3,J2219&lt;=1),INDEX(价格表!$B$4:$I$31,M2219,3),IF(AND(J2219&gt;1,J2219&lt;=2.2),INDEX(价格表!$B$4:$I$31,M2219,4),IF(AND(J2219&gt;2.2,J2219&lt;=3.3),INDEX(价格表!$B$4:$I$31,M2219,5),IF(AND(J2219&gt;3.3,J2219&lt;=4),INDEX(价格表!$B$4:$I$31,M2219,6),IF(AND(J2219&gt;4,J2219&lt;=5.5),INDEX(价格表!$B$4:$I$31,M2219,7),IF(J2219&gt;5.5,2.6+INDEX(价格表!$B$4:$I$31,M2219,8)*L2219)))))))</f>
        <v>2.15</v>
      </c>
    </row>
    <row r="2220" spans="1:14">
      <c r="A2220" s="20">
        <v>4310939945425</v>
      </c>
      <c r="B2220" s="18" t="s">
        <v>16</v>
      </c>
      <c r="C2220" s="21">
        <v>20201213</v>
      </c>
      <c r="D2220" s="21">
        <v>610538201209</v>
      </c>
      <c r="E2220" s="21" t="s">
        <v>16</v>
      </c>
      <c r="F2220" s="21">
        <v>20201223</v>
      </c>
      <c r="G2220" s="21" t="s">
        <v>17</v>
      </c>
      <c r="H2220" s="21" t="s">
        <v>56</v>
      </c>
      <c r="I2220" s="21" t="s">
        <v>149</v>
      </c>
      <c r="J2220" s="21">
        <v>1.45</v>
      </c>
      <c r="K2220" s="21" t="s">
        <v>20</v>
      </c>
      <c r="L2220">
        <f t="shared" si="39"/>
        <v>2</v>
      </c>
      <c r="M2220">
        <f>MATCH(H:H,价格表!$B$4:$B$35,0)</f>
        <v>11</v>
      </c>
      <c r="N2220" s="27">
        <f>IF(J2220&lt;=0.3,INDEX(价格表!$B$4:$I$31,M2220,2),IF(AND(J2220&gt;0.3,J2220&lt;=1),INDEX(价格表!$B$4:$I$31,M2220,3),IF(AND(J2220&gt;1,J2220&lt;=2.2),INDEX(价格表!$B$4:$I$31,M2220,4),IF(AND(J2220&gt;2.2,J2220&lt;=3.3),INDEX(价格表!$B$4:$I$31,M2220,5),IF(AND(J2220&gt;3.3,J2220&lt;=4),INDEX(价格表!$B$4:$I$31,M2220,6),IF(AND(J2220&gt;4,J2220&lt;=5.5),INDEX(价格表!$B$4:$I$31,M2220,7),IF(J2220&gt;5.5,2.6+INDEX(价格表!$B$4:$I$31,M2220,8)*L2220)))))))</f>
        <v>2.15</v>
      </c>
    </row>
    <row r="2221" spans="1:14">
      <c r="A2221" s="20">
        <v>4310939950049</v>
      </c>
      <c r="B2221" s="18" t="s">
        <v>16</v>
      </c>
      <c r="C2221" s="21">
        <v>20201213</v>
      </c>
      <c r="D2221" s="21">
        <v>610538201209</v>
      </c>
      <c r="E2221" s="21" t="s">
        <v>16</v>
      </c>
      <c r="F2221" s="21">
        <v>20201223</v>
      </c>
      <c r="G2221" s="21" t="s">
        <v>17</v>
      </c>
      <c r="H2221" s="21" t="s">
        <v>45</v>
      </c>
      <c r="I2221" s="21" t="s">
        <v>48</v>
      </c>
      <c r="J2221" s="21">
        <v>1.43</v>
      </c>
      <c r="K2221" s="21" t="s">
        <v>20</v>
      </c>
      <c r="L2221">
        <f t="shared" si="39"/>
        <v>2</v>
      </c>
      <c r="M2221">
        <f>MATCH(H:H,价格表!$B$4:$B$35,0)</f>
        <v>9</v>
      </c>
      <c r="N2221" s="27">
        <f>IF(J2221&lt;=0.3,INDEX(价格表!$B$4:$I$31,M2221,2),IF(AND(J2221&gt;0.3,J2221&lt;=1),INDEX(价格表!$B$4:$I$31,M2221,3),IF(AND(J2221&gt;1,J2221&lt;=2.2),INDEX(价格表!$B$4:$I$31,M2221,4),IF(AND(J2221&gt;2.2,J2221&lt;=3.3),INDEX(价格表!$B$4:$I$31,M2221,5),IF(AND(J2221&gt;3.3,J2221&lt;=4),INDEX(价格表!$B$4:$I$31,M2221,6),IF(AND(J2221&gt;4,J2221&lt;=5.5),INDEX(价格表!$B$4:$I$31,M2221,7),IF(J2221&gt;5.5,2.6+INDEX(价格表!$B$4:$I$31,M2221,8)*L2221)))))))</f>
        <v>2.15</v>
      </c>
    </row>
    <row r="2222" spans="1:14">
      <c r="A2222" s="20">
        <v>4310939950050</v>
      </c>
      <c r="B2222" s="18" t="s">
        <v>16</v>
      </c>
      <c r="C2222" s="21">
        <v>20201213</v>
      </c>
      <c r="D2222" s="21">
        <v>610538201209</v>
      </c>
      <c r="E2222" s="21" t="s">
        <v>16</v>
      </c>
      <c r="F2222" s="21">
        <v>20201223</v>
      </c>
      <c r="G2222" s="21" t="s">
        <v>17</v>
      </c>
      <c r="H2222" s="21" t="s">
        <v>21</v>
      </c>
      <c r="I2222" s="21" t="s">
        <v>204</v>
      </c>
      <c r="J2222" s="21">
        <v>1.44</v>
      </c>
      <c r="K2222" s="21" t="s">
        <v>20</v>
      </c>
      <c r="L2222">
        <f t="shared" si="39"/>
        <v>2</v>
      </c>
      <c r="M2222">
        <f>MATCH(H:H,价格表!$B$4:$B$35,0)</f>
        <v>20</v>
      </c>
      <c r="N2222" s="27">
        <f>IF(J2222&lt;=0.3,INDEX(价格表!$B$4:$I$31,M2222,2),IF(AND(J2222&gt;0.3,J2222&lt;=1),INDEX(价格表!$B$4:$I$31,M2222,3),IF(AND(J2222&gt;1,J2222&lt;=2.2),INDEX(价格表!$B$4:$I$31,M2222,4),IF(AND(J2222&gt;2.2,J2222&lt;=3.3),INDEX(价格表!$B$4:$I$31,M2222,5),IF(AND(J2222&gt;3.3,J2222&lt;=4),INDEX(价格表!$B$4:$I$31,M2222,6),IF(AND(J2222&gt;4,J2222&lt;=5.5),INDEX(价格表!$B$4:$I$31,M2222,7),IF(J2222&gt;5.5,2.6+INDEX(价格表!$B$4:$I$31,M2222,8)*L2222)))))))</f>
        <v>2.15</v>
      </c>
    </row>
    <row r="2223" spans="1:14">
      <c r="A2223" s="20">
        <v>4310939951916</v>
      </c>
      <c r="B2223" s="18" t="s">
        <v>16</v>
      </c>
      <c r="C2223" s="21">
        <v>20201213</v>
      </c>
      <c r="D2223" s="21">
        <v>610538201209</v>
      </c>
      <c r="E2223" s="21" t="s">
        <v>16</v>
      </c>
      <c r="F2223" s="21">
        <v>20201223</v>
      </c>
      <c r="G2223" s="21" t="s">
        <v>17</v>
      </c>
      <c r="H2223" s="21" t="s">
        <v>63</v>
      </c>
      <c r="I2223" s="21" t="s">
        <v>364</v>
      </c>
      <c r="J2223" s="21">
        <v>1.48</v>
      </c>
      <c r="K2223" s="21" t="s">
        <v>20</v>
      </c>
      <c r="L2223">
        <f t="shared" si="39"/>
        <v>2</v>
      </c>
      <c r="M2223">
        <f>MATCH(H:H,价格表!$B$4:$B$35,0)</f>
        <v>21</v>
      </c>
      <c r="N2223" s="27">
        <f>IF(J2223&lt;=0.3,INDEX(价格表!$B$4:$I$31,M2223,2),IF(AND(J2223&gt;0.3,J2223&lt;=1),INDEX(价格表!$B$4:$I$31,M2223,3),IF(AND(J2223&gt;1,J2223&lt;=2.2),INDEX(价格表!$B$4:$I$31,M2223,4),IF(AND(J2223&gt;2.2,J2223&lt;=3.3),INDEX(价格表!$B$4:$I$31,M2223,5),IF(AND(J2223&gt;3.3,J2223&lt;=4),INDEX(价格表!$B$4:$I$31,M2223,6),IF(AND(J2223&gt;4,J2223&lt;=5.5),INDEX(价格表!$B$4:$I$31,M2223,7),IF(J2223&gt;5.5,2.6+INDEX(价格表!$B$4:$I$31,M2223,8)*L2223)))))))</f>
        <v>2.15</v>
      </c>
    </row>
    <row r="2224" spans="1:14">
      <c r="A2224" s="20">
        <v>4310939951917</v>
      </c>
      <c r="B2224" s="18" t="s">
        <v>16</v>
      </c>
      <c r="C2224" s="21">
        <v>20201213</v>
      </c>
      <c r="D2224" s="21">
        <v>610538201209</v>
      </c>
      <c r="E2224" s="21" t="s">
        <v>16</v>
      </c>
      <c r="F2224" s="21">
        <v>20201223</v>
      </c>
      <c r="G2224" s="21" t="s">
        <v>17</v>
      </c>
      <c r="H2224" s="21" t="s">
        <v>82</v>
      </c>
      <c r="I2224" s="21" t="s">
        <v>83</v>
      </c>
      <c r="J2224" s="21">
        <v>1.5</v>
      </c>
      <c r="K2224" s="21" t="s">
        <v>20</v>
      </c>
      <c r="L2224">
        <f t="shared" si="39"/>
        <v>2</v>
      </c>
      <c r="M2224">
        <f>MATCH(H:H,价格表!$B$4:$B$35,0)</f>
        <v>2</v>
      </c>
      <c r="N2224" s="27">
        <f>IF(J2224&lt;=0.3,INDEX(价格表!$B$4:$I$31,M2224,2),IF(AND(J2224&gt;0.3,J2224&lt;=1),INDEX(价格表!$B$4:$I$31,M2224,3),IF(AND(J2224&gt;1,J2224&lt;=2.2),INDEX(价格表!$B$4:$I$31,M2224,4),IF(AND(J2224&gt;2.2,J2224&lt;=3.3),INDEX(价格表!$B$4:$I$31,M2224,5),IF(AND(J2224&gt;3.3,J2224&lt;=4),INDEX(价格表!$B$4:$I$31,M2224,6),IF(AND(J2224&gt;4,J2224&lt;=5.5),INDEX(价格表!$B$4:$I$31,M2224,7),IF(J2224&gt;5.5,2.6+INDEX(价格表!$B$4:$I$31,M2224,8)*L2224)))))))</f>
        <v>2.15</v>
      </c>
    </row>
    <row r="2225" spans="1:14">
      <c r="A2225" s="20">
        <v>4310939951918</v>
      </c>
      <c r="B2225" s="18" t="s">
        <v>16</v>
      </c>
      <c r="C2225" s="21">
        <v>20201213</v>
      </c>
      <c r="D2225" s="21">
        <v>610538201209</v>
      </c>
      <c r="E2225" s="21" t="s">
        <v>16</v>
      </c>
      <c r="F2225" s="21">
        <v>20201223</v>
      </c>
      <c r="G2225" s="21" t="s">
        <v>17</v>
      </c>
      <c r="H2225" s="21" t="s">
        <v>75</v>
      </c>
      <c r="I2225" s="21" t="s">
        <v>221</v>
      </c>
      <c r="J2225" s="21">
        <v>1.45</v>
      </c>
      <c r="K2225" s="21" t="s">
        <v>20</v>
      </c>
      <c r="L2225">
        <f t="shared" si="39"/>
        <v>2</v>
      </c>
      <c r="M2225">
        <f>MATCH(H:H,价格表!$B$4:$B$35,0)</f>
        <v>24</v>
      </c>
      <c r="N2225" s="27">
        <f>IF(J2225&lt;=0.3,INDEX(价格表!$B$4:$I$31,M2225,2),IF(AND(J2225&gt;0.3,J2225&lt;=1),INDEX(价格表!$B$4:$I$31,M2225,3),IF(AND(J2225&gt;1,J2225&lt;=2.2),INDEX(价格表!$B$4:$I$31,M2225,4),IF(AND(J2225&gt;2.2,J2225&lt;=3.3),INDEX(价格表!$B$4:$I$31,M2225,5),IF(AND(J2225&gt;3.3,J2225&lt;=4),INDEX(价格表!$B$4:$I$31,M2225,6),IF(AND(J2225&gt;4,J2225&lt;=5.5),INDEX(价格表!$B$4:$I$31,M2225,7),IF(J2225&gt;5.5,2.6+INDEX(价格表!$B$4:$I$31,M2225,8)*L2225)))))))</f>
        <v>2.15</v>
      </c>
    </row>
    <row r="2226" spans="1:14">
      <c r="A2226" s="20">
        <v>4310939951919</v>
      </c>
      <c r="B2226" s="18" t="s">
        <v>16</v>
      </c>
      <c r="C2226" s="21">
        <v>20201213</v>
      </c>
      <c r="D2226" s="21">
        <v>610538201209</v>
      </c>
      <c r="E2226" s="21" t="s">
        <v>16</v>
      </c>
      <c r="F2226" s="21">
        <v>20201223</v>
      </c>
      <c r="G2226" s="21" t="s">
        <v>17</v>
      </c>
      <c r="H2226" s="21" t="s">
        <v>68</v>
      </c>
      <c r="I2226" s="21" t="s">
        <v>140</v>
      </c>
      <c r="J2226" s="21">
        <v>1.45</v>
      </c>
      <c r="K2226" s="21" t="s">
        <v>20</v>
      </c>
      <c r="L2226">
        <f t="shared" si="39"/>
        <v>2</v>
      </c>
      <c r="M2226">
        <f>MATCH(H:H,价格表!$B$4:$B$35,0)</f>
        <v>5</v>
      </c>
      <c r="N2226" s="27">
        <f>IF(J2226&lt;=0.3,INDEX(价格表!$B$4:$I$31,M2226,2),IF(AND(J2226&gt;0.3,J2226&lt;=1),INDEX(价格表!$B$4:$I$31,M2226,3),IF(AND(J2226&gt;1,J2226&lt;=2.2),INDEX(价格表!$B$4:$I$31,M2226,4),IF(AND(J2226&gt;2.2,J2226&lt;=3.3),INDEX(价格表!$B$4:$I$31,M2226,5),IF(AND(J2226&gt;3.3,J2226&lt;=4),INDEX(价格表!$B$4:$I$31,M2226,6),IF(AND(J2226&gt;4,J2226&lt;=5.5),INDEX(价格表!$B$4:$I$31,M2226,7),IF(J2226&gt;5.5,2.6+INDEX(价格表!$B$4:$I$31,M2226,8)*L2226)))))))</f>
        <v>2.15</v>
      </c>
    </row>
    <row r="2227" spans="1:14">
      <c r="A2227" s="20">
        <v>4310939951920</v>
      </c>
      <c r="B2227" s="18" t="s">
        <v>16</v>
      </c>
      <c r="C2227" s="21">
        <v>20201213</v>
      </c>
      <c r="D2227" s="21">
        <v>610538201209</v>
      </c>
      <c r="E2227" s="21" t="s">
        <v>16</v>
      </c>
      <c r="F2227" s="21">
        <v>20201223</v>
      </c>
      <c r="G2227" s="21" t="s">
        <v>17</v>
      </c>
      <c r="H2227" s="21" t="s">
        <v>75</v>
      </c>
      <c r="I2227" s="21" t="s">
        <v>114</v>
      </c>
      <c r="J2227" s="21">
        <v>1.44</v>
      </c>
      <c r="K2227" s="21" t="s">
        <v>20</v>
      </c>
      <c r="L2227">
        <f t="shared" si="39"/>
        <v>2</v>
      </c>
      <c r="M2227">
        <f>MATCH(H:H,价格表!$B$4:$B$35,0)</f>
        <v>24</v>
      </c>
      <c r="N2227" s="27">
        <f>IF(J2227&lt;=0.3,INDEX(价格表!$B$4:$I$31,M2227,2),IF(AND(J2227&gt;0.3,J2227&lt;=1),INDEX(价格表!$B$4:$I$31,M2227,3),IF(AND(J2227&gt;1,J2227&lt;=2.2),INDEX(价格表!$B$4:$I$31,M2227,4),IF(AND(J2227&gt;2.2,J2227&lt;=3.3),INDEX(价格表!$B$4:$I$31,M2227,5),IF(AND(J2227&gt;3.3,J2227&lt;=4),INDEX(价格表!$B$4:$I$31,M2227,6),IF(AND(J2227&gt;4,J2227&lt;=5.5),INDEX(价格表!$B$4:$I$31,M2227,7),IF(J2227&gt;5.5,2.6+INDEX(价格表!$B$4:$I$31,M2227,8)*L2227)))))))</f>
        <v>2.15</v>
      </c>
    </row>
    <row r="2228" spans="1:14">
      <c r="A2228" s="20">
        <v>4310939951921</v>
      </c>
      <c r="B2228" s="18" t="s">
        <v>16</v>
      </c>
      <c r="C2228" s="21">
        <v>20201213</v>
      </c>
      <c r="D2228" s="21">
        <v>610538201209</v>
      </c>
      <c r="E2228" s="21" t="s">
        <v>16</v>
      </c>
      <c r="F2228" s="21">
        <v>20201223</v>
      </c>
      <c r="G2228" s="21" t="s">
        <v>17</v>
      </c>
      <c r="H2228" s="21" t="s">
        <v>25</v>
      </c>
      <c r="I2228" s="21" t="s">
        <v>42</v>
      </c>
      <c r="J2228" s="21">
        <v>1.47</v>
      </c>
      <c r="K2228" s="21" t="s">
        <v>20</v>
      </c>
      <c r="L2228">
        <f t="shared" si="39"/>
        <v>2</v>
      </c>
      <c r="M2228">
        <f>MATCH(H:H,价格表!$B$4:$B$35,0)</f>
        <v>25</v>
      </c>
      <c r="N2228" s="27">
        <f>IF(J2228&lt;=0.3,INDEX(价格表!$B$4:$I$31,M2228,2),IF(AND(J2228&gt;0.3,J2228&lt;=1),INDEX(价格表!$B$4:$I$31,M2228,3),IF(AND(J2228&gt;1,J2228&lt;=2.2),INDEX(价格表!$B$4:$I$31,M2228,4),IF(AND(J2228&gt;2.2,J2228&lt;=3.3),INDEX(价格表!$B$4:$I$31,M2228,5),IF(AND(J2228&gt;3.3,J2228&lt;=4),INDEX(价格表!$B$4:$I$31,M2228,6),IF(AND(J2228&gt;4,J2228&lt;=5.5),INDEX(价格表!$B$4:$I$31,M2228,7),IF(J2228&gt;5.5,2.6+INDEX(价格表!$B$4:$I$31,M2228,8)*L2228)))))))</f>
        <v>2.15</v>
      </c>
    </row>
    <row r="2229" spans="1:14">
      <c r="A2229" s="20">
        <v>4310939951922</v>
      </c>
      <c r="B2229" s="18" t="s">
        <v>16</v>
      </c>
      <c r="C2229" s="21">
        <v>20201213</v>
      </c>
      <c r="D2229" s="21">
        <v>610538201209</v>
      </c>
      <c r="E2229" s="21" t="s">
        <v>16</v>
      </c>
      <c r="F2229" s="21">
        <v>20201223</v>
      </c>
      <c r="G2229" s="21" t="s">
        <v>17</v>
      </c>
      <c r="H2229" s="21" t="s">
        <v>75</v>
      </c>
      <c r="I2229" s="21" t="s">
        <v>114</v>
      </c>
      <c r="J2229" s="21">
        <v>1.45</v>
      </c>
      <c r="K2229" s="21" t="s">
        <v>20</v>
      </c>
      <c r="L2229">
        <f t="shared" si="39"/>
        <v>2</v>
      </c>
      <c r="M2229">
        <f>MATCH(H:H,价格表!$B$4:$B$35,0)</f>
        <v>24</v>
      </c>
      <c r="N2229" s="27">
        <f>IF(J2229&lt;=0.3,INDEX(价格表!$B$4:$I$31,M2229,2),IF(AND(J2229&gt;0.3,J2229&lt;=1),INDEX(价格表!$B$4:$I$31,M2229,3),IF(AND(J2229&gt;1,J2229&lt;=2.2),INDEX(价格表!$B$4:$I$31,M2229,4),IF(AND(J2229&gt;2.2,J2229&lt;=3.3),INDEX(价格表!$B$4:$I$31,M2229,5),IF(AND(J2229&gt;3.3,J2229&lt;=4),INDEX(价格表!$B$4:$I$31,M2229,6),IF(AND(J2229&gt;4,J2229&lt;=5.5),INDEX(价格表!$B$4:$I$31,M2229,7),IF(J2229&gt;5.5,2.6+INDEX(价格表!$B$4:$I$31,M2229,8)*L2229)))))))</f>
        <v>2.15</v>
      </c>
    </row>
    <row r="2230" spans="1:14">
      <c r="A2230" s="20">
        <v>4310939951923</v>
      </c>
      <c r="B2230" s="18" t="s">
        <v>16</v>
      </c>
      <c r="C2230" s="21">
        <v>20201213</v>
      </c>
      <c r="D2230" s="21">
        <v>610538201209</v>
      </c>
      <c r="E2230" s="21" t="s">
        <v>16</v>
      </c>
      <c r="F2230" s="21">
        <v>20201223</v>
      </c>
      <c r="G2230" s="21" t="s">
        <v>17</v>
      </c>
      <c r="H2230" s="21" t="s">
        <v>73</v>
      </c>
      <c r="I2230" s="21" t="s">
        <v>365</v>
      </c>
      <c r="J2230" s="21">
        <v>1.44</v>
      </c>
      <c r="K2230" s="21" t="s">
        <v>20</v>
      </c>
      <c r="L2230">
        <f t="shared" si="39"/>
        <v>2</v>
      </c>
      <c r="M2230">
        <f>MATCH(H:H,价格表!$B$4:$B$35,0)</f>
        <v>7</v>
      </c>
      <c r="N2230" s="27">
        <f>IF(J2230&lt;=0.3,INDEX(价格表!$B$4:$I$31,M2230,2),IF(AND(J2230&gt;0.3,J2230&lt;=1),INDEX(价格表!$B$4:$I$31,M2230,3),IF(AND(J2230&gt;1,J2230&lt;=2.2),INDEX(价格表!$B$4:$I$31,M2230,4),IF(AND(J2230&gt;2.2,J2230&lt;=3.3),INDEX(价格表!$B$4:$I$31,M2230,5),IF(AND(J2230&gt;3.3,J2230&lt;=4),INDEX(价格表!$B$4:$I$31,M2230,6),IF(AND(J2230&gt;4,J2230&lt;=5.5),INDEX(价格表!$B$4:$I$31,M2230,7),IF(J2230&gt;5.5,2.6+INDEX(价格表!$B$4:$I$31,M2230,8)*L2230)))))))</f>
        <v>2.15</v>
      </c>
    </row>
    <row r="2231" spans="1:14">
      <c r="A2231" s="20">
        <v>4310939951924</v>
      </c>
      <c r="B2231" s="18" t="s">
        <v>16</v>
      </c>
      <c r="C2231" s="21">
        <v>20201213</v>
      </c>
      <c r="D2231" s="21">
        <v>610538201209</v>
      </c>
      <c r="E2231" s="21" t="s">
        <v>16</v>
      </c>
      <c r="F2231" s="21">
        <v>20201223</v>
      </c>
      <c r="G2231" s="21" t="s">
        <v>17</v>
      </c>
      <c r="H2231" s="21" t="s">
        <v>27</v>
      </c>
      <c r="I2231" s="21" t="s">
        <v>70</v>
      </c>
      <c r="J2231" s="21">
        <v>1.45</v>
      </c>
      <c r="K2231" s="21" t="s">
        <v>20</v>
      </c>
      <c r="L2231">
        <f t="shared" si="39"/>
        <v>2</v>
      </c>
      <c r="M2231">
        <f>MATCH(H:H,价格表!$B$4:$B$35,0)</f>
        <v>3</v>
      </c>
      <c r="N2231" s="27">
        <f>IF(J2231&lt;=0.3,INDEX(价格表!$B$4:$I$31,M2231,2),IF(AND(J2231&gt;0.3,J2231&lt;=1),INDEX(价格表!$B$4:$I$31,M2231,3),IF(AND(J2231&gt;1,J2231&lt;=2.2),INDEX(价格表!$B$4:$I$31,M2231,4),IF(AND(J2231&gt;2.2,J2231&lt;=3.3),INDEX(价格表!$B$4:$I$31,M2231,5),IF(AND(J2231&gt;3.3,J2231&lt;=4),INDEX(价格表!$B$4:$I$31,M2231,6),IF(AND(J2231&gt;4,J2231&lt;=5.5),INDEX(价格表!$B$4:$I$31,M2231,7),IF(J2231&gt;5.5,2.6+INDEX(价格表!$B$4:$I$31,M2231,8)*L2231)))))))</f>
        <v>2.15</v>
      </c>
    </row>
    <row r="2232" spans="1:14">
      <c r="A2232" s="20">
        <v>4310939951925</v>
      </c>
      <c r="B2232" s="18" t="s">
        <v>16</v>
      </c>
      <c r="C2232" s="21">
        <v>20201213</v>
      </c>
      <c r="D2232" s="21">
        <v>610538201209</v>
      </c>
      <c r="E2232" s="21" t="s">
        <v>16</v>
      </c>
      <c r="F2232" s="21">
        <v>20201223</v>
      </c>
      <c r="G2232" s="21" t="s">
        <v>17</v>
      </c>
      <c r="H2232" s="21" t="s">
        <v>68</v>
      </c>
      <c r="I2232" s="21" t="s">
        <v>69</v>
      </c>
      <c r="J2232" s="21">
        <v>1.44</v>
      </c>
      <c r="K2232" s="21" t="s">
        <v>20</v>
      </c>
      <c r="L2232">
        <f t="shared" si="39"/>
        <v>2</v>
      </c>
      <c r="M2232">
        <f>MATCH(H:H,价格表!$B$4:$B$35,0)</f>
        <v>5</v>
      </c>
      <c r="N2232" s="27">
        <f>IF(J2232&lt;=0.3,INDEX(价格表!$B$4:$I$31,M2232,2),IF(AND(J2232&gt;0.3,J2232&lt;=1),INDEX(价格表!$B$4:$I$31,M2232,3),IF(AND(J2232&gt;1,J2232&lt;=2.2),INDEX(价格表!$B$4:$I$31,M2232,4),IF(AND(J2232&gt;2.2,J2232&lt;=3.3),INDEX(价格表!$B$4:$I$31,M2232,5),IF(AND(J2232&gt;3.3,J2232&lt;=4),INDEX(价格表!$B$4:$I$31,M2232,6),IF(AND(J2232&gt;4,J2232&lt;=5.5),INDEX(价格表!$B$4:$I$31,M2232,7),IF(J2232&gt;5.5,2.6+INDEX(价格表!$B$4:$I$31,M2232,8)*L2232)))))))</f>
        <v>2.15</v>
      </c>
    </row>
    <row r="2233" spans="1:14">
      <c r="A2233" s="20">
        <v>4310939952339</v>
      </c>
      <c r="B2233" s="18" t="s">
        <v>16</v>
      </c>
      <c r="C2233" s="21">
        <v>20201213</v>
      </c>
      <c r="D2233" s="21">
        <v>610538201209</v>
      </c>
      <c r="E2233" s="21" t="s">
        <v>16</v>
      </c>
      <c r="F2233" s="21">
        <v>20201223</v>
      </c>
      <c r="G2233" s="21" t="s">
        <v>17</v>
      </c>
      <c r="H2233" s="21" t="s">
        <v>27</v>
      </c>
      <c r="I2233" s="21" t="s">
        <v>134</v>
      </c>
      <c r="J2233" s="21">
        <v>1.44</v>
      </c>
      <c r="K2233" s="21" t="s">
        <v>20</v>
      </c>
      <c r="L2233">
        <f t="shared" si="39"/>
        <v>2</v>
      </c>
      <c r="M2233">
        <f>MATCH(H:H,价格表!$B$4:$B$35,0)</f>
        <v>3</v>
      </c>
      <c r="N2233" s="27">
        <f>IF(J2233&lt;=0.3,INDEX(价格表!$B$4:$I$31,M2233,2),IF(AND(J2233&gt;0.3,J2233&lt;=1),INDEX(价格表!$B$4:$I$31,M2233,3),IF(AND(J2233&gt;1,J2233&lt;=2.2),INDEX(价格表!$B$4:$I$31,M2233,4),IF(AND(J2233&gt;2.2,J2233&lt;=3.3),INDEX(价格表!$B$4:$I$31,M2233,5),IF(AND(J2233&gt;3.3,J2233&lt;=4),INDEX(价格表!$B$4:$I$31,M2233,6),IF(AND(J2233&gt;4,J2233&lt;=5.5),INDEX(价格表!$B$4:$I$31,M2233,7),IF(J2233&gt;5.5,2.6+INDEX(价格表!$B$4:$I$31,M2233,8)*L2233)))))))</f>
        <v>2.15</v>
      </c>
    </row>
    <row r="2234" spans="1:14">
      <c r="A2234" s="20">
        <v>4310939952340</v>
      </c>
      <c r="B2234" s="18" t="s">
        <v>16</v>
      </c>
      <c r="C2234" s="21">
        <v>20201213</v>
      </c>
      <c r="D2234" s="21">
        <v>610538201209</v>
      </c>
      <c r="E2234" s="21" t="s">
        <v>16</v>
      </c>
      <c r="F2234" s="21">
        <v>20201223</v>
      </c>
      <c r="G2234" s="21" t="s">
        <v>17</v>
      </c>
      <c r="H2234" s="21" t="s">
        <v>45</v>
      </c>
      <c r="I2234" s="21" t="s">
        <v>143</v>
      </c>
      <c r="J2234" s="21">
        <v>1.49</v>
      </c>
      <c r="K2234" s="21" t="s">
        <v>20</v>
      </c>
      <c r="L2234">
        <f t="shared" si="39"/>
        <v>2</v>
      </c>
      <c r="M2234">
        <f>MATCH(H:H,价格表!$B$4:$B$35,0)</f>
        <v>9</v>
      </c>
      <c r="N2234" s="27">
        <f>IF(J2234&lt;=0.3,INDEX(价格表!$B$4:$I$31,M2234,2),IF(AND(J2234&gt;0.3,J2234&lt;=1),INDEX(价格表!$B$4:$I$31,M2234,3),IF(AND(J2234&gt;1,J2234&lt;=2.2),INDEX(价格表!$B$4:$I$31,M2234,4),IF(AND(J2234&gt;2.2,J2234&lt;=3.3),INDEX(价格表!$B$4:$I$31,M2234,5),IF(AND(J2234&gt;3.3,J2234&lt;=4),INDEX(价格表!$B$4:$I$31,M2234,6),IF(AND(J2234&gt;4,J2234&lt;=5.5),INDEX(价格表!$B$4:$I$31,M2234,7),IF(J2234&gt;5.5,2.6+INDEX(价格表!$B$4:$I$31,M2234,8)*L2234)))))))</f>
        <v>2.15</v>
      </c>
    </row>
    <row r="2235" spans="1:14">
      <c r="A2235" s="20">
        <v>4310939952341</v>
      </c>
      <c r="B2235" s="18" t="s">
        <v>16</v>
      </c>
      <c r="C2235" s="21">
        <v>20201213</v>
      </c>
      <c r="D2235" s="21">
        <v>610538201209</v>
      </c>
      <c r="E2235" s="21" t="s">
        <v>16</v>
      </c>
      <c r="F2235" s="21">
        <v>20201223</v>
      </c>
      <c r="G2235" s="21" t="s">
        <v>17</v>
      </c>
      <c r="H2235" s="21" t="s">
        <v>21</v>
      </c>
      <c r="I2235" s="21" t="s">
        <v>228</v>
      </c>
      <c r="J2235" s="21">
        <v>1.45</v>
      </c>
      <c r="K2235" s="21" t="s">
        <v>20</v>
      </c>
      <c r="L2235">
        <f t="shared" si="39"/>
        <v>2</v>
      </c>
      <c r="M2235">
        <f>MATCH(H:H,价格表!$B$4:$B$35,0)</f>
        <v>20</v>
      </c>
      <c r="N2235" s="27">
        <f>IF(J2235&lt;=0.3,INDEX(价格表!$B$4:$I$31,M2235,2),IF(AND(J2235&gt;0.3,J2235&lt;=1),INDEX(价格表!$B$4:$I$31,M2235,3),IF(AND(J2235&gt;1,J2235&lt;=2.2),INDEX(价格表!$B$4:$I$31,M2235,4),IF(AND(J2235&gt;2.2,J2235&lt;=3.3),INDEX(价格表!$B$4:$I$31,M2235,5),IF(AND(J2235&gt;3.3,J2235&lt;=4),INDEX(价格表!$B$4:$I$31,M2235,6),IF(AND(J2235&gt;4,J2235&lt;=5.5),INDEX(价格表!$B$4:$I$31,M2235,7),IF(J2235&gt;5.5,2.6+INDEX(价格表!$B$4:$I$31,M2235,8)*L2235)))))))</f>
        <v>2.15</v>
      </c>
    </row>
    <row r="2236" spans="1:14">
      <c r="A2236" s="20">
        <v>4310939952342</v>
      </c>
      <c r="B2236" s="18" t="s">
        <v>16</v>
      </c>
      <c r="C2236" s="21">
        <v>20201213</v>
      </c>
      <c r="D2236" s="21">
        <v>610538201209</v>
      </c>
      <c r="E2236" s="21" t="s">
        <v>16</v>
      </c>
      <c r="F2236" s="21">
        <v>20201223</v>
      </c>
      <c r="G2236" s="21" t="s">
        <v>17</v>
      </c>
      <c r="H2236" s="21" t="s">
        <v>45</v>
      </c>
      <c r="I2236" s="21" t="s">
        <v>48</v>
      </c>
      <c r="J2236" s="21">
        <v>1.45</v>
      </c>
      <c r="K2236" s="21" t="s">
        <v>20</v>
      </c>
      <c r="L2236">
        <f t="shared" si="39"/>
        <v>2</v>
      </c>
      <c r="M2236">
        <f>MATCH(H:H,价格表!$B$4:$B$35,0)</f>
        <v>9</v>
      </c>
      <c r="N2236" s="27">
        <f>IF(J2236&lt;=0.3,INDEX(价格表!$B$4:$I$31,M2236,2),IF(AND(J2236&gt;0.3,J2236&lt;=1),INDEX(价格表!$B$4:$I$31,M2236,3),IF(AND(J2236&gt;1,J2236&lt;=2.2),INDEX(价格表!$B$4:$I$31,M2236,4),IF(AND(J2236&gt;2.2,J2236&lt;=3.3),INDEX(价格表!$B$4:$I$31,M2236,5),IF(AND(J2236&gt;3.3,J2236&lt;=4),INDEX(价格表!$B$4:$I$31,M2236,6),IF(AND(J2236&gt;4,J2236&lt;=5.5),INDEX(价格表!$B$4:$I$31,M2236,7),IF(J2236&gt;5.5,2.6+INDEX(价格表!$B$4:$I$31,M2236,8)*L2236)))))))</f>
        <v>2.15</v>
      </c>
    </row>
    <row r="2237" spans="1:14">
      <c r="A2237" s="20">
        <v>4310939952343</v>
      </c>
      <c r="B2237" s="18" t="s">
        <v>16</v>
      </c>
      <c r="C2237" s="21">
        <v>20201213</v>
      </c>
      <c r="D2237" s="21">
        <v>610538201209</v>
      </c>
      <c r="E2237" s="21" t="s">
        <v>16</v>
      </c>
      <c r="F2237" s="21">
        <v>20201223</v>
      </c>
      <c r="G2237" s="21" t="s">
        <v>17</v>
      </c>
      <c r="H2237" s="21" t="s">
        <v>27</v>
      </c>
      <c r="I2237" s="21" t="s">
        <v>211</v>
      </c>
      <c r="J2237" s="21">
        <v>1.44</v>
      </c>
      <c r="K2237" s="21" t="s">
        <v>20</v>
      </c>
      <c r="L2237">
        <f t="shared" si="39"/>
        <v>2</v>
      </c>
      <c r="M2237">
        <f>MATCH(H:H,价格表!$B$4:$B$35,0)</f>
        <v>3</v>
      </c>
      <c r="N2237" s="27">
        <f>IF(J2237&lt;=0.3,INDEX(价格表!$B$4:$I$31,M2237,2),IF(AND(J2237&gt;0.3,J2237&lt;=1),INDEX(价格表!$B$4:$I$31,M2237,3),IF(AND(J2237&gt;1,J2237&lt;=2.2),INDEX(价格表!$B$4:$I$31,M2237,4),IF(AND(J2237&gt;2.2,J2237&lt;=3.3),INDEX(价格表!$B$4:$I$31,M2237,5),IF(AND(J2237&gt;3.3,J2237&lt;=4),INDEX(价格表!$B$4:$I$31,M2237,6),IF(AND(J2237&gt;4,J2237&lt;=5.5),INDEX(价格表!$B$4:$I$31,M2237,7),IF(J2237&gt;5.5,2.6+INDEX(价格表!$B$4:$I$31,M2237,8)*L2237)))))))</f>
        <v>2.15</v>
      </c>
    </row>
    <row r="2238" spans="1:14">
      <c r="A2238" s="20">
        <v>4310939952344</v>
      </c>
      <c r="B2238" s="18" t="s">
        <v>16</v>
      </c>
      <c r="C2238" s="21">
        <v>20201213</v>
      </c>
      <c r="D2238" s="21">
        <v>610538201209</v>
      </c>
      <c r="E2238" s="21" t="s">
        <v>16</v>
      </c>
      <c r="F2238" s="21">
        <v>20201223</v>
      </c>
      <c r="G2238" s="21" t="s">
        <v>17</v>
      </c>
      <c r="H2238" s="21" t="s">
        <v>27</v>
      </c>
      <c r="I2238" s="21" t="s">
        <v>211</v>
      </c>
      <c r="J2238" s="21">
        <v>1.44</v>
      </c>
      <c r="K2238" s="21" t="s">
        <v>20</v>
      </c>
      <c r="L2238">
        <f t="shared" si="39"/>
        <v>2</v>
      </c>
      <c r="M2238">
        <f>MATCH(H:H,价格表!$B$4:$B$35,0)</f>
        <v>3</v>
      </c>
      <c r="N2238" s="27">
        <f>IF(J2238&lt;=0.3,INDEX(价格表!$B$4:$I$31,M2238,2),IF(AND(J2238&gt;0.3,J2238&lt;=1),INDEX(价格表!$B$4:$I$31,M2238,3),IF(AND(J2238&gt;1,J2238&lt;=2.2),INDEX(价格表!$B$4:$I$31,M2238,4),IF(AND(J2238&gt;2.2,J2238&lt;=3.3),INDEX(价格表!$B$4:$I$31,M2238,5),IF(AND(J2238&gt;3.3,J2238&lt;=4),INDEX(价格表!$B$4:$I$31,M2238,6),IF(AND(J2238&gt;4,J2238&lt;=5.5),INDEX(价格表!$B$4:$I$31,M2238,7),IF(J2238&gt;5.5,2.6+INDEX(价格表!$B$4:$I$31,M2238,8)*L2238)))))))</f>
        <v>2.15</v>
      </c>
    </row>
    <row r="2239" spans="1:14">
      <c r="A2239" s="20">
        <v>4310939952345</v>
      </c>
      <c r="B2239" s="18" t="s">
        <v>16</v>
      </c>
      <c r="C2239" s="21">
        <v>20201213</v>
      </c>
      <c r="D2239" s="21">
        <v>610538201209</v>
      </c>
      <c r="E2239" s="21" t="s">
        <v>16</v>
      </c>
      <c r="F2239" s="21">
        <v>20201223</v>
      </c>
      <c r="G2239" s="21" t="s">
        <v>17</v>
      </c>
      <c r="H2239" s="21" t="s">
        <v>25</v>
      </c>
      <c r="I2239" s="21" t="s">
        <v>26</v>
      </c>
      <c r="J2239" s="21">
        <v>1.44</v>
      </c>
      <c r="K2239" s="21" t="s">
        <v>20</v>
      </c>
      <c r="L2239">
        <f t="shared" si="39"/>
        <v>2</v>
      </c>
      <c r="M2239">
        <f>MATCH(H:H,价格表!$B$4:$B$35,0)</f>
        <v>25</v>
      </c>
      <c r="N2239" s="27">
        <f>IF(J2239&lt;=0.3,INDEX(价格表!$B$4:$I$31,M2239,2),IF(AND(J2239&gt;0.3,J2239&lt;=1),INDEX(价格表!$B$4:$I$31,M2239,3),IF(AND(J2239&gt;1,J2239&lt;=2.2),INDEX(价格表!$B$4:$I$31,M2239,4),IF(AND(J2239&gt;2.2,J2239&lt;=3.3),INDEX(价格表!$B$4:$I$31,M2239,5),IF(AND(J2239&gt;3.3,J2239&lt;=4),INDEX(价格表!$B$4:$I$31,M2239,6),IF(AND(J2239&gt;4,J2239&lt;=5.5),INDEX(价格表!$B$4:$I$31,M2239,7),IF(J2239&gt;5.5,2.6+INDEX(价格表!$B$4:$I$31,M2239,8)*L2239)))))))</f>
        <v>2.15</v>
      </c>
    </row>
    <row r="2240" spans="1:14">
      <c r="A2240" s="20">
        <v>4310939952346</v>
      </c>
      <c r="B2240" s="18" t="s">
        <v>16</v>
      </c>
      <c r="C2240" s="21">
        <v>20201213</v>
      </c>
      <c r="D2240" s="21">
        <v>610538201209</v>
      </c>
      <c r="E2240" s="21" t="s">
        <v>16</v>
      </c>
      <c r="F2240" s="21">
        <v>20201223</v>
      </c>
      <c r="G2240" s="21" t="s">
        <v>17</v>
      </c>
      <c r="H2240" s="21" t="s">
        <v>30</v>
      </c>
      <c r="I2240" s="21" t="s">
        <v>341</v>
      </c>
      <c r="J2240" s="21">
        <v>1.45</v>
      </c>
      <c r="K2240" s="21" t="s">
        <v>20</v>
      </c>
      <c r="L2240">
        <f t="shared" si="39"/>
        <v>2</v>
      </c>
      <c r="M2240">
        <f>MATCH(H:H,价格表!$B$4:$B$35,0)</f>
        <v>16</v>
      </c>
      <c r="N2240" s="27">
        <f>IF(J2240&lt;=0.3,INDEX(价格表!$B$4:$I$31,M2240,2),IF(AND(J2240&gt;0.3,J2240&lt;=1),INDEX(价格表!$B$4:$I$31,M2240,3),IF(AND(J2240&gt;1,J2240&lt;=2.2),INDEX(价格表!$B$4:$I$31,M2240,4),IF(AND(J2240&gt;2.2,J2240&lt;=3.3),INDEX(价格表!$B$4:$I$31,M2240,5),IF(AND(J2240&gt;3.3,J2240&lt;=4),INDEX(价格表!$B$4:$I$31,M2240,6),IF(AND(J2240&gt;4,J2240&lt;=5.5),INDEX(价格表!$B$4:$I$31,M2240,7),IF(J2240&gt;5.5,2.6+INDEX(价格表!$B$4:$I$31,M2240,8)*L2240)))))))</f>
        <v>2.15</v>
      </c>
    </row>
    <row r="2241" spans="1:14">
      <c r="A2241" s="20">
        <v>4310939952347</v>
      </c>
      <c r="B2241" s="18" t="s">
        <v>16</v>
      </c>
      <c r="C2241" s="21">
        <v>20201213</v>
      </c>
      <c r="D2241" s="21">
        <v>610538201209</v>
      </c>
      <c r="E2241" s="21" t="s">
        <v>16</v>
      </c>
      <c r="F2241" s="21">
        <v>20201223</v>
      </c>
      <c r="G2241" s="21" t="s">
        <v>17</v>
      </c>
      <c r="H2241" s="21" t="s">
        <v>21</v>
      </c>
      <c r="I2241" s="21" t="s">
        <v>228</v>
      </c>
      <c r="J2241" s="21">
        <v>1.44</v>
      </c>
      <c r="K2241" s="21" t="s">
        <v>20</v>
      </c>
      <c r="L2241">
        <f t="shared" si="39"/>
        <v>2</v>
      </c>
      <c r="M2241">
        <f>MATCH(H:H,价格表!$B$4:$B$35,0)</f>
        <v>20</v>
      </c>
      <c r="N2241" s="27">
        <f>IF(J2241&lt;=0.3,INDEX(价格表!$B$4:$I$31,M2241,2),IF(AND(J2241&gt;0.3,J2241&lt;=1),INDEX(价格表!$B$4:$I$31,M2241,3),IF(AND(J2241&gt;1,J2241&lt;=2.2),INDEX(价格表!$B$4:$I$31,M2241,4),IF(AND(J2241&gt;2.2,J2241&lt;=3.3),INDEX(价格表!$B$4:$I$31,M2241,5),IF(AND(J2241&gt;3.3,J2241&lt;=4),INDEX(价格表!$B$4:$I$31,M2241,6),IF(AND(J2241&gt;4,J2241&lt;=5.5),INDEX(价格表!$B$4:$I$31,M2241,7),IF(J2241&gt;5.5,2.6+INDEX(价格表!$B$4:$I$31,M2241,8)*L2241)))))))</f>
        <v>2.15</v>
      </c>
    </row>
    <row r="2242" spans="1:14">
      <c r="A2242" s="20">
        <v>4310939952348</v>
      </c>
      <c r="B2242" s="18" t="s">
        <v>16</v>
      </c>
      <c r="C2242" s="21">
        <v>20201213</v>
      </c>
      <c r="D2242" s="21">
        <v>610538201209</v>
      </c>
      <c r="E2242" s="21" t="s">
        <v>16</v>
      </c>
      <c r="F2242" s="21">
        <v>20201223</v>
      </c>
      <c r="G2242" s="21" t="s">
        <v>17</v>
      </c>
      <c r="H2242" s="21" t="s">
        <v>50</v>
      </c>
      <c r="I2242" s="21" t="s">
        <v>166</v>
      </c>
      <c r="J2242" s="21">
        <v>1.47</v>
      </c>
      <c r="K2242" s="21" t="s">
        <v>20</v>
      </c>
      <c r="L2242">
        <f t="shared" si="39"/>
        <v>2</v>
      </c>
      <c r="M2242">
        <f>MATCH(H:H,价格表!$B$4:$B$35,0)</f>
        <v>4</v>
      </c>
      <c r="N2242" s="27">
        <f>IF(J2242&lt;=0.3,INDEX(价格表!$B$4:$I$31,M2242,2),IF(AND(J2242&gt;0.3,J2242&lt;=1),INDEX(价格表!$B$4:$I$31,M2242,3),IF(AND(J2242&gt;1,J2242&lt;=2.2),INDEX(价格表!$B$4:$I$31,M2242,4),IF(AND(J2242&gt;2.2,J2242&lt;=3.3),INDEX(价格表!$B$4:$I$31,M2242,5),IF(AND(J2242&gt;3.3,J2242&lt;=4),INDEX(价格表!$B$4:$I$31,M2242,6),IF(AND(J2242&gt;4,J2242&lt;=5.5),INDEX(价格表!$B$4:$I$31,M2242,7),IF(J2242&gt;5.5,2.6+INDEX(价格表!$B$4:$I$31,M2242,8)*L2242)))))))</f>
        <v>2.15</v>
      </c>
    </row>
    <row r="2243" spans="1:14">
      <c r="A2243" s="20">
        <v>4310939952369</v>
      </c>
      <c r="B2243" s="18" t="s">
        <v>16</v>
      </c>
      <c r="C2243" s="21">
        <v>20201213</v>
      </c>
      <c r="D2243" s="21">
        <v>610538201209</v>
      </c>
      <c r="E2243" s="21" t="s">
        <v>16</v>
      </c>
      <c r="F2243" s="21">
        <v>20201223</v>
      </c>
      <c r="G2243" s="21" t="s">
        <v>17</v>
      </c>
      <c r="H2243" s="21" t="s">
        <v>73</v>
      </c>
      <c r="I2243" s="21" t="s">
        <v>218</v>
      </c>
      <c r="J2243" s="21">
        <v>1.45</v>
      </c>
      <c r="K2243" s="21" t="s">
        <v>20</v>
      </c>
      <c r="L2243">
        <f t="shared" si="39"/>
        <v>2</v>
      </c>
      <c r="M2243">
        <f>MATCH(H:H,价格表!$B$4:$B$35,0)</f>
        <v>7</v>
      </c>
      <c r="N2243" s="27">
        <f>IF(J2243&lt;=0.3,INDEX(价格表!$B$4:$I$31,M2243,2),IF(AND(J2243&gt;0.3,J2243&lt;=1),INDEX(价格表!$B$4:$I$31,M2243,3),IF(AND(J2243&gt;1,J2243&lt;=2.2),INDEX(价格表!$B$4:$I$31,M2243,4),IF(AND(J2243&gt;2.2,J2243&lt;=3.3),INDEX(价格表!$B$4:$I$31,M2243,5),IF(AND(J2243&gt;3.3,J2243&lt;=4),INDEX(价格表!$B$4:$I$31,M2243,6),IF(AND(J2243&gt;4,J2243&lt;=5.5),INDEX(价格表!$B$4:$I$31,M2243,7),IF(J2243&gt;5.5,2.6+INDEX(价格表!$B$4:$I$31,M2243,8)*L2243)))))))</f>
        <v>2.15</v>
      </c>
    </row>
    <row r="2244" spans="1:14">
      <c r="A2244" s="20">
        <v>4310939952370</v>
      </c>
      <c r="B2244" s="18" t="s">
        <v>16</v>
      </c>
      <c r="C2244" s="21">
        <v>20201213</v>
      </c>
      <c r="D2244" s="21">
        <v>610538201209</v>
      </c>
      <c r="E2244" s="21" t="s">
        <v>16</v>
      </c>
      <c r="F2244" s="21">
        <v>20201223</v>
      </c>
      <c r="G2244" s="21" t="s">
        <v>17</v>
      </c>
      <c r="H2244" s="21" t="s">
        <v>25</v>
      </c>
      <c r="I2244" s="21" t="s">
        <v>26</v>
      </c>
      <c r="J2244" s="21">
        <v>1.46</v>
      </c>
      <c r="K2244" s="21" t="s">
        <v>20</v>
      </c>
      <c r="L2244">
        <f t="shared" ref="L2244:L2307" si="40">ROUNDUP(J2244,0)</f>
        <v>2</v>
      </c>
      <c r="M2244">
        <f>MATCH(H:H,价格表!$B$4:$B$35,0)</f>
        <v>25</v>
      </c>
      <c r="N2244" s="27">
        <f>IF(J2244&lt;=0.3,INDEX(价格表!$B$4:$I$31,M2244,2),IF(AND(J2244&gt;0.3,J2244&lt;=1),INDEX(价格表!$B$4:$I$31,M2244,3),IF(AND(J2244&gt;1,J2244&lt;=2.2),INDEX(价格表!$B$4:$I$31,M2244,4),IF(AND(J2244&gt;2.2,J2244&lt;=3.3),INDEX(价格表!$B$4:$I$31,M2244,5),IF(AND(J2244&gt;3.3,J2244&lt;=4),INDEX(价格表!$B$4:$I$31,M2244,6),IF(AND(J2244&gt;4,J2244&lt;=5.5),INDEX(价格表!$B$4:$I$31,M2244,7),IF(J2244&gt;5.5,2.6+INDEX(价格表!$B$4:$I$31,M2244,8)*L2244)))))))</f>
        <v>2.15</v>
      </c>
    </row>
    <row r="2245" spans="1:14">
      <c r="A2245" s="20">
        <v>4310939952371</v>
      </c>
      <c r="B2245" s="18" t="s">
        <v>16</v>
      </c>
      <c r="C2245" s="21">
        <v>20201213</v>
      </c>
      <c r="D2245" s="21">
        <v>610538201209</v>
      </c>
      <c r="E2245" s="21" t="s">
        <v>16</v>
      </c>
      <c r="F2245" s="21">
        <v>20201223</v>
      </c>
      <c r="G2245" s="21" t="s">
        <v>17</v>
      </c>
      <c r="H2245" s="21" t="s">
        <v>23</v>
      </c>
      <c r="I2245" s="21" t="s">
        <v>118</v>
      </c>
      <c r="J2245" s="21">
        <v>1.44</v>
      </c>
      <c r="K2245" s="21" t="s">
        <v>20</v>
      </c>
      <c r="L2245">
        <f t="shared" si="40"/>
        <v>2</v>
      </c>
      <c r="M2245">
        <f>MATCH(H:H,价格表!$B$4:$B$35,0)</f>
        <v>15</v>
      </c>
      <c r="N2245" s="27">
        <f>IF(J2245&lt;=0.3,INDEX(价格表!$B$4:$I$31,M2245,2),IF(AND(J2245&gt;0.3,J2245&lt;=1),INDEX(价格表!$B$4:$I$31,M2245,3),IF(AND(J2245&gt;1,J2245&lt;=2.2),INDEX(价格表!$B$4:$I$31,M2245,4),IF(AND(J2245&gt;2.2,J2245&lt;=3.3),INDEX(价格表!$B$4:$I$31,M2245,5),IF(AND(J2245&gt;3.3,J2245&lt;=4),INDEX(价格表!$B$4:$I$31,M2245,6),IF(AND(J2245&gt;4,J2245&lt;=5.5),INDEX(价格表!$B$4:$I$31,M2245,7),IF(J2245&gt;5.5,2.6+INDEX(价格表!$B$4:$I$31,M2245,8)*L2245)))))))</f>
        <v>2.15</v>
      </c>
    </row>
    <row r="2246" spans="1:14">
      <c r="A2246" s="20">
        <v>4310939952372</v>
      </c>
      <c r="B2246" s="18" t="s">
        <v>16</v>
      </c>
      <c r="C2246" s="21">
        <v>20201213</v>
      </c>
      <c r="D2246" s="21">
        <v>610538201209</v>
      </c>
      <c r="E2246" s="21" t="s">
        <v>16</v>
      </c>
      <c r="F2246" s="21">
        <v>20201223</v>
      </c>
      <c r="G2246" s="21" t="s">
        <v>17</v>
      </c>
      <c r="H2246" s="21" t="s">
        <v>50</v>
      </c>
      <c r="I2246" s="21" t="s">
        <v>62</v>
      </c>
      <c r="J2246" s="21">
        <v>1.46</v>
      </c>
      <c r="K2246" s="21" t="s">
        <v>20</v>
      </c>
      <c r="L2246">
        <f t="shared" si="40"/>
        <v>2</v>
      </c>
      <c r="M2246">
        <f>MATCH(H:H,价格表!$B$4:$B$35,0)</f>
        <v>4</v>
      </c>
      <c r="N2246" s="27">
        <f>IF(J2246&lt;=0.3,INDEX(价格表!$B$4:$I$31,M2246,2),IF(AND(J2246&gt;0.3,J2246&lt;=1),INDEX(价格表!$B$4:$I$31,M2246,3),IF(AND(J2246&gt;1,J2246&lt;=2.2),INDEX(价格表!$B$4:$I$31,M2246,4),IF(AND(J2246&gt;2.2,J2246&lt;=3.3),INDEX(价格表!$B$4:$I$31,M2246,5),IF(AND(J2246&gt;3.3,J2246&lt;=4),INDEX(价格表!$B$4:$I$31,M2246,6),IF(AND(J2246&gt;4,J2246&lt;=5.5),INDEX(价格表!$B$4:$I$31,M2246,7),IF(J2246&gt;5.5,2.6+INDEX(价格表!$B$4:$I$31,M2246,8)*L2246)))))))</f>
        <v>2.15</v>
      </c>
    </row>
    <row r="2247" spans="1:14">
      <c r="A2247" s="20">
        <v>4310939952373</v>
      </c>
      <c r="B2247" s="18" t="s">
        <v>16</v>
      </c>
      <c r="C2247" s="21">
        <v>20201213</v>
      </c>
      <c r="D2247" s="21">
        <v>610538201209</v>
      </c>
      <c r="E2247" s="21" t="s">
        <v>16</v>
      </c>
      <c r="F2247" s="21">
        <v>20201223</v>
      </c>
      <c r="G2247" s="21" t="s">
        <v>17</v>
      </c>
      <c r="H2247" s="21" t="s">
        <v>23</v>
      </c>
      <c r="I2247" s="21" t="s">
        <v>99</v>
      </c>
      <c r="J2247" s="21">
        <v>1.44</v>
      </c>
      <c r="K2247" s="21" t="s">
        <v>20</v>
      </c>
      <c r="L2247">
        <f t="shared" si="40"/>
        <v>2</v>
      </c>
      <c r="M2247">
        <f>MATCH(H:H,价格表!$B$4:$B$35,0)</f>
        <v>15</v>
      </c>
      <c r="N2247" s="27">
        <f>IF(J2247&lt;=0.3,INDEX(价格表!$B$4:$I$31,M2247,2),IF(AND(J2247&gt;0.3,J2247&lt;=1),INDEX(价格表!$B$4:$I$31,M2247,3),IF(AND(J2247&gt;1,J2247&lt;=2.2),INDEX(价格表!$B$4:$I$31,M2247,4),IF(AND(J2247&gt;2.2,J2247&lt;=3.3),INDEX(价格表!$B$4:$I$31,M2247,5),IF(AND(J2247&gt;3.3,J2247&lt;=4),INDEX(价格表!$B$4:$I$31,M2247,6),IF(AND(J2247&gt;4,J2247&lt;=5.5),INDEX(价格表!$B$4:$I$31,M2247,7),IF(J2247&gt;5.5,2.6+INDEX(价格表!$B$4:$I$31,M2247,8)*L2247)))))))</f>
        <v>2.15</v>
      </c>
    </row>
    <row r="2248" spans="1:14">
      <c r="A2248" s="20">
        <v>4310939952374</v>
      </c>
      <c r="B2248" s="18" t="s">
        <v>16</v>
      </c>
      <c r="C2248" s="21">
        <v>20201213</v>
      </c>
      <c r="D2248" s="21">
        <v>610538201209</v>
      </c>
      <c r="E2248" s="21" t="s">
        <v>16</v>
      </c>
      <c r="F2248" s="21">
        <v>20201223</v>
      </c>
      <c r="G2248" s="21" t="s">
        <v>17</v>
      </c>
      <c r="H2248" s="21" t="s">
        <v>50</v>
      </c>
      <c r="I2248" s="21" t="s">
        <v>51</v>
      </c>
      <c r="J2248" s="21">
        <v>1.48</v>
      </c>
      <c r="K2248" s="21" t="s">
        <v>20</v>
      </c>
      <c r="L2248">
        <f t="shared" si="40"/>
        <v>2</v>
      </c>
      <c r="M2248">
        <f>MATCH(H:H,价格表!$B$4:$B$35,0)</f>
        <v>4</v>
      </c>
      <c r="N2248" s="27">
        <f>IF(J2248&lt;=0.3,INDEX(价格表!$B$4:$I$31,M2248,2),IF(AND(J2248&gt;0.3,J2248&lt;=1),INDEX(价格表!$B$4:$I$31,M2248,3),IF(AND(J2248&gt;1,J2248&lt;=2.2),INDEX(价格表!$B$4:$I$31,M2248,4),IF(AND(J2248&gt;2.2,J2248&lt;=3.3),INDEX(价格表!$B$4:$I$31,M2248,5),IF(AND(J2248&gt;3.3,J2248&lt;=4),INDEX(价格表!$B$4:$I$31,M2248,6),IF(AND(J2248&gt;4,J2248&lt;=5.5),INDEX(价格表!$B$4:$I$31,M2248,7),IF(J2248&gt;5.5,2.6+INDEX(价格表!$B$4:$I$31,M2248,8)*L2248)))))))</f>
        <v>2.15</v>
      </c>
    </row>
    <row r="2249" spans="1:14">
      <c r="A2249" s="20">
        <v>4310939952375</v>
      </c>
      <c r="B2249" s="18" t="s">
        <v>16</v>
      </c>
      <c r="C2249" s="21">
        <v>20201213</v>
      </c>
      <c r="D2249" s="21">
        <v>610538201209</v>
      </c>
      <c r="E2249" s="21" t="s">
        <v>16</v>
      </c>
      <c r="F2249" s="21">
        <v>20201223</v>
      </c>
      <c r="G2249" s="21" t="s">
        <v>17</v>
      </c>
      <c r="H2249" s="21" t="s">
        <v>23</v>
      </c>
      <c r="I2249" s="21" t="s">
        <v>24</v>
      </c>
      <c r="J2249" s="21">
        <v>1.45</v>
      </c>
      <c r="K2249" s="21" t="s">
        <v>20</v>
      </c>
      <c r="L2249">
        <f t="shared" si="40"/>
        <v>2</v>
      </c>
      <c r="M2249">
        <f>MATCH(H:H,价格表!$B$4:$B$35,0)</f>
        <v>15</v>
      </c>
      <c r="N2249" s="27">
        <f>IF(J2249&lt;=0.3,INDEX(价格表!$B$4:$I$31,M2249,2),IF(AND(J2249&gt;0.3,J2249&lt;=1),INDEX(价格表!$B$4:$I$31,M2249,3),IF(AND(J2249&gt;1,J2249&lt;=2.2),INDEX(价格表!$B$4:$I$31,M2249,4),IF(AND(J2249&gt;2.2,J2249&lt;=3.3),INDEX(价格表!$B$4:$I$31,M2249,5),IF(AND(J2249&gt;3.3,J2249&lt;=4),INDEX(价格表!$B$4:$I$31,M2249,6),IF(AND(J2249&gt;4,J2249&lt;=5.5),INDEX(价格表!$B$4:$I$31,M2249,7),IF(J2249&gt;5.5,2.6+INDEX(价格表!$B$4:$I$31,M2249,8)*L2249)))))))</f>
        <v>2.15</v>
      </c>
    </row>
    <row r="2250" spans="1:14">
      <c r="A2250" s="20">
        <v>4310939952376</v>
      </c>
      <c r="B2250" s="18" t="s">
        <v>16</v>
      </c>
      <c r="C2250" s="21">
        <v>20201213</v>
      </c>
      <c r="D2250" s="21">
        <v>610538201209</v>
      </c>
      <c r="E2250" s="21" t="s">
        <v>16</v>
      </c>
      <c r="F2250" s="21">
        <v>20201223</v>
      </c>
      <c r="G2250" s="21" t="s">
        <v>17</v>
      </c>
      <c r="H2250" s="21" t="s">
        <v>35</v>
      </c>
      <c r="I2250" s="21" t="s">
        <v>102</v>
      </c>
      <c r="J2250" s="21">
        <v>1.67</v>
      </c>
      <c r="K2250" s="21" t="s">
        <v>20</v>
      </c>
      <c r="L2250">
        <f t="shared" si="40"/>
        <v>2</v>
      </c>
      <c r="M2250">
        <f>MATCH(H:H,价格表!$B$4:$B$35,0)</f>
        <v>22</v>
      </c>
      <c r="N2250" s="27">
        <f>IF(J2250&lt;=0.3,INDEX(价格表!$B$4:$I$31,M2250,2),IF(AND(J2250&gt;0.3,J2250&lt;=1),INDEX(价格表!$B$4:$I$31,M2250,3),IF(AND(J2250&gt;1,J2250&lt;=2.2),INDEX(价格表!$B$4:$I$31,M2250,4),IF(AND(J2250&gt;2.2,J2250&lt;=3.3),INDEX(价格表!$B$4:$I$31,M2250,5),IF(AND(J2250&gt;3.3,J2250&lt;=4),INDEX(价格表!$B$4:$I$31,M2250,6),IF(AND(J2250&gt;4,J2250&lt;=5.5),INDEX(价格表!$B$4:$I$31,M2250,7),IF(J2250&gt;5.5,2.6+INDEX(价格表!$B$4:$I$31,M2250,8)*L2250)))))))</f>
        <v>2.15</v>
      </c>
    </row>
    <row r="2251" spans="1:14">
      <c r="A2251" s="20">
        <v>4310939952377</v>
      </c>
      <c r="B2251" s="18" t="s">
        <v>16</v>
      </c>
      <c r="C2251" s="21">
        <v>20201213</v>
      </c>
      <c r="D2251" s="21">
        <v>610538201209</v>
      </c>
      <c r="E2251" s="21" t="s">
        <v>16</v>
      </c>
      <c r="F2251" s="21">
        <v>20201223</v>
      </c>
      <c r="G2251" s="21" t="s">
        <v>17</v>
      </c>
      <c r="H2251" s="21" t="s">
        <v>25</v>
      </c>
      <c r="I2251" s="21" t="s">
        <v>26</v>
      </c>
      <c r="J2251" s="21">
        <v>1.45</v>
      </c>
      <c r="K2251" s="21" t="s">
        <v>20</v>
      </c>
      <c r="L2251">
        <f t="shared" si="40"/>
        <v>2</v>
      </c>
      <c r="M2251">
        <f>MATCH(H:H,价格表!$B$4:$B$35,0)</f>
        <v>25</v>
      </c>
      <c r="N2251" s="27">
        <f>IF(J2251&lt;=0.3,INDEX(价格表!$B$4:$I$31,M2251,2),IF(AND(J2251&gt;0.3,J2251&lt;=1),INDEX(价格表!$B$4:$I$31,M2251,3),IF(AND(J2251&gt;1,J2251&lt;=2.2),INDEX(价格表!$B$4:$I$31,M2251,4),IF(AND(J2251&gt;2.2,J2251&lt;=3.3),INDEX(价格表!$B$4:$I$31,M2251,5),IF(AND(J2251&gt;3.3,J2251&lt;=4),INDEX(价格表!$B$4:$I$31,M2251,6),IF(AND(J2251&gt;4,J2251&lt;=5.5),INDEX(价格表!$B$4:$I$31,M2251,7),IF(J2251&gt;5.5,2.6+INDEX(价格表!$B$4:$I$31,M2251,8)*L2251)))))))</f>
        <v>2.15</v>
      </c>
    </row>
    <row r="2252" spans="1:14">
      <c r="A2252" s="20">
        <v>4310939952378</v>
      </c>
      <c r="B2252" s="18" t="s">
        <v>16</v>
      </c>
      <c r="C2252" s="21">
        <v>20201213</v>
      </c>
      <c r="D2252" s="21">
        <v>610538201209</v>
      </c>
      <c r="E2252" s="21" t="s">
        <v>16</v>
      </c>
      <c r="F2252" s="21">
        <v>20201223</v>
      </c>
      <c r="G2252" s="21" t="s">
        <v>17</v>
      </c>
      <c r="H2252" s="21" t="s">
        <v>18</v>
      </c>
      <c r="I2252" s="21" t="s">
        <v>29</v>
      </c>
      <c r="J2252" s="21">
        <v>1.42</v>
      </c>
      <c r="K2252" s="21" t="s">
        <v>20</v>
      </c>
      <c r="L2252">
        <f t="shared" si="40"/>
        <v>2</v>
      </c>
      <c r="M2252">
        <f>MATCH(H:H,价格表!$B$4:$B$35,0)</f>
        <v>1</v>
      </c>
      <c r="N2252" s="27">
        <f>IF(J2252&lt;=0.3,INDEX(价格表!$B$4:$I$31,M2252,2),IF(AND(J2252&gt;0.3,J2252&lt;=1),INDEX(价格表!$B$4:$I$31,M2252,3),IF(AND(J2252&gt;1,J2252&lt;=2.2),INDEX(价格表!$B$4:$I$31,M2252,4),IF(AND(J2252&gt;2.2,J2252&lt;=3.3),INDEX(价格表!$B$4:$I$31,M2252,5),IF(AND(J2252&gt;3.3,J2252&lt;=4),INDEX(价格表!$B$4:$I$31,M2252,6),IF(AND(J2252&gt;4,J2252&lt;=5.5),INDEX(价格表!$B$4:$I$31,M2252,7),IF(J2252&gt;5.5,2.6+INDEX(价格表!$B$4:$I$31,M2252,8)*L2252)))))))</f>
        <v>2.15</v>
      </c>
    </row>
    <row r="2253" spans="1:14">
      <c r="A2253" s="20">
        <v>4310939952805</v>
      </c>
      <c r="B2253" s="18" t="s">
        <v>16</v>
      </c>
      <c r="C2253" s="21">
        <v>20201213</v>
      </c>
      <c r="D2253" s="21">
        <v>610538201209</v>
      </c>
      <c r="E2253" s="21" t="s">
        <v>16</v>
      </c>
      <c r="F2253" s="21">
        <v>20201223</v>
      </c>
      <c r="G2253" s="21" t="s">
        <v>17</v>
      </c>
      <c r="H2253" s="21" t="s">
        <v>23</v>
      </c>
      <c r="I2253" s="21" t="s">
        <v>194</v>
      </c>
      <c r="J2253" s="21">
        <v>1.44</v>
      </c>
      <c r="K2253" s="21" t="s">
        <v>20</v>
      </c>
      <c r="L2253">
        <f t="shared" si="40"/>
        <v>2</v>
      </c>
      <c r="M2253">
        <f>MATCH(H:H,价格表!$B$4:$B$35,0)</f>
        <v>15</v>
      </c>
      <c r="N2253" s="27">
        <f>IF(J2253&lt;=0.3,INDEX(价格表!$B$4:$I$31,M2253,2),IF(AND(J2253&gt;0.3,J2253&lt;=1),INDEX(价格表!$B$4:$I$31,M2253,3),IF(AND(J2253&gt;1,J2253&lt;=2.2),INDEX(价格表!$B$4:$I$31,M2253,4),IF(AND(J2253&gt;2.2,J2253&lt;=3.3),INDEX(价格表!$B$4:$I$31,M2253,5),IF(AND(J2253&gt;3.3,J2253&lt;=4),INDEX(价格表!$B$4:$I$31,M2253,6),IF(AND(J2253&gt;4,J2253&lt;=5.5),INDEX(价格表!$B$4:$I$31,M2253,7),IF(J2253&gt;5.5,2.6+INDEX(价格表!$B$4:$I$31,M2253,8)*L2253)))))))</f>
        <v>2.15</v>
      </c>
    </row>
    <row r="2254" spans="1:14">
      <c r="A2254" s="20">
        <v>4310939952807</v>
      </c>
      <c r="B2254" s="18" t="s">
        <v>16</v>
      </c>
      <c r="C2254" s="21">
        <v>20201213</v>
      </c>
      <c r="D2254" s="21">
        <v>610538201209</v>
      </c>
      <c r="E2254" s="21" t="s">
        <v>16</v>
      </c>
      <c r="F2254" s="21">
        <v>20201223</v>
      </c>
      <c r="G2254" s="21" t="s">
        <v>17</v>
      </c>
      <c r="H2254" s="21" t="s">
        <v>27</v>
      </c>
      <c r="I2254" s="21" t="s">
        <v>128</v>
      </c>
      <c r="J2254" s="21">
        <v>1.56</v>
      </c>
      <c r="K2254" s="21" t="s">
        <v>20</v>
      </c>
      <c r="L2254">
        <f t="shared" si="40"/>
        <v>2</v>
      </c>
      <c r="M2254">
        <f>MATCH(H:H,价格表!$B$4:$B$35,0)</f>
        <v>3</v>
      </c>
      <c r="N2254" s="27">
        <f>IF(J2254&lt;=0.3,INDEX(价格表!$B$4:$I$31,M2254,2),IF(AND(J2254&gt;0.3,J2254&lt;=1),INDEX(价格表!$B$4:$I$31,M2254,3),IF(AND(J2254&gt;1,J2254&lt;=2.2),INDEX(价格表!$B$4:$I$31,M2254,4),IF(AND(J2254&gt;2.2,J2254&lt;=3.3),INDEX(价格表!$B$4:$I$31,M2254,5),IF(AND(J2254&gt;3.3,J2254&lt;=4),INDEX(价格表!$B$4:$I$31,M2254,6),IF(AND(J2254&gt;4,J2254&lt;=5.5),INDEX(价格表!$B$4:$I$31,M2254,7),IF(J2254&gt;5.5,2.6+INDEX(价格表!$B$4:$I$31,M2254,8)*L2254)))))))</f>
        <v>2.15</v>
      </c>
    </row>
    <row r="2255" spans="1:14">
      <c r="A2255" s="20">
        <v>4310939952808</v>
      </c>
      <c r="B2255" s="18" t="s">
        <v>16</v>
      </c>
      <c r="C2255" s="21">
        <v>20201213</v>
      </c>
      <c r="D2255" s="21">
        <v>610538201209</v>
      </c>
      <c r="E2255" s="21" t="s">
        <v>16</v>
      </c>
      <c r="F2255" s="21">
        <v>20201223</v>
      </c>
      <c r="G2255" s="21" t="s">
        <v>17</v>
      </c>
      <c r="H2255" s="21" t="s">
        <v>25</v>
      </c>
      <c r="I2255" s="21" t="s">
        <v>84</v>
      </c>
      <c r="J2255" s="21">
        <v>1.45</v>
      </c>
      <c r="K2255" s="21" t="s">
        <v>20</v>
      </c>
      <c r="L2255">
        <f t="shared" si="40"/>
        <v>2</v>
      </c>
      <c r="M2255">
        <f>MATCH(H:H,价格表!$B$4:$B$35,0)</f>
        <v>25</v>
      </c>
      <c r="N2255" s="27">
        <f>IF(J2255&lt;=0.3,INDEX(价格表!$B$4:$I$31,M2255,2),IF(AND(J2255&gt;0.3,J2255&lt;=1),INDEX(价格表!$B$4:$I$31,M2255,3),IF(AND(J2255&gt;1,J2255&lt;=2.2),INDEX(价格表!$B$4:$I$31,M2255,4),IF(AND(J2255&gt;2.2,J2255&lt;=3.3),INDEX(价格表!$B$4:$I$31,M2255,5),IF(AND(J2255&gt;3.3,J2255&lt;=4),INDEX(价格表!$B$4:$I$31,M2255,6),IF(AND(J2255&gt;4,J2255&lt;=5.5),INDEX(价格表!$B$4:$I$31,M2255,7),IF(J2255&gt;5.5,2.6+INDEX(价格表!$B$4:$I$31,M2255,8)*L2255)))))))</f>
        <v>2.15</v>
      </c>
    </row>
    <row r="2256" spans="1:14">
      <c r="A2256" s="20">
        <v>4310939952809</v>
      </c>
      <c r="B2256" s="18" t="s">
        <v>16</v>
      </c>
      <c r="C2256" s="21">
        <v>20201213</v>
      </c>
      <c r="D2256" s="21">
        <v>610538201209</v>
      </c>
      <c r="E2256" s="21" t="s">
        <v>16</v>
      </c>
      <c r="F2256" s="21">
        <v>20201223</v>
      </c>
      <c r="G2256" s="21" t="s">
        <v>17</v>
      </c>
      <c r="H2256" s="21" t="s">
        <v>43</v>
      </c>
      <c r="I2256" s="21" t="s">
        <v>95</v>
      </c>
      <c r="J2256" s="21">
        <v>1.47</v>
      </c>
      <c r="K2256" s="21" t="s">
        <v>20</v>
      </c>
      <c r="L2256">
        <f t="shared" si="40"/>
        <v>2</v>
      </c>
      <c r="M2256">
        <f>MATCH(H:H,价格表!$B$4:$B$35,0)</f>
        <v>10</v>
      </c>
      <c r="N2256" s="27">
        <f>IF(J2256&lt;=0.3,INDEX(价格表!$B$4:$I$31,M2256,2),IF(AND(J2256&gt;0.3,J2256&lt;=1),INDEX(价格表!$B$4:$I$31,M2256,3),IF(AND(J2256&gt;1,J2256&lt;=2.2),INDEX(价格表!$B$4:$I$31,M2256,4),IF(AND(J2256&gt;2.2,J2256&lt;=3.3),INDEX(价格表!$B$4:$I$31,M2256,5),IF(AND(J2256&gt;3.3,J2256&lt;=4),INDEX(价格表!$B$4:$I$31,M2256,6),IF(AND(J2256&gt;4,J2256&lt;=5.5),INDEX(价格表!$B$4:$I$31,M2256,7),IF(J2256&gt;5.5,2.6+INDEX(价格表!$B$4:$I$31,M2256,8)*L2256)))))))</f>
        <v>2.15</v>
      </c>
    </row>
    <row r="2257" spans="1:14">
      <c r="A2257" s="20">
        <v>4310939952810</v>
      </c>
      <c r="B2257" s="18" t="s">
        <v>16</v>
      </c>
      <c r="C2257" s="21">
        <v>20201213</v>
      </c>
      <c r="D2257" s="21">
        <v>610538201209</v>
      </c>
      <c r="E2257" s="21" t="s">
        <v>16</v>
      </c>
      <c r="F2257" s="21">
        <v>20201223</v>
      </c>
      <c r="G2257" s="21" t="s">
        <v>17</v>
      </c>
      <c r="H2257" s="21" t="s">
        <v>35</v>
      </c>
      <c r="I2257" s="21" t="s">
        <v>224</v>
      </c>
      <c r="J2257" s="21">
        <v>1.64</v>
      </c>
      <c r="K2257" s="21" t="s">
        <v>20</v>
      </c>
      <c r="L2257">
        <f t="shared" si="40"/>
        <v>2</v>
      </c>
      <c r="M2257">
        <f>MATCH(H:H,价格表!$B$4:$B$35,0)</f>
        <v>22</v>
      </c>
      <c r="N2257" s="27">
        <f>IF(J2257&lt;=0.3,INDEX(价格表!$B$4:$I$31,M2257,2),IF(AND(J2257&gt;0.3,J2257&lt;=1),INDEX(价格表!$B$4:$I$31,M2257,3),IF(AND(J2257&gt;1,J2257&lt;=2.2),INDEX(价格表!$B$4:$I$31,M2257,4),IF(AND(J2257&gt;2.2,J2257&lt;=3.3),INDEX(价格表!$B$4:$I$31,M2257,5),IF(AND(J2257&gt;3.3,J2257&lt;=4),INDEX(价格表!$B$4:$I$31,M2257,6),IF(AND(J2257&gt;4,J2257&lt;=5.5),INDEX(价格表!$B$4:$I$31,M2257,7),IF(J2257&gt;5.5,2.6+INDEX(价格表!$B$4:$I$31,M2257,8)*L2257)))))))</f>
        <v>2.15</v>
      </c>
    </row>
    <row r="2258" spans="1:14">
      <c r="A2258" s="20">
        <v>4310939952811</v>
      </c>
      <c r="B2258" s="18" t="s">
        <v>16</v>
      </c>
      <c r="C2258" s="21">
        <v>20201213</v>
      </c>
      <c r="D2258" s="21">
        <v>610538201209</v>
      </c>
      <c r="E2258" s="21" t="s">
        <v>16</v>
      </c>
      <c r="F2258" s="21">
        <v>20201223</v>
      </c>
      <c r="G2258" s="21" t="s">
        <v>17</v>
      </c>
      <c r="H2258" s="21" t="s">
        <v>54</v>
      </c>
      <c r="I2258" s="21" t="s">
        <v>78</v>
      </c>
      <c r="J2258" s="21">
        <v>1.45</v>
      </c>
      <c r="K2258" s="21" t="s">
        <v>20</v>
      </c>
      <c r="L2258">
        <f t="shared" si="40"/>
        <v>2</v>
      </c>
      <c r="M2258">
        <f>MATCH(H:H,价格表!$B$4:$B$35,0)</f>
        <v>14</v>
      </c>
      <c r="N2258" s="27">
        <f>IF(J2258&lt;=0.3,INDEX(价格表!$B$4:$I$31,M2258,2),IF(AND(J2258&gt;0.3,J2258&lt;=1),INDEX(价格表!$B$4:$I$31,M2258,3),IF(AND(J2258&gt;1,J2258&lt;=2.2),INDEX(价格表!$B$4:$I$31,M2258,4),IF(AND(J2258&gt;2.2,J2258&lt;=3.3),INDEX(价格表!$B$4:$I$31,M2258,5),IF(AND(J2258&gt;3.3,J2258&lt;=4),INDEX(价格表!$B$4:$I$31,M2258,6),IF(AND(J2258&gt;4,J2258&lt;=5.5),INDEX(价格表!$B$4:$I$31,M2258,7),IF(J2258&gt;5.5,2.6+INDEX(价格表!$B$4:$I$31,M2258,8)*L2258)))))))</f>
        <v>2.15</v>
      </c>
    </row>
    <row r="2259" spans="1:14">
      <c r="A2259" s="20">
        <v>4310939952812</v>
      </c>
      <c r="B2259" s="18" t="s">
        <v>16</v>
      </c>
      <c r="C2259" s="21">
        <v>20201213</v>
      </c>
      <c r="D2259" s="21">
        <v>610538201209</v>
      </c>
      <c r="E2259" s="21" t="s">
        <v>16</v>
      </c>
      <c r="F2259" s="21">
        <v>20201223</v>
      </c>
      <c r="G2259" s="21" t="s">
        <v>17</v>
      </c>
      <c r="H2259" s="21" t="s">
        <v>27</v>
      </c>
      <c r="I2259" s="21" t="s">
        <v>85</v>
      </c>
      <c r="J2259" s="21">
        <v>1.44</v>
      </c>
      <c r="K2259" s="21" t="s">
        <v>20</v>
      </c>
      <c r="L2259">
        <f t="shared" si="40"/>
        <v>2</v>
      </c>
      <c r="M2259">
        <f>MATCH(H:H,价格表!$B$4:$B$35,0)</f>
        <v>3</v>
      </c>
      <c r="N2259" s="27">
        <f>IF(J2259&lt;=0.3,INDEX(价格表!$B$4:$I$31,M2259,2),IF(AND(J2259&gt;0.3,J2259&lt;=1),INDEX(价格表!$B$4:$I$31,M2259,3),IF(AND(J2259&gt;1,J2259&lt;=2.2),INDEX(价格表!$B$4:$I$31,M2259,4),IF(AND(J2259&gt;2.2,J2259&lt;=3.3),INDEX(价格表!$B$4:$I$31,M2259,5),IF(AND(J2259&gt;3.3,J2259&lt;=4),INDEX(价格表!$B$4:$I$31,M2259,6),IF(AND(J2259&gt;4,J2259&lt;=5.5),INDEX(价格表!$B$4:$I$31,M2259,7),IF(J2259&gt;5.5,2.6+INDEX(价格表!$B$4:$I$31,M2259,8)*L2259)))))))</f>
        <v>2.15</v>
      </c>
    </row>
    <row r="2260" spans="1:14">
      <c r="A2260" s="20">
        <v>4310939952813</v>
      </c>
      <c r="B2260" s="18" t="s">
        <v>16</v>
      </c>
      <c r="C2260" s="21">
        <v>20201213</v>
      </c>
      <c r="D2260" s="21">
        <v>610538201209</v>
      </c>
      <c r="E2260" s="21" t="s">
        <v>16</v>
      </c>
      <c r="F2260" s="21">
        <v>20201223</v>
      </c>
      <c r="G2260" s="21" t="s">
        <v>17</v>
      </c>
      <c r="H2260" s="21" t="s">
        <v>23</v>
      </c>
      <c r="I2260" s="21" t="s">
        <v>189</v>
      </c>
      <c r="J2260" s="21">
        <v>1.44</v>
      </c>
      <c r="K2260" s="21" t="s">
        <v>20</v>
      </c>
      <c r="L2260">
        <f t="shared" si="40"/>
        <v>2</v>
      </c>
      <c r="M2260">
        <f>MATCH(H:H,价格表!$B$4:$B$35,0)</f>
        <v>15</v>
      </c>
      <c r="N2260" s="27">
        <f>IF(J2260&lt;=0.3,INDEX(价格表!$B$4:$I$31,M2260,2),IF(AND(J2260&gt;0.3,J2260&lt;=1),INDEX(价格表!$B$4:$I$31,M2260,3),IF(AND(J2260&gt;1,J2260&lt;=2.2),INDEX(价格表!$B$4:$I$31,M2260,4),IF(AND(J2260&gt;2.2,J2260&lt;=3.3),INDEX(价格表!$B$4:$I$31,M2260,5),IF(AND(J2260&gt;3.3,J2260&lt;=4),INDEX(价格表!$B$4:$I$31,M2260,6),IF(AND(J2260&gt;4,J2260&lt;=5.5),INDEX(价格表!$B$4:$I$31,M2260,7),IF(J2260&gt;5.5,2.6+INDEX(价格表!$B$4:$I$31,M2260,8)*L2260)))))))</f>
        <v>2.15</v>
      </c>
    </row>
    <row r="2261" spans="1:14">
      <c r="A2261" s="20">
        <v>4310939952832</v>
      </c>
      <c r="B2261" s="18" t="s">
        <v>16</v>
      </c>
      <c r="C2261" s="21">
        <v>20201213</v>
      </c>
      <c r="D2261" s="21">
        <v>610538201209</v>
      </c>
      <c r="E2261" s="21" t="s">
        <v>16</v>
      </c>
      <c r="F2261" s="21">
        <v>20201223</v>
      </c>
      <c r="G2261" s="21" t="s">
        <v>17</v>
      </c>
      <c r="H2261" s="21" t="s">
        <v>45</v>
      </c>
      <c r="I2261" s="21" t="s">
        <v>150</v>
      </c>
      <c r="J2261" s="21">
        <v>1.46</v>
      </c>
      <c r="K2261" s="21" t="s">
        <v>20</v>
      </c>
      <c r="L2261">
        <f t="shared" si="40"/>
        <v>2</v>
      </c>
      <c r="M2261">
        <f>MATCH(H:H,价格表!$B$4:$B$35,0)</f>
        <v>9</v>
      </c>
      <c r="N2261" s="27">
        <f>IF(J2261&lt;=0.3,INDEX(价格表!$B$4:$I$31,M2261,2),IF(AND(J2261&gt;0.3,J2261&lt;=1),INDEX(价格表!$B$4:$I$31,M2261,3),IF(AND(J2261&gt;1,J2261&lt;=2.2),INDEX(价格表!$B$4:$I$31,M2261,4),IF(AND(J2261&gt;2.2,J2261&lt;=3.3),INDEX(价格表!$B$4:$I$31,M2261,5),IF(AND(J2261&gt;3.3,J2261&lt;=4),INDEX(价格表!$B$4:$I$31,M2261,6),IF(AND(J2261&gt;4,J2261&lt;=5.5),INDEX(价格表!$B$4:$I$31,M2261,7),IF(J2261&gt;5.5,2.6+INDEX(价格表!$B$4:$I$31,M2261,8)*L2261)))))))</f>
        <v>2.15</v>
      </c>
    </row>
    <row r="2262" spans="1:14">
      <c r="A2262" s="20">
        <v>4310939957791</v>
      </c>
      <c r="B2262" s="18" t="s">
        <v>16</v>
      </c>
      <c r="C2262" s="21">
        <v>20201213</v>
      </c>
      <c r="D2262" s="21">
        <v>610538201209</v>
      </c>
      <c r="E2262" s="21" t="s">
        <v>16</v>
      </c>
      <c r="F2262" s="21">
        <v>20201223</v>
      </c>
      <c r="G2262" s="21" t="s">
        <v>17</v>
      </c>
      <c r="H2262" s="21" t="s">
        <v>75</v>
      </c>
      <c r="I2262" s="21" t="s">
        <v>114</v>
      </c>
      <c r="J2262" s="21">
        <v>1.42</v>
      </c>
      <c r="K2262" s="21" t="s">
        <v>20</v>
      </c>
      <c r="L2262">
        <f t="shared" si="40"/>
        <v>2</v>
      </c>
      <c r="M2262">
        <f>MATCH(H:H,价格表!$B$4:$B$35,0)</f>
        <v>24</v>
      </c>
      <c r="N2262" s="27">
        <f>IF(J2262&lt;=0.3,INDEX(价格表!$B$4:$I$31,M2262,2),IF(AND(J2262&gt;0.3,J2262&lt;=1),INDEX(价格表!$B$4:$I$31,M2262,3),IF(AND(J2262&gt;1,J2262&lt;=2.2),INDEX(价格表!$B$4:$I$31,M2262,4),IF(AND(J2262&gt;2.2,J2262&lt;=3.3),INDEX(价格表!$B$4:$I$31,M2262,5),IF(AND(J2262&gt;3.3,J2262&lt;=4),INDEX(价格表!$B$4:$I$31,M2262,6),IF(AND(J2262&gt;4,J2262&lt;=5.5),INDEX(价格表!$B$4:$I$31,M2262,7),IF(J2262&gt;5.5,2.6+INDEX(价格表!$B$4:$I$31,M2262,8)*L2262)))))))</f>
        <v>2.15</v>
      </c>
    </row>
    <row r="2263" spans="1:14">
      <c r="A2263" s="20">
        <v>4310939957792</v>
      </c>
      <c r="B2263" s="18" t="s">
        <v>16</v>
      </c>
      <c r="C2263" s="21">
        <v>20201213</v>
      </c>
      <c r="D2263" s="21">
        <v>610538201209</v>
      </c>
      <c r="E2263" s="21" t="s">
        <v>16</v>
      </c>
      <c r="F2263" s="21">
        <v>20201223</v>
      </c>
      <c r="G2263" s="21" t="s">
        <v>17</v>
      </c>
      <c r="H2263" s="21" t="s">
        <v>35</v>
      </c>
      <c r="I2263" s="21" t="s">
        <v>229</v>
      </c>
      <c r="J2263" s="21">
        <v>1.48</v>
      </c>
      <c r="K2263" s="21" t="s">
        <v>20</v>
      </c>
      <c r="L2263">
        <f t="shared" si="40"/>
        <v>2</v>
      </c>
      <c r="M2263">
        <f>MATCH(H:H,价格表!$B$4:$B$35,0)</f>
        <v>22</v>
      </c>
      <c r="N2263" s="27">
        <f>IF(J2263&lt;=0.3,INDEX(价格表!$B$4:$I$31,M2263,2),IF(AND(J2263&gt;0.3,J2263&lt;=1),INDEX(价格表!$B$4:$I$31,M2263,3),IF(AND(J2263&gt;1,J2263&lt;=2.2),INDEX(价格表!$B$4:$I$31,M2263,4),IF(AND(J2263&gt;2.2,J2263&lt;=3.3),INDEX(价格表!$B$4:$I$31,M2263,5),IF(AND(J2263&gt;3.3,J2263&lt;=4),INDEX(价格表!$B$4:$I$31,M2263,6),IF(AND(J2263&gt;4,J2263&lt;=5.5),INDEX(价格表!$B$4:$I$31,M2263,7),IF(J2263&gt;5.5,2.6+INDEX(价格表!$B$4:$I$31,M2263,8)*L2263)))))))</f>
        <v>2.15</v>
      </c>
    </row>
    <row r="2264" spans="1:14">
      <c r="A2264" s="20">
        <v>4310939957793</v>
      </c>
      <c r="B2264" s="18" t="s">
        <v>16</v>
      </c>
      <c r="C2264" s="21">
        <v>20201213</v>
      </c>
      <c r="D2264" s="21">
        <v>610538201209</v>
      </c>
      <c r="E2264" s="21" t="s">
        <v>16</v>
      </c>
      <c r="F2264" s="21">
        <v>20201223</v>
      </c>
      <c r="G2264" s="21" t="s">
        <v>17</v>
      </c>
      <c r="H2264" s="21" t="s">
        <v>25</v>
      </c>
      <c r="I2264" s="21" t="s">
        <v>26</v>
      </c>
      <c r="J2264" s="21">
        <v>1.46</v>
      </c>
      <c r="K2264" s="21" t="s">
        <v>20</v>
      </c>
      <c r="L2264">
        <f t="shared" si="40"/>
        <v>2</v>
      </c>
      <c r="M2264">
        <f>MATCH(H:H,价格表!$B$4:$B$35,0)</f>
        <v>25</v>
      </c>
      <c r="N2264" s="27">
        <f>IF(J2264&lt;=0.3,INDEX(价格表!$B$4:$I$31,M2264,2),IF(AND(J2264&gt;0.3,J2264&lt;=1),INDEX(价格表!$B$4:$I$31,M2264,3),IF(AND(J2264&gt;1,J2264&lt;=2.2),INDEX(价格表!$B$4:$I$31,M2264,4),IF(AND(J2264&gt;2.2,J2264&lt;=3.3),INDEX(价格表!$B$4:$I$31,M2264,5),IF(AND(J2264&gt;3.3,J2264&lt;=4),INDEX(价格表!$B$4:$I$31,M2264,6),IF(AND(J2264&gt;4,J2264&lt;=5.5),INDEX(价格表!$B$4:$I$31,M2264,7),IF(J2264&gt;5.5,2.6+INDEX(价格表!$B$4:$I$31,M2264,8)*L2264)))))))</f>
        <v>2.15</v>
      </c>
    </row>
    <row r="2265" spans="1:14">
      <c r="A2265" s="20">
        <v>4310939957794</v>
      </c>
      <c r="B2265" s="18" t="s">
        <v>16</v>
      </c>
      <c r="C2265" s="21">
        <v>20201213</v>
      </c>
      <c r="D2265" s="21">
        <v>610538201209</v>
      </c>
      <c r="E2265" s="21" t="s">
        <v>16</v>
      </c>
      <c r="F2265" s="21">
        <v>20201223</v>
      </c>
      <c r="G2265" s="21" t="s">
        <v>17</v>
      </c>
      <c r="H2265" s="21" t="s">
        <v>68</v>
      </c>
      <c r="I2265" s="21" t="s">
        <v>193</v>
      </c>
      <c r="J2265" s="21">
        <v>1.44</v>
      </c>
      <c r="K2265" s="21" t="s">
        <v>20</v>
      </c>
      <c r="L2265">
        <f t="shared" si="40"/>
        <v>2</v>
      </c>
      <c r="M2265">
        <f>MATCH(H:H,价格表!$B$4:$B$35,0)</f>
        <v>5</v>
      </c>
      <c r="N2265" s="27">
        <f>IF(J2265&lt;=0.3,INDEX(价格表!$B$4:$I$31,M2265,2),IF(AND(J2265&gt;0.3,J2265&lt;=1),INDEX(价格表!$B$4:$I$31,M2265,3),IF(AND(J2265&gt;1,J2265&lt;=2.2),INDEX(价格表!$B$4:$I$31,M2265,4),IF(AND(J2265&gt;2.2,J2265&lt;=3.3),INDEX(价格表!$B$4:$I$31,M2265,5),IF(AND(J2265&gt;3.3,J2265&lt;=4),INDEX(价格表!$B$4:$I$31,M2265,6),IF(AND(J2265&gt;4,J2265&lt;=5.5),INDEX(价格表!$B$4:$I$31,M2265,7),IF(J2265&gt;5.5,2.6+INDEX(价格表!$B$4:$I$31,M2265,8)*L2265)))))))</f>
        <v>2.15</v>
      </c>
    </row>
    <row r="2266" spans="1:14">
      <c r="A2266" s="20">
        <v>4310939957795</v>
      </c>
      <c r="B2266" s="18" t="s">
        <v>16</v>
      </c>
      <c r="C2266" s="21">
        <v>20201213</v>
      </c>
      <c r="D2266" s="21">
        <v>610538201209</v>
      </c>
      <c r="E2266" s="21" t="s">
        <v>16</v>
      </c>
      <c r="F2266" s="21">
        <v>20201223</v>
      </c>
      <c r="G2266" s="21" t="s">
        <v>17</v>
      </c>
      <c r="H2266" s="21" t="s">
        <v>25</v>
      </c>
      <c r="I2266" s="21" t="s">
        <v>26</v>
      </c>
      <c r="J2266" s="21">
        <v>1.51</v>
      </c>
      <c r="K2266" s="21" t="s">
        <v>20</v>
      </c>
      <c r="L2266">
        <f t="shared" si="40"/>
        <v>2</v>
      </c>
      <c r="M2266">
        <f>MATCH(H:H,价格表!$B$4:$B$35,0)</f>
        <v>25</v>
      </c>
      <c r="N2266" s="27">
        <f>IF(J2266&lt;=0.3,INDEX(价格表!$B$4:$I$31,M2266,2),IF(AND(J2266&gt;0.3,J2266&lt;=1),INDEX(价格表!$B$4:$I$31,M2266,3),IF(AND(J2266&gt;1,J2266&lt;=2.2),INDEX(价格表!$B$4:$I$31,M2266,4),IF(AND(J2266&gt;2.2,J2266&lt;=3.3),INDEX(价格表!$B$4:$I$31,M2266,5),IF(AND(J2266&gt;3.3,J2266&lt;=4),INDEX(价格表!$B$4:$I$31,M2266,6),IF(AND(J2266&gt;4,J2266&lt;=5.5),INDEX(价格表!$B$4:$I$31,M2266,7),IF(J2266&gt;5.5,2.6+INDEX(价格表!$B$4:$I$31,M2266,8)*L2266)))))))</f>
        <v>2.15</v>
      </c>
    </row>
    <row r="2267" spans="1:14">
      <c r="A2267" s="20">
        <v>4310939957797</v>
      </c>
      <c r="B2267" s="18" t="s">
        <v>16</v>
      </c>
      <c r="C2267" s="21">
        <v>20201213</v>
      </c>
      <c r="D2267" s="21">
        <v>610538201209</v>
      </c>
      <c r="E2267" s="21" t="s">
        <v>16</v>
      </c>
      <c r="F2267" s="21">
        <v>20201223</v>
      </c>
      <c r="G2267" s="21" t="s">
        <v>17</v>
      </c>
      <c r="H2267" s="21" t="s">
        <v>50</v>
      </c>
      <c r="I2267" s="21" t="s">
        <v>62</v>
      </c>
      <c r="J2267" s="21">
        <v>1.49</v>
      </c>
      <c r="K2267" s="21" t="s">
        <v>20</v>
      </c>
      <c r="L2267">
        <f t="shared" si="40"/>
        <v>2</v>
      </c>
      <c r="M2267">
        <f>MATCH(H:H,价格表!$B$4:$B$35,0)</f>
        <v>4</v>
      </c>
      <c r="N2267" s="27">
        <f>IF(J2267&lt;=0.3,INDEX(价格表!$B$4:$I$31,M2267,2),IF(AND(J2267&gt;0.3,J2267&lt;=1),INDEX(价格表!$B$4:$I$31,M2267,3),IF(AND(J2267&gt;1,J2267&lt;=2.2),INDEX(价格表!$B$4:$I$31,M2267,4),IF(AND(J2267&gt;2.2,J2267&lt;=3.3),INDEX(价格表!$B$4:$I$31,M2267,5),IF(AND(J2267&gt;3.3,J2267&lt;=4),INDEX(价格表!$B$4:$I$31,M2267,6),IF(AND(J2267&gt;4,J2267&lt;=5.5),INDEX(价格表!$B$4:$I$31,M2267,7),IF(J2267&gt;5.5,2.6+INDEX(价格表!$B$4:$I$31,M2267,8)*L2267)))))))</f>
        <v>2.15</v>
      </c>
    </row>
    <row r="2268" spans="1:14">
      <c r="A2268" s="20">
        <v>4310939957798</v>
      </c>
      <c r="B2268" s="18" t="s">
        <v>16</v>
      </c>
      <c r="C2268" s="21">
        <v>20201213</v>
      </c>
      <c r="D2268" s="21">
        <v>610538201209</v>
      </c>
      <c r="E2268" s="21" t="s">
        <v>16</v>
      </c>
      <c r="F2268" s="21">
        <v>20201223</v>
      </c>
      <c r="G2268" s="21" t="s">
        <v>17</v>
      </c>
      <c r="H2268" s="21" t="s">
        <v>75</v>
      </c>
      <c r="I2268" s="21" t="s">
        <v>192</v>
      </c>
      <c r="J2268" s="21">
        <v>1.42</v>
      </c>
      <c r="K2268" s="21" t="s">
        <v>20</v>
      </c>
      <c r="L2268">
        <f t="shared" si="40"/>
        <v>2</v>
      </c>
      <c r="M2268">
        <f>MATCH(H:H,价格表!$B$4:$B$35,0)</f>
        <v>24</v>
      </c>
      <c r="N2268" s="27">
        <f>IF(J2268&lt;=0.3,INDEX(价格表!$B$4:$I$31,M2268,2),IF(AND(J2268&gt;0.3,J2268&lt;=1),INDEX(价格表!$B$4:$I$31,M2268,3),IF(AND(J2268&gt;1,J2268&lt;=2.2),INDEX(价格表!$B$4:$I$31,M2268,4),IF(AND(J2268&gt;2.2,J2268&lt;=3.3),INDEX(价格表!$B$4:$I$31,M2268,5),IF(AND(J2268&gt;3.3,J2268&lt;=4),INDEX(价格表!$B$4:$I$31,M2268,6),IF(AND(J2268&gt;4,J2268&lt;=5.5),INDEX(价格表!$B$4:$I$31,M2268,7),IF(J2268&gt;5.5,2.6+INDEX(价格表!$B$4:$I$31,M2268,8)*L2268)))))))</f>
        <v>2.15</v>
      </c>
    </row>
    <row r="2269" spans="1:14">
      <c r="A2269" s="20">
        <v>4310939957799</v>
      </c>
      <c r="B2269" s="18" t="s">
        <v>16</v>
      </c>
      <c r="C2269" s="21">
        <v>20201213</v>
      </c>
      <c r="D2269" s="21">
        <v>610538201209</v>
      </c>
      <c r="E2269" s="21" t="s">
        <v>16</v>
      </c>
      <c r="F2269" s="21">
        <v>20201223</v>
      </c>
      <c r="G2269" s="21" t="s">
        <v>17</v>
      </c>
      <c r="H2269" s="21" t="s">
        <v>23</v>
      </c>
      <c r="I2269" s="21" t="s">
        <v>225</v>
      </c>
      <c r="J2269" s="21">
        <v>1.42</v>
      </c>
      <c r="K2269" s="21" t="s">
        <v>20</v>
      </c>
      <c r="L2269">
        <f t="shared" si="40"/>
        <v>2</v>
      </c>
      <c r="M2269">
        <f>MATCH(H:H,价格表!$B$4:$B$35,0)</f>
        <v>15</v>
      </c>
      <c r="N2269" s="27">
        <f>IF(J2269&lt;=0.3,INDEX(价格表!$B$4:$I$31,M2269,2),IF(AND(J2269&gt;0.3,J2269&lt;=1),INDEX(价格表!$B$4:$I$31,M2269,3),IF(AND(J2269&gt;1,J2269&lt;=2.2),INDEX(价格表!$B$4:$I$31,M2269,4),IF(AND(J2269&gt;2.2,J2269&lt;=3.3),INDEX(价格表!$B$4:$I$31,M2269,5),IF(AND(J2269&gt;3.3,J2269&lt;=4),INDEX(价格表!$B$4:$I$31,M2269,6),IF(AND(J2269&gt;4,J2269&lt;=5.5),INDEX(价格表!$B$4:$I$31,M2269,7),IF(J2269&gt;5.5,2.6+INDEX(价格表!$B$4:$I$31,M2269,8)*L2269)))))))</f>
        <v>2.15</v>
      </c>
    </row>
    <row r="2270" spans="1:14">
      <c r="A2270" s="20">
        <v>4310939957800</v>
      </c>
      <c r="B2270" s="18" t="s">
        <v>16</v>
      </c>
      <c r="C2270" s="21">
        <v>20201213</v>
      </c>
      <c r="D2270" s="21">
        <v>610538201209</v>
      </c>
      <c r="E2270" s="21" t="s">
        <v>16</v>
      </c>
      <c r="F2270" s="21">
        <v>20201223</v>
      </c>
      <c r="G2270" s="21" t="s">
        <v>17</v>
      </c>
      <c r="H2270" s="21" t="s">
        <v>23</v>
      </c>
      <c r="I2270" s="21" t="s">
        <v>24</v>
      </c>
      <c r="J2270" s="21">
        <v>1.51</v>
      </c>
      <c r="K2270" s="21" t="s">
        <v>20</v>
      </c>
      <c r="L2270">
        <f t="shared" si="40"/>
        <v>2</v>
      </c>
      <c r="M2270">
        <f>MATCH(H:H,价格表!$B$4:$B$35,0)</f>
        <v>15</v>
      </c>
      <c r="N2270" s="27">
        <f>IF(J2270&lt;=0.3,INDEX(价格表!$B$4:$I$31,M2270,2),IF(AND(J2270&gt;0.3,J2270&lt;=1),INDEX(价格表!$B$4:$I$31,M2270,3),IF(AND(J2270&gt;1,J2270&lt;=2.2),INDEX(价格表!$B$4:$I$31,M2270,4),IF(AND(J2270&gt;2.2,J2270&lt;=3.3),INDEX(价格表!$B$4:$I$31,M2270,5),IF(AND(J2270&gt;3.3,J2270&lt;=4),INDEX(价格表!$B$4:$I$31,M2270,6),IF(AND(J2270&gt;4,J2270&lt;=5.5),INDEX(价格表!$B$4:$I$31,M2270,7),IF(J2270&gt;5.5,2.6+INDEX(价格表!$B$4:$I$31,M2270,8)*L2270)))))))</f>
        <v>2.15</v>
      </c>
    </row>
    <row r="2271" spans="1:14">
      <c r="A2271" s="20">
        <v>4310939959602</v>
      </c>
      <c r="B2271" s="18" t="s">
        <v>16</v>
      </c>
      <c r="C2271" s="21">
        <v>20201213</v>
      </c>
      <c r="D2271" s="21">
        <v>610538201209</v>
      </c>
      <c r="E2271" s="21" t="s">
        <v>16</v>
      </c>
      <c r="F2271" s="21">
        <v>20201223</v>
      </c>
      <c r="G2271" s="21" t="s">
        <v>17</v>
      </c>
      <c r="H2271" s="21" t="s">
        <v>25</v>
      </c>
      <c r="I2271" s="21" t="s">
        <v>84</v>
      </c>
      <c r="J2271" s="21">
        <v>1.44</v>
      </c>
      <c r="K2271" s="21" t="s">
        <v>20</v>
      </c>
      <c r="L2271">
        <f t="shared" si="40"/>
        <v>2</v>
      </c>
      <c r="M2271">
        <f>MATCH(H:H,价格表!$B$4:$B$35,0)</f>
        <v>25</v>
      </c>
      <c r="N2271" s="27">
        <f>IF(J2271&lt;=0.3,INDEX(价格表!$B$4:$I$31,M2271,2),IF(AND(J2271&gt;0.3,J2271&lt;=1),INDEX(价格表!$B$4:$I$31,M2271,3),IF(AND(J2271&gt;1,J2271&lt;=2.2),INDEX(价格表!$B$4:$I$31,M2271,4),IF(AND(J2271&gt;2.2,J2271&lt;=3.3),INDEX(价格表!$B$4:$I$31,M2271,5),IF(AND(J2271&gt;3.3,J2271&lt;=4),INDEX(价格表!$B$4:$I$31,M2271,6),IF(AND(J2271&gt;4,J2271&lt;=5.5),INDEX(价格表!$B$4:$I$31,M2271,7),IF(J2271&gt;5.5,2.6+INDEX(价格表!$B$4:$I$31,M2271,8)*L2271)))))))</f>
        <v>2.15</v>
      </c>
    </row>
    <row r="2272" spans="1:14">
      <c r="A2272" s="20">
        <v>4310939959603</v>
      </c>
      <c r="B2272" s="18" t="s">
        <v>16</v>
      </c>
      <c r="C2272" s="21">
        <v>20201213</v>
      </c>
      <c r="D2272" s="21">
        <v>610538201209</v>
      </c>
      <c r="E2272" s="21" t="s">
        <v>16</v>
      </c>
      <c r="F2272" s="21">
        <v>20201223</v>
      </c>
      <c r="G2272" s="21" t="s">
        <v>17</v>
      </c>
      <c r="H2272" s="21" t="s">
        <v>73</v>
      </c>
      <c r="I2272" s="21" t="s">
        <v>218</v>
      </c>
      <c r="J2272" s="21">
        <v>1.44</v>
      </c>
      <c r="K2272" s="21" t="s">
        <v>20</v>
      </c>
      <c r="L2272">
        <f t="shared" si="40"/>
        <v>2</v>
      </c>
      <c r="M2272">
        <f>MATCH(H:H,价格表!$B$4:$B$35,0)</f>
        <v>7</v>
      </c>
      <c r="N2272" s="27">
        <f>IF(J2272&lt;=0.3,INDEX(价格表!$B$4:$I$31,M2272,2),IF(AND(J2272&gt;0.3,J2272&lt;=1),INDEX(价格表!$B$4:$I$31,M2272,3),IF(AND(J2272&gt;1,J2272&lt;=2.2),INDEX(价格表!$B$4:$I$31,M2272,4),IF(AND(J2272&gt;2.2,J2272&lt;=3.3),INDEX(价格表!$B$4:$I$31,M2272,5),IF(AND(J2272&gt;3.3,J2272&lt;=4),INDEX(价格表!$B$4:$I$31,M2272,6),IF(AND(J2272&gt;4,J2272&lt;=5.5),INDEX(价格表!$B$4:$I$31,M2272,7),IF(J2272&gt;5.5,2.6+INDEX(价格表!$B$4:$I$31,M2272,8)*L2272)))))))</f>
        <v>2.15</v>
      </c>
    </row>
    <row r="2273" spans="1:14">
      <c r="A2273" s="20">
        <v>4310939959604</v>
      </c>
      <c r="B2273" s="18" t="s">
        <v>16</v>
      </c>
      <c r="C2273" s="21">
        <v>20201213</v>
      </c>
      <c r="D2273" s="21">
        <v>610538201209</v>
      </c>
      <c r="E2273" s="21" t="s">
        <v>16</v>
      </c>
      <c r="F2273" s="21">
        <v>20201223</v>
      </c>
      <c r="G2273" s="21" t="s">
        <v>17</v>
      </c>
      <c r="H2273" s="21" t="s">
        <v>63</v>
      </c>
      <c r="I2273" s="21" t="s">
        <v>280</v>
      </c>
      <c r="J2273" s="21">
        <v>1.56</v>
      </c>
      <c r="K2273" s="21" t="s">
        <v>20</v>
      </c>
      <c r="L2273">
        <f t="shared" si="40"/>
        <v>2</v>
      </c>
      <c r="M2273">
        <f>MATCH(H:H,价格表!$B$4:$B$35,0)</f>
        <v>21</v>
      </c>
      <c r="N2273" s="27">
        <f>IF(J2273&lt;=0.3,INDEX(价格表!$B$4:$I$31,M2273,2),IF(AND(J2273&gt;0.3,J2273&lt;=1),INDEX(价格表!$B$4:$I$31,M2273,3),IF(AND(J2273&gt;1,J2273&lt;=2.2),INDEX(价格表!$B$4:$I$31,M2273,4),IF(AND(J2273&gt;2.2,J2273&lt;=3.3),INDEX(价格表!$B$4:$I$31,M2273,5),IF(AND(J2273&gt;3.3,J2273&lt;=4),INDEX(价格表!$B$4:$I$31,M2273,6),IF(AND(J2273&gt;4,J2273&lt;=5.5),INDEX(价格表!$B$4:$I$31,M2273,7),IF(J2273&gt;5.5,2.6+INDEX(价格表!$B$4:$I$31,M2273,8)*L2273)))))))</f>
        <v>2.15</v>
      </c>
    </row>
    <row r="2274" spans="1:14">
      <c r="A2274" s="20">
        <v>4310939959605</v>
      </c>
      <c r="B2274" s="18" t="s">
        <v>16</v>
      </c>
      <c r="C2274" s="21">
        <v>20201213</v>
      </c>
      <c r="D2274" s="21">
        <v>610538201209</v>
      </c>
      <c r="E2274" s="21" t="s">
        <v>16</v>
      </c>
      <c r="F2274" s="21">
        <v>20201223</v>
      </c>
      <c r="G2274" s="21" t="s">
        <v>17</v>
      </c>
      <c r="H2274" s="21" t="s">
        <v>25</v>
      </c>
      <c r="I2274" s="21" t="s">
        <v>121</v>
      </c>
      <c r="J2274" s="21">
        <v>1.43</v>
      </c>
      <c r="K2274" s="21" t="s">
        <v>20</v>
      </c>
      <c r="L2274">
        <f t="shared" si="40"/>
        <v>2</v>
      </c>
      <c r="M2274">
        <f>MATCH(H:H,价格表!$B$4:$B$35,0)</f>
        <v>25</v>
      </c>
      <c r="N2274" s="27">
        <f>IF(J2274&lt;=0.3,INDEX(价格表!$B$4:$I$31,M2274,2),IF(AND(J2274&gt;0.3,J2274&lt;=1),INDEX(价格表!$B$4:$I$31,M2274,3),IF(AND(J2274&gt;1,J2274&lt;=2.2),INDEX(价格表!$B$4:$I$31,M2274,4),IF(AND(J2274&gt;2.2,J2274&lt;=3.3),INDEX(价格表!$B$4:$I$31,M2274,5),IF(AND(J2274&gt;3.3,J2274&lt;=4),INDEX(价格表!$B$4:$I$31,M2274,6),IF(AND(J2274&gt;4,J2274&lt;=5.5),INDEX(价格表!$B$4:$I$31,M2274,7),IF(J2274&gt;5.5,2.6+INDEX(价格表!$B$4:$I$31,M2274,8)*L2274)))))))</f>
        <v>2.15</v>
      </c>
    </row>
    <row r="2275" spans="1:14">
      <c r="A2275" s="20">
        <v>4310939959606</v>
      </c>
      <c r="B2275" s="18" t="s">
        <v>16</v>
      </c>
      <c r="C2275" s="21">
        <v>20201213</v>
      </c>
      <c r="D2275" s="21">
        <v>610538201209</v>
      </c>
      <c r="E2275" s="21" t="s">
        <v>16</v>
      </c>
      <c r="F2275" s="21">
        <v>20201223</v>
      </c>
      <c r="G2275" s="21" t="s">
        <v>17</v>
      </c>
      <c r="H2275" s="21" t="s">
        <v>30</v>
      </c>
      <c r="I2275" s="21" t="s">
        <v>281</v>
      </c>
      <c r="J2275" s="21">
        <v>1.44</v>
      </c>
      <c r="K2275" s="21" t="s">
        <v>20</v>
      </c>
      <c r="L2275">
        <f t="shared" si="40"/>
        <v>2</v>
      </c>
      <c r="M2275">
        <f>MATCH(H:H,价格表!$B$4:$B$35,0)</f>
        <v>16</v>
      </c>
      <c r="N2275" s="27">
        <f>IF(J2275&lt;=0.3,INDEX(价格表!$B$4:$I$31,M2275,2),IF(AND(J2275&gt;0.3,J2275&lt;=1),INDEX(价格表!$B$4:$I$31,M2275,3),IF(AND(J2275&gt;1,J2275&lt;=2.2),INDEX(价格表!$B$4:$I$31,M2275,4),IF(AND(J2275&gt;2.2,J2275&lt;=3.3),INDEX(价格表!$B$4:$I$31,M2275,5),IF(AND(J2275&gt;3.3,J2275&lt;=4),INDEX(价格表!$B$4:$I$31,M2275,6),IF(AND(J2275&gt;4,J2275&lt;=5.5),INDEX(价格表!$B$4:$I$31,M2275,7),IF(J2275&gt;5.5,2.6+INDEX(价格表!$B$4:$I$31,M2275,8)*L2275)))))))</f>
        <v>2.15</v>
      </c>
    </row>
    <row r="2276" spans="1:14">
      <c r="A2276" s="20">
        <v>4310939959609</v>
      </c>
      <c r="B2276" s="18" t="s">
        <v>16</v>
      </c>
      <c r="C2276" s="21">
        <v>20201213</v>
      </c>
      <c r="D2276" s="21">
        <v>610538201209</v>
      </c>
      <c r="E2276" s="21" t="s">
        <v>16</v>
      </c>
      <c r="F2276" s="21">
        <v>20201223</v>
      </c>
      <c r="G2276" s="21" t="s">
        <v>17</v>
      </c>
      <c r="H2276" s="21" t="s">
        <v>37</v>
      </c>
      <c r="I2276" s="21" t="s">
        <v>72</v>
      </c>
      <c r="J2276" s="21">
        <v>1.43</v>
      </c>
      <c r="K2276" s="21" t="s">
        <v>20</v>
      </c>
      <c r="L2276">
        <f t="shared" si="40"/>
        <v>2</v>
      </c>
      <c r="M2276">
        <f>MATCH(H:H,价格表!$B$4:$B$35,0)</f>
        <v>12</v>
      </c>
      <c r="N2276" s="27">
        <f>IF(J2276&lt;=0.3,INDEX(价格表!$B$4:$I$31,M2276,2),IF(AND(J2276&gt;0.3,J2276&lt;=1),INDEX(价格表!$B$4:$I$31,M2276,3),IF(AND(J2276&gt;1,J2276&lt;=2.2),INDEX(价格表!$B$4:$I$31,M2276,4),IF(AND(J2276&gt;2.2,J2276&lt;=3.3),INDEX(价格表!$B$4:$I$31,M2276,5),IF(AND(J2276&gt;3.3,J2276&lt;=4),INDEX(价格表!$B$4:$I$31,M2276,6),IF(AND(J2276&gt;4,J2276&lt;=5.5),INDEX(价格表!$B$4:$I$31,M2276,7),IF(J2276&gt;5.5,2.6+INDEX(价格表!$B$4:$I$31,M2276,8)*L2276)))))))</f>
        <v>2.15</v>
      </c>
    </row>
    <row r="2277" spans="1:14">
      <c r="A2277" s="20">
        <v>4310939959610</v>
      </c>
      <c r="B2277" s="18" t="s">
        <v>16</v>
      </c>
      <c r="C2277" s="21">
        <v>20201213</v>
      </c>
      <c r="D2277" s="21">
        <v>610538201209</v>
      </c>
      <c r="E2277" s="21" t="s">
        <v>16</v>
      </c>
      <c r="F2277" s="21">
        <v>20201223</v>
      </c>
      <c r="G2277" s="21" t="s">
        <v>17</v>
      </c>
      <c r="H2277" s="21" t="s">
        <v>18</v>
      </c>
      <c r="I2277" s="21" t="s">
        <v>168</v>
      </c>
      <c r="J2277" s="21">
        <v>1.44</v>
      </c>
      <c r="K2277" s="21" t="s">
        <v>20</v>
      </c>
      <c r="L2277">
        <f t="shared" si="40"/>
        <v>2</v>
      </c>
      <c r="M2277">
        <f>MATCH(H:H,价格表!$B$4:$B$35,0)</f>
        <v>1</v>
      </c>
      <c r="N2277" s="27">
        <f>IF(J2277&lt;=0.3,INDEX(价格表!$B$4:$I$31,M2277,2),IF(AND(J2277&gt;0.3,J2277&lt;=1),INDEX(价格表!$B$4:$I$31,M2277,3),IF(AND(J2277&gt;1,J2277&lt;=2.2),INDEX(价格表!$B$4:$I$31,M2277,4),IF(AND(J2277&gt;2.2,J2277&lt;=3.3),INDEX(价格表!$B$4:$I$31,M2277,5),IF(AND(J2277&gt;3.3,J2277&lt;=4),INDEX(价格表!$B$4:$I$31,M2277,6),IF(AND(J2277&gt;4,J2277&lt;=5.5),INDEX(价格表!$B$4:$I$31,M2277,7),IF(J2277&gt;5.5,2.6+INDEX(价格表!$B$4:$I$31,M2277,8)*L2277)))))))</f>
        <v>2.15</v>
      </c>
    </row>
    <row r="2278" spans="1:14">
      <c r="A2278" s="20">
        <v>4310939960453</v>
      </c>
      <c r="B2278" s="18" t="s">
        <v>16</v>
      </c>
      <c r="C2278" s="21">
        <v>20201213</v>
      </c>
      <c r="D2278" s="21">
        <v>610538201209</v>
      </c>
      <c r="E2278" s="21" t="s">
        <v>16</v>
      </c>
      <c r="F2278" s="21">
        <v>20201223</v>
      </c>
      <c r="G2278" s="21" t="s">
        <v>17</v>
      </c>
      <c r="H2278" s="21" t="s">
        <v>50</v>
      </c>
      <c r="I2278" s="21" t="s">
        <v>177</v>
      </c>
      <c r="J2278" s="21">
        <v>1.45</v>
      </c>
      <c r="K2278" s="21" t="s">
        <v>20</v>
      </c>
      <c r="L2278">
        <f t="shared" si="40"/>
        <v>2</v>
      </c>
      <c r="M2278">
        <f>MATCH(H:H,价格表!$B$4:$B$35,0)</f>
        <v>4</v>
      </c>
      <c r="N2278" s="27">
        <f>IF(J2278&lt;=0.3,INDEX(价格表!$B$4:$I$31,M2278,2),IF(AND(J2278&gt;0.3,J2278&lt;=1),INDEX(价格表!$B$4:$I$31,M2278,3),IF(AND(J2278&gt;1,J2278&lt;=2.2),INDEX(价格表!$B$4:$I$31,M2278,4),IF(AND(J2278&gt;2.2,J2278&lt;=3.3),INDEX(价格表!$B$4:$I$31,M2278,5),IF(AND(J2278&gt;3.3,J2278&lt;=4),INDEX(价格表!$B$4:$I$31,M2278,6),IF(AND(J2278&gt;4,J2278&lt;=5.5),INDEX(价格表!$B$4:$I$31,M2278,7),IF(J2278&gt;5.5,2.6+INDEX(价格表!$B$4:$I$31,M2278,8)*L2278)))))))</f>
        <v>2.15</v>
      </c>
    </row>
    <row r="2279" spans="1:14">
      <c r="A2279" s="20">
        <v>4310939960494</v>
      </c>
      <c r="B2279" s="18" t="s">
        <v>16</v>
      </c>
      <c r="C2279" s="21">
        <v>20201213</v>
      </c>
      <c r="D2279" s="21">
        <v>610538201209</v>
      </c>
      <c r="E2279" s="21" t="s">
        <v>16</v>
      </c>
      <c r="F2279" s="21">
        <v>20201223</v>
      </c>
      <c r="G2279" s="21" t="s">
        <v>17</v>
      </c>
      <c r="H2279" s="21" t="s">
        <v>73</v>
      </c>
      <c r="I2279" s="21" t="s">
        <v>92</v>
      </c>
      <c r="J2279" s="21">
        <v>1.44</v>
      </c>
      <c r="K2279" s="21" t="s">
        <v>20</v>
      </c>
      <c r="L2279">
        <f t="shared" si="40"/>
        <v>2</v>
      </c>
      <c r="M2279">
        <f>MATCH(H:H,价格表!$B$4:$B$35,0)</f>
        <v>7</v>
      </c>
      <c r="N2279" s="27">
        <f>IF(J2279&lt;=0.3,INDEX(价格表!$B$4:$I$31,M2279,2),IF(AND(J2279&gt;0.3,J2279&lt;=1),INDEX(价格表!$B$4:$I$31,M2279,3),IF(AND(J2279&gt;1,J2279&lt;=2.2),INDEX(价格表!$B$4:$I$31,M2279,4),IF(AND(J2279&gt;2.2,J2279&lt;=3.3),INDEX(价格表!$B$4:$I$31,M2279,5),IF(AND(J2279&gt;3.3,J2279&lt;=4),INDEX(价格表!$B$4:$I$31,M2279,6),IF(AND(J2279&gt;4,J2279&lt;=5.5),INDEX(价格表!$B$4:$I$31,M2279,7),IF(J2279&gt;5.5,2.6+INDEX(价格表!$B$4:$I$31,M2279,8)*L2279)))))))</f>
        <v>2.15</v>
      </c>
    </row>
    <row r="2280" spans="1:14">
      <c r="A2280" s="20">
        <v>4310939960518</v>
      </c>
      <c r="B2280" s="18" t="s">
        <v>16</v>
      </c>
      <c r="C2280" s="21">
        <v>20201213</v>
      </c>
      <c r="D2280" s="21">
        <v>610538201209</v>
      </c>
      <c r="E2280" s="21" t="s">
        <v>16</v>
      </c>
      <c r="F2280" s="21">
        <v>20201223</v>
      </c>
      <c r="G2280" s="21" t="s">
        <v>17</v>
      </c>
      <c r="H2280" s="21" t="s">
        <v>43</v>
      </c>
      <c r="I2280" s="21" t="s">
        <v>44</v>
      </c>
      <c r="J2280" s="21">
        <v>1.45</v>
      </c>
      <c r="K2280" s="21" t="s">
        <v>20</v>
      </c>
      <c r="L2280">
        <f t="shared" si="40"/>
        <v>2</v>
      </c>
      <c r="M2280">
        <f>MATCH(H:H,价格表!$B$4:$B$35,0)</f>
        <v>10</v>
      </c>
      <c r="N2280" s="27">
        <f>IF(J2280&lt;=0.3,INDEX(价格表!$B$4:$I$31,M2280,2),IF(AND(J2280&gt;0.3,J2280&lt;=1),INDEX(价格表!$B$4:$I$31,M2280,3),IF(AND(J2280&gt;1,J2280&lt;=2.2),INDEX(价格表!$B$4:$I$31,M2280,4),IF(AND(J2280&gt;2.2,J2280&lt;=3.3),INDEX(价格表!$B$4:$I$31,M2280,5),IF(AND(J2280&gt;3.3,J2280&lt;=4),INDEX(价格表!$B$4:$I$31,M2280,6),IF(AND(J2280&gt;4,J2280&lt;=5.5),INDEX(价格表!$B$4:$I$31,M2280,7),IF(J2280&gt;5.5,2.6+INDEX(价格表!$B$4:$I$31,M2280,8)*L2280)))))))</f>
        <v>2.15</v>
      </c>
    </row>
    <row r="2281" spans="1:14">
      <c r="A2281" s="20">
        <v>4310939960519</v>
      </c>
      <c r="B2281" s="18" t="s">
        <v>16</v>
      </c>
      <c r="C2281" s="21">
        <v>20201213</v>
      </c>
      <c r="D2281" s="21">
        <v>610538201209</v>
      </c>
      <c r="E2281" s="21" t="s">
        <v>16</v>
      </c>
      <c r="F2281" s="21">
        <v>20201223</v>
      </c>
      <c r="G2281" s="21" t="s">
        <v>17</v>
      </c>
      <c r="H2281" s="21" t="s">
        <v>88</v>
      </c>
      <c r="I2281" s="21" t="s">
        <v>101</v>
      </c>
      <c r="J2281" s="21">
        <v>1.45</v>
      </c>
      <c r="K2281" s="21" t="s">
        <v>20</v>
      </c>
      <c r="L2281">
        <f t="shared" si="40"/>
        <v>2</v>
      </c>
      <c r="M2281">
        <f>MATCH(H:H,价格表!$B$4:$B$35,0)</f>
        <v>19</v>
      </c>
      <c r="N2281" s="27">
        <f>IF(J2281&lt;=0.3,INDEX(价格表!$B$4:$I$31,M2281,2),IF(AND(J2281&gt;0.3,J2281&lt;=1),INDEX(价格表!$B$4:$I$31,M2281,3),IF(AND(J2281&gt;1,J2281&lt;=2.2),INDEX(价格表!$B$4:$I$31,M2281,4),IF(AND(J2281&gt;2.2,J2281&lt;=3.3),INDEX(价格表!$B$4:$I$31,M2281,5),IF(AND(J2281&gt;3.3,J2281&lt;=4),INDEX(价格表!$B$4:$I$31,M2281,6),IF(AND(J2281&gt;4,J2281&lt;=5.5),INDEX(价格表!$B$4:$I$31,M2281,7),IF(J2281&gt;5.5,2.6+INDEX(价格表!$B$4:$I$31,M2281,8)*L2281)))))))</f>
        <v>2.15</v>
      </c>
    </row>
    <row r="2282" spans="1:14">
      <c r="A2282" s="20">
        <v>4310939960520</v>
      </c>
      <c r="B2282" s="18" t="s">
        <v>16</v>
      </c>
      <c r="C2282" s="21">
        <v>20201213</v>
      </c>
      <c r="D2282" s="21">
        <v>610538201209</v>
      </c>
      <c r="E2282" s="21" t="s">
        <v>16</v>
      </c>
      <c r="F2282" s="21">
        <v>20201223</v>
      </c>
      <c r="G2282" s="21" t="s">
        <v>17</v>
      </c>
      <c r="H2282" s="21" t="s">
        <v>73</v>
      </c>
      <c r="I2282" s="21" t="s">
        <v>366</v>
      </c>
      <c r="J2282" s="21">
        <v>1.44</v>
      </c>
      <c r="K2282" s="21" t="s">
        <v>20</v>
      </c>
      <c r="L2282">
        <f t="shared" si="40"/>
        <v>2</v>
      </c>
      <c r="M2282">
        <f>MATCH(H:H,价格表!$B$4:$B$35,0)</f>
        <v>7</v>
      </c>
      <c r="N2282" s="27">
        <f>IF(J2282&lt;=0.3,INDEX(价格表!$B$4:$I$31,M2282,2),IF(AND(J2282&gt;0.3,J2282&lt;=1),INDEX(价格表!$B$4:$I$31,M2282,3),IF(AND(J2282&gt;1,J2282&lt;=2.2),INDEX(价格表!$B$4:$I$31,M2282,4),IF(AND(J2282&gt;2.2,J2282&lt;=3.3),INDEX(价格表!$B$4:$I$31,M2282,5),IF(AND(J2282&gt;3.3,J2282&lt;=4),INDEX(价格表!$B$4:$I$31,M2282,6),IF(AND(J2282&gt;4,J2282&lt;=5.5),INDEX(价格表!$B$4:$I$31,M2282,7),IF(J2282&gt;5.5,2.6+INDEX(价格表!$B$4:$I$31,M2282,8)*L2282)))))))</f>
        <v>2.15</v>
      </c>
    </row>
    <row r="2283" spans="1:14">
      <c r="A2283" s="20">
        <v>4310939960521</v>
      </c>
      <c r="B2283" s="18" t="s">
        <v>16</v>
      </c>
      <c r="C2283" s="21">
        <v>20201213</v>
      </c>
      <c r="D2283" s="21">
        <v>610538201209</v>
      </c>
      <c r="E2283" s="21" t="s">
        <v>16</v>
      </c>
      <c r="F2283" s="21">
        <v>20201223</v>
      </c>
      <c r="G2283" s="21" t="s">
        <v>17</v>
      </c>
      <c r="H2283" s="21" t="s">
        <v>37</v>
      </c>
      <c r="I2283" s="21" t="s">
        <v>38</v>
      </c>
      <c r="J2283" s="21">
        <v>1.44</v>
      </c>
      <c r="K2283" s="21" t="s">
        <v>20</v>
      </c>
      <c r="L2283">
        <f t="shared" si="40"/>
        <v>2</v>
      </c>
      <c r="M2283">
        <f>MATCH(H:H,价格表!$B$4:$B$35,0)</f>
        <v>12</v>
      </c>
      <c r="N2283" s="27">
        <f>IF(J2283&lt;=0.3,INDEX(价格表!$B$4:$I$31,M2283,2),IF(AND(J2283&gt;0.3,J2283&lt;=1),INDEX(价格表!$B$4:$I$31,M2283,3),IF(AND(J2283&gt;1,J2283&lt;=2.2),INDEX(价格表!$B$4:$I$31,M2283,4),IF(AND(J2283&gt;2.2,J2283&lt;=3.3),INDEX(价格表!$B$4:$I$31,M2283,5),IF(AND(J2283&gt;3.3,J2283&lt;=4),INDEX(价格表!$B$4:$I$31,M2283,6),IF(AND(J2283&gt;4,J2283&lt;=5.5),INDEX(价格表!$B$4:$I$31,M2283,7),IF(J2283&gt;5.5,2.6+INDEX(价格表!$B$4:$I$31,M2283,8)*L2283)))))))</f>
        <v>2.15</v>
      </c>
    </row>
    <row r="2284" spans="1:14">
      <c r="A2284" s="20">
        <v>4310939960522</v>
      </c>
      <c r="B2284" s="18" t="s">
        <v>16</v>
      </c>
      <c r="C2284" s="21">
        <v>20201213</v>
      </c>
      <c r="D2284" s="21">
        <v>610538201209</v>
      </c>
      <c r="E2284" s="21" t="s">
        <v>16</v>
      </c>
      <c r="F2284" s="21">
        <v>20201223</v>
      </c>
      <c r="G2284" s="21" t="s">
        <v>17</v>
      </c>
      <c r="H2284" s="21" t="s">
        <v>56</v>
      </c>
      <c r="I2284" s="21" t="s">
        <v>116</v>
      </c>
      <c r="J2284" s="21">
        <v>1.44</v>
      </c>
      <c r="K2284" s="21" t="s">
        <v>20</v>
      </c>
      <c r="L2284">
        <f t="shared" si="40"/>
        <v>2</v>
      </c>
      <c r="M2284">
        <f>MATCH(H:H,价格表!$B$4:$B$35,0)</f>
        <v>11</v>
      </c>
      <c r="N2284" s="27">
        <f>IF(J2284&lt;=0.3,INDEX(价格表!$B$4:$I$31,M2284,2),IF(AND(J2284&gt;0.3,J2284&lt;=1),INDEX(价格表!$B$4:$I$31,M2284,3),IF(AND(J2284&gt;1,J2284&lt;=2.2),INDEX(价格表!$B$4:$I$31,M2284,4),IF(AND(J2284&gt;2.2,J2284&lt;=3.3),INDEX(价格表!$B$4:$I$31,M2284,5),IF(AND(J2284&gt;3.3,J2284&lt;=4),INDEX(价格表!$B$4:$I$31,M2284,6),IF(AND(J2284&gt;4,J2284&lt;=5.5),INDEX(价格表!$B$4:$I$31,M2284,7),IF(J2284&gt;5.5,2.6+INDEX(价格表!$B$4:$I$31,M2284,8)*L2284)))))))</f>
        <v>2.15</v>
      </c>
    </row>
    <row r="2285" spans="1:14">
      <c r="A2285" s="20">
        <v>4310939960523</v>
      </c>
      <c r="B2285" s="18" t="s">
        <v>16</v>
      </c>
      <c r="C2285" s="21">
        <v>20201213</v>
      </c>
      <c r="D2285" s="21">
        <v>610538201209</v>
      </c>
      <c r="E2285" s="21" t="s">
        <v>16</v>
      </c>
      <c r="F2285" s="21">
        <v>20201223</v>
      </c>
      <c r="G2285" s="21" t="s">
        <v>17</v>
      </c>
      <c r="H2285" s="21" t="s">
        <v>68</v>
      </c>
      <c r="I2285" s="21" t="s">
        <v>193</v>
      </c>
      <c r="J2285" s="21">
        <v>1.45</v>
      </c>
      <c r="K2285" s="21" t="s">
        <v>20</v>
      </c>
      <c r="L2285">
        <f t="shared" si="40"/>
        <v>2</v>
      </c>
      <c r="M2285">
        <f>MATCH(H:H,价格表!$B$4:$B$35,0)</f>
        <v>5</v>
      </c>
      <c r="N2285" s="27">
        <f>IF(J2285&lt;=0.3,INDEX(价格表!$B$4:$I$31,M2285,2),IF(AND(J2285&gt;0.3,J2285&lt;=1),INDEX(价格表!$B$4:$I$31,M2285,3),IF(AND(J2285&gt;1,J2285&lt;=2.2),INDEX(价格表!$B$4:$I$31,M2285,4),IF(AND(J2285&gt;2.2,J2285&lt;=3.3),INDEX(价格表!$B$4:$I$31,M2285,5),IF(AND(J2285&gt;3.3,J2285&lt;=4),INDEX(价格表!$B$4:$I$31,M2285,6),IF(AND(J2285&gt;4,J2285&lt;=5.5),INDEX(价格表!$B$4:$I$31,M2285,7),IF(J2285&gt;5.5,2.6+INDEX(价格表!$B$4:$I$31,M2285,8)*L2285)))))))</f>
        <v>2.15</v>
      </c>
    </row>
    <row r="2286" spans="1:14">
      <c r="A2286" s="20">
        <v>4310939960524</v>
      </c>
      <c r="B2286" s="18" t="s">
        <v>16</v>
      </c>
      <c r="C2286" s="21">
        <v>20201213</v>
      </c>
      <c r="D2286" s="21">
        <v>610538201209</v>
      </c>
      <c r="E2286" s="21" t="s">
        <v>16</v>
      </c>
      <c r="F2286" s="21">
        <v>20201223</v>
      </c>
      <c r="G2286" s="21" t="s">
        <v>17</v>
      </c>
      <c r="H2286" s="21" t="s">
        <v>39</v>
      </c>
      <c r="I2286" s="21" t="s">
        <v>81</v>
      </c>
      <c r="J2286" s="21">
        <v>1.46</v>
      </c>
      <c r="K2286" s="21" t="s">
        <v>20</v>
      </c>
      <c r="L2286">
        <f t="shared" si="40"/>
        <v>2</v>
      </c>
      <c r="M2286">
        <f>MATCH(H:H,价格表!$B$4:$B$35,0)</f>
        <v>23</v>
      </c>
      <c r="N2286" s="27">
        <f>IF(J2286&lt;=0.3,INDEX(价格表!$B$4:$I$31,M2286,2),IF(AND(J2286&gt;0.3,J2286&lt;=1),INDEX(价格表!$B$4:$I$31,M2286,3),IF(AND(J2286&gt;1,J2286&lt;=2.2),INDEX(价格表!$B$4:$I$31,M2286,4),IF(AND(J2286&gt;2.2,J2286&lt;=3.3),INDEX(价格表!$B$4:$I$31,M2286,5),IF(AND(J2286&gt;3.3,J2286&lt;=4),INDEX(价格表!$B$4:$I$31,M2286,6),IF(AND(J2286&gt;4,J2286&lt;=5.5),INDEX(价格表!$B$4:$I$31,M2286,7),IF(J2286&gt;5.5,2.6+INDEX(价格表!$B$4:$I$31,M2286,8)*L2286)))))))</f>
        <v>2.15</v>
      </c>
    </row>
    <row r="2287" spans="1:14">
      <c r="A2287" s="20">
        <v>4310939960525</v>
      </c>
      <c r="B2287" s="18" t="s">
        <v>16</v>
      </c>
      <c r="C2287" s="21">
        <v>20201213</v>
      </c>
      <c r="D2287" s="21">
        <v>610538201209</v>
      </c>
      <c r="E2287" s="21" t="s">
        <v>16</v>
      </c>
      <c r="F2287" s="21">
        <v>20201223</v>
      </c>
      <c r="G2287" s="21" t="s">
        <v>17</v>
      </c>
      <c r="H2287" s="21" t="s">
        <v>54</v>
      </c>
      <c r="I2287" s="21" t="s">
        <v>275</v>
      </c>
      <c r="J2287" s="21">
        <v>1.44</v>
      </c>
      <c r="K2287" s="21" t="s">
        <v>20</v>
      </c>
      <c r="L2287">
        <f t="shared" si="40"/>
        <v>2</v>
      </c>
      <c r="M2287">
        <f>MATCH(H:H,价格表!$B$4:$B$35,0)</f>
        <v>14</v>
      </c>
      <c r="N2287" s="27">
        <f>IF(J2287&lt;=0.3,INDEX(价格表!$B$4:$I$31,M2287,2),IF(AND(J2287&gt;0.3,J2287&lt;=1),INDEX(价格表!$B$4:$I$31,M2287,3),IF(AND(J2287&gt;1,J2287&lt;=2.2),INDEX(价格表!$B$4:$I$31,M2287,4),IF(AND(J2287&gt;2.2,J2287&lt;=3.3),INDEX(价格表!$B$4:$I$31,M2287,5),IF(AND(J2287&gt;3.3,J2287&lt;=4),INDEX(价格表!$B$4:$I$31,M2287,6),IF(AND(J2287&gt;4,J2287&lt;=5.5),INDEX(价格表!$B$4:$I$31,M2287,7),IF(J2287&gt;5.5,2.6+INDEX(价格表!$B$4:$I$31,M2287,8)*L2287)))))))</f>
        <v>2.15</v>
      </c>
    </row>
    <row r="2288" spans="1:14">
      <c r="A2288" s="20">
        <v>4310939960526</v>
      </c>
      <c r="B2288" s="18" t="s">
        <v>16</v>
      </c>
      <c r="C2288" s="21">
        <v>20201213</v>
      </c>
      <c r="D2288" s="21">
        <v>610538201209</v>
      </c>
      <c r="E2288" s="21" t="s">
        <v>16</v>
      </c>
      <c r="F2288" s="21">
        <v>20201223</v>
      </c>
      <c r="G2288" s="21" t="s">
        <v>17</v>
      </c>
      <c r="H2288" s="21" t="s">
        <v>35</v>
      </c>
      <c r="I2288" s="21" t="s">
        <v>362</v>
      </c>
      <c r="J2288" s="21">
        <v>1.45</v>
      </c>
      <c r="K2288" s="21" t="s">
        <v>20</v>
      </c>
      <c r="L2288">
        <f t="shared" si="40"/>
        <v>2</v>
      </c>
      <c r="M2288">
        <f>MATCH(H:H,价格表!$B$4:$B$35,0)</f>
        <v>22</v>
      </c>
      <c r="N2288" s="27">
        <f>IF(J2288&lt;=0.3,INDEX(价格表!$B$4:$I$31,M2288,2),IF(AND(J2288&gt;0.3,J2288&lt;=1),INDEX(价格表!$B$4:$I$31,M2288,3),IF(AND(J2288&gt;1,J2288&lt;=2.2),INDEX(价格表!$B$4:$I$31,M2288,4),IF(AND(J2288&gt;2.2,J2288&lt;=3.3),INDEX(价格表!$B$4:$I$31,M2288,5),IF(AND(J2288&gt;3.3,J2288&lt;=4),INDEX(价格表!$B$4:$I$31,M2288,6),IF(AND(J2288&gt;4,J2288&lt;=5.5),INDEX(价格表!$B$4:$I$31,M2288,7),IF(J2288&gt;5.5,2.6+INDEX(价格表!$B$4:$I$31,M2288,8)*L2288)))))))</f>
        <v>2.15</v>
      </c>
    </row>
    <row r="2289" spans="1:14">
      <c r="A2289" s="20">
        <v>4310939960527</v>
      </c>
      <c r="B2289" s="18" t="s">
        <v>16</v>
      </c>
      <c r="C2289" s="21">
        <v>20201213</v>
      </c>
      <c r="D2289" s="21">
        <v>610538201209</v>
      </c>
      <c r="E2289" s="21" t="s">
        <v>16</v>
      </c>
      <c r="F2289" s="21">
        <v>20201223</v>
      </c>
      <c r="G2289" s="21" t="s">
        <v>17</v>
      </c>
      <c r="H2289" s="21" t="s">
        <v>54</v>
      </c>
      <c r="I2289" s="21" t="s">
        <v>78</v>
      </c>
      <c r="J2289" s="21">
        <v>1.43</v>
      </c>
      <c r="K2289" s="21" t="s">
        <v>20</v>
      </c>
      <c r="L2289">
        <f t="shared" si="40"/>
        <v>2</v>
      </c>
      <c r="M2289">
        <f>MATCH(H:H,价格表!$B$4:$B$35,0)</f>
        <v>14</v>
      </c>
      <c r="N2289" s="27">
        <f>IF(J2289&lt;=0.3,INDEX(价格表!$B$4:$I$31,M2289,2),IF(AND(J2289&gt;0.3,J2289&lt;=1),INDEX(价格表!$B$4:$I$31,M2289,3),IF(AND(J2289&gt;1,J2289&lt;=2.2),INDEX(价格表!$B$4:$I$31,M2289,4),IF(AND(J2289&gt;2.2,J2289&lt;=3.3),INDEX(价格表!$B$4:$I$31,M2289,5),IF(AND(J2289&gt;3.3,J2289&lt;=4),INDEX(价格表!$B$4:$I$31,M2289,6),IF(AND(J2289&gt;4,J2289&lt;=5.5),INDEX(价格表!$B$4:$I$31,M2289,7),IF(J2289&gt;5.5,2.6+INDEX(价格表!$B$4:$I$31,M2289,8)*L2289)))))))</f>
        <v>2.15</v>
      </c>
    </row>
    <row r="2290" spans="1:14">
      <c r="A2290" s="20">
        <v>4310939966367</v>
      </c>
      <c r="B2290" s="18" t="s">
        <v>16</v>
      </c>
      <c r="C2290" s="21">
        <v>20201213</v>
      </c>
      <c r="D2290" s="21">
        <v>610538201209</v>
      </c>
      <c r="E2290" s="21" t="s">
        <v>16</v>
      </c>
      <c r="F2290" s="21">
        <v>20201223</v>
      </c>
      <c r="G2290" s="21" t="s">
        <v>17</v>
      </c>
      <c r="H2290" s="21" t="s">
        <v>54</v>
      </c>
      <c r="I2290" s="21" t="s">
        <v>213</v>
      </c>
      <c r="J2290" s="21">
        <v>1.44</v>
      </c>
      <c r="K2290" s="21" t="s">
        <v>20</v>
      </c>
      <c r="L2290">
        <f t="shared" si="40"/>
        <v>2</v>
      </c>
      <c r="M2290">
        <f>MATCH(H:H,价格表!$B$4:$B$35,0)</f>
        <v>14</v>
      </c>
      <c r="N2290" s="27">
        <f>IF(J2290&lt;=0.3,INDEX(价格表!$B$4:$I$31,M2290,2),IF(AND(J2290&gt;0.3,J2290&lt;=1),INDEX(价格表!$B$4:$I$31,M2290,3),IF(AND(J2290&gt;1,J2290&lt;=2.2),INDEX(价格表!$B$4:$I$31,M2290,4),IF(AND(J2290&gt;2.2,J2290&lt;=3.3),INDEX(价格表!$B$4:$I$31,M2290,5),IF(AND(J2290&gt;3.3,J2290&lt;=4),INDEX(价格表!$B$4:$I$31,M2290,6),IF(AND(J2290&gt;4,J2290&lt;=5.5),INDEX(价格表!$B$4:$I$31,M2290,7),IF(J2290&gt;5.5,2.6+INDEX(价格表!$B$4:$I$31,M2290,8)*L2290)))))))</f>
        <v>2.15</v>
      </c>
    </row>
    <row r="2291" spans="1:14">
      <c r="A2291" s="20">
        <v>4310939966368</v>
      </c>
      <c r="B2291" s="18" t="s">
        <v>16</v>
      </c>
      <c r="C2291" s="21">
        <v>20201213</v>
      </c>
      <c r="D2291" s="21">
        <v>610538201209</v>
      </c>
      <c r="E2291" s="21" t="s">
        <v>16</v>
      </c>
      <c r="F2291" s="21">
        <v>20201223</v>
      </c>
      <c r="G2291" s="21" t="s">
        <v>17</v>
      </c>
      <c r="H2291" s="21" t="s">
        <v>45</v>
      </c>
      <c r="I2291" s="21" t="s">
        <v>48</v>
      </c>
      <c r="J2291" s="21">
        <v>1.44</v>
      </c>
      <c r="K2291" s="21" t="s">
        <v>20</v>
      </c>
      <c r="L2291">
        <f t="shared" si="40"/>
        <v>2</v>
      </c>
      <c r="M2291">
        <f>MATCH(H:H,价格表!$B$4:$B$35,0)</f>
        <v>9</v>
      </c>
      <c r="N2291" s="27">
        <f>IF(J2291&lt;=0.3,INDEX(价格表!$B$4:$I$31,M2291,2),IF(AND(J2291&gt;0.3,J2291&lt;=1),INDEX(价格表!$B$4:$I$31,M2291,3),IF(AND(J2291&gt;1,J2291&lt;=2.2),INDEX(价格表!$B$4:$I$31,M2291,4),IF(AND(J2291&gt;2.2,J2291&lt;=3.3),INDEX(价格表!$B$4:$I$31,M2291,5),IF(AND(J2291&gt;3.3,J2291&lt;=4),INDEX(价格表!$B$4:$I$31,M2291,6),IF(AND(J2291&gt;4,J2291&lt;=5.5),INDEX(价格表!$B$4:$I$31,M2291,7),IF(J2291&gt;5.5,2.6+INDEX(价格表!$B$4:$I$31,M2291,8)*L2291)))))))</f>
        <v>2.15</v>
      </c>
    </row>
    <row r="2292" spans="1:14">
      <c r="A2292" s="20">
        <v>4310939966369</v>
      </c>
      <c r="B2292" s="18" t="s">
        <v>16</v>
      </c>
      <c r="C2292" s="21">
        <v>20201213</v>
      </c>
      <c r="D2292" s="21">
        <v>610538201209</v>
      </c>
      <c r="E2292" s="21" t="s">
        <v>16</v>
      </c>
      <c r="F2292" s="21">
        <v>20201223</v>
      </c>
      <c r="G2292" s="21" t="s">
        <v>17</v>
      </c>
      <c r="H2292" s="21" t="s">
        <v>23</v>
      </c>
      <c r="I2292" s="21" t="s">
        <v>202</v>
      </c>
      <c r="J2292" s="21">
        <v>1.46</v>
      </c>
      <c r="K2292" s="21" t="s">
        <v>20</v>
      </c>
      <c r="L2292">
        <f t="shared" si="40"/>
        <v>2</v>
      </c>
      <c r="M2292">
        <f>MATCH(H:H,价格表!$B$4:$B$35,0)</f>
        <v>15</v>
      </c>
      <c r="N2292" s="27">
        <f>IF(J2292&lt;=0.3,INDEX(价格表!$B$4:$I$31,M2292,2),IF(AND(J2292&gt;0.3,J2292&lt;=1),INDEX(价格表!$B$4:$I$31,M2292,3),IF(AND(J2292&gt;1,J2292&lt;=2.2),INDEX(价格表!$B$4:$I$31,M2292,4),IF(AND(J2292&gt;2.2,J2292&lt;=3.3),INDEX(价格表!$B$4:$I$31,M2292,5),IF(AND(J2292&gt;3.3,J2292&lt;=4),INDEX(价格表!$B$4:$I$31,M2292,6),IF(AND(J2292&gt;4,J2292&lt;=5.5),INDEX(价格表!$B$4:$I$31,M2292,7),IF(J2292&gt;5.5,2.6+INDEX(价格表!$B$4:$I$31,M2292,8)*L2292)))))))</f>
        <v>2.15</v>
      </c>
    </row>
    <row r="2293" spans="1:14">
      <c r="A2293" s="20">
        <v>4310939966370</v>
      </c>
      <c r="B2293" s="18" t="s">
        <v>16</v>
      </c>
      <c r="C2293" s="21">
        <v>20201213</v>
      </c>
      <c r="D2293" s="21">
        <v>610538201209</v>
      </c>
      <c r="E2293" s="21" t="s">
        <v>16</v>
      </c>
      <c r="F2293" s="21">
        <v>20201223</v>
      </c>
      <c r="G2293" s="21" t="s">
        <v>17</v>
      </c>
      <c r="H2293" s="21" t="s">
        <v>25</v>
      </c>
      <c r="I2293" s="21" t="s">
        <v>26</v>
      </c>
      <c r="J2293" s="21">
        <v>1.46</v>
      </c>
      <c r="K2293" s="21" t="s">
        <v>20</v>
      </c>
      <c r="L2293">
        <f t="shared" si="40"/>
        <v>2</v>
      </c>
      <c r="M2293">
        <f>MATCH(H:H,价格表!$B$4:$B$35,0)</f>
        <v>25</v>
      </c>
      <c r="N2293" s="27">
        <f>IF(J2293&lt;=0.3,INDEX(价格表!$B$4:$I$31,M2293,2),IF(AND(J2293&gt;0.3,J2293&lt;=1),INDEX(价格表!$B$4:$I$31,M2293,3),IF(AND(J2293&gt;1,J2293&lt;=2.2),INDEX(价格表!$B$4:$I$31,M2293,4),IF(AND(J2293&gt;2.2,J2293&lt;=3.3),INDEX(价格表!$B$4:$I$31,M2293,5),IF(AND(J2293&gt;3.3,J2293&lt;=4),INDEX(价格表!$B$4:$I$31,M2293,6),IF(AND(J2293&gt;4,J2293&lt;=5.5),INDEX(价格表!$B$4:$I$31,M2293,7),IF(J2293&gt;5.5,2.6+INDEX(价格表!$B$4:$I$31,M2293,8)*L2293)))))))</f>
        <v>2.15</v>
      </c>
    </row>
    <row r="2294" spans="1:14">
      <c r="A2294" s="20">
        <v>4310939966371</v>
      </c>
      <c r="B2294" s="18" t="s">
        <v>16</v>
      </c>
      <c r="C2294" s="21">
        <v>20201213</v>
      </c>
      <c r="D2294" s="21">
        <v>610538201209</v>
      </c>
      <c r="E2294" s="21" t="s">
        <v>16</v>
      </c>
      <c r="F2294" s="21">
        <v>20201223</v>
      </c>
      <c r="G2294" s="21" t="s">
        <v>17</v>
      </c>
      <c r="H2294" s="21" t="s">
        <v>18</v>
      </c>
      <c r="I2294" s="21" t="s">
        <v>29</v>
      </c>
      <c r="J2294" s="21">
        <v>1.44</v>
      </c>
      <c r="K2294" s="21" t="s">
        <v>20</v>
      </c>
      <c r="L2294">
        <f t="shared" si="40"/>
        <v>2</v>
      </c>
      <c r="M2294">
        <f>MATCH(H:H,价格表!$B$4:$B$35,0)</f>
        <v>1</v>
      </c>
      <c r="N2294" s="27">
        <f>IF(J2294&lt;=0.3,INDEX(价格表!$B$4:$I$31,M2294,2),IF(AND(J2294&gt;0.3,J2294&lt;=1),INDEX(价格表!$B$4:$I$31,M2294,3),IF(AND(J2294&gt;1,J2294&lt;=2.2),INDEX(价格表!$B$4:$I$31,M2294,4),IF(AND(J2294&gt;2.2,J2294&lt;=3.3),INDEX(价格表!$B$4:$I$31,M2294,5),IF(AND(J2294&gt;3.3,J2294&lt;=4),INDEX(价格表!$B$4:$I$31,M2294,6),IF(AND(J2294&gt;4,J2294&lt;=5.5),INDEX(价格表!$B$4:$I$31,M2294,7),IF(J2294&gt;5.5,2.6+INDEX(价格表!$B$4:$I$31,M2294,8)*L2294)))))))</f>
        <v>2.15</v>
      </c>
    </row>
    <row r="2295" spans="1:14">
      <c r="A2295" s="20">
        <v>4310939966372</v>
      </c>
      <c r="B2295" s="18" t="s">
        <v>16</v>
      </c>
      <c r="C2295" s="21">
        <v>20201213</v>
      </c>
      <c r="D2295" s="21">
        <v>610538201209</v>
      </c>
      <c r="E2295" s="21" t="s">
        <v>16</v>
      </c>
      <c r="F2295" s="21">
        <v>20201223</v>
      </c>
      <c r="G2295" s="21" t="s">
        <v>17</v>
      </c>
      <c r="H2295" s="21" t="s">
        <v>50</v>
      </c>
      <c r="I2295" s="21" t="s">
        <v>133</v>
      </c>
      <c r="J2295" s="21">
        <v>1.55</v>
      </c>
      <c r="K2295" s="21" t="s">
        <v>20</v>
      </c>
      <c r="L2295">
        <f t="shared" si="40"/>
        <v>2</v>
      </c>
      <c r="M2295">
        <f>MATCH(H:H,价格表!$B$4:$B$35,0)</f>
        <v>4</v>
      </c>
      <c r="N2295" s="27">
        <f>IF(J2295&lt;=0.3,INDEX(价格表!$B$4:$I$31,M2295,2),IF(AND(J2295&gt;0.3,J2295&lt;=1),INDEX(价格表!$B$4:$I$31,M2295,3),IF(AND(J2295&gt;1,J2295&lt;=2.2),INDEX(价格表!$B$4:$I$31,M2295,4),IF(AND(J2295&gt;2.2,J2295&lt;=3.3),INDEX(价格表!$B$4:$I$31,M2295,5),IF(AND(J2295&gt;3.3,J2295&lt;=4),INDEX(价格表!$B$4:$I$31,M2295,6),IF(AND(J2295&gt;4,J2295&lt;=5.5),INDEX(价格表!$B$4:$I$31,M2295,7),IF(J2295&gt;5.5,2.6+INDEX(价格表!$B$4:$I$31,M2295,8)*L2295)))))))</f>
        <v>2.15</v>
      </c>
    </row>
    <row r="2296" spans="1:14">
      <c r="A2296" s="20">
        <v>4310939966373</v>
      </c>
      <c r="B2296" s="18" t="s">
        <v>16</v>
      </c>
      <c r="C2296" s="21">
        <v>20201213</v>
      </c>
      <c r="D2296" s="21">
        <v>610538201209</v>
      </c>
      <c r="E2296" s="21" t="s">
        <v>16</v>
      </c>
      <c r="F2296" s="21">
        <v>20201223</v>
      </c>
      <c r="G2296" s="21" t="s">
        <v>17</v>
      </c>
      <c r="H2296" s="21" t="s">
        <v>23</v>
      </c>
      <c r="I2296" s="21" t="s">
        <v>189</v>
      </c>
      <c r="J2296" s="21">
        <v>1.44</v>
      </c>
      <c r="K2296" s="21" t="s">
        <v>20</v>
      </c>
      <c r="L2296">
        <f t="shared" si="40"/>
        <v>2</v>
      </c>
      <c r="M2296">
        <f>MATCH(H:H,价格表!$B$4:$B$35,0)</f>
        <v>15</v>
      </c>
      <c r="N2296" s="27">
        <f>IF(J2296&lt;=0.3,INDEX(价格表!$B$4:$I$31,M2296,2),IF(AND(J2296&gt;0.3,J2296&lt;=1),INDEX(价格表!$B$4:$I$31,M2296,3),IF(AND(J2296&gt;1,J2296&lt;=2.2),INDEX(价格表!$B$4:$I$31,M2296,4),IF(AND(J2296&gt;2.2,J2296&lt;=3.3),INDEX(价格表!$B$4:$I$31,M2296,5),IF(AND(J2296&gt;3.3,J2296&lt;=4),INDEX(价格表!$B$4:$I$31,M2296,6),IF(AND(J2296&gt;4,J2296&lt;=5.5),INDEX(价格表!$B$4:$I$31,M2296,7),IF(J2296&gt;5.5,2.6+INDEX(价格表!$B$4:$I$31,M2296,8)*L2296)))))))</f>
        <v>2.15</v>
      </c>
    </row>
    <row r="2297" spans="1:14">
      <c r="A2297" s="20">
        <v>4310939966374</v>
      </c>
      <c r="B2297" s="18" t="s">
        <v>16</v>
      </c>
      <c r="C2297" s="21">
        <v>20201213</v>
      </c>
      <c r="D2297" s="21">
        <v>610538201209</v>
      </c>
      <c r="E2297" s="21" t="s">
        <v>16</v>
      </c>
      <c r="F2297" s="21">
        <v>20201223</v>
      </c>
      <c r="G2297" s="21" t="s">
        <v>17</v>
      </c>
      <c r="H2297" s="21" t="s">
        <v>73</v>
      </c>
      <c r="I2297" s="21" t="s">
        <v>180</v>
      </c>
      <c r="J2297" s="21">
        <v>1.44</v>
      </c>
      <c r="K2297" s="21" t="s">
        <v>20</v>
      </c>
      <c r="L2297">
        <f t="shared" si="40"/>
        <v>2</v>
      </c>
      <c r="M2297">
        <f>MATCH(H:H,价格表!$B$4:$B$35,0)</f>
        <v>7</v>
      </c>
      <c r="N2297" s="27">
        <f>IF(J2297&lt;=0.3,INDEX(价格表!$B$4:$I$31,M2297,2),IF(AND(J2297&gt;0.3,J2297&lt;=1),INDEX(价格表!$B$4:$I$31,M2297,3),IF(AND(J2297&gt;1,J2297&lt;=2.2),INDEX(价格表!$B$4:$I$31,M2297,4),IF(AND(J2297&gt;2.2,J2297&lt;=3.3),INDEX(价格表!$B$4:$I$31,M2297,5),IF(AND(J2297&gt;3.3,J2297&lt;=4),INDEX(价格表!$B$4:$I$31,M2297,6),IF(AND(J2297&gt;4,J2297&lt;=5.5),INDEX(价格表!$B$4:$I$31,M2297,7),IF(J2297&gt;5.5,2.6+INDEX(价格表!$B$4:$I$31,M2297,8)*L2297)))))))</f>
        <v>2.15</v>
      </c>
    </row>
    <row r="2298" spans="1:14">
      <c r="A2298" s="20">
        <v>4310939966375</v>
      </c>
      <c r="B2298" s="18" t="s">
        <v>16</v>
      </c>
      <c r="C2298" s="21">
        <v>20201213</v>
      </c>
      <c r="D2298" s="21">
        <v>610538201209</v>
      </c>
      <c r="E2298" s="21" t="s">
        <v>16</v>
      </c>
      <c r="F2298" s="21">
        <v>20201223</v>
      </c>
      <c r="G2298" s="21" t="s">
        <v>17</v>
      </c>
      <c r="H2298" s="21" t="s">
        <v>56</v>
      </c>
      <c r="I2298" s="21" t="s">
        <v>106</v>
      </c>
      <c r="J2298" s="21">
        <v>1.44</v>
      </c>
      <c r="K2298" s="21" t="s">
        <v>20</v>
      </c>
      <c r="L2298">
        <f t="shared" si="40"/>
        <v>2</v>
      </c>
      <c r="M2298">
        <f>MATCH(H:H,价格表!$B$4:$B$35,0)</f>
        <v>11</v>
      </c>
      <c r="N2298" s="27">
        <f>IF(J2298&lt;=0.3,INDEX(价格表!$B$4:$I$31,M2298,2),IF(AND(J2298&gt;0.3,J2298&lt;=1),INDEX(价格表!$B$4:$I$31,M2298,3),IF(AND(J2298&gt;1,J2298&lt;=2.2),INDEX(价格表!$B$4:$I$31,M2298,4),IF(AND(J2298&gt;2.2,J2298&lt;=3.3),INDEX(价格表!$B$4:$I$31,M2298,5),IF(AND(J2298&gt;3.3,J2298&lt;=4),INDEX(价格表!$B$4:$I$31,M2298,6),IF(AND(J2298&gt;4,J2298&lt;=5.5),INDEX(价格表!$B$4:$I$31,M2298,7),IF(J2298&gt;5.5,2.6+INDEX(价格表!$B$4:$I$31,M2298,8)*L2298)))))))</f>
        <v>2.15</v>
      </c>
    </row>
    <row r="2299" spans="1:14">
      <c r="A2299" s="20">
        <v>4310939966376</v>
      </c>
      <c r="B2299" s="18" t="s">
        <v>16</v>
      </c>
      <c r="C2299" s="21">
        <v>20201213</v>
      </c>
      <c r="D2299" s="21">
        <v>610538201209</v>
      </c>
      <c r="E2299" s="21" t="s">
        <v>16</v>
      </c>
      <c r="F2299" s="21">
        <v>20201223</v>
      </c>
      <c r="G2299" s="21" t="s">
        <v>17</v>
      </c>
      <c r="H2299" s="21" t="s">
        <v>68</v>
      </c>
      <c r="I2299" s="21" t="s">
        <v>152</v>
      </c>
      <c r="J2299" s="21">
        <v>1.45</v>
      </c>
      <c r="K2299" s="21" t="s">
        <v>20</v>
      </c>
      <c r="L2299">
        <f t="shared" si="40"/>
        <v>2</v>
      </c>
      <c r="M2299">
        <f>MATCH(H:H,价格表!$B$4:$B$35,0)</f>
        <v>5</v>
      </c>
      <c r="N2299" s="27">
        <f>IF(J2299&lt;=0.3,INDEX(价格表!$B$4:$I$31,M2299,2),IF(AND(J2299&gt;0.3,J2299&lt;=1),INDEX(价格表!$B$4:$I$31,M2299,3),IF(AND(J2299&gt;1,J2299&lt;=2.2),INDEX(价格表!$B$4:$I$31,M2299,4),IF(AND(J2299&gt;2.2,J2299&lt;=3.3),INDEX(价格表!$B$4:$I$31,M2299,5),IF(AND(J2299&gt;3.3,J2299&lt;=4),INDEX(价格表!$B$4:$I$31,M2299,6),IF(AND(J2299&gt;4,J2299&lt;=5.5),INDEX(价格表!$B$4:$I$31,M2299,7),IF(J2299&gt;5.5,2.6+INDEX(价格表!$B$4:$I$31,M2299,8)*L2299)))))))</f>
        <v>2.15</v>
      </c>
    </row>
    <row r="2300" spans="1:14">
      <c r="A2300" s="20">
        <v>4310939966420</v>
      </c>
      <c r="B2300" s="18" t="s">
        <v>16</v>
      </c>
      <c r="C2300" s="21">
        <v>20201213</v>
      </c>
      <c r="D2300" s="21">
        <v>610538201209</v>
      </c>
      <c r="E2300" s="21" t="s">
        <v>16</v>
      </c>
      <c r="F2300" s="21">
        <v>20201223</v>
      </c>
      <c r="G2300" s="21" t="s">
        <v>17</v>
      </c>
      <c r="H2300" s="21" t="s">
        <v>39</v>
      </c>
      <c r="I2300" s="21" t="s">
        <v>86</v>
      </c>
      <c r="J2300" s="21">
        <v>1.44</v>
      </c>
      <c r="K2300" s="21" t="s">
        <v>20</v>
      </c>
      <c r="L2300">
        <f t="shared" si="40"/>
        <v>2</v>
      </c>
      <c r="M2300">
        <f>MATCH(H:H,价格表!$B$4:$B$35,0)</f>
        <v>23</v>
      </c>
      <c r="N2300" s="27">
        <f>IF(J2300&lt;=0.3,INDEX(价格表!$B$4:$I$31,M2300,2),IF(AND(J2300&gt;0.3,J2300&lt;=1),INDEX(价格表!$B$4:$I$31,M2300,3),IF(AND(J2300&gt;1,J2300&lt;=2.2),INDEX(价格表!$B$4:$I$31,M2300,4),IF(AND(J2300&gt;2.2,J2300&lt;=3.3),INDEX(价格表!$B$4:$I$31,M2300,5),IF(AND(J2300&gt;3.3,J2300&lt;=4),INDEX(价格表!$B$4:$I$31,M2300,6),IF(AND(J2300&gt;4,J2300&lt;=5.5),INDEX(价格表!$B$4:$I$31,M2300,7),IF(J2300&gt;5.5,2.6+INDEX(价格表!$B$4:$I$31,M2300,8)*L2300)))))))</f>
        <v>2.15</v>
      </c>
    </row>
    <row r="2301" spans="1:14">
      <c r="A2301" s="20">
        <v>4310939966421</v>
      </c>
      <c r="B2301" s="18" t="s">
        <v>16</v>
      </c>
      <c r="C2301" s="21">
        <v>20201213</v>
      </c>
      <c r="D2301" s="21">
        <v>610538201209</v>
      </c>
      <c r="E2301" s="21" t="s">
        <v>16</v>
      </c>
      <c r="F2301" s="21">
        <v>20201223</v>
      </c>
      <c r="G2301" s="21" t="s">
        <v>17</v>
      </c>
      <c r="H2301" s="21" t="s">
        <v>27</v>
      </c>
      <c r="I2301" s="21" t="s">
        <v>49</v>
      </c>
      <c r="J2301" s="21">
        <v>1.44</v>
      </c>
      <c r="K2301" s="21" t="s">
        <v>20</v>
      </c>
      <c r="L2301">
        <f t="shared" si="40"/>
        <v>2</v>
      </c>
      <c r="M2301">
        <f>MATCH(H:H,价格表!$B$4:$B$35,0)</f>
        <v>3</v>
      </c>
      <c r="N2301" s="27">
        <f>IF(J2301&lt;=0.3,INDEX(价格表!$B$4:$I$31,M2301,2),IF(AND(J2301&gt;0.3,J2301&lt;=1),INDEX(价格表!$B$4:$I$31,M2301,3),IF(AND(J2301&gt;1,J2301&lt;=2.2),INDEX(价格表!$B$4:$I$31,M2301,4),IF(AND(J2301&gt;2.2,J2301&lt;=3.3),INDEX(价格表!$B$4:$I$31,M2301,5),IF(AND(J2301&gt;3.3,J2301&lt;=4),INDEX(价格表!$B$4:$I$31,M2301,6),IF(AND(J2301&gt;4,J2301&lt;=5.5),INDEX(价格表!$B$4:$I$31,M2301,7),IF(J2301&gt;5.5,2.6+INDEX(价格表!$B$4:$I$31,M2301,8)*L2301)))))))</f>
        <v>2.15</v>
      </c>
    </row>
    <row r="2302" spans="1:14">
      <c r="A2302" s="20">
        <v>4310939966422</v>
      </c>
      <c r="B2302" s="18" t="s">
        <v>16</v>
      </c>
      <c r="C2302" s="21">
        <v>20201213</v>
      </c>
      <c r="D2302" s="21">
        <v>610538201209</v>
      </c>
      <c r="E2302" s="21" t="s">
        <v>16</v>
      </c>
      <c r="F2302" s="21">
        <v>20201223</v>
      </c>
      <c r="G2302" s="21" t="s">
        <v>17</v>
      </c>
      <c r="H2302" s="21" t="s">
        <v>39</v>
      </c>
      <c r="I2302" s="21" t="s">
        <v>81</v>
      </c>
      <c r="J2302" s="21">
        <v>1.44</v>
      </c>
      <c r="K2302" s="21" t="s">
        <v>20</v>
      </c>
      <c r="L2302">
        <f t="shared" si="40"/>
        <v>2</v>
      </c>
      <c r="M2302">
        <f>MATCH(H:H,价格表!$B$4:$B$35,0)</f>
        <v>23</v>
      </c>
      <c r="N2302" s="27">
        <f>IF(J2302&lt;=0.3,INDEX(价格表!$B$4:$I$31,M2302,2),IF(AND(J2302&gt;0.3,J2302&lt;=1),INDEX(价格表!$B$4:$I$31,M2302,3),IF(AND(J2302&gt;1,J2302&lt;=2.2),INDEX(价格表!$B$4:$I$31,M2302,4),IF(AND(J2302&gt;2.2,J2302&lt;=3.3),INDEX(价格表!$B$4:$I$31,M2302,5),IF(AND(J2302&gt;3.3,J2302&lt;=4),INDEX(价格表!$B$4:$I$31,M2302,6),IF(AND(J2302&gt;4,J2302&lt;=5.5),INDEX(价格表!$B$4:$I$31,M2302,7),IF(J2302&gt;5.5,2.6+INDEX(价格表!$B$4:$I$31,M2302,8)*L2302)))))))</f>
        <v>2.15</v>
      </c>
    </row>
    <row r="2303" spans="1:14">
      <c r="A2303" s="20">
        <v>4310939966423</v>
      </c>
      <c r="B2303" s="18" t="s">
        <v>16</v>
      </c>
      <c r="C2303" s="21">
        <v>20201213</v>
      </c>
      <c r="D2303" s="21">
        <v>610538201209</v>
      </c>
      <c r="E2303" s="21" t="s">
        <v>16</v>
      </c>
      <c r="F2303" s="21">
        <v>20201223</v>
      </c>
      <c r="G2303" s="21" t="s">
        <v>17</v>
      </c>
      <c r="H2303" s="21" t="s">
        <v>21</v>
      </c>
      <c r="I2303" s="21" t="s">
        <v>179</v>
      </c>
      <c r="J2303" s="21">
        <v>1.45</v>
      </c>
      <c r="K2303" s="21" t="s">
        <v>20</v>
      </c>
      <c r="L2303">
        <f t="shared" si="40"/>
        <v>2</v>
      </c>
      <c r="M2303">
        <f>MATCH(H:H,价格表!$B$4:$B$35,0)</f>
        <v>20</v>
      </c>
      <c r="N2303" s="27">
        <f>IF(J2303&lt;=0.3,INDEX(价格表!$B$4:$I$31,M2303,2),IF(AND(J2303&gt;0.3,J2303&lt;=1),INDEX(价格表!$B$4:$I$31,M2303,3),IF(AND(J2303&gt;1,J2303&lt;=2.2),INDEX(价格表!$B$4:$I$31,M2303,4),IF(AND(J2303&gt;2.2,J2303&lt;=3.3),INDEX(价格表!$B$4:$I$31,M2303,5),IF(AND(J2303&gt;3.3,J2303&lt;=4),INDEX(价格表!$B$4:$I$31,M2303,6),IF(AND(J2303&gt;4,J2303&lt;=5.5),INDEX(价格表!$B$4:$I$31,M2303,7),IF(J2303&gt;5.5,2.6+INDEX(价格表!$B$4:$I$31,M2303,8)*L2303)))))))</f>
        <v>2.15</v>
      </c>
    </row>
    <row r="2304" spans="1:14">
      <c r="A2304" s="20">
        <v>4310939966424</v>
      </c>
      <c r="B2304" s="18" t="s">
        <v>16</v>
      </c>
      <c r="C2304" s="21">
        <v>20201213</v>
      </c>
      <c r="D2304" s="21">
        <v>610538201209</v>
      </c>
      <c r="E2304" s="21" t="s">
        <v>16</v>
      </c>
      <c r="F2304" s="21">
        <v>20201223</v>
      </c>
      <c r="G2304" s="21" t="s">
        <v>17</v>
      </c>
      <c r="H2304" s="21" t="s">
        <v>73</v>
      </c>
      <c r="I2304" s="21" t="s">
        <v>74</v>
      </c>
      <c r="J2304" s="21">
        <v>1.42</v>
      </c>
      <c r="K2304" s="21" t="s">
        <v>20</v>
      </c>
      <c r="L2304">
        <f t="shared" si="40"/>
        <v>2</v>
      </c>
      <c r="M2304">
        <f>MATCH(H:H,价格表!$B$4:$B$35,0)</f>
        <v>7</v>
      </c>
      <c r="N2304" s="27">
        <f>IF(J2304&lt;=0.3,INDEX(价格表!$B$4:$I$31,M2304,2),IF(AND(J2304&gt;0.3,J2304&lt;=1),INDEX(价格表!$B$4:$I$31,M2304,3),IF(AND(J2304&gt;1,J2304&lt;=2.2),INDEX(价格表!$B$4:$I$31,M2304,4),IF(AND(J2304&gt;2.2,J2304&lt;=3.3),INDEX(价格表!$B$4:$I$31,M2304,5),IF(AND(J2304&gt;3.3,J2304&lt;=4),INDEX(价格表!$B$4:$I$31,M2304,6),IF(AND(J2304&gt;4,J2304&lt;=5.5),INDEX(价格表!$B$4:$I$31,M2304,7),IF(J2304&gt;5.5,2.6+INDEX(价格表!$B$4:$I$31,M2304,8)*L2304)))))))</f>
        <v>2.15</v>
      </c>
    </row>
    <row r="2305" spans="1:14">
      <c r="A2305" s="20">
        <v>4310939966425</v>
      </c>
      <c r="B2305" s="18" t="s">
        <v>16</v>
      </c>
      <c r="C2305" s="21">
        <v>20201213</v>
      </c>
      <c r="D2305" s="21">
        <v>610538201209</v>
      </c>
      <c r="E2305" s="21" t="s">
        <v>16</v>
      </c>
      <c r="F2305" s="21">
        <v>20201223</v>
      </c>
      <c r="G2305" s="21" t="s">
        <v>17</v>
      </c>
      <c r="H2305" s="21" t="s">
        <v>88</v>
      </c>
      <c r="I2305" s="21" t="s">
        <v>216</v>
      </c>
      <c r="J2305" s="21">
        <v>1.45</v>
      </c>
      <c r="K2305" s="21" t="s">
        <v>20</v>
      </c>
      <c r="L2305">
        <f t="shared" si="40"/>
        <v>2</v>
      </c>
      <c r="M2305">
        <f>MATCH(H:H,价格表!$B$4:$B$35,0)</f>
        <v>19</v>
      </c>
      <c r="N2305" s="27">
        <f>IF(J2305&lt;=0.3,INDEX(价格表!$B$4:$I$31,M2305,2),IF(AND(J2305&gt;0.3,J2305&lt;=1),INDEX(价格表!$B$4:$I$31,M2305,3),IF(AND(J2305&gt;1,J2305&lt;=2.2),INDEX(价格表!$B$4:$I$31,M2305,4),IF(AND(J2305&gt;2.2,J2305&lt;=3.3),INDEX(价格表!$B$4:$I$31,M2305,5),IF(AND(J2305&gt;3.3,J2305&lt;=4),INDEX(价格表!$B$4:$I$31,M2305,6),IF(AND(J2305&gt;4,J2305&lt;=5.5),INDEX(价格表!$B$4:$I$31,M2305,7),IF(J2305&gt;5.5,2.6+INDEX(价格表!$B$4:$I$31,M2305,8)*L2305)))))))</f>
        <v>2.15</v>
      </c>
    </row>
    <row r="2306" spans="1:14">
      <c r="A2306" s="20">
        <v>4310939966426</v>
      </c>
      <c r="B2306" s="18" t="s">
        <v>16</v>
      </c>
      <c r="C2306" s="21">
        <v>20201213</v>
      </c>
      <c r="D2306" s="21">
        <v>610538201209</v>
      </c>
      <c r="E2306" s="21" t="s">
        <v>16</v>
      </c>
      <c r="F2306" s="21">
        <v>20201223</v>
      </c>
      <c r="G2306" s="21" t="s">
        <v>17</v>
      </c>
      <c r="H2306" s="21" t="s">
        <v>43</v>
      </c>
      <c r="I2306" s="21" t="s">
        <v>44</v>
      </c>
      <c r="J2306" s="21">
        <v>1.68</v>
      </c>
      <c r="K2306" s="21" t="s">
        <v>20</v>
      </c>
      <c r="L2306">
        <f t="shared" si="40"/>
        <v>2</v>
      </c>
      <c r="M2306">
        <f>MATCH(H:H,价格表!$B$4:$B$35,0)</f>
        <v>10</v>
      </c>
      <c r="N2306" s="27">
        <f>IF(J2306&lt;=0.3,INDEX(价格表!$B$4:$I$31,M2306,2),IF(AND(J2306&gt;0.3,J2306&lt;=1),INDEX(价格表!$B$4:$I$31,M2306,3),IF(AND(J2306&gt;1,J2306&lt;=2.2),INDEX(价格表!$B$4:$I$31,M2306,4),IF(AND(J2306&gt;2.2,J2306&lt;=3.3),INDEX(价格表!$B$4:$I$31,M2306,5),IF(AND(J2306&gt;3.3,J2306&lt;=4),INDEX(价格表!$B$4:$I$31,M2306,6),IF(AND(J2306&gt;4,J2306&lt;=5.5),INDEX(价格表!$B$4:$I$31,M2306,7),IF(J2306&gt;5.5,2.6+INDEX(价格表!$B$4:$I$31,M2306,8)*L2306)))))))</f>
        <v>2.15</v>
      </c>
    </row>
    <row r="2307" spans="1:14">
      <c r="A2307" s="20">
        <v>4310939966427</v>
      </c>
      <c r="B2307" s="18" t="s">
        <v>16</v>
      </c>
      <c r="C2307" s="21">
        <v>20201213</v>
      </c>
      <c r="D2307" s="21">
        <v>610538201209</v>
      </c>
      <c r="E2307" s="21" t="s">
        <v>16</v>
      </c>
      <c r="F2307" s="21">
        <v>20201223</v>
      </c>
      <c r="G2307" s="21" t="s">
        <v>17</v>
      </c>
      <c r="H2307" s="21" t="s">
        <v>50</v>
      </c>
      <c r="I2307" s="21" t="s">
        <v>51</v>
      </c>
      <c r="J2307" s="21">
        <v>1.42</v>
      </c>
      <c r="K2307" s="21" t="s">
        <v>20</v>
      </c>
      <c r="L2307">
        <f t="shared" si="40"/>
        <v>2</v>
      </c>
      <c r="M2307">
        <f>MATCH(H:H,价格表!$B$4:$B$35,0)</f>
        <v>4</v>
      </c>
      <c r="N2307" s="27">
        <f>IF(J2307&lt;=0.3,INDEX(价格表!$B$4:$I$31,M2307,2),IF(AND(J2307&gt;0.3,J2307&lt;=1),INDEX(价格表!$B$4:$I$31,M2307,3),IF(AND(J2307&gt;1,J2307&lt;=2.2),INDEX(价格表!$B$4:$I$31,M2307,4),IF(AND(J2307&gt;2.2,J2307&lt;=3.3),INDEX(价格表!$B$4:$I$31,M2307,5),IF(AND(J2307&gt;3.3,J2307&lt;=4),INDEX(价格表!$B$4:$I$31,M2307,6),IF(AND(J2307&gt;4,J2307&lt;=5.5),INDEX(价格表!$B$4:$I$31,M2307,7),IF(J2307&gt;5.5,2.6+INDEX(价格表!$B$4:$I$31,M2307,8)*L2307)))))))</f>
        <v>2.15</v>
      </c>
    </row>
    <row r="2308" spans="1:14">
      <c r="A2308" s="20">
        <v>4310939966429</v>
      </c>
      <c r="B2308" s="18" t="s">
        <v>16</v>
      </c>
      <c r="C2308" s="21">
        <v>20201213</v>
      </c>
      <c r="D2308" s="21">
        <v>610538201209</v>
      </c>
      <c r="E2308" s="21" t="s">
        <v>16</v>
      </c>
      <c r="F2308" s="21">
        <v>20201223</v>
      </c>
      <c r="G2308" s="21" t="s">
        <v>17</v>
      </c>
      <c r="H2308" s="21" t="s">
        <v>56</v>
      </c>
      <c r="I2308" s="21" t="s">
        <v>100</v>
      </c>
      <c r="J2308" s="21">
        <v>1.44</v>
      </c>
      <c r="K2308" s="21" t="s">
        <v>20</v>
      </c>
      <c r="L2308">
        <f t="shared" ref="L2308:L2371" si="41">ROUNDUP(J2308,0)</f>
        <v>2</v>
      </c>
      <c r="M2308">
        <f>MATCH(H:H,价格表!$B$4:$B$35,0)</f>
        <v>11</v>
      </c>
      <c r="N2308" s="27">
        <f>IF(J2308&lt;=0.3,INDEX(价格表!$B$4:$I$31,M2308,2),IF(AND(J2308&gt;0.3,J2308&lt;=1),INDEX(价格表!$B$4:$I$31,M2308,3),IF(AND(J2308&gt;1,J2308&lt;=2.2),INDEX(价格表!$B$4:$I$31,M2308,4),IF(AND(J2308&gt;2.2,J2308&lt;=3.3),INDEX(价格表!$B$4:$I$31,M2308,5),IF(AND(J2308&gt;3.3,J2308&lt;=4),INDEX(价格表!$B$4:$I$31,M2308,6),IF(AND(J2308&gt;4,J2308&lt;=5.5),INDEX(价格表!$B$4:$I$31,M2308,7),IF(J2308&gt;5.5,2.6+INDEX(价格表!$B$4:$I$31,M2308,8)*L2308)))))))</f>
        <v>2.15</v>
      </c>
    </row>
    <row r="2309" spans="1:14">
      <c r="A2309" s="20">
        <v>4310939967137</v>
      </c>
      <c r="B2309" s="18" t="s">
        <v>16</v>
      </c>
      <c r="C2309" s="21">
        <v>20201213</v>
      </c>
      <c r="D2309" s="21">
        <v>610538201209</v>
      </c>
      <c r="E2309" s="21" t="s">
        <v>16</v>
      </c>
      <c r="F2309" s="21">
        <v>20201223</v>
      </c>
      <c r="G2309" s="21" t="s">
        <v>17</v>
      </c>
      <c r="H2309" s="21" t="s">
        <v>50</v>
      </c>
      <c r="I2309" s="21" t="s">
        <v>166</v>
      </c>
      <c r="J2309" s="21">
        <v>1.43</v>
      </c>
      <c r="K2309" s="21" t="s">
        <v>20</v>
      </c>
      <c r="L2309">
        <f t="shared" si="41"/>
        <v>2</v>
      </c>
      <c r="M2309">
        <f>MATCH(H:H,价格表!$B$4:$B$35,0)</f>
        <v>4</v>
      </c>
      <c r="N2309" s="27">
        <f>IF(J2309&lt;=0.3,INDEX(价格表!$B$4:$I$31,M2309,2),IF(AND(J2309&gt;0.3,J2309&lt;=1),INDEX(价格表!$B$4:$I$31,M2309,3),IF(AND(J2309&gt;1,J2309&lt;=2.2),INDEX(价格表!$B$4:$I$31,M2309,4),IF(AND(J2309&gt;2.2,J2309&lt;=3.3),INDEX(价格表!$B$4:$I$31,M2309,5),IF(AND(J2309&gt;3.3,J2309&lt;=4),INDEX(价格表!$B$4:$I$31,M2309,6),IF(AND(J2309&gt;4,J2309&lt;=5.5),INDEX(价格表!$B$4:$I$31,M2309,7),IF(J2309&gt;5.5,2.6+INDEX(价格表!$B$4:$I$31,M2309,8)*L2309)))))))</f>
        <v>2.15</v>
      </c>
    </row>
    <row r="2310" spans="1:14">
      <c r="A2310" s="20">
        <v>4310939967138</v>
      </c>
      <c r="B2310" s="18" t="s">
        <v>16</v>
      </c>
      <c r="C2310" s="21">
        <v>20201213</v>
      </c>
      <c r="D2310" s="21">
        <v>610538201209</v>
      </c>
      <c r="E2310" s="21" t="s">
        <v>16</v>
      </c>
      <c r="F2310" s="21">
        <v>20201223</v>
      </c>
      <c r="G2310" s="21" t="s">
        <v>17</v>
      </c>
      <c r="H2310" s="21" t="s">
        <v>50</v>
      </c>
      <c r="I2310" s="21" t="s">
        <v>51</v>
      </c>
      <c r="J2310" s="21">
        <v>1.44</v>
      </c>
      <c r="K2310" s="21" t="s">
        <v>20</v>
      </c>
      <c r="L2310">
        <f t="shared" si="41"/>
        <v>2</v>
      </c>
      <c r="M2310">
        <f>MATCH(H:H,价格表!$B$4:$B$35,0)</f>
        <v>4</v>
      </c>
      <c r="N2310" s="27">
        <f>IF(J2310&lt;=0.3,INDEX(价格表!$B$4:$I$31,M2310,2),IF(AND(J2310&gt;0.3,J2310&lt;=1),INDEX(价格表!$B$4:$I$31,M2310,3),IF(AND(J2310&gt;1,J2310&lt;=2.2),INDEX(价格表!$B$4:$I$31,M2310,4),IF(AND(J2310&gt;2.2,J2310&lt;=3.3),INDEX(价格表!$B$4:$I$31,M2310,5),IF(AND(J2310&gt;3.3,J2310&lt;=4),INDEX(价格表!$B$4:$I$31,M2310,6),IF(AND(J2310&gt;4,J2310&lt;=5.5),INDEX(价格表!$B$4:$I$31,M2310,7),IF(J2310&gt;5.5,2.6+INDEX(价格表!$B$4:$I$31,M2310,8)*L2310)))))))</f>
        <v>2.15</v>
      </c>
    </row>
    <row r="2311" spans="1:14">
      <c r="A2311" s="20">
        <v>4310939967139</v>
      </c>
      <c r="B2311" s="18" t="s">
        <v>16</v>
      </c>
      <c r="C2311" s="21">
        <v>20201213</v>
      </c>
      <c r="D2311" s="21">
        <v>610538201209</v>
      </c>
      <c r="E2311" s="21" t="s">
        <v>16</v>
      </c>
      <c r="F2311" s="21">
        <v>20201223</v>
      </c>
      <c r="G2311" s="21" t="s">
        <v>17</v>
      </c>
      <c r="H2311" s="21" t="s">
        <v>39</v>
      </c>
      <c r="I2311" s="21" t="s">
        <v>40</v>
      </c>
      <c r="J2311" s="21">
        <v>1.44</v>
      </c>
      <c r="K2311" s="21" t="s">
        <v>20</v>
      </c>
      <c r="L2311">
        <f t="shared" si="41"/>
        <v>2</v>
      </c>
      <c r="M2311">
        <f>MATCH(H:H,价格表!$B$4:$B$35,0)</f>
        <v>23</v>
      </c>
      <c r="N2311" s="27">
        <f>IF(J2311&lt;=0.3,INDEX(价格表!$B$4:$I$31,M2311,2),IF(AND(J2311&gt;0.3,J2311&lt;=1),INDEX(价格表!$B$4:$I$31,M2311,3),IF(AND(J2311&gt;1,J2311&lt;=2.2),INDEX(价格表!$B$4:$I$31,M2311,4),IF(AND(J2311&gt;2.2,J2311&lt;=3.3),INDEX(价格表!$B$4:$I$31,M2311,5),IF(AND(J2311&gt;3.3,J2311&lt;=4),INDEX(价格表!$B$4:$I$31,M2311,6),IF(AND(J2311&gt;4,J2311&lt;=5.5),INDEX(价格表!$B$4:$I$31,M2311,7),IF(J2311&gt;5.5,2.6+INDEX(价格表!$B$4:$I$31,M2311,8)*L2311)))))))</f>
        <v>2.15</v>
      </c>
    </row>
    <row r="2312" spans="1:14">
      <c r="A2312" s="20">
        <v>4310939967141</v>
      </c>
      <c r="B2312" s="18" t="s">
        <v>16</v>
      </c>
      <c r="C2312" s="21">
        <v>20201213</v>
      </c>
      <c r="D2312" s="21">
        <v>610538201209</v>
      </c>
      <c r="E2312" s="21" t="s">
        <v>16</v>
      </c>
      <c r="F2312" s="21">
        <v>20201223</v>
      </c>
      <c r="G2312" s="21" t="s">
        <v>17</v>
      </c>
      <c r="H2312" s="21" t="s">
        <v>23</v>
      </c>
      <c r="I2312" s="21" t="s">
        <v>202</v>
      </c>
      <c r="J2312" s="21">
        <v>1.44</v>
      </c>
      <c r="K2312" s="21" t="s">
        <v>20</v>
      </c>
      <c r="L2312">
        <f t="shared" si="41"/>
        <v>2</v>
      </c>
      <c r="M2312">
        <f>MATCH(H:H,价格表!$B$4:$B$35,0)</f>
        <v>15</v>
      </c>
      <c r="N2312" s="27">
        <f>IF(J2312&lt;=0.3,INDEX(价格表!$B$4:$I$31,M2312,2),IF(AND(J2312&gt;0.3,J2312&lt;=1),INDEX(价格表!$B$4:$I$31,M2312,3),IF(AND(J2312&gt;1,J2312&lt;=2.2),INDEX(价格表!$B$4:$I$31,M2312,4),IF(AND(J2312&gt;2.2,J2312&lt;=3.3),INDEX(价格表!$B$4:$I$31,M2312,5),IF(AND(J2312&gt;3.3,J2312&lt;=4),INDEX(价格表!$B$4:$I$31,M2312,6),IF(AND(J2312&gt;4,J2312&lt;=5.5),INDEX(价格表!$B$4:$I$31,M2312,7),IF(J2312&gt;5.5,2.6+INDEX(价格表!$B$4:$I$31,M2312,8)*L2312)))))))</f>
        <v>2.15</v>
      </c>
    </row>
    <row r="2313" spans="1:14">
      <c r="A2313" s="20">
        <v>4310939967142</v>
      </c>
      <c r="B2313" s="18" t="s">
        <v>16</v>
      </c>
      <c r="C2313" s="21">
        <v>20201213</v>
      </c>
      <c r="D2313" s="21">
        <v>610538201209</v>
      </c>
      <c r="E2313" s="21" t="s">
        <v>16</v>
      </c>
      <c r="F2313" s="21">
        <v>20201223</v>
      </c>
      <c r="G2313" s="21" t="s">
        <v>17</v>
      </c>
      <c r="H2313" s="21" t="s">
        <v>30</v>
      </c>
      <c r="I2313" s="21" t="s">
        <v>336</v>
      </c>
      <c r="J2313" s="21">
        <v>1.45</v>
      </c>
      <c r="K2313" s="21" t="s">
        <v>20</v>
      </c>
      <c r="L2313">
        <f t="shared" si="41"/>
        <v>2</v>
      </c>
      <c r="M2313">
        <f>MATCH(H:H,价格表!$B$4:$B$35,0)</f>
        <v>16</v>
      </c>
      <c r="N2313" s="27">
        <f>IF(J2313&lt;=0.3,INDEX(价格表!$B$4:$I$31,M2313,2),IF(AND(J2313&gt;0.3,J2313&lt;=1),INDEX(价格表!$B$4:$I$31,M2313,3),IF(AND(J2313&gt;1,J2313&lt;=2.2),INDEX(价格表!$B$4:$I$31,M2313,4),IF(AND(J2313&gt;2.2,J2313&lt;=3.3),INDEX(价格表!$B$4:$I$31,M2313,5),IF(AND(J2313&gt;3.3,J2313&lt;=4),INDEX(价格表!$B$4:$I$31,M2313,6),IF(AND(J2313&gt;4,J2313&lt;=5.5),INDEX(价格表!$B$4:$I$31,M2313,7),IF(J2313&gt;5.5,2.6+INDEX(价格表!$B$4:$I$31,M2313,8)*L2313)))))))</f>
        <v>2.15</v>
      </c>
    </row>
    <row r="2314" spans="1:14">
      <c r="A2314" s="20">
        <v>4310939967143</v>
      </c>
      <c r="B2314" s="18" t="s">
        <v>16</v>
      </c>
      <c r="C2314" s="21">
        <v>20201213</v>
      </c>
      <c r="D2314" s="21">
        <v>610538201209</v>
      </c>
      <c r="E2314" s="21" t="s">
        <v>16</v>
      </c>
      <c r="F2314" s="21">
        <v>20201223</v>
      </c>
      <c r="G2314" s="21" t="s">
        <v>17</v>
      </c>
      <c r="H2314" s="21" t="s">
        <v>25</v>
      </c>
      <c r="I2314" s="21" t="s">
        <v>26</v>
      </c>
      <c r="J2314" s="21">
        <v>1.44</v>
      </c>
      <c r="K2314" s="21" t="s">
        <v>20</v>
      </c>
      <c r="L2314">
        <f t="shared" si="41"/>
        <v>2</v>
      </c>
      <c r="M2314">
        <f>MATCH(H:H,价格表!$B$4:$B$35,0)</f>
        <v>25</v>
      </c>
      <c r="N2314" s="27">
        <f>IF(J2314&lt;=0.3,INDEX(价格表!$B$4:$I$31,M2314,2),IF(AND(J2314&gt;0.3,J2314&lt;=1),INDEX(价格表!$B$4:$I$31,M2314,3),IF(AND(J2314&gt;1,J2314&lt;=2.2),INDEX(价格表!$B$4:$I$31,M2314,4),IF(AND(J2314&gt;2.2,J2314&lt;=3.3),INDEX(价格表!$B$4:$I$31,M2314,5),IF(AND(J2314&gt;3.3,J2314&lt;=4),INDEX(价格表!$B$4:$I$31,M2314,6),IF(AND(J2314&gt;4,J2314&lt;=5.5),INDEX(价格表!$B$4:$I$31,M2314,7),IF(J2314&gt;5.5,2.6+INDEX(价格表!$B$4:$I$31,M2314,8)*L2314)))))))</f>
        <v>2.15</v>
      </c>
    </row>
    <row r="2315" spans="1:14">
      <c r="A2315" s="20">
        <v>4310939967144</v>
      </c>
      <c r="B2315" s="18" t="s">
        <v>16</v>
      </c>
      <c r="C2315" s="21">
        <v>20201213</v>
      </c>
      <c r="D2315" s="21">
        <v>610538201209</v>
      </c>
      <c r="E2315" s="21" t="s">
        <v>16</v>
      </c>
      <c r="F2315" s="21">
        <v>20201223</v>
      </c>
      <c r="G2315" s="21" t="s">
        <v>17</v>
      </c>
      <c r="H2315" s="21" t="s">
        <v>23</v>
      </c>
      <c r="I2315" s="21" t="s">
        <v>99</v>
      </c>
      <c r="J2315" s="21">
        <v>1.43</v>
      </c>
      <c r="K2315" s="21" t="s">
        <v>20</v>
      </c>
      <c r="L2315">
        <f t="shared" si="41"/>
        <v>2</v>
      </c>
      <c r="M2315">
        <f>MATCH(H:H,价格表!$B$4:$B$35,0)</f>
        <v>15</v>
      </c>
      <c r="N2315" s="27">
        <f>IF(J2315&lt;=0.3,INDEX(价格表!$B$4:$I$31,M2315,2),IF(AND(J2315&gt;0.3,J2315&lt;=1),INDEX(价格表!$B$4:$I$31,M2315,3),IF(AND(J2315&gt;1,J2315&lt;=2.2),INDEX(价格表!$B$4:$I$31,M2315,4),IF(AND(J2315&gt;2.2,J2315&lt;=3.3),INDEX(价格表!$B$4:$I$31,M2315,5),IF(AND(J2315&gt;3.3,J2315&lt;=4),INDEX(价格表!$B$4:$I$31,M2315,6),IF(AND(J2315&gt;4,J2315&lt;=5.5),INDEX(价格表!$B$4:$I$31,M2315,7),IF(J2315&gt;5.5,2.6+INDEX(价格表!$B$4:$I$31,M2315,8)*L2315)))))))</f>
        <v>2.15</v>
      </c>
    </row>
    <row r="2316" spans="1:14">
      <c r="A2316" s="20">
        <v>4310939967146</v>
      </c>
      <c r="B2316" s="18" t="s">
        <v>16</v>
      </c>
      <c r="C2316" s="21">
        <v>20201213</v>
      </c>
      <c r="D2316" s="21">
        <v>610538201209</v>
      </c>
      <c r="E2316" s="21" t="s">
        <v>16</v>
      </c>
      <c r="F2316" s="21">
        <v>20201223</v>
      </c>
      <c r="G2316" s="21" t="s">
        <v>17</v>
      </c>
      <c r="H2316" s="21" t="s">
        <v>21</v>
      </c>
      <c r="I2316" s="21" t="s">
        <v>22</v>
      </c>
      <c r="J2316" s="21">
        <v>1.46</v>
      </c>
      <c r="K2316" s="21" t="s">
        <v>20</v>
      </c>
      <c r="L2316">
        <f t="shared" si="41"/>
        <v>2</v>
      </c>
      <c r="M2316">
        <f>MATCH(H:H,价格表!$B$4:$B$35,0)</f>
        <v>20</v>
      </c>
      <c r="N2316" s="27">
        <f>IF(J2316&lt;=0.3,INDEX(价格表!$B$4:$I$31,M2316,2),IF(AND(J2316&gt;0.3,J2316&lt;=1),INDEX(价格表!$B$4:$I$31,M2316,3),IF(AND(J2316&gt;1,J2316&lt;=2.2),INDEX(价格表!$B$4:$I$31,M2316,4),IF(AND(J2316&gt;2.2,J2316&lt;=3.3),INDEX(价格表!$B$4:$I$31,M2316,5),IF(AND(J2316&gt;3.3,J2316&lt;=4),INDEX(价格表!$B$4:$I$31,M2316,6),IF(AND(J2316&gt;4,J2316&lt;=5.5),INDEX(价格表!$B$4:$I$31,M2316,7),IF(J2316&gt;5.5,2.6+INDEX(价格表!$B$4:$I$31,M2316,8)*L2316)))))))</f>
        <v>2.15</v>
      </c>
    </row>
    <row r="2317" spans="1:14">
      <c r="A2317" s="20">
        <v>4310939967536</v>
      </c>
      <c r="B2317" s="18" t="s">
        <v>16</v>
      </c>
      <c r="C2317" s="21">
        <v>20201213</v>
      </c>
      <c r="D2317" s="21">
        <v>610538201209</v>
      </c>
      <c r="E2317" s="21" t="s">
        <v>16</v>
      </c>
      <c r="F2317" s="21">
        <v>20201223</v>
      </c>
      <c r="G2317" s="21" t="s">
        <v>17</v>
      </c>
      <c r="H2317" s="21" t="s">
        <v>73</v>
      </c>
      <c r="I2317" s="21" t="s">
        <v>231</v>
      </c>
      <c r="J2317" s="21">
        <v>1.43</v>
      </c>
      <c r="K2317" s="21" t="s">
        <v>20</v>
      </c>
      <c r="L2317">
        <f t="shared" si="41"/>
        <v>2</v>
      </c>
      <c r="M2317">
        <f>MATCH(H:H,价格表!$B$4:$B$35,0)</f>
        <v>7</v>
      </c>
      <c r="N2317" s="27">
        <f>IF(J2317&lt;=0.3,INDEX(价格表!$B$4:$I$31,M2317,2),IF(AND(J2317&gt;0.3,J2317&lt;=1),INDEX(价格表!$B$4:$I$31,M2317,3),IF(AND(J2317&gt;1,J2317&lt;=2.2),INDEX(价格表!$B$4:$I$31,M2317,4),IF(AND(J2317&gt;2.2,J2317&lt;=3.3),INDEX(价格表!$B$4:$I$31,M2317,5),IF(AND(J2317&gt;3.3,J2317&lt;=4),INDEX(价格表!$B$4:$I$31,M2317,6),IF(AND(J2317&gt;4,J2317&lt;=5.5),INDEX(价格表!$B$4:$I$31,M2317,7),IF(J2317&gt;5.5,2.6+INDEX(价格表!$B$4:$I$31,M2317,8)*L2317)))))))</f>
        <v>2.15</v>
      </c>
    </row>
    <row r="2318" spans="1:14">
      <c r="A2318" s="20">
        <v>4310939967537</v>
      </c>
      <c r="B2318" s="18" t="s">
        <v>16</v>
      </c>
      <c r="C2318" s="21">
        <v>20201213</v>
      </c>
      <c r="D2318" s="21">
        <v>610538201209</v>
      </c>
      <c r="E2318" s="21" t="s">
        <v>16</v>
      </c>
      <c r="F2318" s="21">
        <v>20201223</v>
      </c>
      <c r="G2318" s="21" t="s">
        <v>17</v>
      </c>
      <c r="H2318" s="21" t="s">
        <v>56</v>
      </c>
      <c r="I2318" s="21" t="s">
        <v>149</v>
      </c>
      <c r="J2318" s="21">
        <v>1.45</v>
      </c>
      <c r="K2318" s="21" t="s">
        <v>20</v>
      </c>
      <c r="L2318">
        <f t="shared" si="41"/>
        <v>2</v>
      </c>
      <c r="M2318">
        <f>MATCH(H:H,价格表!$B$4:$B$35,0)</f>
        <v>11</v>
      </c>
      <c r="N2318" s="27">
        <f>IF(J2318&lt;=0.3,INDEX(价格表!$B$4:$I$31,M2318,2),IF(AND(J2318&gt;0.3,J2318&lt;=1),INDEX(价格表!$B$4:$I$31,M2318,3),IF(AND(J2318&gt;1,J2318&lt;=2.2),INDEX(价格表!$B$4:$I$31,M2318,4),IF(AND(J2318&gt;2.2,J2318&lt;=3.3),INDEX(价格表!$B$4:$I$31,M2318,5),IF(AND(J2318&gt;3.3,J2318&lt;=4),INDEX(价格表!$B$4:$I$31,M2318,6),IF(AND(J2318&gt;4,J2318&lt;=5.5),INDEX(价格表!$B$4:$I$31,M2318,7),IF(J2318&gt;5.5,2.6+INDEX(价格表!$B$4:$I$31,M2318,8)*L2318)))))))</f>
        <v>2.15</v>
      </c>
    </row>
    <row r="2319" spans="1:14">
      <c r="A2319" s="20">
        <v>4310939967538</v>
      </c>
      <c r="B2319" s="18" t="s">
        <v>16</v>
      </c>
      <c r="C2319" s="21">
        <v>20201213</v>
      </c>
      <c r="D2319" s="21">
        <v>610538201209</v>
      </c>
      <c r="E2319" s="21" t="s">
        <v>16</v>
      </c>
      <c r="F2319" s="21">
        <v>20201223</v>
      </c>
      <c r="G2319" s="21" t="s">
        <v>17</v>
      </c>
      <c r="H2319" s="21" t="s">
        <v>18</v>
      </c>
      <c r="I2319" s="21" t="s">
        <v>139</v>
      </c>
      <c r="J2319" s="21">
        <v>1.42</v>
      </c>
      <c r="K2319" s="21" t="s">
        <v>20</v>
      </c>
      <c r="L2319">
        <f t="shared" si="41"/>
        <v>2</v>
      </c>
      <c r="M2319">
        <f>MATCH(H:H,价格表!$B$4:$B$35,0)</f>
        <v>1</v>
      </c>
      <c r="N2319" s="27">
        <f>IF(J2319&lt;=0.3,INDEX(价格表!$B$4:$I$31,M2319,2),IF(AND(J2319&gt;0.3,J2319&lt;=1),INDEX(价格表!$B$4:$I$31,M2319,3),IF(AND(J2319&gt;1,J2319&lt;=2.2),INDEX(价格表!$B$4:$I$31,M2319,4),IF(AND(J2319&gt;2.2,J2319&lt;=3.3),INDEX(价格表!$B$4:$I$31,M2319,5),IF(AND(J2319&gt;3.3,J2319&lt;=4),INDEX(价格表!$B$4:$I$31,M2319,6),IF(AND(J2319&gt;4,J2319&lt;=5.5),INDEX(价格表!$B$4:$I$31,M2319,7),IF(J2319&gt;5.5,2.6+INDEX(价格表!$B$4:$I$31,M2319,8)*L2319)))))))</f>
        <v>2.15</v>
      </c>
    </row>
    <row r="2320" spans="1:14">
      <c r="A2320" s="20">
        <v>4310939967539</v>
      </c>
      <c r="B2320" s="18" t="s">
        <v>16</v>
      </c>
      <c r="C2320" s="21">
        <v>20201213</v>
      </c>
      <c r="D2320" s="21">
        <v>610538201209</v>
      </c>
      <c r="E2320" s="21" t="s">
        <v>16</v>
      </c>
      <c r="F2320" s="21">
        <v>20201223</v>
      </c>
      <c r="G2320" s="21" t="s">
        <v>17</v>
      </c>
      <c r="H2320" s="21" t="s">
        <v>82</v>
      </c>
      <c r="I2320" s="21" t="s">
        <v>83</v>
      </c>
      <c r="J2320" s="21">
        <v>1.52</v>
      </c>
      <c r="K2320" s="21" t="s">
        <v>20</v>
      </c>
      <c r="L2320">
        <f t="shared" si="41"/>
        <v>2</v>
      </c>
      <c r="M2320">
        <f>MATCH(H:H,价格表!$B$4:$B$35,0)</f>
        <v>2</v>
      </c>
      <c r="N2320" s="27">
        <f>IF(J2320&lt;=0.3,INDEX(价格表!$B$4:$I$31,M2320,2),IF(AND(J2320&gt;0.3,J2320&lt;=1),INDEX(价格表!$B$4:$I$31,M2320,3),IF(AND(J2320&gt;1,J2320&lt;=2.2),INDEX(价格表!$B$4:$I$31,M2320,4),IF(AND(J2320&gt;2.2,J2320&lt;=3.3),INDEX(价格表!$B$4:$I$31,M2320,5),IF(AND(J2320&gt;3.3,J2320&lt;=4),INDEX(价格表!$B$4:$I$31,M2320,6),IF(AND(J2320&gt;4,J2320&lt;=5.5),INDEX(价格表!$B$4:$I$31,M2320,7),IF(J2320&gt;5.5,2.6+INDEX(价格表!$B$4:$I$31,M2320,8)*L2320)))))))</f>
        <v>2.15</v>
      </c>
    </row>
    <row r="2321" spans="1:14">
      <c r="A2321" s="20">
        <v>4310939967540</v>
      </c>
      <c r="B2321" s="18" t="s">
        <v>16</v>
      </c>
      <c r="C2321" s="21">
        <v>20201213</v>
      </c>
      <c r="D2321" s="21">
        <v>610538201209</v>
      </c>
      <c r="E2321" s="21" t="s">
        <v>16</v>
      </c>
      <c r="F2321" s="21">
        <v>20201223</v>
      </c>
      <c r="G2321" s="21" t="s">
        <v>17</v>
      </c>
      <c r="H2321" s="21" t="s">
        <v>68</v>
      </c>
      <c r="I2321" s="21" t="s">
        <v>140</v>
      </c>
      <c r="J2321" s="21">
        <v>1.43</v>
      </c>
      <c r="K2321" s="21" t="s">
        <v>20</v>
      </c>
      <c r="L2321">
        <f t="shared" si="41"/>
        <v>2</v>
      </c>
      <c r="M2321">
        <f>MATCH(H:H,价格表!$B$4:$B$35,0)</f>
        <v>5</v>
      </c>
      <c r="N2321" s="27">
        <f>IF(J2321&lt;=0.3,INDEX(价格表!$B$4:$I$31,M2321,2),IF(AND(J2321&gt;0.3,J2321&lt;=1),INDEX(价格表!$B$4:$I$31,M2321,3),IF(AND(J2321&gt;1,J2321&lt;=2.2),INDEX(价格表!$B$4:$I$31,M2321,4),IF(AND(J2321&gt;2.2,J2321&lt;=3.3),INDEX(价格表!$B$4:$I$31,M2321,5),IF(AND(J2321&gt;3.3,J2321&lt;=4),INDEX(价格表!$B$4:$I$31,M2321,6),IF(AND(J2321&gt;4,J2321&lt;=5.5),INDEX(价格表!$B$4:$I$31,M2321,7),IF(J2321&gt;5.5,2.6+INDEX(价格表!$B$4:$I$31,M2321,8)*L2321)))))))</f>
        <v>2.15</v>
      </c>
    </row>
    <row r="2322" spans="1:14">
      <c r="A2322" s="20">
        <v>4310939967542</v>
      </c>
      <c r="B2322" s="18" t="s">
        <v>16</v>
      </c>
      <c r="C2322" s="21">
        <v>20201213</v>
      </c>
      <c r="D2322" s="21">
        <v>610538201209</v>
      </c>
      <c r="E2322" s="21" t="s">
        <v>16</v>
      </c>
      <c r="F2322" s="21">
        <v>20201223</v>
      </c>
      <c r="G2322" s="21" t="s">
        <v>17</v>
      </c>
      <c r="H2322" s="21" t="s">
        <v>50</v>
      </c>
      <c r="I2322" s="21" t="s">
        <v>51</v>
      </c>
      <c r="J2322" s="21">
        <v>1.55</v>
      </c>
      <c r="K2322" s="21" t="s">
        <v>20</v>
      </c>
      <c r="L2322">
        <f t="shared" si="41"/>
        <v>2</v>
      </c>
      <c r="M2322">
        <f>MATCH(H:H,价格表!$B$4:$B$35,0)</f>
        <v>4</v>
      </c>
      <c r="N2322" s="27">
        <f>IF(J2322&lt;=0.3,INDEX(价格表!$B$4:$I$31,M2322,2),IF(AND(J2322&gt;0.3,J2322&lt;=1),INDEX(价格表!$B$4:$I$31,M2322,3),IF(AND(J2322&gt;1,J2322&lt;=2.2),INDEX(价格表!$B$4:$I$31,M2322,4),IF(AND(J2322&gt;2.2,J2322&lt;=3.3),INDEX(价格表!$B$4:$I$31,M2322,5),IF(AND(J2322&gt;3.3,J2322&lt;=4),INDEX(价格表!$B$4:$I$31,M2322,6),IF(AND(J2322&gt;4,J2322&lt;=5.5),INDEX(价格表!$B$4:$I$31,M2322,7),IF(J2322&gt;5.5,2.6+INDEX(价格表!$B$4:$I$31,M2322,8)*L2322)))))))</f>
        <v>2.15</v>
      </c>
    </row>
    <row r="2323" spans="1:14">
      <c r="A2323" s="20">
        <v>4310939967543</v>
      </c>
      <c r="B2323" s="18" t="s">
        <v>16</v>
      </c>
      <c r="C2323" s="21">
        <v>20201213</v>
      </c>
      <c r="D2323" s="21">
        <v>610538201209</v>
      </c>
      <c r="E2323" s="21" t="s">
        <v>16</v>
      </c>
      <c r="F2323" s="21">
        <v>20201223</v>
      </c>
      <c r="G2323" s="21" t="s">
        <v>17</v>
      </c>
      <c r="H2323" s="21" t="s">
        <v>73</v>
      </c>
      <c r="I2323" s="21" t="s">
        <v>180</v>
      </c>
      <c r="J2323" s="21">
        <v>1.5</v>
      </c>
      <c r="K2323" s="21" t="s">
        <v>20</v>
      </c>
      <c r="L2323">
        <f t="shared" si="41"/>
        <v>2</v>
      </c>
      <c r="M2323">
        <f>MATCH(H:H,价格表!$B$4:$B$35,0)</f>
        <v>7</v>
      </c>
      <c r="N2323" s="27">
        <f>IF(J2323&lt;=0.3,INDEX(价格表!$B$4:$I$31,M2323,2),IF(AND(J2323&gt;0.3,J2323&lt;=1),INDEX(价格表!$B$4:$I$31,M2323,3),IF(AND(J2323&gt;1,J2323&lt;=2.2),INDEX(价格表!$B$4:$I$31,M2323,4),IF(AND(J2323&gt;2.2,J2323&lt;=3.3),INDEX(价格表!$B$4:$I$31,M2323,5),IF(AND(J2323&gt;3.3,J2323&lt;=4),INDEX(价格表!$B$4:$I$31,M2323,6),IF(AND(J2323&gt;4,J2323&lt;=5.5),INDEX(价格表!$B$4:$I$31,M2323,7),IF(J2323&gt;5.5,2.6+INDEX(价格表!$B$4:$I$31,M2323,8)*L2323)))))))</f>
        <v>2.15</v>
      </c>
    </row>
    <row r="2324" spans="1:14">
      <c r="A2324" s="20">
        <v>4310939967544</v>
      </c>
      <c r="B2324" s="18" t="s">
        <v>16</v>
      </c>
      <c r="C2324" s="21">
        <v>20201213</v>
      </c>
      <c r="D2324" s="21">
        <v>610538201209</v>
      </c>
      <c r="E2324" s="21" t="s">
        <v>16</v>
      </c>
      <c r="F2324" s="21">
        <v>20201223</v>
      </c>
      <c r="G2324" s="21" t="s">
        <v>17</v>
      </c>
      <c r="H2324" s="21" t="s">
        <v>37</v>
      </c>
      <c r="I2324" s="21" t="s">
        <v>103</v>
      </c>
      <c r="J2324" s="21">
        <v>1.46</v>
      </c>
      <c r="K2324" s="21" t="s">
        <v>20</v>
      </c>
      <c r="L2324">
        <f t="shared" si="41"/>
        <v>2</v>
      </c>
      <c r="M2324">
        <f>MATCH(H:H,价格表!$B$4:$B$35,0)</f>
        <v>12</v>
      </c>
      <c r="N2324" s="27">
        <f>IF(J2324&lt;=0.3,INDEX(价格表!$B$4:$I$31,M2324,2),IF(AND(J2324&gt;0.3,J2324&lt;=1),INDEX(价格表!$B$4:$I$31,M2324,3),IF(AND(J2324&gt;1,J2324&lt;=2.2),INDEX(价格表!$B$4:$I$31,M2324,4),IF(AND(J2324&gt;2.2,J2324&lt;=3.3),INDEX(价格表!$B$4:$I$31,M2324,5),IF(AND(J2324&gt;3.3,J2324&lt;=4),INDEX(价格表!$B$4:$I$31,M2324,6),IF(AND(J2324&gt;4,J2324&lt;=5.5),INDEX(价格表!$B$4:$I$31,M2324,7),IF(J2324&gt;5.5,2.6+INDEX(价格表!$B$4:$I$31,M2324,8)*L2324)))))))</f>
        <v>2.15</v>
      </c>
    </row>
    <row r="2325" spans="1:14">
      <c r="A2325" s="20">
        <v>4310939967545</v>
      </c>
      <c r="B2325" s="18" t="s">
        <v>16</v>
      </c>
      <c r="C2325" s="21">
        <v>20201213</v>
      </c>
      <c r="D2325" s="21">
        <v>610538201209</v>
      </c>
      <c r="E2325" s="21" t="s">
        <v>16</v>
      </c>
      <c r="F2325" s="21">
        <v>20201223</v>
      </c>
      <c r="G2325" s="21" t="s">
        <v>17</v>
      </c>
      <c r="H2325" s="21" t="s">
        <v>23</v>
      </c>
      <c r="I2325" s="21" t="s">
        <v>99</v>
      </c>
      <c r="J2325" s="21">
        <v>1.48</v>
      </c>
      <c r="K2325" s="21" t="s">
        <v>20</v>
      </c>
      <c r="L2325">
        <f t="shared" si="41"/>
        <v>2</v>
      </c>
      <c r="M2325">
        <f>MATCH(H:H,价格表!$B$4:$B$35,0)</f>
        <v>15</v>
      </c>
      <c r="N2325" s="27">
        <f>IF(J2325&lt;=0.3,INDEX(价格表!$B$4:$I$31,M2325,2),IF(AND(J2325&gt;0.3,J2325&lt;=1),INDEX(价格表!$B$4:$I$31,M2325,3),IF(AND(J2325&gt;1,J2325&lt;=2.2),INDEX(价格表!$B$4:$I$31,M2325,4),IF(AND(J2325&gt;2.2,J2325&lt;=3.3),INDEX(价格表!$B$4:$I$31,M2325,5),IF(AND(J2325&gt;3.3,J2325&lt;=4),INDEX(价格表!$B$4:$I$31,M2325,6),IF(AND(J2325&gt;4,J2325&lt;=5.5),INDEX(价格表!$B$4:$I$31,M2325,7),IF(J2325&gt;5.5,2.6+INDEX(价格表!$B$4:$I$31,M2325,8)*L2325)))))))</f>
        <v>2.15</v>
      </c>
    </row>
    <row r="2326" spans="1:14">
      <c r="A2326" s="20">
        <v>4310939968025</v>
      </c>
      <c r="B2326" s="18" t="s">
        <v>16</v>
      </c>
      <c r="C2326" s="21">
        <v>20201213</v>
      </c>
      <c r="D2326" s="21">
        <v>610538201209</v>
      </c>
      <c r="E2326" s="21" t="s">
        <v>16</v>
      </c>
      <c r="F2326" s="21">
        <v>20201223</v>
      </c>
      <c r="G2326" s="21" t="s">
        <v>17</v>
      </c>
      <c r="H2326" s="21" t="s">
        <v>27</v>
      </c>
      <c r="I2326" s="21" t="s">
        <v>176</v>
      </c>
      <c r="J2326" s="21">
        <v>1.45</v>
      </c>
      <c r="K2326" s="21" t="s">
        <v>20</v>
      </c>
      <c r="L2326">
        <f t="shared" si="41"/>
        <v>2</v>
      </c>
      <c r="M2326">
        <f>MATCH(H:H,价格表!$B$4:$B$35,0)</f>
        <v>3</v>
      </c>
      <c r="N2326" s="27">
        <f>IF(J2326&lt;=0.3,INDEX(价格表!$B$4:$I$31,M2326,2),IF(AND(J2326&gt;0.3,J2326&lt;=1),INDEX(价格表!$B$4:$I$31,M2326,3),IF(AND(J2326&gt;1,J2326&lt;=2.2),INDEX(价格表!$B$4:$I$31,M2326,4),IF(AND(J2326&gt;2.2,J2326&lt;=3.3),INDEX(价格表!$B$4:$I$31,M2326,5),IF(AND(J2326&gt;3.3,J2326&lt;=4),INDEX(价格表!$B$4:$I$31,M2326,6),IF(AND(J2326&gt;4,J2326&lt;=5.5),INDEX(价格表!$B$4:$I$31,M2326,7),IF(J2326&gt;5.5,2.6+INDEX(价格表!$B$4:$I$31,M2326,8)*L2326)))))))</f>
        <v>2.15</v>
      </c>
    </row>
    <row r="2327" spans="1:14">
      <c r="A2327" s="20">
        <v>4310939975321</v>
      </c>
      <c r="B2327" s="18" t="s">
        <v>16</v>
      </c>
      <c r="C2327" s="21">
        <v>20201213</v>
      </c>
      <c r="D2327" s="21">
        <v>610538201209</v>
      </c>
      <c r="E2327" s="21" t="s">
        <v>16</v>
      </c>
      <c r="F2327" s="21">
        <v>20201223</v>
      </c>
      <c r="G2327" s="21" t="s">
        <v>17</v>
      </c>
      <c r="H2327" s="21" t="s">
        <v>88</v>
      </c>
      <c r="I2327" s="21" t="s">
        <v>250</v>
      </c>
      <c r="J2327" s="21">
        <v>1.46</v>
      </c>
      <c r="K2327" s="21" t="s">
        <v>20</v>
      </c>
      <c r="L2327">
        <f t="shared" si="41"/>
        <v>2</v>
      </c>
      <c r="M2327">
        <f>MATCH(H:H,价格表!$B$4:$B$35,0)</f>
        <v>19</v>
      </c>
      <c r="N2327" s="27">
        <f>IF(J2327&lt;=0.3,INDEX(价格表!$B$4:$I$31,M2327,2),IF(AND(J2327&gt;0.3,J2327&lt;=1),INDEX(价格表!$B$4:$I$31,M2327,3),IF(AND(J2327&gt;1,J2327&lt;=2.2),INDEX(价格表!$B$4:$I$31,M2327,4),IF(AND(J2327&gt;2.2,J2327&lt;=3.3),INDEX(价格表!$B$4:$I$31,M2327,5),IF(AND(J2327&gt;3.3,J2327&lt;=4),INDEX(价格表!$B$4:$I$31,M2327,6),IF(AND(J2327&gt;4,J2327&lt;=5.5),INDEX(价格表!$B$4:$I$31,M2327,7),IF(J2327&gt;5.5,2.6+INDEX(价格表!$B$4:$I$31,M2327,8)*L2327)))))))</f>
        <v>2.15</v>
      </c>
    </row>
    <row r="2328" spans="1:14">
      <c r="A2328" s="20">
        <v>4310939982443</v>
      </c>
      <c r="B2328" s="18" t="s">
        <v>16</v>
      </c>
      <c r="C2328" s="21">
        <v>20201213</v>
      </c>
      <c r="D2328" s="21">
        <v>610538201209</v>
      </c>
      <c r="E2328" s="21" t="s">
        <v>16</v>
      </c>
      <c r="F2328" s="21">
        <v>20201223</v>
      </c>
      <c r="G2328" s="21" t="s">
        <v>17</v>
      </c>
      <c r="H2328" s="21" t="s">
        <v>43</v>
      </c>
      <c r="I2328" s="21" t="s">
        <v>79</v>
      </c>
      <c r="J2328" s="21">
        <v>1.44</v>
      </c>
      <c r="K2328" s="21" t="s">
        <v>20</v>
      </c>
      <c r="L2328">
        <f t="shared" si="41"/>
        <v>2</v>
      </c>
      <c r="M2328">
        <f>MATCH(H:H,价格表!$B$4:$B$35,0)</f>
        <v>10</v>
      </c>
      <c r="N2328" s="27">
        <f>IF(J2328&lt;=0.3,INDEX(价格表!$B$4:$I$31,M2328,2),IF(AND(J2328&gt;0.3,J2328&lt;=1),INDEX(价格表!$B$4:$I$31,M2328,3),IF(AND(J2328&gt;1,J2328&lt;=2.2),INDEX(价格表!$B$4:$I$31,M2328,4),IF(AND(J2328&gt;2.2,J2328&lt;=3.3),INDEX(价格表!$B$4:$I$31,M2328,5),IF(AND(J2328&gt;3.3,J2328&lt;=4),INDEX(价格表!$B$4:$I$31,M2328,6),IF(AND(J2328&gt;4,J2328&lt;=5.5),INDEX(价格表!$B$4:$I$31,M2328,7),IF(J2328&gt;5.5,2.6+INDEX(价格表!$B$4:$I$31,M2328,8)*L2328)))))))</f>
        <v>2.15</v>
      </c>
    </row>
    <row r="2329" spans="1:14">
      <c r="A2329" s="20">
        <v>4310939982444</v>
      </c>
      <c r="B2329" s="18" t="s">
        <v>16</v>
      </c>
      <c r="C2329" s="21">
        <v>20201213</v>
      </c>
      <c r="D2329" s="21">
        <v>610538201209</v>
      </c>
      <c r="E2329" s="21" t="s">
        <v>16</v>
      </c>
      <c r="F2329" s="21">
        <v>20201223</v>
      </c>
      <c r="G2329" s="21" t="s">
        <v>17</v>
      </c>
      <c r="H2329" s="21" t="s">
        <v>54</v>
      </c>
      <c r="I2329" s="21" t="s">
        <v>78</v>
      </c>
      <c r="J2329" s="21">
        <v>1.44</v>
      </c>
      <c r="K2329" s="21" t="s">
        <v>20</v>
      </c>
      <c r="L2329">
        <f t="shared" si="41"/>
        <v>2</v>
      </c>
      <c r="M2329">
        <f>MATCH(H:H,价格表!$B$4:$B$35,0)</f>
        <v>14</v>
      </c>
      <c r="N2329" s="27">
        <f>IF(J2329&lt;=0.3,INDEX(价格表!$B$4:$I$31,M2329,2),IF(AND(J2329&gt;0.3,J2329&lt;=1),INDEX(价格表!$B$4:$I$31,M2329,3),IF(AND(J2329&gt;1,J2329&lt;=2.2),INDEX(价格表!$B$4:$I$31,M2329,4),IF(AND(J2329&gt;2.2,J2329&lt;=3.3),INDEX(价格表!$B$4:$I$31,M2329,5),IF(AND(J2329&gt;3.3,J2329&lt;=4),INDEX(价格表!$B$4:$I$31,M2329,6),IF(AND(J2329&gt;4,J2329&lt;=5.5),INDEX(价格表!$B$4:$I$31,M2329,7),IF(J2329&gt;5.5,2.6+INDEX(价格表!$B$4:$I$31,M2329,8)*L2329)))))))</f>
        <v>2.15</v>
      </c>
    </row>
    <row r="2330" spans="1:14">
      <c r="A2330" s="20">
        <v>4310939982445</v>
      </c>
      <c r="B2330" s="18" t="s">
        <v>16</v>
      </c>
      <c r="C2330" s="21">
        <v>20201213</v>
      </c>
      <c r="D2330" s="21">
        <v>610538201209</v>
      </c>
      <c r="E2330" s="21" t="s">
        <v>16</v>
      </c>
      <c r="F2330" s="21">
        <v>20201223</v>
      </c>
      <c r="G2330" s="21" t="s">
        <v>17</v>
      </c>
      <c r="H2330" s="21" t="s">
        <v>39</v>
      </c>
      <c r="I2330" s="21" t="s">
        <v>200</v>
      </c>
      <c r="J2330" s="21">
        <v>1.44</v>
      </c>
      <c r="K2330" s="21" t="s">
        <v>20</v>
      </c>
      <c r="L2330">
        <f t="shared" si="41"/>
        <v>2</v>
      </c>
      <c r="M2330">
        <f>MATCH(H:H,价格表!$B$4:$B$35,0)</f>
        <v>23</v>
      </c>
      <c r="N2330" s="27">
        <f>IF(J2330&lt;=0.3,INDEX(价格表!$B$4:$I$31,M2330,2),IF(AND(J2330&gt;0.3,J2330&lt;=1),INDEX(价格表!$B$4:$I$31,M2330,3),IF(AND(J2330&gt;1,J2330&lt;=2.2),INDEX(价格表!$B$4:$I$31,M2330,4),IF(AND(J2330&gt;2.2,J2330&lt;=3.3),INDEX(价格表!$B$4:$I$31,M2330,5),IF(AND(J2330&gt;3.3,J2330&lt;=4),INDEX(价格表!$B$4:$I$31,M2330,6),IF(AND(J2330&gt;4,J2330&lt;=5.5),INDEX(价格表!$B$4:$I$31,M2330,7),IF(J2330&gt;5.5,2.6+INDEX(价格表!$B$4:$I$31,M2330,8)*L2330)))))))</f>
        <v>2.15</v>
      </c>
    </row>
    <row r="2331" spans="1:14">
      <c r="A2331" s="20">
        <v>4310939982446</v>
      </c>
      <c r="B2331" s="18" t="s">
        <v>16</v>
      </c>
      <c r="C2331" s="21">
        <v>20201213</v>
      </c>
      <c r="D2331" s="21">
        <v>610538201209</v>
      </c>
      <c r="E2331" s="21" t="s">
        <v>16</v>
      </c>
      <c r="F2331" s="21">
        <v>20201223</v>
      </c>
      <c r="G2331" s="21" t="s">
        <v>17</v>
      </c>
      <c r="H2331" s="21" t="s">
        <v>73</v>
      </c>
      <c r="I2331" s="21" t="s">
        <v>131</v>
      </c>
      <c r="J2331" s="21">
        <v>1.44</v>
      </c>
      <c r="K2331" s="21" t="s">
        <v>20</v>
      </c>
      <c r="L2331">
        <f t="shared" si="41"/>
        <v>2</v>
      </c>
      <c r="M2331">
        <f>MATCH(H:H,价格表!$B$4:$B$35,0)</f>
        <v>7</v>
      </c>
      <c r="N2331" s="27">
        <f>IF(J2331&lt;=0.3,INDEX(价格表!$B$4:$I$31,M2331,2),IF(AND(J2331&gt;0.3,J2331&lt;=1),INDEX(价格表!$B$4:$I$31,M2331,3),IF(AND(J2331&gt;1,J2331&lt;=2.2),INDEX(价格表!$B$4:$I$31,M2331,4),IF(AND(J2331&gt;2.2,J2331&lt;=3.3),INDEX(价格表!$B$4:$I$31,M2331,5),IF(AND(J2331&gt;3.3,J2331&lt;=4),INDEX(价格表!$B$4:$I$31,M2331,6),IF(AND(J2331&gt;4,J2331&lt;=5.5),INDEX(价格表!$B$4:$I$31,M2331,7),IF(J2331&gt;5.5,2.6+INDEX(价格表!$B$4:$I$31,M2331,8)*L2331)))))))</f>
        <v>2.15</v>
      </c>
    </row>
    <row r="2332" spans="1:14">
      <c r="A2332" s="20">
        <v>4310939982447</v>
      </c>
      <c r="B2332" s="18" t="s">
        <v>16</v>
      </c>
      <c r="C2332" s="21">
        <v>20201213</v>
      </c>
      <c r="D2332" s="21">
        <v>610538201209</v>
      </c>
      <c r="E2332" s="21" t="s">
        <v>16</v>
      </c>
      <c r="F2332" s="21">
        <v>20201223</v>
      </c>
      <c r="G2332" s="21" t="s">
        <v>17</v>
      </c>
      <c r="H2332" s="21" t="s">
        <v>54</v>
      </c>
      <c r="I2332" s="21" t="s">
        <v>78</v>
      </c>
      <c r="J2332" s="21">
        <v>1.44</v>
      </c>
      <c r="K2332" s="21" t="s">
        <v>20</v>
      </c>
      <c r="L2332">
        <f t="shared" si="41"/>
        <v>2</v>
      </c>
      <c r="M2332">
        <f>MATCH(H:H,价格表!$B$4:$B$35,0)</f>
        <v>14</v>
      </c>
      <c r="N2332" s="27">
        <f>IF(J2332&lt;=0.3,INDEX(价格表!$B$4:$I$31,M2332,2),IF(AND(J2332&gt;0.3,J2332&lt;=1),INDEX(价格表!$B$4:$I$31,M2332,3),IF(AND(J2332&gt;1,J2332&lt;=2.2),INDEX(价格表!$B$4:$I$31,M2332,4),IF(AND(J2332&gt;2.2,J2332&lt;=3.3),INDEX(价格表!$B$4:$I$31,M2332,5),IF(AND(J2332&gt;3.3,J2332&lt;=4),INDEX(价格表!$B$4:$I$31,M2332,6),IF(AND(J2332&gt;4,J2332&lt;=5.5),INDEX(价格表!$B$4:$I$31,M2332,7),IF(J2332&gt;5.5,2.6+INDEX(价格表!$B$4:$I$31,M2332,8)*L2332)))))))</f>
        <v>2.15</v>
      </c>
    </row>
    <row r="2333" spans="1:14">
      <c r="A2333" s="20">
        <v>4310939982448</v>
      </c>
      <c r="B2333" s="18" t="s">
        <v>16</v>
      </c>
      <c r="C2333" s="21">
        <v>20201213</v>
      </c>
      <c r="D2333" s="21">
        <v>610538201209</v>
      </c>
      <c r="E2333" s="21" t="s">
        <v>16</v>
      </c>
      <c r="F2333" s="21">
        <v>20201223</v>
      </c>
      <c r="G2333" s="21" t="s">
        <v>17</v>
      </c>
      <c r="H2333" s="21" t="s">
        <v>21</v>
      </c>
      <c r="I2333" s="21" t="s">
        <v>204</v>
      </c>
      <c r="J2333" s="21">
        <v>1.44</v>
      </c>
      <c r="K2333" s="21" t="s">
        <v>20</v>
      </c>
      <c r="L2333">
        <f t="shared" si="41"/>
        <v>2</v>
      </c>
      <c r="M2333">
        <f>MATCH(H:H,价格表!$B$4:$B$35,0)</f>
        <v>20</v>
      </c>
      <c r="N2333" s="27">
        <f>IF(J2333&lt;=0.3,INDEX(价格表!$B$4:$I$31,M2333,2),IF(AND(J2333&gt;0.3,J2333&lt;=1),INDEX(价格表!$B$4:$I$31,M2333,3),IF(AND(J2333&gt;1,J2333&lt;=2.2),INDEX(价格表!$B$4:$I$31,M2333,4),IF(AND(J2333&gt;2.2,J2333&lt;=3.3),INDEX(价格表!$B$4:$I$31,M2333,5),IF(AND(J2333&gt;3.3,J2333&lt;=4),INDEX(价格表!$B$4:$I$31,M2333,6),IF(AND(J2333&gt;4,J2333&lt;=5.5),INDEX(价格表!$B$4:$I$31,M2333,7),IF(J2333&gt;5.5,2.6+INDEX(价格表!$B$4:$I$31,M2333,8)*L2333)))))))</f>
        <v>2.15</v>
      </c>
    </row>
    <row r="2334" spans="1:14">
      <c r="A2334" s="20">
        <v>4310939982449</v>
      </c>
      <c r="B2334" s="18" t="s">
        <v>16</v>
      </c>
      <c r="C2334" s="21">
        <v>20201213</v>
      </c>
      <c r="D2334" s="21">
        <v>610538201209</v>
      </c>
      <c r="E2334" s="21" t="s">
        <v>16</v>
      </c>
      <c r="F2334" s="21">
        <v>20201223</v>
      </c>
      <c r="G2334" s="21" t="s">
        <v>17</v>
      </c>
      <c r="H2334" s="21" t="s">
        <v>43</v>
      </c>
      <c r="I2334" s="21" t="s">
        <v>79</v>
      </c>
      <c r="J2334" s="21">
        <v>1.46</v>
      </c>
      <c r="K2334" s="21" t="s">
        <v>20</v>
      </c>
      <c r="L2334">
        <f t="shared" si="41"/>
        <v>2</v>
      </c>
      <c r="M2334">
        <f>MATCH(H:H,价格表!$B$4:$B$35,0)</f>
        <v>10</v>
      </c>
      <c r="N2334" s="27">
        <f>IF(J2334&lt;=0.3,INDEX(价格表!$B$4:$I$31,M2334,2),IF(AND(J2334&gt;0.3,J2334&lt;=1),INDEX(价格表!$B$4:$I$31,M2334,3),IF(AND(J2334&gt;1,J2334&lt;=2.2),INDEX(价格表!$B$4:$I$31,M2334,4),IF(AND(J2334&gt;2.2,J2334&lt;=3.3),INDEX(价格表!$B$4:$I$31,M2334,5),IF(AND(J2334&gt;3.3,J2334&lt;=4),INDEX(价格表!$B$4:$I$31,M2334,6),IF(AND(J2334&gt;4,J2334&lt;=5.5),INDEX(价格表!$B$4:$I$31,M2334,7),IF(J2334&gt;5.5,2.6+INDEX(价格表!$B$4:$I$31,M2334,8)*L2334)))))))</f>
        <v>2.15</v>
      </c>
    </row>
    <row r="2335" spans="1:14">
      <c r="A2335" s="20">
        <v>4310939982450</v>
      </c>
      <c r="B2335" s="18" t="s">
        <v>16</v>
      </c>
      <c r="C2335" s="21">
        <v>20201213</v>
      </c>
      <c r="D2335" s="21">
        <v>610538201209</v>
      </c>
      <c r="E2335" s="21" t="s">
        <v>16</v>
      </c>
      <c r="F2335" s="21">
        <v>20201223</v>
      </c>
      <c r="G2335" s="21" t="s">
        <v>17</v>
      </c>
      <c r="H2335" s="21" t="s">
        <v>73</v>
      </c>
      <c r="I2335" s="21" t="s">
        <v>218</v>
      </c>
      <c r="J2335" s="21">
        <v>1.61</v>
      </c>
      <c r="K2335" s="21" t="s">
        <v>20</v>
      </c>
      <c r="L2335">
        <f t="shared" si="41"/>
        <v>2</v>
      </c>
      <c r="M2335">
        <f>MATCH(H:H,价格表!$B$4:$B$35,0)</f>
        <v>7</v>
      </c>
      <c r="N2335" s="27">
        <f>IF(J2335&lt;=0.3,INDEX(价格表!$B$4:$I$31,M2335,2),IF(AND(J2335&gt;0.3,J2335&lt;=1),INDEX(价格表!$B$4:$I$31,M2335,3),IF(AND(J2335&gt;1,J2335&lt;=2.2),INDEX(价格表!$B$4:$I$31,M2335,4),IF(AND(J2335&gt;2.2,J2335&lt;=3.3),INDEX(价格表!$B$4:$I$31,M2335,5),IF(AND(J2335&gt;3.3,J2335&lt;=4),INDEX(价格表!$B$4:$I$31,M2335,6),IF(AND(J2335&gt;4,J2335&lt;=5.5),INDEX(价格表!$B$4:$I$31,M2335,7),IF(J2335&gt;5.5,2.6+INDEX(价格表!$B$4:$I$31,M2335,8)*L2335)))))))</f>
        <v>2.15</v>
      </c>
    </row>
    <row r="2336" spans="1:14">
      <c r="A2336" s="20">
        <v>4310939982451</v>
      </c>
      <c r="B2336" s="18" t="s">
        <v>16</v>
      </c>
      <c r="C2336" s="21">
        <v>20201213</v>
      </c>
      <c r="D2336" s="21">
        <v>610538201209</v>
      </c>
      <c r="E2336" s="21" t="s">
        <v>16</v>
      </c>
      <c r="F2336" s="21">
        <v>20201223</v>
      </c>
      <c r="G2336" s="21" t="s">
        <v>17</v>
      </c>
      <c r="H2336" s="21" t="s">
        <v>27</v>
      </c>
      <c r="I2336" s="21" t="s">
        <v>128</v>
      </c>
      <c r="J2336" s="21">
        <v>1.54</v>
      </c>
      <c r="K2336" s="21" t="s">
        <v>20</v>
      </c>
      <c r="L2336">
        <f t="shared" si="41"/>
        <v>2</v>
      </c>
      <c r="M2336">
        <f>MATCH(H:H,价格表!$B$4:$B$35,0)</f>
        <v>3</v>
      </c>
      <c r="N2336" s="27">
        <f>IF(J2336&lt;=0.3,INDEX(价格表!$B$4:$I$31,M2336,2),IF(AND(J2336&gt;0.3,J2336&lt;=1),INDEX(价格表!$B$4:$I$31,M2336,3),IF(AND(J2336&gt;1,J2336&lt;=2.2),INDEX(价格表!$B$4:$I$31,M2336,4),IF(AND(J2336&gt;2.2,J2336&lt;=3.3),INDEX(价格表!$B$4:$I$31,M2336,5),IF(AND(J2336&gt;3.3,J2336&lt;=4),INDEX(价格表!$B$4:$I$31,M2336,6),IF(AND(J2336&gt;4,J2336&lt;=5.5),INDEX(价格表!$B$4:$I$31,M2336,7),IF(J2336&gt;5.5,2.6+INDEX(价格表!$B$4:$I$31,M2336,8)*L2336)))))))</f>
        <v>2.15</v>
      </c>
    </row>
    <row r="2337" spans="1:14">
      <c r="A2337" s="20">
        <v>4310939982452</v>
      </c>
      <c r="B2337" s="18" t="s">
        <v>16</v>
      </c>
      <c r="C2337" s="21">
        <v>20201213</v>
      </c>
      <c r="D2337" s="21">
        <v>610538201209</v>
      </c>
      <c r="E2337" s="21" t="s">
        <v>16</v>
      </c>
      <c r="F2337" s="21">
        <v>20201223</v>
      </c>
      <c r="G2337" s="21" t="s">
        <v>17</v>
      </c>
      <c r="H2337" s="21" t="s">
        <v>45</v>
      </c>
      <c r="I2337" s="21" t="s">
        <v>172</v>
      </c>
      <c r="J2337" s="21">
        <v>1.44</v>
      </c>
      <c r="K2337" s="21" t="s">
        <v>20</v>
      </c>
      <c r="L2337">
        <f t="shared" si="41"/>
        <v>2</v>
      </c>
      <c r="M2337">
        <f>MATCH(H:H,价格表!$B$4:$B$35,0)</f>
        <v>9</v>
      </c>
      <c r="N2337" s="27">
        <f>IF(J2337&lt;=0.3,INDEX(价格表!$B$4:$I$31,M2337,2),IF(AND(J2337&gt;0.3,J2337&lt;=1),INDEX(价格表!$B$4:$I$31,M2337,3),IF(AND(J2337&gt;1,J2337&lt;=2.2),INDEX(价格表!$B$4:$I$31,M2337,4),IF(AND(J2337&gt;2.2,J2337&lt;=3.3),INDEX(价格表!$B$4:$I$31,M2337,5),IF(AND(J2337&gt;3.3,J2337&lt;=4),INDEX(价格表!$B$4:$I$31,M2337,6),IF(AND(J2337&gt;4,J2337&lt;=5.5),INDEX(价格表!$B$4:$I$31,M2337,7),IF(J2337&gt;5.5,2.6+INDEX(价格表!$B$4:$I$31,M2337,8)*L2337)))))))</f>
        <v>2.15</v>
      </c>
    </row>
    <row r="2338" spans="1:14">
      <c r="A2338" s="20">
        <v>4310939982827</v>
      </c>
      <c r="B2338" s="18" t="s">
        <v>16</v>
      </c>
      <c r="C2338" s="21">
        <v>20201213</v>
      </c>
      <c r="D2338" s="21">
        <v>610538201209</v>
      </c>
      <c r="E2338" s="21" t="s">
        <v>16</v>
      </c>
      <c r="F2338" s="21">
        <v>20201223</v>
      </c>
      <c r="G2338" s="21" t="s">
        <v>17</v>
      </c>
      <c r="H2338" s="21" t="s">
        <v>27</v>
      </c>
      <c r="I2338" s="21" t="s">
        <v>28</v>
      </c>
      <c r="J2338" s="21">
        <v>1.43</v>
      </c>
      <c r="K2338" s="21" t="s">
        <v>20</v>
      </c>
      <c r="L2338">
        <f t="shared" si="41"/>
        <v>2</v>
      </c>
      <c r="M2338">
        <f>MATCH(H:H,价格表!$B$4:$B$35,0)</f>
        <v>3</v>
      </c>
      <c r="N2338" s="27">
        <f>IF(J2338&lt;=0.3,INDEX(价格表!$B$4:$I$31,M2338,2),IF(AND(J2338&gt;0.3,J2338&lt;=1),INDEX(价格表!$B$4:$I$31,M2338,3),IF(AND(J2338&gt;1,J2338&lt;=2.2),INDEX(价格表!$B$4:$I$31,M2338,4),IF(AND(J2338&gt;2.2,J2338&lt;=3.3),INDEX(价格表!$B$4:$I$31,M2338,5),IF(AND(J2338&gt;3.3,J2338&lt;=4),INDEX(价格表!$B$4:$I$31,M2338,6),IF(AND(J2338&gt;4,J2338&lt;=5.5),INDEX(价格表!$B$4:$I$31,M2338,7),IF(J2338&gt;5.5,2.6+INDEX(价格表!$B$4:$I$31,M2338,8)*L2338)))))))</f>
        <v>2.15</v>
      </c>
    </row>
    <row r="2339" spans="1:14">
      <c r="A2339" s="20">
        <v>4310939982828</v>
      </c>
      <c r="B2339" s="18" t="s">
        <v>16</v>
      </c>
      <c r="C2339" s="21">
        <v>20201213</v>
      </c>
      <c r="D2339" s="21">
        <v>610538201209</v>
      </c>
      <c r="E2339" s="21" t="s">
        <v>16</v>
      </c>
      <c r="F2339" s="21">
        <v>20201223</v>
      </c>
      <c r="G2339" s="21" t="s">
        <v>17</v>
      </c>
      <c r="H2339" s="21" t="s">
        <v>54</v>
      </c>
      <c r="I2339" s="21" t="s">
        <v>259</v>
      </c>
      <c r="J2339" s="21">
        <v>1.43</v>
      </c>
      <c r="K2339" s="21" t="s">
        <v>20</v>
      </c>
      <c r="L2339">
        <f t="shared" si="41"/>
        <v>2</v>
      </c>
      <c r="M2339">
        <f>MATCH(H:H,价格表!$B$4:$B$35,0)</f>
        <v>14</v>
      </c>
      <c r="N2339" s="27">
        <f>IF(J2339&lt;=0.3,INDEX(价格表!$B$4:$I$31,M2339,2),IF(AND(J2339&gt;0.3,J2339&lt;=1),INDEX(价格表!$B$4:$I$31,M2339,3),IF(AND(J2339&gt;1,J2339&lt;=2.2),INDEX(价格表!$B$4:$I$31,M2339,4),IF(AND(J2339&gt;2.2,J2339&lt;=3.3),INDEX(价格表!$B$4:$I$31,M2339,5),IF(AND(J2339&gt;3.3,J2339&lt;=4),INDEX(价格表!$B$4:$I$31,M2339,6),IF(AND(J2339&gt;4,J2339&lt;=5.5),INDEX(价格表!$B$4:$I$31,M2339,7),IF(J2339&gt;5.5,2.6+INDEX(价格表!$B$4:$I$31,M2339,8)*L2339)))))))</f>
        <v>2.15</v>
      </c>
    </row>
    <row r="2340" spans="1:14">
      <c r="A2340" s="20">
        <v>4310939982829</v>
      </c>
      <c r="B2340" s="18" t="s">
        <v>16</v>
      </c>
      <c r="C2340" s="21">
        <v>20201213</v>
      </c>
      <c r="D2340" s="21">
        <v>610538201209</v>
      </c>
      <c r="E2340" s="21" t="s">
        <v>16</v>
      </c>
      <c r="F2340" s="21">
        <v>20201223</v>
      </c>
      <c r="G2340" s="21" t="s">
        <v>17</v>
      </c>
      <c r="H2340" s="21" t="s">
        <v>18</v>
      </c>
      <c r="I2340" s="21" t="s">
        <v>29</v>
      </c>
      <c r="J2340" s="21">
        <v>1.46</v>
      </c>
      <c r="K2340" s="21" t="s">
        <v>20</v>
      </c>
      <c r="L2340">
        <f t="shared" si="41"/>
        <v>2</v>
      </c>
      <c r="M2340">
        <f>MATCH(H:H,价格表!$B$4:$B$35,0)</f>
        <v>1</v>
      </c>
      <c r="N2340" s="27">
        <f>IF(J2340&lt;=0.3,INDEX(价格表!$B$4:$I$31,M2340,2),IF(AND(J2340&gt;0.3,J2340&lt;=1),INDEX(价格表!$B$4:$I$31,M2340,3),IF(AND(J2340&gt;1,J2340&lt;=2.2),INDEX(价格表!$B$4:$I$31,M2340,4),IF(AND(J2340&gt;2.2,J2340&lt;=3.3),INDEX(价格表!$B$4:$I$31,M2340,5),IF(AND(J2340&gt;3.3,J2340&lt;=4),INDEX(价格表!$B$4:$I$31,M2340,6),IF(AND(J2340&gt;4,J2340&lt;=5.5),INDEX(价格表!$B$4:$I$31,M2340,7),IF(J2340&gt;5.5,2.6+INDEX(价格表!$B$4:$I$31,M2340,8)*L2340)))))))</f>
        <v>2.15</v>
      </c>
    </row>
    <row r="2341" spans="1:14">
      <c r="A2341" s="20">
        <v>4310939982830</v>
      </c>
      <c r="B2341" s="18" t="s">
        <v>16</v>
      </c>
      <c r="C2341" s="21">
        <v>20201213</v>
      </c>
      <c r="D2341" s="21">
        <v>610538201209</v>
      </c>
      <c r="E2341" s="21" t="s">
        <v>16</v>
      </c>
      <c r="F2341" s="21">
        <v>20201223</v>
      </c>
      <c r="G2341" s="21" t="s">
        <v>17</v>
      </c>
      <c r="H2341" s="21" t="s">
        <v>73</v>
      </c>
      <c r="I2341" s="21" t="s">
        <v>92</v>
      </c>
      <c r="J2341" s="21">
        <v>1.42</v>
      </c>
      <c r="K2341" s="21" t="s">
        <v>20</v>
      </c>
      <c r="L2341">
        <f t="shared" si="41"/>
        <v>2</v>
      </c>
      <c r="M2341">
        <f>MATCH(H:H,价格表!$B$4:$B$35,0)</f>
        <v>7</v>
      </c>
      <c r="N2341" s="27">
        <f>IF(J2341&lt;=0.3,INDEX(价格表!$B$4:$I$31,M2341,2),IF(AND(J2341&gt;0.3,J2341&lt;=1),INDEX(价格表!$B$4:$I$31,M2341,3),IF(AND(J2341&gt;1,J2341&lt;=2.2),INDEX(价格表!$B$4:$I$31,M2341,4),IF(AND(J2341&gt;2.2,J2341&lt;=3.3),INDEX(价格表!$B$4:$I$31,M2341,5),IF(AND(J2341&gt;3.3,J2341&lt;=4),INDEX(价格表!$B$4:$I$31,M2341,6),IF(AND(J2341&gt;4,J2341&lt;=5.5),INDEX(价格表!$B$4:$I$31,M2341,7),IF(J2341&gt;5.5,2.6+INDEX(价格表!$B$4:$I$31,M2341,8)*L2341)))))))</f>
        <v>2.15</v>
      </c>
    </row>
    <row r="2342" spans="1:14">
      <c r="A2342" s="20">
        <v>4310939982832</v>
      </c>
      <c r="B2342" s="18" t="s">
        <v>16</v>
      </c>
      <c r="C2342" s="21">
        <v>20201213</v>
      </c>
      <c r="D2342" s="21">
        <v>610538201209</v>
      </c>
      <c r="E2342" s="21" t="s">
        <v>16</v>
      </c>
      <c r="F2342" s="21">
        <v>20201223</v>
      </c>
      <c r="G2342" s="21" t="s">
        <v>17</v>
      </c>
      <c r="H2342" s="21" t="s">
        <v>25</v>
      </c>
      <c r="I2342" s="21" t="s">
        <v>199</v>
      </c>
      <c r="J2342" s="21">
        <v>1.44</v>
      </c>
      <c r="K2342" s="21" t="s">
        <v>20</v>
      </c>
      <c r="L2342">
        <f t="shared" si="41"/>
        <v>2</v>
      </c>
      <c r="M2342">
        <f>MATCH(H:H,价格表!$B$4:$B$35,0)</f>
        <v>25</v>
      </c>
      <c r="N2342" s="27">
        <f>IF(J2342&lt;=0.3,INDEX(价格表!$B$4:$I$31,M2342,2),IF(AND(J2342&gt;0.3,J2342&lt;=1),INDEX(价格表!$B$4:$I$31,M2342,3),IF(AND(J2342&gt;1,J2342&lt;=2.2),INDEX(价格表!$B$4:$I$31,M2342,4),IF(AND(J2342&gt;2.2,J2342&lt;=3.3),INDEX(价格表!$B$4:$I$31,M2342,5),IF(AND(J2342&gt;3.3,J2342&lt;=4),INDEX(价格表!$B$4:$I$31,M2342,6),IF(AND(J2342&gt;4,J2342&lt;=5.5),INDEX(价格表!$B$4:$I$31,M2342,7),IF(J2342&gt;5.5,2.6+INDEX(价格表!$B$4:$I$31,M2342,8)*L2342)))))))</f>
        <v>2.15</v>
      </c>
    </row>
    <row r="2343" spans="1:14">
      <c r="A2343" s="20">
        <v>4310939982833</v>
      </c>
      <c r="B2343" s="18" t="s">
        <v>16</v>
      </c>
      <c r="C2343" s="21">
        <v>20201213</v>
      </c>
      <c r="D2343" s="21">
        <v>610538201209</v>
      </c>
      <c r="E2343" s="21" t="s">
        <v>16</v>
      </c>
      <c r="F2343" s="21">
        <v>20201223</v>
      </c>
      <c r="G2343" s="21" t="s">
        <v>17</v>
      </c>
      <c r="H2343" s="21" t="s">
        <v>43</v>
      </c>
      <c r="I2343" s="21" t="s">
        <v>44</v>
      </c>
      <c r="J2343" s="21">
        <v>1.44</v>
      </c>
      <c r="K2343" s="21" t="s">
        <v>20</v>
      </c>
      <c r="L2343">
        <f t="shared" si="41"/>
        <v>2</v>
      </c>
      <c r="M2343">
        <f>MATCH(H:H,价格表!$B$4:$B$35,0)</f>
        <v>10</v>
      </c>
      <c r="N2343" s="27">
        <f>IF(J2343&lt;=0.3,INDEX(价格表!$B$4:$I$31,M2343,2),IF(AND(J2343&gt;0.3,J2343&lt;=1),INDEX(价格表!$B$4:$I$31,M2343,3),IF(AND(J2343&gt;1,J2343&lt;=2.2),INDEX(价格表!$B$4:$I$31,M2343,4),IF(AND(J2343&gt;2.2,J2343&lt;=3.3),INDEX(价格表!$B$4:$I$31,M2343,5),IF(AND(J2343&gt;3.3,J2343&lt;=4),INDEX(价格表!$B$4:$I$31,M2343,6),IF(AND(J2343&gt;4,J2343&lt;=5.5),INDEX(价格表!$B$4:$I$31,M2343,7),IF(J2343&gt;5.5,2.6+INDEX(价格表!$B$4:$I$31,M2343,8)*L2343)))))))</f>
        <v>2.15</v>
      </c>
    </row>
    <row r="2344" spans="1:14">
      <c r="A2344" s="20">
        <v>4310939982834</v>
      </c>
      <c r="B2344" s="18" t="s">
        <v>16</v>
      </c>
      <c r="C2344" s="21">
        <v>20201213</v>
      </c>
      <c r="D2344" s="21">
        <v>610538201209</v>
      </c>
      <c r="E2344" s="21" t="s">
        <v>16</v>
      </c>
      <c r="F2344" s="21">
        <v>20201223</v>
      </c>
      <c r="G2344" s="21" t="s">
        <v>17</v>
      </c>
      <c r="H2344" s="21" t="s">
        <v>18</v>
      </c>
      <c r="I2344" s="21" t="s">
        <v>153</v>
      </c>
      <c r="J2344" s="21">
        <v>1.47</v>
      </c>
      <c r="K2344" s="21" t="s">
        <v>20</v>
      </c>
      <c r="L2344">
        <f t="shared" si="41"/>
        <v>2</v>
      </c>
      <c r="M2344">
        <f>MATCH(H:H,价格表!$B$4:$B$35,0)</f>
        <v>1</v>
      </c>
      <c r="N2344" s="27">
        <f>IF(J2344&lt;=0.3,INDEX(价格表!$B$4:$I$31,M2344,2),IF(AND(J2344&gt;0.3,J2344&lt;=1),INDEX(价格表!$B$4:$I$31,M2344,3),IF(AND(J2344&gt;1,J2344&lt;=2.2),INDEX(价格表!$B$4:$I$31,M2344,4),IF(AND(J2344&gt;2.2,J2344&lt;=3.3),INDEX(价格表!$B$4:$I$31,M2344,5),IF(AND(J2344&gt;3.3,J2344&lt;=4),INDEX(价格表!$B$4:$I$31,M2344,6),IF(AND(J2344&gt;4,J2344&lt;=5.5),INDEX(价格表!$B$4:$I$31,M2344,7),IF(J2344&gt;5.5,2.6+INDEX(价格表!$B$4:$I$31,M2344,8)*L2344)))))))</f>
        <v>2.15</v>
      </c>
    </row>
    <row r="2345" spans="1:14">
      <c r="A2345" s="20">
        <v>4310939982835</v>
      </c>
      <c r="B2345" s="18" t="s">
        <v>16</v>
      </c>
      <c r="C2345" s="21">
        <v>20201213</v>
      </c>
      <c r="D2345" s="21">
        <v>610538201209</v>
      </c>
      <c r="E2345" s="21" t="s">
        <v>16</v>
      </c>
      <c r="F2345" s="21">
        <v>20201223</v>
      </c>
      <c r="G2345" s="21" t="s">
        <v>17</v>
      </c>
      <c r="H2345" s="21" t="s">
        <v>23</v>
      </c>
      <c r="I2345" s="21" t="s">
        <v>24</v>
      </c>
      <c r="J2345" s="21">
        <v>1.46</v>
      </c>
      <c r="K2345" s="21" t="s">
        <v>20</v>
      </c>
      <c r="L2345">
        <f t="shared" si="41"/>
        <v>2</v>
      </c>
      <c r="M2345">
        <f>MATCH(H:H,价格表!$B$4:$B$35,0)</f>
        <v>15</v>
      </c>
      <c r="N2345" s="27">
        <f>IF(J2345&lt;=0.3,INDEX(价格表!$B$4:$I$31,M2345,2),IF(AND(J2345&gt;0.3,J2345&lt;=1),INDEX(价格表!$B$4:$I$31,M2345,3),IF(AND(J2345&gt;1,J2345&lt;=2.2),INDEX(价格表!$B$4:$I$31,M2345,4),IF(AND(J2345&gt;2.2,J2345&lt;=3.3),INDEX(价格表!$B$4:$I$31,M2345,5),IF(AND(J2345&gt;3.3,J2345&lt;=4),INDEX(价格表!$B$4:$I$31,M2345,6),IF(AND(J2345&gt;4,J2345&lt;=5.5),INDEX(价格表!$B$4:$I$31,M2345,7),IF(J2345&gt;5.5,2.6+INDEX(价格表!$B$4:$I$31,M2345,8)*L2345)))))))</f>
        <v>2.15</v>
      </c>
    </row>
    <row r="2346" spans="1:14">
      <c r="A2346" s="20">
        <v>4310939982836</v>
      </c>
      <c r="B2346" s="18" t="s">
        <v>16</v>
      </c>
      <c r="C2346" s="21">
        <v>20201213</v>
      </c>
      <c r="D2346" s="21">
        <v>610538201209</v>
      </c>
      <c r="E2346" s="21" t="s">
        <v>16</v>
      </c>
      <c r="F2346" s="21">
        <v>20201223</v>
      </c>
      <c r="G2346" s="21" t="s">
        <v>17</v>
      </c>
      <c r="H2346" s="21" t="s">
        <v>23</v>
      </c>
      <c r="I2346" s="21" t="s">
        <v>190</v>
      </c>
      <c r="J2346" s="21">
        <v>1.44</v>
      </c>
      <c r="K2346" s="21" t="s">
        <v>20</v>
      </c>
      <c r="L2346">
        <f t="shared" si="41"/>
        <v>2</v>
      </c>
      <c r="M2346">
        <f>MATCH(H:H,价格表!$B$4:$B$35,0)</f>
        <v>15</v>
      </c>
      <c r="N2346" s="27">
        <f>IF(J2346&lt;=0.3,INDEX(价格表!$B$4:$I$31,M2346,2),IF(AND(J2346&gt;0.3,J2346&lt;=1),INDEX(价格表!$B$4:$I$31,M2346,3),IF(AND(J2346&gt;1,J2346&lt;=2.2),INDEX(价格表!$B$4:$I$31,M2346,4),IF(AND(J2346&gt;2.2,J2346&lt;=3.3),INDEX(价格表!$B$4:$I$31,M2346,5),IF(AND(J2346&gt;3.3,J2346&lt;=4),INDEX(价格表!$B$4:$I$31,M2346,6),IF(AND(J2346&gt;4,J2346&lt;=5.5),INDEX(价格表!$B$4:$I$31,M2346,7),IF(J2346&gt;5.5,2.6+INDEX(价格表!$B$4:$I$31,M2346,8)*L2346)))))))</f>
        <v>2.15</v>
      </c>
    </row>
    <row r="2347" spans="1:14">
      <c r="A2347" s="20">
        <v>4310939983281</v>
      </c>
      <c r="B2347" s="18" t="s">
        <v>16</v>
      </c>
      <c r="C2347" s="21">
        <v>20201213</v>
      </c>
      <c r="D2347" s="21">
        <v>610538201209</v>
      </c>
      <c r="E2347" s="21" t="s">
        <v>16</v>
      </c>
      <c r="F2347" s="21">
        <v>20201223</v>
      </c>
      <c r="G2347" s="21" t="s">
        <v>17</v>
      </c>
      <c r="H2347" s="21" t="s">
        <v>23</v>
      </c>
      <c r="I2347" s="21" t="s">
        <v>225</v>
      </c>
      <c r="J2347" s="21">
        <v>1.44</v>
      </c>
      <c r="K2347" s="21" t="s">
        <v>20</v>
      </c>
      <c r="L2347">
        <f t="shared" si="41"/>
        <v>2</v>
      </c>
      <c r="M2347">
        <f>MATCH(H:H,价格表!$B$4:$B$35,0)</f>
        <v>15</v>
      </c>
      <c r="N2347" s="27">
        <f>IF(J2347&lt;=0.3,INDEX(价格表!$B$4:$I$31,M2347,2),IF(AND(J2347&gt;0.3,J2347&lt;=1),INDEX(价格表!$B$4:$I$31,M2347,3),IF(AND(J2347&gt;1,J2347&lt;=2.2),INDEX(价格表!$B$4:$I$31,M2347,4),IF(AND(J2347&gt;2.2,J2347&lt;=3.3),INDEX(价格表!$B$4:$I$31,M2347,5),IF(AND(J2347&gt;3.3,J2347&lt;=4),INDEX(价格表!$B$4:$I$31,M2347,6),IF(AND(J2347&gt;4,J2347&lt;=5.5),INDEX(价格表!$B$4:$I$31,M2347,7),IF(J2347&gt;5.5,2.6+INDEX(价格表!$B$4:$I$31,M2347,8)*L2347)))))))</f>
        <v>2.15</v>
      </c>
    </row>
    <row r="2348" spans="1:14">
      <c r="A2348" s="20">
        <v>4310939983282</v>
      </c>
      <c r="B2348" s="18" t="s">
        <v>16</v>
      </c>
      <c r="C2348" s="21">
        <v>20201213</v>
      </c>
      <c r="D2348" s="21">
        <v>610538201209</v>
      </c>
      <c r="E2348" s="21" t="s">
        <v>16</v>
      </c>
      <c r="F2348" s="21">
        <v>20201223</v>
      </c>
      <c r="G2348" s="21" t="s">
        <v>17</v>
      </c>
      <c r="H2348" s="21" t="s">
        <v>50</v>
      </c>
      <c r="I2348" s="21" t="s">
        <v>62</v>
      </c>
      <c r="J2348" s="21">
        <v>1.44</v>
      </c>
      <c r="K2348" s="21" t="s">
        <v>20</v>
      </c>
      <c r="L2348">
        <f t="shared" si="41"/>
        <v>2</v>
      </c>
      <c r="M2348">
        <f>MATCH(H:H,价格表!$B$4:$B$35,0)</f>
        <v>4</v>
      </c>
      <c r="N2348" s="27">
        <f>IF(J2348&lt;=0.3,INDEX(价格表!$B$4:$I$31,M2348,2),IF(AND(J2348&gt;0.3,J2348&lt;=1),INDEX(价格表!$B$4:$I$31,M2348,3),IF(AND(J2348&gt;1,J2348&lt;=2.2),INDEX(价格表!$B$4:$I$31,M2348,4),IF(AND(J2348&gt;2.2,J2348&lt;=3.3),INDEX(价格表!$B$4:$I$31,M2348,5),IF(AND(J2348&gt;3.3,J2348&lt;=4),INDEX(价格表!$B$4:$I$31,M2348,6),IF(AND(J2348&gt;4,J2348&lt;=5.5),INDEX(价格表!$B$4:$I$31,M2348,7),IF(J2348&gt;5.5,2.6+INDEX(价格表!$B$4:$I$31,M2348,8)*L2348)))))))</f>
        <v>2.15</v>
      </c>
    </row>
    <row r="2349" spans="1:14">
      <c r="A2349" s="20">
        <v>4310939983283</v>
      </c>
      <c r="B2349" s="18" t="s">
        <v>16</v>
      </c>
      <c r="C2349" s="21">
        <v>20201213</v>
      </c>
      <c r="D2349" s="21">
        <v>610538201209</v>
      </c>
      <c r="E2349" s="21" t="s">
        <v>16</v>
      </c>
      <c r="F2349" s="21">
        <v>20201223</v>
      </c>
      <c r="G2349" s="21" t="s">
        <v>17</v>
      </c>
      <c r="H2349" s="21" t="s">
        <v>88</v>
      </c>
      <c r="I2349" s="21" t="s">
        <v>250</v>
      </c>
      <c r="J2349" s="21">
        <v>1.45</v>
      </c>
      <c r="K2349" s="21" t="s">
        <v>20</v>
      </c>
      <c r="L2349">
        <f t="shared" si="41"/>
        <v>2</v>
      </c>
      <c r="M2349">
        <f>MATCH(H:H,价格表!$B$4:$B$35,0)</f>
        <v>19</v>
      </c>
      <c r="N2349" s="27">
        <f>IF(J2349&lt;=0.3,INDEX(价格表!$B$4:$I$31,M2349,2),IF(AND(J2349&gt;0.3,J2349&lt;=1),INDEX(价格表!$B$4:$I$31,M2349,3),IF(AND(J2349&gt;1,J2349&lt;=2.2),INDEX(价格表!$B$4:$I$31,M2349,4),IF(AND(J2349&gt;2.2,J2349&lt;=3.3),INDEX(价格表!$B$4:$I$31,M2349,5),IF(AND(J2349&gt;3.3,J2349&lt;=4),INDEX(价格表!$B$4:$I$31,M2349,6),IF(AND(J2349&gt;4,J2349&lt;=5.5),INDEX(价格表!$B$4:$I$31,M2349,7),IF(J2349&gt;5.5,2.6+INDEX(价格表!$B$4:$I$31,M2349,8)*L2349)))))))</f>
        <v>2.15</v>
      </c>
    </row>
    <row r="2350" spans="1:14">
      <c r="A2350" s="20">
        <v>4310939983284</v>
      </c>
      <c r="B2350" s="18" t="s">
        <v>16</v>
      </c>
      <c r="C2350" s="21">
        <v>20201213</v>
      </c>
      <c r="D2350" s="21">
        <v>610538201209</v>
      </c>
      <c r="E2350" s="21" t="s">
        <v>16</v>
      </c>
      <c r="F2350" s="21">
        <v>20201223</v>
      </c>
      <c r="G2350" s="21" t="s">
        <v>17</v>
      </c>
      <c r="H2350" s="21" t="s">
        <v>68</v>
      </c>
      <c r="I2350" s="21" t="s">
        <v>152</v>
      </c>
      <c r="J2350" s="21">
        <v>1.44</v>
      </c>
      <c r="K2350" s="21" t="s">
        <v>20</v>
      </c>
      <c r="L2350">
        <f t="shared" si="41"/>
        <v>2</v>
      </c>
      <c r="M2350">
        <f>MATCH(H:H,价格表!$B$4:$B$35,0)</f>
        <v>5</v>
      </c>
      <c r="N2350" s="27">
        <f>IF(J2350&lt;=0.3,INDEX(价格表!$B$4:$I$31,M2350,2),IF(AND(J2350&gt;0.3,J2350&lt;=1),INDEX(价格表!$B$4:$I$31,M2350,3),IF(AND(J2350&gt;1,J2350&lt;=2.2),INDEX(价格表!$B$4:$I$31,M2350,4),IF(AND(J2350&gt;2.2,J2350&lt;=3.3),INDEX(价格表!$B$4:$I$31,M2350,5),IF(AND(J2350&gt;3.3,J2350&lt;=4),INDEX(价格表!$B$4:$I$31,M2350,6),IF(AND(J2350&gt;4,J2350&lt;=5.5),INDEX(价格表!$B$4:$I$31,M2350,7),IF(J2350&gt;5.5,2.6+INDEX(价格表!$B$4:$I$31,M2350,8)*L2350)))))))</f>
        <v>2.15</v>
      </c>
    </row>
    <row r="2351" spans="1:14">
      <c r="A2351" s="20">
        <v>4310939983285</v>
      </c>
      <c r="B2351" s="18" t="s">
        <v>16</v>
      </c>
      <c r="C2351" s="21">
        <v>20201213</v>
      </c>
      <c r="D2351" s="21">
        <v>610538201209</v>
      </c>
      <c r="E2351" s="21" t="s">
        <v>16</v>
      </c>
      <c r="F2351" s="21">
        <v>20201223</v>
      </c>
      <c r="G2351" s="21" t="s">
        <v>17</v>
      </c>
      <c r="H2351" s="21" t="s">
        <v>73</v>
      </c>
      <c r="I2351" s="21" t="s">
        <v>74</v>
      </c>
      <c r="J2351" s="21">
        <v>1.43</v>
      </c>
      <c r="K2351" s="21" t="s">
        <v>20</v>
      </c>
      <c r="L2351">
        <f t="shared" si="41"/>
        <v>2</v>
      </c>
      <c r="M2351">
        <f>MATCH(H:H,价格表!$B$4:$B$35,0)</f>
        <v>7</v>
      </c>
      <c r="N2351" s="27">
        <f>IF(J2351&lt;=0.3,INDEX(价格表!$B$4:$I$31,M2351,2),IF(AND(J2351&gt;0.3,J2351&lt;=1),INDEX(价格表!$B$4:$I$31,M2351,3),IF(AND(J2351&gt;1,J2351&lt;=2.2),INDEX(价格表!$B$4:$I$31,M2351,4),IF(AND(J2351&gt;2.2,J2351&lt;=3.3),INDEX(价格表!$B$4:$I$31,M2351,5),IF(AND(J2351&gt;3.3,J2351&lt;=4),INDEX(价格表!$B$4:$I$31,M2351,6),IF(AND(J2351&gt;4,J2351&lt;=5.5),INDEX(价格表!$B$4:$I$31,M2351,7),IF(J2351&gt;5.5,2.6+INDEX(价格表!$B$4:$I$31,M2351,8)*L2351)))))))</f>
        <v>2.15</v>
      </c>
    </row>
    <row r="2352" spans="1:14">
      <c r="A2352" s="20">
        <v>4310939983287</v>
      </c>
      <c r="B2352" s="18" t="s">
        <v>16</v>
      </c>
      <c r="C2352" s="21">
        <v>20201213</v>
      </c>
      <c r="D2352" s="21">
        <v>610538201209</v>
      </c>
      <c r="E2352" s="21" t="s">
        <v>16</v>
      </c>
      <c r="F2352" s="21">
        <v>20201223</v>
      </c>
      <c r="G2352" s="21" t="s">
        <v>17</v>
      </c>
      <c r="H2352" s="21" t="s">
        <v>73</v>
      </c>
      <c r="I2352" s="21" t="s">
        <v>138</v>
      </c>
      <c r="J2352" s="21">
        <v>1.44</v>
      </c>
      <c r="K2352" s="21" t="s">
        <v>20</v>
      </c>
      <c r="L2352">
        <f t="shared" si="41"/>
        <v>2</v>
      </c>
      <c r="M2352">
        <f>MATCH(H:H,价格表!$B$4:$B$35,0)</f>
        <v>7</v>
      </c>
      <c r="N2352" s="27">
        <f>IF(J2352&lt;=0.3,INDEX(价格表!$B$4:$I$31,M2352,2),IF(AND(J2352&gt;0.3,J2352&lt;=1),INDEX(价格表!$B$4:$I$31,M2352,3),IF(AND(J2352&gt;1,J2352&lt;=2.2),INDEX(价格表!$B$4:$I$31,M2352,4),IF(AND(J2352&gt;2.2,J2352&lt;=3.3),INDEX(价格表!$B$4:$I$31,M2352,5),IF(AND(J2352&gt;3.3,J2352&lt;=4),INDEX(价格表!$B$4:$I$31,M2352,6),IF(AND(J2352&gt;4,J2352&lt;=5.5),INDEX(价格表!$B$4:$I$31,M2352,7),IF(J2352&gt;5.5,2.6+INDEX(价格表!$B$4:$I$31,M2352,8)*L2352)))))))</f>
        <v>2.15</v>
      </c>
    </row>
    <row r="2353" spans="1:14">
      <c r="A2353" s="20">
        <v>4310939983288</v>
      </c>
      <c r="B2353" s="18" t="s">
        <v>16</v>
      </c>
      <c r="C2353" s="21">
        <v>20201213</v>
      </c>
      <c r="D2353" s="21">
        <v>610538201209</v>
      </c>
      <c r="E2353" s="21" t="s">
        <v>16</v>
      </c>
      <c r="F2353" s="21">
        <v>20201223</v>
      </c>
      <c r="G2353" s="21" t="s">
        <v>17</v>
      </c>
      <c r="H2353" s="21" t="s">
        <v>63</v>
      </c>
      <c r="I2353" s="21" t="s">
        <v>364</v>
      </c>
      <c r="J2353" s="21">
        <v>1.42</v>
      </c>
      <c r="K2353" s="21" t="s">
        <v>20</v>
      </c>
      <c r="L2353">
        <f t="shared" si="41"/>
        <v>2</v>
      </c>
      <c r="M2353">
        <f>MATCH(H:H,价格表!$B$4:$B$35,0)</f>
        <v>21</v>
      </c>
      <c r="N2353" s="27">
        <f>IF(J2353&lt;=0.3,INDEX(价格表!$B$4:$I$31,M2353,2),IF(AND(J2353&gt;0.3,J2353&lt;=1),INDEX(价格表!$B$4:$I$31,M2353,3),IF(AND(J2353&gt;1,J2353&lt;=2.2),INDEX(价格表!$B$4:$I$31,M2353,4),IF(AND(J2353&gt;2.2,J2353&lt;=3.3),INDEX(价格表!$B$4:$I$31,M2353,5),IF(AND(J2353&gt;3.3,J2353&lt;=4),INDEX(价格表!$B$4:$I$31,M2353,6),IF(AND(J2353&gt;4,J2353&lt;=5.5),INDEX(价格表!$B$4:$I$31,M2353,7),IF(J2353&gt;5.5,2.6+INDEX(价格表!$B$4:$I$31,M2353,8)*L2353)))))))</f>
        <v>2.15</v>
      </c>
    </row>
    <row r="2354" spans="1:14">
      <c r="A2354" s="20">
        <v>4310939983290</v>
      </c>
      <c r="B2354" s="18" t="s">
        <v>16</v>
      </c>
      <c r="C2354" s="21">
        <v>20201213</v>
      </c>
      <c r="D2354" s="21">
        <v>610538201209</v>
      </c>
      <c r="E2354" s="21" t="s">
        <v>16</v>
      </c>
      <c r="F2354" s="21">
        <v>20201223</v>
      </c>
      <c r="G2354" s="21" t="s">
        <v>17</v>
      </c>
      <c r="H2354" s="21" t="s">
        <v>27</v>
      </c>
      <c r="I2354" s="21" t="s">
        <v>28</v>
      </c>
      <c r="J2354" s="21">
        <v>1.43</v>
      </c>
      <c r="K2354" s="21" t="s">
        <v>20</v>
      </c>
      <c r="L2354">
        <f t="shared" si="41"/>
        <v>2</v>
      </c>
      <c r="M2354">
        <f>MATCH(H:H,价格表!$B$4:$B$35,0)</f>
        <v>3</v>
      </c>
      <c r="N2354" s="27">
        <f>IF(J2354&lt;=0.3,INDEX(价格表!$B$4:$I$31,M2354,2),IF(AND(J2354&gt;0.3,J2354&lt;=1),INDEX(价格表!$B$4:$I$31,M2354,3),IF(AND(J2354&gt;1,J2354&lt;=2.2),INDEX(价格表!$B$4:$I$31,M2354,4),IF(AND(J2354&gt;2.2,J2354&lt;=3.3),INDEX(价格表!$B$4:$I$31,M2354,5),IF(AND(J2354&gt;3.3,J2354&lt;=4),INDEX(价格表!$B$4:$I$31,M2354,6),IF(AND(J2354&gt;4,J2354&lt;=5.5),INDEX(价格表!$B$4:$I$31,M2354,7),IF(J2354&gt;5.5,2.6+INDEX(价格表!$B$4:$I$31,M2354,8)*L2354)))))))</f>
        <v>2.15</v>
      </c>
    </row>
    <row r="2355" spans="1:14">
      <c r="A2355" s="20">
        <v>4310940045371</v>
      </c>
      <c r="B2355" s="18" t="s">
        <v>16</v>
      </c>
      <c r="C2355" s="21">
        <v>20201213</v>
      </c>
      <c r="D2355" s="21">
        <v>610538201209</v>
      </c>
      <c r="E2355" s="21" t="s">
        <v>16</v>
      </c>
      <c r="F2355" s="21">
        <v>20201223</v>
      </c>
      <c r="G2355" s="21" t="s">
        <v>17</v>
      </c>
      <c r="H2355" s="21" t="s">
        <v>33</v>
      </c>
      <c r="I2355" s="21" t="s">
        <v>34</v>
      </c>
      <c r="J2355" s="21">
        <v>0.56</v>
      </c>
      <c r="K2355" s="21" t="s">
        <v>20</v>
      </c>
      <c r="L2355">
        <f t="shared" si="41"/>
        <v>1</v>
      </c>
      <c r="M2355">
        <f>MATCH(H:H,价格表!$B$4:$B$35,0)</f>
        <v>13</v>
      </c>
      <c r="N2355" s="27">
        <f>IF(J2355&lt;=0.3,INDEX(价格表!$B$4:$I$31,M2355,2),IF(AND(J2355&gt;0.3,J2355&lt;=1),INDEX(价格表!$B$4:$I$31,M2355,3),IF(AND(J2355&gt;1,J2355&lt;=2.2),INDEX(价格表!$B$4:$I$31,M2355,4),IF(AND(J2355&gt;2.2,J2355&lt;=3.3),INDEX(价格表!$B$4:$I$31,M2355,5),IF(AND(J2355&gt;3.3,J2355&lt;=4),INDEX(价格表!$B$4:$I$31,M2355,6),IF(AND(J2355&gt;4,J2355&lt;=5.5),INDEX(价格表!$B$4:$I$31,M2355,7),IF(J2355&gt;5.5,2.6+INDEX(价格表!$B$4:$I$31,M2355,8)*L2355)))))))</f>
        <v>1.8</v>
      </c>
    </row>
    <row r="2356" spans="1:14">
      <c r="A2356" s="20">
        <v>4310940065539</v>
      </c>
      <c r="B2356" s="18" t="s">
        <v>16</v>
      </c>
      <c r="C2356" s="21">
        <v>20201213</v>
      </c>
      <c r="D2356" s="21">
        <v>610538201209</v>
      </c>
      <c r="E2356" s="21" t="s">
        <v>16</v>
      </c>
      <c r="F2356" s="21">
        <v>20201223</v>
      </c>
      <c r="G2356" s="21" t="s">
        <v>17</v>
      </c>
      <c r="H2356" s="21" t="s">
        <v>25</v>
      </c>
      <c r="I2356" s="21" t="s">
        <v>248</v>
      </c>
      <c r="J2356" s="21">
        <v>0.55</v>
      </c>
      <c r="K2356" s="21" t="s">
        <v>20</v>
      </c>
      <c r="L2356">
        <f t="shared" si="41"/>
        <v>1</v>
      </c>
      <c r="M2356">
        <f>MATCH(H:H,价格表!$B$4:$B$35,0)</f>
        <v>25</v>
      </c>
      <c r="N2356" s="27">
        <f>IF(J2356&lt;=0.3,INDEX(价格表!$B$4:$I$31,M2356,2),IF(AND(J2356&gt;0.3,J2356&lt;=1),INDEX(价格表!$B$4:$I$31,M2356,3),IF(AND(J2356&gt;1,J2356&lt;=2.2),INDEX(价格表!$B$4:$I$31,M2356,4),IF(AND(J2356&gt;2.2,J2356&lt;=3.3),INDEX(价格表!$B$4:$I$31,M2356,5),IF(AND(J2356&gt;3.3,J2356&lt;=4),INDEX(价格表!$B$4:$I$31,M2356,6),IF(AND(J2356&gt;4,J2356&lt;=5.5),INDEX(价格表!$B$4:$I$31,M2356,7),IF(J2356&gt;5.5,2.6+INDEX(价格表!$B$4:$I$31,M2356,8)*L2356)))))))</f>
        <v>1.8</v>
      </c>
    </row>
    <row r="2357" spans="1:14">
      <c r="A2357" s="20">
        <v>4310940083554</v>
      </c>
      <c r="B2357" s="18" t="s">
        <v>16</v>
      </c>
      <c r="C2357" s="21">
        <v>20201213</v>
      </c>
      <c r="D2357" s="21">
        <v>610538201209</v>
      </c>
      <c r="E2357" s="21" t="s">
        <v>16</v>
      </c>
      <c r="F2357" s="21">
        <v>20201223</v>
      </c>
      <c r="G2357" s="21" t="s">
        <v>17</v>
      </c>
      <c r="H2357" s="21" t="s">
        <v>37</v>
      </c>
      <c r="I2357" s="21" t="s">
        <v>122</v>
      </c>
      <c r="J2357" s="21">
        <v>0.54</v>
      </c>
      <c r="K2357" s="21" t="s">
        <v>20</v>
      </c>
      <c r="L2357">
        <f t="shared" si="41"/>
        <v>1</v>
      </c>
      <c r="M2357">
        <f>MATCH(H:H,价格表!$B$4:$B$35,0)</f>
        <v>12</v>
      </c>
      <c r="N2357" s="27">
        <f>IF(J2357&lt;=0.3,INDEX(价格表!$B$4:$I$31,M2357,2),IF(AND(J2357&gt;0.3,J2357&lt;=1),INDEX(价格表!$B$4:$I$31,M2357,3),IF(AND(J2357&gt;1,J2357&lt;=2.2),INDEX(价格表!$B$4:$I$31,M2357,4),IF(AND(J2357&gt;2.2,J2357&lt;=3.3),INDEX(价格表!$B$4:$I$31,M2357,5),IF(AND(J2357&gt;3.3,J2357&lt;=4),INDEX(价格表!$B$4:$I$31,M2357,6),IF(AND(J2357&gt;4,J2357&lt;=5.5),INDEX(价格表!$B$4:$I$31,M2357,7),IF(J2357&gt;5.5,2.6+INDEX(价格表!$B$4:$I$31,M2357,8)*L2357)))))))</f>
        <v>1.8</v>
      </c>
    </row>
    <row r="2358" spans="1:14">
      <c r="A2358" s="20">
        <v>4310940083555</v>
      </c>
      <c r="B2358" s="18" t="s">
        <v>16</v>
      </c>
      <c r="C2358" s="21">
        <v>20201213</v>
      </c>
      <c r="D2358" s="21">
        <v>610538201209</v>
      </c>
      <c r="E2358" s="21" t="s">
        <v>16</v>
      </c>
      <c r="F2358" s="21">
        <v>20201223</v>
      </c>
      <c r="G2358" s="21" t="s">
        <v>17</v>
      </c>
      <c r="H2358" s="21" t="s">
        <v>298</v>
      </c>
      <c r="I2358" s="21" t="s">
        <v>313</v>
      </c>
      <c r="J2358" s="21">
        <v>0.54</v>
      </c>
      <c r="K2358" s="21" t="s">
        <v>20</v>
      </c>
      <c r="L2358">
        <f t="shared" si="41"/>
        <v>1</v>
      </c>
      <c r="M2358">
        <f>MATCH(H:H,价格表!$B$4:$B$35,0)</f>
        <v>29</v>
      </c>
      <c r="N2358" s="27">
        <f>L2358*5+3</f>
        <v>8</v>
      </c>
    </row>
    <row r="2359" spans="1:14">
      <c r="A2359" s="20">
        <v>4310940083556</v>
      </c>
      <c r="B2359" s="18" t="s">
        <v>16</v>
      </c>
      <c r="C2359" s="21">
        <v>20201213</v>
      </c>
      <c r="D2359" s="21">
        <v>610538201209</v>
      </c>
      <c r="E2359" s="21" t="s">
        <v>16</v>
      </c>
      <c r="F2359" s="21">
        <v>20201223</v>
      </c>
      <c r="G2359" s="21" t="s">
        <v>17</v>
      </c>
      <c r="H2359" s="21" t="s">
        <v>75</v>
      </c>
      <c r="I2359" s="21" t="s">
        <v>76</v>
      </c>
      <c r="J2359" s="21">
        <v>0.54</v>
      </c>
      <c r="K2359" s="21" t="s">
        <v>20</v>
      </c>
      <c r="L2359">
        <f t="shared" si="41"/>
        <v>1</v>
      </c>
      <c r="M2359">
        <f>MATCH(H:H,价格表!$B$4:$B$35,0)</f>
        <v>24</v>
      </c>
      <c r="N2359" s="27">
        <f>IF(J2359&lt;=0.3,INDEX(价格表!$B$4:$I$31,M2359,2),IF(AND(J2359&gt;0.3,J2359&lt;=1),INDEX(价格表!$B$4:$I$31,M2359,3),IF(AND(J2359&gt;1,J2359&lt;=2.2),INDEX(价格表!$B$4:$I$31,M2359,4),IF(AND(J2359&gt;2.2,J2359&lt;=3.3),INDEX(价格表!$B$4:$I$31,M2359,5),IF(AND(J2359&gt;3.3,J2359&lt;=4),INDEX(价格表!$B$4:$I$31,M2359,6),IF(AND(J2359&gt;4,J2359&lt;=5.5),INDEX(价格表!$B$4:$I$31,M2359,7),IF(J2359&gt;5.5,2.6+INDEX(价格表!$B$4:$I$31,M2359,8)*L2359)))))))</f>
        <v>1.8</v>
      </c>
    </row>
    <row r="2360" spans="1:14">
      <c r="A2360" s="20">
        <v>4310940105439</v>
      </c>
      <c r="B2360" s="18" t="s">
        <v>16</v>
      </c>
      <c r="C2360" s="21">
        <v>20201213</v>
      </c>
      <c r="D2360" s="21">
        <v>610538201209</v>
      </c>
      <c r="E2360" s="21" t="s">
        <v>16</v>
      </c>
      <c r="F2360" s="21">
        <v>20201223</v>
      </c>
      <c r="G2360" s="21" t="s">
        <v>17</v>
      </c>
      <c r="H2360" s="21" t="s">
        <v>18</v>
      </c>
      <c r="I2360" s="21" t="s">
        <v>266</v>
      </c>
      <c r="J2360" s="21">
        <v>0.69</v>
      </c>
      <c r="K2360" s="21" t="s">
        <v>20</v>
      </c>
      <c r="L2360">
        <f t="shared" si="41"/>
        <v>1</v>
      </c>
      <c r="M2360">
        <f>MATCH(H:H,价格表!$B$4:$B$35,0)</f>
        <v>1</v>
      </c>
      <c r="N2360" s="27">
        <f>IF(J2360&lt;=0.3,INDEX(价格表!$B$4:$I$31,M2360,2),IF(AND(J2360&gt;0.3,J2360&lt;=1),INDEX(价格表!$B$4:$I$31,M2360,3),IF(AND(J2360&gt;1,J2360&lt;=2.2),INDEX(价格表!$B$4:$I$31,M2360,4),IF(AND(J2360&gt;2.2,J2360&lt;=3.3),INDEX(价格表!$B$4:$I$31,M2360,5),IF(AND(J2360&gt;3.3,J2360&lt;=4),INDEX(价格表!$B$4:$I$31,M2360,6),IF(AND(J2360&gt;4,J2360&lt;=5.5),INDEX(价格表!$B$4:$I$31,M2360,7),IF(J2360&gt;5.5,2.6+INDEX(价格表!$B$4:$I$31,M2360,8)*L2360)))))))</f>
        <v>1.8</v>
      </c>
    </row>
    <row r="2361" spans="1:14">
      <c r="A2361" s="20">
        <v>4310940113999</v>
      </c>
      <c r="B2361" s="18" t="s">
        <v>16</v>
      </c>
      <c r="C2361" s="21">
        <v>20201213</v>
      </c>
      <c r="D2361" s="21">
        <v>610538201209</v>
      </c>
      <c r="E2361" s="21" t="s">
        <v>16</v>
      </c>
      <c r="F2361" s="21">
        <v>20201223</v>
      </c>
      <c r="G2361" s="21" t="s">
        <v>17</v>
      </c>
      <c r="H2361" s="21" t="s">
        <v>25</v>
      </c>
      <c r="I2361" s="21" t="s">
        <v>42</v>
      </c>
      <c r="J2361" s="21">
        <v>0.57</v>
      </c>
      <c r="K2361" s="21" t="s">
        <v>20</v>
      </c>
      <c r="L2361">
        <f t="shared" si="41"/>
        <v>1</v>
      </c>
      <c r="M2361">
        <f>MATCH(H:H,价格表!$B$4:$B$35,0)</f>
        <v>25</v>
      </c>
      <c r="N2361" s="27">
        <f>IF(J2361&lt;=0.3,INDEX(价格表!$B$4:$I$31,M2361,2),IF(AND(J2361&gt;0.3,J2361&lt;=1),INDEX(价格表!$B$4:$I$31,M2361,3),IF(AND(J2361&gt;1,J2361&lt;=2.2),INDEX(价格表!$B$4:$I$31,M2361,4),IF(AND(J2361&gt;2.2,J2361&lt;=3.3),INDEX(价格表!$B$4:$I$31,M2361,5),IF(AND(J2361&gt;3.3,J2361&lt;=4),INDEX(价格表!$B$4:$I$31,M2361,6),IF(AND(J2361&gt;4,J2361&lt;=5.5),INDEX(价格表!$B$4:$I$31,M2361,7),IF(J2361&gt;5.5,2.6+INDEX(价格表!$B$4:$I$31,M2361,8)*L2361)))))))</f>
        <v>1.8</v>
      </c>
    </row>
    <row r="2362" spans="1:14">
      <c r="A2362" s="20">
        <v>4310940114000</v>
      </c>
      <c r="B2362" s="18" t="s">
        <v>16</v>
      </c>
      <c r="C2362" s="21">
        <v>20201213</v>
      </c>
      <c r="D2362" s="21">
        <v>610538201209</v>
      </c>
      <c r="E2362" s="21" t="s">
        <v>16</v>
      </c>
      <c r="F2362" s="21">
        <v>20201223</v>
      </c>
      <c r="G2362" s="21" t="s">
        <v>17</v>
      </c>
      <c r="H2362" s="21" t="s">
        <v>302</v>
      </c>
      <c r="I2362" s="21" t="s">
        <v>303</v>
      </c>
      <c r="J2362" s="21">
        <v>0.56</v>
      </c>
      <c r="K2362" s="21" t="s">
        <v>20</v>
      </c>
      <c r="L2362">
        <f t="shared" si="41"/>
        <v>1</v>
      </c>
      <c r="M2362">
        <f>MATCH(H:H,价格表!$B$4:$B$35,0)</f>
        <v>6</v>
      </c>
      <c r="N2362" s="27">
        <f>IF(J2362&lt;=0.3,INDEX(价格表!$B$4:$I$31,M2362,2),IF(AND(J2362&gt;0.3,J2362&lt;=1),INDEX(价格表!$B$4:$I$31,M2362,3),IF(AND(J2362&gt;1,J2362&lt;=2.2),INDEX(价格表!$B$4:$I$31,M2362,4),IF(AND(J2362&gt;2.2,J2362&lt;=3.3),INDEX(价格表!$B$4:$I$31,M2362,5),IF(AND(J2362&gt;3.3,J2362&lt;=4),INDEX(价格表!$B$4:$I$31,M2362,6),IF(AND(J2362&gt;4,J2362&lt;=5.5),INDEX(价格表!$B$4:$I$31,M2362,7),IF(J2362&gt;5.5,2.6+INDEX(价格表!$B$4:$I$31,M2362,8)*L2362)))))))</f>
        <v>2.6</v>
      </c>
    </row>
    <row r="2363" spans="1:14">
      <c r="A2363" s="20">
        <v>4310940114001</v>
      </c>
      <c r="B2363" s="18" t="s">
        <v>16</v>
      </c>
      <c r="C2363" s="21">
        <v>20201213</v>
      </c>
      <c r="D2363" s="21">
        <v>610538201209</v>
      </c>
      <c r="E2363" s="21" t="s">
        <v>16</v>
      </c>
      <c r="F2363" s="21">
        <v>20201223</v>
      </c>
      <c r="G2363" s="21" t="s">
        <v>17</v>
      </c>
      <c r="H2363" s="21" t="s">
        <v>294</v>
      </c>
      <c r="I2363" s="21" t="s">
        <v>295</v>
      </c>
      <c r="J2363" s="21">
        <v>0.56</v>
      </c>
      <c r="K2363" s="21" t="s">
        <v>20</v>
      </c>
      <c r="L2363">
        <f t="shared" si="41"/>
        <v>1</v>
      </c>
      <c r="M2363">
        <f>MATCH(H:H,价格表!$B$4:$B$35,0)</f>
        <v>18</v>
      </c>
      <c r="N2363" s="27">
        <f>IF(J2363&lt;=0.3,INDEX(价格表!$B$4:$I$31,M2363,2),IF(AND(J2363&gt;0.3,J2363&lt;=1),INDEX(价格表!$B$4:$I$31,M2363,3),IF(AND(J2363&gt;1,J2363&lt;=2.2),INDEX(价格表!$B$4:$I$31,M2363,4),IF(AND(J2363&gt;2.2,J2363&lt;=3.3),INDEX(价格表!$B$4:$I$31,M2363,5),IF(AND(J2363&gt;3.3,J2363&lt;=4),INDEX(价格表!$B$4:$I$31,M2363,6),IF(AND(J2363&gt;4,J2363&lt;=5.5),INDEX(价格表!$B$4:$I$31,M2363,7),IF(J2363&gt;5.5,2.6+INDEX(价格表!$B$4:$I$31,M2363,8)*L2363)))))))</f>
        <v>2.9</v>
      </c>
    </row>
    <row r="2364" spans="1:14">
      <c r="A2364" s="20">
        <v>4310940491523</v>
      </c>
      <c r="B2364" s="18" t="s">
        <v>16</v>
      </c>
      <c r="C2364" s="21">
        <v>20201213</v>
      </c>
      <c r="D2364" s="21">
        <v>610538201209</v>
      </c>
      <c r="E2364" s="21" t="s">
        <v>16</v>
      </c>
      <c r="F2364" s="21">
        <v>20201223</v>
      </c>
      <c r="G2364" s="21" t="s">
        <v>17</v>
      </c>
      <c r="H2364" s="21" t="s">
        <v>23</v>
      </c>
      <c r="I2364" s="21" t="s">
        <v>32</v>
      </c>
      <c r="J2364" s="21">
        <v>1.46</v>
      </c>
      <c r="K2364" s="21" t="s">
        <v>20</v>
      </c>
      <c r="L2364">
        <f t="shared" si="41"/>
        <v>2</v>
      </c>
      <c r="M2364">
        <f>MATCH(H:H,价格表!$B$4:$B$35,0)</f>
        <v>15</v>
      </c>
      <c r="N2364" s="27">
        <f>IF(J2364&lt;=0.3,INDEX(价格表!$B$4:$I$31,M2364,2),IF(AND(J2364&gt;0.3,J2364&lt;=1),INDEX(价格表!$B$4:$I$31,M2364,3),IF(AND(J2364&gt;1,J2364&lt;=2.2),INDEX(价格表!$B$4:$I$31,M2364,4),IF(AND(J2364&gt;2.2,J2364&lt;=3.3),INDEX(价格表!$B$4:$I$31,M2364,5),IF(AND(J2364&gt;3.3,J2364&lt;=4),INDEX(价格表!$B$4:$I$31,M2364,6),IF(AND(J2364&gt;4,J2364&lt;=5.5),INDEX(价格表!$B$4:$I$31,M2364,7),IF(J2364&gt;5.5,2.6+INDEX(价格表!$B$4:$I$31,M2364,8)*L2364)))))))</f>
        <v>2.15</v>
      </c>
    </row>
    <row r="2365" spans="1:14">
      <c r="A2365" s="20">
        <v>4310940491524</v>
      </c>
      <c r="B2365" s="18" t="s">
        <v>16</v>
      </c>
      <c r="C2365" s="21">
        <v>20201213</v>
      </c>
      <c r="D2365" s="21">
        <v>610538201209</v>
      </c>
      <c r="E2365" s="21" t="s">
        <v>16</v>
      </c>
      <c r="F2365" s="21">
        <v>20201223</v>
      </c>
      <c r="G2365" s="21" t="s">
        <v>17</v>
      </c>
      <c r="H2365" s="21" t="s">
        <v>63</v>
      </c>
      <c r="I2365" s="21" t="s">
        <v>64</v>
      </c>
      <c r="J2365" s="21">
        <v>1.45</v>
      </c>
      <c r="K2365" s="21" t="s">
        <v>20</v>
      </c>
      <c r="L2365">
        <f t="shared" si="41"/>
        <v>2</v>
      </c>
      <c r="M2365">
        <f>MATCH(H:H,价格表!$B$4:$B$35,0)</f>
        <v>21</v>
      </c>
      <c r="N2365" s="27">
        <f>IF(J2365&lt;=0.3,INDEX(价格表!$B$4:$I$31,M2365,2),IF(AND(J2365&gt;0.3,J2365&lt;=1),INDEX(价格表!$B$4:$I$31,M2365,3),IF(AND(J2365&gt;1,J2365&lt;=2.2),INDEX(价格表!$B$4:$I$31,M2365,4),IF(AND(J2365&gt;2.2,J2365&lt;=3.3),INDEX(价格表!$B$4:$I$31,M2365,5),IF(AND(J2365&gt;3.3,J2365&lt;=4),INDEX(价格表!$B$4:$I$31,M2365,6),IF(AND(J2365&gt;4,J2365&lt;=5.5),INDEX(价格表!$B$4:$I$31,M2365,7),IF(J2365&gt;5.5,2.6+INDEX(价格表!$B$4:$I$31,M2365,8)*L2365)))))))</f>
        <v>2.15</v>
      </c>
    </row>
    <row r="2366" spans="1:14">
      <c r="A2366" s="20">
        <v>4310940491525</v>
      </c>
      <c r="B2366" s="18" t="s">
        <v>16</v>
      </c>
      <c r="C2366" s="21">
        <v>20201213</v>
      </c>
      <c r="D2366" s="21">
        <v>610538201209</v>
      </c>
      <c r="E2366" s="21" t="s">
        <v>16</v>
      </c>
      <c r="F2366" s="21">
        <v>20201223</v>
      </c>
      <c r="G2366" s="21" t="s">
        <v>17</v>
      </c>
      <c r="H2366" s="21" t="s">
        <v>18</v>
      </c>
      <c r="I2366" s="21" t="s">
        <v>53</v>
      </c>
      <c r="J2366" s="21">
        <v>1.42</v>
      </c>
      <c r="K2366" s="21" t="s">
        <v>20</v>
      </c>
      <c r="L2366">
        <f t="shared" si="41"/>
        <v>2</v>
      </c>
      <c r="M2366">
        <f>MATCH(H:H,价格表!$B$4:$B$35,0)</f>
        <v>1</v>
      </c>
      <c r="N2366" s="27">
        <f>IF(J2366&lt;=0.3,INDEX(价格表!$B$4:$I$31,M2366,2),IF(AND(J2366&gt;0.3,J2366&lt;=1),INDEX(价格表!$B$4:$I$31,M2366,3),IF(AND(J2366&gt;1,J2366&lt;=2.2),INDEX(价格表!$B$4:$I$31,M2366,4),IF(AND(J2366&gt;2.2,J2366&lt;=3.3),INDEX(价格表!$B$4:$I$31,M2366,5),IF(AND(J2366&gt;3.3,J2366&lt;=4),INDEX(价格表!$B$4:$I$31,M2366,6),IF(AND(J2366&gt;4,J2366&lt;=5.5),INDEX(价格表!$B$4:$I$31,M2366,7),IF(J2366&gt;5.5,2.6+INDEX(价格表!$B$4:$I$31,M2366,8)*L2366)))))))</f>
        <v>2.15</v>
      </c>
    </row>
    <row r="2367" spans="1:14">
      <c r="A2367" s="20">
        <v>4310940491526</v>
      </c>
      <c r="B2367" s="18" t="s">
        <v>16</v>
      </c>
      <c r="C2367" s="21">
        <v>20201213</v>
      </c>
      <c r="D2367" s="21">
        <v>610538201209</v>
      </c>
      <c r="E2367" s="21" t="s">
        <v>16</v>
      </c>
      <c r="F2367" s="21">
        <v>20201223</v>
      </c>
      <c r="G2367" s="21" t="s">
        <v>17</v>
      </c>
      <c r="H2367" s="21" t="s">
        <v>54</v>
      </c>
      <c r="I2367" s="21" t="s">
        <v>55</v>
      </c>
      <c r="J2367" s="21">
        <v>1.49</v>
      </c>
      <c r="K2367" s="21" t="s">
        <v>20</v>
      </c>
      <c r="L2367">
        <f t="shared" si="41"/>
        <v>2</v>
      </c>
      <c r="M2367">
        <f>MATCH(H:H,价格表!$B$4:$B$35,0)</f>
        <v>14</v>
      </c>
      <c r="N2367" s="27">
        <f>IF(J2367&lt;=0.3,INDEX(价格表!$B$4:$I$31,M2367,2),IF(AND(J2367&gt;0.3,J2367&lt;=1),INDEX(价格表!$B$4:$I$31,M2367,3),IF(AND(J2367&gt;1,J2367&lt;=2.2),INDEX(价格表!$B$4:$I$31,M2367,4),IF(AND(J2367&gt;2.2,J2367&lt;=3.3),INDEX(价格表!$B$4:$I$31,M2367,5),IF(AND(J2367&gt;3.3,J2367&lt;=4),INDEX(价格表!$B$4:$I$31,M2367,6),IF(AND(J2367&gt;4,J2367&lt;=5.5),INDEX(价格表!$B$4:$I$31,M2367,7),IF(J2367&gt;5.5,2.6+INDEX(价格表!$B$4:$I$31,M2367,8)*L2367)))))))</f>
        <v>2.15</v>
      </c>
    </row>
    <row r="2368" spans="1:14">
      <c r="A2368" s="20">
        <v>4310940491528</v>
      </c>
      <c r="B2368" s="18" t="s">
        <v>16</v>
      </c>
      <c r="C2368" s="21">
        <v>20201213</v>
      </c>
      <c r="D2368" s="21">
        <v>610538201209</v>
      </c>
      <c r="E2368" s="21" t="s">
        <v>16</v>
      </c>
      <c r="F2368" s="21">
        <v>20201223</v>
      </c>
      <c r="G2368" s="21" t="s">
        <v>17</v>
      </c>
      <c r="H2368" s="21" t="s">
        <v>27</v>
      </c>
      <c r="I2368" s="21" t="s">
        <v>85</v>
      </c>
      <c r="J2368" s="21">
        <v>1.44</v>
      </c>
      <c r="K2368" s="21" t="s">
        <v>20</v>
      </c>
      <c r="L2368">
        <f t="shared" si="41"/>
        <v>2</v>
      </c>
      <c r="M2368">
        <f>MATCH(H:H,价格表!$B$4:$B$35,0)</f>
        <v>3</v>
      </c>
      <c r="N2368" s="27">
        <f>IF(J2368&lt;=0.3,INDEX(价格表!$B$4:$I$31,M2368,2),IF(AND(J2368&gt;0.3,J2368&lt;=1),INDEX(价格表!$B$4:$I$31,M2368,3),IF(AND(J2368&gt;1,J2368&lt;=2.2),INDEX(价格表!$B$4:$I$31,M2368,4),IF(AND(J2368&gt;2.2,J2368&lt;=3.3),INDEX(价格表!$B$4:$I$31,M2368,5),IF(AND(J2368&gt;3.3,J2368&lt;=4),INDEX(价格表!$B$4:$I$31,M2368,6),IF(AND(J2368&gt;4,J2368&lt;=5.5),INDEX(价格表!$B$4:$I$31,M2368,7),IF(J2368&gt;5.5,2.6+INDEX(价格表!$B$4:$I$31,M2368,8)*L2368)))))))</f>
        <v>2.15</v>
      </c>
    </row>
    <row r="2369" spans="1:14">
      <c r="A2369" s="20">
        <v>4310940491529</v>
      </c>
      <c r="B2369" s="18" t="s">
        <v>16</v>
      </c>
      <c r="C2369" s="21">
        <v>20201213</v>
      </c>
      <c r="D2369" s="21">
        <v>610538201209</v>
      </c>
      <c r="E2369" s="21" t="s">
        <v>16</v>
      </c>
      <c r="F2369" s="21">
        <v>20201223</v>
      </c>
      <c r="G2369" s="21" t="s">
        <v>17</v>
      </c>
      <c r="H2369" s="21" t="s">
        <v>37</v>
      </c>
      <c r="I2369" s="21" t="s">
        <v>72</v>
      </c>
      <c r="J2369" s="21">
        <v>1.44</v>
      </c>
      <c r="K2369" s="21" t="s">
        <v>20</v>
      </c>
      <c r="L2369">
        <f t="shared" si="41"/>
        <v>2</v>
      </c>
      <c r="M2369">
        <f>MATCH(H:H,价格表!$B$4:$B$35,0)</f>
        <v>12</v>
      </c>
      <c r="N2369" s="27">
        <f>IF(J2369&lt;=0.3,INDEX(价格表!$B$4:$I$31,M2369,2),IF(AND(J2369&gt;0.3,J2369&lt;=1),INDEX(价格表!$B$4:$I$31,M2369,3),IF(AND(J2369&gt;1,J2369&lt;=2.2),INDEX(价格表!$B$4:$I$31,M2369,4),IF(AND(J2369&gt;2.2,J2369&lt;=3.3),INDEX(价格表!$B$4:$I$31,M2369,5),IF(AND(J2369&gt;3.3,J2369&lt;=4),INDEX(价格表!$B$4:$I$31,M2369,6),IF(AND(J2369&gt;4,J2369&lt;=5.5),INDEX(价格表!$B$4:$I$31,M2369,7),IF(J2369&gt;5.5,2.6+INDEX(价格表!$B$4:$I$31,M2369,8)*L2369)))))))</f>
        <v>2.15</v>
      </c>
    </row>
    <row r="2370" spans="1:14">
      <c r="A2370" s="20">
        <v>4310940491530</v>
      </c>
      <c r="B2370" s="18" t="s">
        <v>16</v>
      </c>
      <c r="C2370" s="21">
        <v>20201213</v>
      </c>
      <c r="D2370" s="21">
        <v>610538201209</v>
      </c>
      <c r="E2370" s="21" t="s">
        <v>16</v>
      </c>
      <c r="F2370" s="21">
        <v>20201223</v>
      </c>
      <c r="G2370" s="21" t="s">
        <v>17</v>
      </c>
      <c r="H2370" s="21" t="s">
        <v>25</v>
      </c>
      <c r="I2370" s="21" t="s">
        <v>248</v>
      </c>
      <c r="J2370" s="21">
        <v>1.44</v>
      </c>
      <c r="K2370" s="21" t="s">
        <v>20</v>
      </c>
      <c r="L2370">
        <f t="shared" si="41"/>
        <v>2</v>
      </c>
      <c r="M2370">
        <f>MATCH(H:H,价格表!$B$4:$B$35,0)</f>
        <v>25</v>
      </c>
      <c r="N2370" s="27">
        <f>IF(J2370&lt;=0.3,INDEX(价格表!$B$4:$I$31,M2370,2),IF(AND(J2370&gt;0.3,J2370&lt;=1),INDEX(价格表!$B$4:$I$31,M2370,3),IF(AND(J2370&gt;1,J2370&lt;=2.2),INDEX(价格表!$B$4:$I$31,M2370,4),IF(AND(J2370&gt;2.2,J2370&lt;=3.3),INDEX(价格表!$B$4:$I$31,M2370,5),IF(AND(J2370&gt;3.3,J2370&lt;=4),INDEX(价格表!$B$4:$I$31,M2370,6),IF(AND(J2370&gt;4,J2370&lt;=5.5),INDEX(价格表!$B$4:$I$31,M2370,7),IF(J2370&gt;5.5,2.6+INDEX(价格表!$B$4:$I$31,M2370,8)*L2370)))))))</f>
        <v>2.15</v>
      </c>
    </row>
    <row r="2371" spans="1:14">
      <c r="A2371" s="20">
        <v>4310940491531</v>
      </c>
      <c r="B2371" s="18" t="s">
        <v>16</v>
      </c>
      <c r="C2371" s="21">
        <v>20201213</v>
      </c>
      <c r="D2371" s="21">
        <v>610538201209</v>
      </c>
      <c r="E2371" s="21" t="s">
        <v>16</v>
      </c>
      <c r="F2371" s="21">
        <v>20201223</v>
      </c>
      <c r="G2371" s="21" t="s">
        <v>17</v>
      </c>
      <c r="H2371" s="21" t="s">
        <v>45</v>
      </c>
      <c r="I2371" s="21" t="s">
        <v>196</v>
      </c>
      <c r="J2371" s="21">
        <v>1.46</v>
      </c>
      <c r="K2371" s="21" t="s">
        <v>20</v>
      </c>
      <c r="L2371">
        <f t="shared" si="41"/>
        <v>2</v>
      </c>
      <c r="M2371">
        <f>MATCH(H:H,价格表!$B$4:$B$35,0)</f>
        <v>9</v>
      </c>
      <c r="N2371" s="27">
        <f>IF(J2371&lt;=0.3,INDEX(价格表!$B$4:$I$31,M2371,2),IF(AND(J2371&gt;0.3,J2371&lt;=1),INDEX(价格表!$B$4:$I$31,M2371,3),IF(AND(J2371&gt;1,J2371&lt;=2.2),INDEX(价格表!$B$4:$I$31,M2371,4),IF(AND(J2371&gt;2.2,J2371&lt;=3.3),INDEX(价格表!$B$4:$I$31,M2371,5),IF(AND(J2371&gt;3.3,J2371&lt;=4),INDEX(价格表!$B$4:$I$31,M2371,6),IF(AND(J2371&gt;4,J2371&lt;=5.5),INDEX(价格表!$B$4:$I$31,M2371,7),IF(J2371&gt;5.5,2.6+INDEX(价格表!$B$4:$I$31,M2371,8)*L2371)))))))</f>
        <v>2.15</v>
      </c>
    </row>
    <row r="2372" spans="1:14">
      <c r="A2372" s="20">
        <v>4310940498640</v>
      </c>
      <c r="B2372" s="18" t="s">
        <v>16</v>
      </c>
      <c r="C2372" s="21">
        <v>20201213</v>
      </c>
      <c r="D2372" s="21">
        <v>610538201209</v>
      </c>
      <c r="E2372" s="21" t="s">
        <v>16</v>
      </c>
      <c r="F2372" s="21">
        <v>20201223</v>
      </c>
      <c r="G2372" s="21" t="s">
        <v>17</v>
      </c>
      <c r="H2372" s="21" t="s">
        <v>30</v>
      </c>
      <c r="I2372" s="21" t="s">
        <v>335</v>
      </c>
      <c r="J2372" s="21">
        <v>1.45</v>
      </c>
      <c r="K2372" s="21" t="s">
        <v>20</v>
      </c>
      <c r="L2372">
        <f t="shared" ref="L2372:L2435" si="42">ROUNDUP(J2372,0)</f>
        <v>2</v>
      </c>
      <c r="M2372">
        <f>MATCH(H:H,价格表!$B$4:$B$35,0)</f>
        <v>16</v>
      </c>
      <c r="N2372" s="27">
        <f>IF(J2372&lt;=0.3,INDEX(价格表!$B$4:$I$31,M2372,2),IF(AND(J2372&gt;0.3,J2372&lt;=1),INDEX(价格表!$B$4:$I$31,M2372,3),IF(AND(J2372&gt;1,J2372&lt;=2.2),INDEX(价格表!$B$4:$I$31,M2372,4),IF(AND(J2372&gt;2.2,J2372&lt;=3.3),INDEX(价格表!$B$4:$I$31,M2372,5),IF(AND(J2372&gt;3.3,J2372&lt;=4),INDEX(价格表!$B$4:$I$31,M2372,6),IF(AND(J2372&gt;4,J2372&lt;=5.5),INDEX(价格表!$B$4:$I$31,M2372,7),IF(J2372&gt;5.5,2.6+INDEX(价格表!$B$4:$I$31,M2372,8)*L2372)))))))</f>
        <v>2.15</v>
      </c>
    </row>
    <row r="2373" spans="1:14">
      <c r="A2373" s="20">
        <v>4310940498641</v>
      </c>
      <c r="B2373" s="18" t="s">
        <v>16</v>
      </c>
      <c r="C2373" s="21">
        <v>20201213</v>
      </c>
      <c r="D2373" s="21">
        <v>610538201209</v>
      </c>
      <c r="E2373" s="21" t="s">
        <v>16</v>
      </c>
      <c r="F2373" s="21">
        <v>20201223</v>
      </c>
      <c r="G2373" s="21" t="s">
        <v>17</v>
      </c>
      <c r="H2373" s="21" t="s">
        <v>18</v>
      </c>
      <c r="I2373" s="21" t="s">
        <v>266</v>
      </c>
      <c r="J2373" s="21">
        <v>2.86</v>
      </c>
      <c r="K2373" s="21" t="s">
        <v>20</v>
      </c>
      <c r="L2373">
        <f t="shared" si="42"/>
        <v>3</v>
      </c>
      <c r="M2373">
        <f>MATCH(H:H,价格表!$B$4:$B$35,0)</f>
        <v>1</v>
      </c>
      <c r="N2373" s="27">
        <f>IF(J2373&lt;=0.3,INDEX(价格表!$B$4:$I$31,M2373,2),IF(AND(J2373&gt;0.3,J2373&lt;=1),INDEX(价格表!$B$4:$I$31,M2373,3),IF(AND(J2373&gt;1,J2373&lt;=2.2),INDEX(价格表!$B$4:$I$31,M2373,4),IF(AND(J2373&gt;2.2,J2373&lt;=3.3),INDEX(价格表!$B$4:$I$31,M2373,5),IF(AND(J2373&gt;3.3,J2373&lt;=4),INDEX(价格表!$B$4:$I$31,M2373,6),IF(AND(J2373&gt;4,J2373&lt;=5.5),INDEX(价格表!$B$4:$I$31,M2373,7),IF(J2373&gt;5.5,2.6+INDEX(价格表!$B$4:$I$31,M2373,8)*L2373)))))))</f>
        <v>2.5</v>
      </c>
    </row>
    <row r="2374" spans="1:14">
      <c r="A2374" s="20">
        <v>4310940498642</v>
      </c>
      <c r="B2374" s="18" t="s">
        <v>16</v>
      </c>
      <c r="C2374" s="21">
        <v>20201213</v>
      </c>
      <c r="D2374" s="21">
        <v>610538201209</v>
      </c>
      <c r="E2374" s="21" t="s">
        <v>16</v>
      </c>
      <c r="F2374" s="21">
        <v>20201223</v>
      </c>
      <c r="G2374" s="21" t="s">
        <v>17</v>
      </c>
      <c r="H2374" s="21" t="s">
        <v>302</v>
      </c>
      <c r="I2374" s="21" t="s">
        <v>303</v>
      </c>
      <c r="J2374" s="21">
        <v>0.54</v>
      </c>
      <c r="K2374" s="21" t="s">
        <v>20</v>
      </c>
      <c r="L2374">
        <f t="shared" si="42"/>
        <v>1</v>
      </c>
      <c r="M2374">
        <f>MATCH(H:H,价格表!$B$4:$B$35,0)</f>
        <v>6</v>
      </c>
      <c r="N2374" s="27">
        <f>IF(J2374&lt;=0.3,INDEX(价格表!$B$4:$I$31,M2374,2),IF(AND(J2374&gt;0.3,J2374&lt;=1),INDEX(价格表!$B$4:$I$31,M2374,3),IF(AND(J2374&gt;1,J2374&lt;=2.2),INDEX(价格表!$B$4:$I$31,M2374,4),IF(AND(J2374&gt;2.2,J2374&lt;=3.3),INDEX(价格表!$B$4:$I$31,M2374,5),IF(AND(J2374&gt;3.3,J2374&lt;=4),INDEX(价格表!$B$4:$I$31,M2374,6),IF(AND(J2374&gt;4,J2374&lt;=5.5),INDEX(价格表!$B$4:$I$31,M2374,7),IF(J2374&gt;5.5,2.6+INDEX(价格表!$B$4:$I$31,M2374,8)*L2374)))))))</f>
        <v>2.6</v>
      </c>
    </row>
    <row r="2375" spans="1:14">
      <c r="A2375" s="20">
        <v>4310940498643</v>
      </c>
      <c r="B2375" s="18" t="s">
        <v>16</v>
      </c>
      <c r="C2375" s="21">
        <v>20201213</v>
      </c>
      <c r="D2375" s="21">
        <v>610538201209</v>
      </c>
      <c r="E2375" s="21" t="s">
        <v>16</v>
      </c>
      <c r="F2375" s="21">
        <v>20201223</v>
      </c>
      <c r="G2375" s="21" t="s">
        <v>17</v>
      </c>
      <c r="H2375" s="21" t="s">
        <v>27</v>
      </c>
      <c r="I2375" s="21" t="s">
        <v>128</v>
      </c>
      <c r="J2375" s="21">
        <v>1.54</v>
      </c>
      <c r="K2375" s="21" t="s">
        <v>20</v>
      </c>
      <c r="L2375">
        <f t="shared" si="42"/>
        <v>2</v>
      </c>
      <c r="M2375">
        <f>MATCH(H:H,价格表!$B$4:$B$35,0)</f>
        <v>3</v>
      </c>
      <c r="N2375" s="27">
        <f>IF(J2375&lt;=0.3,INDEX(价格表!$B$4:$I$31,M2375,2),IF(AND(J2375&gt;0.3,J2375&lt;=1),INDEX(价格表!$B$4:$I$31,M2375,3),IF(AND(J2375&gt;1,J2375&lt;=2.2),INDEX(价格表!$B$4:$I$31,M2375,4),IF(AND(J2375&gt;2.2,J2375&lt;=3.3),INDEX(价格表!$B$4:$I$31,M2375,5),IF(AND(J2375&gt;3.3,J2375&lt;=4),INDEX(价格表!$B$4:$I$31,M2375,6),IF(AND(J2375&gt;4,J2375&lt;=5.5),INDEX(价格表!$B$4:$I$31,M2375,7),IF(J2375&gt;5.5,2.6+INDEX(价格表!$B$4:$I$31,M2375,8)*L2375)))))))</f>
        <v>2.15</v>
      </c>
    </row>
    <row r="2376" spans="1:14">
      <c r="A2376" s="20">
        <v>4310940498644</v>
      </c>
      <c r="B2376" s="18" t="s">
        <v>16</v>
      </c>
      <c r="C2376" s="21">
        <v>20201213</v>
      </c>
      <c r="D2376" s="21">
        <v>610538201209</v>
      </c>
      <c r="E2376" s="21" t="s">
        <v>16</v>
      </c>
      <c r="F2376" s="21">
        <v>20201223</v>
      </c>
      <c r="G2376" s="21" t="s">
        <v>17</v>
      </c>
      <c r="H2376" s="21" t="s">
        <v>30</v>
      </c>
      <c r="I2376" s="21" t="s">
        <v>31</v>
      </c>
      <c r="J2376" s="21">
        <v>1.45</v>
      </c>
      <c r="K2376" s="21" t="s">
        <v>20</v>
      </c>
      <c r="L2376">
        <f t="shared" si="42"/>
        <v>2</v>
      </c>
      <c r="M2376">
        <f>MATCH(H:H,价格表!$B$4:$B$35,0)</f>
        <v>16</v>
      </c>
      <c r="N2376" s="27">
        <f>IF(J2376&lt;=0.3,INDEX(价格表!$B$4:$I$31,M2376,2),IF(AND(J2376&gt;0.3,J2376&lt;=1),INDEX(价格表!$B$4:$I$31,M2376,3),IF(AND(J2376&gt;1,J2376&lt;=2.2),INDEX(价格表!$B$4:$I$31,M2376,4),IF(AND(J2376&gt;2.2,J2376&lt;=3.3),INDEX(价格表!$B$4:$I$31,M2376,5),IF(AND(J2376&gt;3.3,J2376&lt;=4),INDEX(价格表!$B$4:$I$31,M2376,6),IF(AND(J2376&gt;4,J2376&lt;=5.5),INDEX(价格表!$B$4:$I$31,M2376,7),IF(J2376&gt;5.5,2.6+INDEX(价格表!$B$4:$I$31,M2376,8)*L2376)))))))</f>
        <v>2.15</v>
      </c>
    </row>
    <row r="2377" spans="1:14">
      <c r="A2377" s="20">
        <v>4310940498647</v>
      </c>
      <c r="B2377" s="18" t="s">
        <v>16</v>
      </c>
      <c r="C2377" s="21">
        <v>20201213</v>
      </c>
      <c r="D2377" s="21">
        <v>610538201209</v>
      </c>
      <c r="E2377" s="21" t="s">
        <v>16</v>
      </c>
      <c r="F2377" s="21">
        <v>20201223</v>
      </c>
      <c r="G2377" s="21" t="s">
        <v>17</v>
      </c>
      <c r="H2377" s="21" t="s">
        <v>21</v>
      </c>
      <c r="I2377" s="21" t="s">
        <v>179</v>
      </c>
      <c r="J2377" s="21">
        <v>1.45</v>
      </c>
      <c r="K2377" s="21" t="s">
        <v>20</v>
      </c>
      <c r="L2377">
        <f t="shared" si="42"/>
        <v>2</v>
      </c>
      <c r="M2377">
        <f>MATCH(H:H,价格表!$B$4:$B$35,0)</f>
        <v>20</v>
      </c>
      <c r="N2377" s="27">
        <f>IF(J2377&lt;=0.3,INDEX(价格表!$B$4:$I$31,M2377,2),IF(AND(J2377&gt;0.3,J2377&lt;=1),INDEX(价格表!$B$4:$I$31,M2377,3),IF(AND(J2377&gt;1,J2377&lt;=2.2),INDEX(价格表!$B$4:$I$31,M2377,4),IF(AND(J2377&gt;2.2,J2377&lt;=3.3),INDEX(价格表!$B$4:$I$31,M2377,5),IF(AND(J2377&gt;3.3,J2377&lt;=4),INDEX(价格表!$B$4:$I$31,M2377,6),IF(AND(J2377&gt;4,J2377&lt;=5.5),INDEX(价格表!$B$4:$I$31,M2377,7),IF(J2377&gt;5.5,2.6+INDEX(价格表!$B$4:$I$31,M2377,8)*L2377)))))))</f>
        <v>2.15</v>
      </c>
    </row>
    <row r="2378" spans="1:14">
      <c r="A2378" s="20">
        <v>4310940498648</v>
      </c>
      <c r="B2378" s="18" t="s">
        <v>16</v>
      </c>
      <c r="C2378" s="21">
        <v>20201213</v>
      </c>
      <c r="D2378" s="21">
        <v>610538201209</v>
      </c>
      <c r="E2378" s="21" t="s">
        <v>16</v>
      </c>
      <c r="F2378" s="21">
        <v>20201223</v>
      </c>
      <c r="G2378" s="21" t="s">
        <v>17</v>
      </c>
      <c r="H2378" s="21" t="s">
        <v>88</v>
      </c>
      <c r="I2378" s="21" t="s">
        <v>101</v>
      </c>
      <c r="J2378" s="21">
        <v>1.44</v>
      </c>
      <c r="K2378" s="21" t="s">
        <v>20</v>
      </c>
      <c r="L2378">
        <f t="shared" si="42"/>
        <v>2</v>
      </c>
      <c r="M2378">
        <f>MATCH(H:H,价格表!$B$4:$B$35,0)</f>
        <v>19</v>
      </c>
      <c r="N2378" s="27">
        <f>IF(J2378&lt;=0.3,INDEX(价格表!$B$4:$I$31,M2378,2),IF(AND(J2378&gt;0.3,J2378&lt;=1),INDEX(价格表!$B$4:$I$31,M2378,3),IF(AND(J2378&gt;1,J2378&lt;=2.2),INDEX(价格表!$B$4:$I$31,M2378,4),IF(AND(J2378&gt;2.2,J2378&lt;=3.3),INDEX(价格表!$B$4:$I$31,M2378,5),IF(AND(J2378&gt;3.3,J2378&lt;=4),INDEX(价格表!$B$4:$I$31,M2378,6),IF(AND(J2378&gt;4,J2378&lt;=5.5),INDEX(价格表!$B$4:$I$31,M2378,7),IF(J2378&gt;5.5,2.6+INDEX(价格表!$B$4:$I$31,M2378,8)*L2378)))))))</f>
        <v>2.15</v>
      </c>
    </row>
    <row r="2379" spans="1:14">
      <c r="A2379" s="20">
        <v>4310940542172</v>
      </c>
      <c r="B2379" s="18" t="s">
        <v>16</v>
      </c>
      <c r="C2379" s="21">
        <v>20201213</v>
      </c>
      <c r="D2379" s="21">
        <v>610538201209</v>
      </c>
      <c r="E2379" s="21" t="s">
        <v>16</v>
      </c>
      <c r="F2379" s="21">
        <v>20201223</v>
      </c>
      <c r="G2379" s="21" t="s">
        <v>17</v>
      </c>
      <c r="H2379" s="21" t="s">
        <v>27</v>
      </c>
      <c r="I2379" s="21" t="s">
        <v>126</v>
      </c>
      <c r="J2379" s="21">
        <v>1.45</v>
      </c>
      <c r="K2379" s="21" t="s">
        <v>20</v>
      </c>
      <c r="L2379">
        <f t="shared" si="42"/>
        <v>2</v>
      </c>
      <c r="M2379">
        <f>MATCH(H:H,价格表!$B$4:$B$35,0)</f>
        <v>3</v>
      </c>
      <c r="N2379" s="27">
        <f>IF(J2379&lt;=0.3,INDEX(价格表!$B$4:$I$31,M2379,2),IF(AND(J2379&gt;0.3,J2379&lt;=1),INDEX(价格表!$B$4:$I$31,M2379,3),IF(AND(J2379&gt;1,J2379&lt;=2.2),INDEX(价格表!$B$4:$I$31,M2379,4),IF(AND(J2379&gt;2.2,J2379&lt;=3.3),INDEX(价格表!$B$4:$I$31,M2379,5),IF(AND(J2379&gt;3.3,J2379&lt;=4),INDEX(价格表!$B$4:$I$31,M2379,6),IF(AND(J2379&gt;4,J2379&lt;=5.5),INDEX(价格表!$B$4:$I$31,M2379,7),IF(J2379&gt;5.5,2.6+INDEX(价格表!$B$4:$I$31,M2379,8)*L2379)))))))</f>
        <v>2.15</v>
      </c>
    </row>
    <row r="2380" spans="1:14">
      <c r="A2380" s="20">
        <v>4310940542173</v>
      </c>
      <c r="B2380" s="18" t="s">
        <v>16</v>
      </c>
      <c r="C2380" s="21">
        <v>20201213</v>
      </c>
      <c r="D2380" s="21">
        <v>610538201209</v>
      </c>
      <c r="E2380" s="21" t="s">
        <v>16</v>
      </c>
      <c r="F2380" s="21">
        <v>20201223</v>
      </c>
      <c r="G2380" s="21" t="s">
        <v>17</v>
      </c>
      <c r="H2380" s="21" t="s">
        <v>73</v>
      </c>
      <c r="I2380" s="21" t="s">
        <v>180</v>
      </c>
      <c r="J2380" s="21">
        <v>1.47</v>
      </c>
      <c r="K2380" s="21" t="s">
        <v>20</v>
      </c>
      <c r="L2380">
        <f t="shared" si="42"/>
        <v>2</v>
      </c>
      <c r="M2380">
        <f>MATCH(H:H,价格表!$B$4:$B$35,0)</f>
        <v>7</v>
      </c>
      <c r="N2380" s="27">
        <f>IF(J2380&lt;=0.3,INDEX(价格表!$B$4:$I$31,M2380,2),IF(AND(J2380&gt;0.3,J2380&lt;=1),INDEX(价格表!$B$4:$I$31,M2380,3),IF(AND(J2380&gt;1,J2380&lt;=2.2),INDEX(价格表!$B$4:$I$31,M2380,4),IF(AND(J2380&gt;2.2,J2380&lt;=3.3),INDEX(价格表!$B$4:$I$31,M2380,5),IF(AND(J2380&gt;3.3,J2380&lt;=4),INDEX(价格表!$B$4:$I$31,M2380,6),IF(AND(J2380&gt;4,J2380&lt;=5.5),INDEX(价格表!$B$4:$I$31,M2380,7),IF(J2380&gt;5.5,2.6+INDEX(价格表!$B$4:$I$31,M2380,8)*L2380)))))))</f>
        <v>2.15</v>
      </c>
    </row>
    <row r="2381" spans="1:14">
      <c r="A2381" s="20">
        <v>4310940542174</v>
      </c>
      <c r="B2381" s="18" t="s">
        <v>16</v>
      </c>
      <c r="C2381" s="21">
        <v>20201213</v>
      </c>
      <c r="D2381" s="21">
        <v>610538201209</v>
      </c>
      <c r="E2381" s="21" t="s">
        <v>16</v>
      </c>
      <c r="F2381" s="21">
        <v>20201223</v>
      </c>
      <c r="G2381" s="21" t="s">
        <v>17</v>
      </c>
      <c r="H2381" s="21" t="s">
        <v>18</v>
      </c>
      <c r="I2381" s="21" t="s">
        <v>168</v>
      </c>
      <c r="J2381" s="21">
        <v>1.42</v>
      </c>
      <c r="K2381" s="21" t="s">
        <v>20</v>
      </c>
      <c r="L2381">
        <f t="shared" si="42"/>
        <v>2</v>
      </c>
      <c r="M2381">
        <f>MATCH(H:H,价格表!$B$4:$B$35,0)</f>
        <v>1</v>
      </c>
      <c r="N2381" s="27">
        <f>IF(J2381&lt;=0.3,INDEX(价格表!$B$4:$I$31,M2381,2),IF(AND(J2381&gt;0.3,J2381&lt;=1),INDEX(价格表!$B$4:$I$31,M2381,3),IF(AND(J2381&gt;1,J2381&lt;=2.2),INDEX(价格表!$B$4:$I$31,M2381,4),IF(AND(J2381&gt;2.2,J2381&lt;=3.3),INDEX(价格表!$B$4:$I$31,M2381,5),IF(AND(J2381&gt;3.3,J2381&lt;=4),INDEX(价格表!$B$4:$I$31,M2381,6),IF(AND(J2381&gt;4,J2381&lt;=5.5),INDEX(价格表!$B$4:$I$31,M2381,7),IF(J2381&gt;5.5,2.6+INDEX(价格表!$B$4:$I$31,M2381,8)*L2381)))))))</f>
        <v>2.15</v>
      </c>
    </row>
    <row r="2382" spans="1:14">
      <c r="A2382" s="20">
        <v>4310940542175</v>
      </c>
      <c r="B2382" s="18" t="s">
        <v>16</v>
      </c>
      <c r="C2382" s="21">
        <v>20201213</v>
      </c>
      <c r="D2382" s="21">
        <v>610538201209</v>
      </c>
      <c r="E2382" s="21" t="s">
        <v>16</v>
      </c>
      <c r="F2382" s="21">
        <v>20201223</v>
      </c>
      <c r="G2382" s="21" t="s">
        <v>17</v>
      </c>
      <c r="H2382" s="21" t="s">
        <v>56</v>
      </c>
      <c r="I2382" s="21" t="s">
        <v>57</v>
      </c>
      <c r="J2382" s="21">
        <v>1.46</v>
      </c>
      <c r="K2382" s="21" t="s">
        <v>20</v>
      </c>
      <c r="L2382">
        <f t="shared" si="42"/>
        <v>2</v>
      </c>
      <c r="M2382">
        <f>MATCH(H:H,价格表!$B$4:$B$35,0)</f>
        <v>11</v>
      </c>
      <c r="N2382" s="27">
        <f>IF(J2382&lt;=0.3,INDEX(价格表!$B$4:$I$31,M2382,2),IF(AND(J2382&gt;0.3,J2382&lt;=1),INDEX(价格表!$B$4:$I$31,M2382,3),IF(AND(J2382&gt;1,J2382&lt;=2.2),INDEX(价格表!$B$4:$I$31,M2382,4),IF(AND(J2382&gt;2.2,J2382&lt;=3.3),INDEX(价格表!$B$4:$I$31,M2382,5),IF(AND(J2382&gt;3.3,J2382&lt;=4),INDEX(价格表!$B$4:$I$31,M2382,6),IF(AND(J2382&gt;4,J2382&lt;=5.5),INDEX(价格表!$B$4:$I$31,M2382,7),IF(J2382&gt;5.5,2.6+INDEX(价格表!$B$4:$I$31,M2382,8)*L2382)))))))</f>
        <v>2.15</v>
      </c>
    </row>
    <row r="2383" spans="1:14">
      <c r="A2383" s="20">
        <v>4310940542176</v>
      </c>
      <c r="B2383" s="18" t="s">
        <v>16</v>
      </c>
      <c r="C2383" s="21">
        <v>20201213</v>
      </c>
      <c r="D2383" s="21">
        <v>610538201209</v>
      </c>
      <c r="E2383" s="21" t="s">
        <v>16</v>
      </c>
      <c r="F2383" s="21">
        <v>20201223</v>
      </c>
      <c r="G2383" s="21" t="s">
        <v>17</v>
      </c>
      <c r="H2383" s="21" t="s">
        <v>63</v>
      </c>
      <c r="I2383" s="21" t="s">
        <v>164</v>
      </c>
      <c r="J2383" s="21">
        <v>1.61</v>
      </c>
      <c r="K2383" s="21" t="s">
        <v>20</v>
      </c>
      <c r="L2383">
        <f t="shared" si="42"/>
        <v>2</v>
      </c>
      <c r="M2383">
        <f>MATCH(H:H,价格表!$B$4:$B$35,0)</f>
        <v>21</v>
      </c>
      <c r="N2383" s="27">
        <f>IF(J2383&lt;=0.3,INDEX(价格表!$B$4:$I$31,M2383,2),IF(AND(J2383&gt;0.3,J2383&lt;=1),INDEX(价格表!$B$4:$I$31,M2383,3),IF(AND(J2383&gt;1,J2383&lt;=2.2),INDEX(价格表!$B$4:$I$31,M2383,4),IF(AND(J2383&gt;2.2,J2383&lt;=3.3),INDEX(价格表!$B$4:$I$31,M2383,5),IF(AND(J2383&gt;3.3,J2383&lt;=4),INDEX(价格表!$B$4:$I$31,M2383,6),IF(AND(J2383&gt;4,J2383&lt;=5.5),INDEX(价格表!$B$4:$I$31,M2383,7),IF(J2383&gt;5.5,2.6+INDEX(价格表!$B$4:$I$31,M2383,8)*L2383)))))))</f>
        <v>2.15</v>
      </c>
    </row>
    <row r="2384" spans="1:14">
      <c r="A2384" s="20">
        <v>4310940542177</v>
      </c>
      <c r="B2384" s="18" t="s">
        <v>16</v>
      </c>
      <c r="C2384" s="21">
        <v>20201213</v>
      </c>
      <c r="D2384" s="21">
        <v>610538201209</v>
      </c>
      <c r="E2384" s="21" t="s">
        <v>16</v>
      </c>
      <c r="F2384" s="21">
        <v>20201223</v>
      </c>
      <c r="G2384" s="21" t="s">
        <v>17</v>
      </c>
      <c r="H2384" s="21" t="s">
        <v>33</v>
      </c>
      <c r="I2384" s="21" t="s">
        <v>34</v>
      </c>
      <c r="J2384" s="21">
        <v>1.44</v>
      </c>
      <c r="K2384" s="21" t="s">
        <v>20</v>
      </c>
      <c r="L2384">
        <f t="shared" si="42"/>
        <v>2</v>
      </c>
      <c r="M2384">
        <f>MATCH(H:H,价格表!$B$4:$B$35,0)</f>
        <v>13</v>
      </c>
      <c r="N2384" s="27">
        <f>IF(J2384&lt;=0.3,INDEX(价格表!$B$4:$I$31,M2384,2),IF(AND(J2384&gt;0.3,J2384&lt;=1),INDEX(价格表!$B$4:$I$31,M2384,3),IF(AND(J2384&gt;1,J2384&lt;=2.2),INDEX(价格表!$B$4:$I$31,M2384,4),IF(AND(J2384&gt;2.2,J2384&lt;=3.3),INDEX(价格表!$B$4:$I$31,M2384,5),IF(AND(J2384&gt;3.3,J2384&lt;=4),INDEX(价格表!$B$4:$I$31,M2384,6),IF(AND(J2384&gt;4,J2384&lt;=5.5),INDEX(价格表!$B$4:$I$31,M2384,7),IF(J2384&gt;5.5,2.6+INDEX(价格表!$B$4:$I$31,M2384,8)*L2384)))))))</f>
        <v>2.15</v>
      </c>
    </row>
    <row r="2385" spans="1:14">
      <c r="A2385" s="20">
        <v>4310940542178</v>
      </c>
      <c r="B2385" s="18" t="s">
        <v>16</v>
      </c>
      <c r="C2385" s="21">
        <v>20201213</v>
      </c>
      <c r="D2385" s="21">
        <v>610538201209</v>
      </c>
      <c r="E2385" s="21" t="s">
        <v>16</v>
      </c>
      <c r="F2385" s="21">
        <v>20201223</v>
      </c>
      <c r="G2385" s="21" t="s">
        <v>17</v>
      </c>
      <c r="H2385" s="21" t="s">
        <v>45</v>
      </c>
      <c r="I2385" s="21" t="s">
        <v>367</v>
      </c>
      <c r="J2385" s="21">
        <v>1.44</v>
      </c>
      <c r="K2385" s="21" t="s">
        <v>20</v>
      </c>
      <c r="L2385">
        <f t="shared" si="42"/>
        <v>2</v>
      </c>
      <c r="M2385">
        <f>MATCH(H:H,价格表!$B$4:$B$35,0)</f>
        <v>9</v>
      </c>
      <c r="N2385" s="27">
        <f>IF(J2385&lt;=0.3,INDEX(价格表!$B$4:$I$31,M2385,2),IF(AND(J2385&gt;0.3,J2385&lt;=1),INDEX(价格表!$B$4:$I$31,M2385,3),IF(AND(J2385&gt;1,J2385&lt;=2.2),INDEX(价格表!$B$4:$I$31,M2385,4),IF(AND(J2385&gt;2.2,J2385&lt;=3.3),INDEX(价格表!$B$4:$I$31,M2385,5),IF(AND(J2385&gt;3.3,J2385&lt;=4),INDEX(价格表!$B$4:$I$31,M2385,6),IF(AND(J2385&gt;4,J2385&lt;=5.5),INDEX(价格表!$B$4:$I$31,M2385,7),IF(J2385&gt;5.5,2.6+INDEX(价格表!$B$4:$I$31,M2385,8)*L2385)))))))</f>
        <v>2.15</v>
      </c>
    </row>
    <row r="2386" spans="1:14">
      <c r="A2386" s="20">
        <v>4310940542179</v>
      </c>
      <c r="B2386" s="18" t="s">
        <v>16</v>
      </c>
      <c r="C2386" s="21">
        <v>20201213</v>
      </c>
      <c r="D2386" s="21">
        <v>610538201209</v>
      </c>
      <c r="E2386" s="21" t="s">
        <v>16</v>
      </c>
      <c r="F2386" s="21">
        <v>20201223</v>
      </c>
      <c r="G2386" s="21" t="s">
        <v>17</v>
      </c>
      <c r="H2386" s="21" t="s">
        <v>88</v>
      </c>
      <c r="I2386" s="21" t="s">
        <v>101</v>
      </c>
      <c r="J2386" s="21">
        <v>1.45</v>
      </c>
      <c r="K2386" s="21" t="s">
        <v>20</v>
      </c>
      <c r="L2386">
        <f t="shared" si="42"/>
        <v>2</v>
      </c>
      <c r="M2386">
        <f>MATCH(H:H,价格表!$B$4:$B$35,0)</f>
        <v>19</v>
      </c>
      <c r="N2386" s="27">
        <f>IF(J2386&lt;=0.3,INDEX(价格表!$B$4:$I$31,M2386,2),IF(AND(J2386&gt;0.3,J2386&lt;=1),INDEX(价格表!$B$4:$I$31,M2386,3),IF(AND(J2386&gt;1,J2386&lt;=2.2),INDEX(价格表!$B$4:$I$31,M2386,4),IF(AND(J2386&gt;2.2,J2386&lt;=3.3),INDEX(价格表!$B$4:$I$31,M2386,5),IF(AND(J2386&gt;3.3,J2386&lt;=4),INDEX(价格表!$B$4:$I$31,M2386,6),IF(AND(J2386&gt;4,J2386&lt;=5.5),INDEX(价格表!$B$4:$I$31,M2386,7),IF(J2386&gt;5.5,2.6+INDEX(价格表!$B$4:$I$31,M2386,8)*L2386)))))))</f>
        <v>2.15</v>
      </c>
    </row>
    <row r="2387" spans="1:14">
      <c r="A2387" s="20">
        <v>4310940542180</v>
      </c>
      <c r="B2387" s="18" t="s">
        <v>16</v>
      </c>
      <c r="C2387" s="21">
        <v>20201213</v>
      </c>
      <c r="D2387" s="21">
        <v>610538201209</v>
      </c>
      <c r="E2387" s="21" t="s">
        <v>16</v>
      </c>
      <c r="F2387" s="21">
        <v>20201223</v>
      </c>
      <c r="G2387" s="21" t="s">
        <v>17</v>
      </c>
      <c r="H2387" s="21" t="s">
        <v>73</v>
      </c>
      <c r="I2387" s="21" t="s">
        <v>184</v>
      </c>
      <c r="J2387" s="21">
        <v>1.45</v>
      </c>
      <c r="K2387" s="21" t="s">
        <v>20</v>
      </c>
      <c r="L2387">
        <f t="shared" si="42"/>
        <v>2</v>
      </c>
      <c r="M2387">
        <f>MATCH(H:H,价格表!$B$4:$B$35,0)</f>
        <v>7</v>
      </c>
      <c r="N2387" s="27">
        <f>IF(J2387&lt;=0.3,INDEX(价格表!$B$4:$I$31,M2387,2),IF(AND(J2387&gt;0.3,J2387&lt;=1),INDEX(价格表!$B$4:$I$31,M2387,3),IF(AND(J2387&gt;1,J2387&lt;=2.2),INDEX(价格表!$B$4:$I$31,M2387,4),IF(AND(J2387&gt;2.2,J2387&lt;=3.3),INDEX(价格表!$B$4:$I$31,M2387,5),IF(AND(J2387&gt;3.3,J2387&lt;=4),INDEX(价格表!$B$4:$I$31,M2387,6),IF(AND(J2387&gt;4,J2387&lt;=5.5),INDEX(价格表!$B$4:$I$31,M2387,7),IF(J2387&gt;5.5,2.6+INDEX(价格表!$B$4:$I$31,M2387,8)*L2387)))))))</f>
        <v>2.15</v>
      </c>
    </row>
    <row r="2388" spans="1:14">
      <c r="A2388" s="20">
        <v>4310940542181</v>
      </c>
      <c r="B2388" s="18" t="s">
        <v>16</v>
      </c>
      <c r="C2388" s="21">
        <v>20201213</v>
      </c>
      <c r="D2388" s="21">
        <v>610538201209</v>
      </c>
      <c r="E2388" s="21" t="s">
        <v>16</v>
      </c>
      <c r="F2388" s="21">
        <v>20201223</v>
      </c>
      <c r="G2388" s="21" t="s">
        <v>17</v>
      </c>
      <c r="H2388" s="21" t="s">
        <v>50</v>
      </c>
      <c r="I2388" s="21" t="s">
        <v>177</v>
      </c>
      <c r="J2388" s="21">
        <v>1.57</v>
      </c>
      <c r="K2388" s="21" t="s">
        <v>20</v>
      </c>
      <c r="L2388">
        <f t="shared" si="42"/>
        <v>2</v>
      </c>
      <c r="M2388">
        <f>MATCH(H:H,价格表!$B$4:$B$35,0)</f>
        <v>4</v>
      </c>
      <c r="N2388" s="27">
        <f>IF(J2388&lt;=0.3,INDEX(价格表!$B$4:$I$31,M2388,2),IF(AND(J2388&gt;0.3,J2388&lt;=1),INDEX(价格表!$B$4:$I$31,M2388,3),IF(AND(J2388&gt;1,J2388&lt;=2.2),INDEX(价格表!$B$4:$I$31,M2388,4),IF(AND(J2388&gt;2.2,J2388&lt;=3.3),INDEX(价格表!$B$4:$I$31,M2388,5),IF(AND(J2388&gt;3.3,J2388&lt;=4),INDEX(价格表!$B$4:$I$31,M2388,6),IF(AND(J2388&gt;4,J2388&lt;=5.5),INDEX(价格表!$B$4:$I$31,M2388,7),IF(J2388&gt;5.5,2.6+INDEX(价格表!$B$4:$I$31,M2388,8)*L2388)))))))</f>
        <v>2.15</v>
      </c>
    </row>
    <row r="2389" spans="1:14">
      <c r="A2389" s="20">
        <v>4310940582310</v>
      </c>
      <c r="B2389" s="18" t="s">
        <v>16</v>
      </c>
      <c r="C2389" s="21">
        <v>20201213</v>
      </c>
      <c r="D2389" s="21">
        <v>610538201209</v>
      </c>
      <c r="E2389" s="21" t="s">
        <v>16</v>
      </c>
      <c r="F2389" s="21">
        <v>20201223</v>
      </c>
      <c r="G2389" s="21" t="s">
        <v>17</v>
      </c>
      <c r="H2389" s="21" t="s">
        <v>37</v>
      </c>
      <c r="I2389" s="21" t="s">
        <v>349</v>
      </c>
      <c r="J2389" s="21">
        <v>1.45</v>
      </c>
      <c r="K2389" s="21" t="s">
        <v>20</v>
      </c>
      <c r="L2389">
        <f t="shared" si="42"/>
        <v>2</v>
      </c>
      <c r="M2389">
        <f>MATCH(H:H,价格表!$B$4:$B$35,0)</f>
        <v>12</v>
      </c>
      <c r="N2389" s="27">
        <f>IF(J2389&lt;=0.3,INDEX(价格表!$B$4:$I$31,M2389,2),IF(AND(J2389&gt;0.3,J2389&lt;=1),INDEX(价格表!$B$4:$I$31,M2389,3),IF(AND(J2389&gt;1,J2389&lt;=2.2),INDEX(价格表!$B$4:$I$31,M2389,4),IF(AND(J2389&gt;2.2,J2389&lt;=3.3),INDEX(价格表!$B$4:$I$31,M2389,5),IF(AND(J2389&gt;3.3,J2389&lt;=4),INDEX(价格表!$B$4:$I$31,M2389,6),IF(AND(J2389&gt;4,J2389&lt;=5.5),INDEX(价格表!$B$4:$I$31,M2389,7),IF(J2389&gt;5.5,2.6+INDEX(价格表!$B$4:$I$31,M2389,8)*L2389)))))))</f>
        <v>2.15</v>
      </c>
    </row>
    <row r="2390" spans="1:14">
      <c r="A2390" s="20">
        <v>4310940582311</v>
      </c>
      <c r="B2390" s="18" t="s">
        <v>16</v>
      </c>
      <c r="C2390" s="21">
        <v>20201213</v>
      </c>
      <c r="D2390" s="21">
        <v>610538201209</v>
      </c>
      <c r="E2390" s="21" t="s">
        <v>16</v>
      </c>
      <c r="F2390" s="21">
        <v>20201223</v>
      </c>
      <c r="G2390" s="21" t="s">
        <v>17</v>
      </c>
      <c r="H2390" s="21" t="s">
        <v>27</v>
      </c>
      <c r="I2390" s="21" t="s">
        <v>49</v>
      </c>
      <c r="J2390" s="21">
        <v>1.42</v>
      </c>
      <c r="K2390" s="21" t="s">
        <v>20</v>
      </c>
      <c r="L2390">
        <f t="shared" si="42"/>
        <v>2</v>
      </c>
      <c r="M2390">
        <f>MATCH(H:H,价格表!$B$4:$B$35,0)</f>
        <v>3</v>
      </c>
      <c r="N2390" s="27">
        <f>IF(J2390&lt;=0.3,INDEX(价格表!$B$4:$I$31,M2390,2),IF(AND(J2390&gt;0.3,J2390&lt;=1),INDEX(价格表!$B$4:$I$31,M2390,3),IF(AND(J2390&gt;1,J2390&lt;=2.2),INDEX(价格表!$B$4:$I$31,M2390,4),IF(AND(J2390&gt;2.2,J2390&lt;=3.3),INDEX(价格表!$B$4:$I$31,M2390,5),IF(AND(J2390&gt;3.3,J2390&lt;=4),INDEX(价格表!$B$4:$I$31,M2390,6),IF(AND(J2390&gt;4,J2390&lt;=5.5),INDEX(价格表!$B$4:$I$31,M2390,7),IF(J2390&gt;5.5,2.6+INDEX(价格表!$B$4:$I$31,M2390,8)*L2390)))))))</f>
        <v>2.15</v>
      </c>
    </row>
    <row r="2391" spans="1:14">
      <c r="A2391" s="20">
        <v>4310940582312</v>
      </c>
      <c r="B2391" s="18" t="s">
        <v>16</v>
      </c>
      <c r="C2391" s="21">
        <v>20201213</v>
      </c>
      <c r="D2391" s="21">
        <v>610538201209</v>
      </c>
      <c r="E2391" s="21" t="s">
        <v>16</v>
      </c>
      <c r="F2391" s="21">
        <v>20201223</v>
      </c>
      <c r="G2391" s="21" t="s">
        <v>17</v>
      </c>
      <c r="H2391" s="21" t="s">
        <v>73</v>
      </c>
      <c r="I2391" s="21" t="s">
        <v>180</v>
      </c>
      <c r="J2391" s="21">
        <v>1.44</v>
      </c>
      <c r="K2391" s="21" t="s">
        <v>20</v>
      </c>
      <c r="L2391">
        <f t="shared" si="42"/>
        <v>2</v>
      </c>
      <c r="M2391">
        <f>MATCH(H:H,价格表!$B$4:$B$35,0)</f>
        <v>7</v>
      </c>
      <c r="N2391" s="27">
        <f>IF(J2391&lt;=0.3,INDEX(价格表!$B$4:$I$31,M2391,2),IF(AND(J2391&gt;0.3,J2391&lt;=1),INDEX(价格表!$B$4:$I$31,M2391,3),IF(AND(J2391&gt;1,J2391&lt;=2.2),INDEX(价格表!$B$4:$I$31,M2391,4),IF(AND(J2391&gt;2.2,J2391&lt;=3.3),INDEX(价格表!$B$4:$I$31,M2391,5),IF(AND(J2391&gt;3.3,J2391&lt;=4),INDEX(价格表!$B$4:$I$31,M2391,6),IF(AND(J2391&gt;4,J2391&lt;=5.5),INDEX(价格表!$B$4:$I$31,M2391,7),IF(J2391&gt;5.5,2.6+INDEX(价格表!$B$4:$I$31,M2391,8)*L2391)))))))</f>
        <v>2.15</v>
      </c>
    </row>
    <row r="2392" spans="1:14">
      <c r="A2392" s="20">
        <v>4310940582313</v>
      </c>
      <c r="B2392" s="18" t="s">
        <v>16</v>
      </c>
      <c r="C2392" s="21">
        <v>20201213</v>
      </c>
      <c r="D2392" s="21">
        <v>610538201209</v>
      </c>
      <c r="E2392" s="21" t="s">
        <v>16</v>
      </c>
      <c r="F2392" s="21">
        <v>20201223</v>
      </c>
      <c r="G2392" s="21" t="s">
        <v>17</v>
      </c>
      <c r="H2392" s="21" t="s">
        <v>37</v>
      </c>
      <c r="I2392" s="21" t="s">
        <v>72</v>
      </c>
      <c r="J2392" s="21">
        <v>1.45</v>
      </c>
      <c r="K2392" s="21" t="s">
        <v>20</v>
      </c>
      <c r="L2392">
        <f t="shared" si="42"/>
        <v>2</v>
      </c>
      <c r="M2392">
        <f>MATCH(H:H,价格表!$B$4:$B$35,0)</f>
        <v>12</v>
      </c>
      <c r="N2392" s="27">
        <f>IF(J2392&lt;=0.3,INDEX(价格表!$B$4:$I$31,M2392,2),IF(AND(J2392&gt;0.3,J2392&lt;=1),INDEX(价格表!$B$4:$I$31,M2392,3),IF(AND(J2392&gt;1,J2392&lt;=2.2),INDEX(价格表!$B$4:$I$31,M2392,4),IF(AND(J2392&gt;2.2,J2392&lt;=3.3),INDEX(价格表!$B$4:$I$31,M2392,5),IF(AND(J2392&gt;3.3,J2392&lt;=4),INDEX(价格表!$B$4:$I$31,M2392,6),IF(AND(J2392&gt;4,J2392&lt;=5.5),INDEX(价格表!$B$4:$I$31,M2392,7),IF(J2392&gt;5.5,2.6+INDEX(价格表!$B$4:$I$31,M2392,8)*L2392)))))))</f>
        <v>2.15</v>
      </c>
    </row>
    <row r="2393" spans="1:14">
      <c r="A2393" s="20">
        <v>4310940582314</v>
      </c>
      <c r="B2393" s="18" t="s">
        <v>16</v>
      </c>
      <c r="C2393" s="21">
        <v>20201213</v>
      </c>
      <c r="D2393" s="21">
        <v>610538201209</v>
      </c>
      <c r="E2393" s="21" t="s">
        <v>16</v>
      </c>
      <c r="F2393" s="21">
        <v>20201223</v>
      </c>
      <c r="G2393" s="21" t="s">
        <v>17</v>
      </c>
      <c r="H2393" s="21" t="s">
        <v>56</v>
      </c>
      <c r="I2393" s="21" t="s">
        <v>100</v>
      </c>
      <c r="J2393" s="21">
        <v>1.46</v>
      </c>
      <c r="K2393" s="21" t="s">
        <v>20</v>
      </c>
      <c r="L2393">
        <f t="shared" si="42"/>
        <v>2</v>
      </c>
      <c r="M2393">
        <f>MATCH(H:H,价格表!$B$4:$B$35,0)</f>
        <v>11</v>
      </c>
      <c r="N2393" s="27">
        <f>IF(J2393&lt;=0.3,INDEX(价格表!$B$4:$I$31,M2393,2),IF(AND(J2393&gt;0.3,J2393&lt;=1),INDEX(价格表!$B$4:$I$31,M2393,3),IF(AND(J2393&gt;1,J2393&lt;=2.2),INDEX(价格表!$B$4:$I$31,M2393,4),IF(AND(J2393&gt;2.2,J2393&lt;=3.3),INDEX(价格表!$B$4:$I$31,M2393,5),IF(AND(J2393&gt;3.3,J2393&lt;=4),INDEX(价格表!$B$4:$I$31,M2393,6),IF(AND(J2393&gt;4,J2393&lt;=5.5),INDEX(价格表!$B$4:$I$31,M2393,7),IF(J2393&gt;5.5,2.6+INDEX(价格表!$B$4:$I$31,M2393,8)*L2393)))))))</f>
        <v>2.15</v>
      </c>
    </row>
    <row r="2394" spans="1:14">
      <c r="A2394" s="20">
        <v>4310940582315</v>
      </c>
      <c r="B2394" s="18" t="s">
        <v>16</v>
      </c>
      <c r="C2394" s="21">
        <v>20201213</v>
      </c>
      <c r="D2394" s="21">
        <v>610538201209</v>
      </c>
      <c r="E2394" s="21" t="s">
        <v>16</v>
      </c>
      <c r="F2394" s="21">
        <v>20201223</v>
      </c>
      <c r="G2394" s="21" t="s">
        <v>17</v>
      </c>
      <c r="H2394" s="21" t="s">
        <v>73</v>
      </c>
      <c r="I2394" s="21" t="s">
        <v>231</v>
      </c>
      <c r="J2394" s="21">
        <v>1.45</v>
      </c>
      <c r="K2394" s="21" t="s">
        <v>20</v>
      </c>
      <c r="L2394">
        <f t="shared" si="42"/>
        <v>2</v>
      </c>
      <c r="M2394">
        <f>MATCH(H:H,价格表!$B$4:$B$35,0)</f>
        <v>7</v>
      </c>
      <c r="N2394" s="27">
        <f>IF(J2394&lt;=0.3,INDEX(价格表!$B$4:$I$31,M2394,2),IF(AND(J2394&gt;0.3,J2394&lt;=1),INDEX(价格表!$B$4:$I$31,M2394,3),IF(AND(J2394&gt;1,J2394&lt;=2.2),INDEX(价格表!$B$4:$I$31,M2394,4),IF(AND(J2394&gt;2.2,J2394&lt;=3.3),INDEX(价格表!$B$4:$I$31,M2394,5),IF(AND(J2394&gt;3.3,J2394&lt;=4),INDEX(价格表!$B$4:$I$31,M2394,6),IF(AND(J2394&gt;4,J2394&lt;=5.5),INDEX(价格表!$B$4:$I$31,M2394,7),IF(J2394&gt;5.5,2.6+INDEX(价格表!$B$4:$I$31,M2394,8)*L2394)))))))</f>
        <v>2.15</v>
      </c>
    </row>
    <row r="2395" spans="1:14">
      <c r="A2395" s="20">
        <v>4310940582316</v>
      </c>
      <c r="B2395" s="18" t="s">
        <v>16</v>
      </c>
      <c r="C2395" s="21">
        <v>20201213</v>
      </c>
      <c r="D2395" s="21">
        <v>610538201209</v>
      </c>
      <c r="E2395" s="21" t="s">
        <v>16</v>
      </c>
      <c r="F2395" s="21">
        <v>20201223</v>
      </c>
      <c r="G2395" s="21" t="s">
        <v>17</v>
      </c>
      <c r="H2395" s="21" t="s">
        <v>73</v>
      </c>
      <c r="I2395" s="21" t="s">
        <v>365</v>
      </c>
      <c r="J2395" s="21">
        <v>1.42</v>
      </c>
      <c r="K2395" s="21" t="s">
        <v>20</v>
      </c>
      <c r="L2395">
        <f t="shared" si="42"/>
        <v>2</v>
      </c>
      <c r="M2395">
        <f>MATCH(H:H,价格表!$B$4:$B$35,0)</f>
        <v>7</v>
      </c>
      <c r="N2395" s="27">
        <f>IF(J2395&lt;=0.3,INDEX(价格表!$B$4:$I$31,M2395,2),IF(AND(J2395&gt;0.3,J2395&lt;=1),INDEX(价格表!$B$4:$I$31,M2395,3),IF(AND(J2395&gt;1,J2395&lt;=2.2),INDEX(价格表!$B$4:$I$31,M2395,4),IF(AND(J2395&gt;2.2,J2395&lt;=3.3),INDEX(价格表!$B$4:$I$31,M2395,5),IF(AND(J2395&gt;3.3,J2395&lt;=4),INDEX(价格表!$B$4:$I$31,M2395,6),IF(AND(J2395&gt;4,J2395&lt;=5.5),INDEX(价格表!$B$4:$I$31,M2395,7),IF(J2395&gt;5.5,2.6+INDEX(价格表!$B$4:$I$31,M2395,8)*L2395)))))))</f>
        <v>2.15</v>
      </c>
    </row>
    <row r="2396" spans="1:14">
      <c r="A2396" s="20">
        <v>4310940582317</v>
      </c>
      <c r="B2396" s="18" t="s">
        <v>16</v>
      </c>
      <c r="C2396" s="21">
        <v>20201213</v>
      </c>
      <c r="D2396" s="21">
        <v>610538201209</v>
      </c>
      <c r="E2396" s="21" t="s">
        <v>16</v>
      </c>
      <c r="F2396" s="21">
        <v>20201223</v>
      </c>
      <c r="G2396" s="21" t="s">
        <v>17</v>
      </c>
      <c r="H2396" s="21" t="s">
        <v>27</v>
      </c>
      <c r="I2396" s="21" t="s">
        <v>107</v>
      </c>
      <c r="J2396" s="21">
        <v>1.48</v>
      </c>
      <c r="K2396" s="21" t="s">
        <v>20</v>
      </c>
      <c r="L2396">
        <f t="shared" si="42"/>
        <v>2</v>
      </c>
      <c r="M2396">
        <f>MATCH(H:H,价格表!$B$4:$B$35,0)</f>
        <v>3</v>
      </c>
      <c r="N2396" s="27">
        <f>IF(J2396&lt;=0.3,INDEX(价格表!$B$4:$I$31,M2396,2),IF(AND(J2396&gt;0.3,J2396&lt;=1),INDEX(价格表!$B$4:$I$31,M2396,3),IF(AND(J2396&gt;1,J2396&lt;=2.2),INDEX(价格表!$B$4:$I$31,M2396,4),IF(AND(J2396&gt;2.2,J2396&lt;=3.3),INDEX(价格表!$B$4:$I$31,M2396,5),IF(AND(J2396&gt;3.3,J2396&lt;=4),INDEX(价格表!$B$4:$I$31,M2396,6),IF(AND(J2396&gt;4,J2396&lt;=5.5),INDEX(价格表!$B$4:$I$31,M2396,7),IF(J2396&gt;5.5,2.6+INDEX(价格表!$B$4:$I$31,M2396,8)*L2396)))))))</f>
        <v>2.15</v>
      </c>
    </row>
    <row r="2397" spans="1:14">
      <c r="A2397" s="20">
        <v>4310940582318</v>
      </c>
      <c r="B2397" s="18" t="s">
        <v>16</v>
      </c>
      <c r="C2397" s="21">
        <v>20201213</v>
      </c>
      <c r="D2397" s="21">
        <v>610538201209</v>
      </c>
      <c r="E2397" s="21" t="s">
        <v>16</v>
      </c>
      <c r="F2397" s="21">
        <v>20201223</v>
      </c>
      <c r="G2397" s="21" t="s">
        <v>17</v>
      </c>
      <c r="H2397" s="21" t="s">
        <v>58</v>
      </c>
      <c r="I2397" s="21" t="s">
        <v>59</v>
      </c>
      <c r="J2397" s="21">
        <v>1.48</v>
      </c>
      <c r="K2397" s="21" t="s">
        <v>20</v>
      </c>
      <c r="L2397">
        <f t="shared" si="42"/>
        <v>2</v>
      </c>
      <c r="M2397">
        <f>MATCH(H:H,价格表!$B$4:$B$35,0)</f>
        <v>32</v>
      </c>
      <c r="N2397" s="27">
        <f>L2397*15+3</f>
        <v>33</v>
      </c>
    </row>
    <row r="2398" spans="1:14">
      <c r="A2398" s="20">
        <v>4310940582319</v>
      </c>
      <c r="B2398" s="18" t="s">
        <v>16</v>
      </c>
      <c r="C2398" s="21">
        <v>20201213</v>
      </c>
      <c r="D2398" s="21">
        <v>610538201209</v>
      </c>
      <c r="E2398" s="21" t="s">
        <v>16</v>
      </c>
      <c r="F2398" s="21">
        <v>20201223</v>
      </c>
      <c r="G2398" s="21" t="s">
        <v>17</v>
      </c>
      <c r="H2398" s="21" t="s">
        <v>68</v>
      </c>
      <c r="I2398" s="21" t="s">
        <v>97</v>
      </c>
      <c r="J2398" s="21">
        <v>1.52</v>
      </c>
      <c r="K2398" s="21" t="s">
        <v>20</v>
      </c>
      <c r="L2398">
        <f t="shared" si="42"/>
        <v>2</v>
      </c>
      <c r="M2398">
        <f>MATCH(H:H,价格表!$B$4:$B$35,0)</f>
        <v>5</v>
      </c>
      <c r="N2398" s="27">
        <f>IF(J2398&lt;=0.3,INDEX(价格表!$B$4:$I$31,M2398,2),IF(AND(J2398&gt;0.3,J2398&lt;=1),INDEX(价格表!$B$4:$I$31,M2398,3),IF(AND(J2398&gt;1,J2398&lt;=2.2),INDEX(价格表!$B$4:$I$31,M2398,4),IF(AND(J2398&gt;2.2,J2398&lt;=3.3),INDEX(价格表!$B$4:$I$31,M2398,5),IF(AND(J2398&gt;3.3,J2398&lt;=4),INDEX(价格表!$B$4:$I$31,M2398,6),IF(AND(J2398&gt;4,J2398&lt;=5.5),INDEX(价格表!$B$4:$I$31,M2398,7),IF(J2398&gt;5.5,2.6+INDEX(价格表!$B$4:$I$31,M2398,8)*L2398)))))))</f>
        <v>2.15</v>
      </c>
    </row>
    <row r="2399" spans="1:14">
      <c r="A2399" s="20">
        <v>4310944964315</v>
      </c>
      <c r="B2399" s="18" t="s">
        <v>16</v>
      </c>
      <c r="C2399" s="21">
        <v>20201213</v>
      </c>
      <c r="D2399" s="21">
        <v>610538201209</v>
      </c>
      <c r="E2399" s="21" t="s">
        <v>16</v>
      </c>
      <c r="F2399" s="21">
        <v>20201223</v>
      </c>
      <c r="G2399" s="21" t="s">
        <v>17</v>
      </c>
      <c r="H2399" s="21" t="s">
        <v>45</v>
      </c>
      <c r="I2399" s="21" t="s">
        <v>347</v>
      </c>
      <c r="J2399" s="21">
        <v>1.43</v>
      </c>
      <c r="K2399" s="21" t="s">
        <v>20</v>
      </c>
      <c r="L2399">
        <f t="shared" si="42"/>
        <v>2</v>
      </c>
      <c r="M2399">
        <f>MATCH(H:H,价格表!$B$4:$B$35,0)</f>
        <v>9</v>
      </c>
      <c r="N2399" s="27">
        <f>IF(J2399&lt;=0.3,INDEX(价格表!$B$4:$I$31,M2399,2),IF(AND(J2399&gt;0.3,J2399&lt;=1),INDEX(价格表!$B$4:$I$31,M2399,3),IF(AND(J2399&gt;1,J2399&lt;=2.2),INDEX(价格表!$B$4:$I$31,M2399,4),IF(AND(J2399&gt;2.2,J2399&lt;=3.3),INDEX(价格表!$B$4:$I$31,M2399,5),IF(AND(J2399&gt;3.3,J2399&lt;=4),INDEX(价格表!$B$4:$I$31,M2399,6),IF(AND(J2399&gt;4,J2399&lt;=5.5),INDEX(价格表!$B$4:$I$31,M2399,7),IF(J2399&gt;5.5,2.6+INDEX(价格表!$B$4:$I$31,M2399,8)*L2399)))))))</f>
        <v>2.15</v>
      </c>
    </row>
    <row r="2400" spans="1:14">
      <c r="A2400" s="20">
        <v>4310968561069</v>
      </c>
      <c r="B2400" s="18" t="s">
        <v>16</v>
      </c>
      <c r="C2400" s="21">
        <v>20201213</v>
      </c>
      <c r="D2400" s="21">
        <v>610538201209</v>
      </c>
      <c r="E2400" s="21" t="s">
        <v>16</v>
      </c>
      <c r="F2400" s="21">
        <v>20201223</v>
      </c>
      <c r="G2400" s="21" t="s">
        <v>17</v>
      </c>
      <c r="H2400" s="21" t="s">
        <v>18</v>
      </c>
      <c r="I2400" s="21" t="s">
        <v>53</v>
      </c>
      <c r="J2400" s="21">
        <v>1.08</v>
      </c>
      <c r="K2400" s="21" t="s">
        <v>20</v>
      </c>
      <c r="L2400">
        <f t="shared" si="42"/>
        <v>2</v>
      </c>
      <c r="M2400">
        <f>MATCH(H:H,价格表!$B$4:$B$35,0)</f>
        <v>1</v>
      </c>
      <c r="N2400" s="27">
        <f>IF(J2400&lt;=0.3,INDEX(价格表!$B$4:$I$31,M2400,2),IF(AND(J2400&gt;0.3,J2400&lt;=1),INDEX(价格表!$B$4:$I$31,M2400,3),IF(AND(J2400&gt;1,J2400&lt;=2.2),INDEX(价格表!$B$4:$I$31,M2400,4),IF(AND(J2400&gt;2.2,J2400&lt;=3.3),INDEX(价格表!$B$4:$I$31,M2400,5),IF(AND(J2400&gt;3.3,J2400&lt;=4),INDEX(价格表!$B$4:$I$31,M2400,6),IF(AND(J2400&gt;4,J2400&lt;=5.5),INDEX(价格表!$B$4:$I$31,M2400,7),IF(J2400&gt;5.5,2.6+INDEX(价格表!$B$4:$I$31,M2400,8)*L2400)))))))</f>
        <v>2.15</v>
      </c>
    </row>
    <row r="2401" spans="1:14">
      <c r="A2401" s="20">
        <v>4310968561070</v>
      </c>
      <c r="B2401" s="18" t="s">
        <v>16</v>
      </c>
      <c r="C2401" s="21">
        <v>20201213</v>
      </c>
      <c r="D2401" s="21">
        <v>610538201209</v>
      </c>
      <c r="E2401" s="21" t="s">
        <v>16</v>
      </c>
      <c r="F2401" s="21">
        <v>20201223</v>
      </c>
      <c r="G2401" s="21" t="s">
        <v>17</v>
      </c>
      <c r="H2401" s="21" t="s">
        <v>18</v>
      </c>
      <c r="I2401" s="21" t="s">
        <v>53</v>
      </c>
      <c r="J2401" s="21">
        <v>1.48</v>
      </c>
      <c r="K2401" s="21" t="s">
        <v>20</v>
      </c>
      <c r="L2401">
        <f t="shared" si="42"/>
        <v>2</v>
      </c>
      <c r="M2401">
        <f>MATCH(H:H,价格表!$B$4:$B$35,0)</f>
        <v>1</v>
      </c>
      <c r="N2401" s="27">
        <f>IF(J2401&lt;=0.3,INDEX(价格表!$B$4:$I$31,M2401,2),IF(AND(J2401&gt;0.3,J2401&lt;=1),INDEX(价格表!$B$4:$I$31,M2401,3),IF(AND(J2401&gt;1,J2401&lt;=2.2),INDEX(价格表!$B$4:$I$31,M2401,4),IF(AND(J2401&gt;2.2,J2401&lt;=3.3),INDEX(价格表!$B$4:$I$31,M2401,5),IF(AND(J2401&gt;3.3,J2401&lt;=4),INDEX(价格表!$B$4:$I$31,M2401,6),IF(AND(J2401&gt;4,J2401&lt;=5.5),INDEX(价格表!$B$4:$I$31,M2401,7),IF(J2401&gt;5.5,2.6+INDEX(价格表!$B$4:$I$31,M2401,8)*L2401)))))))</f>
        <v>2.15</v>
      </c>
    </row>
    <row r="2402" spans="1:14">
      <c r="A2402" s="20">
        <v>4310968561071</v>
      </c>
      <c r="B2402" s="18" t="s">
        <v>16</v>
      </c>
      <c r="C2402" s="21">
        <v>20201213</v>
      </c>
      <c r="D2402" s="21">
        <v>610538201209</v>
      </c>
      <c r="E2402" s="21" t="s">
        <v>16</v>
      </c>
      <c r="F2402" s="21">
        <v>20201223</v>
      </c>
      <c r="G2402" s="21" t="s">
        <v>17</v>
      </c>
      <c r="H2402" s="21" t="s">
        <v>18</v>
      </c>
      <c r="I2402" s="21" t="s">
        <v>61</v>
      </c>
      <c r="J2402" s="21">
        <v>2.02</v>
      </c>
      <c r="K2402" s="21" t="s">
        <v>20</v>
      </c>
      <c r="L2402">
        <f t="shared" si="42"/>
        <v>3</v>
      </c>
      <c r="M2402">
        <f>MATCH(H:H,价格表!$B$4:$B$35,0)</f>
        <v>1</v>
      </c>
      <c r="N2402" s="27">
        <f>IF(J2402&lt;=0.3,INDEX(价格表!$B$4:$I$31,M2402,2),IF(AND(J2402&gt;0.3,J2402&lt;=1),INDEX(价格表!$B$4:$I$31,M2402,3),IF(AND(J2402&gt;1,J2402&lt;=2.2),INDEX(价格表!$B$4:$I$31,M2402,4),IF(AND(J2402&gt;2.2,J2402&lt;=3.3),INDEX(价格表!$B$4:$I$31,M2402,5),IF(AND(J2402&gt;3.3,J2402&lt;=4),INDEX(价格表!$B$4:$I$31,M2402,6),IF(AND(J2402&gt;4,J2402&lt;=5.5),INDEX(价格表!$B$4:$I$31,M2402,7),IF(J2402&gt;5.5,2.6+INDEX(价格表!$B$4:$I$31,M2402,8)*L2402)))))))</f>
        <v>2.15</v>
      </c>
    </row>
    <row r="2403" spans="1:14">
      <c r="A2403" s="20">
        <v>4310971597001</v>
      </c>
      <c r="B2403" s="18" t="s">
        <v>16</v>
      </c>
      <c r="C2403" s="21">
        <v>20201213</v>
      </c>
      <c r="D2403" s="21">
        <v>610538201209</v>
      </c>
      <c r="E2403" s="21" t="s">
        <v>16</v>
      </c>
      <c r="F2403" s="21">
        <v>20201223</v>
      </c>
      <c r="G2403" s="21" t="s">
        <v>17</v>
      </c>
      <c r="H2403" s="21" t="s">
        <v>45</v>
      </c>
      <c r="I2403" s="21" t="s">
        <v>143</v>
      </c>
      <c r="J2403" s="21">
        <v>1.46</v>
      </c>
      <c r="K2403" s="21" t="s">
        <v>20</v>
      </c>
      <c r="L2403">
        <f t="shared" si="42"/>
        <v>2</v>
      </c>
      <c r="M2403">
        <f>MATCH(H:H,价格表!$B$4:$B$35,0)</f>
        <v>9</v>
      </c>
      <c r="N2403" s="27">
        <f>IF(J2403&lt;=0.3,INDEX(价格表!$B$4:$I$31,M2403,2),IF(AND(J2403&gt;0.3,J2403&lt;=1),INDEX(价格表!$B$4:$I$31,M2403,3),IF(AND(J2403&gt;1,J2403&lt;=2.2),INDEX(价格表!$B$4:$I$31,M2403,4),IF(AND(J2403&gt;2.2,J2403&lt;=3.3),INDEX(价格表!$B$4:$I$31,M2403,5),IF(AND(J2403&gt;3.3,J2403&lt;=4),INDEX(价格表!$B$4:$I$31,M2403,6),IF(AND(J2403&gt;4,J2403&lt;=5.5),INDEX(价格表!$B$4:$I$31,M2403,7),IF(J2403&gt;5.5,2.6+INDEX(价格表!$B$4:$I$31,M2403,8)*L2403)))))))</f>
        <v>2.15</v>
      </c>
    </row>
    <row r="2404" spans="1:14">
      <c r="A2404" s="20">
        <v>4606140458309</v>
      </c>
      <c r="B2404" s="18" t="s">
        <v>16</v>
      </c>
      <c r="C2404" s="21">
        <v>20201213</v>
      </c>
      <c r="D2404" s="21">
        <v>610538201209</v>
      </c>
      <c r="E2404" s="21" t="s">
        <v>16</v>
      </c>
      <c r="F2404" s="21">
        <v>20201223</v>
      </c>
      <c r="G2404" s="21" t="s">
        <v>17</v>
      </c>
      <c r="H2404" s="21" t="s">
        <v>75</v>
      </c>
      <c r="I2404" s="21" t="s">
        <v>114</v>
      </c>
      <c r="J2404" s="21">
        <v>0.54</v>
      </c>
      <c r="K2404" s="21" t="s">
        <v>20</v>
      </c>
      <c r="L2404">
        <f t="shared" si="42"/>
        <v>1</v>
      </c>
      <c r="M2404">
        <f>MATCH(H:H,价格表!$B$4:$B$35,0)</f>
        <v>24</v>
      </c>
      <c r="N2404" s="27">
        <f>IF(J2404&lt;=0.3,INDEX(价格表!$B$4:$I$31,M2404,2),IF(AND(J2404&gt;0.3,J2404&lt;=1),INDEX(价格表!$B$4:$I$31,M2404,3),IF(AND(J2404&gt;1,J2404&lt;=2.2),INDEX(价格表!$B$4:$I$31,M2404,4),IF(AND(J2404&gt;2.2,J2404&lt;=3.3),INDEX(价格表!$B$4:$I$31,M2404,5),IF(AND(J2404&gt;3.3,J2404&lt;=4),INDEX(价格表!$B$4:$I$31,M2404,6),IF(AND(J2404&gt;4,J2404&lt;=5.5),INDEX(价格表!$B$4:$I$31,M2404,7),IF(J2404&gt;5.5,2.6+INDEX(价格表!$B$4:$I$31,M2404,8)*L2404)))))))</f>
        <v>1.8</v>
      </c>
    </row>
    <row r="2405" spans="1:14">
      <c r="A2405" s="20">
        <v>4606140458334</v>
      </c>
      <c r="B2405" s="18" t="s">
        <v>16</v>
      </c>
      <c r="C2405" s="21">
        <v>20201213</v>
      </c>
      <c r="D2405" s="21">
        <v>610538201209</v>
      </c>
      <c r="E2405" s="21" t="s">
        <v>16</v>
      </c>
      <c r="F2405" s="21">
        <v>20201223</v>
      </c>
      <c r="G2405" s="21" t="s">
        <v>17</v>
      </c>
      <c r="H2405" s="21" t="s">
        <v>33</v>
      </c>
      <c r="I2405" s="21" t="s">
        <v>34</v>
      </c>
      <c r="J2405" s="21">
        <v>0.54</v>
      </c>
      <c r="K2405" s="21" t="s">
        <v>20</v>
      </c>
      <c r="L2405">
        <f t="shared" si="42"/>
        <v>1</v>
      </c>
      <c r="M2405">
        <f>MATCH(H:H,价格表!$B$4:$B$35,0)</f>
        <v>13</v>
      </c>
      <c r="N2405" s="27">
        <f>IF(J2405&lt;=0.3,INDEX(价格表!$B$4:$I$31,M2405,2),IF(AND(J2405&gt;0.3,J2405&lt;=1),INDEX(价格表!$B$4:$I$31,M2405,3),IF(AND(J2405&gt;1,J2405&lt;=2.2),INDEX(价格表!$B$4:$I$31,M2405,4),IF(AND(J2405&gt;2.2,J2405&lt;=3.3),INDEX(价格表!$B$4:$I$31,M2405,5),IF(AND(J2405&gt;3.3,J2405&lt;=4),INDEX(价格表!$B$4:$I$31,M2405,6),IF(AND(J2405&gt;4,J2405&lt;=5.5),INDEX(价格表!$B$4:$I$31,M2405,7),IF(J2405&gt;5.5,2.6+INDEX(价格表!$B$4:$I$31,M2405,8)*L2405)))))))</f>
        <v>1.8</v>
      </c>
    </row>
    <row r="2406" spans="1:14">
      <c r="A2406" s="20">
        <v>4606140458393</v>
      </c>
      <c r="B2406" s="18" t="s">
        <v>16</v>
      </c>
      <c r="C2406" s="21">
        <v>20201213</v>
      </c>
      <c r="D2406" s="21">
        <v>610538201209</v>
      </c>
      <c r="E2406" s="21" t="s">
        <v>16</v>
      </c>
      <c r="F2406" s="21">
        <v>20201223</v>
      </c>
      <c r="G2406" s="21" t="s">
        <v>17</v>
      </c>
      <c r="H2406" s="21" t="s">
        <v>43</v>
      </c>
      <c r="I2406" s="21" t="s">
        <v>292</v>
      </c>
      <c r="J2406" s="21">
        <v>1.44</v>
      </c>
      <c r="K2406" s="21" t="s">
        <v>20</v>
      </c>
      <c r="L2406">
        <f t="shared" si="42"/>
        <v>2</v>
      </c>
      <c r="M2406">
        <f>MATCH(H:H,价格表!$B$4:$B$35,0)</f>
        <v>10</v>
      </c>
      <c r="N2406" s="27">
        <f>IF(J2406&lt;=0.3,INDEX(价格表!$B$4:$I$31,M2406,2),IF(AND(J2406&gt;0.3,J2406&lt;=1),INDEX(价格表!$B$4:$I$31,M2406,3),IF(AND(J2406&gt;1,J2406&lt;=2.2),INDEX(价格表!$B$4:$I$31,M2406,4),IF(AND(J2406&gt;2.2,J2406&lt;=3.3),INDEX(价格表!$B$4:$I$31,M2406,5),IF(AND(J2406&gt;3.3,J2406&lt;=4),INDEX(价格表!$B$4:$I$31,M2406,6),IF(AND(J2406&gt;4,J2406&lt;=5.5),INDEX(价格表!$B$4:$I$31,M2406,7),IF(J2406&gt;5.5,2.6+INDEX(价格表!$B$4:$I$31,M2406,8)*L2406)))))))</f>
        <v>2.15</v>
      </c>
    </row>
    <row r="2407" spans="1:14">
      <c r="A2407" s="20">
        <v>4606140458478</v>
      </c>
      <c r="B2407" s="18" t="s">
        <v>16</v>
      </c>
      <c r="C2407" s="21">
        <v>20201213</v>
      </c>
      <c r="D2407" s="21">
        <v>610538201209</v>
      </c>
      <c r="E2407" s="21" t="s">
        <v>16</v>
      </c>
      <c r="F2407" s="21">
        <v>20201223</v>
      </c>
      <c r="G2407" s="21" t="s">
        <v>17</v>
      </c>
      <c r="H2407" s="21" t="s">
        <v>302</v>
      </c>
      <c r="I2407" s="21" t="s">
        <v>303</v>
      </c>
      <c r="J2407" s="21">
        <v>0.54</v>
      </c>
      <c r="K2407" s="21" t="s">
        <v>20</v>
      </c>
      <c r="L2407">
        <f t="shared" si="42"/>
        <v>1</v>
      </c>
      <c r="M2407">
        <f>MATCH(H:H,价格表!$B$4:$B$35,0)</f>
        <v>6</v>
      </c>
      <c r="N2407" s="27">
        <f>IF(J2407&lt;=0.3,INDEX(价格表!$B$4:$I$31,M2407,2),IF(AND(J2407&gt;0.3,J2407&lt;=1),INDEX(价格表!$B$4:$I$31,M2407,3),IF(AND(J2407&gt;1,J2407&lt;=2.2),INDEX(价格表!$B$4:$I$31,M2407,4),IF(AND(J2407&gt;2.2,J2407&lt;=3.3),INDEX(价格表!$B$4:$I$31,M2407,5),IF(AND(J2407&gt;3.3,J2407&lt;=4),INDEX(价格表!$B$4:$I$31,M2407,6),IF(AND(J2407&gt;4,J2407&lt;=5.5),INDEX(价格表!$B$4:$I$31,M2407,7),IF(J2407&gt;5.5,2.6+INDEX(价格表!$B$4:$I$31,M2407,8)*L2407)))))))</f>
        <v>2.6</v>
      </c>
    </row>
    <row r="2408" spans="1:14">
      <c r="A2408" s="20">
        <v>4606140458491</v>
      </c>
      <c r="B2408" s="18" t="s">
        <v>16</v>
      </c>
      <c r="C2408" s="21">
        <v>20201213</v>
      </c>
      <c r="D2408" s="21">
        <v>610538201209</v>
      </c>
      <c r="E2408" s="21" t="s">
        <v>16</v>
      </c>
      <c r="F2408" s="21">
        <v>20201223</v>
      </c>
      <c r="G2408" s="21" t="s">
        <v>17</v>
      </c>
      <c r="H2408" s="21" t="s">
        <v>18</v>
      </c>
      <c r="I2408" s="21" t="s">
        <v>53</v>
      </c>
      <c r="J2408" s="21">
        <v>1.18</v>
      </c>
      <c r="K2408" s="21" t="s">
        <v>20</v>
      </c>
      <c r="L2408">
        <f t="shared" si="42"/>
        <v>2</v>
      </c>
      <c r="M2408">
        <f>MATCH(H:H,价格表!$B$4:$B$35,0)</f>
        <v>1</v>
      </c>
      <c r="N2408" s="27">
        <f>IF(J2408&lt;=0.3,INDEX(价格表!$B$4:$I$31,M2408,2),IF(AND(J2408&gt;0.3,J2408&lt;=1),INDEX(价格表!$B$4:$I$31,M2408,3),IF(AND(J2408&gt;1,J2408&lt;=2.2),INDEX(价格表!$B$4:$I$31,M2408,4),IF(AND(J2408&gt;2.2,J2408&lt;=3.3),INDEX(价格表!$B$4:$I$31,M2408,5),IF(AND(J2408&gt;3.3,J2408&lt;=4),INDEX(价格表!$B$4:$I$31,M2408,6),IF(AND(J2408&gt;4,J2408&lt;=5.5),INDEX(价格表!$B$4:$I$31,M2408,7),IF(J2408&gt;5.5,2.6+INDEX(价格表!$B$4:$I$31,M2408,8)*L2408)))))))</f>
        <v>2.15</v>
      </c>
    </row>
    <row r="2409" spans="1:14">
      <c r="A2409" s="20">
        <v>4606140458634</v>
      </c>
      <c r="B2409" s="18" t="s">
        <v>16</v>
      </c>
      <c r="C2409" s="21">
        <v>20201213</v>
      </c>
      <c r="D2409" s="21">
        <v>610538201209</v>
      </c>
      <c r="E2409" s="21" t="s">
        <v>16</v>
      </c>
      <c r="F2409" s="21">
        <v>20201223</v>
      </c>
      <c r="G2409" s="21" t="s">
        <v>17</v>
      </c>
      <c r="H2409" s="21" t="s">
        <v>88</v>
      </c>
      <c r="I2409" s="21" t="s">
        <v>232</v>
      </c>
      <c r="J2409" s="21">
        <v>1.43</v>
      </c>
      <c r="K2409" s="21" t="s">
        <v>20</v>
      </c>
      <c r="L2409">
        <f t="shared" si="42"/>
        <v>2</v>
      </c>
      <c r="M2409">
        <f>MATCH(H:H,价格表!$B$4:$B$35,0)</f>
        <v>19</v>
      </c>
      <c r="N2409" s="27">
        <f>IF(J2409&lt;=0.3,INDEX(价格表!$B$4:$I$31,M2409,2),IF(AND(J2409&gt;0.3,J2409&lt;=1),INDEX(价格表!$B$4:$I$31,M2409,3),IF(AND(J2409&gt;1,J2409&lt;=2.2),INDEX(价格表!$B$4:$I$31,M2409,4),IF(AND(J2409&gt;2.2,J2409&lt;=3.3),INDEX(价格表!$B$4:$I$31,M2409,5),IF(AND(J2409&gt;3.3,J2409&lt;=4),INDEX(价格表!$B$4:$I$31,M2409,6),IF(AND(J2409&gt;4,J2409&lt;=5.5),INDEX(价格表!$B$4:$I$31,M2409,7),IF(J2409&gt;5.5,2.6+INDEX(价格表!$B$4:$I$31,M2409,8)*L2409)))))))</f>
        <v>2.15</v>
      </c>
    </row>
    <row r="2410" spans="1:14">
      <c r="A2410" s="20">
        <v>4606140458684</v>
      </c>
      <c r="B2410" s="18" t="s">
        <v>16</v>
      </c>
      <c r="C2410" s="21">
        <v>20201213</v>
      </c>
      <c r="D2410" s="21">
        <v>610538201209</v>
      </c>
      <c r="E2410" s="21" t="s">
        <v>16</v>
      </c>
      <c r="F2410" s="21">
        <v>20201223</v>
      </c>
      <c r="G2410" s="21" t="s">
        <v>17</v>
      </c>
      <c r="H2410" s="21" t="s">
        <v>18</v>
      </c>
      <c r="I2410" s="21" t="s">
        <v>53</v>
      </c>
      <c r="J2410" s="21">
        <v>1.45</v>
      </c>
      <c r="K2410" s="21" t="s">
        <v>20</v>
      </c>
      <c r="L2410">
        <f t="shared" si="42"/>
        <v>2</v>
      </c>
      <c r="M2410">
        <f>MATCH(H:H,价格表!$B$4:$B$35,0)</f>
        <v>1</v>
      </c>
      <c r="N2410" s="27">
        <f>IF(J2410&lt;=0.3,INDEX(价格表!$B$4:$I$31,M2410,2),IF(AND(J2410&gt;0.3,J2410&lt;=1),INDEX(价格表!$B$4:$I$31,M2410,3),IF(AND(J2410&gt;1,J2410&lt;=2.2),INDEX(价格表!$B$4:$I$31,M2410,4),IF(AND(J2410&gt;2.2,J2410&lt;=3.3),INDEX(价格表!$B$4:$I$31,M2410,5),IF(AND(J2410&gt;3.3,J2410&lt;=4),INDEX(价格表!$B$4:$I$31,M2410,6),IF(AND(J2410&gt;4,J2410&lt;=5.5),INDEX(价格表!$B$4:$I$31,M2410,7),IF(J2410&gt;5.5,2.6+INDEX(价格表!$B$4:$I$31,M2410,8)*L2410)))))))</f>
        <v>2.15</v>
      </c>
    </row>
    <row r="2411" spans="1:14">
      <c r="A2411" s="20">
        <v>4606140458701</v>
      </c>
      <c r="B2411" s="18" t="s">
        <v>16</v>
      </c>
      <c r="C2411" s="21">
        <v>20201213</v>
      </c>
      <c r="D2411" s="21">
        <v>610538201209</v>
      </c>
      <c r="E2411" s="21" t="s">
        <v>16</v>
      </c>
      <c r="F2411" s="21">
        <v>20201223</v>
      </c>
      <c r="G2411" s="21" t="s">
        <v>17</v>
      </c>
      <c r="H2411" s="21" t="s">
        <v>68</v>
      </c>
      <c r="I2411" s="21" t="s">
        <v>234</v>
      </c>
      <c r="J2411" s="21">
        <v>1.44</v>
      </c>
      <c r="K2411" s="21" t="s">
        <v>20</v>
      </c>
      <c r="L2411">
        <f t="shared" si="42"/>
        <v>2</v>
      </c>
      <c r="M2411">
        <f>MATCH(H:H,价格表!$B$4:$B$35,0)</f>
        <v>5</v>
      </c>
      <c r="N2411" s="27">
        <f>IF(J2411&lt;=0.3,INDEX(价格表!$B$4:$I$31,M2411,2),IF(AND(J2411&gt;0.3,J2411&lt;=1),INDEX(价格表!$B$4:$I$31,M2411,3),IF(AND(J2411&gt;1,J2411&lt;=2.2),INDEX(价格表!$B$4:$I$31,M2411,4),IF(AND(J2411&gt;2.2,J2411&lt;=3.3),INDEX(价格表!$B$4:$I$31,M2411,5),IF(AND(J2411&gt;3.3,J2411&lt;=4),INDEX(价格表!$B$4:$I$31,M2411,6),IF(AND(J2411&gt;4,J2411&lt;=5.5),INDEX(价格表!$B$4:$I$31,M2411,7),IF(J2411&gt;5.5,2.6+INDEX(价格表!$B$4:$I$31,M2411,8)*L2411)))))))</f>
        <v>2.15</v>
      </c>
    </row>
    <row r="2412" spans="1:14">
      <c r="A2412" s="20">
        <v>4606140458715</v>
      </c>
      <c r="B2412" s="18" t="s">
        <v>16</v>
      </c>
      <c r="C2412" s="21">
        <v>20201213</v>
      </c>
      <c r="D2412" s="21">
        <v>610538201209</v>
      </c>
      <c r="E2412" s="21" t="s">
        <v>16</v>
      </c>
      <c r="F2412" s="21">
        <v>20201223</v>
      </c>
      <c r="G2412" s="21" t="s">
        <v>17</v>
      </c>
      <c r="H2412" s="21" t="s">
        <v>88</v>
      </c>
      <c r="I2412" s="21" t="s">
        <v>101</v>
      </c>
      <c r="J2412" s="21">
        <v>1.45</v>
      </c>
      <c r="K2412" s="21" t="s">
        <v>20</v>
      </c>
      <c r="L2412">
        <f t="shared" si="42"/>
        <v>2</v>
      </c>
      <c r="M2412">
        <f>MATCH(H:H,价格表!$B$4:$B$35,0)</f>
        <v>19</v>
      </c>
      <c r="N2412" s="27">
        <f>IF(J2412&lt;=0.3,INDEX(价格表!$B$4:$I$31,M2412,2),IF(AND(J2412&gt;0.3,J2412&lt;=1),INDEX(价格表!$B$4:$I$31,M2412,3),IF(AND(J2412&gt;1,J2412&lt;=2.2),INDEX(价格表!$B$4:$I$31,M2412,4),IF(AND(J2412&gt;2.2,J2412&lt;=3.3),INDEX(价格表!$B$4:$I$31,M2412,5),IF(AND(J2412&gt;3.3,J2412&lt;=4),INDEX(价格表!$B$4:$I$31,M2412,6),IF(AND(J2412&gt;4,J2412&lt;=5.5),INDEX(价格表!$B$4:$I$31,M2412,7),IF(J2412&gt;5.5,2.6+INDEX(价格表!$B$4:$I$31,M2412,8)*L2412)))))))</f>
        <v>2.15</v>
      </c>
    </row>
    <row r="2413" spans="1:14">
      <c r="A2413" s="20">
        <v>4606140458746</v>
      </c>
      <c r="B2413" s="18" t="s">
        <v>16</v>
      </c>
      <c r="C2413" s="21">
        <v>20201213</v>
      </c>
      <c r="D2413" s="21">
        <v>610538201209</v>
      </c>
      <c r="E2413" s="21" t="s">
        <v>16</v>
      </c>
      <c r="F2413" s="21">
        <v>20201223</v>
      </c>
      <c r="G2413" s="21" t="s">
        <v>17</v>
      </c>
      <c r="H2413" s="21" t="s">
        <v>18</v>
      </c>
      <c r="I2413" s="21" t="s">
        <v>53</v>
      </c>
      <c r="J2413" s="21">
        <v>1.44</v>
      </c>
      <c r="K2413" s="21" t="s">
        <v>20</v>
      </c>
      <c r="L2413">
        <f t="shared" si="42"/>
        <v>2</v>
      </c>
      <c r="M2413">
        <f>MATCH(H:H,价格表!$B$4:$B$35,0)</f>
        <v>1</v>
      </c>
      <c r="N2413" s="27">
        <f>IF(J2413&lt;=0.3,INDEX(价格表!$B$4:$I$31,M2413,2),IF(AND(J2413&gt;0.3,J2413&lt;=1),INDEX(价格表!$B$4:$I$31,M2413,3),IF(AND(J2413&gt;1,J2413&lt;=2.2),INDEX(价格表!$B$4:$I$31,M2413,4),IF(AND(J2413&gt;2.2,J2413&lt;=3.3),INDEX(价格表!$B$4:$I$31,M2413,5),IF(AND(J2413&gt;3.3,J2413&lt;=4),INDEX(价格表!$B$4:$I$31,M2413,6),IF(AND(J2413&gt;4,J2413&lt;=5.5),INDEX(价格表!$B$4:$I$31,M2413,7),IF(J2413&gt;5.5,2.6+INDEX(价格表!$B$4:$I$31,M2413,8)*L2413)))))))</f>
        <v>2.15</v>
      </c>
    </row>
    <row r="2414" spans="1:14">
      <c r="A2414" s="20">
        <v>4606140459136</v>
      </c>
      <c r="B2414" s="18" t="s">
        <v>16</v>
      </c>
      <c r="C2414" s="21">
        <v>20201213</v>
      </c>
      <c r="D2414" s="21">
        <v>610538201209</v>
      </c>
      <c r="E2414" s="21" t="s">
        <v>16</v>
      </c>
      <c r="F2414" s="21">
        <v>20201223</v>
      </c>
      <c r="G2414" s="21" t="s">
        <v>17</v>
      </c>
      <c r="H2414" s="21" t="s">
        <v>294</v>
      </c>
      <c r="I2414" s="21" t="s">
        <v>295</v>
      </c>
      <c r="J2414" s="21">
        <v>0.68</v>
      </c>
      <c r="K2414" s="21" t="s">
        <v>20</v>
      </c>
      <c r="L2414">
        <f t="shared" si="42"/>
        <v>1</v>
      </c>
      <c r="M2414">
        <f>MATCH(H:H,价格表!$B$4:$B$35,0)</f>
        <v>18</v>
      </c>
      <c r="N2414" s="27">
        <f>IF(J2414&lt;=0.3,INDEX(价格表!$B$4:$I$31,M2414,2),IF(AND(J2414&gt;0.3,J2414&lt;=1),INDEX(价格表!$B$4:$I$31,M2414,3),IF(AND(J2414&gt;1,J2414&lt;=2.2),INDEX(价格表!$B$4:$I$31,M2414,4),IF(AND(J2414&gt;2.2,J2414&lt;=3.3),INDEX(价格表!$B$4:$I$31,M2414,5),IF(AND(J2414&gt;3.3,J2414&lt;=4),INDEX(价格表!$B$4:$I$31,M2414,6),IF(AND(J2414&gt;4,J2414&lt;=5.5),INDEX(价格表!$B$4:$I$31,M2414,7),IF(J2414&gt;5.5,2.6+INDEX(价格表!$B$4:$I$31,M2414,8)*L2414)))))))</f>
        <v>2.9</v>
      </c>
    </row>
    <row r="2415" spans="1:14">
      <c r="A2415" s="20">
        <v>4606140459138</v>
      </c>
      <c r="B2415" s="18" t="s">
        <v>16</v>
      </c>
      <c r="C2415" s="21">
        <v>20201213</v>
      </c>
      <c r="D2415" s="21">
        <v>610538201209</v>
      </c>
      <c r="E2415" s="21" t="s">
        <v>16</v>
      </c>
      <c r="F2415" s="21">
        <v>20201223</v>
      </c>
      <c r="G2415" s="21" t="s">
        <v>17</v>
      </c>
      <c r="H2415" s="21" t="s">
        <v>88</v>
      </c>
      <c r="I2415" s="21" t="s">
        <v>101</v>
      </c>
      <c r="J2415" s="21">
        <v>0.55</v>
      </c>
      <c r="K2415" s="21" t="s">
        <v>20</v>
      </c>
      <c r="L2415">
        <f t="shared" si="42"/>
        <v>1</v>
      </c>
      <c r="M2415">
        <f>MATCH(H:H,价格表!$B$4:$B$35,0)</f>
        <v>19</v>
      </c>
      <c r="N2415" s="27">
        <f>IF(J2415&lt;=0.3,INDEX(价格表!$B$4:$I$31,M2415,2),IF(AND(J2415&gt;0.3,J2415&lt;=1),INDEX(价格表!$B$4:$I$31,M2415,3),IF(AND(J2415&gt;1,J2415&lt;=2.2),INDEX(价格表!$B$4:$I$31,M2415,4),IF(AND(J2415&gt;2.2,J2415&lt;=3.3),INDEX(价格表!$B$4:$I$31,M2415,5),IF(AND(J2415&gt;3.3,J2415&lt;=4),INDEX(价格表!$B$4:$I$31,M2415,6),IF(AND(J2415&gt;4,J2415&lt;=5.5),INDEX(价格表!$B$4:$I$31,M2415,7),IF(J2415&gt;5.5,2.6+INDEX(价格表!$B$4:$I$31,M2415,8)*L2415)))))))</f>
        <v>1.8</v>
      </c>
    </row>
    <row r="2416" spans="1:14">
      <c r="A2416" s="20">
        <v>4606140459146</v>
      </c>
      <c r="B2416" s="18" t="s">
        <v>16</v>
      </c>
      <c r="C2416" s="21">
        <v>20201213</v>
      </c>
      <c r="D2416" s="21">
        <v>610538201209</v>
      </c>
      <c r="E2416" s="21" t="s">
        <v>16</v>
      </c>
      <c r="F2416" s="21">
        <v>20201223</v>
      </c>
      <c r="G2416" s="21" t="s">
        <v>17</v>
      </c>
      <c r="H2416" s="21" t="s">
        <v>45</v>
      </c>
      <c r="I2416" s="21" t="s">
        <v>48</v>
      </c>
      <c r="J2416" s="21">
        <v>0.54</v>
      </c>
      <c r="K2416" s="21" t="s">
        <v>20</v>
      </c>
      <c r="L2416">
        <f t="shared" si="42"/>
        <v>1</v>
      </c>
      <c r="M2416">
        <f>MATCH(H:H,价格表!$B$4:$B$35,0)</f>
        <v>9</v>
      </c>
      <c r="N2416" s="27">
        <f>IF(J2416&lt;=0.3,INDEX(价格表!$B$4:$I$31,M2416,2),IF(AND(J2416&gt;0.3,J2416&lt;=1),INDEX(价格表!$B$4:$I$31,M2416,3),IF(AND(J2416&gt;1,J2416&lt;=2.2),INDEX(价格表!$B$4:$I$31,M2416,4),IF(AND(J2416&gt;2.2,J2416&lt;=3.3),INDEX(价格表!$B$4:$I$31,M2416,5),IF(AND(J2416&gt;3.3,J2416&lt;=4),INDEX(价格表!$B$4:$I$31,M2416,6),IF(AND(J2416&gt;4,J2416&lt;=5.5),INDEX(价格表!$B$4:$I$31,M2416,7),IF(J2416&gt;5.5,2.6+INDEX(价格表!$B$4:$I$31,M2416,8)*L2416)))))))</f>
        <v>1.8</v>
      </c>
    </row>
    <row r="2417" spans="1:14">
      <c r="A2417" s="20">
        <v>4606140553691</v>
      </c>
      <c r="B2417" s="18" t="s">
        <v>16</v>
      </c>
      <c r="C2417" s="21">
        <v>20201213</v>
      </c>
      <c r="D2417" s="21">
        <v>610538201209</v>
      </c>
      <c r="E2417" s="21" t="s">
        <v>16</v>
      </c>
      <c r="F2417" s="21">
        <v>20201223</v>
      </c>
      <c r="G2417" s="21" t="s">
        <v>17</v>
      </c>
      <c r="H2417" s="21" t="s">
        <v>18</v>
      </c>
      <c r="I2417" s="21" t="s">
        <v>53</v>
      </c>
      <c r="J2417" s="21">
        <v>0.28</v>
      </c>
      <c r="K2417" s="21" t="s">
        <v>20</v>
      </c>
      <c r="L2417">
        <f t="shared" si="42"/>
        <v>1</v>
      </c>
      <c r="M2417">
        <f>MATCH(H:H,价格表!$B$4:$B$35,0)</f>
        <v>1</v>
      </c>
      <c r="N2417" s="27">
        <f>IF(J2417&lt;=0.3,INDEX(价格表!$B$4:$I$31,M2417,2),IF(AND(J2417&gt;0.3,J2417&lt;=1),INDEX(价格表!$B$4:$I$31,M2417,3),IF(AND(J2417&gt;1,J2417&lt;=2.2),INDEX(价格表!$B$4:$I$31,M2417,4),IF(AND(J2417&gt;2.2,J2417&lt;=3.3),INDEX(价格表!$B$4:$I$31,M2417,5),IF(AND(J2417&gt;3.3,J2417&lt;=4),INDEX(价格表!$B$4:$I$31,M2417,6),IF(AND(J2417&gt;4,J2417&lt;=5.5),INDEX(价格表!$B$4:$I$31,M2417,7),IF(J2417&gt;5.5,2.6+INDEX(价格表!$B$4:$I$31,M2417,8)*L2417)))))))</f>
        <v>1.65</v>
      </c>
    </row>
    <row r="2418" spans="1:14">
      <c r="A2418" s="20">
        <v>4606140554062</v>
      </c>
      <c r="B2418" s="18" t="s">
        <v>16</v>
      </c>
      <c r="C2418" s="21">
        <v>20201213</v>
      </c>
      <c r="D2418" s="21">
        <v>610538201209</v>
      </c>
      <c r="E2418" s="21" t="s">
        <v>16</v>
      </c>
      <c r="F2418" s="21">
        <v>20201223</v>
      </c>
      <c r="G2418" s="21" t="s">
        <v>17</v>
      </c>
      <c r="H2418" s="21" t="s">
        <v>18</v>
      </c>
      <c r="I2418" s="21" t="s">
        <v>53</v>
      </c>
      <c r="J2418" s="21">
        <v>0.26</v>
      </c>
      <c r="K2418" s="21" t="s">
        <v>20</v>
      </c>
      <c r="L2418">
        <f t="shared" si="42"/>
        <v>1</v>
      </c>
      <c r="M2418">
        <f>MATCH(H:H,价格表!$B$4:$B$35,0)</f>
        <v>1</v>
      </c>
      <c r="N2418" s="27">
        <f>IF(J2418&lt;=0.3,INDEX(价格表!$B$4:$I$31,M2418,2),IF(AND(J2418&gt;0.3,J2418&lt;=1),INDEX(价格表!$B$4:$I$31,M2418,3),IF(AND(J2418&gt;1,J2418&lt;=2.2),INDEX(价格表!$B$4:$I$31,M2418,4),IF(AND(J2418&gt;2.2,J2418&lt;=3.3),INDEX(价格表!$B$4:$I$31,M2418,5),IF(AND(J2418&gt;3.3,J2418&lt;=4),INDEX(价格表!$B$4:$I$31,M2418,6),IF(AND(J2418&gt;4,J2418&lt;=5.5),INDEX(价格表!$B$4:$I$31,M2418,7),IF(J2418&gt;5.5,2.6+INDEX(价格表!$B$4:$I$31,M2418,8)*L2418)))))))</f>
        <v>1.65</v>
      </c>
    </row>
    <row r="2419" spans="1:14">
      <c r="A2419" s="20">
        <v>4606140554306</v>
      </c>
      <c r="B2419" s="18" t="s">
        <v>16</v>
      </c>
      <c r="C2419" s="21">
        <v>20201213</v>
      </c>
      <c r="D2419" s="21">
        <v>610538201209</v>
      </c>
      <c r="E2419" s="21" t="s">
        <v>16</v>
      </c>
      <c r="F2419" s="21">
        <v>20201223</v>
      </c>
      <c r="G2419" s="21" t="s">
        <v>17</v>
      </c>
      <c r="H2419" s="21" t="s">
        <v>18</v>
      </c>
      <c r="I2419" s="21" t="s">
        <v>53</v>
      </c>
      <c r="J2419" s="21">
        <v>0.28</v>
      </c>
      <c r="K2419" s="21" t="s">
        <v>20</v>
      </c>
      <c r="L2419">
        <f t="shared" si="42"/>
        <v>1</v>
      </c>
      <c r="M2419">
        <f>MATCH(H:H,价格表!$B$4:$B$35,0)</f>
        <v>1</v>
      </c>
      <c r="N2419" s="27">
        <f>IF(J2419&lt;=0.3,INDEX(价格表!$B$4:$I$31,M2419,2),IF(AND(J2419&gt;0.3,J2419&lt;=1),INDEX(价格表!$B$4:$I$31,M2419,3),IF(AND(J2419&gt;1,J2419&lt;=2.2),INDEX(价格表!$B$4:$I$31,M2419,4),IF(AND(J2419&gt;2.2,J2419&lt;=3.3),INDEX(价格表!$B$4:$I$31,M2419,5),IF(AND(J2419&gt;3.3,J2419&lt;=4),INDEX(价格表!$B$4:$I$31,M2419,6),IF(AND(J2419&gt;4,J2419&lt;=5.5),INDEX(价格表!$B$4:$I$31,M2419,7),IF(J2419&gt;5.5,2.6+INDEX(价格表!$B$4:$I$31,M2419,8)*L2419)))))))</f>
        <v>1.65</v>
      </c>
    </row>
    <row r="2420" spans="1:14">
      <c r="A2420" s="20">
        <v>4606140554407</v>
      </c>
      <c r="B2420" s="18" t="s">
        <v>16</v>
      </c>
      <c r="C2420" s="21">
        <v>20201213</v>
      </c>
      <c r="D2420" s="21">
        <v>610538201209</v>
      </c>
      <c r="E2420" s="21" t="s">
        <v>16</v>
      </c>
      <c r="F2420" s="21">
        <v>20201223</v>
      </c>
      <c r="G2420" s="21" t="s">
        <v>17</v>
      </c>
      <c r="H2420" s="21" t="s">
        <v>25</v>
      </c>
      <c r="I2420" s="21" t="s">
        <v>219</v>
      </c>
      <c r="J2420" s="21">
        <v>0.27</v>
      </c>
      <c r="K2420" s="21" t="s">
        <v>20</v>
      </c>
      <c r="L2420">
        <f t="shared" si="42"/>
        <v>1</v>
      </c>
      <c r="M2420">
        <f>MATCH(H:H,价格表!$B$4:$B$35,0)</f>
        <v>25</v>
      </c>
      <c r="N2420" s="27">
        <f>IF(J2420&lt;=0.3,INDEX(价格表!$B$4:$I$31,M2420,2),IF(AND(J2420&gt;0.3,J2420&lt;=1),INDEX(价格表!$B$4:$I$31,M2420,3),IF(AND(J2420&gt;1,J2420&lt;=2.2),INDEX(价格表!$B$4:$I$31,M2420,4),IF(AND(J2420&gt;2.2,J2420&lt;=3.3),INDEX(价格表!$B$4:$I$31,M2420,5),IF(AND(J2420&gt;3.3,J2420&lt;=4),INDEX(价格表!$B$4:$I$31,M2420,6),IF(AND(J2420&gt;4,J2420&lt;=5.5),INDEX(价格表!$B$4:$I$31,M2420,7),IF(J2420&gt;5.5,2.6+INDEX(价格表!$B$4:$I$31,M2420,8)*L2420)))))))</f>
        <v>1.65</v>
      </c>
    </row>
    <row r="2421" spans="1:14">
      <c r="A2421" s="20">
        <v>4606140554409</v>
      </c>
      <c r="B2421" s="18" t="s">
        <v>16</v>
      </c>
      <c r="C2421" s="21">
        <v>20201213</v>
      </c>
      <c r="D2421" s="21">
        <v>610538201209</v>
      </c>
      <c r="E2421" s="21" t="s">
        <v>16</v>
      </c>
      <c r="F2421" s="21">
        <v>20201223</v>
      </c>
      <c r="G2421" s="21" t="s">
        <v>17</v>
      </c>
      <c r="H2421" s="21" t="s">
        <v>18</v>
      </c>
      <c r="I2421" s="21" t="s">
        <v>53</v>
      </c>
      <c r="J2421" s="21">
        <v>0.48</v>
      </c>
      <c r="K2421" s="21" t="s">
        <v>20</v>
      </c>
      <c r="L2421">
        <f t="shared" si="42"/>
        <v>1</v>
      </c>
      <c r="M2421">
        <f>MATCH(H:H,价格表!$B$4:$B$35,0)</f>
        <v>1</v>
      </c>
      <c r="N2421" s="27">
        <f>IF(J2421&lt;=0.3,INDEX(价格表!$B$4:$I$31,M2421,2),IF(AND(J2421&gt;0.3,J2421&lt;=1),INDEX(价格表!$B$4:$I$31,M2421,3),IF(AND(J2421&gt;1,J2421&lt;=2.2),INDEX(价格表!$B$4:$I$31,M2421,4),IF(AND(J2421&gt;2.2,J2421&lt;=3.3),INDEX(价格表!$B$4:$I$31,M2421,5),IF(AND(J2421&gt;3.3,J2421&lt;=4),INDEX(价格表!$B$4:$I$31,M2421,6),IF(AND(J2421&gt;4,J2421&lt;=5.5),INDEX(价格表!$B$4:$I$31,M2421,7),IF(J2421&gt;5.5,2.6+INDEX(价格表!$B$4:$I$31,M2421,8)*L2421)))))))</f>
        <v>1.8</v>
      </c>
    </row>
    <row r="2422" spans="1:14">
      <c r="A2422" s="20">
        <v>4606140554466</v>
      </c>
      <c r="B2422" s="18" t="s">
        <v>16</v>
      </c>
      <c r="C2422" s="21">
        <v>20201213</v>
      </c>
      <c r="D2422" s="21">
        <v>610538201209</v>
      </c>
      <c r="E2422" s="21" t="s">
        <v>16</v>
      </c>
      <c r="F2422" s="21">
        <v>20201223</v>
      </c>
      <c r="G2422" s="21" t="s">
        <v>17</v>
      </c>
      <c r="H2422" s="21" t="s">
        <v>18</v>
      </c>
      <c r="I2422" s="21" t="s">
        <v>53</v>
      </c>
      <c r="J2422" s="21">
        <v>0.26</v>
      </c>
      <c r="K2422" s="21" t="s">
        <v>20</v>
      </c>
      <c r="L2422">
        <f t="shared" si="42"/>
        <v>1</v>
      </c>
      <c r="M2422">
        <f>MATCH(H:H,价格表!$B$4:$B$35,0)</f>
        <v>1</v>
      </c>
      <c r="N2422" s="27">
        <f>IF(J2422&lt;=0.3,INDEX(价格表!$B$4:$I$31,M2422,2),IF(AND(J2422&gt;0.3,J2422&lt;=1),INDEX(价格表!$B$4:$I$31,M2422,3),IF(AND(J2422&gt;1,J2422&lt;=2.2),INDEX(价格表!$B$4:$I$31,M2422,4),IF(AND(J2422&gt;2.2,J2422&lt;=3.3),INDEX(价格表!$B$4:$I$31,M2422,5),IF(AND(J2422&gt;3.3,J2422&lt;=4),INDEX(价格表!$B$4:$I$31,M2422,6),IF(AND(J2422&gt;4,J2422&lt;=5.5),INDEX(价格表!$B$4:$I$31,M2422,7),IF(J2422&gt;5.5,2.6+INDEX(价格表!$B$4:$I$31,M2422,8)*L2422)))))))</f>
        <v>1.65</v>
      </c>
    </row>
    <row r="2423" spans="1:14">
      <c r="A2423" s="20">
        <v>4606140554526</v>
      </c>
      <c r="B2423" s="18" t="s">
        <v>16</v>
      </c>
      <c r="C2423" s="21">
        <v>20201213</v>
      </c>
      <c r="D2423" s="21">
        <v>610538201209</v>
      </c>
      <c r="E2423" s="21" t="s">
        <v>16</v>
      </c>
      <c r="F2423" s="21">
        <v>20201223</v>
      </c>
      <c r="G2423" s="21" t="s">
        <v>17</v>
      </c>
      <c r="H2423" s="21" t="s">
        <v>294</v>
      </c>
      <c r="I2423" s="21" t="s">
        <v>295</v>
      </c>
      <c r="J2423" s="21">
        <v>0.32</v>
      </c>
      <c r="K2423" s="21" t="s">
        <v>20</v>
      </c>
      <c r="L2423">
        <f t="shared" si="42"/>
        <v>1</v>
      </c>
      <c r="M2423">
        <f>MATCH(H:H,价格表!$B$4:$B$35,0)</f>
        <v>18</v>
      </c>
      <c r="N2423" s="27">
        <f>IF(J2423&lt;=0.3,INDEX(价格表!$B$4:$I$31,M2423,2),IF(AND(J2423&gt;0.3,J2423&lt;=1),INDEX(价格表!$B$4:$I$31,M2423,3),IF(AND(J2423&gt;1,J2423&lt;=2.2),INDEX(价格表!$B$4:$I$31,M2423,4),IF(AND(J2423&gt;2.2,J2423&lt;=3.3),INDEX(价格表!$B$4:$I$31,M2423,5),IF(AND(J2423&gt;3.3,J2423&lt;=4),INDEX(价格表!$B$4:$I$31,M2423,6),IF(AND(J2423&gt;4,J2423&lt;=5.5),INDEX(价格表!$B$4:$I$31,M2423,7),IF(J2423&gt;5.5,2.6+INDEX(价格表!$B$4:$I$31,M2423,8)*L2423)))))))</f>
        <v>2.9</v>
      </c>
    </row>
    <row r="2424" spans="1:14">
      <c r="A2424" s="20">
        <v>4606159660429</v>
      </c>
      <c r="B2424" s="18" t="s">
        <v>16</v>
      </c>
      <c r="C2424" s="21">
        <v>20201213</v>
      </c>
      <c r="D2424" s="21">
        <v>610538201209</v>
      </c>
      <c r="E2424" s="21" t="s">
        <v>16</v>
      </c>
      <c r="F2424" s="21">
        <v>20201223</v>
      </c>
      <c r="G2424" s="21" t="s">
        <v>17</v>
      </c>
      <c r="H2424" s="21" t="s">
        <v>37</v>
      </c>
      <c r="I2424" s="21" t="s">
        <v>72</v>
      </c>
      <c r="J2424" s="21">
        <v>2.09</v>
      </c>
      <c r="K2424" s="21" t="s">
        <v>20</v>
      </c>
      <c r="L2424">
        <f t="shared" si="42"/>
        <v>3</v>
      </c>
      <c r="M2424">
        <f>MATCH(H:H,价格表!$B$4:$B$35,0)</f>
        <v>12</v>
      </c>
      <c r="N2424" s="27">
        <f>IF(J2424&lt;=0.3,INDEX(价格表!$B$4:$I$31,M2424,2),IF(AND(J2424&gt;0.3,J2424&lt;=1),INDEX(价格表!$B$4:$I$31,M2424,3),IF(AND(J2424&gt;1,J2424&lt;=2.2),INDEX(价格表!$B$4:$I$31,M2424,4),IF(AND(J2424&gt;2.2,J2424&lt;=3.3),INDEX(价格表!$B$4:$I$31,M2424,5),IF(AND(J2424&gt;3.3,J2424&lt;=4),INDEX(价格表!$B$4:$I$31,M2424,6),IF(AND(J2424&gt;4,J2424&lt;=5.5),INDEX(价格表!$B$4:$I$31,M2424,7),IF(J2424&gt;5.5,2.6+INDEX(价格表!$B$4:$I$31,M2424,8)*L2424)))))))</f>
        <v>2.15</v>
      </c>
    </row>
    <row r="2425" spans="1:14">
      <c r="A2425" s="20">
        <v>4606159660441</v>
      </c>
      <c r="B2425" s="18" t="s">
        <v>16</v>
      </c>
      <c r="C2425" s="21">
        <v>20201213</v>
      </c>
      <c r="D2425" s="21">
        <v>610538201209</v>
      </c>
      <c r="E2425" s="21" t="s">
        <v>16</v>
      </c>
      <c r="F2425" s="21">
        <v>20201223</v>
      </c>
      <c r="G2425" s="21" t="s">
        <v>17</v>
      </c>
      <c r="H2425" s="21" t="s">
        <v>54</v>
      </c>
      <c r="I2425" s="21" t="s">
        <v>191</v>
      </c>
      <c r="J2425" s="21">
        <v>2.09</v>
      </c>
      <c r="K2425" s="21" t="s">
        <v>20</v>
      </c>
      <c r="L2425">
        <f t="shared" si="42"/>
        <v>3</v>
      </c>
      <c r="M2425">
        <f>MATCH(H:H,价格表!$B$4:$B$35,0)</f>
        <v>14</v>
      </c>
      <c r="N2425" s="27">
        <f>IF(J2425&lt;=0.3,INDEX(价格表!$B$4:$I$31,M2425,2),IF(AND(J2425&gt;0.3,J2425&lt;=1),INDEX(价格表!$B$4:$I$31,M2425,3),IF(AND(J2425&gt;1,J2425&lt;=2.2),INDEX(价格表!$B$4:$I$31,M2425,4),IF(AND(J2425&gt;2.2,J2425&lt;=3.3),INDEX(价格表!$B$4:$I$31,M2425,5),IF(AND(J2425&gt;3.3,J2425&lt;=4),INDEX(价格表!$B$4:$I$31,M2425,6),IF(AND(J2425&gt;4,J2425&lt;=5.5),INDEX(价格表!$B$4:$I$31,M2425,7),IF(J2425&gt;5.5,2.6+INDEX(价格表!$B$4:$I$31,M2425,8)*L2425)))))))</f>
        <v>2.15</v>
      </c>
    </row>
    <row r="2426" spans="1:14">
      <c r="A2426" s="20">
        <v>4606159663673</v>
      </c>
      <c r="B2426" s="18" t="s">
        <v>16</v>
      </c>
      <c r="C2426" s="21">
        <v>20201213</v>
      </c>
      <c r="D2426" s="21">
        <v>610538201209</v>
      </c>
      <c r="E2426" s="21" t="s">
        <v>16</v>
      </c>
      <c r="F2426" s="21">
        <v>20201223</v>
      </c>
      <c r="G2426" s="21" t="s">
        <v>17</v>
      </c>
      <c r="H2426" s="21" t="s">
        <v>68</v>
      </c>
      <c r="I2426" s="21" t="s">
        <v>193</v>
      </c>
      <c r="J2426" s="21">
        <v>1.56</v>
      </c>
      <c r="K2426" s="21" t="s">
        <v>20</v>
      </c>
      <c r="L2426">
        <f t="shared" si="42"/>
        <v>2</v>
      </c>
      <c r="M2426">
        <f>MATCH(H:H,价格表!$B$4:$B$35,0)</f>
        <v>5</v>
      </c>
      <c r="N2426" s="27">
        <f>IF(J2426&lt;=0.3,INDEX(价格表!$B$4:$I$31,M2426,2),IF(AND(J2426&gt;0.3,J2426&lt;=1),INDEX(价格表!$B$4:$I$31,M2426,3),IF(AND(J2426&gt;1,J2426&lt;=2.2),INDEX(价格表!$B$4:$I$31,M2426,4),IF(AND(J2426&gt;2.2,J2426&lt;=3.3),INDEX(价格表!$B$4:$I$31,M2426,5),IF(AND(J2426&gt;3.3,J2426&lt;=4),INDEX(价格表!$B$4:$I$31,M2426,6),IF(AND(J2426&gt;4,J2426&lt;=5.5),INDEX(价格表!$B$4:$I$31,M2426,7),IF(J2426&gt;5.5,2.6+INDEX(价格表!$B$4:$I$31,M2426,8)*L2426)))))))</f>
        <v>2.15</v>
      </c>
    </row>
    <row r="2427" spans="1:14">
      <c r="A2427" s="20">
        <v>4606170818919</v>
      </c>
      <c r="B2427" s="18" t="s">
        <v>16</v>
      </c>
      <c r="C2427" s="21">
        <v>20201213</v>
      </c>
      <c r="D2427" s="21">
        <v>610538201209</v>
      </c>
      <c r="E2427" s="21" t="s">
        <v>16</v>
      </c>
      <c r="F2427" s="21">
        <v>20201223</v>
      </c>
      <c r="G2427" s="21" t="s">
        <v>17</v>
      </c>
      <c r="H2427" s="21" t="s">
        <v>45</v>
      </c>
      <c r="I2427" s="21" t="s">
        <v>48</v>
      </c>
      <c r="J2427" s="21">
        <v>2.55</v>
      </c>
      <c r="K2427" s="21" t="s">
        <v>20</v>
      </c>
      <c r="L2427">
        <f t="shared" si="42"/>
        <v>3</v>
      </c>
      <c r="M2427">
        <f>MATCH(H:H,价格表!$B$4:$B$35,0)</f>
        <v>9</v>
      </c>
      <c r="N2427" s="27">
        <f>IF(J2427&lt;=0.3,INDEX(价格表!$B$4:$I$31,M2427,2),IF(AND(J2427&gt;0.3,J2427&lt;=1),INDEX(价格表!$B$4:$I$31,M2427,3),IF(AND(J2427&gt;1,J2427&lt;=2.2),INDEX(价格表!$B$4:$I$31,M2427,4),IF(AND(J2427&gt;2.2,J2427&lt;=3.3),INDEX(价格表!$B$4:$I$31,M2427,5),IF(AND(J2427&gt;3.3,J2427&lt;=4),INDEX(价格表!$B$4:$I$31,M2427,6),IF(AND(J2427&gt;4,J2427&lt;=5.5),INDEX(价格表!$B$4:$I$31,M2427,7),IF(J2427&gt;5.5,2.6+INDEX(价格表!$B$4:$I$31,M2427,8)*L2427)))))))</f>
        <v>2.5</v>
      </c>
    </row>
    <row r="2428" spans="1:14">
      <c r="A2428" s="20">
        <v>4606170819195</v>
      </c>
      <c r="B2428" s="18" t="s">
        <v>16</v>
      </c>
      <c r="C2428" s="21">
        <v>20201213</v>
      </c>
      <c r="D2428" s="21">
        <v>610538201209</v>
      </c>
      <c r="E2428" s="21" t="s">
        <v>16</v>
      </c>
      <c r="F2428" s="21">
        <v>20201223</v>
      </c>
      <c r="G2428" s="21" t="s">
        <v>17</v>
      </c>
      <c r="H2428" s="21" t="s">
        <v>23</v>
      </c>
      <c r="I2428" s="21" t="s">
        <v>24</v>
      </c>
      <c r="J2428" s="21">
        <v>2.59</v>
      </c>
      <c r="K2428" s="21" t="s">
        <v>20</v>
      </c>
      <c r="L2428">
        <f t="shared" si="42"/>
        <v>3</v>
      </c>
      <c r="M2428">
        <f>MATCH(H:H,价格表!$B$4:$B$35,0)</f>
        <v>15</v>
      </c>
      <c r="N2428" s="27">
        <f>IF(J2428&lt;=0.3,INDEX(价格表!$B$4:$I$31,M2428,2),IF(AND(J2428&gt;0.3,J2428&lt;=1),INDEX(价格表!$B$4:$I$31,M2428,3),IF(AND(J2428&gt;1,J2428&lt;=2.2),INDEX(价格表!$B$4:$I$31,M2428,4),IF(AND(J2428&gt;2.2,J2428&lt;=3.3),INDEX(价格表!$B$4:$I$31,M2428,5),IF(AND(J2428&gt;3.3,J2428&lt;=4),INDEX(价格表!$B$4:$I$31,M2428,6),IF(AND(J2428&gt;4,J2428&lt;=5.5),INDEX(价格表!$B$4:$I$31,M2428,7),IF(J2428&gt;5.5,2.6+INDEX(价格表!$B$4:$I$31,M2428,8)*L2428)))))))</f>
        <v>2.5</v>
      </c>
    </row>
    <row r="2429" spans="1:14">
      <c r="A2429" s="20">
        <v>4606170819320</v>
      </c>
      <c r="B2429" s="18" t="s">
        <v>16</v>
      </c>
      <c r="C2429" s="21">
        <v>20201213</v>
      </c>
      <c r="D2429" s="21">
        <v>610538201209</v>
      </c>
      <c r="E2429" s="21" t="s">
        <v>16</v>
      </c>
      <c r="F2429" s="21">
        <v>20201223</v>
      </c>
      <c r="G2429" s="21" t="s">
        <v>17</v>
      </c>
      <c r="H2429" s="21" t="s">
        <v>35</v>
      </c>
      <c r="I2429" s="21" t="s">
        <v>102</v>
      </c>
      <c r="J2429" s="21">
        <v>2.26</v>
      </c>
      <c r="K2429" s="21" t="s">
        <v>20</v>
      </c>
      <c r="L2429">
        <f t="shared" si="42"/>
        <v>3</v>
      </c>
      <c r="M2429">
        <f>MATCH(H:H,价格表!$B$4:$B$35,0)</f>
        <v>22</v>
      </c>
      <c r="N2429" s="27">
        <f>IF(J2429&lt;=0.3,INDEX(价格表!$B$4:$I$31,M2429,2),IF(AND(J2429&gt;0.3,J2429&lt;=1),INDEX(价格表!$B$4:$I$31,M2429,3),IF(AND(J2429&gt;1,J2429&lt;=2.2),INDEX(价格表!$B$4:$I$31,M2429,4),IF(AND(J2429&gt;2.2,J2429&lt;=3.3),INDEX(价格表!$B$4:$I$31,M2429,5),IF(AND(J2429&gt;3.3,J2429&lt;=4),INDEX(价格表!$B$4:$I$31,M2429,6),IF(AND(J2429&gt;4,J2429&lt;=5.5),INDEX(价格表!$B$4:$I$31,M2429,7),IF(J2429&gt;5.5,2.6+INDEX(价格表!$B$4:$I$31,M2429,8)*L2429)))))))</f>
        <v>2.5</v>
      </c>
    </row>
    <row r="2430" spans="1:14">
      <c r="A2430" s="20">
        <v>4606170820090</v>
      </c>
      <c r="B2430" s="18" t="s">
        <v>16</v>
      </c>
      <c r="C2430" s="21">
        <v>20201213</v>
      </c>
      <c r="D2430" s="21">
        <v>610538201209</v>
      </c>
      <c r="E2430" s="21" t="s">
        <v>16</v>
      </c>
      <c r="F2430" s="21">
        <v>20201223</v>
      </c>
      <c r="G2430" s="21" t="s">
        <v>17</v>
      </c>
      <c r="H2430" s="21" t="s">
        <v>45</v>
      </c>
      <c r="I2430" s="21" t="s">
        <v>137</v>
      </c>
      <c r="J2430" s="21">
        <v>2.16</v>
      </c>
      <c r="K2430" s="21" t="s">
        <v>20</v>
      </c>
      <c r="L2430">
        <f t="shared" si="42"/>
        <v>3</v>
      </c>
      <c r="M2430">
        <f>MATCH(H:H,价格表!$B$4:$B$35,0)</f>
        <v>9</v>
      </c>
      <c r="N2430" s="27">
        <f>IF(J2430&lt;=0.3,INDEX(价格表!$B$4:$I$31,M2430,2),IF(AND(J2430&gt;0.3,J2430&lt;=1),INDEX(价格表!$B$4:$I$31,M2430,3),IF(AND(J2430&gt;1,J2430&lt;=2.2),INDEX(价格表!$B$4:$I$31,M2430,4),IF(AND(J2430&gt;2.2,J2430&lt;=3.3),INDEX(价格表!$B$4:$I$31,M2430,5),IF(AND(J2430&gt;3.3,J2430&lt;=4),INDEX(价格表!$B$4:$I$31,M2430,6),IF(AND(J2430&gt;4,J2430&lt;=5.5),INDEX(价格表!$B$4:$I$31,M2430,7),IF(J2430&gt;5.5,2.6+INDEX(价格表!$B$4:$I$31,M2430,8)*L2430)))))))</f>
        <v>2.15</v>
      </c>
    </row>
    <row r="2431" spans="1:14">
      <c r="A2431" s="20">
        <v>4606170820853</v>
      </c>
      <c r="B2431" s="18" t="s">
        <v>16</v>
      </c>
      <c r="C2431" s="21">
        <v>20201213</v>
      </c>
      <c r="D2431" s="21">
        <v>610538201209</v>
      </c>
      <c r="E2431" s="21" t="s">
        <v>16</v>
      </c>
      <c r="F2431" s="21">
        <v>20201223</v>
      </c>
      <c r="G2431" s="21" t="s">
        <v>17</v>
      </c>
      <c r="H2431" s="21" t="s">
        <v>68</v>
      </c>
      <c r="I2431" s="21" t="s">
        <v>193</v>
      </c>
      <c r="J2431" s="21">
        <v>2.23</v>
      </c>
      <c r="K2431" s="21" t="s">
        <v>20</v>
      </c>
      <c r="L2431">
        <f t="shared" si="42"/>
        <v>3</v>
      </c>
      <c r="M2431">
        <f>MATCH(H:H,价格表!$B$4:$B$35,0)</f>
        <v>5</v>
      </c>
      <c r="N2431" s="27">
        <f>IF(J2431&lt;=0.3,INDEX(价格表!$B$4:$I$31,M2431,2),IF(AND(J2431&gt;0.3,J2431&lt;=1),INDEX(价格表!$B$4:$I$31,M2431,3),IF(AND(J2431&gt;1,J2431&lt;=2.2),INDEX(价格表!$B$4:$I$31,M2431,4),IF(AND(J2431&gt;2.2,J2431&lt;=3.3),INDEX(价格表!$B$4:$I$31,M2431,5),IF(AND(J2431&gt;3.3,J2431&lt;=4),INDEX(价格表!$B$4:$I$31,M2431,6),IF(AND(J2431&gt;4,J2431&lt;=5.5),INDEX(价格表!$B$4:$I$31,M2431,7),IF(J2431&gt;5.5,2.6+INDEX(价格表!$B$4:$I$31,M2431,8)*L2431)))))))</f>
        <v>2.5</v>
      </c>
    </row>
    <row r="2432" spans="1:14">
      <c r="A2432" s="20">
        <v>4606170823574</v>
      </c>
      <c r="B2432" s="18" t="s">
        <v>16</v>
      </c>
      <c r="C2432" s="21">
        <v>20201213</v>
      </c>
      <c r="D2432" s="21">
        <v>610538201209</v>
      </c>
      <c r="E2432" s="21" t="s">
        <v>16</v>
      </c>
      <c r="F2432" s="21">
        <v>20201223</v>
      </c>
      <c r="G2432" s="21" t="s">
        <v>17</v>
      </c>
      <c r="H2432" s="21" t="s">
        <v>23</v>
      </c>
      <c r="I2432" s="21" t="s">
        <v>41</v>
      </c>
      <c r="J2432" s="21">
        <v>2.11</v>
      </c>
      <c r="K2432" s="21" t="s">
        <v>20</v>
      </c>
      <c r="L2432">
        <f t="shared" si="42"/>
        <v>3</v>
      </c>
      <c r="M2432">
        <f>MATCH(H:H,价格表!$B$4:$B$35,0)</f>
        <v>15</v>
      </c>
      <c r="N2432" s="27">
        <f>IF(J2432&lt;=0.3,INDEX(价格表!$B$4:$I$31,M2432,2),IF(AND(J2432&gt;0.3,J2432&lt;=1),INDEX(价格表!$B$4:$I$31,M2432,3),IF(AND(J2432&gt;1,J2432&lt;=2.2),INDEX(价格表!$B$4:$I$31,M2432,4),IF(AND(J2432&gt;2.2,J2432&lt;=3.3),INDEX(价格表!$B$4:$I$31,M2432,5),IF(AND(J2432&gt;3.3,J2432&lt;=4),INDEX(价格表!$B$4:$I$31,M2432,6),IF(AND(J2432&gt;4,J2432&lt;=5.5),INDEX(价格表!$B$4:$I$31,M2432,7),IF(J2432&gt;5.5,2.6+INDEX(价格表!$B$4:$I$31,M2432,8)*L2432)))))))</f>
        <v>2.15</v>
      </c>
    </row>
    <row r="2433" spans="1:14">
      <c r="A2433" s="20">
        <v>4606170823650</v>
      </c>
      <c r="B2433" s="18" t="s">
        <v>16</v>
      </c>
      <c r="C2433" s="21">
        <v>20201213</v>
      </c>
      <c r="D2433" s="21">
        <v>610538201209</v>
      </c>
      <c r="E2433" s="21" t="s">
        <v>16</v>
      </c>
      <c r="F2433" s="21">
        <v>20201223</v>
      </c>
      <c r="G2433" s="21" t="s">
        <v>17</v>
      </c>
      <c r="H2433" s="21" t="s">
        <v>88</v>
      </c>
      <c r="I2433" s="21" t="s">
        <v>89</v>
      </c>
      <c r="J2433" s="21">
        <v>2.11</v>
      </c>
      <c r="K2433" s="21" t="s">
        <v>20</v>
      </c>
      <c r="L2433">
        <f t="shared" si="42"/>
        <v>3</v>
      </c>
      <c r="M2433">
        <f>MATCH(H:H,价格表!$B$4:$B$35,0)</f>
        <v>19</v>
      </c>
      <c r="N2433" s="27">
        <f>IF(J2433&lt;=0.3,INDEX(价格表!$B$4:$I$31,M2433,2),IF(AND(J2433&gt;0.3,J2433&lt;=1),INDEX(价格表!$B$4:$I$31,M2433,3),IF(AND(J2433&gt;1,J2433&lt;=2.2),INDEX(价格表!$B$4:$I$31,M2433,4),IF(AND(J2433&gt;2.2,J2433&lt;=3.3),INDEX(价格表!$B$4:$I$31,M2433,5),IF(AND(J2433&gt;3.3,J2433&lt;=4),INDEX(价格表!$B$4:$I$31,M2433,6),IF(AND(J2433&gt;4,J2433&lt;=5.5),INDEX(价格表!$B$4:$I$31,M2433,7),IF(J2433&gt;5.5,2.6+INDEX(价格表!$B$4:$I$31,M2433,8)*L2433)))))))</f>
        <v>2.15</v>
      </c>
    </row>
    <row r="2434" spans="1:14">
      <c r="A2434" s="20">
        <v>4606170823887</v>
      </c>
      <c r="B2434" s="18" t="s">
        <v>16</v>
      </c>
      <c r="C2434" s="21">
        <v>20201213</v>
      </c>
      <c r="D2434" s="21">
        <v>610538201209</v>
      </c>
      <c r="E2434" s="21" t="s">
        <v>16</v>
      </c>
      <c r="F2434" s="21">
        <v>20201223</v>
      </c>
      <c r="G2434" s="21" t="s">
        <v>17</v>
      </c>
      <c r="H2434" s="21" t="s">
        <v>27</v>
      </c>
      <c r="I2434" s="21" t="s">
        <v>128</v>
      </c>
      <c r="J2434" s="21">
        <v>2.17</v>
      </c>
      <c r="K2434" s="21" t="s">
        <v>20</v>
      </c>
      <c r="L2434">
        <f t="shared" si="42"/>
        <v>3</v>
      </c>
      <c r="M2434">
        <f>MATCH(H:H,价格表!$B$4:$B$35,0)</f>
        <v>3</v>
      </c>
      <c r="N2434" s="27">
        <f>IF(J2434&lt;=0.3,INDEX(价格表!$B$4:$I$31,M2434,2),IF(AND(J2434&gt;0.3,J2434&lt;=1),INDEX(价格表!$B$4:$I$31,M2434,3),IF(AND(J2434&gt;1,J2434&lt;=2.2),INDEX(价格表!$B$4:$I$31,M2434,4),IF(AND(J2434&gt;2.2,J2434&lt;=3.3),INDEX(价格表!$B$4:$I$31,M2434,5),IF(AND(J2434&gt;3.3,J2434&lt;=4),INDEX(价格表!$B$4:$I$31,M2434,6),IF(AND(J2434&gt;4,J2434&lt;=5.5),INDEX(价格表!$B$4:$I$31,M2434,7),IF(J2434&gt;5.5,2.6+INDEX(价格表!$B$4:$I$31,M2434,8)*L2434)))))))</f>
        <v>2.15</v>
      </c>
    </row>
    <row r="2435" spans="1:14">
      <c r="A2435" s="20">
        <v>4606170823941</v>
      </c>
      <c r="B2435" s="18" t="s">
        <v>16</v>
      </c>
      <c r="C2435" s="21">
        <v>20201213</v>
      </c>
      <c r="D2435" s="21">
        <v>610538201209</v>
      </c>
      <c r="E2435" s="21" t="s">
        <v>16</v>
      </c>
      <c r="F2435" s="21">
        <v>20201223</v>
      </c>
      <c r="G2435" s="21" t="s">
        <v>17</v>
      </c>
      <c r="H2435" s="21" t="s">
        <v>39</v>
      </c>
      <c r="I2435" s="21" t="s">
        <v>245</v>
      </c>
      <c r="J2435" s="21">
        <v>2.1</v>
      </c>
      <c r="K2435" s="21" t="s">
        <v>20</v>
      </c>
      <c r="L2435">
        <f t="shared" si="42"/>
        <v>3</v>
      </c>
      <c r="M2435">
        <f>MATCH(H:H,价格表!$B$4:$B$35,0)</f>
        <v>23</v>
      </c>
      <c r="N2435" s="27">
        <f>IF(J2435&lt;=0.3,INDEX(价格表!$B$4:$I$31,M2435,2),IF(AND(J2435&gt;0.3,J2435&lt;=1),INDEX(价格表!$B$4:$I$31,M2435,3),IF(AND(J2435&gt;1,J2435&lt;=2.2),INDEX(价格表!$B$4:$I$31,M2435,4),IF(AND(J2435&gt;2.2,J2435&lt;=3.3),INDEX(价格表!$B$4:$I$31,M2435,5),IF(AND(J2435&gt;3.3,J2435&lt;=4),INDEX(价格表!$B$4:$I$31,M2435,6),IF(AND(J2435&gt;4,J2435&lt;=5.5),INDEX(价格表!$B$4:$I$31,M2435,7),IF(J2435&gt;5.5,2.6+INDEX(价格表!$B$4:$I$31,M2435,8)*L2435)))))))</f>
        <v>2.15</v>
      </c>
    </row>
    <row r="2436" spans="1:14">
      <c r="A2436" s="20">
        <v>4606170825024</v>
      </c>
      <c r="B2436" s="18" t="s">
        <v>16</v>
      </c>
      <c r="C2436" s="21">
        <v>20201213</v>
      </c>
      <c r="D2436" s="21">
        <v>610538201209</v>
      </c>
      <c r="E2436" s="21" t="s">
        <v>16</v>
      </c>
      <c r="F2436" s="21">
        <v>20201223</v>
      </c>
      <c r="G2436" s="21" t="s">
        <v>17</v>
      </c>
      <c r="H2436" s="21" t="s">
        <v>45</v>
      </c>
      <c r="I2436" s="21" t="s">
        <v>48</v>
      </c>
      <c r="J2436" s="21">
        <v>1.85</v>
      </c>
      <c r="K2436" s="21" t="s">
        <v>20</v>
      </c>
      <c r="L2436">
        <f t="shared" ref="L2436:L2499" si="43">ROUNDUP(J2436,0)</f>
        <v>2</v>
      </c>
      <c r="M2436">
        <f>MATCH(H:H,价格表!$B$4:$B$35,0)</f>
        <v>9</v>
      </c>
      <c r="N2436" s="27">
        <f>IF(J2436&lt;=0.3,INDEX(价格表!$B$4:$I$31,M2436,2),IF(AND(J2436&gt;0.3,J2436&lt;=1),INDEX(价格表!$B$4:$I$31,M2436,3),IF(AND(J2436&gt;1,J2436&lt;=2.2),INDEX(价格表!$B$4:$I$31,M2436,4),IF(AND(J2436&gt;2.2,J2436&lt;=3.3),INDEX(价格表!$B$4:$I$31,M2436,5),IF(AND(J2436&gt;3.3,J2436&lt;=4),INDEX(价格表!$B$4:$I$31,M2436,6),IF(AND(J2436&gt;4,J2436&lt;=5.5),INDEX(价格表!$B$4:$I$31,M2436,7),IF(J2436&gt;5.5,2.6+INDEX(价格表!$B$4:$I$31,M2436,8)*L2436)))))))</f>
        <v>2.15</v>
      </c>
    </row>
    <row r="2437" spans="1:14">
      <c r="A2437" s="20">
        <v>4606170825139</v>
      </c>
      <c r="B2437" s="18" t="s">
        <v>16</v>
      </c>
      <c r="C2437" s="21">
        <v>20201213</v>
      </c>
      <c r="D2437" s="21">
        <v>610538201209</v>
      </c>
      <c r="E2437" s="21" t="s">
        <v>16</v>
      </c>
      <c r="F2437" s="21">
        <v>20201223</v>
      </c>
      <c r="G2437" s="21" t="s">
        <v>17</v>
      </c>
      <c r="H2437" s="21" t="s">
        <v>21</v>
      </c>
      <c r="I2437" s="21" t="s">
        <v>109</v>
      </c>
      <c r="J2437" s="21">
        <v>2.22</v>
      </c>
      <c r="K2437" s="21" t="s">
        <v>20</v>
      </c>
      <c r="L2437">
        <f t="shared" si="43"/>
        <v>3</v>
      </c>
      <c r="M2437">
        <f>MATCH(H:H,价格表!$B$4:$B$35,0)</f>
        <v>20</v>
      </c>
      <c r="N2437" s="27">
        <f>IF(J2437&lt;=0.3,INDEX(价格表!$B$4:$I$31,M2437,2),IF(AND(J2437&gt;0.3,J2437&lt;=1),INDEX(价格表!$B$4:$I$31,M2437,3),IF(AND(J2437&gt;1,J2437&lt;=2.2),INDEX(价格表!$B$4:$I$31,M2437,4),IF(AND(J2437&gt;2.2,J2437&lt;=3.3),INDEX(价格表!$B$4:$I$31,M2437,5),IF(AND(J2437&gt;3.3,J2437&lt;=4),INDEX(价格表!$B$4:$I$31,M2437,6),IF(AND(J2437&gt;4,J2437&lt;=5.5),INDEX(价格表!$B$4:$I$31,M2437,7),IF(J2437&gt;5.5,2.6+INDEX(价格表!$B$4:$I$31,M2437,8)*L2437)))))))</f>
        <v>2.5</v>
      </c>
    </row>
    <row r="2438" spans="1:14">
      <c r="A2438" s="20">
        <v>4606170825344</v>
      </c>
      <c r="B2438" s="18" t="s">
        <v>16</v>
      </c>
      <c r="C2438" s="21">
        <v>20201213</v>
      </c>
      <c r="D2438" s="21">
        <v>610538201209</v>
      </c>
      <c r="E2438" s="21" t="s">
        <v>16</v>
      </c>
      <c r="F2438" s="21">
        <v>20201223</v>
      </c>
      <c r="G2438" s="21" t="s">
        <v>17</v>
      </c>
      <c r="H2438" s="21" t="s">
        <v>88</v>
      </c>
      <c r="I2438" s="21" t="s">
        <v>101</v>
      </c>
      <c r="J2438" s="21">
        <v>2.16</v>
      </c>
      <c r="K2438" s="21" t="s">
        <v>20</v>
      </c>
      <c r="L2438">
        <f t="shared" si="43"/>
        <v>3</v>
      </c>
      <c r="M2438">
        <f>MATCH(H:H,价格表!$B$4:$B$35,0)</f>
        <v>19</v>
      </c>
      <c r="N2438" s="27">
        <f>IF(J2438&lt;=0.3,INDEX(价格表!$B$4:$I$31,M2438,2),IF(AND(J2438&gt;0.3,J2438&lt;=1),INDEX(价格表!$B$4:$I$31,M2438,3),IF(AND(J2438&gt;1,J2438&lt;=2.2),INDEX(价格表!$B$4:$I$31,M2438,4),IF(AND(J2438&gt;2.2,J2438&lt;=3.3),INDEX(价格表!$B$4:$I$31,M2438,5),IF(AND(J2438&gt;3.3,J2438&lt;=4),INDEX(价格表!$B$4:$I$31,M2438,6),IF(AND(J2438&gt;4,J2438&lt;=5.5),INDEX(价格表!$B$4:$I$31,M2438,7),IF(J2438&gt;5.5,2.6+INDEX(价格表!$B$4:$I$31,M2438,8)*L2438)))))))</f>
        <v>2.15</v>
      </c>
    </row>
    <row r="2439" spans="1:14">
      <c r="A2439" s="20">
        <v>4606170825657</v>
      </c>
      <c r="B2439" s="18" t="s">
        <v>16</v>
      </c>
      <c r="C2439" s="21">
        <v>20201213</v>
      </c>
      <c r="D2439" s="21">
        <v>610538201209</v>
      </c>
      <c r="E2439" s="21" t="s">
        <v>16</v>
      </c>
      <c r="F2439" s="21">
        <v>20201223</v>
      </c>
      <c r="G2439" s="21" t="s">
        <v>17</v>
      </c>
      <c r="H2439" s="21" t="s">
        <v>27</v>
      </c>
      <c r="I2439" s="21" t="s">
        <v>70</v>
      </c>
      <c r="J2439" s="21">
        <v>2.14</v>
      </c>
      <c r="K2439" s="21" t="s">
        <v>20</v>
      </c>
      <c r="L2439">
        <f t="shared" si="43"/>
        <v>3</v>
      </c>
      <c r="M2439">
        <f>MATCH(H:H,价格表!$B$4:$B$35,0)</f>
        <v>3</v>
      </c>
      <c r="N2439" s="27">
        <f>IF(J2439&lt;=0.3,INDEX(价格表!$B$4:$I$31,M2439,2),IF(AND(J2439&gt;0.3,J2439&lt;=1),INDEX(价格表!$B$4:$I$31,M2439,3),IF(AND(J2439&gt;1,J2439&lt;=2.2),INDEX(价格表!$B$4:$I$31,M2439,4),IF(AND(J2439&gt;2.2,J2439&lt;=3.3),INDEX(价格表!$B$4:$I$31,M2439,5),IF(AND(J2439&gt;3.3,J2439&lt;=4),INDEX(价格表!$B$4:$I$31,M2439,6),IF(AND(J2439&gt;4,J2439&lt;=5.5),INDEX(价格表!$B$4:$I$31,M2439,7),IF(J2439&gt;5.5,2.6+INDEX(价格表!$B$4:$I$31,M2439,8)*L2439)))))))</f>
        <v>2.15</v>
      </c>
    </row>
    <row r="2440" spans="1:14">
      <c r="A2440" s="20">
        <v>4606170825690</v>
      </c>
      <c r="B2440" s="18" t="s">
        <v>16</v>
      </c>
      <c r="C2440" s="21">
        <v>20201213</v>
      </c>
      <c r="D2440" s="21">
        <v>610538201209</v>
      </c>
      <c r="E2440" s="21" t="s">
        <v>16</v>
      </c>
      <c r="F2440" s="21">
        <v>20201223</v>
      </c>
      <c r="G2440" s="21" t="s">
        <v>17</v>
      </c>
      <c r="H2440" s="21" t="s">
        <v>25</v>
      </c>
      <c r="I2440" s="21" t="s">
        <v>26</v>
      </c>
      <c r="J2440" s="21">
        <v>2.56</v>
      </c>
      <c r="K2440" s="21" t="s">
        <v>20</v>
      </c>
      <c r="L2440">
        <f t="shared" si="43"/>
        <v>3</v>
      </c>
      <c r="M2440">
        <f>MATCH(H:H,价格表!$B$4:$B$35,0)</f>
        <v>25</v>
      </c>
      <c r="N2440" s="27">
        <f>IF(J2440&lt;=0.3,INDEX(价格表!$B$4:$I$31,M2440,2),IF(AND(J2440&gt;0.3,J2440&lt;=1),INDEX(价格表!$B$4:$I$31,M2440,3),IF(AND(J2440&gt;1,J2440&lt;=2.2),INDEX(价格表!$B$4:$I$31,M2440,4),IF(AND(J2440&gt;2.2,J2440&lt;=3.3),INDEX(价格表!$B$4:$I$31,M2440,5),IF(AND(J2440&gt;3.3,J2440&lt;=4),INDEX(价格表!$B$4:$I$31,M2440,6),IF(AND(J2440&gt;4,J2440&lt;=5.5),INDEX(价格表!$B$4:$I$31,M2440,7),IF(J2440&gt;5.5,2.6+INDEX(价格表!$B$4:$I$31,M2440,8)*L2440)))))))</f>
        <v>2.5</v>
      </c>
    </row>
    <row r="2441" spans="1:14">
      <c r="A2441" s="20">
        <v>4606170825827</v>
      </c>
      <c r="B2441" s="18" t="s">
        <v>16</v>
      </c>
      <c r="C2441" s="21">
        <v>20201213</v>
      </c>
      <c r="D2441" s="21">
        <v>610538201209</v>
      </c>
      <c r="E2441" s="21" t="s">
        <v>16</v>
      </c>
      <c r="F2441" s="21">
        <v>20201223</v>
      </c>
      <c r="G2441" s="21" t="s">
        <v>17</v>
      </c>
      <c r="H2441" s="21" t="s">
        <v>88</v>
      </c>
      <c r="I2441" s="21" t="s">
        <v>110</v>
      </c>
      <c r="J2441" s="21">
        <v>2.13</v>
      </c>
      <c r="K2441" s="21" t="s">
        <v>20</v>
      </c>
      <c r="L2441">
        <f t="shared" si="43"/>
        <v>3</v>
      </c>
      <c r="M2441">
        <f>MATCH(H:H,价格表!$B$4:$B$35,0)</f>
        <v>19</v>
      </c>
      <c r="N2441" s="27">
        <f>IF(J2441&lt;=0.3,INDEX(价格表!$B$4:$I$31,M2441,2),IF(AND(J2441&gt;0.3,J2441&lt;=1),INDEX(价格表!$B$4:$I$31,M2441,3),IF(AND(J2441&gt;1,J2441&lt;=2.2),INDEX(价格表!$B$4:$I$31,M2441,4),IF(AND(J2441&gt;2.2,J2441&lt;=3.3),INDEX(价格表!$B$4:$I$31,M2441,5),IF(AND(J2441&gt;3.3,J2441&lt;=4),INDEX(价格表!$B$4:$I$31,M2441,6),IF(AND(J2441&gt;4,J2441&lt;=5.5),INDEX(价格表!$B$4:$I$31,M2441,7),IF(J2441&gt;5.5,2.6+INDEX(价格表!$B$4:$I$31,M2441,8)*L2441)))))))</f>
        <v>2.15</v>
      </c>
    </row>
    <row r="2442" spans="1:14">
      <c r="A2442" s="20">
        <v>4606170826186</v>
      </c>
      <c r="B2442" s="18" t="s">
        <v>16</v>
      </c>
      <c r="C2442" s="21">
        <v>20201213</v>
      </c>
      <c r="D2442" s="21">
        <v>610538201209</v>
      </c>
      <c r="E2442" s="21" t="s">
        <v>16</v>
      </c>
      <c r="F2442" s="21">
        <v>20201223</v>
      </c>
      <c r="G2442" s="21" t="s">
        <v>17</v>
      </c>
      <c r="H2442" s="21" t="s">
        <v>54</v>
      </c>
      <c r="I2442" s="21" t="s">
        <v>94</v>
      </c>
      <c r="J2442" s="21">
        <v>2.13</v>
      </c>
      <c r="K2442" s="21" t="s">
        <v>20</v>
      </c>
      <c r="L2442">
        <f t="shared" si="43"/>
        <v>3</v>
      </c>
      <c r="M2442">
        <f>MATCH(H:H,价格表!$B$4:$B$35,0)</f>
        <v>14</v>
      </c>
      <c r="N2442" s="27">
        <f>IF(J2442&lt;=0.3,INDEX(价格表!$B$4:$I$31,M2442,2),IF(AND(J2442&gt;0.3,J2442&lt;=1),INDEX(价格表!$B$4:$I$31,M2442,3),IF(AND(J2442&gt;1,J2442&lt;=2.2),INDEX(价格表!$B$4:$I$31,M2442,4),IF(AND(J2442&gt;2.2,J2442&lt;=3.3),INDEX(价格表!$B$4:$I$31,M2442,5),IF(AND(J2442&gt;3.3,J2442&lt;=4),INDEX(价格表!$B$4:$I$31,M2442,6),IF(AND(J2442&gt;4,J2442&lt;=5.5),INDEX(价格表!$B$4:$I$31,M2442,7),IF(J2442&gt;5.5,2.6+INDEX(价格表!$B$4:$I$31,M2442,8)*L2442)))))))</f>
        <v>2.15</v>
      </c>
    </row>
    <row r="2443" spans="1:14">
      <c r="A2443" s="20">
        <v>4606170826250</v>
      </c>
      <c r="B2443" s="18" t="s">
        <v>16</v>
      </c>
      <c r="C2443" s="21">
        <v>20201213</v>
      </c>
      <c r="D2443" s="21">
        <v>610538201209</v>
      </c>
      <c r="E2443" s="21" t="s">
        <v>16</v>
      </c>
      <c r="F2443" s="21">
        <v>20201223</v>
      </c>
      <c r="G2443" s="21" t="s">
        <v>17</v>
      </c>
      <c r="H2443" s="21" t="s">
        <v>50</v>
      </c>
      <c r="I2443" s="21" t="s">
        <v>62</v>
      </c>
      <c r="J2443" s="21">
        <v>2.27</v>
      </c>
      <c r="K2443" s="21" t="s">
        <v>20</v>
      </c>
      <c r="L2443">
        <f t="shared" si="43"/>
        <v>3</v>
      </c>
      <c r="M2443">
        <f>MATCH(H:H,价格表!$B$4:$B$35,0)</f>
        <v>4</v>
      </c>
      <c r="N2443" s="27">
        <f>IF(J2443&lt;=0.3,INDEX(价格表!$B$4:$I$31,M2443,2),IF(AND(J2443&gt;0.3,J2443&lt;=1),INDEX(价格表!$B$4:$I$31,M2443,3),IF(AND(J2443&gt;1,J2443&lt;=2.2),INDEX(价格表!$B$4:$I$31,M2443,4),IF(AND(J2443&gt;2.2,J2443&lt;=3.3),INDEX(价格表!$B$4:$I$31,M2443,5),IF(AND(J2443&gt;3.3,J2443&lt;=4),INDEX(价格表!$B$4:$I$31,M2443,6),IF(AND(J2443&gt;4,J2443&lt;=5.5),INDEX(价格表!$B$4:$I$31,M2443,7),IF(J2443&gt;5.5,2.6+INDEX(价格表!$B$4:$I$31,M2443,8)*L2443)))))))</f>
        <v>2.5</v>
      </c>
    </row>
    <row r="2444" spans="1:14">
      <c r="A2444" s="20">
        <v>4606170826420</v>
      </c>
      <c r="B2444" s="18" t="s">
        <v>16</v>
      </c>
      <c r="C2444" s="21">
        <v>20201213</v>
      </c>
      <c r="D2444" s="21">
        <v>610538201209</v>
      </c>
      <c r="E2444" s="21" t="s">
        <v>16</v>
      </c>
      <c r="F2444" s="21">
        <v>20201223</v>
      </c>
      <c r="G2444" s="21" t="s">
        <v>17</v>
      </c>
      <c r="H2444" s="21" t="s">
        <v>27</v>
      </c>
      <c r="I2444" s="21" t="s">
        <v>28</v>
      </c>
      <c r="J2444" s="21">
        <v>2.1</v>
      </c>
      <c r="K2444" s="21" t="s">
        <v>20</v>
      </c>
      <c r="L2444">
        <f t="shared" si="43"/>
        <v>3</v>
      </c>
      <c r="M2444">
        <f>MATCH(H:H,价格表!$B$4:$B$35,0)</f>
        <v>3</v>
      </c>
      <c r="N2444" s="27">
        <f>IF(J2444&lt;=0.3,INDEX(价格表!$B$4:$I$31,M2444,2),IF(AND(J2444&gt;0.3,J2444&lt;=1),INDEX(价格表!$B$4:$I$31,M2444,3),IF(AND(J2444&gt;1,J2444&lt;=2.2),INDEX(价格表!$B$4:$I$31,M2444,4),IF(AND(J2444&gt;2.2,J2444&lt;=3.3),INDEX(价格表!$B$4:$I$31,M2444,5),IF(AND(J2444&gt;3.3,J2444&lt;=4),INDEX(价格表!$B$4:$I$31,M2444,6),IF(AND(J2444&gt;4,J2444&lt;=5.5),INDEX(价格表!$B$4:$I$31,M2444,7),IF(J2444&gt;5.5,2.6+INDEX(价格表!$B$4:$I$31,M2444,8)*L2444)))))))</f>
        <v>2.15</v>
      </c>
    </row>
    <row r="2445" spans="1:14">
      <c r="A2445" s="20">
        <v>4606170826526</v>
      </c>
      <c r="B2445" s="18" t="s">
        <v>16</v>
      </c>
      <c r="C2445" s="21">
        <v>20201213</v>
      </c>
      <c r="D2445" s="21">
        <v>610538201209</v>
      </c>
      <c r="E2445" s="21" t="s">
        <v>16</v>
      </c>
      <c r="F2445" s="21">
        <v>20201223</v>
      </c>
      <c r="G2445" s="21" t="s">
        <v>17</v>
      </c>
      <c r="H2445" s="21" t="s">
        <v>45</v>
      </c>
      <c r="I2445" s="21" t="s">
        <v>196</v>
      </c>
      <c r="J2445" s="21">
        <v>2.1</v>
      </c>
      <c r="K2445" s="21" t="s">
        <v>20</v>
      </c>
      <c r="L2445">
        <f t="shared" si="43"/>
        <v>3</v>
      </c>
      <c r="M2445">
        <f>MATCH(H:H,价格表!$B$4:$B$35,0)</f>
        <v>9</v>
      </c>
      <c r="N2445" s="27">
        <f>IF(J2445&lt;=0.3,INDEX(价格表!$B$4:$I$31,M2445,2),IF(AND(J2445&gt;0.3,J2445&lt;=1),INDEX(价格表!$B$4:$I$31,M2445,3),IF(AND(J2445&gt;1,J2445&lt;=2.2),INDEX(价格表!$B$4:$I$31,M2445,4),IF(AND(J2445&gt;2.2,J2445&lt;=3.3),INDEX(价格表!$B$4:$I$31,M2445,5),IF(AND(J2445&gt;3.3,J2445&lt;=4),INDEX(价格表!$B$4:$I$31,M2445,6),IF(AND(J2445&gt;4,J2445&lt;=5.5),INDEX(价格表!$B$4:$I$31,M2445,7),IF(J2445&gt;5.5,2.6+INDEX(价格表!$B$4:$I$31,M2445,8)*L2445)))))))</f>
        <v>2.15</v>
      </c>
    </row>
    <row r="2446" spans="1:14">
      <c r="A2446" s="20">
        <v>4606170826871</v>
      </c>
      <c r="B2446" s="18" t="s">
        <v>16</v>
      </c>
      <c r="C2446" s="21">
        <v>20201213</v>
      </c>
      <c r="D2446" s="21">
        <v>610538201209</v>
      </c>
      <c r="E2446" s="21" t="s">
        <v>16</v>
      </c>
      <c r="F2446" s="21">
        <v>20201223</v>
      </c>
      <c r="G2446" s="21" t="s">
        <v>17</v>
      </c>
      <c r="H2446" s="21" t="s">
        <v>25</v>
      </c>
      <c r="I2446" s="21" t="s">
        <v>154</v>
      </c>
      <c r="J2446" s="21">
        <v>2.21</v>
      </c>
      <c r="K2446" s="21" t="s">
        <v>20</v>
      </c>
      <c r="L2446">
        <f t="shared" si="43"/>
        <v>3</v>
      </c>
      <c r="M2446">
        <f>MATCH(H:H,价格表!$B$4:$B$35,0)</f>
        <v>25</v>
      </c>
      <c r="N2446" s="27">
        <f>IF(J2446&lt;=0.3,INDEX(价格表!$B$4:$I$31,M2446,2),IF(AND(J2446&gt;0.3,J2446&lt;=1),INDEX(价格表!$B$4:$I$31,M2446,3),IF(AND(J2446&gt;1,J2446&lt;=2.2),INDEX(价格表!$B$4:$I$31,M2446,4),IF(AND(J2446&gt;2.2,J2446&lt;=3.3),INDEX(价格表!$B$4:$I$31,M2446,5),IF(AND(J2446&gt;3.3,J2446&lt;=4),INDEX(价格表!$B$4:$I$31,M2446,6),IF(AND(J2446&gt;4,J2446&lt;=5.5),INDEX(价格表!$B$4:$I$31,M2446,7),IF(J2446&gt;5.5,2.6+INDEX(价格表!$B$4:$I$31,M2446,8)*L2446)))))))</f>
        <v>2.5</v>
      </c>
    </row>
    <row r="2447" spans="1:14">
      <c r="A2447" s="20">
        <v>4606170827053</v>
      </c>
      <c r="B2447" s="18" t="s">
        <v>16</v>
      </c>
      <c r="C2447" s="21">
        <v>20201213</v>
      </c>
      <c r="D2447" s="21">
        <v>610538201209</v>
      </c>
      <c r="E2447" s="21" t="s">
        <v>16</v>
      </c>
      <c r="F2447" s="21">
        <v>20201223</v>
      </c>
      <c r="G2447" s="21" t="s">
        <v>17</v>
      </c>
      <c r="H2447" s="21" t="s">
        <v>43</v>
      </c>
      <c r="I2447" s="21" t="s">
        <v>95</v>
      </c>
      <c r="J2447" s="21">
        <v>1.8</v>
      </c>
      <c r="K2447" s="21" t="s">
        <v>20</v>
      </c>
      <c r="L2447">
        <f t="shared" si="43"/>
        <v>2</v>
      </c>
      <c r="M2447">
        <f>MATCH(H:H,价格表!$B$4:$B$35,0)</f>
        <v>10</v>
      </c>
      <c r="N2447" s="27">
        <f>IF(J2447&lt;=0.3,INDEX(价格表!$B$4:$I$31,M2447,2),IF(AND(J2447&gt;0.3,J2447&lt;=1),INDEX(价格表!$B$4:$I$31,M2447,3),IF(AND(J2447&gt;1,J2447&lt;=2.2),INDEX(价格表!$B$4:$I$31,M2447,4),IF(AND(J2447&gt;2.2,J2447&lt;=3.3),INDEX(价格表!$B$4:$I$31,M2447,5),IF(AND(J2447&gt;3.3,J2447&lt;=4),INDEX(价格表!$B$4:$I$31,M2447,6),IF(AND(J2447&gt;4,J2447&lt;=5.5),INDEX(价格表!$B$4:$I$31,M2447,7),IF(J2447&gt;5.5,2.6+INDEX(价格表!$B$4:$I$31,M2447,8)*L2447)))))))</f>
        <v>2.15</v>
      </c>
    </row>
    <row r="2448" spans="1:14">
      <c r="A2448" s="20">
        <v>4606170833401</v>
      </c>
      <c r="B2448" s="18" t="s">
        <v>16</v>
      </c>
      <c r="C2448" s="21">
        <v>20201213</v>
      </c>
      <c r="D2448" s="21">
        <v>610538201209</v>
      </c>
      <c r="E2448" s="21" t="s">
        <v>16</v>
      </c>
      <c r="F2448" s="21">
        <v>20201223</v>
      </c>
      <c r="G2448" s="21" t="s">
        <v>17</v>
      </c>
      <c r="H2448" s="21" t="s">
        <v>21</v>
      </c>
      <c r="I2448" s="21" t="s">
        <v>204</v>
      </c>
      <c r="J2448" s="21">
        <v>2.16</v>
      </c>
      <c r="K2448" s="21" t="s">
        <v>20</v>
      </c>
      <c r="L2448">
        <f t="shared" si="43"/>
        <v>3</v>
      </c>
      <c r="M2448">
        <f>MATCH(H:H,价格表!$B$4:$B$35,0)</f>
        <v>20</v>
      </c>
      <c r="N2448" s="27">
        <f>IF(J2448&lt;=0.3,INDEX(价格表!$B$4:$I$31,M2448,2),IF(AND(J2448&gt;0.3,J2448&lt;=1),INDEX(价格表!$B$4:$I$31,M2448,3),IF(AND(J2448&gt;1,J2448&lt;=2.2),INDEX(价格表!$B$4:$I$31,M2448,4),IF(AND(J2448&gt;2.2,J2448&lt;=3.3),INDEX(价格表!$B$4:$I$31,M2448,5),IF(AND(J2448&gt;3.3,J2448&lt;=4),INDEX(价格表!$B$4:$I$31,M2448,6),IF(AND(J2448&gt;4,J2448&lt;=5.5),INDEX(价格表!$B$4:$I$31,M2448,7),IF(J2448&gt;5.5,2.6+INDEX(价格表!$B$4:$I$31,M2448,8)*L2448)))))))</f>
        <v>2.15</v>
      </c>
    </row>
    <row r="2449" spans="1:14">
      <c r="A2449" s="20">
        <v>4606170833451</v>
      </c>
      <c r="B2449" s="18" t="s">
        <v>16</v>
      </c>
      <c r="C2449" s="21">
        <v>20201213</v>
      </c>
      <c r="D2449" s="21">
        <v>610538201209</v>
      </c>
      <c r="E2449" s="21" t="s">
        <v>16</v>
      </c>
      <c r="F2449" s="21">
        <v>20201223</v>
      </c>
      <c r="G2449" s="21" t="s">
        <v>17</v>
      </c>
      <c r="H2449" s="21" t="s">
        <v>39</v>
      </c>
      <c r="I2449" s="21" t="s">
        <v>81</v>
      </c>
      <c r="J2449" s="21">
        <v>1.78</v>
      </c>
      <c r="K2449" s="21" t="s">
        <v>20</v>
      </c>
      <c r="L2449">
        <f t="shared" si="43"/>
        <v>2</v>
      </c>
      <c r="M2449">
        <f>MATCH(H:H,价格表!$B$4:$B$35,0)</f>
        <v>23</v>
      </c>
      <c r="N2449" s="27">
        <f>IF(J2449&lt;=0.3,INDEX(价格表!$B$4:$I$31,M2449,2),IF(AND(J2449&gt;0.3,J2449&lt;=1),INDEX(价格表!$B$4:$I$31,M2449,3),IF(AND(J2449&gt;1,J2449&lt;=2.2),INDEX(价格表!$B$4:$I$31,M2449,4),IF(AND(J2449&gt;2.2,J2449&lt;=3.3),INDEX(价格表!$B$4:$I$31,M2449,5),IF(AND(J2449&gt;3.3,J2449&lt;=4),INDEX(价格表!$B$4:$I$31,M2449,6),IF(AND(J2449&gt;4,J2449&lt;=5.5),INDEX(价格表!$B$4:$I$31,M2449,7),IF(J2449&gt;5.5,2.6+INDEX(价格表!$B$4:$I$31,M2449,8)*L2449)))))))</f>
        <v>2.15</v>
      </c>
    </row>
    <row r="2450" spans="1:14">
      <c r="A2450" s="20">
        <v>4606170834296</v>
      </c>
      <c r="B2450" s="18" t="s">
        <v>16</v>
      </c>
      <c r="C2450" s="21">
        <v>20201213</v>
      </c>
      <c r="D2450" s="21">
        <v>610538201209</v>
      </c>
      <c r="E2450" s="21" t="s">
        <v>16</v>
      </c>
      <c r="F2450" s="21">
        <v>20201223</v>
      </c>
      <c r="G2450" s="21" t="s">
        <v>17</v>
      </c>
      <c r="H2450" s="21" t="s">
        <v>21</v>
      </c>
      <c r="I2450" s="21" t="s">
        <v>179</v>
      </c>
      <c r="J2450" s="21">
        <v>2.22</v>
      </c>
      <c r="K2450" s="21" t="s">
        <v>20</v>
      </c>
      <c r="L2450">
        <f t="shared" si="43"/>
        <v>3</v>
      </c>
      <c r="M2450">
        <f>MATCH(H:H,价格表!$B$4:$B$35,0)</f>
        <v>20</v>
      </c>
      <c r="N2450" s="27">
        <f>IF(J2450&lt;=0.3,INDEX(价格表!$B$4:$I$31,M2450,2),IF(AND(J2450&gt;0.3,J2450&lt;=1),INDEX(价格表!$B$4:$I$31,M2450,3),IF(AND(J2450&gt;1,J2450&lt;=2.2),INDEX(价格表!$B$4:$I$31,M2450,4),IF(AND(J2450&gt;2.2,J2450&lt;=3.3),INDEX(价格表!$B$4:$I$31,M2450,5),IF(AND(J2450&gt;3.3,J2450&lt;=4),INDEX(价格表!$B$4:$I$31,M2450,6),IF(AND(J2450&gt;4,J2450&lt;=5.5),INDEX(价格表!$B$4:$I$31,M2450,7),IF(J2450&gt;5.5,2.6+INDEX(价格表!$B$4:$I$31,M2450,8)*L2450)))))))</f>
        <v>2.5</v>
      </c>
    </row>
    <row r="2451" spans="1:14">
      <c r="A2451" s="20">
        <v>4606170834359</v>
      </c>
      <c r="B2451" s="18" t="s">
        <v>16</v>
      </c>
      <c r="C2451" s="21">
        <v>20201213</v>
      </c>
      <c r="D2451" s="21">
        <v>610538201209</v>
      </c>
      <c r="E2451" s="21" t="s">
        <v>16</v>
      </c>
      <c r="F2451" s="21">
        <v>20201223</v>
      </c>
      <c r="G2451" s="21" t="s">
        <v>17</v>
      </c>
      <c r="H2451" s="21" t="s">
        <v>23</v>
      </c>
      <c r="I2451" s="21" t="s">
        <v>190</v>
      </c>
      <c r="J2451" s="21">
        <v>2.17</v>
      </c>
      <c r="K2451" s="21" t="s">
        <v>20</v>
      </c>
      <c r="L2451">
        <f t="shared" si="43"/>
        <v>3</v>
      </c>
      <c r="M2451">
        <f>MATCH(H:H,价格表!$B$4:$B$35,0)</f>
        <v>15</v>
      </c>
      <c r="N2451" s="27">
        <f>IF(J2451&lt;=0.3,INDEX(价格表!$B$4:$I$31,M2451,2),IF(AND(J2451&gt;0.3,J2451&lt;=1),INDEX(价格表!$B$4:$I$31,M2451,3),IF(AND(J2451&gt;1,J2451&lt;=2.2),INDEX(价格表!$B$4:$I$31,M2451,4),IF(AND(J2451&gt;2.2,J2451&lt;=3.3),INDEX(价格表!$B$4:$I$31,M2451,5),IF(AND(J2451&gt;3.3,J2451&lt;=4),INDEX(价格表!$B$4:$I$31,M2451,6),IF(AND(J2451&gt;4,J2451&lt;=5.5),INDEX(价格表!$B$4:$I$31,M2451,7),IF(J2451&gt;5.5,2.6+INDEX(价格表!$B$4:$I$31,M2451,8)*L2451)))))))</f>
        <v>2.15</v>
      </c>
    </row>
    <row r="2452" spans="1:14">
      <c r="A2452" s="20">
        <v>4606170834586</v>
      </c>
      <c r="B2452" s="18" t="s">
        <v>16</v>
      </c>
      <c r="C2452" s="21">
        <v>20201213</v>
      </c>
      <c r="D2452" s="21">
        <v>610538201209</v>
      </c>
      <c r="E2452" s="21" t="s">
        <v>16</v>
      </c>
      <c r="F2452" s="21">
        <v>20201223</v>
      </c>
      <c r="G2452" s="21" t="s">
        <v>17</v>
      </c>
      <c r="H2452" s="21" t="s">
        <v>33</v>
      </c>
      <c r="I2452" s="21" t="s">
        <v>34</v>
      </c>
      <c r="J2452" s="21">
        <v>2.13</v>
      </c>
      <c r="K2452" s="21" t="s">
        <v>20</v>
      </c>
      <c r="L2452">
        <f t="shared" si="43"/>
        <v>3</v>
      </c>
      <c r="M2452">
        <f>MATCH(H:H,价格表!$B$4:$B$35,0)</f>
        <v>13</v>
      </c>
      <c r="N2452" s="27">
        <f>IF(J2452&lt;=0.3,INDEX(价格表!$B$4:$I$31,M2452,2),IF(AND(J2452&gt;0.3,J2452&lt;=1),INDEX(价格表!$B$4:$I$31,M2452,3),IF(AND(J2452&gt;1,J2452&lt;=2.2),INDEX(价格表!$B$4:$I$31,M2452,4),IF(AND(J2452&gt;2.2,J2452&lt;=3.3),INDEX(价格表!$B$4:$I$31,M2452,5),IF(AND(J2452&gt;3.3,J2452&lt;=4),INDEX(价格表!$B$4:$I$31,M2452,6),IF(AND(J2452&gt;4,J2452&lt;=5.5),INDEX(价格表!$B$4:$I$31,M2452,7),IF(J2452&gt;5.5,2.6+INDEX(价格表!$B$4:$I$31,M2452,8)*L2452)))))))</f>
        <v>2.15</v>
      </c>
    </row>
    <row r="2453" spans="1:14">
      <c r="A2453" s="20">
        <v>4606170834863</v>
      </c>
      <c r="B2453" s="18" t="s">
        <v>16</v>
      </c>
      <c r="C2453" s="21">
        <v>20201213</v>
      </c>
      <c r="D2453" s="21">
        <v>610538201209</v>
      </c>
      <c r="E2453" s="21" t="s">
        <v>16</v>
      </c>
      <c r="F2453" s="21">
        <v>20201223</v>
      </c>
      <c r="G2453" s="21" t="s">
        <v>17</v>
      </c>
      <c r="H2453" s="21" t="s">
        <v>73</v>
      </c>
      <c r="I2453" s="21" t="s">
        <v>366</v>
      </c>
      <c r="J2453" s="21">
        <v>2.18</v>
      </c>
      <c r="K2453" s="21" t="s">
        <v>20</v>
      </c>
      <c r="L2453">
        <f t="shared" si="43"/>
        <v>3</v>
      </c>
      <c r="M2453">
        <f>MATCH(H:H,价格表!$B$4:$B$35,0)</f>
        <v>7</v>
      </c>
      <c r="N2453" s="27">
        <f>IF(J2453&lt;=0.3,INDEX(价格表!$B$4:$I$31,M2453,2),IF(AND(J2453&gt;0.3,J2453&lt;=1),INDEX(价格表!$B$4:$I$31,M2453,3),IF(AND(J2453&gt;1,J2453&lt;=2.2),INDEX(价格表!$B$4:$I$31,M2453,4),IF(AND(J2453&gt;2.2,J2453&lt;=3.3),INDEX(价格表!$B$4:$I$31,M2453,5),IF(AND(J2453&gt;3.3,J2453&lt;=4),INDEX(价格表!$B$4:$I$31,M2453,6),IF(AND(J2453&gt;4,J2453&lt;=5.5),INDEX(价格表!$B$4:$I$31,M2453,7),IF(J2453&gt;5.5,2.6+INDEX(价格表!$B$4:$I$31,M2453,8)*L2453)))))))</f>
        <v>2.15</v>
      </c>
    </row>
    <row r="2454" spans="1:14">
      <c r="A2454" s="20">
        <v>4310937948422</v>
      </c>
      <c r="B2454" s="18" t="s">
        <v>16</v>
      </c>
      <c r="C2454" s="21">
        <v>20201213</v>
      </c>
      <c r="D2454" s="21">
        <v>610538201209</v>
      </c>
      <c r="E2454" s="21" t="s">
        <v>16</v>
      </c>
      <c r="F2454" s="21">
        <v>20201223</v>
      </c>
      <c r="G2454" s="21" t="s">
        <v>17</v>
      </c>
      <c r="H2454" s="21" t="s">
        <v>58</v>
      </c>
      <c r="I2454" s="21" t="s">
        <v>173</v>
      </c>
      <c r="J2454" s="21">
        <v>4.14</v>
      </c>
      <c r="K2454" s="21" t="s">
        <v>20</v>
      </c>
      <c r="L2454">
        <f t="shared" si="43"/>
        <v>5</v>
      </c>
      <c r="M2454">
        <f>MATCH(H:H,价格表!$B$4:$B$35,0)</f>
        <v>32</v>
      </c>
      <c r="N2454" s="27">
        <f>L2454*15+3</f>
        <v>78</v>
      </c>
    </row>
    <row r="2455" spans="1:14">
      <c r="A2455" s="20">
        <v>4310937950577</v>
      </c>
      <c r="B2455" s="18" t="s">
        <v>16</v>
      </c>
      <c r="C2455" s="21">
        <v>20201213</v>
      </c>
      <c r="D2455" s="21">
        <v>610538201209</v>
      </c>
      <c r="E2455" s="21" t="s">
        <v>16</v>
      </c>
      <c r="F2455" s="21">
        <v>20201223</v>
      </c>
      <c r="G2455" s="21" t="s">
        <v>17</v>
      </c>
      <c r="H2455" s="21" t="s">
        <v>302</v>
      </c>
      <c r="I2455" s="21" t="s">
        <v>303</v>
      </c>
      <c r="J2455" s="21">
        <v>3.75</v>
      </c>
      <c r="K2455" s="21" t="s">
        <v>20</v>
      </c>
      <c r="L2455">
        <f t="shared" si="43"/>
        <v>4</v>
      </c>
      <c r="M2455">
        <f>MATCH(H:H,价格表!$B$4:$B$35,0)</f>
        <v>6</v>
      </c>
      <c r="N2455" s="27">
        <f>IF(J2455&lt;=0.3,INDEX(价格表!$B$4:$I$31,M2455,2),IF(AND(J2455&gt;0.3,J2455&lt;=1),INDEX(价格表!$B$4:$I$31,M2455,3),IF(AND(J2455&gt;1,J2455&lt;=2.2),INDEX(价格表!$B$4:$I$31,M2455,4),IF(AND(J2455&gt;2.2,J2455&lt;=3.3),INDEX(价格表!$B$4:$I$31,M2455,5),IF(AND(J2455&gt;3.3,J2455&lt;=4),INDEX(价格表!$B$4:$I$31,M2455,6),IF(AND(J2455&gt;4,J2455&lt;=5.5),INDEX(价格表!$B$4:$I$31,M2455,7),IF(J2455&gt;5.5,2.6+INDEX(价格表!$B$4:$I$31,M2455,8)*L2455)))))))</f>
        <v>5.6</v>
      </c>
    </row>
    <row r="2456" spans="1:14">
      <c r="A2456" s="20">
        <v>4310937983386</v>
      </c>
      <c r="B2456" s="18" t="s">
        <v>16</v>
      </c>
      <c r="C2456" s="21">
        <v>20201213</v>
      </c>
      <c r="D2456" s="21">
        <v>610538201209</v>
      </c>
      <c r="E2456" s="21" t="s">
        <v>16</v>
      </c>
      <c r="F2456" s="21">
        <v>20201223</v>
      </c>
      <c r="G2456" s="21" t="s">
        <v>17</v>
      </c>
      <c r="H2456" s="21" t="s">
        <v>296</v>
      </c>
      <c r="I2456" s="21" t="s">
        <v>297</v>
      </c>
      <c r="J2456" s="21">
        <v>4.62</v>
      </c>
      <c r="K2456" s="21" t="s">
        <v>20</v>
      </c>
      <c r="L2456">
        <f t="shared" si="43"/>
        <v>5</v>
      </c>
      <c r="M2456">
        <f>MATCH(H:H,价格表!$B$4:$B$35,0)</f>
        <v>8</v>
      </c>
      <c r="N2456" s="27">
        <f>IF(J2456&lt;=0.3,INDEX(价格表!$B$4:$I$31,M2456,2),IF(AND(J2456&gt;0.3,J2456&lt;=1),INDEX(价格表!$B$4:$I$31,M2456,3),IF(AND(J2456&gt;1,J2456&lt;=2.2),INDEX(价格表!$B$4:$I$31,M2456,4),IF(AND(J2456&gt;2.2,J2456&lt;=3.3),INDEX(价格表!$B$4:$I$31,M2456,5),IF(AND(J2456&gt;3.3,J2456&lt;=4),INDEX(价格表!$B$4:$I$31,M2456,6),IF(AND(J2456&gt;4,J2456&lt;=5.5),INDEX(价格表!$B$4:$I$31,M2456,7),IF(J2456&gt;5.5,2.6+INDEX(价格表!$B$4:$I$31,M2456,8)*L2456)))))))</f>
        <v>4.6</v>
      </c>
    </row>
    <row r="2457" spans="1:14">
      <c r="A2457" s="20">
        <v>4310938000303</v>
      </c>
      <c r="B2457" s="18" t="s">
        <v>16</v>
      </c>
      <c r="C2457" s="21">
        <v>20201213</v>
      </c>
      <c r="D2457" s="21">
        <v>610538201209</v>
      </c>
      <c r="E2457" s="21" t="s">
        <v>16</v>
      </c>
      <c r="F2457" s="21">
        <v>20201223</v>
      </c>
      <c r="G2457" s="21" t="s">
        <v>17</v>
      </c>
      <c r="H2457" s="21" t="s">
        <v>82</v>
      </c>
      <c r="I2457" s="21" t="s">
        <v>83</v>
      </c>
      <c r="J2457" s="21">
        <v>4.18</v>
      </c>
      <c r="K2457" s="21" t="s">
        <v>20</v>
      </c>
      <c r="L2457">
        <f t="shared" si="43"/>
        <v>5</v>
      </c>
      <c r="M2457">
        <f>MATCH(H:H,价格表!$B$4:$B$35,0)</f>
        <v>2</v>
      </c>
      <c r="N2457" s="27">
        <f>IF(J2457&lt;=0.3,INDEX(价格表!$B$4:$I$31,M2457,2),IF(AND(J2457&gt;0.3,J2457&lt;=1),INDEX(价格表!$B$4:$I$31,M2457,3),IF(AND(J2457&gt;1,J2457&lt;=2.2),INDEX(价格表!$B$4:$I$31,M2457,4),IF(AND(J2457&gt;2.2,J2457&lt;=3.3),INDEX(价格表!$B$4:$I$31,M2457,5),IF(AND(J2457&gt;3.3,J2457&lt;=4),INDEX(价格表!$B$4:$I$31,M2457,6),IF(AND(J2457&gt;4,J2457&lt;=5.5),INDEX(价格表!$B$4:$I$31,M2457,7),IF(J2457&gt;5.5,2.6+INDEX(价格表!$B$4:$I$31,M2457,8)*L2457)))))))</f>
        <v>3.8</v>
      </c>
    </row>
    <row r="2458" spans="1:14">
      <c r="A2458" s="20">
        <v>4310939821791</v>
      </c>
      <c r="B2458" s="18" t="s">
        <v>16</v>
      </c>
      <c r="C2458" s="21">
        <v>20201213</v>
      </c>
      <c r="D2458" s="21">
        <v>610538201209</v>
      </c>
      <c r="E2458" s="21" t="s">
        <v>16</v>
      </c>
      <c r="F2458" s="21">
        <v>20201223</v>
      </c>
      <c r="G2458" s="21" t="s">
        <v>17</v>
      </c>
      <c r="H2458" s="21" t="s">
        <v>30</v>
      </c>
      <c r="I2458" s="21" t="s">
        <v>31</v>
      </c>
      <c r="J2458" s="21">
        <v>3.56</v>
      </c>
      <c r="K2458" s="21" t="s">
        <v>148</v>
      </c>
      <c r="L2458">
        <f t="shared" si="43"/>
        <v>4</v>
      </c>
      <c r="M2458">
        <f>MATCH(H:H,价格表!$B$4:$B$35,0)</f>
        <v>16</v>
      </c>
      <c r="N2458" s="27">
        <f>IF(J2458&lt;=0.3,INDEX(价格表!$B$4:$I$31,M2458,2),IF(AND(J2458&gt;0.3,J2458&lt;=1),INDEX(价格表!$B$4:$I$31,M2458,3),IF(AND(J2458&gt;1,J2458&lt;=2.2),INDEX(价格表!$B$4:$I$31,M2458,4),IF(AND(J2458&gt;2.2,J2458&lt;=3.3),INDEX(价格表!$B$4:$I$31,M2458,5),IF(AND(J2458&gt;3.3,J2458&lt;=4),INDEX(价格表!$B$4:$I$31,M2458,6),IF(AND(J2458&gt;4,J2458&lt;=5.5),INDEX(价格表!$B$4:$I$31,M2458,7),IF(J2458&gt;5.5,2.6+INDEX(价格表!$B$4:$I$31,M2458,8)*L2458)))))))</f>
        <v>3.7</v>
      </c>
    </row>
    <row r="2459" spans="1:14">
      <c r="A2459" s="20">
        <v>4310940084557</v>
      </c>
      <c r="B2459" s="18" t="s">
        <v>16</v>
      </c>
      <c r="C2459" s="21">
        <v>20201213</v>
      </c>
      <c r="D2459" s="21">
        <v>610538201209</v>
      </c>
      <c r="E2459" s="21" t="s">
        <v>16</v>
      </c>
      <c r="F2459" s="21">
        <v>20201223</v>
      </c>
      <c r="G2459" s="21" t="s">
        <v>17</v>
      </c>
      <c r="H2459" s="21" t="s">
        <v>302</v>
      </c>
      <c r="I2459" s="21" t="s">
        <v>303</v>
      </c>
      <c r="J2459" s="21">
        <v>4.57</v>
      </c>
      <c r="K2459" s="21" t="s">
        <v>20</v>
      </c>
      <c r="L2459">
        <f t="shared" si="43"/>
        <v>5</v>
      </c>
      <c r="M2459">
        <f>MATCH(H:H,价格表!$B$4:$B$35,0)</f>
        <v>6</v>
      </c>
      <c r="N2459" s="27">
        <f>IF(J2459&lt;=0.3,INDEX(价格表!$B$4:$I$31,M2459,2),IF(AND(J2459&gt;0.3,J2459&lt;=1),INDEX(价格表!$B$4:$I$31,M2459,3),IF(AND(J2459&gt;1,J2459&lt;=2.2),INDEX(价格表!$B$4:$I$31,M2459,4),IF(AND(J2459&gt;2.2,J2459&lt;=3.3),INDEX(价格表!$B$4:$I$31,M2459,5),IF(AND(J2459&gt;3.3,J2459&lt;=4),INDEX(价格表!$B$4:$I$31,M2459,6),IF(AND(J2459&gt;4,J2459&lt;=5.5),INDEX(价格表!$B$4:$I$31,M2459,7),IF(J2459&gt;5.5,2.6+INDEX(价格表!$B$4:$I$31,M2459,8)*L2459)))))))</f>
        <v>5.9</v>
      </c>
    </row>
    <row r="2460" spans="1:14">
      <c r="A2460" s="20">
        <v>4310973074057</v>
      </c>
      <c r="B2460" s="18" t="s">
        <v>16</v>
      </c>
      <c r="C2460" s="21">
        <v>20201213</v>
      </c>
      <c r="D2460" s="21">
        <v>610538201209</v>
      </c>
      <c r="E2460" s="21" t="s">
        <v>16</v>
      </c>
      <c r="F2460" s="21">
        <v>20201223</v>
      </c>
      <c r="G2460" s="21" t="s">
        <v>17</v>
      </c>
      <c r="H2460" s="21" t="s">
        <v>45</v>
      </c>
      <c r="I2460" s="21" t="s">
        <v>172</v>
      </c>
      <c r="J2460" s="21">
        <v>4.97</v>
      </c>
      <c r="K2460" s="21" t="s">
        <v>20</v>
      </c>
      <c r="L2460">
        <f t="shared" si="43"/>
        <v>5</v>
      </c>
      <c r="M2460">
        <f>MATCH(H:H,价格表!$B$4:$B$35,0)</f>
        <v>9</v>
      </c>
      <c r="N2460" s="27">
        <f>IF(J2460&lt;=0.3,INDEX(价格表!$B$4:$I$31,M2460,2),IF(AND(J2460&gt;0.3,J2460&lt;=1),INDEX(价格表!$B$4:$I$31,M2460,3),IF(AND(J2460&gt;1,J2460&lt;=2.2),INDEX(价格表!$B$4:$I$31,M2460,4),IF(AND(J2460&gt;2.2,J2460&lt;=3.3),INDEX(价格表!$B$4:$I$31,M2460,5),IF(AND(J2460&gt;3.3,J2460&lt;=4),INDEX(价格表!$B$4:$I$31,M2460,6),IF(AND(J2460&gt;4,J2460&lt;=5.5),INDEX(价格表!$B$4:$I$31,M2460,7),IF(J2460&gt;5.5,2.6+INDEX(价格表!$B$4:$I$31,M2460,8)*L2460)))))))</f>
        <v>3.8</v>
      </c>
    </row>
    <row r="2461" spans="1:14">
      <c r="A2461" s="20">
        <v>4310973074058</v>
      </c>
      <c r="B2461" s="18" t="s">
        <v>16</v>
      </c>
      <c r="C2461" s="21">
        <v>20201213</v>
      </c>
      <c r="D2461" s="21">
        <v>610538201209</v>
      </c>
      <c r="E2461" s="21" t="s">
        <v>16</v>
      </c>
      <c r="F2461" s="21">
        <v>20201223</v>
      </c>
      <c r="G2461" s="21" t="s">
        <v>17</v>
      </c>
      <c r="H2461" s="21" t="s">
        <v>21</v>
      </c>
      <c r="I2461" s="21" t="s">
        <v>179</v>
      </c>
      <c r="J2461" s="21">
        <v>3.53</v>
      </c>
      <c r="K2461" s="21" t="s">
        <v>20</v>
      </c>
      <c r="L2461">
        <f t="shared" si="43"/>
        <v>4</v>
      </c>
      <c r="M2461">
        <f>MATCH(H:H,价格表!$B$4:$B$35,0)</f>
        <v>20</v>
      </c>
      <c r="N2461" s="27">
        <f>IF(J2461&lt;=0.3,INDEX(价格表!$B$4:$I$31,M2461,2),IF(AND(J2461&gt;0.3,J2461&lt;=1),INDEX(价格表!$B$4:$I$31,M2461,3),IF(AND(J2461&gt;1,J2461&lt;=2.2),INDEX(价格表!$B$4:$I$31,M2461,4),IF(AND(J2461&gt;2.2,J2461&lt;=3.3),INDEX(价格表!$B$4:$I$31,M2461,5),IF(AND(J2461&gt;3.3,J2461&lt;=4),INDEX(价格表!$B$4:$I$31,M2461,6),IF(AND(J2461&gt;4,J2461&lt;=5.5),INDEX(价格表!$B$4:$I$31,M2461,7),IF(J2461&gt;5.5,2.6+INDEX(价格表!$B$4:$I$31,M2461,8)*L2461)))))))</f>
        <v>3.7</v>
      </c>
    </row>
    <row r="2462" spans="1:14">
      <c r="A2462" s="20">
        <v>4310973074059</v>
      </c>
      <c r="B2462" s="18" t="s">
        <v>16</v>
      </c>
      <c r="C2462" s="21">
        <v>20201213</v>
      </c>
      <c r="D2462" s="21">
        <v>610538201209</v>
      </c>
      <c r="E2462" s="21" t="s">
        <v>16</v>
      </c>
      <c r="F2462" s="21">
        <v>20201223</v>
      </c>
      <c r="G2462" s="21" t="s">
        <v>17</v>
      </c>
      <c r="H2462" s="21" t="s">
        <v>294</v>
      </c>
      <c r="I2462" s="21" t="s">
        <v>295</v>
      </c>
      <c r="J2462" s="21">
        <v>3.52</v>
      </c>
      <c r="K2462" s="21" t="s">
        <v>20</v>
      </c>
      <c r="L2462">
        <f t="shared" si="43"/>
        <v>4</v>
      </c>
      <c r="M2462">
        <f>MATCH(H:H,价格表!$B$4:$B$35,0)</f>
        <v>18</v>
      </c>
      <c r="N2462" s="27">
        <f>IF(J2462&lt;=0.3,INDEX(价格表!$B$4:$I$31,M2462,2),IF(AND(J2462&gt;0.3,J2462&lt;=1),INDEX(价格表!$B$4:$I$31,M2462,3),IF(AND(J2462&gt;1,J2462&lt;=2.2),INDEX(价格表!$B$4:$I$31,M2462,4),IF(AND(J2462&gt;2.2,J2462&lt;=3.3),INDEX(价格表!$B$4:$I$31,M2462,5),IF(AND(J2462&gt;3.3,J2462&lt;=4),INDEX(价格表!$B$4:$I$31,M2462,6),IF(AND(J2462&gt;4,J2462&lt;=5.5),INDEX(价格表!$B$4:$I$31,M2462,7),IF(J2462&gt;5.5,2.6+INDEX(价格表!$B$4:$I$31,M2462,8)*L2462)))))))</f>
        <v>5.3</v>
      </c>
    </row>
    <row r="2463" spans="1:14">
      <c r="A2463" s="20">
        <v>4310973074060</v>
      </c>
      <c r="B2463" s="18" t="s">
        <v>16</v>
      </c>
      <c r="C2463" s="21">
        <v>20201213</v>
      </c>
      <c r="D2463" s="21">
        <v>610538201209</v>
      </c>
      <c r="E2463" s="21" t="s">
        <v>16</v>
      </c>
      <c r="F2463" s="21">
        <v>20201223</v>
      </c>
      <c r="G2463" s="21" t="s">
        <v>17</v>
      </c>
      <c r="H2463" s="21" t="s">
        <v>50</v>
      </c>
      <c r="I2463" s="21" t="s">
        <v>62</v>
      </c>
      <c r="J2463" s="21">
        <v>5.08</v>
      </c>
      <c r="K2463" s="21" t="s">
        <v>20</v>
      </c>
      <c r="L2463">
        <f t="shared" si="43"/>
        <v>6</v>
      </c>
      <c r="M2463">
        <f>MATCH(H:H,价格表!$B$4:$B$35,0)</f>
        <v>4</v>
      </c>
      <c r="N2463" s="27">
        <f>IF(J2463&lt;=0.3,INDEX(价格表!$B$4:$I$31,M2463,2),IF(AND(J2463&gt;0.3,J2463&lt;=1),INDEX(价格表!$B$4:$I$31,M2463,3),IF(AND(J2463&gt;1,J2463&lt;=2.2),INDEX(价格表!$B$4:$I$31,M2463,4),IF(AND(J2463&gt;2.2,J2463&lt;=3.3),INDEX(价格表!$B$4:$I$31,M2463,5),IF(AND(J2463&gt;3.3,J2463&lt;=4),INDEX(价格表!$B$4:$I$31,M2463,6),IF(AND(J2463&gt;4,J2463&lt;=5.5),INDEX(价格表!$B$4:$I$31,M2463,7),IF(J2463&gt;5.5,2.6+INDEX(价格表!$B$4:$I$31,M2463,8)*L2463)))))))</f>
        <v>3.8</v>
      </c>
    </row>
    <row r="2464" spans="1:14">
      <c r="A2464" s="20">
        <v>4606140554084</v>
      </c>
      <c r="B2464" s="18" t="s">
        <v>16</v>
      </c>
      <c r="C2464" s="21">
        <v>20201213</v>
      </c>
      <c r="D2464" s="21">
        <v>610538201209</v>
      </c>
      <c r="E2464" s="21" t="s">
        <v>16</v>
      </c>
      <c r="F2464" s="21">
        <v>20201223</v>
      </c>
      <c r="G2464" s="21" t="s">
        <v>17</v>
      </c>
      <c r="H2464" s="21" t="s">
        <v>294</v>
      </c>
      <c r="I2464" s="21" t="s">
        <v>295</v>
      </c>
      <c r="J2464" s="21">
        <v>4.92</v>
      </c>
      <c r="K2464" s="21" t="s">
        <v>20</v>
      </c>
      <c r="L2464">
        <f t="shared" si="43"/>
        <v>5</v>
      </c>
      <c r="M2464">
        <f>MATCH(H:H,价格表!$B$4:$B$35,0)</f>
        <v>18</v>
      </c>
      <c r="N2464" s="27">
        <f>IF(J2464&lt;=0.3,INDEX(价格表!$B$4:$I$31,M2464,2),IF(AND(J2464&gt;0.3,J2464&lt;=1),INDEX(价格表!$B$4:$I$31,M2464,3),IF(AND(J2464&gt;1,J2464&lt;=2.2),INDEX(价格表!$B$4:$I$31,M2464,4),IF(AND(J2464&gt;2.2,J2464&lt;=3.3),INDEX(价格表!$B$4:$I$31,M2464,5),IF(AND(J2464&gt;3.3,J2464&lt;=4),INDEX(价格表!$B$4:$I$31,M2464,6),IF(AND(J2464&gt;4,J2464&lt;=5.5),INDEX(价格表!$B$4:$I$31,M2464,7),IF(J2464&gt;5.5,2.6+INDEX(价格表!$B$4:$I$31,M2464,8)*L2464)))))))</f>
        <v>5.6</v>
      </c>
    </row>
    <row r="2465" spans="1:14">
      <c r="A2465" s="20">
        <v>4606170772762</v>
      </c>
      <c r="B2465" s="18" t="s">
        <v>16</v>
      </c>
      <c r="C2465" s="21">
        <v>20201213</v>
      </c>
      <c r="D2465" s="21">
        <v>610538201209</v>
      </c>
      <c r="E2465" s="21" t="s">
        <v>16</v>
      </c>
      <c r="F2465" s="21">
        <v>20201223</v>
      </c>
      <c r="G2465" s="21" t="s">
        <v>17</v>
      </c>
      <c r="H2465" s="21" t="s">
        <v>23</v>
      </c>
      <c r="I2465" s="21" t="s">
        <v>190</v>
      </c>
      <c r="J2465" s="21">
        <v>3.35</v>
      </c>
      <c r="K2465" s="21" t="s">
        <v>20</v>
      </c>
      <c r="L2465">
        <f t="shared" si="43"/>
        <v>4</v>
      </c>
      <c r="M2465">
        <f>MATCH(H:H,价格表!$B$4:$B$35,0)</f>
        <v>15</v>
      </c>
      <c r="N2465" s="27">
        <f>IF(J2465&lt;=0.3,INDEX(价格表!$B$4:$I$31,M2465,2),IF(AND(J2465&gt;0.3,J2465&lt;=1),INDEX(价格表!$B$4:$I$31,M2465,3),IF(AND(J2465&gt;1,J2465&lt;=2.2),INDEX(价格表!$B$4:$I$31,M2465,4),IF(AND(J2465&gt;2.2,J2465&lt;=3.3),INDEX(价格表!$B$4:$I$31,M2465,5),IF(AND(J2465&gt;3.3,J2465&lt;=4),INDEX(价格表!$B$4:$I$31,M2465,6),IF(AND(J2465&gt;4,J2465&lt;=5.5),INDEX(价格表!$B$4:$I$31,M2465,7),IF(J2465&gt;5.5,2.6+INDEX(价格表!$B$4:$I$31,M2465,8)*L2465)))))))</f>
        <v>3.7</v>
      </c>
    </row>
    <row r="2466" spans="1:14">
      <c r="A2466" s="20">
        <v>4606170819243</v>
      </c>
      <c r="B2466" s="18" t="s">
        <v>16</v>
      </c>
      <c r="C2466" s="21">
        <v>20201213</v>
      </c>
      <c r="D2466" s="21">
        <v>610538201209</v>
      </c>
      <c r="E2466" s="21" t="s">
        <v>16</v>
      </c>
      <c r="F2466" s="21">
        <v>20201223</v>
      </c>
      <c r="G2466" s="21" t="s">
        <v>17</v>
      </c>
      <c r="H2466" s="21" t="s">
        <v>35</v>
      </c>
      <c r="I2466" s="21" t="s">
        <v>135</v>
      </c>
      <c r="J2466" s="21">
        <v>3.77</v>
      </c>
      <c r="K2466" s="21" t="s">
        <v>20</v>
      </c>
      <c r="L2466">
        <f t="shared" si="43"/>
        <v>4</v>
      </c>
      <c r="M2466">
        <f>MATCH(H:H,价格表!$B$4:$B$35,0)</f>
        <v>22</v>
      </c>
      <c r="N2466" s="27">
        <f>IF(J2466&lt;=0.3,INDEX(价格表!$B$4:$I$31,M2466,2),IF(AND(J2466&gt;0.3,J2466&lt;=1),INDEX(价格表!$B$4:$I$31,M2466,3),IF(AND(J2466&gt;1,J2466&lt;=2.2),INDEX(价格表!$B$4:$I$31,M2466,4),IF(AND(J2466&gt;2.2,J2466&lt;=3.3),INDEX(价格表!$B$4:$I$31,M2466,5),IF(AND(J2466&gt;3.3,J2466&lt;=4),INDEX(价格表!$B$4:$I$31,M2466,6),IF(AND(J2466&gt;4,J2466&lt;=5.5),INDEX(价格表!$B$4:$I$31,M2466,7),IF(J2466&gt;5.5,2.6+INDEX(价格表!$B$4:$I$31,M2466,8)*L2466)))))))</f>
        <v>3.7</v>
      </c>
    </row>
    <row r="2467" spans="1:14">
      <c r="A2467" s="20">
        <v>4606170819960</v>
      </c>
      <c r="B2467" s="18" t="s">
        <v>16</v>
      </c>
      <c r="C2467" s="21">
        <v>20201213</v>
      </c>
      <c r="D2467" s="21">
        <v>610538201209</v>
      </c>
      <c r="E2467" s="21" t="s">
        <v>16</v>
      </c>
      <c r="F2467" s="21">
        <v>20201223</v>
      </c>
      <c r="G2467" s="21" t="s">
        <v>17</v>
      </c>
      <c r="H2467" s="21" t="s">
        <v>50</v>
      </c>
      <c r="I2467" s="21" t="s">
        <v>166</v>
      </c>
      <c r="J2467" s="21">
        <v>4.26</v>
      </c>
      <c r="K2467" s="21" t="s">
        <v>20</v>
      </c>
      <c r="L2467">
        <f t="shared" si="43"/>
        <v>5</v>
      </c>
      <c r="M2467">
        <f>MATCH(H:H,价格表!$B$4:$B$35,0)</f>
        <v>4</v>
      </c>
      <c r="N2467" s="27">
        <f>IF(J2467&lt;=0.3,INDEX(价格表!$B$4:$I$31,M2467,2),IF(AND(J2467&gt;0.3,J2467&lt;=1),INDEX(价格表!$B$4:$I$31,M2467,3),IF(AND(J2467&gt;1,J2467&lt;=2.2),INDEX(价格表!$B$4:$I$31,M2467,4),IF(AND(J2467&gt;2.2,J2467&lt;=3.3),INDEX(价格表!$B$4:$I$31,M2467,5),IF(AND(J2467&gt;3.3,J2467&lt;=4),INDEX(价格表!$B$4:$I$31,M2467,6),IF(AND(J2467&gt;4,J2467&lt;=5.5),INDEX(价格表!$B$4:$I$31,M2467,7),IF(J2467&gt;5.5,2.6+INDEX(价格表!$B$4:$I$31,M2467,8)*L2467)))))))</f>
        <v>3.8</v>
      </c>
    </row>
    <row r="2468" spans="1:14">
      <c r="A2468" s="20">
        <v>4606170820468</v>
      </c>
      <c r="B2468" s="18" t="s">
        <v>16</v>
      </c>
      <c r="C2468" s="21">
        <v>20201213</v>
      </c>
      <c r="D2468" s="21">
        <v>610538201209</v>
      </c>
      <c r="E2468" s="21" t="s">
        <v>16</v>
      </c>
      <c r="F2468" s="21">
        <v>20201223</v>
      </c>
      <c r="G2468" s="21" t="s">
        <v>17</v>
      </c>
      <c r="H2468" s="21" t="s">
        <v>302</v>
      </c>
      <c r="I2468" s="21" t="s">
        <v>303</v>
      </c>
      <c r="J2468" s="21">
        <v>4.34</v>
      </c>
      <c r="K2468" s="21" t="s">
        <v>20</v>
      </c>
      <c r="L2468">
        <f t="shared" si="43"/>
        <v>5</v>
      </c>
      <c r="M2468">
        <f>MATCH(H:H,价格表!$B$4:$B$35,0)</f>
        <v>6</v>
      </c>
      <c r="N2468" s="27">
        <f>IF(J2468&lt;=0.3,INDEX(价格表!$B$4:$I$31,M2468,2),IF(AND(J2468&gt;0.3,J2468&lt;=1),INDEX(价格表!$B$4:$I$31,M2468,3),IF(AND(J2468&gt;1,J2468&lt;=2.2),INDEX(价格表!$B$4:$I$31,M2468,4),IF(AND(J2468&gt;2.2,J2468&lt;=3.3),INDEX(价格表!$B$4:$I$31,M2468,5),IF(AND(J2468&gt;3.3,J2468&lt;=4),INDEX(价格表!$B$4:$I$31,M2468,6),IF(AND(J2468&gt;4,J2468&lt;=5.5),INDEX(价格表!$B$4:$I$31,M2468,7),IF(J2468&gt;5.5,2.6+INDEX(价格表!$B$4:$I$31,M2468,8)*L2468)))))))</f>
        <v>5.9</v>
      </c>
    </row>
    <row r="2469" spans="1:14">
      <c r="A2469" s="20">
        <v>4606170823131</v>
      </c>
      <c r="B2469" s="18" t="s">
        <v>16</v>
      </c>
      <c r="C2469" s="21">
        <v>20201213</v>
      </c>
      <c r="D2469" s="21">
        <v>610538201209</v>
      </c>
      <c r="E2469" s="21" t="s">
        <v>16</v>
      </c>
      <c r="F2469" s="21">
        <v>20201223</v>
      </c>
      <c r="G2469" s="21" t="s">
        <v>17</v>
      </c>
      <c r="H2469" s="21" t="s">
        <v>43</v>
      </c>
      <c r="I2469" s="21" t="s">
        <v>44</v>
      </c>
      <c r="J2469" s="21">
        <v>5.36</v>
      </c>
      <c r="K2469" s="21" t="s">
        <v>20</v>
      </c>
      <c r="L2469">
        <f t="shared" si="43"/>
        <v>6</v>
      </c>
      <c r="M2469">
        <f>MATCH(H:H,价格表!$B$4:$B$35,0)</f>
        <v>10</v>
      </c>
      <c r="N2469" s="27">
        <f>IF(J2469&lt;=0.3,INDEX(价格表!$B$4:$I$31,M2469,2),IF(AND(J2469&gt;0.3,J2469&lt;=1),INDEX(价格表!$B$4:$I$31,M2469,3),IF(AND(J2469&gt;1,J2469&lt;=2.2),INDEX(价格表!$B$4:$I$31,M2469,4),IF(AND(J2469&gt;2.2,J2469&lt;=3.3),INDEX(价格表!$B$4:$I$31,M2469,5),IF(AND(J2469&gt;3.3,J2469&lt;=4),INDEX(价格表!$B$4:$I$31,M2469,6),IF(AND(J2469&gt;4,J2469&lt;=5.5),INDEX(价格表!$B$4:$I$31,M2469,7),IF(J2469&gt;5.5,2.6+INDEX(价格表!$B$4:$I$31,M2469,8)*L2469)))))))</f>
        <v>3.8</v>
      </c>
    </row>
    <row r="2470" spans="1:14">
      <c r="A2470" s="20">
        <v>4606170823750</v>
      </c>
      <c r="B2470" s="18" t="s">
        <v>16</v>
      </c>
      <c r="C2470" s="21">
        <v>20201213</v>
      </c>
      <c r="D2470" s="21">
        <v>610538201209</v>
      </c>
      <c r="E2470" s="21" t="s">
        <v>16</v>
      </c>
      <c r="F2470" s="21">
        <v>20201223</v>
      </c>
      <c r="G2470" s="21" t="s">
        <v>17</v>
      </c>
      <c r="H2470" s="21" t="s">
        <v>73</v>
      </c>
      <c r="I2470" s="21" t="s">
        <v>91</v>
      </c>
      <c r="J2470" s="21">
        <v>5.41</v>
      </c>
      <c r="K2470" s="21" t="s">
        <v>20</v>
      </c>
      <c r="L2470">
        <f t="shared" si="43"/>
        <v>6</v>
      </c>
      <c r="M2470">
        <f>MATCH(H:H,价格表!$B$4:$B$35,0)</f>
        <v>7</v>
      </c>
      <c r="N2470" s="27">
        <f>IF(J2470&lt;=0.3,INDEX(价格表!$B$4:$I$31,M2470,2),IF(AND(J2470&gt;0.3,J2470&lt;=1),INDEX(价格表!$B$4:$I$31,M2470,3),IF(AND(J2470&gt;1,J2470&lt;=2.2),INDEX(价格表!$B$4:$I$31,M2470,4),IF(AND(J2470&gt;2.2,J2470&lt;=3.3),INDEX(价格表!$B$4:$I$31,M2470,5),IF(AND(J2470&gt;3.3,J2470&lt;=4),INDEX(价格表!$B$4:$I$31,M2470,6),IF(AND(J2470&gt;4,J2470&lt;=5.5),INDEX(价格表!$B$4:$I$31,M2470,7),IF(J2470&gt;5.5,2.6+INDEX(价格表!$B$4:$I$31,M2470,8)*L2470)))))))</f>
        <v>3.8</v>
      </c>
    </row>
    <row r="2471" spans="1:14">
      <c r="A2471" s="20">
        <v>4606170824575</v>
      </c>
      <c r="B2471" s="18" t="s">
        <v>16</v>
      </c>
      <c r="C2471" s="21">
        <v>20201213</v>
      </c>
      <c r="D2471" s="21">
        <v>610538201209</v>
      </c>
      <c r="E2471" s="21" t="s">
        <v>16</v>
      </c>
      <c r="F2471" s="21">
        <v>20201223</v>
      </c>
      <c r="G2471" s="21" t="s">
        <v>17</v>
      </c>
      <c r="H2471" s="21" t="s">
        <v>37</v>
      </c>
      <c r="I2471" s="21" t="s">
        <v>265</v>
      </c>
      <c r="J2471" s="21">
        <v>5.38</v>
      </c>
      <c r="K2471" s="21" t="s">
        <v>20</v>
      </c>
      <c r="L2471">
        <f t="shared" si="43"/>
        <v>6</v>
      </c>
      <c r="M2471">
        <f>MATCH(H:H,价格表!$B$4:$B$35,0)</f>
        <v>12</v>
      </c>
      <c r="N2471" s="27">
        <f>IF(J2471&lt;=0.3,INDEX(价格表!$B$4:$I$31,M2471,2),IF(AND(J2471&gt;0.3,J2471&lt;=1),INDEX(价格表!$B$4:$I$31,M2471,3),IF(AND(J2471&gt;1,J2471&lt;=2.2),INDEX(价格表!$B$4:$I$31,M2471,4),IF(AND(J2471&gt;2.2,J2471&lt;=3.3),INDEX(价格表!$B$4:$I$31,M2471,5),IF(AND(J2471&gt;3.3,J2471&lt;=4),INDEX(价格表!$B$4:$I$31,M2471,6),IF(AND(J2471&gt;4,J2471&lt;=5.5),INDEX(价格表!$B$4:$I$31,M2471,7),IF(J2471&gt;5.5,2.6+INDEX(价格表!$B$4:$I$31,M2471,8)*L2471)))))))</f>
        <v>3.8</v>
      </c>
    </row>
    <row r="2472" spans="1:14">
      <c r="A2472" s="20">
        <v>4606170824660</v>
      </c>
      <c r="B2472" s="18" t="s">
        <v>16</v>
      </c>
      <c r="C2472" s="21">
        <v>20201213</v>
      </c>
      <c r="D2472" s="21">
        <v>610538201209</v>
      </c>
      <c r="E2472" s="21" t="s">
        <v>16</v>
      </c>
      <c r="F2472" s="21">
        <v>20201223</v>
      </c>
      <c r="G2472" s="21" t="s">
        <v>17</v>
      </c>
      <c r="H2472" s="21" t="s">
        <v>73</v>
      </c>
      <c r="I2472" s="21" t="s">
        <v>231</v>
      </c>
      <c r="J2472" s="21">
        <v>5.37</v>
      </c>
      <c r="K2472" s="21" t="s">
        <v>20</v>
      </c>
      <c r="L2472">
        <f t="shared" si="43"/>
        <v>6</v>
      </c>
      <c r="M2472">
        <f>MATCH(H:H,价格表!$B$4:$B$35,0)</f>
        <v>7</v>
      </c>
      <c r="N2472" s="27">
        <f>IF(J2472&lt;=0.3,INDEX(价格表!$B$4:$I$31,M2472,2),IF(AND(J2472&gt;0.3,J2472&lt;=1),INDEX(价格表!$B$4:$I$31,M2472,3),IF(AND(J2472&gt;1,J2472&lt;=2.2),INDEX(价格表!$B$4:$I$31,M2472,4),IF(AND(J2472&gt;2.2,J2472&lt;=3.3),INDEX(价格表!$B$4:$I$31,M2472,5),IF(AND(J2472&gt;3.3,J2472&lt;=4),INDEX(价格表!$B$4:$I$31,M2472,6),IF(AND(J2472&gt;4,J2472&lt;=5.5),INDEX(价格表!$B$4:$I$31,M2472,7),IF(J2472&gt;5.5,2.6+INDEX(价格表!$B$4:$I$31,M2472,8)*L2472)))))))</f>
        <v>3.8</v>
      </c>
    </row>
    <row r="2473" spans="1:14">
      <c r="A2473" s="20">
        <v>4606170824784</v>
      </c>
      <c r="B2473" s="18" t="s">
        <v>16</v>
      </c>
      <c r="C2473" s="21">
        <v>20201213</v>
      </c>
      <c r="D2473" s="21">
        <v>610538201209</v>
      </c>
      <c r="E2473" s="21" t="s">
        <v>16</v>
      </c>
      <c r="F2473" s="21">
        <v>20201223</v>
      </c>
      <c r="G2473" s="21" t="s">
        <v>17</v>
      </c>
      <c r="H2473" s="21" t="s">
        <v>21</v>
      </c>
      <c r="I2473" s="21" t="s">
        <v>22</v>
      </c>
      <c r="J2473" s="21">
        <v>5.36</v>
      </c>
      <c r="K2473" s="21" t="s">
        <v>20</v>
      </c>
      <c r="L2473">
        <f t="shared" si="43"/>
        <v>6</v>
      </c>
      <c r="M2473">
        <f>MATCH(H:H,价格表!$B$4:$B$35,0)</f>
        <v>20</v>
      </c>
      <c r="N2473" s="27">
        <f>IF(J2473&lt;=0.3,INDEX(价格表!$B$4:$I$31,M2473,2),IF(AND(J2473&gt;0.3,J2473&lt;=1),INDEX(价格表!$B$4:$I$31,M2473,3),IF(AND(J2473&gt;1,J2473&lt;=2.2),INDEX(价格表!$B$4:$I$31,M2473,4),IF(AND(J2473&gt;2.2,J2473&lt;=3.3),INDEX(价格表!$B$4:$I$31,M2473,5),IF(AND(J2473&gt;3.3,J2473&lt;=4),INDEX(价格表!$B$4:$I$31,M2473,6),IF(AND(J2473&gt;4,J2473&lt;=5.5),INDEX(价格表!$B$4:$I$31,M2473,7),IF(J2473&gt;5.5,2.6+INDEX(价格表!$B$4:$I$31,M2473,8)*L2473)))))))</f>
        <v>3.8</v>
      </c>
    </row>
    <row r="2474" spans="1:14">
      <c r="A2474" s="20">
        <v>4606170824933</v>
      </c>
      <c r="B2474" s="18" t="s">
        <v>16</v>
      </c>
      <c r="C2474" s="21">
        <v>20201213</v>
      </c>
      <c r="D2474" s="21">
        <v>610538201209</v>
      </c>
      <c r="E2474" s="21" t="s">
        <v>16</v>
      </c>
      <c r="F2474" s="21">
        <v>20201223</v>
      </c>
      <c r="G2474" s="21" t="s">
        <v>17</v>
      </c>
      <c r="H2474" s="21" t="s">
        <v>43</v>
      </c>
      <c r="I2474" s="21" t="s">
        <v>287</v>
      </c>
      <c r="J2474" s="21">
        <v>5.38</v>
      </c>
      <c r="K2474" s="21" t="s">
        <v>20</v>
      </c>
      <c r="L2474">
        <f t="shared" si="43"/>
        <v>6</v>
      </c>
      <c r="M2474">
        <f>MATCH(H:H,价格表!$B$4:$B$35,0)</f>
        <v>10</v>
      </c>
      <c r="N2474" s="27">
        <f>IF(J2474&lt;=0.3,INDEX(价格表!$B$4:$I$31,M2474,2),IF(AND(J2474&gt;0.3,J2474&lt;=1),INDEX(价格表!$B$4:$I$31,M2474,3),IF(AND(J2474&gt;1,J2474&lt;=2.2),INDEX(价格表!$B$4:$I$31,M2474,4),IF(AND(J2474&gt;2.2,J2474&lt;=3.3),INDEX(价格表!$B$4:$I$31,M2474,5),IF(AND(J2474&gt;3.3,J2474&lt;=4),INDEX(价格表!$B$4:$I$31,M2474,6),IF(AND(J2474&gt;4,J2474&lt;=5.5),INDEX(价格表!$B$4:$I$31,M2474,7),IF(J2474&gt;5.5,2.6+INDEX(价格表!$B$4:$I$31,M2474,8)*L2474)))))))</f>
        <v>3.8</v>
      </c>
    </row>
    <row r="2475" spans="1:14">
      <c r="A2475" s="20">
        <v>4606170825322</v>
      </c>
      <c r="B2475" s="18" t="s">
        <v>16</v>
      </c>
      <c r="C2475" s="21">
        <v>20201213</v>
      </c>
      <c r="D2475" s="21">
        <v>610538201209</v>
      </c>
      <c r="E2475" s="21" t="s">
        <v>16</v>
      </c>
      <c r="F2475" s="21">
        <v>20201223</v>
      </c>
      <c r="G2475" s="21" t="s">
        <v>17</v>
      </c>
      <c r="H2475" s="21" t="s">
        <v>39</v>
      </c>
      <c r="I2475" s="21" t="s">
        <v>200</v>
      </c>
      <c r="J2475" s="21">
        <v>4.39</v>
      </c>
      <c r="K2475" s="21" t="s">
        <v>20</v>
      </c>
      <c r="L2475">
        <f t="shared" si="43"/>
        <v>5</v>
      </c>
      <c r="M2475">
        <f>MATCH(H:H,价格表!$B$4:$B$35,0)</f>
        <v>23</v>
      </c>
      <c r="N2475" s="27">
        <f>IF(J2475&lt;=0.3,INDEX(价格表!$B$4:$I$31,M2475,2),IF(AND(J2475&gt;0.3,J2475&lt;=1),INDEX(价格表!$B$4:$I$31,M2475,3),IF(AND(J2475&gt;1,J2475&lt;=2.2),INDEX(价格表!$B$4:$I$31,M2475,4),IF(AND(J2475&gt;2.2,J2475&lt;=3.3),INDEX(价格表!$B$4:$I$31,M2475,5),IF(AND(J2475&gt;3.3,J2475&lt;=4),INDEX(价格表!$B$4:$I$31,M2475,6),IF(AND(J2475&gt;4,J2475&lt;=5.5),INDEX(价格表!$B$4:$I$31,M2475,7),IF(J2475&gt;5.5,2.6+INDEX(价格表!$B$4:$I$31,M2475,8)*L2475)))))))</f>
        <v>3.8</v>
      </c>
    </row>
    <row r="2476" spans="1:14">
      <c r="A2476" s="20">
        <v>4606170826947</v>
      </c>
      <c r="B2476" s="18" t="s">
        <v>16</v>
      </c>
      <c r="C2476" s="21">
        <v>20201213</v>
      </c>
      <c r="D2476" s="21">
        <v>610538201209</v>
      </c>
      <c r="E2476" s="21" t="s">
        <v>16</v>
      </c>
      <c r="F2476" s="21">
        <v>20201223</v>
      </c>
      <c r="G2476" s="21" t="s">
        <v>17</v>
      </c>
      <c r="H2476" s="21" t="s">
        <v>43</v>
      </c>
      <c r="I2476" s="21" t="s">
        <v>44</v>
      </c>
      <c r="J2476" s="21">
        <v>4.31</v>
      </c>
      <c r="K2476" s="21" t="s">
        <v>20</v>
      </c>
      <c r="L2476">
        <f t="shared" si="43"/>
        <v>5</v>
      </c>
      <c r="M2476">
        <f>MATCH(H:H,价格表!$B$4:$B$35,0)</f>
        <v>10</v>
      </c>
      <c r="N2476" s="27">
        <f>IF(J2476&lt;=0.3,INDEX(价格表!$B$4:$I$31,M2476,2),IF(AND(J2476&gt;0.3,J2476&lt;=1),INDEX(价格表!$B$4:$I$31,M2476,3),IF(AND(J2476&gt;1,J2476&lt;=2.2),INDEX(价格表!$B$4:$I$31,M2476,4),IF(AND(J2476&gt;2.2,J2476&lt;=3.3),INDEX(价格表!$B$4:$I$31,M2476,5),IF(AND(J2476&gt;3.3,J2476&lt;=4),INDEX(价格表!$B$4:$I$31,M2476,6),IF(AND(J2476&gt;4,J2476&lt;=5.5),INDEX(价格表!$B$4:$I$31,M2476,7),IF(J2476&gt;5.5,2.6+INDEX(价格表!$B$4:$I$31,M2476,8)*L2476)))))))</f>
        <v>3.8</v>
      </c>
    </row>
    <row r="2477" spans="1:14">
      <c r="A2477" s="20">
        <v>4606140554474</v>
      </c>
      <c r="B2477" s="18" t="s">
        <v>16</v>
      </c>
      <c r="C2477" s="21">
        <v>20201213</v>
      </c>
      <c r="D2477" s="19">
        <v>610538201209</v>
      </c>
      <c r="E2477" s="19" t="s">
        <v>16</v>
      </c>
      <c r="F2477" s="21">
        <v>20201223</v>
      </c>
      <c r="G2477" s="21" t="s">
        <v>17</v>
      </c>
      <c r="H2477" s="21" t="s">
        <v>331</v>
      </c>
      <c r="I2477" s="21" t="s">
        <v>332</v>
      </c>
      <c r="J2477" s="21">
        <v>0.27</v>
      </c>
      <c r="K2477" s="21" t="s">
        <v>20</v>
      </c>
      <c r="L2477">
        <f t="shared" si="43"/>
        <v>1</v>
      </c>
      <c r="M2477">
        <f>MATCH(H:H,价格表!$B$4:$B$35,0)</f>
        <v>28</v>
      </c>
      <c r="N2477" s="27">
        <f>IF(J2477&lt;=0.3,INDEX(价格表!$B$4:$I$31,M2477,2),IF(AND(J2477&gt;0.3,J2477&lt;=1),INDEX(价格表!$B$4:$I$31,M2477,3),IF(AND(J2477&gt;1,J2477&lt;=2.2),INDEX(价格表!$B$4:$I$31,M2477,4),IF(AND(J2477&gt;2.2,J2477&lt;=3.3),INDEX(价格表!$B$4:$I$31,M2477,5),IF(AND(J2477&gt;3.3,J2477&lt;=4),INDEX(价格表!$B$4:$I$31,M2477,6),IF(AND(J2477&gt;4,J2477&lt;=5.5),INDEX(价格表!$B$4:$I$31,M2477,7),IF(J2477&gt;5.5,2.6+INDEX(价格表!$B$4:$I$31,M2477,8)*L2477)))))))</f>
        <v>2.3</v>
      </c>
    </row>
    <row r="2478" spans="1:14">
      <c r="A2478" s="20">
        <v>4310937938662</v>
      </c>
      <c r="B2478" s="18" t="s">
        <v>16</v>
      </c>
      <c r="C2478" s="21">
        <v>20201213</v>
      </c>
      <c r="D2478" s="21">
        <v>610538201209</v>
      </c>
      <c r="E2478" s="21" t="s">
        <v>16</v>
      </c>
      <c r="F2478" s="21">
        <v>20201223</v>
      </c>
      <c r="G2478" s="21" t="s">
        <v>17</v>
      </c>
      <c r="H2478" s="21" t="s">
        <v>305</v>
      </c>
      <c r="I2478" s="21" t="s">
        <v>316</v>
      </c>
      <c r="J2478" s="21">
        <v>2.47</v>
      </c>
      <c r="K2478" s="21" t="s">
        <v>20</v>
      </c>
      <c r="L2478">
        <f t="shared" si="43"/>
        <v>3</v>
      </c>
      <c r="M2478">
        <f>MATCH(H:H,价格表!$B$4:$B$35,0)</f>
        <v>26</v>
      </c>
      <c r="N2478" s="27">
        <f>IF(J2478&lt;=0.3,INDEX(价格表!$B$4:$I$31,M2478,2),IF(AND(J2478&gt;0.3,J2478&lt;=1),INDEX(价格表!$B$4:$I$31,M2478,3),IF(AND(J2478&gt;1,J2478&lt;=2.2),INDEX(价格表!$B$4:$I$31,M2478,4),IF(AND(J2478&gt;2.2,J2478&lt;=3.3),INDEX(价格表!$B$4:$I$31,M2478,5),IF(AND(J2478&gt;3.3,J2478&lt;=4),INDEX(价格表!$B$4:$I$31,M2478,6),IF(AND(J2478&gt;4,J2478&lt;=5.5),INDEX(价格表!$B$4:$I$31,M2478,7),IF(J2478&gt;5.5,2.6+INDEX(价格表!$B$4:$I$31,M2478,8)*L2478)))))))</f>
        <v>2.5</v>
      </c>
    </row>
    <row r="2479" spans="1:14">
      <c r="A2479" s="20">
        <v>4310937947793</v>
      </c>
      <c r="B2479" s="18" t="s">
        <v>16</v>
      </c>
      <c r="C2479" s="21">
        <v>20201213</v>
      </c>
      <c r="D2479" s="21">
        <v>610538201209</v>
      </c>
      <c r="E2479" s="21" t="s">
        <v>16</v>
      </c>
      <c r="F2479" s="21">
        <v>20201223</v>
      </c>
      <c r="G2479" s="21" t="s">
        <v>17</v>
      </c>
      <c r="H2479" s="21" t="s">
        <v>294</v>
      </c>
      <c r="I2479" s="21" t="s">
        <v>295</v>
      </c>
      <c r="J2479" s="21">
        <v>2.4</v>
      </c>
      <c r="K2479" s="21" t="s">
        <v>20</v>
      </c>
      <c r="L2479">
        <f t="shared" si="43"/>
        <v>3</v>
      </c>
      <c r="M2479">
        <f>MATCH(H:H,价格表!$B$4:$B$35,0)</f>
        <v>18</v>
      </c>
      <c r="N2479" s="27">
        <f>IF(J2479&lt;=0.3,INDEX(价格表!$B$4:$I$31,M2479,2),IF(AND(J2479&gt;0.3,J2479&lt;=1),INDEX(价格表!$B$4:$I$31,M2479,3),IF(AND(J2479&gt;1,J2479&lt;=2.2),INDEX(价格表!$B$4:$I$31,M2479,4),IF(AND(J2479&gt;2.2,J2479&lt;=3.3),INDEX(价格表!$B$4:$I$31,M2479,5),IF(AND(J2479&gt;3.3,J2479&lt;=4),INDEX(价格表!$B$4:$I$31,M2479,6),IF(AND(J2479&gt;4,J2479&lt;=5.5),INDEX(价格表!$B$4:$I$31,M2479,7),IF(J2479&gt;5.5,2.6+INDEX(价格表!$B$4:$I$31,M2479,8)*L2479)))))))</f>
        <v>3.6</v>
      </c>
    </row>
    <row r="2480" spans="1:14">
      <c r="A2480" s="20">
        <v>4310937984017</v>
      </c>
      <c r="B2480" s="18" t="s">
        <v>16</v>
      </c>
      <c r="C2480" s="21">
        <v>20201213</v>
      </c>
      <c r="D2480" s="21">
        <v>610538201209</v>
      </c>
      <c r="E2480" s="21" t="s">
        <v>16</v>
      </c>
      <c r="F2480" s="21">
        <v>20201223</v>
      </c>
      <c r="G2480" s="21" t="s">
        <v>17</v>
      </c>
      <c r="H2480" s="21" t="s">
        <v>302</v>
      </c>
      <c r="I2480" s="21" t="s">
        <v>303</v>
      </c>
      <c r="J2480" s="21">
        <v>2.38</v>
      </c>
      <c r="K2480" s="21" t="s">
        <v>20</v>
      </c>
      <c r="L2480">
        <f t="shared" si="43"/>
        <v>3</v>
      </c>
      <c r="M2480">
        <f>MATCH(H:H,价格表!$B$4:$B$35,0)</f>
        <v>6</v>
      </c>
      <c r="N2480" s="27">
        <f>IF(J2480&lt;=0.3,INDEX(价格表!$B$4:$I$31,M2480,2),IF(AND(J2480&gt;0.3,J2480&lt;=1),INDEX(价格表!$B$4:$I$31,M2480,3),IF(AND(J2480&gt;1,J2480&lt;=2.2),INDEX(价格表!$B$4:$I$31,M2480,4),IF(AND(J2480&gt;2.2,J2480&lt;=3.3),INDEX(价格表!$B$4:$I$31,M2480,5),IF(AND(J2480&gt;3.3,J2480&lt;=4),INDEX(价格表!$B$4:$I$31,M2480,6),IF(AND(J2480&gt;4,J2480&lt;=5.5),INDEX(价格表!$B$4:$I$31,M2480,7),IF(J2480&gt;5.5,2.6+INDEX(价格表!$B$4:$I$31,M2480,8)*L2480)))))))</f>
        <v>3.3</v>
      </c>
    </row>
    <row r="2481" spans="1:14">
      <c r="A2481" s="20">
        <v>4310939476507</v>
      </c>
      <c r="B2481" s="18" t="s">
        <v>16</v>
      </c>
      <c r="C2481" s="21">
        <v>20201213</v>
      </c>
      <c r="D2481" s="21">
        <v>610538201209</v>
      </c>
      <c r="E2481" s="21" t="s">
        <v>16</v>
      </c>
      <c r="F2481" s="21">
        <v>20201223</v>
      </c>
      <c r="G2481" s="21" t="s">
        <v>17</v>
      </c>
      <c r="H2481" s="21" t="s">
        <v>294</v>
      </c>
      <c r="I2481" s="21" t="s">
        <v>295</v>
      </c>
      <c r="J2481" s="21">
        <v>1.59</v>
      </c>
      <c r="K2481" s="21" t="s">
        <v>20</v>
      </c>
      <c r="L2481">
        <f t="shared" si="43"/>
        <v>2</v>
      </c>
      <c r="M2481">
        <f>MATCH(H:H,价格表!$B$4:$B$35,0)</f>
        <v>18</v>
      </c>
      <c r="N2481" s="27">
        <f>IF(J2481&lt;=0.3,INDEX(价格表!$B$4:$I$31,M2481,2),IF(AND(J2481&gt;0.3,J2481&lt;=1),INDEX(价格表!$B$4:$I$31,M2481,3),IF(AND(J2481&gt;1,J2481&lt;=2.2),INDEX(价格表!$B$4:$I$31,M2481,4),IF(AND(J2481&gt;2.2,J2481&lt;=3.3),INDEX(价格表!$B$4:$I$31,M2481,5),IF(AND(J2481&gt;3.3,J2481&lt;=4),INDEX(价格表!$B$4:$I$31,M2481,6),IF(AND(J2481&gt;4,J2481&lt;=5.5),INDEX(价格表!$B$4:$I$31,M2481,7),IF(J2481&gt;5.5,2.6+INDEX(价格表!$B$4:$I$31,M2481,8)*L2481)))))))</f>
        <v>3.25</v>
      </c>
    </row>
    <row r="2482" spans="1:14">
      <c r="A2482" s="20">
        <v>4310939741276</v>
      </c>
      <c r="B2482" s="18" t="s">
        <v>16</v>
      </c>
      <c r="C2482" s="21">
        <v>20201213</v>
      </c>
      <c r="D2482" s="21">
        <v>610538201209</v>
      </c>
      <c r="E2482" s="21" t="s">
        <v>16</v>
      </c>
      <c r="F2482" s="21">
        <v>20201223</v>
      </c>
      <c r="G2482" s="21" t="s">
        <v>17</v>
      </c>
      <c r="H2482" s="21" t="s">
        <v>302</v>
      </c>
      <c r="I2482" s="21" t="s">
        <v>303</v>
      </c>
      <c r="J2482" s="21">
        <v>1.42</v>
      </c>
      <c r="K2482" s="21" t="s">
        <v>20</v>
      </c>
      <c r="L2482">
        <f t="shared" si="43"/>
        <v>2</v>
      </c>
      <c r="M2482">
        <f>MATCH(H:H,价格表!$B$4:$B$35,0)</f>
        <v>6</v>
      </c>
      <c r="N2482" s="27">
        <f>IF(J2482&lt;=0.3,INDEX(价格表!$B$4:$I$31,M2482,2),IF(AND(J2482&gt;0.3,J2482&lt;=1),INDEX(价格表!$B$4:$I$31,M2482,3),IF(AND(J2482&gt;1,J2482&lt;=2.2),INDEX(价格表!$B$4:$I$31,M2482,4),IF(AND(J2482&gt;2.2,J2482&lt;=3.3),INDEX(价格表!$B$4:$I$31,M2482,5),IF(AND(J2482&gt;3.3,J2482&lt;=4),INDEX(价格表!$B$4:$I$31,M2482,6),IF(AND(J2482&gt;4,J2482&lt;=5.5),INDEX(价格表!$B$4:$I$31,M2482,7),IF(J2482&gt;5.5,2.6+INDEX(价格表!$B$4:$I$31,M2482,8)*L2482)))))))</f>
        <v>2.95</v>
      </c>
    </row>
    <row r="2483" spans="1:14">
      <c r="A2483" s="20">
        <v>4310939741279</v>
      </c>
      <c r="B2483" s="18" t="s">
        <v>16</v>
      </c>
      <c r="C2483" s="21">
        <v>20201213</v>
      </c>
      <c r="D2483" s="21">
        <v>610538201209</v>
      </c>
      <c r="E2483" s="21" t="s">
        <v>16</v>
      </c>
      <c r="F2483" s="21">
        <v>20201223</v>
      </c>
      <c r="G2483" s="21" t="s">
        <v>17</v>
      </c>
      <c r="H2483" s="21" t="s">
        <v>296</v>
      </c>
      <c r="I2483" s="21" t="s">
        <v>297</v>
      </c>
      <c r="J2483" s="21">
        <v>1.42</v>
      </c>
      <c r="K2483" s="21" t="s">
        <v>20</v>
      </c>
      <c r="L2483">
        <f t="shared" si="43"/>
        <v>2</v>
      </c>
      <c r="M2483">
        <f>MATCH(H:H,价格表!$B$4:$B$35,0)</f>
        <v>8</v>
      </c>
      <c r="N2483" s="27">
        <f>IF(J2483&lt;=0.3,INDEX(价格表!$B$4:$I$31,M2483,2),IF(AND(J2483&gt;0.3,J2483&lt;=1),INDEX(价格表!$B$4:$I$31,M2483,3),IF(AND(J2483&gt;1,J2483&lt;=2.2),INDEX(价格表!$B$4:$I$31,M2483,4),IF(AND(J2483&gt;2.2,J2483&lt;=3.3),INDEX(价格表!$B$4:$I$31,M2483,5),IF(AND(J2483&gt;3.3,J2483&lt;=4),INDEX(价格表!$B$4:$I$31,M2483,6),IF(AND(J2483&gt;4,J2483&lt;=5.5),INDEX(价格表!$B$4:$I$31,M2483,7),IF(J2483&gt;5.5,2.6+INDEX(价格表!$B$4:$I$31,M2483,8)*L2483)))))))</f>
        <v>2.95</v>
      </c>
    </row>
    <row r="2484" spans="1:14">
      <c r="A2484" s="20">
        <v>4310939741280</v>
      </c>
      <c r="B2484" s="18" t="s">
        <v>16</v>
      </c>
      <c r="C2484" s="21">
        <v>20201213</v>
      </c>
      <c r="D2484" s="21">
        <v>610538201209</v>
      </c>
      <c r="E2484" s="21" t="s">
        <v>16</v>
      </c>
      <c r="F2484" s="21">
        <v>20201223</v>
      </c>
      <c r="G2484" s="21" t="s">
        <v>17</v>
      </c>
      <c r="H2484" s="21" t="s">
        <v>302</v>
      </c>
      <c r="I2484" s="21" t="s">
        <v>303</v>
      </c>
      <c r="J2484" s="21">
        <v>1.42</v>
      </c>
      <c r="K2484" s="21" t="s">
        <v>20</v>
      </c>
      <c r="L2484">
        <f t="shared" si="43"/>
        <v>2</v>
      </c>
      <c r="M2484">
        <f>MATCH(H:H,价格表!$B$4:$B$35,0)</f>
        <v>6</v>
      </c>
      <c r="N2484" s="27">
        <f>IF(J2484&lt;=0.3,INDEX(价格表!$B$4:$I$31,M2484,2),IF(AND(J2484&gt;0.3,J2484&lt;=1),INDEX(价格表!$B$4:$I$31,M2484,3),IF(AND(J2484&gt;1,J2484&lt;=2.2),INDEX(价格表!$B$4:$I$31,M2484,4),IF(AND(J2484&gt;2.2,J2484&lt;=3.3),INDEX(价格表!$B$4:$I$31,M2484,5),IF(AND(J2484&gt;3.3,J2484&lt;=4),INDEX(价格表!$B$4:$I$31,M2484,6),IF(AND(J2484&gt;4,J2484&lt;=5.5),INDEX(价格表!$B$4:$I$31,M2484,7),IF(J2484&gt;5.5,2.6+INDEX(价格表!$B$4:$I$31,M2484,8)*L2484)))))))</f>
        <v>2.95</v>
      </c>
    </row>
    <row r="2485" spans="1:14">
      <c r="A2485" s="20">
        <v>4310939756192</v>
      </c>
      <c r="B2485" s="18" t="s">
        <v>16</v>
      </c>
      <c r="C2485" s="21">
        <v>20201213</v>
      </c>
      <c r="D2485" s="21">
        <v>610538201209</v>
      </c>
      <c r="E2485" s="21" t="s">
        <v>16</v>
      </c>
      <c r="F2485" s="21">
        <v>20201223</v>
      </c>
      <c r="G2485" s="21" t="s">
        <v>17</v>
      </c>
      <c r="H2485" s="21" t="s">
        <v>296</v>
      </c>
      <c r="I2485" s="21" t="s">
        <v>297</v>
      </c>
      <c r="J2485" s="21">
        <v>1.44</v>
      </c>
      <c r="K2485" s="21" t="s">
        <v>20</v>
      </c>
      <c r="L2485">
        <f t="shared" si="43"/>
        <v>2</v>
      </c>
      <c r="M2485">
        <f>MATCH(H:H,价格表!$B$4:$B$35,0)</f>
        <v>8</v>
      </c>
      <c r="N2485" s="27">
        <f>IF(J2485&lt;=0.3,INDEX(价格表!$B$4:$I$31,M2485,2),IF(AND(J2485&gt;0.3,J2485&lt;=1),INDEX(价格表!$B$4:$I$31,M2485,3),IF(AND(J2485&gt;1,J2485&lt;=2.2),INDEX(价格表!$B$4:$I$31,M2485,4),IF(AND(J2485&gt;2.2,J2485&lt;=3.3),INDEX(价格表!$B$4:$I$31,M2485,5),IF(AND(J2485&gt;3.3,J2485&lt;=4),INDEX(价格表!$B$4:$I$31,M2485,6),IF(AND(J2485&gt;4,J2485&lt;=5.5),INDEX(价格表!$B$4:$I$31,M2485,7),IF(J2485&gt;5.5,2.6+INDEX(价格表!$B$4:$I$31,M2485,8)*L2485)))))))</f>
        <v>2.95</v>
      </c>
    </row>
    <row r="2486" spans="1:14">
      <c r="A2486" s="20">
        <v>4310939756193</v>
      </c>
      <c r="B2486" s="18" t="s">
        <v>16</v>
      </c>
      <c r="C2486" s="21">
        <v>20201213</v>
      </c>
      <c r="D2486" s="21">
        <v>610538201209</v>
      </c>
      <c r="E2486" s="21" t="s">
        <v>16</v>
      </c>
      <c r="F2486" s="21">
        <v>20201223</v>
      </c>
      <c r="G2486" s="21" t="s">
        <v>17</v>
      </c>
      <c r="H2486" s="21" t="s">
        <v>302</v>
      </c>
      <c r="I2486" s="21" t="s">
        <v>303</v>
      </c>
      <c r="J2486" s="21">
        <v>1.48</v>
      </c>
      <c r="K2486" s="21" t="s">
        <v>20</v>
      </c>
      <c r="L2486">
        <f t="shared" si="43"/>
        <v>2</v>
      </c>
      <c r="M2486">
        <f>MATCH(H:H,价格表!$B$4:$B$35,0)</f>
        <v>6</v>
      </c>
      <c r="N2486" s="27">
        <f>IF(J2486&lt;=0.3,INDEX(价格表!$B$4:$I$31,M2486,2),IF(AND(J2486&gt;0.3,J2486&lt;=1),INDEX(价格表!$B$4:$I$31,M2486,3),IF(AND(J2486&gt;1,J2486&lt;=2.2),INDEX(价格表!$B$4:$I$31,M2486,4),IF(AND(J2486&gt;2.2,J2486&lt;=3.3),INDEX(价格表!$B$4:$I$31,M2486,5),IF(AND(J2486&gt;3.3,J2486&lt;=4),INDEX(价格表!$B$4:$I$31,M2486,6),IF(AND(J2486&gt;4,J2486&lt;=5.5),INDEX(价格表!$B$4:$I$31,M2486,7),IF(J2486&gt;5.5,2.6+INDEX(价格表!$B$4:$I$31,M2486,8)*L2486)))))))</f>
        <v>2.95</v>
      </c>
    </row>
    <row r="2487" spans="1:14">
      <c r="A2487" s="20">
        <v>4310939756194</v>
      </c>
      <c r="B2487" s="18" t="s">
        <v>16</v>
      </c>
      <c r="C2487" s="21">
        <v>20201213</v>
      </c>
      <c r="D2487" s="21">
        <v>610538201209</v>
      </c>
      <c r="E2487" s="21" t="s">
        <v>16</v>
      </c>
      <c r="F2487" s="21">
        <v>20201223</v>
      </c>
      <c r="G2487" s="21" t="s">
        <v>17</v>
      </c>
      <c r="H2487" s="21" t="s">
        <v>302</v>
      </c>
      <c r="I2487" s="21" t="s">
        <v>303</v>
      </c>
      <c r="J2487" s="21">
        <v>1.46</v>
      </c>
      <c r="K2487" s="21" t="s">
        <v>20</v>
      </c>
      <c r="L2487">
        <f t="shared" si="43"/>
        <v>2</v>
      </c>
      <c r="M2487">
        <f>MATCH(H:H,价格表!$B$4:$B$35,0)</f>
        <v>6</v>
      </c>
      <c r="N2487" s="27">
        <f>IF(J2487&lt;=0.3,INDEX(价格表!$B$4:$I$31,M2487,2),IF(AND(J2487&gt;0.3,J2487&lt;=1),INDEX(价格表!$B$4:$I$31,M2487,3),IF(AND(J2487&gt;1,J2487&lt;=2.2),INDEX(价格表!$B$4:$I$31,M2487,4),IF(AND(J2487&gt;2.2,J2487&lt;=3.3),INDEX(价格表!$B$4:$I$31,M2487,5),IF(AND(J2487&gt;3.3,J2487&lt;=4),INDEX(价格表!$B$4:$I$31,M2487,6),IF(AND(J2487&gt;4,J2487&lt;=5.5),INDEX(价格表!$B$4:$I$31,M2487,7),IF(J2487&gt;5.5,2.6+INDEX(价格表!$B$4:$I$31,M2487,8)*L2487)))))))</f>
        <v>2.95</v>
      </c>
    </row>
    <row r="2488" spans="1:14">
      <c r="A2488" s="20">
        <v>4310939756733</v>
      </c>
      <c r="B2488" s="18" t="s">
        <v>16</v>
      </c>
      <c r="C2488" s="21">
        <v>20201213</v>
      </c>
      <c r="D2488" s="21">
        <v>610538201209</v>
      </c>
      <c r="E2488" s="21" t="s">
        <v>16</v>
      </c>
      <c r="F2488" s="21">
        <v>20201223</v>
      </c>
      <c r="G2488" s="21" t="s">
        <v>17</v>
      </c>
      <c r="H2488" s="21" t="s">
        <v>308</v>
      </c>
      <c r="I2488" s="21" t="s">
        <v>315</v>
      </c>
      <c r="J2488" s="21">
        <v>1.42</v>
      </c>
      <c r="K2488" s="21" t="s">
        <v>20</v>
      </c>
      <c r="L2488">
        <f t="shared" si="43"/>
        <v>2</v>
      </c>
      <c r="M2488">
        <f>MATCH(H:H,价格表!$B$4:$B$35,0)</f>
        <v>27</v>
      </c>
      <c r="N2488" s="27">
        <f>IF(J2488&lt;=0.3,INDEX(价格表!$B$4:$I$31,M2488,2),IF(AND(J2488&gt;0.3,J2488&lt;=1),INDEX(价格表!$B$4:$I$31,M2488,3),IF(AND(J2488&gt;1,J2488&lt;=2.2),INDEX(价格表!$B$4:$I$31,M2488,4),IF(AND(J2488&gt;2.2,J2488&lt;=3.3),INDEX(价格表!$B$4:$I$31,M2488,5),IF(AND(J2488&gt;3.3,J2488&lt;=4),INDEX(价格表!$B$4:$I$31,M2488,6),IF(AND(J2488&gt;4,J2488&lt;=5.5),INDEX(价格表!$B$4:$I$31,M2488,7),IF(J2488&gt;5.5,2.6+INDEX(价格表!$B$4:$I$31,M2488,8)*L2488)))))))</f>
        <v>2.15</v>
      </c>
    </row>
    <row r="2489" spans="1:14">
      <c r="A2489" s="20">
        <v>4310939756754</v>
      </c>
      <c r="B2489" s="18" t="s">
        <v>16</v>
      </c>
      <c r="C2489" s="21">
        <v>20201213</v>
      </c>
      <c r="D2489" s="21">
        <v>610538201209</v>
      </c>
      <c r="E2489" s="21" t="s">
        <v>16</v>
      </c>
      <c r="F2489" s="21">
        <v>20201223</v>
      </c>
      <c r="G2489" s="21" t="s">
        <v>17</v>
      </c>
      <c r="H2489" s="21" t="s">
        <v>305</v>
      </c>
      <c r="I2489" s="21" t="s">
        <v>319</v>
      </c>
      <c r="J2489" s="21">
        <v>1.47</v>
      </c>
      <c r="K2489" s="21" t="s">
        <v>20</v>
      </c>
      <c r="L2489">
        <f t="shared" si="43"/>
        <v>2</v>
      </c>
      <c r="M2489">
        <f>MATCH(H:H,价格表!$B$4:$B$35,0)</f>
        <v>26</v>
      </c>
      <c r="N2489" s="27">
        <f>IF(J2489&lt;=0.3,INDEX(价格表!$B$4:$I$31,M2489,2),IF(AND(J2489&gt;0.3,J2489&lt;=1),INDEX(价格表!$B$4:$I$31,M2489,3),IF(AND(J2489&gt;1,J2489&lt;=2.2),INDEX(价格表!$B$4:$I$31,M2489,4),IF(AND(J2489&gt;2.2,J2489&lt;=3.3),INDEX(价格表!$B$4:$I$31,M2489,5),IF(AND(J2489&gt;3.3,J2489&lt;=4),INDEX(价格表!$B$4:$I$31,M2489,6),IF(AND(J2489&gt;4,J2489&lt;=5.5),INDEX(价格表!$B$4:$I$31,M2489,7),IF(J2489&gt;5.5,2.6+INDEX(价格表!$B$4:$I$31,M2489,8)*L2489)))))))</f>
        <v>2.15</v>
      </c>
    </row>
    <row r="2490" spans="1:14">
      <c r="A2490" s="20">
        <v>4310939756758</v>
      </c>
      <c r="B2490" s="18" t="s">
        <v>16</v>
      </c>
      <c r="C2490" s="21">
        <v>20201213</v>
      </c>
      <c r="D2490" s="21">
        <v>610538201209</v>
      </c>
      <c r="E2490" s="21" t="s">
        <v>16</v>
      </c>
      <c r="F2490" s="21">
        <v>20201223</v>
      </c>
      <c r="G2490" s="21" t="s">
        <v>17</v>
      </c>
      <c r="H2490" s="21" t="s">
        <v>296</v>
      </c>
      <c r="I2490" s="21" t="s">
        <v>297</v>
      </c>
      <c r="J2490" s="21">
        <v>1.42</v>
      </c>
      <c r="K2490" s="21" t="s">
        <v>20</v>
      </c>
      <c r="L2490">
        <f t="shared" si="43"/>
        <v>2</v>
      </c>
      <c r="M2490">
        <f>MATCH(H:H,价格表!$B$4:$B$35,0)</f>
        <v>8</v>
      </c>
      <c r="N2490" s="27">
        <f>IF(J2490&lt;=0.3,INDEX(价格表!$B$4:$I$31,M2490,2),IF(AND(J2490&gt;0.3,J2490&lt;=1),INDEX(价格表!$B$4:$I$31,M2490,3),IF(AND(J2490&gt;1,J2490&lt;=2.2),INDEX(价格表!$B$4:$I$31,M2490,4),IF(AND(J2490&gt;2.2,J2490&lt;=3.3),INDEX(价格表!$B$4:$I$31,M2490,5),IF(AND(J2490&gt;3.3,J2490&lt;=4),INDEX(价格表!$B$4:$I$31,M2490,6),IF(AND(J2490&gt;4,J2490&lt;=5.5),INDEX(价格表!$B$4:$I$31,M2490,7),IF(J2490&gt;5.5,2.6+INDEX(价格表!$B$4:$I$31,M2490,8)*L2490)))))))</f>
        <v>2.95</v>
      </c>
    </row>
    <row r="2491" spans="1:14">
      <c r="A2491" s="20">
        <v>4310939756792</v>
      </c>
      <c r="B2491" s="18" t="s">
        <v>16</v>
      </c>
      <c r="C2491" s="21">
        <v>20201213</v>
      </c>
      <c r="D2491" s="21">
        <v>610538201209</v>
      </c>
      <c r="E2491" s="21" t="s">
        <v>16</v>
      </c>
      <c r="F2491" s="21">
        <v>20201223</v>
      </c>
      <c r="G2491" s="21" t="s">
        <v>17</v>
      </c>
      <c r="H2491" s="21" t="s">
        <v>296</v>
      </c>
      <c r="I2491" s="21" t="s">
        <v>297</v>
      </c>
      <c r="J2491" s="21">
        <v>1.44</v>
      </c>
      <c r="K2491" s="21" t="s">
        <v>20</v>
      </c>
      <c r="L2491">
        <f t="shared" si="43"/>
        <v>2</v>
      </c>
      <c r="M2491">
        <f>MATCH(H:H,价格表!$B$4:$B$35,0)</f>
        <v>8</v>
      </c>
      <c r="N2491" s="27">
        <f>IF(J2491&lt;=0.3,INDEX(价格表!$B$4:$I$31,M2491,2),IF(AND(J2491&gt;0.3,J2491&lt;=1),INDEX(价格表!$B$4:$I$31,M2491,3),IF(AND(J2491&gt;1,J2491&lt;=2.2),INDEX(价格表!$B$4:$I$31,M2491,4),IF(AND(J2491&gt;2.2,J2491&lt;=3.3),INDEX(价格表!$B$4:$I$31,M2491,5),IF(AND(J2491&gt;3.3,J2491&lt;=4),INDEX(价格表!$B$4:$I$31,M2491,6),IF(AND(J2491&gt;4,J2491&lt;=5.5),INDEX(价格表!$B$4:$I$31,M2491,7),IF(J2491&gt;5.5,2.6+INDEX(价格表!$B$4:$I$31,M2491,8)*L2491)))))))</f>
        <v>2.95</v>
      </c>
    </row>
    <row r="2492" spans="1:14">
      <c r="A2492" s="20">
        <v>4310939756795</v>
      </c>
      <c r="B2492" s="18" t="s">
        <v>16</v>
      </c>
      <c r="C2492" s="21">
        <v>20201213</v>
      </c>
      <c r="D2492" s="21">
        <v>610538201209</v>
      </c>
      <c r="E2492" s="21" t="s">
        <v>16</v>
      </c>
      <c r="F2492" s="21">
        <v>20201223</v>
      </c>
      <c r="G2492" s="21" t="s">
        <v>17</v>
      </c>
      <c r="H2492" s="21" t="s">
        <v>302</v>
      </c>
      <c r="I2492" s="21" t="s">
        <v>303</v>
      </c>
      <c r="J2492" s="21">
        <v>1.42</v>
      </c>
      <c r="K2492" s="21" t="s">
        <v>20</v>
      </c>
      <c r="L2492">
        <f t="shared" si="43"/>
        <v>2</v>
      </c>
      <c r="M2492">
        <f>MATCH(H:H,价格表!$B$4:$B$35,0)</f>
        <v>6</v>
      </c>
      <c r="N2492" s="27">
        <f>IF(J2492&lt;=0.3,INDEX(价格表!$B$4:$I$31,M2492,2),IF(AND(J2492&gt;0.3,J2492&lt;=1),INDEX(价格表!$B$4:$I$31,M2492,3),IF(AND(J2492&gt;1,J2492&lt;=2.2),INDEX(价格表!$B$4:$I$31,M2492,4),IF(AND(J2492&gt;2.2,J2492&lt;=3.3),INDEX(价格表!$B$4:$I$31,M2492,5),IF(AND(J2492&gt;3.3,J2492&lt;=4),INDEX(价格表!$B$4:$I$31,M2492,6),IF(AND(J2492&gt;4,J2492&lt;=5.5),INDEX(价格表!$B$4:$I$31,M2492,7),IF(J2492&gt;5.5,2.6+INDEX(价格表!$B$4:$I$31,M2492,8)*L2492)))))))</f>
        <v>2.95</v>
      </c>
    </row>
    <row r="2493" spans="1:14">
      <c r="A2493" s="20">
        <v>4310939756817</v>
      </c>
      <c r="B2493" s="18" t="s">
        <v>16</v>
      </c>
      <c r="C2493" s="21">
        <v>20201213</v>
      </c>
      <c r="D2493" s="21">
        <v>610538201209</v>
      </c>
      <c r="E2493" s="21" t="s">
        <v>16</v>
      </c>
      <c r="F2493" s="21">
        <v>20201223</v>
      </c>
      <c r="G2493" s="21" t="s">
        <v>17</v>
      </c>
      <c r="H2493" s="21" t="s">
        <v>294</v>
      </c>
      <c r="I2493" s="21" t="s">
        <v>295</v>
      </c>
      <c r="J2493" s="21">
        <v>1.49</v>
      </c>
      <c r="K2493" s="21" t="s">
        <v>20</v>
      </c>
      <c r="L2493">
        <f t="shared" si="43"/>
        <v>2</v>
      </c>
      <c r="M2493">
        <f>MATCH(H:H,价格表!$B$4:$B$35,0)</f>
        <v>18</v>
      </c>
      <c r="N2493" s="27">
        <f>IF(J2493&lt;=0.3,INDEX(价格表!$B$4:$I$31,M2493,2),IF(AND(J2493&gt;0.3,J2493&lt;=1),INDEX(价格表!$B$4:$I$31,M2493,3),IF(AND(J2493&gt;1,J2493&lt;=2.2),INDEX(价格表!$B$4:$I$31,M2493,4),IF(AND(J2493&gt;2.2,J2493&lt;=3.3),INDEX(价格表!$B$4:$I$31,M2493,5),IF(AND(J2493&gt;3.3,J2493&lt;=4),INDEX(价格表!$B$4:$I$31,M2493,6),IF(AND(J2493&gt;4,J2493&lt;=5.5),INDEX(价格表!$B$4:$I$31,M2493,7),IF(J2493&gt;5.5,2.6+INDEX(价格表!$B$4:$I$31,M2493,8)*L2493)))))))</f>
        <v>3.25</v>
      </c>
    </row>
    <row r="2494" spans="1:14">
      <c r="A2494" s="20">
        <v>4310939769587</v>
      </c>
      <c r="B2494" s="18" t="s">
        <v>16</v>
      </c>
      <c r="C2494" s="21">
        <v>20201213</v>
      </c>
      <c r="D2494" s="21">
        <v>610538201209</v>
      </c>
      <c r="E2494" s="21" t="s">
        <v>16</v>
      </c>
      <c r="F2494" s="21">
        <v>20201223</v>
      </c>
      <c r="G2494" s="21" t="s">
        <v>17</v>
      </c>
      <c r="H2494" s="21" t="s">
        <v>305</v>
      </c>
      <c r="I2494" s="21" t="s">
        <v>319</v>
      </c>
      <c r="J2494" s="21">
        <v>1.48</v>
      </c>
      <c r="K2494" s="21" t="s">
        <v>20</v>
      </c>
      <c r="L2494">
        <f t="shared" si="43"/>
        <v>2</v>
      </c>
      <c r="M2494">
        <f>MATCH(H:H,价格表!$B$4:$B$35,0)</f>
        <v>26</v>
      </c>
      <c r="N2494" s="27">
        <f>IF(J2494&lt;=0.3,INDEX(价格表!$B$4:$I$31,M2494,2),IF(AND(J2494&gt;0.3,J2494&lt;=1),INDEX(价格表!$B$4:$I$31,M2494,3),IF(AND(J2494&gt;1,J2494&lt;=2.2),INDEX(价格表!$B$4:$I$31,M2494,4),IF(AND(J2494&gt;2.2,J2494&lt;=3.3),INDEX(价格表!$B$4:$I$31,M2494,5),IF(AND(J2494&gt;3.3,J2494&lt;=4),INDEX(价格表!$B$4:$I$31,M2494,6),IF(AND(J2494&gt;4,J2494&lt;=5.5),INDEX(价格表!$B$4:$I$31,M2494,7),IF(J2494&gt;5.5,2.6+INDEX(价格表!$B$4:$I$31,M2494,8)*L2494)))))))</f>
        <v>2.15</v>
      </c>
    </row>
    <row r="2495" spans="1:14">
      <c r="A2495" s="20">
        <v>4310939769664</v>
      </c>
      <c r="B2495" s="18" t="s">
        <v>16</v>
      </c>
      <c r="C2495" s="21">
        <v>20201213</v>
      </c>
      <c r="D2495" s="21">
        <v>610538201209</v>
      </c>
      <c r="E2495" s="21" t="s">
        <v>16</v>
      </c>
      <c r="F2495" s="21">
        <v>20201223</v>
      </c>
      <c r="G2495" s="21" t="s">
        <v>17</v>
      </c>
      <c r="H2495" s="21" t="s">
        <v>308</v>
      </c>
      <c r="I2495" s="21" t="s">
        <v>315</v>
      </c>
      <c r="J2495" s="21">
        <v>1.42</v>
      </c>
      <c r="K2495" s="21" t="s">
        <v>20</v>
      </c>
      <c r="L2495">
        <f t="shared" si="43"/>
        <v>2</v>
      </c>
      <c r="M2495">
        <f>MATCH(H:H,价格表!$B$4:$B$35,0)</f>
        <v>27</v>
      </c>
      <c r="N2495" s="27">
        <f>IF(J2495&lt;=0.3,INDEX(价格表!$B$4:$I$31,M2495,2),IF(AND(J2495&gt;0.3,J2495&lt;=1),INDEX(价格表!$B$4:$I$31,M2495,3),IF(AND(J2495&gt;1,J2495&lt;=2.2),INDEX(价格表!$B$4:$I$31,M2495,4),IF(AND(J2495&gt;2.2,J2495&lt;=3.3),INDEX(价格表!$B$4:$I$31,M2495,5),IF(AND(J2495&gt;3.3,J2495&lt;=4),INDEX(价格表!$B$4:$I$31,M2495,6),IF(AND(J2495&gt;4,J2495&lt;=5.5),INDEX(价格表!$B$4:$I$31,M2495,7),IF(J2495&gt;5.5,2.6+INDEX(价格表!$B$4:$I$31,M2495,8)*L2495)))))))</f>
        <v>2.15</v>
      </c>
    </row>
    <row r="2496" spans="1:14">
      <c r="A2496" s="20">
        <v>4310939770126</v>
      </c>
      <c r="B2496" s="18" t="s">
        <v>16</v>
      </c>
      <c r="C2496" s="21">
        <v>20201213</v>
      </c>
      <c r="D2496" s="21">
        <v>610538201209</v>
      </c>
      <c r="E2496" s="21" t="s">
        <v>16</v>
      </c>
      <c r="F2496" s="21">
        <v>20201223</v>
      </c>
      <c r="G2496" s="21" t="s">
        <v>17</v>
      </c>
      <c r="H2496" s="21" t="s">
        <v>302</v>
      </c>
      <c r="I2496" s="21" t="s">
        <v>303</v>
      </c>
      <c r="J2496" s="21">
        <v>1.42</v>
      </c>
      <c r="K2496" s="21" t="s">
        <v>20</v>
      </c>
      <c r="L2496">
        <f t="shared" si="43"/>
        <v>2</v>
      </c>
      <c r="M2496">
        <f>MATCH(H:H,价格表!$B$4:$B$35,0)</f>
        <v>6</v>
      </c>
      <c r="N2496" s="27">
        <f>IF(J2496&lt;=0.3,INDEX(价格表!$B$4:$I$31,M2496,2),IF(AND(J2496&gt;0.3,J2496&lt;=1),INDEX(价格表!$B$4:$I$31,M2496,3),IF(AND(J2496&gt;1,J2496&lt;=2.2),INDEX(价格表!$B$4:$I$31,M2496,4),IF(AND(J2496&gt;2.2,J2496&lt;=3.3),INDEX(价格表!$B$4:$I$31,M2496,5),IF(AND(J2496&gt;3.3,J2496&lt;=4),INDEX(价格表!$B$4:$I$31,M2496,6),IF(AND(J2496&gt;4,J2496&lt;=5.5),INDEX(价格表!$B$4:$I$31,M2496,7),IF(J2496&gt;5.5,2.6+INDEX(价格表!$B$4:$I$31,M2496,8)*L2496)))))))</f>
        <v>2.95</v>
      </c>
    </row>
    <row r="2497" spans="1:14">
      <c r="A2497" s="20">
        <v>4310939770130</v>
      </c>
      <c r="B2497" s="18" t="s">
        <v>16</v>
      </c>
      <c r="C2497" s="21">
        <v>20201213</v>
      </c>
      <c r="D2497" s="21">
        <v>610538201209</v>
      </c>
      <c r="E2497" s="21" t="s">
        <v>16</v>
      </c>
      <c r="F2497" s="21">
        <v>20201223</v>
      </c>
      <c r="G2497" s="21" t="s">
        <v>17</v>
      </c>
      <c r="H2497" s="21" t="s">
        <v>305</v>
      </c>
      <c r="I2497" s="21" t="s">
        <v>324</v>
      </c>
      <c r="J2497" s="21">
        <v>1.43</v>
      </c>
      <c r="K2497" s="21" t="s">
        <v>20</v>
      </c>
      <c r="L2497">
        <f t="shared" si="43"/>
        <v>2</v>
      </c>
      <c r="M2497">
        <f>MATCH(H:H,价格表!$B$4:$B$35,0)</f>
        <v>26</v>
      </c>
      <c r="N2497" s="27">
        <f>IF(J2497&lt;=0.3,INDEX(价格表!$B$4:$I$31,M2497,2),IF(AND(J2497&gt;0.3,J2497&lt;=1),INDEX(价格表!$B$4:$I$31,M2497,3),IF(AND(J2497&gt;1,J2497&lt;=2.2),INDEX(价格表!$B$4:$I$31,M2497,4),IF(AND(J2497&gt;2.2,J2497&lt;=3.3),INDEX(价格表!$B$4:$I$31,M2497,5),IF(AND(J2497&gt;3.3,J2497&lt;=4),INDEX(价格表!$B$4:$I$31,M2497,6),IF(AND(J2497&gt;4,J2497&lt;=5.5),INDEX(价格表!$B$4:$I$31,M2497,7),IF(J2497&gt;5.5,2.6+INDEX(价格表!$B$4:$I$31,M2497,8)*L2497)))))))</f>
        <v>2.15</v>
      </c>
    </row>
    <row r="2498" spans="1:14">
      <c r="A2498" s="20">
        <v>4310939770132</v>
      </c>
      <c r="B2498" s="18" t="s">
        <v>16</v>
      </c>
      <c r="C2498" s="21">
        <v>20201213</v>
      </c>
      <c r="D2498" s="21">
        <v>610538201209</v>
      </c>
      <c r="E2498" s="21" t="s">
        <v>16</v>
      </c>
      <c r="F2498" s="21">
        <v>20201223</v>
      </c>
      <c r="G2498" s="21" t="s">
        <v>17</v>
      </c>
      <c r="H2498" s="21" t="s">
        <v>305</v>
      </c>
      <c r="I2498" s="21" t="s">
        <v>324</v>
      </c>
      <c r="J2498" s="21">
        <v>1.42</v>
      </c>
      <c r="K2498" s="21" t="s">
        <v>20</v>
      </c>
      <c r="L2498">
        <f t="shared" si="43"/>
        <v>2</v>
      </c>
      <c r="M2498">
        <f>MATCH(H:H,价格表!$B$4:$B$35,0)</f>
        <v>26</v>
      </c>
      <c r="N2498" s="27">
        <f>IF(J2498&lt;=0.3,INDEX(价格表!$B$4:$I$31,M2498,2),IF(AND(J2498&gt;0.3,J2498&lt;=1),INDEX(价格表!$B$4:$I$31,M2498,3),IF(AND(J2498&gt;1,J2498&lt;=2.2),INDEX(价格表!$B$4:$I$31,M2498,4),IF(AND(J2498&gt;2.2,J2498&lt;=3.3),INDEX(价格表!$B$4:$I$31,M2498,5),IF(AND(J2498&gt;3.3,J2498&lt;=4),INDEX(价格表!$B$4:$I$31,M2498,6),IF(AND(J2498&gt;4,J2498&lt;=5.5),INDEX(价格表!$B$4:$I$31,M2498,7),IF(J2498&gt;5.5,2.6+INDEX(价格表!$B$4:$I$31,M2498,8)*L2498)))))))</f>
        <v>2.15</v>
      </c>
    </row>
    <row r="2499" spans="1:14">
      <c r="A2499" s="20">
        <v>4310939770736</v>
      </c>
      <c r="B2499" s="18" t="s">
        <v>16</v>
      </c>
      <c r="C2499" s="21">
        <v>20201213</v>
      </c>
      <c r="D2499" s="21">
        <v>610538201209</v>
      </c>
      <c r="E2499" s="21" t="s">
        <v>16</v>
      </c>
      <c r="F2499" s="21">
        <v>20201223</v>
      </c>
      <c r="G2499" s="21" t="s">
        <v>17</v>
      </c>
      <c r="H2499" s="21" t="s">
        <v>302</v>
      </c>
      <c r="I2499" s="21" t="s">
        <v>303</v>
      </c>
      <c r="J2499" s="21">
        <v>1.42</v>
      </c>
      <c r="K2499" s="21" t="s">
        <v>20</v>
      </c>
      <c r="L2499">
        <f t="shared" si="43"/>
        <v>2</v>
      </c>
      <c r="M2499">
        <f>MATCH(H:H,价格表!$B$4:$B$35,0)</f>
        <v>6</v>
      </c>
      <c r="N2499" s="27">
        <f>IF(J2499&lt;=0.3,INDEX(价格表!$B$4:$I$31,M2499,2),IF(AND(J2499&gt;0.3,J2499&lt;=1),INDEX(价格表!$B$4:$I$31,M2499,3),IF(AND(J2499&gt;1,J2499&lt;=2.2),INDEX(价格表!$B$4:$I$31,M2499,4),IF(AND(J2499&gt;2.2,J2499&lt;=3.3),INDEX(价格表!$B$4:$I$31,M2499,5),IF(AND(J2499&gt;3.3,J2499&lt;=4),INDEX(价格表!$B$4:$I$31,M2499,6),IF(AND(J2499&gt;4,J2499&lt;=5.5),INDEX(价格表!$B$4:$I$31,M2499,7),IF(J2499&gt;5.5,2.6+INDEX(价格表!$B$4:$I$31,M2499,8)*L2499)))))))</f>
        <v>2.95</v>
      </c>
    </row>
    <row r="2500" spans="1:14">
      <c r="A2500" s="20">
        <v>4310939775429</v>
      </c>
      <c r="B2500" s="18" t="s">
        <v>16</v>
      </c>
      <c r="C2500" s="21">
        <v>20201213</v>
      </c>
      <c r="D2500" s="21">
        <v>610538201209</v>
      </c>
      <c r="E2500" s="21" t="s">
        <v>16</v>
      </c>
      <c r="F2500" s="21">
        <v>20201223</v>
      </c>
      <c r="G2500" s="21" t="s">
        <v>17</v>
      </c>
      <c r="H2500" s="21" t="s">
        <v>296</v>
      </c>
      <c r="I2500" s="21" t="s">
        <v>297</v>
      </c>
      <c r="J2500" s="21">
        <v>1.61</v>
      </c>
      <c r="K2500" s="21" t="s">
        <v>20</v>
      </c>
      <c r="L2500">
        <f t="shared" ref="L2500:L2563" si="44">ROUNDUP(J2500,0)</f>
        <v>2</v>
      </c>
      <c r="M2500">
        <f>MATCH(H:H,价格表!$B$4:$B$35,0)</f>
        <v>8</v>
      </c>
      <c r="N2500" s="27">
        <f>IF(J2500&lt;=0.3,INDEX(价格表!$B$4:$I$31,M2500,2),IF(AND(J2500&gt;0.3,J2500&lt;=1),INDEX(价格表!$B$4:$I$31,M2500,3),IF(AND(J2500&gt;1,J2500&lt;=2.2),INDEX(价格表!$B$4:$I$31,M2500,4),IF(AND(J2500&gt;2.2,J2500&lt;=3.3),INDEX(价格表!$B$4:$I$31,M2500,5),IF(AND(J2500&gt;3.3,J2500&lt;=4),INDEX(价格表!$B$4:$I$31,M2500,6),IF(AND(J2500&gt;4,J2500&lt;=5.5),INDEX(价格表!$B$4:$I$31,M2500,7),IF(J2500&gt;5.5,2.6+INDEX(价格表!$B$4:$I$31,M2500,8)*L2500)))))))</f>
        <v>2.95</v>
      </c>
    </row>
    <row r="2501" spans="1:14">
      <c r="A2501" s="20">
        <v>4310939776856</v>
      </c>
      <c r="B2501" s="18" t="s">
        <v>16</v>
      </c>
      <c r="C2501" s="21">
        <v>20201213</v>
      </c>
      <c r="D2501" s="21">
        <v>610538201209</v>
      </c>
      <c r="E2501" s="21" t="s">
        <v>16</v>
      </c>
      <c r="F2501" s="21">
        <v>20201223</v>
      </c>
      <c r="G2501" s="21" t="s">
        <v>17</v>
      </c>
      <c r="H2501" s="21" t="s">
        <v>296</v>
      </c>
      <c r="I2501" s="21" t="s">
        <v>297</v>
      </c>
      <c r="J2501" s="21">
        <v>1.42</v>
      </c>
      <c r="K2501" s="21" t="s">
        <v>20</v>
      </c>
      <c r="L2501">
        <f t="shared" si="44"/>
        <v>2</v>
      </c>
      <c r="M2501">
        <f>MATCH(H:H,价格表!$B$4:$B$35,0)</f>
        <v>8</v>
      </c>
      <c r="N2501" s="27">
        <f>IF(J2501&lt;=0.3,INDEX(价格表!$B$4:$I$31,M2501,2),IF(AND(J2501&gt;0.3,J2501&lt;=1),INDEX(价格表!$B$4:$I$31,M2501,3),IF(AND(J2501&gt;1,J2501&lt;=2.2),INDEX(价格表!$B$4:$I$31,M2501,4),IF(AND(J2501&gt;2.2,J2501&lt;=3.3),INDEX(价格表!$B$4:$I$31,M2501,5),IF(AND(J2501&gt;3.3,J2501&lt;=4),INDEX(价格表!$B$4:$I$31,M2501,6),IF(AND(J2501&gt;4,J2501&lt;=5.5),INDEX(价格表!$B$4:$I$31,M2501,7),IF(J2501&gt;5.5,2.6+INDEX(价格表!$B$4:$I$31,M2501,8)*L2501)))))))</f>
        <v>2.95</v>
      </c>
    </row>
    <row r="2502" spans="1:14">
      <c r="A2502" s="20">
        <v>4310939777449</v>
      </c>
      <c r="B2502" s="18" t="s">
        <v>16</v>
      </c>
      <c r="C2502" s="21">
        <v>20201213</v>
      </c>
      <c r="D2502" s="21">
        <v>610538201209</v>
      </c>
      <c r="E2502" s="21" t="s">
        <v>16</v>
      </c>
      <c r="F2502" s="21">
        <v>20201223</v>
      </c>
      <c r="G2502" s="21" t="s">
        <v>17</v>
      </c>
      <c r="H2502" s="21" t="s">
        <v>302</v>
      </c>
      <c r="I2502" s="21" t="s">
        <v>303</v>
      </c>
      <c r="J2502" s="21">
        <v>1.42</v>
      </c>
      <c r="K2502" s="21" t="s">
        <v>20</v>
      </c>
      <c r="L2502">
        <f t="shared" si="44"/>
        <v>2</v>
      </c>
      <c r="M2502">
        <f>MATCH(H:H,价格表!$B$4:$B$35,0)</f>
        <v>6</v>
      </c>
      <c r="N2502" s="27">
        <f>IF(J2502&lt;=0.3,INDEX(价格表!$B$4:$I$31,M2502,2),IF(AND(J2502&gt;0.3,J2502&lt;=1),INDEX(价格表!$B$4:$I$31,M2502,3),IF(AND(J2502&gt;1,J2502&lt;=2.2),INDEX(价格表!$B$4:$I$31,M2502,4),IF(AND(J2502&gt;2.2,J2502&lt;=3.3),INDEX(价格表!$B$4:$I$31,M2502,5),IF(AND(J2502&gt;3.3,J2502&lt;=4),INDEX(价格表!$B$4:$I$31,M2502,6),IF(AND(J2502&gt;4,J2502&lt;=5.5),INDEX(价格表!$B$4:$I$31,M2502,7),IF(J2502&gt;5.5,2.6+INDEX(价格表!$B$4:$I$31,M2502,8)*L2502)))))))</f>
        <v>2.95</v>
      </c>
    </row>
    <row r="2503" spans="1:14">
      <c r="A2503" s="20">
        <v>4310939779910</v>
      </c>
      <c r="B2503" s="18" t="s">
        <v>16</v>
      </c>
      <c r="C2503" s="21">
        <v>20201213</v>
      </c>
      <c r="D2503" s="21">
        <v>610538201209</v>
      </c>
      <c r="E2503" s="21" t="s">
        <v>16</v>
      </c>
      <c r="F2503" s="21">
        <v>20201223</v>
      </c>
      <c r="G2503" s="21" t="s">
        <v>17</v>
      </c>
      <c r="H2503" s="21" t="s">
        <v>294</v>
      </c>
      <c r="I2503" s="21" t="s">
        <v>295</v>
      </c>
      <c r="J2503" s="21">
        <v>1.42</v>
      </c>
      <c r="K2503" s="21" t="s">
        <v>20</v>
      </c>
      <c r="L2503">
        <f t="shared" si="44"/>
        <v>2</v>
      </c>
      <c r="M2503">
        <f>MATCH(H:H,价格表!$B$4:$B$35,0)</f>
        <v>18</v>
      </c>
      <c r="N2503" s="27">
        <f>IF(J2503&lt;=0.3,INDEX(价格表!$B$4:$I$31,M2503,2),IF(AND(J2503&gt;0.3,J2503&lt;=1),INDEX(价格表!$B$4:$I$31,M2503,3),IF(AND(J2503&gt;1,J2503&lt;=2.2),INDEX(价格表!$B$4:$I$31,M2503,4),IF(AND(J2503&gt;2.2,J2503&lt;=3.3),INDEX(价格表!$B$4:$I$31,M2503,5),IF(AND(J2503&gt;3.3,J2503&lt;=4),INDEX(价格表!$B$4:$I$31,M2503,6),IF(AND(J2503&gt;4,J2503&lt;=5.5),INDEX(价格表!$B$4:$I$31,M2503,7),IF(J2503&gt;5.5,2.6+INDEX(价格表!$B$4:$I$31,M2503,8)*L2503)))))))</f>
        <v>3.25</v>
      </c>
    </row>
    <row r="2504" spans="1:14">
      <c r="A2504" s="20">
        <v>4310939779913</v>
      </c>
      <c r="B2504" s="18" t="s">
        <v>16</v>
      </c>
      <c r="C2504" s="21">
        <v>20201213</v>
      </c>
      <c r="D2504" s="21">
        <v>610538201209</v>
      </c>
      <c r="E2504" s="21" t="s">
        <v>16</v>
      </c>
      <c r="F2504" s="21">
        <v>20201223</v>
      </c>
      <c r="G2504" s="21" t="s">
        <v>17</v>
      </c>
      <c r="H2504" s="21" t="s">
        <v>298</v>
      </c>
      <c r="I2504" s="21" t="s">
        <v>322</v>
      </c>
      <c r="J2504" s="21">
        <v>1.47</v>
      </c>
      <c r="K2504" s="21" t="s">
        <v>20</v>
      </c>
      <c r="L2504">
        <f t="shared" si="44"/>
        <v>2</v>
      </c>
      <c r="M2504">
        <f>MATCH(H:H,价格表!$B$4:$B$35,0)</f>
        <v>29</v>
      </c>
      <c r="N2504" s="27">
        <f>L2504*8+3</f>
        <v>19</v>
      </c>
    </row>
    <row r="2505" spans="1:14">
      <c r="A2505" s="20">
        <v>4310939783264</v>
      </c>
      <c r="B2505" s="18" t="s">
        <v>16</v>
      </c>
      <c r="C2505" s="21">
        <v>20201213</v>
      </c>
      <c r="D2505" s="21">
        <v>610538201209</v>
      </c>
      <c r="E2505" s="21" t="s">
        <v>16</v>
      </c>
      <c r="F2505" s="21">
        <v>20201223</v>
      </c>
      <c r="G2505" s="21" t="s">
        <v>17</v>
      </c>
      <c r="H2505" s="21" t="s">
        <v>294</v>
      </c>
      <c r="I2505" s="21" t="s">
        <v>295</v>
      </c>
      <c r="J2505" s="21">
        <v>1.57</v>
      </c>
      <c r="K2505" s="21" t="s">
        <v>20</v>
      </c>
      <c r="L2505">
        <f t="shared" si="44"/>
        <v>2</v>
      </c>
      <c r="M2505">
        <f>MATCH(H:H,价格表!$B$4:$B$35,0)</f>
        <v>18</v>
      </c>
      <c r="N2505" s="27">
        <f>IF(J2505&lt;=0.3,INDEX(价格表!$B$4:$I$31,M2505,2),IF(AND(J2505&gt;0.3,J2505&lt;=1),INDEX(价格表!$B$4:$I$31,M2505,3),IF(AND(J2505&gt;1,J2505&lt;=2.2),INDEX(价格表!$B$4:$I$31,M2505,4),IF(AND(J2505&gt;2.2,J2505&lt;=3.3),INDEX(价格表!$B$4:$I$31,M2505,5),IF(AND(J2505&gt;3.3,J2505&lt;=4),INDEX(价格表!$B$4:$I$31,M2505,6),IF(AND(J2505&gt;4,J2505&lt;=5.5),INDEX(价格表!$B$4:$I$31,M2505,7),IF(J2505&gt;5.5,2.6+INDEX(价格表!$B$4:$I$31,M2505,8)*L2505)))))))</f>
        <v>3.25</v>
      </c>
    </row>
    <row r="2506" spans="1:14">
      <c r="A2506" s="20">
        <v>4310939783267</v>
      </c>
      <c r="B2506" s="18" t="s">
        <v>16</v>
      </c>
      <c r="C2506" s="21">
        <v>20201213</v>
      </c>
      <c r="D2506" s="21">
        <v>610538201209</v>
      </c>
      <c r="E2506" s="21" t="s">
        <v>16</v>
      </c>
      <c r="F2506" s="21">
        <v>20201223</v>
      </c>
      <c r="G2506" s="21" t="s">
        <v>17</v>
      </c>
      <c r="H2506" s="21" t="s">
        <v>305</v>
      </c>
      <c r="I2506" s="21" t="s">
        <v>314</v>
      </c>
      <c r="J2506" s="21">
        <v>1.42</v>
      </c>
      <c r="K2506" s="21" t="s">
        <v>20</v>
      </c>
      <c r="L2506">
        <f t="shared" si="44"/>
        <v>2</v>
      </c>
      <c r="M2506">
        <f>MATCH(H:H,价格表!$B$4:$B$35,0)</f>
        <v>26</v>
      </c>
      <c r="N2506" s="27">
        <f>IF(J2506&lt;=0.3,INDEX(价格表!$B$4:$I$31,M2506,2),IF(AND(J2506&gt;0.3,J2506&lt;=1),INDEX(价格表!$B$4:$I$31,M2506,3),IF(AND(J2506&gt;1,J2506&lt;=2.2),INDEX(价格表!$B$4:$I$31,M2506,4),IF(AND(J2506&gt;2.2,J2506&lt;=3.3),INDEX(价格表!$B$4:$I$31,M2506,5),IF(AND(J2506&gt;3.3,J2506&lt;=4),INDEX(价格表!$B$4:$I$31,M2506,6),IF(AND(J2506&gt;4,J2506&lt;=5.5),INDEX(价格表!$B$4:$I$31,M2506,7),IF(J2506&gt;5.5,2.6+INDEX(价格表!$B$4:$I$31,M2506,8)*L2506)))))))</f>
        <v>2.15</v>
      </c>
    </row>
    <row r="2507" spans="1:14">
      <c r="A2507" s="20">
        <v>4310939784335</v>
      </c>
      <c r="B2507" s="18" t="s">
        <v>16</v>
      </c>
      <c r="C2507" s="21">
        <v>20201213</v>
      </c>
      <c r="D2507" s="21">
        <v>610538201209</v>
      </c>
      <c r="E2507" s="21" t="s">
        <v>16</v>
      </c>
      <c r="F2507" s="21">
        <v>20201223</v>
      </c>
      <c r="G2507" s="21" t="s">
        <v>17</v>
      </c>
      <c r="H2507" s="21" t="s">
        <v>298</v>
      </c>
      <c r="I2507" s="21" t="s">
        <v>310</v>
      </c>
      <c r="J2507" s="21">
        <v>1.78</v>
      </c>
      <c r="K2507" s="21" t="s">
        <v>20</v>
      </c>
      <c r="L2507">
        <f t="shared" si="44"/>
        <v>2</v>
      </c>
      <c r="M2507">
        <f>MATCH(H:H,价格表!$B$4:$B$35,0)</f>
        <v>29</v>
      </c>
      <c r="N2507" s="27">
        <f>L2507*8+3</f>
        <v>19</v>
      </c>
    </row>
    <row r="2508" spans="1:14">
      <c r="A2508" s="20">
        <v>4310939784340</v>
      </c>
      <c r="B2508" s="18" t="s">
        <v>16</v>
      </c>
      <c r="C2508" s="21">
        <v>20201213</v>
      </c>
      <c r="D2508" s="21">
        <v>610538201209</v>
      </c>
      <c r="E2508" s="21" t="s">
        <v>16</v>
      </c>
      <c r="F2508" s="21">
        <v>20201223</v>
      </c>
      <c r="G2508" s="21" t="s">
        <v>17</v>
      </c>
      <c r="H2508" s="21" t="s">
        <v>294</v>
      </c>
      <c r="I2508" s="21" t="s">
        <v>295</v>
      </c>
      <c r="J2508" s="21">
        <v>1.49</v>
      </c>
      <c r="K2508" s="21" t="s">
        <v>20</v>
      </c>
      <c r="L2508">
        <f t="shared" si="44"/>
        <v>2</v>
      </c>
      <c r="M2508">
        <f>MATCH(H:H,价格表!$B$4:$B$35,0)</f>
        <v>18</v>
      </c>
      <c r="N2508" s="27">
        <f>IF(J2508&lt;=0.3,INDEX(价格表!$B$4:$I$31,M2508,2),IF(AND(J2508&gt;0.3,J2508&lt;=1),INDEX(价格表!$B$4:$I$31,M2508,3),IF(AND(J2508&gt;1,J2508&lt;=2.2),INDEX(价格表!$B$4:$I$31,M2508,4),IF(AND(J2508&gt;2.2,J2508&lt;=3.3),INDEX(价格表!$B$4:$I$31,M2508,5),IF(AND(J2508&gt;3.3,J2508&lt;=4),INDEX(价格表!$B$4:$I$31,M2508,6),IF(AND(J2508&gt;4,J2508&lt;=5.5),INDEX(价格表!$B$4:$I$31,M2508,7),IF(J2508&gt;5.5,2.6+INDEX(价格表!$B$4:$I$31,M2508,8)*L2508)))))))</f>
        <v>3.25</v>
      </c>
    </row>
    <row r="2509" spans="1:14">
      <c r="A2509" s="20">
        <v>4310939784341</v>
      </c>
      <c r="B2509" s="18" t="s">
        <v>16</v>
      </c>
      <c r="C2509" s="21">
        <v>20201213</v>
      </c>
      <c r="D2509" s="21">
        <v>610538201209</v>
      </c>
      <c r="E2509" s="21" t="s">
        <v>16</v>
      </c>
      <c r="F2509" s="21">
        <v>20201223</v>
      </c>
      <c r="G2509" s="21" t="s">
        <v>17</v>
      </c>
      <c r="H2509" s="21" t="s">
        <v>294</v>
      </c>
      <c r="I2509" s="21" t="s">
        <v>295</v>
      </c>
      <c r="J2509" s="21">
        <v>1.42</v>
      </c>
      <c r="K2509" s="21" t="s">
        <v>20</v>
      </c>
      <c r="L2509">
        <f t="shared" si="44"/>
        <v>2</v>
      </c>
      <c r="M2509">
        <f>MATCH(H:H,价格表!$B$4:$B$35,0)</f>
        <v>18</v>
      </c>
      <c r="N2509" s="27">
        <f>IF(J2509&lt;=0.3,INDEX(价格表!$B$4:$I$31,M2509,2),IF(AND(J2509&gt;0.3,J2509&lt;=1),INDEX(价格表!$B$4:$I$31,M2509,3),IF(AND(J2509&gt;1,J2509&lt;=2.2),INDEX(价格表!$B$4:$I$31,M2509,4),IF(AND(J2509&gt;2.2,J2509&lt;=3.3),INDEX(价格表!$B$4:$I$31,M2509,5),IF(AND(J2509&gt;3.3,J2509&lt;=4),INDEX(价格表!$B$4:$I$31,M2509,6),IF(AND(J2509&gt;4,J2509&lt;=5.5),INDEX(价格表!$B$4:$I$31,M2509,7),IF(J2509&gt;5.5,2.6+INDEX(价格表!$B$4:$I$31,M2509,8)*L2509)))))))</f>
        <v>3.25</v>
      </c>
    </row>
    <row r="2510" spans="1:14">
      <c r="A2510" s="20">
        <v>4310939784357</v>
      </c>
      <c r="B2510" s="18" t="s">
        <v>16</v>
      </c>
      <c r="C2510" s="21">
        <v>20201213</v>
      </c>
      <c r="D2510" s="21">
        <v>610538201209</v>
      </c>
      <c r="E2510" s="21" t="s">
        <v>16</v>
      </c>
      <c r="F2510" s="21">
        <v>20201223</v>
      </c>
      <c r="G2510" s="21" t="s">
        <v>17</v>
      </c>
      <c r="H2510" s="21" t="s">
        <v>305</v>
      </c>
      <c r="I2510" s="21" t="s">
        <v>319</v>
      </c>
      <c r="J2510" s="21">
        <v>1.44</v>
      </c>
      <c r="K2510" s="21" t="s">
        <v>20</v>
      </c>
      <c r="L2510">
        <f t="shared" si="44"/>
        <v>2</v>
      </c>
      <c r="M2510">
        <f>MATCH(H:H,价格表!$B$4:$B$35,0)</f>
        <v>26</v>
      </c>
      <c r="N2510" s="27">
        <f>IF(J2510&lt;=0.3,INDEX(价格表!$B$4:$I$31,M2510,2),IF(AND(J2510&gt;0.3,J2510&lt;=1),INDEX(价格表!$B$4:$I$31,M2510,3),IF(AND(J2510&gt;1,J2510&lt;=2.2),INDEX(价格表!$B$4:$I$31,M2510,4),IF(AND(J2510&gt;2.2,J2510&lt;=3.3),INDEX(价格表!$B$4:$I$31,M2510,5),IF(AND(J2510&gt;3.3,J2510&lt;=4),INDEX(价格表!$B$4:$I$31,M2510,6),IF(AND(J2510&gt;4,J2510&lt;=5.5),INDEX(价格表!$B$4:$I$31,M2510,7),IF(J2510&gt;5.5,2.6+INDEX(价格表!$B$4:$I$31,M2510,8)*L2510)))))))</f>
        <v>2.15</v>
      </c>
    </row>
    <row r="2511" spans="1:14">
      <c r="A2511" s="20">
        <v>4310939784919</v>
      </c>
      <c r="B2511" s="18" t="s">
        <v>16</v>
      </c>
      <c r="C2511" s="21">
        <v>20201213</v>
      </c>
      <c r="D2511" s="21">
        <v>610538201209</v>
      </c>
      <c r="E2511" s="21" t="s">
        <v>16</v>
      </c>
      <c r="F2511" s="21">
        <v>20201223</v>
      </c>
      <c r="G2511" s="21" t="s">
        <v>17</v>
      </c>
      <c r="H2511" s="21" t="s">
        <v>302</v>
      </c>
      <c r="I2511" s="21" t="s">
        <v>303</v>
      </c>
      <c r="J2511" s="21">
        <v>1.45</v>
      </c>
      <c r="K2511" s="21" t="s">
        <v>20</v>
      </c>
      <c r="L2511">
        <f t="shared" si="44"/>
        <v>2</v>
      </c>
      <c r="M2511">
        <f>MATCH(H:H,价格表!$B$4:$B$35,0)</f>
        <v>6</v>
      </c>
      <c r="N2511" s="27">
        <f>IF(J2511&lt;=0.3,INDEX(价格表!$B$4:$I$31,M2511,2),IF(AND(J2511&gt;0.3,J2511&lt;=1),INDEX(价格表!$B$4:$I$31,M2511,3),IF(AND(J2511&gt;1,J2511&lt;=2.2),INDEX(价格表!$B$4:$I$31,M2511,4),IF(AND(J2511&gt;2.2,J2511&lt;=3.3),INDEX(价格表!$B$4:$I$31,M2511,5),IF(AND(J2511&gt;3.3,J2511&lt;=4),INDEX(价格表!$B$4:$I$31,M2511,6),IF(AND(J2511&gt;4,J2511&lt;=5.5),INDEX(价格表!$B$4:$I$31,M2511,7),IF(J2511&gt;5.5,2.6+INDEX(价格表!$B$4:$I$31,M2511,8)*L2511)))))))</f>
        <v>2.95</v>
      </c>
    </row>
    <row r="2512" spans="1:14">
      <c r="A2512" s="20">
        <v>4310939784920</v>
      </c>
      <c r="B2512" s="18" t="s">
        <v>16</v>
      </c>
      <c r="C2512" s="21">
        <v>20201213</v>
      </c>
      <c r="D2512" s="21">
        <v>610538201209</v>
      </c>
      <c r="E2512" s="21" t="s">
        <v>16</v>
      </c>
      <c r="F2512" s="21">
        <v>20201223</v>
      </c>
      <c r="G2512" s="21" t="s">
        <v>17</v>
      </c>
      <c r="H2512" s="21" t="s">
        <v>294</v>
      </c>
      <c r="I2512" s="21" t="s">
        <v>295</v>
      </c>
      <c r="J2512" s="21">
        <v>1.54</v>
      </c>
      <c r="K2512" s="21" t="s">
        <v>20</v>
      </c>
      <c r="L2512">
        <f t="shared" si="44"/>
        <v>2</v>
      </c>
      <c r="M2512">
        <f>MATCH(H:H,价格表!$B$4:$B$35,0)</f>
        <v>18</v>
      </c>
      <c r="N2512" s="27">
        <f>IF(J2512&lt;=0.3,INDEX(价格表!$B$4:$I$31,M2512,2),IF(AND(J2512&gt;0.3,J2512&lt;=1),INDEX(价格表!$B$4:$I$31,M2512,3),IF(AND(J2512&gt;1,J2512&lt;=2.2),INDEX(价格表!$B$4:$I$31,M2512,4),IF(AND(J2512&gt;2.2,J2512&lt;=3.3),INDEX(价格表!$B$4:$I$31,M2512,5),IF(AND(J2512&gt;3.3,J2512&lt;=4),INDEX(价格表!$B$4:$I$31,M2512,6),IF(AND(J2512&gt;4,J2512&lt;=5.5),INDEX(价格表!$B$4:$I$31,M2512,7),IF(J2512&gt;5.5,2.6+INDEX(价格表!$B$4:$I$31,M2512,8)*L2512)))))))</f>
        <v>3.25</v>
      </c>
    </row>
    <row r="2513" spans="1:14">
      <c r="A2513" s="20">
        <v>4310939787360</v>
      </c>
      <c r="B2513" s="18" t="s">
        <v>16</v>
      </c>
      <c r="C2513" s="21">
        <v>20201213</v>
      </c>
      <c r="D2513" s="21">
        <v>610538201209</v>
      </c>
      <c r="E2513" s="21" t="s">
        <v>16</v>
      </c>
      <c r="F2513" s="21">
        <v>20201223</v>
      </c>
      <c r="G2513" s="21" t="s">
        <v>17</v>
      </c>
      <c r="H2513" s="21" t="s">
        <v>294</v>
      </c>
      <c r="I2513" s="21" t="s">
        <v>295</v>
      </c>
      <c r="J2513" s="21">
        <v>1.44</v>
      </c>
      <c r="K2513" s="21" t="s">
        <v>20</v>
      </c>
      <c r="L2513">
        <f t="shared" si="44"/>
        <v>2</v>
      </c>
      <c r="M2513">
        <f>MATCH(H:H,价格表!$B$4:$B$35,0)</f>
        <v>18</v>
      </c>
      <c r="N2513" s="27">
        <f>IF(J2513&lt;=0.3,INDEX(价格表!$B$4:$I$31,M2513,2),IF(AND(J2513&gt;0.3,J2513&lt;=1),INDEX(价格表!$B$4:$I$31,M2513,3),IF(AND(J2513&gt;1,J2513&lt;=2.2),INDEX(价格表!$B$4:$I$31,M2513,4),IF(AND(J2513&gt;2.2,J2513&lt;=3.3),INDEX(价格表!$B$4:$I$31,M2513,5),IF(AND(J2513&gt;3.3,J2513&lt;=4),INDEX(价格表!$B$4:$I$31,M2513,6),IF(AND(J2513&gt;4,J2513&lt;=5.5),INDEX(价格表!$B$4:$I$31,M2513,7),IF(J2513&gt;5.5,2.6+INDEX(价格表!$B$4:$I$31,M2513,8)*L2513)))))))</f>
        <v>3.25</v>
      </c>
    </row>
    <row r="2514" spans="1:14">
      <c r="A2514" s="20">
        <v>4310939787362</v>
      </c>
      <c r="B2514" s="18" t="s">
        <v>16</v>
      </c>
      <c r="C2514" s="21">
        <v>20201213</v>
      </c>
      <c r="D2514" s="21">
        <v>610538201209</v>
      </c>
      <c r="E2514" s="21" t="s">
        <v>16</v>
      </c>
      <c r="F2514" s="21">
        <v>20201223</v>
      </c>
      <c r="G2514" s="21" t="s">
        <v>17</v>
      </c>
      <c r="H2514" s="21" t="s">
        <v>298</v>
      </c>
      <c r="I2514" s="21" t="s">
        <v>325</v>
      </c>
      <c r="J2514" s="21">
        <v>1.51</v>
      </c>
      <c r="K2514" s="21" t="s">
        <v>20</v>
      </c>
      <c r="L2514">
        <f t="shared" si="44"/>
        <v>2</v>
      </c>
      <c r="M2514">
        <f>MATCH(H:H,价格表!$B$4:$B$35,0)</f>
        <v>29</v>
      </c>
      <c r="N2514" s="27">
        <f t="shared" ref="N2514:N2517" si="45">L2514*8+3</f>
        <v>19</v>
      </c>
    </row>
    <row r="2515" spans="1:14">
      <c r="A2515" s="20">
        <v>4310939794059</v>
      </c>
      <c r="B2515" s="18" t="s">
        <v>16</v>
      </c>
      <c r="C2515" s="21">
        <v>20201213</v>
      </c>
      <c r="D2515" s="21">
        <v>610538201209</v>
      </c>
      <c r="E2515" s="21" t="s">
        <v>16</v>
      </c>
      <c r="F2515" s="21">
        <v>20201223</v>
      </c>
      <c r="G2515" s="21" t="s">
        <v>17</v>
      </c>
      <c r="H2515" s="21" t="s">
        <v>305</v>
      </c>
      <c r="I2515" s="21" t="s">
        <v>314</v>
      </c>
      <c r="J2515" s="21">
        <v>1.44</v>
      </c>
      <c r="K2515" s="21" t="s">
        <v>20</v>
      </c>
      <c r="L2515">
        <f t="shared" si="44"/>
        <v>2</v>
      </c>
      <c r="M2515">
        <f>MATCH(H:H,价格表!$B$4:$B$35,0)</f>
        <v>26</v>
      </c>
      <c r="N2515" s="27">
        <f>IF(J2515&lt;=0.3,INDEX(价格表!$B$4:$I$31,M2515,2),IF(AND(J2515&gt;0.3,J2515&lt;=1),INDEX(价格表!$B$4:$I$31,M2515,3),IF(AND(J2515&gt;1,J2515&lt;=2.2),INDEX(价格表!$B$4:$I$31,M2515,4),IF(AND(J2515&gt;2.2,J2515&lt;=3.3),INDEX(价格表!$B$4:$I$31,M2515,5),IF(AND(J2515&gt;3.3,J2515&lt;=4),INDEX(价格表!$B$4:$I$31,M2515,6),IF(AND(J2515&gt;4,J2515&lt;=5.5),INDEX(价格表!$B$4:$I$31,M2515,7),IF(J2515&gt;5.5,2.6+INDEX(价格表!$B$4:$I$31,M2515,8)*L2515)))))))</f>
        <v>2.15</v>
      </c>
    </row>
    <row r="2516" spans="1:14">
      <c r="A2516" s="20">
        <v>4310939795150</v>
      </c>
      <c r="B2516" s="18" t="s">
        <v>16</v>
      </c>
      <c r="C2516" s="21">
        <v>20201213</v>
      </c>
      <c r="D2516" s="21">
        <v>610538201209</v>
      </c>
      <c r="E2516" s="21" t="s">
        <v>16</v>
      </c>
      <c r="F2516" s="21">
        <v>20201223</v>
      </c>
      <c r="G2516" s="21" t="s">
        <v>17</v>
      </c>
      <c r="H2516" s="21" t="s">
        <v>298</v>
      </c>
      <c r="I2516" s="21" t="s">
        <v>322</v>
      </c>
      <c r="J2516" s="21">
        <v>1.44</v>
      </c>
      <c r="K2516" s="21" t="s">
        <v>20</v>
      </c>
      <c r="L2516">
        <f t="shared" si="44"/>
        <v>2</v>
      </c>
      <c r="M2516">
        <f>MATCH(H:H,价格表!$B$4:$B$35,0)</f>
        <v>29</v>
      </c>
      <c r="N2516" s="27">
        <f t="shared" si="45"/>
        <v>19</v>
      </c>
    </row>
    <row r="2517" spans="1:14">
      <c r="A2517" s="20">
        <v>4310939795632</v>
      </c>
      <c r="B2517" s="18" t="s">
        <v>16</v>
      </c>
      <c r="C2517" s="21">
        <v>20201213</v>
      </c>
      <c r="D2517" s="21">
        <v>610538201209</v>
      </c>
      <c r="E2517" s="21" t="s">
        <v>16</v>
      </c>
      <c r="F2517" s="21">
        <v>20201223</v>
      </c>
      <c r="G2517" s="21" t="s">
        <v>17</v>
      </c>
      <c r="H2517" s="21" t="s">
        <v>298</v>
      </c>
      <c r="I2517" s="21" t="s">
        <v>310</v>
      </c>
      <c r="J2517" s="21">
        <v>1.76</v>
      </c>
      <c r="K2517" s="21" t="s">
        <v>20</v>
      </c>
      <c r="L2517">
        <f t="shared" si="44"/>
        <v>2</v>
      </c>
      <c r="M2517">
        <f>MATCH(H:H,价格表!$B$4:$B$35,0)</f>
        <v>29</v>
      </c>
      <c r="N2517" s="27">
        <f t="shared" si="45"/>
        <v>19</v>
      </c>
    </row>
    <row r="2518" spans="1:14">
      <c r="A2518" s="20">
        <v>4310939795633</v>
      </c>
      <c r="B2518" s="18" t="s">
        <v>16</v>
      </c>
      <c r="C2518" s="21">
        <v>20201213</v>
      </c>
      <c r="D2518" s="21">
        <v>610538201209</v>
      </c>
      <c r="E2518" s="21" t="s">
        <v>16</v>
      </c>
      <c r="F2518" s="21">
        <v>20201223</v>
      </c>
      <c r="G2518" s="21" t="s">
        <v>17</v>
      </c>
      <c r="H2518" s="21" t="s">
        <v>305</v>
      </c>
      <c r="I2518" s="21" t="s">
        <v>311</v>
      </c>
      <c r="J2518" s="21">
        <v>2.8</v>
      </c>
      <c r="K2518" s="21" t="s">
        <v>20</v>
      </c>
      <c r="L2518">
        <f t="shared" si="44"/>
        <v>3</v>
      </c>
      <c r="M2518">
        <f>MATCH(H:H,价格表!$B$4:$B$35,0)</f>
        <v>26</v>
      </c>
      <c r="N2518" s="27">
        <f>IF(J2518&lt;=0.3,INDEX(价格表!$B$4:$I$31,M2518,2),IF(AND(J2518&gt;0.3,J2518&lt;=1),INDEX(价格表!$B$4:$I$31,M2518,3),IF(AND(J2518&gt;1,J2518&lt;=2.2),INDEX(价格表!$B$4:$I$31,M2518,4),IF(AND(J2518&gt;2.2,J2518&lt;=3.3),INDEX(价格表!$B$4:$I$31,M2518,5),IF(AND(J2518&gt;3.3,J2518&lt;=4),INDEX(价格表!$B$4:$I$31,M2518,6),IF(AND(J2518&gt;4,J2518&lt;=5.5),INDEX(价格表!$B$4:$I$31,M2518,7),IF(J2518&gt;5.5,2.6+INDEX(价格表!$B$4:$I$31,M2518,8)*L2518)))))))</f>
        <v>2.5</v>
      </c>
    </row>
    <row r="2519" spans="1:14">
      <c r="A2519" s="20">
        <v>4310939795635</v>
      </c>
      <c r="B2519" s="18" t="s">
        <v>16</v>
      </c>
      <c r="C2519" s="21">
        <v>20201213</v>
      </c>
      <c r="D2519" s="21">
        <v>610538201209</v>
      </c>
      <c r="E2519" s="21" t="s">
        <v>16</v>
      </c>
      <c r="F2519" s="21">
        <v>20201223</v>
      </c>
      <c r="G2519" s="21" t="s">
        <v>17</v>
      </c>
      <c r="H2519" s="21" t="s">
        <v>298</v>
      </c>
      <c r="I2519" s="21" t="s">
        <v>301</v>
      </c>
      <c r="J2519" s="21">
        <v>1.44</v>
      </c>
      <c r="K2519" s="21" t="s">
        <v>20</v>
      </c>
      <c r="L2519">
        <f t="shared" si="44"/>
        <v>2</v>
      </c>
      <c r="M2519">
        <f>MATCH(H:H,价格表!$B$4:$B$35,0)</f>
        <v>29</v>
      </c>
      <c r="N2519" s="27">
        <f>L2519*8+3</f>
        <v>19</v>
      </c>
    </row>
    <row r="2520" spans="1:14">
      <c r="A2520" s="20">
        <v>4310939806414</v>
      </c>
      <c r="B2520" s="18" t="s">
        <v>16</v>
      </c>
      <c r="C2520" s="21">
        <v>20201213</v>
      </c>
      <c r="D2520" s="21">
        <v>610538201209</v>
      </c>
      <c r="E2520" s="21" t="s">
        <v>16</v>
      </c>
      <c r="F2520" s="21">
        <v>20201223</v>
      </c>
      <c r="G2520" s="21" t="s">
        <v>17</v>
      </c>
      <c r="H2520" s="21" t="s">
        <v>294</v>
      </c>
      <c r="I2520" s="21" t="s">
        <v>295</v>
      </c>
      <c r="J2520" s="21">
        <v>1.53</v>
      </c>
      <c r="K2520" s="21" t="s">
        <v>20</v>
      </c>
      <c r="L2520">
        <f t="shared" si="44"/>
        <v>2</v>
      </c>
      <c r="M2520">
        <f>MATCH(H:H,价格表!$B$4:$B$35,0)</f>
        <v>18</v>
      </c>
      <c r="N2520" s="27">
        <f>IF(J2520&lt;=0.3,INDEX(价格表!$B$4:$I$31,M2520,2),IF(AND(J2520&gt;0.3,J2520&lt;=1),INDEX(价格表!$B$4:$I$31,M2520,3),IF(AND(J2520&gt;1,J2520&lt;=2.2),INDEX(价格表!$B$4:$I$31,M2520,4),IF(AND(J2520&gt;2.2,J2520&lt;=3.3),INDEX(价格表!$B$4:$I$31,M2520,5),IF(AND(J2520&gt;3.3,J2520&lt;=4),INDEX(价格表!$B$4:$I$31,M2520,6),IF(AND(J2520&gt;4,J2520&lt;=5.5),INDEX(价格表!$B$4:$I$31,M2520,7),IF(J2520&gt;5.5,2.6+INDEX(价格表!$B$4:$I$31,M2520,8)*L2520)))))))</f>
        <v>3.25</v>
      </c>
    </row>
    <row r="2521" spans="1:14">
      <c r="A2521" s="20">
        <v>4310939807533</v>
      </c>
      <c r="B2521" s="18" t="s">
        <v>16</v>
      </c>
      <c r="C2521" s="21">
        <v>20201213</v>
      </c>
      <c r="D2521" s="21">
        <v>610538201209</v>
      </c>
      <c r="E2521" s="21" t="s">
        <v>16</v>
      </c>
      <c r="F2521" s="21">
        <v>20201223</v>
      </c>
      <c r="G2521" s="21" t="s">
        <v>17</v>
      </c>
      <c r="H2521" s="21" t="s">
        <v>308</v>
      </c>
      <c r="I2521" s="21" t="s">
        <v>330</v>
      </c>
      <c r="J2521" s="21">
        <v>1.44</v>
      </c>
      <c r="K2521" s="21" t="s">
        <v>20</v>
      </c>
      <c r="L2521">
        <f t="shared" si="44"/>
        <v>2</v>
      </c>
      <c r="M2521">
        <f>MATCH(H:H,价格表!$B$4:$B$35,0)</f>
        <v>27</v>
      </c>
      <c r="N2521" s="27">
        <f>IF(J2521&lt;=0.3,INDEX(价格表!$B$4:$I$31,M2521,2),IF(AND(J2521&gt;0.3,J2521&lt;=1),INDEX(价格表!$B$4:$I$31,M2521,3),IF(AND(J2521&gt;1,J2521&lt;=2.2),INDEX(价格表!$B$4:$I$31,M2521,4),IF(AND(J2521&gt;2.2,J2521&lt;=3.3),INDEX(价格表!$B$4:$I$31,M2521,5),IF(AND(J2521&gt;3.3,J2521&lt;=4),INDEX(价格表!$B$4:$I$31,M2521,6),IF(AND(J2521&gt;4,J2521&lt;=5.5),INDEX(价格表!$B$4:$I$31,M2521,7),IF(J2521&gt;5.5,2.6+INDEX(价格表!$B$4:$I$31,M2521,8)*L2521)))))))</f>
        <v>2.15</v>
      </c>
    </row>
    <row r="2522" spans="1:14">
      <c r="A2522" s="20">
        <v>4310939807552</v>
      </c>
      <c r="B2522" s="18" t="s">
        <v>16</v>
      </c>
      <c r="C2522" s="21">
        <v>20201213</v>
      </c>
      <c r="D2522" s="21">
        <v>610538201209</v>
      </c>
      <c r="E2522" s="21" t="s">
        <v>16</v>
      </c>
      <c r="F2522" s="21">
        <v>20201223</v>
      </c>
      <c r="G2522" s="21" t="s">
        <v>17</v>
      </c>
      <c r="H2522" s="21" t="s">
        <v>305</v>
      </c>
      <c r="I2522" s="21" t="s">
        <v>319</v>
      </c>
      <c r="J2522" s="21">
        <v>1.42</v>
      </c>
      <c r="K2522" s="21" t="s">
        <v>20</v>
      </c>
      <c r="L2522">
        <f t="shared" si="44"/>
        <v>2</v>
      </c>
      <c r="M2522">
        <f>MATCH(H:H,价格表!$B$4:$B$35,0)</f>
        <v>26</v>
      </c>
      <c r="N2522" s="27">
        <f>IF(J2522&lt;=0.3,INDEX(价格表!$B$4:$I$31,M2522,2),IF(AND(J2522&gt;0.3,J2522&lt;=1),INDEX(价格表!$B$4:$I$31,M2522,3),IF(AND(J2522&gt;1,J2522&lt;=2.2),INDEX(价格表!$B$4:$I$31,M2522,4),IF(AND(J2522&gt;2.2,J2522&lt;=3.3),INDEX(价格表!$B$4:$I$31,M2522,5),IF(AND(J2522&gt;3.3,J2522&lt;=4),INDEX(价格表!$B$4:$I$31,M2522,6),IF(AND(J2522&gt;4,J2522&lt;=5.5),INDEX(价格表!$B$4:$I$31,M2522,7),IF(J2522&gt;5.5,2.6+INDEX(价格表!$B$4:$I$31,M2522,8)*L2522)))))))</f>
        <v>2.15</v>
      </c>
    </row>
    <row r="2523" spans="1:14">
      <c r="A2523" s="20">
        <v>4310939811167</v>
      </c>
      <c r="B2523" s="18" t="s">
        <v>16</v>
      </c>
      <c r="C2523" s="21">
        <v>20201213</v>
      </c>
      <c r="D2523" s="21">
        <v>610538201209</v>
      </c>
      <c r="E2523" s="21" t="s">
        <v>16</v>
      </c>
      <c r="F2523" s="21">
        <v>20201223</v>
      </c>
      <c r="G2523" s="21" t="s">
        <v>17</v>
      </c>
      <c r="H2523" s="21" t="s">
        <v>298</v>
      </c>
      <c r="I2523" s="21" t="s">
        <v>322</v>
      </c>
      <c r="J2523" s="21">
        <v>1.44</v>
      </c>
      <c r="K2523" s="21" t="s">
        <v>20</v>
      </c>
      <c r="L2523">
        <f t="shared" si="44"/>
        <v>2</v>
      </c>
      <c r="M2523">
        <f>MATCH(H:H,价格表!$B$4:$B$35,0)</f>
        <v>29</v>
      </c>
      <c r="N2523" s="27">
        <f>L2523*8+3</f>
        <v>19</v>
      </c>
    </row>
    <row r="2524" spans="1:14">
      <c r="A2524" s="20">
        <v>4310939811172</v>
      </c>
      <c r="B2524" s="18" t="s">
        <v>16</v>
      </c>
      <c r="C2524" s="21">
        <v>20201213</v>
      </c>
      <c r="D2524" s="21">
        <v>610538201209</v>
      </c>
      <c r="E2524" s="21" t="s">
        <v>16</v>
      </c>
      <c r="F2524" s="21">
        <v>20201223</v>
      </c>
      <c r="G2524" s="21" t="s">
        <v>17</v>
      </c>
      <c r="H2524" s="21" t="s">
        <v>302</v>
      </c>
      <c r="I2524" s="21" t="s">
        <v>303</v>
      </c>
      <c r="J2524" s="21">
        <v>1.44</v>
      </c>
      <c r="K2524" s="21" t="s">
        <v>20</v>
      </c>
      <c r="L2524">
        <f t="shared" si="44"/>
        <v>2</v>
      </c>
      <c r="M2524">
        <f>MATCH(H:H,价格表!$B$4:$B$35,0)</f>
        <v>6</v>
      </c>
      <c r="N2524" s="27">
        <f>IF(J2524&lt;=0.3,INDEX(价格表!$B$4:$I$31,M2524,2),IF(AND(J2524&gt;0.3,J2524&lt;=1),INDEX(价格表!$B$4:$I$31,M2524,3),IF(AND(J2524&gt;1,J2524&lt;=2.2),INDEX(价格表!$B$4:$I$31,M2524,4),IF(AND(J2524&gt;2.2,J2524&lt;=3.3),INDEX(价格表!$B$4:$I$31,M2524,5),IF(AND(J2524&gt;3.3,J2524&lt;=4),INDEX(价格表!$B$4:$I$31,M2524,6),IF(AND(J2524&gt;4,J2524&lt;=5.5),INDEX(价格表!$B$4:$I$31,M2524,7),IF(J2524&gt;5.5,2.6+INDEX(价格表!$B$4:$I$31,M2524,8)*L2524)))))))</f>
        <v>2.95</v>
      </c>
    </row>
    <row r="2525" spans="1:14">
      <c r="A2525" s="20">
        <v>4310939814122</v>
      </c>
      <c r="B2525" s="18" t="s">
        <v>16</v>
      </c>
      <c r="C2525" s="21">
        <v>20201213</v>
      </c>
      <c r="D2525" s="21">
        <v>610538201209</v>
      </c>
      <c r="E2525" s="21" t="s">
        <v>16</v>
      </c>
      <c r="F2525" s="21">
        <v>20201223</v>
      </c>
      <c r="G2525" s="21" t="s">
        <v>17</v>
      </c>
      <c r="H2525" s="21" t="s">
        <v>302</v>
      </c>
      <c r="I2525" s="21" t="s">
        <v>303</v>
      </c>
      <c r="J2525" s="21">
        <v>1.42</v>
      </c>
      <c r="K2525" s="21" t="s">
        <v>20</v>
      </c>
      <c r="L2525">
        <f t="shared" si="44"/>
        <v>2</v>
      </c>
      <c r="M2525">
        <f>MATCH(H:H,价格表!$B$4:$B$35,0)</f>
        <v>6</v>
      </c>
      <c r="N2525" s="27">
        <f>IF(J2525&lt;=0.3,INDEX(价格表!$B$4:$I$31,M2525,2),IF(AND(J2525&gt;0.3,J2525&lt;=1),INDEX(价格表!$B$4:$I$31,M2525,3),IF(AND(J2525&gt;1,J2525&lt;=2.2),INDEX(价格表!$B$4:$I$31,M2525,4),IF(AND(J2525&gt;2.2,J2525&lt;=3.3),INDEX(价格表!$B$4:$I$31,M2525,5),IF(AND(J2525&gt;3.3,J2525&lt;=4),INDEX(价格表!$B$4:$I$31,M2525,6),IF(AND(J2525&gt;4,J2525&lt;=5.5),INDEX(价格表!$B$4:$I$31,M2525,7),IF(J2525&gt;5.5,2.6+INDEX(价格表!$B$4:$I$31,M2525,8)*L2525)))))))</f>
        <v>2.95</v>
      </c>
    </row>
    <row r="2526" spans="1:14">
      <c r="A2526" s="20">
        <v>4310939814127</v>
      </c>
      <c r="B2526" s="18" t="s">
        <v>16</v>
      </c>
      <c r="C2526" s="21">
        <v>20201213</v>
      </c>
      <c r="D2526" s="21">
        <v>610538201209</v>
      </c>
      <c r="E2526" s="21" t="s">
        <v>16</v>
      </c>
      <c r="F2526" s="21">
        <v>20201223</v>
      </c>
      <c r="G2526" s="21" t="s">
        <v>17</v>
      </c>
      <c r="H2526" s="21" t="s">
        <v>296</v>
      </c>
      <c r="I2526" s="21" t="s">
        <v>297</v>
      </c>
      <c r="J2526" s="21">
        <v>2.5</v>
      </c>
      <c r="K2526" s="21" t="s">
        <v>20</v>
      </c>
      <c r="L2526">
        <f t="shared" si="44"/>
        <v>3</v>
      </c>
      <c r="M2526">
        <f>MATCH(H:H,价格表!$B$4:$B$35,0)</f>
        <v>8</v>
      </c>
      <c r="N2526" s="27">
        <f>IF(J2526&lt;=0.3,INDEX(价格表!$B$4:$I$31,M2526,2),IF(AND(J2526&gt;0.3,J2526&lt;=1),INDEX(价格表!$B$4:$I$31,M2526,3),IF(AND(J2526&gt;1,J2526&lt;=2.2),INDEX(价格表!$B$4:$I$31,M2526,4),IF(AND(J2526&gt;2.2,J2526&lt;=3.3),INDEX(价格表!$B$4:$I$31,M2526,5),IF(AND(J2526&gt;3.3,J2526&lt;=4),INDEX(价格表!$B$4:$I$31,M2526,6),IF(AND(J2526&gt;4,J2526&lt;=5.5),INDEX(价格表!$B$4:$I$31,M2526,7),IF(J2526&gt;5.5,2.6+INDEX(价格表!$B$4:$I$31,M2526,8)*L2526)))))))</f>
        <v>3.3</v>
      </c>
    </row>
    <row r="2527" spans="1:14">
      <c r="A2527" s="20">
        <v>4310939814131</v>
      </c>
      <c r="B2527" s="18" t="s">
        <v>16</v>
      </c>
      <c r="C2527" s="21">
        <v>20201213</v>
      </c>
      <c r="D2527" s="21">
        <v>610538201209</v>
      </c>
      <c r="E2527" s="21" t="s">
        <v>16</v>
      </c>
      <c r="F2527" s="21">
        <v>20201223</v>
      </c>
      <c r="G2527" s="21" t="s">
        <v>17</v>
      </c>
      <c r="H2527" s="21" t="s">
        <v>294</v>
      </c>
      <c r="I2527" s="21" t="s">
        <v>295</v>
      </c>
      <c r="J2527" s="21">
        <v>1.47</v>
      </c>
      <c r="K2527" s="21" t="s">
        <v>20</v>
      </c>
      <c r="L2527">
        <f t="shared" si="44"/>
        <v>2</v>
      </c>
      <c r="M2527">
        <f>MATCH(H:H,价格表!$B$4:$B$35,0)</f>
        <v>18</v>
      </c>
      <c r="N2527" s="27">
        <f>IF(J2527&lt;=0.3,INDEX(价格表!$B$4:$I$31,M2527,2),IF(AND(J2527&gt;0.3,J2527&lt;=1),INDEX(价格表!$B$4:$I$31,M2527,3),IF(AND(J2527&gt;1,J2527&lt;=2.2),INDEX(价格表!$B$4:$I$31,M2527,4),IF(AND(J2527&gt;2.2,J2527&lt;=3.3),INDEX(价格表!$B$4:$I$31,M2527,5),IF(AND(J2527&gt;3.3,J2527&lt;=4),INDEX(价格表!$B$4:$I$31,M2527,6),IF(AND(J2527&gt;4,J2527&lt;=5.5),INDEX(价格表!$B$4:$I$31,M2527,7),IF(J2527&gt;5.5,2.6+INDEX(价格表!$B$4:$I$31,M2527,8)*L2527)))))))</f>
        <v>3.25</v>
      </c>
    </row>
    <row r="2528" spans="1:14">
      <c r="A2528" s="20">
        <v>4310939814706</v>
      </c>
      <c r="B2528" s="18" t="s">
        <v>16</v>
      </c>
      <c r="C2528" s="21">
        <v>20201213</v>
      </c>
      <c r="D2528" s="21">
        <v>610538201209</v>
      </c>
      <c r="E2528" s="21" t="s">
        <v>16</v>
      </c>
      <c r="F2528" s="21">
        <v>20201223</v>
      </c>
      <c r="G2528" s="21" t="s">
        <v>17</v>
      </c>
      <c r="H2528" s="21" t="s">
        <v>298</v>
      </c>
      <c r="I2528" s="21" t="s">
        <v>322</v>
      </c>
      <c r="J2528" s="21">
        <v>1.44</v>
      </c>
      <c r="K2528" s="21" t="s">
        <v>20</v>
      </c>
      <c r="L2528">
        <f t="shared" si="44"/>
        <v>2</v>
      </c>
      <c r="M2528">
        <f>MATCH(H:H,价格表!$B$4:$B$35,0)</f>
        <v>29</v>
      </c>
      <c r="N2528" s="27">
        <f>L2528*8+3</f>
        <v>19</v>
      </c>
    </row>
    <row r="2529" spans="1:14">
      <c r="A2529" s="20">
        <v>4310939814712</v>
      </c>
      <c r="B2529" s="18" t="s">
        <v>16</v>
      </c>
      <c r="C2529" s="21">
        <v>20201213</v>
      </c>
      <c r="D2529" s="21">
        <v>610538201209</v>
      </c>
      <c r="E2529" s="21" t="s">
        <v>16</v>
      </c>
      <c r="F2529" s="21">
        <v>20201223</v>
      </c>
      <c r="G2529" s="21" t="s">
        <v>17</v>
      </c>
      <c r="H2529" s="21" t="s">
        <v>298</v>
      </c>
      <c r="I2529" s="21" t="s">
        <v>300</v>
      </c>
      <c r="J2529" s="21">
        <v>1.42</v>
      </c>
      <c r="K2529" s="21" t="s">
        <v>20</v>
      </c>
      <c r="L2529">
        <f t="shared" si="44"/>
        <v>2</v>
      </c>
      <c r="M2529">
        <f>MATCH(H:H,价格表!$B$4:$B$35,0)</f>
        <v>29</v>
      </c>
      <c r="N2529" s="27">
        <f>L2529*5+3</f>
        <v>13</v>
      </c>
    </row>
    <row r="2530" spans="1:14">
      <c r="A2530" s="20">
        <v>4310939814713</v>
      </c>
      <c r="B2530" s="18" t="s">
        <v>16</v>
      </c>
      <c r="C2530" s="21">
        <v>20201213</v>
      </c>
      <c r="D2530" s="21">
        <v>610538201209</v>
      </c>
      <c r="E2530" s="21" t="s">
        <v>16</v>
      </c>
      <c r="F2530" s="21">
        <v>20201223</v>
      </c>
      <c r="G2530" s="21" t="s">
        <v>17</v>
      </c>
      <c r="H2530" s="21" t="s">
        <v>302</v>
      </c>
      <c r="I2530" s="21" t="s">
        <v>303</v>
      </c>
      <c r="J2530" s="21">
        <v>1.42</v>
      </c>
      <c r="K2530" s="21" t="s">
        <v>20</v>
      </c>
      <c r="L2530">
        <f t="shared" si="44"/>
        <v>2</v>
      </c>
      <c r="M2530">
        <f>MATCH(H:H,价格表!$B$4:$B$35,0)</f>
        <v>6</v>
      </c>
      <c r="N2530" s="27">
        <f>IF(J2530&lt;=0.3,INDEX(价格表!$B$4:$I$31,M2530,2),IF(AND(J2530&gt;0.3,J2530&lt;=1),INDEX(价格表!$B$4:$I$31,M2530,3),IF(AND(J2530&gt;1,J2530&lt;=2.2),INDEX(价格表!$B$4:$I$31,M2530,4),IF(AND(J2530&gt;2.2,J2530&lt;=3.3),INDEX(价格表!$B$4:$I$31,M2530,5),IF(AND(J2530&gt;3.3,J2530&lt;=4),INDEX(价格表!$B$4:$I$31,M2530,6),IF(AND(J2530&gt;4,J2530&lt;=5.5),INDEX(价格表!$B$4:$I$31,M2530,7),IF(J2530&gt;5.5,2.6+INDEX(价格表!$B$4:$I$31,M2530,8)*L2530)))))))</f>
        <v>2.95</v>
      </c>
    </row>
    <row r="2531" spans="1:14">
      <c r="A2531" s="20">
        <v>4310939817182</v>
      </c>
      <c r="B2531" s="18" t="s">
        <v>16</v>
      </c>
      <c r="C2531" s="21">
        <v>20201213</v>
      </c>
      <c r="D2531" s="21">
        <v>610538201209</v>
      </c>
      <c r="E2531" s="21" t="s">
        <v>16</v>
      </c>
      <c r="F2531" s="21">
        <v>20201223</v>
      </c>
      <c r="G2531" s="21" t="s">
        <v>17</v>
      </c>
      <c r="H2531" s="21" t="s">
        <v>302</v>
      </c>
      <c r="I2531" s="21" t="s">
        <v>303</v>
      </c>
      <c r="J2531" s="21">
        <v>1.44</v>
      </c>
      <c r="K2531" s="21" t="s">
        <v>20</v>
      </c>
      <c r="L2531">
        <f t="shared" si="44"/>
        <v>2</v>
      </c>
      <c r="M2531">
        <f>MATCH(H:H,价格表!$B$4:$B$35,0)</f>
        <v>6</v>
      </c>
      <c r="N2531" s="27">
        <f>IF(J2531&lt;=0.3,INDEX(价格表!$B$4:$I$31,M2531,2),IF(AND(J2531&gt;0.3,J2531&lt;=1),INDEX(价格表!$B$4:$I$31,M2531,3),IF(AND(J2531&gt;1,J2531&lt;=2.2),INDEX(价格表!$B$4:$I$31,M2531,4),IF(AND(J2531&gt;2.2,J2531&lt;=3.3),INDEX(价格表!$B$4:$I$31,M2531,5),IF(AND(J2531&gt;3.3,J2531&lt;=4),INDEX(价格表!$B$4:$I$31,M2531,6),IF(AND(J2531&gt;4,J2531&lt;=5.5),INDEX(价格表!$B$4:$I$31,M2531,7),IF(J2531&gt;5.5,2.6+INDEX(价格表!$B$4:$I$31,M2531,8)*L2531)))))))</f>
        <v>2.95</v>
      </c>
    </row>
    <row r="2532" spans="1:14">
      <c r="A2532" s="20">
        <v>4310939822769</v>
      </c>
      <c r="B2532" s="18" t="s">
        <v>16</v>
      </c>
      <c r="C2532" s="21">
        <v>20201213</v>
      </c>
      <c r="D2532" s="21">
        <v>610538201209</v>
      </c>
      <c r="E2532" s="21" t="s">
        <v>16</v>
      </c>
      <c r="F2532" s="21">
        <v>20201223</v>
      </c>
      <c r="G2532" s="21" t="s">
        <v>17</v>
      </c>
      <c r="H2532" s="21" t="s">
        <v>296</v>
      </c>
      <c r="I2532" s="21" t="s">
        <v>297</v>
      </c>
      <c r="J2532" s="21">
        <v>1.42</v>
      </c>
      <c r="K2532" s="21" t="s">
        <v>20</v>
      </c>
      <c r="L2532">
        <f t="shared" si="44"/>
        <v>2</v>
      </c>
      <c r="M2532">
        <f>MATCH(H:H,价格表!$B$4:$B$35,0)</f>
        <v>8</v>
      </c>
      <c r="N2532" s="27">
        <f>IF(J2532&lt;=0.3,INDEX(价格表!$B$4:$I$31,M2532,2),IF(AND(J2532&gt;0.3,J2532&lt;=1),INDEX(价格表!$B$4:$I$31,M2532,3),IF(AND(J2532&gt;1,J2532&lt;=2.2),INDEX(价格表!$B$4:$I$31,M2532,4),IF(AND(J2532&gt;2.2,J2532&lt;=3.3),INDEX(价格表!$B$4:$I$31,M2532,5),IF(AND(J2532&gt;3.3,J2532&lt;=4),INDEX(价格表!$B$4:$I$31,M2532,6),IF(AND(J2532&gt;4,J2532&lt;=5.5),INDEX(价格表!$B$4:$I$31,M2532,7),IF(J2532&gt;5.5,2.6+INDEX(价格表!$B$4:$I$31,M2532,8)*L2532)))))))</f>
        <v>2.95</v>
      </c>
    </row>
    <row r="2533" spans="1:14">
      <c r="A2533" s="20">
        <v>4310939822858</v>
      </c>
      <c r="B2533" s="18" t="s">
        <v>16</v>
      </c>
      <c r="C2533" s="21">
        <v>20201213</v>
      </c>
      <c r="D2533" s="21">
        <v>610538201209</v>
      </c>
      <c r="E2533" s="21" t="s">
        <v>16</v>
      </c>
      <c r="F2533" s="21">
        <v>20201223</v>
      </c>
      <c r="G2533" s="21" t="s">
        <v>17</v>
      </c>
      <c r="H2533" s="21" t="s">
        <v>298</v>
      </c>
      <c r="I2533" s="21" t="s">
        <v>329</v>
      </c>
      <c r="J2533" s="21">
        <v>1.48</v>
      </c>
      <c r="K2533" s="21" t="s">
        <v>20</v>
      </c>
      <c r="L2533">
        <f t="shared" si="44"/>
        <v>2</v>
      </c>
      <c r="M2533">
        <f>MATCH(H:H,价格表!$B$4:$B$35,0)</f>
        <v>29</v>
      </c>
      <c r="N2533" s="27">
        <f>L2533*8+3</f>
        <v>19</v>
      </c>
    </row>
    <row r="2534" spans="1:14">
      <c r="A2534" s="20">
        <v>4310939824781</v>
      </c>
      <c r="B2534" s="18" t="s">
        <v>16</v>
      </c>
      <c r="C2534" s="21">
        <v>20201213</v>
      </c>
      <c r="D2534" s="21">
        <v>610538201209</v>
      </c>
      <c r="E2534" s="21" t="s">
        <v>16</v>
      </c>
      <c r="F2534" s="21">
        <v>20201223</v>
      </c>
      <c r="G2534" s="21" t="s">
        <v>17</v>
      </c>
      <c r="H2534" s="21" t="s">
        <v>294</v>
      </c>
      <c r="I2534" s="21" t="s">
        <v>295</v>
      </c>
      <c r="J2534" s="21">
        <v>1.51</v>
      </c>
      <c r="K2534" s="21" t="s">
        <v>20</v>
      </c>
      <c r="L2534">
        <f t="shared" si="44"/>
        <v>2</v>
      </c>
      <c r="M2534">
        <f>MATCH(H:H,价格表!$B$4:$B$35,0)</f>
        <v>18</v>
      </c>
      <c r="N2534" s="27">
        <f>IF(J2534&lt;=0.3,INDEX(价格表!$B$4:$I$31,M2534,2),IF(AND(J2534&gt;0.3,J2534&lt;=1),INDEX(价格表!$B$4:$I$31,M2534,3),IF(AND(J2534&gt;1,J2534&lt;=2.2),INDEX(价格表!$B$4:$I$31,M2534,4),IF(AND(J2534&gt;2.2,J2534&lt;=3.3),INDEX(价格表!$B$4:$I$31,M2534,5),IF(AND(J2534&gt;3.3,J2534&lt;=4),INDEX(价格表!$B$4:$I$31,M2534,6),IF(AND(J2534&gt;4,J2534&lt;=5.5),INDEX(价格表!$B$4:$I$31,M2534,7),IF(J2534&gt;5.5,2.6+INDEX(价格表!$B$4:$I$31,M2534,8)*L2534)))))))</f>
        <v>3.25</v>
      </c>
    </row>
    <row r="2535" spans="1:14">
      <c r="A2535" s="20">
        <v>4310939824782</v>
      </c>
      <c r="B2535" s="18" t="s">
        <v>16</v>
      </c>
      <c r="C2535" s="21">
        <v>20201213</v>
      </c>
      <c r="D2535" s="21">
        <v>610538201209</v>
      </c>
      <c r="E2535" s="21" t="s">
        <v>16</v>
      </c>
      <c r="F2535" s="21">
        <v>20201223</v>
      </c>
      <c r="G2535" s="21" t="s">
        <v>17</v>
      </c>
      <c r="H2535" s="21" t="s">
        <v>302</v>
      </c>
      <c r="I2535" s="21" t="s">
        <v>303</v>
      </c>
      <c r="J2535" s="21">
        <v>1.43</v>
      </c>
      <c r="K2535" s="21" t="s">
        <v>20</v>
      </c>
      <c r="L2535">
        <f t="shared" si="44"/>
        <v>2</v>
      </c>
      <c r="M2535">
        <f>MATCH(H:H,价格表!$B$4:$B$35,0)</f>
        <v>6</v>
      </c>
      <c r="N2535" s="27">
        <f>IF(J2535&lt;=0.3,INDEX(价格表!$B$4:$I$31,M2535,2),IF(AND(J2535&gt;0.3,J2535&lt;=1),INDEX(价格表!$B$4:$I$31,M2535,3),IF(AND(J2535&gt;1,J2535&lt;=2.2),INDEX(价格表!$B$4:$I$31,M2535,4),IF(AND(J2535&gt;2.2,J2535&lt;=3.3),INDEX(价格表!$B$4:$I$31,M2535,5),IF(AND(J2535&gt;3.3,J2535&lt;=4),INDEX(价格表!$B$4:$I$31,M2535,6),IF(AND(J2535&gt;4,J2535&lt;=5.5),INDEX(价格表!$B$4:$I$31,M2535,7),IF(J2535&gt;5.5,2.6+INDEX(价格表!$B$4:$I$31,M2535,8)*L2535)))))))</f>
        <v>2.95</v>
      </c>
    </row>
    <row r="2536" spans="1:14">
      <c r="A2536" s="20">
        <v>4310939830580</v>
      </c>
      <c r="B2536" s="18" t="s">
        <v>16</v>
      </c>
      <c r="C2536" s="21">
        <v>20201213</v>
      </c>
      <c r="D2536" s="21">
        <v>610538201209</v>
      </c>
      <c r="E2536" s="21" t="s">
        <v>16</v>
      </c>
      <c r="F2536" s="21">
        <v>20201223</v>
      </c>
      <c r="G2536" s="21" t="s">
        <v>17</v>
      </c>
      <c r="H2536" s="21" t="s">
        <v>308</v>
      </c>
      <c r="I2536" s="21" t="s">
        <v>309</v>
      </c>
      <c r="J2536" s="21">
        <v>1.45</v>
      </c>
      <c r="K2536" s="21" t="s">
        <v>20</v>
      </c>
      <c r="L2536">
        <f t="shared" si="44"/>
        <v>2</v>
      </c>
      <c r="M2536">
        <f>MATCH(H:H,价格表!$B$4:$B$35,0)</f>
        <v>27</v>
      </c>
      <c r="N2536" s="27">
        <f>IF(J2536&lt;=0.3,INDEX(价格表!$B$4:$I$31,M2536,2),IF(AND(J2536&gt;0.3,J2536&lt;=1),INDEX(价格表!$B$4:$I$31,M2536,3),IF(AND(J2536&gt;1,J2536&lt;=2.2),INDEX(价格表!$B$4:$I$31,M2536,4),IF(AND(J2536&gt;2.2,J2536&lt;=3.3),INDEX(价格表!$B$4:$I$31,M2536,5),IF(AND(J2536&gt;3.3,J2536&lt;=4),INDEX(价格表!$B$4:$I$31,M2536,6),IF(AND(J2536&gt;4,J2536&lt;=5.5),INDEX(价格表!$B$4:$I$31,M2536,7),IF(J2536&gt;5.5,2.6+INDEX(价格表!$B$4:$I$31,M2536,8)*L2536)))))))</f>
        <v>2.15</v>
      </c>
    </row>
    <row r="2537" spans="1:14">
      <c r="A2537" s="20">
        <v>4310939830582</v>
      </c>
      <c r="B2537" s="18" t="s">
        <v>16</v>
      </c>
      <c r="C2537" s="21">
        <v>20201213</v>
      </c>
      <c r="D2537" s="21">
        <v>610538201209</v>
      </c>
      <c r="E2537" s="21" t="s">
        <v>16</v>
      </c>
      <c r="F2537" s="21">
        <v>20201223</v>
      </c>
      <c r="G2537" s="21" t="s">
        <v>17</v>
      </c>
      <c r="H2537" s="21" t="s">
        <v>302</v>
      </c>
      <c r="I2537" s="21" t="s">
        <v>303</v>
      </c>
      <c r="J2537" s="21">
        <v>1.5</v>
      </c>
      <c r="K2537" s="21" t="s">
        <v>20</v>
      </c>
      <c r="L2537">
        <f t="shared" si="44"/>
        <v>2</v>
      </c>
      <c r="M2537">
        <f>MATCH(H:H,价格表!$B$4:$B$35,0)</f>
        <v>6</v>
      </c>
      <c r="N2537" s="27">
        <f>IF(J2537&lt;=0.3,INDEX(价格表!$B$4:$I$31,M2537,2),IF(AND(J2537&gt;0.3,J2537&lt;=1),INDEX(价格表!$B$4:$I$31,M2537,3),IF(AND(J2537&gt;1,J2537&lt;=2.2),INDEX(价格表!$B$4:$I$31,M2537,4),IF(AND(J2537&gt;2.2,J2537&lt;=3.3),INDEX(价格表!$B$4:$I$31,M2537,5),IF(AND(J2537&gt;3.3,J2537&lt;=4),INDEX(价格表!$B$4:$I$31,M2537,6),IF(AND(J2537&gt;4,J2537&lt;=5.5),INDEX(价格表!$B$4:$I$31,M2537,7),IF(J2537&gt;5.5,2.6+INDEX(价格表!$B$4:$I$31,M2537,8)*L2537)))))))</f>
        <v>2.95</v>
      </c>
    </row>
    <row r="2538" spans="1:14">
      <c r="A2538" s="20">
        <v>4310939853750</v>
      </c>
      <c r="B2538" s="18" t="s">
        <v>16</v>
      </c>
      <c r="C2538" s="21">
        <v>20201213</v>
      </c>
      <c r="D2538" s="21">
        <v>610538201209</v>
      </c>
      <c r="E2538" s="21" t="s">
        <v>16</v>
      </c>
      <c r="F2538" s="21">
        <v>20201223</v>
      </c>
      <c r="G2538" s="21" t="s">
        <v>17</v>
      </c>
      <c r="H2538" s="21" t="s">
        <v>305</v>
      </c>
      <c r="I2538" s="21" t="s">
        <v>319</v>
      </c>
      <c r="J2538" s="21">
        <v>1.44</v>
      </c>
      <c r="K2538" s="21" t="s">
        <v>20</v>
      </c>
      <c r="L2538">
        <f t="shared" si="44"/>
        <v>2</v>
      </c>
      <c r="M2538">
        <f>MATCH(H:H,价格表!$B$4:$B$35,0)</f>
        <v>26</v>
      </c>
      <c r="N2538" s="27">
        <f>IF(J2538&lt;=0.3,INDEX(价格表!$B$4:$I$31,M2538,2),IF(AND(J2538&gt;0.3,J2538&lt;=1),INDEX(价格表!$B$4:$I$31,M2538,3),IF(AND(J2538&gt;1,J2538&lt;=2.2),INDEX(价格表!$B$4:$I$31,M2538,4),IF(AND(J2538&gt;2.2,J2538&lt;=3.3),INDEX(价格表!$B$4:$I$31,M2538,5),IF(AND(J2538&gt;3.3,J2538&lt;=4),INDEX(价格表!$B$4:$I$31,M2538,6),IF(AND(J2538&gt;4,J2538&lt;=5.5),INDEX(价格表!$B$4:$I$31,M2538,7),IF(J2538&gt;5.5,2.6+INDEX(价格表!$B$4:$I$31,M2538,8)*L2538)))))))</f>
        <v>2.15</v>
      </c>
    </row>
    <row r="2539" spans="1:14">
      <c r="A2539" s="20">
        <v>4310939854371</v>
      </c>
      <c r="B2539" s="18" t="s">
        <v>16</v>
      </c>
      <c r="C2539" s="21">
        <v>20201213</v>
      </c>
      <c r="D2539" s="21">
        <v>610538201209</v>
      </c>
      <c r="E2539" s="21" t="s">
        <v>16</v>
      </c>
      <c r="F2539" s="21">
        <v>20201223</v>
      </c>
      <c r="G2539" s="21" t="s">
        <v>17</v>
      </c>
      <c r="H2539" s="21" t="s">
        <v>298</v>
      </c>
      <c r="I2539" s="21" t="s">
        <v>299</v>
      </c>
      <c r="J2539" s="21">
        <v>1.48</v>
      </c>
      <c r="K2539" s="21" t="s">
        <v>20</v>
      </c>
      <c r="L2539">
        <f t="shared" si="44"/>
        <v>2</v>
      </c>
      <c r="M2539">
        <f>MATCH(H:H,价格表!$B$4:$B$35,0)</f>
        <v>29</v>
      </c>
      <c r="N2539" s="27">
        <f t="shared" ref="N2539:N2541" si="46">L2539*5+3</f>
        <v>13</v>
      </c>
    </row>
    <row r="2540" spans="1:14">
      <c r="A2540" s="20">
        <v>4310939854861</v>
      </c>
      <c r="B2540" s="18" t="s">
        <v>16</v>
      </c>
      <c r="C2540" s="21">
        <v>20201213</v>
      </c>
      <c r="D2540" s="21">
        <v>610538201209</v>
      </c>
      <c r="E2540" s="21" t="s">
        <v>16</v>
      </c>
      <c r="F2540" s="21">
        <v>20201223</v>
      </c>
      <c r="G2540" s="21" t="s">
        <v>17</v>
      </c>
      <c r="H2540" s="21" t="s">
        <v>298</v>
      </c>
      <c r="I2540" s="21" t="s">
        <v>313</v>
      </c>
      <c r="J2540" s="21">
        <v>1.58</v>
      </c>
      <c r="K2540" s="21" t="s">
        <v>20</v>
      </c>
      <c r="L2540">
        <f t="shared" si="44"/>
        <v>2</v>
      </c>
      <c r="M2540">
        <f>MATCH(H:H,价格表!$B$4:$B$35,0)</f>
        <v>29</v>
      </c>
      <c r="N2540" s="27">
        <f t="shared" si="46"/>
        <v>13</v>
      </c>
    </row>
    <row r="2541" spans="1:14">
      <c r="A2541" s="20">
        <v>4310939891275</v>
      </c>
      <c r="B2541" s="18" t="s">
        <v>16</v>
      </c>
      <c r="C2541" s="21">
        <v>20201213</v>
      </c>
      <c r="D2541" s="21">
        <v>610538201209</v>
      </c>
      <c r="E2541" s="21" t="s">
        <v>16</v>
      </c>
      <c r="F2541" s="21">
        <v>20201223</v>
      </c>
      <c r="G2541" s="21" t="s">
        <v>17</v>
      </c>
      <c r="H2541" s="21" t="s">
        <v>298</v>
      </c>
      <c r="I2541" s="21" t="s">
        <v>299</v>
      </c>
      <c r="J2541" s="21">
        <v>1.42</v>
      </c>
      <c r="K2541" s="21" t="s">
        <v>20</v>
      </c>
      <c r="L2541">
        <f t="shared" si="44"/>
        <v>2</v>
      </c>
      <c r="M2541">
        <f>MATCH(H:H,价格表!$B$4:$B$35,0)</f>
        <v>29</v>
      </c>
      <c r="N2541" s="27">
        <f t="shared" si="46"/>
        <v>13</v>
      </c>
    </row>
    <row r="2542" spans="1:14">
      <c r="A2542" s="20">
        <v>4310939917223</v>
      </c>
      <c r="B2542" s="18" t="s">
        <v>16</v>
      </c>
      <c r="C2542" s="21">
        <v>20201213</v>
      </c>
      <c r="D2542" s="21">
        <v>610538201209</v>
      </c>
      <c r="E2542" s="21" t="s">
        <v>16</v>
      </c>
      <c r="F2542" s="21">
        <v>20201223</v>
      </c>
      <c r="G2542" s="21" t="s">
        <v>17</v>
      </c>
      <c r="H2542" s="21" t="s">
        <v>294</v>
      </c>
      <c r="I2542" s="21" t="s">
        <v>295</v>
      </c>
      <c r="J2542" s="21">
        <v>1.52</v>
      </c>
      <c r="K2542" s="21" t="s">
        <v>20</v>
      </c>
      <c r="L2542">
        <f t="shared" si="44"/>
        <v>2</v>
      </c>
      <c r="M2542">
        <f>MATCH(H:H,价格表!$B$4:$B$35,0)</f>
        <v>18</v>
      </c>
      <c r="N2542" s="27">
        <f>IF(J2542&lt;=0.3,INDEX(价格表!$B$4:$I$31,M2542,2),IF(AND(J2542&gt;0.3,J2542&lt;=1),INDEX(价格表!$B$4:$I$31,M2542,3),IF(AND(J2542&gt;1,J2542&lt;=2.2),INDEX(价格表!$B$4:$I$31,M2542,4),IF(AND(J2542&gt;2.2,J2542&lt;=3.3),INDEX(价格表!$B$4:$I$31,M2542,5),IF(AND(J2542&gt;3.3,J2542&lt;=4),INDEX(价格表!$B$4:$I$31,M2542,6),IF(AND(J2542&gt;4,J2542&lt;=5.5),INDEX(价格表!$B$4:$I$31,M2542,7),IF(J2542&gt;5.5,2.6+INDEX(价格表!$B$4:$I$31,M2542,8)*L2542)))))))</f>
        <v>3.25</v>
      </c>
    </row>
    <row r="2543" spans="1:14">
      <c r="A2543" s="20">
        <v>4310939924576</v>
      </c>
      <c r="B2543" s="18" t="s">
        <v>16</v>
      </c>
      <c r="C2543" s="21">
        <v>20201213</v>
      </c>
      <c r="D2543" s="21">
        <v>610538201209</v>
      </c>
      <c r="E2543" s="21" t="s">
        <v>16</v>
      </c>
      <c r="F2543" s="21">
        <v>20201223</v>
      </c>
      <c r="G2543" s="21" t="s">
        <v>17</v>
      </c>
      <c r="H2543" s="21" t="s">
        <v>294</v>
      </c>
      <c r="I2543" s="21" t="s">
        <v>295</v>
      </c>
      <c r="J2543" s="21">
        <v>1.46</v>
      </c>
      <c r="K2543" s="21" t="s">
        <v>20</v>
      </c>
      <c r="L2543">
        <f t="shared" si="44"/>
        <v>2</v>
      </c>
      <c r="M2543">
        <f>MATCH(H:H,价格表!$B$4:$B$35,0)</f>
        <v>18</v>
      </c>
      <c r="N2543" s="27">
        <f>IF(J2543&lt;=0.3,INDEX(价格表!$B$4:$I$31,M2543,2),IF(AND(J2543&gt;0.3,J2543&lt;=1),INDEX(价格表!$B$4:$I$31,M2543,3),IF(AND(J2543&gt;1,J2543&lt;=2.2),INDEX(价格表!$B$4:$I$31,M2543,4),IF(AND(J2543&gt;2.2,J2543&lt;=3.3),INDEX(价格表!$B$4:$I$31,M2543,5),IF(AND(J2543&gt;3.3,J2543&lt;=4),INDEX(价格表!$B$4:$I$31,M2543,6),IF(AND(J2543&gt;4,J2543&lt;=5.5),INDEX(价格表!$B$4:$I$31,M2543,7),IF(J2543&gt;5.5,2.6+INDEX(价格表!$B$4:$I$31,M2543,8)*L2543)))))))</f>
        <v>3.25</v>
      </c>
    </row>
    <row r="2544" spans="1:14">
      <c r="A2544" s="20">
        <v>4310939928783</v>
      </c>
      <c r="B2544" s="18" t="s">
        <v>16</v>
      </c>
      <c r="C2544" s="21">
        <v>20201213</v>
      </c>
      <c r="D2544" s="21">
        <v>610538201209</v>
      </c>
      <c r="E2544" s="21" t="s">
        <v>16</v>
      </c>
      <c r="F2544" s="21">
        <v>20201223</v>
      </c>
      <c r="G2544" s="21" t="s">
        <v>17</v>
      </c>
      <c r="H2544" s="21" t="s">
        <v>296</v>
      </c>
      <c r="I2544" s="21" t="s">
        <v>297</v>
      </c>
      <c r="J2544" s="21">
        <v>1.45</v>
      </c>
      <c r="K2544" s="21" t="s">
        <v>20</v>
      </c>
      <c r="L2544">
        <f t="shared" si="44"/>
        <v>2</v>
      </c>
      <c r="M2544">
        <f>MATCH(H:H,价格表!$B$4:$B$35,0)</f>
        <v>8</v>
      </c>
      <c r="N2544" s="27">
        <f>IF(J2544&lt;=0.3,INDEX(价格表!$B$4:$I$31,M2544,2),IF(AND(J2544&gt;0.3,J2544&lt;=1),INDEX(价格表!$B$4:$I$31,M2544,3),IF(AND(J2544&gt;1,J2544&lt;=2.2),INDEX(价格表!$B$4:$I$31,M2544,4),IF(AND(J2544&gt;2.2,J2544&lt;=3.3),INDEX(价格表!$B$4:$I$31,M2544,5),IF(AND(J2544&gt;3.3,J2544&lt;=4),INDEX(价格表!$B$4:$I$31,M2544,6),IF(AND(J2544&gt;4,J2544&lt;=5.5),INDEX(价格表!$B$4:$I$31,M2544,7),IF(J2544&gt;5.5,2.6+INDEX(价格表!$B$4:$I$31,M2544,8)*L2544)))))))</f>
        <v>2.95</v>
      </c>
    </row>
    <row r="2545" spans="1:14">
      <c r="A2545" s="20">
        <v>4310939930427</v>
      </c>
      <c r="B2545" s="18" t="s">
        <v>16</v>
      </c>
      <c r="C2545" s="21">
        <v>20201213</v>
      </c>
      <c r="D2545" s="21">
        <v>610538201209</v>
      </c>
      <c r="E2545" s="21" t="s">
        <v>16</v>
      </c>
      <c r="F2545" s="21">
        <v>20201223</v>
      </c>
      <c r="G2545" s="21" t="s">
        <v>17</v>
      </c>
      <c r="H2545" s="21" t="s">
        <v>298</v>
      </c>
      <c r="I2545" s="21" t="s">
        <v>329</v>
      </c>
      <c r="J2545" s="21">
        <v>1.46</v>
      </c>
      <c r="K2545" s="21" t="s">
        <v>20</v>
      </c>
      <c r="L2545">
        <f t="shared" si="44"/>
        <v>2</v>
      </c>
      <c r="M2545">
        <f>MATCH(H:H,价格表!$B$4:$B$35,0)</f>
        <v>29</v>
      </c>
      <c r="N2545" s="27">
        <f>L2545*8+3</f>
        <v>19</v>
      </c>
    </row>
    <row r="2546" spans="1:14">
      <c r="A2546" s="20">
        <v>4310939935808</v>
      </c>
      <c r="B2546" s="18" t="s">
        <v>16</v>
      </c>
      <c r="C2546" s="21">
        <v>20201213</v>
      </c>
      <c r="D2546" s="21">
        <v>610538201209</v>
      </c>
      <c r="E2546" s="21" t="s">
        <v>16</v>
      </c>
      <c r="F2546" s="21">
        <v>20201223</v>
      </c>
      <c r="G2546" s="21" t="s">
        <v>17</v>
      </c>
      <c r="H2546" s="21" t="s">
        <v>298</v>
      </c>
      <c r="I2546" s="21" t="s">
        <v>300</v>
      </c>
      <c r="J2546" s="21">
        <v>1.42</v>
      </c>
      <c r="K2546" s="21" t="s">
        <v>20</v>
      </c>
      <c r="L2546">
        <f t="shared" si="44"/>
        <v>2</v>
      </c>
      <c r="M2546">
        <f>MATCH(H:H,价格表!$B$4:$B$35,0)</f>
        <v>29</v>
      </c>
      <c r="N2546" s="27">
        <f>L2546*5+3</f>
        <v>13</v>
      </c>
    </row>
    <row r="2547" spans="1:14">
      <c r="A2547" s="20">
        <v>4310939937995</v>
      </c>
      <c r="B2547" s="18" t="s">
        <v>16</v>
      </c>
      <c r="C2547" s="21">
        <v>20201213</v>
      </c>
      <c r="D2547" s="21">
        <v>610538201209</v>
      </c>
      <c r="E2547" s="21" t="s">
        <v>16</v>
      </c>
      <c r="F2547" s="21">
        <v>20201223</v>
      </c>
      <c r="G2547" s="21" t="s">
        <v>17</v>
      </c>
      <c r="H2547" s="21" t="s">
        <v>294</v>
      </c>
      <c r="I2547" s="21" t="s">
        <v>295</v>
      </c>
      <c r="J2547" s="21">
        <v>1.45</v>
      </c>
      <c r="K2547" s="21" t="s">
        <v>20</v>
      </c>
      <c r="L2547">
        <f t="shared" si="44"/>
        <v>2</v>
      </c>
      <c r="M2547">
        <f>MATCH(H:H,价格表!$B$4:$B$35,0)</f>
        <v>18</v>
      </c>
      <c r="N2547" s="27">
        <f>IF(J2547&lt;=0.3,INDEX(价格表!$B$4:$I$31,M2547,2),IF(AND(J2547&gt;0.3,J2547&lt;=1),INDEX(价格表!$B$4:$I$31,M2547,3),IF(AND(J2547&gt;1,J2547&lt;=2.2),INDEX(价格表!$B$4:$I$31,M2547,4),IF(AND(J2547&gt;2.2,J2547&lt;=3.3),INDEX(价格表!$B$4:$I$31,M2547,5),IF(AND(J2547&gt;3.3,J2547&lt;=4),INDEX(价格表!$B$4:$I$31,M2547,6),IF(AND(J2547&gt;4,J2547&lt;=5.5),INDEX(价格表!$B$4:$I$31,M2547,7),IF(J2547&gt;5.5,2.6+INDEX(价格表!$B$4:$I$31,M2547,8)*L2547)))))))</f>
        <v>3.25</v>
      </c>
    </row>
    <row r="2548" spans="1:14">
      <c r="A2548" s="20">
        <v>4310939938477</v>
      </c>
      <c r="B2548" s="18" t="s">
        <v>16</v>
      </c>
      <c r="C2548" s="21">
        <v>20201213</v>
      </c>
      <c r="D2548" s="21">
        <v>610538201209</v>
      </c>
      <c r="E2548" s="21" t="s">
        <v>16</v>
      </c>
      <c r="F2548" s="21">
        <v>20201223</v>
      </c>
      <c r="G2548" s="21" t="s">
        <v>17</v>
      </c>
      <c r="H2548" s="21" t="s">
        <v>305</v>
      </c>
      <c r="I2548" s="21" t="s">
        <v>316</v>
      </c>
      <c r="J2548" s="21">
        <v>1.45</v>
      </c>
      <c r="K2548" s="21" t="s">
        <v>20</v>
      </c>
      <c r="L2548">
        <f t="shared" si="44"/>
        <v>2</v>
      </c>
      <c r="M2548">
        <f>MATCH(H:H,价格表!$B$4:$B$35,0)</f>
        <v>26</v>
      </c>
      <c r="N2548" s="27">
        <f>IF(J2548&lt;=0.3,INDEX(价格表!$B$4:$I$31,M2548,2),IF(AND(J2548&gt;0.3,J2548&lt;=1),INDEX(价格表!$B$4:$I$31,M2548,3),IF(AND(J2548&gt;1,J2548&lt;=2.2),INDEX(价格表!$B$4:$I$31,M2548,4),IF(AND(J2548&gt;2.2,J2548&lt;=3.3),INDEX(价格表!$B$4:$I$31,M2548,5),IF(AND(J2548&gt;3.3,J2548&lt;=4),INDEX(价格表!$B$4:$I$31,M2548,6),IF(AND(J2548&gt;4,J2548&lt;=5.5),INDEX(价格表!$B$4:$I$31,M2548,7),IF(J2548&gt;5.5,2.6+INDEX(价格表!$B$4:$I$31,M2548,8)*L2548)))))))</f>
        <v>2.15</v>
      </c>
    </row>
    <row r="2549" spans="1:14">
      <c r="A2549" s="20">
        <v>4310939943765</v>
      </c>
      <c r="B2549" s="18" t="s">
        <v>16</v>
      </c>
      <c r="C2549" s="21">
        <v>20201213</v>
      </c>
      <c r="D2549" s="21">
        <v>610538201209</v>
      </c>
      <c r="E2549" s="21" t="s">
        <v>16</v>
      </c>
      <c r="F2549" s="21">
        <v>20201223</v>
      </c>
      <c r="G2549" s="21" t="s">
        <v>17</v>
      </c>
      <c r="H2549" s="21" t="s">
        <v>308</v>
      </c>
      <c r="I2549" s="21" t="s">
        <v>315</v>
      </c>
      <c r="J2549" s="21">
        <v>1.45</v>
      </c>
      <c r="K2549" s="21" t="s">
        <v>20</v>
      </c>
      <c r="L2549">
        <f t="shared" si="44"/>
        <v>2</v>
      </c>
      <c r="M2549">
        <f>MATCH(H:H,价格表!$B$4:$B$35,0)</f>
        <v>27</v>
      </c>
      <c r="N2549" s="27">
        <f>IF(J2549&lt;=0.3,INDEX(价格表!$B$4:$I$31,M2549,2),IF(AND(J2549&gt;0.3,J2549&lt;=1),INDEX(价格表!$B$4:$I$31,M2549,3),IF(AND(J2549&gt;1,J2549&lt;=2.2),INDEX(价格表!$B$4:$I$31,M2549,4),IF(AND(J2549&gt;2.2,J2549&lt;=3.3),INDEX(价格表!$B$4:$I$31,M2549,5),IF(AND(J2549&gt;3.3,J2549&lt;=4),INDEX(价格表!$B$4:$I$31,M2549,6),IF(AND(J2549&gt;4,J2549&lt;=5.5),INDEX(价格表!$B$4:$I$31,M2549,7),IF(J2549&gt;5.5,2.6+INDEX(价格表!$B$4:$I$31,M2549,8)*L2549)))))))</f>
        <v>2.15</v>
      </c>
    </row>
    <row r="2550" spans="1:14">
      <c r="A2550" s="20">
        <v>4310939943767</v>
      </c>
      <c r="B2550" s="18" t="s">
        <v>16</v>
      </c>
      <c r="C2550" s="21">
        <v>20201213</v>
      </c>
      <c r="D2550" s="21">
        <v>610538201209</v>
      </c>
      <c r="E2550" s="21" t="s">
        <v>16</v>
      </c>
      <c r="F2550" s="21">
        <v>20201223</v>
      </c>
      <c r="G2550" s="21" t="s">
        <v>17</v>
      </c>
      <c r="H2550" s="21" t="s">
        <v>305</v>
      </c>
      <c r="I2550" s="21" t="s">
        <v>316</v>
      </c>
      <c r="J2550" s="21">
        <v>1.44</v>
      </c>
      <c r="K2550" s="21" t="s">
        <v>20</v>
      </c>
      <c r="L2550">
        <f t="shared" si="44"/>
        <v>2</v>
      </c>
      <c r="M2550">
        <f>MATCH(H:H,价格表!$B$4:$B$35,0)</f>
        <v>26</v>
      </c>
      <c r="N2550" s="27">
        <f>IF(J2550&lt;=0.3,INDEX(价格表!$B$4:$I$31,M2550,2),IF(AND(J2550&gt;0.3,J2550&lt;=1),INDEX(价格表!$B$4:$I$31,M2550,3),IF(AND(J2550&gt;1,J2550&lt;=2.2),INDEX(价格表!$B$4:$I$31,M2550,4),IF(AND(J2550&gt;2.2,J2550&lt;=3.3),INDEX(价格表!$B$4:$I$31,M2550,5),IF(AND(J2550&gt;3.3,J2550&lt;=4),INDEX(价格表!$B$4:$I$31,M2550,6),IF(AND(J2550&gt;4,J2550&lt;=5.5),INDEX(价格表!$B$4:$I$31,M2550,7),IF(J2550&gt;5.5,2.6+INDEX(价格表!$B$4:$I$31,M2550,8)*L2550)))))))</f>
        <v>2.15</v>
      </c>
    </row>
    <row r="2551" spans="1:14">
      <c r="A2551" s="20">
        <v>4310939950048</v>
      </c>
      <c r="B2551" s="18" t="s">
        <v>16</v>
      </c>
      <c r="C2551" s="21">
        <v>20201213</v>
      </c>
      <c r="D2551" s="21">
        <v>610538201209</v>
      </c>
      <c r="E2551" s="21" t="s">
        <v>16</v>
      </c>
      <c r="F2551" s="21">
        <v>20201223</v>
      </c>
      <c r="G2551" s="21" t="s">
        <v>17</v>
      </c>
      <c r="H2551" s="21" t="s">
        <v>298</v>
      </c>
      <c r="I2551" s="21" t="s">
        <v>300</v>
      </c>
      <c r="J2551" s="21">
        <v>1.42</v>
      </c>
      <c r="K2551" s="21" t="s">
        <v>20</v>
      </c>
      <c r="L2551">
        <f t="shared" si="44"/>
        <v>2</v>
      </c>
      <c r="M2551">
        <f>MATCH(H:H,价格表!$B$4:$B$35,0)</f>
        <v>29</v>
      </c>
      <c r="N2551" s="27">
        <f>L2551*5+3</f>
        <v>13</v>
      </c>
    </row>
    <row r="2552" spans="1:14">
      <c r="A2552" s="20">
        <v>4310939952804</v>
      </c>
      <c r="B2552" s="18" t="s">
        <v>16</v>
      </c>
      <c r="C2552" s="21">
        <v>20201213</v>
      </c>
      <c r="D2552" s="21">
        <v>610538201209</v>
      </c>
      <c r="E2552" s="21" t="s">
        <v>16</v>
      </c>
      <c r="F2552" s="21">
        <v>20201223</v>
      </c>
      <c r="G2552" s="21" t="s">
        <v>17</v>
      </c>
      <c r="H2552" s="21" t="s">
        <v>305</v>
      </c>
      <c r="I2552" s="21" t="s">
        <v>319</v>
      </c>
      <c r="J2552" s="21">
        <v>1.46</v>
      </c>
      <c r="K2552" s="21" t="s">
        <v>20</v>
      </c>
      <c r="L2552">
        <f t="shared" si="44"/>
        <v>2</v>
      </c>
      <c r="M2552">
        <f>MATCH(H:H,价格表!$B$4:$B$35,0)</f>
        <v>26</v>
      </c>
      <c r="N2552" s="27">
        <f>IF(J2552&lt;=0.3,INDEX(价格表!$B$4:$I$31,M2552,2),IF(AND(J2552&gt;0.3,J2552&lt;=1),INDEX(价格表!$B$4:$I$31,M2552,3),IF(AND(J2552&gt;1,J2552&lt;=2.2),INDEX(价格表!$B$4:$I$31,M2552,4),IF(AND(J2552&gt;2.2,J2552&lt;=3.3),INDEX(价格表!$B$4:$I$31,M2552,5),IF(AND(J2552&gt;3.3,J2552&lt;=4),INDEX(价格表!$B$4:$I$31,M2552,6),IF(AND(J2552&gt;4,J2552&lt;=5.5),INDEX(价格表!$B$4:$I$31,M2552,7),IF(J2552&gt;5.5,2.6+INDEX(价格表!$B$4:$I$31,M2552,8)*L2552)))))))</f>
        <v>2.15</v>
      </c>
    </row>
    <row r="2553" spans="1:14">
      <c r="A2553" s="20">
        <v>4310939952806</v>
      </c>
      <c r="B2553" s="18" t="s">
        <v>16</v>
      </c>
      <c r="C2553" s="21">
        <v>20201213</v>
      </c>
      <c r="D2553" s="21">
        <v>610538201209</v>
      </c>
      <c r="E2553" s="21" t="s">
        <v>16</v>
      </c>
      <c r="F2553" s="21">
        <v>20201223</v>
      </c>
      <c r="G2553" s="21" t="s">
        <v>17</v>
      </c>
      <c r="H2553" s="21" t="s">
        <v>296</v>
      </c>
      <c r="I2553" s="21" t="s">
        <v>297</v>
      </c>
      <c r="J2553" s="21">
        <v>1.43</v>
      </c>
      <c r="K2553" s="21" t="s">
        <v>20</v>
      </c>
      <c r="L2553">
        <f t="shared" si="44"/>
        <v>2</v>
      </c>
      <c r="M2553">
        <f>MATCH(H:H,价格表!$B$4:$B$35,0)</f>
        <v>8</v>
      </c>
      <c r="N2553" s="27">
        <f>IF(J2553&lt;=0.3,INDEX(价格表!$B$4:$I$31,M2553,2),IF(AND(J2553&gt;0.3,J2553&lt;=1),INDEX(价格表!$B$4:$I$31,M2553,3),IF(AND(J2553&gt;1,J2553&lt;=2.2),INDEX(价格表!$B$4:$I$31,M2553,4),IF(AND(J2553&gt;2.2,J2553&lt;=3.3),INDEX(价格表!$B$4:$I$31,M2553,5),IF(AND(J2553&gt;3.3,J2553&lt;=4),INDEX(价格表!$B$4:$I$31,M2553,6),IF(AND(J2553&gt;4,J2553&lt;=5.5),INDEX(价格表!$B$4:$I$31,M2553,7),IF(J2553&gt;5.5,2.6+INDEX(价格表!$B$4:$I$31,M2553,8)*L2553)))))))</f>
        <v>2.95</v>
      </c>
    </row>
    <row r="2554" spans="1:14">
      <c r="A2554" s="20">
        <v>4310939952843</v>
      </c>
      <c r="B2554" s="18" t="s">
        <v>16</v>
      </c>
      <c r="C2554" s="21">
        <v>20201213</v>
      </c>
      <c r="D2554" s="21">
        <v>610538201209</v>
      </c>
      <c r="E2554" s="21" t="s">
        <v>16</v>
      </c>
      <c r="F2554" s="21">
        <v>20201223</v>
      </c>
      <c r="G2554" s="21" t="s">
        <v>17</v>
      </c>
      <c r="H2554" s="21" t="s">
        <v>305</v>
      </c>
      <c r="I2554" s="21" t="s">
        <v>307</v>
      </c>
      <c r="J2554" s="21">
        <v>1.55</v>
      </c>
      <c r="K2554" s="21" t="s">
        <v>20</v>
      </c>
      <c r="L2554">
        <f t="shared" si="44"/>
        <v>2</v>
      </c>
      <c r="M2554">
        <f>MATCH(H:H,价格表!$B$4:$B$35,0)</f>
        <v>26</v>
      </c>
      <c r="N2554" s="27">
        <f>IF(J2554&lt;=0.3,INDEX(价格表!$B$4:$I$31,M2554,2),IF(AND(J2554&gt;0.3,J2554&lt;=1),INDEX(价格表!$B$4:$I$31,M2554,3),IF(AND(J2554&gt;1,J2554&lt;=2.2),INDEX(价格表!$B$4:$I$31,M2554,4),IF(AND(J2554&gt;2.2,J2554&lt;=3.3),INDEX(价格表!$B$4:$I$31,M2554,5),IF(AND(J2554&gt;3.3,J2554&lt;=4),INDEX(价格表!$B$4:$I$31,M2554,6),IF(AND(J2554&gt;4,J2554&lt;=5.5),INDEX(价格表!$B$4:$I$31,M2554,7),IF(J2554&gt;5.5,2.6+INDEX(价格表!$B$4:$I$31,M2554,8)*L2554)))))))</f>
        <v>2.15</v>
      </c>
    </row>
    <row r="2555" spans="1:14">
      <c r="A2555" s="20">
        <v>4310939957796</v>
      </c>
      <c r="B2555" s="18" t="s">
        <v>16</v>
      </c>
      <c r="C2555" s="21">
        <v>20201213</v>
      </c>
      <c r="D2555" s="21">
        <v>610538201209</v>
      </c>
      <c r="E2555" s="21" t="s">
        <v>16</v>
      </c>
      <c r="F2555" s="21">
        <v>20201223</v>
      </c>
      <c r="G2555" s="21" t="s">
        <v>17</v>
      </c>
      <c r="H2555" s="21" t="s">
        <v>305</v>
      </c>
      <c r="I2555" s="21" t="s">
        <v>318</v>
      </c>
      <c r="J2555" s="21">
        <v>1.42</v>
      </c>
      <c r="K2555" s="21" t="s">
        <v>20</v>
      </c>
      <c r="L2555">
        <f t="shared" si="44"/>
        <v>2</v>
      </c>
      <c r="M2555">
        <f>MATCH(H:H,价格表!$B$4:$B$35,0)</f>
        <v>26</v>
      </c>
      <c r="N2555" s="27">
        <f>IF(J2555&lt;=0.3,INDEX(价格表!$B$4:$I$31,M2555,2),IF(AND(J2555&gt;0.3,J2555&lt;=1),INDEX(价格表!$B$4:$I$31,M2555,3),IF(AND(J2555&gt;1,J2555&lt;=2.2),INDEX(价格表!$B$4:$I$31,M2555,4),IF(AND(J2555&gt;2.2,J2555&lt;=3.3),INDEX(价格表!$B$4:$I$31,M2555,5),IF(AND(J2555&gt;3.3,J2555&lt;=4),INDEX(价格表!$B$4:$I$31,M2555,6),IF(AND(J2555&gt;4,J2555&lt;=5.5),INDEX(价格表!$B$4:$I$31,M2555,7),IF(J2555&gt;5.5,2.6+INDEX(价格表!$B$4:$I$31,M2555,8)*L2555)))))))</f>
        <v>2.15</v>
      </c>
    </row>
    <row r="2556" spans="1:14">
      <c r="A2556" s="20">
        <v>4310939959601</v>
      </c>
      <c r="B2556" s="18" t="s">
        <v>16</v>
      </c>
      <c r="C2556" s="21">
        <v>20201213</v>
      </c>
      <c r="D2556" s="21">
        <v>610538201209</v>
      </c>
      <c r="E2556" s="21" t="s">
        <v>16</v>
      </c>
      <c r="F2556" s="21">
        <v>20201223</v>
      </c>
      <c r="G2556" s="21" t="s">
        <v>17</v>
      </c>
      <c r="H2556" s="21" t="s">
        <v>298</v>
      </c>
      <c r="I2556" s="21" t="s">
        <v>310</v>
      </c>
      <c r="J2556" s="21">
        <v>1.45</v>
      </c>
      <c r="K2556" s="21" t="s">
        <v>20</v>
      </c>
      <c r="L2556">
        <f t="shared" si="44"/>
        <v>2</v>
      </c>
      <c r="M2556">
        <f>MATCH(H:H,价格表!$B$4:$B$35,0)</f>
        <v>29</v>
      </c>
      <c r="N2556" s="27">
        <f t="shared" ref="N2556:N2560" si="47">L2556*8+3</f>
        <v>19</v>
      </c>
    </row>
    <row r="2557" spans="1:14">
      <c r="A2557" s="20">
        <v>4310939959607</v>
      </c>
      <c r="B2557" s="18" t="s">
        <v>16</v>
      </c>
      <c r="C2557" s="21">
        <v>20201213</v>
      </c>
      <c r="D2557" s="21">
        <v>610538201209</v>
      </c>
      <c r="E2557" s="21" t="s">
        <v>16</v>
      </c>
      <c r="F2557" s="21">
        <v>20201223</v>
      </c>
      <c r="G2557" s="21" t="s">
        <v>17</v>
      </c>
      <c r="H2557" s="21" t="s">
        <v>298</v>
      </c>
      <c r="I2557" s="21" t="s">
        <v>304</v>
      </c>
      <c r="J2557" s="21">
        <v>1.53</v>
      </c>
      <c r="K2557" s="21" t="s">
        <v>20</v>
      </c>
      <c r="L2557">
        <f t="shared" si="44"/>
        <v>2</v>
      </c>
      <c r="M2557">
        <f>MATCH(H:H,价格表!$B$4:$B$35,0)</f>
        <v>29</v>
      </c>
      <c r="N2557" s="27">
        <f t="shared" si="47"/>
        <v>19</v>
      </c>
    </row>
    <row r="2558" spans="1:14">
      <c r="A2558" s="20">
        <v>4310939959608</v>
      </c>
      <c r="B2558" s="18" t="s">
        <v>16</v>
      </c>
      <c r="C2558" s="21">
        <v>20201213</v>
      </c>
      <c r="D2558" s="21">
        <v>610538201209</v>
      </c>
      <c r="E2558" s="21" t="s">
        <v>16</v>
      </c>
      <c r="F2558" s="21">
        <v>20201223</v>
      </c>
      <c r="G2558" s="21" t="s">
        <v>17</v>
      </c>
      <c r="H2558" s="21" t="s">
        <v>294</v>
      </c>
      <c r="I2558" s="21" t="s">
        <v>295</v>
      </c>
      <c r="J2558" s="21">
        <v>1.44</v>
      </c>
      <c r="K2558" s="21" t="s">
        <v>20</v>
      </c>
      <c r="L2558">
        <f t="shared" si="44"/>
        <v>2</v>
      </c>
      <c r="M2558">
        <f>MATCH(H:H,价格表!$B$4:$B$35,0)</f>
        <v>18</v>
      </c>
      <c r="N2558" s="27">
        <f>IF(J2558&lt;=0.3,INDEX(价格表!$B$4:$I$31,M2558,2),IF(AND(J2558&gt;0.3,J2558&lt;=1),INDEX(价格表!$B$4:$I$31,M2558,3),IF(AND(J2558&gt;1,J2558&lt;=2.2),INDEX(价格表!$B$4:$I$31,M2558,4),IF(AND(J2558&gt;2.2,J2558&lt;=3.3),INDEX(价格表!$B$4:$I$31,M2558,5),IF(AND(J2558&gt;3.3,J2558&lt;=4),INDEX(价格表!$B$4:$I$31,M2558,6),IF(AND(J2558&gt;4,J2558&lt;=5.5),INDEX(价格表!$B$4:$I$31,M2558,7),IF(J2558&gt;5.5,2.6+INDEX(价格表!$B$4:$I$31,M2558,8)*L2558)))))))</f>
        <v>3.25</v>
      </c>
    </row>
    <row r="2559" spans="1:14">
      <c r="A2559" s="20">
        <v>4310939966428</v>
      </c>
      <c r="B2559" s="18" t="s">
        <v>16</v>
      </c>
      <c r="C2559" s="21">
        <v>20201213</v>
      </c>
      <c r="D2559" s="21">
        <v>610538201209</v>
      </c>
      <c r="E2559" s="21" t="s">
        <v>16</v>
      </c>
      <c r="F2559" s="21">
        <v>20201223</v>
      </c>
      <c r="G2559" s="21" t="s">
        <v>17</v>
      </c>
      <c r="H2559" s="21" t="s">
        <v>294</v>
      </c>
      <c r="I2559" s="21" t="s">
        <v>295</v>
      </c>
      <c r="J2559" s="21">
        <v>1.42</v>
      </c>
      <c r="K2559" s="21" t="s">
        <v>20</v>
      </c>
      <c r="L2559">
        <f t="shared" si="44"/>
        <v>2</v>
      </c>
      <c r="M2559">
        <f>MATCH(H:H,价格表!$B$4:$B$35,0)</f>
        <v>18</v>
      </c>
      <c r="N2559" s="27">
        <f>IF(J2559&lt;=0.3,INDEX(价格表!$B$4:$I$31,M2559,2),IF(AND(J2559&gt;0.3,J2559&lt;=1),INDEX(价格表!$B$4:$I$31,M2559,3),IF(AND(J2559&gt;1,J2559&lt;=2.2),INDEX(价格表!$B$4:$I$31,M2559,4),IF(AND(J2559&gt;2.2,J2559&lt;=3.3),INDEX(价格表!$B$4:$I$31,M2559,5),IF(AND(J2559&gt;3.3,J2559&lt;=4),INDEX(价格表!$B$4:$I$31,M2559,6),IF(AND(J2559&gt;4,J2559&lt;=5.5),INDEX(价格表!$B$4:$I$31,M2559,7),IF(J2559&gt;5.5,2.6+INDEX(价格表!$B$4:$I$31,M2559,8)*L2559)))))))</f>
        <v>3.25</v>
      </c>
    </row>
    <row r="2560" spans="1:14">
      <c r="A2560" s="20">
        <v>4310939967145</v>
      </c>
      <c r="B2560" s="18" t="s">
        <v>16</v>
      </c>
      <c r="C2560" s="21">
        <v>20201213</v>
      </c>
      <c r="D2560" s="21">
        <v>610538201209</v>
      </c>
      <c r="E2560" s="21" t="s">
        <v>16</v>
      </c>
      <c r="F2560" s="21">
        <v>20201223</v>
      </c>
      <c r="G2560" s="21" t="s">
        <v>17</v>
      </c>
      <c r="H2560" s="21" t="s">
        <v>298</v>
      </c>
      <c r="I2560" s="21" t="s">
        <v>325</v>
      </c>
      <c r="J2560" s="21">
        <v>1.45</v>
      </c>
      <c r="K2560" s="21" t="s">
        <v>20</v>
      </c>
      <c r="L2560">
        <f t="shared" si="44"/>
        <v>2</v>
      </c>
      <c r="M2560">
        <f>MATCH(H:H,价格表!$B$4:$B$35,0)</f>
        <v>29</v>
      </c>
      <c r="N2560" s="27">
        <f t="shared" si="47"/>
        <v>19</v>
      </c>
    </row>
    <row r="2561" spans="1:14">
      <c r="A2561" s="20">
        <v>4310939967541</v>
      </c>
      <c r="B2561" s="18" t="s">
        <v>16</v>
      </c>
      <c r="C2561" s="21">
        <v>20201213</v>
      </c>
      <c r="D2561" s="21">
        <v>610538201209</v>
      </c>
      <c r="E2561" s="21" t="s">
        <v>16</v>
      </c>
      <c r="F2561" s="21">
        <v>20201223</v>
      </c>
      <c r="G2561" s="21" t="s">
        <v>17</v>
      </c>
      <c r="H2561" s="21" t="s">
        <v>308</v>
      </c>
      <c r="I2561" s="21" t="s">
        <v>326</v>
      </c>
      <c r="J2561" s="21">
        <v>1.44</v>
      </c>
      <c r="K2561" s="21" t="s">
        <v>20</v>
      </c>
      <c r="L2561">
        <f t="shared" si="44"/>
        <v>2</v>
      </c>
      <c r="M2561">
        <f>MATCH(H:H,价格表!$B$4:$B$35,0)</f>
        <v>27</v>
      </c>
      <c r="N2561" s="27">
        <f>IF(J2561&lt;=0.3,INDEX(价格表!$B$4:$I$31,M2561,2),IF(AND(J2561&gt;0.3,J2561&lt;=1),INDEX(价格表!$B$4:$I$31,M2561,3),IF(AND(J2561&gt;1,J2561&lt;=2.2),INDEX(价格表!$B$4:$I$31,M2561,4),IF(AND(J2561&gt;2.2,J2561&lt;=3.3),INDEX(价格表!$B$4:$I$31,M2561,5),IF(AND(J2561&gt;3.3,J2561&lt;=4),INDEX(价格表!$B$4:$I$31,M2561,6),IF(AND(J2561&gt;4,J2561&lt;=5.5),INDEX(价格表!$B$4:$I$31,M2561,7),IF(J2561&gt;5.5,2.6+INDEX(价格表!$B$4:$I$31,M2561,8)*L2561)))))))</f>
        <v>2.15</v>
      </c>
    </row>
    <row r="2562" spans="1:14">
      <c r="A2562" s="20">
        <v>4310939982831</v>
      </c>
      <c r="B2562" s="18" t="s">
        <v>16</v>
      </c>
      <c r="C2562" s="21">
        <v>20201213</v>
      </c>
      <c r="D2562" s="21">
        <v>610538201209</v>
      </c>
      <c r="E2562" s="21" t="s">
        <v>16</v>
      </c>
      <c r="F2562" s="21">
        <v>20201223</v>
      </c>
      <c r="G2562" s="21" t="s">
        <v>17</v>
      </c>
      <c r="H2562" s="21" t="s">
        <v>305</v>
      </c>
      <c r="I2562" s="21" t="s">
        <v>316</v>
      </c>
      <c r="J2562" s="21">
        <v>1.46</v>
      </c>
      <c r="K2562" s="21" t="s">
        <v>20</v>
      </c>
      <c r="L2562">
        <f t="shared" si="44"/>
        <v>2</v>
      </c>
      <c r="M2562">
        <f>MATCH(H:H,价格表!$B$4:$B$35,0)</f>
        <v>26</v>
      </c>
      <c r="N2562" s="27">
        <f>IF(J2562&lt;=0.3,INDEX(价格表!$B$4:$I$31,M2562,2),IF(AND(J2562&gt;0.3,J2562&lt;=1),INDEX(价格表!$B$4:$I$31,M2562,3),IF(AND(J2562&gt;1,J2562&lt;=2.2),INDEX(价格表!$B$4:$I$31,M2562,4),IF(AND(J2562&gt;2.2,J2562&lt;=3.3),INDEX(价格表!$B$4:$I$31,M2562,5),IF(AND(J2562&gt;3.3,J2562&lt;=4),INDEX(价格表!$B$4:$I$31,M2562,6),IF(AND(J2562&gt;4,J2562&lt;=5.5),INDEX(价格表!$B$4:$I$31,M2562,7),IF(J2562&gt;5.5,2.6+INDEX(价格表!$B$4:$I$31,M2562,8)*L2562)))))))</f>
        <v>2.15</v>
      </c>
    </row>
    <row r="2563" spans="1:14">
      <c r="A2563" s="20">
        <v>4310939983286</v>
      </c>
      <c r="B2563" s="18" t="s">
        <v>16</v>
      </c>
      <c r="C2563" s="21">
        <v>20201213</v>
      </c>
      <c r="D2563" s="21">
        <v>610538201209</v>
      </c>
      <c r="E2563" s="21" t="s">
        <v>16</v>
      </c>
      <c r="F2563" s="21">
        <v>20201223</v>
      </c>
      <c r="G2563" s="21" t="s">
        <v>17</v>
      </c>
      <c r="H2563" s="21" t="s">
        <v>298</v>
      </c>
      <c r="I2563" s="21" t="s">
        <v>299</v>
      </c>
      <c r="J2563" s="21">
        <v>1.43</v>
      </c>
      <c r="K2563" s="21" t="s">
        <v>20</v>
      </c>
      <c r="L2563">
        <f t="shared" si="44"/>
        <v>2</v>
      </c>
      <c r="M2563">
        <f>MATCH(H:H,价格表!$B$4:$B$35,0)</f>
        <v>29</v>
      </c>
      <c r="N2563" s="27">
        <f>L2563*5+3</f>
        <v>13</v>
      </c>
    </row>
    <row r="2564" spans="1:14">
      <c r="A2564" s="20">
        <v>4310939983289</v>
      </c>
      <c r="B2564" s="18" t="s">
        <v>16</v>
      </c>
      <c r="C2564" s="21">
        <v>20201213</v>
      </c>
      <c r="D2564" s="21">
        <v>610538201209</v>
      </c>
      <c r="E2564" s="21" t="s">
        <v>16</v>
      </c>
      <c r="F2564" s="21">
        <v>20201223</v>
      </c>
      <c r="G2564" s="21" t="s">
        <v>17</v>
      </c>
      <c r="H2564" s="21" t="s">
        <v>296</v>
      </c>
      <c r="I2564" s="21" t="s">
        <v>297</v>
      </c>
      <c r="J2564" s="21">
        <v>1.44</v>
      </c>
      <c r="K2564" s="21" t="s">
        <v>20</v>
      </c>
      <c r="L2564">
        <f t="shared" ref="L2564:L2627" si="48">ROUNDUP(J2564,0)</f>
        <v>2</v>
      </c>
      <c r="M2564">
        <f>MATCH(H:H,价格表!$B$4:$B$35,0)</f>
        <v>8</v>
      </c>
      <c r="N2564" s="27">
        <f>IF(J2564&lt;=0.3,INDEX(价格表!$B$4:$I$31,M2564,2),IF(AND(J2564&gt;0.3,J2564&lt;=1),INDEX(价格表!$B$4:$I$31,M2564,3),IF(AND(J2564&gt;1,J2564&lt;=2.2),INDEX(价格表!$B$4:$I$31,M2564,4),IF(AND(J2564&gt;2.2,J2564&lt;=3.3),INDEX(价格表!$B$4:$I$31,M2564,5),IF(AND(J2564&gt;3.3,J2564&lt;=4),INDEX(价格表!$B$4:$I$31,M2564,6),IF(AND(J2564&gt;4,J2564&lt;=5.5),INDEX(价格表!$B$4:$I$31,M2564,7),IF(J2564&gt;5.5,2.6+INDEX(价格表!$B$4:$I$31,M2564,8)*L2564)))))))</f>
        <v>2.95</v>
      </c>
    </row>
    <row r="2565" spans="1:14">
      <c r="A2565" s="20">
        <v>4310940491527</v>
      </c>
      <c r="B2565" s="18" t="s">
        <v>16</v>
      </c>
      <c r="C2565" s="21">
        <v>20201213</v>
      </c>
      <c r="D2565" s="21">
        <v>610538201209</v>
      </c>
      <c r="E2565" s="21" t="s">
        <v>16</v>
      </c>
      <c r="F2565" s="21">
        <v>20201223</v>
      </c>
      <c r="G2565" s="21" t="s">
        <v>17</v>
      </c>
      <c r="H2565" s="21" t="s">
        <v>298</v>
      </c>
      <c r="I2565" s="21" t="s">
        <v>304</v>
      </c>
      <c r="J2565" s="21">
        <v>1.45</v>
      </c>
      <c r="K2565" s="21" t="s">
        <v>20</v>
      </c>
      <c r="L2565">
        <f t="shared" si="48"/>
        <v>2</v>
      </c>
      <c r="M2565">
        <f>MATCH(H:H,价格表!$B$4:$B$35,0)</f>
        <v>29</v>
      </c>
      <c r="N2565" s="27">
        <f>L2565*8+3</f>
        <v>19</v>
      </c>
    </row>
    <row r="2566" spans="1:14">
      <c r="A2566" s="20">
        <v>4310940498639</v>
      </c>
      <c r="B2566" s="18" t="s">
        <v>16</v>
      </c>
      <c r="C2566" s="21">
        <v>20201213</v>
      </c>
      <c r="D2566" s="21">
        <v>610538201209</v>
      </c>
      <c r="E2566" s="21" t="s">
        <v>16</v>
      </c>
      <c r="F2566" s="21">
        <v>20201223</v>
      </c>
      <c r="G2566" s="21" t="s">
        <v>17</v>
      </c>
      <c r="H2566" s="21" t="s">
        <v>302</v>
      </c>
      <c r="I2566" s="21" t="s">
        <v>303</v>
      </c>
      <c r="J2566" s="21">
        <v>1.59</v>
      </c>
      <c r="K2566" s="21" t="s">
        <v>20</v>
      </c>
      <c r="L2566">
        <f t="shared" si="48"/>
        <v>2</v>
      </c>
      <c r="M2566">
        <f>MATCH(H:H,价格表!$B$4:$B$35,0)</f>
        <v>6</v>
      </c>
      <c r="N2566" s="27">
        <f>IF(J2566&lt;=0.3,INDEX(价格表!$B$4:$I$31,M2566,2),IF(AND(J2566&gt;0.3,J2566&lt;=1),INDEX(价格表!$B$4:$I$31,M2566,3),IF(AND(J2566&gt;1,J2566&lt;=2.2),INDEX(价格表!$B$4:$I$31,M2566,4),IF(AND(J2566&gt;2.2,J2566&lt;=3.3),INDEX(价格表!$B$4:$I$31,M2566,5),IF(AND(J2566&gt;3.3,J2566&lt;=4),INDEX(价格表!$B$4:$I$31,M2566,6),IF(AND(J2566&gt;4,J2566&lt;=5.5),INDEX(价格表!$B$4:$I$31,M2566,7),IF(J2566&gt;5.5,2.6+INDEX(价格表!$B$4:$I$31,M2566,8)*L2566)))))))</f>
        <v>2.95</v>
      </c>
    </row>
    <row r="2567" spans="1:14">
      <c r="A2567" s="20">
        <v>4310940498645</v>
      </c>
      <c r="B2567" s="18" t="s">
        <v>16</v>
      </c>
      <c r="C2567" s="21">
        <v>20201213</v>
      </c>
      <c r="D2567" s="21">
        <v>610538201209</v>
      </c>
      <c r="E2567" s="21" t="s">
        <v>16</v>
      </c>
      <c r="F2567" s="21">
        <v>20201223</v>
      </c>
      <c r="G2567" s="21" t="s">
        <v>17</v>
      </c>
      <c r="H2567" s="21" t="s">
        <v>294</v>
      </c>
      <c r="I2567" s="21" t="s">
        <v>295</v>
      </c>
      <c r="J2567" s="21">
        <v>1.49</v>
      </c>
      <c r="K2567" s="21" t="s">
        <v>20</v>
      </c>
      <c r="L2567">
        <f t="shared" si="48"/>
        <v>2</v>
      </c>
      <c r="M2567">
        <f>MATCH(H:H,价格表!$B$4:$B$35,0)</f>
        <v>18</v>
      </c>
      <c r="N2567" s="27">
        <f>IF(J2567&lt;=0.3,INDEX(价格表!$B$4:$I$31,M2567,2),IF(AND(J2567&gt;0.3,J2567&lt;=1),INDEX(价格表!$B$4:$I$31,M2567,3),IF(AND(J2567&gt;1,J2567&lt;=2.2),INDEX(价格表!$B$4:$I$31,M2567,4),IF(AND(J2567&gt;2.2,J2567&lt;=3.3),INDEX(价格表!$B$4:$I$31,M2567,5),IF(AND(J2567&gt;3.3,J2567&lt;=4),INDEX(价格表!$B$4:$I$31,M2567,6),IF(AND(J2567&gt;4,J2567&lt;=5.5),INDEX(价格表!$B$4:$I$31,M2567,7),IF(J2567&gt;5.5,2.6+INDEX(价格表!$B$4:$I$31,M2567,8)*L2567)))))))</f>
        <v>3.25</v>
      </c>
    </row>
    <row r="2568" spans="1:14">
      <c r="A2568" s="20">
        <v>4310940498646</v>
      </c>
      <c r="B2568" s="18" t="s">
        <v>16</v>
      </c>
      <c r="C2568" s="21">
        <v>20201213</v>
      </c>
      <c r="D2568" s="21">
        <v>610538201209</v>
      </c>
      <c r="E2568" s="21" t="s">
        <v>16</v>
      </c>
      <c r="F2568" s="21">
        <v>20201223</v>
      </c>
      <c r="G2568" s="21" t="s">
        <v>17</v>
      </c>
      <c r="H2568" s="21" t="s">
        <v>298</v>
      </c>
      <c r="I2568" s="21" t="s">
        <v>322</v>
      </c>
      <c r="J2568" s="21">
        <v>1.47</v>
      </c>
      <c r="K2568" s="21" t="s">
        <v>20</v>
      </c>
      <c r="L2568">
        <f t="shared" si="48"/>
        <v>2</v>
      </c>
      <c r="M2568">
        <f>MATCH(H:H,价格表!$B$4:$B$35,0)</f>
        <v>29</v>
      </c>
      <c r="N2568" s="27">
        <f>L2568*8+3</f>
        <v>19</v>
      </c>
    </row>
    <row r="2569" spans="1:14">
      <c r="A2569" s="20">
        <v>4310940528972</v>
      </c>
      <c r="B2569" s="18" t="s">
        <v>16</v>
      </c>
      <c r="C2569" s="21">
        <v>20201213</v>
      </c>
      <c r="D2569" s="21">
        <v>610538201209</v>
      </c>
      <c r="E2569" s="21" t="s">
        <v>16</v>
      </c>
      <c r="F2569" s="21">
        <v>20201223</v>
      </c>
      <c r="G2569" s="21" t="s">
        <v>17</v>
      </c>
      <c r="H2569" s="21" t="s">
        <v>302</v>
      </c>
      <c r="I2569" s="21" t="s">
        <v>303</v>
      </c>
      <c r="J2569" s="21">
        <v>1.42</v>
      </c>
      <c r="K2569" s="21" t="s">
        <v>20</v>
      </c>
      <c r="L2569">
        <f t="shared" si="48"/>
        <v>2</v>
      </c>
      <c r="M2569">
        <f>MATCH(H:H,价格表!$B$4:$B$35,0)</f>
        <v>6</v>
      </c>
      <c r="N2569" s="27">
        <f>IF(J2569&lt;=0.3,INDEX(价格表!$B$4:$I$31,M2569,2),IF(AND(J2569&gt;0.3,J2569&lt;=1),INDEX(价格表!$B$4:$I$31,M2569,3),IF(AND(J2569&gt;1,J2569&lt;=2.2),INDEX(价格表!$B$4:$I$31,M2569,4),IF(AND(J2569&gt;2.2,J2569&lt;=3.3),INDEX(价格表!$B$4:$I$31,M2569,5),IF(AND(J2569&gt;3.3,J2569&lt;=4),INDEX(价格表!$B$4:$I$31,M2569,6),IF(AND(J2569&gt;4,J2569&lt;=5.5),INDEX(价格表!$B$4:$I$31,M2569,7),IF(J2569&gt;5.5,2.6+INDEX(价格表!$B$4:$I$31,M2569,8)*L2569)))))))</f>
        <v>2.95</v>
      </c>
    </row>
    <row r="2570" spans="1:14">
      <c r="A2570" s="20">
        <v>4310940528973</v>
      </c>
      <c r="B2570" s="18" t="s">
        <v>16</v>
      </c>
      <c r="C2570" s="21">
        <v>20201213</v>
      </c>
      <c r="D2570" s="21">
        <v>610538201209</v>
      </c>
      <c r="E2570" s="21" t="s">
        <v>16</v>
      </c>
      <c r="F2570" s="21">
        <v>20201223</v>
      </c>
      <c r="G2570" s="21" t="s">
        <v>17</v>
      </c>
      <c r="H2570" s="21" t="s">
        <v>294</v>
      </c>
      <c r="I2570" s="21" t="s">
        <v>295</v>
      </c>
      <c r="J2570" s="21">
        <v>1.46</v>
      </c>
      <c r="K2570" s="21" t="s">
        <v>20</v>
      </c>
      <c r="L2570">
        <f t="shared" si="48"/>
        <v>2</v>
      </c>
      <c r="M2570">
        <f>MATCH(H:H,价格表!$B$4:$B$35,0)</f>
        <v>18</v>
      </c>
      <c r="N2570" s="27">
        <f>IF(J2570&lt;=0.3,INDEX(价格表!$B$4:$I$31,M2570,2),IF(AND(J2570&gt;0.3,J2570&lt;=1),INDEX(价格表!$B$4:$I$31,M2570,3),IF(AND(J2570&gt;1,J2570&lt;=2.2),INDEX(价格表!$B$4:$I$31,M2570,4),IF(AND(J2570&gt;2.2,J2570&lt;=3.3),INDEX(价格表!$B$4:$I$31,M2570,5),IF(AND(J2570&gt;3.3,J2570&lt;=4),INDEX(价格表!$B$4:$I$31,M2570,6),IF(AND(J2570&gt;4,J2570&lt;=5.5),INDEX(价格表!$B$4:$I$31,M2570,7),IF(J2570&gt;5.5,2.6+INDEX(价格表!$B$4:$I$31,M2570,8)*L2570)))))))</f>
        <v>3.25</v>
      </c>
    </row>
    <row r="2571" spans="1:14">
      <c r="A2571" s="20">
        <v>4606140458717</v>
      </c>
      <c r="B2571" s="18" t="s">
        <v>16</v>
      </c>
      <c r="C2571" s="21">
        <v>20201213</v>
      </c>
      <c r="D2571" s="21">
        <v>610538201209</v>
      </c>
      <c r="E2571" s="21" t="s">
        <v>16</v>
      </c>
      <c r="F2571" s="21">
        <v>20201223</v>
      </c>
      <c r="G2571" s="21" t="s">
        <v>17</v>
      </c>
      <c r="H2571" s="21" t="s">
        <v>298</v>
      </c>
      <c r="I2571" s="21" t="s">
        <v>310</v>
      </c>
      <c r="J2571" s="21">
        <v>1.5</v>
      </c>
      <c r="K2571" s="21" t="s">
        <v>20</v>
      </c>
      <c r="L2571">
        <f t="shared" si="48"/>
        <v>2</v>
      </c>
      <c r="M2571">
        <f>MATCH(H:H,价格表!$B$4:$B$35,0)</f>
        <v>29</v>
      </c>
      <c r="N2571" s="27">
        <f>L2571*8+3</f>
        <v>19</v>
      </c>
    </row>
    <row r="2572" spans="1:14">
      <c r="A2572" s="20">
        <v>4606159663569</v>
      </c>
      <c r="B2572" s="18" t="s">
        <v>16</v>
      </c>
      <c r="C2572" s="21">
        <v>20201213</v>
      </c>
      <c r="D2572" s="21">
        <v>610538201209</v>
      </c>
      <c r="E2572" s="21" t="s">
        <v>16</v>
      </c>
      <c r="F2572" s="21">
        <v>20201223</v>
      </c>
      <c r="G2572" s="21" t="s">
        <v>17</v>
      </c>
      <c r="H2572" s="21" t="s">
        <v>305</v>
      </c>
      <c r="I2572" s="21" t="s">
        <v>316</v>
      </c>
      <c r="J2572" s="21">
        <v>1.65</v>
      </c>
      <c r="K2572" s="21" t="s">
        <v>20</v>
      </c>
      <c r="L2572">
        <f t="shared" si="48"/>
        <v>2</v>
      </c>
      <c r="M2572">
        <f>MATCH(H:H,价格表!$B$4:$B$35,0)</f>
        <v>26</v>
      </c>
      <c r="N2572" s="27">
        <f>IF(J2572&lt;=0.3,INDEX(价格表!$B$4:$I$31,M2572,2),IF(AND(J2572&gt;0.3,J2572&lt;=1),INDEX(价格表!$B$4:$I$31,M2572,3),IF(AND(J2572&gt;1,J2572&lt;=2.2),INDEX(价格表!$B$4:$I$31,M2572,4),IF(AND(J2572&gt;2.2,J2572&lt;=3.3),INDEX(价格表!$B$4:$I$31,M2572,5),IF(AND(J2572&gt;3.3,J2572&lt;=4),INDEX(价格表!$B$4:$I$31,M2572,6),IF(AND(J2572&gt;4,J2572&lt;=5.5),INDEX(价格表!$B$4:$I$31,M2572,7),IF(J2572&gt;5.5,2.6+INDEX(价格表!$B$4:$I$31,M2572,8)*L2572)))))))</f>
        <v>2.15</v>
      </c>
    </row>
    <row r="2573" spans="1:14">
      <c r="A2573" s="20">
        <v>4606170825147</v>
      </c>
      <c r="B2573" s="18" t="s">
        <v>16</v>
      </c>
      <c r="C2573" s="21">
        <v>20201213</v>
      </c>
      <c r="D2573" s="21">
        <v>610538201209</v>
      </c>
      <c r="E2573" s="21" t="s">
        <v>16</v>
      </c>
      <c r="F2573" s="21">
        <v>20201223</v>
      </c>
      <c r="G2573" s="21" t="s">
        <v>17</v>
      </c>
      <c r="H2573" s="21" t="s">
        <v>294</v>
      </c>
      <c r="I2573" s="21" t="s">
        <v>295</v>
      </c>
      <c r="J2573" s="21">
        <v>2.15</v>
      </c>
      <c r="K2573" s="21" t="s">
        <v>20</v>
      </c>
      <c r="L2573">
        <f t="shared" si="48"/>
        <v>3</v>
      </c>
      <c r="M2573">
        <f>MATCH(H:H,价格表!$B$4:$B$35,0)</f>
        <v>18</v>
      </c>
      <c r="N2573" s="27">
        <f>IF(J2573&lt;=0.3,INDEX(价格表!$B$4:$I$31,M2573,2),IF(AND(J2573&gt;0.3,J2573&lt;=1),INDEX(价格表!$B$4:$I$31,M2573,3),IF(AND(J2573&gt;1,J2573&lt;=2.2),INDEX(价格表!$B$4:$I$31,M2573,4),IF(AND(J2573&gt;2.2,J2573&lt;=3.3),INDEX(价格表!$B$4:$I$31,M2573,5),IF(AND(J2573&gt;3.3,J2573&lt;=4),INDEX(价格表!$B$4:$I$31,M2573,6),IF(AND(J2573&gt;4,J2573&lt;=5.5),INDEX(价格表!$B$4:$I$31,M2573,7),IF(J2573&gt;5.5,2.6+INDEX(价格表!$B$4:$I$31,M2573,8)*L2573)))))))</f>
        <v>3.25</v>
      </c>
    </row>
    <row r="2574" spans="1:14">
      <c r="A2574" s="20">
        <v>4606170826218</v>
      </c>
      <c r="B2574" s="18" t="s">
        <v>16</v>
      </c>
      <c r="C2574" s="21">
        <v>20201213</v>
      </c>
      <c r="D2574" s="21">
        <v>610538201209</v>
      </c>
      <c r="E2574" s="21" t="s">
        <v>16</v>
      </c>
      <c r="F2574" s="21">
        <v>20201223</v>
      </c>
      <c r="G2574" s="21" t="s">
        <v>17</v>
      </c>
      <c r="H2574" s="21" t="s">
        <v>296</v>
      </c>
      <c r="I2574" s="21" t="s">
        <v>297</v>
      </c>
      <c r="J2574" s="21">
        <v>2.18</v>
      </c>
      <c r="K2574" s="21" t="s">
        <v>20</v>
      </c>
      <c r="L2574">
        <f t="shared" si="48"/>
        <v>3</v>
      </c>
      <c r="M2574">
        <f>MATCH(H:H,价格表!$B$4:$B$35,0)</f>
        <v>8</v>
      </c>
      <c r="N2574" s="27">
        <f>IF(J2574&lt;=0.3,INDEX(价格表!$B$4:$I$31,M2574,2),IF(AND(J2574&gt;0.3,J2574&lt;=1),INDEX(价格表!$B$4:$I$31,M2574,3),IF(AND(J2574&gt;1,J2574&lt;=2.2),INDEX(价格表!$B$4:$I$31,M2574,4),IF(AND(J2574&gt;2.2,J2574&lt;=3.3),INDEX(价格表!$B$4:$I$31,M2574,5),IF(AND(J2574&gt;3.3,J2574&lt;=4),INDEX(价格表!$B$4:$I$31,M2574,6),IF(AND(J2574&gt;4,J2574&lt;=5.5),INDEX(价格表!$B$4:$I$31,M2574,7),IF(J2574&gt;5.5,2.6+INDEX(价格表!$B$4:$I$31,M2574,8)*L2574)))))))</f>
        <v>2.95</v>
      </c>
    </row>
    <row r="2575" spans="1:14">
      <c r="A2575" s="20">
        <v>4606170826468</v>
      </c>
      <c r="B2575" s="18" t="s">
        <v>16</v>
      </c>
      <c r="C2575" s="21">
        <v>20201213</v>
      </c>
      <c r="D2575" s="21">
        <v>610538201209</v>
      </c>
      <c r="E2575" s="21" t="s">
        <v>16</v>
      </c>
      <c r="F2575" s="21">
        <v>20201223</v>
      </c>
      <c r="G2575" s="21" t="s">
        <v>17</v>
      </c>
      <c r="H2575" s="21" t="s">
        <v>302</v>
      </c>
      <c r="I2575" s="21" t="s">
        <v>303</v>
      </c>
      <c r="J2575" s="21">
        <v>2.14</v>
      </c>
      <c r="K2575" s="21" t="s">
        <v>20</v>
      </c>
      <c r="L2575">
        <f t="shared" si="48"/>
        <v>3</v>
      </c>
      <c r="M2575">
        <f>MATCH(H:H,价格表!$B$4:$B$35,0)</f>
        <v>6</v>
      </c>
      <c r="N2575" s="27">
        <f>IF(J2575&lt;=0.3,INDEX(价格表!$B$4:$I$31,M2575,2),IF(AND(J2575&gt;0.3,J2575&lt;=1),INDEX(价格表!$B$4:$I$31,M2575,3),IF(AND(J2575&gt;1,J2575&lt;=2.2),INDEX(价格表!$B$4:$I$31,M2575,4),IF(AND(J2575&gt;2.2,J2575&lt;=3.3),INDEX(价格表!$B$4:$I$31,M2575,5),IF(AND(J2575&gt;3.3,J2575&lt;=4),INDEX(价格表!$B$4:$I$31,M2575,6),IF(AND(J2575&gt;4,J2575&lt;=5.5),INDEX(价格表!$B$4:$I$31,M2575,7),IF(J2575&gt;5.5,2.6+INDEX(价格表!$B$4:$I$31,M2575,8)*L2575)))))))</f>
        <v>2.95</v>
      </c>
    </row>
    <row r="2576" spans="1:14">
      <c r="A2576" s="20">
        <v>4310939924574</v>
      </c>
      <c r="B2576" s="18" t="s">
        <v>16</v>
      </c>
      <c r="C2576" s="21">
        <v>20201213</v>
      </c>
      <c r="D2576" s="21">
        <v>610538201209</v>
      </c>
      <c r="E2576" s="21" t="s">
        <v>16</v>
      </c>
      <c r="F2576" s="21">
        <v>20201223</v>
      </c>
      <c r="G2576" s="21" t="s">
        <v>17</v>
      </c>
      <c r="H2576" s="21" t="s">
        <v>331</v>
      </c>
      <c r="I2576" s="21" t="s">
        <v>332</v>
      </c>
      <c r="J2576" s="21">
        <v>1.42</v>
      </c>
      <c r="K2576" s="21" t="s">
        <v>20</v>
      </c>
      <c r="L2576">
        <f t="shared" si="48"/>
        <v>2</v>
      </c>
      <c r="M2576">
        <f>MATCH(H:H,价格表!$B$4:$B$35,0)</f>
        <v>28</v>
      </c>
      <c r="N2576" s="27">
        <f>IF(J2576&lt;=0.3,INDEX(价格表!$B$4:$I$31,M2576,2),IF(AND(J2576&gt;0.3,J2576&lt;=1),INDEX(价格表!$B$4:$I$31,M2576,3),IF(AND(J2576&gt;1,J2576&lt;=2.2),INDEX(价格表!$B$4:$I$31,M2576,4),IF(AND(J2576&gt;2.2,J2576&lt;=3.3),INDEX(价格表!$B$4:$I$31,M2576,5),IF(AND(J2576&gt;3.3,J2576&lt;=4),INDEX(价格表!$B$4:$I$31,M2576,6),IF(AND(J2576&gt;4,J2576&lt;=5.5),INDEX(价格表!$B$4:$I$31,M2576,7),IF(J2576&gt;5.5,2.6+INDEX(价格表!$B$4:$I$31,M2576,8)*L2576)))))))</f>
        <v>2.8</v>
      </c>
    </row>
    <row r="2577" spans="1:14">
      <c r="A2577" s="20">
        <v>4310940491522</v>
      </c>
      <c r="B2577" s="18" t="s">
        <v>16</v>
      </c>
      <c r="C2577" s="21">
        <v>20201213</v>
      </c>
      <c r="D2577" s="21">
        <v>610538201209</v>
      </c>
      <c r="E2577" s="21" t="s">
        <v>16</v>
      </c>
      <c r="F2577" s="21">
        <v>20201223</v>
      </c>
      <c r="G2577" s="21" t="s">
        <v>17</v>
      </c>
      <c r="H2577" s="21" t="s">
        <v>331</v>
      </c>
      <c r="I2577" s="21" t="s">
        <v>332</v>
      </c>
      <c r="J2577" s="21">
        <v>1.45</v>
      </c>
      <c r="K2577" s="21" t="s">
        <v>20</v>
      </c>
      <c r="L2577">
        <f t="shared" si="48"/>
        <v>2</v>
      </c>
      <c r="M2577">
        <f>MATCH(H:H,价格表!$B$4:$B$35,0)</f>
        <v>28</v>
      </c>
      <c r="N2577" s="27">
        <f>IF(J2577&lt;=0.3,INDEX(价格表!$B$4:$I$31,M2577,2),IF(AND(J2577&gt;0.3,J2577&lt;=1),INDEX(价格表!$B$4:$I$31,M2577,3),IF(AND(J2577&gt;1,J2577&lt;=2.2),INDEX(价格表!$B$4:$I$31,M2577,4),IF(AND(J2577&gt;2.2,J2577&lt;=3.3),INDEX(价格表!$B$4:$I$31,M2577,5),IF(AND(J2577&gt;3.3,J2577&lt;=4),INDEX(价格表!$B$4:$I$31,M2577,6),IF(AND(J2577&gt;4,J2577&lt;=5.5),INDEX(价格表!$B$4:$I$31,M2577,7),IF(J2577&gt;5.5,2.6+INDEX(价格表!$B$4:$I$31,M2577,8)*L2577)))))))</f>
        <v>2.8</v>
      </c>
    </row>
    <row r="2578" spans="1:14">
      <c r="A2578" s="20">
        <v>4310939806408</v>
      </c>
      <c r="B2578" s="18" t="s">
        <v>16</v>
      </c>
      <c r="C2578" s="21">
        <v>20201213</v>
      </c>
      <c r="D2578" s="21">
        <v>610538201209</v>
      </c>
      <c r="E2578" s="21" t="s">
        <v>16</v>
      </c>
      <c r="F2578" s="21">
        <v>20201223</v>
      </c>
      <c r="G2578" s="21" t="s">
        <v>17</v>
      </c>
      <c r="H2578" s="21" t="s">
        <v>331</v>
      </c>
      <c r="I2578" s="21" t="s">
        <v>332</v>
      </c>
      <c r="J2578" s="21">
        <v>1.47</v>
      </c>
      <c r="K2578" s="21" t="s">
        <v>20</v>
      </c>
      <c r="L2578">
        <f t="shared" si="48"/>
        <v>2</v>
      </c>
      <c r="M2578">
        <f>MATCH(H:H,价格表!$B$4:$B$35,0)</f>
        <v>28</v>
      </c>
      <c r="N2578" s="27">
        <f>IF(J2578&lt;=0.3,INDEX(价格表!$B$4:$I$31,M2578,2),IF(AND(J2578&gt;0.3,J2578&lt;=1),INDEX(价格表!$B$4:$I$31,M2578,3),IF(AND(J2578&gt;1,J2578&lt;=2.2),INDEX(价格表!$B$4:$I$31,M2578,4),IF(AND(J2578&gt;2.2,J2578&lt;=3.3),INDEX(价格表!$B$4:$I$31,M2578,5),IF(AND(J2578&gt;3.3,J2578&lt;=4),INDEX(价格表!$B$4:$I$31,M2578,6),IF(AND(J2578&gt;4,J2578&lt;=5.5),INDEX(价格表!$B$4:$I$31,M2578,7),IF(J2578&gt;5.5,2.6+INDEX(价格表!$B$4:$I$31,M2578,8)*L2578)))))))</f>
        <v>2.8</v>
      </c>
    </row>
    <row r="2579" spans="1:14">
      <c r="A2579" s="20">
        <v>4310939967140</v>
      </c>
      <c r="B2579" s="18" t="s">
        <v>16</v>
      </c>
      <c r="C2579" s="21">
        <v>20201213</v>
      </c>
      <c r="D2579" s="21">
        <v>610538201209</v>
      </c>
      <c r="E2579" s="21" t="s">
        <v>16</v>
      </c>
      <c r="F2579" s="21">
        <v>20201223</v>
      </c>
      <c r="G2579" s="21" t="s">
        <v>17</v>
      </c>
      <c r="H2579" s="21" t="s">
        <v>331</v>
      </c>
      <c r="I2579" s="21" t="s">
        <v>332</v>
      </c>
      <c r="J2579" s="21">
        <v>1.6</v>
      </c>
      <c r="K2579" s="21" t="s">
        <v>20</v>
      </c>
      <c r="L2579">
        <f t="shared" si="48"/>
        <v>2</v>
      </c>
      <c r="M2579">
        <f>MATCH(H:H,价格表!$B$4:$B$35,0)</f>
        <v>28</v>
      </c>
      <c r="N2579" s="27">
        <f>IF(J2579&lt;=0.3,INDEX(价格表!$B$4:$I$31,M2579,2),IF(AND(J2579&gt;0.3,J2579&lt;=1),INDEX(价格表!$B$4:$I$31,M2579,3),IF(AND(J2579&gt;1,J2579&lt;=2.2),INDEX(价格表!$B$4:$I$31,M2579,4),IF(AND(J2579&gt;2.2,J2579&lt;=3.3),INDEX(价格表!$B$4:$I$31,M2579,5),IF(AND(J2579&gt;3.3,J2579&lt;=4),INDEX(价格表!$B$4:$I$31,M2579,6),IF(AND(J2579&gt;4,J2579&lt;=5.5),INDEX(价格表!$B$4:$I$31,M2579,7),IF(J2579&gt;5.5,2.6+INDEX(价格表!$B$4:$I$31,M2579,8)*L2579)))))))</f>
        <v>2.8</v>
      </c>
    </row>
    <row r="2580" spans="1:14">
      <c r="A2580" s="20">
        <v>4606140554262</v>
      </c>
      <c r="B2580" s="18" t="s">
        <v>16</v>
      </c>
      <c r="C2580" s="21">
        <v>20201213</v>
      </c>
      <c r="D2580" s="21">
        <v>610538201209</v>
      </c>
      <c r="E2580" s="21" t="s">
        <v>16</v>
      </c>
      <c r="F2580" s="21">
        <v>20201223</v>
      </c>
      <c r="G2580" s="21" t="s">
        <v>17</v>
      </c>
      <c r="H2580" s="21" t="s">
        <v>331</v>
      </c>
      <c r="I2580" s="21" t="s">
        <v>332</v>
      </c>
      <c r="J2580" s="21">
        <v>5.07</v>
      </c>
      <c r="K2580" s="21" t="s">
        <v>20</v>
      </c>
      <c r="L2580">
        <f t="shared" si="48"/>
        <v>6</v>
      </c>
      <c r="M2580">
        <f>MATCH(H:H,价格表!$B$4:$B$35,0)</f>
        <v>28</v>
      </c>
      <c r="N2580" s="27">
        <f>IF(J2580&lt;=0.3,INDEX(价格表!$B$4:$I$31,M2580,2),IF(AND(J2580&gt;0.3,J2580&lt;=1),INDEX(价格表!$B$4:$I$31,M2580,3),IF(AND(J2580&gt;1,J2580&lt;=2.2),INDEX(价格表!$B$4:$I$31,M2580,4),IF(AND(J2580&gt;2.2,J2580&lt;=3.3),INDEX(价格表!$B$4:$I$31,M2580,5),IF(AND(J2580&gt;3.3,J2580&lt;=4),INDEX(价格表!$B$4:$I$31,M2580,6),IF(AND(J2580&gt;4,J2580&lt;=5.5),INDEX(价格表!$B$4:$I$31,M2580,7),IF(J2580&gt;5.5,2.6+INDEX(价格表!$B$4:$I$31,M2580,8)*L2580)))))))</f>
        <v>4.45</v>
      </c>
    </row>
    <row r="2581" spans="1:14">
      <c r="A2581" s="20">
        <v>4606159664429</v>
      </c>
      <c r="B2581" s="18" t="s">
        <v>16</v>
      </c>
      <c r="C2581" s="21">
        <v>20201213</v>
      </c>
      <c r="D2581" s="21">
        <v>610538201209</v>
      </c>
      <c r="E2581" s="21" t="s">
        <v>16</v>
      </c>
      <c r="F2581" s="21">
        <v>20201223</v>
      </c>
      <c r="G2581" s="21" t="s">
        <v>17</v>
      </c>
      <c r="H2581" s="21" t="s">
        <v>73</v>
      </c>
      <c r="I2581" s="21" t="s">
        <v>215</v>
      </c>
      <c r="J2581" s="21">
        <v>7.07</v>
      </c>
      <c r="K2581" s="21" t="s">
        <v>20</v>
      </c>
      <c r="L2581">
        <f t="shared" si="48"/>
        <v>8</v>
      </c>
      <c r="M2581">
        <f>MATCH(H:H,价格表!$B$4:$B$35,0)</f>
        <v>7</v>
      </c>
      <c r="N2581" s="27">
        <f>IF(J2581&lt;=0.3,INDEX(价格表!$B$4:$I$31,M2581,2),IF(AND(J2581&gt;0.3,J2581&lt;=1),INDEX(价格表!$B$4:$I$31,M2581,3),IF(AND(J2581&gt;1,J2581&lt;=2.2),INDEX(价格表!$B$4:$I$31,M2581,4),IF(AND(J2581&gt;2.2,J2581&lt;=3.3),INDEX(价格表!$B$4:$I$31,M2581,5),IF(AND(J2581&gt;3.3,J2581&lt;=4),INDEX(价格表!$B$4:$I$31,M2581,6),IF(AND(J2581&gt;4,J2581&lt;=5.5),INDEX(价格表!$B$4:$I$31,M2581,7),IF(J2581&gt;5.5,2.6+INDEX(价格表!$B$4:$I$31,M2581,8)*L2581)))))))</f>
        <v>10.2</v>
      </c>
    </row>
    <row r="2582" spans="1:14">
      <c r="A2582" s="20">
        <v>4606170823316</v>
      </c>
      <c r="B2582" s="18" t="s">
        <v>16</v>
      </c>
      <c r="C2582" s="21">
        <v>20201213</v>
      </c>
      <c r="D2582" s="21">
        <v>610538201209</v>
      </c>
      <c r="E2582" s="21" t="s">
        <v>16</v>
      </c>
      <c r="F2582" s="21">
        <v>20201223</v>
      </c>
      <c r="G2582" s="21" t="s">
        <v>17</v>
      </c>
      <c r="H2582" s="21" t="s">
        <v>305</v>
      </c>
      <c r="I2582" s="21" t="s">
        <v>317</v>
      </c>
      <c r="J2582" s="21">
        <v>7.6</v>
      </c>
      <c r="K2582" s="21" t="s">
        <v>20</v>
      </c>
      <c r="L2582">
        <f t="shared" si="48"/>
        <v>8</v>
      </c>
      <c r="M2582">
        <f>MATCH(H:H,价格表!$B$4:$B$35,0)</f>
        <v>26</v>
      </c>
      <c r="N2582" s="27">
        <f>IF(J2582&lt;=0.3,INDEX(价格表!$B$4:$I$31,M2582,2),IF(AND(J2582&gt;0.3,J2582&lt;=1),INDEX(价格表!$B$4:$I$31,M2582,3),IF(AND(J2582&gt;1,J2582&lt;=2.2),INDEX(价格表!$B$4:$I$31,M2582,4),IF(AND(J2582&gt;2.2,J2582&lt;=3.3),INDEX(价格表!$B$4:$I$31,M2582,5),IF(AND(J2582&gt;3.3,J2582&lt;=4),INDEX(价格表!$B$4:$I$31,M2582,6),IF(AND(J2582&gt;4,J2582&lt;=5.5),INDEX(价格表!$B$4:$I$31,M2582,7),IF(J2582&gt;5.5,2.6+INDEX(价格表!$B$4:$I$31,M2582,8)*L2582)))))))</f>
        <v>21.8</v>
      </c>
    </row>
    <row r="2583" spans="1:14">
      <c r="A2583" s="20">
        <v>4310973268711</v>
      </c>
      <c r="B2583" s="18" t="s">
        <v>16</v>
      </c>
      <c r="C2583" s="21">
        <v>20201214</v>
      </c>
      <c r="D2583" s="21">
        <v>610538201209</v>
      </c>
      <c r="E2583" s="21" t="s">
        <v>16</v>
      </c>
      <c r="F2583" s="21">
        <v>20201224</v>
      </c>
      <c r="G2583" s="21" t="s">
        <v>17</v>
      </c>
      <c r="H2583" s="21" t="s">
        <v>73</v>
      </c>
      <c r="I2583" s="21" t="s">
        <v>184</v>
      </c>
      <c r="J2583" s="21">
        <v>1.47</v>
      </c>
      <c r="K2583" s="21" t="s">
        <v>20</v>
      </c>
      <c r="L2583">
        <f t="shared" si="48"/>
        <v>2</v>
      </c>
      <c r="M2583">
        <f>MATCH(H:H,价格表!$B$4:$B$35,0)</f>
        <v>7</v>
      </c>
      <c r="N2583" s="27">
        <f>IF(J2583&lt;=0.3,INDEX(价格表!$B$4:$I$31,M2583,2),IF(AND(J2583&gt;0.3,J2583&lt;=1),INDEX(价格表!$B$4:$I$31,M2583,3),IF(AND(J2583&gt;1,J2583&lt;=2.2),INDEX(价格表!$B$4:$I$31,M2583,4),IF(AND(J2583&gt;2.2,J2583&lt;=3.3),INDEX(价格表!$B$4:$I$31,M2583,5),IF(AND(J2583&gt;3.3,J2583&lt;=4),INDEX(价格表!$B$4:$I$31,M2583,6),IF(AND(J2583&gt;4,J2583&lt;=5.5),INDEX(价格表!$B$4:$I$31,M2583,7),IF(J2583&gt;5.5,2.6+INDEX(价格表!$B$4:$I$31,M2583,8)*L2583)))))))</f>
        <v>2.15</v>
      </c>
    </row>
    <row r="2584" spans="1:14">
      <c r="A2584" s="20">
        <v>4310973268712</v>
      </c>
      <c r="B2584" s="18" t="s">
        <v>16</v>
      </c>
      <c r="C2584" s="21">
        <v>20201214</v>
      </c>
      <c r="D2584" s="21">
        <v>610538201209</v>
      </c>
      <c r="E2584" s="21" t="s">
        <v>16</v>
      </c>
      <c r="F2584" s="21">
        <v>20201224</v>
      </c>
      <c r="G2584" s="21" t="s">
        <v>17</v>
      </c>
      <c r="H2584" s="21" t="s">
        <v>27</v>
      </c>
      <c r="I2584" s="21" t="s">
        <v>134</v>
      </c>
      <c r="J2584" s="21">
        <v>1.42</v>
      </c>
      <c r="K2584" s="21" t="s">
        <v>20</v>
      </c>
      <c r="L2584">
        <f t="shared" si="48"/>
        <v>2</v>
      </c>
      <c r="M2584">
        <f>MATCH(H:H,价格表!$B$4:$B$35,0)</f>
        <v>3</v>
      </c>
      <c r="N2584" s="27">
        <f>IF(J2584&lt;=0.3,INDEX(价格表!$B$4:$I$31,M2584,2),IF(AND(J2584&gt;0.3,J2584&lt;=1),INDEX(价格表!$B$4:$I$31,M2584,3),IF(AND(J2584&gt;1,J2584&lt;=2.2),INDEX(价格表!$B$4:$I$31,M2584,4),IF(AND(J2584&gt;2.2,J2584&lt;=3.3),INDEX(价格表!$B$4:$I$31,M2584,5),IF(AND(J2584&gt;3.3,J2584&lt;=4),INDEX(价格表!$B$4:$I$31,M2584,6),IF(AND(J2584&gt;4,J2584&lt;=5.5),INDEX(价格表!$B$4:$I$31,M2584,7),IF(J2584&gt;5.5,2.6+INDEX(价格表!$B$4:$I$31,M2584,8)*L2584)))))))</f>
        <v>2.15</v>
      </c>
    </row>
    <row r="2585" spans="1:14">
      <c r="A2585" s="20">
        <v>4310973268713</v>
      </c>
      <c r="B2585" s="18" t="s">
        <v>16</v>
      </c>
      <c r="C2585" s="21">
        <v>20201214</v>
      </c>
      <c r="D2585" s="21">
        <v>610538201209</v>
      </c>
      <c r="E2585" s="21" t="s">
        <v>16</v>
      </c>
      <c r="F2585" s="21">
        <v>20201224</v>
      </c>
      <c r="G2585" s="21" t="s">
        <v>17</v>
      </c>
      <c r="H2585" s="21" t="s">
        <v>50</v>
      </c>
      <c r="I2585" s="21" t="s">
        <v>62</v>
      </c>
      <c r="J2585" s="21">
        <v>1.42</v>
      </c>
      <c r="K2585" s="21" t="s">
        <v>20</v>
      </c>
      <c r="L2585">
        <f t="shared" si="48"/>
        <v>2</v>
      </c>
      <c r="M2585">
        <f>MATCH(H:H,价格表!$B$4:$B$35,0)</f>
        <v>4</v>
      </c>
      <c r="N2585" s="27">
        <f>IF(J2585&lt;=0.3,INDEX(价格表!$B$4:$I$31,M2585,2),IF(AND(J2585&gt;0.3,J2585&lt;=1),INDEX(价格表!$B$4:$I$31,M2585,3),IF(AND(J2585&gt;1,J2585&lt;=2.2),INDEX(价格表!$B$4:$I$31,M2585,4),IF(AND(J2585&gt;2.2,J2585&lt;=3.3),INDEX(价格表!$B$4:$I$31,M2585,5),IF(AND(J2585&gt;3.3,J2585&lt;=4),INDEX(价格表!$B$4:$I$31,M2585,6),IF(AND(J2585&gt;4,J2585&lt;=5.5),INDEX(价格表!$B$4:$I$31,M2585,7),IF(J2585&gt;5.5,2.6+INDEX(价格表!$B$4:$I$31,M2585,8)*L2585)))))))</f>
        <v>2.15</v>
      </c>
    </row>
    <row r="2586" spans="1:14">
      <c r="A2586" s="20">
        <v>4310973268714</v>
      </c>
      <c r="B2586" s="18" t="s">
        <v>16</v>
      </c>
      <c r="C2586" s="21">
        <v>20201214</v>
      </c>
      <c r="D2586" s="21">
        <v>610538201209</v>
      </c>
      <c r="E2586" s="21" t="s">
        <v>16</v>
      </c>
      <c r="F2586" s="21">
        <v>20201224</v>
      </c>
      <c r="G2586" s="21" t="s">
        <v>17</v>
      </c>
      <c r="H2586" s="21" t="s">
        <v>73</v>
      </c>
      <c r="I2586" s="21" t="s">
        <v>256</v>
      </c>
      <c r="J2586" s="21">
        <v>1.46</v>
      </c>
      <c r="K2586" s="21" t="s">
        <v>20</v>
      </c>
      <c r="L2586">
        <f t="shared" si="48"/>
        <v>2</v>
      </c>
      <c r="M2586">
        <f>MATCH(H:H,价格表!$B$4:$B$35,0)</f>
        <v>7</v>
      </c>
      <c r="N2586" s="27">
        <f>IF(J2586&lt;=0.3,INDEX(价格表!$B$4:$I$31,M2586,2),IF(AND(J2586&gt;0.3,J2586&lt;=1),INDEX(价格表!$B$4:$I$31,M2586,3),IF(AND(J2586&gt;1,J2586&lt;=2.2),INDEX(价格表!$B$4:$I$31,M2586,4),IF(AND(J2586&gt;2.2,J2586&lt;=3.3),INDEX(价格表!$B$4:$I$31,M2586,5),IF(AND(J2586&gt;3.3,J2586&lt;=4),INDEX(价格表!$B$4:$I$31,M2586,6),IF(AND(J2586&gt;4,J2586&lt;=5.5),INDEX(价格表!$B$4:$I$31,M2586,7),IF(J2586&gt;5.5,2.6+INDEX(价格表!$B$4:$I$31,M2586,8)*L2586)))))))</f>
        <v>2.15</v>
      </c>
    </row>
    <row r="2587" spans="1:14">
      <c r="A2587" s="20">
        <v>4310973268716</v>
      </c>
      <c r="B2587" s="18" t="s">
        <v>16</v>
      </c>
      <c r="C2587" s="21">
        <v>20201214</v>
      </c>
      <c r="D2587" s="21">
        <v>610538201209</v>
      </c>
      <c r="E2587" s="21" t="s">
        <v>16</v>
      </c>
      <c r="F2587" s="21">
        <v>20201224</v>
      </c>
      <c r="G2587" s="21" t="s">
        <v>17</v>
      </c>
      <c r="H2587" s="21" t="s">
        <v>73</v>
      </c>
      <c r="I2587" s="21" t="s">
        <v>218</v>
      </c>
      <c r="J2587" s="21">
        <v>1.46</v>
      </c>
      <c r="K2587" s="21" t="s">
        <v>20</v>
      </c>
      <c r="L2587">
        <f t="shared" si="48"/>
        <v>2</v>
      </c>
      <c r="M2587">
        <f>MATCH(H:H,价格表!$B$4:$B$35,0)</f>
        <v>7</v>
      </c>
      <c r="N2587" s="27">
        <f>IF(J2587&lt;=0.3,INDEX(价格表!$B$4:$I$31,M2587,2),IF(AND(J2587&gt;0.3,J2587&lt;=1),INDEX(价格表!$B$4:$I$31,M2587,3),IF(AND(J2587&gt;1,J2587&lt;=2.2),INDEX(价格表!$B$4:$I$31,M2587,4),IF(AND(J2587&gt;2.2,J2587&lt;=3.3),INDEX(价格表!$B$4:$I$31,M2587,5),IF(AND(J2587&gt;3.3,J2587&lt;=4),INDEX(价格表!$B$4:$I$31,M2587,6),IF(AND(J2587&gt;4,J2587&lt;=5.5),INDEX(价格表!$B$4:$I$31,M2587,7),IF(J2587&gt;5.5,2.6+INDEX(价格表!$B$4:$I$31,M2587,8)*L2587)))))))</f>
        <v>2.15</v>
      </c>
    </row>
    <row r="2588" spans="1:14">
      <c r="A2588" s="20">
        <v>4310973268717</v>
      </c>
      <c r="B2588" s="18" t="s">
        <v>16</v>
      </c>
      <c r="C2588" s="21">
        <v>20201214</v>
      </c>
      <c r="D2588" s="21">
        <v>610538201209</v>
      </c>
      <c r="E2588" s="21" t="s">
        <v>16</v>
      </c>
      <c r="F2588" s="21">
        <v>20201224</v>
      </c>
      <c r="G2588" s="21" t="s">
        <v>17</v>
      </c>
      <c r="H2588" s="21" t="s">
        <v>123</v>
      </c>
      <c r="I2588" s="21" t="s">
        <v>368</v>
      </c>
      <c r="J2588" s="21">
        <v>1.42</v>
      </c>
      <c r="K2588" s="21" t="s">
        <v>20</v>
      </c>
      <c r="L2588">
        <f t="shared" si="48"/>
        <v>2</v>
      </c>
      <c r="M2588">
        <f>MATCH(H:H,价格表!$B$4:$B$35,0)</f>
        <v>30</v>
      </c>
      <c r="N2588" s="27">
        <f>L2588*7+3</f>
        <v>17</v>
      </c>
    </row>
    <row r="2589" spans="1:14">
      <c r="A2589" s="20">
        <v>4310973268718</v>
      </c>
      <c r="B2589" s="18" t="s">
        <v>16</v>
      </c>
      <c r="C2589" s="21">
        <v>20201214</v>
      </c>
      <c r="D2589" s="21">
        <v>610538201209</v>
      </c>
      <c r="E2589" s="21" t="s">
        <v>16</v>
      </c>
      <c r="F2589" s="21">
        <v>20201224</v>
      </c>
      <c r="G2589" s="21" t="s">
        <v>17</v>
      </c>
      <c r="H2589" s="21" t="s">
        <v>50</v>
      </c>
      <c r="I2589" s="21" t="s">
        <v>62</v>
      </c>
      <c r="J2589" s="21">
        <v>1.42</v>
      </c>
      <c r="K2589" s="21" t="s">
        <v>20</v>
      </c>
      <c r="L2589">
        <f t="shared" si="48"/>
        <v>2</v>
      </c>
      <c r="M2589">
        <f>MATCH(H:H,价格表!$B$4:$B$35,0)</f>
        <v>4</v>
      </c>
      <c r="N2589" s="27">
        <f>IF(J2589&lt;=0.3,INDEX(价格表!$B$4:$I$31,M2589,2),IF(AND(J2589&gt;0.3,J2589&lt;=1),INDEX(价格表!$B$4:$I$31,M2589,3),IF(AND(J2589&gt;1,J2589&lt;=2.2),INDEX(价格表!$B$4:$I$31,M2589,4),IF(AND(J2589&gt;2.2,J2589&lt;=3.3),INDEX(价格表!$B$4:$I$31,M2589,5),IF(AND(J2589&gt;3.3,J2589&lt;=4),INDEX(价格表!$B$4:$I$31,M2589,6),IF(AND(J2589&gt;4,J2589&lt;=5.5),INDEX(价格表!$B$4:$I$31,M2589,7),IF(J2589&gt;5.5,2.6+INDEX(价格表!$B$4:$I$31,M2589,8)*L2589)))))))</f>
        <v>2.15</v>
      </c>
    </row>
    <row r="2590" spans="1:14">
      <c r="A2590" s="20">
        <v>4310973268719</v>
      </c>
      <c r="B2590" s="18" t="s">
        <v>16</v>
      </c>
      <c r="C2590" s="21">
        <v>20201214</v>
      </c>
      <c r="D2590" s="21">
        <v>610538201209</v>
      </c>
      <c r="E2590" s="21" t="s">
        <v>16</v>
      </c>
      <c r="F2590" s="21">
        <v>20201224</v>
      </c>
      <c r="G2590" s="21" t="s">
        <v>17</v>
      </c>
      <c r="H2590" s="21" t="s">
        <v>27</v>
      </c>
      <c r="I2590" s="21" t="s">
        <v>28</v>
      </c>
      <c r="J2590" s="21">
        <v>1.42</v>
      </c>
      <c r="K2590" s="21" t="s">
        <v>20</v>
      </c>
      <c r="L2590">
        <f t="shared" si="48"/>
        <v>2</v>
      </c>
      <c r="M2590">
        <f>MATCH(H:H,价格表!$B$4:$B$35,0)</f>
        <v>3</v>
      </c>
      <c r="N2590" s="27">
        <f>IF(J2590&lt;=0.3,INDEX(价格表!$B$4:$I$31,M2590,2),IF(AND(J2590&gt;0.3,J2590&lt;=1),INDEX(价格表!$B$4:$I$31,M2590,3),IF(AND(J2590&gt;1,J2590&lt;=2.2),INDEX(价格表!$B$4:$I$31,M2590,4),IF(AND(J2590&gt;2.2,J2590&lt;=3.3),INDEX(价格表!$B$4:$I$31,M2590,5),IF(AND(J2590&gt;3.3,J2590&lt;=4),INDEX(价格表!$B$4:$I$31,M2590,6),IF(AND(J2590&gt;4,J2590&lt;=5.5),INDEX(价格表!$B$4:$I$31,M2590,7),IF(J2590&gt;5.5,2.6+INDEX(价格表!$B$4:$I$31,M2590,8)*L2590)))))))</f>
        <v>2.15</v>
      </c>
    </row>
    <row r="2591" spans="1:14">
      <c r="A2591" s="20">
        <v>4310973281324</v>
      </c>
      <c r="B2591" s="18" t="s">
        <v>16</v>
      </c>
      <c r="C2591" s="21">
        <v>20201214</v>
      </c>
      <c r="D2591" s="21">
        <v>610538201209</v>
      </c>
      <c r="E2591" s="21" t="s">
        <v>16</v>
      </c>
      <c r="F2591" s="21">
        <v>20201224</v>
      </c>
      <c r="G2591" s="21" t="s">
        <v>17</v>
      </c>
      <c r="H2591" s="21" t="s">
        <v>18</v>
      </c>
      <c r="I2591" s="21" t="s">
        <v>369</v>
      </c>
      <c r="J2591" s="21">
        <v>1.51</v>
      </c>
      <c r="K2591" s="21" t="s">
        <v>20</v>
      </c>
      <c r="L2591">
        <f t="shared" si="48"/>
        <v>2</v>
      </c>
      <c r="M2591">
        <f>MATCH(H:H,价格表!$B$4:$B$35,0)</f>
        <v>1</v>
      </c>
      <c r="N2591" s="27">
        <f>IF(J2591&lt;=0.3,INDEX(价格表!$B$4:$I$31,M2591,2),IF(AND(J2591&gt;0.3,J2591&lt;=1),INDEX(价格表!$B$4:$I$31,M2591,3),IF(AND(J2591&gt;1,J2591&lt;=2.2),INDEX(价格表!$B$4:$I$31,M2591,4),IF(AND(J2591&gt;2.2,J2591&lt;=3.3),INDEX(价格表!$B$4:$I$31,M2591,5),IF(AND(J2591&gt;3.3,J2591&lt;=4),INDEX(价格表!$B$4:$I$31,M2591,6),IF(AND(J2591&gt;4,J2591&lt;=5.5),INDEX(价格表!$B$4:$I$31,M2591,7),IF(J2591&gt;5.5,2.6+INDEX(价格表!$B$4:$I$31,M2591,8)*L2591)))))))</f>
        <v>2.15</v>
      </c>
    </row>
    <row r="2592" spans="1:14">
      <c r="A2592" s="20">
        <v>4310973281325</v>
      </c>
      <c r="B2592" s="18" t="s">
        <v>16</v>
      </c>
      <c r="C2592" s="21">
        <v>20201214</v>
      </c>
      <c r="D2592" s="21">
        <v>610538201209</v>
      </c>
      <c r="E2592" s="21" t="s">
        <v>16</v>
      </c>
      <c r="F2592" s="21">
        <v>20201224</v>
      </c>
      <c r="G2592" s="21" t="s">
        <v>17</v>
      </c>
      <c r="H2592" s="21" t="s">
        <v>23</v>
      </c>
      <c r="I2592" s="21" t="s">
        <v>190</v>
      </c>
      <c r="J2592" s="21">
        <v>2.96</v>
      </c>
      <c r="K2592" s="21" t="s">
        <v>20</v>
      </c>
      <c r="L2592">
        <f t="shared" si="48"/>
        <v>3</v>
      </c>
      <c r="M2592">
        <f>MATCH(H:H,价格表!$B$4:$B$35,0)</f>
        <v>15</v>
      </c>
      <c r="N2592" s="27">
        <f>IF(J2592&lt;=0.3,INDEX(价格表!$B$4:$I$31,M2592,2),IF(AND(J2592&gt;0.3,J2592&lt;=1),INDEX(价格表!$B$4:$I$31,M2592,3),IF(AND(J2592&gt;1,J2592&lt;=2.2),INDEX(价格表!$B$4:$I$31,M2592,4),IF(AND(J2592&gt;2.2,J2592&lt;=3.3),INDEX(价格表!$B$4:$I$31,M2592,5),IF(AND(J2592&gt;3.3,J2592&lt;=4),INDEX(价格表!$B$4:$I$31,M2592,6),IF(AND(J2592&gt;4,J2592&lt;=5.5),INDEX(价格表!$B$4:$I$31,M2592,7),IF(J2592&gt;5.5,2.6+INDEX(价格表!$B$4:$I$31,M2592,8)*L2592)))))))</f>
        <v>2.5</v>
      </c>
    </row>
    <row r="2593" spans="1:14">
      <c r="A2593" s="20">
        <v>4310973281326</v>
      </c>
      <c r="B2593" s="18" t="s">
        <v>16</v>
      </c>
      <c r="C2593" s="21">
        <v>20201214</v>
      </c>
      <c r="D2593" s="21">
        <v>610538201209</v>
      </c>
      <c r="E2593" s="21" t="s">
        <v>16</v>
      </c>
      <c r="F2593" s="21">
        <v>20201224</v>
      </c>
      <c r="G2593" s="21" t="s">
        <v>17</v>
      </c>
      <c r="H2593" s="21" t="s">
        <v>45</v>
      </c>
      <c r="I2593" s="21" t="s">
        <v>48</v>
      </c>
      <c r="J2593" s="21">
        <v>1.42</v>
      </c>
      <c r="K2593" s="21" t="s">
        <v>20</v>
      </c>
      <c r="L2593">
        <f t="shared" si="48"/>
        <v>2</v>
      </c>
      <c r="M2593">
        <f>MATCH(H:H,价格表!$B$4:$B$35,0)</f>
        <v>9</v>
      </c>
      <c r="N2593" s="27">
        <f>IF(J2593&lt;=0.3,INDEX(价格表!$B$4:$I$31,M2593,2),IF(AND(J2593&gt;0.3,J2593&lt;=1),INDEX(价格表!$B$4:$I$31,M2593,3),IF(AND(J2593&gt;1,J2593&lt;=2.2),INDEX(价格表!$B$4:$I$31,M2593,4),IF(AND(J2593&gt;2.2,J2593&lt;=3.3),INDEX(价格表!$B$4:$I$31,M2593,5),IF(AND(J2593&gt;3.3,J2593&lt;=4),INDEX(价格表!$B$4:$I$31,M2593,6),IF(AND(J2593&gt;4,J2593&lt;=5.5),INDEX(价格表!$B$4:$I$31,M2593,7),IF(J2593&gt;5.5,2.6+INDEX(价格表!$B$4:$I$31,M2593,8)*L2593)))))))</f>
        <v>2.15</v>
      </c>
    </row>
    <row r="2594" spans="1:14">
      <c r="A2594" s="20">
        <v>4310973281327</v>
      </c>
      <c r="B2594" s="18" t="s">
        <v>16</v>
      </c>
      <c r="C2594" s="21">
        <v>20201214</v>
      </c>
      <c r="D2594" s="21">
        <v>610538201209</v>
      </c>
      <c r="E2594" s="21" t="s">
        <v>16</v>
      </c>
      <c r="F2594" s="21">
        <v>20201224</v>
      </c>
      <c r="G2594" s="21" t="s">
        <v>17</v>
      </c>
      <c r="H2594" s="21" t="s">
        <v>43</v>
      </c>
      <c r="I2594" s="21" t="s">
        <v>44</v>
      </c>
      <c r="J2594" s="21">
        <v>1.47</v>
      </c>
      <c r="K2594" s="21" t="s">
        <v>20</v>
      </c>
      <c r="L2594">
        <f t="shared" si="48"/>
        <v>2</v>
      </c>
      <c r="M2594">
        <f>MATCH(H:H,价格表!$B$4:$B$35,0)</f>
        <v>10</v>
      </c>
      <c r="N2594" s="27">
        <f>IF(J2594&lt;=0.3,INDEX(价格表!$B$4:$I$31,M2594,2),IF(AND(J2594&gt;0.3,J2594&lt;=1),INDEX(价格表!$B$4:$I$31,M2594,3),IF(AND(J2594&gt;1,J2594&lt;=2.2),INDEX(价格表!$B$4:$I$31,M2594,4),IF(AND(J2594&gt;2.2,J2594&lt;=3.3),INDEX(价格表!$B$4:$I$31,M2594,5),IF(AND(J2594&gt;3.3,J2594&lt;=4),INDEX(价格表!$B$4:$I$31,M2594,6),IF(AND(J2594&gt;4,J2594&lt;=5.5),INDEX(价格表!$B$4:$I$31,M2594,7),IF(J2594&gt;5.5,2.6+INDEX(价格表!$B$4:$I$31,M2594,8)*L2594)))))))</f>
        <v>2.15</v>
      </c>
    </row>
    <row r="2595" spans="1:14">
      <c r="A2595" s="20">
        <v>4310973281328</v>
      </c>
      <c r="B2595" s="18" t="s">
        <v>16</v>
      </c>
      <c r="C2595" s="21">
        <v>20201214</v>
      </c>
      <c r="D2595" s="21">
        <v>610538201209</v>
      </c>
      <c r="E2595" s="21" t="s">
        <v>16</v>
      </c>
      <c r="F2595" s="21">
        <v>20201224</v>
      </c>
      <c r="G2595" s="21" t="s">
        <v>17</v>
      </c>
      <c r="H2595" s="21" t="s">
        <v>88</v>
      </c>
      <c r="I2595" s="21" t="s">
        <v>101</v>
      </c>
      <c r="J2595" s="21">
        <v>1.42</v>
      </c>
      <c r="K2595" s="21" t="s">
        <v>20</v>
      </c>
      <c r="L2595">
        <f t="shared" si="48"/>
        <v>2</v>
      </c>
      <c r="M2595">
        <f>MATCH(H:H,价格表!$B$4:$B$35,0)</f>
        <v>19</v>
      </c>
      <c r="N2595" s="27">
        <f>IF(J2595&lt;=0.3,INDEX(价格表!$B$4:$I$31,M2595,2),IF(AND(J2595&gt;0.3,J2595&lt;=1),INDEX(价格表!$B$4:$I$31,M2595,3),IF(AND(J2595&gt;1,J2595&lt;=2.2),INDEX(价格表!$B$4:$I$31,M2595,4),IF(AND(J2595&gt;2.2,J2595&lt;=3.3),INDEX(价格表!$B$4:$I$31,M2595,5),IF(AND(J2595&gt;3.3,J2595&lt;=4),INDEX(价格表!$B$4:$I$31,M2595,6),IF(AND(J2595&gt;4,J2595&lt;=5.5),INDEX(价格表!$B$4:$I$31,M2595,7),IF(J2595&gt;5.5,2.6+INDEX(价格表!$B$4:$I$31,M2595,8)*L2595)))))))</f>
        <v>2.15</v>
      </c>
    </row>
    <row r="2596" spans="1:14">
      <c r="A2596" s="20">
        <v>4310973281329</v>
      </c>
      <c r="B2596" s="18" t="s">
        <v>16</v>
      </c>
      <c r="C2596" s="21">
        <v>20201214</v>
      </c>
      <c r="D2596" s="21">
        <v>610538201209</v>
      </c>
      <c r="E2596" s="21" t="s">
        <v>16</v>
      </c>
      <c r="F2596" s="21">
        <v>20201224</v>
      </c>
      <c r="G2596" s="21" t="s">
        <v>17</v>
      </c>
      <c r="H2596" s="21" t="s">
        <v>43</v>
      </c>
      <c r="I2596" s="21" t="s">
        <v>44</v>
      </c>
      <c r="J2596" s="21">
        <v>1.5</v>
      </c>
      <c r="K2596" s="21" t="s">
        <v>20</v>
      </c>
      <c r="L2596">
        <f t="shared" si="48"/>
        <v>2</v>
      </c>
      <c r="M2596">
        <f>MATCH(H:H,价格表!$B$4:$B$35,0)</f>
        <v>10</v>
      </c>
      <c r="N2596" s="27">
        <f>IF(J2596&lt;=0.3,INDEX(价格表!$B$4:$I$31,M2596,2),IF(AND(J2596&gt;0.3,J2596&lt;=1),INDEX(价格表!$B$4:$I$31,M2596,3),IF(AND(J2596&gt;1,J2596&lt;=2.2),INDEX(价格表!$B$4:$I$31,M2596,4),IF(AND(J2596&gt;2.2,J2596&lt;=3.3),INDEX(价格表!$B$4:$I$31,M2596,5),IF(AND(J2596&gt;3.3,J2596&lt;=4),INDEX(价格表!$B$4:$I$31,M2596,6),IF(AND(J2596&gt;4,J2596&lt;=5.5),INDEX(价格表!$B$4:$I$31,M2596,7),IF(J2596&gt;5.5,2.6+INDEX(价格表!$B$4:$I$31,M2596,8)*L2596)))))))</f>
        <v>2.15</v>
      </c>
    </row>
    <row r="2597" spans="1:14">
      <c r="A2597" s="20">
        <v>4310973281330</v>
      </c>
      <c r="B2597" s="18" t="s">
        <v>16</v>
      </c>
      <c r="C2597" s="21">
        <v>20201214</v>
      </c>
      <c r="D2597" s="21">
        <v>610538201209</v>
      </c>
      <c r="E2597" s="21" t="s">
        <v>16</v>
      </c>
      <c r="F2597" s="21">
        <v>20201224</v>
      </c>
      <c r="G2597" s="21" t="s">
        <v>17</v>
      </c>
      <c r="H2597" s="21" t="s">
        <v>33</v>
      </c>
      <c r="I2597" s="21" t="s">
        <v>34</v>
      </c>
      <c r="J2597" s="21">
        <v>1.42</v>
      </c>
      <c r="K2597" s="21" t="s">
        <v>20</v>
      </c>
      <c r="L2597">
        <f t="shared" si="48"/>
        <v>2</v>
      </c>
      <c r="M2597">
        <f>MATCH(H:H,价格表!$B$4:$B$35,0)</f>
        <v>13</v>
      </c>
      <c r="N2597" s="27">
        <f>IF(J2597&lt;=0.3,INDEX(价格表!$B$4:$I$31,M2597,2),IF(AND(J2597&gt;0.3,J2597&lt;=1),INDEX(价格表!$B$4:$I$31,M2597,3),IF(AND(J2597&gt;1,J2597&lt;=2.2),INDEX(价格表!$B$4:$I$31,M2597,4),IF(AND(J2597&gt;2.2,J2597&lt;=3.3),INDEX(价格表!$B$4:$I$31,M2597,5),IF(AND(J2597&gt;3.3,J2597&lt;=4),INDEX(价格表!$B$4:$I$31,M2597,6),IF(AND(J2597&gt;4,J2597&lt;=5.5),INDEX(价格表!$B$4:$I$31,M2597,7),IF(J2597&gt;5.5,2.6+INDEX(价格表!$B$4:$I$31,M2597,8)*L2597)))))))</f>
        <v>2.15</v>
      </c>
    </row>
    <row r="2598" spans="1:14">
      <c r="A2598" s="20">
        <v>4310973281331</v>
      </c>
      <c r="B2598" s="18" t="s">
        <v>16</v>
      </c>
      <c r="C2598" s="21">
        <v>20201214</v>
      </c>
      <c r="D2598" s="21">
        <v>610538201209</v>
      </c>
      <c r="E2598" s="21" t="s">
        <v>16</v>
      </c>
      <c r="F2598" s="21">
        <v>20201224</v>
      </c>
      <c r="G2598" s="21" t="s">
        <v>17</v>
      </c>
      <c r="H2598" s="21" t="s">
        <v>25</v>
      </c>
      <c r="I2598" s="21" t="s">
        <v>121</v>
      </c>
      <c r="J2598" s="21">
        <v>1.44</v>
      </c>
      <c r="K2598" s="21" t="s">
        <v>20</v>
      </c>
      <c r="L2598">
        <f t="shared" si="48"/>
        <v>2</v>
      </c>
      <c r="M2598">
        <f>MATCH(H:H,价格表!$B$4:$B$35,0)</f>
        <v>25</v>
      </c>
      <c r="N2598" s="27">
        <f>IF(J2598&lt;=0.3,INDEX(价格表!$B$4:$I$31,M2598,2),IF(AND(J2598&gt;0.3,J2598&lt;=1),INDEX(价格表!$B$4:$I$31,M2598,3),IF(AND(J2598&gt;1,J2598&lt;=2.2),INDEX(价格表!$B$4:$I$31,M2598,4),IF(AND(J2598&gt;2.2,J2598&lt;=3.3),INDEX(价格表!$B$4:$I$31,M2598,5),IF(AND(J2598&gt;3.3,J2598&lt;=4),INDEX(价格表!$B$4:$I$31,M2598,6),IF(AND(J2598&gt;4,J2598&lt;=5.5),INDEX(价格表!$B$4:$I$31,M2598,7),IF(J2598&gt;5.5,2.6+INDEX(价格表!$B$4:$I$31,M2598,8)*L2598)))))))</f>
        <v>2.15</v>
      </c>
    </row>
    <row r="2599" spans="1:14">
      <c r="A2599" s="20">
        <v>4310973281333</v>
      </c>
      <c r="B2599" s="18" t="s">
        <v>16</v>
      </c>
      <c r="C2599" s="21">
        <v>20201214</v>
      </c>
      <c r="D2599" s="21">
        <v>610538201209</v>
      </c>
      <c r="E2599" s="21" t="s">
        <v>16</v>
      </c>
      <c r="F2599" s="21">
        <v>20201224</v>
      </c>
      <c r="G2599" s="21" t="s">
        <v>17</v>
      </c>
      <c r="H2599" s="21" t="s">
        <v>50</v>
      </c>
      <c r="I2599" s="21" t="s">
        <v>166</v>
      </c>
      <c r="J2599" s="21">
        <v>1.42</v>
      </c>
      <c r="K2599" s="21" t="s">
        <v>20</v>
      </c>
      <c r="L2599">
        <f t="shared" si="48"/>
        <v>2</v>
      </c>
      <c r="M2599">
        <f>MATCH(H:H,价格表!$B$4:$B$35,0)</f>
        <v>4</v>
      </c>
      <c r="N2599" s="27">
        <f>IF(J2599&lt;=0.3,INDEX(价格表!$B$4:$I$31,M2599,2),IF(AND(J2599&gt;0.3,J2599&lt;=1),INDEX(价格表!$B$4:$I$31,M2599,3),IF(AND(J2599&gt;1,J2599&lt;=2.2),INDEX(价格表!$B$4:$I$31,M2599,4),IF(AND(J2599&gt;2.2,J2599&lt;=3.3),INDEX(价格表!$B$4:$I$31,M2599,5),IF(AND(J2599&gt;3.3,J2599&lt;=4),INDEX(价格表!$B$4:$I$31,M2599,6),IF(AND(J2599&gt;4,J2599&lt;=5.5),INDEX(价格表!$B$4:$I$31,M2599,7),IF(J2599&gt;5.5,2.6+INDEX(价格表!$B$4:$I$31,M2599,8)*L2599)))))))</f>
        <v>2.15</v>
      </c>
    </row>
    <row r="2600" spans="1:14">
      <c r="A2600" s="20">
        <v>4310973318499</v>
      </c>
      <c r="B2600" s="18" t="s">
        <v>16</v>
      </c>
      <c r="C2600" s="21">
        <v>20201214</v>
      </c>
      <c r="D2600" s="21">
        <v>610538201209</v>
      </c>
      <c r="E2600" s="21" t="s">
        <v>16</v>
      </c>
      <c r="F2600" s="21">
        <v>20201224</v>
      </c>
      <c r="G2600" s="21" t="s">
        <v>17</v>
      </c>
      <c r="H2600" s="21" t="s">
        <v>73</v>
      </c>
      <c r="I2600" s="21" t="s">
        <v>92</v>
      </c>
      <c r="J2600" s="21">
        <v>1.44</v>
      </c>
      <c r="K2600" s="21" t="s">
        <v>20</v>
      </c>
      <c r="L2600">
        <f t="shared" si="48"/>
        <v>2</v>
      </c>
      <c r="M2600">
        <f>MATCH(H:H,价格表!$B$4:$B$35,0)</f>
        <v>7</v>
      </c>
      <c r="N2600" s="27">
        <f>IF(J2600&lt;=0.3,INDEX(价格表!$B$4:$I$31,M2600,2),IF(AND(J2600&gt;0.3,J2600&lt;=1),INDEX(价格表!$B$4:$I$31,M2600,3),IF(AND(J2600&gt;1,J2600&lt;=2.2),INDEX(价格表!$B$4:$I$31,M2600,4),IF(AND(J2600&gt;2.2,J2600&lt;=3.3),INDEX(价格表!$B$4:$I$31,M2600,5),IF(AND(J2600&gt;3.3,J2600&lt;=4),INDEX(价格表!$B$4:$I$31,M2600,6),IF(AND(J2600&gt;4,J2600&lt;=5.5),INDEX(价格表!$B$4:$I$31,M2600,7),IF(J2600&gt;5.5,2.6+INDEX(价格表!$B$4:$I$31,M2600,8)*L2600)))))))</f>
        <v>2.15</v>
      </c>
    </row>
    <row r="2601" spans="1:14">
      <c r="A2601" s="20">
        <v>4310973318500</v>
      </c>
      <c r="B2601" s="18" t="s">
        <v>16</v>
      </c>
      <c r="C2601" s="21">
        <v>20201214</v>
      </c>
      <c r="D2601" s="21">
        <v>610538201209</v>
      </c>
      <c r="E2601" s="21" t="s">
        <v>16</v>
      </c>
      <c r="F2601" s="21">
        <v>20201224</v>
      </c>
      <c r="G2601" s="21" t="s">
        <v>17</v>
      </c>
      <c r="H2601" s="21" t="s">
        <v>21</v>
      </c>
      <c r="I2601" s="21" t="s">
        <v>236</v>
      </c>
      <c r="J2601" s="21">
        <v>1.47</v>
      </c>
      <c r="K2601" s="21" t="s">
        <v>20</v>
      </c>
      <c r="L2601">
        <f t="shared" si="48"/>
        <v>2</v>
      </c>
      <c r="M2601">
        <f>MATCH(H:H,价格表!$B$4:$B$35,0)</f>
        <v>20</v>
      </c>
      <c r="N2601" s="27">
        <f>IF(J2601&lt;=0.3,INDEX(价格表!$B$4:$I$31,M2601,2),IF(AND(J2601&gt;0.3,J2601&lt;=1),INDEX(价格表!$B$4:$I$31,M2601,3),IF(AND(J2601&gt;1,J2601&lt;=2.2),INDEX(价格表!$B$4:$I$31,M2601,4),IF(AND(J2601&gt;2.2,J2601&lt;=3.3),INDEX(价格表!$B$4:$I$31,M2601,5),IF(AND(J2601&gt;3.3,J2601&lt;=4),INDEX(价格表!$B$4:$I$31,M2601,6),IF(AND(J2601&gt;4,J2601&lt;=5.5),INDEX(价格表!$B$4:$I$31,M2601,7),IF(J2601&gt;5.5,2.6+INDEX(价格表!$B$4:$I$31,M2601,8)*L2601)))))))</f>
        <v>2.15</v>
      </c>
    </row>
    <row r="2602" spans="1:14">
      <c r="A2602" s="20">
        <v>4310973318501</v>
      </c>
      <c r="B2602" s="18" t="s">
        <v>16</v>
      </c>
      <c r="C2602" s="21">
        <v>20201214</v>
      </c>
      <c r="D2602" s="21">
        <v>610538201209</v>
      </c>
      <c r="E2602" s="21" t="s">
        <v>16</v>
      </c>
      <c r="F2602" s="21">
        <v>20201224</v>
      </c>
      <c r="G2602" s="21" t="s">
        <v>17</v>
      </c>
      <c r="H2602" s="21" t="s">
        <v>45</v>
      </c>
      <c r="I2602" s="21" t="s">
        <v>143</v>
      </c>
      <c r="J2602" s="21">
        <v>1.42</v>
      </c>
      <c r="K2602" s="21" t="s">
        <v>20</v>
      </c>
      <c r="L2602">
        <f t="shared" si="48"/>
        <v>2</v>
      </c>
      <c r="M2602">
        <f>MATCH(H:H,价格表!$B$4:$B$35,0)</f>
        <v>9</v>
      </c>
      <c r="N2602" s="27">
        <f>IF(J2602&lt;=0.3,INDEX(价格表!$B$4:$I$31,M2602,2),IF(AND(J2602&gt;0.3,J2602&lt;=1),INDEX(价格表!$B$4:$I$31,M2602,3),IF(AND(J2602&gt;1,J2602&lt;=2.2),INDEX(价格表!$B$4:$I$31,M2602,4),IF(AND(J2602&gt;2.2,J2602&lt;=3.3),INDEX(价格表!$B$4:$I$31,M2602,5),IF(AND(J2602&gt;3.3,J2602&lt;=4),INDEX(价格表!$B$4:$I$31,M2602,6),IF(AND(J2602&gt;4,J2602&lt;=5.5),INDEX(价格表!$B$4:$I$31,M2602,7),IF(J2602&gt;5.5,2.6+INDEX(价格表!$B$4:$I$31,M2602,8)*L2602)))))))</f>
        <v>2.15</v>
      </c>
    </row>
    <row r="2603" spans="1:14">
      <c r="A2603" s="20">
        <v>4310973318502</v>
      </c>
      <c r="B2603" s="18" t="s">
        <v>16</v>
      </c>
      <c r="C2603" s="21">
        <v>20201214</v>
      </c>
      <c r="D2603" s="21">
        <v>610538201209</v>
      </c>
      <c r="E2603" s="21" t="s">
        <v>16</v>
      </c>
      <c r="F2603" s="21">
        <v>20201224</v>
      </c>
      <c r="G2603" s="21" t="s">
        <v>17</v>
      </c>
      <c r="H2603" s="21" t="s">
        <v>23</v>
      </c>
      <c r="I2603" s="21" t="s">
        <v>189</v>
      </c>
      <c r="J2603" s="21">
        <v>1.46</v>
      </c>
      <c r="K2603" s="21" t="s">
        <v>20</v>
      </c>
      <c r="L2603">
        <f t="shared" si="48"/>
        <v>2</v>
      </c>
      <c r="M2603">
        <f>MATCH(H:H,价格表!$B$4:$B$35,0)</f>
        <v>15</v>
      </c>
      <c r="N2603" s="27">
        <f>IF(J2603&lt;=0.3,INDEX(价格表!$B$4:$I$31,M2603,2),IF(AND(J2603&gt;0.3,J2603&lt;=1),INDEX(价格表!$B$4:$I$31,M2603,3),IF(AND(J2603&gt;1,J2603&lt;=2.2),INDEX(价格表!$B$4:$I$31,M2603,4),IF(AND(J2603&gt;2.2,J2603&lt;=3.3),INDEX(价格表!$B$4:$I$31,M2603,5),IF(AND(J2603&gt;3.3,J2603&lt;=4),INDEX(价格表!$B$4:$I$31,M2603,6),IF(AND(J2603&gt;4,J2603&lt;=5.5),INDEX(价格表!$B$4:$I$31,M2603,7),IF(J2603&gt;5.5,2.6+INDEX(价格表!$B$4:$I$31,M2603,8)*L2603)))))))</f>
        <v>2.15</v>
      </c>
    </row>
    <row r="2604" spans="1:14">
      <c r="A2604" s="20">
        <v>4310973318503</v>
      </c>
      <c r="B2604" s="18" t="s">
        <v>16</v>
      </c>
      <c r="C2604" s="21">
        <v>20201214</v>
      </c>
      <c r="D2604" s="21">
        <v>610538201209</v>
      </c>
      <c r="E2604" s="21" t="s">
        <v>16</v>
      </c>
      <c r="F2604" s="21">
        <v>20201224</v>
      </c>
      <c r="G2604" s="21" t="s">
        <v>17</v>
      </c>
      <c r="H2604" s="21" t="s">
        <v>21</v>
      </c>
      <c r="I2604" s="21" t="s">
        <v>205</v>
      </c>
      <c r="J2604" s="21">
        <v>1.42</v>
      </c>
      <c r="K2604" s="21" t="s">
        <v>20</v>
      </c>
      <c r="L2604">
        <f t="shared" si="48"/>
        <v>2</v>
      </c>
      <c r="M2604">
        <f>MATCH(H:H,价格表!$B$4:$B$35,0)</f>
        <v>20</v>
      </c>
      <c r="N2604" s="27">
        <f>IF(J2604&lt;=0.3,INDEX(价格表!$B$4:$I$31,M2604,2),IF(AND(J2604&gt;0.3,J2604&lt;=1),INDEX(价格表!$B$4:$I$31,M2604,3),IF(AND(J2604&gt;1,J2604&lt;=2.2),INDEX(价格表!$B$4:$I$31,M2604,4),IF(AND(J2604&gt;2.2,J2604&lt;=3.3),INDEX(价格表!$B$4:$I$31,M2604,5),IF(AND(J2604&gt;3.3,J2604&lt;=4),INDEX(价格表!$B$4:$I$31,M2604,6),IF(AND(J2604&gt;4,J2604&lt;=5.5),INDEX(价格表!$B$4:$I$31,M2604,7),IF(J2604&gt;5.5,2.6+INDEX(价格表!$B$4:$I$31,M2604,8)*L2604)))))))</f>
        <v>2.15</v>
      </c>
    </row>
    <row r="2605" spans="1:14">
      <c r="A2605" s="20">
        <v>4310973318504</v>
      </c>
      <c r="B2605" s="18" t="s">
        <v>16</v>
      </c>
      <c r="C2605" s="21">
        <v>20201214</v>
      </c>
      <c r="D2605" s="21">
        <v>610538201209</v>
      </c>
      <c r="E2605" s="21" t="s">
        <v>16</v>
      </c>
      <c r="F2605" s="21">
        <v>20201224</v>
      </c>
      <c r="G2605" s="21" t="s">
        <v>17</v>
      </c>
      <c r="H2605" s="21" t="s">
        <v>33</v>
      </c>
      <c r="I2605" s="21" t="s">
        <v>34</v>
      </c>
      <c r="J2605" s="21">
        <v>2.96</v>
      </c>
      <c r="K2605" s="21" t="s">
        <v>20</v>
      </c>
      <c r="L2605">
        <f t="shared" si="48"/>
        <v>3</v>
      </c>
      <c r="M2605">
        <f>MATCH(H:H,价格表!$B$4:$B$35,0)</f>
        <v>13</v>
      </c>
      <c r="N2605" s="27">
        <f>IF(J2605&lt;=0.3,INDEX(价格表!$B$4:$I$31,M2605,2),IF(AND(J2605&gt;0.3,J2605&lt;=1),INDEX(价格表!$B$4:$I$31,M2605,3),IF(AND(J2605&gt;1,J2605&lt;=2.2),INDEX(价格表!$B$4:$I$31,M2605,4),IF(AND(J2605&gt;2.2,J2605&lt;=3.3),INDEX(价格表!$B$4:$I$31,M2605,5),IF(AND(J2605&gt;3.3,J2605&lt;=4),INDEX(价格表!$B$4:$I$31,M2605,6),IF(AND(J2605&gt;4,J2605&lt;=5.5),INDEX(价格表!$B$4:$I$31,M2605,7),IF(J2605&gt;5.5,2.6+INDEX(价格表!$B$4:$I$31,M2605,8)*L2605)))))))</f>
        <v>2.5</v>
      </c>
    </row>
    <row r="2606" spans="1:14">
      <c r="A2606" s="20">
        <v>4310973318505</v>
      </c>
      <c r="B2606" s="18" t="s">
        <v>16</v>
      </c>
      <c r="C2606" s="21">
        <v>20201214</v>
      </c>
      <c r="D2606" s="21">
        <v>610538201209</v>
      </c>
      <c r="E2606" s="21" t="s">
        <v>16</v>
      </c>
      <c r="F2606" s="21">
        <v>20201224</v>
      </c>
      <c r="G2606" s="21" t="s">
        <v>17</v>
      </c>
      <c r="H2606" s="21" t="s">
        <v>18</v>
      </c>
      <c r="I2606" s="21" t="s">
        <v>53</v>
      </c>
      <c r="J2606" s="21">
        <v>1.42</v>
      </c>
      <c r="K2606" s="21" t="s">
        <v>20</v>
      </c>
      <c r="L2606">
        <f t="shared" si="48"/>
        <v>2</v>
      </c>
      <c r="M2606">
        <f>MATCH(H:H,价格表!$B$4:$B$35,0)</f>
        <v>1</v>
      </c>
      <c r="N2606" s="27">
        <f>IF(J2606&lt;=0.3,INDEX(价格表!$B$4:$I$31,M2606,2),IF(AND(J2606&gt;0.3,J2606&lt;=1),INDEX(价格表!$B$4:$I$31,M2606,3),IF(AND(J2606&gt;1,J2606&lt;=2.2),INDEX(价格表!$B$4:$I$31,M2606,4),IF(AND(J2606&gt;2.2,J2606&lt;=3.3),INDEX(价格表!$B$4:$I$31,M2606,5),IF(AND(J2606&gt;3.3,J2606&lt;=4),INDEX(价格表!$B$4:$I$31,M2606,6),IF(AND(J2606&gt;4,J2606&lt;=5.5),INDEX(价格表!$B$4:$I$31,M2606,7),IF(J2606&gt;5.5,2.6+INDEX(价格表!$B$4:$I$31,M2606,8)*L2606)))))))</f>
        <v>2.15</v>
      </c>
    </row>
    <row r="2607" spans="1:14">
      <c r="A2607" s="20">
        <v>4310973318506</v>
      </c>
      <c r="B2607" s="18" t="s">
        <v>16</v>
      </c>
      <c r="C2607" s="21">
        <v>20201214</v>
      </c>
      <c r="D2607" s="21">
        <v>610538201209</v>
      </c>
      <c r="E2607" s="21" t="s">
        <v>16</v>
      </c>
      <c r="F2607" s="21">
        <v>20201224</v>
      </c>
      <c r="G2607" s="21" t="s">
        <v>17</v>
      </c>
      <c r="H2607" s="21" t="s">
        <v>37</v>
      </c>
      <c r="I2607" s="21" t="s">
        <v>72</v>
      </c>
      <c r="J2607" s="21">
        <v>1.46</v>
      </c>
      <c r="K2607" s="21" t="s">
        <v>20</v>
      </c>
      <c r="L2607">
        <f t="shared" si="48"/>
        <v>2</v>
      </c>
      <c r="M2607">
        <f>MATCH(H:H,价格表!$B$4:$B$35,0)</f>
        <v>12</v>
      </c>
      <c r="N2607" s="27">
        <f>IF(J2607&lt;=0.3,INDEX(价格表!$B$4:$I$31,M2607,2),IF(AND(J2607&gt;0.3,J2607&lt;=1),INDEX(价格表!$B$4:$I$31,M2607,3),IF(AND(J2607&gt;1,J2607&lt;=2.2),INDEX(价格表!$B$4:$I$31,M2607,4),IF(AND(J2607&gt;2.2,J2607&lt;=3.3),INDEX(价格表!$B$4:$I$31,M2607,5),IF(AND(J2607&gt;3.3,J2607&lt;=4),INDEX(价格表!$B$4:$I$31,M2607,6),IF(AND(J2607&gt;4,J2607&lt;=5.5),INDEX(价格表!$B$4:$I$31,M2607,7),IF(J2607&gt;5.5,2.6+INDEX(价格表!$B$4:$I$31,M2607,8)*L2607)))))))</f>
        <v>2.15</v>
      </c>
    </row>
    <row r="2608" spans="1:14">
      <c r="A2608" s="20">
        <v>4310973318507</v>
      </c>
      <c r="B2608" s="18" t="s">
        <v>16</v>
      </c>
      <c r="C2608" s="21">
        <v>20201214</v>
      </c>
      <c r="D2608" s="21">
        <v>610538201209</v>
      </c>
      <c r="E2608" s="21" t="s">
        <v>16</v>
      </c>
      <c r="F2608" s="21">
        <v>20201224</v>
      </c>
      <c r="G2608" s="21" t="s">
        <v>17</v>
      </c>
      <c r="H2608" s="21" t="s">
        <v>45</v>
      </c>
      <c r="I2608" s="21" t="s">
        <v>48</v>
      </c>
      <c r="J2608" s="21">
        <v>1.42</v>
      </c>
      <c r="K2608" s="21" t="s">
        <v>20</v>
      </c>
      <c r="L2608">
        <f t="shared" si="48"/>
        <v>2</v>
      </c>
      <c r="M2608">
        <f>MATCH(H:H,价格表!$B$4:$B$35,0)</f>
        <v>9</v>
      </c>
      <c r="N2608" s="27">
        <f>IF(J2608&lt;=0.3,INDEX(价格表!$B$4:$I$31,M2608,2),IF(AND(J2608&gt;0.3,J2608&lt;=1),INDEX(价格表!$B$4:$I$31,M2608,3),IF(AND(J2608&gt;1,J2608&lt;=2.2),INDEX(价格表!$B$4:$I$31,M2608,4),IF(AND(J2608&gt;2.2,J2608&lt;=3.3),INDEX(价格表!$B$4:$I$31,M2608,5),IF(AND(J2608&gt;3.3,J2608&lt;=4),INDEX(价格表!$B$4:$I$31,M2608,6),IF(AND(J2608&gt;4,J2608&lt;=5.5),INDEX(价格表!$B$4:$I$31,M2608,7),IF(J2608&gt;5.5,2.6+INDEX(价格表!$B$4:$I$31,M2608,8)*L2608)))))))</f>
        <v>2.15</v>
      </c>
    </row>
    <row r="2609" spans="1:14">
      <c r="A2609" s="20">
        <v>4310973318508</v>
      </c>
      <c r="B2609" s="18" t="s">
        <v>16</v>
      </c>
      <c r="C2609" s="21">
        <v>20201214</v>
      </c>
      <c r="D2609" s="21">
        <v>610538201209</v>
      </c>
      <c r="E2609" s="21" t="s">
        <v>16</v>
      </c>
      <c r="F2609" s="21">
        <v>20201224</v>
      </c>
      <c r="G2609" s="21" t="s">
        <v>17</v>
      </c>
      <c r="H2609" s="21" t="s">
        <v>50</v>
      </c>
      <c r="I2609" s="21" t="s">
        <v>345</v>
      </c>
      <c r="J2609" s="21">
        <v>1.42</v>
      </c>
      <c r="K2609" s="21" t="s">
        <v>20</v>
      </c>
      <c r="L2609">
        <f t="shared" si="48"/>
        <v>2</v>
      </c>
      <c r="M2609">
        <f>MATCH(H:H,价格表!$B$4:$B$35,0)</f>
        <v>4</v>
      </c>
      <c r="N2609" s="27">
        <f>IF(J2609&lt;=0.3,INDEX(价格表!$B$4:$I$31,M2609,2),IF(AND(J2609&gt;0.3,J2609&lt;=1),INDEX(价格表!$B$4:$I$31,M2609,3),IF(AND(J2609&gt;1,J2609&lt;=2.2),INDEX(价格表!$B$4:$I$31,M2609,4),IF(AND(J2609&gt;2.2,J2609&lt;=3.3),INDEX(价格表!$B$4:$I$31,M2609,5),IF(AND(J2609&gt;3.3,J2609&lt;=4),INDEX(价格表!$B$4:$I$31,M2609,6),IF(AND(J2609&gt;4,J2609&lt;=5.5),INDEX(价格表!$B$4:$I$31,M2609,7),IF(J2609&gt;5.5,2.6+INDEX(价格表!$B$4:$I$31,M2609,8)*L2609)))))))</f>
        <v>2.15</v>
      </c>
    </row>
    <row r="2610" spans="1:14">
      <c r="A2610" s="20">
        <v>4310973318524</v>
      </c>
      <c r="B2610" s="18" t="s">
        <v>16</v>
      </c>
      <c r="C2610" s="21">
        <v>20201214</v>
      </c>
      <c r="D2610" s="21">
        <v>610538201209</v>
      </c>
      <c r="E2610" s="21" t="s">
        <v>16</v>
      </c>
      <c r="F2610" s="21">
        <v>20201224</v>
      </c>
      <c r="G2610" s="21" t="s">
        <v>17</v>
      </c>
      <c r="H2610" s="21" t="s">
        <v>25</v>
      </c>
      <c r="I2610" s="21" t="s">
        <v>84</v>
      </c>
      <c r="J2610" s="21">
        <v>1.42</v>
      </c>
      <c r="K2610" s="21" t="s">
        <v>20</v>
      </c>
      <c r="L2610">
        <f t="shared" si="48"/>
        <v>2</v>
      </c>
      <c r="M2610">
        <f>MATCH(H:H,价格表!$B$4:$B$35,0)</f>
        <v>25</v>
      </c>
      <c r="N2610" s="27">
        <f>IF(J2610&lt;=0.3,INDEX(价格表!$B$4:$I$31,M2610,2),IF(AND(J2610&gt;0.3,J2610&lt;=1),INDEX(价格表!$B$4:$I$31,M2610,3),IF(AND(J2610&gt;1,J2610&lt;=2.2),INDEX(价格表!$B$4:$I$31,M2610,4),IF(AND(J2610&gt;2.2,J2610&lt;=3.3),INDEX(价格表!$B$4:$I$31,M2610,5),IF(AND(J2610&gt;3.3,J2610&lt;=4),INDEX(价格表!$B$4:$I$31,M2610,6),IF(AND(J2610&gt;4,J2610&lt;=5.5),INDEX(价格表!$B$4:$I$31,M2610,7),IF(J2610&gt;5.5,2.6+INDEX(价格表!$B$4:$I$31,M2610,8)*L2610)))))))</f>
        <v>2.15</v>
      </c>
    </row>
    <row r="2611" spans="1:14">
      <c r="A2611" s="20">
        <v>4310973318525</v>
      </c>
      <c r="B2611" s="18" t="s">
        <v>16</v>
      </c>
      <c r="C2611" s="21">
        <v>20201214</v>
      </c>
      <c r="D2611" s="21">
        <v>610538201209</v>
      </c>
      <c r="E2611" s="21" t="s">
        <v>16</v>
      </c>
      <c r="F2611" s="21">
        <v>20201224</v>
      </c>
      <c r="G2611" s="21" t="s">
        <v>17</v>
      </c>
      <c r="H2611" s="21" t="s">
        <v>68</v>
      </c>
      <c r="I2611" s="21" t="s">
        <v>193</v>
      </c>
      <c r="J2611" s="21">
        <v>1.45</v>
      </c>
      <c r="K2611" s="21" t="s">
        <v>20</v>
      </c>
      <c r="L2611">
        <f t="shared" si="48"/>
        <v>2</v>
      </c>
      <c r="M2611">
        <f>MATCH(H:H,价格表!$B$4:$B$35,0)</f>
        <v>5</v>
      </c>
      <c r="N2611" s="27">
        <f>IF(J2611&lt;=0.3,INDEX(价格表!$B$4:$I$31,M2611,2),IF(AND(J2611&gt;0.3,J2611&lt;=1),INDEX(价格表!$B$4:$I$31,M2611,3),IF(AND(J2611&gt;1,J2611&lt;=2.2),INDEX(价格表!$B$4:$I$31,M2611,4),IF(AND(J2611&gt;2.2,J2611&lt;=3.3),INDEX(价格表!$B$4:$I$31,M2611,5),IF(AND(J2611&gt;3.3,J2611&lt;=4),INDEX(价格表!$B$4:$I$31,M2611,6),IF(AND(J2611&gt;4,J2611&lt;=5.5),INDEX(价格表!$B$4:$I$31,M2611,7),IF(J2611&gt;5.5,2.6+INDEX(价格表!$B$4:$I$31,M2611,8)*L2611)))))))</f>
        <v>2.15</v>
      </c>
    </row>
    <row r="2612" spans="1:14">
      <c r="A2612" s="20">
        <v>4310973318526</v>
      </c>
      <c r="B2612" s="18" t="s">
        <v>16</v>
      </c>
      <c r="C2612" s="21">
        <v>20201214</v>
      </c>
      <c r="D2612" s="21">
        <v>610538201209</v>
      </c>
      <c r="E2612" s="21" t="s">
        <v>16</v>
      </c>
      <c r="F2612" s="21">
        <v>20201224</v>
      </c>
      <c r="G2612" s="21" t="s">
        <v>17</v>
      </c>
      <c r="H2612" s="21" t="s">
        <v>33</v>
      </c>
      <c r="I2612" s="21" t="s">
        <v>34</v>
      </c>
      <c r="J2612" s="21">
        <v>1.42</v>
      </c>
      <c r="K2612" s="21" t="s">
        <v>20</v>
      </c>
      <c r="L2612">
        <f t="shared" si="48"/>
        <v>2</v>
      </c>
      <c r="M2612">
        <f>MATCH(H:H,价格表!$B$4:$B$35,0)</f>
        <v>13</v>
      </c>
      <c r="N2612" s="27">
        <f>IF(J2612&lt;=0.3,INDEX(价格表!$B$4:$I$31,M2612,2),IF(AND(J2612&gt;0.3,J2612&lt;=1),INDEX(价格表!$B$4:$I$31,M2612,3),IF(AND(J2612&gt;1,J2612&lt;=2.2),INDEX(价格表!$B$4:$I$31,M2612,4),IF(AND(J2612&gt;2.2,J2612&lt;=3.3),INDEX(价格表!$B$4:$I$31,M2612,5),IF(AND(J2612&gt;3.3,J2612&lt;=4),INDEX(价格表!$B$4:$I$31,M2612,6),IF(AND(J2612&gt;4,J2612&lt;=5.5),INDEX(价格表!$B$4:$I$31,M2612,7),IF(J2612&gt;5.5,2.6+INDEX(价格表!$B$4:$I$31,M2612,8)*L2612)))))))</f>
        <v>2.15</v>
      </c>
    </row>
    <row r="2613" spans="1:14">
      <c r="A2613" s="20">
        <v>4310973318527</v>
      </c>
      <c r="B2613" s="18" t="s">
        <v>16</v>
      </c>
      <c r="C2613" s="21">
        <v>20201214</v>
      </c>
      <c r="D2613" s="21">
        <v>610538201209</v>
      </c>
      <c r="E2613" s="21" t="s">
        <v>16</v>
      </c>
      <c r="F2613" s="21">
        <v>20201224</v>
      </c>
      <c r="G2613" s="21" t="s">
        <v>17</v>
      </c>
      <c r="H2613" s="21" t="s">
        <v>23</v>
      </c>
      <c r="I2613" s="21" t="s">
        <v>190</v>
      </c>
      <c r="J2613" s="21">
        <v>1.42</v>
      </c>
      <c r="K2613" s="21" t="s">
        <v>20</v>
      </c>
      <c r="L2613">
        <f t="shared" si="48"/>
        <v>2</v>
      </c>
      <c r="M2613">
        <f>MATCH(H:H,价格表!$B$4:$B$35,0)</f>
        <v>15</v>
      </c>
      <c r="N2613" s="27">
        <f>IF(J2613&lt;=0.3,INDEX(价格表!$B$4:$I$31,M2613,2),IF(AND(J2613&gt;0.3,J2613&lt;=1),INDEX(价格表!$B$4:$I$31,M2613,3),IF(AND(J2613&gt;1,J2613&lt;=2.2),INDEX(价格表!$B$4:$I$31,M2613,4),IF(AND(J2613&gt;2.2,J2613&lt;=3.3),INDEX(价格表!$B$4:$I$31,M2613,5),IF(AND(J2613&gt;3.3,J2613&lt;=4),INDEX(价格表!$B$4:$I$31,M2613,6),IF(AND(J2613&gt;4,J2613&lt;=5.5),INDEX(价格表!$B$4:$I$31,M2613,7),IF(J2613&gt;5.5,2.6+INDEX(价格表!$B$4:$I$31,M2613,8)*L2613)))))))</f>
        <v>2.15</v>
      </c>
    </row>
    <row r="2614" spans="1:14">
      <c r="A2614" s="20">
        <v>4310973318529</v>
      </c>
      <c r="B2614" s="18" t="s">
        <v>16</v>
      </c>
      <c r="C2614" s="21">
        <v>20201214</v>
      </c>
      <c r="D2614" s="21">
        <v>610538201209</v>
      </c>
      <c r="E2614" s="21" t="s">
        <v>16</v>
      </c>
      <c r="F2614" s="21">
        <v>20201224</v>
      </c>
      <c r="G2614" s="21" t="s">
        <v>17</v>
      </c>
      <c r="H2614" s="21" t="s">
        <v>23</v>
      </c>
      <c r="I2614" s="21" t="s">
        <v>99</v>
      </c>
      <c r="J2614" s="21">
        <v>1.43</v>
      </c>
      <c r="K2614" s="21" t="s">
        <v>20</v>
      </c>
      <c r="L2614">
        <f t="shared" si="48"/>
        <v>2</v>
      </c>
      <c r="M2614">
        <f>MATCH(H:H,价格表!$B$4:$B$35,0)</f>
        <v>15</v>
      </c>
      <c r="N2614" s="27">
        <f>IF(J2614&lt;=0.3,INDEX(价格表!$B$4:$I$31,M2614,2),IF(AND(J2614&gt;0.3,J2614&lt;=1),INDEX(价格表!$B$4:$I$31,M2614,3),IF(AND(J2614&gt;1,J2614&lt;=2.2),INDEX(价格表!$B$4:$I$31,M2614,4),IF(AND(J2614&gt;2.2,J2614&lt;=3.3),INDEX(价格表!$B$4:$I$31,M2614,5),IF(AND(J2614&gt;3.3,J2614&lt;=4),INDEX(价格表!$B$4:$I$31,M2614,6),IF(AND(J2614&gt;4,J2614&lt;=5.5),INDEX(价格表!$B$4:$I$31,M2614,7),IF(J2614&gt;5.5,2.6+INDEX(价格表!$B$4:$I$31,M2614,8)*L2614)))))))</f>
        <v>2.15</v>
      </c>
    </row>
    <row r="2615" spans="1:14">
      <c r="A2615" s="20">
        <v>4310973318530</v>
      </c>
      <c r="B2615" s="18" t="s">
        <v>16</v>
      </c>
      <c r="C2615" s="21">
        <v>20201214</v>
      </c>
      <c r="D2615" s="21">
        <v>610538201209</v>
      </c>
      <c r="E2615" s="21" t="s">
        <v>16</v>
      </c>
      <c r="F2615" s="21">
        <v>20201224</v>
      </c>
      <c r="G2615" s="21" t="s">
        <v>17</v>
      </c>
      <c r="H2615" s="21" t="s">
        <v>56</v>
      </c>
      <c r="I2615" s="21" t="s">
        <v>149</v>
      </c>
      <c r="J2615" s="21">
        <v>2.96</v>
      </c>
      <c r="K2615" s="21" t="s">
        <v>20</v>
      </c>
      <c r="L2615">
        <f t="shared" si="48"/>
        <v>3</v>
      </c>
      <c r="M2615">
        <f>MATCH(H:H,价格表!$B$4:$B$35,0)</f>
        <v>11</v>
      </c>
      <c r="N2615" s="27">
        <f>IF(J2615&lt;=0.3,INDEX(价格表!$B$4:$I$31,M2615,2),IF(AND(J2615&gt;0.3,J2615&lt;=1),INDEX(价格表!$B$4:$I$31,M2615,3),IF(AND(J2615&gt;1,J2615&lt;=2.2),INDEX(价格表!$B$4:$I$31,M2615,4),IF(AND(J2615&gt;2.2,J2615&lt;=3.3),INDEX(价格表!$B$4:$I$31,M2615,5),IF(AND(J2615&gt;3.3,J2615&lt;=4),INDEX(价格表!$B$4:$I$31,M2615,6),IF(AND(J2615&gt;4,J2615&lt;=5.5),INDEX(价格表!$B$4:$I$31,M2615,7),IF(J2615&gt;5.5,2.6+INDEX(价格表!$B$4:$I$31,M2615,8)*L2615)))))))</f>
        <v>2.5</v>
      </c>
    </row>
    <row r="2616" spans="1:14">
      <c r="A2616" s="20">
        <v>4310973318531</v>
      </c>
      <c r="B2616" s="18" t="s">
        <v>16</v>
      </c>
      <c r="C2616" s="21">
        <v>20201214</v>
      </c>
      <c r="D2616" s="21">
        <v>610538201209</v>
      </c>
      <c r="E2616" s="21" t="s">
        <v>16</v>
      </c>
      <c r="F2616" s="21">
        <v>20201224</v>
      </c>
      <c r="G2616" s="21" t="s">
        <v>17</v>
      </c>
      <c r="H2616" s="21" t="s">
        <v>25</v>
      </c>
      <c r="I2616" s="21" t="s">
        <v>203</v>
      </c>
      <c r="J2616" s="21">
        <v>1.48</v>
      </c>
      <c r="K2616" s="21" t="s">
        <v>20</v>
      </c>
      <c r="L2616">
        <f t="shared" si="48"/>
        <v>2</v>
      </c>
      <c r="M2616">
        <f>MATCH(H:H,价格表!$B$4:$B$35,0)</f>
        <v>25</v>
      </c>
      <c r="N2616" s="27">
        <f>IF(J2616&lt;=0.3,INDEX(价格表!$B$4:$I$31,M2616,2),IF(AND(J2616&gt;0.3,J2616&lt;=1),INDEX(价格表!$B$4:$I$31,M2616,3),IF(AND(J2616&gt;1,J2616&lt;=2.2),INDEX(价格表!$B$4:$I$31,M2616,4),IF(AND(J2616&gt;2.2,J2616&lt;=3.3),INDEX(价格表!$B$4:$I$31,M2616,5),IF(AND(J2616&gt;3.3,J2616&lt;=4),INDEX(价格表!$B$4:$I$31,M2616,6),IF(AND(J2616&gt;4,J2616&lt;=5.5),INDEX(价格表!$B$4:$I$31,M2616,7),IF(J2616&gt;5.5,2.6+INDEX(价格表!$B$4:$I$31,M2616,8)*L2616)))))))</f>
        <v>2.15</v>
      </c>
    </row>
    <row r="2617" spans="1:14">
      <c r="A2617" s="20">
        <v>4310973318533</v>
      </c>
      <c r="B2617" s="18" t="s">
        <v>16</v>
      </c>
      <c r="C2617" s="21">
        <v>20201214</v>
      </c>
      <c r="D2617" s="21">
        <v>610538201209</v>
      </c>
      <c r="E2617" s="21" t="s">
        <v>16</v>
      </c>
      <c r="F2617" s="21">
        <v>20201224</v>
      </c>
      <c r="G2617" s="21" t="s">
        <v>17</v>
      </c>
      <c r="H2617" s="21" t="s">
        <v>27</v>
      </c>
      <c r="I2617" s="21" t="s">
        <v>126</v>
      </c>
      <c r="J2617" s="21">
        <v>1.42</v>
      </c>
      <c r="K2617" s="21" t="s">
        <v>20</v>
      </c>
      <c r="L2617">
        <f t="shared" si="48"/>
        <v>2</v>
      </c>
      <c r="M2617">
        <f>MATCH(H:H,价格表!$B$4:$B$35,0)</f>
        <v>3</v>
      </c>
      <c r="N2617" s="27">
        <f>IF(J2617&lt;=0.3,INDEX(价格表!$B$4:$I$31,M2617,2),IF(AND(J2617&gt;0.3,J2617&lt;=1),INDEX(价格表!$B$4:$I$31,M2617,3),IF(AND(J2617&gt;1,J2617&lt;=2.2),INDEX(价格表!$B$4:$I$31,M2617,4),IF(AND(J2617&gt;2.2,J2617&lt;=3.3),INDEX(价格表!$B$4:$I$31,M2617,5),IF(AND(J2617&gt;3.3,J2617&lt;=4),INDEX(价格表!$B$4:$I$31,M2617,6),IF(AND(J2617&gt;4,J2617&lt;=5.5),INDEX(价格表!$B$4:$I$31,M2617,7),IF(J2617&gt;5.5,2.6+INDEX(价格表!$B$4:$I$31,M2617,8)*L2617)))))))</f>
        <v>2.15</v>
      </c>
    </row>
    <row r="2618" spans="1:14">
      <c r="A2618" s="20">
        <v>4310973318542</v>
      </c>
      <c r="B2618" s="18" t="s">
        <v>16</v>
      </c>
      <c r="C2618" s="21">
        <v>20201214</v>
      </c>
      <c r="D2618" s="21">
        <v>610538201209</v>
      </c>
      <c r="E2618" s="21" t="s">
        <v>16</v>
      </c>
      <c r="F2618" s="21">
        <v>20201224</v>
      </c>
      <c r="G2618" s="21" t="s">
        <v>17</v>
      </c>
      <c r="H2618" s="21" t="s">
        <v>27</v>
      </c>
      <c r="I2618" s="21" t="s">
        <v>176</v>
      </c>
      <c r="J2618" s="21">
        <v>1.46</v>
      </c>
      <c r="K2618" s="21" t="s">
        <v>20</v>
      </c>
      <c r="L2618">
        <f t="shared" si="48"/>
        <v>2</v>
      </c>
      <c r="M2618">
        <f>MATCH(H:H,价格表!$B$4:$B$35,0)</f>
        <v>3</v>
      </c>
      <c r="N2618" s="27">
        <f>IF(J2618&lt;=0.3,INDEX(价格表!$B$4:$I$31,M2618,2),IF(AND(J2618&gt;0.3,J2618&lt;=1),INDEX(价格表!$B$4:$I$31,M2618,3),IF(AND(J2618&gt;1,J2618&lt;=2.2),INDEX(价格表!$B$4:$I$31,M2618,4),IF(AND(J2618&gt;2.2,J2618&lt;=3.3),INDEX(价格表!$B$4:$I$31,M2618,5),IF(AND(J2618&gt;3.3,J2618&lt;=4),INDEX(价格表!$B$4:$I$31,M2618,6),IF(AND(J2618&gt;4,J2618&lt;=5.5),INDEX(价格表!$B$4:$I$31,M2618,7),IF(J2618&gt;5.5,2.6+INDEX(价格表!$B$4:$I$31,M2618,8)*L2618)))))))</f>
        <v>2.15</v>
      </c>
    </row>
    <row r="2619" spans="1:14">
      <c r="A2619" s="20">
        <v>4310973318543</v>
      </c>
      <c r="B2619" s="18" t="s">
        <v>16</v>
      </c>
      <c r="C2619" s="21">
        <v>20201214</v>
      </c>
      <c r="D2619" s="21">
        <v>610538201209</v>
      </c>
      <c r="E2619" s="21" t="s">
        <v>16</v>
      </c>
      <c r="F2619" s="21">
        <v>20201224</v>
      </c>
      <c r="G2619" s="21" t="s">
        <v>17</v>
      </c>
      <c r="H2619" s="21" t="s">
        <v>27</v>
      </c>
      <c r="I2619" s="21" t="s">
        <v>128</v>
      </c>
      <c r="J2619" s="21">
        <v>1.54</v>
      </c>
      <c r="K2619" s="21" t="s">
        <v>20</v>
      </c>
      <c r="L2619">
        <f t="shared" si="48"/>
        <v>2</v>
      </c>
      <c r="M2619">
        <f>MATCH(H:H,价格表!$B$4:$B$35,0)</f>
        <v>3</v>
      </c>
      <c r="N2619" s="27">
        <f>IF(J2619&lt;=0.3,INDEX(价格表!$B$4:$I$31,M2619,2),IF(AND(J2619&gt;0.3,J2619&lt;=1),INDEX(价格表!$B$4:$I$31,M2619,3),IF(AND(J2619&gt;1,J2619&lt;=2.2),INDEX(价格表!$B$4:$I$31,M2619,4),IF(AND(J2619&gt;2.2,J2619&lt;=3.3),INDEX(价格表!$B$4:$I$31,M2619,5),IF(AND(J2619&gt;3.3,J2619&lt;=4),INDEX(价格表!$B$4:$I$31,M2619,6),IF(AND(J2619&gt;4,J2619&lt;=5.5),INDEX(价格表!$B$4:$I$31,M2619,7),IF(J2619&gt;5.5,2.6+INDEX(价格表!$B$4:$I$31,M2619,8)*L2619)))))))</f>
        <v>2.15</v>
      </c>
    </row>
    <row r="2620" spans="1:14">
      <c r="A2620" s="20">
        <v>4310973318544</v>
      </c>
      <c r="B2620" s="18" t="s">
        <v>16</v>
      </c>
      <c r="C2620" s="21">
        <v>20201214</v>
      </c>
      <c r="D2620" s="21">
        <v>610538201209</v>
      </c>
      <c r="E2620" s="21" t="s">
        <v>16</v>
      </c>
      <c r="F2620" s="21">
        <v>20201224</v>
      </c>
      <c r="G2620" s="21" t="s">
        <v>17</v>
      </c>
      <c r="H2620" s="21" t="s">
        <v>25</v>
      </c>
      <c r="I2620" s="21" t="s">
        <v>154</v>
      </c>
      <c r="J2620" s="21">
        <v>1.42</v>
      </c>
      <c r="K2620" s="21" t="s">
        <v>20</v>
      </c>
      <c r="L2620">
        <f t="shared" si="48"/>
        <v>2</v>
      </c>
      <c r="M2620">
        <f>MATCH(H:H,价格表!$B$4:$B$35,0)</f>
        <v>25</v>
      </c>
      <c r="N2620" s="27">
        <f>IF(J2620&lt;=0.3,INDEX(价格表!$B$4:$I$31,M2620,2),IF(AND(J2620&gt;0.3,J2620&lt;=1),INDEX(价格表!$B$4:$I$31,M2620,3),IF(AND(J2620&gt;1,J2620&lt;=2.2),INDEX(价格表!$B$4:$I$31,M2620,4),IF(AND(J2620&gt;2.2,J2620&lt;=3.3),INDEX(价格表!$B$4:$I$31,M2620,5),IF(AND(J2620&gt;3.3,J2620&lt;=4),INDEX(价格表!$B$4:$I$31,M2620,6),IF(AND(J2620&gt;4,J2620&lt;=5.5),INDEX(价格表!$B$4:$I$31,M2620,7),IF(J2620&gt;5.5,2.6+INDEX(价格表!$B$4:$I$31,M2620,8)*L2620)))))))</f>
        <v>2.15</v>
      </c>
    </row>
    <row r="2621" spans="1:14">
      <c r="A2621" s="20">
        <v>4310973318545</v>
      </c>
      <c r="B2621" s="18" t="s">
        <v>16</v>
      </c>
      <c r="C2621" s="21">
        <v>20201214</v>
      </c>
      <c r="D2621" s="21">
        <v>610538201209</v>
      </c>
      <c r="E2621" s="21" t="s">
        <v>16</v>
      </c>
      <c r="F2621" s="21">
        <v>20201224</v>
      </c>
      <c r="G2621" s="21" t="s">
        <v>17</v>
      </c>
      <c r="H2621" s="21" t="s">
        <v>50</v>
      </c>
      <c r="I2621" s="21" t="s">
        <v>166</v>
      </c>
      <c r="J2621" s="21">
        <v>1.42</v>
      </c>
      <c r="K2621" s="21" t="s">
        <v>20</v>
      </c>
      <c r="L2621">
        <f t="shared" si="48"/>
        <v>2</v>
      </c>
      <c r="M2621">
        <f>MATCH(H:H,价格表!$B$4:$B$35,0)</f>
        <v>4</v>
      </c>
      <c r="N2621" s="27">
        <f>IF(J2621&lt;=0.3,INDEX(价格表!$B$4:$I$31,M2621,2),IF(AND(J2621&gt;0.3,J2621&lt;=1),INDEX(价格表!$B$4:$I$31,M2621,3),IF(AND(J2621&gt;1,J2621&lt;=2.2),INDEX(价格表!$B$4:$I$31,M2621,4),IF(AND(J2621&gt;2.2,J2621&lt;=3.3),INDEX(价格表!$B$4:$I$31,M2621,5),IF(AND(J2621&gt;3.3,J2621&lt;=4),INDEX(价格表!$B$4:$I$31,M2621,6),IF(AND(J2621&gt;4,J2621&lt;=5.5),INDEX(价格表!$B$4:$I$31,M2621,7),IF(J2621&gt;5.5,2.6+INDEX(价格表!$B$4:$I$31,M2621,8)*L2621)))))))</f>
        <v>2.15</v>
      </c>
    </row>
    <row r="2622" spans="1:14">
      <c r="A2622" s="20">
        <v>4310973318546</v>
      </c>
      <c r="B2622" s="18" t="s">
        <v>16</v>
      </c>
      <c r="C2622" s="21">
        <v>20201214</v>
      </c>
      <c r="D2622" s="21">
        <v>610538201209</v>
      </c>
      <c r="E2622" s="21" t="s">
        <v>16</v>
      </c>
      <c r="F2622" s="21">
        <v>20201224</v>
      </c>
      <c r="G2622" s="21" t="s">
        <v>17</v>
      </c>
      <c r="H2622" s="21" t="s">
        <v>33</v>
      </c>
      <c r="I2622" s="21" t="s">
        <v>34</v>
      </c>
      <c r="J2622" s="21">
        <v>1.42</v>
      </c>
      <c r="K2622" s="21" t="s">
        <v>20</v>
      </c>
      <c r="L2622">
        <f t="shared" si="48"/>
        <v>2</v>
      </c>
      <c r="M2622">
        <f>MATCH(H:H,价格表!$B$4:$B$35,0)</f>
        <v>13</v>
      </c>
      <c r="N2622" s="27">
        <f>IF(J2622&lt;=0.3,INDEX(价格表!$B$4:$I$31,M2622,2),IF(AND(J2622&gt;0.3,J2622&lt;=1),INDEX(价格表!$B$4:$I$31,M2622,3),IF(AND(J2622&gt;1,J2622&lt;=2.2),INDEX(价格表!$B$4:$I$31,M2622,4),IF(AND(J2622&gt;2.2,J2622&lt;=3.3),INDEX(价格表!$B$4:$I$31,M2622,5),IF(AND(J2622&gt;3.3,J2622&lt;=4),INDEX(价格表!$B$4:$I$31,M2622,6),IF(AND(J2622&gt;4,J2622&lt;=5.5),INDEX(价格表!$B$4:$I$31,M2622,7),IF(J2622&gt;5.5,2.6+INDEX(价格表!$B$4:$I$31,M2622,8)*L2622)))))))</f>
        <v>2.15</v>
      </c>
    </row>
    <row r="2623" spans="1:14">
      <c r="A2623" s="20">
        <v>4310973318547</v>
      </c>
      <c r="B2623" s="18" t="s">
        <v>16</v>
      </c>
      <c r="C2623" s="21">
        <v>20201214</v>
      </c>
      <c r="D2623" s="21">
        <v>610538201209</v>
      </c>
      <c r="E2623" s="21" t="s">
        <v>16</v>
      </c>
      <c r="F2623" s="21">
        <v>20201224</v>
      </c>
      <c r="G2623" s="21" t="s">
        <v>17</v>
      </c>
      <c r="H2623" s="21" t="s">
        <v>18</v>
      </c>
      <c r="I2623" s="21" t="s">
        <v>53</v>
      </c>
      <c r="J2623" s="21">
        <v>1.46</v>
      </c>
      <c r="K2623" s="21" t="s">
        <v>20</v>
      </c>
      <c r="L2623">
        <f t="shared" si="48"/>
        <v>2</v>
      </c>
      <c r="M2623">
        <f>MATCH(H:H,价格表!$B$4:$B$35,0)</f>
        <v>1</v>
      </c>
      <c r="N2623" s="27">
        <f>IF(J2623&lt;=0.3,INDEX(价格表!$B$4:$I$31,M2623,2),IF(AND(J2623&gt;0.3,J2623&lt;=1),INDEX(价格表!$B$4:$I$31,M2623,3),IF(AND(J2623&gt;1,J2623&lt;=2.2),INDEX(价格表!$B$4:$I$31,M2623,4),IF(AND(J2623&gt;2.2,J2623&lt;=3.3),INDEX(价格表!$B$4:$I$31,M2623,5),IF(AND(J2623&gt;3.3,J2623&lt;=4),INDEX(价格表!$B$4:$I$31,M2623,6),IF(AND(J2623&gt;4,J2623&lt;=5.5),INDEX(价格表!$B$4:$I$31,M2623,7),IF(J2623&gt;5.5,2.6+INDEX(价格表!$B$4:$I$31,M2623,8)*L2623)))))))</f>
        <v>2.15</v>
      </c>
    </row>
    <row r="2624" spans="1:14">
      <c r="A2624" s="20">
        <v>4310973318548</v>
      </c>
      <c r="B2624" s="18" t="s">
        <v>16</v>
      </c>
      <c r="C2624" s="21">
        <v>20201214</v>
      </c>
      <c r="D2624" s="21">
        <v>610538201209</v>
      </c>
      <c r="E2624" s="21" t="s">
        <v>16</v>
      </c>
      <c r="F2624" s="21">
        <v>20201224</v>
      </c>
      <c r="G2624" s="21" t="s">
        <v>17</v>
      </c>
      <c r="H2624" s="21" t="s">
        <v>73</v>
      </c>
      <c r="I2624" s="21" t="s">
        <v>92</v>
      </c>
      <c r="J2624" s="21">
        <v>1.42</v>
      </c>
      <c r="K2624" s="21" t="s">
        <v>20</v>
      </c>
      <c r="L2624">
        <f t="shared" si="48"/>
        <v>2</v>
      </c>
      <c r="M2624">
        <f>MATCH(H:H,价格表!$B$4:$B$35,0)</f>
        <v>7</v>
      </c>
      <c r="N2624" s="27">
        <f>IF(J2624&lt;=0.3,INDEX(价格表!$B$4:$I$31,M2624,2),IF(AND(J2624&gt;0.3,J2624&lt;=1),INDEX(价格表!$B$4:$I$31,M2624,3),IF(AND(J2624&gt;1,J2624&lt;=2.2),INDEX(价格表!$B$4:$I$31,M2624,4),IF(AND(J2624&gt;2.2,J2624&lt;=3.3),INDEX(价格表!$B$4:$I$31,M2624,5),IF(AND(J2624&gt;3.3,J2624&lt;=4),INDEX(价格表!$B$4:$I$31,M2624,6),IF(AND(J2624&gt;4,J2624&lt;=5.5),INDEX(价格表!$B$4:$I$31,M2624,7),IF(J2624&gt;5.5,2.6+INDEX(价格表!$B$4:$I$31,M2624,8)*L2624)))))))</f>
        <v>2.15</v>
      </c>
    </row>
    <row r="2625" spans="1:14">
      <c r="A2625" s="20">
        <v>4310973318549</v>
      </c>
      <c r="B2625" s="18" t="s">
        <v>16</v>
      </c>
      <c r="C2625" s="21">
        <v>20201214</v>
      </c>
      <c r="D2625" s="21">
        <v>610538201209</v>
      </c>
      <c r="E2625" s="21" t="s">
        <v>16</v>
      </c>
      <c r="F2625" s="21">
        <v>20201224</v>
      </c>
      <c r="G2625" s="21" t="s">
        <v>17</v>
      </c>
      <c r="H2625" s="21" t="s">
        <v>73</v>
      </c>
      <c r="I2625" s="21" t="s">
        <v>91</v>
      </c>
      <c r="J2625" s="21">
        <v>1.46</v>
      </c>
      <c r="K2625" s="21" t="s">
        <v>20</v>
      </c>
      <c r="L2625">
        <f t="shared" si="48"/>
        <v>2</v>
      </c>
      <c r="M2625">
        <f>MATCH(H:H,价格表!$B$4:$B$35,0)</f>
        <v>7</v>
      </c>
      <c r="N2625" s="27">
        <f>IF(J2625&lt;=0.3,INDEX(价格表!$B$4:$I$31,M2625,2),IF(AND(J2625&gt;0.3,J2625&lt;=1),INDEX(价格表!$B$4:$I$31,M2625,3),IF(AND(J2625&gt;1,J2625&lt;=2.2),INDEX(价格表!$B$4:$I$31,M2625,4),IF(AND(J2625&gt;2.2,J2625&lt;=3.3),INDEX(价格表!$B$4:$I$31,M2625,5),IF(AND(J2625&gt;3.3,J2625&lt;=4),INDEX(价格表!$B$4:$I$31,M2625,6),IF(AND(J2625&gt;4,J2625&lt;=5.5),INDEX(价格表!$B$4:$I$31,M2625,7),IF(J2625&gt;5.5,2.6+INDEX(价格表!$B$4:$I$31,M2625,8)*L2625)))))))</f>
        <v>2.15</v>
      </c>
    </row>
    <row r="2626" spans="1:14">
      <c r="A2626" s="20">
        <v>4310973318550</v>
      </c>
      <c r="B2626" s="18" t="s">
        <v>16</v>
      </c>
      <c r="C2626" s="21">
        <v>20201214</v>
      </c>
      <c r="D2626" s="21">
        <v>610538201209</v>
      </c>
      <c r="E2626" s="21" t="s">
        <v>16</v>
      </c>
      <c r="F2626" s="21">
        <v>20201224</v>
      </c>
      <c r="G2626" s="21" t="s">
        <v>17</v>
      </c>
      <c r="H2626" s="21" t="s">
        <v>18</v>
      </c>
      <c r="I2626" s="21" t="s">
        <v>53</v>
      </c>
      <c r="J2626" s="21">
        <v>1.43</v>
      </c>
      <c r="K2626" s="21" t="s">
        <v>20</v>
      </c>
      <c r="L2626">
        <f t="shared" si="48"/>
        <v>2</v>
      </c>
      <c r="M2626">
        <f>MATCH(H:H,价格表!$B$4:$B$35,0)</f>
        <v>1</v>
      </c>
      <c r="N2626" s="27">
        <f>IF(J2626&lt;=0.3,INDEX(价格表!$B$4:$I$31,M2626,2),IF(AND(J2626&gt;0.3,J2626&lt;=1),INDEX(价格表!$B$4:$I$31,M2626,3),IF(AND(J2626&gt;1,J2626&lt;=2.2),INDEX(价格表!$B$4:$I$31,M2626,4),IF(AND(J2626&gt;2.2,J2626&lt;=3.3),INDEX(价格表!$B$4:$I$31,M2626,5),IF(AND(J2626&gt;3.3,J2626&lt;=4),INDEX(价格表!$B$4:$I$31,M2626,6),IF(AND(J2626&gt;4,J2626&lt;=5.5),INDEX(价格表!$B$4:$I$31,M2626,7),IF(J2626&gt;5.5,2.6+INDEX(价格表!$B$4:$I$31,M2626,8)*L2626)))))))</f>
        <v>2.15</v>
      </c>
    </row>
    <row r="2627" spans="1:14">
      <c r="A2627" s="20">
        <v>4310973318551</v>
      </c>
      <c r="B2627" s="18" t="s">
        <v>16</v>
      </c>
      <c r="C2627" s="21">
        <v>20201214</v>
      </c>
      <c r="D2627" s="21">
        <v>610538201209</v>
      </c>
      <c r="E2627" s="21" t="s">
        <v>16</v>
      </c>
      <c r="F2627" s="21">
        <v>20201224</v>
      </c>
      <c r="G2627" s="21" t="s">
        <v>17</v>
      </c>
      <c r="H2627" s="21" t="s">
        <v>18</v>
      </c>
      <c r="I2627" s="21" t="s">
        <v>53</v>
      </c>
      <c r="J2627" s="21">
        <v>1.48</v>
      </c>
      <c r="K2627" s="21" t="s">
        <v>20</v>
      </c>
      <c r="L2627">
        <f t="shared" si="48"/>
        <v>2</v>
      </c>
      <c r="M2627">
        <f>MATCH(H:H,价格表!$B$4:$B$35,0)</f>
        <v>1</v>
      </c>
      <c r="N2627" s="27">
        <f>IF(J2627&lt;=0.3,INDEX(价格表!$B$4:$I$31,M2627,2),IF(AND(J2627&gt;0.3,J2627&lt;=1),INDEX(价格表!$B$4:$I$31,M2627,3),IF(AND(J2627&gt;1,J2627&lt;=2.2),INDEX(价格表!$B$4:$I$31,M2627,4),IF(AND(J2627&gt;2.2,J2627&lt;=3.3),INDEX(价格表!$B$4:$I$31,M2627,5),IF(AND(J2627&gt;3.3,J2627&lt;=4),INDEX(价格表!$B$4:$I$31,M2627,6),IF(AND(J2627&gt;4,J2627&lt;=5.5),INDEX(价格表!$B$4:$I$31,M2627,7),IF(J2627&gt;5.5,2.6+INDEX(价格表!$B$4:$I$31,M2627,8)*L2627)))))))</f>
        <v>2.15</v>
      </c>
    </row>
    <row r="2628" spans="1:14">
      <c r="A2628" s="20">
        <v>4310975309092</v>
      </c>
      <c r="B2628" s="18" t="s">
        <v>16</v>
      </c>
      <c r="C2628" s="21">
        <v>20201214</v>
      </c>
      <c r="D2628" s="21">
        <v>610538201209</v>
      </c>
      <c r="E2628" s="21" t="s">
        <v>16</v>
      </c>
      <c r="F2628" s="21">
        <v>20201224</v>
      </c>
      <c r="G2628" s="21" t="s">
        <v>17</v>
      </c>
      <c r="H2628" s="21" t="s">
        <v>45</v>
      </c>
      <c r="I2628" s="21" t="s">
        <v>48</v>
      </c>
      <c r="J2628" s="21">
        <v>1.42</v>
      </c>
      <c r="K2628" s="21" t="s">
        <v>20</v>
      </c>
      <c r="L2628">
        <f t="shared" ref="L2628:L2691" si="49">ROUNDUP(J2628,0)</f>
        <v>2</v>
      </c>
      <c r="M2628">
        <f>MATCH(H:H,价格表!$B$4:$B$35,0)</f>
        <v>9</v>
      </c>
      <c r="N2628" s="27">
        <f>IF(J2628&lt;=0.3,INDEX(价格表!$B$4:$I$31,M2628,2),IF(AND(J2628&gt;0.3,J2628&lt;=1),INDEX(价格表!$B$4:$I$31,M2628,3),IF(AND(J2628&gt;1,J2628&lt;=2.2),INDEX(价格表!$B$4:$I$31,M2628,4),IF(AND(J2628&gt;2.2,J2628&lt;=3.3),INDEX(价格表!$B$4:$I$31,M2628,5),IF(AND(J2628&gt;3.3,J2628&lt;=4),INDEX(价格表!$B$4:$I$31,M2628,6),IF(AND(J2628&gt;4,J2628&lt;=5.5),INDEX(价格表!$B$4:$I$31,M2628,7),IF(J2628&gt;5.5,2.6+INDEX(价格表!$B$4:$I$31,M2628,8)*L2628)))))))</f>
        <v>2.15</v>
      </c>
    </row>
    <row r="2629" spans="1:14">
      <c r="A2629" s="20">
        <v>4310975309093</v>
      </c>
      <c r="B2629" s="18" t="s">
        <v>16</v>
      </c>
      <c r="C2629" s="21">
        <v>20201214</v>
      </c>
      <c r="D2629" s="21">
        <v>610538201209</v>
      </c>
      <c r="E2629" s="21" t="s">
        <v>16</v>
      </c>
      <c r="F2629" s="21">
        <v>20201224</v>
      </c>
      <c r="G2629" s="21" t="s">
        <v>17</v>
      </c>
      <c r="H2629" s="21" t="s">
        <v>18</v>
      </c>
      <c r="I2629" s="21" t="s">
        <v>53</v>
      </c>
      <c r="J2629" s="21">
        <v>1.61</v>
      </c>
      <c r="K2629" s="21" t="s">
        <v>20</v>
      </c>
      <c r="L2629">
        <f t="shared" si="49"/>
        <v>2</v>
      </c>
      <c r="M2629">
        <f>MATCH(H:H,价格表!$B$4:$B$35,0)</f>
        <v>1</v>
      </c>
      <c r="N2629" s="27">
        <f>IF(J2629&lt;=0.3,INDEX(价格表!$B$4:$I$31,M2629,2),IF(AND(J2629&gt;0.3,J2629&lt;=1),INDEX(价格表!$B$4:$I$31,M2629,3),IF(AND(J2629&gt;1,J2629&lt;=2.2),INDEX(价格表!$B$4:$I$31,M2629,4),IF(AND(J2629&gt;2.2,J2629&lt;=3.3),INDEX(价格表!$B$4:$I$31,M2629,5),IF(AND(J2629&gt;3.3,J2629&lt;=4),INDEX(价格表!$B$4:$I$31,M2629,6),IF(AND(J2629&gt;4,J2629&lt;=5.5),INDEX(价格表!$B$4:$I$31,M2629,7),IF(J2629&gt;5.5,2.6+INDEX(价格表!$B$4:$I$31,M2629,8)*L2629)))))))</f>
        <v>2.15</v>
      </c>
    </row>
    <row r="2630" spans="1:14">
      <c r="A2630" s="20">
        <v>4310975309094</v>
      </c>
      <c r="B2630" s="18" t="s">
        <v>16</v>
      </c>
      <c r="C2630" s="21">
        <v>20201214</v>
      </c>
      <c r="D2630" s="21">
        <v>610538201209</v>
      </c>
      <c r="E2630" s="21" t="s">
        <v>16</v>
      </c>
      <c r="F2630" s="21">
        <v>20201224</v>
      </c>
      <c r="G2630" s="21" t="s">
        <v>17</v>
      </c>
      <c r="H2630" s="21" t="s">
        <v>35</v>
      </c>
      <c r="I2630" s="21" t="s">
        <v>224</v>
      </c>
      <c r="J2630" s="21">
        <v>1.59</v>
      </c>
      <c r="K2630" s="21" t="s">
        <v>20</v>
      </c>
      <c r="L2630">
        <f t="shared" si="49"/>
        <v>2</v>
      </c>
      <c r="M2630">
        <f>MATCH(H:H,价格表!$B$4:$B$35,0)</f>
        <v>22</v>
      </c>
      <c r="N2630" s="27">
        <f>IF(J2630&lt;=0.3,INDEX(价格表!$B$4:$I$31,M2630,2),IF(AND(J2630&gt;0.3,J2630&lt;=1),INDEX(价格表!$B$4:$I$31,M2630,3),IF(AND(J2630&gt;1,J2630&lt;=2.2),INDEX(价格表!$B$4:$I$31,M2630,4),IF(AND(J2630&gt;2.2,J2630&lt;=3.3),INDEX(价格表!$B$4:$I$31,M2630,5),IF(AND(J2630&gt;3.3,J2630&lt;=4),INDEX(价格表!$B$4:$I$31,M2630,6),IF(AND(J2630&gt;4,J2630&lt;=5.5),INDEX(价格表!$B$4:$I$31,M2630,7),IF(J2630&gt;5.5,2.6+INDEX(价格表!$B$4:$I$31,M2630,8)*L2630)))))))</f>
        <v>2.15</v>
      </c>
    </row>
    <row r="2631" spans="1:14">
      <c r="A2631" s="20">
        <v>4310975309095</v>
      </c>
      <c r="B2631" s="18" t="s">
        <v>16</v>
      </c>
      <c r="C2631" s="21">
        <v>20201214</v>
      </c>
      <c r="D2631" s="21">
        <v>610538201209</v>
      </c>
      <c r="E2631" s="21" t="s">
        <v>16</v>
      </c>
      <c r="F2631" s="21">
        <v>20201224</v>
      </c>
      <c r="G2631" s="21" t="s">
        <v>17</v>
      </c>
      <c r="H2631" s="21" t="s">
        <v>68</v>
      </c>
      <c r="I2631" s="21" t="s">
        <v>193</v>
      </c>
      <c r="J2631" s="21">
        <v>1.5</v>
      </c>
      <c r="K2631" s="21" t="s">
        <v>20</v>
      </c>
      <c r="L2631">
        <f t="shared" si="49"/>
        <v>2</v>
      </c>
      <c r="M2631">
        <f>MATCH(H:H,价格表!$B$4:$B$35,0)</f>
        <v>5</v>
      </c>
      <c r="N2631" s="27">
        <f>IF(J2631&lt;=0.3,INDEX(价格表!$B$4:$I$31,M2631,2),IF(AND(J2631&gt;0.3,J2631&lt;=1),INDEX(价格表!$B$4:$I$31,M2631,3),IF(AND(J2631&gt;1,J2631&lt;=2.2),INDEX(价格表!$B$4:$I$31,M2631,4),IF(AND(J2631&gt;2.2,J2631&lt;=3.3),INDEX(价格表!$B$4:$I$31,M2631,5),IF(AND(J2631&gt;3.3,J2631&lt;=4),INDEX(价格表!$B$4:$I$31,M2631,6),IF(AND(J2631&gt;4,J2631&lt;=5.5),INDEX(价格表!$B$4:$I$31,M2631,7),IF(J2631&gt;5.5,2.6+INDEX(价格表!$B$4:$I$31,M2631,8)*L2631)))))))</f>
        <v>2.15</v>
      </c>
    </row>
    <row r="2632" spans="1:14">
      <c r="A2632" s="20">
        <v>4310975309096</v>
      </c>
      <c r="B2632" s="18" t="s">
        <v>16</v>
      </c>
      <c r="C2632" s="21">
        <v>20201214</v>
      </c>
      <c r="D2632" s="21">
        <v>610538201209</v>
      </c>
      <c r="E2632" s="21" t="s">
        <v>16</v>
      </c>
      <c r="F2632" s="21">
        <v>20201224</v>
      </c>
      <c r="G2632" s="21" t="s">
        <v>17</v>
      </c>
      <c r="H2632" s="21" t="s">
        <v>27</v>
      </c>
      <c r="I2632" s="21" t="s">
        <v>107</v>
      </c>
      <c r="J2632" s="21">
        <v>1.42</v>
      </c>
      <c r="K2632" s="21" t="s">
        <v>20</v>
      </c>
      <c r="L2632">
        <f t="shared" si="49"/>
        <v>2</v>
      </c>
      <c r="M2632">
        <f>MATCH(H:H,价格表!$B$4:$B$35,0)</f>
        <v>3</v>
      </c>
      <c r="N2632" s="27">
        <f>IF(J2632&lt;=0.3,INDEX(价格表!$B$4:$I$31,M2632,2),IF(AND(J2632&gt;0.3,J2632&lt;=1),INDEX(价格表!$B$4:$I$31,M2632,3),IF(AND(J2632&gt;1,J2632&lt;=2.2),INDEX(价格表!$B$4:$I$31,M2632,4),IF(AND(J2632&gt;2.2,J2632&lt;=3.3),INDEX(价格表!$B$4:$I$31,M2632,5),IF(AND(J2632&gt;3.3,J2632&lt;=4),INDEX(价格表!$B$4:$I$31,M2632,6),IF(AND(J2632&gt;4,J2632&lt;=5.5),INDEX(价格表!$B$4:$I$31,M2632,7),IF(J2632&gt;5.5,2.6+INDEX(价格表!$B$4:$I$31,M2632,8)*L2632)))))))</f>
        <v>2.15</v>
      </c>
    </row>
    <row r="2633" spans="1:14">
      <c r="A2633" s="20">
        <v>4310975309097</v>
      </c>
      <c r="B2633" s="18" t="s">
        <v>16</v>
      </c>
      <c r="C2633" s="21">
        <v>20201214</v>
      </c>
      <c r="D2633" s="21">
        <v>610538201209</v>
      </c>
      <c r="E2633" s="21" t="s">
        <v>16</v>
      </c>
      <c r="F2633" s="21">
        <v>20201224</v>
      </c>
      <c r="G2633" s="21" t="s">
        <v>17</v>
      </c>
      <c r="H2633" s="21" t="s">
        <v>66</v>
      </c>
      <c r="I2633" s="21" t="s">
        <v>197</v>
      </c>
      <c r="J2633" s="21">
        <v>1.44</v>
      </c>
      <c r="K2633" s="21" t="s">
        <v>20</v>
      </c>
      <c r="L2633">
        <f t="shared" si="49"/>
        <v>2</v>
      </c>
      <c r="M2633">
        <f>MATCH(H:H,价格表!$B$4:$B$35,0)</f>
        <v>17</v>
      </c>
      <c r="N2633" s="27">
        <f>IF(J2633&lt;=0.3,INDEX(价格表!$B$4:$I$31,M2633,2),IF(AND(J2633&gt;0.3,J2633&lt;=1),INDEX(价格表!$B$4:$I$31,M2633,3),IF(AND(J2633&gt;1,J2633&lt;=2.2),INDEX(价格表!$B$4:$I$31,M2633,4),IF(AND(J2633&gt;2.2,J2633&lt;=3.3),INDEX(价格表!$B$4:$I$31,M2633,5),IF(AND(J2633&gt;3.3,J2633&lt;=4),INDEX(价格表!$B$4:$I$31,M2633,6),IF(AND(J2633&gt;4,J2633&lt;=5.5),INDEX(价格表!$B$4:$I$31,M2633,7),IF(J2633&gt;5.5,2.6+INDEX(价格表!$B$4:$I$31,M2633,8)*L2633)))))))</f>
        <v>2.15</v>
      </c>
    </row>
    <row r="2634" spans="1:14">
      <c r="A2634" s="20">
        <v>4310975309098</v>
      </c>
      <c r="B2634" s="18" t="s">
        <v>16</v>
      </c>
      <c r="C2634" s="21">
        <v>20201214</v>
      </c>
      <c r="D2634" s="21">
        <v>610538201209</v>
      </c>
      <c r="E2634" s="21" t="s">
        <v>16</v>
      </c>
      <c r="F2634" s="21">
        <v>20201224</v>
      </c>
      <c r="G2634" s="21" t="s">
        <v>17</v>
      </c>
      <c r="H2634" s="21" t="s">
        <v>75</v>
      </c>
      <c r="I2634" s="21" t="s">
        <v>114</v>
      </c>
      <c r="J2634" s="21">
        <v>1.42</v>
      </c>
      <c r="K2634" s="21" t="s">
        <v>20</v>
      </c>
      <c r="L2634">
        <f t="shared" si="49"/>
        <v>2</v>
      </c>
      <c r="M2634">
        <f>MATCH(H:H,价格表!$B$4:$B$35,0)</f>
        <v>24</v>
      </c>
      <c r="N2634" s="27">
        <f>IF(J2634&lt;=0.3,INDEX(价格表!$B$4:$I$31,M2634,2),IF(AND(J2634&gt;0.3,J2634&lt;=1),INDEX(价格表!$B$4:$I$31,M2634,3),IF(AND(J2634&gt;1,J2634&lt;=2.2),INDEX(价格表!$B$4:$I$31,M2634,4),IF(AND(J2634&gt;2.2,J2634&lt;=3.3),INDEX(价格表!$B$4:$I$31,M2634,5),IF(AND(J2634&gt;3.3,J2634&lt;=4),INDEX(价格表!$B$4:$I$31,M2634,6),IF(AND(J2634&gt;4,J2634&lt;=5.5),INDEX(价格表!$B$4:$I$31,M2634,7),IF(J2634&gt;5.5,2.6+INDEX(价格表!$B$4:$I$31,M2634,8)*L2634)))))))</f>
        <v>2.15</v>
      </c>
    </row>
    <row r="2635" spans="1:14">
      <c r="A2635" s="20">
        <v>4310975309099</v>
      </c>
      <c r="B2635" s="18" t="s">
        <v>16</v>
      </c>
      <c r="C2635" s="21">
        <v>20201214</v>
      </c>
      <c r="D2635" s="21">
        <v>610538201209</v>
      </c>
      <c r="E2635" s="21" t="s">
        <v>16</v>
      </c>
      <c r="F2635" s="21">
        <v>20201224</v>
      </c>
      <c r="G2635" s="21" t="s">
        <v>17</v>
      </c>
      <c r="H2635" s="21" t="s">
        <v>73</v>
      </c>
      <c r="I2635" s="21" t="s">
        <v>80</v>
      </c>
      <c r="J2635" s="21">
        <v>1.74</v>
      </c>
      <c r="K2635" s="21" t="s">
        <v>20</v>
      </c>
      <c r="L2635">
        <f t="shared" si="49"/>
        <v>2</v>
      </c>
      <c r="M2635">
        <f>MATCH(H:H,价格表!$B$4:$B$35,0)</f>
        <v>7</v>
      </c>
      <c r="N2635" s="27">
        <f>IF(J2635&lt;=0.3,INDEX(价格表!$B$4:$I$31,M2635,2),IF(AND(J2635&gt;0.3,J2635&lt;=1),INDEX(价格表!$B$4:$I$31,M2635,3),IF(AND(J2635&gt;1,J2635&lt;=2.2),INDEX(价格表!$B$4:$I$31,M2635,4),IF(AND(J2635&gt;2.2,J2635&lt;=3.3),INDEX(价格表!$B$4:$I$31,M2635,5),IF(AND(J2635&gt;3.3,J2635&lt;=4),INDEX(价格表!$B$4:$I$31,M2635,6),IF(AND(J2635&gt;4,J2635&lt;=5.5),INDEX(价格表!$B$4:$I$31,M2635,7),IF(J2635&gt;5.5,2.6+INDEX(价格表!$B$4:$I$31,M2635,8)*L2635)))))))</f>
        <v>2.15</v>
      </c>
    </row>
    <row r="2636" spans="1:14">
      <c r="A2636" s="20">
        <v>4310975309100</v>
      </c>
      <c r="B2636" s="18" t="s">
        <v>16</v>
      </c>
      <c r="C2636" s="21">
        <v>20201214</v>
      </c>
      <c r="D2636" s="21">
        <v>610538201209</v>
      </c>
      <c r="E2636" s="21" t="s">
        <v>16</v>
      </c>
      <c r="F2636" s="21">
        <v>20201224</v>
      </c>
      <c r="G2636" s="21" t="s">
        <v>17</v>
      </c>
      <c r="H2636" s="21" t="s">
        <v>54</v>
      </c>
      <c r="I2636" s="21" t="s">
        <v>264</v>
      </c>
      <c r="J2636" s="21">
        <v>1.44</v>
      </c>
      <c r="K2636" s="21" t="s">
        <v>20</v>
      </c>
      <c r="L2636">
        <f t="shared" si="49"/>
        <v>2</v>
      </c>
      <c r="M2636">
        <f>MATCH(H:H,价格表!$B$4:$B$35,0)</f>
        <v>14</v>
      </c>
      <c r="N2636" s="27">
        <f>IF(J2636&lt;=0.3,INDEX(价格表!$B$4:$I$31,M2636,2),IF(AND(J2636&gt;0.3,J2636&lt;=1),INDEX(价格表!$B$4:$I$31,M2636,3),IF(AND(J2636&gt;1,J2636&lt;=2.2),INDEX(价格表!$B$4:$I$31,M2636,4),IF(AND(J2636&gt;2.2,J2636&lt;=3.3),INDEX(价格表!$B$4:$I$31,M2636,5),IF(AND(J2636&gt;3.3,J2636&lt;=4),INDEX(价格表!$B$4:$I$31,M2636,6),IF(AND(J2636&gt;4,J2636&lt;=5.5),INDEX(价格表!$B$4:$I$31,M2636,7),IF(J2636&gt;5.5,2.6+INDEX(价格表!$B$4:$I$31,M2636,8)*L2636)))))))</f>
        <v>2.15</v>
      </c>
    </row>
    <row r="2637" spans="1:14">
      <c r="A2637" s="20">
        <v>4310975309101</v>
      </c>
      <c r="B2637" s="18" t="s">
        <v>16</v>
      </c>
      <c r="C2637" s="21">
        <v>20201214</v>
      </c>
      <c r="D2637" s="21">
        <v>610538201209</v>
      </c>
      <c r="E2637" s="21" t="s">
        <v>16</v>
      </c>
      <c r="F2637" s="21">
        <v>20201224</v>
      </c>
      <c r="G2637" s="21" t="s">
        <v>17</v>
      </c>
      <c r="H2637" s="21" t="s">
        <v>50</v>
      </c>
      <c r="I2637" s="21" t="s">
        <v>133</v>
      </c>
      <c r="J2637" s="21">
        <v>1.43</v>
      </c>
      <c r="K2637" s="21" t="s">
        <v>20</v>
      </c>
      <c r="L2637">
        <f t="shared" si="49"/>
        <v>2</v>
      </c>
      <c r="M2637">
        <f>MATCH(H:H,价格表!$B$4:$B$35,0)</f>
        <v>4</v>
      </c>
      <c r="N2637" s="27">
        <f>IF(J2637&lt;=0.3,INDEX(价格表!$B$4:$I$31,M2637,2),IF(AND(J2637&gt;0.3,J2637&lt;=1),INDEX(价格表!$B$4:$I$31,M2637,3),IF(AND(J2637&gt;1,J2637&lt;=2.2),INDEX(价格表!$B$4:$I$31,M2637,4),IF(AND(J2637&gt;2.2,J2637&lt;=3.3),INDEX(价格表!$B$4:$I$31,M2637,5),IF(AND(J2637&gt;3.3,J2637&lt;=4),INDEX(价格表!$B$4:$I$31,M2637,6),IF(AND(J2637&gt;4,J2637&lt;=5.5),INDEX(价格表!$B$4:$I$31,M2637,7),IF(J2637&gt;5.5,2.6+INDEX(价格表!$B$4:$I$31,M2637,8)*L2637)))))))</f>
        <v>2.15</v>
      </c>
    </row>
    <row r="2638" spans="1:14">
      <c r="A2638" s="20">
        <v>4310975344941</v>
      </c>
      <c r="B2638" s="18" t="s">
        <v>16</v>
      </c>
      <c r="C2638" s="21">
        <v>20201214</v>
      </c>
      <c r="D2638" s="21">
        <v>610538201209</v>
      </c>
      <c r="E2638" s="21" t="s">
        <v>16</v>
      </c>
      <c r="F2638" s="21">
        <v>20201224</v>
      </c>
      <c r="G2638" s="21" t="s">
        <v>17</v>
      </c>
      <c r="H2638" s="21" t="s">
        <v>27</v>
      </c>
      <c r="I2638" s="21" t="s">
        <v>107</v>
      </c>
      <c r="J2638" s="21">
        <v>1.42</v>
      </c>
      <c r="K2638" s="21" t="s">
        <v>20</v>
      </c>
      <c r="L2638">
        <f t="shared" si="49"/>
        <v>2</v>
      </c>
      <c r="M2638">
        <f>MATCH(H:H,价格表!$B$4:$B$35,0)</f>
        <v>3</v>
      </c>
      <c r="N2638" s="27">
        <f>IF(J2638&lt;=0.3,INDEX(价格表!$B$4:$I$31,M2638,2),IF(AND(J2638&gt;0.3,J2638&lt;=1),INDEX(价格表!$B$4:$I$31,M2638,3),IF(AND(J2638&gt;1,J2638&lt;=2.2),INDEX(价格表!$B$4:$I$31,M2638,4),IF(AND(J2638&gt;2.2,J2638&lt;=3.3),INDEX(价格表!$B$4:$I$31,M2638,5),IF(AND(J2638&gt;3.3,J2638&lt;=4),INDEX(价格表!$B$4:$I$31,M2638,6),IF(AND(J2638&gt;4,J2638&lt;=5.5),INDEX(价格表!$B$4:$I$31,M2638,7),IF(J2638&gt;5.5,2.6+INDEX(价格表!$B$4:$I$31,M2638,8)*L2638)))))))</f>
        <v>2.15</v>
      </c>
    </row>
    <row r="2639" spans="1:14">
      <c r="A2639" s="20">
        <v>4310975344942</v>
      </c>
      <c r="B2639" s="18" t="s">
        <v>16</v>
      </c>
      <c r="C2639" s="21">
        <v>20201214</v>
      </c>
      <c r="D2639" s="21">
        <v>610538201209</v>
      </c>
      <c r="E2639" s="21" t="s">
        <v>16</v>
      </c>
      <c r="F2639" s="21">
        <v>20201224</v>
      </c>
      <c r="G2639" s="21" t="s">
        <v>17</v>
      </c>
      <c r="H2639" s="21" t="s">
        <v>82</v>
      </c>
      <c r="I2639" s="21" t="s">
        <v>83</v>
      </c>
      <c r="J2639" s="21">
        <v>1.45</v>
      </c>
      <c r="K2639" s="21" t="s">
        <v>20</v>
      </c>
      <c r="L2639">
        <f t="shared" si="49"/>
        <v>2</v>
      </c>
      <c r="M2639">
        <f>MATCH(H:H,价格表!$B$4:$B$35,0)</f>
        <v>2</v>
      </c>
      <c r="N2639" s="27">
        <f>IF(J2639&lt;=0.3,INDEX(价格表!$B$4:$I$31,M2639,2),IF(AND(J2639&gt;0.3,J2639&lt;=1),INDEX(价格表!$B$4:$I$31,M2639,3),IF(AND(J2639&gt;1,J2639&lt;=2.2),INDEX(价格表!$B$4:$I$31,M2639,4),IF(AND(J2639&gt;2.2,J2639&lt;=3.3),INDEX(价格表!$B$4:$I$31,M2639,5),IF(AND(J2639&gt;3.3,J2639&lt;=4),INDEX(价格表!$B$4:$I$31,M2639,6),IF(AND(J2639&gt;4,J2639&lt;=5.5),INDEX(价格表!$B$4:$I$31,M2639,7),IF(J2639&gt;5.5,2.6+INDEX(价格表!$B$4:$I$31,M2639,8)*L2639)))))))</f>
        <v>2.15</v>
      </c>
    </row>
    <row r="2640" spans="1:14">
      <c r="A2640" s="20">
        <v>4310975344943</v>
      </c>
      <c r="B2640" s="18" t="s">
        <v>16</v>
      </c>
      <c r="C2640" s="21">
        <v>20201214</v>
      </c>
      <c r="D2640" s="21">
        <v>610538201209</v>
      </c>
      <c r="E2640" s="21" t="s">
        <v>16</v>
      </c>
      <c r="F2640" s="21">
        <v>20201224</v>
      </c>
      <c r="G2640" s="21" t="s">
        <v>17</v>
      </c>
      <c r="H2640" s="21" t="s">
        <v>25</v>
      </c>
      <c r="I2640" s="21" t="s">
        <v>248</v>
      </c>
      <c r="J2640" s="21">
        <v>1.5</v>
      </c>
      <c r="K2640" s="21" t="s">
        <v>20</v>
      </c>
      <c r="L2640">
        <f t="shared" si="49"/>
        <v>2</v>
      </c>
      <c r="M2640">
        <f>MATCH(H:H,价格表!$B$4:$B$35,0)</f>
        <v>25</v>
      </c>
      <c r="N2640" s="27">
        <f>IF(J2640&lt;=0.3,INDEX(价格表!$B$4:$I$31,M2640,2),IF(AND(J2640&gt;0.3,J2640&lt;=1),INDEX(价格表!$B$4:$I$31,M2640,3),IF(AND(J2640&gt;1,J2640&lt;=2.2),INDEX(价格表!$B$4:$I$31,M2640,4),IF(AND(J2640&gt;2.2,J2640&lt;=3.3),INDEX(价格表!$B$4:$I$31,M2640,5),IF(AND(J2640&gt;3.3,J2640&lt;=4),INDEX(价格表!$B$4:$I$31,M2640,6),IF(AND(J2640&gt;4,J2640&lt;=5.5),INDEX(价格表!$B$4:$I$31,M2640,7),IF(J2640&gt;5.5,2.6+INDEX(价格表!$B$4:$I$31,M2640,8)*L2640)))))))</f>
        <v>2.15</v>
      </c>
    </row>
    <row r="2641" spans="1:14">
      <c r="A2641" s="20">
        <v>4310975344944</v>
      </c>
      <c r="B2641" s="18" t="s">
        <v>16</v>
      </c>
      <c r="C2641" s="21">
        <v>20201214</v>
      </c>
      <c r="D2641" s="21">
        <v>610538201209</v>
      </c>
      <c r="E2641" s="21" t="s">
        <v>16</v>
      </c>
      <c r="F2641" s="21">
        <v>20201224</v>
      </c>
      <c r="G2641" s="21" t="s">
        <v>17</v>
      </c>
      <c r="H2641" s="21" t="s">
        <v>37</v>
      </c>
      <c r="I2641" s="21" t="s">
        <v>72</v>
      </c>
      <c r="J2641" s="21">
        <v>2.96</v>
      </c>
      <c r="K2641" s="21" t="s">
        <v>20</v>
      </c>
      <c r="L2641">
        <f t="shared" si="49"/>
        <v>3</v>
      </c>
      <c r="M2641">
        <f>MATCH(H:H,价格表!$B$4:$B$35,0)</f>
        <v>12</v>
      </c>
      <c r="N2641" s="27">
        <f>IF(J2641&lt;=0.3,INDEX(价格表!$B$4:$I$31,M2641,2),IF(AND(J2641&gt;0.3,J2641&lt;=1),INDEX(价格表!$B$4:$I$31,M2641,3),IF(AND(J2641&gt;1,J2641&lt;=2.2),INDEX(价格表!$B$4:$I$31,M2641,4),IF(AND(J2641&gt;2.2,J2641&lt;=3.3),INDEX(价格表!$B$4:$I$31,M2641,5),IF(AND(J2641&gt;3.3,J2641&lt;=4),INDEX(价格表!$B$4:$I$31,M2641,6),IF(AND(J2641&gt;4,J2641&lt;=5.5),INDEX(价格表!$B$4:$I$31,M2641,7),IF(J2641&gt;5.5,2.6+INDEX(价格表!$B$4:$I$31,M2641,8)*L2641)))))))</f>
        <v>2.5</v>
      </c>
    </row>
    <row r="2642" spans="1:14">
      <c r="A2642" s="20">
        <v>4310975344945</v>
      </c>
      <c r="B2642" s="18" t="s">
        <v>16</v>
      </c>
      <c r="C2642" s="21">
        <v>20201214</v>
      </c>
      <c r="D2642" s="21">
        <v>610538201209</v>
      </c>
      <c r="E2642" s="21" t="s">
        <v>16</v>
      </c>
      <c r="F2642" s="21">
        <v>20201224</v>
      </c>
      <c r="G2642" s="21" t="s">
        <v>17</v>
      </c>
      <c r="H2642" s="21" t="s">
        <v>21</v>
      </c>
      <c r="I2642" s="21" t="s">
        <v>179</v>
      </c>
      <c r="J2642" s="21">
        <v>1.42</v>
      </c>
      <c r="K2642" s="21" t="s">
        <v>20</v>
      </c>
      <c r="L2642">
        <f t="shared" si="49"/>
        <v>2</v>
      </c>
      <c r="M2642">
        <f>MATCH(H:H,价格表!$B$4:$B$35,0)</f>
        <v>20</v>
      </c>
      <c r="N2642" s="27">
        <f>IF(J2642&lt;=0.3,INDEX(价格表!$B$4:$I$31,M2642,2),IF(AND(J2642&gt;0.3,J2642&lt;=1),INDEX(价格表!$B$4:$I$31,M2642,3),IF(AND(J2642&gt;1,J2642&lt;=2.2),INDEX(价格表!$B$4:$I$31,M2642,4),IF(AND(J2642&gt;2.2,J2642&lt;=3.3),INDEX(价格表!$B$4:$I$31,M2642,5),IF(AND(J2642&gt;3.3,J2642&lt;=4),INDEX(价格表!$B$4:$I$31,M2642,6),IF(AND(J2642&gt;4,J2642&lt;=5.5),INDEX(价格表!$B$4:$I$31,M2642,7),IF(J2642&gt;5.5,2.6+INDEX(价格表!$B$4:$I$31,M2642,8)*L2642)))))))</f>
        <v>2.15</v>
      </c>
    </row>
    <row r="2643" spans="1:14">
      <c r="A2643" s="20">
        <v>4310975344946</v>
      </c>
      <c r="B2643" s="18" t="s">
        <v>16</v>
      </c>
      <c r="C2643" s="21">
        <v>20201214</v>
      </c>
      <c r="D2643" s="21">
        <v>610538201209</v>
      </c>
      <c r="E2643" s="21" t="s">
        <v>16</v>
      </c>
      <c r="F2643" s="21">
        <v>20201224</v>
      </c>
      <c r="G2643" s="21" t="s">
        <v>17</v>
      </c>
      <c r="H2643" s="21" t="s">
        <v>66</v>
      </c>
      <c r="I2643" s="21" t="s">
        <v>113</v>
      </c>
      <c r="J2643" s="21">
        <v>1.42</v>
      </c>
      <c r="K2643" s="21" t="s">
        <v>20</v>
      </c>
      <c r="L2643">
        <f t="shared" si="49"/>
        <v>2</v>
      </c>
      <c r="M2643">
        <f>MATCH(H:H,价格表!$B$4:$B$35,0)</f>
        <v>17</v>
      </c>
      <c r="N2643" s="27">
        <f>IF(J2643&lt;=0.3,INDEX(价格表!$B$4:$I$31,M2643,2),IF(AND(J2643&gt;0.3,J2643&lt;=1),INDEX(价格表!$B$4:$I$31,M2643,3),IF(AND(J2643&gt;1,J2643&lt;=2.2),INDEX(价格表!$B$4:$I$31,M2643,4),IF(AND(J2643&gt;2.2,J2643&lt;=3.3),INDEX(价格表!$B$4:$I$31,M2643,5),IF(AND(J2643&gt;3.3,J2643&lt;=4),INDEX(价格表!$B$4:$I$31,M2643,6),IF(AND(J2643&gt;4,J2643&lt;=5.5),INDEX(价格表!$B$4:$I$31,M2643,7),IF(J2643&gt;5.5,2.6+INDEX(价格表!$B$4:$I$31,M2643,8)*L2643)))))))</f>
        <v>2.15</v>
      </c>
    </row>
    <row r="2644" spans="1:14">
      <c r="A2644" s="20">
        <v>4310975344947</v>
      </c>
      <c r="B2644" s="18" t="s">
        <v>16</v>
      </c>
      <c r="C2644" s="21">
        <v>20201214</v>
      </c>
      <c r="D2644" s="21">
        <v>610538201209</v>
      </c>
      <c r="E2644" s="21" t="s">
        <v>16</v>
      </c>
      <c r="F2644" s="21">
        <v>20201224</v>
      </c>
      <c r="G2644" s="21" t="s">
        <v>17</v>
      </c>
      <c r="H2644" s="21" t="s">
        <v>23</v>
      </c>
      <c r="I2644" s="21" t="s">
        <v>98</v>
      </c>
      <c r="J2644" s="21">
        <v>1.44</v>
      </c>
      <c r="K2644" s="21" t="s">
        <v>20</v>
      </c>
      <c r="L2644">
        <f t="shared" si="49"/>
        <v>2</v>
      </c>
      <c r="M2644">
        <f>MATCH(H:H,价格表!$B$4:$B$35,0)</f>
        <v>15</v>
      </c>
      <c r="N2644" s="27">
        <f>IF(J2644&lt;=0.3,INDEX(价格表!$B$4:$I$31,M2644,2),IF(AND(J2644&gt;0.3,J2644&lt;=1),INDEX(价格表!$B$4:$I$31,M2644,3),IF(AND(J2644&gt;1,J2644&lt;=2.2),INDEX(价格表!$B$4:$I$31,M2644,4),IF(AND(J2644&gt;2.2,J2644&lt;=3.3),INDEX(价格表!$B$4:$I$31,M2644,5),IF(AND(J2644&gt;3.3,J2644&lt;=4),INDEX(价格表!$B$4:$I$31,M2644,6),IF(AND(J2644&gt;4,J2644&lt;=5.5),INDEX(价格表!$B$4:$I$31,M2644,7),IF(J2644&gt;5.5,2.6+INDEX(价格表!$B$4:$I$31,M2644,8)*L2644)))))))</f>
        <v>2.15</v>
      </c>
    </row>
    <row r="2645" spans="1:14">
      <c r="A2645" s="20">
        <v>4310975344948</v>
      </c>
      <c r="B2645" s="18" t="s">
        <v>16</v>
      </c>
      <c r="C2645" s="21">
        <v>20201214</v>
      </c>
      <c r="D2645" s="21">
        <v>610538201209</v>
      </c>
      <c r="E2645" s="21" t="s">
        <v>16</v>
      </c>
      <c r="F2645" s="21">
        <v>20201224</v>
      </c>
      <c r="G2645" s="21" t="s">
        <v>17</v>
      </c>
      <c r="H2645" s="21" t="s">
        <v>68</v>
      </c>
      <c r="I2645" s="21" t="s">
        <v>175</v>
      </c>
      <c r="J2645" s="21">
        <v>1.42</v>
      </c>
      <c r="K2645" s="21" t="s">
        <v>20</v>
      </c>
      <c r="L2645">
        <f t="shared" si="49"/>
        <v>2</v>
      </c>
      <c r="M2645">
        <f>MATCH(H:H,价格表!$B$4:$B$35,0)</f>
        <v>5</v>
      </c>
      <c r="N2645" s="27">
        <f>IF(J2645&lt;=0.3,INDEX(价格表!$B$4:$I$31,M2645,2),IF(AND(J2645&gt;0.3,J2645&lt;=1),INDEX(价格表!$B$4:$I$31,M2645,3),IF(AND(J2645&gt;1,J2645&lt;=2.2),INDEX(价格表!$B$4:$I$31,M2645,4),IF(AND(J2645&gt;2.2,J2645&lt;=3.3),INDEX(价格表!$B$4:$I$31,M2645,5),IF(AND(J2645&gt;3.3,J2645&lt;=4),INDEX(价格表!$B$4:$I$31,M2645,6),IF(AND(J2645&gt;4,J2645&lt;=5.5),INDEX(价格表!$B$4:$I$31,M2645,7),IF(J2645&gt;5.5,2.6+INDEX(价格表!$B$4:$I$31,M2645,8)*L2645)))))))</f>
        <v>2.15</v>
      </c>
    </row>
    <row r="2646" spans="1:14">
      <c r="A2646" s="20">
        <v>4310975344949</v>
      </c>
      <c r="B2646" s="18" t="s">
        <v>16</v>
      </c>
      <c r="C2646" s="21">
        <v>20201214</v>
      </c>
      <c r="D2646" s="21">
        <v>610538201209</v>
      </c>
      <c r="E2646" s="21" t="s">
        <v>16</v>
      </c>
      <c r="F2646" s="21">
        <v>20201224</v>
      </c>
      <c r="G2646" s="21" t="s">
        <v>17</v>
      </c>
      <c r="H2646" s="21" t="s">
        <v>25</v>
      </c>
      <c r="I2646" s="21" t="s">
        <v>84</v>
      </c>
      <c r="J2646" s="21">
        <v>1.43</v>
      </c>
      <c r="K2646" s="21" t="s">
        <v>20</v>
      </c>
      <c r="L2646">
        <f t="shared" si="49"/>
        <v>2</v>
      </c>
      <c r="M2646">
        <f>MATCH(H:H,价格表!$B$4:$B$35,0)</f>
        <v>25</v>
      </c>
      <c r="N2646" s="27">
        <f>IF(J2646&lt;=0.3,INDEX(价格表!$B$4:$I$31,M2646,2),IF(AND(J2646&gt;0.3,J2646&lt;=1),INDEX(价格表!$B$4:$I$31,M2646,3),IF(AND(J2646&gt;1,J2646&lt;=2.2),INDEX(价格表!$B$4:$I$31,M2646,4),IF(AND(J2646&gt;2.2,J2646&lt;=3.3),INDEX(价格表!$B$4:$I$31,M2646,5),IF(AND(J2646&gt;3.3,J2646&lt;=4),INDEX(价格表!$B$4:$I$31,M2646,6),IF(AND(J2646&gt;4,J2646&lt;=5.5),INDEX(价格表!$B$4:$I$31,M2646,7),IF(J2646&gt;5.5,2.6+INDEX(价格表!$B$4:$I$31,M2646,8)*L2646)))))))</f>
        <v>2.15</v>
      </c>
    </row>
    <row r="2647" spans="1:14">
      <c r="A2647" s="20">
        <v>4310975344950</v>
      </c>
      <c r="B2647" s="18" t="s">
        <v>16</v>
      </c>
      <c r="C2647" s="21">
        <v>20201214</v>
      </c>
      <c r="D2647" s="21">
        <v>610538201209</v>
      </c>
      <c r="E2647" s="21" t="s">
        <v>16</v>
      </c>
      <c r="F2647" s="21">
        <v>20201224</v>
      </c>
      <c r="G2647" s="21" t="s">
        <v>17</v>
      </c>
      <c r="H2647" s="21" t="s">
        <v>30</v>
      </c>
      <c r="I2647" s="21" t="s">
        <v>270</v>
      </c>
      <c r="J2647" s="21">
        <v>2.05</v>
      </c>
      <c r="K2647" s="21" t="s">
        <v>20</v>
      </c>
      <c r="L2647">
        <f t="shared" si="49"/>
        <v>3</v>
      </c>
      <c r="M2647">
        <f>MATCH(H:H,价格表!$B$4:$B$35,0)</f>
        <v>16</v>
      </c>
      <c r="N2647" s="27">
        <f>IF(J2647&lt;=0.3,INDEX(价格表!$B$4:$I$31,M2647,2),IF(AND(J2647&gt;0.3,J2647&lt;=1),INDEX(价格表!$B$4:$I$31,M2647,3),IF(AND(J2647&gt;1,J2647&lt;=2.2),INDEX(价格表!$B$4:$I$31,M2647,4),IF(AND(J2647&gt;2.2,J2647&lt;=3.3),INDEX(价格表!$B$4:$I$31,M2647,5),IF(AND(J2647&gt;3.3,J2647&lt;=4),INDEX(价格表!$B$4:$I$31,M2647,6),IF(AND(J2647&gt;4,J2647&lt;=5.5),INDEX(价格表!$B$4:$I$31,M2647,7),IF(J2647&gt;5.5,2.6+INDEX(价格表!$B$4:$I$31,M2647,8)*L2647)))))))</f>
        <v>2.15</v>
      </c>
    </row>
    <row r="2648" spans="1:14">
      <c r="A2648" s="20">
        <v>4310975357847</v>
      </c>
      <c r="B2648" s="18" t="s">
        <v>16</v>
      </c>
      <c r="C2648" s="21">
        <v>20201214</v>
      </c>
      <c r="D2648" s="21">
        <v>610538201209</v>
      </c>
      <c r="E2648" s="21" t="s">
        <v>16</v>
      </c>
      <c r="F2648" s="21">
        <v>20201224</v>
      </c>
      <c r="G2648" s="21" t="s">
        <v>17</v>
      </c>
      <c r="H2648" s="21" t="s">
        <v>73</v>
      </c>
      <c r="I2648" s="21" t="s">
        <v>180</v>
      </c>
      <c r="J2648" s="21">
        <v>1.42</v>
      </c>
      <c r="K2648" s="21" t="s">
        <v>20</v>
      </c>
      <c r="L2648">
        <f t="shared" si="49"/>
        <v>2</v>
      </c>
      <c r="M2648">
        <f>MATCH(H:H,价格表!$B$4:$B$35,0)</f>
        <v>7</v>
      </c>
      <c r="N2648" s="27">
        <f>IF(J2648&lt;=0.3,INDEX(价格表!$B$4:$I$31,M2648,2),IF(AND(J2648&gt;0.3,J2648&lt;=1),INDEX(价格表!$B$4:$I$31,M2648,3),IF(AND(J2648&gt;1,J2648&lt;=2.2),INDEX(价格表!$B$4:$I$31,M2648,4),IF(AND(J2648&gt;2.2,J2648&lt;=3.3),INDEX(价格表!$B$4:$I$31,M2648,5),IF(AND(J2648&gt;3.3,J2648&lt;=4),INDEX(价格表!$B$4:$I$31,M2648,6),IF(AND(J2648&gt;4,J2648&lt;=5.5),INDEX(价格表!$B$4:$I$31,M2648,7),IF(J2648&gt;5.5,2.6+INDEX(价格表!$B$4:$I$31,M2648,8)*L2648)))))))</f>
        <v>2.15</v>
      </c>
    </row>
    <row r="2649" spans="1:14">
      <c r="A2649" s="20">
        <v>4310975357848</v>
      </c>
      <c r="B2649" s="18" t="s">
        <v>16</v>
      </c>
      <c r="C2649" s="21">
        <v>20201214</v>
      </c>
      <c r="D2649" s="21">
        <v>610538201209</v>
      </c>
      <c r="E2649" s="21" t="s">
        <v>16</v>
      </c>
      <c r="F2649" s="21">
        <v>20201224</v>
      </c>
      <c r="G2649" s="21" t="s">
        <v>17</v>
      </c>
      <c r="H2649" s="21" t="s">
        <v>23</v>
      </c>
      <c r="I2649" s="21" t="s">
        <v>99</v>
      </c>
      <c r="J2649" s="21">
        <v>1.42</v>
      </c>
      <c r="K2649" s="21" t="s">
        <v>20</v>
      </c>
      <c r="L2649">
        <f t="shared" si="49"/>
        <v>2</v>
      </c>
      <c r="M2649">
        <f>MATCH(H:H,价格表!$B$4:$B$35,0)</f>
        <v>15</v>
      </c>
      <c r="N2649" s="27">
        <f>IF(J2649&lt;=0.3,INDEX(价格表!$B$4:$I$31,M2649,2),IF(AND(J2649&gt;0.3,J2649&lt;=1),INDEX(价格表!$B$4:$I$31,M2649,3),IF(AND(J2649&gt;1,J2649&lt;=2.2),INDEX(价格表!$B$4:$I$31,M2649,4),IF(AND(J2649&gt;2.2,J2649&lt;=3.3),INDEX(价格表!$B$4:$I$31,M2649,5),IF(AND(J2649&gt;3.3,J2649&lt;=4),INDEX(价格表!$B$4:$I$31,M2649,6),IF(AND(J2649&gt;4,J2649&lt;=5.5),INDEX(价格表!$B$4:$I$31,M2649,7),IF(J2649&gt;5.5,2.6+INDEX(价格表!$B$4:$I$31,M2649,8)*L2649)))))))</f>
        <v>2.15</v>
      </c>
    </row>
    <row r="2650" spans="1:14">
      <c r="A2650" s="20">
        <v>4310975357849</v>
      </c>
      <c r="B2650" s="18" t="s">
        <v>16</v>
      </c>
      <c r="C2650" s="21">
        <v>20201214</v>
      </c>
      <c r="D2650" s="21">
        <v>610538201209</v>
      </c>
      <c r="E2650" s="21" t="s">
        <v>16</v>
      </c>
      <c r="F2650" s="21">
        <v>20201224</v>
      </c>
      <c r="G2650" s="21" t="s">
        <v>17</v>
      </c>
      <c r="H2650" s="21" t="s">
        <v>18</v>
      </c>
      <c r="I2650" s="21" t="s">
        <v>53</v>
      </c>
      <c r="J2650" s="21">
        <v>1.49</v>
      </c>
      <c r="K2650" s="21" t="s">
        <v>20</v>
      </c>
      <c r="L2650">
        <f t="shared" si="49"/>
        <v>2</v>
      </c>
      <c r="M2650">
        <f>MATCH(H:H,价格表!$B$4:$B$35,0)</f>
        <v>1</v>
      </c>
      <c r="N2650" s="27">
        <f>IF(J2650&lt;=0.3,INDEX(价格表!$B$4:$I$31,M2650,2),IF(AND(J2650&gt;0.3,J2650&lt;=1),INDEX(价格表!$B$4:$I$31,M2650,3),IF(AND(J2650&gt;1,J2650&lt;=2.2),INDEX(价格表!$B$4:$I$31,M2650,4),IF(AND(J2650&gt;2.2,J2650&lt;=3.3),INDEX(价格表!$B$4:$I$31,M2650,5),IF(AND(J2650&gt;3.3,J2650&lt;=4),INDEX(价格表!$B$4:$I$31,M2650,6),IF(AND(J2650&gt;4,J2650&lt;=5.5),INDEX(价格表!$B$4:$I$31,M2650,7),IF(J2650&gt;5.5,2.6+INDEX(价格表!$B$4:$I$31,M2650,8)*L2650)))))))</f>
        <v>2.15</v>
      </c>
    </row>
    <row r="2651" spans="1:14">
      <c r="A2651" s="20">
        <v>4310975357850</v>
      </c>
      <c r="B2651" s="18" t="s">
        <v>16</v>
      </c>
      <c r="C2651" s="21">
        <v>20201214</v>
      </c>
      <c r="D2651" s="21">
        <v>610538201209</v>
      </c>
      <c r="E2651" s="21" t="s">
        <v>16</v>
      </c>
      <c r="F2651" s="21">
        <v>20201224</v>
      </c>
      <c r="G2651" s="21" t="s">
        <v>17</v>
      </c>
      <c r="H2651" s="21" t="s">
        <v>56</v>
      </c>
      <c r="I2651" s="21" t="s">
        <v>57</v>
      </c>
      <c r="J2651" s="21">
        <v>1.43</v>
      </c>
      <c r="K2651" s="21" t="s">
        <v>20</v>
      </c>
      <c r="L2651">
        <f t="shared" si="49"/>
        <v>2</v>
      </c>
      <c r="M2651">
        <f>MATCH(H:H,价格表!$B$4:$B$35,0)</f>
        <v>11</v>
      </c>
      <c r="N2651" s="27">
        <f>IF(J2651&lt;=0.3,INDEX(价格表!$B$4:$I$31,M2651,2),IF(AND(J2651&gt;0.3,J2651&lt;=1),INDEX(价格表!$B$4:$I$31,M2651,3),IF(AND(J2651&gt;1,J2651&lt;=2.2),INDEX(价格表!$B$4:$I$31,M2651,4),IF(AND(J2651&gt;2.2,J2651&lt;=3.3),INDEX(价格表!$B$4:$I$31,M2651,5),IF(AND(J2651&gt;3.3,J2651&lt;=4),INDEX(价格表!$B$4:$I$31,M2651,6),IF(AND(J2651&gt;4,J2651&lt;=5.5),INDEX(价格表!$B$4:$I$31,M2651,7),IF(J2651&gt;5.5,2.6+INDEX(价格表!$B$4:$I$31,M2651,8)*L2651)))))))</f>
        <v>2.15</v>
      </c>
    </row>
    <row r="2652" spans="1:14">
      <c r="A2652" s="20">
        <v>4310975357851</v>
      </c>
      <c r="B2652" s="18" t="s">
        <v>16</v>
      </c>
      <c r="C2652" s="21">
        <v>20201214</v>
      </c>
      <c r="D2652" s="21">
        <v>610538201209</v>
      </c>
      <c r="E2652" s="21" t="s">
        <v>16</v>
      </c>
      <c r="F2652" s="21">
        <v>20201224</v>
      </c>
      <c r="G2652" s="21" t="s">
        <v>17</v>
      </c>
      <c r="H2652" s="21" t="s">
        <v>39</v>
      </c>
      <c r="I2652" s="21" t="s">
        <v>226</v>
      </c>
      <c r="J2652" s="21">
        <v>1.42</v>
      </c>
      <c r="K2652" s="21" t="s">
        <v>20</v>
      </c>
      <c r="L2652">
        <f t="shared" si="49"/>
        <v>2</v>
      </c>
      <c r="M2652">
        <f>MATCH(H:H,价格表!$B$4:$B$35,0)</f>
        <v>23</v>
      </c>
      <c r="N2652" s="27">
        <f>IF(J2652&lt;=0.3,INDEX(价格表!$B$4:$I$31,M2652,2),IF(AND(J2652&gt;0.3,J2652&lt;=1),INDEX(价格表!$B$4:$I$31,M2652,3),IF(AND(J2652&gt;1,J2652&lt;=2.2),INDEX(价格表!$B$4:$I$31,M2652,4),IF(AND(J2652&gt;2.2,J2652&lt;=3.3),INDEX(价格表!$B$4:$I$31,M2652,5),IF(AND(J2652&gt;3.3,J2652&lt;=4),INDEX(价格表!$B$4:$I$31,M2652,6),IF(AND(J2652&gt;4,J2652&lt;=5.5),INDEX(价格表!$B$4:$I$31,M2652,7),IF(J2652&gt;5.5,2.6+INDEX(价格表!$B$4:$I$31,M2652,8)*L2652)))))))</f>
        <v>2.15</v>
      </c>
    </row>
    <row r="2653" spans="1:14">
      <c r="A2653" s="20">
        <v>4310975357852</v>
      </c>
      <c r="B2653" s="18" t="s">
        <v>16</v>
      </c>
      <c r="C2653" s="21">
        <v>20201214</v>
      </c>
      <c r="D2653" s="21">
        <v>610538201209</v>
      </c>
      <c r="E2653" s="21" t="s">
        <v>16</v>
      </c>
      <c r="F2653" s="21">
        <v>20201224</v>
      </c>
      <c r="G2653" s="21" t="s">
        <v>17</v>
      </c>
      <c r="H2653" s="21" t="s">
        <v>82</v>
      </c>
      <c r="I2653" s="21" t="s">
        <v>83</v>
      </c>
      <c r="J2653" s="21">
        <v>1.42</v>
      </c>
      <c r="K2653" s="21" t="s">
        <v>20</v>
      </c>
      <c r="L2653">
        <f t="shared" si="49"/>
        <v>2</v>
      </c>
      <c r="M2653">
        <f>MATCH(H:H,价格表!$B$4:$B$35,0)</f>
        <v>2</v>
      </c>
      <c r="N2653" s="27">
        <f>IF(J2653&lt;=0.3,INDEX(价格表!$B$4:$I$31,M2653,2),IF(AND(J2653&gt;0.3,J2653&lt;=1),INDEX(价格表!$B$4:$I$31,M2653,3),IF(AND(J2653&gt;1,J2653&lt;=2.2),INDEX(价格表!$B$4:$I$31,M2653,4),IF(AND(J2653&gt;2.2,J2653&lt;=3.3),INDEX(价格表!$B$4:$I$31,M2653,5),IF(AND(J2653&gt;3.3,J2653&lt;=4),INDEX(价格表!$B$4:$I$31,M2653,6),IF(AND(J2653&gt;4,J2653&lt;=5.5),INDEX(价格表!$B$4:$I$31,M2653,7),IF(J2653&gt;5.5,2.6+INDEX(价格表!$B$4:$I$31,M2653,8)*L2653)))))))</f>
        <v>2.15</v>
      </c>
    </row>
    <row r="2654" spans="1:14">
      <c r="A2654" s="20">
        <v>4310975357853</v>
      </c>
      <c r="B2654" s="18" t="s">
        <v>16</v>
      </c>
      <c r="C2654" s="21">
        <v>20201214</v>
      </c>
      <c r="D2654" s="21">
        <v>610538201209</v>
      </c>
      <c r="E2654" s="21" t="s">
        <v>16</v>
      </c>
      <c r="F2654" s="21">
        <v>20201224</v>
      </c>
      <c r="G2654" s="21" t="s">
        <v>17</v>
      </c>
      <c r="H2654" s="21" t="s">
        <v>33</v>
      </c>
      <c r="I2654" s="21" t="s">
        <v>34</v>
      </c>
      <c r="J2654" s="21">
        <v>1.42</v>
      </c>
      <c r="K2654" s="21" t="s">
        <v>20</v>
      </c>
      <c r="L2654">
        <f t="shared" si="49"/>
        <v>2</v>
      </c>
      <c r="M2654">
        <f>MATCH(H:H,价格表!$B$4:$B$35,0)</f>
        <v>13</v>
      </c>
      <c r="N2654" s="27">
        <f>IF(J2654&lt;=0.3,INDEX(价格表!$B$4:$I$31,M2654,2),IF(AND(J2654&gt;0.3,J2654&lt;=1),INDEX(价格表!$B$4:$I$31,M2654,3),IF(AND(J2654&gt;1,J2654&lt;=2.2),INDEX(价格表!$B$4:$I$31,M2654,4),IF(AND(J2654&gt;2.2,J2654&lt;=3.3),INDEX(价格表!$B$4:$I$31,M2654,5),IF(AND(J2654&gt;3.3,J2654&lt;=4),INDEX(价格表!$B$4:$I$31,M2654,6),IF(AND(J2654&gt;4,J2654&lt;=5.5),INDEX(价格表!$B$4:$I$31,M2654,7),IF(J2654&gt;5.5,2.6+INDEX(价格表!$B$4:$I$31,M2654,8)*L2654)))))))</f>
        <v>2.15</v>
      </c>
    </row>
    <row r="2655" spans="1:14">
      <c r="A2655" s="20">
        <v>4310975357854</v>
      </c>
      <c r="B2655" s="18" t="s">
        <v>16</v>
      </c>
      <c r="C2655" s="21">
        <v>20201214</v>
      </c>
      <c r="D2655" s="21">
        <v>610538201209</v>
      </c>
      <c r="E2655" s="21" t="s">
        <v>16</v>
      </c>
      <c r="F2655" s="21">
        <v>20201224</v>
      </c>
      <c r="G2655" s="21" t="s">
        <v>17</v>
      </c>
      <c r="H2655" s="21" t="s">
        <v>27</v>
      </c>
      <c r="I2655" s="21" t="s">
        <v>210</v>
      </c>
      <c r="J2655" s="21">
        <v>1.52</v>
      </c>
      <c r="K2655" s="21" t="s">
        <v>20</v>
      </c>
      <c r="L2655">
        <f t="shared" si="49"/>
        <v>2</v>
      </c>
      <c r="M2655">
        <f>MATCH(H:H,价格表!$B$4:$B$35,0)</f>
        <v>3</v>
      </c>
      <c r="N2655" s="27">
        <f>IF(J2655&lt;=0.3,INDEX(价格表!$B$4:$I$31,M2655,2),IF(AND(J2655&gt;0.3,J2655&lt;=1),INDEX(价格表!$B$4:$I$31,M2655,3),IF(AND(J2655&gt;1,J2655&lt;=2.2),INDEX(价格表!$B$4:$I$31,M2655,4),IF(AND(J2655&gt;2.2,J2655&lt;=3.3),INDEX(价格表!$B$4:$I$31,M2655,5),IF(AND(J2655&gt;3.3,J2655&lt;=4),INDEX(价格表!$B$4:$I$31,M2655,6),IF(AND(J2655&gt;4,J2655&lt;=5.5),INDEX(价格表!$B$4:$I$31,M2655,7),IF(J2655&gt;5.5,2.6+INDEX(价格表!$B$4:$I$31,M2655,8)*L2655)))))))</f>
        <v>2.15</v>
      </c>
    </row>
    <row r="2656" spans="1:14">
      <c r="A2656" s="20">
        <v>4310975357855</v>
      </c>
      <c r="B2656" s="18" t="s">
        <v>16</v>
      </c>
      <c r="C2656" s="21">
        <v>20201214</v>
      </c>
      <c r="D2656" s="21">
        <v>610538201209</v>
      </c>
      <c r="E2656" s="21" t="s">
        <v>16</v>
      </c>
      <c r="F2656" s="21">
        <v>20201224</v>
      </c>
      <c r="G2656" s="21" t="s">
        <v>17</v>
      </c>
      <c r="H2656" s="21" t="s">
        <v>18</v>
      </c>
      <c r="I2656" s="21" t="s">
        <v>359</v>
      </c>
      <c r="J2656" s="21">
        <v>1.45</v>
      </c>
      <c r="K2656" s="21" t="s">
        <v>20</v>
      </c>
      <c r="L2656">
        <f t="shared" si="49"/>
        <v>2</v>
      </c>
      <c r="M2656">
        <f>MATCH(H:H,价格表!$B$4:$B$35,0)</f>
        <v>1</v>
      </c>
      <c r="N2656" s="27">
        <f>IF(J2656&lt;=0.3,INDEX(价格表!$B$4:$I$31,M2656,2),IF(AND(J2656&gt;0.3,J2656&lt;=1),INDEX(价格表!$B$4:$I$31,M2656,3),IF(AND(J2656&gt;1,J2656&lt;=2.2),INDEX(价格表!$B$4:$I$31,M2656,4),IF(AND(J2656&gt;2.2,J2656&lt;=3.3),INDEX(价格表!$B$4:$I$31,M2656,5),IF(AND(J2656&gt;3.3,J2656&lt;=4),INDEX(价格表!$B$4:$I$31,M2656,6),IF(AND(J2656&gt;4,J2656&lt;=5.5),INDEX(价格表!$B$4:$I$31,M2656,7),IF(J2656&gt;5.5,2.6+INDEX(价格表!$B$4:$I$31,M2656,8)*L2656)))))))</f>
        <v>2.15</v>
      </c>
    </row>
    <row r="2657" spans="1:14">
      <c r="A2657" s="20">
        <v>4310975357856</v>
      </c>
      <c r="B2657" s="18" t="s">
        <v>16</v>
      </c>
      <c r="C2657" s="21">
        <v>20201214</v>
      </c>
      <c r="D2657" s="21">
        <v>610538201209</v>
      </c>
      <c r="E2657" s="21" t="s">
        <v>16</v>
      </c>
      <c r="F2657" s="21">
        <v>20201224</v>
      </c>
      <c r="G2657" s="21" t="s">
        <v>17</v>
      </c>
      <c r="H2657" s="21" t="s">
        <v>21</v>
      </c>
      <c r="I2657" s="21" t="s">
        <v>109</v>
      </c>
      <c r="J2657" s="21">
        <v>1.51</v>
      </c>
      <c r="K2657" s="21" t="s">
        <v>20</v>
      </c>
      <c r="L2657">
        <f t="shared" si="49"/>
        <v>2</v>
      </c>
      <c r="M2657">
        <f>MATCH(H:H,价格表!$B$4:$B$35,0)</f>
        <v>20</v>
      </c>
      <c r="N2657" s="27">
        <f>IF(J2657&lt;=0.3,INDEX(价格表!$B$4:$I$31,M2657,2),IF(AND(J2657&gt;0.3,J2657&lt;=1),INDEX(价格表!$B$4:$I$31,M2657,3),IF(AND(J2657&gt;1,J2657&lt;=2.2),INDEX(价格表!$B$4:$I$31,M2657,4),IF(AND(J2657&gt;2.2,J2657&lt;=3.3),INDEX(价格表!$B$4:$I$31,M2657,5),IF(AND(J2657&gt;3.3,J2657&lt;=4),INDEX(价格表!$B$4:$I$31,M2657,6),IF(AND(J2657&gt;4,J2657&lt;=5.5),INDEX(价格表!$B$4:$I$31,M2657,7),IF(J2657&gt;5.5,2.6+INDEX(价格表!$B$4:$I$31,M2657,8)*L2657)))))))</f>
        <v>2.15</v>
      </c>
    </row>
    <row r="2658" spans="1:14">
      <c r="A2658" s="20">
        <v>4310975357906</v>
      </c>
      <c r="B2658" s="18" t="s">
        <v>16</v>
      </c>
      <c r="C2658" s="21">
        <v>20201214</v>
      </c>
      <c r="D2658" s="21">
        <v>610538201209</v>
      </c>
      <c r="E2658" s="21" t="s">
        <v>16</v>
      </c>
      <c r="F2658" s="21">
        <v>20201224</v>
      </c>
      <c r="G2658" s="21" t="s">
        <v>17</v>
      </c>
      <c r="H2658" s="21" t="s">
        <v>21</v>
      </c>
      <c r="I2658" s="21" t="s">
        <v>228</v>
      </c>
      <c r="J2658" s="21">
        <v>1.48</v>
      </c>
      <c r="K2658" s="21" t="s">
        <v>20</v>
      </c>
      <c r="L2658">
        <f t="shared" si="49"/>
        <v>2</v>
      </c>
      <c r="M2658">
        <f>MATCH(H:H,价格表!$B$4:$B$35,0)</f>
        <v>20</v>
      </c>
      <c r="N2658" s="27">
        <f>IF(J2658&lt;=0.3,INDEX(价格表!$B$4:$I$31,M2658,2),IF(AND(J2658&gt;0.3,J2658&lt;=1),INDEX(价格表!$B$4:$I$31,M2658,3),IF(AND(J2658&gt;1,J2658&lt;=2.2),INDEX(价格表!$B$4:$I$31,M2658,4),IF(AND(J2658&gt;2.2,J2658&lt;=3.3),INDEX(价格表!$B$4:$I$31,M2658,5),IF(AND(J2658&gt;3.3,J2658&lt;=4),INDEX(价格表!$B$4:$I$31,M2658,6),IF(AND(J2658&gt;4,J2658&lt;=5.5),INDEX(价格表!$B$4:$I$31,M2658,7),IF(J2658&gt;5.5,2.6+INDEX(价格表!$B$4:$I$31,M2658,8)*L2658)))))))</f>
        <v>2.15</v>
      </c>
    </row>
    <row r="2659" spans="1:14">
      <c r="A2659" s="20">
        <v>4310975357907</v>
      </c>
      <c r="B2659" s="18" t="s">
        <v>16</v>
      </c>
      <c r="C2659" s="21">
        <v>20201214</v>
      </c>
      <c r="D2659" s="21">
        <v>610538201209</v>
      </c>
      <c r="E2659" s="21" t="s">
        <v>16</v>
      </c>
      <c r="F2659" s="21">
        <v>20201224</v>
      </c>
      <c r="G2659" s="21" t="s">
        <v>17</v>
      </c>
      <c r="H2659" s="21" t="s">
        <v>35</v>
      </c>
      <c r="I2659" s="21" t="s">
        <v>156</v>
      </c>
      <c r="J2659" s="21">
        <v>1.43</v>
      </c>
      <c r="K2659" s="21" t="s">
        <v>20</v>
      </c>
      <c r="L2659">
        <f t="shared" si="49"/>
        <v>2</v>
      </c>
      <c r="M2659">
        <f>MATCH(H:H,价格表!$B$4:$B$35,0)</f>
        <v>22</v>
      </c>
      <c r="N2659" s="27">
        <f>IF(J2659&lt;=0.3,INDEX(价格表!$B$4:$I$31,M2659,2),IF(AND(J2659&gt;0.3,J2659&lt;=1),INDEX(价格表!$B$4:$I$31,M2659,3),IF(AND(J2659&gt;1,J2659&lt;=2.2),INDEX(价格表!$B$4:$I$31,M2659,4),IF(AND(J2659&gt;2.2,J2659&lt;=3.3),INDEX(价格表!$B$4:$I$31,M2659,5),IF(AND(J2659&gt;3.3,J2659&lt;=4),INDEX(价格表!$B$4:$I$31,M2659,6),IF(AND(J2659&gt;4,J2659&lt;=5.5),INDEX(价格表!$B$4:$I$31,M2659,7),IF(J2659&gt;5.5,2.6+INDEX(价格表!$B$4:$I$31,M2659,8)*L2659)))))))</f>
        <v>2.15</v>
      </c>
    </row>
    <row r="2660" spans="1:14">
      <c r="A2660" s="20">
        <v>4310975357908</v>
      </c>
      <c r="B2660" s="18" t="s">
        <v>16</v>
      </c>
      <c r="C2660" s="21">
        <v>20201214</v>
      </c>
      <c r="D2660" s="21">
        <v>610538201209</v>
      </c>
      <c r="E2660" s="21" t="s">
        <v>16</v>
      </c>
      <c r="F2660" s="21">
        <v>20201224</v>
      </c>
      <c r="G2660" s="21" t="s">
        <v>17</v>
      </c>
      <c r="H2660" s="21" t="s">
        <v>37</v>
      </c>
      <c r="I2660" s="21" t="s">
        <v>72</v>
      </c>
      <c r="J2660" s="21">
        <v>1.71</v>
      </c>
      <c r="K2660" s="21" t="s">
        <v>20</v>
      </c>
      <c r="L2660">
        <f t="shared" si="49"/>
        <v>2</v>
      </c>
      <c r="M2660">
        <f>MATCH(H:H,价格表!$B$4:$B$35,0)</f>
        <v>12</v>
      </c>
      <c r="N2660" s="27">
        <f>IF(J2660&lt;=0.3,INDEX(价格表!$B$4:$I$31,M2660,2),IF(AND(J2660&gt;0.3,J2660&lt;=1),INDEX(价格表!$B$4:$I$31,M2660,3),IF(AND(J2660&gt;1,J2660&lt;=2.2),INDEX(价格表!$B$4:$I$31,M2660,4),IF(AND(J2660&gt;2.2,J2660&lt;=3.3),INDEX(价格表!$B$4:$I$31,M2660,5),IF(AND(J2660&gt;3.3,J2660&lt;=4),INDEX(价格表!$B$4:$I$31,M2660,6),IF(AND(J2660&gt;4,J2660&lt;=5.5),INDEX(价格表!$B$4:$I$31,M2660,7),IF(J2660&gt;5.5,2.6+INDEX(价格表!$B$4:$I$31,M2660,8)*L2660)))))))</f>
        <v>2.15</v>
      </c>
    </row>
    <row r="2661" spans="1:14">
      <c r="A2661" s="20">
        <v>4310975357909</v>
      </c>
      <c r="B2661" s="18" t="s">
        <v>16</v>
      </c>
      <c r="C2661" s="21">
        <v>20201214</v>
      </c>
      <c r="D2661" s="21">
        <v>610538201209</v>
      </c>
      <c r="E2661" s="21" t="s">
        <v>16</v>
      </c>
      <c r="F2661" s="21">
        <v>20201224</v>
      </c>
      <c r="G2661" s="21" t="s">
        <v>17</v>
      </c>
      <c r="H2661" s="21" t="s">
        <v>43</v>
      </c>
      <c r="I2661" s="21" t="s">
        <v>217</v>
      </c>
      <c r="J2661" s="21">
        <v>2.96</v>
      </c>
      <c r="K2661" s="21" t="s">
        <v>20</v>
      </c>
      <c r="L2661">
        <f t="shared" si="49"/>
        <v>3</v>
      </c>
      <c r="M2661">
        <f>MATCH(H:H,价格表!$B$4:$B$35,0)</f>
        <v>10</v>
      </c>
      <c r="N2661" s="27">
        <f>IF(J2661&lt;=0.3,INDEX(价格表!$B$4:$I$31,M2661,2),IF(AND(J2661&gt;0.3,J2661&lt;=1),INDEX(价格表!$B$4:$I$31,M2661,3),IF(AND(J2661&gt;1,J2661&lt;=2.2),INDEX(价格表!$B$4:$I$31,M2661,4),IF(AND(J2661&gt;2.2,J2661&lt;=3.3),INDEX(价格表!$B$4:$I$31,M2661,5),IF(AND(J2661&gt;3.3,J2661&lt;=4),INDEX(价格表!$B$4:$I$31,M2661,6),IF(AND(J2661&gt;4,J2661&lt;=5.5),INDEX(价格表!$B$4:$I$31,M2661,7),IF(J2661&gt;5.5,2.6+INDEX(价格表!$B$4:$I$31,M2661,8)*L2661)))))))</f>
        <v>2.5</v>
      </c>
    </row>
    <row r="2662" spans="1:14">
      <c r="A2662" s="20">
        <v>4310975357910</v>
      </c>
      <c r="B2662" s="18" t="s">
        <v>16</v>
      </c>
      <c r="C2662" s="21">
        <v>20201214</v>
      </c>
      <c r="D2662" s="21">
        <v>610538201209</v>
      </c>
      <c r="E2662" s="21" t="s">
        <v>16</v>
      </c>
      <c r="F2662" s="21">
        <v>20201224</v>
      </c>
      <c r="G2662" s="21" t="s">
        <v>17</v>
      </c>
      <c r="H2662" s="21" t="s">
        <v>54</v>
      </c>
      <c r="I2662" s="21" t="s">
        <v>78</v>
      </c>
      <c r="J2662" s="21">
        <v>1.42</v>
      </c>
      <c r="K2662" s="21" t="s">
        <v>20</v>
      </c>
      <c r="L2662">
        <f t="shared" si="49"/>
        <v>2</v>
      </c>
      <c r="M2662">
        <f>MATCH(H:H,价格表!$B$4:$B$35,0)</f>
        <v>14</v>
      </c>
      <c r="N2662" s="27">
        <f>IF(J2662&lt;=0.3,INDEX(价格表!$B$4:$I$31,M2662,2),IF(AND(J2662&gt;0.3,J2662&lt;=1),INDEX(价格表!$B$4:$I$31,M2662,3),IF(AND(J2662&gt;1,J2662&lt;=2.2),INDEX(价格表!$B$4:$I$31,M2662,4),IF(AND(J2662&gt;2.2,J2662&lt;=3.3),INDEX(价格表!$B$4:$I$31,M2662,5),IF(AND(J2662&gt;3.3,J2662&lt;=4),INDEX(价格表!$B$4:$I$31,M2662,6),IF(AND(J2662&gt;4,J2662&lt;=5.5),INDEX(价格表!$B$4:$I$31,M2662,7),IF(J2662&gt;5.5,2.6+INDEX(价格表!$B$4:$I$31,M2662,8)*L2662)))))))</f>
        <v>2.15</v>
      </c>
    </row>
    <row r="2663" spans="1:14">
      <c r="A2663" s="20">
        <v>4310975357911</v>
      </c>
      <c r="B2663" s="18" t="s">
        <v>16</v>
      </c>
      <c r="C2663" s="21">
        <v>20201214</v>
      </c>
      <c r="D2663" s="21">
        <v>610538201209</v>
      </c>
      <c r="E2663" s="21" t="s">
        <v>16</v>
      </c>
      <c r="F2663" s="21">
        <v>20201224</v>
      </c>
      <c r="G2663" s="21" t="s">
        <v>17</v>
      </c>
      <c r="H2663" s="21" t="s">
        <v>50</v>
      </c>
      <c r="I2663" s="21" t="s">
        <v>51</v>
      </c>
      <c r="J2663" s="21">
        <v>1.42</v>
      </c>
      <c r="K2663" s="21" t="s">
        <v>20</v>
      </c>
      <c r="L2663">
        <f t="shared" si="49"/>
        <v>2</v>
      </c>
      <c r="M2663">
        <f>MATCH(H:H,价格表!$B$4:$B$35,0)</f>
        <v>4</v>
      </c>
      <c r="N2663" s="27">
        <f>IF(J2663&lt;=0.3,INDEX(价格表!$B$4:$I$31,M2663,2),IF(AND(J2663&gt;0.3,J2663&lt;=1),INDEX(价格表!$B$4:$I$31,M2663,3),IF(AND(J2663&gt;1,J2663&lt;=2.2),INDEX(价格表!$B$4:$I$31,M2663,4),IF(AND(J2663&gt;2.2,J2663&lt;=3.3),INDEX(价格表!$B$4:$I$31,M2663,5),IF(AND(J2663&gt;3.3,J2663&lt;=4),INDEX(价格表!$B$4:$I$31,M2663,6),IF(AND(J2663&gt;4,J2663&lt;=5.5),INDEX(价格表!$B$4:$I$31,M2663,7),IF(J2663&gt;5.5,2.6+INDEX(价格表!$B$4:$I$31,M2663,8)*L2663)))))))</f>
        <v>2.15</v>
      </c>
    </row>
    <row r="2664" spans="1:14">
      <c r="A2664" s="20">
        <v>4310975357912</v>
      </c>
      <c r="B2664" s="18" t="s">
        <v>16</v>
      </c>
      <c r="C2664" s="21">
        <v>20201214</v>
      </c>
      <c r="D2664" s="21">
        <v>610538201209</v>
      </c>
      <c r="E2664" s="21" t="s">
        <v>16</v>
      </c>
      <c r="F2664" s="21">
        <v>20201224</v>
      </c>
      <c r="G2664" s="21" t="s">
        <v>17</v>
      </c>
      <c r="H2664" s="21" t="s">
        <v>45</v>
      </c>
      <c r="I2664" s="21" t="s">
        <v>120</v>
      </c>
      <c r="J2664" s="21">
        <v>1.42</v>
      </c>
      <c r="K2664" s="21" t="s">
        <v>20</v>
      </c>
      <c r="L2664">
        <f t="shared" si="49"/>
        <v>2</v>
      </c>
      <c r="M2664">
        <f>MATCH(H:H,价格表!$B$4:$B$35,0)</f>
        <v>9</v>
      </c>
      <c r="N2664" s="27">
        <f>IF(J2664&lt;=0.3,INDEX(价格表!$B$4:$I$31,M2664,2),IF(AND(J2664&gt;0.3,J2664&lt;=1),INDEX(价格表!$B$4:$I$31,M2664,3),IF(AND(J2664&gt;1,J2664&lt;=2.2),INDEX(价格表!$B$4:$I$31,M2664,4),IF(AND(J2664&gt;2.2,J2664&lt;=3.3),INDEX(价格表!$B$4:$I$31,M2664,5),IF(AND(J2664&gt;3.3,J2664&lt;=4),INDEX(价格表!$B$4:$I$31,M2664,6),IF(AND(J2664&gt;4,J2664&lt;=5.5),INDEX(价格表!$B$4:$I$31,M2664,7),IF(J2664&gt;5.5,2.6+INDEX(价格表!$B$4:$I$31,M2664,8)*L2664)))))))</f>
        <v>2.15</v>
      </c>
    </row>
    <row r="2665" spans="1:14">
      <c r="A2665" s="20">
        <v>4310975357913</v>
      </c>
      <c r="B2665" s="18" t="s">
        <v>16</v>
      </c>
      <c r="C2665" s="21">
        <v>20201214</v>
      </c>
      <c r="D2665" s="21">
        <v>610538201209</v>
      </c>
      <c r="E2665" s="21" t="s">
        <v>16</v>
      </c>
      <c r="F2665" s="21">
        <v>20201224</v>
      </c>
      <c r="G2665" s="21" t="s">
        <v>17</v>
      </c>
      <c r="H2665" s="21" t="s">
        <v>23</v>
      </c>
      <c r="I2665" s="21" t="s">
        <v>162</v>
      </c>
      <c r="J2665" s="21">
        <v>1.42</v>
      </c>
      <c r="K2665" s="21" t="s">
        <v>20</v>
      </c>
      <c r="L2665">
        <f t="shared" si="49"/>
        <v>2</v>
      </c>
      <c r="M2665">
        <f>MATCH(H:H,价格表!$B$4:$B$35,0)</f>
        <v>15</v>
      </c>
      <c r="N2665" s="27">
        <f>IF(J2665&lt;=0.3,INDEX(价格表!$B$4:$I$31,M2665,2),IF(AND(J2665&gt;0.3,J2665&lt;=1),INDEX(价格表!$B$4:$I$31,M2665,3),IF(AND(J2665&gt;1,J2665&lt;=2.2),INDEX(价格表!$B$4:$I$31,M2665,4),IF(AND(J2665&gt;2.2,J2665&lt;=3.3),INDEX(价格表!$B$4:$I$31,M2665,5),IF(AND(J2665&gt;3.3,J2665&lt;=4),INDEX(价格表!$B$4:$I$31,M2665,6),IF(AND(J2665&gt;4,J2665&lt;=5.5),INDEX(价格表!$B$4:$I$31,M2665,7),IF(J2665&gt;5.5,2.6+INDEX(价格表!$B$4:$I$31,M2665,8)*L2665)))))))</f>
        <v>2.15</v>
      </c>
    </row>
    <row r="2666" spans="1:14">
      <c r="A2666" s="20">
        <v>4310975357914</v>
      </c>
      <c r="B2666" s="18" t="s">
        <v>16</v>
      </c>
      <c r="C2666" s="21">
        <v>20201214</v>
      </c>
      <c r="D2666" s="21">
        <v>610538201209</v>
      </c>
      <c r="E2666" s="21" t="s">
        <v>16</v>
      </c>
      <c r="F2666" s="21">
        <v>20201224</v>
      </c>
      <c r="G2666" s="21" t="s">
        <v>17</v>
      </c>
      <c r="H2666" s="21" t="s">
        <v>35</v>
      </c>
      <c r="I2666" s="21" t="s">
        <v>186</v>
      </c>
      <c r="J2666" s="21">
        <v>1.42</v>
      </c>
      <c r="K2666" s="21" t="s">
        <v>20</v>
      </c>
      <c r="L2666">
        <f t="shared" si="49"/>
        <v>2</v>
      </c>
      <c r="M2666">
        <f>MATCH(H:H,价格表!$B$4:$B$35,0)</f>
        <v>22</v>
      </c>
      <c r="N2666" s="27">
        <f>IF(J2666&lt;=0.3,INDEX(价格表!$B$4:$I$31,M2666,2),IF(AND(J2666&gt;0.3,J2666&lt;=1),INDEX(价格表!$B$4:$I$31,M2666,3),IF(AND(J2666&gt;1,J2666&lt;=2.2),INDEX(价格表!$B$4:$I$31,M2666,4),IF(AND(J2666&gt;2.2,J2666&lt;=3.3),INDEX(价格表!$B$4:$I$31,M2666,5),IF(AND(J2666&gt;3.3,J2666&lt;=4),INDEX(价格表!$B$4:$I$31,M2666,6),IF(AND(J2666&gt;4,J2666&lt;=5.5),INDEX(价格表!$B$4:$I$31,M2666,7),IF(J2666&gt;5.5,2.6+INDEX(价格表!$B$4:$I$31,M2666,8)*L2666)))))))</f>
        <v>2.15</v>
      </c>
    </row>
    <row r="2667" spans="1:14">
      <c r="A2667" s="20">
        <v>4310975357915</v>
      </c>
      <c r="B2667" s="18" t="s">
        <v>16</v>
      </c>
      <c r="C2667" s="21">
        <v>20201214</v>
      </c>
      <c r="D2667" s="21">
        <v>610538201209</v>
      </c>
      <c r="E2667" s="21" t="s">
        <v>16</v>
      </c>
      <c r="F2667" s="21">
        <v>20201224</v>
      </c>
      <c r="G2667" s="21" t="s">
        <v>17</v>
      </c>
      <c r="H2667" s="21" t="s">
        <v>39</v>
      </c>
      <c r="I2667" s="21" t="s">
        <v>245</v>
      </c>
      <c r="J2667" s="21">
        <v>1.42</v>
      </c>
      <c r="K2667" s="21" t="s">
        <v>20</v>
      </c>
      <c r="L2667">
        <f t="shared" si="49"/>
        <v>2</v>
      </c>
      <c r="M2667">
        <f>MATCH(H:H,价格表!$B$4:$B$35,0)</f>
        <v>23</v>
      </c>
      <c r="N2667" s="27">
        <f>IF(J2667&lt;=0.3,INDEX(价格表!$B$4:$I$31,M2667,2),IF(AND(J2667&gt;0.3,J2667&lt;=1),INDEX(价格表!$B$4:$I$31,M2667,3),IF(AND(J2667&gt;1,J2667&lt;=2.2),INDEX(价格表!$B$4:$I$31,M2667,4),IF(AND(J2667&gt;2.2,J2667&lt;=3.3),INDEX(价格表!$B$4:$I$31,M2667,5),IF(AND(J2667&gt;3.3,J2667&lt;=4),INDEX(价格表!$B$4:$I$31,M2667,6),IF(AND(J2667&gt;4,J2667&lt;=5.5),INDEX(价格表!$B$4:$I$31,M2667,7),IF(J2667&gt;5.5,2.6+INDEX(价格表!$B$4:$I$31,M2667,8)*L2667)))))))</f>
        <v>2.15</v>
      </c>
    </row>
    <row r="2668" spans="1:14">
      <c r="A2668" s="20">
        <v>4310975357926</v>
      </c>
      <c r="B2668" s="18" t="s">
        <v>16</v>
      </c>
      <c r="C2668" s="21">
        <v>20201214</v>
      </c>
      <c r="D2668" s="21">
        <v>610538201209</v>
      </c>
      <c r="E2668" s="21" t="s">
        <v>16</v>
      </c>
      <c r="F2668" s="21">
        <v>20201224</v>
      </c>
      <c r="G2668" s="21" t="s">
        <v>17</v>
      </c>
      <c r="H2668" s="21" t="s">
        <v>75</v>
      </c>
      <c r="I2668" s="21" t="s">
        <v>114</v>
      </c>
      <c r="J2668" s="21">
        <v>1.44</v>
      </c>
      <c r="K2668" s="21" t="s">
        <v>20</v>
      </c>
      <c r="L2668">
        <f t="shared" si="49"/>
        <v>2</v>
      </c>
      <c r="M2668">
        <f>MATCH(H:H,价格表!$B$4:$B$35,0)</f>
        <v>24</v>
      </c>
      <c r="N2668" s="27">
        <f>IF(J2668&lt;=0.3,INDEX(价格表!$B$4:$I$31,M2668,2),IF(AND(J2668&gt;0.3,J2668&lt;=1),INDEX(价格表!$B$4:$I$31,M2668,3),IF(AND(J2668&gt;1,J2668&lt;=2.2),INDEX(价格表!$B$4:$I$31,M2668,4),IF(AND(J2668&gt;2.2,J2668&lt;=3.3),INDEX(价格表!$B$4:$I$31,M2668,5),IF(AND(J2668&gt;3.3,J2668&lt;=4),INDEX(价格表!$B$4:$I$31,M2668,6),IF(AND(J2668&gt;4,J2668&lt;=5.5),INDEX(价格表!$B$4:$I$31,M2668,7),IF(J2668&gt;5.5,2.6+INDEX(价格表!$B$4:$I$31,M2668,8)*L2668)))))))</f>
        <v>2.15</v>
      </c>
    </row>
    <row r="2669" spans="1:14">
      <c r="A2669" s="20">
        <v>4310975357928</v>
      </c>
      <c r="B2669" s="18" t="s">
        <v>16</v>
      </c>
      <c r="C2669" s="21">
        <v>20201214</v>
      </c>
      <c r="D2669" s="21">
        <v>610538201209</v>
      </c>
      <c r="E2669" s="21" t="s">
        <v>16</v>
      </c>
      <c r="F2669" s="21">
        <v>20201224</v>
      </c>
      <c r="G2669" s="21" t="s">
        <v>17</v>
      </c>
      <c r="H2669" s="21" t="s">
        <v>27</v>
      </c>
      <c r="I2669" s="21" t="s">
        <v>70</v>
      </c>
      <c r="J2669" s="21">
        <v>1.42</v>
      </c>
      <c r="K2669" s="21" t="s">
        <v>20</v>
      </c>
      <c r="L2669">
        <f t="shared" si="49"/>
        <v>2</v>
      </c>
      <c r="M2669">
        <f>MATCH(H:H,价格表!$B$4:$B$35,0)</f>
        <v>3</v>
      </c>
      <c r="N2669" s="27">
        <f>IF(J2669&lt;=0.3,INDEX(价格表!$B$4:$I$31,M2669,2),IF(AND(J2669&gt;0.3,J2669&lt;=1),INDEX(价格表!$B$4:$I$31,M2669,3),IF(AND(J2669&gt;1,J2669&lt;=2.2),INDEX(价格表!$B$4:$I$31,M2669,4),IF(AND(J2669&gt;2.2,J2669&lt;=3.3),INDEX(价格表!$B$4:$I$31,M2669,5),IF(AND(J2669&gt;3.3,J2669&lt;=4),INDEX(价格表!$B$4:$I$31,M2669,6),IF(AND(J2669&gt;4,J2669&lt;=5.5),INDEX(价格表!$B$4:$I$31,M2669,7),IF(J2669&gt;5.5,2.6+INDEX(价格表!$B$4:$I$31,M2669,8)*L2669)))))))</f>
        <v>2.15</v>
      </c>
    </row>
    <row r="2670" spans="1:14">
      <c r="A2670" s="20">
        <v>4310975357929</v>
      </c>
      <c r="B2670" s="18" t="s">
        <v>16</v>
      </c>
      <c r="C2670" s="21">
        <v>20201214</v>
      </c>
      <c r="D2670" s="21">
        <v>610538201209</v>
      </c>
      <c r="E2670" s="21" t="s">
        <v>16</v>
      </c>
      <c r="F2670" s="21">
        <v>20201224</v>
      </c>
      <c r="G2670" s="21" t="s">
        <v>17</v>
      </c>
      <c r="H2670" s="21" t="s">
        <v>27</v>
      </c>
      <c r="I2670" s="21" t="s">
        <v>85</v>
      </c>
      <c r="J2670" s="21">
        <v>1.42</v>
      </c>
      <c r="K2670" s="21" t="s">
        <v>20</v>
      </c>
      <c r="L2670">
        <f t="shared" si="49"/>
        <v>2</v>
      </c>
      <c r="M2670">
        <f>MATCH(H:H,价格表!$B$4:$B$35,0)</f>
        <v>3</v>
      </c>
      <c r="N2670" s="27">
        <f>IF(J2670&lt;=0.3,INDEX(价格表!$B$4:$I$31,M2670,2),IF(AND(J2670&gt;0.3,J2670&lt;=1),INDEX(价格表!$B$4:$I$31,M2670,3),IF(AND(J2670&gt;1,J2670&lt;=2.2),INDEX(价格表!$B$4:$I$31,M2670,4),IF(AND(J2670&gt;2.2,J2670&lt;=3.3),INDEX(价格表!$B$4:$I$31,M2670,5),IF(AND(J2670&gt;3.3,J2670&lt;=4),INDEX(价格表!$B$4:$I$31,M2670,6),IF(AND(J2670&gt;4,J2670&lt;=5.5),INDEX(价格表!$B$4:$I$31,M2670,7),IF(J2670&gt;5.5,2.6+INDEX(价格表!$B$4:$I$31,M2670,8)*L2670)))))))</f>
        <v>2.15</v>
      </c>
    </row>
    <row r="2671" spans="1:14">
      <c r="A2671" s="20">
        <v>4310975357930</v>
      </c>
      <c r="B2671" s="18" t="s">
        <v>16</v>
      </c>
      <c r="C2671" s="21">
        <v>20201214</v>
      </c>
      <c r="D2671" s="21">
        <v>610538201209</v>
      </c>
      <c r="E2671" s="21" t="s">
        <v>16</v>
      </c>
      <c r="F2671" s="21">
        <v>20201224</v>
      </c>
      <c r="G2671" s="21" t="s">
        <v>17</v>
      </c>
      <c r="H2671" s="21" t="s">
        <v>54</v>
      </c>
      <c r="I2671" s="21" t="s">
        <v>191</v>
      </c>
      <c r="J2671" s="21">
        <v>1.42</v>
      </c>
      <c r="K2671" s="21" t="s">
        <v>20</v>
      </c>
      <c r="L2671">
        <f t="shared" si="49"/>
        <v>2</v>
      </c>
      <c r="M2671">
        <f>MATCH(H:H,价格表!$B$4:$B$35,0)</f>
        <v>14</v>
      </c>
      <c r="N2671" s="27">
        <f>IF(J2671&lt;=0.3,INDEX(价格表!$B$4:$I$31,M2671,2),IF(AND(J2671&gt;0.3,J2671&lt;=1),INDEX(价格表!$B$4:$I$31,M2671,3),IF(AND(J2671&gt;1,J2671&lt;=2.2),INDEX(价格表!$B$4:$I$31,M2671,4),IF(AND(J2671&gt;2.2,J2671&lt;=3.3),INDEX(价格表!$B$4:$I$31,M2671,5),IF(AND(J2671&gt;3.3,J2671&lt;=4),INDEX(价格表!$B$4:$I$31,M2671,6),IF(AND(J2671&gt;4,J2671&lt;=5.5),INDEX(价格表!$B$4:$I$31,M2671,7),IF(J2671&gt;5.5,2.6+INDEX(价格表!$B$4:$I$31,M2671,8)*L2671)))))))</f>
        <v>2.15</v>
      </c>
    </row>
    <row r="2672" spans="1:14">
      <c r="A2672" s="20">
        <v>4310975357931</v>
      </c>
      <c r="B2672" s="18" t="s">
        <v>16</v>
      </c>
      <c r="C2672" s="21">
        <v>20201214</v>
      </c>
      <c r="D2672" s="21">
        <v>610538201209</v>
      </c>
      <c r="E2672" s="21" t="s">
        <v>16</v>
      </c>
      <c r="F2672" s="21">
        <v>20201224</v>
      </c>
      <c r="G2672" s="21" t="s">
        <v>17</v>
      </c>
      <c r="H2672" s="21" t="s">
        <v>123</v>
      </c>
      <c r="I2672" s="21" t="s">
        <v>124</v>
      </c>
      <c r="J2672" s="21">
        <v>1.42</v>
      </c>
      <c r="K2672" s="21" t="s">
        <v>20</v>
      </c>
      <c r="L2672">
        <f t="shared" si="49"/>
        <v>2</v>
      </c>
      <c r="M2672">
        <f>MATCH(H:H,价格表!$B$4:$B$35,0)</f>
        <v>30</v>
      </c>
      <c r="N2672" s="27">
        <f>L2672*7+3</f>
        <v>17</v>
      </c>
    </row>
    <row r="2673" spans="1:14">
      <c r="A2673" s="20">
        <v>4310975357932</v>
      </c>
      <c r="B2673" s="18" t="s">
        <v>16</v>
      </c>
      <c r="C2673" s="21">
        <v>20201214</v>
      </c>
      <c r="D2673" s="21">
        <v>610538201209</v>
      </c>
      <c r="E2673" s="21" t="s">
        <v>16</v>
      </c>
      <c r="F2673" s="21">
        <v>20201224</v>
      </c>
      <c r="G2673" s="21" t="s">
        <v>17</v>
      </c>
      <c r="H2673" s="21" t="s">
        <v>50</v>
      </c>
      <c r="I2673" s="21" t="s">
        <v>51</v>
      </c>
      <c r="J2673" s="21">
        <v>1.51</v>
      </c>
      <c r="K2673" s="21" t="s">
        <v>20</v>
      </c>
      <c r="L2673">
        <f t="shared" si="49"/>
        <v>2</v>
      </c>
      <c r="M2673">
        <f>MATCH(H:H,价格表!$B$4:$B$35,0)</f>
        <v>4</v>
      </c>
      <c r="N2673" s="27">
        <f>IF(J2673&lt;=0.3,INDEX(价格表!$B$4:$I$31,M2673,2),IF(AND(J2673&gt;0.3,J2673&lt;=1),INDEX(价格表!$B$4:$I$31,M2673,3),IF(AND(J2673&gt;1,J2673&lt;=2.2),INDEX(价格表!$B$4:$I$31,M2673,4),IF(AND(J2673&gt;2.2,J2673&lt;=3.3),INDEX(价格表!$B$4:$I$31,M2673,5),IF(AND(J2673&gt;3.3,J2673&lt;=4),INDEX(价格表!$B$4:$I$31,M2673,6),IF(AND(J2673&gt;4,J2673&lt;=5.5),INDEX(价格表!$B$4:$I$31,M2673,7),IF(J2673&gt;5.5,2.6+INDEX(价格表!$B$4:$I$31,M2673,8)*L2673)))))))</f>
        <v>2.15</v>
      </c>
    </row>
    <row r="2674" spans="1:14">
      <c r="A2674" s="20">
        <v>4310975357933</v>
      </c>
      <c r="B2674" s="18" t="s">
        <v>16</v>
      </c>
      <c r="C2674" s="21">
        <v>20201214</v>
      </c>
      <c r="D2674" s="21">
        <v>610538201209</v>
      </c>
      <c r="E2674" s="21" t="s">
        <v>16</v>
      </c>
      <c r="F2674" s="21">
        <v>20201224</v>
      </c>
      <c r="G2674" s="21" t="s">
        <v>17</v>
      </c>
      <c r="H2674" s="21" t="s">
        <v>18</v>
      </c>
      <c r="I2674" s="21" t="s">
        <v>139</v>
      </c>
      <c r="J2674" s="21">
        <v>1.45</v>
      </c>
      <c r="K2674" s="21" t="s">
        <v>20</v>
      </c>
      <c r="L2674">
        <f t="shared" si="49"/>
        <v>2</v>
      </c>
      <c r="M2674">
        <f>MATCH(H:H,价格表!$B$4:$B$35,0)</f>
        <v>1</v>
      </c>
      <c r="N2674" s="27">
        <f>IF(J2674&lt;=0.3,INDEX(价格表!$B$4:$I$31,M2674,2),IF(AND(J2674&gt;0.3,J2674&lt;=1),INDEX(价格表!$B$4:$I$31,M2674,3),IF(AND(J2674&gt;1,J2674&lt;=2.2),INDEX(价格表!$B$4:$I$31,M2674,4),IF(AND(J2674&gt;2.2,J2674&lt;=3.3),INDEX(价格表!$B$4:$I$31,M2674,5),IF(AND(J2674&gt;3.3,J2674&lt;=4),INDEX(价格表!$B$4:$I$31,M2674,6),IF(AND(J2674&gt;4,J2674&lt;=5.5),INDEX(价格表!$B$4:$I$31,M2674,7),IF(J2674&gt;5.5,2.6+INDEX(价格表!$B$4:$I$31,M2674,8)*L2674)))))))</f>
        <v>2.15</v>
      </c>
    </row>
    <row r="2675" spans="1:14">
      <c r="A2675" s="20">
        <v>4310975357934</v>
      </c>
      <c r="B2675" s="18" t="s">
        <v>16</v>
      </c>
      <c r="C2675" s="21">
        <v>20201214</v>
      </c>
      <c r="D2675" s="21">
        <v>610538201209</v>
      </c>
      <c r="E2675" s="21" t="s">
        <v>16</v>
      </c>
      <c r="F2675" s="21">
        <v>20201224</v>
      </c>
      <c r="G2675" s="21" t="s">
        <v>17</v>
      </c>
      <c r="H2675" s="21" t="s">
        <v>68</v>
      </c>
      <c r="I2675" s="21" t="s">
        <v>69</v>
      </c>
      <c r="J2675" s="21">
        <v>1.42</v>
      </c>
      <c r="K2675" s="21" t="s">
        <v>20</v>
      </c>
      <c r="L2675">
        <f t="shared" si="49"/>
        <v>2</v>
      </c>
      <c r="M2675">
        <f>MATCH(H:H,价格表!$B$4:$B$35,0)</f>
        <v>5</v>
      </c>
      <c r="N2675" s="27">
        <f>IF(J2675&lt;=0.3,INDEX(价格表!$B$4:$I$31,M2675,2),IF(AND(J2675&gt;0.3,J2675&lt;=1),INDEX(价格表!$B$4:$I$31,M2675,3),IF(AND(J2675&gt;1,J2675&lt;=2.2),INDEX(价格表!$B$4:$I$31,M2675,4),IF(AND(J2675&gt;2.2,J2675&lt;=3.3),INDEX(价格表!$B$4:$I$31,M2675,5),IF(AND(J2675&gt;3.3,J2675&lt;=4),INDEX(价格表!$B$4:$I$31,M2675,6),IF(AND(J2675&gt;4,J2675&lt;=5.5),INDEX(价格表!$B$4:$I$31,M2675,7),IF(J2675&gt;5.5,2.6+INDEX(价格表!$B$4:$I$31,M2675,8)*L2675)))))))</f>
        <v>2.15</v>
      </c>
    </row>
    <row r="2676" spans="1:14">
      <c r="A2676" s="20">
        <v>4310975357935</v>
      </c>
      <c r="B2676" s="18" t="s">
        <v>16</v>
      </c>
      <c r="C2676" s="21">
        <v>20201214</v>
      </c>
      <c r="D2676" s="21">
        <v>610538201209</v>
      </c>
      <c r="E2676" s="21" t="s">
        <v>16</v>
      </c>
      <c r="F2676" s="21">
        <v>20201224</v>
      </c>
      <c r="G2676" s="21" t="s">
        <v>17</v>
      </c>
      <c r="H2676" s="21" t="s">
        <v>73</v>
      </c>
      <c r="I2676" s="21" t="s">
        <v>180</v>
      </c>
      <c r="J2676" s="21">
        <v>0.54</v>
      </c>
      <c r="K2676" s="21" t="s">
        <v>20</v>
      </c>
      <c r="L2676">
        <f t="shared" si="49"/>
        <v>1</v>
      </c>
      <c r="M2676">
        <f>MATCH(H:H,价格表!$B$4:$B$35,0)</f>
        <v>7</v>
      </c>
      <c r="N2676" s="27">
        <f>IF(J2676&lt;=0.3,INDEX(价格表!$B$4:$I$31,M2676,2),IF(AND(J2676&gt;0.3,J2676&lt;=1),INDEX(价格表!$B$4:$I$31,M2676,3),IF(AND(J2676&gt;1,J2676&lt;=2.2),INDEX(价格表!$B$4:$I$31,M2676,4),IF(AND(J2676&gt;2.2,J2676&lt;=3.3),INDEX(价格表!$B$4:$I$31,M2676,5),IF(AND(J2676&gt;3.3,J2676&lt;=4),INDEX(价格表!$B$4:$I$31,M2676,6),IF(AND(J2676&gt;4,J2676&lt;=5.5),INDEX(价格表!$B$4:$I$31,M2676,7),IF(J2676&gt;5.5,2.6+INDEX(价格表!$B$4:$I$31,M2676,8)*L2676)))))))</f>
        <v>1.8</v>
      </c>
    </row>
    <row r="2677" spans="1:14">
      <c r="A2677" s="20">
        <v>4310975638768</v>
      </c>
      <c r="B2677" s="18" t="s">
        <v>16</v>
      </c>
      <c r="C2677" s="21">
        <v>20201214</v>
      </c>
      <c r="D2677" s="21">
        <v>610538201209</v>
      </c>
      <c r="E2677" s="21" t="s">
        <v>16</v>
      </c>
      <c r="F2677" s="21">
        <v>20201224</v>
      </c>
      <c r="G2677" s="21" t="s">
        <v>17</v>
      </c>
      <c r="H2677" s="21" t="s">
        <v>73</v>
      </c>
      <c r="I2677" s="21" t="s">
        <v>93</v>
      </c>
      <c r="J2677" s="21">
        <v>1.53</v>
      </c>
      <c r="K2677" s="21" t="s">
        <v>20</v>
      </c>
      <c r="L2677">
        <f t="shared" si="49"/>
        <v>2</v>
      </c>
      <c r="M2677">
        <f>MATCH(H:H,价格表!$B$4:$B$35,0)</f>
        <v>7</v>
      </c>
      <c r="N2677" s="27">
        <f>IF(J2677&lt;=0.3,INDEX(价格表!$B$4:$I$31,M2677,2),IF(AND(J2677&gt;0.3,J2677&lt;=1),INDEX(价格表!$B$4:$I$31,M2677,3),IF(AND(J2677&gt;1,J2677&lt;=2.2),INDEX(价格表!$B$4:$I$31,M2677,4),IF(AND(J2677&gt;2.2,J2677&lt;=3.3),INDEX(价格表!$B$4:$I$31,M2677,5),IF(AND(J2677&gt;3.3,J2677&lt;=4),INDEX(价格表!$B$4:$I$31,M2677,6),IF(AND(J2677&gt;4,J2677&lt;=5.5),INDEX(价格表!$B$4:$I$31,M2677,7),IF(J2677&gt;5.5,2.6+INDEX(价格表!$B$4:$I$31,M2677,8)*L2677)))))))</f>
        <v>2.15</v>
      </c>
    </row>
    <row r="2678" spans="1:14">
      <c r="A2678" s="20">
        <v>4310978237250</v>
      </c>
      <c r="B2678" s="18" t="s">
        <v>16</v>
      </c>
      <c r="C2678" s="21">
        <v>20201214</v>
      </c>
      <c r="D2678" s="21">
        <v>610538201209</v>
      </c>
      <c r="E2678" s="21" t="s">
        <v>16</v>
      </c>
      <c r="F2678" s="21">
        <v>20201224</v>
      </c>
      <c r="G2678" s="21" t="s">
        <v>17</v>
      </c>
      <c r="H2678" s="21" t="s">
        <v>39</v>
      </c>
      <c r="I2678" s="21" t="s">
        <v>40</v>
      </c>
      <c r="J2678" s="21">
        <v>1.42</v>
      </c>
      <c r="K2678" s="21" t="s">
        <v>20</v>
      </c>
      <c r="L2678">
        <f t="shared" si="49"/>
        <v>2</v>
      </c>
      <c r="M2678">
        <f>MATCH(H:H,价格表!$B$4:$B$35,0)</f>
        <v>23</v>
      </c>
      <c r="N2678" s="27">
        <f>IF(J2678&lt;=0.3,INDEX(价格表!$B$4:$I$31,M2678,2),IF(AND(J2678&gt;0.3,J2678&lt;=1),INDEX(价格表!$B$4:$I$31,M2678,3),IF(AND(J2678&gt;1,J2678&lt;=2.2),INDEX(价格表!$B$4:$I$31,M2678,4),IF(AND(J2678&gt;2.2,J2678&lt;=3.3),INDEX(价格表!$B$4:$I$31,M2678,5),IF(AND(J2678&gt;3.3,J2678&lt;=4),INDEX(价格表!$B$4:$I$31,M2678,6),IF(AND(J2678&gt;4,J2678&lt;=5.5),INDEX(价格表!$B$4:$I$31,M2678,7),IF(J2678&gt;5.5,2.6+INDEX(价格表!$B$4:$I$31,M2678,8)*L2678)))))))</f>
        <v>2.15</v>
      </c>
    </row>
    <row r="2679" spans="1:14">
      <c r="A2679" s="20">
        <v>4310978237251</v>
      </c>
      <c r="B2679" s="18" t="s">
        <v>16</v>
      </c>
      <c r="C2679" s="21">
        <v>20201214</v>
      </c>
      <c r="D2679" s="21">
        <v>610538201209</v>
      </c>
      <c r="E2679" s="21" t="s">
        <v>16</v>
      </c>
      <c r="F2679" s="21">
        <v>20201224</v>
      </c>
      <c r="G2679" s="21" t="s">
        <v>17</v>
      </c>
      <c r="H2679" s="21" t="s">
        <v>73</v>
      </c>
      <c r="I2679" s="21" t="s">
        <v>92</v>
      </c>
      <c r="J2679" s="21">
        <v>1.47</v>
      </c>
      <c r="K2679" s="21" t="s">
        <v>20</v>
      </c>
      <c r="L2679">
        <f t="shared" si="49"/>
        <v>2</v>
      </c>
      <c r="M2679">
        <f>MATCH(H:H,价格表!$B$4:$B$35,0)</f>
        <v>7</v>
      </c>
      <c r="N2679" s="27">
        <f>IF(J2679&lt;=0.3,INDEX(价格表!$B$4:$I$31,M2679,2),IF(AND(J2679&gt;0.3,J2679&lt;=1),INDEX(价格表!$B$4:$I$31,M2679,3),IF(AND(J2679&gt;1,J2679&lt;=2.2),INDEX(价格表!$B$4:$I$31,M2679,4),IF(AND(J2679&gt;2.2,J2679&lt;=3.3),INDEX(价格表!$B$4:$I$31,M2679,5),IF(AND(J2679&gt;3.3,J2679&lt;=4),INDEX(价格表!$B$4:$I$31,M2679,6),IF(AND(J2679&gt;4,J2679&lt;=5.5),INDEX(价格表!$B$4:$I$31,M2679,7),IF(J2679&gt;5.5,2.6+INDEX(价格表!$B$4:$I$31,M2679,8)*L2679)))))))</f>
        <v>2.15</v>
      </c>
    </row>
    <row r="2680" spans="1:14">
      <c r="A2680" s="20">
        <v>4310978237252</v>
      </c>
      <c r="B2680" s="18" t="s">
        <v>16</v>
      </c>
      <c r="C2680" s="21">
        <v>20201214</v>
      </c>
      <c r="D2680" s="21">
        <v>610538201209</v>
      </c>
      <c r="E2680" s="21" t="s">
        <v>16</v>
      </c>
      <c r="F2680" s="21">
        <v>20201224</v>
      </c>
      <c r="G2680" s="21" t="s">
        <v>17</v>
      </c>
      <c r="H2680" s="21" t="s">
        <v>54</v>
      </c>
      <c r="I2680" s="21" t="s">
        <v>94</v>
      </c>
      <c r="J2680" s="21">
        <v>1.42</v>
      </c>
      <c r="K2680" s="21" t="s">
        <v>20</v>
      </c>
      <c r="L2680">
        <f t="shared" si="49"/>
        <v>2</v>
      </c>
      <c r="M2680">
        <f>MATCH(H:H,价格表!$B$4:$B$35,0)</f>
        <v>14</v>
      </c>
      <c r="N2680" s="27">
        <f>IF(J2680&lt;=0.3,INDEX(价格表!$B$4:$I$31,M2680,2),IF(AND(J2680&gt;0.3,J2680&lt;=1),INDEX(价格表!$B$4:$I$31,M2680,3),IF(AND(J2680&gt;1,J2680&lt;=2.2),INDEX(价格表!$B$4:$I$31,M2680,4),IF(AND(J2680&gt;2.2,J2680&lt;=3.3),INDEX(价格表!$B$4:$I$31,M2680,5),IF(AND(J2680&gt;3.3,J2680&lt;=4),INDEX(价格表!$B$4:$I$31,M2680,6),IF(AND(J2680&gt;4,J2680&lt;=5.5),INDEX(价格表!$B$4:$I$31,M2680,7),IF(J2680&gt;5.5,2.6+INDEX(价格表!$B$4:$I$31,M2680,8)*L2680)))))))</f>
        <v>2.15</v>
      </c>
    </row>
    <row r="2681" spans="1:14">
      <c r="A2681" s="20">
        <v>4310978237253</v>
      </c>
      <c r="B2681" s="18" t="s">
        <v>16</v>
      </c>
      <c r="C2681" s="21">
        <v>20201214</v>
      </c>
      <c r="D2681" s="21">
        <v>610538201209</v>
      </c>
      <c r="E2681" s="21" t="s">
        <v>16</v>
      </c>
      <c r="F2681" s="21">
        <v>20201224</v>
      </c>
      <c r="G2681" s="21" t="s">
        <v>17</v>
      </c>
      <c r="H2681" s="21" t="s">
        <v>88</v>
      </c>
      <c r="I2681" s="21" t="s">
        <v>110</v>
      </c>
      <c r="J2681" s="21">
        <v>1.42</v>
      </c>
      <c r="K2681" s="21" t="s">
        <v>20</v>
      </c>
      <c r="L2681">
        <f t="shared" si="49"/>
        <v>2</v>
      </c>
      <c r="M2681">
        <f>MATCH(H:H,价格表!$B$4:$B$35,0)</f>
        <v>19</v>
      </c>
      <c r="N2681" s="27">
        <f>IF(J2681&lt;=0.3,INDEX(价格表!$B$4:$I$31,M2681,2),IF(AND(J2681&gt;0.3,J2681&lt;=1),INDEX(价格表!$B$4:$I$31,M2681,3),IF(AND(J2681&gt;1,J2681&lt;=2.2),INDEX(价格表!$B$4:$I$31,M2681,4),IF(AND(J2681&gt;2.2,J2681&lt;=3.3),INDEX(价格表!$B$4:$I$31,M2681,5),IF(AND(J2681&gt;3.3,J2681&lt;=4),INDEX(价格表!$B$4:$I$31,M2681,6),IF(AND(J2681&gt;4,J2681&lt;=5.5),INDEX(价格表!$B$4:$I$31,M2681,7),IF(J2681&gt;5.5,2.6+INDEX(价格表!$B$4:$I$31,M2681,8)*L2681)))))))</f>
        <v>2.15</v>
      </c>
    </row>
    <row r="2682" spans="1:14">
      <c r="A2682" s="20">
        <v>4310978237254</v>
      </c>
      <c r="B2682" s="18" t="s">
        <v>16</v>
      </c>
      <c r="C2682" s="21">
        <v>20201214</v>
      </c>
      <c r="D2682" s="21">
        <v>610538201209</v>
      </c>
      <c r="E2682" s="21" t="s">
        <v>16</v>
      </c>
      <c r="F2682" s="21">
        <v>20201224</v>
      </c>
      <c r="G2682" s="21" t="s">
        <v>17</v>
      </c>
      <c r="H2682" s="21" t="s">
        <v>23</v>
      </c>
      <c r="I2682" s="21" t="s">
        <v>286</v>
      </c>
      <c r="J2682" s="21">
        <v>1.43</v>
      </c>
      <c r="K2682" s="21" t="s">
        <v>20</v>
      </c>
      <c r="L2682">
        <f t="shared" si="49"/>
        <v>2</v>
      </c>
      <c r="M2682">
        <f>MATCH(H:H,价格表!$B$4:$B$35,0)</f>
        <v>15</v>
      </c>
      <c r="N2682" s="27">
        <f>IF(J2682&lt;=0.3,INDEX(价格表!$B$4:$I$31,M2682,2),IF(AND(J2682&gt;0.3,J2682&lt;=1),INDEX(价格表!$B$4:$I$31,M2682,3),IF(AND(J2682&gt;1,J2682&lt;=2.2),INDEX(价格表!$B$4:$I$31,M2682,4),IF(AND(J2682&gt;2.2,J2682&lt;=3.3),INDEX(价格表!$B$4:$I$31,M2682,5),IF(AND(J2682&gt;3.3,J2682&lt;=4),INDEX(价格表!$B$4:$I$31,M2682,6),IF(AND(J2682&gt;4,J2682&lt;=5.5),INDEX(价格表!$B$4:$I$31,M2682,7),IF(J2682&gt;5.5,2.6+INDEX(价格表!$B$4:$I$31,M2682,8)*L2682)))))))</f>
        <v>2.15</v>
      </c>
    </row>
    <row r="2683" spans="1:14">
      <c r="A2683" s="20">
        <v>4310978237255</v>
      </c>
      <c r="B2683" s="18" t="s">
        <v>16</v>
      </c>
      <c r="C2683" s="21">
        <v>20201214</v>
      </c>
      <c r="D2683" s="21">
        <v>610538201209</v>
      </c>
      <c r="E2683" s="21" t="s">
        <v>16</v>
      </c>
      <c r="F2683" s="21">
        <v>20201224</v>
      </c>
      <c r="G2683" s="21" t="s">
        <v>17</v>
      </c>
      <c r="H2683" s="21" t="s">
        <v>63</v>
      </c>
      <c r="I2683" s="21" t="s">
        <v>187</v>
      </c>
      <c r="J2683" s="21">
        <v>1.42</v>
      </c>
      <c r="K2683" s="21" t="s">
        <v>20</v>
      </c>
      <c r="L2683">
        <f t="shared" si="49"/>
        <v>2</v>
      </c>
      <c r="M2683">
        <f>MATCH(H:H,价格表!$B$4:$B$35,0)</f>
        <v>21</v>
      </c>
      <c r="N2683" s="27">
        <f>IF(J2683&lt;=0.3,INDEX(价格表!$B$4:$I$31,M2683,2),IF(AND(J2683&gt;0.3,J2683&lt;=1),INDEX(价格表!$B$4:$I$31,M2683,3),IF(AND(J2683&gt;1,J2683&lt;=2.2),INDEX(价格表!$B$4:$I$31,M2683,4),IF(AND(J2683&gt;2.2,J2683&lt;=3.3),INDEX(价格表!$B$4:$I$31,M2683,5),IF(AND(J2683&gt;3.3,J2683&lt;=4),INDEX(价格表!$B$4:$I$31,M2683,6),IF(AND(J2683&gt;4,J2683&lt;=5.5),INDEX(价格表!$B$4:$I$31,M2683,7),IF(J2683&gt;5.5,2.6+INDEX(价格表!$B$4:$I$31,M2683,8)*L2683)))))))</f>
        <v>2.15</v>
      </c>
    </row>
    <row r="2684" spans="1:14">
      <c r="A2684" s="20">
        <v>4310978237256</v>
      </c>
      <c r="B2684" s="18" t="s">
        <v>16</v>
      </c>
      <c r="C2684" s="21">
        <v>20201214</v>
      </c>
      <c r="D2684" s="21">
        <v>610538201209</v>
      </c>
      <c r="E2684" s="21" t="s">
        <v>16</v>
      </c>
      <c r="F2684" s="21">
        <v>20201224</v>
      </c>
      <c r="G2684" s="21" t="s">
        <v>17</v>
      </c>
      <c r="H2684" s="21" t="s">
        <v>50</v>
      </c>
      <c r="I2684" s="21" t="s">
        <v>247</v>
      </c>
      <c r="J2684" s="21">
        <v>1.42</v>
      </c>
      <c r="K2684" s="21" t="s">
        <v>20</v>
      </c>
      <c r="L2684">
        <f t="shared" si="49"/>
        <v>2</v>
      </c>
      <c r="M2684">
        <f>MATCH(H:H,价格表!$B$4:$B$35,0)</f>
        <v>4</v>
      </c>
      <c r="N2684" s="27">
        <f>IF(J2684&lt;=0.3,INDEX(价格表!$B$4:$I$31,M2684,2),IF(AND(J2684&gt;0.3,J2684&lt;=1),INDEX(价格表!$B$4:$I$31,M2684,3),IF(AND(J2684&gt;1,J2684&lt;=2.2),INDEX(价格表!$B$4:$I$31,M2684,4),IF(AND(J2684&gt;2.2,J2684&lt;=3.3),INDEX(价格表!$B$4:$I$31,M2684,5),IF(AND(J2684&gt;3.3,J2684&lt;=4),INDEX(价格表!$B$4:$I$31,M2684,6),IF(AND(J2684&gt;4,J2684&lt;=5.5),INDEX(价格表!$B$4:$I$31,M2684,7),IF(J2684&gt;5.5,2.6+INDEX(价格表!$B$4:$I$31,M2684,8)*L2684)))))))</f>
        <v>2.15</v>
      </c>
    </row>
    <row r="2685" spans="1:14">
      <c r="A2685" s="20">
        <v>4310978237257</v>
      </c>
      <c r="B2685" s="18" t="s">
        <v>16</v>
      </c>
      <c r="C2685" s="21">
        <v>20201214</v>
      </c>
      <c r="D2685" s="21">
        <v>610538201209</v>
      </c>
      <c r="E2685" s="21" t="s">
        <v>16</v>
      </c>
      <c r="F2685" s="21">
        <v>20201224</v>
      </c>
      <c r="G2685" s="21" t="s">
        <v>17</v>
      </c>
      <c r="H2685" s="21" t="s">
        <v>39</v>
      </c>
      <c r="I2685" s="21" t="s">
        <v>174</v>
      </c>
      <c r="J2685" s="21">
        <v>1.42</v>
      </c>
      <c r="K2685" s="21" t="s">
        <v>20</v>
      </c>
      <c r="L2685">
        <f t="shared" si="49"/>
        <v>2</v>
      </c>
      <c r="M2685">
        <f>MATCH(H:H,价格表!$B$4:$B$35,0)</f>
        <v>23</v>
      </c>
      <c r="N2685" s="27">
        <f>IF(J2685&lt;=0.3,INDEX(价格表!$B$4:$I$31,M2685,2),IF(AND(J2685&gt;0.3,J2685&lt;=1),INDEX(价格表!$B$4:$I$31,M2685,3),IF(AND(J2685&gt;1,J2685&lt;=2.2),INDEX(价格表!$B$4:$I$31,M2685,4),IF(AND(J2685&gt;2.2,J2685&lt;=3.3),INDEX(价格表!$B$4:$I$31,M2685,5),IF(AND(J2685&gt;3.3,J2685&lt;=4),INDEX(价格表!$B$4:$I$31,M2685,6),IF(AND(J2685&gt;4,J2685&lt;=5.5),INDEX(价格表!$B$4:$I$31,M2685,7),IF(J2685&gt;5.5,2.6+INDEX(价格表!$B$4:$I$31,M2685,8)*L2685)))))))</f>
        <v>2.15</v>
      </c>
    </row>
    <row r="2686" spans="1:14">
      <c r="A2686" s="20">
        <v>4310978244349</v>
      </c>
      <c r="B2686" s="18" t="s">
        <v>16</v>
      </c>
      <c r="C2686" s="21">
        <v>20201214</v>
      </c>
      <c r="D2686" s="21">
        <v>610538201209</v>
      </c>
      <c r="E2686" s="21" t="s">
        <v>16</v>
      </c>
      <c r="F2686" s="21">
        <v>20201224</v>
      </c>
      <c r="G2686" s="21" t="s">
        <v>17</v>
      </c>
      <c r="H2686" s="21" t="s">
        <v>39</v>
      </c>
      <c r="I2686" s="21" t="s">
        <v>235</v>
      </c>
      <c r="J2686" s="21">
        <v>1.42</v>
      </c>
      <c r="K2686" s="21" t="s">
        <v>20</v>
      </c>
      <c r="L2686">
        <f t="shared" si="49"/>
        <v>2</v>
      </c>
      <c r="M2686">
        <f>MATCH(H:H,价格表!$B$4:$B$35,0)</f>
        <v>23</v>
      </c>
      <c r="N2686" s="27">
        <f>IF(J2686&lt;=0.3,INDEX(价格表!$B$4:$I$31,M2686,2),IF(AND(J2686&gt;0.3,J2686&lt;=1),INDEX(价格表!$B$4:$I$31,M2686,3),IF(AND(J2686&gt;1,J2686&lt;=2.2),INDEX(价格表!$B$4:$I$31,M2686,4),IF(AND(J2686&gt;2.2,J2686&lt;=3.3),INDEX(价格表!$B$4:$I$31,M2686,5),IF(AND(J2686&gt;3.3,J2686&lt;=4),INDEX(价格表!$B$4:$I$31,M2686,6),IF(AND(J2686&gt;4,J2686&lt;=5.5),INDEX(价格表!$B$4:$I$31,M2686,7),IF(J2686&gt;5.5,2.6+INDEX(价格表!$B$4:$I$31,M2686,8)*L2686)))))))</f>
        <v>2.15</v>
      </c>
    </row>
    <row r="2687" spans="1:14">
      <c r="A2687" s="20">
        <v>4310978244350</v>
      </c>
      <c r="B2687" s="18" t="s">
        <v>16</v>
      </c>
      <c r="C2687" s="21">
        <v>20201214</v>
      </c>
      <c r="D2687" s="21">
        <v>610538201209</v>
      </c>
      <c r="E2687" s="21" t="s">
        <v>16</v>
      </c>
      <c r="F2687" s="21">
        <v>20201224</v>
      </c>
      <c r="G2687" s="21" t="s">
        <v>17</v>
      </c>
      <c r="H2687" s="21" t="s">
        <v>73</v>
      </c>
      <c r="I2687" s="21" t="s">
        <v>180</v>
      </c>
      <c r="J2687" s="21">
        <v>1.42</v>
      </c>
      <c r="K2687" s="21" t="s">
        <v>20</v>
      </c>
      <c r="L2687">
        <f t="shared" si="49"/>
        <v>2</v>
      </c>
      <c r="M2687">
        <f>MATCH(H:H,价格表!$B$4:$B$35,0)</f>
        <v>7</v>
      </c>
      <c r="N2687" s="27">
        <f>IF(J2687&lt;=0.3,INDEX(价格表!$B$4:$I$31,M2687,2),IF(AND(J2687&gt;0.3,J2687&lt;=1),INDEX(价格表!$B$4:$I$31,M2687,3),IF(AND(J2687&gt;1,J2687&lt;=2.2),INDEX(价格表!$B$4:$I$31,M2687,4),IF(AND(J2687&gt;2.2,J2687&lt;=3.3),INDEX(价格表!$B$4:$I$31,M2687,5),IF(AND(J2687&gt;3.3,J2687&lt;=4),INDEX(价格表!$B$4:$I$31,M2687,6),IF(AND(J2687&gt;4,J2687&lt;=5.5),INDEX(价格表!$B$4:$I$31,M2687,7),IF(J2687&gt;5.5,2.6+INDEX(价格表!$B$4:$I$31,M2687,8)*L2687)))))))</f>
        <v>2.15</v>
      </c>
    </row>
    <row r="2688" spans="1:14">
      <c r="A2688" s="20">
        <v>4310978244351</v>
      </c>
      <c r="B2688" s="18" t="s">
        <v>16</v>
      </c>
      <c r="C2688" s="21">
        <v>20201214</v>
      </c>
      <c r="D2688" s="21">
        <v>610538201209</v>
      </c>
      <c r="E2688" s="21" t="s">
        <v>16</v>
      </c>
      <c r="F2688" s="21">
        <v>20201224</v>
      </c>
      <c r="G2688" s="21" t="s">
        <v>17</v>
      </c>
      <c r="H2688" s="21" t="s">
        <v>25</v>
      </c>
      <c r="I2688" s="21" t="s">
        <v>42</v>
      </c>
      <c r="J2688" s="21">
        <v>1.43</v>
      </c>
      <c r="K2688" s="21" t="s">
        <v>20</v>
      </c>
      <c r="L2688">
        <f t="shared" si="49"/>
        <v>2</v>
      </c>
      <c r="M2688">
        <f>MATCH(H:H,价格表!$B$4:$B$35,0)</f>
        <v>25</v>
      </c>
      <c r="N2688" s="27">
        <f>IF(J2688&lt;=0.3,INDEX(价格表!$B$4:$I$31,M2688,2),IF(AND(J2688&gt;0.3,J2688&lt;=1),INDEX(价格表!$B$4:$I$31,M2688,3),IF(AND(J2688&gt;1,J2688&lt;=2.2),INDEX(价格表!$B$4:$I$31,M2688,4),IF(AND(J2688&gt;2.2,J2688&lt;=3.3),INDEX(价格表!$B$4:$I$31,M2688,5),IF(AND(J2688&gt;3.3,J2688&lt;=4),INDEX(价格表!$B$4:$I$31,M2688,6),IF(AND(J2688&gt;4,J2688&lt;=5.5),INDEX(价格表!$B$4:$I$31,M2688,7),IF(J2688&gt;5.5,2.6+INDEX(价格表!$B$4:$I$31,M2688,8)*L2688)))))))</f>
        <v>2.15</v>
      </c>
    </row>
    <row r="2689" spans="1:14">
      <c r="A2689" s="20">
        <v>4310978244352</v>
      </c>
      <c r="B2689" s="18" t="s">
        <v>16</v>
      </c>
      <c r="C2689" s="21">
        <v>20201214</v>
      </c>
      <c r="D2689" s="21">
        <v>610538201209</v>
      </c>
      <c r="E2689" s="21" t="s">
        <v>16</v>
      </c>
      <c r="F2689" s="21">
        <v>20201224</v>
      </c>
      <c r="G2689" s="21" t="s">
        <v>17</v>
      </c>
      <c r="H2689" s="21" t="s">
        <v>50</v>
      </c>
      <c r="I2689" s="21" t="s">
        <v>62</v>
      </c>
      <c r="J2689" s="21">
        <v>1.5</v>
      </c>
      <c r="K2689" s="21" t="s">
        <v>20</v>
      </c>
      <c r="L2689">
        <f t="shared" si="49"/>
        <v>2</v>
      </c>
      <c r="M2689">
        <f>MATCH(H:H,价格表!$B$4:$B$35,0)</f>
        <v>4</v>
      </c>
      <c r="N2689" s="27">
        <f>IF(J2689&lt;=0.3,INDEX(价格表!$B$4:$I$31,M2689,2),IF(AND(J2689&gt;0.3,J2689&lt;=1),INDEX(价格表!$B$4:$I$31,M2689,3),IF(AND(J2689&gt;1,J2689&lt;=2.2),INDEX(价格表!$B$4:$I$31,M2689,4),IF(AND(J2689&gt;2.2,J2689&lt;=3.3),INDEX(价格表!$B$4:$I$31,M2689,5),IF(AND(J2689&gt;3.3,J2689&lt;=4),INDEX(价格表!$B$4:$I$31,M2689,6),IF(AND(J2689&gt;4,J2689&lt;=5.5),INDEX(价格表!$B$4:$I$31,M2689,7),IF(J2689&gt;5.5,2.6+INDEX(价格表!$B$4:$I$31,M2689,8)*L2689)))))))</f>
        <v>2.15</v>
      </c>
    </row>
    <row r="2690" spans="1:14">
      <c r="A2690" s="20">
        <v>4310978244353</v>
      </c>
      <c r="B2690" s="18" t="s">
        <v>16</v>
      </c>
      <c r="C2690" s="21">
        <v>20201214</v>
      </c>
      <c r="D2690" s="21">
        <v>610538201209</v>
      </c>
      <c r="E2690" s="21" t="s">
        <v>16</v>
      </c>
      <c r="F2690" s="21">
        <v>20201224</v>
      </c>
      <c r="G2690" s="21" t="s">
        <v>17</v>
      </c>
      <c r="H2690" s="21" t="s">
        <v>50</v>
      </c>
      <c r="I2690" s="21" t="s">
        <v>161</v>
      </c>
      <c r="J2690" s="21">
        <v>1.42</v>
      </c>
      <c r="K2690" s="21" t="s">
        <v>20</v>
      </c>
      <c r="L2690">
        <f t="shared" si="49"/>
        <v>2</v>
      </c>
      <c r="M2690">
        <f>MATCH(H:H,价格表!$B$4:$B$35,0)</f>
        <v>4</v>
      </c>
      <c r="N2690" s="27">
        <f>IF(J2690&lt;=0.3,INDEX(价格表!$B$4:$I$31,M2690,2),IF(AND(J2690&gt;0.3,J2690&lt;=1),INDEX(价格表!$B$4:$I$31,M2690,3),IF(AND(J2690&gt;1,J2690&lt;=2.2),INDEX(价格表!$B$4:$I$31,M2690,4),IF(AND(J2690&gt;2.2,J2690&lt;=3.3),INDEX(价格表!$B$4:$I$31,M2690,5),IF(AND(J2690&gt;3.3,J2690&lt;=4),INDEX(价格表!$B$4:$I$31,M2690,6),IF(AND(J2690&gt;4,J2690&lt;=5.5),INDEX(价格表!$B$4:$I$31,M2690,7),IF(J2690&gt;5.5,2.6+INDEX(价格表!$B$4:$I$31,M2690,8)*L2690)))))))</f>
        <v>2.15</v>
      </c>
    </row>
    <row r="2691" spans="1:14">
      <c r="A2691" s="20">
        <v>4310978244354</v>
      </c>
      <c r="B2691" s="18" t="s">
        <v>16</v>
      </c>
      <c r="C2691" s="21">
        <v>20201214</v>
      </c>
      <c r="D2691" s="21">
        <v>610538201209</v>
      </c>
      <c r="E2691" s="21" t="s">
        <v>16</v>
      </c>
      <c r="F2691" s="21">
        <v>20201224</v>
      </c>
      <c r="G2691" s="21" t="s">
        <v>17</v>
      </c>
      <c r="H2691" s="21" t="s">
        <v>56</v>
      </c>
      <c r="I2691" s="21" t="s">
        <v>136</v>
      </c>
      <c r="J2691" s="21">
        <v>1.42</v>
      </c>
      <c r="K2691" s="21" t="s">
        <v>20</v>
      </c>
      <c r="L2691">
        <f t="shared" si="49"/>
        <v>2</v>
      </c>
      <c r="M2691">
        <f>MATCH(H:H,价格表!$B$4:$B$35,0)</f>
        <v>11</v>
      </c>
      <c r="N2691" s="27">
        <f>IF(J2691&lt;=0.3,INDEX(价格表!$B$4:$I$31,M2691,2),IF(AND(J2691&gt;0.3,J2691&lt;=1),INDEX(价格表!$B$4:$I$31,M2691,3),IF(AND(J2691&gt;1,J2691&lt;=2.2),INDEX(价格表!$B$4:$I$31,M2691,4),IF(AND(J2691&gt;2.2,J2691&lt;=3.3),INDEX(价格表!$B$4:$I$31,M2691,5),IF(AND(J2691&gt;3.3,J2691&lt;=4),INDEX(价格表!$B$4:$I$31,M2691,6),IF(AND(J2691&gt;4,J2691&lt;=5.5),INDEX(价格表!$B$4:$I$31,M2691,7),IF(J2691&gt;5.5,2.6+INDEX(价格表!$B$4:$I$31,M2691,8)*L2691)))))))</f>
        <v>2.15</v>
      </c>
    </row>
    <row r="2692" spans="1:14">
      <c r="A2692" s="20">
        <v>4310978244355</v>
      </c>
      <c r="B2692" s="18" t="s">
        <v>16</v>
      </c>
      <c r="C2692" s="21">
        <v>20201214</v>
      </c>
      <c r="D2692" s="21">
        <v>610538201209</v>
      </c>
      <c r="E2692" s="21" t="s">
        <v>16</v>
      </c>
      <c r="F2692" s="21">
        <v>20201224</v>
      </c>
      <c r="G2692" s="21" t="s">
        <v>17</v>
      </c>
      <c r="H2692" s="21" t="s">
        <v>23</v>
      </c>
      <c r="I2692" s="21" t="s">
        <v>99</v>
      </c>
      <c r="J2692" s="21">
        <v>1.45</v>
      </c>
      <c r="K2692" s="21" t="s">
        <v>20</v>
      </c>
      <c r="L2692">
        <f t="shared" ref="L2692:L2755" si="50">ROUNDUP(J2692,0)</f>
        <v>2</v>
      </c>
      <c r="M2692">
        <f>MATCH(H:H,价格表!$B$4:$B$35,0)</f>
        <v>15</v>
      </c>
      <c r="N2692" s="27">
        <f>IF(J2692&lt;=0.3,INDEX(价格表!$B$4:$I$31,M2692,2),IF(AND(J2692&gt;0.3,J2692&lt;=1),INDEX(价格表!$B$4:$I$31,M2692,3),IF(AND(J2692&gt;1,J2692&lt;=2.2),INDEX(价格表!$B$4:$I$31,M2692,4),IF(AND(J2692&gt;2.2,J2692&lt;=3.3),INDEX(价格表!$B$4:$I$31,M2692,5),IF(AND(J2692&gt;3.3,J2692&lt;=4),INDEX(价格表!$B$4:$I$31,M2692,6),IF(AND(J2692&gt;4,J2692&lt;=5.5),INDEX(价格表!$B$4:$I$31,M2692,7),IF(J2692&gt;5.5,2.6+INDEX(价格表!$B$4:$I$31,M2692,8)*L2692)))))))</f>
        <v>2.15</v>
      </c>
    </row>
    <row r="2693" spans="1:14">
      <c r="A2693" s="20">
        <v>4310978244356</v>
      </c>
      <c r="B2693" s="18" t="s">
        <v>16</v>
      </c>
      <c r="C2693" s="21">
        <v>20201214</v>
      </c>
      <c r="D2693" s="21">
        <v>610538201209</v>
      </c>
      <c r="E2693" s="21" t="s">
        <v>16</v>
      </c>
      <c r="F2693" s="21">
        <v>20201224</v>
      </c>
      <c r="G2693" s="21" t="s">
        <v>17</v>
      </c>
      <c r="H2693" s="21" t="s">
        <v>18</v>
      </c>
      <c r="I2693" s="21" t="s">
        <v>290</v>
      </c>
      <c r="J2693" s="21">
        <v>1.42</v>
      </c>
      <c r="K2693" s="21" t="s">
        <v>20</v>
      </c>
      <c r="L2693">
        <f t="shared" si="50"/>
        <v>2</v>
      </c>
      <c r="M2693">
        <f>MATCH(H:H,价格表!$B$4:$B$35,0)</f>
        <v>1</v>
      </c>
      <c r="N2693" s="27">
        <f>IF(J2693&lt;=0.3,INDEX(价格表!$B$4:$I$31,M2693,2),IF(AND(J2693&gt;0.3,J2693&lt;=1),INDEX(价格表!$B$4:$I$31,M2693,3),IF(AND(J2693&gt;1,J2693&lt;=2.2),INDEX(价格表!$B$4:$I$31,M2693,4),IF(AND(J2693&gt;2.2,J2693&lt;=3.3),INDEX(价格表!$B$4:$I$31,M2693,5),IF(AND(J2693&gt;3.3,J2693&lt;=4),INDEX(价格表!$B$4:$I$31,M2693,6),IF(AND(J2693&gt;4,J2693&lt;=5.5),INDEX(价格表!$B$4:$I$31,M2693,7),IF(J2693&gt;5.5,2.6+INDEX(价格表!$B$4:$I$31,M2693,8)*L2693)))))))</f>
        <v>2.15</v>
      </c>
    </row>
    <row r="2694" spans="1:14">
      <c r="A2694" s="20">
        <v>4310978244357</v>
      </c>
      <c r="B2694" s="18" t="s">
        <v>16</v>
      </c>
      <c r="C2694" s="21">
        <v>20201214</v>
      </c>
      <c r="D2694" s="21">
        <v>610538201209</v>
      </c>
      <c r="E2694" s="21" t="s">
        <v>16</v>
      </c>
      <c r="F2694" s="21">
        <v>20201224</v>
      </c>
      <c r="G2694" s="21" t="s">
        <v>17</v>
      </c>
      <c r="H2694" s="21" t="s">
        <v>35</v>
      </c>
      <c r="I2694" s="21" t="s">
        <v>170</v>
      </c>
      <c r="J2694" s="21">
        <v>1.61</v>
      </c>
      <c r="K2694" s="21" t="s">
        <v>20</v>
      </c>
      <c r="L2694">
        <f t="shared" si="50"/>
        <v>2</v>
      </c>
      <c r="M2694">
        <f>MATCH(H:H,价格表!$B$4:$B$35,0)</f>
        <v>22</v>
      </c>
      <c r="N2694" s="27">
        <f>IF(J2694&lt;=0.3,INDEX(价格表!$B$4:$I$31,M2694,2),IF(AND(J2694&gt;0.3,J2694&lt;=1),INDEX(价格表!$B$4:$I$31,M2694,3),IF(AND(J2694&gt;1,J2694&lt;=2.2),INDEX(价格表!$B$4:$I$31,M2694,4),IF(AND(J2694&gt;2.2,J2694&lt;=3.3),INDEX(价格表!$B$4:$I$31,M2694,5),IF(AND(J2694&gt;3.3,J2694&lt;=4),INDEX(价格表!$B$4:$I$31,M2694,6),IF(AND(J2694&gt;4,J2694&lt;=5.5),INDEX(价格表!$B$4:$I$31,M2694,7),IF(J2694&gt;5.5,2.6+INDEX(价格表!$B$4:$I$31,M2694,8)*L2694)))))))</f>
        <v>2.15</v>
      </c>
    </row>
    <row r="2695" spans="1:14">
      <c r="A2695" s="20">
        <v>4310978244358</v>
      </c>
      <c r="B2695" s="18" t="s">
        <v>16</v>
      </c>
      <c r="C2695" s="21">
        <v>20201214</v>
      </c>
      <c r="D2695" s="21">
        <v>610538201209</v>
      </c>
      <c r="E2695" s="21" t="s">
        <v>16</v>
      </c>
      <c r="F2695" s="21">
        <v>20201224</v>
      </c>
      <c r="G2695" s="21" t="s">
        <v>17</v>
      </c>
      <c r="H2695" s="21" t="s">
        <v>21</v>
      </c>
      <c r="I2695" s="21" t="s">
        <v>228</v>
      </c>
      <c r="J2695" s="21">
        <v>1.42</v>
      </c>
      <c r="K2695" s="21" t="s">
        <v>20</v>
      </c>
      <c r="L2695">
        <f t="shared" si="50"/>
        <v>2</v>
      </c>
      <c r="M2695">
        <f>MATCH(H:H,价格表!$B$4:$B$35,0)</f>
        <v>20</v>
      </c>
      <c r="N2695" s="27">
        <f>IF(J2695&lt;=0.3,INDEX(价格表!$B$4:$I$31,M2695,2),IF(AND(J2695&gt;0.3,J2695&lt;=1),INDEX(价格表!$B$4:$I$31,M2695,3),IF(AND(J2695&gt;1,J2695&lt;=2.2),INDEX(价格表!$B$4:$I$31,M2695,4),IF(AND(J2695&gt;2.2,J2695&lt;=3.3),INDEX(价格表!$B$4:$I$31,M2695,5),IF(AND(J2695&gt;3.3,J2695&lt;=4),INDEX(价格表!$B$4:$I$31,M2695,6),IF(AND(J2695&gt;4,J2695&lt;=5.5),INDEX(价格表!$B$4:$I$31,M2695,7),IF(J2695&gt;5.5,2.6+INDEX(价格表!$B$4:$I$31,M2695,8)*L2695)))))))</f>
        <v>2.15</v>
      </c>
    </row>
    <row r="2696" spans="1:14">
      <c r="A2696" s="20">
        <v>4310978245144</v>
      </c>
      <c r="B2696" s="18" t="s">
        <v>16</v>
      </c>
      <c r="C2696" s="21">
        <v>20201214</v>
      </c>
      <c r="D2696" s="21">
        <v>610538201209</v>
      </c>
      <c r="E2696" s="21" t="s">
        <v>16</v>
      </c>
      <c r="F2696" s="21">
        <v>20201224</v>
      </c>
      <c r="G2696" s="21" t="s">
        <v>17</v>
      </c>
      <c r="H2696" s="21" t="s">
        <v>56</v>
      </c>
      <c r="I2696" s="21" t="s">
        <v>100</v>
      </c>
      <c r="J2696" s="21">
        <v>1.42</v>
      </c>
      <c r="K2696" s="21" t="s">
        <v>20</v>
      </c>
      <c r="L2696">
        <f t="shared" si="50"/>
        <v>2</v>
      </c>
      <c r="M2696">
        <f>MATCH(H:H,价格表!$B$4:$B$35,0)</f>
        <v>11</v>
      </c>
      <c r="N2696" s="27">
        <f>IF(J2696&lt;=0.3,INDEX(价格表!$B$4:$I$31,M2696,2),IF(AND(J2696&gt;0.3,J2696&lt;=1),INDEX(价格表!$B$4:$I$31,M2696,3),IF(AND(J2696&gt;1,J2696&lt;=2.2),INDEX(价格表!$B$4:$I$31,M2696,4),IF(AND(J2696&gt;2.2,J2696&lt;=3.3),INDEX(价格表!$B$4:$I$31,M2696,5),IF(AND(J2696&gt;3.3,J2696&lt;=4),INDEX(价格表!$B$4:$I$31,M2696,6),IF(AND(J2696&gt;4,J2696&lt;=5.5),INDEX(价格表!$B$4:$I$31,M2696,7),IF(J2696&gt;5.5,2.6+INDEX(价格表!$B$4:$I$31,M2696,8)*L2696)))))))</f>
        <v>2.15</v>
      </c>
    </row>
    <row r="2697" spans="1:14">
      <c r="A2697" s="20">
        <v>4310978245146</v>
      </c>
      <c r="B2697" s="18" t="s">
        <v>16</v>
      </c>
      <c r="C2697" s="21">
        <v>20201214</v>
      </c>
      <c r="D2697" s="21">
        <v>610538201209</v>
      </c>
      <c r="E2697" s="21" t="s">
        <v>16</v>
      </c>
      <c r="F2697" s="21">
        <v>20201224</v>
      </c>
      <c r="G2697" s="21" t="s">
        <v>17</v>
      </c>
      <c r="H2697" s="21" t="s">
        <v>23</v>
      </c>
      <c r="I2697" s="21" t="s">
        <v>162</v>
      </c>
      <c r="J2697" s="21">
        <v>1.43</v>
      </c>
      <c r="K2697" s="21" t="s">
        <v>20</v>
      </c>
      <c r="L2697">
        <f t="shared" si="50"/>
        <v>2</v>
      </c>
      <c r="M2697">
        <f>MATCH(H:H,价格表!$B$4:$B$35,0)</f>
        <v>15</v>
      </c>
      <c r="N2697" s="27">
        <f>IF(J2697&lt;=0.3,INDEX(价格表!$B$4:$I$31,M2697,2),IF(AND(J2697&gt;0.3,J2697&lt;=1),INDEX(价格表!$B$4:$I$31,M2697,3),IF(AND(J2697&gt;1,J2697&lt;=2.2),INDEX(价格表!$B$4:$I$31,M2697,4),IF(AND(J2697&gt;2.2,J2697&lt;=3.3),INDEX(价格表!$B$4:$I$31,M2697,5),IF(AND(J2697&gt;3.3,J2697&lt;=4),INDEX(价格表!$B$4:$I$31,M2697,6),IF(AND(J2697&gt;4,J2697&lt;=5.5),INDEX(价格表!$B$4:$I$31,M2697,7),IF(J2697&gt;5.5,2.6+INDEX(价格表!$B$4:$I$31,M2697,8)*L2697)))))))</f>
        <v>2.15</v>
      </c>
    </row>
    <row r="2698" spans="1:14">
      <c r="A2698" s="20">
        <v>4310978245147</v>
      </c>
      <c r="B2698" s="18" t="s">
        <v>16</v>
      </c>
      <c r="C2698" s="21">
        <v>20201214</v>
      </c>
      <c r="D2698" s="21">
        <v>610538201209</v>
      </c>
      <c r="E2698" s="21" t="s">
        <v>16</v>
      </c>
      <c r="F2698" s="21">
        <v>20201224</v>
      </c>
      <c r="G2698" s="21" t="s">
        <v>17</v>
      </c>
      <c r="H2698" s="21" t="s">
        <v>54</v>
      </c>
      <c r="I2698" s="21" t="s">
        <v>78</v>
      </c>
      <c r="J2698" s="21">
        <v>1.42</v>
      </c>
      <c r="K2698" s="21" t="s">
        <v>20</v>
      </c>
      <c r="L2698">
        <f t="shared" si="50"/>
        <v>2</v>
      </c>
      <c r="M2698">
        <f>MATCH(H:H,价格表!$B$4:$B$35,0)</f>
        <v>14</v>
      </c>
      <c r="N2698" s="27">
        <f>IF(J2698&lt;=0.3,INDEX(价格表!$B$4:$I$31,M2698,2),IF(AND(J2698&gt;0.3,J2698&lt;=1),INDEX(价格表!$B$4:$I$31,M2698,3),IF(AND(J2698&gt;1,J2698&lt;=2.2),INDEX(价格表!$B$4:$I$31,M2698,4),IF(AND(J2698&gt;2.2,J2698&lt;=3.3),INDEX(价格表!$B$4:$I$31,M2698,5),IF(AND(J2698&gt;3.3,J2698&lt;=4),INDEX(价格表!$B$4:$I$31,M2698,6),IF(AND(J2698&gt;4,J2698&lt;=5.5),INDEX(价格表!$B$4:$I$31,M2698,7),IF(J2698&gt;5.5,2.6+INDEX(价格表!$B$4:$I$31,M2698,8)*L2698)))))))</f>
        <v>2.15</v>
      </c>
    </row>
    <row r="2699" spans="1:14">
      <c r="A2699" s="20">
        <v>4310978245149</v>
      </c>
      <c r="B2699" s="18" t="s">
        <v>16</v>
      </c>
      <c r="C2699" s="21">
        <v>20201214</v>
      </c>
      <c r="D2699" s="21">
        <v>610538201209</v>
      </c>
      <c r="E2699" s="21" t="s">
        <v>16</v>
      </c>
      <c r="F2699" s="21">
        <v>20201224</v>
      </c>
      <c r="G2699" s="21" t="s">
        <v>17</v>
      </c>
      <c r="H2699" s="21" t="s">
        <v>54</v>
      </c>
      <c r="I2699" s="21" t="s">
        <v>55</v>
      </c>
      <c r="J2699" s="21">
        <v>1.42</v>
      </c>
      <c r="K2699" s="21" t="s">
        <v>20</v>
      </c>
      <c r="L2699">
        <f t="shared" si="50"/>
        <v>2</v>
      </c>
      <c r="M2699">
        <f>MATCH(H:H,价格表!$B$4:$B$35,0)</f>
        <v>14</v>
      </c>
      <c r="N2699" s="27">
        <f>IF(J2699&lt;=0.3,INDEX(价格表!$B$4:$I$31,M2699,2),IF(AND(J2699&gt;0.3,J2699&lt;=1),INDEX(价格表!$B$4:$I$31,M2699,3),IF(AND(J2699&gt;1,J2699&lt;=2.2),INDEX(价格表!$B$4:$I$31,M2699,4),IF(AND(J2699&gt;2.2,J2699&lt;=3.3),INDEX(价格表!$B$4:$I$31,M2699,5),IF(AND(J2699&gt;3.3,J2699&lt;=4),INDEX(价格表!$B$4:$I$31,M2699,6),IF(AND(J2699&gt;4,J2699&lt;=5.5),INDEX(价格表!$B$4:$I$31,M2699,7),IF(J2699&gt;5.5,2.6+INDEX(价格表!$B$4:$I$31,M2699,8)*L2699)))))))</f>
        <v>2.15</v>
      </c>
    </row>
    <row r="2700" spans="1:14">
      <c r="A2700" s="20">
        <v>4310978245150</v>
      </c>
      <c r="B2700" s="18" t="s">
        <v>16</v>
      </c>
      <c r="C2700" s="21">
        <v>20201214</v>
      </c>
      <c r="D2700" s="21">
        <v>610538201209</v>
      </c>
      <c r="E2700" s="21" t="s">
        <v>16</v>
      </c>
      <c r="F2700" s="21">
        <v>20201224</v>
      </c>
      <c r="G2700" s="21" t="s">
        <v>17</v>
      </c>
      <c r="H2700" s="21" t="s">
        <v>23</v>
      </c>
      <c r="I2700" s="21" t="s">
        <v>24</v>
      </c>
      <c r="J2700" s="21">
        <v>1.44</v>
      </c>
      <c r="K2700" s="21" t="s">
        <v>20</v>
      </c>
      <c r="L2700">
        <f t="shared" si="50"/>
        <v>2</v>
      </c>
      <c r="M2700">
        <f>MATCH(H:H,价格表!$B$4:$B$35,0)</f>
        <v>15</v>
      </c>
      <c r="N2700" s="27">
        <f>IF(J2700&lt;=0.3,INDEX(价格表!$B$4:$I$31,M2700,2),IF(AND(J2700&gt;0.3,J2700&lt;=1),INDEX(价格表!$B$4:$I$31,M2700,3),IF(AND(J2700&gt;1,J2700&lt;=2.2),INDEX(价格表!$B$4:$I$31,M2700,4),IF(AND(J2700&gt;2.2,J2700&lt;=3.3),INDEX(价格表!$B$4:$I$31,M2700,5),IF(AND(J2700&gt;3.3,J2700&lt;=4),INDEX(价格表!$B$4:$I$31,M2700,6),IF(AND(J2700&gt;4,J2700&lt;=5.5),INDEX(价格表!$B$4:$I$31,M2700,7),IF(J2700&gt;5.5,2.6+INDEX(价格表!$B$4:$I$31,M2700,8)*L2700)))))))</f>
        <v>2.15</v>
      </c>
    </row>
    <row r="2701" spans="1:14">
      <c r="A2701" s="20">
        <v>4310978245151</v>
      </c>
      <c r="B2701" s="18" t="s">
        <v>16</v>
      </c>
      <c r="C2701" s="21">
        <v>20201214</v>
      </c>
      <c r="D2701" s="21">
        <v>610538201209</v>
      </c>
      <c r="E2701" s="21" t="s">
        <v>16</v>
      </c>
      <c r="F2701" s="21">
        <v>20201224</v>
      </c>
      <c r="G2701" s="21" t="s">
        <v>17</v>
      </c>
      <c r="H2701" s="21" t="s">
        <v>88</v>
      </c>
      <c r="I2701" s="21" t="s">
        <v>250</v>
      </c>
      <c r="J2701" s="21">
        <v>1.42</v>
      </c>
      <c r="K2701" s="21" t="s">
        <v>20</v>
      </c>
      <c r="L2701">
        <f t="shared" si="50"/>
        <v>2</v>
      </c>
      <c r="M2701">
        <f>MATCH(H:H,价格表!$B$4:$B$35,0)</f>
        <v>19</v>
      </c>
      <c r="N2701" s="27">
        <f>IF(J2701&lt;=0.3,INDEX(价格表!$B$4:$I$31,M2701,2),IF(AND(J2701&gt;0.3,J2701&lt;=1),INDEX(价格表!$B$4:$I$31,M2701,3),IF(AND(J2701&gt;1,J2701&lt;=2.2),INDEX(价格表!$B$4:$I$31,M2701,4),IF(AND(J2701&gt;2.2,J2701&lt;=3.3),INDEX(价格表!$B$4:$I$31,M2701,5),IF(AND(J2701&gt;3.3,J2701&lt;=4),INDEX(价格表!$B$4:$I$31,M2701,6),IF(AND(J2701&gt;4,J2701&lt;=5.5),INDEX(价格表!$B$4:$I$31,M2701,7),IF(J2701&gt;5.5,2.6+INDEX(价格表!$B$4:$I$31,M2701,8)*L2701)))))))</f>
        <v>2.15</v>
      </c>
    </row>
    <row r="2702" spans="1:14">
      <c r="A2702" s="20">
        <v>4310978245152</v>
      </c>
      <c r="B2702" s="18" t="s">
        <v>16</v>
      </c>
      <c r="C2702" s="21">
        <v>20201214</v>
      </c>
      <c r="D2702" s="21">
        <v>610538201209</v>
      </c>
      <c r="E2702" s="21" t="s">
        <v>16</v>
      </c>
      <c r="F2702" s="21">
        <v>20201224</v>
      </c>
      <c r="G2702" s="21" t="s">
        <v>17</v>
      </c>
      <c r="H2702" s="21" t="s">
        <v>18</v>
      </c>
      <c r="I2702" s="21" t="s">
        <v>53</v>
      </c>
      <c r="J2702" s="21">
        <v>1.48</v>
      </c>
      <c r="K2702" s="21" t="s">
        <v>20</v>
      </c>
      <c r="L2702">
        <f t="shared" si="50"/>
        <v>2</v>
      </c>
      <c r="M2702">
        <f>MATCH(H:H,价格表!$B$4:$B$35,0)</f>
        <v>1</v>
      </c>
      <c r="N2702" s="27">
        <f>IF(J2702&lt;=0.3,INDEX(价格表!$B$4:$I$31,M2702,2),IF(AND(J2702&gt;0.3,J2702&lt;=1),INDEX(价格表!$B$4:$I$31,M2702,3),IF(AND(J2702&gt;1,J2702&lt;=2.2),INDEX(价格表!$B$4:$I$31,M2702,4),IF(AND(J2702&gt;2.2,J2702&lt;=3.3),INDEX(价格表!$B$4:$I$31,M2702,5),IF(AND(J2702&gt;3.3,J2702&lt;=4),INDEX(价格表!$B$4:$I$31,M2702,6),IF(AND(J2702&gt;4,J2702&lt;=5.5),INDEX(价格表!$B$4:$I$31,M2702,7),IF(J2702&gt;5.5,2.6+INDEX(价格表!$B$4:$I$31,M2702,8)*L2702)))))))</f>
        <v>2.15</v>
      </c>
    </row>
    <row r="2703" spans="1:14">
      <c r="A2703" s="20">
        <v>4310978251213</v>
      </c>
      <c r="B2703" s="18" t="s">
        <v>16</v>
      </c>
      <c r="C2703" s="21">
        <v>20201214</v>
      </c>
      <c r="D2703" s="21">
        <v>610538201209</v>
      </c>
      <c r="E2703" s="21" t="s">
        <v>16</v>
      </c>
      <c r="F2703" s="21">
        <v>20201224</v>
      </c>
      <c r="G2703" s="21" t="s">
        <v>17</v>
      </c>
      <c r="H2703" s="21" t="s">
        <v>73</v>
      </c>
      <c r="I2703" s="21" t="s">
        <v>91</v>
      </c>
      <c r="J2703" s="21">
        <v>1.42</v>
      </c>
      <c r="K2703" s="21" t="s">
        <v>20</v>
      </c>
      <c r="L2703">
        <f t="shared" si="50"/>
        <v>2</v>
      </c>
      <c r="M2703">
        <f>MATCH(H:H,价格表!$B$4:$B$35,0)</f>
        <v>7</v>
      </c>
      <c r="N2703" s="27">
        <f>IF(J2703&lt;=0.3,INDEX(价格表!$B$4:$I$31,M2703,2),IF(AND(J2703&gt;0.3,J2703&lt;=1),INDEX(价格表!$B$4:$I$31,M2703,3),IF(AND(J2703&gt;1,J2703&lt;=2.2),INDEX(价格表!$B$4:$I$31,M2703,4),IF(AND(J2703&gt;2.2,J2703&lt;=3.3),INDEX(价格表!$B$4:$I$31,M2703,5),IF(AND(J2703&gt;3.3,J2703&lt;=4),INDEX(价格表!$B$4:$I$31,M2703,6),IF(AND(J2703&gt;4,J2703&lt;=5.5),INDEX(价格表!$B$4:$I$31,M2703,7),IF(J2703&gt;5.5,2.6+INDEX(价格表!$B$4:$I$31,M2703,8)*L2703)))))))</f>
        <v>2.15</v>
      </c>
    </row>
    <row r="2704" spans="1:14">
      <c r="A2704" s="20">
        <v>4310978251214</v>
      </c>
      <c r="B2704" s="18" t="s">
        <v>16</v>
      </c>
      <c r="C2704" s="21">
        <v>20201214</v>
      </c>
      <c r="D2704" s="21">
        <v>610538201209</v>
      </c>
      <c r="E2704" s="21" t="s">
        <v>16</v>
      </c>
      <c r="F2704" s="21">
        <v>20201224</v>
      </c>
      <c r="G2704" s="21" t="s">
        <v>17</v>
      </c>
      <c r="H2704" s="21" t="s">
        <v>68</v>
      </c>
      <c r="I2704" s="21" t="s">
        <v>140</v>
      </c>
      <c r="J2704" s="21">
        <v>1.42</v>
      </c>
      <c r="K2704" s="21" t="s">
        <v>20</v>
      </c>
      <c r="L2704">
        <f t="shared" si="50"/>
        <v>2</v>
      </c>
      <c r="M2704">
        <f>MATCH(H:H,价格表!$B$4:$B$35,0)</f>
        <v>5</v>
      </c>
      <c r="N2704" s="27">
        <f>IF(J2704&lt;=0.3,INDEX(价格表!$B$4:$I$31,M2704,2),IF(AND(J2704&gt;0.3,J2704&lt;=1),INDEX(价格表!$B$4:$I$31,M2704,3),IF(AND(J2704&gt;1,J2704&lt;=2.2),INDEX(价格表!$B$4:$I$31,M2704,4),IF(AND(J2704&gt;2.2,J2704&lt;=3.3),INDEX(价格表!$B$4:$I$31,M2704,5),IF(AND(J2704&gt;3.3,J2704&lt;=4),INDEX(价格表!$B$4:$I$31,M2704,6),IF(AND(J2704&gt;4,J2704&lt;=5.5),INDEX(价格表!$B$4:$I$31,M2704,7),IF(J2704&gt;5.5,2.6+INDEX(价格表!$B$4:$I$31,M2704,8)*L2704)))))))</f>
        <v>2.15</v>
      </c>
    </row>
    <row r="2705" spans="1:14">
      <c r="A2705" s="20">
        <v>4310978251215</v>
      </c>
      <c r="B2705" s="18" t="s">
        <v>16</v>
      </c>
      <c r="C2705" s="21">
        <v>20201214</v>
      </c>
      <c r="D2705" s="21">
        <v>610538201209</v>
      </c>
      <c r="E2705" s="21" t="s">
        <v>16</v>
      </c>
      <c r="F2705" s="21">
        <v>20201224</v>
      </c>
      <c r="G2705" s="21" t="s">
        <v>17</v>
      </c>
      <c r="H2705" s="21" t="s">
        <v>23</v>
      </c>
      <c r="I2705" s="21" t="s">
        <v>32</v>
      </c>
      <c r="J2705" s="21">
        <v>1.42</v>
      </c>
      <c r="K2705" s="21" t="s">
        <v>20</v>
      </c>
      <c r="L2705">
        <f t="shared" si="50"/>
        <v>2</v>
      </c>
      <c r="M2705">
        <f>MATCH(H:H,价格表!$B$4:$B$35,0)</f>
        <v>15</v>
      </c>
      <c r="N2705" s="27">
        <f>IF(J2705&lt;=0.3,INDEX(价格表!$B$4:$I$31,M2705,2),IF(AND(J2705&gt;0.3,J2705&lt;=1),INDEX(价格表!$B$4:$I$31,M2705,3),IF(AND(J2705&gt;1,J2705&lt;=2.2),INDEX(价格表!$B$4:$I$31,M2705,4),IF(AND(J2705&gt;2.2,J2705&lt;=3.3),INDEX(价格表!$B$4:$I$31,M2705,5),IF(AND(J2705&gt;3.3,J2705&lt;=4),INDEX(价格表!$B$4:$I$31,M2705,6),IF(AND(J2705&gt;4,J2705&lt;=5.5),INDEX(价格表!$B$4:$I$31,M2705,7),IF(J2705&gt;5.5,2.6+INDEX(价格表!$B$4:$I$31,M2705,8)*L2705)))))))</f>
        <v>2.15</v>
      </c>
    </row>
    <row r="2706" spans="1:14">
      <c r="A2706" s="20">
        <v>4310978251216</v>
      </c>
      <c r="B2706" s="18" t="s">
        <v>16</v>
      </c>
      <c r="C2706" s="21">
        <v>20201214</v>
      </c>
      <c r="D2706" s="21">
        <v>610538201209</v>
      </c>
      <c r="E2706" s="21" t="s">
        <v>16</v>
      </c>
      <c r="F2706" s="21">
        <v>20201224</v>
      </c>
      <c r="G2706" s="21" t="s">
        <v>17</v>
      </c>
      <c r="H2706" s="21" t="s">
        <v>73</v>
      </c>
      <c r="I2706" s="21" t="s">
        <v>184</v>
      </c>
      <c r="J2706" s="21">
        <v>1.44</v>
      </c>
      <c r="K2706" s="21" t="s">
        <v>20</v>
      </c>
      <c r="L2706">
        <f t="shared" si="50"/>
        <v>2</v>
      </c>
      <c r="M2706">
        <f>MATCH(H:H,价格表!$B$4:$B$35,0)</f>
        <v>7</v>
      </c>
      <c r="N2706" s="27">
        <f>IF(J2706&lt;=0.3,INDEX(价格表!$B$4:$I$31,M2706,2),IF(AND(J2706&gt;0.3,J2706&lt;=1),INDEX(价格表!$B$4:$I$31,M2706,3),IF(AND(J2706&gt;1,J2706&lt;=2.2),INDEX(价格表!$B$4:$I$31,M2706,4),IF(AND(J2706&gt;2.2,J2706&lt;=3.3),INDEX(价格表!$B$4:$I$31,M2706,5),IF(AND(J2706&gt;3.3,J2706&lt;=4),INDEX(价格表!$B$4:$I$31,M2706,6),IF(AND(J2706&gt;4,J2706&lt;=5.5),INDEX(价格表!$B$4:$I$31,M2706,7),IF(J2706&gt;5.5,2.6+INDEX(价格表!$B$4:$I$31,M2706,8)*L2706)))))))</f>
        <v>2.15</v>
      </c>
    </row>
    <row r="2707" spans="1:14">
      <c r="A2707" s="20">
        <v>4310978251217</v>
      </c>
      <c r="B2707" s="18" t="s">
        <v>16</v>
      </c>
      <c r="C2707" s="21">
        <v>20201214</v>
      </c>
      <c r="D2707" s="21">
        <v>610538201209</v>
      </c>
      <c r="E2707" s="21" t="s">
        <v>16</v>
      </c>
      <c r="F2707" s="21">
        <v>20201224</v>
      </c>
      <c r="G2707" s="21" t="s">
        <v>17</v>
      </c>
      <c r="H2707" s="21" t="s">
        <v>50</v>
      </c>
      <c r="I2707" s="21" t="s">
        <v>247</v>
      </c>
      <c r="J2707" s="21">
        <v>1.42</v>
      </c>
      <c r="K2707" s="21" t="s">
        <v>20</v>
      </c>
      <c r="L2707">
        <f t="shared" si="50"/>
        <v>2</v>
      </c>
      <c r="M2707">
        <f>MATCH(H:H,价格表!$B$4:$B$35,0)</f>
        <v>4</v>
      </c>
      <c r="N2707" s="27">
        <f>IF(J2707&lt;=0.3,INDEX(价格表!$B$4:$I$31,M2707,2),IF(AND(J2707&gt;0.3,J2707&lt;=1),INDEX(价格表!$B$4:$I$31,M2707,3),IF(AND(J2707&gt;1,J2707&lt;=2.2),INDEX(价格表!$B$4:$I$31,M2707,4),IF(AND(J2707&gt;2.2,J2707&lt;=3.3),INDEX(价格表!$B$4:$I$31,M2707,5),IF(AND(J2707&gt;3.3,J2707&lt;=4),INDEX(价格表!$B$4:$I$31,M2707,6),IF(AND(J2707&gt;4,J2707&lt;=5.5),INDEX(价格表!$B$4:$I$31,M2707,7),IF(J2707&gt;5.5,2.6+INDEX(价格表!$B$4:$I$31,M2707,8)*L2707)))))))</f>
        <v>2.15</v>
      </c>
    </row>
    <row r="2708" spans="1:14">
      <c r="A2708" s="20">
        <v>4310978251218</v>
      </c>
      <c r="B2708" s="18" t="s">
        <v>16</v>
      </c>
      <c r="C2708" s="21">
        <v>20201214</v>
      </c>
      <c r="D2708" s="21">
        <v>610538201209</v>
      </c>
      <c r="E2708" s="21" t="s">
        <v>16</v>
      </c>
      <c r="F2708" s="21">
        <v>20201224</v>
      </c>
      <c r="G2708" s="21" t="s">
        <v>17</v>
      </c>
      <c r="H2708" s="21" t="s">
        <v>50</v>
      </c>
      <c r="I2708" s="21" t="s">
        <v>62</v>
      </c>
      <c r="J2708" s="21">
        <v>1.42</v>
      </c>
      <c r="K2708" s="21" t="s">
        <v>20</v>
      </c>
      <c r="L2708">
        <f t="shared" si="50"/>
        <v>2</v>
      </c>
      <c r="M2708">
        <f>MATCH(H:H,价格表!$B$4:$B$35,0)</f>
        <v>4</v>
      </c>
      <c r="N2708" s="27">
        <f>IF(J2708&lt;=0.3,INDEX(价格表!$B$4:$I$31,M2708,2),IF(AND(J2708&gt;0.3,J2708&lt;=1),INDEX(价格表!$B$4:$I$31,M2708,3),IF(AND(J2708&gt;1,J2708&lt;=2.2),INDEX(价格表!$B$4:$I$31,M2708,4),IF(AND(J2708&gt;2.2,J2708&lt;=3.3),INDEX(价格表!$B$4:$I$31,M2708,5),IF(AND(J2708&gt;3.3,J2708&lt;=4),INDEX(价格表!$B$4:$I$31,M2708,6),IF(AND(J2708&gt;4,J2708&lt;=5.5),INDEX(价格表!$B$4:$I$31,M2708,7),IF(J2708&gt;5.5,2.6+INDEX(价格表!$B$4:$I$31,M2708,8)*L2708)))))))</f>
        <v>2.15</v>
      </c>
    </row>
    <row r="2709" spans="1:14">
      <c r="A2709" s="20">
        <v>4310978251219</v>
      </c>
      <c r="B2709" s="18" t="s">
        <v>16</v>
      </c>
      <c r="C2709" s="21">
        <v>20201214</v>
      </c>
      <c r="D2709" s="21">
        <v>610538201209</v>
      </c>
      <c r="E2709" s="21" t="s">
        <v>16</v>
      </c>
      <c r="F2709" s="21">
        <v>20201224</v>
      </c>
      <c r="G2709" s="21" t="s">
        <v>17</v>
      </c>
      <c r="H2709" s="21" t="s">
        <v>25</v>
      </c>
      <c r="I2709" s="21" t="s">
        <v>203</v>
      </c>
      <c r="J2709" s="21">
        <v>1.43</v>
      </c>
      <c r="K2709" s="21" t="s">
        <v>20</v>
      </c>
      <c r="L2709">
        <f t="shared" si="50"/>
        <v>2</v>
      </c>
      <c r="M2709">
        <f>MATCH(H:H,价格表!$B$4:$B$35,0)</f>
        <v>25</v>
      </c>
      <c r="N2709" s="27">
        <f>IF(J2709&lt;=0.3,INDEX(价格表!$B$4:$I$31,M2709,2),IF(AND(J2709&gt;0.3,J2709&lt;=1),INDEX(价格表!$B$4:$I$31,M2709,3),IF(AND(J2709&gt;1,J2709&lt;=2.2),INDEX(价格表!$B$4:$I$31,M2709,4),IF(AND(J2709&gt;2.2,J2709&lt;=3.3),INDEX(价格表!$B$4:$I$31,M2709,5),IF(AND(J2709&gt;3.3,J2709&lt;=4),INDEX(价格表!$B$4:$I$31,M2709,6),IF(AND(J2709&gt;4,J2709&lt;=5.5),INDEX(价格表!$B$4:$I$31,M2709,7),IF(J2709&gt;5.5,2.6+INDEX(价格表!$B$4:$I$31,M2709,8)*L2709)))))))</f>
        <v>2.15</v>
      </c>
    </row>
    <row r="2710" spans="1:14">
      <c r="A2710" s="20">
        <v>4310978251221</v>
      </c>
      <c r="B2710" s="18" t="s">
        <v>16</v>
      </c>
      <c r="C2710" s="21">
        <v>20201214</v>
      </c>
      <c r="D2710" s="21">
        <v>610538201209</v>
      </c>
      <c r="E2710" s="21" t="s">
        <v>16</v>
      </c>
      <c r="F2710" s="21">
        <v>20201224</v>
      </c>
      <c r="G2710" s="21" t="s">
        <v>17</v>
      </c>
      <c r="H2710" s="21" t="s">
        <v>18</v>
      </c>
      <c r="I2710" s="21" t="s">
        <v>53</v>
      </c>
      <c r="J2710" s="21">
        <v>1.42</v>
      </c>
      <c r="K2710" s="21" t="s">
        <v>20</v>
      </c>
      <c r="L2710">
        <f t="shared" si="50"/>
        <v>2</v>
      </c>
      <c r="M2710">
        <f>MATCH(H:H,价格表!$B$4:$B$35,0)</f>
        <v>1</v>
      </c>
      <c r="N2710" s="27">
        <f>IF(J2710&lt;=0.3,INDEX(价格表!$B$4:$I$31,M2710,2),IF(AND(J2710&gt;0.3,J2710&lt;=1),INDEX(价格表!$B$4:$I$31,M2710,3),IF(AND(J2710&gt;1,J2710&lt;=2.2),INDEX(价格表!$B$4:$I$31,M2710,4),IF(AND(J2710&gt;2.2,J2710&lt;=3.3),INDEX(价格表!$B$4:$I$31,M2710,5),IF(AND(J2710&gt;3.3,J2710&lt;=4),INDEX(价格表!$B$4:$I$31,M2710,6),IF(AND(J2710&gt;4,J2710&lt;=5.5),INDEX(价格表!$B$4:$I$31,M2710,7),IF(J2710&gt;5.5,2.6+INDEX(价格表!$B$4:$I$31,M2710,8)*L2710)))))))</f>
        <v>2.15</v>
      </c>
    </row>
    <row r="2711" spans="1:14">
      <c r="A2711" s="20">
        <v>4310978251222</v>
      </c>
      <c r="B2711" s="18" t="s">
        <v>16</v>
      </c>
      <c r="C2711" s="21">
        <v>20201214</v>
      </c>
      <c r="D2711" s="21">
        <v>610538201209</v>
      </c>
      <c r="E2711" s="21" t="s">
        <v>16</v>
      </c>
      <c r="F2711" s="21">
        <v>20201224</v>
      </c>
      <c r="G2711" s="21" t="s">
        <v>17</v>
      </c>
      <c r="H2711" s="21" t="s">
        <v>39</v>
      </c>
      <c r="I2711" s="21" t="s">
        <v>81</v>
      </c>
      <c r="J2711" s="21">
        <v>1.42</v>
      </c>
      <c r="K2711" s="21" t="s">
        <v>20</v>
      </c>
      <c r="L2711">
        <f t="shared" si="50"/>
        <v>2</v>
      </c>
      <c r="M2711">
        <f>MATCH(H:H,价格表!$B$4:$B$35,0)</f>
        <v>23</v>
      </c>
      <c r="N2711" s="27">
        <f>IF(J2711&lt;=0.3,INDEX(价格表!$B$4:$I$31,M2711,2),IF(AND(J2711&gt;0.3,J2711&lt;=1),INDEX(价格表!$B$4:$I$31,M2711,3),IF(AND(J2711&gt;1,J2711&lt;=2.2),INDEX(价格表!$B$4:$I$31,M2711,4),IF(AND(J2711&gt;2.2,J2711&lt;=3.3),INDEX(价格表!$B$4:$I$31,M2711,5),IF(AND(J2711&gt;3.3,J2711&lt;=4),INDEX(价格表!$B$4:$I$31,M2711,6),IF(AND(J2711&gt;4,J2711&lt;=5.5),INDEX(价格表!$B$4:$I$31,M2711,7),IF(J2711&gt;5.5,2.6+INDEX(价格表!$B$4:$I$31,M2711,8)*L2711)))))))</f>
        <v>2.15</v>
      </c>
    </row>
    <row r="2712" spans="1:14">
      <c r="A2712" s="20">
        <v>4310978251231</v>
      </c>
      <c r="B2712" s="18" t="s">
        <v>16</v>
      </c>
      <c r="C2712" s="21">
        <v>20201214</v>
      </c>
      <c r="D2712" s="21">
        <v>610538201209</v>
      </c>
      <c r="E2712" s="21" t="s">
        <v>16</v>
      </c>
      <c r="F2712" s="21">
        <v>20201224</v>
      </c>
      <c r="G2712" s="21" t="s">
        <v>17</v>
      </c>
      <c r="H2712" s="21" t="s">
        <v>27</v>
      </c>
      <c r="I2712" s="21" t="s">
        <v>348</v>
      </c>
      <c r="J2712" s="21">
        <v>1.45</v>
      </c>
      <c r="K2712" s="21" t="s">
        <v>20</v>
      </c>
      <c r="L2712">
        <f t="shared" si="50"/>
        <v>2</v>
      </c>
      <c r="M2712">
        <f>MATCH(H:H,价格表!$B$4:$B$35,0)</f>
        <v>3</v>
      </c>
      <c r="N2712" s="27">
        <f>IF(J2712&lt;=0.3,INDEX(价格表!$B$4:$I$31,M2712,2),IF(AND(J2712&gt;0.3,J2712&lt;=1),INDEX(价格表!$B$4:$I$31,M2712,3),IF(AND(J2712&gt;1,J2712&lt;=2.2),INDEX(价格表!$B$4:$I$31,M2712,4),IF(AND(J2712&gt;2.2,J2712&lt;=3.3),INDEX(价格表!$B$4:$I$31,M2712,5),IF(AND(J2712&gt;3.3,J2712&lt;=4),INDEX(价格表!$B$4:$I$31,M2712,6),IF(AND(J2712&gt;4,J2712&lt;=5.5),INDEX(价格表!$B$4:$I$31,M2712,7),IF(J2712&gt;5.5,2.6+INDEX(价格表!$B$4:$I$31,M2712,8)*L2712)))))))</f>
        <v>2.15</v>
      </c>
    </row>
    <row r="2713" spans="1:14">
      <c r="A2713" s="20">
        <v>4310978251232</v>
      </c>
      <c r="B2713" s="18" t="s">
        <v>16</v>
      </c>
      <c r="C2713" s="21">
        <v>20201214</v>
      </c>
      <c r="D2713" s="21">
        <v>610538201209</v>
      </c>
      <c r="E2713" s="21" t="s">
        <v>16</v>
      </c>
      <c r="F2713" s="21">
        <v>20201224</v>
      </c>
      <c r="G2713" s="21" t="s">
        <v>17</v>
      </c>
      <c r="H2713" s="21" t="s">
        <v>27</v>
      </c>
      <c r="I2713" s="21" t="s">
        <v>70</v>
      </c>
      <c r="J2713" s="21">
        <v>1.42</v>
      </c>
      <c r="K2713" s="21" t="s">
        <v>20</v>
      </c>
      <c r="L2713">
        <f t="shared" si="50"/>
        <v>2</v>
      </c>
      <c r="M2713">
        <f>MATCH(H:H,价格表!$B$4:$B$35,0)</f>
        <v>3</v>
      </c>
      <c r="N2713" s="27">
        <f>IF(J2713&lt;=0.3,INDEX(价格表!$B$4:$I$31,M2713,2),IF(AND(J2713&gt;0.3,J2713&lt;=1),INDEX(价格表!$B$4:$I$31,M2713,3),IF(AND(J2713&gt;1,J2713&lt;=2.2),INDEX(价格表!$B$4:$I$31,M2713,4),IF(AND(J2713&gt;2.2,J2713&lt;=3.3),INDEX(价格表!$B$4:$I$31,M2713,5),IF(AND(J2713&gt;3.3,J2713&lt;=4),INDEX(价格表!$B$4:$I$31,M2713,6),IF(AND(J2713&gt;4,J2713&lt;=5.5),INDEX(价格表!$B$4:$I$31,M2713,7),IF(J2713&gt;5.5,2.6+INDEX(价格表!$B$4:$I$31,M2713,8)*L2713)))))))</f>
        <v>2.15</v>
      </c>
    </row>
    <row r="2714" spans="1:14">
      <c r="A2714" s="20">
        <v>4310978251233</v>
      </c>
      <c r="B2714" s="18" t="s">
        <v>16</v>
      </c>
      <c r="C2714" s="21">
        <v>20201214</v>
      </c>
      <c r="D2714" s="21">
        <v>610538201209</v>
      </c>
      <c r="E2714" s="21" t="s">
        <v>16</v>
      </c>
      <c r="F2714" s="21">
        <v>20201224</v>
      </c>
      <c r="G2714" s="21" t="s">
        <v>17</v>
      </c>
      <c r="H2714" s="21" t="s">
        <v>27</v>
      </c>
      <c r="I2714" s="21" t="s">
        <v>128</v>
      </c>
      <c r="J2714" s="21">
        <v>1.42</v>
      </c>
      <c r="K2714" s="21" t="s">
        <v>20</v>
      </c>
      <c r="L2714">
        <f t="shared" si="50"/>
        <v>2</v>
      </c>
      <c r="M2714">
        <f>MATCH(H:H,价格表!$B$4:$B$35,0)</f>
        <v>3</v>
      </c>
      <c r="N2714" s="27">
        <f>IF(J2714&lt;=0.3,INDEX(价格表!$B$4:$I$31,M2714,2),IF(AND(J2714&gt;0.3,J2714&lt;=1),INDEX(价格表!$B$4:$I$31,M2714,3),IF(AND(J2714&gt;1,J2714&lt;=2.2),INDEX(价格表!$B$4:$I$31,M2714,4),IF(AND(J2714&gt;2.2,J2714&lt;=3.3),INDEX(价格表!$B$4:$I$31,M2714,5),IF(AND(J2714&gt;3.3,J2714&lt;=4),INDEX(价格表!$B$4:$I$31,M2714,6),IF(AND(J2714&gt;4,J2714&lt;=5.5),INDEX(价格表!$B$4:$I$31,M2714,7),IF(J2714&gt;5.5,2.6+INDEX(价格表!$B$4:$I$31,M2714,8)*L2714)))))))</f>
        <v>2.15</v>
      </c>
    </row>
    <row r="2715" spans="1:14">
      <c r="A2715" s="20">
        <v>4310978251234</v>
      </c>
      <c r="B2715" s="18" t="s">
        <v>16</v>
      </c>
      <c r="C2715" s="21">
        <v>20201214</v>
      </c>
      <c r="D2715" s="21">
        <v>610538201209</v>
      </c>
      <c r="E2715" s="21" t="s">
        <v>16</v>
      </c>
      <c r="F2715" s="21">
        <v>20201224</v>
      </c>
      <c r="G2715" s="21" t="s">
        <v>17</v>
      </c>
      <c r="H2715" s="21" t="s">
        <v>45</v>
      </c>
      <c r="I2715" s="21" t="s">
        <v>48</v>
      </c>
      <c r="J2715" s="21">
        <v>1.43</v>
      </c>
      <c r="K2715" s="21" t="s">
        <v>20</v>
      </c>
      <c r="L2715">
        <f t="shared" si="50"/>
        <v>2</v>
      </c>
      <c r="M2715">
        <f>MATCH(H:H,价格表!$B$4:$B$35,0)</f>
        <v>9</v>
      </c>
      <c r="N2715" s="27">
        <f>IF(J2715&lt;=0.3,INDEX(价格表!$B$4:$I$31,M2715,2),IF(AND(J2715&gt;0.3,J2715&lt;=1),INDEX(价格表!$B$4:$I$31,M2715,3),IF(AND(J2715&gt;1,J2715&lt;=2.2),INDEX(价格表!$B$4:$I$31,M2715,4),IF(AND(J2715&gt;2.2,J2715&lt;=3.3),INDEX(价格表!$B$4:$I$31,M2715,5),IF(AND(J2715&gt;3.3,J2715&lt;=4),INDEX(价格表!$B$4:$I$31,M2715,6),IF(AND(J2715&gt;4,J2715&lt;=5.5),INDEX(价格表!$B$4:$I$31,M2715,7),IF(J2715&gt;5.5,2.6+INDEX(价格表!$B$4:$I$31,M2715,8)*L2715)))))))</f>
        <v>2.15</v>
      </c>
    </row>
    <row r="2716" spans="1:14">
      <c r="A2716" s="20">
        <v>4310978251235</v>
      </c>
      <c r="B2716" s="18" t="s">
        <v>16</v>
      </c>
      <c r="C2716" s="21">
        <v>20201214</v>
      </c>
      <c r="D2716" s="21">
        <v>610538201209</v>
      </c>
      <c r="E2716" s="21" t="s">
        <v>16</v>
      </c>
      <c r="F2716" s="21">
        <v>20201224</v>
      </c>
      <c r="G2716" s="21" t="s">
        <v>17</v>
      </c>
      <c r="H2716" s="21" t="s">
        <v>18</v>
      </c>
      <c r="I2716" s="21" t="s">
        <v>53</v>
      </c>
      <c r="J2716" s="21">
        <v>1.42</v>
      </c>
      <c r="K2716" s="21" t="s">
        <v>20</v>
      </c>
      <c r="L2716">
        <f t="shared" si="50"/>
        <v>2</v>
      </c>
      <c r="M2716">
        <f>MATCH(H:H,价格表!$B$4:$B$35,0)</f>
        <v>1</v>
      </c>
      <c r="N2716" s="27">
        <f>IF(J2716&lt;=0.3,INDEX(价格表!$B$4:$I$31,M2716,2),IF(AND(J2716&gt;0.3,J2716&lt;=1),INDEX(价格表!$B$4:$I$31,M2716,3),IF(AND(J2716&gt;1,J2716&lt;=2.2),INDEX(价格表!$B$4:$I$31,M2716,4),IF(AND(J2716&gt;2.2,J2716&lt;=3.3),INDEX(价格表!$B$4:$I$31,M2716,5),IF(AND(J2716&gt;3.3,J2716&lt;=4),INDEX(价格表!$B$4:$I$31,M2716,6),IF(AND(J2716&gt;4,J2716&lt;=5.5),INDEX(价格表!$B$4:$I$31,M2716,7),IF(J2716&gt;5.5,2.6+INDEX(价格表!$B$4:$I$31,M2716,8)*L2716)))))))</f>
        <v>2.15</v>
      </c>
    </row>
    <row r="2717" spans="1:14">
      <c r="A2717" s="20">
        <v>4310978251237</v>
      </c>
      <c r="B2717" s="18" t="s">
        <v>16</v>
      </c>
      <c r="C2717" s="21">
        <v>20201214</v>
      </c>
      <c r="D2717" s="21">
        <v>610538201209</v>
      </c>
      <c r="E2717" s="21" t="s">
        <v>16</v>
      </c>
      <c r="F2717" s="21">
        <v>20201224</v>
      </c>
      <c r="G2717" s="21" t="s">
        <v>17</v>
      </c>
      <c r="H2717" s="21" t="s">
        <v>27</v>
      </c>
      <c r="I2717" s="21" t="s">
        <v>28</v>
      </c>
      <c r="J2717" s="21">
        <v>1.42</v>
      </c>
      <c r="K2717" s="21" t="s">
        <v>20</v>
      </c>
      <c r="L2717">
        <f t="shared" si="50"/>
        <v>2</v>
      </c>
      <c r="M2717">
        <f>MATCH(H:H,价格表!$B$4:$B$35,0)</f>
        <v>3</v>
      </c>
      <c r="N2717" s="27">
        <f>IF(J2717&lt;=0.3,INDEX(价格表!$B$4:$I$31,M2717,2),IF(AND(J2717&gt;0.3,J2717&lt;=1),INDEX(价格表!$B$4:$I$31,M2717,3),IF(AND(J2717&gt;1,J2717&lt;=2.2),INDEX(价格表!$B$4:$I$31,M2717,4),IF(AND(J2717&gt;2.2,J2717&lt;=3.3),INDEX(价格表!$B$4:$I$31,M2717,5),IF(AND(J2717&gt;3.3,J2717&lt;=4),INDEX(价格表!$B$4:$I$31,M2717,6),IF(AND(J2717&gt;4,J2717&lt;=5.5),INDEX(价格表!$B$4:$I$31,M2717,7),IF(J2717&gt;5.5,2.6+INDEX(价格表!$B$4:$I$31,M2717,8)*L2717)))))))</f>
        <v>2.15</v>
      </c>
    </row>
    <row r="2718" spans="1:14">
      <c r="A2718" s="20">
        <v>4310978251239</v>
      </c>
      <c r="B2718" s="18" t="s">
        <v>16</v>
      </c>
      <c r="C2718" s="21">
        <v>20201214</v>
      </c>
      <c r="D2718" s="21">
        <v>610538201209</v>
      </c>
      <c r="E2718" s="21" t="s">
        <v>16</v>
      </c>
      <c r="F2718" s="21">
        <v>20201224</v>
      </c>
      <c r="G2718" s="21" t="s">
        <v>17</v>
      </c>
      <c r="H2718" s="21" t="s">
        <v>88</v>
      </c>
      <c r="I2718" s="21" t="s">
        <v>101</v>
      </c>
      <c r="J2718" s="21">
        <v>1.42</v>
      </c>
      <c r="K2718" s="21" t="s">
        <v>20</v>
      </c>
      <c r="L2718">
        <f t="shared" si="50"/>
        <v>2</v>
      </c>
      <c r="M2718">
        <f>MATCH(H:H,价格表!$B$4:$B$35,0)</f>
        <v>19</v>
      </c>
      <c r="N2718" s="27">
        <f>IF(J2718&lt;=0.3,INDEX(价格表!$B$4:$I$31,M2718,2),IF(AND(J2718&gt;0.3,J2718&lt;=1),INDEX(价格表!$B$4:$I$31,M2718,3),IF(AND(J2718&gt;1,J2718&lt;=2.2),INDEX(价格表!$B$4:$I$31,M2718,4),IF(AND(J2718&gt;2.2,J2718&lt;=3.3),INDEX(价格表!$B$4:$I$31,M2718,5),IF(AND(J2718&gt;3.3,J2718&lt;=4),INDEX(价格表!$B$4:$I$31,M2718,6),IF(AND(J2718&gt;4,J2718&lt;=5.5),INDEX(价格表!$B$4:$I$31,M2718,7),IF(J2718&gt;5.5,2.6+INDEX(价格表!$B$4:$I$31,M2718,8)*L2718)))))))</f>
        <v>2.15</v>
      </c>
    </row>
    <row r="2719" spans="1:14">
      <c r="A2719" s="20">
        <v>4310978251240</v>
      </c>
      <c r="B2719" s="18" t="s">
        <v>16</v>
      </c>
      <c r="C2719" s="21">
        <v>20201214</v>
      </c>
      <c r="D2719" s="21">
        <v>610538201209</v>
      </c>
      <c r="E2719" s="21" t="s">
        <v>16</v>
      </c>
      <c r="F2719" s="21">
        <v>20201224</v>
      </c>
      <c r="G2719" s="21" t="s">
        <v>17</v>
      </c>
      <c r="H2719" s="21" t="s">
        <v>27</v>
      </c>
      <c r="I2719" s="21" t="s">
        <v>28</v>
      </c>
      <c r="J2719" s="21">
        <v>1.42</v>
      </c>
      <c r="K2719" s="21" t="s">
        <v>20</v>
      </c>
      <c r="L2719">
        <f t="shared" si="50"/>
        <v>2</v>
      </c>
      <c r="M2719">
        <f>MATCH(H:H,价格表!$B$4:$B$35,0)</f>
        <v>3</v>
      </c>
      <c r="N2719" s="27">
        <f>IF(J2719&lt;=0.3,INDEX(价格表!$B$4:$I$31,M2719,2),IF(AND(J2719&gt;0.3,J2719&lt;=1),INDEX(价格表!$B$4:$I$31,M2719,3),IF(AND(J2719&gt;1,J2719&lt;=2.2),INDEX(价格表!$B$4:$I$31,M2719,4),IF(AND(J2719&gt;2.2,J2719&lt;=3.3),INDEX(价格表!$B$4:$I$31,M2719,5),IF(AND(J2719&gt;3.3,J2719&lt;=4),INDEX(价格表!$B$4:$I$31,M2719,6),IF(AND(J2719&gt;4,J2719&lt;=5.5),INDEX(价格表!$B$4:$I$31,M2719,7),IF(J2719&gt;5.5,2.6+INDEX(价格表!$B$4:$I$31,M2719,8)*L2719)))))))</f>
        <v>2.15</v>
      </c>
    </row>
    <row r="2720" spans="1:14">
      <c r="A2720" s="20">
        <v>4310978282734</v>
      </c>
      <c r="B2720" s="18" t="s">
        <v>16</v>
      </c>
      <c r="C2720" s="21">
        <v>20201214</v>
      </c>
      <c r="D2720" s="21">
        <v>610538201209</v>
      </c>
      <c r="E2720" s="21" t="s">
        <v>16</v>
      </c>
      <c r="F2720" s="21">
        <v>20201224</v>
      </c>
      <c r="G2720" s="21" t="s">
        <v>17</v>
      </c>
      <c r="H2720" s="21" t="s">
        <v>73</v>
      </c>
      <c r="I2720" s="21" t="s">
        <v>180</v>
      </c>
      <c r="J2720" s="21">
        <v>1.42</v>
      </c>
      <c r="K2720" s="21" t="s">
        <v>20</v>
      </c>
      <c r="L2720">
        <f t="shared" si="50"/>
        <v>2</v>
      </c>
      <c r="M2720">
        <f>MATCH(H:H,价格表!$B$4:$B$35,0)</f>
        <v>7</v>
      </c>
      <c r="N2720" s="27">
        <f>IF(J2720&lt;=0.3,INDEX(价格表!$B$4:$I$31,M2720,2),IF(AND(J2720&gt;0.3,J2720&lt;=1),INDEX(价格表!$B$4:$I$31,M2720,3),IF(AND(J2720&gt;1,J2720&lt;=2.2),INDEX(价格表!$B$4:$I$31,M2720,4),IF(AND(J2720&gt;2.2,J2720&lt;=3.3),INDEX(价格表!$B$4:$I$31,M2720,5),IF(AND(J2720&gt;3.3,J2720&lt;=4),INDEX(价格表!$B$4:$I$31,M2720,6),IF(AND(J2720&gt;4,J2720&lt;=5.5),INDEX(价格表!$B$4:$I$31,M2720,7),IF(J2720&gt;5.5,2.6+INDEX(价格表!$B$4:$I$31,M2720,8)*L2720)))))))</f>
        <v>2.15</v>
      </c>
    </row>
    <row r="2721" spans="1:14">
      <c r="A2721" s="20">
        <v>4310978282736</v>
      </c>
      <c r="B2721" s="18" t="s">
        <v>16</v>
      </c>
      <c r="C2721" s="21">
        <v>20201214</v>
      </c>
      <c r="D2721" s="21">
        <v>610538201209</v>
      </c>
      <c r="E2721" s="21" t="s">
        <v>16</v>
      </c>
      <c r="F2721" s="21">
        <v>20201224</v>
      </c>
      <c r="G2721" s="21" t="s">
        <v>17</v>
      </c>
      <c r="H2721" s="21" t="s">
        <v>39</v>
      </c>
      <c r="I2721" s="21" t="s">
        <v>40</v>
      </c>
      <c r="J2721" s="21">
        <v>1.42</v>
      </c>
      <c r="K2721" s="21" t="s">
        <v>20</v>
      </c>
      <c r="L2721">
        <f t="shared" si="50"/>
        <v>2</v>
      </c>
      <c r="M2721">
        <f>MATCH(H:H,价格表!$B$4:$B$35,0)</f>
        <v>23</v>
      </c>
      <c r="N2721" s="27">
        <f>IF(J2721&lt;=0.3,INDEX(价格表!$B$4:$I$31,M2721,2),IF(AND(J2721&gt;0.3,J2721&lt;=1),INDEX(价格表!$B$4:$I$31,M2721,3),IF(AND(J2721&gt;1,J2721&lt;=2.2),INDEX(价格表!$B$4:$I$31,M2721,4),IF(AND(J2721&gt;2.2,J2721&lt;=3.3),INDEX(价格表!$B$4:$I$31,M2721,5),IF(AND(J2721&gt;3.3,J2721&lt;=4),INDEX(价格表!$B$4:$I$31,M2721,6),IF(AND(J2721&gt;4,J2721&lt;=5.5),INDEX(价格表!$B$4:$I$31,M2721,7),IF(J2721&gt;5.5,2.6+INDEX(价格表!$B$4:$I$31,M2721,8)*L2721)))))))</f>
        <v>2.15</v>
      </c>
    </row>
    <row r="2722" spans="1:14">
      <c r="A2722" s="20">
        <v>4310978282738</v>
      </c>
      <c r="B2722" s="18" t="s">
        <v>16</v>
      </c>
      <c r="C2722" s="21">
        <v>20201214</v>
      </c>
      <c r="D2722" s="21">
        <v>610538201209</v>
      </c>
      <c r="E2722" s="21" t="s">
        <v>16</v>
      </c>
      <c r="F2722" s="21">
        <v>20201224</v>
      </c>
      <c r="G2722" s="21" t="s">
        <v>17</v>
      </c>
      <c r="H2722" s="21" t="s">
        <v>82</v>
      </c>
      <c r="I2722" s="21" t="s">
        <v>83</v>
      </c>
      <c r="J2722" s="21">
        <v>1.43</v>
      </c>
      <c r="K2722" s="21" t="s">
        <v>20</v>
      </c>
      <c r="L2722">
        <f t="shared" si="50"/>
        <v>2</v>
      </c>
      <c r="M2722">
        <f>MATCH(H:H,价格表!$B$4:$B$35,0)</f>
        <v>2</v>
      </c>
      <c r="N2722" s="27">
        <f>IF(J2722&lt;=0.3,INDEX(价格表!$B$4:$I$31,M2722,2),IF(AND(J2722&gt;0.3,J2722&lt;=1),INDEX(价格表!$B$4:$I$31,M2722,3),IF(AND(J2722&gt;1,J2722&lt;=2.2),INDEX(价格表!$B$4:$I$31,M2722,4),IF(AND(J2722&gt;2.2,J2722&lt;=3.3),INDEX(价格表!$B$4:$I$31,M2722,5),IF(AND(J2722&gt;3.3,J2722&lt;=4),INDEX(价格表!$B$4:$I$31,M2722,6),IF(AND(J2722&gt;4,J2722&lt;=5.5),INDEX(价格表!$B$4:$I$31,M2722,7),IF(J2722&gt;5.5,2.6+INDEX(价格表!$B$4:$I$31,M2722,8)*L2722)))))))</f>
        <v>2.15</v>
      </c>
    </row>
    <row r="2723" spans="1:14">
      <c r="A2723" s="20">
        <v>4310978282739</v>
      </c>
      <c r="B2723" s="18" t="s">
        <v>16</v>
      </c>
      <c r="C2723" s="21">
        <v>20201214</v>
      </c>
      <c r="D2723" s="21">
        <v>610538201209</v>
      </c>
      <c r="E2723" s="21" t="s">
        <v>16</v>
      </c>
      <c r="F2723" s="21">
        <v>20201224</v>
      </c>
      <c r="G2723" s="21" t="s">
        <v>17</v>
      </c>
      <c r="H2723" s="21" t="s">
        <v>45</v>
      </c>
      <c r="I2723" s="21" t="s">
        <v>172</v>
      </c>
      <c r="J2723" s="21">
        <v>1.42</v>
      </c>
      <c r="K2723" s="21" t="s">
        <v>20</v>
      </c>
      <c r="L2723">
        <f t="shared" si="50"/>
        <v>2</v>
      </c>
      <c r="M2723">
        <f>MATCH(H:H,价格表!$B$4:$B$35,0)</f>
        <v>9</v>
      </c>
      <c r="N2723" s="27">
        <f>IF(J2723&lt;=0.3,INDEX(价格表!$B$4:$I$31,M2723,2),IF(AND(J2723&gt;0.3,J2723&lt;=1),INDEX(价格表!$B$4:$I$31,M2723,3),IF(AND(J2723&gt;1,J2723&lt;=2.2),INDEX(价格表!$B$4:$I$31,M2723,4),IF(AND(J2723&gt;2.2,J2723&lt;=3.3),INDEX(价格表!$B$4:$I$31,M2723,5),IF(AND(J2723&gt;3.3,J2723&lt;=4),INDEX(价格表!$B$4:$I$31,M2723,6),IF(AND(J2723&gt;4,J2723&lt;=5.5),INDEX(价格表!$B$4:$I$31,M2723,7),IF(J2723&gt;5.5,2.6+INDEX(价格表!$B$4:$I$31,M2723,8)*L2723)))))))</f>
        <v>2.15</v>
      </c>
    </row>
    <row r="2724" spans="1:14">
      <c r="A2724" s="20">
        <v>4310978282740</v>
      </c>
      <c r="B2724" s="18" t="s">
        <v>16</v>
      </c>
      <c r="C2724" s="21">
        <v>20201214</v>
      </c>
      <c r="D2724" s="21">
        <v>610538201209</v>
      </c>
      <c r="E2724" s="21" t="s">
        <v>16</v>
      </c>
      <c r="F2724" s="21">
        <v>20201224</v>
      </c>
      <c r="G2724" s="21" t="s">
        <v>17</v>
      </c>
      <c r="H2724" s="21" t="s">
        <v>73</v>
      </c>
      <c r="I2724" s="21" t="s">
        <v>91</v>
      </c>
      <c r="J2724" s="21">
        <v>1.42</v>
      </c>
      <c r="K2724" s="21" t="s">
        <v>20</v>
      </c>
      <c r="L2724">
        <f t="shared" si="50"/>
        <v>2</v>
      </c>
      <c r="M2724">
        <f>MATCH(H:H,价格表!$B$4:$B$35,0)</f>
        <v>7</v>
      </c>
      <c r="N2724" s="27">
        <f>IF(J2724&lt;=0.3,INDEX(价格表!$B$4:$I$31,M2724,2),IF(AND(J2724&gt;0.3,J2724&lt;=1),INDEX(价格表!$B$4:$I$31,M2724,3),IF(AND(J2724&gt;1,J2724&lt;=2.2),INDEX(价格表!$B$4:$I$31,M2724,4),IF(AND(J2724&gt;2.2,J2724&lt;=3.3),INDEX(价格表!$B$4:$I$31,M2724,5),IF(AND(J2724&gt;3.3,J2724&lt;=4),INDEX(价格表!$B$4:$I$31,M2724,6),IF(AND(J2724&gt;4,J2724&lt;=5.5),INDEX(价格表!$B$4:$I$31,M2724,7),IF(J2724&gt;5.5,2.6+INDEX(价格表!$B$4:$I$31,M2724,8)*L2724)))))))</f>
        <v>2.15</v>
      </c>
    </row>
    <row r="2725" spans="1:14">
      <c r="A2725" s="20">
        <v>4310978282742</v>
      </c>
      <c r="B2725" s="18" t="s">
        <v>16</v>
      </c>
      <c r="C2725" s="21">
        <v>20201214</v>
      </c>
      <c r="D2725" s="21">
        <v>610538201209</v>
      </c>
      <c r="E2725" s="21" t="s">
        <v>16</v>
      </c>
      <c r="F2725" s="21">
        <v>20201224</v>
      </c>
      <c r="G2725" s="21" t="s">
        <v>17</v>
      </c>
      <c r="H2725" s="21" t="s">
        <v>23</v>
      </c>
      <c r="I2725" s="21" t="s">
        <v>115</v>
      </c>
      <c r="J2725" s="21">
        <v>1.51</v>
      </c>
      <c r="K2725" s="21" t="s">
        <v>20</v>
      </c>
      <c r="L2725">
        <f t="shared" si="50"/>
        <v>2</v>
      </c>
      <c r="M2725">
        <f>MATCH(H:H,价格表!$B$4:$B$35,0)</f>
        <v>15</v>
      </c>
      <c r="N2725" s="27">
        <f>IF(J2725&lt;=0.3,INDEX(价格表!$B$4:$I$31,M2725,2),IF(AND(J2725&gt;0.3,J2725&lt;=1),INDEX(价格表!$B$4:$I$31,M2725,3),IF(AND(J2725&gt;1,J2725&lt;=2.2),INDEX(价格表!$B$4:$I$31,M2725,4),IF(AND(J2725&gt;2.2,J2725&lt;=3.3),INDEX(价格表!$B$4:$I$31,M2725,5),IF(AND(J2725&gt;3.3,J2725&lt;=4),INDEX(价格表!$B$4:$I$31,M2725,6),IF(AND(J2725&gt;4,J2725&lt;=5.5),INDEX(价格表!$B$4:$I$31,M2725,7),IF(J2725&gt;5.5,2.6+INDEX(价格表!$B$4:$I$31,M2725,8)*L2725)))))))</f>
        <v>2.15</v>
      </c>
    </row>
    <row r="2726" spans="1:14">
      <c r="A2726" s="20">
        <v>4310978282743</v>
      </c>
      <c r="B2726" s="18" t="s">
        <v>16</v>
      </c>
      <c r="C2726" s="21">
        <v>20201214</v>
      </c>
      <c r="D2726" s="21">
        <v>610538201209</v>
      </c>
      <c r="E2726" s="21" t="s">
        <v>16</v>
      </c>
      <c r="F2726" s="21">
        <v>20201224</v>
      </c>
      <c r="G2726" s="21" t="s">
        <v>17</v>
      </c>
      <c r="H2726" s="21" t="s">
        <v>18</v>
      </c>
      <c r="I2726" s="21" t="s">
        <v>223</v>
      </c>
      <c r="J2726" s="21">
        <v>1.43</v>
      </c>
      <c r="K2726" s="21" t="s">
        <v>20</v>
      </c>
      <c r="L2726">
        <f t="shared" si="50"/>
        <v>2</v>
      </c>
      <c r="M2726">
        <f>MATCH(H:H,价格表!$B$4:$B$35,0)</f>
        <v>1</v>
      </c>
      <c r="N2726" s="27">
        <f>IF(J2726&lt;=0.3,INDEX(价格表!$B$4:$I$31,M2726,2),IF(AND(J2726&gt;0.3,J2726&lt;=1),INDEX(价格表!$B$4:$I$31,M2726,3),IF(AND(J2726&gt;1,J2726&lt;=2.2),INDEX(价格表!$B$4:$I$31,M2726,4),IF(AND(J2726&gt;2.2,J2726&lt;=3.3),INDEX(价格表!$B$4:$I$31,M2726,5),IF(AND(J2726&gt;3.3,J2726&lt;=4),INDEX(价格表!$B$4:$I$31,M2726,6),IF(AND(J2726&gt;4,J2726&lt;=5.5),INDEX(价格表!$B$4:$I$31,M2726,7),IF(J2726&gt;5.5,2.6+INDEX(价格表!$B$4:$I$31,M2726,8)*L2726)))))))</f>
        <v>2.15</v>
      </c>
    </row>
    <row r="2727" spans="1:14">
      <c r="A2727" s="20">
        <v>4310978296033</v>
      </c>
      <c r="B2727" s="18" t="s">
        <v>16</v>
      </c>
      <c r="C2727" s="21">
        <v>20201214</v>
      </c>
      <c r="D2727" s="21">
        <v>610538201209</v>
      </c>
      <c r="E2727" s="21" t="s">
        <v>16</v>
      </c>
      <c r="F2727" s="21">
        <v>20201224</v>
      </c>
      <c r="G2727" s="21" t="s">
        <v>17</v>
      </c>
      <c r="H2727" s="21" t="s">
        <v>27</v>
      </c>
      <c r="I2727" s="21" t="s">
        <v>210</v>
      </c>
      <c r="J2727" s="21">
        <v>1.42</v>
      </c>
      <c r="K2727" s="21" t="s">
        <v>20</v>
      </c>
      <c r="L2727">
        <f t="shared" si="50"/>
        <v>2</v>
      </c>
      <c r="M2727">
        <f>MATCH(H:H,价格表!$B$4:$B$35,0)</f>
        <v>3</v>
      </c>
      <c r="N2727" s="27">
        <f>IF(J2727&lt;=0.3,INDEX(价格表!$B$4:$I$31,M2727,2),IF(AND(J2727&gt;0.3,J2727&lt;=1),INDEX(价格表!$B$4:$I$31,M2727,3),IF(AND(J2727&gt;1,J2727&lt;=2.2),INDEX(价格表!$B$4:$I$31,M2727,4),IF(AND(J2727&gt;2.2,J2727&lt;=3.3),INDEX(价格表!$B$4:$I$31,M2727,5),IF(AND(J2727&gt;3.3,J2727&lt;=4),INDEX(价格表!$B$4:$I$31,M2727,6),IF(AND(J2727&gt;4,J2727&lt;=5.5),INDEX(价格表!$B$4:$I$31,M2727,7),IF(J2727&gt;5.5,2.6+INDEX(价格表!$B$4:$I$31,M2727,8)*L2727)))))))</f>
        <v>2.15</v>
      </c>
    </row>
    <row r="2728" spans="1:14">
      <c r="A2728" s="20">
        <v>4310978296034</v>
      </c>
      <c r="B2728" s="18" t="s">
        <v>16</v>
      </c>
      <c r="C2728" s="21">
        <v>20201214</v>
      </c>
      <c r="D2728" s="21">
        <v>610538201209</v>
      </c>
      <c r="E2728" s="21" t="s">
        <v>16</v>
      </c>
      <c r="F2728" s="21">
        <v>20201224</v>
      </c>
      <c r="G2728" s="21" t="s">
        <v>17</v>
      </c>
      <c r="H2728" s="21" t="s">
        <v>50</v>
      </c>
      <c r="I2728" s="21" t="s">
        <v>51</v>
      </c>
      <c r="J2728" s="21">
        <v>1.42</v>
      </c>
      <c r="K2728" s="21" t="s">
        <v>20</v>
      </c>
      <c r="L2728">
        <f t="shared" si="50"/>
        <v>2</v>
      </c>
      <c r="M2728">
        <f>MATCH(H:H,价格表!$B$4:$B$35,0)</f>
        <v>4</v>
      </c>
      <c r="N2728" s="27">
        <f>IF(J2728&lt;=0.3,INDEX(价格表!$B$4:$I$31,M2728,2),IF(AND(J2728&gt;0.3,J2728&lt;=1),INDEX(价格表!$B$4:$I$31,M2728,3),IF(AND(J2728&gt;1,J2728&lt;=2.2),INDEX(价格表!$B$4:$I$31,M2728,4),IF(AND(J2728&gt;2.2,J2728&lt;=3.3),INDEX(价格表!$B$4:$I$31,M2728,5),IF(AND(J2728&gt;3.3,J2728&lt;=4),INDEX(价格表!$B$4:$I$31,M2728,6),IF(AND(J2728&gt;4,J2728&lt;=5.5),INDEX(价格表!$B$4:$I$31,M2728,7),IF(J2728&gt;5.5,2.6+INDEX(价格表!$B$4:$I$31,M2728,8)*L2728)))))))</f>
        <v>2.15</v>
      </c>
    </row>
    <row r="2729" spans="1:14">
      <c r="A2729" s="20">
        <v>4310978296035</v>
      </c>
      <c r="B2729" s="18" t="s">
        <v>16</v>
      </c>
      <c r="C2729" s="21">
        <v>20201214</v>
      </c>
      <c r="D2729" s="21">
        <v>610538201209</v>
      </c>
      <c r="E2729" s="21" t="s">
        <v>16</v>
      </c>
      <c r="F2729" s="21">
        <v>20201224</v>
      </c>
      <c r="G2729" s="21" t="s">
        <v>17</v>
      </c>
      <c r="H2729" s="21" t="s">
        <v>43</v>
      </c>
      <c r="I2729" s="21" t="s">
        <v>108</v>
      </c>
      <c r="J2729" s="21">
        <v>1.42</v>
      </c>
      <c r="K2729" s="21" t="s">
        <v>20</v>
      </c>
      <c r="L2729">
        <f t="shared" si="50"/>
        <v>2</v>
      </c>
      <c r="M2729">
        <f>MATCH(H:H,价格表!$B$4:$B$35,0)</f>
        <v>10</v>
      </c>
      <c r="N2729" s="27">
        <f>IF(J2729&lt;=0.3,INDEX(价格表!$B$4:$I$31,M2729,2),IF(AND(J2729&gt;0.3,J2729&lt;=1),INDEX(价格表!$B$4:$I$31,M2729,3),IF(AND(J2729&gt;1,J2729&lt;=2.2),INDEX(价格表!$B$4:$I$31,M2729,4),IF(AND(J2729&gt;2.2,J2729&lt;=3.3),INDEX(价格表!$B$4:$I$31,M2729,5),IF(AND(J2729&gt;3.3,J2729&lt;=4),INDEX(价格表!$B$4:$I$31,M2729,6),IF(AND(J2729&gt;4,J2729&lt;=5.5),INDEX(价格表!$B$4:$I$31,M2729,7),IF(J2729&gt;5.5,2.6+INDEX(价格表!$B$4:$I$31,M2729,8)*L2729)))))))</f>
        <v>2.15</v>
      </c>
    </row>
    <row r="2730" spans="1:14">
      <c r="A2730" s="20">
        <v>4310978296037</v>
      </c>
      <c r="B2730" s="18" t="s">
        <v>16</v>
      </c>
      <c r="C2730" s="21">
        <v>20201214</v>
      </c>
      <c r="D2730" s="21">
        <v>610538201209</v>
      </c>
      <c r="E2730" s="21" t="s">
        <v>16</v>
      </c>
      <c r="F2730" s="21">
        <v>20201224</v>
      </c>
      <c r="G2730" s="21" t="s">
        <v>17</v>
      </c>
      <c r="H2730" s="21" t="s">
        <v>37</v>
      </c>
      <c r="I2730" s="21" t="s">
        <v>72</v>
      </c>
      <c r="J2730" s="21">
        <v>1.43</v>
      </c>
      <c r="K2730" s="21" t="s">
        <v>20</v>
      </c>
      <c r="L2730">
        <f t="shared" si="50"/>
        <v>2</v>
      </c>
      <c r="M2730">
        <f>MATCH(H:H,价格表!$B$4:$B$35,0)</f>
        <v>12</v>
      </c>
      <c r="N2730" s="27">
        <f>IF(J2730&lt;=0.3,INDEX(价格表!$B$4:$I$31,M2730,2),IF(AND(J2730&gt;0.3,J2730&lt;=1),INDEX(价格表!$B$4:$I$31,M2730,3),IF(AND(J2730&gt;1,J2730&lt;=2.2),INDEX(价格表!$B$4:$I$31,M2730,4),IF(AND(J2730&gt;2.2,J2730&lt;=3.3),INDEX(价格表!$B$4:$I$31,M2730,5),IF(AND(J2730&gt;3.3,J2730&lt;=4),INDEX(价格表!$B$4:$I$31,M2730,6),IF(AND(J2730&gt;4,J2730&lt;=5.5),INDEX(价格表!$B$4:$I$31,M2730,7),IF(J2730&gt;5.5,2.6+INDEX(价格表!$B$4:$I$31,M2730,8)*L2730)))))))</f>
        <v>2.15</v>
      </c>
    </row>
    <row r="2731" spans="1:14">
      <c r="A2731" s="20">
        <v>4310978296038</v>
      </c>
      <c r="B2731" s="18" t="s">
        <v>16</v>
      </c>
      <c r="C2731" s="21">
        <v>20201214</v>
      </c>
      <c r="D2731" s="21">
        <v>610538201209</v>
      </c>
      <c r="E2731" s="21" t="s">
        <v>16</v>
      </c>
      <c r="F2731" s="21">
        <v>20201224</v>
      </c>
      <c r="G2731" s="21" t="s">
        <v>17</v>
      </c>
      <c r="H2731" s="21" t="s">
        <v>82</v>
      </c>
      <c r="I2731" s="21" t="s">
        <v>83</v>
      </c>
      <c r="J2731" s="21">
        <v>1.42</v>
      </c>
      <c r="K2731" s="21" t="s">
        <v>20</v>
      </c>
      <c r="L2731">
        <f t="shared" si="50"/>
        <v>2</v>
      </c>
      <c r="M2731">
        <f>MATCH(H:H,价格表!$B$4:$B$35,0)</f>
        <v>2</v>
      </c>
      <c r="N2731" s="27">
        <f>IF(J2731&lt;=0.3,INDEX(价格表!$B$4:$I$31,M2731,2),IF(AND(J2731&gt;0.3,J2731&lt;=1),INDEX(价格表!$B$4:$I$31,M2731,3),IF(AND(J2731&gt;1,J2731&lt;=2.2),INDEX(价格表!$B$4:$I$31,M2731,4),IF(AND(J2731&gt;2.2,J2731&lt;=3.3),INDEX(价格表!$B$4:$I$31,M2731,5),IF(AND(J2731&gt;3.3,J2731&lt;=4),INDEX(价格表!$B$4:$I$31,M2731,6),IF(AND(J2731&gt;4,J2731&lt;=5.5),INDEX(价格表!$B$4:$I$31,M2731,7),IF(J2731&gt;5.5,2.6+INDEX(价格表!$B$4:$I$31,M2731,8)*L2731)))))))</f>
        <v>2.15</v>
      </c>
    </row>
    <row r="2732" spans="1:14">
      <c r="A2732" s="20">
        <v>4310978296039</v>
      </c>
      <c r="B2732" s="18" t="s">
        <v>16</v>
      </c>
      <c r="C2732" s="21">
        <v>20201214</v>
      </c>
      <c r="D2732" s="21">
        <v>610538201209</v>
      </c>
      <c r="E2732" s="21" t="s">
        <v>16</v>
      </c>
      <c r="F2732" s="21">
        <v>20201224</v>
      </c>
      <c r="G2732" s="21" t="s">
        <v>17</v>
      </c>
      <c r="H2732" s="21" t="s">
        <v>88</v>
      </c>
      <c r="I2732" s="21" t="s">
        <v>101</v>
      </c>
      <c r="J2732" s="21">
        <v>1.93</v>
      </c>
      <c r="K2732" s="21" t="s">
        <v>20</v>
      </c>
      <c r="L2732">
        <f t="shared" si="50"/>
        <v>2</v>
      </c>
      <c r="M2732">
        <f>MATCH(H:H,价格表!$B$4:$B$35,0)</f>
        <v>19</v>
      </c>
      <c r="N2732" s="27">
        <f>IF(J2732&lt;=0.3,INDEX(价格表!$B$4:$I$31,M2732,2),IF(AND(J2732&gt;0.3,J2732&lt;=1),INDEX(价格表!$B$4:$I$31,M2732,3),IF(AND(J2732&gt;1,J2732&lt;=2.2),INDEX(价格表!$B$4:$I$31,M2732,4),IF(AND(J2732&gt;2.2,J2732&lt;=3.3),INDEX(价格表!$B$4:$I$31,M2732,5),IF(AND(J2732&gt;3.3,J2732&lt;=4),INDEX(价格表!$B$4:$I$31,M2732,6),IF(AND(J2732&gt;4,J2732&lt;=5.5),INDEX(价格表!$B$4:$I$31,M2732,7),IF(J2732&gt;5.5,2.6+INDEX(价格表!$B$4:$I$31,M2732,8)*L2732)))))))</f>
        <v>2.15</v>
      </c>
    </row>
    <row r="2733" spans="1:14">
      <c r="A2733" s="20">
        <v>4310978296040</v>
      </c>
      <c r="B2733" s="18" t="s">
        <v>16</v>
      </c>
      <c r="C2733" s="21">
        <v>20201214</v>
      </c>
      <c r="D2733" s="21">
        <v>610538201209</v>
      </c>
      <c r="E2733" s="21" t="s">
        <v>16</v>
      </c>
      <c r="F2733" s="21">
        <v>20201224</v>
      </c>
      <c r="G2733" s="21" t="s">
        <v>17</v>
      </c>
      <c r="H2733" s="21" t="s">
        <v>33</v>
      </c>
      <c r="I2733" s="21" t="s">
        <v>34</v>
      </c>
      <c r="J2733" s="21">
        <v>1.44</v>
      </c>
      <c r="K2733" s="21" t="s">
        <v>20</v>
      </c>
      <c r="L2733">
        <f t="shared" si="50"/>
        <v>2</v>
      </c>
      <c r="M2733">
        <f>MATCH(H:H,价格表!$B$4:$B$35,0)</f>
        <v>13</v>
      </c>
      <c r="N2733" s="27">
        <f>IF(J2733&lt;=0.3,INDEX(价格表!$B$4:$I$31,M2733,2),IF(AND(J2733&gt;0.3,J2733&lt;=1),INDEX(价格表!$B$4:$I$31,M2733,3),IF(AND(J2733&gt;1,J2733&lt;=2.2),INDEX(价格表!$B$4:$I$31,M2733,4),IF(AND(J2733&gt;2.2,J2733&lt;=3.3),INDEX(价格表!$B$4:$I$31,M2733,5),IF(AND(J2733&gt;3.3,J2733&lt;=4),INDEX(价格表!$B$4:$I$31,M2733,6),IF(AND(J2733&gt;4,J2733&lt;=5.5),INDEX(价格表!$B$4:$I$31,M2733,7),IF(J2733&gt;5.5,2.6+INDEX(价格表!$B$4:$I$31,M2733,8)*L2733)))))))</f>
        <v>2.15</v>
      </c>
    </row>
    <row r="2734" spans="1:14">
      <c r="A2734" s="20">
        <v>4310978296041</v>
      </c>
      <c r="B2734" s="18" t="s">
        <v>16</v>
      </c>
      <c r="C2734" s="21">
        <v>20201214</v>
      </c>
      <c r="D2734" s="21">
        <v>610538201209</v>
      </c>
      <c r="E2734" s="21" t="s">
        <v>16</v>
      </c>
      <c r="F2734" s="21">
        <v>20201224</v>
      </c>
      <c r="G2734" s="21" t="s">
        <v>17</v>
      </c>
      <c r="H2734" s="21" t="s">
        <v>25</v>
      </c>
      <c r="I2734" s="21" t="s">
        <v>26</v>
      </c>
      <c r="J2734" s="21">
        <v>1.44</v>
      </c>
      <c r="K2734" s="21" t="s">
        <v>20</v>
      </c>
      <c r="L2734">
        <f t="shared" si="50"/>
        <v>2</v>
      </c>
      <c r="M2734">
        <f>MATCH(H:H,价格表!$B$4:$B$35,0)</f>
        <v>25</v>
      </c>
      <c r="N2734" s="27">
        <f>IF(J2734&lt;=0.3,INDEX(价格表!$B$4:$I$31,M2734,2),IF(AND(J2734&gt;0.3,J2734&lt;=1),INDEX(价格表!$B$4:$I$31,M2734,3),IF(AND(J2734&gt;1,J2734&lt;=2.2),INDEX(价格表!$B$4:$I$31,M2734,4),IF(AND(J2734&gt;2.2,J2734&lt;=3.3),INDEX(价格表!$B$4:$I$31,M2734,5),IF(AND(J2734&gt;3.3,J2734&lt;=4),INDEX(价格表!$B$4:$I$31,M2734,6),IF(AND(J2734&gt;4,J2734&lt;=5.5),INDEX(价格表!$B$4:$I$31,M2734,7),IF(J2734&gt;5.5,2.6+INDEX(价格表!$B$4:$I$31,M2734,8)*L2734)))))))</f>
        <v>2.15</v>
      </c>
    </row>
    <row r="2735" spans="1:14">
      <c r="A2735" s="20">
        <v>4310978296956</v>
      </c>
      <c r="B2735" s="18" t="s">
        <v>16</v>
      </c>
      <c r="C2735" s="21">
        <v>20201214</v>
      </c>
      <c r="D2735" s="21">
        <v>610538201209</v>
      </c>
      <c r="E2735" s="21" t="s">
        <v>16</v>
      </c>
      <c r="F2735" s="21">
        <v>20201224</v>
      </c>
      <c r="G2735" s="21" t="s">
        <v>17</v>
      </c>
      <c r="H2735" s="21" t="s">
        <v>56</v>
      </c>
      <c r="I2735" s="21" t="s">
        <v>261</v>
      </c>
      <c r="J2735" s="21">
        <v>1.41</v>
      </c>
      <c r="K2735" s="21" t="s">
        <v>20</v>
      </c>
      <c r="L2735">
        <f t="shared" si="50"/>
        <v>2</v>
      </c>
      <c r="M2735">
        <f>MATCH(H:H,价格表!$B$4:$B$35,0)</f>
        <v>11</v>
      </c>
      <c r="N2735" s="27">
        <f>IF(J2735&lt;=0.3,INDEX(价格表!$B$4:$I$31,M2735,2),IF(AND(J2735&gt;0.3,J2735&lt;=1),INDEX(价格表!$B$4:$I$31,M2735,3),IF(AND(J2735&gt;1,J2735&lt;=2.2),INDEX(价格表!$B$4:$I$31,M2735,4),IF(AND(J2735&gt;2.2,J2735&lt;=3.3),INDEX(价格表!$B$4:$I$31,M2735,5),IF(AND(J2735&gt;3.3,J2735&lt;=4),INDEX(价格表!$B$4:$I$31,M2735,6),IF(AND(J2735&gt;4,J2735&lt;=5.5),INDEX(价格表!$B$4:$I$31,M2735,7),IF(J2735&gt;5.5,2.6+INDEX(价格表!$B$4:$I$31,M2735,8)*L2735)))))))</f>
        <v>2.15</v>
      </c>
    </row>
    <row r="2736" spans="1:14">
      <c r="A2736" s="20">
        <v>4310978296957</v>
      </c>
      <c r="B2736" s="18" t="s">
        <v>16</v>
      </c>
      <c r="C2736" s="21">
        <v>20201214</v>
      </c>
      <c r="D2736" s="21">
        <v>610538201209</v>
      </c>
      <c r="E2736" s="21" t="s">
        <v>16</v>
      </c>
      <c r="F2736" s="21">
        <v>20201224</v>
      </c>
      <c r="G2736" s="21" t="s">
        <v>17</v>
      </c>
      <c r="H2736" s="21" t="s">
        <v>37</v>
      </c>
      <c r="I2736" s="21" t="s">
        <v>52</v>
      </c>
      <c r="J2736" s="21">
        <v>1.52</v>
      </c>
      <c r="K2736" s="21" t="s">
        <v>20</v>
      </c>
      <c r="L2736">
        <f t="shared" si="50"/>
        <v>2</v>
      </c>
      <c r="M2736">
        <f>MATCH(H:H,价格表!$B$4:$B$35,0)</f>
        <v>12</v>
      </c>
      <c r="N2736" s="27">
        <f>IF(J2736&lt;=0.3,INDEX(价格表!$B$4:$I$31,M2736,2),IF(AND(J2736&gt;0.3,J2736&lt;=1),INDEX(价格表!$B$4:$I$31,M2736,3),IF(AND(J2736&gt;1,J2736&lt;=2.2),INDEX(价格表!$B$4:$I$31,M2736,4),IF(AND(J2736&gt;2.2,J2736&lt;=3.3),INDEX(价格表!$B$4:$I$31,M2736,5),IF(AND(J2736&gt;3.3,J2736&lt;=4),INDEX(价格表!$B$4:$I$31,M2736,6),IF(AND(J2736&gt;4,J2736&lt;=5.5),INDEX(价格表!$B$4:$I$31,M2736,7),IF(J2736&gt;5.5,2.6+INDEX(价格表!$B$4:$I$31,M2736,8)*L2736)))))))</f>
        <v>2.15</v>
      </c>
    </row>
    <row r="2737" spans="1:14">
      <c r="A2737" s="20">
        <v>4310978303105</v>
      </c>
      <c r="B2737" s="18" t="s">
        <v>16</v>
      </c>
      <c r="C2737" s="21">
        <v>20201214</v>
      </c>
      <c r="D2737" s="21">
        <v>610538201209</v>
      </c>
      <c r="E2737" s="21" t="s">
        <v>16</v>
      </c>
      <c r="F2737" s="21">
        <v>20201224</v>
      </c>
      <c r="G2737" s="21" t="s">
        <v>17</v>
      </c>
      <c r="H2737" s="21" t="s">
        <v>66</v>
      </c>
      <c r="I2737" s="21" t="s">
        <v>67</v>
      </c>
      <c r="J2737" s="21">
        <v>1.42</v>
      </c>
      <c r="K2737" s="21" t="s">
        <v>20</v>
      </c>
      <c r="L2737">
        <f t="shared" si="50"/>
        <v>2</v>
      </c>
      <c r="M2737">
        <f>MATCH(H:H,价格表!$B$4:$B$35,0)</f>
        <v>17</v>
      </c>
      <c r="N2737" s="27">
        <f>IF(J2737&lt;=0.3,INDEX(价格表!$B$4:$I$31,M2737,2),IF(AND(J2737&gt;0.3,J2737&lt;=1),INDEX(价格表!$B$4:$I$31,M2737,3),IF(AND(J2737&gt;1,J2737&lt;=2.2),INDEX(价格表!$B$4:$I$31,M2737,4),IF(AND(J2737&gt;2.2,J2737&lt;=3.3),INDEX(价格表!$B$4:$I$31,M2737,5),IF(AND(J2737&gt;3.3,J2737&lt;=4),INDEX(价格表!$B$4:$I$31,M2737,6),IF(AND(J2737&gt;4,J2737&lt;=5.5),INDEX(价格表!$B$4:$I$31,M2737,7),IF(J2737&gt;5.5,2.6+INDEX(价格表!$B$4:$I$31,M2737,8)*L2737)))))))</f>
        <v>2.15</v>
      </c>
    </row>
    <row r="2738" spans="1:14">
      <c r="A2738" s="20">
        <v>4310978303106</v>
      </c>
      <c r="B2738" s="18" t="s">
        <v>16</v>
      </c>
      <c r="C2738" s="21">
        <v>20201214</v>
      </c>
      <c r="D2738" s="21">
        <v>610538201209</v>
      </c>
      <c r="E2738" s="21" t="s">
        <v>16</v>
      </c>
      <c r="F2738" s="21">
        <v>20201224</v>
      </c>
      <c r="G2738" s="21" t="s">
        <v>17</v>
      </c>
      <c r="H2738" s="21" t="s">
        <v>18</v>
      </c>
      <c r="I2738" s="21" t="s">
        <v>369</v>
      </c>
      <c r="J2738" s="21">
        <v>1.45</v>
      </c>
      <c r="K2738" s="21" t="s">
        <v>20</v>
      </c>
      <c r="L2738">
        <f t="shared" si="50"/>
        <v>2</v>
      </c>
      <c r="M2738">
        <f>MATCH(H:H,价格表!$B$4:$B$35,0)</f>
        <v>1</v>
      </c>
      <c r="N2738" s="27">
        <f>IF(J2738&lt;=0.3,INDEX(价格表!$B$4:$I$31,M2738,2),IF(AND(J2738&gt;0.3,J2738&lt;=1),INDEX(价格表!$B$4:$I$31,M2738,3),IF(AND(J2738&gt;1,J2738&lt;=2.2),INDEX(价格表!$B$4:$I$31,M2738,4),IF(AND(J2738&gt;2.2,J2738&lt;=3.3),INDEX(价格表!$B$4:$I$31,M2738,5),IF(AND(J2738&gt;3.3,J2738&lt;=4),INDEX(价格表!$B$4:$I$31,M2738,6),IF(AND(J2738&gt;4,J2738&lt;=5.5),INDEX(价格表!$B$4:$I$31,M2738,7),IF(J2738&gt;5.5,2.6+INDEX(价格表!$B$4:$I$31,M2738,8)*L2738)))))))</f>
        <v>2.15</v>
      </c>
    </row>
    <row r="2739" spans="1:14">
      <c r="A2739" s="20">
        <v>4310978303107</v>
      </c>
      <c r="B2739" s="18" t="s">
        <v>16</v>
      </c>
      <c r="C2739" s="21">
        <v>20201214</v>
      </c>
      <c r="D2739" s="21">
        <v>610538201209</v>
      </c>
      <c r="E2739" s="21" t="s">
        <v>16</v>
      </c>
      <c r="F2739" s="21">
        <v>20201224</v>
      </c>
      <c r="G2739" s="21" t="s">
        <v>17</v>
      </c>
      <c r="H2739" s="21" t="s">
        <v>33</v>
      </c>
      <c r="I2739" s="21" t="s">
        <v>34</v>
      </c>
      <c r="J2739" s="21">
        <v>1.42</v>
      </c>
      <c r="K2739" s="21" t="s">
        <v>20</v>
      </c>
      <c r="L2739">
        <f t="shared" si="50"/>
        <v>2</v>
      </c>
      <c r="M2739">
        <f>MATCH(H:H,价格表!$B$4:$B$35,0)</f>
        <v>13</v>
      </c>
      <c r="N2739" s="27">
        <f>IF(J2739&lt;=0.3,INDEX(价格表!$B$4:$I$31,M2739,2),IF(AND(J2739&gt;0.3,J2739&lt;=1),INDEX(价格表!$B$4:$I$31,M2739,3),IF(AND(J2739&gt;1,J2739&lt;=2.2),INDEX(价格表!$B$4:$I$31,M2739,4),IF(AND(J2739&gt;2.2,J2739&lt;=3.3),INDEX(价格表!$B$4:$I$31,M2739,5),IF(AND(J2739&gt;3.3,J2739&lt;=4),INDEX(价格表!$B$4:$I$31,M2739,6),IF(AND(J2739&gt;4,J2739&lt;=5.5),INDEX(价格表!$B$4:$I$31,M2739,7),IF(J2739&gt;5.5,2.6+INDEX(价格表!$B$4:$I$31,M2739,8)*L2739)))))))</f>
        <v>2.15</v>
      </c>
    </row>
    <row r="2740" spans="1:14">
      <c r="A2740" s="20">
        <v>4310978303108</v>
      </c>
      <c r="B2740" s="18" t="s">
        <v>16</v>
      </c>
      <c r="C2740" s="21">
        <v>20201214</v>
      </c>
      <c r="D2740" s="21">
        <v>610538201209</v>
      </c>
      <c r="E2740" s="21" t="s">
        <v>16</v>
      </c>
      <c r="F2740" s="21">
        <v>20201224</v>
      </c>
      <c r="G2740" s="21" t="s">
        <v>17</v>
      </c>
      <c r="H2740" s="21" t="s">
        <v>54</v>
      </c>
      <c r="I2740" s="21" t="s">
        <v>213</v>
      </c>
      <c r="J2740" s="21">
        <v>1.42</v>
      </c>
      <c r="K2740" s="21" t="s">
        <v>20</v>
      </c>
      <c r="L2740">
        <f t="shared" si="50"/>
        <v>2</v>
      </c>
      <c r="M2740">
        <f>MATCH(H:H,价格表!$B$4:$B$35,0)</f>
        <v>14</v>
      </c>
      <c r="N2740" s="27">
        <f>IF(J2740&lt;=0.3,INDEX(价格表!$B$4:$I$31,M2740,2),IF(AND(J2740&gt;0.3,J2740&lt;=1),INDEX(价格表!$B$4:$I$31,M2740,3),IF(AND(J2740&gt;1,J2740&lt;=2.2),INDEX(价格表!$B$4:$I$31,M2740,4),IF(AND(J2740&gt;2.2,J2740&lt;=3.3),INDEX(价格表!$B$4:$I$31,M2740,5),IF(AND(J2740&gt;3.3,J2740&lt;=4),INDEX(价格表!$B$4:$I$31,M2740,6),IF(AND(J2740&gt;4,J2740&lt;=5.5),INDEX(价格表!$B$4:$I$31,M2740,7),IF(J2740&gt;5.5,2.6+INDEX(价格表!$B$4:$I$31,M2740,8)*L2740)))))))</f>
        <v>2.15</v>
      </c>
    </row>
    <row r="2741" spans="1:14">
      <c r="A2741" s="20">
        <v>4310978303109</v>
      </c>
      <c r="B2741" s="18" t="s">
        <v>16</v>
      </c>
      <c r="C2741" s="21">
        <v>20201214</v>
      </c>
      <c r="D2741" s="21">
        <v>610538201209</v>
      </c>
      <c r="E2741" s="21" t="s">
        <v>16</v>
      </c>
      <c r="F2741" s="21">
        <v>20201224</v>
      </c>
      <c r="G2741" s="21" t="s">
        <v>17</v>
      </c>
      <c r="H2741" s="21" t="s">
        <v>43</v>
      </c>
      <c r="I2741" s="21" t="s">
        <v>44</v>
      </c>
      <c r="J2741" s="21">
        <v>1.42</v>
      </c>
      <c r="K2741" s="21" t="s">
        <v>20</v>
      </c>
      <c r="L2741">
        <f t="shared" si="50"/>
        <v>2</v>
      </c>
      <c r="M2741">
        <f>MATCH(H:H,价格表!$B$4:$B$35,0)</f>
        <v>10</v>
      </c>
      <c r="N2741" s="27">
        <f>IF(J2741&lt;=0.3,INDEX(价格表!$B$4:$I$31,M2741,2),IF(AND(J2741&gt;0.3,J2741&lt;=1),INDEX(价格表!$B$4:$I$31,M2741,3),IF(AND(J2741&gt;1,J2741&lt;=2.2),INDEX(价格表!$B$4:$I$31,M2741,4),IF(AND(J2741&gt;2.2,J2741&lt;=3.3),INDEX(价格表!$B$4:$I$31,M2741,5),IF(AND(J2741&gt;3.3,J2741&lt;=4),INDEX(价格表!$B$4:$I$31,M2741,6),IF(AND(J2741&gt;4,J2741&lt;=5.5),INDEX(价格表!$B$4:$I$31,M2741,7),IF(J2741&gt;5.5,2.6+INDEX(价格表!$B$4:$I$31,M2741,8)*L2741)))))))</f>
        <v>2.15</v>
      </c>
    </row>
    <row r="2742" spans="1:14">
      <c r="A2742" s="20">
        <v>4310978303110</v>
      </c>
      <c r="B2742" s="18" t="s">
        <v>16</v>
      </c>
      <c r="C2742" s="21">
        <v>20201214</v>
      </c>
      <c r="D2742" s="21">
        <v>610538201209</v>
      </c>
      <c r="E2742" s="21" t="s">
        <v>16</v>
      </c>
      <c r="F2742" s="21">
        <v>20201224</v>
      </c>
      <c r="G2742" s="21" t="s">
        <v>17</v>
      </c>
      <c r="H2742" s="21" t="s">
        <v>21</v>
      </c>
      <c r="I2742" s="21" t="s">
        <v>236</v>
      </c>
      <c r="J2742" s="21">
        <v>1.43</v>
      </c>
      <c r="K2742" s="21" t="s">
        <v>20</v>
      </c>
      <c r="L2742">
        <f t="shared" si="50"/>
        <v>2</v>
      </c>
      <c r="M2742">
        <f>MATCH(H:H,价格表!$B$4:$B$35,0)</f>
        <v>20</v>
      </c>
      <c r="N2742" s="27">
        <f>IF(J2742&lt;=0.3,INDEX(价格表!$B$4:$I$31,M2742,2),IF(AND(J2742&gt;0.3,J2742&lt;=1),INDEX(价格表!$B$4:$I$31,M2742,3),IF(AND(J2742&gt;1,J2742&lt;=2.2),INDEX(价格表!$B$4:$I$31,M2742,4),IF(AND(J2742&gt;2.2,J2742&lt;=3.3),INDEX(价格表!$B$4:$I$31,M2742,5),IF(AND(J2742&gt;3.3,J2742&lt;=4),INDEX(价格表!$B$4:$I$31,M2742,6),IF(AND(J2742&gt;4,J2742&lt;=5.5),INDEX(价格表!$B$4:$I$31,M2742,7),IF(J2742&gt;5.5,2.6+INDEX(价格表!$B$4:$I$31,M2742,8)*L2742)))))))</f>
        <v>2.15</v>
      </c>
    </row>
    <row r="2743" spans="1:14">
      <c r="A2743" s="20">
        <v>4310978303111</v>
      </c>
      <c r="B2743" s="18" t="s">
        <v>16</v>
      </c>
      <c r="C2743" s="21">
        <v>20201214</v>
      </c>
      <c r="D2743" s="21">
        <v>610538201209</v>
      </c>
      <c r="E2743" s="21" t="s">
        <v>16</v>
      </c>
      <c r="F2743" s="21">
        <v>20201224</v>
      </c>
      <c r="G2743" s="21" t="s">
        <v>17</v>
      </c>
      <c r="H2743" s="21" t="s">
        <v>25</v>
      </c>
      <c r="I2743" s="21" t="s">
        <v>219</v>
      </c>
      <c r="J2743" s="21">
        <v>1.47</v>
      </c>
      <c r="K2743" s="21" t="s">
        <v>20</v>
      </c>
      <c r="L2743">
        <f t="shared" si="50"/>
        <v>2</v>
      </c>
      <c r="M2743">
        <f>MATCH(H:H,价格表!$B$4:$B$35,0)</f>
        <v>25</v>
      </c>
      <c r="N2743" s="27">
        <f>IF(J2743&lt;=0.3,INDEX(价格表!$B$4:$I$31,M2743,2),IF(AND(J2743&gt;0.3,J2743&lt;=1),INDEX(价格表!$B$4:$I$31,M2743,3),IF(AND(J2743&gt;1,J2743&lt;=2.2),INDEX(价格表!$B$4:$I$31,M2743,4),IF(AND(J2743&gt;2.2,J2743&lt;=3.3),INDEX(价格表!$B$4:$I$31,M2743,5),IF(AND(J2743&gt;3.3,J2743&lt;=4),INDEX(价格表!$B$4:$I$31,M2743,6),IF(AND(J2743&gt;4,J2743&lt;=5.5),INDEX(价格表!$B$4:$I$31,M2743,7),IF(J2743&gt;5.5,2.6+INDEX(价格表!$B$4:$I$31,M2743,8)*L2743)))))))</f>
        <v>2.15</v>
      </c>
    </row>
    <row r="2744" spans="1:14">
      <c r="A2744" s="20">
        <v>4310978303112</v>
      </c>
      <c r="B2744" s="18" t="s">
        <v>16</v>
      </c>
      <c r="C2744" s="21">
        <v>20201214</v>
      </c>
      <c r="D2744" s="21">
        <v>610538201209</v>
      </c>
      <c r="E2744" s="21" t="s">
        <v>16</v>
      </c>
      <c r="F2744" s="21">
        <v>20201224</v>
      </c>
      <c r="G2744" s="21" t="s">
        <v>17</v>
      </c>
      <c r="H2744" s="21" t="s">
        <v>73</v>
      </c>
      <c r="I2744" s="21" t="s">
        <v>93</v>
      </c>
      <c r="J2744" s="21">
        <v>1.42</v>
      </c>
      <c r="K2744" s="21" t="s">
        <v>20</v>
      </c>
      <c r="L2744">
        <f t="shared" si="50"/>
        <v>2</v>
      </c>
      <c r="M2744">
        <f>MATCH(H:H,价格表!$B$4:$B$35,0)</f>
        <v>7</v>
      </c>
      <c r="N2744" s="27">
        <f>IF(J2744&lt;=0.3,INDEX(价格表!$B$4:$I$31,M2744,2),IF(AND(J2744&gt;0.3,J2744&lt;=1),INDEX(价格表!$B$4:$I$31,M2744,3),IF(AND(J2744&gt;1,J2744&lt;=2.2),INDEX(价格表!$B$4:$I$31,M2744,4),IF(AND(J2744&gt;2.2,J2744&lt;=3.3),INDEX(价格表!$B$4:$I$31,M2744,5),IF(AND(J2744&gt;3.3,J2744&lt;=4),INDEX(价格表!$B$4:$I$31,M2744,6),IF(AND(J2744&gt;4,J2744&lt;=5.5),INDEX(价格表!$B$4:$I$31,M2744,7),IF(J2744&gt;5.5,2.6+INDEX(价格表!$B$4:$I$31,M2744,8)*L2744)))))))</f>
        <v>2.15</v>
      </c>
    </row>
    <row r="2745" spans="1:14">
      <c r="A2745" s="20">
        <v>4310978303113</v>
      </c>
      <c r="B2745" s="18" t="s">
        <v>16</v>
      </c>
      <c r="C2745" s="21">
        <v>20201214</v>
      </c>
      <c r="D2745" s="21">
        <v>610538201209</v>
      </c>
      <c r="E2745" s="21" t="s">
        <v>16</v>
      </c>
      <c r="F2745" s="21">
        <v>20201224</v>
      </c>
      <c r="G2745" s="21" t="s">
        <v>17</v>
      </c>
      <c r="H2745" s="21" t="s">
        <v>123</v>
      </c>
      <c r="I2745" s="21" t="s">
        <v>368</v>
      </c>
      <c r="J2745" s="21">
        <v>1.42</v>
      </c>
      <c r="K2745" s="21" t="s">
        <v>20</v>
      </c>
      <c r="L2745">
        <f t="shared" si="50"/>
        <v>2</v>
      </c>
      <c r="M2745">
        <f>MATCH(H:H,价格表!$B$4:$B$35,0)</f>
        <v>30</v>
      </c>
      <c r="N2745" s="27">
        <f>L2745*7+3</f>
        <v>17</v>
      </c>
    </row>
    <row r="2746" spans="1:14">
      <c r="A2746" s="20">
        <v>4310978303821</v>
      </c>
      <c r="B2746" s="18" t="s">
        <v>16</v>
      </c>
      <c r="C2746" s="21">
        <v>20201214</v>
      </c>
      <c r="D2746" s="21">
        <v>610538201209</v>
      </c>
      <c r="E2746" s="21" t="s">
        <v>16</v>
      </c>
      <c r="F2746" s="21">
        <v>20201224</v>
      </c>
      <c r="G2746" s="21" t="s">
        <v>17</v>
      </c>
      <c r="H2746" s="21" t="s">
        <v>21</v>
      </c>
      <c r="I2746" s="21" t="s">
        <v>279</v>
      </c>
      <c r="J2746" s="21">
        <v>1.56</v>
      </c>
      <c r="K2746" s="21" t="s">
        <v>20</v>
      </c>
      <c r="L2746">
        <f t="shared" si="50"/>
        <v>2</v>
      </c>
      <c r="M2746">
        <f>MATCH(H:H,价格表!$B$4:$B$35,0)</f>
        <v>20</v>
      </c>
      <c r="N2746" s="27">
        <f>IF(J2746&lt;=0.3,INDEX(价格表!$B$4:$I$31,M2746,2),IF(AND(J2746&gt;0.3,J2746&lt;=1),INDEX(价格表!$B$4:$I$31,M2746,3),IF(AND(J2746&gt;1,J2746&lt;=2.2),INDEX(价格表!$B$4:$I$31,M2746,4),IF(AND(J2746&gt;2.2,J2746&lt;=3.3),INDEX(价格表!$B$4:$I$31,M2746,5),IF(AND(J2746&gt;3.3,J2746&lt;=4),INDEX(价格表!$B$4:$I$31,M2746,6),IF(AND(J2746&gt;4,J2746&lt;=5.5),INDEX(价格表!$B$4:$I$31,M2746,7),IF(J2746&gt;5.5,2.6+INDEX(价格表!$B$4:$I$31,M2746,8)*L2746)))))))</f>
        <v>2.15</v>
      </c>
    </row>
    <row r="2747" spans="1:14">
      <c r="A2747" s="20">
        <v>4310978303822</v>
      </c>
      <c r="B2747" s="18" t="s">
        <v>16</v>
      </c>
      <c r="C2747" s="21">
        <v>20201214</v>
      </c>
      <c r="D2747" s="21">
        <v>610538201209</v>
      </c>
      <c r="E2747" s="21" t="s">
        <v>16</v>
      </c>
      <c r="F2747" s="21">
        <v>20201224</v>
      </c>
      <c r="G2747" s="21" t="s">
        <v>17</v>
      </c>
      <c r="H2747" s="21" t="s">
        <v>68</v>
      </c>
      <c r="I2747" s="21" t="s">
        <v>140</v>
      </c>
      <c r="J2747" s="21">
        <v>1.42</v>
      </c>
      <c r="K2747" s="21" t="s">
        <v>20</v>
      </c>
      <c r="L2747">
        <f t="shared" si="50"/>
        <v>2</v>
      </c>
      <c r="M2747">
        <f>MATCH(H:H,价格表!$B$4:$B$35,0)</f>
        <v>5</v>
      </c>
      <c r="N2747" s="27">
        <f>IF(J2747&lt;=0.3,INDEX(价格表!$B$4:$I$31,M2747,2),IF(AND(J2747&gt;0.3,J2747&lt;=1),INDEX(价格表!$B$4:$I$31,M2747,3),IF(AND(J2747&gt;1,J2747&lt;=2.2),INDEX(价格表!$B$4:$I$31,M2747,4),IF(AND(J2747&gt;2.2,J2747&lt;=3.3),INDEX(价格表!$B$4:$I$31,M2747,5),IF(AND(J2747&gt;3.3,J2747&lt;=4),INDEX(价格表!$B$4:$I$31,M2747,6),IF(AND(J2747&gt;4,J2747&lt;=5.5),INDEX(价格表!$B$4:$I$31,M2747,7),IF(J2747&gt;5.5,2.6+INDEX(价格表!$B$4:$I$31,M2747,8)*L2747)))))))</f>
        <v>2.15</v>
      </c>
    </row>
    <row r="2748" spans="1:14">
      <c r="A2748" s="20">
        <v>4310978303824</v>
      </c>
      <c r="B2748" s="18" t="s">
        <v>16</v>
      </c>
      <c r="C2748" s="21">
        <v>20201214</v>
      </c>
      <c r="D2748" s="21">
        <v>610538201209</v>
      </c>
      <c r="E2748" s="21" t="s">
        <v>16</v>
      </c>
      <c r="F2748" s="21">
        <v>20201224</v>
      </c>
      <c r="G2748" s="21" t="s">
        <v>17</v>
      </c>
      <c r="H2748" s="21" t="s">
        <v>73</v>
      </c>
      <c r="I2748" s="21" t="s">
        <v>180</v>
      </c>
      <c r="J2748" s="21">
        <v>1.42</v>
      </c>
      <c r="K2748" s="21" t="s">
        <v>20</v>
      </c>
      <c r="L2748">
        <f t="shared" si="50"/>
        <v>2</v>
      </c>
      <c r="M2748">
        <f>MATCH(H:H,价格表!$B$4:$B$35,0)</f>
        <v>7</v>
      </c>
      <c r="N2748" s="27">
        <f>IF(J2748&lt;=0.3,INDEX(价格表!$B$4:$I$31,M2748,2),IF(AND(J2748&gt;0.3,J2748&lt;=1),INDEX(价格表!$B$4:$I$31,M2748,3),IF(AND(J2748&gt;1,J2748&lt;=2.2),INDEX(价格表!$B$4:$I$31,M2748,4),IF(AND(J2748&gt;2.2,J2748&lt;=3.3),INDEX(价格表!$B$4:$I$31,M2748,5),IF(AND(J2748&gt;3.3,J2748&lt;=4),INDEX(价格表!$B$4:$I$31,M2748,6),IF(AND(J2748&gt;4,J2748&lt;=5.5),INDEX(价格表!$B$4:$I$31,M2748,7),IF(J2748&gt;5.5,2.6+INDEX(价格表!$B$4:$I$31,M2748,8)*L2748)))))))</f>
        <v>2.15</v>
      </c>
    </row>
    <row r="2749" spans="1:14">
      <c r="A2749" s="20">
        <v>4310978303826</v>
      </c>
      <c r="B2749" s="18" t="s">
        <v>16</v>
      </c>
      <c r="C2749" s="21">
        <v>20201214</v>
      </c>
      <c r="D2749" s="21">
        <v>610538201209</v>
      </c>
      <c r="E2749" s="21" t="s">
        <v>16</v>
      </c>
      <c r="F2749" s="21">
        <v>20201224</v>
      </c>
      <c r="G2749" s="21" t="s">
        <v>17</v>
      </c>
      <c r="H2749" s="21" t="s">
        <v>18</v>
      </c>
      <c r="I2749" s="21" t="s">
        <v>145</v>
      </c>
      <c r="J2749" s="21">
        <v>1.42</v>
      </c>
      <c r="K2749" s="21" t="s">
        <v>20</v>
      </c>
      <c r="L2749">
        <f t="shared" si="50"/>
        <v>2</v>
      </c>
      <c r="M2749">
        <f>MATCH(H:H,价格表!$B$4:$B$35,0)</f>
        <v>1</v>
      </c>
      <c r="N2749" s="27">
        <f>IF(J2749&lt;=0.3,INDEX(价格表!$B$4:$I$31,M2749,2),IF(AND(J2749&gt;0.3,J2749&lt;=1),INDEX(价格表!$B$4:$I$31,M2749,3),IF(AND(J2749&gt;1,J2749&lt;=2.2),INDEX(价格表!$B$4:$I$31,M2749,4),IF(AND(J2749&gt;2.2,J2749&lt;=3.3),INDEX(价格表!$B$4:$I$31,M2749,5),IF(AND(J2749&gt;3.3,J2749&lt;=4),INDEX(价格表!$B$4:$I$31,M2749,6),IF(AND(J2749&gt;4,J2749&lt;=5.5),INDEX(价格表!$B$4:$I$31,M2749,7),IF(J2749&gt;5.5,2.6+INDEX(价格表!$B$4:$I$31,M2749,8)*L2749)))))))</f>
        <v>2.15</v>
      </c>
    </row>
    <row r="2750" spans="1:14">
      <c r="A2750" s="20">
        <v>4310978303827</v>
      </c>
      <c r="B2750" s="18" t="s">
        <v>16</v>
      </c>
      <c r="C2750" s="21">
        <v>20201214</v>
      </c>
      <c r="D2750" s="21">
        <v>610538201209</v>
      </c>
      <c r="E2750" s="21" t="s">
        <v>16</v>
      </c>
      <c r="F2750" s="21">
        <v>20201224</v>
      </c>
      <c r="G2750" s="21" t="s">
        <v>17</v>
      </c>
      <c r="H2750" s="21" t="s">
        <v>50</v>
      </c>
      <c r="I2750" s="21" t="s">
        <v>247</v>
      </c>
      <c r="J2750" s="21">
        <v>1.42</v>
      </c>
      <c r="K2750" s="21" t="s">
        <v>20</v>
      </c>
      <c r="L2750">
        <f t="shared" si="50"/>
        <v>2</v>
      </c>
      <c r="M2750">
        <f>MATCH(H:H,价格表!$B$4:$B$35,0)</f>
        <v>4</v>
      </c>
      <c r="N2750" s="27">
        <f>IF(J2750&lt;=0.3,INDEX(价格表!$B$4:$I$31,M2750,2),IF(AND(J2750&gt;0.3,J2750&lt;=1),INDEX(价格表!$B$4:$I$31,M2750,3),IF(AND(J2750&gt;1,J2750&lt;=2.2),INDEX(价格表!$B$4:$I$31,M2750,4),IF(AND(J2750&gt;2.2,J2750&lt;=3.3),INDEX(价格表!$B$4:$I$31,M2750,5),IF(AND(J2750&gt;3.3,J2750&lt;=4),INDEX(价格表!$B$4:$I$31,M2750,6),IF(AND(J2750&gt;4,J2750&lt;=5.5),INDEX(价格表!$B$4:$I$31,M2750,7),IF(J2750&gt;5.5,2.6+INDEX(价格表!$B$4:$I$31,M2750,8)*L2750)))))))</f>
        <v>2.15</v>
      </c>
    </row>
    <row r="2751" spans="1:14">
      <c r="A2751" s="20">
        <v>4310978303828</v>
      </c>
      <c r="B2751" s="18" t="s">
        <v>16</v>
      </c>
      <c r="C2751" s="21">
        <v>20201214</v>
      </c>
      <c r="D2751" s="21">
        <v>610538201209</v>
      </c>
      <c r="E2751" s="21" t="s">
        <v>16</v>
      </c>
      <c r="F2751" s="21">
        <v>20201224</v>
      </c>
      <c r="G2751" s="21" t="s">
        <v>17</v>
      </c>
      <c r="H2751" s="21" t="s">
        <v>21</v>
      </c>
      <c r="I2751" s="21" t="s">
        <v>179</v>
      </c>
      <c r="J2751" s="21">
        <v>1.53</v>
      </c>
      <c r="K2751" s="21" t="s">
        <v>20</v>
      </c>
      <c r="L2751">
        <f t="shared" si="50"/>
        <v>2</v>
      </c>
      <c r="M2751">
        <f>MATCH(H:H,价格表!$B$4:$B$35,0)</f>
        <v>20</v>
      </c>
      <c r="N2751" s="27">
        <f>IF(J2751&lt;=0.3,INDEX(价格表!$B$4:$I$31,M2751,2),IF(AND(J2751&gt;0.3,J2751&lt;=1),INDEX(价格表!$B$4:$I$31,M2751,3),IF(AND(J2751&gt;1,J2751&lt;=2.2),INDEX(价格表!$B$4:$I$31,M2751,4),IF(AND(J2751&gt;2.2,J2751&lt;=3.3),INDEX(价格表!$B$4:$I$31,M2751,5),IF(AND(J2751&gt;3.3,J2751&lt;=4),INDEX(价格表!$B$4:$I$31,M2751,6),IF(AND(J2751&gt;4,J2751&lt;=5.5),INDEX(价格表!$B$4:$I$31,M2751,7),IF(J2751&gt;5.5,2.6+INDEX(价格表!$B$4:$I$31,M2751,8)*L2751)))))))</f>
        <v>2.15</v>
      </c>
    </row>
    <row r="2752" spans="1:14">
      <c r="A2752" s="20">
        <v>4310978303829</v>
      </c>
      <c r="B2752" s="18" t="s">
        <v>16</v>
      </c>
      <c r="C2752" s="21">
        <v>20201214</v>
      </c>
      <c r="D2752" s="21">
        <v>610538201209</v>
      </c>
      <c r="E2752" s="21" t="s">
        <v>16</v>
      </c>
      <c r="F2752" s="21">
        <v>20201224</v>
      </c>
      <c r="G2752" s="21" t="s">
        <v>17</v>
      </c>
      <c r="H2752" s="21" t="s">
        <v>50</v>
      </c>
      <c r="I2752" s="21" t="s">
        <v>62</v>
      </c>
      <c r="J2752" s="21">
        <v>1.42</v>
      </c>
      <c r="K2752" s="21" t="s">
        <v>20</v>
      </c>
      <c r="L2752">
        <f t="shared" si="50"/>
        <v>2</v>
      </c>
      <c r="M2752">
        <f>MATCH(H:H,价格表!$B$4:$B$35,0)</f>
        <v>4</v>
      </c>
      <c r="N2752" s="27">
        <f>IF(J2752&lt;=0.3,INDEX(价格表!$B$4:$I$31,M2752,2),IF(AND(J2752&gt;0.3,J2752&lt;=1),INDEX(价格表!$B$4:$I$31,M2752,3),IF(AND(J2752&gt;1,J2752&lt;=2.2),INDEX(价格表!$B$4:$I$31,M2752,4),IF(AND(J2752&gt;2.2,J2752&lt;=3.3),INDEX(价格表!$B$4:$I$31,M2752,5),IF(AND(J2752&gt;3.3,J2752&lt;=4),INDEX(价格表!$B$4:$I$31,M2752,6),IF(AND(J2752&gt;4,J2752&lt;=5.5),INDEX(价格表!$B$4:$I$31,M2752,7),IF(J2752&gt;5.5,2.6+INDEX(价格表!$B$4:$I$31,M2752,8)*L2752)))))))</f>
        <v>2.15</v>
      </c>
    </row>
    <row r="2753" spans="1:14">
      <c r="A2753" s="20">
        <v>4310982633482</v>
      </c>
      <c r="B2753" s="18" t="s">
        <v>16</v>
      </c>
      <c r="C2753" s="21">
        <v>20201214</v>
      </c>
      <c r="D2753" s="21">
        <v>610538201209</v>
      </c>
      <c r="E2753" s="21" t="s">
        <v>16</v>
      </c>
      <c r="F2753" s="21">
        <v>20201224</v>
      </c>
      <c r="G2753" s="21" t="s">
        <v>17</v>
      </c>
      <c r="H2753" s="21" t="s">
        <v>23</v>
      </c>
      <c r="I2753" s="21" t="s">
        <v>41</v>
      </c>
      <c r="J2753" s="21">
        <v>2.96</v>
      </c>
      <c r="K2753" s="21" t="s">
        <v>20</v>
      </c>
      <c r="L2753">
        <f t="shared" si="50"/>
        <v>3</v>
      </c>
      <c r="M2753">
        <f>MATCH(H:H,价格表!$B$4:$B$35,0)</f>
        <v>15</v>
      </c>
      <c r="N2753" s="27">
        <f>IF(J2753&lt;=0.3,INDEX(价格表!$B$4:$I$31,M2753,2),IF(AND(J2753&gt;0.3,J2753&lt;=1),INDEX(价格表!$B$4:$I$31,M2753,3),IF(AND(J2753&gt;1,J2753&lt;=2.2),INDEX(价格表!$B$4:$I$31,M2753,4),IF(AND(J2753&gt;2.2,J2753&lt;=3.3),INDEX(价格表!$B$4:$I$31,M2753,5),IF(AND(J2753&gt;3.3,J2753&lt;=4),INDEX(价格表!$B$4:$I$31,M2753,6),IF(AND(J2753&gt;4,J2753&lt;=5.5),INDEX(价格表!$B$4:$I$31,M2753,7),IF(J2753&gt;5.5,2.6+INDEX(价格表!$B$4:$I$31,M2753,8)*L2753)))))))</f>
        <v>2.5</v>
      </c>
    </row>
    <row r="2754" spans="1:14">
      <c r="A2754" s="20">
        <v>4310982633484</v>
      </c>
      <c r="B2754" s="18" t="s">
        <v>16</v>
      </c>
      <c r="C2754" s="21">
        <v>20201214</v>
      </c>
      <c r="D2754" s="21">
        <v>610538201209</v>
      </c>
      <c r="E2754" s="21" t="s">
        <v>16</v>
      </c>
      <c r="F2754" s="21">
        <v>20201224</v>
      </c>
      <c r="G2754" s="21" t="s">
        <v>17</v>
      </c>
      <c r="H2754" s="21" t="s">
        <v>63</v>
      </c>
      <c r="I2754" s="21" t="s">
        <v>187</v>
      </c>
      <c r="J2754" s="21">
        <v>1.42</v>
      </c>
      <c r="K2754" s="21" t="s">
        <v>20</v>
      </c>
      <c r="L2754">
        <f t="shared" si="50"/>
        <v>2</v>
      </c>
      <c r="M2754">
        <f>MATCH(H:H,价格表!$B$4:$B$35,0)</f>
        <v>21</v>
      </c>
      <c r="N2754" s="27">
        <f>IF(J2754&lt;=0.3,INDEX(价格表!$B$4:$I$31,M2754,2),IF(AND(J2754&gt;0.3,J2754&lt;=1),INDEX(价格表!$B$4:$I$31,M2754,3),IF(AND(J2754&gt;1,J2754&lt;=2.2),INDEX(价格表!$B$4:$I$31,M2754,4),IF(AND(J2754&gt;2.2,J2754&lt;=3.3),INDEX(价格表!$B$4:$I$31,M2754,5),IF(AND(J2754&gt;3.3,J2754&lt;=4),INDEX(价格表!$B$4:$I$31,M2754,6),IF(AND(J2754&gt;4,J2754&lt;=5.5),INDEX(价格表!$B$4:$I$31,M2754,7),IF(J2754&gt;5.5,2.6+INDEX(价格表!$B$4:$I$31,M2754,8)*L2754)))))))</f>
        <v>2.15</v>
      </c>
    </row>
    <row r="2755" spans="1:14">
      <c r="A2755" s="20">
        <v>4310982633485</v>
      </c>
      <c r="B2755" s="18" t="s">
        <v>16</v>
      </c>
      <c r="C2755" s="21">
        <v>20201214</v>
      </c>
      <c r="D2755" s="21">
        <v>610538201209</v>
      </c>
      <c r="E2755" s="21" t="s">
        <v>16</v>
      </c>
      <c r="F2755" s="21">
        <v>20201224</v>
      </c>
      <c r="G2755" s="21" t="s">
        <v>17</v>
      </c>
      <c r="H2755" s="21" t="s">
        <v>37</v>
      </c>
      <c r="I2755" s="21" t="s">
        <v>72</v>
      </c>
      <c r="J2755" s="21">
        <v>1.42</v>
      </c>
      <c r="K2755" s="21" t="s">
        <v>20</v>
      </c>
      <c r="L2755">
        <f t="shared" si="50"/>
        <v>2</v>
      </c>
      <c r="M2755">
        <f>MATCH(H:H,价格表!$B$4:$B$35,0)</f>
        <v>12</v>
      </c>
      <c r="N2755" s="27">
        <f>IF(J2755&lt;=0.3,INDEX(价格表!$B$4:$I$31,M2755,2),IF(AND(J2755&gt;0.3,J2755&lt;=1),INDEX(价格表!$B$4:$I$31,M2755,3),IF(AND(J2755&gt;1,J2755&lt;=2.2),INDEX(价格表!$B$4:$I$31,M2755,4),IF(AND(J2755&gt;2.2,J2755&lt;=3.3),INDEX(价格表!$B$4:$I$31,M2755,5),IF(AND(J2755&gt;3.3,J2755&lt;=4),INDEX(价格表!$B$4:$I$31,M2755,6),IF(AND(J2755&gt;4,J2755&lt;=5.5),INDEX(价格表!$B$4:$I$31,M2755,7),IF(J2755&gt;5.5,2.6+INDEX(价格表!$B$4:$I$31,M2755,8)*L2755)))))))</f>
        <v>2.15</v>
      </c>
    </row>
    <row r="2756" spans="1:14">
      <c r="A2756" s="20">
        <v>4310982633487</v>
      </c>
      <c r="B2756" s="18" t="s">
        <v>16</v>
      </c>
      <c r="C2756" s="21">
        <v>20201214</v>
      </c>
      <c r="D2756" s="21">
        <v>610538201209</v>
      </c>
      <c r="E2756" s="21" t="s">
        <v>16</v>
      </c>
      <c r="F2756" s="21">
        <v>20201224</v>
      </c>
      <c r="G2756" s="21" t="s">
        <v>17</v>
      </c>
      <c r="H2756" s="21" t="s">
        <v>50</v>
      </c>
      <c r="I2756" s="21" t="s">
        <v>177</v>
      </c>
      <c r="J2756" s="21">
        <v>2.96</v>
      </c>
      <c r="K2756" s="21" t="s">
        <v>20</v>
      </c>
      <c r="L2756">
        <f t="shared" ref="L2756:L2819" si="51">ROUNDUP(J2756,0)</f>
        <v>3</v>
      </c>
      <c r="M2756">
        <f>MATCH(H:H,价格表!$B$4:$B$35,0)</f>
        <v>4</v>
      </c>
      <c r="N2756" s="27">
        <f>IF(J2756&lt;=0.3,INDEX(价格表!$B$4:$I$31,M2756,2),IF(AND(J2756&gt;0.3,J2756&lt;=1),INDEX(价格表!$B$4:$I$31,M2756,3),IF(AND(J2756&gt;1,J2756&lt;=2.2),INDEX(价格表!$B$4:$I$31,M2756,4),IF(AND(J2756&gt;2.2,J2756&lt;=3.3),INDEX(价格表!$B$4:$I$31,M2756,5),IF(AND(J2756&gt;3.3,J2756&lt;=4),INDEX(价格表!$B$4:$I$31,M2756,6),IF(AND(J2756&gt;4,J2756&lt;=5.5),INDEX(价格表!$B$4:$I$31,M2756,7),IF(J2756&gt;5.5,2.6+INDEX(价格表!$B$4:$I$31,M2756,8)*L2756)))))))</f>
        <v>2.5</v>
      </c>
    </row>
    <row r="2757" spans="1:14">
      <c r="A2757" s="20">
        <v>4310982639521</v>
      </c>
      <c r="B2757" s="18" t="s">
        <v>16</v>
      </c>
      <c r="C2757" s="21">
        <v>20201214</v>
      </c>
      <c r="D2757" s="21">
        <v>610538201209</v>
      </c>
      <c r="E2757" s="21" t="s">
        <v>16</v>
      </c>
      <c r="F2757" s="21">
        <v>20201224</v>
      </c>
      <c r="G2757" s="21" t="s">
        <v>17</v>
      </c>
      <c r="H2757" s="21" t="s">
        <v>45</v>
      </c>
      <c r="I2757" s="21" t="s">
        <v>48</v>
      </c>
      <c r="J2757" s="21">
        <v>1.42</v>
      </c>
      <c r="K2757" s="21" t="s">
        <v>20</v>
      </c>
      <c r="L2757">
        <f t="shared" si="51"/>
        <v>2</v>
      </c>
      <c r="M2757">
        <f>MATCH(H:H,价格表!$B$4:$B$35,0)</f>
        <v>9</v>
      </c>
      <c r="N2757" s="27">
        <f>IF(J2757&lt;=0.3,INDEX(价格表!$B$4:$I$31,M2757,2),IF(AND(J2757&gt;0.3,J2757&lt;=1),INDEX(价格表!$B$4:$I$31,M2757,3),IF(AND(J2757&gt;1,J2757&lt;=2.2),INDEX(价格表!$B$4:$I$31,M2757,4),IF(AND(J2757&gt;2.2,J2757&lt;=3.3),INDEX(价格表!$B$4:$I$31,M2757,5),IF(AND(J2757&gt;3.3,J2757&lt;=4),INDEX(价格表!$B$4:$I$31,M2757,6),IF(AND(J2757&gt;4,J2757&lt;=5.5),INDEX(价格表!$B$4:$I$31,M2757,7),IF(J2757&gt;5.5,2.6+INDEX(价格表!$B$4:$I$31,M2757,8)*L2757)))))))</f>
        <v>2.15</v>
      </c>
    </row>
    <row r="2758" spans="1:14">
      <c r="A2758" s="20">
        <v>4310982639522</v>
      </c>
      <c r="B2758" s="18" t="s">
        <v>16</v>
      </c>
      <c r="C2758" s="21">
        <v>20201214</v>
      </c>
      <c r="D2758" s="21">
        <v>610538201209</v>
      </c>
      <c r="E2758" s="21" t="s">
        <v>16</v>
      </c>
      <c r="F2758" s="21">
        <v>20201224</v>
      </c>
      <c r="G2758" s="21" t="s">
        <v>17</v>
      </c>
      <c r="H2758" s="21" t="s">
        <v>25</v>
      </c>
      <c r="I2758" s="21" t="s">
        <v>203</v>
      </c>
      <c r="J2758" s="21">
        <v>1.44</v>
      </c>
      <c r="K2758" s="21" t="s">
        <v>20</v>
      </c>
      <c r="L2758">
        <f t="shared" si="51"/>
        <v>2</v>
      </c>
      <c r="M2758">
        <f>MATCH(H:H,价格表!$B$4:$B$35,0)</f>
        <v>25</v>
      </c>
      <c r="N2758" s="27">
        <f>IF(J2758&lt;=0.3,INDEX(价格表!$B$4:$I$31,M2758,2),IF(AND(J2758&gt;0.3,J2758&lt;=1),INDEX(价格表!$B$4:$I$31,M2758,3),IF(AND(J2758&gt;1,J2758&lt;=2.2),INDEX(价格表!$B$4:$I$31,M2758,4),IF(AND(J2758&gt;2.2,J2758&lt;=3.3),INDEX(价格表!$B$4:$I$31,M2758,5),IF(AND(J2758&gt;3.3,J2758&lt;=4),INDEX(价格表!$B$4:$I$31,M2758,6),IF(AND(J2758&gt;4,J2758&lt;=5.5),INDEX(价格表!$B$4:$I$31,M2758,7),IF(J2758&gt;5.5,2.6+INDEX(价格表!$B$4:$I$31,M2758,8)*L2758)))))))</f>
        <v>2.15</v>
      </c>
    </row>
    <row r="2759" spans="1:14">
      <c r="A2759" s="20">
        <v>4310982639523</v>
      </c>
      <c r="B2759" s="18" t="s">
        <v>16</v>
      </c>
      <c r="C2759" s="21">
        <v>20201214</v>
      </c>
      <c r="D2759" s="21">
        <v>610538201209</v>
      </c>
      <c r="E2759" s="21" t="s">
        <v>16</v>
      </c>
      <c r="F2759" s="21">
        <v>20201224</v>
      </c>
      <c r="G2759" s="21" t="s">
        <v>17</v>
      </c>
      <c r="H2759" s="21" t="s">
        <v>50</v>
      </c>
      <c r="I2759" s="21" t="s">
        <v>247</v>
      </c>
      <c r="J2759" s="21">
        <v>1.46</v>
      </c>
      <c r="K2759" s="21" t="s">
        <v>20</v>
      </c>
      <c r="L2759">
        <f t="shared" si="51"/>
        <v>2</v>
      </c>
      <c r="M2759">
        <f>MATCH(H:H,价格表!$B$4:$B$35,0)</f>
        <v>4</v>
      </c>
      <c r="N2759" s="27">
        <f>IF(J2759&lt;=0.3,INDEX(价格表!$B$4:$I$31,M2759,2),IF(AND(J2759&gt;0.3,J2759&lt;=1),INDEX(价格表!$B$4:$I$31,M2759,3),IF(AND(J2759&gt;1,J2759&lt;=2.2),INDEX(价格表!$B$4:$I$31,M2759,4),IF(AND(J2759&gt;2.2,J2759&lt;=3.3),INDEX(价格表!$B$4:$I$31,M2759,5),IF(AND(J2759&gt;3.3,J2759&lt;=4),INDEX(价格表!$B$4:$I$31,M2759,6),IF(AND(J2759&gt;4,J2759&lt;=5.5),INDEX(价格表!$B$4:$I$31,M2759,7),IF(J2759&gt;5.5,2.6+INDEX(价格表!$B$4:$I$31,M2759,8)*L2759)))))))</f>
        <v>2.15</v>
      </c>
    </row>
    <row r="2760" spans="1:14">
      <c r="A2760" s="20">
        <v>4310982639524</v>
      </c>
      <c r="B2760" s="18" t="s">
        <v>16</v>
      </c>
      <c r="C2760" s="21">
        <v>20201214</v>
      </c>
      <c r="D2760" s="21">
        <v>610538201209</v>
      </c>
      <c r="E2760" s="21" t="s">
        <v>16</v>
      </c>
      <c r="F2760" s="21">
        <v>20201224</v>
      </c>
      <c r="G2760" s="21" t="s">
        <v>17</v>
      </c>
      <c r="H2760" s="21" t="s">
        <v>33</v>
      </c>
      <c r="I2760" s="21" t="s">
        <v>34</v>
      </c>
      <c r="J2760" s="21">
        <v>1.42</v>
      </c>
      <c r="K2760" s="21" t="s">
        <v>20</v>
      </c>
      <c r="L2760">
        <f t="shared" si="51"/>
        <v>2</v>
      </c>
      <c r="M2760">
        <f>MATCH(H:H,价格表!$B$4:$B$35,0)</f>
        <v>13</v>
      </c>
      <c r="N2760" s="27">
        <f>IF(J2760&lt;=0.3,INDEX(价格表!$B$4:$I$31,M2760,2),IF(AND(J2760&gt;0.3,J2760&lt;=1),INDEX(价格表!$B$4:$I$31,M2760,3),IF(AND(J2760&gt;1,J2760&lt;=2.2),INDEX(价格表!$B$4:$I$31,M2760,4),IF(AND(J2760&gt;2.2,J2760&lt;=3.3),INDEX(价格表!$B$4:$I$31,M2760,5),IF(AND(J2760&gt;3.3,J2760&lt;=4),INDEX(价格表!$B$4:$I$31,M2760,6),IF(AND(J2760&gt;4,J2760&lt;=5.5),INDEX(价格表!$B$4:$I$31,M2760,7),IF(J2760&gt;5.5,2.6+INDEX(价格表!$B$4:$I$31,M2760,8)*L2760)))))))</f>
        <v>2.15</v>
      </c>
    </row>
    <row r="2761" spans="1:14">
      <c r="A2761" s="20">
        <v>4310982639525</v>
      </c>
      <c r="B2761" s="18" t="s">
        <v>16</v>
      </c>
      <c r="C2761" s="21">
        <v>20201214</v>
      </c>
      <c r="D2761" s="21">
        <v>610538201209</v>
      </c>
      <c r="E2761" s="21" t="s">
        <v>16</v>
      </c>
      <c r="F2761" s="21">
        <v>20201224</v>
      </c>
      <c r="G2761" s="21" t="s">
        <v>17</v>
      </c>
      <c r="H2761" s="21" t="s">
        <v>27</v>
      </c>
      <c r="I2761" s="21" t="s">
        <v>128</v>
      </c>
      <c r="J2761" s="21">
        <v>1.57</v>
      </c>
      <c r="K2761" s="21" t="s">
        <v>20</v>
      </c>
      <c r="L2761">
        <f t="shared" si="51"/>
        <v>2</v>
      </c>
      <c r="M2761">
        <f>MATCH(H:H,价格表!$B$4:$B$35,0)</f>
        <v>3</v>
      </c>
      <c r="N2761" s="27">
        <f>IF(J2761&lt;=0.3,INDEX(价格表!$B$4:$I$31,M2761,2),IF(AND(J2761&gt;0.3,J2761&lt;=1),INDEX(价格表!$B$4:$I$31,M2761,3),IF(AND(J2761&gt;1,J2761&lt;=2.2),INDEX(价格表!$B$4:$I$31,M2761,4),IF(AND(J2761&gt;2.2,J2761&lt;=3.3),INDEX(价格表!$B$4:$I$31,M2761,5),IF(AND(J2761&gt;3.3,J2761&lt;=4),INDEX(价格表!$B$4:$I$31,M2761,6),IF(AND(J2761&gt;4,J2761&lt;=5.5),INDEX(价格表!$B$4:$I$31,M2761,7),IF(J2761&gt;5.5,2.6+INDEX(价格表!$B$4:$I$31,M2761,8)*L2761)))))))</f>
        <v>2.15</v>
      </c>
    </row>
    <row r="2762" spans="1:14">
      <c r="A2762" s="20">
        <v>4310982639526</v>
      </c>
      <c r="B2762" s="18" t="s">
        <v>16</v>
      </c>
      <c r="C2762" s="21">
        <v>20201214</v>
      </c>
      <c r="D2762" s="21">
        <v>610538201209</v>
      </c>
      <c r="E2762" s="21" t="s">
        <v>16</v>
      </c>
      <c r="F2762" s="21">
        <v>20201224</v>
      </c>
      <c r="G2762" s="21" t="s">
        <v>17</v>
      </c>
      <c r="H2762" s="21" t="s">
        <v>23</v>
      </c>
      <c r="I2762" s="21" t="s">
        <v>99</v>
      </c>
      <c r="J2762" s="21">
        <v>1.42</v>
      </c>
      <c r="K2762" s="21" t="s">
        <v>20</v>
      </c>
      <c r="L2762">
        <f t="shared" si="51"/>
        <v>2</v>
      </c>
      <c r="M2762">
        <f>MATCH(H:H,价格表!$B$4:$B$35,0)</f>
        <v>15</v>
      </c>
      <c r="N2762" s="27">
        <f>IF(J2762&lt;=0.3,INDEX(价格表!$B$4:$I$31,M2762,2),IF(AND(J2762&gt;0.3,J2762&lt;=1),INDEX(价格表!$B$4:$I$31,M2762,3),IF(AND(J2762&gt;1,J2762&lt;=2.2),INDEX(价格表!$B$4:$I$31,M2762,4),IF(AND(J2762&gt;2.2,J2762&lt;=3.3),INDEX(价格表!$B$4:$I$31,M2762,5),IF(AND(J2762&gt;3.3,J2762&lt;=4),INDEX(价格表!$B$4:$I$31,M2762,6),IF(AND(J2762&gt;4,J2762&lt;=5.5),INDEX(价格表!$B$4:$I$31,M2762,7),IF(J2762&gt;5.5,2.6+INDEX(价格表!$B$4:$I$31,M2762,8)*L2762)))))))</f>
        <v>2.15</v>
      </c>
    </row>
    <row r="2763" spans="1:14">
      <c r="A2763" s="20">
        <v>4310982639527</v>
      </c>
      <c r="B2763" s="18" t="s">
        <v>16</v>
      </c>
      <c r="C2763" s="21">
        <v>20201214</v>
      </c>
      <c r="D2763" s="21">
        <v>610538201209</v>
      </c>
      <c r="E2763" s="21" t="s">
        <v>16</v>
      </c>
      <c r="F2763" s="21">
        <v>20201224</v>
      </c>
      <c r="G2763" s="21" t="s">
        <v>17</v>
      </c>
      <c r="H2763" s="21" t="s">
        <v>68</v>
      </c>
      <c r="I2763" s="21" t="s">
        <v>249</v>
      </c>
      <c r="J2763" s="21">
        <v>1.42</v>
      </c>
      <c r="K2763" s="21" t="s">
        <v>20</v>
      </c>
      <c r="L2763">
        <f t="shared" si="51"/>
        <v>2</v>
      </c>
      <c r="M2763">
        <f>MATCH(H:H,价格表!$B$4:$B$35,0)</f>
        <v>5</v>
      </c>
      <c r="N2763" s="27">
        <f>IF(J2763&lt;=0.3,INDEX(价格表!$B$4:$I$31,M2763,2),IF(AND(J2763&gt;0.3,J2763&lt;=1),INDEX(价格表!$B$4:$I$31,M2763,3),IF(AND(J2763&gt;1,J2763&lt;=2.2),INDEX(价格表!$B$4:$I$31,M2763,4),IF(AND(J2763&gt;2.2,J2763&lt;=3.3),INDEX(价格表!$B$4:$I$31,M2763,5),IF(AND(J2763&gt;3.3,J2763&lt;=4),INDEX(价格表!$B$4:$I$31,M2763,6),IF(AND(J2763&gt;4,J2763&lt;=5.5),INDEX(价格表!$B$4:$I$31,M2763,7),IF(J2763&gt;5.5,2.6+INDEX(价格表!$B$4:$I$31,M2763,8)*L2763)))))))</f>
        <v>2.15</v>
      </c>
    </row>
    <row r="2764" spans="1:14">
      <c r="A2764" s="20">
        <v>4310982663967</v>
      </c>
      <c r="B2764" s="18" t="s">
        <v>16</v>
      </c>
      <c r="C2764" s="21">
        <v>20201214</v>
      </c>
      <c r="D2764" s="21">
        <v>610538201209</v>
      </c>
      <c r="E2764" s="21" t="s">
        <v>16</v>
      </c>
      <c r="F2764" s="21">
        <v>20201224</v>
      </c>
      <c r="G2764" s="21" t="s">
        <v>17</v>
      </c>
      <c r="H2764" s="21" t="s">
        <v>45</v>
      </c>
      <c r="I2764" s="21" t="s">
        <v>48</v>
      </c>
      <c r="J2764" s="21">
        <v>2.96</v>
      </c>
      <c r="K2764" s="21" t="s">
        <v>20</v>
      </c>
      <c r="L2764">
        <f t="shared" si="51"/>
        <v>3</v>
      </c>
      <c r="M2764">
        <f>MATCH(H:H,价格表!$B$4:$B$35,0)</f>
        <v>9</v>
      </c>
      <c r="N2764" s="27">
        <f>IF(J2764&lt;=0.3,INDEX(价格表!$B$4:$I$31,M2764,2),IF(AND(J2764&gt;0.3,J2764&lt;=1),INDEX(价格表!$B$4:$I$31,M2764,3),IF(AND(J2764&gt;1,J2764&lt;=2.2),INDEX(价格表!$B$4:$I$31,M2764,4),IF(AND(J2764&gt;2.2,J2764&lt;=3.3),INDEX(价格表!$B$4:$I$31,M2764,5),IF(AND(J2764&gt;3.3,J2764&lt;=4),INDEX(价格表!$B$4:$I$31,M2764,6),IF(AND(J2764&gt;4,J2764&lt;=5.5),INDEX(价格表!$B$4:$I$31,M2764,7),IF(J2764&gt;5.5,2.6+INDEX(价格表!$B$4:$I$31,M2764,8)*L2764)))))))</f>
        <v>2.5</v>
      </c>
    </row>
    <row r="2765" spans="1:14">
      <c r="A2765" s="20">
        <v>4310983584642</v>
      </c>
      <c r="B2765" s="18" t="s">
        <v>16</v>
      </c>
      <c r="C2765" s="21">
        <v>20201214</v>
      </c>
      <c r="D2765" s="21">
        <v>610538201209</v>
      </c>
      <c r="E2765" s="21" t="s">
        <v>16</v>
      </c>
      <c r="F2765" s="21">
        <v>20201224</v>
      </c>
      <c r="G2765" s="21" t="s">
        <v>17</v>
      </c>
      <c r="H2765" s="21" t="s">
        <v>56</v>
      </c>
      <c r="I2765" s="21" t="s">
        <v>136</v>
      </c>
      <c r="J2765" s="21">
        <v>1.42</v>
      </c>
      <c r="K2765" s="21" t="s">
        <v>209</v>
      </c>
      <c r="L2765">
        <f t="shared" si="51"/>
        <v>2</v>
      </c>
      <c r="M2765">
        <f>MATCH(H:H,价格表!$B$4:$B$35,0)</f>
        <v>11</v>
      </c>
      <c r="N2765" s="27">
        <f>IF(J2765&lt;=0.3,INDEX(价格表!$B$4:$I$31,M2765,2),IF(AND(J2765&gt;0.3,J2765&lt;=1),INDEX(价格表!$B$4:$I$31,M2765,3),IF(AND(J2765&gt;1,J2765&lt;=2.2),INDEX(价格表!$B$4:$I$31,M2765,4),IF(AND(J2765&gt;2.2,J2765&lt;=3.3),INDEX(价格表!$B$4:$I$31,M2765,5),IF(AND(J2765&gt;3.3,J2765&lt;=4),INDEX(价格表!$B$4:$I$31,M2765,6),IF(AND(J2765&gt;4,J2765&lt;=5.5),INDEX(价格表!$B$4:$I$31,M2765,7),IF(J2765&gt;5.5,2.6+INDEX(价格表!$B$4:$I$31,M2765,8)*L2765)))))))</f>
        <v>2.15</v>
      </c>
    </row>
    <row r="2766" spans="1:14">
      <c r="A2766" s="20">
        <v>4310983584643</v>
      </c>
      <c r="B2766" s="18" t="s">
        <v>16</v>
      </c>
      <c r="C2766" s="21">
        <v>20201214</v>
      </c>
      <c r="D2766" s="21">
        <v>610538201209</v>
      </c>
      <c r="E2766" s="21" t="s">
        <v>16</v>
      </c>
      <c r="F2766" s="21">
        <v>20201224</v>
      </c>
      <c r="G2766" s="21" t="s">
        <v>17</v>
      </c>
      <c r="H2766" s="21" t="s">
        <v>30</v>
      </c>
      <c r="I2766" s="21" t="s">
        <v>335</v>
      </c>
      <c r="J2766" s="21">
        <v>2.06</v>
      </c>
      <c r="K2766" s="21" t="s">
        <v>20</v>
      </c>
      <c r="L2766">
        <f t="shared" si="51"/>
        <v>3</v>
      </c>
      <c r="M2766">
        <f>MATCH(H:H,价格表!$B$4:$B$35,0)</f>
        <v>16</v>
      </c>
      <c r="N2766" s="27">
        <f>IF(J2766&lt;=0.3,INDEX(价格表!$B$4:$I$31,M2766,2),IF(AND(J2766&gt;0.3,J2766&lt;=1),INDEX(价格表!$B$4:$I$31,M2766,3),IF(AND(J2766&gt;1,J2766&lt;=2.2),INDEX(价格表!$B$4:$I$31,M2766,4),IF(AND(J2766&gt;2.2,J2766&lt;=3.3),INDEX(价格表!$B$4:$I$31,M2766,5),IF(AND(J2766&gt;3.3,J2766&lt;=4),INDEX(价格表!$B$4:$I$31,M2766,6),IF(AND(J2766&gt;4,J2766&lt;=5.5),INDEX(价格表!$B$4:$I$31,M2766,7),IF(J2766&gt;5.5,2.6+INDEX(价格表!$B$4:$I$31,M2766,8)*L2766)))))))</f>
        <v>2.15</v>
      </c>
    </row>
    <row r="2767" spans="1:14">
      <c r="A2767" s="20">
        <v>4310983584645</v>
      </c>
      <c r="B2767" s="18" t="s">
        <v>16</v>
      </c>
      <c r="C2767" s="21">
        <v>20201214</v>
      </c>
      <c r="D2767" s="21">
        <v>610538201209</v>
      </c>
      <c r="E2767" s="21" t="s">
        <v>16</v>
      </c>
      <c r="F2767" s="21">
        <v>20201224</v>
      </c>
      <c r="G2767" s="21" t="s">
        <v>17</v>
      </c>
      <c r="H2767" s="21" t="s">
        <v>30</v>
      </c>
      <c r="I2767" s="21" t="s">
        <v>31</v>
      </c>
      <c r="J2767" s="21">
        <v>1.6</v>
      </c>
      <c r="K2767" s="21" t="s">
        <v>20</v>
      </c>
      <c r="L2767">
        <f t="shared" si="51"/>
        <v>2</v>
      </c>
      <c r="M2767">
        <f>MATCH(H:H,价格表!$B$4:$B$35,0)</f>
        <v>16</v>
      </c>
      <c r="N2767" s="27">
        <f>IF(J2767&lt;=0.3,INDEX(价格表!$B$4:$I$31,M2767,2),IF(AND(J2767&gt;0.3,J2767&lt;=1),INDEX(价格表!$B$4:$I$31,M2767,3),IF(AND(J2767&gt;1,J2767&lt;=2.2),INDEX(价格表!$B$4:$I$31,M2767,4),IF(AND(J2767&gt;2.2,J2767&lt;=3.3),INDEX(价格表!$B$4:$I$31,M2767,5),IF(AND(J2767&gt;3.3,J2767&lt;=4),INDEX(价格表!$B$4:$I$31,M2767,6),IF(AND(J2767&gt;4,J2767&lt;=5.5),INDEX(价格表!$B$4:$I$31,M2767,7),IF(J2767&gt;5.5,2.6+INDEX(价格表!$B$4:$I$31,M2767,8)*L2767)))))))</f>
        <v>2.15</v>
      </c>
    </row>
    <row r="2768" spans="1:14">
      <c r="A2768" s="20">
        <v>4310983584646</v>
      </c>
      <c r="B2768" s="18" t="s">
        <v>16</v>
      </c>
      <c r="C2768" s="21">
        <v>20201214</v>
      </c>
      <c r="D2768" s="21">
        <v>610538201209</v>
      </c>
      <c r="E2768" s="21" t="s">
        <v>16</v>
      </c>
      <c r="F2768" s="21">
        <v>20201224</v>
      </c>
      <c r="G2768" s="21" t="s">
        <v>17</v>
      </c>
      <c r="H2768" s="21" t="s">
        <v>45</v>
      </c>
      <c r="I2768" s="21" t="s">
        <v>137</v>
      </c>
      <c r="J2768" s="21">
        <v>1.47</v>
      </c>
      <c r="K2768" s="21" t="s">
        <v>20</v>
      </c>
      <c r="L2768">
        <f t="shared" si="51"/>
        <v>2</v>
      </c>
      <c r="M2768">
        <f>MATCH(H:H,价格表!$B$4:$B$35,0)</f>
        <v>9</v>
      </c>
      <c r="N2768" s="27">
        <f>IF(J2768&lt;=0.3,INDEX(价格表!$B$4:$I$31,M2768,2),IF(AND(J2768&gt;0.3,J2768&lt;=1),INDEX(价格表!$B$4:$I$31,M2768,3),IF(AND(J2768&gt;1,J2768&lt;=2.2),INDEX(价格表!$B$4:$I$31,M2768,4),IF(AND(J2768&gt;2.2,J2768&lt;=3.3),INDEX(价格表!$B$4:$I$31,M2768,5),IF(AND(J2768&gt;3.3,J2768&lt;=4),INDEX(价格表!$B$4:$I$31,M2768,6),IF(AND(J2768&gt;4,J2768&lt;=5.5),INDEX(价格表!$B$4:$I$31,M2768,7),IF(J2768&gt;5.5,2.6+INDEX(价格表!$B$4:$I$31,M2768,8)*L2768)))))))</f>
        <v>2.15</v>
      </c>
    </row>
    <row r="2769" spans="1:14">
      <c r="A2769" s="20">
        <v>4310983584647</v>
      </c>
      <c r="B2769" s="18" t="s">
        <v>16</v>
      </c>
      <c r="C2769" s="21">
        <v>20201214</v>
      </c>
      <c r="D2769" s="21">
        <v>610538201209</v>
      </c>
      <c r="E2769" s="21" t="s">
        <v>16</v>
      </c>
      <c r="F2769" s="21">
        <v>20201224</v>
      </c>
      <c r="G2769" s="21" t="s">
        <v>17</v>
      </c>
      <c r="H2769" s="21" t="s">
        <v>68</v>
      </c>
      <c r="I2769" s="21" t="s">
        <v>249</v>
      </c>
      <c r="J2769" s="21">
        <v>1.42</v>
      </c>
      <c r="K2769" s="21" t="s">
        <v>20</v>
      </c>
      <c r="L2769">
        <f t="shared" si="51"/>
        <v>2</v>
      </c>
      <c r="M2769">
        <f>MATCH(H:H,价格表!$B$4:$B$35,0)</f>
        <v>5</v>
      </c>
      <c r="N2769" s="27">
        <f>IF(J2769&lt;=0.3,INDEX(价格表!$B$4:$I$31,M2769,2),IF(AND(J2769&gt;0.3,J2769&lt;=1),INDEX(价格表!$B$4:$I$31,M2769,3),IF(AND(J2769&gt;1,J2769&lt;=2.2),INDEX(价格表!$B$4:$I$31,M2769,4),IF(AND(J2769&gt;2.2,J2769&lt;=3.3),INDEX(价格表!$B$4:$I$31,M2769,5),IF(AND(J2769&gt;3.3,J2769&lt;=4),INDEX(价格表!$B$4:$I$31,M2769,6),IF(AND(J2769&gt;4,J2769&lt;=5.5),INDEX(价格表!$B$4:$I$31,M2769,7),IF(J2769&gt;5.5,2.6+INDEX(价格表!$B$4:$I$31,M2769,8)*L2769)))))))</f>
        <v>2.15</v>
      </c>
    </row>
    <row r="2770" spans="1:14">
      <c r="A2770" s="20">
        <v>4310983584649</v>
      </c>
      <c r="B2770" s="18" t="s">
        <v>16</v>
      </c>
      <c r="C2770" s="21">
        <v>20201214</v>
      </c>
      <c r="D2770" s="21">
        <v>610538201209</v>
      </c>
      <c r="E2770" s="21" t="s">
        <v>16</v>
      </c>
      <c r="F2770" s="21">
        <v>20201224</v>
      </c>
      <c r="G2770" s="21" t="s">
        <v>17</v>
      </c>
      <c r="H2770" s="21" t="s">
        <v>45</v>
      </c>
      <c r="I2770" s="21" t="s">
        <v>48</v>
      </c>
      <c r="J2770" s="21">
        <v>1.49</v>
      </c>
      <c r="K2770" s="21" t="s">
        <v>20</v>
      </c>
      <c r="L2770">
        <f t="shared" si="51"/>
        <v>2</v>
      </c>
      <c r="M2770">
        <f>MATCH(H:H,价格表!$B$4:$B$35,0)</f>
        <v>9</v>
      </c>
      <c r="N2770" s="27">
        <f>IF(J2770&lt;=0.3,INDEX(价格表!$B$4:$I$31,M2770,2),IF(AND(J2770&gt;0.3,J2770&lt;=1),INDEX(价格表!$B$4:$I$31,M2770,3),IF(AND(J2770&gt;1,J2770&lt;=2.2),INDEX(价格表!$B$4:$I$31,M2770,4),IF(AND(J2770&gt;2.2,J2770&lt;=3.3),INDEX(价格表!$B$4:$I$31,M2770,5),IF(AND(J2770&gt;3.3,J2770&lt;=4),INDEX(价格表!$B$4:$I$31,M2770,6),IF(AND(J2770&gt;4,J2770&lt;=5.5),INDEX(价格表!$B$4:$I$31,M2770,7),IF(J2770&gt;5.5,2.6+INDEX(价格表!$B$4:$I$31,M2770,8)*L2770)))))))</f>
        <v>2.15</v>
      </c>
    </row>
    <row r="2771" spans="1:14">
      <c r="A2771" s="20">
        <v>4310983584650</v>
      </c>
      <c r="B2771" s="18" t="s">
        <v>16</v>
      </c>
      <c r="C2771" s="21">
        <v>20201214</v>
      </c>
      <c r="D2771" s="21">
        <v>610538201209</v>
      </c>
      <c r="E2771" s="21" t="s">
        <v>16</v>
      </c>
      <c r="F2771" s="21">
        <v>20201224</v>
      </c>
      <c r="G2771" s="21" t="s">
        <v>17</v>
      </c>
      <c r="H2771" s="21" t="s">
        <v>23</v>
      </c>
      <c r="I2771" s="21" t="s">
        <v>32</v>
      </c>
      <c r="J2771" s="21">
        <v>1.42</v>
      </c>
      <c r="K2771" s="21" t="s">
        <v>20</v>
      </c>
      <c r="L2771">
        <f t="shared" si="51"/>
        <v>2</v>
      </c>
      <c r="M2771">
        <f>MATCH(H:H,价格表!$B$4:$B$35,0)</f>
        <v>15</v>
      </c>
      <c r="N2771" s="27">
        <f>IF(J2771&lt;=0.3,INDEX(价格表!$B$4:$I$31,M2771,2),IF(AND(J2771&gt;0.3,J2771&lt;=1),INDEX(价格表!$B$4:$I$31,M2771,3),IF(AND(J2771&gt;1,J2771&lt;=2.2),INDEX(价格表!$B$4:$I$31,M2771,4),IF(AND(J2771&gt;2.2,J2771&lt;=3.3),INDEX(价格表!$B$4:$I$31,M2771,5),IF(AND(J2771&gt;3.3,J2771&lt;=4),INDEX(价格表!$B$4:$I$31,M2771,6),IF(AND(J2771&gt;4,J2771&lt;=5.5),INDEX(价格表!$B$4:$I$31,M2771,7),IF(J2771&gt;5.5,2.6+INDEX(价格表!$B$4:$I$31,M2771,8)*L2771)))))))</f>
        <v>2.15</v>
      </c>
    </row>
    <row r="2772" spans="1:14">
      <c r="A2772" s="20">
        <v>4311003201299</v>
      </c>
      <c r="B2772" s="18" t="s">
        <v>16</v>
      </c>
      <c r="C2772" s="21">
        <v>20201214</v>
      </c>
      <c r="D2772" s="21">
        <v>610538201209</v>
      </c>
      <c r="E2772" s="21" t="s">
        <v>16</v>
      </c>
      <c r="F2772" s="21">
        <v>20201224</v>
      </c>
      <c r="G2772" s="21" t="s">
        <v>17</v>
      </c>
      <c r="H2772" s="21" t="s">
        <v>63</v>
      </c>
      <c r="I2772" s="21" t="s">
        <v>187</v>
      </c>
      <c r="J2772" s="21">
        <v>0.28</v>
      </c>
      <c r="K2772" s="21" t="s">
        <v>20</v>
      </c>
      <c r="L2772">
        <f t="shared" si="51"/>
        <v>1</v>
      </c>
      <c r="M2772">
        <f>MATCH(H:H,价格表!$B$4:$B$35,0)</f>
        <v>21</v>
      </c>
      <c r="N2772" s="27">
        <f>IF(J2772&lt;=0.3,INDEX(价格表!$B$4:$I$31,M2772,2),IF(AND(J2772&gt;0.3,J2772&lt;=1),INDEX(价格表!$B$4:$I$31,M2772,3),IF(AND(J2772&gt;1,J2772&lt;=2.2),INDEX(价格表!$B$4:$I$31,M2772,4),IF(AND(J2772&gt;2.2,J2772&lt;=3.3),INDEX(价格表!$B$4:$I$31,M2772,5),IF(AND(J2772&gt;3.3,J2772&lt;=4),INDEX(价格表!$B$4:$I$31,M2772,6),IF(AND(J2772&gt;4,J2772&lt;=5.5),INDEX(价格表!$B$4:$I$31,M2772,7),IF(J2772&gt;5.5,2.6+INDEX(价格表!$B$4:$I$31,M2772,8)*L2772)))))))</f>
        <v>1.65</v>
      </c>
    </row>
    <row r="2773" spans="1:14">
      <c r="A2773" s="20">
        <v>4311003201300</v>
      </c>
      <c r="B2773" s="18" t="s">
        <v>16</v>
      </c>
      <c r="C2773" s="21">
        <v>20201214</v>
      </c>
      <c r="D2773" s="21">
        <v>610538201209</v>
      </c>
      <c r="E2773" s="21" t="s">
        <v>16</v>
      </c>
      <c r="F2773" s="21">
        <v>20201224</v>
      </c>
      <c r="G2773" s="21" t="s">
        <v>17</v>
      </c>
      <c r="H2773" s="21" t="s">
        <v>23</v>
      </c>
      <c r="I2773" s="21" t="s">
        <v>99</v>
      </c>
      <c r="J2773" s="21">
        <v>0.28</v>
      </c>
      <c r="K2773" s="21" t="s">
        <v>20</v>
      </c>
      <c r="L2773">
        <f t="shared" si="51"/>
        <v>1</v>
      </c>
      <c r="M2773">
        <f>MATCH(H:H,价格表!$B$4:$B$35,0)</f>
        <v>15</v>
      </c>
      <c r="N2773" s="27">
        <f>IF(J2773&lt;=0.3,INDEX(价格表!$B$4:$I$31,M2773,2),IF(AND(J2773&gt;0.3,J2773&lt;=1),INDEX(价格表!$B$4:$I$31,M2773,3),IF(AND(J2773&gt;1,J2773&lt;=2.2),INDEX(价格表!$B$4:$I$31,M2773,4),IF(AND(J2773&gt;2.2,J2773&lt;=3.3),INDEX(价格表!$B$4:$I$31,M2773,5),IF(AND(J2773&gt;3.3,J2773&lt;=4),INDEX(价格表!$B$4:$I$31,M2773,6),IF(AND(J2773&gt;4,J2773&lt;=5.5),INDEX(价格表!$B$4:$I$31,M2773,7),IF(J2773&gt;5.5,2.6+INDEX(价格表!$B$4:$I$31,M2773,8)*L2773)))))))</f>
        <v>1.65</v>
      </c>
    </row>
    <row r="2774" spans="1:14">
      <c r="A2774" s="20">
        <v>4311003201301</v>
      </c>
      <c r="B2774" s="18" t="s">
        <v>16</v>
      </c>
      <c r="C2774" s="21">
        <v>20201214</v>
      </c>
      <c r="D2774" s="21">
        <v>610538201209</v>
      </c>
      <c r="E2774" s="21" t="s">
        <v>16</v>
      </c>
      <c r="F2774" s="21">
        <v>20201224</v>
      </c>
      <c r="G2774" s="21" t="s">
        <v>17</v>
      </c>
      <c r="H2774" s="21" t="s">
        <v>63</v>
      </c>
      <c r="I2774" s="21" t="s">
        <v>187</v>
      </c>
      <c r="J2774" s="21">
        <v>0.28</v>
      </c>
      <c r="K2774" s="21" t="s">
        <v>20</v>
      </c>
      <c r="L2774">
        <f t="shared" si="51"/>
        <v>1</v>
      </c>
      <c r="M2774">
        <f>MATCH(H:H,价格表!$B$4:$B$35,0)</f>
        <v>21</v>
      </c>
      <c r="N2774" s="27">
        <f>IF(J2774&lt;=0.3,INDEX(价格表!$B$4:$I$31,M2774,2),IF(AND(J2774&gt;0.3,J2774&lt;=1),INDEX(价格表!$B$4:$I$31,M2774,3),IF(AND(J2774&gt;1,J2774&lt;=2.2),INDEX(价格表!$B$4:$I$31,M2774,4),IF(AND(J2774&gt;2.2,J2774&lt;=3.3),INDEX(价格表!$B$4:$I$31,M2774,5),IF(AND(J2774&gt;3.3,J2774&lt;=4),INDEX(价格表!$B$4:$I$31,M2774,6),IF(AND(J2774&gt;4,J2774&lt;=5.5),INDEX(价格表!$B$4:$I$31,M2774,7),IF(J2774&gt;5.5,2.6+INDEX(价格表!$B$4:$I$31,M2774,8)*L2774)))))))</f>
        <v>1.65</v>
      </c>
    </row>
    <row r="2775" spans="1:14">
      <c r="A2775" s="20">
        <v>4311003201302</v>
      </c>
      <c r="B2775" s="18" t="s">
        <v>16</v>
      </c>
      <c r="C2775" s="21">
        <v>20201214</v>
      </c>
      <c r="D2775" s="21">
        <v>610538201209</v>
      </c>
      <c r="E2775" s="21" t="s">
        <v>16</v>
      </c>
      <c r="F2775" s="21">
        <v>20201224</v>
      </c>
      <c r="G2775" s="21" t="s">
        <v>17</v>
      </c>
      <c r="H2775" s="21" t="s">
        <v>18</v>
      </c>
      <c r="I2775" s="21" t="s">
        <v>53</v>
      </c>
      <c r="J2775" s="21">
        <v>0.64</v>
      </c>
      <c r="K2775" s="21" t="s">
        <v>20</v>
      </c>
      <c r="L2775">
        <f t="shared" si="51"/>
        <v>1</v>
      </c>
      <c r="M2775">
        <f>MATCH(H:H,价格表!$B$4:$B$35,0)</f>
        <v>1</v>
      </c>
      <c r="N2775" s="27">
        <f>IF(J2775&lt;=0.3,INDEX(价格表!$B$4:$I$31,M2775,2),IF(AND(J2775&gt;0.3,J2775&lt;=1),INDEX(价格表!$B$4:$I$31,M2775,3),IF(AND(J2775&gt;1,J2775&lt;=2.2),INDEX(价格表!$B$4:$I$31,M2775,4),IF(AND(J2775&gt;2.2,J2775&lt;=3.3),INDEX(价格表!$B$4:$I$31,M2775,5),IF(AND(J2775&gt;3.3,J2775&lt;=4),INDEX(价格表!$B$4:$I$31,M2775,6),IF(AND(J2775&gt;4,J2775&lt;=5.5),INDEX(价格表!$B$4:$I$31,M2775,7),IF(J2775&gt;5.5,2.6+INDEX(价格表!$B$4:$I$31,M2775,8)*L2775)))))))</f>
        <v>1.8</v>
      </c>
    </row>
    <row r="2776" spans="1:14">
      <c r="A2776" s="20">
        <v>4311003201303</v>
      </c>
      <c r="B2776" s="18" t="s">
        <v>16</v>
      </c>
      <c r="C2776" s="21">
        <v>20201214</v>
      </c>
      <c r="D2776" s="21">
        <v>610538201209</v>
      </c>
      <c r="E2776" s="21" t="s">
        <v>16</v>
      </c>
      <c r="F2776" s="21">
        <v>20201224</v>
      </c>
      <c r="G2776" s="21" t="s">
        <v>17</v>
      </c>
      <c r="H2776" s="21" t="s">
        <v>18</v>
      </c>
      <c r="I2776" s="21" t="s">
        <v>53</v>
      </c>
      <c r="J2776" s="21">
        <v>0.5</v>
      </c>
      <c r="K2776" s="21" t="s">
        <v>20</v>
      </c>
      <c r="L2776">
        <f t="shared" si="51"/>
        <v>1</v>
      </c>
      <c r="M2776">
        <f>MATCH(H:H,价格表!$B$4:$B$35,0)</f>
        <v>1</v>
      </c>
      <c r="N2776" s="27">
        <f>IF(J2776&lt;=0.3,INDEX(价格表!$B$4:$I$31,M2776,2),IF(AND(J2776&gt;0.3,J2776&lt;=1),INDEX(价格表!$B$4:$I$31,M2776,3),IF(AND(J2776&gt;1,J2776&lt;=2.2),INDEX(价格表!$B$4:$I$31,M2776,4),IF(AND(J2776&gt;2.2,J2776&lt;=3.3),INDEX(价格表!$B$4:$I$31,M2776,5),IF(AND(J2776&gt;3.3,J2776&lt;=4),INDEX(价格表!$B$4:$I$31,M2776,6),IF(AND(J2776&gt;4,J2776&lt;=5.5),INDEX(价格表!$B$4:$I$31,M2776,7),IF(J2776&gt;5.5,2.6+INDEX(价格表!$B$4:$I$31,M2776,8)*L2776)))))))</f>
        <v>1.8</v>
      </c>
    </row>
    <row r="2777" spans="1:14">
      <c r="A2777" s="20">
        <v>4311003201304</v>
      </c>
      <c r="B2777" s="18" t="s">
        <v>16</v>
      </c>
      <c r="C2777" s="21">
        <v>20201214</v>
      </c>
      <c r="D2777" s="21">
        <v>610538201209</v>
      </c>
      <c r="E2777" s="21" t="s">
        <v>16</v>
      </c>
      <c r="F2777" s="21">
        <v>20201224</v>
      </c>
      <c r="G2777" s="21" t="s">
        <v>17</v>
      </c>
      <c r="H2777" s="21" t="s">
        <v>18</v>
      </c>
      <c r="I2777" s="21" t="s">
        <v>53</v>
      </c>
      <c r="J2777" s="21">
        <v>0.29</v>
      </c>
      <c r="K2777" s="21" t="s">
        <v>20</v>
      </c>
      <c r="L2777">
        <f t="shared" si="51"/>
        <v>1</v>
      </c>
      <c r="M2777">
        <f>MATCH(H:H,价格表!$B$4:$B$35,0)</f>
        <v>1</v>
      </c>
      <c r="N2777" s="27">
        <f>IF(J2777&lt;=0.3,INDEX(价格表!$B$4:$I$31,M2777,2),IF(AND(J2777&gt;0.3,J2777&lt;=1),INDEX(价格表!$B$4:$I$31,M2777,3),IF(AND(J2777&gt;1,J2777&lt;=2.2),INDEX(价格表!$B$4:$I$31,M2777,4),IF(AND(J2777&gt;2.2,J2777&lt;=3.3),INDEX(价格表!$B$4:$I$31,M2777,5),IF(AND(J2777&gt;3.3,J2777&lt;=4),INDEX(价格表!$B$4:$I$31,M2777,6),IF(AND(J2777&gt;4,J2777&lt;=5.5),INDEX(价格表!$B$4:$I$31,M2777,7),IF(J2777&gt;5.5,2.6+INDEX(价格表!$B$4:$I$31,M2777,8)*L2777)))))))</f>
        <v>1.65</v>
      </c>
    </row>
    <row r="2778" spans="1:14">
      <c r="A2778" s="20">
        <v>4311003222514</v>
      </c>
      <c r="B2778" s="18" t="s">
        <v>16</v>
      </c>
      <c r="C2778" s="21">
        <v>20201214</v>
      </c>
      <c r="D2778" s="21">
        <v>610538201209</v>
      </c>
      <c r="E2778" s="21" t="s">
        <v>16</v>
      </c>
      <c r="F2778" s="21">
        <v>20201224</v>
      </c>
      <c r="G2778" s="21" t="s">
        <v>17</v>
      </c>
      <c r="H2778" s="21" t="s">
        <v>23</v>
      </c>
      <c r="I2778" s="21" t="s">
        <v>115</v>
      </c>
      <c r="J2778" s="21">
        <v>0.29</v>
      </c>
      <c r="K2778" s="21" t="s">
        <v>20</v>
      </c>
      <c r="L2778">
        <f t="shared" si="51"/>
        <v>1</v>
      </c>
      <c r="M2778">
        <f>MATCH(H:H,价格表!$B$4:$B$35,0)</f>
        <v>15</v>
      </c>
      <c r="N2778" s="27">
        <f>IF(J2778&lt;=0.3,INDEX(价格表!$B$4:$I$31,M2778,2),IF(AND(J2778&gt;0.3,J2778&lt;=1),INDEX(价格表!$B$4:$I$31,M2778,3),IF(AND(J2778&gt;1,J2778&lt;=2.2),INDEX(价格表!$B$4:$I$31,M2778,4),IF(AND(J2778&gt;2.2,J2778&lt;=3.3),INDEX(价格表!$B$4:$I$31,M2778,5),IF(AND(J2778&gt;3.3,J2778&lt;=4),INDEX(价格表!$B$4:$I$31,M2778,6),IF(AND(J2778&gt;4,J2778&lt;=5.5),INDEX(价格表!$B$4:$I$31,M2778,7),IF(J2778&gt;5.5,2.6+INDEX(价格表!$B$4:$I$31,M2778,8)*L2778)))))))</f>
        <v>1.65</v>
      </c>
    </row>
    <row r="2779" spans="1:14">
      <c r="A2779" s="20">
        <v>4311003222515</v>
      </c>
      <c r="B2779" s="18" t="s">
        <v>16</v>
      </c>
      <c r="C2779" s="21">
        <v>20201214</v>
      </c>
      <c r="D2779" s="21">
        <v>610538201209</v>
      </c>
      <c r="E2779" s="21" t="s">
        <v>16</v>
      </c>
      <c r="F2779" s="21">
        <v>20201224</v>
      </c>
      <c r="G2779" s="21" t="s">
        <v>17</v>
      </c>
      <c r="H2779" s="21" t="s">
        <v>23</v>
      </c>
      <c r="I2779" s="21" t="s">
        <v>225</v>
      </c>
      <c r="J2779" s="21">
        <v>0.35</v>
      </c>
      <c r="K2779" s="21" t="s">
        <v>20</v>
      </c>
      <c r="L2779">
        <f t="shared" si="51"/>
        <v>1</v>
      </c>
      <c r="M2779">
        <f>MATCH(H:H,价格表!$B$4:$B$35,0)</f>
        <v>15</v>
      </c>
      <c r="N2779" s="27">
        <f>IF(J2779&lt;=0.3,INDEX(价格表!$B$4:$I$31,M2779,2),IF(AND(J2779&gt;0.3,J2779&lt;=1),INDEX(价格表!$B$4:$I$31,M2779,3),IF(AND(J2779&gt;1,J2779&lt;=2.2),INDEX(价格表!$B$4:$I$31,M2779,4),IF(AND(J2779&gt;2.2,J2779&lt;=3.3),INDEX(价格表!$B$4:$I$31,M2779,5),IF(AND(J2779&gt;3.3,J2779&lt;=4),INDEX(价格表!$B$4:$I$31,M2779,6),IF(AND(J2779&gt;4,J2779&lt;=5.5),INDEX(价格表!$B$4:$I$31,M2779,7),IF(J2779&gt;5.5,2.6+INDEX(价格表!$B$4:$I$31,M2779,8)*L2779)))))))</f>
        <v>1.8</v>
      </c>
    </row>
    <row r="2780" spans="1:14">
      <c r="A2780" s="20">
        <v>4311003222516</v>
      </c>
      <c r="B2780" s="18" t="s">
        <v>16</v>
      </c>
      <c r="C2780" s="21">
        <v>20201214</v>
      </c>
      <c r="D2780" s="21">
        <v>610538201209</v>
      </c>
      <c r="E2780" s="21" t="s">
        <v>16</v>
      </c>
      <c r="F2780" s="21">
        <v>20201224</v>
      </c>
      <c r="G2780" s="21" t="s">
        <v>17</v>
      </c>
      <c r="H2780" s="21" t="s">
        <v>18</v>
      </c>
      <c r="I2780" s="21" t="s">
        <v>53</v>
      </c>
      <c r="J2780" s="21">
        <v>0.28</v>
      </c>
      <c r="K2780" s="21" t="s">
        <v>20</v>
      </c>
      <c r="L2780">
        <f t="shared" si="51"/>
        <v>1</v>
      </c>
      <c r="M2780">
        <f>MATCH(H:H,价格表!$B$4:$B$35,0)</f>
        <v>1</v>
      </c>
      <c r="N2780" s="27">
        <f>IF(J2780&lt;=0.3,INDEX(价格表!$B$4:$I$31,M2780,2),IF(AND(J2780&gt;0.3,J2780&lt;=1),INDEX(价格表!$B$4:$I$31,M2780,3),IF(AND(J2780&gt;1,J2780&lt;=2.2),INDEX(价格表!$B$4:$I$31,M2780,4),IF(AND(J2780&gt;2.2,J2780&lt;=3.3),INDEX(价格表!$B$4:$I$31,M2780,5),IF(AND(J2780&gt;3.3,J2780&lt;=4),INDEX(价格表!$B$4:$I$31,M2780,6),IF(AND(J2780&gt;4,J2780&lt;=5.5),INDEX(价格表!$B$4:$I$31,M2780,7),IF(J2780&gt;5.5,2.6+INDEX(价格表!$B$4:$I$31,M2780,8)*L2780)))))))</f>
        <v>1.65</v>
      </c>
    </row>
    <row r="2781" spans="1:14">
      <c r="A2781" s="20">
        <v>4311003222517</v>
      </c>
      <c r="B2781" s="18" t="s">
        <v>16</v>
      </c>
      <c r="C2781" s="21">
        <v>20201214</v>
      </c>
      <c r="D2781" s="21">
        <v>610538201209</v>
      </c>
      <c r="E2781" s="21" t="s">
        <v>16</v>
      </c>
      <c r="F2781" s="21">
        <v>20201224</v>
      </c>
      <c r="G2781" s="21" t="s">
        <v>17</v>
      </c>
      <c r="H2781" s="21" t="s">
        <v>18</v>
      </c>
      <c r="I2781" s="21" t="s">
        <v>53</v>
      </c>
      <c r="J2781" s="21">
        <v>0.5</v>
      </c>
      <c r="K2781" s="21" t="s">
        <v>20</v>
      </c>
      <c r="L2781">
        <f t="shared" si="51"/>
        <v>1</v>
      </c>
      <c r="M2781">
        <f>MATCH(H:H,价格表!$B$4:$B$35,0)</f>
        <v>1</v>
      </c>
      <c r="N2781" s="27">
        <f>IF(J2781&lt;=0.3,INDEX(价格表!$B$4:$I$31,M2781,2),IF(AND(J2781&gt;0.3,J2781&lt;=1),INDEX(价格表!$B$4:$I$31,M2781,3),IF(AND(J2781&gt;1,J2781&lt;=2.2),INDEX(价格表!$B$4:$I$31,M2781,4),IF(AND(J2781&gt;2.2,J2781&lt;=3.3),INDEX(价格表!$B$4:$I$31,M2781,5),IF(AND(J2781&gt;3.3,J2781&lt;=4),INDEX(价格表!$B$4:$I$31,M2781,6),IF(AND(J2781&gt;4,J2781&lt;=5.5),INDEX(价格表!$B$4:$I$31,M2781,7),IF(J2781&gt;5.5,2.6+INDEX(价格表!$B$4:$I$31,M2781,8)*L2781)))))))</f>
        <v>1.8</v>
      </c>
    </row>
    <row r="2782" spans="1:14">
      <c r="A2782" s="20">
        <v>4311003222518</v>
      </c>
      <c r="B2782" s="18" t="s">
        <v>16</v>
      </c>
      <c r="C2782" s="21">
        <v>20201214</v>
      </c>
      <c r="D2782" s="21">
        <v>610538201209</v>
      </c>
      <c r="E2782" s="21" t="s">
        <v>16</v>
      </c>
      <c r="F2782" s="21">
        <v>20201224</v>
      </c>
      <c r="G2782" s="21" t="s">
        <v>17</v>
      </c>
      <c r="H2782" s="21" t="s">
        <v>23</v>
      </c>
      <c r="I2782" s="21" t="s">
        <v>225</v>
      </c>
      <c r="J2782" s="21">
        <v>0.37</v>
      </c>
      <c r="K2782" s="21" t="s">
        <v>20</v>
      </c>
      <c r="L2782">
        <f t="shared" si="51"/>
        <v>1</v>
      </c>
      <c r="M2782">
        <f>MATCH(H:H,价格表!$B$4:$B$35,0)</f>
        <v>15</v>
      </c>
      <c r="N2782" s="27">
        <f>IF(J2782&lt;=0.3,INDEX(价格表!$B$4:$I$31,M2782,2),IF(AND(J2782&gt;0.3,J2782&lt;=1),INDEX(价格表!$B$4:$I$31,M2782,3),IF(AND(J2782&gt;1,J2782&lt;=2.2),INDEX(价格表!$B$4:$I$31,M2782,4),IF(AND(J2782&gt;2.2,J2782&lt;=3.3),INDEX(价格表!$B$4:$I$31,M2782,5),IF(AND(J2782&gt;3.3,J2782&lt;=4),INDEX(价格表!$B$4:$I$31,M2782,6),IF(AND(J2782&gt;4,J2782&lt;=5.5),INDEX(价格表!$B$4:$I$31,M2782,7),IF(J2782&gt;5.5,2.6+INDEX(价格表!$B$4:$I$31,M2782,8)*L2782)))))))</f>
        <v>1.8</v>
      </c>
    </row>
    <row r="2783" spans="1:14">
      <c r="A2783" s="20">
        <v>4311003222519</v>
      </c>
      <c r="B2783" s="18" t="s">
        <v>16</v>
      </c>
      <c r="C2783" s="21">
        <v>20201214</v>
      </c>
      <c r="D2783" s="21">
        <v>610538201209</v>
      </c>
      <c r="E2783" s="21" t="s">
        <v>16</v>
      </c>
      <c r="F2783" s="21">
        <v>20201224</v>
      </c>
      <c r="G2783" s="21" t="s">
        <v>17</v>
      </c>
      <c r="H2783" s="21" t="s">
        <v>23</v>
      </c>
      <c r="I2783" s="21" t="s">
        <v>225</v>
      </c>
      <c r="J2783" s="21">
        <v>0.31</v>
      </c>
      <c r="K2783" s="21" t="s">
        <v>20</v>
      </c>
      <c r="L2783">
        <f t="shared" si="51"/>
        <v>1</v>
      </c>
      <c r="M2783">
        <f>MATCH(H:H,价格表!$B$4:$B$35,0)</f>
        <v>15</v>
      </c>
      <c r="N2783" s="27">
        <f>IF(J2783&lt;=0.3,INDEX(价格表!$B$4:$I$31,M2783,2),IF(AND(J2783&gt;0.3,J2783&lt;=1),INDEX(价格表!$B$4:$I$31,M2783,3),IF(AND(J2783&gt;1,J2783&lt;=2.2),INDEX(价格表!$B$4:$I$31,M2783,4),IF(AND(J2783&gt;2.2,J2783&lt;=3.3),INDEX(价格表!$B$4:$I$31,M2783,5),IF(AND(J2783&gt;3.3,J2783&lt;=4),INDEX(价格表!$B$4:$I$31,M2783,6),IF(AND(J2783&gt;4,J2783&lt;=5.5),INDEX(价格表!$B$4:$I$31,M2783,7),IF(J2783&gt;5.5,2.6+INDEX(价格表!$B$4:$I$31,M2783,8)*L2783)))))))</f>
        <v>1.8</v>
      </c>
    </row>
    <row r="2784" spans="1:14">
      <c r="A2784" s="20">
        <v>4311003222520</v>
      </c>
      <c r="B2784" s="18" t="s">
        <v>16</v>
      </c>
      <c r="C2784" s="21">
        <v>20201214</v>
      </c>
      <c r="D2784" s="21">
        <v>610538201209</v>
      </c>
      <c r="E2784" s="21" t="s">
        <v>16</v>
      </c>
      <c r="F2784" s="21">
        <v>20201224</v>
      </c>
      <c r="G2784" s="21" t="s">
        <v>17</v>
      </c>
      <c r="H2784" s="21" t="s">
        <v>35</v>
      </c>
      <c r="I2784" s="21" t="s">
        <v>36</v>
      </c>
      <c r="J2784" s="21">
        <v>1.57</v>
      </c>
      <c r="K2784" s="21" t="s">
        <v>20</v>
      </c>
      <c r="L2784">
        <f t="shared" si="51"/>
        <v>2</v>
      </c>
      <c r="M2784">
        <f>MATCH(H:H,价格表!$B$4:$B$35,0)</f>
        <v>22</v>
      </c>
      <c r="N2784" s="27">
        <f>IF(J2784&lt;=0.3,INDEX(价格表!$B$4:$I$31,M2784,2),IF(AND(J2784&gt;0.3,J2784&lt;=1),INDEX(价格表!$B$4:$I$31,M2784,3),IF(AND(J2784&gt;1,J2784&lt;=2.2),INDEX(价格表!$B$4:$I$31,M2784,4),IF(AND(J2784&gt;2.2,J2784&lt;=3.3),INDEX(价格表!$B$4:$I$31,M2784,5),IF(AND(J2784&gt;3.3,J2784&lt;=4),INDEX(价格表!$B$4:$I$31,M2784,6),IF(AND(J2784&gt;4,J2784&lt;=5.5),INDEX(价格表!$B$4:$I$31,M2784,7),IF(J2784&gt;5.5,2.6+INDEX(价格表!$B$4:$I$31,M2784,8)*L2784)))))))</f>
        <v>2.15</v>
      </c>
    </row>
    <row r="2785" spans="1:14">
      <c r="A2785" s="20">
        <v>4311003222521</v>
      </c>
      <c r="B2785" s="18" t="s">
        <v>16</v>
      </c>
      <c r="C2785" s="21">
        <v>20201214</v>
      </c>
      <c r="D2785" s="21">
        <v>610538201209</v>
      </c>
      <c r="E2785" s="21" t="s">
        <v>16</v>
      </c>
      <c r="F2785" s="21">
        <v>20201224</v>
      </c>
      <c r="G2785" s="21" t="s">
        <v>17</v>
      </c>
      <c r="H2785" s="21" t="s">
        <v>18</v>
      </c>
      <c r="I2785" s="21" t="s">
        <v>53</v>
      </c>
      <c r="J2785" s="21">
        <v>0.28</v>
      </c>
      <c r="K2785" s="21" t="s">
        <v>20</v>
      </c>
      <c r="L2785">
        <f t="shared" si="51"/>
        <v>1</v>
      </c>
      <c r="M2785">
        <f>MATCH(H:H,价格表!$B$4:$B$35,0)</f>
        <v>1</v>
      </c>
      <c r="N2785" s="27">
        <f>IF(J2785&lt;=0.3,INDEX(价格表!$B$4:$I$31,M2785,2),IF(AND(J2785&gt;0.3,J2785&lt;=1),INDEX(价格表!$B$4:$I$31,M2785,3),IF(AND(J2785&gt;1,J2785&lt;=2.2),INDEX(价格表!$B$4:$I$31,M2785,4),IF(AND(J2785&gt;2.2,J2785&lt;=3.3),INDEX(价格表!$B$4:$I$31,M2785,5),IF(AND(J2785&gt;3.3,J2785&lt;=4),INDEX(价格表!$B$4:$I$31,M2785,6),IF(AND(J2785&gt;4,J2785&lt;=5.5),INDEX(价格表!$B$4:$I$31,M2785,7),IF(J2785&gt;5.5,2.6+INDEX(价格表!$B$4:$I$31,M2785,8)*L2785)))))))</f>
        <v>1.65</v>
      </c>
    </row>
    <row r="2786" spans="1:14">
      <c r="A2786" s="20">
        <v>4311003222522</v>
      </c>
      <c r="B2786" s="18" t="s">
        <v>16</v>
      </c>
      <c r="C2786" s="21">
        <v>20201214</v>
      </c>
      <c r="D2786" s="21">
        <v>610538201209</v>
      </c>
      <c r="E2786" s="21" t="s">
        <v>16</v>
      </c>
      <c r="F2786" s="21">
        <v>20201224</v>
      </c>
      <c r="G2786" s="21" t="s">
        <v>17</v>
      </c>
      <c r="H2786" s="21" t="s">
        <v>63</v>
      </c>
      <c r="I2786" s="21" t="s">
        <v>187</v>
      </c>
      <c r="J2786" s="21">
        <v>0.37</v>
      </c>
      <c r="K2786" s="21" t="s">
        <v>20</v>
      </c>
      <c r="L2786">
        <f t="shared" si="51"/>
        <v>1</v>
      </c>
      <c r="M2786">
        <f>MATCH(H:H,价格表!$B$4:$B$35,0)</f>
        <v>21</v>
      </c>
      <c r="N2786" s="27">
        <f>IF(J2786&lt;=0.3,INDEX(价格表!$B$4:$I$31,M2786,2),IF(AND(J2786&gt;0.3,J2786&lt;=1),INDEX(价格表!$B$4:$I$31,M2786,3),IF(AND(J2786&gt;1,J2786&lt;=2.2),INDEX(价格表!$B$4:$I$31,M2786,4),IF(AND(J2786&gt;2.2,J2786&lt;=3.3),INDEX(价格表!$B$4:$I$31,M2786,5),IF(AND(J2786&gt;3.3,J2786&lt;=4),INDEX(价格表!$B$4:$I$31,M2786,6),IF(AND(J2786&gt;4,J2786&lt;=5.5),INDEX(价格表!$B$4:$I$31,M2786,7),IF(J2786&gt;5.5,2.6+INDEX(价格表!$B$4:$I$31,M2786,8)*L2786)))))))</f>
        <v>1.8</v>
      </c>
    </row>
    <row r="2787" spans="1:14">
      <c r="A2787" s="20">
        <v>4311003222523</v>
      </c>
      <c r="B2787" s="18" t="s">
        <v>16</v>
      </c>
      <c r="C2787" s="21">
        <v>20201214</v>
      </c>
      <c r="D2787" s="21">
        <v>610538201209</v>
      </c>
      <c r="E2787" s="21" t="s">
        <v>16</v>
      </c>
      <c r="F2787" s="21">
        <v>20201224</v>
      </c>
      <c r="G2787" s="21" t="s">
        <v>17</v>
      </c>
      <c r="H2787" s="21" t="s">
        <v>45</v>
      </c>
      <c r="I2787" s="21" t="s">
        <v>143</v>
      </c>
      <c r="J2787" s="21">
        <v>0.28</v>
      </c>
      <c r="K2787" s="21" t="s">
        <v>20</v>
      </c>
      <c r="L2787">
        <f t="shared" si="51"/>
        <v>1</v>
      </c>
      <c r="M2787">
        <f>MATCH(H:H,价格表!$B$4:$B$35,0)</f>
        <v>9</v>
      </c>
      <c r="N2787" s="27">
        <f>IF(J2787&lt;=0.3,INDEX(价格表!$B$4:$I$31,M2787,2),IF(AND(J2787&gt;0.3,J2787&lt;=1),INDEX(价格表!$B$4:$I$31,M2787,3),IF(AND(J2787&gt;1,J2787&lt;=2.2),INDEX(价格表!$B$4:$I$31,M2787,4),IF(AND(J2787&gt;2.2,J2787&lt;=3.3),INDEX(价格表!$B$4:$I$31,M2787,5),IF(AND(J2787&gt;3.3,J2787&lt;=4),INDEX(价格表!$B$4:$I$31,M2787,6),IF(AND(J2787&gt;4,J2787&lt;=5.5),INDEX(价格表!$B$4:$I$31,M2787,7),IF(J2787&gt;5.5,2.6+INDEX(价格表!$B$4:$I$31,M2787,8)*L2787)))))))</f>
        <v>1.65</v>
      </c>
    </row>
    <row r="2788" spans="1:14">
      <c r="A2788" s="20">
        <v>4311003222535</v>
      </c>
      <c r="B2788" s="18" t="s">
        <v>16</v>
      </c>
      <c r="C2788" s="21">
        <v>20201214</v>
      </c>
      <c r="D2788" s="21">
        <v>610538201209</v>
      </c>
      <c r="E2788" s="21" t="s">
        <v>16</v>
      </c>
      <c r="F2788" s="21">
        <v>20201224</v>
      </c>
      <c r="G2788" s="21" t="s">
        <v>17</v>
      </c>
      <c r="H2788" s="21" t="s">
        <v>73</v>
      </c>
      <c r="I2788" s="21" t="s">
        <v>184</v>
      </c>
      <c r="J2788" s="21">
        <v>0.28</v>
      </c>
      <c r="K2788" s="21" t="s">
        <v>20</v>
      </c>
      <c r="L2788">
        <f t="shared" si="51"/>
        <v>1</v>
      </c>
      <c r="M2788">
        <f>MATCH(H:H,价格表!$B$4:$B$35,0)</f>
        <v>7</v>
      </c>
      <c r="N2788" s="27">
        <f>IF(J2788&lt;=0.3,INDEX(价格表!$B$4:$I$31,M2788,2),IF(AND(J2788&gt;0.3,J2788&lt;=1),INDEX(价格表!$B$4:$I$31,M2788,3),IF(AND(J2788&gt;1,J2788&lt;=2.2),INDEX(价格表!$B$4:$I$31,M2788,4),IF(AND(J2788&gt;2.2,J2788&lt;=3.3),INDEX(价格表!$B$4:$I$31,M2788,5),IF(AND(J2788&gt;3.3,J2788&lt;=4),INDEX(价格表!$B$4:$I$31,M2788,6),IF(AND(J2788&gt;4,J2788&lt;=5.5),INDEX(价格表!$B$4:$I$31,M2788,7),IF(J2788&gt;5.5,2.6+INDEX(价格表!$B$4:$I$31,M2788,8)*L2788)))))))</f>
        <v>1.65</v>
      </c>
    </row>
    <row r="2789" spans="1:14">
      <c r="A2789" s="20">
        <v>4311003222536</v>
      </c>
      <c r="B2789" s="18" t="s">
        <v>16</v>
      </c>
      <c r="C2789" s="21">
        <v>20201214</v>
      </c>
      <c r="D2789" s="21">
        <v>610538201209</v>
      </c>
      <c r="E2789" s="21" t="s">
        <v>16</v>
      </c>
      <c r="F2789" s="21">
        <v>20201224</v>
      </c>
      <c r="G2789" s="21" t="s">
        <v>17</v>
      </c>
      <c r="H2789" s="21" t="s">
        <v>27</v>
      </c>
      <c r="I2789" s="21" t="s">
        <v>128</v>
      </c>
      <c r="J2789" s="21">
        <v>0.28</v>
      </c>
      <c r="K2789" s="21" t="s">
        <v>20</v>
      </c>
      <c r="L2789">
        <f t="shared" si="51"/>
        <v>1</v>
      </c>
      <c r="M2789">
        <f>MATCH(H:H,价格表!$B$4:$B$35,0)</f>
        <v>3</v>
      </c>
      <c r="N2789" s="27">
        <f>IF(J2789&lt;=0.3,INDEX(价格表!$B$4:$I$31,M2789,2),IF(AND(J2789&gt;0.3,J2789&lt;=1),INDEX(价格表!$B$4:$I$31,M2789,3),IF(AND(J2789&gt;1,J2789&lt;=2.2),INDEX(价格表!$B$4:$I$31,M2789,4),IF(AND(J2789&gt;2.2,J2789&lt;=3.3),INDEX(价格表!$B$4:$I$31,M2789,5),IF(AND(J2789&gt;3.3,J2789&lt;=4),INDEX(价格表!$B$4:$I$31,M2789,6),IF(AND(J2789&gt;4,J2789&lt;=5.5),INDEX(价格表!$B$4:$I$31,M2789,7),IF(J2789&gt;5.5,2.6+INDEX(价格表!$B$4:$I$31,M2789,8)*L2789)))))))</f>
        <v>1.65</v>
      </c>
    </row>
    <row r="2790" spans="1:14">
      <c r="A2790" s="20">
        <v>4311003222537</v>
      </c>
      <c r="B2790" s="18" t="s">
        <v>16</v>
      </c>
      <c r="C2790" s="21">
        <v>20201214</v>
      </c>
      <c r="D2790" s="21">
        <v>610538201209</v>
      </c>
      <c r="E2790" s="21" t="s">
        <v>16</v>
      </c>
      <c r="F2790" s="21">
        <v>20201224</v>
      </c>
      <c r="G2790" s="21" t="s">
        <v>17</v>
      </c>
      <c r="H2790" s="21" t="s">
        <v>50</v>
      </c>
      <c r="I2790" s="21" t="s">
        <v>62</v>
      </c>
      <c r="J2790" s="21">
        <v>0.39</v>
      </c>
      <c r="K2790" s="21" t="s">
        <v>20</v>
      </c>
      <c r="L2790">
        <f t="shared" si="51"/>
        <v>1</v>
      </c>
      <c r="M2790">
        <f>MATCH(H:H,价格表!$B$4:$B$35,0)</f>
        <v>4</v>
      </c>
      <c r="N2790" s="27">
        <f>IF(J2790&lt;=0.3,INDEX(价格表!$B$4:$I$31,M2790,2),IF(AND(J2790&gt;0.3,J2790&lt;=1),INDEX(价格表!$B$4:$I$31,M2790,3),IF(AND(J2790&gt;1,J2790&lt;=2.2),INDEX(价格表!$B$4:$I$31,M2790,4),IF(AND(J2790&gt;2.2,J2790&lt;=3.3),INDEX(价格表!$B$4:$I$31,M2790,5),IF(AND(J2790&gt;3.3,J2790&lt;=4),INDEX(价格表!$B$4:$I$31,M2790,6),IF(AND(J2790&gt;4,J2790&lt;=5.5),INDEX(价格表!$B$4:$I$31,M2790,7),IF(J2790&gt;5.5,2.6+INDEX(价格表!$B$4:$I$31,M2790,8)*L2790)))))))</f>
        <v>1.8</v>
      </c>
    </row>
    <row r="2791" spans="1:14">
      <c r="A2791" s="20">
        <v>4311003222538</v>
      </c>
      <c r="B2791" s="18" t="s">
        <v>16</v>
      </c>
      <c r="C2791" s="21">
        <v>20201214</v>
      </c>
      <c r="D2791" s="21">
        <v>610538201209</v>
      </c>
      <c r="E2791" s="21" t="s">
        <v>16</v>
      </c>
      <c r="F2791" s="21">
        <v>20201224</v>
      </c>
      <c r="G2791" s="21" t="s">
        <v>17</v>
      </c>
      <c r="H2791" s="21" t="s">
        <v>18</v>
      </c>
      <c r="I2791" s="21" t="s">
        <v>53</v>
      </c>
      <c r="J2791" s="21">
        <v>0.28</v>
      </c>
      <c r="K2791" s="21" t="s">
        <v>20</v>
      </c>
      <c r="L2791">
        <f t="shared" si="51"/>
        <v>1</v>
      </c>
      <c r="M2791">
        <f>MATCH(H:H,价格表!$B$4:$B$35,0)</f>
        <v>1</v>
      </c>
      <c r="N2791" s="27">
        <f>IF(J2791&lt;=0.3,INDEX(价格表!$B$4:$I$31,M2791,2),IF(AND(J2791&gt;0.3,J2791&lt;=1),INDEX(价格表!$B$4:$I$31,M2791,3),IF(AND(J2791&gt;1,J2791&lt;=2.2),INDEX(价格表!$B$4:$I$31,M2791,4),IF(AND(J2791&gt;2.2,J2791&lt;=3.3),INDEX(价格表!$B$4:$I$31,M2791,5),IF(AND(J2791&gt;3.3,J2791&lt;=4),INDEX(价格表!$B$4:$I$31,M2791,6),IF(AND(J2791&gt;4,J2791&lt;=5.5),INDEX(价格表!$B$4:$I$31,M2791,7),IF(J2791&gt;5.5,2.6+INDEX(价格表!$B$4:$I$31,M2791,8)*L2791)))))))</f>
        <v>1.65</v>
      </c>
    </row>
    <row r="2792" spans="1:14">
      <c r="A2792" s="20">
        <v>4311003222539</v>
      </c>
      <c r="B2792" s="18" t="s">
        <v>16</v>
      </c>
      <c r="C2792" s="21">
        <v>20201214</v>
      </c>
      <c r="D2792" s="21">
        <v>610538201209</v>
      </c>
      <c r="E2792" s="21" t="s">
        <v>16</v>
      </c>
      <c r="F2792" s="21">
        <v>20201224</v>
      </c>
      <c r="G2792" s="21" t="s">
        <v>17</v>
      </c>
      <c r="H2792" s="21" t="s">
        <v>18</v>
      </c>
      <c r="I2792" s="21" t="s">
        <v>53</v>
      </c>
      <c r="J2792" s="21">
        <v>0.28</v>
      </c>
      <c r="K2792" s="21" t="s">
        <v>20</v>
      </c>
      <c r="L2792">
        <f t="shared" si="51"/>
        <v>1</v>
      </c>
      <c r="M2792">
        <f>MATCH(H:H,价格表!$B$4:$B$35,0)</f>
        <v>1</v>
      </c>
      <c r="N2792" s="27">
        <f>IF(J2792&lt;=0.3,INDEX(价格表!$B$4:$I$31,M2792,2),IF(AND(J2792&gt;0.3,J2792&lt;=1),INDEX(价格表!$B$4:$I$31,M2792,3),IF(AND(J2792&gt;1,J2792&lt;=2.2),INDEX(价格表!$B$4:$I$31,M2792,4),IF(AND(J2792&gt;2.2,J2792&lt;=3.3),INDEX(价格表!$B$4:$I$31,M2792,5),IF(AND(J2792&gt;3.3,J2792&lt;=4),INDEX(价格表!$B$4:$I$31,M2792,6),IF(AND(J2792&gt;4,J2792&lt;=5.5),INDEX(价格表!$B$4:$I$31,M2792,7),IF(J2792&gt;5.5,2.6+INDEX(价格表!$B$4:$I$31,M2792,8)*L2792)))))))</f>
        <v>1.65</v>
      </c>
    </row>
    <row r="2793" spans="1:14">
      <c r="A2793" s="20">
        <v>4311003222540</v>
      </c>
      <c r="B2793" s="18" t="s">
        <v>16</v>
      </c>
      <c r="C2793" s="21">
        <v>20201214</v>
      </c>
      <c r="D2793" s="21">
        <v>610538201209</v>
      </c>
      <c r="E2793" s="21" t="s">
        <v>16</v>
      </c>
      <c r="F2793" s="21">
        <v>20201224</v>
      </c>
      <c r="G2793" s="21" t="s">
        <v>17</v>
      </c>
      <c r="H2793" s="21" t="s">
        <v>18</v>
      </c>
      <c r="I2793" s="21" t="s">
        <v>53</v>
      </c>
      <c r="J2793" s="21">
        <v>0.29</v>
      </c>
      <c r="K2793" s="21" t="s">
        <v>20</v>
      </c>
      <c r="L2793">
        <f t="shared" si="51"/>
        <v>1</v>
      </c>
      <c r="M2793">
        <f>MATCH(H:H,价格表!$B$4:$B$35,0)</f>
        <v>1</v>
      </c>
      <c r="N2793" s="27">
        <f>IF(J2793&lt;=0.3,INDEX(价格表!$B$4:$I$31,M2793,2),IF(AND(J2793&gt;0.3,J2793&lt;=1),INDEX(价格表!$B$4:$I$31,M2793,3),IF(AND(J2793&gt;1,J2793&lt;=2.2),INDEX(价格表!$B$4:$I$31,M2793,4),IF(AND(J2793&gt;2.2,J2793&lt;=3.3),INDEX(价格表!$B$4:$I$31,M2793,5),IF(AND(J2793&gt;3.3,J2793&lt;=4),INDEX(价格表!$B$4:$I$31,M2793,6),IF(AND(J2793&gt;4,J2793&lt;=5.5),INDEX(价格表!$B$4:$I$31,M2793,7),IF(J2793&gt;5.5,2.6+INDEX(价格表!$B$4:$I$31,M2793,8)*L2793)))))))</f>
        <v>1.65</v>
      </c>
    </row>
    <row r="2794" spans="1:14">
      <c r="A2794" s="20">
        <v>4311003222541</v>
      </c>
      <c r="B2794" s="18" t="s">
        <v>16</v>
      </c>
      <c r="C2794" s="21">
        <v>20201214</v>
      </c>
      <c r="D2794" s="21">
        <v>610538201209</v>
      </c>
      <c r="E2794" s="21" t="s">
        <v>16</v>
      </c>
      <c r="F2794" s="21">
        <v>20201224</v>
      </c>
      <c r="G2794" s="21" t="s">
        <v>17</v>
      </c>
      <c r="H2794" s="21" t="s">
        <v>27</v>
      </c>
      <c r="I2794" s="21" t="s">
        <v>128</v>
      </c>
      <c r="J2794" s="21">
        <v>0.28</v>
      </c>
      <c r="K2794" s="21" t="s">
        <v>20</v>
      </c>
      <c r="L2794">
        <f t="shared" si="51"/>
        <v>1</v>
      </c>
      <c r="M2794">
        <f>MATCH(H:H,价格表!$B$4:$B$35,0)</f>
        <v>3</v>
      </c>
      <c r="N2794" s="27">
        <f>IF(J2794&lt;=0.3,INDEX(价格表!$B$4:$I$31,M2794,2),IF(AND(J2794&gt;0.3,J2794&lt;=1),INDEX(价格表!$B$4:$I$31,M2794,3),IF(AND(J2794&gt;1,J2794&lt;=2.2),INDEX(价格表!$B$4:$I$31,M2794,4),IF(AND(J2794&gt;2.2,J2794&lt;=3.3),INDEX(价格表!$B$4:$I$31,M2794,5),IF(AND(J2794&gt;3.3,J2794&lt;=4),INDEX(价格表!$B$4:$I$31,M2794,6),IF(AND(J2794&gt;4,J2794&lt;=5.5),INDEX(价格表!$B$4:$I$31,M2794,7),IF(J2794&gt;5.5,2.6+INDEX(价格表!$B$4:$I$31,M2794,8)*L2794)))))))</f>
        <v>1.65</v>
      </c>
    </row>
    <row r="2795" spans="1:14">
      <c r="A2795" s="20">
        <v>4311003222542</v>
      </c>
      <c r="B2795" s="18" t="s">
        <v>16</v>
      </c>
      <c r="C2795" s="21">
        <v>20201214</v>
      </c>
      <c r="D2795" s="21">
        <v>610538201209</v>
      </c>
      <c r="E2795" s="21" t="s">
        <v>16</v>
      </c>
      <c r="F2795" s="21">
        <v>20201224</v>
      </c>
      <c r="G2795" s="21" t="s">
        <v>17</v>
      </c>
      <c r="H2795" s="21" t="s">
        <v>18</v>
      </c>
      <c r="I2795" s="21" t="s">
        <v>53</v>
      </c>
      <c r="J2795" s="21">
        <v>0.28</v>
      </c>
      <c r="K2795" s="21" t="s">
        <v>20</v>
      </c>
      <c r="L2795">
        <f t="shared" si="51"/>
        <v>1</v>
      </c>
      <c r="M2795">
        <f>MATCH(H:H,价格表!$B$4:$B$35,0)</f>
        <v>1</v>
      </c>
      <c r="N2795" s="27">
        <f>IF(J2795&lt;=0.3,INDEX(价格表!$B$4:$I$31,M2795,2),IF(AND(J2795&gt;0.3,J2795&lt;=1),INDEX(价格表!$B$4:$I$31,M2795,3),IF(AND(J2795&gt;1,J2795&lt;=2.2),INDEX(价格表!$B$4:$I$31,M2795,4),IF(AND(J2795&gt;2.2,J2795&lt;=3.3),INDEX(价格表!$B$4:$I$31,M2795,5),IF(AND(J2795&gt;3.3,J2795&lt;=4),INDEX(价格表!$B$4:$I$31,M2795,6),IF(AND(J2795&gt;4,J2795&lt;=5.5),INDEX(价格表!$B$4:$I$31,M2795,7),IF(J2795&gt;5.5,2.6+INDEX(价格表!$B$4:$I$31,M2795,8)*L2795)))))))</f>
        <v>1.65</v>
      </c>
    </row>
    <row r="2796" spans="1:14">
      <c r="A2796" s="20">
        <v>4311003222543</v>
      </c>
      <c r="B2796" s="18" t="s">
        <v>16</v>
      </c>
      <c r="C2796" s="21">
        <v>20201214</v>
      </c>
      <c r="D2796" s="21">
        <v>610538201209</v>
      </c>
      <c r="E2796" s="21" t="s">
        <v>16</v>
      </c>
      <c r="F2796" s="21">
        <v>20201224</v>
      </c>
      <c r="G2796" s="21" t="s">
        <v>17</v>
      </c>
      <c r="H2796" s="21" t="s">
        <v>18</v>
      </c>
      <c r="I2796" s="21" t="s">
        <v>53</v>
      </c>
      <c r="J2796" s="21">
        <v>0.29</v>
      </c>
      <c r="K2796" s="21" t="s">
        <v>20</v>
      </c>
      <c r="L2796">
        <f t="shared" si="51"/>
        <v>1</v>
      </c>
      <c r="M2796">
        <f>MATCH(H:H,价格表!$B$4:$B$35,0)</f>
        <v>1</v>
      </c>
      <c r="N2796" s="27">
        <f>IF(J2796&lt;=0.3,INDEX(价格表!$B$4:$I$31,M2796,2),IF(AND(J2796&gt;0.3,J2796&lt;=1),INDEX(价格表!$B$4:$I$31,M2796,3),IF(AND(J2796&gt;1,J2796&lt;=2.2),INDEX(价格表!$B$4:$I$31,M2796,4),IF(AND(J2796&gt;2.2,J2796&lt;=3.3),INDEX(价格表!$B$4:$I$31,M2796,5),IF(AND(J2796&gt;3.3,J2796&lt;=4),INDEX(价格表!$B$4:$I$31,M2796,6),IF(AND(J2796&gt;4,J2796&lt;=5.5),INDEX(价格表!$B$4:$I$31,M2796,7),IF(J2796&gt;5.5,2.6+INDEX(价格表!$B$4:$I$31,M2796,8)*L2796)))))))</f>
        <v>1.65</v>
      </c>
    </row>
    <row r="2797" spans="1:14">
      <c r="A2797" s="20">
        <v>4311003222544</v>
      </c>
      <c r="B2797" s="18" t="s">
        <v>16</v>
      </c>
      <c r="C2797" s="21">
        <v>20201214</v>
      </c>
      <c r="D2797" s="21">
        <v>610538201209</v>
      </c>
      <c r="E2797" s="21" t="s">
        <v>16</v>
      </c>
      <c r="F2797" s="21">
        <v>20201224</v>
      </c>
      <c r="G2797" s="21" t="s">
        <v>17</v>
      </c>
      <c r="H2797" s="21" t="s">
        <v>88</v>
      </c>
      <c r="I2797" s="21" t="s">
        <v>110</v>
      </c>
      <c r="J2797" s="21">
        <v>0.28</v>
      </c>
      <c r="K2797" s="21" t="s">
        <v>20</v>
      </c>
      <c r="L2797">
        <f t="shared" si="51"/>
        <v>1</v>
      </c>
      <c r="M2797">
        <f>MATCH(H:H,价格表!$B$4:$B$35,0)</f>
        <v>19</v>
      </c>
      <c r="N2797" s="27">
        <f>IF(J2797&lt;=0.3,INDEX(价格表!$B$4:$I$31,M2797,2),IF(AND(J2797&gt;0.3,J2797&lt;=1),INDEX(价格表!$B$4:$I$31,M2797,3),IF(AND(J2797&gt;1,J2797&lt;=2.2),INDEX(价格表!$B$4:$I$31,M2797,4),IF(AND(J2797&gt;2.2,J2797&lt;=3.3),INDEX(价格表!$B$4:$I$31,M2797,5),IF(AND(J2797&gt;3.3,J2797&lt;=4),INDEX(价格表!$B$4:$I$31,M2797,6),IF(AND(J2797&gt;4,J2797&lt;=5.5),INDEX(价格表!$B$4:$I$31,M2797,7),IF(J2797&gt;5.5,2.6+INDEX(价格表!$B$4:$I$31,M2797,8)*L2797)))))))</f>
        <v>1.65</v>
      </c>
    </row>
    <row r="2798" spans="1:14">
      <c r="A2798" s="20">
        <v>4311006266200</v>
      </c>
      <c r="B2798" s="18" t="s">
        <v>16</v>
      </c>
      <c r="C2798" s="21">
        <v>20201214</v>
      </c>
      <c r="D2798" s="21">
        <v>610538201209</v>
      </c>
      <c r="E2798" s="21" t="s">
        <v>16</v>
      </c>
      <c r="F2798" s="21">
        <v>20201224</v>
      </c>
      <c r="G2798" s="21" t="s">
        <v>17</v>
      </c>
      <c r="H2798" s="21" t="s">
        <v>18</v>
      </c>
      <c r="I2798" s="21" t="s">
        <v>29</v>
      </c>
      <c r="J2798" s="21">
        <v>0.28</v>
      </c>
      <c r="K2798" s="21" t="s">
        <v>20</v>
      </c>
      <c r="L2798">
        <f t="shared" si="51"/>
        <v>1</v>
      </c>
      <c r="M2798">
        <f>MATCH(H:H,价格表!$B$4:$B$35,0)</f>
        <v>1</v>
      </c>
      <c r="N2798" s="27">
        <f>IF(J2798&lt;=0.3,INDEX(价格表!$B$4:$I$31,M2798,2),IF(AND(J2798&gt;0.3,J2798&lt;=1),INDEX(价格表!$B$4:$I$31,M2798,3),IF(AND(J2798&gt;1,J2798&lt;=2.2),INDEX(价格表!$B$4:$I$31,M2798,4),IF(AND(J2798&gt;2.2,J2798&lt;=3.3),INDEX(价格表!$B$4:$I$31,M2798,5),IF(AND(J2798&gt;3.3,J2798&lt;=4),INDEX(价格表!$B$4:$I$31,M2798,6),IF(AND(J2798&gt;4,J2798&lt;=5.5),INDEX(价格表!$B$4:$I$31,M2798,7),IF(J2798&gt;5.5,2.6+INDEX(价格表!$B$4:$I$31,M2798,8)*L2798)))))))</f>
        <v>1.65</v>
      </c>
    </row>
    <row r="2799" spans="1:14">
      <c r="A2799" s="20">
        <v>4311006351797</v>
      </c>
      <c r="B2799" s="18" t="s">
        <v>16</v>
      </c>
      <c r="C2799" s="21">
        <v>20201214</v>
      </c>
      <c r="D2799" s="21">
        <v>610538201209</v>
      </c>
      <c r="E2799" s="21" t="s">
        <v>16</v>
      </c>
      <c r="F2799" s="21">
        <v>20201224</v>
      </c>
      <c r="G2799" s="21" t="s">
        <v>17</v>
      </c>
      <c r="H2799" s="21" t="s">
        <v>18</v>
      </c>
      <c r="I2799" s="21" t="s">
        <v>53</v>
      </c>
      <c r="J2799" s="21">
        <v>2.06</v>
      </c>
      <c r="K2799" s="21" t="s">
        <v>20</v>
      </c>
      <c r="L2799">
        <f t="shared" si="51"/>
        <v>3</v>
      </c>
      <c r="M2799">
        <f>MATCH(H:H,价格表!$B$4:$B$35,0)</f>
        <v>1</v>
      </c>
      <c r="N2799" s="27">
        <f>IF(J2799&lt;=0.3,INDEX(价格表!$B$4:$I$31,M2799,2),IF(AND(J2799&gt;0.3,J2799&lt;=1),INDEX(价格表!$B$4:$I$31,M2799,3),IF(AND(J2799&gt;1,J2799&lt;=2.2),INDEX(价格表!$B$4:$I$31,M2799,4),IF(AND(J2799&gt;2.2,J2799&lt;=3.3),INDEX(价格表!$B$4:$I$31,M2799,5),IF(AND(J2799&gt;3.3,J2799&lt;=4),INDEX(价格表!$B$4:$I$31,M2799,6),IF(AND(J2799&gt;4,J2799&lt;=5.5),INDEX(价格表!$B$4:$I$31,M2799,7),IF(J2799&gt;5.5,2.6+INDEX(价格表!$B$4:$I$31,M2799,8)*L2799)))))))</f>
        <v>2.15</v>
      </c>
    </row>
    <row r="2800" spans="1:14">
      <c r="A2800" s="20">
        <v>4311006608776</v>
      </c>
      <c r="B2800" s="18" t="s">
        <v>16</v>
      </c>
      <c r="C2800" s="21">
        <v>20201214</v>
      </c>
      <c r="D2800" s="21">
        <v>610538201209</v>
      </c>
      <c r="E2800" s="21" t="s">
        <v>16</v>
      </c>
      <c r="F2800" s="21">
        <v>20201224</v>
      </c>
      <c r="G2800" s="21" t="s">
        <v>17</v>
      </c>
      <c r="H2800" s="21" t="s">
        <v>75</v>
      </c>
      <c r="I2800" s="21" t="s">
        <v>114</v>
      </c>
      <c r="J2800" s="21">
        <v>0.28</v>
      </c>
      <c r="K2800" s="21" t="s">
        <v>20</v>
      </c>
      <c r="L2800">
        <f t="shared" si="51"/>
        <v>1</v>
      </c>
      <c r="M2800">
        <f>MATCH(H:H,价格表!$B$4:$B$35,0)</f>
        <v>24</v>
      </c>
      <c r="N2800" s="27">
        <f>IF(J2800&lt;=0.3,INDEX(价格表!$B$4:$I$31,M2800,2),IF(AND(J2800&gt;0.3,J2800&lt;=1),INDEX(价格表!$B$4:$I$31,M2800,3),IF(AND(J2800&gt;1,J2800&lt;=2.2),INDEX(价格表!$B$4:$I$31,M2800,4),IF(AND(J2800&gt;2.2,J2800&lt;=3.3),INDEX(价格表!$B$4:$I$31,M2800,5),IF(AND(J2800&gt;3.3,J2800&lt;=4),INDEX(价格表!$B$4:$I$31,M2800,6),IF(AND(J2800&gt;4,J2800&lt;=5.5),INDEX(价格表!$B$4:$I$31,M2800,7),IF(J2800&gt;5.5,2.6+INDEX(价格表!$B$4:$I$31,M2800,8)*L2800)))))))</f>
        <v>1.65</v>
      </c>
    </row>
    <row r="2801" spans="1:14">
      <c r="A2801" s="20">
        <v>4311006608777</v>
      </c>
      <c r="B2801" s="18" t="s">
        <v>16</v>
      </c>
      <c r="C2801" s="21">
        <v>20201214</v>
      </c>
      <c r="D2801" s="21">
        <v>610538201209</v>
      </c>
      <c r="E2801" s="21" t="s">
        <v>16</v>
      </c>
      <c r="F2801" s="21">
        <v>20201224</v>
      </c>
      <c r="G2801" s="21" t="s">
        <v>17</v>
      </c>
      <c r="H2801" s="21" t="s">
        <v>18</v>
      </c>
      <c r="I2801" s="21" t="s">
        <v>139</v>
      </c>
      <c r="J2801" s="21">
        <v>0.25</v>
      </c>
      <c r="K2801" s="21" t="s">
        <v>20</v>
      </c>
      <c r="L2801">
        <f t="shared" si="51"/>
        <v>1</v>
      </c>
      <c r="M2801">
        <f>MATCH(H:H,价格表!$B$4:$B$35,0)</f>
        <v>1</v>
      </c>
      <c r="N2801" s="27">
        <f>IF(J2801&lt;=0.3,INDEX(价格表!$B$4:$I$31,M2801,2),IF(AND(J2801&gt;0.3,J2801&lt;=1),INDEX(价格表!$B$4:$I$31,M2801,3),IF(AND(J2801&gt;1,J2801&lt;=2.2),INDEX(价格表!$B$4:$I$31,M2801,4),IF(AND(J2801&gt;2.2,J2801&lt;=3.3),INDEX(价格表!$B$4:$I$31,M2801,5),IF(AND(J2801&gt;3.3,J2801&lt;=4),INDEX(价格表!$B$4:$I$31,M2801,6),IF(AND(J2801&gt;4,J2801&lt;=5.5),INDEX(价格表!$B$4:$I$31,M2801,7),IF(J2801&gt;5.5,2.6+INDEX(价格表!$B$4:$I$31,M2801,8)*L2801)))))))</f>
        <v>1.65</v>
      </c>
    </row>
    <row r="2802" spans="1:14">
      <c r="A2802" s="20">
        <v>4606108239144</v>
      </c>
      <c r="B2802" s="18" t="s">
        <v>16</v>
      </c>
      <c r="C2802" s="21">
        <v>20201214</v>
      </c>
      <c r="D2802" s="21">
        <v>610538201209</v>
      </c>
      <c r="E2802" s="21" t="s">
        <v>16</v>
      </c>
      <c r="F2802" s="21">
        <v>20201224</v>
      </c>
      <c r="G2802" s="21" t="s">
        <v>17</v>
      </c>
      <c r="H2802" s="21" t="s">
        <v>50</v>
      </c>
      <c r="I2802" s="21" t="s">
        <v>247</v>
      </c>
      <c r="J2802" s="21">
        <v>2.34</v>
      </c>
      <c r="K2802" s="21" t="s">
        <v>20</v>
      </c>
      <c r="L2802">
        <f t="shared" si="51"/>
        <v>3</v>
      </c>
      <c r="M2802">
        <f>MATCH(H:H,价格表!$B$4:$B$35,0)</f>
        <v>4</v>
      </c>
      <c r="N2802" s="27">
        <f>IF(J2802&lt;=0.3,INDEX(价格表!$B$4:$I$31,M2802,2),IF(AND(J2802&gt;0.3,J2802&lt;=1),INDEX(价格表!$B$4:$I$31,M2802,3),IF(AND(J2802&gt;1,J2802&lt;=2.2),INDEX(价格表!$B$4:$I$31,M2802,4),IF(AND(J2802&gt;2.2,J2802&lt;=3.3),INDEX(价格表!$B$4:$I$31,M2802,5),IF(AND(J2802&gt;3.3,J2802&lt;=4),INDEX(价格表!$B$4:$I$31,M2802,6),IF(AND(J2802&gt;4,J2802&lt;=5.5),INDEX(价格表!$B$4:$I$31,M2802,7),IF(J2802&gt;5.5,2.6+INDEX(价格表!$B$4:$I$31,M2802,8)*L2802)))))))</f>
        <v>2.5</v>
      </c>
    </row>
    <row r="2803" spans="1:14">
      <c r="A2803" s="20">
        <v>4606109214021</v>
      </c>
      <c r="B2803" s="18" t="s">
        <v>16</v>
      </c>
      <c r="C2803" s="21">
        <v>20201214</v>
      </c>
      <c r="D2803" s="21">
        <v>610538201209</v>
      </c>
      <c r="E2803" s="21" t="s">
        <v>16</v>
      </c>
      <c r="F2803" s="21">
        <v>20201224</v>
      </c>
      <c r="G2803" s="21" t="s">
        <v>17</v>
      </c>
      <c r="H2803" s="21" t="s">
        <v>43</v>
      </c>
      <c r="I2803" s="21" t="s">
        <v>44</v>
      </c>
      <c r="J2803" s="21">
        <v>2.58</v>
      </c>
      <c r="K2803" s="21" t="s">
        <v>20</v>
      </c>
      <c r="L2803">
        <f t="shared" si="51"/>
        <v>3</v>
      </c>
      <c r="M2803">
        <f>MATCH(H:H,价格表!$B$4:$B$35,0)</f>
        <v>10</v>
      </c>
      <c r="N2803" s="27">
        <f>IF(J2803&lt;=0.3,INDEX(价格表!$B$4:$I$31,M2803,2),IF(AND(J2803&gt;0.3,J2803&lt;=1),INDEX(价格表!$B$4:$I$31,M2803,3),IF(AND(J2803&gt;1,J2803&lt;=2.2),INDEX(价格表!$B$4:$I$31,M2803,4),IF(AND(J2803&gt;2.2,J2803&lt;=3.3),INDEX(价格表!$B$4:$I$31,M2803,5),IF(AND(J2803&gt;3.3,J2803&lt;=4),INDEX(价格表!$B$4:$I$31,M2803,6),IF(AND(J2803&gt;4,J2803&lt;=5.5),INDEX(价格表!$B$4:$I$31,M2803,7),IF(J2803&gt;5.5,2.6+INDEX(价格表!$B$4:$I$31,M2803,8)*L2803)))))))</f>
        <v>2.5</v>
      </c>
    </row>
    <row r="2804" spans="1:14">
      <c r="A2804" s="20">
        <v>4606109214117</v>
      </c>
      <c r="B2804" s="18" t="s">
        <v>16</v>
      </c>
      <c r="C2804" s="21">
        <v>20201214</v>
      </c>
      <c r="D2804" s="21">
        <v>610538201209</v>
      </c>
      <c r="E2804" s="21" t="s">
        <v>16</v>
      </c>
      <c r="F2804" s="21">
        <v>20201224</v>
      </c>
      <c r="G2804" s="21" t="s">
        <v>17</v>
      </c>
      <c r="H2804" s="21" t="s">
        <v>54</v>
      </c>
      <c r="I2804" s="21" t="s">
        <v>275</v>
      </c>
      <c r="J2804" s="21">
        <v>2.85</v>
      </c>
      <c r="K2804" s="21" t="s">
        <v>148</v>
      </c>
      <c r="L2804">
        <f t="shared" si="51"/>
        <v>3</v>
      </c>
      <c r="M2804">
        <f>MATCH(H:H,价格表!$B$4:$B$35,0)</f>
        <v>14</v>
      </c>
      <c r="N2804" s="27">
        <f>IF(J2804&lt;=0.3,INDEX(价格表!$B$4:$I$31,M2804,2),IF(AND(J2804&gt;0.3,J2804&lt;=1),INDEX(价格表!$B$4:$I$31,M2804,3),IF(AND(J2804&gt;1,J2804&lt;=2.2),INDEX(价格表!$B$4:$I$31,M2804,4),IF(AND(J2804&gt;2.2,J2804&lt;=3.3),INDEX(价格表!$B$4:$I$31,M2804,5),IF(AND(J2804&gt;3.3,J2804&lt;=4),INDEX(价格表!$B$4:$I$31,M2804,6),IF(AND(J2804&gt;4,J2804&lt;=5.5),INDEX(价格表!$B$4:$I$31,M2804,7),IF(J2804&gt;5.5,2.6+INDEX(价格表!$B$4:$I$31,M2804,8)*L2804)))))))</f>
        <v>2.5</v>
      </c>
    </row>
    <row r="2805" spans="1:14">
      <c r="A2805" s="20">
        <v>4606109214281</v>
      </c>
      <c r="B2805" s="18" t="s">
        <v>16</v>
      </c>
      <c r="C2805" s="21">
        <v>20201214</v>
      </c>
      <c r="D2805" s="21">
        <v>610538201209</v>
      </c>
      <c r="E2805" s="21" t="s">
        <v>16</v>
      </c>
      <c r="F2805" s="21">
        <v>20201224</v>
      </c>
      <c r="G2805" s="21" t="s">
        <v>17</v>
      </c>
      <c r="H2805" s="21" t="s">
        <v>88</v>
      </c>
      <c r="I2805" s="21" t="s">
        <v>101</v>
      </c>
      <c r="J2805" s="21">
        <v>2.08</v>
      </c>
      <c r="K2805" s="21" t="s">
        <v>20</v>
      </c>
      <c r="L2805">
        <f t="shared" si="51"/>
        <v>3</v>
      </c>
      <c r="M2805">
        <f>MATCH(H:H,价格表!$B$4:$B$35,0)</f>
        <v>19</v>
      </c>
      <c r="N2805" s="27">
        <f>IF(J2805&lt;=0.3,INDEX(价格表!$B$4:$I$31,M2805,2),IF(AND(J2805&gt;0.3,J2805&lt;=1),INDEX(价格表!$B$4:$I$31,M2805,3),IF(AND(J2805&gt;1,J2805&lt;=2.2),INDEX(价格表!$B$4:$I$31,M2805,4),IF(AND(J2805&gt;2.2,J2805&lt;=3.3),INDEX(价格表!$B$4:$I$31,M2805,5),IF(AND(J2805&gt;3.3,J2805&lt;=4),INDEX(价格表!$B$4:$I$31,M2805,6),IF(AND(J2805&gt;4,J2805&lt;=5.5),INDEX(价格表!$B$4:$I$31,M2805,7),IF(J2805&gt;5.5,2.6+INDEX(价格表!$B$4:$I$31,M2805,8)*L2805)))))))</f>
        <v>2.15</v>
      </c>
    </row>
    <row r="2806" spans="1:14">
      <c r="A2806" s="20">
        <v>4606109241080</v>
      </c>
      <c r="B2806" s="18" t="s">
        <v>16</v>
      </c>
      <c r="C2806" s="21">
        <v>20201214</v>
      </c>
      <c r="D2806" s="21">
        <v>610538201209</v>
      </c>
      <c r="E2806" s="21" t="s">
        <v>16</v>
      </c>
      <c r="F2806" s="21">
        <v>20201224</v>
      </c>
      <c r="G2806" s="21" t="s">
        <v>17</v>
      </c>
      <c r="H2806" s="21" t="s">
        <v>27</v>
      </c>
      <c r="I2806" s="21" t="s">
        <v>210</v>
      </c>
      <c r="J2806" s="21">
        <v>2.11</v>
      </c>
      <c r="K2806" s="21" t="s">
        <v>20</v>
      </c>
      <c r="L2806">
        <f t="shared" si="51"/>
        <v>3</v>
      </c>
      <c r="M2806">
        <f>MATCH(H:H,价格表!$B$4:$B$35,0)</f>
        <v>3</v>
      </c>
      <c r="N2806" s="27">
        <f>IF(J2806&lt;=0.3,INDEX(价格表!$B$4:$I$31,M2806,2),IF(AND(J2806&gt;0.3,J2806&lt;=1),INDEX(价格表!$B$4:$I$31,M2806,3),IF(AND(J2806&gt;1,J2806&lt;=2.2),INDEX(价格表!$B$4:$I$31,M2806,4),IF(AND(J2806&gt;2.2,J2806&lt;=3.3),INDEX(价格表!$B$4:$I$31,M2806,5),IF(AND(J2806&gt;3.3,J2806&lt;=4),INDEX(价格表!$B$4:$I$31,M2806,6),IF(AND(J2806&gt;4,J2806&lt;=5.5),INDEX(价格表!$B$4:$I$31,M2806,7),IF(J2806&gt;5.5,2.6+INDEX(价格表!$B$4:$I$31,M2806,8)*L2806)))))))</f>
        <v>2.15</v>
      </c>
    </row>
    <row r="2807" spans="1:14">
      <c r="A2807" s="20">
        <v>4606116265771</v>
      </c>
      <c r="B2807" s="18" t="s">
        <v>16</v>
      </c>
      <c r="C2807" s="21">
        <v>20201214</v>
      </c>
      <c r="D2807" s="21">
        <v>610538201209</v>
      </c>
      <c r="E2807" s="21" t="s">
        <v>16</v>
      </c>
      <c r="F2807" s="21">
        <v>20201224</v>
      </c>
      <c r="G2807" s="21" t="s">
        <v>17</v>
      </c>
      <c r="H2807" s="21" t="s">
        <v>68</v>
      </c>
      <c r="I2807" s="21" t="s">
        <v>69</v>
      </c>
      <c r="J2807" s="21">
        <v>2.09</v>
      </c>
      <c r="K2807" s="21" t="s">
        <v>20</v>
      </c>
      <c r="L2807">
        <f t="shared" si="51"/>
        <v>3</v>
      </c>
      <c r="M2807">
        <f>MATCH(H:H,价格表!$B$4:$B$35,0)</f>
        <v>5</v>
      </c>
      <c r="N2807" s="27">
        <f>IF(J2807&lt;=0.3,INDEX(价格表!$B$4:$I$31,M2807,2),IF(AND(J2807&gt;0.3,J2807&lt;=1),INDEX(价格表!$B$4:$I$31,M2807,3),IF(AND(J2807&gt;1,J2807&lt;=2.2),INDEX(价格表!$B$4:$I$31,M2807,4),IF(AND(J2807&gt;2.2,J2807&lt;=3.3),INDEX(价格表!$B$4:$I$31,M2807,5),IF(AND(J2807&gt;3.3,J2807&lt;=4),INDEX(价格表!$B$4:$I$31,M2807,6),IF(AND(J2807&gt;4,J2807&lt;=5.5),INDEX(价格表!$B$4:$I$31,M2807,7),IF(J2807&gt;5.5,2.6+INDEX(价格表!$B$4:$I$31,M2807,8)*L2807)))))))</f>
        <v>2.15</v>
      </c>
    </row>
    <row r="2808" spans="1:14">
      <c r="A2808" s="20">
        <v>4606116265792</v>
      </c>
      <c r="B2808" s="18" t="s">
        <v>16</v>
      </c>
      <c r="C2808" s="21">
        <v>20201214</v>
      </c>
      <c r="D2808" s="21">
        <v>610538201209</v>
      </c>
      <c r="E2808" s="21" t="s">
        <v>16</v>
      </c>
      <c r="F2808" s="21">
        <v>20201224</v>
      </c>
      <c r="G2808" s="21" t="s">
        <v>17</v>
      </c>
      <c r="H2808" s="21" t="s">
        <v>45</v>
      </c>
      <c r="I2808" s="21" t="s">
        <v>87</v>
      </c>
      <c r="J2808" s="21">
        <v>2.58</v>
      </c>
      <c r="K2808" s="21" t="s">
        <v>20</v>
      </c>
      <c r="L2808">
        <f t="shared" si="51"/>
        <v>3</v>
      </c>
      <c r="M2808">
        <f>MATCH(H:H,价格表!$B$4:$B$35,0)</f>
        <v>9</v>
      </c>
      <c r="N2808" s="27">
        <f>IF(J2808&lt;=0.3,INDEX(价格表!$B$4:$I$31,M2808,2),IF(AND(J2808&gt;0.3,J2808&lt;=1),INDEX(价格表!$B$4:$I$31,M2808,3),IF(AND(J2808&gt;1,J2808&lt;=2.2),INDEX(价格表!$B$4:$I$31,M2808,4),IF(AND(J2808&gt;2.2,J2808&lt;=3.3),INDEX(价格表!$B$4:$I$31,M2808,5),IF(AND(J2808&gt;3.3,J2808&lt;=4),INDEX(价格表!$B$4:$I$31,M2808,6),IF(AND(J2808&gt;4,J2808&lt;=5.5),INDEX(价格表!$B$4:$I$31,M2808,7),IF(J2808&gt;5.5,2.6+INDEX(价格表!$B$4:$I$31,M2808,8)*L2808)))))))</f>
        <v>2.5</v>
      </c>
    </row>
    <row r="2809" spans="1:14">
      <c r="A2809" s="20">
        <v>4606116266241</v>
      </c>
      <c r="B2809" s="18" t="s">
        <v>16</v>
      </c>
      <c r="C2809" s="21">
        <v>20201214</v>
      </c>
      <c r="D2809" s="21">
        <v>610538201209</v>
      </c>
      <c r="E2809" s="21" t="s">
        <v>16</v>
      </c>
      <c r="F2809" s="21">
        <v>20201224</v>
      </c>
      <c r="G2809" s="21" t="s">
        <v>17</v>
      </c>
      <c r="H2809" s="21" t="s">
        <v>21</v>
      </c>
      <c r="I2809" s="21" t="s">
        <v>163</v>
      </c>
      <c r="J2809" s="21">
        <v>2.98</v>
      </c>
      <c r="K2809" s="21" t="s">
        <v>20</v>
      </c>
      <c r="L2809">
        <f t="shared" si="51"/>
        <v>3</v>
      </c>
      <c r="M2809">
        <f>MATCH(H:H,价格表!$B$4:$B$35,0)</f>
        <v>20</v>
      </c>
      <c r="N2809" s="27">
        <f>IF(J2809&lt;=0.3,INDEX(价格表!$B$4:$I$31,M2809,2),IF(AND(J2809&gt;0.3,J2809&lt;=1),INDEX(价格表!$B$4:$I$31,M2809,3),IF(AND(J2809&gt;1,J2809&lt;=2.2),INDEX(价格表!$B$4:$I$31,M2809,4),IF(AND(J2809&gt;2.2,J2809&lt;=3.3),INDEX(价格表!$B$4:$I$31,M2809,5),IF(AND(J2809&gt;3.3,J2809&lt;=4),INDEX(价格表!$B$4:$I$31,M2809,6),IF(AND(J2809&gt;4,J2809&lt;=5.5),INDEX(价格表!$B$4:$I$31,M2809,7),IF(J2809&gt;5.5,2.6+INDEX(价格表!$B$4:$I$31,M2809,8)*L2809)))))))</f>
        <v>2.5</v>
      </c>
    </row>
    <row r="2810" spans="1:14">
      <c r="A2810" s="20">
        <v>4606116266297</v>
      </c>
      <c r="B2810" s="18" t="s">
        <v>16</v>
      </c>
      <c r="C2810" s="21">
        <v>20201214</v>
      </c>
      <c r="D2810" s="21">
        <v>610538201209</v>
      </c>
      <c r="E2810" s="21" t="s">
        <v>16</v>
      </c>
      <c r="F2810" s="21">
        <v>20201224</v>
      </c>
      <c r="G2810" s="21" t="s">
        <v>17</v>
      </c>
      <c r="H2810" s="21" t="s">
        <v>63</v>
      </c>
      <c r="I2810" s="21" t="s">
        <v>280</v>
      </c>
      <c r="J2810" s="21">
        <v>1.71</v>
      </c>
      <c r="K2810" s="21" t="s">
        <v>20</v>
      </c>
      <c r="L2810">
        <f t="shared" si="51"/>
        <v>2</v>
      </c>
      <c r="M2810">
        <f>MATCH(H:H,价格表!$B$4:$B$35,0)</f>
        <v>21</v>
      </c>
      <c r="N2810" s="27">
        <f>IF(J2810&lt;=0.3,INDEX(价格表!$B$4:$I$31,M2810,2),IF(AND(J2810&gt;0.3,J2810&lt;=1),INDEX(价格表!$B$4:$I$31,M2810,3),IF(AND(J2810&gt;1,J2810&lt;=2.2),INDEX(价格表!$B$4:$I$31,M2810,4),IF(AND(J2810&gt;2.2,J2810&lt;=3.3),INDEX(价格表!$B$4:$I$31,M2810,5),IF(AND(J2810&gt;3.3,J2810&lt;=4),INDEX(价格表!$B$4:$I$31,M2810,6),IF(AND(J2810&gt;4,J2810&lt;=5.5),INDEX(价格表!$B$4:$I$31,M2810,7),IF(J2810&gt;5.5,2.6+INDEX(价格表!$B$4:$I$31,M2810,8)*L2810)))))))</f>
        <v>2.15</v>
      </c>
    </row>
    <row r="2811" spans="1:14">
      <c r="A2811" s="20">
        <v>4606116268889</v>
      </c>
      <c r="B2811" s="18" t="s">
        <v>16</v>
      </c>
      <c r="C2811" s="21">
        <v>20201214</v>
      </c>
      <c r="D2811" s="21">
        <v>610538201209</v>
      </c>
      <c r="E2811" s="21" t="s">
        <v>16</v>
      </c>
      <c r="F2811" s="21">
        <v>20201224</v>
      </c>
      <c r="G2811" s="21" t="s">
        <v>17</v>
      </c>
      <c r="H2811" s="21" t="s">
        <v>45</v>
      </c>
      <c r="I2811" s="21" t="s">
        <v>87</v>
      </c>
      <c r="J2811" s="21">
        <v>2.55</v>
      </c>
      <c r="K2811" s="21" t="s">
        <v>20</v>
      </c>
      <c r="L2811">
        <f t="shared" si="51"/>
        <v>3</v>
      </c>
      <c r="M2811">
        <f>MATCH(H:H,价格表!$B$4:$B$35,0)</f>
        <v>9</v>
      </c>
      <c r="N2811" s="27">
        <f>IF(J2811&lt;=0.3,INDEX(价格表!$B$4:$I$31,M2811,2),IF(AND(J2811&gt;0.3,J2811&lt;=1),INDEX(价格表!$B$4:$I$31,M2811,3),IF(AND(J2811&gt;1,J2811&lt;=2.2),INDEX(价格表!$B$4:$I$31,M2811,4),IF(AND(J2811&gt;2.2,J2811&lt;=3.3),INDEX(价格表!$B$4:$I$31,M2811,5),IF(AND(J2811&gt;3.3,J2811&lt;=4),INDEX(价格表!$B$4:$I$31,M2811,6),IF(AND(J2811&gt;4,J2811&lt;=5.5),INDEX(价格表!$B$4:$I$31,M2811,7),IF(J2811&gt;5.5,2.6+INDEX(价格表!$B$4:$I$31,M2811,8)*L2811)))))))</f>
        <v>2.5</v>
      </c>
    </row>
    <row r="2812" spans="1:14">
      <c r="A2812" s="20">
        <v>4606116270577</v>
      </c>
      <c r="B2812" s="18" t="s">
        <v>16</v>
      </c>
      <c r="C2812" s="21">
        <v>20201214</v>
      </c>
      <c r="D2812" s="21">
        <v>610538201209</v>
      </c>
      <c r="E2812" s="21" t="s">
        <v>16</v>
      </c>
      <c r="F2812" s="21">
        <v>20201224</v>
      </c>
      <c r="G2812" s="21" t="s">
        <v>17</v>
      </c>
      <c r="H2812" s="21" t="s">
        <v>45</v>
      </c>
      <c r="I2812" s="21" t="s">
        <v>137</v>
      </c>
      <c r="J2812" s="21">
        <v>2.12</v>
      </c>
      <c r="K2812" s="21" t="s">
        <v>20</v>
      </c>
      <c r="L2812">
        <f t="shared" si="51"/>
        <v>3</v>
      </c>
      <c r="M2812">
        <f>MATCH(H:H,价格表!$B$4:$B$35,0)</f>
        <v>9</v>
      </c>
      <c r="N2812" s="27">
        <f>IF(J2812&lt;=0.3,INDEX(价格表!$B$4:$I$31,M2812,2),IF(AND(J2812&gt;0.3,J2812&lt;=1),INDEX(价格表!$B$4:$I$31,M2812,3),IF(AND(J2812&gt;1,J2812&lt;=2.2),INDEX(价格表!$B$4:$I$31,M2812,4),IF(AND(J2812&gt;2.2,J2812&lt;=3.3),INDEX(价格表!$B$4:$I$31,M2812,5),IF(AND(J2812&gt;3.3,J2812&lt;=4),INDEX(价格表!$B$4:$I$31,M2812,6),IF(AND(J2812&gt;4,J2812&lt;=5.5),INDEX(价格表!$B$4:$I$31,M2812,7),IF(J2812&gt;5.5,2.6+INDEX(价格表!$B$4:$I$31,M2812,8)*L2812)))))))</f>
        <v>2.15</v>
      </c>
    </row>
    <row r="2813" spans="1:14">
      <c r="A2813" s="20">
        <v>4606116270985</v>
      </c>
      <c r="B2813" s="18" t="s">
        <v>16</v>
      </c>
      <c r="C2813" s="21">
        <v>20201214</v>
      </c>
      <c r="D2813" s="21">
        <v>610538201209</v>
      </c>
      <c r="E2813" s="21" t="s">
        <v>16</v>
      </c>
      <c r="F2813" s="21">
        <v>20201224</v>
      </c>
      <c r="G2813" s="21" t="s">
        <v>17</v>
      </c>
      <c r="H2813" s="21" t="s">
        <v>39</v>
      </c>
      <c r="I2813" s="21" t="s">
        <v>255</v>
      </c>
      <c r="J2813" s="21">
        <v>2.14</v>
      </c>
      <c r="K2813" s="21" t="s">
        <v>20</v>
      </c>
      <c r="L2813">
        <f t="shared" si="51"/>
        <v>3</v>
      </c>
      <c r="M2813">
        <f>MATCH(H:H,价格表!$B$4:$B$35,0)</f>
        <v>23</v>
      </c>
      <c r="N2813" s="27">
        <f>IF(J2813&lt;=0.3,INDEX(价格表!$B$4:$I$31,M2813,2),IF(AND(J2813&gt;0.3,J2813&lt;=1),INDEX(价格表!$B$4:$I$31,M2813,3),IF(AND(J2813&gt;1,J2813&lt;=2.2),INDEX(价格表!$B$4:$I$31,M2813,4),IF(AND(J2813&gt;2.2,J2813&lt;=3.3),INDEX(价格表!$B$4:$I$31,M2813,5),IF(AND(J2813&gt;3.3,J2813&lt;=4),INDEX(价格表!$B$4:$I$31,M2813,6),IF(AND(J2813&gt;4,J2813&lt;=5.5),INDEX(价格表!$B$4:$I$31,M2813,7),IF(J2813&gt;5.5,2.6+INDEX(价格表!$B$4:$I$31,M2813,8)*L2813)))))))</f>
        <v>2.15</v>
      </c>
    </row>
    <row r="2814" spans="1:14">
      <c r="A2814" s="20">
        <v>4606116271230</v>
      </c>
      <c r="B2814" s="18" t="s">
        <v>16</v>
      </c>
      <c r="C2814" s="21">
        <v>20201214</v>
      </c>
      <c r="D2814" s="21">
        <v>610538201209</v>
      </c>
      <c r="E2814" s="21" t="s">
        <v>16</v>
      </c>
      <c r="F2814" s="21">
        <v>20201224</v>
      </c>
      <c r="G2814" s="21" t="s">
        <v>17</v>
      </c>
      <c r="H2814" s="21" t="s">
        <v>88</v>
      </c>
      <c r="I2814" s="21" t="s">
        <v>101</v>
      </c>
      <c r="J2814" s="21">
        <v>2.08</v>
      </c>
      <c r="K2814" s="21" t="s">
        <v>20</v>
      </c>
      <c r="L2814">
        <f t="shared" si="51"/>
        <v>3</v>
      </c>
      <c r="M2814">
        <f>MATCH(H:H,价格表!$B$4:$B$35,0)</f>
        <v>19</v>
      </c>
      <c r="N2814" s="27">
        <f>IF(J2814&lt;=0.3,INDEX(价格表!$B$4:$I$31,M2814,2),IF(AND(J2814&gt;0.3,J2814&lt;=1),INDEX(价格表!$B$4:$I$31,M2814,3),IF(AND(J2814&gt;1,J2814&lt;=2.2),INDEX(价格表!$B$4:$I$31,M2814,4),IF(AND(J2814&gt;2.2,J2814&lt;=3.3),INDEX(价格表!$B$4:$I$31,M2814,5),IF(AND(J2814&gt;3.3,J2814&lt;=4),INDEX(价格表!$B$4:$I$31,M2814,6),IF(AND(J2814&gt;4,J2814&lt;=5.5),INDEX(价格表!$B$4:$I$31,M2814,7),IF(J2814&gt;5.5,2.6+INDEX(价格表!$B$4:$I$31,M2814,8)*L2814)))))))</f>
        <v>2.15</v>
      </c>
    </row>
    <row r="2815" spans="1:14">
      <c r="A2815" s="20">
        <v>4606116271308</v>
      </c>
      <c r="B2815" s="18" t="s">
        <v>16</v>
      </c>
      <c r="C2815" s="21">
        <v>20201214</v>
      </c>
      <c r="D2815" s="21">
        <v>610538201209</v>
      </c>
      <c r="E2815" s="21" t="s">
        <v>16</v>
      </c>
      <c r="F2815" s="21">
        <v>20201224</v>
      </c>
      <c r="G2815" s="21" t="s">
        <v>17</v>
      </c>
      <c r="H2815" s="21" t="s">
        <v>45</v>
      </c>
      <c r="I2815" s="21" t="s">
        <v>277</v>
      </c>
      <c r="J2815" s="21">
        <v>2.1</v>
      </c>
      <c r="K2815" s="21" t="s">
        <v>20</v>
      </c>
      <c r="L2815">
        <f t="shared" si="51"/>
        <v>3</v>
      </c>
      <c r="M2815">
        <f>MATCH(H:H,价格表!$B$4:$B$35,0)</f>
        <v>9</v>
      </c>
      <c r="N2815" s="27">
        <f>IF(J2815&lt;=0.3,INDEX(价格表!$B$4:$I$31,M2815,2),IF(AND(J2815&gt;0.3,J2815&lt;=1),INDEX(价格表!$B$4:$I$31,M2815,3),IF(AND(J2815&gt;1,J2815&lt;=2.2),INDEX(价格表!$B$4:$I$31,M2815,4),IF(AND(J2815&gt;2.2,J2815&lt;=3.3),INDEX(价格表!$B$4:$I$31,M2815,5),IF(AND(J2815&gt;3.3,J2815&lt;=4),INDEX(价格表!$B$4:$I$31,M2815,6),IF(AND(J2815&gt;4,J2815&lt;=5.5),INDEX(价格表!$B$4:$I$31,M2815,7),IF(J2815&gt;5.5,2.6+INDEX(价格表!$B$4:$I$31,M2815,8)*L2815)))))))</f>
        <v>2.15</v>
      </c>
    </row>
    <row r="2816" spans="1:14">
      <c r="A2816" s="20">
        <v>4606116271588</v>
      </c>
      <c r="B2816" s="18" t="s">
        <v>16</v>
      </c>
      <c r="C2816" s="21">
        <v>20201214</v>
      </c>
      <c r="D2816" s="21">
        <v>610538201209</v>
      </c>
      <c r="E2816" s="21" t="s">
        <v>16</v>
      </c>
      <c r="F2816" s="21">
        <v>20201224</v>
      </c>
      <c r="G2816" s="21" t="s">
        <v>17</v>
      </c>
      <c r="H2816" s="21" t="s">
        <v>56</v>
      </c>
      <c r="I2816" s="21" t="s">
        <v>57</v>
      </c>
      <c r="J2816" s="21">
        <v>2.2</v>
      </c>
      <c r="K2816" s="21" t="s">
        <v>20</v>
      </c>
      <c r="L2816">
        <f t="shared" si="51"/>
        <v>3</v>
      </c>
      <c r="M2816">
        <f>MATCH(H:H,价格表!$B$4:$B$35,0)</f>
        <v>11</v>
      </c>
      <c r="N2816" s="27">
        <f>IF(J2816&lt;=0.3,INDEX(价格表!$B$4:$I$31,M2816,2),IF(AND(J2816&gt;0.3,J2816&lt;=1),INDEX(价格表!$B$4:$I$31,M2816,3),IF(AND(J2816&gt;1,J2816&lt;=2.2),INDEX(价格表!$B$4:$I$31,M2816,4),IF(AND(J2816&gt;2.2,J2816&lt;=3.3),INDEX(价格表!$B$4:$I$31,M2816,5),IF(AND(J2816&gt;3.3,J2816&lt;=4),INDEX(价格表!$B$4:$I$31,M2816,6),IF(AND(J2816&gt;4,J2816&lt;=5.5),INDEX(价格表!$B$4:$I$31,M2816,7),IF(J2816&gt;5.5,2.6+INDEX(价格表!$B$4:$I$31,M2816,8)*L2816)))))))</f>
        <v>2.15</v>
      </c>
    </row>
    <row r="2817" spans="1:14">
      <c r="A2817" s="20">
        <v>4606116271791</v>
      </c>
      <c r="B2817" s="18" t="s">
        <v>16</v>
      </c>
      <c r="C2817" s="21">
        <v>20201214</v>
      </c>
      <c r="D2817" s="21">
        <v>610538201209</v>
      </c>
      <c r="E2817" s="21" t="s">
        <v>16</v>
      </c>
      <c r="F2817" s="21">
        <v>20201224</v>
      </c>
      <c r="G2817" s="21" t="s">
        <v>17</v>
      </c>
      <c r="H2817" s="21" t="s">
        <v>39</v>
      </c>
      <c r="I2817" s="21" t="s">
        <v>165</v>
      </c>
      <c r="J2817" s="21">
        <v>2.62</v>
      </c>
      <c r="K2817" s="21" t="s">
        <v>20</v>
      </c>
      <c r="L2817">
        <f t="shared" si="51"/>
        <v>3</v>
      </c>
      <c r="M2817">
        <f>MATCH(H:H,价格表!$B$4:$B$35,0)</f>
        <v>23</v>
      </c>
      <c r="N2817" s="27">
        <f>IF(J2817&lt;=0.3,INDEX(价格表!$B$4:$I$31,M2817,2),IF(AND(J2817&gt;0.3,J2817&lt;=1),INDEX(价格表!$B$4:$I$31,M2817,3),IF(AND(J2817&gt;1,J2817&lt;=2.2),INDEX(价格表!$B$4:$I$31,M2817,4),IF(AND(J2817&gt;2.2,J2817&lt;=3.3),INDEX(价格表!$B$4:$I$31,M2817,5),IF(AND(J2817&gt;3.3,J2817&lt;=4),INDEX(价格表!$B$4:$I$31,M2817,6),IF(AND(J2817&gt;4,J2817&lt;=5.5),INDEX(价格表!$B$4:$I$31,M2817,7),IF(J2817&gt;5.5,2.6+INDEX(价格表!$B$4:$I$31,M2817,8)*L2817)))))))</f>
        <v>2.5</v>
      </c>
    </row>
    <row r="2818" spans="1:14">
      <c r="A2818" s="20">
        <v>4606116271794</v>
      </c>
      <c r="B2818" s="18" t="s">
        <v>16</v>
      </c>
      <c r="C2818" s="21">
        <v>20201214</v>
      </c>
      <c r="D2818" s="21">
        <v>610538201209</v>
      </c>
      <c r="E2818" s="21" t="s">
        <v>16</v>
      </c>
      <c r="F2818" s="21">
        <v>20201224</v>
      </c>
      <c r="G2818" s="21" t="s">
        <v>17</v>
      </c>
      <c r="H2818" s="21" t="s">
        <v>88</v>
      </c>
      <c r="I2818" s="21" t="s">
        <v>110</v>
      </c>
      <c r="J2818" s="21">
        <v>2.16</v>
      </c>
      <c r="K2818" s="21" t="s">
        <v>20</v>
      </c>
      <c r="L2818">
        <f t="shared" si="51"/>
        <v>3</v>
      </c>
      <c r="M2818">
        <f>MATCH(H:H,价格表!$B$4:$B$35,0)</f>
        <v>19</v>
      </c>
      <c r="N2818" s="27">
        <f>IF(J2818&lt;=0.3,INDEX(价格表!$B$4:$I$31,M2818,2),IF(AND(J2818&gt;0.3,J2818&lt;=1),INDEX(价格表!$B$4:$I$31,M2818,3),IF(AND(J2818&gt;1,J2818&lt;=2.2),INDEX(价格表!$B$4:$I$31,M2818,4),IF(AND(J2818&gt;2.2,J2818&lt;=3.3),INDEX(价格表!$B$4:$I$31,M2818,5),IF(AND(J2818&gt;3.3,J2818&lt;=4),INDEX(价格表!$B$4:$I$31,M2818,6),IF(AND(J2818&gt;4,J2818&lt;=5.5),INDEX(价格表!$B$4:$I$31,M2818,7),IF(J2818&gt;5.5,2.6+INDEX(价格表!$B$4:$I$31,M2818,8)*L2818)))))))</f>
        <v>2.15</v>
      </c>
    </row>
    <row r="2819" spans="1:14">
      <c r="A2819" s="20">
        <v>4606116271895</v>
      </c>
      <c r="B2819" s="18" t="s">
        <v>16</v>
      </c>
      <c r="C2819" s="21">
        <v>20201214</v>
      </c>
      <c r="D2819" s="21">
        <v>610538201209</v>
      </c>
      <c r="E2819" s="21" t="s">
        <v>16</v>
      </c>
      <c r="F2819" s="21">
        <v>20201224</v>
      </c>
      <c r="G2819" s="21" t="s">
        <v>17</v>
      </c>
      <c r="H2819" s="21" t="s">
        <v>68</v>
      </c>
      <c r="I2819" s="21" t="s">
        <v>97</v>
      </c>
      <c r="J2819" s="21">
        <v>2.1</v>
      </c>
      <c r="K2819" s="21" t="s">
        <v>20</v>
      </c>
      <c r="L2819">
        <f t="shared" si="51"/>
        <v>3</v>
      </c>
      <c r="M2819">
        <f>MATCH(H:H,价格表!$B$4:$B$35,0)</f>
        <v>5</v>
      </c>
      <c r="N2819" s="27">
        <f>IF(J2819&lt;=0.3,INDEX(价格表!$B$4:$I$31,M2819,2),IF(AND(J2819&gt;0.3,J2819&lt;=1),INDEX(价格表!$B$4:$I$31,M2819,3),IF(AND(J2819&gt;1,J2819&lt;=2.2),INDEX(价格表!$B$4:$I$31,M2819,4),IF(AND(J2819&gt;2.2,J2819&lt;=3.3),INDEX(价格表!$B$4:$I$31,M2819,5),IF(AND(J2819&gt;3.3,J2819&lt;=4),INDEX(价格表!$B$4:$I$31,M2819,6),IF(AND(J2819&gt;4,J2819&lt;=5.5),INDEX(价格表!$B$4:$I$31,M2819,7),IF(J2819&gt;5.5,2.6+INDEX(价格表!$B$4:$I$31,M2819,8)*L2819)))))))</f>
        <v>2.15</v>
      </c>
    </row>
    <row r="2820" spans="1:14">
      <c r="A2820" s="20">
        <v>4606116272115</v>
      </c>
      <c r="B2820" s="18" t="s">
        <v>16</v>
      </c>
      <c r="C2820" s="21">
        <v>20201214</v>
      </c>
      <c r="D2820" s="21">
        <v>610538201209</v>
      </c>
      <c r="E2820" s="21" t="s">
        <v>16</v>
      </c>
      <c r="F2820" s="21">
        <v>20201224</v>
      </c>
      <c r="G2820" s="21" t="s">
        <v>17</v>
      </c>
      <c r="H2820" s="21" t="s">
        <v>50</v>
      </c>
      <c r="I2820" s="21" t="s">
        <v>62</v>
      </c>
      <c r="J2820" s="21">
        <v>2.16</v>
      </c>
      <c r="K2820" s="21" t="s">
        <v>20</v>
      </c>
      <c r="L2820">
        <f t="shared" ref="L2820:L2883" si="52">ROUNDUP(J2820,0)</f>
        <v>3</v>
      </c>
      <c r="M2820">
        <f>MATCH(H:H,价格表!$B$4:$B$35,0)</f>
        <v>4</v>
      </c>
      <c r="N2820" s="27">
        <f>IF(J2820&lt;=0.3,INDEX(价格表!$B$4:$I$31,M2820,2),IF(AND(J2820&gt;0.3,J2820&lt;=1),INDEX(价格表!$B$4:$I$31,M2820,3),IF(AND(J2820&gt;1,J2820&lt;=2.2),INDEX(价格表!$B$4:$I$31,M2820,4),IF(AND(J2820&gt;2.2,J2820&lt;=3.3),INDEX(价格表!$B$4:$I$31,M2820,5),IF(AND(J2820&gt;3.3,J2820&lt;=4),INDEX(价格表!$B$4:$I$31,M2820,6),IF(AND(J2820&gt;4,J2820&lt;=5.5),INDEX(价格表!$B$4:$I$31,M2820,7),IF(J2820&gt;5.5,2.6+INDEX(价格表!$B$4:$I$31,M2820,8)*L2820)))))))</f>
        <v>2.15</v>
      </c>
    </row>
    <row r="2821" spans="1:14">
      <c r="A2821" s="20">
        <v>4606140458480</v>
      </c>
      <c r="B2821" s="18" t="s">
        <v>16</v>
      </c>
      <c r="C2821" s="21">
        <v>20201214</v>
      </c>
      <c r="D2821" s="21">
        <v>610538201209</v>
      </c>
      <c r="E2821" s="21" t="s">
        <v>16</v>
      </c>
      <c r="F2821" s="21">
        <v>20201224</v>
      </c>
      <c r="G2821" s="21" t="s">
        <v>17</v>
      </c>
      <c r="H2821" s="21" t="s">
        <v>23</v>
      </c>
      <c r="I2821" s="21" t="s">
        <v>190</v>
      </c>
      <c r="J2821" s="21">
        <v>0.55</v>
      </c>
      <c r="K2821" s="21" t="s">
        <v>20</v>
      </c>
      <c r="L2821">
        <f t="shared" si="52"/>
        <v>1</v>
      </c>
      <c r="M2821">
        <f>MATCH(H:H,价格表!$B$4:$B$35,0)</f>
        <v>15</v>
      </c>
      <c r="N2821" s="27">
        <f>IF(J2821&lt;=0.3,INDEX(价格表!$B$4:$I$31,M2821,2),IF(AND(J2821&gt;0.3,J2821&lt;=1),INDEX(价格表!$B$4:$I$31,M2821,3),IF(AND(J2821&gt;1,J2821&lt;=2.2),INDEX(价格表!$B$4:$I$31,M2821,4),IF(AND(J2821&gt;2.2,J2821&lt;=3.3),INDEX(价格表!$B$4:$I$31,M2821,5),IF(AND(J2821&gt;3.3,J2821&lt;=4),INDEX(价格表!$B$4:$I$31,M2821,6),IF(AND(J2821&gt;4,J2821&lt;=5.5),INDEX(价格表!$B$4:$I$31,M2821,7),IF(J2821&gt;5.5,2.6+INDEX(价格表!$B$4:$I$31,M2821,8)*L2821)))))))</f>
        <v>1.8</v>
      </c>
    </row>
    <row r="2822" spans="1:14">
      <c r="A2822" s="20">
        <v>4606140458487</v>
      </c>
      <c r="B2822" s="18" t="s">
        <v>16</v>
      </c>
      <c r="C2822" s="21">
        <v>20201214</v>
      </c>
      <c r="D2822" s="21">
        <v>610538201209</v>
      </c>
      <c r="E2822" s="21" t="s">
        <v>16</v>
      </c>
      <c r="F2822" s="21">
        <v>20201224</v>
      </c>
      <c r="G2822" s="21" t="s">
        <v>17</v>
      </c>
      <c r="H2822" s="21" t="s">
        <v>27</v>
      </c>
      <c r="I2822" s="21" t="s">
        <v>28</v>
      </c>
      <c r="J2822" s="21">
        <v>0.59</v>
      </c>
      <c r="K2822" s="21" t="s">
        <v>20</v>
      </c>
      <c r="L2822">
        <f t="shared" si="52"/>
        <v>1</v>
      </c>
      <c r="M2822">
        <f>MATCH(H:H,价格表!$B$4:$B$35,0)</f>
        <v>3</v>
      </c>
      <c r="N2822" s="27">
        <f>IF(J2822&lt;=0.3,INDEX(价格表!$B$4:$I$31,M2822,2),IF(AND(J2822&gt;0.3,J2822&lt;=1),INDEX(价格表!$B$4:$I$31,M2822,3),IF(AND(J2822&gt;1,J2822&lt;=2.2),INDEX(价格表!$B$4:$I$31,M2822,4),IF(AND(J2822&gt;2.2,J2822&lt;=3.3),INDEX(价格表!$B$4:$I$31,M2822,5),IF(AND(J2822&gt;3.3,J2822&lt;=4),INDEX(价格表!$B$4:$I$31,M2822,6),IF(AND(J2822&gt;4,J2822&lt;=5.5),INDEX(价格表!$B$4:$I$31,M2822,7),IF(J2822&gt;5.5,2.6+INDEX(价格表!$B$4:$I$31,M2822,8)*L2822)))))))</f>
        <v>1.8</v>
      </c>
    </row>
    <row r="2823" spans="1:14">
      <c r="A2823" s="20">
        <v>4606157657581</v>
      </c>
      <c r="B2823" s="18" t="s">
        <v>16</v>
      </c>
      <c r="C2823" s="21">
        <v>20201214</v>
      </c>
      <c r="D2823" s="21">
        <v>610538201209</v>
      </c>
      <c r="E2823" s="21" t="s">
        <v>16</v>
      </c>
      <c r="F2823" s="21">
        <v>20201224</v>
      </c>
      <c r="G2823" s="21" t="s">
        <v>17</v>
      </c>
      <c r="H2823" s="21" t="s">
        <v>50</v>
      </c>
      <c r="I2823" s="21" t="s">
        <v>166</v>
      </c>
      <c r="J2823" s="21">
        <v>0.54</v>
      </c>
      <c r="K2823" s="21" t="s">
        <v>20</v>
      </c>
      <c r="L2823">
        <f t="shared" si="52"/>
        <v>1</v>
      </c>
      <c r="M2823">
        <f>MATCH(H:H,价格表!$B$4:$B$35,0)</f>
        <v>4</v>
      </c>
      <c r="N2823" s="27">
        <f>IF(J2823&lt;=0.3,INDEX(价格表!$B$4:$I$31,M2823,2),IF(AND(J2823&gt;0.3,J2823&lt;=1),INDEX(价格表!$B$4:$I$31,M2823,3),IF(AND(J2823&gt;1,J2823&lt;=2.2),INDEX(价格表!$B$4:$I$31,M2823,4),IF(AND(J2823&gt;2.2,J2823&lt;=3.3),INDEX(价格表!$B$4:$I$31,M2823,5),IF(AND(J2823&gt;3.3,J2823&lt;=4),INDEX(价格表!$B$4:$I$31,M2823,6),IF(AND(J2823&gt;4,J2823&lt;=5.5),INDEX(价格表!$B$4:$I$31,M2823,7),IF(J2823&gt;5.5,2.6+INDEX(价格表!$B$4:$I$31,M2823,8)*L2823)))))))</f>
        <v>1.8</v>
      </c>
    </row>
    <row r="2824" spans="1:14">
      <c r="A2824" s="20">
        <v>4606157657833</v>
      </c>
      <c r="B2824" s="18" t="s">
        <v>16</v>
      </c>
      <c r="C2824" s="21">
        <v>20201214</v>
      </c>
      <c r="D2824" s="21">
        <v>610538201209</v>
      </c>
      <c r="E2824" s="21" t="s">
        <v>16</v>
      </c>
      <c r="F2824" s="21">
        <v>20201224</v>
      </c>
      <c r="G2824" s="21" t="s">
        <v>17</v>
      </c>
      <c r="H2824" s="21" t="s">
        <v>305</v>
      </c>
      <c r="I2824" s="21" t="s">
        <v>314</v>
      </c>
      <c r="J2824" s="21">
        <v>0.54</v>
      </c>
      <c r="K2824" s="21" t="s">
        <v>20</v>
      </c>
      <c r="L2824">
        <f t="shared" si="52"/>
        <v>1</v>
      </c>
      <c r="M2824">
        <f>MATCH(H:H,价格表!$B$4:$B$35,0)</f>
        <v>26</v>
      </c>
      <c r="N2824" s="27">
        <f>IF(J2824&lt;=0.3,INDEX(价格表!$B$4:$I$31,M2824,2),IF(AND(J2824&gt;0.3,J2824&lt;=1),INDEX(价格表!$B$4:$I$31,M2824,3),IF(AND(J2824&gt;1,J2824&lt;=2.2),INDEX(价格表!$B$4:$I$31,M2824,4),IF(AND(J2824&gt;2.2,J2824&lt;=3.3),INDEX(价格表!$B$4:$I$31,M2824,5),IF(AND(J2824&gt;3.3,J2824&lt;=4),INDEX(价格表!$B$4:$I$31,M2824,6),IF(AND(J2824&gt;4,J2824&lt;=5.5),INDEX(价格表!$B$4:$I$31,M2824,7),IF(J2824&gt;5.5,2.6+INDEX(价格表!$B$4:$I$31,M2824,8)*L2824)))))))</f>
        <v>1.8</v>
      </c>
    </row>
    <row r="2825" spans="1:14">
      <c r="A2825" s="20">
        <v>4606170770812</v>
      </c>
      <c r="B2825" s="18" t="s">
        <v>16</v>
      </c>
      <c r="C2825" s="21">
        <v>20201214</v>
      </c>
      <c r="D2825" s="21">
        <v>610538201209</v>
      </c>
      <c r="E2825" s="21" t="s">
        <v>16</v>
      </c>
      <c r="F2825" s="21">
        <v>20201224</v>
      </c>
      <c r="G2825" s="21" t="s">
        <v>17</v>
      </c>
      <c r="H2825" s="21" t="s">
        <v>88</v>
      </c>
      <c r="I2825" s="21" t="s">
        <v>101</v>
      </c>
      <c r="J2825" s="21">
        <v>0.54</v>
      </c>
      <c r="K2825" s="21" t="s">
        <v>20</v>
      </c>
      <c r="L2825">
        <f t="shared" si="52"/>
        <v>1</v>
      </c>
      <c r="M2825">
        <f>MATCH(H:H,价格表!$B$4:$B$35,0)</f>
        <v>19</v>
      </c>
      <c r="N2825" s="27">
        <f>IF(J2825&lt;=0.3,INDEX(价格表!$B$4:$I$31,M2825,2),IF(AND(J2825&gt;0.3,J2825&lt;=1),INDEX(价格表!$B$4:$I$31,M2825,3),IF(AND(J2825&gt;1,J2825&lt;=2.2),INDEX(价格表!$B$4:$I$31,M2825,4),IF(AND(J2825&gt;2.2,J2825&lt;=3.3),INDEX(价格表!$B$4:$I$31,M2825,5),IF(AND(J2825&gt;3.3,J2825&lt;=4),INDEX(价格表!$B$4:$I$31,M2825,6),IF(AND(J2825&gt;4,J2825&lt;=5.5),INDEX(价格表!$B$4:$I$31,M2825,7),IF(J2825&gt;5.5,2.6+INDEX(价格表!$B$4:$I$31,M2825,8)*L2825)))))))</f>
        <v>1.8</v>
      </c>
    </row>
    <row r="2826" spans="1:14">
      <c r="A2826" s="20">
        <v>4606170770846</v>
      </c>
      <c r="B2826" s="18" t="s">
        <v>16</v>
      </c>
      <c r="C2826" s="21">
        <v>20201214</v>
      </c>
      <c r="D2826" s="21">
        <v>610538201209</v>
      </c>
      <c r="E2826" s="21" t="s">
        <v>16</v>
      </c>
      <c r="F2826" s="21">
        <v>20201224</v>
      </c>
      <c r="G2826" s="21" t="s">
        <v>17</v>
      </c>
      <c r="H2826" s="21" t="s">
        <v>50</v>
      </c>
      <c r="I2826" s="21" t="s">
        <v>62</v>
      </c>
      <c r="J2826" s="21">
        <v>0.59</v>
      </c>
      <c r="K2826" s="21" t="s">
        <v>20</v>
      </c>
      <c r="L2826">
        <f t="shared" si="52"/>
        <v>1</v>
      </c>
      <c r="M2826">
        <f>MATCH(H:H,价格表!$B$4:$B$35,0)</f>
        <v>4</v>
      </c>
      <c r="N2826" s="27">
        <f>IF(J2826&lt;=0.3,INDEX(价格表!$B$4:$I$31,M2826,2),IF(AND(J2826&gt;0.3,J2826&lt;=1),INDEX(价格表!$B$4:$I$31,M2826,3),IF(AND(J2826&gt;1,J2826&lt;=2.2),INDEX(价格表!$B$4:$I$31,M2826,4),IF(AND(J2826&gt;2.2,J2826&lt;=3.3),INDEX(价格表!$B$4:$I$31,M2826,5),IF(AND(J2826&gt;3.3,J2826&lt;=4),INDEX(价格表!$B$4:$I$31,M2826,6),IF(AND(J2826&gt;4,J2826&lt;=5.5),INDEX(价格表!$B$4:$I$31,M2826,7),IF(J2826&gt;5.5,2.6+INDEX(价格表!$B$4:$I$31,M2826,8)*L2826)))))))</f>
        <v>1.8</v>
      </c>
    </row>
    <row r="2827" spans="1:14">
      <c r="A2827" s="20">
        <v>4606170775884</v>
      </c>
      <c r="B2827" s="18" t="s">
        <v>16</v>
      </c>
      <c r="C2827" s="21">
        <v>20201214</v>
      </c>
      <c r="D2827" s="21">
        <v>610538201209</v>
      </c>
      <c r="E2827" s="21" t="s">
        <v>16</v>
      </c>
      <c r="F2827" s="21">
        <v>20201224</v>
      </c>
      <c r="G2827" s="21" t="s">
        <v>17</v>
      </c>
      <c r="H2827" s="21" t="s">
        <v>298</v>
      </c>
      <c r="I2827" s="21" t="s">
        <v>300</v>
      </c>
      <c r="J2827" s="21">
        <v>0.54</v>
      </c>
      <c r="K2827" s="21" t="s">
        <v>20</v>
      </c>
      <c r="L2827">
        <f t="shared" si="52"/>
        <v>1</v>
      </c>
      <c r="M2827">
        <f>MATCH(H:H,价格表!$B$4:$B$35,0)</f>
        <v>29</v>
      </c>
      <c r="N2827" s="27">
        <f>L2827*5+3</f>
        <v>8</v>
      </c>
    </row>
    <row r="2828" spans="1:14">
      <c r="A2828" s="20">
        <v>4606170775893</v>
      </c>
      <c r="B2828" s="18" t="s">
        <v>16</v>
      </c>
      <c r="C2828" s="21">
        <v>20201214</v>
      </c>
      <c r="D2828" s="21">
        <v>610538201209</v>
      </c>
      <c r="E2828" s="21" t="s">
        <v>16</v>
      </c>
      <c r="F2828" s="21">
        <v>20201224</v>
      </c>
      <c r="G2828" s="21" t="s">
        <v>17</v>
      </c>
      <c r="H2828" s="21" t="s">
        <v>25</v>
      </c>
      <c r="I2828" s="21" t="s">
        <v>26</v>
      </c>
      <c r="J2828" s="21">
        <v>0.54</v>
      </c>
      <c r="K2828" s="21" t="s">
        <v>20</v>
      </c>
      <c r="L2828">
        <f t="shared" si="52"/>
        <v>1</v>
      </c>
      <c r="M2828">
        <f>MATCH(H:H,价格表!$B$4:$B$35,0)</f>
        <v>25</v>
      </c>
      <c r="N2828" s="27">
        <f>IF(J2828&lt;=0.3,INDEX(价格表!$B$4:$I$31,M2828,2),IF(AND(J2828&gt;0.3,J2828&lt;=1),INDEX(价格表!$B$4:$I$31,M2828,3),IF(AND(J2828&gt;1,J2828&lt;=2.2),INDEX(价格表!$B$4:$I$31,M2828,4),IF(AND(J2828&gt;2.2,J2828&lt;=3.3),INDEX(价格表!$B$4:$I$31,M2828,5),IF(AND(J2828&gt;3.3,J2828&lt;=4),INDEX(价格表!$B$4:$I$31,M2828,6),IF(AND(J2828&gt;4,J2828&lt;=5.5),INDEX(价格表!$B$4:$I$31,M2828,7),IF(J2828&gt;5.5,2.6+INDEX(价格表!$B$4:$I$31,M2828,8)*L2828)))))))</f>
        <v>1.8</v>
      </c>
    </row>
    <row r="2829" spans="1:14">
      <c r="A2829" s="20">
        <v>4606170776063</v>
      </c>
      <c r="B2829" s="18" t="s">
        <v>16</v>
      </c>
      <c r="C2829" s="21">
        <v>20201214</v>
      </c>
      <c r="D2829" s="21">
        <v>610538201209</v>
      </c>
      <c r="E2829" s="21" t="s">
        <v>16</v>
      </c>
      <c r="F2829" s="21">
        <v>20201224</v>
      </c>
      <c r="G2829" s="21" t="s">
        <v>17</v>
      </c>
      <c r="H2829" s="21" t="s">
        <v>25</v>
      </c>
      <c r="I2829" s="21" t="s">
        <v>219</v>
      </c>
      <c r="J2829" s="21">
        <v>0.56</v>
      </c>
      <c r="K2829" s="21" t="s">
        <v>20</v>
      </c>
      <c r="L2829">
        <f t="shared" si="52"/>
        <v>1</v>
      </c>
      <c r="M2829">
        <f>MATCH(H:H,价格表!$B$4:$B$35,0)</f>
        <v>25</v>
      </c>
      <c r="N2829" s="27">
        <f>IF(J2829&lt;=0.3,INDEX(价格表!$B$4:$I$31,M2829,2),IF(AND(J2829&gt;0.3,J2829&lt;=1),INDEX(价格表!$B$4:$I$31,M2829,3),IF(AND(J2829&gt;1,J2829&lt;=2.2),INDEX(价格表!$B$4:$I$31,M2829,4),IF(AND(J2829&gt;2.2,J2829&lt;=3.3),INDEX(价格表!$B$4:$I$31,M2829,5),IF(AND(J2829&gt;3.3,J2829&lt;=4),INDEX(价格表!$B$4:$I$31,M2829,6),IF(AND(J2829&gt;4,J2829&lt;=5.5),INDEX(价格表!$B$4:$I$31,M2829,7),IF(J2829&gt;5.5,2.6+INDEX(价格表!$B$4:$I$31,M2829,8)*L2829)))))))</f>
        <v>1.8</v>
      </c>
    </row>
    <row r="2830" spans="1:14">
      <c r="A2830" s="20">
        <v>4606170776265</v>
      </c>
      <c r="B2830" s="18" t="s">
        <v>16</v>
      </c>
      <c r="C2830" s="21">
        <v>20201214</v>
      </c>
      <c r="D2830" s="21">
        <v>610538201209</v>
      </c>
      <c r="E2830" s="21" t="s">
        <v>16</v>
      </c>
      <c r="F2830" s="21">
        <v>20201224</v>
      </c>
      <c r="G2830" s="21" t="s">
        <v>17</v>
      </c>
      <c r="H2830" s="21" t="s">
        <v>54</v>
      </c>
      <c r="I2830" s="21" t="s">
        <v>78</v>
      </c>
      <c r="J2830" s="21">
        <v>0.54</v>
      </c>
      <c r="K2830" s="21" t="s">
        <v>20</v>
      </c>
      <c r="L2830">
        <f t="shared" si="52"/>
        <v>1</v>
      </c>
      <c r="M2830">
        <f>MATCH(H:H,价格表!$B$4:$B$35,0)</f>
        <v>14</v>
      </c>
      <c r="N2830" s="27">
        <f>IF(J2830&lt;=0.3,INDEX(价格表!$B$4:$I$31,M2830,2),IF(AND(J2830&gt;0.3,J2830&lt;=1),INDEX(价格表!$B$4:$I$31,M2830,3),IF(AND(J2830&gt;1,J2830&lt;=2.2),INDEX(价格表!$B$4:$I$31,M2830,4),IF(AND(J2830&gt;2.2,J2830&lt;=3.3),INDEX(价格表!$B$4:$I$31,M2830,5),IF(AND(J2830&gt;3.3,J2830&lt;=4),INDEX(价格表!$B$4:$I$31,M2830,6),IF(AND(J2830&gt;4,J2830&lt;=5.5),INDEX(价格表!$B$4:$I$31,M2830,7),IF(J2830&gt;5.5,2.6+INDEX(价格表!$B$4:$I$31,M2830,8)*L2830)))))))</f>
        <v>1.8</v>
      </c>
    </row>
    <row r="2831" spans="1:14">
      <c r="A2831" s="20">
        <v>4606170776273</v>
      </c>
      <c r="B2831" s="18" t="s">
        <v>16</v>
      </c>
      <c r="C2831" s="21">
        <v>20201214</v>
      </c>
      <c r="D2831" s="21">
        <v>610538201209</v>
      </c>
      <c r="E2831" s="21" t="s">
        <v>16</v>
      </c>
      <c r="F2831" s="21">
        <v>20201224</v>
      </c>
      <c r="G2831" s="21" t="s">
        <v>17</v>
      </c>
      <c r="H2831" s="21" t="s">
        <v>50</v>
      </c>
      <c r="I2831" s="21" t="s">
        <v>62</v>
      </c>
      <c r="J2831" s="21">
        <v>0.54</v>
      </c>
      <c r="K2831" s="21" t="s">
        <v>20</v>
      </c>
      <c r="L2831">
        <f t="shared" si="52"/>
        <v>1</v>
      </c>
      <c r="M2831">
        <f>MATCH(H:H,价格表!$B$4:$B$35,0)</f>
        <v>4</v>
      </c>
      <c r="N2831" s="27">
        <f>IF(J2831&lt;=0.3,INDEX(价格表!$B$4:$I$31,M2831,2),IF(AND(J2831&gt;0.3,J2831&lt;=1),INDEX(价格表!$B$4:$I$31,M2831,3),IF(AND(J2831&gt;1,J2831&lt;=2.2),INDEX(价格表!$B$4:$I$31,M2831,4),IF(AND(J2831&gt;2.2,J2831&lt;=3.3),INDEX(价格表!$B$4:$I$31,M2831,5),IF(AND(J2831&gt;3.3,J2831&lt;=4),INDEX(价格表!$B$4:$I$31,M2831,6),IF(AND(J2831&gt;4,J2831&lt;=5.5),INDEX(价格表!$B$4:$I$31,M2831,7),IF(J2831&gt;5.5,2.6+INDEX(价格表!$B$4:$I$31,M2831,8)*L2831)))))))</f>
        <v>1.8</v>
      </c>
    </row>
    <row r="2832" spans="1:14">
      <c r="A2832" s="20">
        <v>4606170776287</v>
      </c>
      <c r="B2832" s="18" t="s">
        <v>16</v>
      </c>
      <c r="C2832" s="21">
        <v>20201214</v>
      </c>
      <c r="D2832" s="21">
        <v>610538201209</v>
      </c>
      <c r="E2832" s="21" t="s">
        <v>16</v>
      </c>
      <c r="F2832" s="21">
        <v>20201224</v>
      </c>
      <c r="G2832" s="21" t="s">
        <v>17</v>
      </c>
      <c r="H2832" s="21" t="s">
        <v>50</v>
      </c>
      <c r="I2832" s="21" t="s">
        <v>77</v>
      </c>
      <c r="J2832" s="21">
        <v>0.57</v>
      </c>
      <c r="K2832" s="21" t="s">
        <v>20</v>
      </c>
      <c r="L2832">
        <f t="shared" si="52"/>
        <v>1</v>
      </c>
      <c r="M2832">
        <f>MATCH(H:H,价格表!$B$4:$B$35,0)</f>
        <v>4</v>
      </c>
      <c r="N2832" s="27">
        <f>IF(J2832&lt;=0.3,INDEX(价格表!$B$4:$I$31,M2832,2),IF(AND(J2832&gt;0.3,J2832&lt;=1),INDEX(价格表!$B$4:$I$31,M2832,3),IF(AND(J2832&gt;1,J2832&lt;=2.2),INDEX(价格表!$B$4:$I$31,M2832,4),IF(AND(J2832&gt;2.2,J2832&lt;=3.3),INDEX(价格表!$B$4:$I$31,M2832,5),IF(AND(J2832&gt;3.3,J2832&lt;=4),INDEX(价格表!$B$4:$I$31,M2832,6),IF(AND(J2832&gt;4,J2832&lt;=5.5),INDEX(价格表!$B$4:$I$31,M2832,7),IF(J2832&gt;5.5,2.6+INDEX(价格表!$B$4:$I$31,M2832,8)*L2832)))))))</f>
        <v>1.8</v>
      </c>
    </row>
    <row r="2833" spans="1:14">
      <c r="A2833" s="20">
        <v>4606170776541</v>
      </c>
      <c r="B2833" s="18" t="s">
        <v>16</v>
      </c>
      <c r="C2833" s="21">
        <v>20201214</v>
      </c>
      <c r="D2833" s="21">
        <v>610538201209</v>
      </c>
      <c r="E2833" s="21" t="s">
        <v>16</v>
      </c>
      <c r="F2833" s="21">
        <v>20201224</v>
      </c>
      <c r="G2833" s="21" t="s">
        <v>17</v>
      </c>
      <c r="H2833" s="21" t="s">
        <v>308</v>
      </c>
      <c r="I2833" s="21" t="s">
        <v>309</v>
      </c>
      <c r="J2833" s="21">
        <v>0.54</v>
      </c>
      <c r="K2833" s="21" t="s">
        <v>20</v>
      </c>
      <c r="L2833">
        <f t="shared" si="52"/>
        <v>1</v>
      </c>
      <c r="M2833">
        <f>MATCH(H:H,价格表!$B$4:$B$35,0)</f>
        <v>27</v>
      </c>
      <c r="N2833" s="27">
        <f>IF(J2833&lt;=0.3,INDEX(价格表!$B$4:$I$31,M2833,2),IF(AND(J2833&gt;0.3,J2833&lt;=1),INDEX(价格表!$B$4:$I$31,M2833,3),IF(AND(J2833&gt;1,J2833&lt;=2.2),INDEX(价格表!$B$4:$I$31,M2833,4),IF(AND(J2833&gt;2.2,J2833&lt;=3.3),INDEX(价格表!$B$4:$I$31,M2833,5),IF(AND(J2833&gt;3.3,J2833&lt;=4),INDEX(价格表!$B$4:$I$31,M2833,6),IF(AND(J2833&gt;4,J2833&lt;=5.5),INDEX(价格表!$B$4:$I$31,M2833,7),IF(J2833&gt;5.5,2.6+INDEX(价格表!$B$4:$I$31,M2833,8)*L2833)))))))</f>
        <v>1.8</v>
      </c>
    </row>
    <row r="2834" spans="1:14">
      <c r="A2834" s="20">
        <v>4606170776545</v>
      </c>
      <c r="B2834" s="18" t="s">
        <v>16</v>
      </c>
      <c r="C2834" s="21">
        <v>20201214</v>
      </c>
      <c r="D2834" s="21">
        <v>610538201209</v>
      </c>
      <c r="E2834" s="21" t="s">
        <v>16</v>
      </c>
      <c r="F2834" s="21">
        <v>20201224</v>
      </c>
      <c r="G2834" s="21" t="s">
        <v>17</v>
      </c>
      <c r="H2834" s="21" t="s">
        <v>50</v>
      </c>
      <c r="I2834" s="21" t="s">
        <v>177</v>
      </c>
      <c r="J2834" s="21">
        <v>0.54</v>
      </c>
      <c r="K2834" s="21" t="s">
        <v>20</v>
      </c>
      <c r="L2834">
        <f t="shared" si="52"/>
        <v>1</v>
      </c>
      <c r="M2834">
        <f>MATCH(H:H,价格表!$B$4:$B$35,0)</f>
        <v>4</v>
      </c>
      <c r="N2834" s="27">
        <f>IF(J2834&lt;=0.3,INDEX(价格表!$B$4:$I$31,M2834,2),IF(AND(J2834&gt;0.3,J2834&lt;=1),INDEX(价格表!$B$4:$I$31,M2834,3),IF(AND(J2834&gt;1,J2834&lt;=2.2),INDEX(价格表!$B$4:$I$31,M2834,4),IF(AND(J2834&gt;2.2,J2834&lt;=3.3),INDEX(价格表!$B$4:$I$31,M2834,5),IF(AND(J2834&gt;3.3,J2834&lt;=4),INDEX(价格表!$B$4:$I$31,M2834,6),IF(AND(J2834&gt;4,J2834&lt;=5.5),INDEX(价格表!$B$4:$I$31,M2834,7),IF(J2834&gt;5.5,2.6+INDEX(价格表!$B$4:$I$31,M2834,8)*L2834)))))))</f>
        <v>1.8</v>
      </c>
    </row>
    <row r="2835" spans="1:14">
      <c r="A2835" s="20">
        <v>4606170776587</v>
      </c>
      <c r="B2835" s="18" t="s">
        <v>16</v>
      </c>
      <c r="C2835" s="21">
        <v>20201214</v>
      </c>
      <c r="D2835" s="21">
        <v>610538201209</v>
      </c>
      <c r="E2835" s="21" t="s">
        <v>16</v>
      </c>
      <c r="F2835" s="21">
        <v>20201224</v>
      </c>
      <c r="G2835" s="21" t="s">
        <v>17</v>
      </c>
      <c r="H2835" s="21" t="s">
        <v>23</v>
      </c>
      <c r="I2835" s="21" t="s">
        <v>99</v>
      </c>
      <c r="J2835" s="21">
        <v>0.54</v>
      </c>
      <c r="K2835" s="21" t="s">
        <v>20</v>
      </c>
      <c r="L2835">
        <f t="shared" si="52"/>
        <v>1</v>
      </c>
      <c r="M2835">
        <f>MATCH(H:H,价格表!$B$4:$B$35,0)</f>
        <v>15</v>
      </c>
      <c r="N2835" s="27">
        <f>IF(J2835&lt;=0.3,INDEX(价格表!$B$4:$I$31,M2835,2),IF(AND(J2835&gt;0.3,J2835&lt;=1),INDEX(价格表!$B$4:$I$31,M2835,3),IF(AND(J2835&gt;1,J2835&lt;=2.2),INDEX(价格表!$B$4:$I$31,M2835,4),IF(AND(J2835&gt;2.2,J2835&lt;=3.3),INDEX(价格表!$B$4:$I$31,M2835,5),IF(AND(J2835&gt;3.3,J2835&lt;=4),INDEX(价格表!$B$4:$I$31,M2835,6),IF(AND(J2835&gt;4,J2835&lt;=5.5),INDEX(价格表!$B$4:$I$31,M2835,7),IF(J2835&gt;5.5,2.6+INDEX(价格表!$B$4:$I$31,M2835,8)*L2835)))))))</f>
        <v>1.8</v>
      </c>
    </row>
    <row r="2836" spans="1:14">
      <c r="A2836" s="20">
        <v>4606170776645</v>
      </c>
      <c r="B2836" s="18" t="s">
        <v>16</v>
      </c>
      <c r="C2836" s="21">
        <v>20201214</v>
      </c>
      <c r="D2836" s="21">
        <v>610538201209</v>
      </c>
      <c r="E2836" s="21" t="s">
        <v>16</v>
      </c>
      <c r="F2836" s="21">
        <v>20201224</v>
      </c>
      <c r="G2836" s="21" t="s">
        <v>17</v>
      </c>
      <c r="H2836" s="21" t="s">
        <v>73</v>
      </c>
      <c r="I2836" s="21" t="s">
        <v>93</v>
      </c>
      <c r="J2836" s="21">
        <v>0.54</v>
      </c>
      <c r="K2836" s="21" t="s">
        <v>20</v>
      </c>
      <c r="L2836">
        <f t="shared" si="52"/>
        <v>1</v>
      </c>
      <c r="M2836">
        <f>MATCH(H:H,价格表!$B$4:$B$35,0)</f>
        <v>7</v>
      </c>
      <c r="N2836" s="27">
        <f>IF(J2836&lt;=0.3,INDEX(价格表!$B$4:$I$31,M2836,2),IF(AND(J2836&gt;0.3,J2836&lt;=1),INDEX(价格表!$B$4:$I$31,M2836,3),IF(AND(J2836&gt;1,J2836&lt;=2.2),INDEX(价格表!$B$4:$I$31,M2836,4),IF(AND(J2836&gt;2.2,J2836&lt;=3.3),INDEX(价格表!$B$4:$I$31,M2836,5),IF(AND(J2836&gt;3.3,J2836&lt;=4),INDEX(价格表!$B$4:$I$31,M2836,6),IF(AND(J2836&gt;4,J2836&lt;=5.5),INDEX(价格表!$B$4:$I$31,M2836,7),IF(J2836&gt;5.5,2.6+INDEX(价格表!$B$4:$I$31,M2836,8)*L2836)))))))</f>
        <v>1.8</v>
      </c>
    </row>
    <row r="2837" spans="1:14">
      <c r="A2837" s="20">
        <v>4606170777492</v>
      </c>
      <c r="B2837" s="18" t="s">
        <v>16</v>
      </c>
      <c r="C2837" s="21">
        <v>20201214</v>
      </c>
      <c r="D2837" s="21">
        <v>610538201209</v>
      </c>
      <c r="E2837" s="21" t="s">
        <v>16</v>
      </c>
      <c r="F2837" s="21">
        <v>20201224</v>
      </c>
      <c r="G2837" s="21" t="s">
        <v>17</v>
      </c>
      <c r="H2837" s="21" t="s">
        <v>58</v>
      </c>
      <c r="I2837" s="21" t="s">
        <v>342</v>
      </c>
      <c r="J2837" s="21">
        <v>0.54</v>
      </c>
      <c r="K2837" s="21" t="s">
        <v>20</v>
      </c>
      <c r="L2837">
        <f t="shared" si="52"/>
        <v>1</v>
      </c>
      <c r="M2837">
        <f>MATCH(H:H,价格表!$B$4:$B$35,0)</f>
        <v>32</v>
      </c>
      <c r="N2837" s="27">
        <f t="shared" ref="N2837:N2839" si="53">L2837*15+3</f>
        <v>18</v>
      </c>
    </row>
    <row r="2838" spans="1:14">
      <c r="A2838" s="20">
        <v>4606170777545</v>
      </c>
      <c r="B2838" s="18" t="s">
        <v>16</v>
      </c>
      <c r="C2838" s="21">
        <v>20201214</v>
      </c>
      <c r="D2838" s="21">
        <v>610538201209</v>
      </c>
      <c r="E2838" s="21" t="s">
        <v>16</v>
      </c>
      <c r="F2838" s="21">
        <v>20201224</v>
      </c>
      <c r="G2838" s="21" t="s">
        <v>17</v>
      </c>
      <c r="H2838" s="21" t="s">
        <v>58</v>
      </c>
      <c r="I2838" s="21" t="s">
        <v>370</v>
      </c>
      <c r="J2838" s="21">
        <v>0.54</v>
      </c>
      <c r="K2838" s="21" t="s">
        <v>20</v>
      </c>
      <c r="L2838">
        <f t="shared" si="52"/>
        <v>1</v>
      </c>
      <c r="M2838">
        <f>MATCH(H:H,价格表!$B$4:$B$35,0)</f>
        <v>32</v>
      </c>
      <c r="N2838" s="27">
        <f t="shared" si="53"/>
        <v>18</v>
      </c>
    </row>
    <row r="2839" spans="1:14">
      <c r="A2839" s="20">
        <v>4606170777559</v>
      </c>
      <c r="B2839" s="18" t="s">
        <v>16</v>
      </c>
      <c r="C2839" s="21">
        <v>20201214</v>
      </c>
      <c r="D2839" s="21">
        <v>610538201209</v>
      </c>
      <c r="E2839" s="21" t="s">
        <v>16</v>
      </c>
      <c r="F2839" s="21">
        <v>20201224</v>
      </c>
      <c r="G2839" s="21" t="s">
        <v>17</v>
      </c>
      <c r="H2839" s="21" t="s">
        <v>58</v>
      </c>
      <c r="I2839" s="21" t="s">
        <v>104</v>
      </c>
      <c r="J2839" s="21">
        <v>0.58</v>
      </c>
      <c r="K2839" s="21" t="s">
        <v>20</v>
      </c>
      <c r="L2839">
        <f t="shared" si="52"/>
        <v>1</v>
      </c>
      <c r="M2839">
        <f>MATCH(H:H,价格表!$B$4:$B$35,0)</f>
        <v>32</v>
      </c>
      <c r="N2839" s="27">
        <f t="shared" si="53"/>
        <v>18</v>
      </c>
    </row>
    <row r="2840" spans="1:14">
      <c r="A2840" s="20">
        <v>4606170824702</v>
      </c>
      <c r="B2840" s="18" t="s">
        <v>16</v>
      </c>
      <c r="C2840" s="21">
        <v>20201214</v>
      </c>
      <c r="D2840" s="21">
        <v>610538201209</v>
      </c>
      <c r="E2840" s="21" t="s">
        <v>16</v>
      </c>
      <c r="F2840" s="21">
        <v>20201224</v>
      </c>
      <c r="G2840" s="21" t="s">
        <v>17</v>
      </c>
      <c r="H2840" s="21" t="s">
        <v>45</v>
      </c>
      <c r="I2840" s="21" t="s">
        <v>48</v>
      </c>
      <c r="J2840" s="21">
        <v>2.86</v>
      </c>
      <c r="K2840" s="21" t="s">
        <v>20</v>
      </c>
      <c r="L2840">
        <f t="shared" si="52"/>
        <v>3</v>
      </c>
      <c r="M2840">
        <f>MATCH(H:H,价格表!$B$4:$B$35,0)</f>
        <v>9</v>
      </c>
      <c r="N2840" s="27">
        <f>IF(J2840&lt;=0.3,INDEX(价格表!$B$4:$I$31,M2840,2),IF(AND(J2840&gt;0.3,J2840&lt;=1),INDEX(价格表!$B$4:$I$31,M2840,3),IF(AND(J2840&gt;1,J2840&lt;=2.2),INDEX(价格表!$B$4:$I$31,M2840,4),IF(AND(J2840&gt;2.2,J2840&lt;=3.3),INDEX(价格表!$B$4:$I$31,M2840,5),IF(AND(J2840&gt;3.3,J2840&lt;=4),INDEX(价格表!$B$4:$I$31,M2840,6),IF(AND(J2840&gt;4,J2840&lt;=5.5),INDEX(价格表!$B$4:$I$31,M2840,7),IF(J2840&gt;5.5,2.6+INDEX(价格表!$B$4:$I$31,M2840,8)*L2840)))))))</f>
        <v>2.5</v>
      </c>
    </row>
    <row r="2841" spans="1:14">
      <c r="A2841" s="20">
        <v>4310973268710</v>
      </c>
      <c r="B2841" s="18" t="s">
        <v>16</v>
      </c>
      <c r="C2841" s="21">
        <v>20201214</v>
      </c>
      <c r="D2841" s="21">
        <v>610538201209</v>
      </c>
      <c r="E2841" s="21" t="s">
        <v>16</v>
      </c>
      <c r="F2841" s="21">
        <v>20201224</v>
      </c>
      <c r="G2841" s="21" t="s">
        <v>17</v>
      </c>
      <c r="H2841" s="21" t="s">
        <v>18</v>
      </c>
      <c r="I2841" s="21" t="s">
        <v>53</v>
      </c>
      <c r="J2841" s="21">
        <v>4.39</v>
      </c>
      <c r="K2841" s="21" t="s">
        <v>20</v>
      </c>
      <c r="L2841">
        <f t="shared" si="52"/>
        <v>5</v>
      </c>
      <c r="M2841">
        <f>MATCH(H:H,价格表!$B$4:$B$35,0)</f>
        <v>1</v>
      </c>
      <c r="N2841" s="27">
        <f>IF(J2841&lt;=0.3,INDEX(价格表!$B$4:$I$31,M2841,2),IF(AND(J2841&gt;0.3,J2841&lt;=1),INDEX(价格表!$B$4:$I$31,M2841,3),IF(AND(J2841&gt;1,J2841&lt;=2.2),INDEX(价格表!$B$4:$I$31,M2841,4),IF(AND(J2841&gt;2.2,J2841&lt;=3.3),INDEX(价格表!$B$4:$I$31,M2841,5),IF(AND(J2841&gt;3.3,J2841&lt;=4),INDEX(价格表!$B$4:$I$31,M2841,6),IF(AND(J2841&gt;4,J2841&lt;=5.5),INDEX(价格表!$B$4:$I$31,M2841,7),IF(J2841&gt;5.5,2.6+INDEX(价格表!$B$4:$I$31,M2841,8)*L2841)))))))</f>
        <v>3.8</v>
      </c>
    </row>
    <row r="2842" spans="1:14">
      <c r="A2842" s="20">
        <v>4310982633483</v>
      </c>
      <c r="B2842" s="18" t="s">
        <v>16</v>
      </c>
      <c r="C2842" s="21">
        <v>20201214</v>
      </c>
      <c r="D2842" s="21">
        <v>610538201209</v>
      </c>
      <c r="E2842" s="21" t="s">
        <v>16</v>
      </c>
      <c r="F2842" s="21">
        <v>20201224</v>
      </c>
      <c r="G2842" s="21" t="s">
        <v>17</v>
      </c>
      <c r="H2842" s="21" t="s">
        <v>27</v>
      </c>
      <c r="I2842" s="21" t="s">
        <v>28</v>
      </c>
      <c r="J2842" s="21">
        <v>4.35</v>
      </c>
      <c r="K2842" s="21" t="s">
        <v>20</v>
      </c>
      <c r="L2842">
        <f t="shared" si="52"/>
        <v>5</v>
      </c>
      <c r="M2842">
        <f>MATCH(H:H,价格表!$B$4:$B$35,0)</f>
        <v>3</v>
      </c>
      <c r="N2842" s="27">
        <f>IF(J2842&lt;=0.3,INDEX(价格表!$B$4:$I$31,M2842,2),IF(AND(J2842&gt;0.3,J2842&lt;=1),INDEX(价格表!$B$4:$I$31,M2842,3),IF(AND(J2842&gt;1,J2842&lt;=2.2),INDEX(价格表!$B$4:$I$31,M2842,4),IF(AND(J2842&gt;2.2,J2842&lt;=3.3),INDEX(价格表!$B$4:$I$31,M2842,5),IF(AND(J2842&gt;3.3,J2842&lt;=4),INDEX(价格表!$B$4:$I$31,M2842,6),IF(AND(J2842&gt;4,J2842&lt;=5.5),INDEX(价格表!$B$4:$I$31,M2842,7),IF(J2842&gt;5.5,2.6+INDEX(价格表!$B$4:$I$31,M2842,8)*L2842)))))))</f>
        <v>3.8</v>
      </c>
    </row>
    <row r="2843" spans="1:14">
      <c r="A2843" s="20">
        <v>4310982633486</v>
      </c>
      <c r="B2843" s="18" t="s">
        <v>16</v>
      </c>
      <c r="C2843" s="21">
        <v>20201214</v>
      </c>
      <c r="D2843" s="21">
        <v>610538201209</v>
      </c>
      <c r="E2843" s="21" t="s">
        <v>16</v>
      </c>
      <c r="F2843" s="21">
        <v>20201224</v>
      </c>
      <c r="G2843" s="21" t="s">
        <v>17</v>
      </c>
      <c r="H2843" s="21" t="s">
        <v>18</v>
      </c>
      <c r="I2843" s="21" t="s">
        <v>53</v>
      </c>
      <c r="J2843" s="21">
        <v>4.4</v>
      </c>
      <c r="K2843" s="21" t="s">
        <v>20</v>
      </c>
      <c r="L2843">
        <f t="shared" si="52"/>
        <v>5</v>
      </c>
      <c r="M2843">
        <f>MATCH(H:H,价格表!$B$4:$B$35,0)</f>
        <v>1</v>
      </c>
      <c r="N2843" s="27">
        <f>IF(J2843&lt;=0.3,INDEX(价格表!$B$4:$I$31,M2843,2),IF(AND(J2843&gt;0.3,J2843&lt;=1),INDEX(价格表!$B$4:$I$31,M2843,3),IF(AND(J2843&gt;1,J2843&lt;=2.2),INDEX(价格表!$B$4:$I$31,M2843,4),IF(AND(J2843&gt;2.2,J2843&lt;=3.3),INDEX(价格表!$B$4:$I$31,M2843,5),IF(AND(J2843&gt;3.3,J2843&lt;=4),INDEX(价格表!$B$4:$I$31,M2843,6),IF(AND(J2843&gt;4,J2843&lt;=5.5),INDEX(价格表!$B$4:$I$31,M2843,7),IF(J2843&gt;5.5,2.6+INDEX(价格表!$B$4:$I$31,M2843,8)*L2843)))))))</f>
        <v>3.8</v>
      </c>
    </row>
    <row r="2844" spans="1:14">
      <c r="A2844" s="20">
        <v>4310982633488</v>
      </c>
      <c r="B2844" s="18" t="s">
        <v>16</v>
      </c>
      <c r="C2844" s="21">
        <v>20201214</v>
      </c>
      <c r="D2844" s="21">
        <v>610538201209</v>
      </c>
      <c r="E2844" s="21" t="s">
        <v>16</v>
      </c>
      <c r="F2844" s="21">
        <v>20201224</v>
      </c>
      <c r="G2844" s="21" t="s">
        <v>17</v>
      </c>
      <c r="H2844" s="21" t="s">
        <v>73</v>
      </c>
      <c r="I2844" s="21" t="s">
        <v>180</v>
      </c>
      <c r="J2844" s="21">
        <v>3.4</v>
      </c>
      <c r="K2844" s="21" t="s">
        <v>20</v>
      </c>
      <c r="L2844">
        <f t="shared" si="52"/>
        <v>4</v>
      </c>
      <c r="M2844">
        <f>MATCH(H:H,价格表!$B$4:$B$35,0)</f>
        <v>7</v>
      </c>
      <c r="N2844" s="27">
        <f>IF(J2844&lt;=0.3,INDEX(价格表!$B$4:$I$31,M2844,2),IF(AND(J2844&gt;0.3,J2844&lt;=1),INDEX(价格表!$B$4:$I$31,M2844,3),IF(AND(J2844&gt;1,J2844&lt;=2.2),INDEX(价格表!$B$4:$I$31,M2844,4),IF(AND(J2844&gt;2.2,J2844&lt;=3.3),INDEX(价格表!$B$4:$I$31,M2844,5),IF(AND(J2844&gt;3.3,J2844&lt;=4),INDEX(价格表!$B$4:$I$31,M2844,6),IF(AND(J2844&gt;4,J2844&lt;=5.5),INDEX(价格表!$B$4:$I$31,M2844,7),IF(J2844&gt;5.5,2.6+INDEX(价格表!$B$4:$I$31,M2844,8)*L2844)))))))</f>
        <v>3.7</v>
      </c>
    </row>
    <row r="2845" spans="1:14">
      <c r="A2845" s="20">
        <v>4311006608774</v>
      </c>
      <c r="B2845" s="18" t="s">
        <v>16</v>
      </c>
      <c r="C2845" s="21">
        <v>20201214</v>
      </c>
      <c r="D2845" s="21">
        <v>610538201209</v>
      </c>
      <c r="E2845" s="21" t="s">
        <v>16</v>
      </c>
      <c r="F2845" s="21">
        <v>20201224</v>
      </c>
      <c r="G2845" s="21" t="s">
        <v>17</v>
      </c>
      <c r="H2845" s="21" t="s">
        <v>18</v>
      </c>
      <c r="I2845" s="21" t="s">
        <v>139</v>
      </c>
      <c r="J2845" s="21">
        <v>4.92</v>
      </c>
      <c r="K2845" s="21" t="s">
        <v>20</v>
      </c>
      <c r="L2845">
        <f t="shared" si="52"/>
        <v>5</v>
      </c>
      <c r="M2845">
        <f>MATCH(H:H,价格表!$B$4:$B$35,0)</f>
        <v>1</v>
      </c>
      <c r="N2845" s="27">
        <f>IF(J2845&lt;=0.3,INDEX(价格表!$B$4:$I$31,M2845,2),IF(AND(J2845&gt;0.3,J2845&lt;=1),INDEX(价格表!$B$4:$I$31,M2845,3),IF(AND(J2845&gt;1,J2845&lt;=2.2),INDEX(价格表!$B$4:$I$31,M2845,4),IF(AND(J2845&gt;2.2,J2845&lt;=3.3),INDEX(价格表!$B$4:$I$31,M2845,5),IF(AND(J2845&gt;3.3,J2845&lt;=4),INDEX(价格表!$B$4:$I$31,M2845,6),IF(AND(J2845&gt;4,J2845&lt;=5.5),INDEX(价格表!$B$4:$I$31,M2845,7),IF(J2845&gt;5.5,2.6+INDEX(价格表!$B$4:$I$31,M2845,8)*L2845)))))))</f>
        <v>3.8</v>
      </c>
    </row>
    <row r="2846" spans="1:14">
      <c r="A2846" s="20">
        <v>4311006608775</v>
      </c>
      <c r="B2846" s="18" t="s">
        <v>16</v>
      </c>
      <c r="C2846" s="21">
        <v>20201214</v>
      </c>
      <c r="D2846" s="21">
        <v>610538201209</v>
      </c>
      <c r="E2846" s="21" t="s">
        <v>16</v>
      </c>
      <c r="F2846" s="21">
        <v>20201224</v>
      </c>
      <c r="G2846" s="21" t="s">
        <v>17</v>
      </c>
      <c r="H2846" s="21" t="s">
        <v>75</v>
      </c>
      <c r="I2846" s="21" t="s">
        <v>114</v>
      </c>
      <c r="J2846" s="21">
        <v>4.93</v>
      </c>
      <c r="K2846" s="21" t="s">
        <v>20</v>
      </c>
      <c r="L2846">
        <f t="shared" si="52"/>
        <v>5</v>
      </c>
      <c r="M2846">
        <f>MATCH(H:H,价格表!$B$4:$B$35,0)</f>
        <v>24</v>
      </c>
      <c r="N2846" s="27">
        <f>IF(J2846&lt;=0.3,INDEX(价格表!$B$4:$I$31,M2846,2),IF(AND(J2846&gt;0.3,J2846&lt;=1),INDEX(价格表!$B$4:$I$31,M2846,3),IF(AND(J2846&gt;1,J2846&lt;=2.2),INDEX(价格表!$B$4:$I$31,M2846,4),IF(AND(J2846&gt;2.2,J2846&lt;=3.3),INDEX(价格表!$B$4:$I$31,M2846,5),IF(AND(J2846&gt;3.3,J2846&lt;=4),INDEX(价格表!$B$4:$I$31,M2846,6),IF(AND(J2846&gt;4,J2846&lt;=5.5),INDEX(价格表!$B$4:$I$31,M2846,7),IF(J2846&gt;5.5,2.6+INDEX(价格表!$B$4:$I$31,M2846,8)*L2846)))))))</f>
        <v>3.8</v>
      </c>
    </row>
    <row r="2847" spans="1:14">
      <c r="A2847" s="20">
        <v>4311006946178</v>
      </c>
      <c r="B2847" s="18" t="s">
        <v>16</v>
      </c>
      <c r="C2847" s="21">
        <v>20201214</v>
      </c>
      <c r="D2847" s="21">
        <v>610538201209</v>
      </c>
      <c r="E2847" s="21" t="s">
        <v>16</v>
      </c>
      <c r="F2847" s="21">
        <v>20201224</v>
      </c>
      <c r="G2847" s="21" t="s">
        <v>17</v>
      </c>
      <c r="H2847" s="21" t="s">
        <v>27</v>
      </c>
      <c r="I2847" s="21" t="s">
        <v>128</v>
      </c>
      <c r="J2847" s="21">
        <v>4.94</v>
      </c>
      <c r="K2847" s="21" t="s">
        <v>20</v>
      </c>
      <c r="L2847">
        <f t="shared" si="52"/>
        <v>5</v>
      </c>
      <c r="M2847">
        <f>MATCH(H:H,价格表!$B$4:$B$35,0)</f>
        <v>3</v>
      </c>
      <c r="N2847" s="27">
        <f>IF(J2847&lt;=0.3,INDEX(价格表!$B$4:$I$31,M2847,2),IF(AND(J2847&gt;0.3,J2847&lt;=1),INDEX(价格表!$B$4:$I$31,M2847,3),IF(AND(J2847&gt;1,J2847&lt;=2.2),INDEX(价格表!$B$4:$I$31,M2847,4),IF(AND(J2847&gt;2.2,J2847&lt;=3.3),INDEX(价格表!$B$4:$I$31,M2847,5),IF(AND(J2847&gt;3.3,J2847&lt;=4),INDEX(价格表!$B$4:$I$31,M2847,6),IF(AND(J2847&gt;4,J2847&lt;=5.5),INDEX(价格表!$B$4:$I$31,M2847,7),IF(J2847&gt;5.5,2.6+INDEX(价格表!$B$4:$I$31,M2847,8)*L2847)))))))</f>
        <v>3.8</v>
      </c>
    </row>
    <row r="2848" spans="1:14">
      <c r="A2848" s="20">
        <v>4606116270654</v>
      </c>
      <c r="B2848" s="18" t="s">
        <v>16</v>
      </c>
      <c r="C2848" s="21">
        <v>20201214</v>
      </c>
      <c r="D2848" s="21">
        <v>610538201209</v>
      </c>
      <c r="E2848" s="21" t="s">
        <v>16</v>
      </c>
      <c r="F2848" s="21">
        <v>20201224</v>
      </c>
      <c r="G2848" s="21" t="s">
        <v>17</v>
      </c>
      <c r="H2848" s="21" t="s">
        <v>21</v>
      </c>
      <c r="I2848" s="21" t="s">
        <v>228</v>
      </c>
      <c r="J2848" s="21">
        <v>4.04</v>
      </c>
      <c r="K2848" s="21" t="s">
        <v>20</v>
      </c>
      <c r="L2848">
        <f t="shared" si="52"/>
        <v>5</v>
      </c>
      <c r="M2848">
        <f>MATCH(H:H,价格表!$B$4:$B$35,0)</f>
        <v>20</v>
      </c>
      <c r="N2848" s="27">
        <f>IF(J2848&lt;=0.3,INDEX(价格表!$B$4:$I$31,M2848,2),IF(AND(J2848&gt;0.3,J2848&lt;=1),INDEX(价格表!$B$4:$I$31,M2848,3),IF(AND(J2848&gt;1,J2848&lt;=2.2),INDEX(价格表!$B$4:$I$31,M2848,4),IF(AND(J2848&gt;2.2,J2848&lt;=3.3),INDEX(价格表!$B$4:$I$31,M2848,5),IF(AND(J2848&gt;3.3,J2848&lt;=4),INDEX(价格表!$B$4:$I$31,M2848,6),IF(AND(J2848&gt;4,J2848&lt;=5.5),INDEX(价格表!$B$4:$I$31,M2848,7),IF(J2848&gt;5.5,2.6+INDEX(价格表!$B$4:$I$31,M2848,8)*L2848)))))))</f>
        <v>3.8</v>
      </c>
    </row>
    <row r="2849" spans="1:14">
      <c r="A2849" s="20">
        <v>4606116270856</v>
      </c>
      <c r="B2849" s="18" t="s">
        <v>16</v>
      </c>
      <c r="C2849" s="21">
        <v>20201214</v>
      </c>
      <c r="D2849" s="21">
        <v>610538201209</v>
      </c>
      <c r="E2849" s="21" t="s">
        <v>16</v>
      </c>
      <c r="F2849" s="21">
        <v>20201224</v>
      </c>
      <c r="G2849" s="21" t="s">
        <v>17</v>
      </c>
      <c r="H2849" s="21" t="s">
        <v>294</v>
      </c>
      <c r="I2849" s="21" t="s">
        <v>295</v>
      </c>
      <c r="J2849" s="21">
        <v>5.06</v>
      </c>
      <c r="K2849" s="21" t="s">
        <v>20</v>
      </c>
      <c r="L2849">
        <f t="shared" si="52"/>
        <v>6</v>
      </c>
      <c r="M2849">
        <f>MATCH(H:H,价格表!$B$4:$B$35,0)</f>
        <v>18</v>
      </c>
      <c r="N2849" s="27">
        <f>IF(J2849&lt;=0.3,INDEX(价格表!$B$4:$I$31,M2849,2),IF(AND(J2849&gt;0.3,J2849&lt;=1),INDEX(价格表!$B$4:$I$31,M2849,3),IF(AND(J2849&gt;1,J2849&lt;=2.2),INDEX(价格表!$B$4:$I$31,M2849,4),IF(AND(J2849&gt;2.2,J2849&lt;=3.3),INDEX(价格表!$B$4:$I$31,M2849,5),IF(AND(J2849&gt;3.3,J2849&lt;=4),INDEX(价格表!$B$4:$I$31,M2849,6),IF(AND(J2849&gt;4,J2849&lt;=5.5),INDEX(价格表!$B$4:$I$31,M2849,7),IF(J2849&gt;5.5,2.6+INDEX(价格表!$B$4:$I$31,M2849,8)*L2849)))))))</f>
        <v>5.6</v>
      </c>
    </row>
    <row r="2850" spans="1:14">
      <c r="A2850" s="20">
        <v>4606116271623</v>
      </c>
      <c r="B2850" s="18" t="s">
        <v>16</v>
      </c>
      <c r="C2850" s="21">
        <v>20201214</v>
      </c>
      <c r="D2850" s="21">
        <v>610538201209</v>
      </c>
      <c r="E2850" s="21" t="s">
        <v>16</v>
      </c>
      <c r="F2850" s="21">
        <v>20201224</v>
      </c>
      <c r="G2850" s="21" t="s">
        <v>17</v>
      </c>
      <c r="H2850" s="21" t="s">
        <v>302</v>
      </c>
      <c r="I2850" s="21" t="s">
        <v>303</v>
      </c>
      <c r="J2850" s="21">
        <v>3.38</v>
      </c>
      <c r="K2850" s="21" t="s">
        <v>20</v>
      </c>
      <c r="L2850">
        <f t="shared" si="52"/>
        <v>4</v>
      </c>
      <c r="M2850">
        <f>MATCH(H:H,价格表!$B$4:$B$35,0)</f>
        <v>6</v>
      </c>
      <c r="N2850" s="27">
        <f>IF(J2850&lt;=0.3,INDEX(价格表!$B$4:$I$31,M2850,2),IF(AND(J2850&gt;0.3,J2850&lt;=1),INDEX(价格表!$B$4:$I$31,M2850,3),IF(AND(J2850&gt;1,J2850&lt;=2.2),INDEX(价格表!$B$4:$I$31,M2850,4),IF(AND(J2850&gt;2.2,J2850&lt;=3.3),INDEX(价格表!$B$4:$I$31,M2850,5),IF(AND(J2850&gt;3.3,J2850&lt;=4),INDEX(价格表!$B$4:$I$31,M2850,6),IF(AND(J2850&gt;4,J2850&lt;=5.5),INDEX(价格表!$B$4:$I$31,M2850,7),IF(J2850&gt;5.5,2.6+INDEX(价格表!$B$4:$I$31,M2850,8)*L2850)))))))</f>
        <v>5.6</v>
      </c>
    </row>
    <row r="2851" spans="1:14">
      <c r="A2851" s="20">
        <v>4606116272180</v>
      </c>
      <c r="B2851" s="18" t="s">
        <v>16</v>
      </c>
      <c r="C2851" s="21">
        <v>20201214</v>
      </c>
      <c r="D2851" s="21">
        <v>610538201209</v>
      </c>
      <c r="E2851" s="21" t="s">
        <v>16</v>
      </c>
      <c r="F2851" s="21">
        <v>20201224</v>
      </c>
      <c r="G2851" s="21" t="s">
        <v>17</v>
      </c>
      <c r="H2851" s="21" t="s">
        <v>43</v>
      </c>
      <c r="I2851" s="21" t="s">
        <v>79</v>
      </c>
      <c r="J2851" s="21">
        <v>3.36</v>
      </c>
      <c r="K2851" s="21" t="s">
        <v>20</v>
      </c>
      <c r="L2851">
        <f t="shared" si="52"/>
        <v>4</v>
      </c>
      <c r="M2851">
        <f>MATCH(H:H,价格表!$B$4:$B$35,0)</f>
        <v>10</v>
      </c>
      <c r="N2851" s="27">
        <f>IF(J2851&lt;=0.3,INDEX(价格表!$B$4:$I$31,M2851,2),IF(AND(J2851&gt;0.3,J2851&lt;=1),INDEX(价格表!$B$4:$I$31,M2851,3),IF(AND(J2851&gt;1,J2851&lt;=2.2),INDEX(价格表!$B$4:$I$31,M2851,4),IF(AND(J2851&gt;2.2,J2851&lt;=3.3),INDEX(价格表!$B$4:$I$31,M2851,5),IF(AND(J2851&gt;3.3,J2851&lt;=4),INDEX(价格表!$B$4:$I$31,M2851,6),IF(AND(J2851&gt;4,J2851&lt;=5.5),INDEX(价格表!$B$4:$I$31,M2851,7),IF(J2851&gt;5.5,2.6+INDEX(价格表!$B$4:$I$31,M2851,8)*L2851)))))))</f>
        <v>3.7</v>
      </c>
    </row>
    <row r="2852" spans="1:14">
      <c r="A2852" s="20">
        <v>4310973268715</v>
      </c>
      <c r="B2852" s="18" t="s">
        <v>16</v>
      </c>
      <c r="C2852" s="21">
        <v>20201214</v>
      </c>
      <c r="D2852" s="21">
        <v>610538201209</v>
      </c>
      <c r="E2852" s="21" t="s">
        <v>16</v>
      </c>
      <c r="F2852" s="21">
        <v>20201224</v>
      </c>
      <c r="G2852" s="21" t="s">
        <v>17</v>
      </c>
      <c r="H2852" s="21" t="s">
        <v>305</v>
      </c>
      <c r="I2852" s="21" t="s">
        <v>319</v>
      </c>
      <c r="J2852" s="21">
        <v>1.43</v>
      </c>
      <c r="K2852" s="21" t="s">
        <v>20</v>
      </c>
      <c r="L2852">
        <f t="shared" si="52"/>
        <v>2</v>
      </c>
      <c r="M2852">
        <f>MATCH(H:H,价格表!$B$4:$B$35,0)</f>
        <v>26</v>
      </c>
      <c r="N2852" s="27">
        <f>IF(J2852&lt;=0.3,INDEX(价格表!$B$4:$I$31,M2852,2),IF(AND(J2852&gt;0.3,J2852&lt;=1),INDEX(价格表!$B$4:$I$31,M2852,3),IF(AND(J2852&gt;1,J2852&lt;=2.2),INDEX(价格表!$B$4:$I$31,M2852,4),IF(AND(J2852&gt;2.2,J2852&lt;=3.3),INDEX(价格表!$B$4:$I$31,M2852,5),IF(AND(J2852&gt;3.3,J2852&lt;=4),INDEX(价格表!$B$4:$I$31,M2852,6),IF(AND(J2852&gt;4,J2852&lt;=5.5),INDEX(价格表!$B$4:$I$31,M2852,7),IF(J2852&gt;5.5,2.6+INDEX(价格表!$B$4:$I$31,M2852,8)*L2852)))))))</f>
        <v>2.15</v>
      </c>
    </row>
    <row r="2853" spans="1:14">
      <c r="A2853" s="20">
        <v>4310973281332</v>
      </c>
      <c r="B2853" s="18" t="s">
        <v>16</v>
      </c>
      <c r="C2853" s="21">
        <v>20201214</v>
      </c>
      <c r="D2853" s="21">
        <v>610538201209</v>
      </c>
      <c r="E2853" s="21" t="s">
        <v>16</v>
      </c>
      <c r="F2853" s="21">
        <v>20201224</v>
      </c>
      <c r="G2853" s="21" t="s">
        <v>17</v>
      </c>
      <c r="H2853" s="21" t="s">
        <v>294</v>
      </c>
      <c r="I2853" s="21" t="s">
        <v>295</v>
      </c>
      <c r="J2853" s="21">
        <v>2.96</v>
      </c>
      <c r="K2853" s="21" t="s">
        <v>20</v>
      </c>
      <c r="L2853">
        <f t="shared" si="52"/>
        <v>3</v>
      </c>
      <c r="M2853">
        <f>MATCH(H:H,价格表!$B$4:$B$35,0)</f>
        <v>18</v>
      </c>
      <c r="N2853" s="27">
        <f>IF(J2853&lt;=0.3,INDEX(价格表!$B$4:$I$31,M2853,2),IF(AND(J2853&gt;0.3,J2853&lt;=1),INDEX(价格表!$B$4:$I$31,M2853,3),IF(AND(J2853&gt;1,J2853&lt;=2.2),INDEX(价格表!$B$4:$I$31,M2853,4),IF(AND(J2853&gt;2.2,J2853&lt;=3.3),INDEX(价格表!$B$4:$I$31,M2853,5),IF(AND(J2853&gt;3.3,J2853&lt;=4),INDEX(价格表!$B$4:$I$31,M2853,6),IF(AND(J2853&gt;4,J2853&lt;=5.5),INDEX(价格表!$B$4:$I$31,M2853,7),IF(J2853&gt;5.5,2.6+INDEX(价格表!$B$4:$I$31,M2853,8)*L2853)))))))</f>
        <v>3.6</v>
      </c>
    </row>
    <row r="2854" spans="1:14">
      <c r="A2854" s="20">
        <v>4310973318528</v>
      </c>
      <c r="B2854" s="18" t="s">
        <v>16</v>
      </c>
      <c r="C2854" s="21">
        <v>20201214</v>
      </c>
      <c r="D2854" s="21">
        <v>610538201209</v>
      </c>
      <c r="E2854" s="21" t="s">
        <v>16</v>
      </c>
      <c r="F2854" s="21">
        <v>20201224</v>
      </c>
      <c r="G2854" s="21" t="s">
        <v>17</v>
      </c>
      <c r="H2854" s="21" t="s">
        <v>305</v>
      </c>
      <c r="I2854" s="21" t="s">
        <v>324</v>
      </c>
      <c r="J2854" s="21">
        <v>1.42</v>
      </c>
      <c r="K2854" s="21" t="s">
        <v>20</v>
      </c>
      <c r="L2854">
        <f t="shared" si="52"/>
        <v>2</v>
      </c>
      <c r="M2854">
        <f>MATCH(H:H,价格表!$B$4:$B$35,0)</f>
        <v>26</v>
      </c>
      <c r="N2854" s="27">
        <f>IF(J2854&lt;=0.3,INDEX(价格表!$B$4:$I$31,M2854,2),IF(AND(J2854&gt;0.3,J2854&lt;=1),INDEX(价格表!$B$4:$I$31,M2854,3),IF(AND(J2854&gt;1,J2854&lt;=2.2),INDEX(价格表!$B$4:$I$31,M2854,4),IF(AND(J2854&gt;2.2,J2854&lt;=3.3),INDEX(价格表!$B$4:$I$31,M2854,5),IF(AND(J2854&gt;3.3,J2854&lt;=4),INDEX(价格表!$B$4:$I$31,M2854,6),IF(AND(J2854&gt;4,J2854&lt;=5.5),INDEX(价格表!$B$4:$I$31,M2854,7),IF(J2854&gt;5.5,2.6+INDEX(价格表!$B$4:$I$31,M2854,8)*L2854)))))))</f>
        <v>2.15</v>
      </c>
    </row>
    <row r="2855" spans="1:14">
      <c r="A2855" s="20">
        <v>4310973318532</v>
      </c>
      <c r="B2855" s="18" t="s">
        <v>16</v>
      </c>
      <c r="C2855" s="21">
        <v>20201214</v>
      </c>
      <c r="D2855" s="21">
        <v>610538201209</v>
      </c>
      <c r="E2855" s="21" t="s">
        <v>16</v>
      </c>
      <c r="F2855" s="21">
        <v>20201224</v>
      </c>
      <c r="G2855" s="21" t="s">
        <v>17</v>
      </c>
      <c r="H2855" s="21" t="s">
        <v>298</v>
      </c>
      <c r="I2855" s="21" t="s">
        <v>328</v>
      </c>
      <c r="J2855" s="21">
        <v>1.45</v>
      </c>
      <c r="K2855" s="21" t="s">
        <v>20</v>
      </c>
      <c r="L2855">
        <f t="shared" si="52"/>
        <v>2</v>
      </c>
      <c r="M2855">
        <f>MATCH(H:H,价格表!$B$4:$B$35,0)</f>
        <v>29</v>
      </c>
      <c r="N2855" s="27">
        <f>L2855*8+3</f>
        <v>19</v>
      </c>
    </row>
    <row r="2856" spans="1:14">
      <c r="A2856" s="20">
        <v>4310975357927</v>
      </c>
      <c r="B2856" s="18" t="s">
        <v>16</v>
      </c>
      <c r="C2856" s="21">
        <v>20201214</v>
      </c>
      <c r="D2856" s="21">
        <v>610538201209</v>
      </c>
      <c r="E2856" s="21" t="s">
        <v>16</v>
      </c>
      <c r="F2856" s="21">
        <v>20201224</v>
      </c>
      <c r="G2856" s="21" t="s">
        <v>17</v>
      </c>
      <c r="H2856" s="21" t="s">
        <v>302</v>
      </c>
      <c r="I2856" s="21" t="s">
        <v>303</v>
      </c>
      <c r="J2856" s="21">
        <v>1.44</v>
      </c>
      <c r="K2856" s="21" t="s">
        <v>20</v>
      </c>
      <c r="L2856">
        <f t="shared" si="52"/>
        <v>2</v>
      </c>
      <c r="M2856">
        <f>MATCH(H:H,价格表!$B$4:$B$35,0)</f>
        <v>6</v>
      </c>
      <c r="N2856" s="27">
        <f>IF(J2856&lt;=0.3,INDEX(价格表!$B$4:$I$31,M2856,2),IF(AND(J2856&gt;0.3,J2856&lt;=1),INDEX(价格表!$B$4:$I$31,M2856,3),IF(AND(J2856&gt;1,J2856&lt;=2.2),INDEX(价格表!$B$4:$I$31,M2856,4),IF(AND(J2856&gt;2.2,J2856&lt;=3.3),INDEX(价格表!$B$4:$I$31,M2856,5),IF(AND(J2856&gt;3.3,J2856&lt;=4),INDEX(价格表!$B$4:$I$31,M2856,6),IF(AND(J2856&gt;4,J2856&lt;=5.5),INDEX(价格表!$B$4:$I$31,M2856,7),IF(J2856&gt;5.5,2.6+INDEX(价格表!$B$4:$I$31,M2856,8)*L2856)))))))</f>
        <v>2.95</v>
      </c>
    </row>
    <row r="2857" spans="1:14">
      <c r="A2857" s="20">
        <v>4310978237258</v>
      </c>
      <c r="B2857" s="18" t="s">
        <v>16</v>
      </c>
      <c r="C2857" s="21">
        <v>20201214</v>
      </c>
      <c r="D2857" s="21">
        <v>610538201209</v>
      </c>
      <c r="E2857" s="21" t="s">
        <v>16</v>
      </c>
      <c r="F2857" s="21">
        <v>20201224</v>
      </c>
      <c r="G2857" s="21" t="s">
        <v>17</v>
      </c>
      <c r="H2857" s="21" t="s">
        <v>305</v>
      </c>
      <c r="I2857" s="21" t="s">
        <v>314</v>
      </c>
      <c r="J2857" s="21">
        <v>1.42</v>
      </c>
      <c r="K2857" s="21" t="s">
        <v>20</v>
      </c>
      <c r="L2857">
        <f t="shared" si="52"/>
        <v>2</v>
      </c>
      <c r="M2857">
        <f>MATCH(H:H,价格表!$B$4:$B$35,0)</f>
        <v>26</v>
      </c>
      <c r="N2857" s="27">
        <f>IF(J2857&lt;=0.3,INDEX(价格表!$B$4:$I$31,M2857,2),IF(AND(J2857&gt;0.3,J2857&lt;=1),INDEX(价格表!$B$4:$I$31,M2857,3),IF(AND(J2857&gt;1,J2857&lt;=2.2),INDEX(价格表!$B$4:$I$31,M2857,4),IF(AND(J2857&gt;2.2,J2857&lt;=3.3),INDEX(价格表!$B$4:$I$31,M2857,5),IF(AND(J2857&gt;3.3,J2857&lt;=4),INDEX(价格表!$B$4:$I$31,M2857,6),IF(AND(J2857&gt;4,J2857&lt;=5.5),INDEX(价格表!$B$4:$I$31,M2857,7),IF(J2857&gt;5.5,2.6+INDEX(价格表!$B$4:$I$31,M2857,8)*L2857)))))))</f>
        <v>2.15</v>
      </c>
    </row>
    <row r="2858" spans="1:14">
      <c r="A2858" s="20">
        <v>4310978245145</v>
      </c>
      <c r="B2858" s="18" t="s">
        <v>16</v>
      </c>
      <c r="C2858" s="21">
        <v>20201214</v>
      </c>
      <c r="D2858" s="21">
        <v>610538201209</v>
      </c>
      <c r="E2858" s="21" t="s">
        <v>16</v>
      </c>
      <c r="F2858" s="21">
        <v>20201224</v>
      </c>
      <c r="G2858" s="21" t="s">
        <v>17</v>
      </c>
      <c r="H2858" s="21" t="s">
        <v>296</v>
      </c>
      <c r="I2858" s="21" t="s">
        <v>297</v>
      </c>
      <c r="J2858" s="21">
        <v>1.5</v>
      </c>
      <c r="K2858" s="21" t="s">
        <v>20</v>
      </c>
      <c r="L2858">
        <f t="shared" si="52"/>
        <v>2</v>
      </c>
      <c r="M2858">
        <f>MATCH(H:H,价格表!$B$4:$B$35,0)</f>
        <v>8</v>
      </c>
      <c r="N2858" s="27">
        <f>IF(J2858&lt;=0.3,INDEX(价格表!$B$4:$I$31,M2858,2),IF(AND(J2858&gt;0.3,J2858&lt;=1),INDEX(价格表!$B$4:$I$31,M2858,3),IF(AND(J2858&gt;1,J2858&lt;=2.2),INDEX(价格表!$B$4:$I$31,M2858,4),IF(AND(J2858&gt;2.2,J2858&lt;=3.3),INDEX(价格表!$B$4:$I$31,M2858,5),IF(AND(J2858&gt;3.3,J2858&lt;=4),INDEX(价格表!$B$4:$I$31,M2858,6),IF(AND(J2858&gt;4,J2858&lt;=5.5),INDEX(价格表!$B$4:$I$31,M2858,7),IF(J2858&gt;5.5,2.6+INDEX(价格表!$B$4:$I$31,M2858,8)*L2858)))))))</f>
        <v>2.95</v>
      </c>
    </row>
    <row r="2859" spans="1:14">
      <c r="A2859" s="20">
        <v>4310978245148</v>
      </c>
      <c r="B2859" s="18" t="s">
        <v>16</v>
      </c>
      <c r="C2859" s="21">
        <v>20201214</v>
      </c>
      <c r="D2859" s="21">
        <v>610538201209</v>
      </c>
      <c r="E2859" s="21" t="s">
        <v>16</v>
      </c>
      <c r="F2859" s="21">
        <v>20201224</v>
      </c>
      <c r="G2859" s="21" t="s">
        <v>17</v>
      </c>
      <c r="H2859" s="21" t="s">
        <v>294</v>
      </c>
      <c r="I2859" s="21" t="s">
        <v>295</v>
      </c>
      <c r="J2859" s="21">
        <v>1.5</v>
      </c>
      <c r="K2859" s="21" t="s">
        <v>20</v>
      </c>
      <c r="L2859">
        <f t="shared" si="52"/>
        <v>2</v>
      </c>
      <c r="M2859">
        <f>MATCH(H:H,价格表!$B$4:$B$35,0)</f>
        <v>18</v>
      </c>
      <c r="N2859" s="27">
        <f>IF(J2859&lt;=0.3,INDEX(价格表!$B$4:$I$31,M2859,2),IF(AND(J2859&gt;0.3,J2859&lt;=1),INDEX(价格表!$B$4:$I$31,M2859,3),IF(AND(J2859&gt;1,J2859&lt;=2.2),INDEX(价格表!$B$4:$I$31,M2859,4),IF(AND(J2859&gt;2.2,J2859&lt;=3.3),INDEX(价格表!$B$4:$I$31,M2859,5),IF(AND(J2859&gt;3.3,J2859&lt;=4),INDEX(价格表!$B$4:$I$31,M2859,6),IF(AND(J2859&gt;4,J2859&lt;=5.5),INDEX(价格表!$B$4:$I$31,M2859,7),IF(J2859&gt;5.5,2.6+INDEX(价格表!$B$4:$I$31,M2859,8)*L2859)))))))</f>
        <v>3.25</v>
      </c>
    </row>
    <row r="2860" spans="1:14">
      <c r="A2860" s="20">
        <v>4310978245153</v>
      </c>
      <c r="B2860" s="18" t="s">
        <v>16</v>
      </c>
      <c r="C2860" s="21">
        <v>20201214</v>
      </c>
      <c r="D2860" s="21">
        <v>610538201209</v>
      </c>
      <c r="E2860" s="21" t="s">
        <v>16</v>
      </c>
      <c r="F2860" s="21">
        <v>20201224</v>
      </c>
      <c r="G2860" s="21" t="s">
        <v>17</v>
      </c>
      <c r="H2860" s="21" t="s">
        <v>302</v>
      </c>
      <c r="I2860" s="21" t="s">
        <v>303</v>
      </c>
      <c r="J2860" s="21">
        <v>1.42</v>
      </c>
      <c r="K2860" s="21" t="s">
        <v>20</v>
      </c>
      <c r="L2860">
        <f t="shared" si="52"/>
        <v>2</v>
      </c>
      <c r="M2860">
        <f>MATCH(H:H,价格表!$B$4:$B$35,0)</f>
        <v>6</v>
      </c>
      <c r="N2860" s="27">
        <f>IF(J2860&lt;=0.3,INDEX(价格表!$B$4:$I$31,M2860,2),IF(AND(J2860&gt;0.3,J2860&lt;=1),INDEX(价格表!$B$4:$I$31,M2860,3),IF(AND(J2860&gt;1,J2860&lt;=2.2),INDEX(价格表!$B$4:$I$31,M2860,4),IF(AND(J2860&gt;2.2,J2860&lt;=3.3),INDEX(价格表!$B$4:$I$31,M2860,5),IF(AND(J2860&gt;3.3,J2860&lt;=4),INDEX(价格表!$B$4:$I$31,M2860,6),IF(AND(J2860&gt;4,J2860&lt;=5.5),INDEX(价格表!$B$4:$I$31,M2860,7),IF(J2860&gt;5.5,2.6+INDEX(价格表!$B$4:$I$31,M2860,8)*L2860)))))))</f>
        <v>2.95</v>
      </c>
    </row>
    <row r="2861" spans="1:14">
      <c r="A2861" s="20">
        <v>4310978251220</v>
      </c>
      <c r="B2861" s="18" t="s">
        <v>16</v>
      </c>
      <c r="C2861" s="21">
        <v>20201214</v>
      </c>
      <c r="D2861" s="21">
        <v>610538201209</v>
      </c>
      <c r="E2861" s="21" t="s">
        <v>16</v>
      </c>
      <c r="F2861" s="21">
        <v>20201224</v>
      </c>
      <c r="G2861" s="21" t="s">
        <v>17</v>
      </c>
      <c r="H2861" s="21" t="s">
        <v>294</v>
      </c>
      <c r="I2861" s="21" t="s">
        <v>295</v>
      </c>
      <c r="J2861" s="21">
        <v>1.48</v>
      </c>
      <c r="K2861" s="21" t="s">
        <v>20</v>
      </c>
      <c r="L2861">
        <f t="shared" si="52"/>
        <v>2</v>
      </c>
      <c r="M2861">
        <f>MATCH(H:H,价格表!$B$4:$B$35,0)</f>
        <v>18</v>
      </c>
      <c r="N2861" s="27">
        <f>IF(J2861&lt;=0.3,INDEX(价格表!$B$4:$I$31,M2861,2),IF(AND(J2861&gt;0.3,J2861&lt;=1),INDEX(价格表!$B$4:$I$31,M2861,3),IF(AND(J2861&gt;1,J2861&lt;=2.2),INDEX(价格表!$B$4:$I$31,M2861,4),IF(AND(J2861&gt;2.2,J2861&lt;=3.3),INDEX(价格表!$B$4:$I$31,M2861,5),IF(AND(J2861&gt;3.3,J2861&lt;=4),INDEX(价格表!$B$4:$I$31,M2861,6),IF(AND(J2861&gt;4,J2861&lt;=5.5),INDEX(价格表!$B$4:$I$31,M2861,7),IF(J2861&gt;5.5,2.6+INDEX(价格表!$B$4:$I$31,M2861,8)*L2861)))))))</f>
        <v>3.25</v>
      </c>
    </row>
    <row r="2862" spans="1:14">
      <c r="A2862" s="20">
        <v>4310978251236</v>
      </c>
      <c r="B2862" s="18" t="s">
        <v>16</v>
      </c>
      <c r="C2862" s="21">
        <v>20201214</v>
      </c>
      <c r="D2862" s="21">
        <v>610538201209</v>
      </c>
      <c r="E2862" s="21" t="s">
        <v>16</v>
      </c>
      <c r="F2862" s="21">
        <v>20201224</v>
      </c>
      <c r="G2862" s="21" t="s">
        <v>17</v>
      </c>
      <c r="H2862" s="21" t="s">
        <v>302</v>
      </c>
      <c r="I2862" s="21" t="s">
        <v>303</v>
      </c>
      <c r="J2862" s="21">
        <v>1.42</v>
      </c>
      <c r="K2862" s="21" t="s">
        <v>20</v>
      </c>
      <c r="L2862">
        <f t="shared" si="52"/>
        <v>2</v>
      </c>
      <c r="M2862">
        <f>MATCH(H:H,价格表!$B$4:$B$35,0)</f>
        <v>6</v>
      </c>
      <c r="N2862" s="27">
        <f>IF(J2862&lt;=0.3,INDEX(价格表!$B$4:$I$31,M2862,2),IF(AND(J2862&gt;0.3,J2862&lt;=1),INDEX(价格表!$B$4:$I$31,M2862,3),IF(AND(J2862&gt;1,J2862&lt;=2.2),INDEX(价格表!$B$4:$I$31,M2862,4),IF(AND(J2862&gt;2.2,J2862&lt;=3.3),INDEX(价格表!$B$4:$I$31,M2862,5),IF(AND(J2862&gt;3.3,J2862&lt;=4),INDEX(价格表!$B$4:$I$31,M2862,6),IF(AND(J2862&gt;4,J2862&lt;=5.5),INDEX(价格表!$B$4:$I$31,M2862,7),IF(J2862&gt;5.5,2.6+INDEX(价格表!$B$4:$I$31,M2862,8)*L2862)))))))</f>
        <v>2.95</v>
      </c>
    </row>
    <row r="2863" spans="1:14">
      <c r="A2863" s="20">
        <v>4310978251238</v>
      </c>
      <c r="B2863" s="18" t="s">
        <v>16</v>
      </c>
      <c r="C2863" s="21">
        <v>20201214</v>
      </c>
      <c r="D2863" s="21">
        <v>610538201209</v>
      </c>
      <c r="E2863" s="21" t="s">
        <v>16</v>
      </c>
      <c r="F2863" s="21">
        <v>20201224</v>
      </c>
      <c r="G2863" s="21" t="s">
        <v>17</v>
      </c>
      <c r="H2863" s="21" t="s">
        <v>302</v>
      </c>
      <c r="I2863" s="21" t="s">
        <v>303</v>
      </c>
      <c r="J2863" s="21">
        <v>1.42</v>
      </c>
      <c r="K2863" s="21" t="s">
        <v>20</v>
      </c>
      <c r="L2863">
        <f t="shared" si="52"/>
        <v>2</v>
      </c>
      <c r="M2863">
        <f>MATCH(H:H,价格表!$B$4:$B$35,0)</f>
        <v>6</v>
      </c>
      <c r="N2863" s="27">
        <f>IF(J2863&lt;=0.3,INDEX(价格表!$B$4:$I$31,M2863,2),IF(AND(J2863&gt;0.3,J2863&lt;=1),INDEX(价格表!$B$4:$I$31,M2863,3),IF(AND(J2863&gt;1,J2863&lt;=2.2),INDEX(价格表!$B$4:$I$31,M2863,4),IF(AND(J2863&gt;2.2,J2863&lt;=3.3),INDEX(价格表!$B$4:$I$31,M2863,5),IF(AND(J2863&gt;3.3,J2863&lt;=4),INDEX(价格表!$B$4:$I$31,M2863,6),IF(AND(J2863&gt;4,J2863&lt;=5.5),INDEX(价格表!$B$4:$I$31,M2863,7),IF(J2863&gt;5.5,2.6+INDEX(价格表!$B$4:$I$31,M2863,8)*L2863)))))))</f>
        <v>2.95</v>
      </c>
    </row>
    <row r="2864" spans="1:14">
      <c r="A2864" s="20">
        <v>4310978282735</v>
      </c>
      <c r="B2864" s="18" t="s">
        <v>16</v>
      </c>
      <c r="C2864" s="21">
        <v>20201214</v>
      </c>
      <c r="D2864" s="21">
        <v>610538201209</v>
      </c>
      <c r="E2864" s="21" t="s">
        <v>16</v>
      </c>
      <c r="F2864" s="21">
        <v>20201224</v>
      </c>
      <c r="G2864" s="21" t="s">
        <v>17</v>
      </c>
      <c r="H2864" s="21" t="s">
        <v>298</v>
      </c>
      <c r="I2864" s="21" t="s">
        <v>322</v>
      </c>
      <c r="J2864" s="21">
        <v>1.43</v>
      </c>
      <c r="K2864" s="21" t="s">
        <v>20</v>
      </c>
      <c r="L2864">
        <f t="shared" si="52"/>
        <v>2</v>
      </c>
      <c r="M2864">
        <f>MATCH(H:H,价格表!$B$4:$B$35,0)</f>
        <v>29</v>
      </c>
      <c r="N2864" s="27">
        <f>L2864*8+3</f>
        <v>19</v>
      </c>
    </row>
    <row r="2865" spans="1:14">
      <c r="A2865" s="20">
        <v>4310978282737</v>
      </c>
      <c r="B2865" s="18" t="s">
        <v>16</v>
      </c>
      <c r="C2865" s="21">
        <v>20201214</v>
      </c>
      <c r="D2865" s="21">
        <v>610538201209</v>
      </c>
      <c r="E2865" s="21" t="s">
        <v>16</v>
      </c>
      <c r="F2865" s="21">
        <v>20201224</v>
      </c>
      <c r="G2865" s="21" t="s">
        <v>17</v>
      </c>
      <c r="H2865" s="21" t="s">
        <v>296</v>
      </c>
      <c r="I2865" s="21" t="s">
        <v>297</v>
      </c>
      <c r="J2865" s="21">
        <v>1.42</v>
      </c>
      <c r="K2865" s="21" t="s">
        <v>20</v>
      </c>
      <c r="L2865">
        <f t="shared" si="52"/>
        <v>2</v>
      </c>
      <c r="M2865">
        <f>MATCH(H:H,价格表!$B$4:$B$35,0)</f>
        <v>8</v>
      </c>
      <c r="N2865" s="27">
        <f>IF(J2865&lt;=0.3,INDEX(价格表!$B$4:$I$31,M2865,2),IF(AND(J2865&gt;0.3,J2865&lt;=1),INDEX(价格表!$B$4:$I$31,M2865,3),IF(AND(J2865&gt;1,J2865&lt;=2.2),INDEX(价格表!$B$4:$I$31,M2865,4),IF(AND(J2865&gt;2.2,J2865&lt;=3.3),INDEX(价格表!$B$4:$I$31,M2865,5),IF(AND(J2865&gt;3.3,J2865&lt;=4),INDEX(价格表!$B$4:$I$31,M2865,6),IF(AND(J2865&gt;4,J2865&lt;=5.5),INDEX(价格表!$B$4:$I$31,M2865,7),IF(J2865&gt;5.5,2.6+INDEX(价格表!$B$4:$I$31,M2865,8)*L2865)))))))</f>
        <v>2.95</v>
      </c>
    </row>
    <row r="2866" spans="1:14">
      <c r="A2866" s="20">
        <v>4310978282741</v>
      </c>
      <c r="B2866" s="18" t="s">
        <v>16</v>
      </c>
      <c r="C2866" s="21">
        <v>20201214</v>
      </c>
      <c r="D2866" s="21">
        <v>610538201209</v>
      </c>
      <c r="E2866" s="21" t="s">
        <v>16</v>
      </c>
      <c r="F2866" s="21">
        <v>20201224</v>
      </c>
      <c r="G2866" s="21" t="s">
        <v>17</v>
      </c>
      <c r="H2866" s="21" t="s">
        <v>302</v>
      </c>
      <c r="I2866" s="21" t="s">
        <v>303</v>
      </c>
      <c r="J2866" s="21">
        <v>1.42</v>
      </c>
      <c r="K2866" s="21" t="s">
        <v>20</v>
      </c>
      <c r="L2866">
        <f t="shared" si="52"/>
        <v>2</v>
      </c>
      <c r="M2866">
        <f>MATCH(H:H,价格表!$B$4:$B$35,0)</f>
        <v>6</v>
      </c>
      <c r="N2866" s="27">
        <f>IF(J2866&lt;=0.3,INDEX(价格表!$B$4:$I$31,M2866,2),IF(AND(J2866&gt;0.3,J2866&lt;=1),INDEX(价格表!$B$4:$I$31,M2866,3),IF(AND(J2866&gt;1,J2866&lt;=2.2),INDEX(价格表!$B$4:$I$31,M2866,4),IF(AND(J2866&gt;2.2,J2866&lt;=3.3),INDEX(价格表!$B$4:$I$31,M2866,5),IF(AND(J2866&gt;3.3,J2866&lt;=4),INDEX(价格表!$B$4:$I$31,M2866,6),IF(AND(J2866&gt;4,J2866&lt;=5.5),INDEX(价格表!$B$4:$I$31,M2866,7),IF(J2866&gt;5.5,2.6+INDEX(价格表!$B$4:$I$31,M2866,8)*L2866)))))))</f>
        <v>2.95</v>
      </c>
    </row>
    <row r="2867" spans="1:14">
      <c r="A2867" s="20">
        <v>4310978296032</v>
      </c>
      <c r="B2867" s="18" t="s">
        <v>16</v>
      </c>
      <c r="C2867" s="21">
        <v>20201214</v>
      </c>
      <c r="D2867" s="21">
        <v>610538201209</v>
      </c>
      <c r="E2867" s="21" t="s">
        <v>16</v>
      </c>
      <c r="F2867" s="21">
        <v>20201224</v>
      </c>
      <c r="G2867" s="21" t="s">
        <v>17</v>
      </c>
      <c r="H2867" s="21" t="s">
        <v>298</v>
      </c>
      <c r="I2867" s="21" t="s">
        <v>301</v>
      </c>
      <c r="J2867" s="21">
        <v>1.5</v>
      </c>
      <c r="K2867" s="21" t="s">
        <v>20</v>
      </c>
      <c r="L2867">
        <f t="shared" si="52"/>
        <v>2</v>
      </c>
      <c r="M2867">
        <f>MATCH(H:H,价格表!$B$4:$B$35,0)</f>
        <v>29</v>
      </c>
      <c r="N2867" s="27">
        <f>L2867*8+3</f>
        <v>19</v>
      </c>
    </row>
    <row r="2868" spans="1:14">
      <c r="A2868" s="20">
        <v>4310978296958</v>
      </c>
      <c r="B2868" s="18" t="s">
        <v>16</v>
      </c>
      <c r="C2868" s="21">
        <v>20201214</v>
      </c>
      <c r="D2868" s="21">
        <v>610538201209</v>
      </c>
      <c r="E2868" s="21" t="s">
        <v>16</v>
      </c>
      <c r="F2868" s="21">
        <v>20201224</v>
      </c>
      <c r="G2868" s="21" t="s">
        <v>17</v>
      </c>
      <c r="H2868" s="21" t="s">
        <v>302</v>
      </c>
      <c r="I2868" s="21" t="s">
        <v>303</v>
      </c>
      <c r="J2868" s="21">
        <v>1.42</v>
      </c>
      <c r="K2868" s="21" t="s">
        <v>20</v>
      </c>
      <c r="L2868">
        <f t="shared" si="52"/>
        <v>2</v>
      </c>
      <c r="M2868">
        <f>MATCH(H:H,价格表!$B$4:$B$35,0)</f>
        <v>6</v>
      </c>
      <c r="N2868" s="27">
        <f>IF(J2868&lt;=0.3,INDEX(价格表!$B$4:$I$31,M2868,2),IF(AND(J2868&gt;0.3,J2868&lt;=1),INDEX(价格表!$B$4:$I$31,M2868,3),IF(AND(J2868&gt;1,J2868&lt;=2.2),INDEX(价格表!$B$4:$I$31,M2868,4),IF(AND(J2868&gt;2.2,J2868&lt;=3.3),INDEX(价格表!$B$4:$I$31,M2868,5),IF(AND(J2868&gt;3.3,J2868&lt;=4),INDEX(价格表!$B$4:$I$31,M2868,6),IF(AND(J2868&gt;4,J2868&lt;=5.5),INDEX(价格表!$B$4:$I$31,M2868,7),IF(J2868&gt;5.5,2.6+INDEX(价格表!$B$4:$I$31,M2868,8)*L2868)))))))</f>
        <v>2.95</v>
      </c>
    </row>
    <row r="2869" spans="1:14">
      <c r="A2869" s="20">
        <v>4310978303104</v>
      </c>
      <c r="B2869" s="18" t="s">
        <v>16</v>
      </c>
      <c r="C2869" s="21">
        <v>20201214</v>
      </c>
      <c r="D2869" s="21">
        <v>610538201209</v>
      </c>
      <c r="E2869" s="21" t="s">
        <v>16</v>
      </c>
      <c r="F2869" s="21">
        <v>20201224</v>
      </c>
      <c r="G2869" s="21" t="s">
        <v>17</v>
      </c>
      <c r="H2869" s="21" t="s">
        <v>302</v>
      </c>
      <c r="I2869" s="21" t="s">
        <v>303</v>
      </c>
      <c r="J2869" s="21">
        <v>1.42</v>
      </c>
      <c r="K2869" s="21" t="s">
        <v>20</v>
      </c>
      <c r="L2869">
        <f t="shared" si="52"/>
        <v>2</v>
      </c>
      <c r="M2869">
        <f>MATCH(H:H,价格表!$B$4:$B$35,0)</f>
        <v>6</v>
      </c>
      <c r="N2869" s="27">
        <f>IF(J2869&lt;=0.3,INDEX(价格表!$B$4:$I$31,M2869,2),IF(AND(J2869&gt;0.3,J2869&lt;=1),INDEX(价格表!$B$4:$I$31,M2869,3),IF(AND(J2869&gt;1,J2869&lt;=2.2),INDEX(价格表!$B$4:$I$31,M2869,4),IF(AND(J2869&gt;2.2,J2869&lt;=3.3),INDEX(价格表!$B$4:$I$31,M2869,5),IF(AND(J2869&gt;3.3,J2869&lt;=4),INDEX(价格表!$B$4:$I$31,M2869,6),IF(AND(J2869&gt;4,J2869&lt;=5.5),INDEX(价格表!$B$4:$I$31,M2869,7),IF(J2869&gt;5.5,2.6+INDEX(价格表!$B$4:$I$31,M2869,8)*L2869)))))))</f>
        <v>2.95</v>
      </c>
    </row>
    <row r="2870" spans="1:14">
      <c r="A2870" s="20">
        <v>4310978303823</v>
      </c>
      <c r="B2870" s="18" t="s">
        <v>16</v>
      </c>
      <c r="C2870" s="21">
        <v>20201214</v>
      </c>
      <c r="D2870" s="21">
        <v>610538201209</v>
      </c>
      <c r="E2870" s="21" t="s">
        <v>16</v>
      </c>
      <c r="F2870" s="21">
        <v>20201224</v>
      </c>
      <c r="G2870" s="21" t="s">
        <v>17</v>
      </c>
      <c r="H2870" s="21" t="s">
        <v>296</v>
      </c>
      <c r="I2870" s="21" t="s">
        <v>297</v>
      </c>
      <c r="J2870" s="21">
        <v>1.45</v>
      </c>
      <c r="K2870" s="21" t="s">
        <v>20</v>
      </c>
      <c r="L2870">
        <f t="shared" si="52"/>
        <v>2</v>
      </c>
      <c r="M2870">
        <f>MATCH(H:H,价格表!$B$4:$B$35,0)</f>
        <v>8</v>
      </c>
      <c r="N2870" s="27">
        <f>IF(J2870&lt;=0.3,INDEX(价格表!$B$4:$I$31,M2870,2),IF(AND(J2870&gt;0.3,J2870&lt;=1),INDEX(价格表!$B$4:$I$31,M2870,3),IF(AND(J2870&gt;1,J2870&lt;=2.2),INDEX(价格表!$B$4:$I$31,M2870,4),IF(AND(J2870&gt;2.2,J2870&lt;=3.3),INDEX(价格表!$B$4:$I$31,M2870,5),IF(AND(J2870&gt;3.3,J2870&lt;=4),INDEX(价格表!$B$4:$I$31,M2870,6),IF(AND(J2870&gt;4,J2870&lt;=5.5),INDEX(价格表!$B$4:$I$31,M2870,7),IF(J2870&gt;5.5,2.6+INDEX(价格表!$B$4:$I$31,M2870,8)*L2870)))))))</f>
        <v>2.95</v>
      </c>
    </row>
    <row r="2871" spans="1:14">
      <c r="A2871" s="20">
        <v>4310978303825</v>
      </c>
      <c r="B2871" s="18" t="s">
        <v>16</v>
      </c>
      <c r="C2871" s="21">
        <v>20201214</v>
      </c>
      <c r="D2871" s="21">
        <v>610538201209</v>
      </c>
      <c r="E2871" s="21" t="s">
        <v>16</v>
      </c>
      <c r="F2871" s="21">
        <v>20201224</v>
      </c>
      <c r="G2871" s="21" t="s">
        <v>17</v>
      </c>
      <c r="H2871" s="21" t="s">
        <v>305</v>
      </c>
      <c r="I2871" s="21" t="s">
        <v>316</v>
      </c>
      <c r="J2871" s="21">
        <v>2.96</v>
      </c>
      <c r="K2871" s="21" t="s">
        <v>20</v>
      </c>
      <c r="L2871">
        <f t="shared" si="52"/>
        <v>3</v>
      </c>
      <c r="M2871">
        <f>MATCH(H:H,价格表!$B$4:$B$35,0)</f>
        <v>26</v>
      </c>
      <c r="N2871" s="27">
        <f>IF(J2871&lt;=0.3,INDEX(价格表!$B$4:$I$31,M2871,2),IF(AND(J2871&gt;0.3,J2871&lt;=1),INDEX(价格表!$B$4:$I$31,M2871,3),IF(AND(J2871&gt;1,J2871&lt;=2.2),INDEX(价格表!$B$4:$I$31,M2871,4),IF(AND(J2871&gt;2.2,J2871&lt;=3.3),INDEX(价格表!$B$4:$I$31,M2871,5),IF(AND(J2871&gt;3.3,J2871&lt;=4),INDEX(价格表!$B$4:$I$31,M2871,6),IF(AND(J2871&gt;4,J2871&lt;=5.5),INDEX(价格表!$B$4:$I$31,M2871,7),IF(J2871&gt;5.5,2.6+INDEX(价格表!$B$4:$I$31,M2871,8)*L2871)))))))</f>
        <v>2.5</v>
      </c>
    </row>
    <row r="2872" spans="1:14">
      <c r="A2872" s="20">
        <v>4310978303830</v>
      </c>
      <c r="B2872" s="18" t="s">
        <v>16</v>
      </c>
      <c r="C2872" s="21">
        <v>20201214</v>
      </c>
      <c r="D2872" s="21">
        <v>610538201209</v>
      </c>
      <c r="E2872" s="21" t="s">
        <v>16</v>
      </c>
      <c r="F2872" s="21">
        <v>20201224</v>
      </c>
      <c r="G2872" s="21" t="s">
        <v>17</v>
      </c>
      <c r="H2872" s="21" t="s">
        <v>294</v>
      </c>
      <c r="I2872" s="21" t="s">
        <v>295</v>
      </c>
      <c r="J2872" s="21">
        <v>1.55</v>
      </c>
      <c r="K2872" s="21" t="s">
        <v>20</v>
      </c>
      <c r="L2872">
        <f t="shared" si="52"/>
        <v>2</v>
      </c>
      <c r="M2872">
        <f>MATCH(H:H,价格表!$B$4:$B$35,0)</f>
        <v>18</v>
      </c>
      <c r="N2872" s="27">
        <f>IF(J2872&lt;=0.3,INDEX(价格表!$B$4:$I$31,M2872,2),IF(AND(J2872&gt;0.3,J2872&lt;=1),INDEX(价格表!$B$4:$I$31,M2872,3),IF(AND(J2872&gt;1,J2872&lt;=2.2),INDEX(价格表!$B$4:$I$31,M2872,4),IF(AND(J2872&gt;2.2,J2872&lt;=3.3),INDEX(价格表!$B$4:$I$31,M2872,5),IF(AND(J2872&gt;3.3,J2872&lt;=4),INDEX(价格表!$B$4:$I$31,M2872,6),IF(AND(J2872&gt;4,J2872&lt;=5.5),INDEX(价格表!$B$4:$I$31,M2872,7),IF(J2872&gt;5.5,2.6+INDEX(价格表!$B$4:$I$31,M2872,8)*L2872)))))))</f>
        <v>3.25</v>
      </c>
    </row>
    <row r="2873" spans="1:14">
      <c r="A2873" s="20">
        <v>4310982633480</v>
      </c>
      <c r="B2873" s="18" t="s">
        <v>16</v>
      </c>
      <c r="C2873" s="21">
        <v>20201214</v>
      </c>
      <c r="D2873" s="21">
        <v>610538201209</v>
      </c>
      <c r="E2873" s="21" t="s">
        <v>16</v>
      </c>
      <c r="F2873" s="21">
        <v>20201224</v>
      </c>
      <c r="G2873" s="21" t="s">
        <v>17</v>
      </c>
      <c r="H2873" s="21" t="s">
        <v>305</v>
      </c>
      <c r="I2873" s="21" t="s">
        <v>316</v>
      </c>
      <c r="J2873" s="21">
        <v>2.96</v>
      </c>
      <c r="K2873" s="21" t="s">
        <v>20</v>
      </c>
      <c r="L2873">
        <f t="shared" si="52"/>
        <v>3</v>
      </c>
      <c r="M2873">
        <f>MATCH(H:H,价格表!$B$4:$B$35,0)</f>
        <v>26</v>
      </c>
      <c r="N2873" s="27">
        <f>IF(J2873&lt;=0.3,INDEX(价格表!$B$4:$I$31,M2873,2),IF(AND(J2873&gt;0.3,J2873&lt;=1),INDEX(价格表!$B$4:$I$31,M2873,3),IF(AND(J2873&gt;1,J2873&lt;=2.2),INDEX(价格表!$B$4:$I$31,M2873,4),IF(AND(J2873&gt;2.2,J2873&lt;=3.3),INDEX(价格表!$B$4:$I$31,M2873,5),IF(AND(J2873&gt;3.3,J2873&lt;=4),INDEX(价格表!$B$4:$I$31,M2873,6),IF(AND(J2873&gt;4,J2873&lt;=5.5),INDEX(价格表!$B$4:$I$31,M2873,7),IF(J2873&gt;5.5,2.6+INDEX(价格表!$B$4:$I$31,M2873,8)*L2873)))))))</f>
        <v>2.5</v>
      </c>
    </row>
    <row r="2874" spans="1:14">
      <c r="A2874" s="20">
        <v>4310983584644</v>
      </c>
      <c r="B2874" s="18" t="s">
        <v>16</v>
      </c>
      <c r="C2874" s="21">
        <v>20201214</v>
      </c>
      <c r="D2874" s="21">
        <v>610538201209</v>
      </c>
      <c r="E2874" s="21" t="s">
        <v>16</v>
      </c>
      <c r="F2874" s="21">
        <v>20201224</v>
      </c>
      <c r="G2874" s="21" t="s">
        <v>17</v>
      </c>
      <c r="H2874" s="21" t="s">
        <v>298</v>
      </c>
      <c r="I2874" s="21" t="s">
        <v>313</v>
      </c>
      <c r="J2874" s="21">
        <v>1.42</v>
      </c>
      <c r="K2874" s="21" t="s">
        <v>20</v>
      </c>
      <c r="L2874">
        <f t="shared" si="52"/>
        <v>2</v>
      </c>
      <c r="M2874">
        <f>MATCH(H:H,价格表!$B$4:$B$35,0)</f>
        <v>29</v>
      </c>
      <c r="N2874" s="27">
        <f>L2874*5+3</f>
        <v>13</v>
      </c>
    </row>
    <row r="2875" spans="1:14">
      <c r="A2875" s="20">
        <v>4310983584648</v>
      </c>
      <c r="B2875" s="18" t="s">
        <v>16</v>
      </c>
      <c r="C2875" s="21">
        <v>20201214</v>
      </c>
      <c r="D2875" s="21">
        <v>610538201209</v>
      </c>
      <c r="E2875" s="21" t="s">
        <v>16</v>
      </c>
      <c r="F2875" s="21">
        <v>20201224</v>
      </c>
      <c r="G2875" s="21" t="s">
        <v>17</v>
      </c>
      <c r="H2875" s="21" t="s">
        <v>294</v>
      </c>
      <c r="I2875" s="21" t="s">
        <v>295</v>
      </c>
      <c r="J2875" s="21">
        <v>1.44</v>
      </c>
      <c r="K2875" s="21" t="s">
        <v>20</v>
      </c>
      <c r="L2875">
        <f t="shared" si="52"/>
        <v>2</v>
      </c>
      <c r="M2875">
        <f>MATCH(H:H,价格表!$B$4:$B$35,0)</f>
        <v>18</v>
      </c>
      <c r="N2875" s="27">
        <f>IF(J2875&lt;=0.3,INDEX(价格表!$B$4:$I$31,M2875,2),IF(AND(J2875&gt;0.3,J2875&lt;=1),INDEX(价格表!$B$4:$I$31,M2875,3),IF(AND(J2875&gt;1,J2875&lt;=2.2),INDEX(价格表!$B$4:$I$31,M2875,4),IF(AND(J2875&gt;2.2,J2875&lt;=3.3),INDEX(价格表!$B$4:$I$31,M2875,5),IF(AND(J2875&gt;3.3,J2875&lt;=4),INDEX(价格表!$B$4:$I$31,M2875,6),IF(AND(J2875&gt;4,J2875&lt;=5.5),INDEX(价格表!$B$4:$I$31,M2875,7),IF(J2875&gt;5.5,2.6+INDEX(价格表!$B$4:$I$31,M2875,8)*L2875)))))))</f>
        <v>3.25</v>
      </c>
    </row>
    <row r="2876" spans="1:14">
      <c r="A2876" s="20">
        <v>4606116271114</v>
      </c>
      <c r="B2876" s="18" t="s">
        <v>16</v>
      </c>
      <c r="C2876" s="21">
        <v>20201214</v>
      </c>
      <c r="D2876" s="21">
        <v>610538201209</v>
      </c>
      <c r="E2876" s="21" t="s">
        <v>16</v>
      </c>
      <c r="F2876" s="21">
        <v>20201224</v>
      </c>
      <c r="G2876" s="21" t="s">
        <v>17</v>
      </c>
      <c r="H2876" s="21" t="s">
        <v>302</v>
      </c>
      <c r="I2876" s="21" t="s">
        <v>303</v>
      </c>
      <c r="J2876" s="21">
        <v>2.1</v>
      </c>
      <c r="K2876" s="21" t="s">
        <v>20</v>
      </c>
      <c r="L2876">
        <f t="shared" si="52"/>
        <v>3</v>
      </c>
      <c r="M2876">
        <f>MATCH(H:H,价格表!$B$4:$B$35,0)</f>
        <v>6</v>
      </c>
      <c r="N2876" s="27">
        <f>IF(J2876&lt;=0.3,INDEX(价格表!$B$4:$I$31,M2876,2),IF(AND(J2876&gt;0.3,J2876&lt;=1),INDEX(价格表!$B$4:$I$31,M2876,3),IF(AND(J2876&gt;1,J2876&lt;=2.2),INDEX(价格表!$B$4:$I$31,M2876,4),IF(AND(J2876&gt;2.2,J2876&lt;=3.3),INDEX(价格表!$B$4:$I$31,M2876,5),IF(AND(J2876&gt;3.3,J2876&lt;=4),INDEX(价格表!$B$4:$I$31,M2876,6),IF(AND(J2876&gt;4,J2876&lt;=5.5),INDEX(价格表!$B$4:$I$31,M2876,7),IF(J2876&gt;5.5,2.6+INDEX(价格表!$B$4:$I$31,M2876,8)*L2876)))))))</f>
        <v>2.95</v>
      </c>
    </row>
    <row r="2877" spans="1:14">
      <c r="A2877" s="20">
        <v>4310978237249</v>
      </c>
      <c r="B2877" s="18" t="s">
        <v>16</v>
      </c>
      <c r="C2877" s="21">
        <v>20201214</v>
      </c>
      <c r="D2877" s="21">
        <v>610538201209</v>
      </c>
      <c r="E2877" s="21" t="s">
        <v>16</v>
      </c>
      <c r="F2877" s="21">
        <v>20201224</v>
      </c>
      <c r="G2877" s="21" t="s">
        <v>17</v>
      </c>
      <c r="H2877" s="21" t="s">
        <v>331</v>
      </c>
      <c r="I2877" s="21" t="s">
        <v>332</v>
      </c>
      <c r="J2877" s="21">
        <v>1.5</v>
      </c>
      <c r="K2877" s="21" t="s">
        <v>20</v>
      </c>
      <c r="L2877">
        <f t="shared" si="52"/>
        <v>2</v>
      </c>
      <c r="M2877">
        <f>MATCH(H:H,价格表!$B$4:$B$35,0)</f>
        <v>28</v>
      </c>
      <c r="N2877" s="27">
        <f>IF(J2877&lt;=0.3,INDEX(价格表!$B$4:$I$31,M2877,2),IF(AND(J2877&gt;0.3,J2877&lt;=1),INDEX(价格表!$B$4:$I$31,M2877,3),IF(AND(J2877&gt;1,J2877&lt;=2.2),INDEX(价格表!$B$4:$I$31,M2877,4),IF(AND(J2877&gt;2.2,J2877&lt;=3.3),INDEX(价格表!$B$4:$I$31,M2877,5),IF(AND(J2877&gt;3.3,J2877&lt;=4),INDEX(价格表!$B$4:$I$31,M2877,6),IF(AND(J2877&gt;4,J2877&lt;=5.5),INDEX(价格表!$B$4:$I$31,M2877,7),IF(J2877&gt;5.5,2.6+INDEX(价格表!$B$4:$I$31,M2877,8)*L2877)))))))</f>
        <v>2.8</v>
      </c>
    </row>
    <row r="2878" spans="1:14">
      <c r="A2878" s="20">
        <v>4310982139171</v>
      </c>
      <c r="B2878" s="18" t="s">
        <v>16</v>
      </c>
      <c r="C2878" s="21">
        <v>20201214</v>
      </c>
      <c r="D2878" s="21">
        <v>610538201209</v>
      </c>
      <c r="E2878" s="21" t="s">
        <v>16</v>
      </c>
      <c r="F2878" s="21">
        <v>20201224</v>
      </c>
      <c r="G2878" s="21" t="s">
        <v>17</v>
      </c>
      <c r="H2878" s="21" t="s">
        <v>73</v>
      </c>
      <c r="I2878" s="21" t="s">
        <v>91</v>
      </c>
      <c r="J2878" s="21">
        <v>6.98</v>
      </c>
      <c r="K2878" s="21" t="s">
        <v>20</v>
      </c>
      <c r="L2878">
        <f t="shared" si="52"/>
        <v>7</v>
      </c>
      <c r="M2878">
        <f>MATCH(H:H,价格表!$B$4:$B$35,0)</f>
        <v>7</v>
      </c>
      <c r="N2878" s="27">
        <f>IF(J2878&lt;=0.3,INDEX(价格表!$B$4:$I$31,M2878,2),IF(AND(J2878&gt;0.3,J2878&lt;=1),INDEX(价格表!$B$4:$I$31,M2878,3),IF(AND(J2878&gt;1,J2878&lt;=2.2),INDEX(价格表!$B$4:$I$31,M2878,4),IF(AND(J2878&gt;2.2,J2878&lt;=3.3),INDEX(价格表!$B$4:$I$31,M2878,5),IF(AND(J2878&gt;3.3,J2878&lt;=4),INDEX(价格表!$B$4:$I$31,M2878,6),IF(AND(J2878&gt;4,J2878&lt;=5.5),INDEX(价格表!$B$4:$I$31,M2878,7),IF(J2878&gt;5.5,2.6+INDEX(价格表!$B$4:$I$31,M2878,8)*L2878)))))))</f>
        <v>9.25</v>
      </c>
    </row>
    <row r="2879" spans="1:14">
      <c r="A2879" s="20">
        <v>4310982633479</v>
      </c>
      <c r="B2879" s="18" t="s">
        <v>16</v>
      </c>
      <c r="C2879" s="21">
        <v>20201214</v>
      </c>
      <c r="D2879" s="21">
        <v>610538201209</v>
      </c>
      <c r="E2879" s="21" t="s">
        <v>16</v>
      </c>
      <c r="F2879" s="21">
        <v>20201224</v>
      </c>
      <c r="G2879" s="21" t="s">
        <v>17</v>
      </c>
      <c r="H2879" s="21" t="s">
        <v>27</v>
      </c>
      <c r="I2879" s="21" t="s">
        <v>49</v>
      </c>
      <c r="J2879" s="21">
        <v>9.68</v>
      </c>
      <c r="K2879" s="21" t="s">
        <v>20</v>
      </c>
      <c r="L2879">
        <f t="shared" si="52"/>
        <v>10</v>
      </c>
      <c r="M2879">
        <f>MATCH(H:H,价格表!$B$4:$B$35,0)</f>
        <v>3</v>
      </c>
      <c r="N2879" s="27">
        <f>IF(J2879&lt;=0.3,INDEX(价格表!$B$4:$I$31,M2879,2),IF(AND(J2879&gt;0.3,J2879&lt;=1),INDEX(价格表!$B$4:$I$31,M2879,3),IF(AND(J2879&gt;1,J2879&lt;=2.2),INDEX(价格表!$B$4:$I$31,M2879,4),IF(AND(J2879&gt;2.2,J2879&lt;=3.3),INDEX(价格表!$B$4:$I$31,M2879,5),IF(AND(J2879&gt;3.3,J2879&lt;=4),INDEX(价格表!$B$4:$I$31,M2879,6),IF(AND(J2879&gt;4,J2879&lt;=5.5),INDEX(价格表!$B$4:$I$31,M2879,7),IF(J2879&gt;5.5,2.6+INDEX(价格表!$B$4:$I$31,M2879,8)*L2879)))))))</f>
        <v>12.1</v>
      </c>
    </row>
    <row r="2880" spans="1:14">
      <c r="A2880" s="20">
        <v>4310982633481</v>
      </c>
      <c r="B2880" s="18" t="s">
        <v>16</v>
      </c>
      <c r="C2880" s="21">
        <v>20201214</v>
      </c>
      <c r="D2880" s="21">
        <v>610538201209</v>
      </c>
      <c r="E2880" s="21" t="s">
        <v>16</v>
      </c>
      <c r="F2880" s="21">
        <v>20201224</v>
      </c>
      <c r="G2880" s="21" t="s">
        <v>17</v>
      </c>
      <c r="H2880" s="21" t="s">
        <v>27</v>
      </c>
      <c r="I2880" s="21" t="s">
        <v>49</v>
      </c>
      <c r="J2880" s="21">
        <v>9.68</v>
      </c>
      <c r="K2880" s="21" t="s">
        <v>20</v>
      </c>
      <c r="L2880">
        <f t="shared" si="52"/>
        <v>10</v>
      </c>
      <c r="M2880">
        <f>MATCH(H:H,价格表!$B$4:$B$35,0)</f>
        <v>3</v>
      </c>
      <c r="N2880" s="27">
        <f>IF(J2880&lt;=0.3,INDEX(价格表!$B$4:$I$31,M2880,2),IF(AND(J2880&gt;0.3,J2880&lt;=1),INDEX(价格表!$B$4:$I$31,M2880,3),IF(AND(J2880&gt;1,J2880&lt;=2.2),INDEX(价格表!$B$4:$I$31,M2880,4),IF(AND(J2880&gt;2.2,J2880&lt;=3.3),INDEX(价格表!$B$4:$I$31,M2880,5),IF(AND(J2880&gt;3.3,J2880&lt;=4),INDEX(价格表!$B$4:$I$31,M2880,6),IF(AND(J2880&gt;4,J2880&lt;=5.5),INDEX(价格表!$B$4:$I$31,M2880,7),IF(J2880&gt;5.5,2.6+INDEX(价格表!$B$4:$I$31,M2880,8)*L2880)))))))</f>
        <v>12.1</v>
      </c>
    </row>
    <row r="2881" spans="1:14">
      <c r="A2881" s="20">
        <v>4311006946177</v>
      </c>
      <c r="B2881" s="18" t="s">
        <v>16</v>
      </c>
      <c r="C2881" s="21">
        <v>20201214</v>
      </c>
      <c r="D2881" s="21">
        <v>610538201209</v>
      </c>
      <c r="E2881" s="21" t="s">
        <v>16</v>
      </c>
      <c r="F2881" s="21">
        <v>20201224</v>
      </c>
      <c r="G2881" s="21" t="s">
        <v>17</v>
      </c>
      <c r="H2881" s="21" t="s">
        <v>302</v>
      </c>
      <c r="I2881" s="21" t="s">
        <v>303</v>
      </c>
      <c r="J2881" s="21">
        <v>9.79</v>
      </c>
      <c r="K2881" s="21" t="s">
        <v>20</v>
      </c>
      <c r="L2881">
        <f t="shared" si="52"/>
        <v>10</v>
      </c>
      <c r="M2881">
        <f>MATCH(H:H,价格表!$B$4:$B$35,0)</f>
        <v>6</v>
      </c>
      <c r="N2881" s="27">
        <f>IF(J2881&lt;=0.3,INDEX(价格表!$B$4:$I$31,M2881,2),IF(AND(J2881&gt;0.3,J2881&lt;=1),INDEX(价格表!$B$4:$I$31,M2881,3),IF(AND(J2881&gt;1,J2881&lt;=2.2),INDEX(价格表!$B$4:$I$31,M2881,4),IF(AND(J2881&gt;2.2,J2881&lt;=3.3),INDEX(价格表!$B$4:$I$31,M2881,5),IF(AND(J2881&gt;3.3,J2881&lt;=4),INDEX(价格表!$B$4:$I$31,M2881,6),IF(AND(J2881&gt;4,J2881&lt;=5.5),INDEX(价格表!$B$4:$I$31,M2881,7),IF(J2881&gt;5.5,2.6+INDEX(价格表!$B$4:$I$31,M2881,8)*L2881)))))))</f>
        <v>12.1</v>
      </c>
    </row>
    <row r="2882" spans="1:14">
      <c r="A2882" s="20">
        <v>4311010532895</v>
      </c>
      <c r="B2882" s="18" t="s">
        <v>16</v>
      </c>
      <c r="C2882" s="21">
        <v>20201215</v>
      </c>
      <c r="D2882" s="21">
        <v>610538201209</v>
      </c>
      <c r="E2882" s="21" t="s">
        <v>16</v>
      </c>
      <c r="F2882" s="21">
        <v>20201225</v>
      </c>
      <c r="G2882" s="21" t="s">
        <v>17</v>
      </c>
      <c r="H2882" s="21" t="s">
        <v>302</v>
      </c>
      <c r="I2882" s="21" t="s">
        <v>303</v>
      </c>
      <c r="J2882" s="21">
        <v>0.54</v>
      </c>
      <c r="K2882" s="21" t="s">
        <v>20</v>
      </c>
      <c r="L2882">
        <f t="shared" si="52"/>
        <v>1</v>
      </c>
      <c r="M2882">
        <f>MATCH(H:H,价格表!$B$4:$B$35,0)</f>
        <v>6</v>
      </c>
      <c r="N2882" s="27">
        <f>IF(J2882&lt;=0.3,INDEX(价格表!$B$4:$I$31,M2882,2),IF(AND(J2882&gt;0.3,J2882&lt;=1),INDEX(价格表!$B$4:$I$31,M2882,3),IF(AND(J2882&gt;1,J2882&lt;=2.2),INDEX(价格表!$B$4:$I$31,M2882,4),IF(AND(J2882&gt;2.2,J2882&lt;=3.3),INDEX(价格表!$B$4:$I$31,M2882,5),IF(AND(J2882&gt;3.3,J2882&lt;=4),INDEX(价格表!$B$4:$I$31,M2882,6),IF(AND(J2882&gt;4,J2882&lt;=5.5),INDEX(价格表!$B$4:$I$31,M2882,7),IF(J2882&gt;5.5,2.6+INDEX(价格表!$B$4:$I$31,M2882,8)*L2882)))))))</f>
        <v>2.6</v>
      </c>
    </row>
    <row r="2883" spans="1:14">
      <c r="A2883" s="20">
        <v>4311010532896</v>
      </c>
      <c r="B2883" s="18" t="s">
        <v>16</v>
      </c>
      <c r="C2883" s="21">
        <v>20201215</v>
      </c>
      <c r="D2883" s="21">
        <v>610538201209</v>
      </c>
      <c r="E2883" s="21" t="s">
        <v>16</v>
      </c>
      <c r="F2883" s="21">
        <v>20201225</v>
      </c>
      <c r="G2883" s="21" t="s">
        <v>17</v>
      </c>
      <c r="H2883" s="21" t="s">
        <v>56</v>
      </c>
      <c r="I2883" s="21" t="s">
        <v>116</v>
      </c>
      <c r="J2883" s="21">
        <v>1.46</v>
      </c>
      <c r="K2883" s="21" t="s">
        <v>20</v>
      </c>
      <c r="L2883">
        <f t="shared" si="52"/>
        <v>2</v>
      </c>
      <c r="M2883">
        <f>MATCH(H:H,价格表!$B$4:$B$35,0)</f>
        <v>11</v>
      </c>
      <c r="N2883" s="27">
        <f>IF(J2883&lt;=0.3,INDEX(价格表!$B$4:$I$31,M2883,2),IF(AND(J2883&gt;0.3,J2883&lt;=1),INDEX(价格表!$B$4:$I$31,M2883,3),IF(AND(J2883&gt;1,J2883&lt;=2.2),INDEX(价格表!$B$4:$I$31,M2883,4),IF(AND(J2883&gt;2.2,J2883&lt;=3.3),INDEX(价格表!$B$4:$I$31,M2883,5),IF(AND(J2883&gt;3.3,J2883&lt;=4),INDEX(价格表!$B$4:$I$31,M2883,6),IF(AND(J2883&gt;4,J2883&lt;=5.5),INDEX(价格表!$B$4:$I$31,M2883,7),IF(J2883&gt;5.5,2.6+INDEX(价格表!$B$4:$I$31,M2883,8)*L2883)))))))</f>
        <v>2.15</v>
      </c>
    </row>
    <row r="2884" spans="1:14">
      <c r="A2884" s="20">
        <v>4311010532897</v>
      </c>
      <c r="B2884" s="18" t="s">
        <v>16</v>
      </c>
      <c r="C2884" s="21">
        <v>20201215</v>
      </c>
      <c r="D2884" s="21">
        <v>610538201209</v>
      </c>
      <c r="E2884" s="21" t="s">
        <v>16</v>
      </c>
      <c r="F2884" s="21">
        <v>20201225</v>
      </c>
      <c r="G2884" s="21" t="s">
        <v>17</v>
      </c>
      <c r="H2884" s="21" t="s">
        <v>35</v>
      </c>
      <c r="I2884" s="21" t="s">
        <v>102</v>
      </c>
      <c r="J2884" s="21">
        <v>3.01</v>
      </c>
      <c r="K2884" s="21" t="s">
        <v>20</v>
      </c>
      <c r="L2884">
        <f t="shared" ref="L2884:L2947" si="54">ROUNDUP(J2884,0)</f>
        <v>4</v>
      </c>
      <c r="M2884">
        <f>MATCH(H:H,价格表!$B$4:$B$35,0)</f>
        <v>22</v>
      </c>
      <c r="N2884" s="27">
        <f>IF(J2884&lt;=0.3,INDEX(价格表!$B$4:$I$31,M2884,2),IF(AND(J2884&gt;0.3,J2884&lt;=1),INDEX(价格表!$B$4:$I$31,M2884,3),IF(AND(J2884&gt;1,J2884&lt;=2.2),INDEX(价格表!$B$4:$I$31,M2884,4),IF(AND(J2884&gt;2.2,J2884&lt;=3.3),INDEX(价格表!$B$4:$I$31,M2884,5),IF(AND(J2884&gt;3.3,J2884&lt;=4),INDEX(价格表!$B$4:$I$31,M2884,6),IF(AND(J2884&gt;4,J2884&lt;=5.5),INDEX(价格表!$B$4:$I$31,M2884,7),IF(J2884&gt;5.5,2.6+INDEX(价格表!$B$4:$I$31,M2884,8)*L2884)))))))</f>
        <v>2.5</v>
      </c>
    </row>
    <row r="2885" spans="1:14">
      <c r="A2885" s="20">
        <v>4311010532898</v>
      </c>
      <c r="B2885" s="18" t="s">
        <v>16</v>
      </c>
      <c r="C2885" s="21">
        <v>20201215</v>
      </c>
      <c r="D2885" s="21">
        <v>610538201209</v>
      </c>
      <c r="E2885" s="21" t="s">
        <v>16</v>
      </c>
      <c r="F2885" s="21">
        <v>20201225</v>
      </c>
      <c r="G2885" s="21" t="s">
        <v>17</v>
      </c>
      <c r="H2885" s="21" t="s">
        <v>43</v>
      </c>
      <c r="I2885" s="21" t="s">
        <v>292</v>
      </c>
      <c r="J2885" s="21">
        <v>1.64</v>
      </c>
      <c r="K2885" s="21" t="s">
        <v>20</v>
      </c>
      <c r="L2885">
        <f t="shared" si="54"/>
        <v>2</v>
      </c>
      <c r="M2885">
        <f>MATCH(H:H,价格表!$B$4:$B$35,0)</f>
        <v>10</v>
      </c>
      <c r="N2885" s="27">
        <f>IF(J2885&lt;=0.3,INDEX(价格表!$B$4:$I$31,M2885,2),IF(AND(J2885&gt;0.3,J2885&lt;=1),INDEX(价格表!$B$4:$I$31,M2885,3),IF(AND(J2885&gt;1,J2885&lt;=2.2),INDEX(价格表!$B$4:$I$31,M2885,4),IF(AND(J2885&gt;2.2,J2885&lt;=3.3),INDEX(价格表!$B$4:$I$31,M2885,5),IF(AND(J2885&gt;3.3,J2885&lt;=4),INDEX(价格表!$B$4:$I$31,M2885,6),IF(AND(J2885&gt;4,J2885&lt;=5.5),INDEX(价格表!$B$4:$I$31,M2885,7),IF(J2885&gt;5.5,2.6+INDEX(价格表!$B$4:$I$31,M2885,8)*L2885)))))))</f>
        <v>2.15</v>
      </c>
    </row>
    <row r="2886" spans="1:14">
      <c r="A2886" s="20">
        <v>4311010532899</v>
      </c>
      <c r="B2886" s="18" t="s">
        <v>16</v>
      </c>
      <c r="C2886" s="21">
        <v>20201215</v>
      </c>
      <c r="D2886" s="21">
        <v>610538201209</v>
      </c>
      <c r="E2886" s="21" t="s">
        <v>16</v>
      </c>
      <c r="F2886" s="21">
        <v>20201225</v>
      </c>
      <c r="G2886" s="21" t="s">
        <v>17</v>
      </c>
      <c r="H2886" s="21" t="s">
        <v>18</v>
      </c>
      <c r="I2886" s="21" t="s">
        <v>53</v>
      </c>
      <c r="J2886" s="21">
        <v>0.54</v>
      </c>
      <c r="K2886" s="21" t="s">
        <v>20</v>
      </c>
      <c r="L2886">
        <f t="shared" si="54"/>
        <v>1</v>
      </c>
      <c r="M2886">
        <f>MATCH(H:H,价格表!$B$4:$B$35,0)</f>
        <v>1</v>
      </c>
      <c r="N2886" s="27">
        <f>IF(J2886&lt;=0.3,INDEX(价格表!$B$4:$I$31,M2886,2),IF(AND(J2886&gt;0.3,J2886&lt;=1),INDEX(价格表!$B$4:$I$31,M2886,3),IF(AND(J2886&gt;1,J2886&lt;=2.2),INDEX(价格表!$B$4:$I$31,M2886,4),IF(AND(J2886&gt;2.2,J2886&lt;=3.3),INDEX(价格表!$B$4:$I$31,M2886,5),IF(AND(J2886&gt;3.3,J2886&lt;=4),INDEX(价格表!$B$4:$I$31,M2886,6),IF(AND(J2886&gt;4,J2886&lt;=5.5),INDEX(价格表!$B$4:$I$31,M2886,7),IF(J2886&gt;5.5,2.6+INDEX(价格表!$B$4:$I$31,M2886,8)*L2886)))))))</f>
        <v>1.8</v>
      </c>
    </row>
    <row r="2887" spans="1:14">
      <c r="A2887" s="20">
        <v>4311010532900</v>
      </c>
      <c r="B2887" s="18" t="s">
        <v>16</v>
      </c>
      <c r="C2887" s="21">
        <v>20201215</v>
      </c>
      <c r="D2887" s="21">
        <v>610538201209</v>
      </c>
      <c r="E2887" s="21" t="s">
        <v>16</v>
      </c>
      <c r="F2887" s="21">
        <v>20201225</v>
      </c>
      <c r="G2887" s="21" t="s">
        <v>17</v>
      </c>
      <c r="H2887" s="21" t="s">
        <v>56</v>
      </c>
      <c r="I2887" s="21" t="s">
        <v>356</v>
      </c>
      <c r="J2887" s="21">
        <v>1.42</v>
      </c>
      <c r="K2887" s="21" t="s">
        <v>20</v>
      </c>
      <c r="L2887">
        <f t="shared" si="54"/>
        <v>2</v>
      </c>
      <c r="M2887">
        <f>MATCH(H:H,价格表!$B$4:$B$35,0)</f>
        <v>11</v>
      </c>
      <c r="N2887" s="27">
        <f>IF(J2887&lt;=0.3,INDEX(价格表!$B$4:$I$31,M2887,2),IF(AND(J2887&gt;0.3,J2887&lt;=1),INDEX(价格表!$B$4:$I$31,M2887,3),IF(AND(J2887&gt;1,J2887&lt;=2.2),INDEX(价格表!$B$4:$I$31,M2887,4),IF(AND(J2887&gt;2.2,J2887&lt;=3.3),INDEX(价格表!$B$4:$I$31,M2887,5),IF(AND(J2887&gt;3.3,J2887&lt;=4),INDEX(价格表!$B$4:$I$31,M2887,6),IF(AND(J2887&gt;4,J2887&lt;=5.5),INDEX(价格表!$B$4:$I$31,M2887,7),IF(J2887&gt;5.5,2.6+INDEX(价格表!$B$4:$I$31,M2887,8)*L2887)))))))</f>
        <v>2.15</v>
      </c>
    </row>
    <row r="2888" spans="1:14">
      <c r="A2888" s="20">
        <v>4311010532901</v>
      </c>
      <c r="B2888" s="18" t="s">
        <v>16</v>
      </c>
      <c r="C2888" s="21">
        <v>20201215</v>
      </c>
      <c r="D2888" s="21">
        <v>610538201209</v>
      </c>
      <c r="E2888" s="21" t="s">
        <v>16</v>
      </c>
      <c r="F2888" s="21">
        <v>20201225</v>
      </c>
      <c r="G2888" s="21" t="s">
        <v>17</v>
      </c>
      <c r="H2888" s="21" t="s">
        <v>30</v>
      </c>
      <c r="I2888" s="21" t="s">
        <v>251</v>
      </c>
      <c r="J2888" s="21">
        <v>1.42</v>
      </c>
      <c r="K2888" s="21" t="s">
        <v>20</v>
      </c>
      <c r="L2888">
        <f t="shared" si="54"/>
        <v>2</v>
      </c>
      <c r="M2888">
        <f>MATCH(H:H,价格表!$B$4:$B$35,0)</f>
        <v>16</v>
      </c>
      <c r="N2888" s="27">
        <f>IF(J2888&lt;=0.3,INDEX(价格表!$B$4:$I$31,M2888,2),IF(AND(J2888&gt;0.3,J2888&lt;=1),INDEX(价格表!$B$4:$I$31,M2888,3),IF(AND(J2888&gt;1,J2888&lt;=2.2),INDEX(价格表!$B$4:$I$31,M2888,4),IF(AND(J2888&gt;2.2,J2888&lt;=3.3),INDEX(价格表!$B$4:$I$31,M2888,5),IF(AND(J2888&gt;3.3,J2888&lt;=4),INDEX(价格表!$B$4:$I$31,M2888,6),IF(AND(J2888&gt;4,J2888&lt;=5.5),INDEX(价格表!$B$4:$I$31,M2888,7),IF(J2888&gt;5.5,2.6+INDEX(价格表!$B$4:$I$31,M2888,8)*L2888)))))))</f>
        <v>2.15</v>
      </c>
    </row>
    <row r="2889" spans="1:14">
      <c r="A2889" s="20">
        <v>4311010532902</v>
      </c>
      <c r="B2889" s="18" t="s">
        <v>16</v>
      </c>
      <c r="C2889" s="21">
        <v>20201215</v>
      </c>
      <c r="D2889" s="21">
        <v>610538201209</v>
      </c>
      <c r="E2889" s="21" t="s">
        <v>16</v>
      </c>
      <c r="F2889" s="21">
        <v>20201225</v>
      </c>
      <c r="G2889" s="21" t="s">
        <v>17</v>
      </c>
      <c r="H2889" s="21" t="s">
        <v>43</v>
      </c>
      <c r="I2889" s="21" t="s">
        <v>44</v>
      </c>
      <c r="J2889" s="21">
        <v>1.54</v>
      </c>
      <c r="K2889" s="21" t="s">
        <v>20</v>
      </c>
      <c r="L2889">
        <f t="shared" si="54"/>
        <v>2</v>
      </c>
      <c r="M2889">
        <f>MATCH(H:H,价格表!$B$4:$B$35,0)</f>
        <v>10</v>
      </c>
      <c r="N2889" s="27">
        <f>IF(J2889&lt;=0.3,INDEX(价格表!$B$4:$I$31,M2889,2),IF(AND(J2889&gt;0.3,J2889&lt;=1),INDEX(价格表!$B$4:$I$31,M2889,3),IF(AND(J2889&gt;1,J2889&lt;=2.2),INDEX(价格表!$B$4:$I$31,M2889,4),IF(AND(J2889&gt;2.2,J2889&lt;=3.3),INDEX(价格表!$B$4:$I$31,M2889,5),IF(AND(J2889&gt;3.3,J2889&lt;=4),INDEX(价格表!$B$4:$I$31,M2889,6),IF(AND(J2889&gt;4,J2889&lt;=5.5),INDEX(价格表!$B$4:$I$31,M2889,7),IF(J2889&gt;5.5,2.6+INDEX(价格表!$B$4:$I$31,M2889,8)*L2889)))))))</f>
        <v>2.15</v>
      </c>
    </row>
    <row r="2890" spans="1:14">
      <c r="A2890" s="20">
        <v>4311010532903</v>
      </c>
      <c r="B2890" s="18" t="s">
        <v>16</v>
      </c>
      <c r="C2890" s="21">
        <v>20201215</v>
      </c>
      <c r="D2890" s="21">
        <v>610538201209</v>
      </c>
      <c r="E2890" s="21" t="s">
        <v>16</v>
      </c>
      <c r="F2890" s="21">
        <v>20201225</v>
      </c>
      <c r="G2890" s="21" t="s">
        <v>17</v>
      </c>
      <c r="H2890" s="21" t="s">
        <v>50</v>
      </c>
      <c r="I2890" s="21" t="s">
        <v>345</v>
      </c>
      <c r="J2890" s="21">
        <v>1.42</v>
      </c>
      <c r="K2890" s="21" t="s">
        <v>20</v>
      </c>
      <c r="L2890">
        <f t="shared" si="54"/>
        <v>2</v>
      </c>
      <c r="M2890">
        <f>MATCH(H:H,价格表!$B$4:$B$35,0)</f>
        <v>4</v>
      </c>
      <c r="N2890" s="27">
        <f>IF(J2890&lt;=0.3,INDEX(价格表!$B$4:$I$31,M2890,2),IF(AND(J2890&gt;0.3,J2890&lt;=1),INDEX(价格表!$B$4:$I$31,M2890,3),IF(AND(J2890&gt;1,J2890&lt;=2.2),INDEX(价格表!$B$4:$I$31,M2890,4),IF(AND(J2890&gt;2.2,J2890&lt;=3.3),INDEX(价格表!$B$4:$I$31,M2890,5),IF(AND(J2890&gt;3.3,J2890&lt;=4),INDEX(价格表!$B$4:$I$31,M2890,6),IF(AND(J2890&gt;4,J2890&lt;=5.5),INDEX(价格表!$B$4:$I$31,M2890,7),IF(J2890&gt;5.5,2.6+INDEX(价格表!$B$4:$I$31,M2890,8)*L2890)))))))</f>
        <v>2.15</v>
      </c>
    </row>
    <row r="2891" spans="1:14">
      <c r="A2891" s="20">
        <v>4311010532904</v>
      </c>
      <c r="B2891" s="18" t="s">
        <v>16</v>
      </c>
      <c r="C2891" s="21">
        <v>20201215</v>
      </c>
      <c r="D2891" s="21">
        <v>610538201209</v>
      </c>
      <c r="E2891" s="21" t="s">
        <v>16</v>
      </c>
      <c r="F2891" s="21">
        <v>20201225</v>
      </c>
      <c r="G2891" s="21" t="s">
        <v>17</v>
      </c>
      <c r="H2891" s="21" t="s">
        <v>82</v>
      </c>
      <c r="I2891" s="21" t="s">
        <v>83</v>
      </c>
      <c r="J2891" s="21">
        <v>1.42</v>
      </c>
      <c r="K2891" s="21" t="s">
        <v>20</v>
      </c>
      <c r="L2891">
        <f t="shared" si="54"/>
        <v>2</v>
      </c>
      <c r="M2891">
        <f>MATCH(H:H,价格表!$B$4:$B$35,0)</f>
        <v>2</v>
      </c>
      <c r="N2891" s="27">
        <f>IF(J2891&lt;=0.3,INDEX(价格表!$B$4:$I$31,M2891,2),IF(AND(J2891&gt;0.3,J2891&lt;=1),INDEX(价格表!$B$4:$I$31,M2891,3),IF(AND(J2891&gt;1,J2891&lt;=2.2),INDEX(价格表!$B$4:$I$31,M2891,4),IF(AND(J2891&gt;2.2,J2891&lt;=3.3),INDEX(价格表!$B$4:$I$31,M2891,5),IF(AND(J2891&gt;3.3,J2891&lt;=4),INDEX(价格表!$B$4:$I$31,M2891,6),IF(AND(J2891&gt;4,J2891&lt;=5.5),INDEX(价格表!$B$4:$I$31,M2891,7),IF(J2891&gt;5.5,2.6+INDEX(价格表!$B$4:$I$31,M2891,8)*L2891)))))))</f>
        <v>2.15</v>
      </c>
    </row>
    <row r="2892" spans="1:14">
      <c r="A2892" s="20">
        <v>4311010556044</v>
      </c>
      <c r="B2892" s="18" t="s">
        <v>16</v>
      </c>
      <c r="C2892" s="21">
        <v>20201215</v>
      </c>
      <c r="D2892" s="21">
        <v>610538201209</v>
      </c>
      <c r="E2892" s="21" t="s">
        <v>16</v>
      </c>
      <c r="F2892" s="21">
        <v>20201225</v>
      </c>
      <c r="G2892" s="21" t="s">
        <v>17</v>
      </c>
      <c r="H2892" s="21" t="s">
        <v>30</v>
      </c>
      <c r="I2892" s="21" t="s">
        <v>354</v>
      </c>
      <c r="J2892" s="21">
        <v>1.42</v>
      </c>
      <c r="K2892" s="21" t="s">
        <v>20</v>
      </c>
      <c r="L2892">
        <f t="shared" si="54"/>
        <v>2</v>
      </c>
      <c r="M2892">
        <f>MATCH(H:H,价格表!$B$4:$B$35,0)</f>
        <v>16</v>
      </c>
      <c r="N2892" s="27">
        <f>IF(J2892&lt;=0.3,INDEX(价格表!$B$4:$I$31,M2892,2),IF(AND(J2892&gt;0.3,J2892&lt;=1),INDEX(价格表!$B$4:$I$31,M2892,3),IF(AND(J2892&gt;1,J2892&lt;=2.2),INDEX(价格表!$B$4:$I$31,M2892,4),IF(AND(J2892&gt;2.2,J2892&lt;=3.3),INDEX(价格表!$B$4:$I$31,M2892,5),IF(AND(J2892&gt;3.3,J2892&lt;=4),INDEX(价格表!$B$4:$I$31,M2892,6),IF(AND(J2892&gt;4,J2892&lt;=5.5),INDEX(价格表!$B$4:$I$31,M2892,7),IF(J2892&gt;5.5,2.6+INDEX(价格表!$B$4:$I$31,M2892,8)*L2892)))))))</f>
        <v>2.15</v>
      </c>
    </row>
    <row r="2893" spans="1:14">
      <c r="A2893" s="20">
        <v>4311010556046</v>
      </c>
      <c r="B2893" s="18" t="s">
        <v>16</v>
      </c>
      <c r="C2893" s="21">
        <v>20201215</v>
      </c>
      <c r="D2893" s="21">
        <v>610538201209</v>
      </c>
      <c r="E2893" s="21" t="s">
        <v>16</v>
      </c>
      <c r="F2893" s="21">
        <v>20201225</v>
      </c>
      <c r="G2893" s="21" t="s">
        <v>17</v>
      </c>
      <c r="H2893" s="21" t="s">
        <v>123</v>
      </c>
      <c r="I2893" s="21" t="s">
        <v>368</v>
      </c>
      <c r="J2893" s="21">
        <v>1.43</v>
      </c>
      <c r="K2893" s="21" t="s">
        <v>20</v>
      </c>
      <c r="L2893">
        <f t="shared" si="54"/>
        <v>2</v>
      </c>
      <c r="M2893">
        <f>MATCH(H:H,价格表!$B$4:$B$35,0)</f>
        <v>30</v>
      </c>
      <c r="N2893" s="27">
        <f>L2893*7+3</f>
        <v>17</v>
      </c>
    </row>
    <row r="2894" spans="1:14">
      <c r="A2894" s="20">
        <v>4311010556047</v>
      </c>
      <c r="B2894" s="18" t="s">
        <v>16</v>
      </c>
      <c r="C2894" s="21">
        <v>20201215</v>
      </c>
      <c r="D2894" s="21">
        <v>610538201209</v>
      </c>
      <c r="E2894" s="21" t="s">
        <v>16</v>
      </c>
      <c r="F2894" s="21">
        <v>20201225</v>
      </c>
      <c r="G2894" s="21" t="s">
        <v>17</v>
      </c>
      <c r="H2894" s="21" t="s">
        <v>37</v>
      </c>
      <c r="I2894" s="21" t="s">
        <v>122</v>
      </c>
      <c r="J2894" s="21">
        <v>1.43</v>
      </c>
      <c r="K2894" s="21" t="s">
        <v>20</v>
      </c>
      <c r="L2894">
        <f t="shared" si="54"/>
        <v>2</v>
      </c>
      <c r="M2894">
        <f>MATCH(H:H,价格表!$B$4:$B$35,0)</f>
        <v>12</v>
      </c>
      <c r="N2894" s="27">
        <f>IF(J2894&lt;=0.3,INDEX(价格表!$B$4:$I$31,M2894,2),IF(AND(J2894&gt;0.3,J2894&lt;=1),INDEX(价格表!$B$4:$I$31,M2894,3),IF(AND(J2894&gt;1,J2894&lt;=2.2),INDEX(价格表!$B$4:$I$31,M2894,4),IF(AND(J2894&gt;2.2,J2894&lt;=3.3),INDEX(价格表!$B$4:$I$31,M2894,5),IF(AND(J2894&gt;3.3,J2894&lt;=4),INDEX(价格表!$B$4:$I$31,M2894,6),IF(AND(J2894&gt;4,J2894&lt;=5.5),INDEX(价格表!$B$4:$I$31,M2894,7),IF(J2894&gt;5.5,2.6+INDEX(价格表!$B$4:$I$31,M2894,8)*L2894)))))))</f>
        <v>2.15</v>
      </c>
    </row>
    <row r="2895" spans="1:14">
      <c r="A2895" s="20">
        <v>4311010556048</v>
      </c>
      <c r="B2895" s="18" t="s">
        <v>16</v>
      </c>
      <c r="C2895" s="21">
        <v>20201215</v>
      </c>
      <c r="D2895" s="21">
        <v>610538201209</v>
      </c>
      <c r="E2895" s="21" t="s">
        <v>16</v>
      </c>
      <c r="F2895" s="21">
        <v>20201225</v>
      </c>
      <c r="G2895" s="21" t="s">
        <v>17</v>
      </c>
      <c r="H2895" s="21" t="s">
        <v>45</v>
      </c>
      <c r="I2895" s="21" t="s">
        <v>46</v>
      </c>
      <c r="J2895" s="21">
        <v>1.46</v>
      </c>
      <c r="K2895" s="21" t="s">
        <v>20</v>
      </c>
      <c r="L2895">
        <f t="shared" si="54"/>
        <v>2</v>
      </c>
      <c r="M2895">
        <f>MATCH(H:H,价格表!$B$4:$B$35,0)</f>
        <v>9</v>
      </c>
      <c r="N2895" s="27">
        <f>IF(J2895&lt;=0.3,INDEX(价格表!$B$4:$I$31,M2895,2),IF(AND(J2895&gt;0.3,J2895&lt;=1),INDEX(价格表!$B$4:$I$31,M2895,3),IF(AND(J2895&gt;1,J2895&lt;=2.2),INDEX(价格表!$B$4:$I$31,M2895,4),IF(AND(J2895&gt;2.2,J2895&lt;=3.3),INDEX(价格表!$B$4:$I$31,M2895,5),IF(AND(J2895&gt;3.3,J2895&lt;=4),INDEX(价格表!$B$4:$I$31,M2895,6),IF(AND(J2895&gt;4,J2895&lt;=5.5),INDEX(价格表!$B$4:$I$31,M2895,7),IF(J2895&gt;5.5,2.6+INDEX(价格表!$B$4:$I$31,M2895,8)*L2895)))))))</f>
        <v>2.15</v>
      </c>
    </row>
    <row r="2896" spans="1:14">
      <c r="A2896" s="20">
        <v>4311010556050</v>
      </c>
      <c r="B2896" s="18" t="s">
        <v>16</v>
      </c>
      <c r="C2896" s="21">
        <v>20201215</v>
      </c>
      <c r="D2896" s="21">
        <v>610538201209</v>
      </c>
      <c r="E2896" s="21" t="s">
        <v>16</v>
      </c>
      <c r="F2896" s="21">
        <v>20201225</v>
      </c>
      <c r="G2896" s="21" t="s">
        <v>17</v>
      </c>
      <c r="H2896" s="21" t="s">
        <v>27</v>
      </c>
      <c r="I2896" s="21" t="s">
        <v>70</v>
      </c>
      <c r="J2896" s="21">
        <v>1.44</v>
      </c>
      <c r="K2896" s="21" t="s">
        <v>20</v>
      </c>
      <c r="L2896">
        <f t="shared" si="54"/>
        <v>2</v>
      </c>
      <c r="M2896">
        <f>MATCH(H:H,价格表!$B$4:$B$35,0)</f>
        <v>3</v>
      </c>
      <c r="N2896" s="27">
        <f>IF(J2896&lt;=0.3,INDEX(价格表!$B$4:$I$31,M2896,2),IF(AND(J2896&gt;0.3,J2896&lt;=1),INDEX(价格表!$B$4:$I$31,M2896,3),IF(AND(J2896&gt;1,J2896&lt;=2.2),INDEX(价格表!$B$4:$I$31,M2896,4),IF(AND(J2896&gt;2.2,J2896&lt;=3.3),INDEX(价格表!$B$4:$I$31,M2896,5),IF(AND(J2896&gt;3.3,J2896&lt;=4),INDEX(价格表!$B$4:$I$31,M2896,6),IF(AND(J2896&gt;4,J2896&lt;=5.5),INDEX(价格表!$B$4:$I$31,M2896,7),IF(J2896&gt;5.5,2.6+INDEX(价格表!$B$4:$I$31,M2896,8)*L2896)))))))</f>
        <v>2.15</v>
      </c>
    </row>
    <row r="2897" spans="1:14">
      <c r="A2897" s="20">
        <v>4311010556051</v>
      </c>
      <c r="B2897" s="18" t="s">
        <v>16</v>
      </c>
      <c r="C2897" s="21">
        <v>20201215</v>
      </c>
      <c r="D2897" s="21">
        <v>610538201209</v>
      </c>
      <c r="E2897" s="21" t="s">
        <v>16</v>
      </c>
      <c r="F2897" s="21">
        <v>20201225</v>
      </c>
      <c r="G2897" s="21" t="s">
        <v>17</v>
      </c>
      <c r="H2897" s="21" t="s">
        <v>43</v>
      </c>
      <c r="I2897" s="21" t="s">
        <v>217</v>
      </c>
      <c r="J2897" s="21">
        <v>1.42</v>
      </c>
      <c r="K2897" s="21" t="s">
        <v>20</v>
      </c>
      <c r="L2897">
        <f t="shared" si="54"/>
        <v>2</v>
      </c>
      <c r="M2897">
        <f>MATCH(H:H,价格表!$B$4:$B$35,0)</f>
        <v>10</v>
      </c>
      <c r="N2897" s="27">
        <f>IF(J2897&lt;=0.3,INDEX(价格表!$B$4:$I$31,M2897,2),IF(AND(J2897&gt;0.3,J2897&lt;=1),INDEX(价格表!$B$4:$I$31,M2897,3),IF(AND(J2897&gt;1,J2897&lt;=2.2),INDEX(价格表!$B$4:$I$31,M2897,4),IF(AND(J2897&gt;2.2,J2897&lt;=3.3),INDEX(价格表!$B$4:$I$31,M2897,5),IF(AND(J2897&gt;3.3,J2897&lt;=4),INDEX(价格表!$B$4:$I$31,M2897,6),IF(AND(J2897&gt;4,J2897&lt;=5.5),INDEX(价格表!$B$4:$I$31,M2897,7),IF(J2897&gt;5.5,2.6+INDEX(价格表!$B$4:$I$31,M2897,8)*L2897)))))))</f>
        <v>2.15</v>
      </c>
    </row>
    <row r="2898" spans="1:14">
      <c r="A2898" s="20">
        <v>4311010556052</v>
      </c>
      <c r="B2898" s="18" t="s">
        <v>16</v>
      </c>
      <c r="C2898" s="21">
        <v>20201215</v>
      </c>
      <c r="D2898" s="21">
        <v>610538201209</v>
      </c>
      <c r="E2898" s="21" t="s">
        <v>16</v>
      </c>
      <c r="F2898" s="21">
        <v>20201225</v>
      </c>
      <c r="G2898" s="21" t="s">
        <v>17</v>
      </c>
      <c r="H2898" s="21" t="s">
        <v>30</v>
      </c>
      <c r="I2898" s="21" t="s">
        <v>338</v>
      </c>
      <c r="J2898" s="21">
        <v>1.51</v>
      </c>
      <c r="K2898" s="21" t="s">
        <v>20</v>
      </c>
      <c r="L2898">
        <f t="shared" si="54"/>
        <v>2</v>
      </c>
      <c r="M2898">
        <f>MATCH(H:H,价格表!$B$4:$B$35,0)</f>
        <v>16</v>
      </c>
      <c r="N2898" s="27">
        <f>IF(J2898&lt;=0.3,INDEX(价格表!$B$4:$I$31,M2898,2),IF(AND(J2898&gt;0.3,J2898&lt;=1),INDEX(价格表!$B$4:$I$31,M2898,3),IF(AND(J2898&gt;1,J2898&lt;=2.2),INDEX(价格表!$B$4:$I$31,M2898,4),IF(AND(J2898&gt;2.2,J2898&lt;=3.3),INDEX(价格表!$B$4:$I$31,M2898,5),IF(AND(J2898&gt;3.3,J2898&lt;=4),INDEX(价格表!$B$4:$I$31,M2898,6),IF(AND(J2898&gt;4,J2898&lt;=5.5),INDEX(价格表!$B$4:$I$31,M2898,7),IF(J2898&gt;5.5,2.6+INDEX(价格表!$B$4:$I$31,M2898,8)*L2898)))))))</f>
        <v>2.15</v>
      </c>
    </row>
    <row r="2899" spans="1:14">
      <c r="A2899" s="20">
        <v>4311010556053</v>
      </c>
      <c r="B2899" s="18" t="s">
        <v>16</v>
      </c>
      <c r="C2899" s="21">
        <v>20201215</v>
      </c>
      <c r="D2899" s="21">
        <v>610538201209</v>
      </c>
      <c r="E2899" s="21" t="s">
        <v>16</v>
      </c>
      <c r="F2899" s="21">
        <v>20201225</v>
      </c>
      <c r="G2899" s="21" t="s">
        <v>17</v>
      </c>
      <c r="H2899" s="21" t="s">
        <v>35</v>
      </c>
      <c r="I2899" s="21" t="s">
        <v>102</v>
      </c>
      <c r="J2899" s="21">
        <v>1.58</v>
      </c>
      <c r="K2899" s="21" t="s">
        <v>20</v>
      </c>
      <c r="L2899">
        <f t="shared" si="54"/>
        <v>2</v>
      </c>
      <c r="M2899">
        <f>MATCH(H:H,价格表!$B$4:$B$35,0)</f>
        <v>22</v>
      </c>
      <c r="N2899" s="27">
        <f>IF(J2899&lt;=0.3,INDEX(价格表!$B$4:$I$31,M2899,2),IF(AND(J2899&gt;0.3,J2899&lt;=1),INDEX(价格表!$B$4:$I$31,M2899,3),IF(AND(J2899&gt;1,J2899&lt;=2.2),INDEX(价格表!$B$4:$I$31,M2899,4),IF(AND(J2899&gt;2.2,J2899&lt;=3.3),INDEX(价格表!$B$4:$I$31,M2899,5),IF(AND(J2899&gt;3.3,J2899&lt;=4),INDEX(价格表!$B$4:$I$31,M2899,6),IF(AND(J2899&gt;4,J2899&lt;=5.5),INDEX(价格表!$B$4:$I$31,M2899,7),IF(J2899&gt;5.5,2.6+INDEX(价格表!$B$4:$I$31,M2899,8)*L2899)))))))</f>
        <v>2.15</v>
      </c>
    </row>
    <row r="2900" spans="1:14">
      <c r="A2900" s="20">
        <v>4311010563658</v>
      </c>
      <c r="B2900" s="18" t="s">
        <v>16</v>
      </c>
      <c r="C2900" s="21">
        <v>20201215</v>
      </c>
      <c r="D2900" s="21">
        <v>610538201209</v>
      </c>
      <c r="E2900" s="21" t="s">
        <v>16</v>
      </c>
      <c r="F2900" s="21">
        <v>20201225</v>
      </c>
      <c r="G2900" s="21" t="s">
        <v>17</v>
      </c>
      <c r="H2900" s="21" t="s">
        <v>23</v>
      </c>
      <c r="I2900" s="21" t="s">
        <v>41</v>
      </c>
      <c r="J2900" s="21">
        <v>2.32</v>
      </c>
      <c r="K2900" s="21" t="s">
        <v>20</v>
      </c>
      <c r="L2900">
        <f t="shared" si="54"/>
        <v>3</v>
      </c>
      <c r="M2900">
        <f>MATCH(H:H,价格表!$B$4:$B$35,0)</f>
        <v>15</v>
      </c>
      <c r="N2900" s="27">
        <f>IF(J2900&lt;=0.3,INDEX(价格表!$B$4:$I$31,M2900,2),IF(AND(J2900&gt;0.3,J2900&lt;=1),INDEX(价格表!$B$4:$I$31,M2900,3),IF(AND(J2900&gt;1,J2900&lt;=2.2),INDEX(价格表!$B$4:$I$31,M2900,4),IF(AND(J2900&gt;2.2,J2900&lt;=3.3),INDEX(价格表!$B$4:$I$31,M2900,5),IF(AND(J2900&gt;3.3,J2900&lt;=4),INDEX(价格表!$B$4:$I$31,M2900,6),IF(AND(J2900&gt;4,J2900&lt;=5.5),INDEX(价格表!$B$4:$I$31,M2900,7),IF(J2900&gt;5.5,2.6+INDEX(价格表!$B$4:$I$31,M2900,8)*L2900)))))))</f>
        <v>2.5</v>
      </c>
    </row>
    <row r="2901" spans="1:14">
      <c r="A2901" s="20">
        <v>4311010563659</v>
      </c>
      <c r="B2901" s="18" t="s">
        <v>16</v>
      </c>
      <c r="C2901" s="21">
        <v>20201215</v>
      </c>
      <c r="D2901" s="21">
        <v>610538201209</v>
      </c>
      <c r="E2901" s="21" t="s">
        <v>16</v>
      </c>
      <c r="F2901" s="21">
        <v>20201225</v>
      </c>
      <c r="G2901" s="21" t="s">
        <v>17</v>
      </c>
      <c r="H2901" s="21" t="s">
        <v>21</v>
      </c>
      <c r="I2901" s="21" t="s">
        <v>204</v>
      </c>
      <c r="J2901" s="21">
        <v>0.54</v>
      </c>
      <c r="K2901" s="21" t="s">
        <v>20</v>
      </c>
      <c r="L2901">
        <f t="shared" si="54"/>
        <v>1</v>
      </c>
      <c r="M2901">
        <f>MATCH(H:H,价格表!$B$4:$B$35,0)</f>
        <v>20</v>
      </c>
      <c r="N2901" s="27">
        <f>IF(J2901&lt;=0.3,INDEX(价格表!$B$4:$I$31,M2901,2),IF(AND(J2901&gt;0.3,J2901&lt;=1),INDEX(价格表!$B$4:$I$31,M2901,3),IF(AND(J2901&gt;1,J2901&lt;=2.2),INDEX(价格表!$B$4:$I$31,M2901,4),IF(AND(J2901&gt;2.2,J2901&lt;=3.3),INDEX(价格表!$B$4:$I$31,M2901,5),IF(AND(J2901&gt;3.3,J2901&lt;=4),INDEX(价格表!$B$4:$I$31,M2901,6),IF(AND(J2901&gt;4,J2901&lt;=5.5),INDEX(价格表!$B$4:$I$31,M2901,7),IF(J2901&gt;5.5,2.6+INDEX(价格表!$B$4:$I$31,M2901,8)*L2901)))))))</f>
        <v>1.8</v>
      </c>
    </row>
    <row r="2902" spans="1:14">
      <c r="A2902" s="20">
        <v>4311010563660</v>
      </c>
      <c r="B2902" s="18" t="s">
        <v>16</v>
      </c>
      <c r="C2902" s="21">
        <v>20201215</v>
      </c>
      <c r="D2902" s="21">
        <v>610538201209</v>
      </c>
      <c r="E2902" s="21" t="s">
        <v>16</v>
      </c>
      <c r="F2902" s="21">
        <v>20201225</v>
      </c>
      <c r="G2902" s="21" t="s">
        <v>17</v>
      </c>
      <c r="H2902" s="21" t="s">
        <v>63</v>
      </c>
      <c r="I2902" s="21" t="s">
        <v>187</v>
      </c>
      <c r="J2902" s="21">
        <v>0.54</v>
      </c>
      <c r="K2902" s="21" t="s">
        <v>20</v>
      </c>
      <c r="L2902">
        <f t="shared" si="54"/>
        <v>1</v>
      </c>
      <c r="M2902">
        <f>MATCH(H:H,价格表!$B$4:$B$35,0)</f>
        <v>21</v>
      </c>
      <c r="N2902" s="27">
        <f>IF(J2902&lt;=0.3,INDEX(价格表!$B$4:$I$31,M2902,2),IF(AND(J2902&gt;0.3,J2902&lt;=1),INDEX(价格表!$B$4:$I$31,M2902,3),IF(AND(J2902&gt;1,J2902&lt;=2.2),INDEX(价格表!$B$4:$I$31,M2902,4),IF(AND(J2902&gt;2.2,J2902&lt;=3.3),INDEX(价格表!$B$4:$I$31,M2902,5),IF(AND(J2902&gt;3.3,J2902&lt;=4),INDEX(价格表!$B$4:$I$31,M2902,6),IF(AND(J2902&gt;4,J2902&lt;=5.5),INDEX(价格表!$B$4:$I$31,M2902,7),IF(J2902&gt;5.5,2.6+INDEX(价格表!$B$4:$I$31,M2902,8)*L2902)))))))</f>
        <v>1.8</v>
      </c>
    </row>
    <row r="2903" spans="1:14">
      <c r="A2903" s="20">
        <v>4311010571489</v>
      </c>
      <c r="B2903" s="18" t="s">
        <v>16</v>
      </c>
      <c r="C2903" s="21">
        <v>20201215</v>
      </c>
      <c r="D2903" s="21">
        <v>610538201209</v>
      </c>
      <c r="E2903" s="21" t="s">
        <v>16</v>
      </c>
      <c r="F2903" s="21">
        <v>20201225</v>
      </c>
      <c r="G2903" s="21" t="s">
        <v>17</v>
      </c>
      <c r="H2903" s="21" t="s">
        <v>18</v>
      </c>
      <c r="I2903" s="21" t="s">
        <v>53</v>
      </c>
      <c r="J2903" s="21">
        <v>1.48</v>
      </c>
      <c r="K2903" s="21" t="s">
        <v>20</v>
      </c>
      <c r="L2903">
        <f t="shared" si="54"/>
        <v>2</v>
      </c>
      <c r="M2903">
        <f>MATCH(H:H,价格表!$B$4:$B$35,0)</f>
        <v>1</v>
      </c>
      <c r="N2903" s="27">
        <f>IF(J2903&lt;=0.3,INDEX(价格表!$B$4:$I$31,M2903,2),IF(AND(J2903&gt;0.3,J2903&lt;=1),INDEX(价格表!$B$4:$I$31,M2903,3),IF(AND(J2903&gt;1,J2903&lt;=2.2),INDEX(价格表!$B$4:$I$31,M2903,4),IF(AND(J2903&gt;2.2,J2903&lt;=3.3),INDEX(价格表!$B$4:$I$31,M2903,5),IF(AND(J2903&gt;3.3,J2903&lt;=4),INDEX(价格表!$B$4:$I$31,M2903,6),IF(AND(J2903&gt;4,J2903&lt;=5.5),INDEX(价格表!$B$4:$I$31,M2903,7),IF(J2903&gt;5.5,2.6+INDEX(价格表!$B$4:$I$31,M2903,8)*L2903)))))))</f>
        <v>2.15</v>
      </c>
    </row>
    <row r="2904" spans="1:14">
      <c r="A2904" s="20">
        <v>4311010571490</v>
      </c>
      <c r="B2904" s="18" t="s">
        <v>16</v>
      </c>
      <c r="C2904" s="21">
        <v>20201215</v>
      </c>
      <c r="D2904" s="21">
        <v>610538201209</v>
      </c>
      <c r="E2904" s="21" t="s">
        <v>16</v>
      </c>
      <c r="F2904" s="21">
        <v>20201225</v>
      </c>
      <c r="G2904" s="21" t="s">
        <v>17</v>
      </c>
      <c r="H2904" s="21" t="s">
        <v>45</v>
      </c>
      <c r="I2904" s="21" t="s">
        <v>46</v>
      </c>
      <c r="J2904" s="21">
        <v>1.6</v>
      </c>
      <c r="K2904" s="21" t="s">
        <v>20</v>
      </c>
      <c r="L2904">
        <f t="shared" si="54"/>
        <v>2</v>
      </c>
      <c r="M2904">
        <f>MATCH(H:H,价格表!$B$4:$B$35,0)</f>
        <v>9</v>
      </c>
      <c r="N2904" s="27">
        <f>IF(J2904&lt;=0.3,INDEX(价格表!$B$4:$I$31,M2904,2),IF(AND(J2904&gt;0.3,J2904&lt;=1),INDEX(价格表!$B$4:$I$31,M2904,3),IF(AND(J2904&gt;1,J2904&lt;=2.2),INDEX(价格表!$B$4:$I$31,M2904,4),IF(AND(J2904&gt;2.2,J2904&lt;=3.3),INDEX(价格表!$B$4:$I$31,M2904,5),IF(AND(J2904&gt;3.3,J2904&lt;=4),INDEX(价格表!$B$4:$I$31,M2904,6),IF(AND(J2904&gt;4,J2904&lt;=5.5),INDEX(价格表!$B$4:$I$31,M2904,7),IF(J2904&gt;5.5,2.6+INDEX(价格表!$B$4:$I$31,M2904,8)*L2904)))))))</f>
        <v>2.15</v>
      </c>
    </row>
    <row r="2905" spans="1:14">
      <c r="A2905" s="20">
        <v>4311010571492</v>
      </c>
      <c r="B2905" s="18" t="s">
        <v>16</v>
      </c>
      <c r="C2905" s="21">
        <v>20201215</v>
      </c>
      <c r="D2905" s="21">
        <v>610538201209</v>
      </c>
      <c r="E2905" s="21" t="s">
        <v>16</v>
      </c>
      <c r="F2905" s="21">
        <v>20201225</v>
      </c>
      <c r="G2905" s="21" t="s">
        <v>17</v>
      </c>
      <c r="H2905" s="21" t="s">
        <v>21</v>
      </c>
      <c r="I2905" s="21" t="s">
        <v>204</v>
      </c>
      <c r="J2905" s="21">
        <v>1.44</v>
      </c>
      <c r="K2905" s="21" t="s">
        <v>20</v>
      </c>
      <c r="L2905">
        <f t="shared" si="54"/>
        <v>2</v>
      </c>
      <c r="M2905">
        <f>MATCH(H:H,价格表!$B$4:$B$35,0)</f>
        <v>20</v>
      </c>
      <c r="N2905" s="27">
        <f>IF(J2905&lt;=0.3,INDEX(价格表!$B$4:$I$31,M2905,2),IF(AND(J2905&gt;0.3,J2905&lt;=1),INDEX(价格表!$B$4:$I$31,M2905,3),IF(AND(J2905&gt;1,J2905&lt;=2.2),INDEX(价格表!$B$4:$I$31,M2905,4),IF(AND(J2905&gt;2.2,J2905&lt;=3.3),INDEX(价格表!$B$4:$I$31,M2905,5),IF(AND(J2905&gt;3.3,J2905&lt;=4),INDEX(价格表!$B$4:$I$31,M2905,6),IF(AND(J2905&gt;4,J2905&lt;=5.5),INDEX(价格表!$B$4:$I$31,M2905,7),IF(J2905&gt;5.5,2.6+INDEX(价格表!$B$4:$I$31,M2905,8)*L2905)))))))</f>
        <v>2.15</v>
      </c>
    </row>
    <row r="2906" spans="1:14">
      <c r="A2906" s="20">
        <v>4311010571493</v>
      </c>
      <c r="B2906" s="18" t="s">
        <v>16</v>
      </c>
      <c r="C2906" s="21">
        <v>20201215</v>
      </c>
      <c r="D2906" s="21">
        <v>610538201209</v>
      </c>
      <c r="E2906" s="21" t="s">
        <v>16</v>
      </c>
      <c r="F2906" s="21">
        <v>20201225</v>
      </c>
      <c r="G2906" s="21" t="s">
        <v>17</v>
      </c>
      <c r="H2906" s="21" t="s">
        <v>50</v>
      </c>
      <c r="I2906" s="21" t="s">
        <v>166</v>
      </c>
      <c r="J2906" s="21">
        <v>1.42</v>
      </c>
      <c r="K2906" s="21" t="s">
        <v>20</v>
      </c>
      <c r="L2906">
        <f t="shared" si="54"/>
        <v>2</v>
      </c>
      <c r="M2906">
        <f>MATCH(H:H,价格表!$B$4:$B$35,0)</f>
        <v>4</v>
      </c>
      <c r="N2906" s="27">
        <f>IF(J2906&lt;=0.3,INDEX(价格表!$B$4:$I$31,M2906,2),IF(AND(J2906&gt;0.3,J2906&lt;=1),INDEX(价格表!$B$4:$I$31,M2906,3),IF(AND(J2906&gt;1,J2906&lt;=2.2),INDEX(价格表!$B$4:$I$31,M2906,4),IF(AND(J2906&gt;2.2,J2906&lt;=3.3),INDEX(价格表!$B$4:$I$31,M2906,5),IF(AND(J2906&gt;3.3,J2906&lt;=4),INDEX(价格表!$B$4:$I$31,M2906,6),IF(AND(J2906&gt;4,J2906&lt;=5.5),INDEX(价格表!$B$4:$I$31,M2906,7),IF(J2906&gt;5.5,2.6+INDEX(价格表!$B$4:$I$31,M2906,8)*L2906)))))))</f>
        <v>2.15</v>
      </c>
    </row>
    <row r="2907" spans="1:14">
      <c r="A2907" s="20">
        <v>4311010571495</v>
      </c>
      <c r="B2907" s="18" t="s">
        <v>16</v>
      </c>
      <c r="C2907" s="21">
        <v>20201215</v>
      </c>
      <c r="D2907" s="21">
        <v>610538201209</v>
      </c>
      <c r="E2907" s="21" t="s">
        <v>16</v>
      </c>
      <c r="F2907" s="21">
        <v>20201225</v>
      </c>
      <c r="G2907" s="21" t="s">
        <v>17</v>
      </c>
      <c r="H2907" s="21" t="s">
        <v>75</v>
      </c>
      <c r="I2907" s="21" t="s">
        <v>114</v>
      </c>
      <c r="J2907" s="21">
        <v>1.42</v>
      </c>
      <c r="K2907" s="21" t="s">
        <v>20</v>
      </c>
      <c r="L2907">
        <f t="shared" si="54"/>
        <v>2</v>
      </c>
      <c r="M2907">
        <f>MATCH(H:H,价格表!$B$4:$B$35,0)</f>
        <v>24</v>
      </c>
      <c r="N2907" s="27">
        <f>IF(J2907&lt;=0.3,INDEX(价格表!$B$4:$I$31,M2907,2),IF(AND(J2907&gt;0.3,J2907&lt;=1),INDEX(价格表!$B$4:$I$31,M2907,3),IF(AND(J2907&gt;1,J2907&lt;=2.2),INDEX(价格表!$B$4:$I$31,M2907,4),IF(AND(J2907&gt;2.2,J2907&lt;=3.3),INDEX(价格表!$B$4:$I$31,M2907,5),IF(AND(J2907&gt;3.3,J2907&lt;=4),INDEX(价格表!$B$4:$I$31,M2907,6),IF(AND(J2907&gt;4,J2907&lt;=5.5),INDEX(价格表!$B$4:$I$31,M2907,7),IF(J2907&gt;5.5,2.6+INDEX(价格表!$B$4:$I$31,M2907,8)*L2907)))))))</f>
        <v>2.15</v>
      </c>
    </row>
    <row r="2908" spans="1:14">
      <c r="A2908" s="20">
        <v>4311010571496</v>
      </c>
      <c r="B2908" s="18" t="s">
        <v>16</v>
      </c>
      <c r="C2908" s="21">
        <v>20201215</v>
      </c>
      <c r="D2908" s="21">
        <v>610538201209</v>
      </c>
      <c r="E2908" s="21" t="s">
        <v>16</v>
      </c>
      <c r="F2908" s="21">
        <v>20201225</v>
      </c>
      <c r="G2908" s="21" t="s">
        <v>17</v>
      </c>
      <c r="H2908" s="21" t="s">
        <v>73</v>
      </c>
      <c r="I2908" s="21" t="s">
        <v>91</v>
      </c>
      <c r="J2908" s="21">
        <v>1.5</v>
      </c>
      <c r="K2908" s="21" t="s">
        <v>20</v>
      </c>
      <c r="L2908">
        <f t="shared" si="54"/>
        <v>2</v>
      </c>
      <c r="M2908">
        <f>MATCH(H:H,价格表!$B$4:$B$35,0)</f>
        <v>7</v>
      </c>
      <c r="N2908" s="27">
        <f>IF(J2908&lt;=0.3,INDEX(价格表!$B$4:$I$31,M2908,2),IF(AND(J2908&gt;0.3,J2908&lt;=1),INDEX(价格表!$B$4:$I$31,M2908,3),IF(AND(J2908&gt;1,J2908&lt;=2.2),INDEX(价格表!$B$4:$I$31,M2908,4),IF(AND(J2908&gt;2.2,J2908&lt;=3.3),INDEX(价格表!$B$4:$I$31,M2908,5),IF(AND(J2908&gt;3.3,J2908&lt;=4),INDEX(价格表!$B$4:$I$31,M2908,6),IF(AND(J2908&gt;4,J2908&lt;=5.5),INDEX(价格表!$B$4:$I$31,M2908,7),IF(J2908&gt;5.5,2.6+INDEX(价格表!$B$4:$I$31,M2908,8)*L2908)))))))</f>
        <v>2.15</v>
      </c>
    </row>
    <row r="2909" spans="1:14">
      <c r="A2909" s="20">
        <v>4311010571497</v>
      </c>
      <c r="B2909" s="18" t="s">
        <v>16</v>
      </c>
      <c r="C2909" s="21">
        <v>20201215</v>
      </c>
      <c r="D2909" s="21">
        <v>610538201209</v>
      </c>
      <c r="E2909" s="21" t="s">
        <v>16</v>
      </c>
      <c r="F2909" s="21">
        <v>20201225</v>
      </c>
      <c r="G2909" s="21" t="s">
        <v>17</v>
      </c>
      <c r="H2909" s="21" t="s">
        <v>23</v>
      </c>
      <c r="I2909" s="21" t="s">
        <v>268</v>
      </c>
      <c r="J2909" s="21">
        <v>1.6</v>
      </c>
      <c r="K2909" s="21" t="s">
        <v>20</v>
      </c>
      <c r="L2909">
        <f t="shared" si="54"/>
        <v>2</v>
      </c>
      <c r="M2909">
        <f>MATCH(H:H,价格表!$B$4:$B$35,0)</f>
        <v>15</v>
      </c>
      <c r="N2909" s="27">
        <f>IF(J2909&lt;=0.3,INDEX(价格表!$B$4:$I$31,M2909,2),IF(AND(J2909&gt;0.3,J2909&lt;=1),INDEX(价格表!$B$4:$I$31,M2909,3),IF(AND(J2909&gt;1,J2909&lt;=2.2),INDEX(价格表!$B$4:$I$31,M2909,4),IF(AND(J2909&gt;2.2,J2909&lt;=3.3),INDEX(价格表!$B$4:$I$31,M2909,5),IF(AND(J2909&gt;3.3,J2909&lt;=4),INDEX(价格表!$B$4:$I$31,M2909,6),IF(AND(J2909&gt;4,J2909&lt;=5.5),INDEX(价格表!$B$4:$I$31,M2909,7),IF(J2909&gt;5.5,2.6+INDEX(价格表!$B$4:$I$31,M2909,8)*L2909)))))))</f>
        <v>2.15</v>
      </c>
    </row>
    <row r="2910" spans="1:14">
      <c r="A2910" s="20">
        <v>4311010571498</v>
      </c>
      <c r="B2910" s="18" t="s">
        <v>16</v>
      </c>
      <c r="C2910" s="21">
        <v>20201215</v>
      </c>
      <c r="D2910" s="21">
        <v>610538201209</v>
      </c>
      <c r="E2910" s="21" t="s">
        <v>16</v>
      </c>
      <c r="F2910" s="21">
        <v>20201225</v>
      </c>
      <c r="G2910" s="21" t="s">
        <v>17</v>
      </c>
      <c r="H2910" s="21" t="s">
        <v>66</v>
      </c>
      <c r="I2910" s="21" t="s">
        <v>67</v>
      </c>
      <c r="J2910" s="21">
        <v>1.42</v>
      </c>
      <c r="K2910" s="21" t="s">
        <v>20</v>
      </c>
      <c r="L2910">
        <f t="shared" si="54"/>
        <v>2</v>
      </c>
      <c r="M2910">
        <f>MATCH(H:H,价格表!$B$4:$B$35,0)</f>
        <v>17</v>
      </c>
      <c r="N2910" s="27">
        <f>IF(J2910&lt;=0.3,INDEX(价格表!$B$4:$I$31,M2910,2),IF(AND(J2910&gt;0.3,J2910&lt;=1),INDEX(价格表!$B$4:$I$31,M2910,3),IF(AND(J2910&gt;1,J2910&lt;=2.2),INDEX(价格表!$B$4:$I$31,M2910,4),IF(AND(J2910&gt;2.2,J2910&lt;=3.3),INDEX(价格表!$B$4:$I$31,M2910,5),IF(AND(J2910&gt;3.3,J2910&lt;=4),INDEX(价格表!$B$4:$I$31,M2910,6),IF(AND(J2910&gt;4,J2910&lt;=5.5),INDEX(价格表!$B$4:$I$31,M2910,7),IF(J2910&gt;5.5,2.6+INDEX(价格表!$B$4:$I$31,M2910,8)*L2910)))))))</f>
        <v>2.15</v>
      </c>
    </row>
    <row r="2911" spans="1:14">
      <c r="A2911" s="20">
        <v>4311010571501</v>
      </c>
      <c r="B2911" s="18" t="s">
        <v>16</v>
      </c>
      <c r="C2911" s="21">
        <v>20201215</v>
      </c>
      <c r="D2911" s="21">
        <v>610538201209</v>
      </c>
      <c r="E2911" s="21" t="s">
        <v>16</v>
      </c>
      <c r="F2911" s="21">
        <v>20201225</v>
      </c>
      <c r="G2911" s="21" t="s">
        <v>17</v>
      </c>
      <c r="H2911" s="21" t="s">
        <v>18</v>
      </c>
      <c r="I2911" s="21" t="s">
        <v>53</v>
      </c>
      <c r="J2911" s="21">
        <v>1.43</v>
      </c>
      <c r="K2911" s="21" t="s">
        <v>20</v>
      </c>
      <c r="L2911">
        <f t="shared" si="54"/>
        <v>2</v>
      </c>
      <c r="M2911">
        <f>MATCH(H:H,价格表!$B$4:$B$35,0)</f>
        <v>1</v>
      </c>
      <c r="N2911" s="27">
        <f>IF(J2911&lt;=0.3,INDEX(价格表!$B$4:$I$31,M2911,2),IF(AND(J2911&gt;0.3,J2911&lt;=1),INDEX(价格表!$B$4:$I$31,M2911,3),IF(AND(J2911&gt;1,J2911&lt;=2.2),INDEX(价格表!$B$4:$I$31,M2911,4),IF(AND(J2911&gt;2.2,J2911&lt;=3.3),INDEX(价格表!$B$4:$I$31,M2911,5),IF(AND(J2911&gt;3.3,J2911&lt;=4),INDEX(价格表!$B$4:$I$31,M2911,6),IF(AND(J2911&gt;4,J2911&lt;=5.5),INDEX(价格表!$B$4:$I$31,M2911,7),IF(J2911&gt;5.5,2.6+INDEX(价格表!$B$4:$I$31,M2911,8)*L2911)))))))</f>
        <v>2.15</v>
      </c>
    </row>
    <row r="2912" spans="1:14">
      <c r="A2912" s="20">
        <v>4311010571502</v>
      </c>
      <c r="B2912" s="18" t="s">
        <v>16</v>
      </c>
      <c r="C2912" s="21">
        <v>20201215</v>
      </c>
      <c r="D2912" s="21">
        <v>610538201209</v>
      </c>
      <c r="E2912" s="21" t="s">
        <v>16</v>
      </c>
      <c r="F2912" s="21">
        <v>20201225</v>
      </c>
      <c r="G2912" s="21" t="s">
        <v>17</v>
      </c>
      <c r="H2912" s="21" t="s">
        <v>73</v>
      </c>
      <c r="I2912" s="21" t="s">
        <v>93</v>
      </c>
      <c r="J2912" s="21">
        <v>1.42</v>
      </c>
      <c r="K2912" s="21" t="s">
        <v>20</v>
      </c>
      <c r="L2912">
        <f t="shared" si="54"/>
        <v>2</v>
      </c>
      <c r="M2912">
        <f>MATCH(H:H,价格表!$B$4:$B$35,0)</f>
        <v>7</v>
      </c>
      <c r="N2912" s="27">
        <f>IF(J2912&lt;=0.3,INDEX(价格表!$B$4:$I$31,M2912,2),IF(AND(J2912&gt;0.3,J2912&lt;=1),INDEX(价格表!$B$4:$I$31,M2912,3),IF(AND(J2912&gt;1,J2912&lt;=2.2),INDEX(价格表!$B$4:$I$31,M2912,4),IF(AND(J2912&gt;2.2,J2912&lt;=3.3),INDEX(价格表!$B$4:$I$31,M2912,5),IF(AND(J2912&gt;3.3,J2912&lt;=4),INDEX(价格表!$B$4:$I$31,M2912,6),IF(AND(J2912&gt;4,J2912&lt;=5.5),INDEX(价格表!$B$4:$I$31,M2912,7),IF(J2912&gt;5.5,2.6+INDEX(价格表!$B$4:$I$31,M2912,8)*L2912)))))))</f>
        <v>2.15</v>
      </c>
    </row>
    <row r="2913" spans="1:14">
      <c r="A2913" s="20">
        <v>4311010571503</v>
      </c>
      <c r="B2913" s="18" t="s">
        <v>16</v>
      </c>
      <c r="C2913" s="21">
        <v>20201215</v>
      </c>
      <c r="D2913" s="21">
        <v>610538201209</v>
      </c>
      <c r="E2913" s="21" t="s">
        <v>16</v>
      </c>
      <c r="F2913" s="21">
        <v>20201225</v>
      </c>
      <c r="G2913" s="21" t="s">
        <v>17</v>
      </c>
      <c r="H2913" s="21" t="s">
        <v>18</v>
      </c>
      <c r="I2913" s="21" t="s">
        <v>53</v>
      </c>
      <c r="J2913" s="21">
        <v>1.42</v>
      </c>
      <c r="K2913" s="21" t="s">
        <v>20</v>
      </c>
      <c r="L2913">
        <f t="shared" si="54"/>
        <v>2</v>
      </c>
      <c r="M2913">
        <f>MATCH(H:H,价格表!$B$4:$B$35,0)</f>
        <v>1</v>
      </c>
      <c r="N2913" s="27">
        <f>IF(J2913&lt;=0.3,INDEX(价格表!$B$4:$I$31,M2913,2),IF(AND(J2913&gt;0.3,J2913&lt;=1),INDEX(价格表!$B$4:$I$31,M2913,3),IF(AND(J2913&gt;1,J2913&lt;=2.2),INDEX(价格表!$B$4:$I$31,M2913,4),IF(AND(J2913&gt;2.2,J2913&lt;=3.3),INDEX(价格表!$B$4:$I$31,M2913,5),IF(AND(J2913&gt;3.3,J2913&lt;=4),INDEX(价格表!$B$4:$I$31,M2913,6),IF(AND(J2913&gt;4,J2913&lt;=5.5),INDEX(价格表!$B$4:$I$31,M2913,7),IF(J2913&gt;5.5,2.6+INDEX(价格表!$B$4:$I$31,M2913,8)*L2913)))))))</f>
        <v>2.15</v>
      </c>
    </row>
    <row r="2914" spans="1:14">
      <c r="A2914" s="20">
        <v>4311010571504</v>
      </c>
      <c r="B2914" s="18" t="s">
        <v>16</v>
      </c>
      <c r="C2914" s="21">
        <v>20201215</v>
      </c>
      <c r="D2914" s="21">
        <v>610538201209</v>
      </c>
      <c r="E2914" s="21" t="s">
        <v>16</v>
      </c>
      <c r="F2914" s="21">
        <v>20201225</v>
      </c>
      <c r="G2914" s="21" t="s">
        <v>17</v>
      </c>
      <c r="H2914" s="21" t="s">
        <v>82</v>
      </c>
      <c r="I2914" s="21" t="s">
        <v>83</v>
      </c>
      <c r="J2914" s="21">
        <v>1.41</v>
      </c>
      <c r="K2914" s="21" t="s">
        <v>20</v>
      </c>
      <c r="L2914">
        <f t="shared" si="54"/>
        <v>2</v>
      </c>
      <c r="M2914">
        <f>MATCH(H:H,价格表!$B$4:$B$35,0)</f>
        <v>2</v>
      </c>
      <c r="N2914" s="27">
        <f>IF(J2914&lt;=0.3,INDEX(价格表!$B$4:$I$31,M2914,2),IF(AND(J2914&gt;0.3,J2914&lt;=1),INDEX(价格表!$B$4:$I$31,M2914,3),IF(AND(J2914&gt;1,J2914&lt;=2.2),INDEX(价格表!$B$4:$I$31,M2914,4),IF(AND(J2914&gt;2.2,J2914&lt;=3.3),INDEX(价格表!$B$4:$I$31,M2914,5),IF(AND(J2914&gt;3.3,J2914&lt;=4),INDEX(价格表!$B$4:$I$31,M2914,6),IF(AND(J2914&gt;4,J2914&lt;=5.5),INDEX(价格表!$B$4:$I$31,M2914,7),IF(J2914&gt;5.5,2.6+INDEX(价格表!$B$4:$I$31,M2914,8)*L2914)))))))</f>
        <v>2.15</v>
      </c>
    </row>
    <row r="2915" spans="1:14">
      <c r="A2915" s="20">
        <v>4311010571505</v>
      </c>
      <c r="B2915" s="18" t="s">
        <v>16</v>
      </c>
      <c r="C2915" s="21">
        <v>20201215</v>
      </c>
      <c r="D2915" s="21">
        <v>610538201209</v>
      </c>
      <c r="E2915" s="21" t="s">
        <v>16</v>
      </c>
      <c r="F2915" s="21">
        <v>20201225</v>
      </c>
      <c r="G2915" s="21" t="s">
        <v>17</v>
      </c>
      <c r="H2915" s="21" t="s">
        <v>21</v>
      </c>
      <c r="I2915" s="21" t="s">
        <v>228</v>
      </c>
      <c r="J2915" s="21">
        <v>1.65</v>
      </c>
      <c r="K2915" s="21" t="s">
        <v>20</v>
      </c>
      <c r="L2915">
        <f t="shared" si="54"/>
        <v>2</v>
      </c>
      <c r="M2915">
        <f>MATCH(H:H,价格表!$B$4:$B$35,0)</f>
        <v>20</v>
      </c>
      <c r="N2915" s="27">
        <f>IF(J2915&lt;=0.3,INDEX(价格表!$B$4:$I$31,M2915,2),IF(AND(J2915&gt;0.3,J2915&lt;=1),INDEX(价格表!$B$4:$I$31,M2915,3),IF(AND(J2915&gt;1,J2915&lt;=2.2),INDEX(价格表!$B$4:$I$31,M2915,4),IF(AND(J2915&gt;2.2,J2915&lt;=3.3),INDEX(价格表!$B$4:$I$31,M2915,5),IF(AND(J2915&gt;3.3,J2915&lt;=4),INDEX(价格表!$B$4:$I$31,M2915,6),IF(AND(J2915&gt;4,J2915&lt;=5.5),INDEX(价格表!$B$4:$I$31,M2915,7),IF(J2915&gt;5.5,2.6+INDEX(价格表!$B$4:$I$31,M2915,8)*L2915)))))))</f>
        <v>2.15</v>
      </c>
    </row>
    <row r="2916" spans="1:14">
      <c r="A2916" s="20">
        <v>4311010571506</v>
      </c>
      <c r="B2916" s="18" t="s">
        <v>16</v>
      </c>
      <c r="C2916" s="21">
        <v>20201215</v>
      </c>
      <c r="D2916" s="21">
        <v>610538201209</v>
      </c>
      <c r="E2916" s="21" t="s">
        <v>16</v>
      </c>
      <c r="F2916" s="21">
        <v>20201225</v>
      </c>
      <c r="G2916" s="21" t="s">
        <v>17</v>
      </c>
      <c r="H2916" s="21" t="s">
        <v>27</v>
      </c>
      <c r="I2916" s="21" t="s">
        <v>210</v>
      </c>
      <c r="J2916" s="21">
        <v>0.54</v>
      </c>
      <c r="K2916" s="21" t="s">
        <v>20</v>
      </c>
      <c r="L2916">
        <f t="shared" si="54"/>
        <v>1</v>
      </c>
      <c r="M2916">
        <f>MATCH(H:H,价格表!$B$4:$B$35,0)</f>
        <v>3</v>
      </c>
      <c r="N2916" s="27">
        <f>IF(J2916&lt;=0.3,INDEX(价格表!$B$4:$I$31,M2916,2),IF(AND(J2916&gt;0.3,J2916&lt;=1),INDEX(价格表!$B$4:$I$31,M2916,3),IF(AND(J2916&gt;1,J2916&lt;=2.2),INDEX(价格表!$B$4:$I$31,M2916,4),IF(AND(J2916&gt;2.2,J2916&lt;=3.3),INDEX(价格表!$B$4:$I$31,M2916,5),IF(AND(J2916&gt;3.3,J2916&lt;=4),INDEX(价格表!$B$4:$I$31,M2916,6),IF(AND(J2916&gt;4,J2916&lt;=5.5),INDEX(价格表!$B$4:$I$31,M2916,7),IF(J2916&gt;5.5,2.6+INDEX(价格表!$B$4:$I$31,M2916,8)*L2916)))))))</f>
        <v>1.8</v>
      </c>
    </row>
    <row r="2917" spans="1:14">
      <c r="A2917" s="20">
        <v>4311010571508</v>
      </c>
      <c r="B2917" s="18" t="s">
        <v>16</v>
      </c>
      <c r="C2917" s="21">
        <v>20201215</v>
      </c>
      <c r="D2917" s="21">
        <v>610538201209</v>
      </c>
      <c r="E2917" s="21" t="s">
        <v>16</v>
      </c>
      <c r="F2917" s="21">
        <v>20201225</v>
      </c>
      <c r="G2917" s="21" t="s">
        <v>17</v>
      </c>
      <c r="H2917" s="21" t="s">
        <v>35</v>
      </c>
      <c r="I2917" s="21" t="s">
        <v>135</v>
      </c>
      <c r="J2917" s="21">
        <v>0.54</v>
      </c>
      <c r="K2917" s="21" t="s">
        <v>20</v>
      </c>
      <c r="L2917">
        <f t="shared" si="54"/>
        <v>1</v>
      </c>
      <c r="M2917">
        <f>MATCH(H:H,价格表!$B$4:$B$35,0)</f>
        <v>22</v>
      </c>
      <c r="N2917" s="27">
        <f>IF(J2917&lt;=0.3,INDEX(价格表!$B$4:$I$31,M2917,2),IF(AND(J2917&gt;0.3,J2917&lt;=1),INDEX(价格表!$B$4:$I$31,M2917,3),IF(AND(J2917&gt;1,J2917&lt;=2.2),INDEX(价格表!$B$4:$I$31,M2917,4),IF(AND(J2917&gt;2.2,J2917&lt;=3.3),INDEX(价格表!$B$4:$I$31,M2917,5),IF(AND(J2917&gt;3.3,J2917&lt;=4),INDEX(价格表!$B$4:$I$31,M2917,6),IF(AND(J2917&gt;4,J2917&lt;=5.5),INDEX(价格表!$B$4:$I$31,M2917,7),IF(J2917&gt;5.5,2.6+INDEX(价格表!$B$4:$I$31,M2917,8)*L2917)))))))</f>
        <v>1.8</v>
      </c>
    </row>
    <row r="2918" spans="1:14">
      <c r="A2918" s="20">
        <v>4311010571509</v>
      </c>
      <c r="B2918" s="18" t="s">
        <v>16</v>
      </c>
      <c r="C2918" s="21">
        <v>20201215</v>
      </c>
      <c r="D2918" s="21">
        <v>610538201209</v>
      </c>
      <c r="E2918" s="21" t="s">
        <v>16</v>
      </c>
      <c r="F2918" s="21">
        <v>20201225</v>
      </c>
      <c r="G2918" s="21" t="s">
        <v>17</v>
      </c>
      <c r="H2918" s="21" t="s">
        <v>56</v>
      </c>
      <c r="I2918" s="21" t="s">
        <v>116</v>
      </c>
      <c r="J2918" s="21">
        <v>1.42</v>
      </c>
      <c r="K2918" s="21" t="s">
        <v>20</v>
      </c>
      <c r="L2918">
        <f t="shared" si="54"/>
        <v>2</v>
      </c>
      <c r="M2918">
        <f>MATCH(H:H,价格表!$B$4:$B$35,0)</f>
        <v>11</v>
      </c>
      <c r="N2918" s="27">
        <f>IF(J2918&lt;=0.3,INDEX(价格表!$B$4:$I$31,M2918,2),IF(AND(J2918&gt;0.3,J2918&lt;=1),INDEX(价格表!$B$4:$I$31,M2918,3),IF(AND(J2918&gt;1,J2918&lt;=2.2),INDEX(价格表!$B$4:$I$31,M2918,4),IF(AND(J2918&gt;2.2,J2918&lt;=3.3),INDEX(价格表!$B$4:$I$31,M2918,5),IF(AND(J2918&gt;3.3,J2918&lt;=4),INDEX(价格表!$B$4:$I$31,M2918,6),IF(AND(J2918&gt;4,J2918&lt;=5.5),INDEX(价格表!$B$4:$I$31,M2918,7),IF(J2918&gt;5.5,2.6+INDEX(价格表!$B$4:$I$31,M2918,8)*L2918)))))))</f>
        <v>2.15</v>
      </c>
    </row>
    <row r="2919" spans="1:14">
      <c r="A2919" s="20">
        <v>4311010571510</v>
      </c>
      <c r="B2919" s="18" t="s">
        <v>16</v>
      </c>
      <c r="C2919" s="21">
        <v>20201215</v>
      </c>
      <c r="D2919" s="21">
        <v>610538201209</v>
      </c>
      <c r="E2919" s="21" t="s">
        <v>16</v>
      </c>
      <c r="F2919" s="21">
        <v>20201225</v>
      </c>
      <c r="G2919" s="21" t="s">
        <v>17</v>
      </c>
      <c r="H2919" s="21" t="s">
        <v>88</v>
      </c>
      <c r="I2919" s="21" t="s">
        <v>101</v>
      </c>
      <c r="J2919" s="21">
        <v>0.54</v>
      </c>
      <c r="K2919" s="21" t="s">
        <v>20</v>
      </c>
      <c r="L2919">
        <f t="shared" si="54"/>
        <v>1</v>
      </c>
      <c r="M2919">
        <f>MATCH(H:H,价格表!$B$4:$B$35,0)</f>
        <v>19</v>
      </c>
      <c r="N2919" s="27">
        <f>IF(J2919&lt;=0.3,INDEX(价格表!$B$4:$I$31,M2919,2),IF(AND(J2919&gt;0.3,J2919&lt;=1),INDEX(价格表!$B$4:$I$31,M2919,3),IF(AND(J2919&gt;1,J2919&lt;=2.2),INDEX(价格表!$B$4:$I$31,M2919,4),IF(AND(J2919&gt;2.2,J2919&lt;=3.3),INDEX(价格表!$B$4:$I$31,M2919,5),IF(AND(J2919&gt;3.3,J2919&lt;=4),INDEX(价格表!$B$4:$I$31,M2919,6),IF(AND(J2919&gt;4,J2919&lt;=5.5),INDEX(价格表!$B$4:$I$31,M2919,7),IF(J2919&gt;5.5,2.6+INDEX(价格表!$B$4:$I$31,M2919,8)*L2919)))))))</f>
        <v>1.8</v>
      </c>
    </row>
    <row r="2920" spans="1:14">
      <c r="A2920" s="20">
        <v>4311012721112</v>
      </c>
      <c r="B2920" s="18" t="s">
        <v>16</v>
      </c>
      <c r="C2920" s="21">
        <v>20201215</v>
      </c>
      <c r="D2920" s="21">
        <v>610538201209</v>
      </c>
      <c r="E2920" s="21" t="s">
        <v>16</v>
      </c>
      <c r="F2920" s="21">
        <v>20201225</v>
      </c>
      <c r="G2920" s="21" t="s">
        <v>17</v>
      </c>
      <c r="H2920" s="21" t="s">
        <v>18</v>
      </c>
      <c r="I2920" s="21" t="s">
        <v>61</v>
      </c>
      <c r="J2920" s="21">
        <v>1.1</v>
      </c>
      <c r="K2920" s="21" t="s">
        <v>20</v>
      </c>
      <c r="L2920">
        <f t="shared" si="54"/>
        <v>2</v>
      </c>
      <c r="M2920">
        <f>MATCH(H:H,价格表!$B$4:$B$35,0)</f>
        <v>1</v>
      </c>
      <c r="N2920" s="27">
        <f>IF(J2920&lt;=0.3,INDEX(价格表!$B$4:$I$31,M2920,2),IF(AND(J2920&gt;0.3,J2920&lt;=1),INDEX(价格表!$B$4:$I$31,M2920,3),IF(AND(J2920&gt;1,J2920&lt;=2.2),INDEX(价格表!$B$4:$I$31,M2920,4),IF(AND(J2920&gt;2.2,J2920&lt;=3.3),INDEX(价格表!$B$4:$I$31,M2920,5),IF(AND(J2920&gt;3.3,J2920&lt;=4),INDEX(价格表!$B$4:$I$31,M2920,6),IF(AND(J2920&gt;4,J2920&lt;=5.5),INDEX(价格表!$B$4:$I$31,M2920,7),IF(J2920&gt;5.5,2.6+INDEX(价格表!$B$4:$I$31,M2920,8)*L2920)))))))</f>
        <v>2.15</v>
      </c>
    </row>
    <row r="2921" spans="1:14">
      <c r="A2921" s="20">
        <v>4311012721113</v>
      </c>
      <c r="B2921" s="18" t="s">
        <v>16</v>
      </c>
      <c r="C2921" s="21">
        <v>20201215</v>
      </c>
      <c r="D2921" s="21">
        <v>610538201209</v>
      </c>
      <c r="E2921" s="21" t="s">
        <v>16</v>
      </c>
      <c r="F2921" s="21">
        <v>20201225</v>
      </c>
      <c r="G2921" s="21" t="s">
        <v>17</v>
      </c>
      <c r="H2921" s="21" t="s">
        <v>18</v>
      </c>
      <c r="I2921" s="21" t="s">
        <v>61</v>
      </c>
      <c r="J2921" s="21">
        <v>0.4</v>
      </c>
      <c r="K2921" s="21" t="s">
        <v>20</v>
      </c>
      <c r="L2921">
        <f t="shared" si="54"/>
        <v>1</v>
      </c>
      <c r="M2921">
        <f>MATCH(H:H,价格表!$B$4:$B$35,0)</f>
        <v>1</v>
      </c>
      <c r="N2921" s="27">
        <f>IF(J2921&lt;=0.3,INDEX(价格表!$B$4:$I$31,M2921,2),IF(AND(J2921&gt;0.3,J2921&lt;=1),INDEX(价格表!$B$4:$I$31,M2921,3),IF(AND(J2921&gt;1,J2921&lt;=2.2),INDEX(价格表!$B$4:$I$31,M2921,4),IF(AND(J2921&gt;2.2,J2921&lt;=3.3),INDEX(价格表!$B$4:$I$31,M2921,5),IF(AND(J2921&gt;3.3,J2921&lt;=4),INDEX(价格表!$B$4:$I$31,M2921,6),IF(AND(J2921&gt;4,J2921&lt;=5.5),INDEX(价格表!$B$4:$I$31,M2921,7),IF(J2921&gt;5.5,2.6+INDEX(价格表!$B$4:$I$31,M2921,8)*L2921)))))))</f>
        <v>1.8</v>
      </c>
    </row>
    <row r="2922" spans="1:14">
      <c r="A2922" s="20">
        <v>4311022284449</v>
      </c>
      <c r="B2922" s="18" t="s">
        <v>16</v>
      </c>
      <c r="C2922" s="21">
        <v>20201215</v>
      </c>
      <c r="D2922" s="21">
        <v>610538201209</v>
      </c>
      <c r="E2922" s="21" t="s">
        <v>16</v>
      </c>
      <c r="F2922" s="21">
        <v>20201225</v>
      </c>
      <c r="G2922" s="21" t="s">
        <v>17</v>
      </c>
      <c r="H2922" s="21" t="s">
        <v>18</v>
      </c>
      <c r="I2922" s="21" t="s">
        <v>53</v>
      </c>
      <c r="J2922" s="21">
        <v>0.31</v>
      </c>
      <c r="K2922" s="21" t="s">
        <v>20</v>
      </c>
      <c r="L2922">
        <f t="shared" si="54"/>
        <v>1</v>
      </c>
      <c r="M2922">
        <f>MATCH(H:H,价格表!$B$4:$B$35,0)</f>
        <v>1</v>
      </c>
      <c r="N2922" s="27">
        <f>IF(J2922&lt;=0.3,INDEX(价格表!$B$4:$I$31,M2922,2),IF(AND(J2922&gt;0.3,J2922&lt;=1),INDEX(价格表!$B$4:$I$31,M2922,3),IF(AND(J2922&gt;1,J2922&lt;=2.2),INDEX(价格表!$B$4:$I$31,M2922,4),IF(AND(J2922&gt;2.2,J2922&lt;=3.3),INDEX(价格表!$B$4:$I$31,M2922,5),IF(AND(J2922&gt;3.3,J2922&lt;=4),INDEX(价格表!$B$4:$I$31,M2922,6),IF(AND(J2922&gt;4,J2922&lt;=5.5),INDEX(价格表!$B$4:$I$31,M2922,7),IF(J2922&gt;5.5,2.6+INDEX(价格表!$B$4:$I$31,M2922,8)*L2922)))))))</f>
        <v>1.8</v>
      </c>
    </row>
    <row r="2923" spans="1:14">
      <c r="A2923" s="20">
        <v>4311022284450</v>
      </c>
      <c r="B2923" s="18" t="s">
        <v>16</v>
      </c>
      <c r="C2923" s="21">
        <v>20201215</v>
      </c>
      <c r="D2923" s="21">
        <v>610538201209</v>
      </c>
      <c r="E2923" s="21" t="s">
        <v>16</v>
      </c>
      <c r="F2923" s="21">
        <v>20201225</v>
      </c>
      <c r="G2923" s="21" t="s">
        <v>17</v>
      </c>
      <c r="H2923" s="21" t="s">
        <v>18</v>
      </c>
      <c r="I2923" s="21" t="s">
        <v>61</v>
      </c>
      <c r="J2923" s="21">
        <v>3.08</v>
      </c>
      <c r="K2923" s="21" t="s">
        <v>20</v>
      </c>
      <c r="L2923">
        <f t="shared" si="54"/>
        <v>4</v>
      </c>
      <c r="M2923">
        <f>MATCH(H:H,价格表!$B$4:$B$35,0)</f>
        <v>1</v>
      </c>
      <c r="N2923" s="27">
        <f>IF(J2923&lt;=0.3,INDEX(价格表!$B$4:$I$31,M2923,2),IF(AND(J2923&gt;0.3,J2923&lt;=1),INDEX(价格表!$B$4:$I$31,M2923,3),IF(AND(J2923&gt;1,J2923&lt;=2.2),INDEX(价格表!$B$4:$I$31,M2923,4),IF(AND(J2923&gt;2.2,J2923&lt;=3.3),INDEX(价格表!$B$4:$I$31,M2923,5),IF(AND(J2923&gt;3.3,J2923&lt;=4),INDEX(价格表!$B$4:$I$31,M2923,6),IF(AND(J2923&gt;4,J2923&lt;=5.5),INDEX(价格表!$B$4:$I$31,M2923,7),IF(J2923&gt;5.5,2.6+INDEX(价格表!$B$4:$I$31,M2923,8)*L2923)))))))</f>
        <v>2.5</v>
      </c>
    </row>
    <row r="2924" spans="1:14">
      <c r="A2924" s="20">
        <v>4311022284451</v>
      </c>
      <c r="B2924" s="18" t="s">
        <v>16</v>
      </c>
      <c r="C2924" s="21">
        <v>20201215</v>
      </c>
      <c r="D2924" s="21">
        <v>610538201209</v>
      </c>
      <c r="E2924" s="21" t="s">
        <v>16</v>
      </c>
      <c r="F2924" s="21">
        <v>20201225</v>
      </c>
      <c r="G2924" s="21" t="s">
        <v>17</v>
      </c>
      <c r="H2924" s="21" t="s">
        <v>63</v>
      </c>
      <c r="I2924" s="21" t="s">
        <v>187</v>
      </c>
      <c r="J2924" s="21">
        <v>0.38</v>
      </c>
      <c r="K2924" s="21" t="s">
        <v>20</v>
      </c>
      <c r="L2924">
        <f t="shared" si="54"/>
        <v>1</v>
      </c>
      <c r="M2924">
        <f>MATCH(H:H,价格表!$B$4:$B$35,0)</f>
        <v>21</v>
      </c>
      <c r="N2924" s="27">
        <f>IF(J2924&lt;=0.3,INDEX(价格表!$B$4:$I$31,M2924,2),IF(AND(J2924&gt;0.3,J2924&lt;=1),INDEX(价格表!$B$4:$I$31,M2924,3),IF(AND(J2924&gt;1,J2924&lt;=2.2),INDEX(价格表!$B$4:$I$31,M2924,4),IF(AND(J2924&gt;2.2,J2924&lt;=3.3),INDEX(价格表!$B$4:$I$31,M2924,5),IF(AND(J2924&gt;3.3,J2924&lt;=4),INDEX(价格表!$B$4:$I$31,M2924,6),IF(AND(J2924&gt;4,J2924&lt;=5.5),INDEX(价格表!$B$4:$I$31,M2924,7),IF(J2924&gt;5.5,2.6+INDEX(价格表!$B$4:$I$31,M2924,8)*L2924)))))))</f>
        <v>1.8</v>
      </c>
    </row>
    <row r="2925" spans="1:14">
      <c r="A2925" s="20">
        <v>4311022284452</v>
      </c>
      <c r="B2925" s="18" t="s">
        <v>16</v>
      </c>
      <c r="C2925" s="21">
        <v>20201215</v>
      </c>
      <c r="D2925" s="21">
        <v>610538201209</v>
      </c>
      <c r="E2925" s="21" t="s">
        <v>16</v>
      </c>
      <c r="F2925" s="21">
        <v>20201225</v>
      </c>
      <c r="G2925" s="21" t="s">
        <v>17</v>
      </c>
      <c r="H2925" s="21" t="s">
        <v>18</v>
      </c>
      <c r="I2925" s="21" t="s">
        <v>53</v>
      </c>
      <c r="J2925" s="21">
        <v>0.28</v>
      </c>
      <c r="K2925" s="21" t="s">
        <v>20</v>
      </c>
      <c r="L2925">
        <f t="shared" si="54"/>
        <v>1</v>
      </c>
      <c r="M2925">
        <f>MATCH(H:H,价格表!$B$4:$B$35,0)</f>
        <v>1</v>
      </c>
      <c r="N2925" s="27">
        <f>IF(J2925&lt;=0.3,INDEX(价格表!$B$4:$I$31,M2925,2),IF(AND(J2925&gt;0.3,J2925&lt;=1),INDEX(价格表!$B$4:$I$31,M2925,3),IF(AND(J2925&gt;1,J2925&lt;=2.2),INDEX(价格表!$B$4:$I$31,M2925,4),IF(AND(J2925&gt;2.2,J2925&lt;=3.3),INDEX(价格表!$B$4:$I$31,M2925,5),IF(AND(J2925&gt;3.3,J2925&lt;=4),INDEX(价格表!$B$4:$I$31,M2925,6),IF(AND(J2925&gt;4,J2925&lt;=5.5),INDEX(价格表!$B$4:$I$31,M2925,7),IF(J2925&gt;5.5,2.6+INDEX(价格表!$B$4:$I$31,M2925,8)*L2925)))))))</f>
        <v>1.65</v>
      </c>
    </row>
    <row r="2926" spans="1:14">
      <c r="A2926" s="20">
        <v>4311029575426</v>
      </c>
      <c r="B2926" s="18" t="s">
        <v>16</v>
      </c>
      <c r="C2926" s="21">
        <v>20201215</v>
      </c>
      <c r="D2926" s="21">
        <v>610538201209</v>
      </c>
      <c r="E2926" s="21" t="s">
        <v>16</v>
      </c>
      <c r="F2926" s="21">
        <v>20201225</v>
      </c>
      <c r="G2926" s="21" t="s">
        <v>17</v>
      </c>
      <c r="H2926" s="21" t="s">
        <v>18</v>
      </c>
      <c r="I2926" s="21" t="s">
        <v>53</v>
      </c>
      <c r="J2926" s="21">
        <v>1.16</v>
      </c>
      <c r="K2926" s="21" t="s">
        <v>20</v>
      </c>
      <c r="L2926">
        <f t="shared" si="54"/>
        <v>2</v>
      </c>
      <c r="M2926">
        <f>MATCH(H:H,价格表!$B$4:$B$35,0)</f>
        <v>1</v>
      </c>
      <c r="N2926" s="27">
        <f>IF(J2926&lt;=0.3,INDEX(价格表!$B$4:$I$31,M2926,2),IF(AND(J2926&gt;0.3,J2926&lt;=1),INDEX(价格表!$B$4:$I$31,M2926,3),IF(AND(J2926&gt;1,J2926&lt;=2.2),INDEX(价格表!$B$4:$I$31,M2926,4),IF(AND(J2926&gt;2.2,J2926&lt;=3.3),INDEX(价格表!$B$4:$I$31,M2926,5),IF(AND(J2926&gt;3.3,J2926&lt;=4),INDEX(价格表!$B$4:$I$31,M2926,6),IF(AND(J2926&gt;4,J2926&lt;=5.5),INDEX(价格表!$B$4:$I$31,M2926,7),IF(J2926&gt;5.5,2.6+INDEX(价格表!$B$4:$I$31,M2926,8)*L2926)))))))</f>
        <v>2.15</v>
      </c>
    </row>
    <row r="2927" spans="1:14">
      <c r="A2927" s="20">
        <v>4311033909397</v>
      </c>
      <c r="B2927" s="18" t="s">
        <v>16</v>
      </c>
      <c r="C2927" s="21">
        <v>20201215</v>
      </c>
      <c r="D2927" s="21">
        <v>610538201209</v>
      </c>
      <c r="E2927" s="21" t="s">
        <v>16</v>
      </c>
      <c r="F2927" s="21">
        <v>20201225</v>
      </c>
      <c r="G2927" s="21" t="s">
        <v>17</v>
      </c>
      <c r="H2927" s="21" t="s">
        <v>23</v>
      </c>
      <c r="I2927" s="21" t="s">
        <v>98</v>
      </c>
      <c r="J2927" s="21">
        <v>1.47</v>
      </c>
      <c r="K2927" s="21" t="s">
        <v>20</v>
      </c>
      <c r="L2927">
        <f t="shared" si="54"/>
        <v>2</v>
      </c>
      <c r="M2927">
        <f>MATCH(H:H,价格表!$B$4:$B$35,0)</f>
        <v>15</v>
      </c>
      <c r="N2927" s="27">
        <f>IF(J2927&lt;=0.3,INDEX(价格表!$B$4:$I$31,M2927,2),IF(AND(J2927&gt;0.3,J2927&lt;=1),INDEX(价格表!$B$4:$I$31,M2927,3),IF(AND(J2927&gt;1,J2927&lt;=2.2),INDEX(价格表!$B$4:$I$31,M2927,4),IF(AND(J2927&gt;2.2,J2927&lt;=3.3),INDEX(价格表!$B$4:$I$31,M2927,5),IF(AND(J2927&gt;3.3,J2927&lt;=4),INDEX(价格表!$B$4:$I$31,M2927,6),IF(AND(J2927&gt;4,J2927&lt;=5.5),INDEX(价格表!$B$4:$I$31,M2927,7),IF(J2927&gt;5.5,2.6+INDEX(价格表!$B$4:$I$31,M2927,8)*L2927)))))))</f>
        <v>2.15</v>
      </c>
    </row>
    <row r="2928" spans="1:14">
      <c r="A2928" s="20">
        <v>4311033909398</v>
      </c>
      <c r="B2928" s="18" t="s">
        <v>16</v>
      </c>
      <c r="C2928" s="21">
        <v>20201215</v>
      </c>
      <c r="D2928" s="21">
        <v>610538201209</v>
      </c>
      <c r="E2928" s="21" t="s">
        <v>16</v>
      </c>
      <c r="F2928" s="21">
        <v>20201225</v>
      </c>
      <c r="G2928" s="21" t="s">
        <v>17</v>
      </c>
      <c r="H2928" s="21" t="s">
        <v>50</v>
      </c>
      <c r="I2928" s="21" t="s">
        <v>62</v>
      </c>
      <c r="J2928" s="21">
        <v>1.63</v>
      </c>
      <c r="K2928" s="21" t="s">
        <v>20</v>
      </c>
      <c r="L2928">
        <f t="shared" si="54"/>
        <v>2</v>
      </c>
      <c r="M2928">
        <f>MATCH(H:H,价格表!$B$4:$B$35,0)</f>
        <v>4</v>
      </c>
      <c r="N2928" s="27">
        <f>IF(J2928&lt;=0.3,INDEX(价格表!$B$4:$I$31,M2928,2),IF(AND(J2928&gt;0.3,J2928&lt;=1),INDEX(价格表!$B$4:$I$31,M2928,3),IF(AND(J2928&gt;1,J2928&lt;=2.2),INDEX(价格表!$B$4:$I$31,M2928,4),IF(AND(J2928&gt;2.2,J2928&lt;=3.3),INDEX(价格表!$B$4:$I$31,M2928,5),IF(AND(J2928&gt;3.3,J2928&lt;=4),INDEX(价格表!$B$4:$I$31,M2928,6),IF(AND(J2928&gt;4,J2928&lt;=5.5),INDEX(价格表!$B$4:$I$31,M2928,7),IF(J2928&gt;5.5,2.6+INDEX(价格表!$B$4:$I$31,M2928,8)*L2928)))))))</f>
        <v>2.15</v>
      </c>
    </row>
    <row r="2929" spans="1:14">
      <c r="A2929" s="20">
        <v>4311033909400</v>
      </c>
      <c r="B2929" s="18" t="s">
        <v>16</v>
      </c>
      <c r="C2929" s="21">
        <v>20201215</v>
      </c>
      <c r="D2929" s="21">
        <v>610538201209</v>
      </c>
      <c r="E2929" s="21" t="s">
        <v>16</v>
      </c>
      <c r="F2929" s="21">
        <v>20201225</v>
      </c>
      <c r="G2929" s="21" t="s">
        <v>17</v>
      </c>
      <c r="H2929" s="21" t="s">
        <v>35</v>
      </c>
      <c r="I2929" s="21" t="s">
        <v>170</v>
      </c>
      <c r="J2929" s="21">
        <v>1.46</v>
      </c>
      <c r="K2929" s="21" t="s">
        <v>20</v>
      </c>
      <c r="L2929">
        <f t="shared" si="54"/>
        <v>2</v>
      </c>
      <c r="M2929">
        <f>MATCH(H:H,价格表!$B$4:$B$35,0)</f>
        <v>22</v>
      </c>
      <c r="N2929" s="27">
        <f>IF(J2929&lt;=0.3,INDEX(价格表!$B$4:$I$31,M2929,2),IF(AND(J2929&gt;0.3,J2929&lt;=1),INDEX(价格表!$B$4:$I$31,M2929,3),IF(AND(J2929&gt;1,J2929&lt;=2.2),INDEX(价格表!$B$4:$I$31,M2929,4),IF(AND(J2929&gt;2.2,J2929&lt;=3.3),INDEX(价格表!$B$4:$I$31,M2929,5),IF(AND(J2929&gt;3.3,J2929&lt;=4),INDEX(价格表!$B$4:$I$31,M2929,6),IF(AND(J2929&gt;4,J2929&lt;=5.5),INDEX(价格表!$B$4:$I$31,M2929,7),IF(J2929&gt;5.5,2.6+INDEX(价格表!$B$4:$I$31,M2929,8)*L2929)))))))</f>
        <v>2.15</v>
      </c>
    </row>
    <row r="2930" spans="1:14">
      <c r="A2930" s="20">
        <v>4311033909401</v>
      </c>
      <c r="B2930" s="18" t="s">
        <v>16</v>
      </c>
      <c r="C2930" s="21">
        <v>20201215</v>
      </c>
      <c r="D2930" s="21">
        <v>610538201209</v>
      </c>
      <c r="E2930" s="21" t="s">
        <v>16</v>
      </c>
      <c r="F2930" s="21">
        <v>20201225</v>
      </c>
      <c r="G2930" s="21" t="s">
        <v>17</v>
      </c>
      <c r="H2930" s="21" t="s">
        <v>66</v>
      </c>
      <c r="I2930" s="21" t="s">
        <v>230</v>
      </c>
      <c r="J2930" s="21">
        <v>1.42</v>
      </c>
      <c r="K2930" s="21" t="s">
        <v>20</v>
      </c>
      <c r="L2930">
        <f t="shared" si="54"/>
        <v>2</v>
      </c>
      <c r="M2930">
        <f>MATCH(H:H,价格表!$B$4:$B$35,0)</f>
        <v>17</v>
      </c>
      <c r="N2930" s="27">
        <f>IF(J2930&lt;=0.3,INDEX(价格表!$B$4:$I$31,M2930,2),IF(AND(J2930&gt;0.3,J2930&lt;=1),INDEX(价格表!$B$4:$I$31,M2930,3),IF(AND(J2930&gt;1,J2930&lt;=2.2),INDEX(价格表!$B$4:$I$31,M2930,4),IF(AND(J2930&gt;2.2,J2930&lt;=3.3),INDEX(价格表!$B$4:$I$31,M2930,5),IF(AND(J2930&gt;3.3,J2930&lt;=4),INDEX(价格表!$B$4:$I$31,M2930,6),IF(AND(J2930&gt;4,J2930&lt;=5.5),INDEX(价格表!$B$4:$I$31,M2930,7),IF(J2930&gt;5.5,2.6+INDEX(价格表!$B$4:$I$31,M2930,8)*L2930)))))))</f>
        <v>2.15</v>
      </c>
    </row>
    <row r="2931" spans="1:14">
      <c r="A2931" s="20">
        <v>4311033909402</v>
      </c>
      <c r="B2931" s="18" t="s">
        <v>16</v>
      </c>
      <c r="C2931" s="21">
        <v>20201215</v>
      </c>
      <c r="D2931" s="21">
        <v>610538201209</v>
      </c>
      <c r="E2931" s="21" t="s">
        <v>16</v>
      </c>
      <c r="F2931" s="21">
        <v>20201225</v>
      </c>
      <c r="G2931" s="21" t="s">
        <v>17</v>
      </c>
      <c r="H2931" s="21" t="s">
        <v>82</v>
      </c>
      <c r="I2931" s="21" t="s">
        <v>83</v>
      </c>
      <c r="J2931" s="21">
        <v>1.42</v>
      </c>
      <c r="K2931" s="21" t="s">
        <v>20</v>
      </c>
      <c r="L2931">
        <f t="shared" si="54"/>
        <v>2</v>
      </c>
      <c r="M2931">
        <f>MATCH(H:H,价格表!$B$4:$B$35,0)</f>
        <v>2</v>
      </c>
      <c r="N2931" s="27">
        <f>IF(J2931&lt;=0.3,INDEX(价格表!$B$4:$I$31,M2931,2),IF(AND(J2931&gt;0.3,J2931&lt;=1),INDEX(价格表!$B$4:$I$31,M2931,3),IF(AND(J2931&gt;1,J2931&lt;=2.2),INDEX(价格表!$B$4:$I$31,M2931,4),IF(AND(J2931&gt;2.2,J2931&lt;=3.3),INDEX(价格表!$B$4:$I$31,M2931,5),IF(AND(J2931&gt;3.3,J2931&lt;=4),INDEX(价格表!$B$4:$I$31,M2931,6),IF(AND(J2931&gt;4,J2931&lt;=5.5),INDEX(价格表!$B$4:$I$31,M2931,7),IF(J2931&gt;5.5,2.6+INDEX(价格表!$B$4:$I$31,M2931,8)*L2931)))))))</f>
        <v>2.15</v>
      </c>
    </row>
    <row r="2932" spans="1:14">
      <c r="A2932" s="20">
        <v>4311033909403</v>
      </c>
      <c r="B2932" s="18" t="s">
        <v>16</v>
      </c>
      <c r="C2932" s="21">
        <v>20201215</v>
      </c>
      <c r="D2932" s="21">
        <v>610538201209</v>
      </c>
      <c r="E2932" s="21" t="s">
        <v>16</v>
      </c>
      <c r="F2932" s="21">
        <v>20201225</v>
      </c>
      <c r="G2932" s="21" t="s">
        <v>17</v>
      </c>
      <c r="H2932" s="21" t="s">
        <v>45</v>
      </c>
      <c r="I2932" s="21" t="s">
        <v>48</v>
      </c>
      <c r="J2932" s="21">
        <v>1.42</v>
      </c>
      <c r="K2932" s="21" t="s">
        <v>20</v>
      </c>
      <c r="L2932">
        <f t="shared" si="54"/>
        <v>2</v>
      </c>
      <c r="M2932">
        <f>MATCH(H:H,价格表!$B$4:$B$35,0)</f>
        <v>9</v>
      </c>
      <c r="N2932" s="27">
        <f>IF(J2932&lt;=0.3,INDEX(价格表!$B$4:$I$31,M2932,2),IF(AND(J2932&gt;0.3,J2932&lt;=1),INDEX(价格表!$B$4:$I$31,M2932,3),IF(AND(J2932&gt;1,J2932&lt;=2.2),INDEX(价格表!$B$4:$I$31,M2932,4),IF(AND(J2932&gt;2.2,J2932&lt;=3.3),INDEX(价格表!$B$4:$I$31,M2932,5),IF(AND(J2932&gt;3.3,J2932&lt;=4),INDEX(价格表!$B$4:$I$31,M2932,6),IF(AND(J2932&gt;4,J2932&lt;=5.5),INDEX(价格表!$B$4:$I$31,M2932,7),IF(J2932&gt;5.5,2.6+INDEX(价格表!$B$4:$I$31,M2932,8)*L2932)))))))</f>
        <v>2.15</v>
      </c>
    </row>
    <row r="2933" spans="1:14">
      <c r="A2933" s="20">
        <v>4311033909404</v>
      </c>
      <c r="B2933" s="18" t="s">
        <v>16</v>
      </c>
      <c r="C2933" s="21">
        <v>20201215</v>
      </c>
      <c r="D2933" s="21">
        <v>610538201209</v>
      </c>
      <c r="E2933" s="21" t="s">
        <v>16</v>
      </c>
      <c r="F2933" s="21">
        <v>20201225</v>
      </c>
      <c r="G2933" s="21" t="s">
        <v>17</v>
      </c>
      <c r="H2933" s="21" t="s">
        <v>37</v>
      </c>
      <c r="I2933" s="21" t="s">
        <v>105</v>
      </c>
      <c r="J2933" s="21">
        <v>1.44</v>
      </c>
      <c r="K2933" s="21" t="s">
        <v>20</v>
      </c>
      <c r="L2933">
        <f t="shared" si="54"/>
        <v>2</v>
      </c>
      <c r="M2933">
        <f>MATCH(H:H,价格表!$B$4:$B$35,0)</f>
        <v>12</v>
      </c>
      <c r="N2933" s="27">
        <f>IF(J2933&lt;=0.3,INDEX(价格表!$B$4:$I$31,M2933,2),IF(AND(J2933&gt;0.3,J2933&lt;=1),INDEX(价格表!$B$4:$I$31,M2933,3),IF(AND(J2933&gt;1,J2933&lt;=2.2),INDEX(价格表!$B$4:$I$31,M2933,4),IF(AND(J2933&gt;2.2,J2933&lt;=3.3),INDEX(价格表!$B$4:$I$31,M2933,5),IF(AND(J2933&gt;3.3,J2933&lt;=4),INDEX(价格表!$B$4:$I$31,M2933,6),IF(AND(J2933&gt;4,J2933&lt;=5.5),INDEX(价格表!$B$4:$I$31,M2933,7),IF(J2933&gt;5.5,2.6+INDEX(价格表!$B$4:$I$31,M2933,8)*L2933)))))))</f>
        <v>2.15</v>
      </c>
    </row>
    <row r="2934" spans="1:14">
      <c r="A2934" s="20">
        <v>4311033909405</v>
      </c>
      <c r="B2934" s="18" t="s">
        <v>16</v>
      </c>
      <c r="C2934" s="21">
        <v>20201215</v>
      </c>
      <c r="D2934" s="21">
        <v>610538201209</v>
      </c>
      <c r="E2934" s="21" t="s">
        <v>16</v>
      </c>
      <c r="F2934" s="21">
        <v>20201225</v>
      </c>
      <c r="G2934" s="21" t="s">
        <v>17</v>
      </c>
      <c r="H2934" s="21" t="s">
        <v>45</v>
      </c>
      <c r="I2934" s="21" t="s">
        <v>137</v>
      </c>
      <c r="J2934" s="21">
        <v>2.8</v>
      </c>
      <c r="K2934" s="21" t="s">
        <v>20</v>
      </c>
      <c r="L2934">
        <f t="shared" si="54"/>
        <v>3</v>
      </c>
      <c r="M2934">
        <f>MATCH(H:H,价格表!$B$4:$B$35,0)</f>
        <v>9</v>
      </c>
      <c r="N2934" s="27">
        <f>IF(J2934&lt;=0.3,INDEX(价格表!$B$4:$I$31,M2934,2),IF(AND(J2934&gt;0.3,J2934&lt;=1),INDEX(价格表!$B$4:$I$31,M2934,3),IF(AND(J2934&gt;1,J2934&lt;=2.2),INDEX(价格表!$B$4:$I$31,M2934,4),IF(AND(J2934&gt;2.2,J2934&lt;=3.3),INDEX(价格表!$B$4:$I$31,M2934,5),IF(AND(J2934&gt;3.3,J2934&lt;=4),INDEX(价格表!$B$4:$I$31,M2934,6),IF(AND(J2934&gt;4,J2934&lt;=5.5),INDEX(价格表!$B$4:$I$31,M2934,7),IF(J2934&gt;5.5,2.6+INDEX(价格表!$B$4:$I$31,M2934,8)*L2934)))))))</f>
        <v>2.5</v>
      </c>
    </row>
    <row r="2935" spans="1:14">
      <c r="A2935" s="20">
        <v>4311033909406</v>
      </c>
      <c r="B2935" s="18" t="s">
        <v>16</v>
      </c>
      <c r="C2935" s="21">
        <v>20201215</v>
      </c>
      <c r="D2935" s="21">
        <v>610538201209</v>
      </c>
      <c r="E2935" s="21" t="s">
        <v>16</v>
      </c>
      <c r="F2935" s="21">
        <v>20201225</v>
      </c>
      <c r="G2935" s="21" t="s">
        <v>17</v>
      </c>
      <c r="H2935" s="21" t="s">
        <v>73</v>
      </c>
      <c r="I2935" s="21" t="s">
        <v>91</v>
      </c>
      <c r="J2935" s="21">
        <v>1.6</v>
      </c>
      <c r="K2935" s="21" t="s">
        <v>20</v>
      </c>
      <c r="L2935">
        <f t="shared" si="54"/>
        <v>2</v>
      </c>
      <c r="M2935">
        <f>MATCH(H:H,价格表!$B$4:$B$35,0)</f>
        <v>7</v>
      </c>
      <c r="N2935" s="27">
        <f>IF(J2935&lt;=0.3,INDEX(价格表!$B$4:$I$31,M2935,2),IF(AND(J2935&gt;0.3,J2935&lt;=1),INDEX(价格表!$B$4:$I$31,M2935,3),IF(AND(J2935&gt;1,J2935&lt;=2.2),INDEX(价格表!$B$4:$I$31,M2935,4),IF(AND(J2935&gt;2.2,J2935&lt;=3.3),INDEX(价格表!$B$4:$I$31,M2935,5),IF(AND(J2935&gt;3.3,J2935&lt;=4),INDEX(价格表!$B$4:$I$31,M2935,6),IF(AND(J2935&gt;4,J2935&lt;=5.5),INDEX(价格表!$B$4:$I$31,M2935,7),IF(J2935&gt;5.5,2.6+INDEX(价格表!$B$4:$I$31,M2935,8)*L2935)))))))</f>
        <v>2.15</v>
      </c>
    </row>
    <row r="2936" spans="1:14">
      <c r="A2936" s="20">
        <v>4311033946975</v>
      </c>
      <c r="B2936" s="18" t="s">
        <v>16</v>
      </c>
      <c r="C2936" s="21">
        <v>20201215</v>
      </c>
      <c r="D2936" s="21">
        <v>610538201209</v>
      </c>
      <c r="E2936" s="21" t="s">
        <v>16</v>
      </c>
      <c r="F2936" s="21">
        <v>20201225</v>
      </c>
      <c r="G2936" s="21" t="s">
        <v>17</v>
      </c>
      <c r="H2936" s="21" t="s">
        <v>63</v>
      </c>
      <c r="I2936" s="21" t="s">
        <v>64</v>
      </c>
      <c r="J2936" s="21">
        <v>1.42</v>
      </c>
      <c r="K2936" s="21" t="s">
        <v>20</v>
      </c>
      <c r="L2936">
        <f t="shared" si="54"/>
        <v>2</v>
      </c>
      <c r="M2936">
        <f>MATCH(H:H,价格表!$B$4:$B$35,0)</f>
        <v>21</v>
      </c>
      <c r="N2936" s="27">
        <f>IF(J2936&lt;=0.3,INDEX(价格表!$B$4:$I$31,M2936,2),IF(AND(J2936&gt;0.3,J2936&lt;=1),INDEX(价格表!$B$4:$I$31,M2936,3),IF(AND(J2936&gt;1,J2936&lt;=2.2),INDEX(价格表!$B$4:$I$31,M2936,4),IF(AND(J2936&gt;2.2,J2936&lt;=3.3),INDEX(价格表!$B$4:$I$31,M2936,5),IF(AND(J2936&gt;3.3,J2936&lt;=4),INDEX(价格表!$B$4:$I$31,M2936,6),IF(AND(J2936&gt;4,J2936&lt;=5.5),INDEX(价格表!$B$4:$I$31,M2936,7),IF(J2936&gt;5.5,2.6+INDEX(价格表!$B$4:$I$31,M2936,8)*L2936)))))))</f>
        <v>2.15</v>
      </c>
    </row>
    <row r="2937" spans="1:14">
      <c r="A2937" s="20">
        <v>4311033946976</v>
      </c>
      <c r="B2937" s="18" t="s">
        <v>16</v>
      </c>
      <c r="C2937" s="21">
        <v>20201215</v>
      </c>
      <c r="D2937" s="21">
        <v>610538201209</v>
      </c>
      <c r="E2937" s="21" t="s">
        <v>16</v>
      </c>
      <c r="F2937" s="21">
        <v>20201225</v>
      </c>
      <c r="G2937" s="21" t="s">
        <v>17</v>
      </c>
      <c r="H2937" s="21" t="s">
        <v>39</v>
      </c>
      <c r="I2937" s="21" t="s">
        <v>81</v>
      </c>
      <c r="J2937" s="21">
        <v>1.42</v>
      </c>
      <c r="K2937" s="21" t="s">
        <v>20</v>
      </c>
      <c r="L2937">
        <f t="shared" si="54"/>
        <v>2</v>
      </c>
      <c r="M2937">
        <f>MATCH(H:H,价格表!$B$4:$B$35,0)</f>
        <v>23</v>
      </c>
      <c r="N2937" s="27">
        <f>IF(J2937&lt;=0.3,INDEX(价格表!$B$4:$I$31,M2937,2),IF(AND(J2937&gt;0.3,J2937&lt;=1),INDEX(价格表!$B$4:$I$31,M2937,3),IF(AND(J2937&gt;1,J2937&lt;=2.2),INDEX(价格表!$B$4:$I$31,M2937,4),IF(AND(J2937&gt;2.2,J2937&lt;=3.3),INDEX(价格表!$B$4:$I$31,M2937,5),IF(AND(J2937&gt;3.3,J2937&lt;=4),INDEX(价格表!$B$4:$I$31,M2937,6),IF(AND(J2937&gt;4,J2937&lt;=5.5),INDEX(价格表!$B$4:$I$31,M2937,7),IF(J2937&gt;5.5,2.6+INDEX(价格表!$B$4:$I$31,M2937,8)*L2937)))))))</f>
        <v>2.15</v>
      </c>
    </row>
    <row r="2938" spans="1:14">
      <c r="A2938" s="20">
        <v>4311033946977</v>
      </c>
      <c r="B2938" s="18" t="s">
        <v>16</v>
      </c>
      <c r="C2938" s="21">
        <v>20201215</v>
      </c>
      <c r="D2938" s="21">
        <v>610538201209</v>
      </c>
      <c r="E2938" s="21" t="s">
        <v>16</v>
      </c>
      <c r="F2938" s="21">
        <v>20201225</v>
      </c>
      <c r="G2938" s="21" t="s">
        <v>17</v>
      </c>
      <c r="H2938" s="21" t="s">
        <v>18</v>
      </c>
      <c r="I2938" s="21" t="s">
        <v>53</v>
      </c>
      <c r="J2938" s="21">
        <v>1.46</v>
      </c>
      <c r="K2938" s="21" t="s">
        <v>20</v>
      </c>
      <c r="L2938">
        <f t="shared" si="54"/>
        <v>2</v>
      </c>
      <c r="M2938">
        <f>MATCH(H:H,价格表!$B$4:$B$35,0)</f>
        <v>1</v>
      </c>
      <c r="N2938" s="27">
        <f>IF(J2938&lt;=0.3,INDEX(价格表!$B$4:$I$31,M2938,2),IF(AND(J2938&gt;0.3,J2938&lt;=1),INDEX(价格表!$B$4:$I$31,M2938,3),IF(AND(J2938&gt;1,J2938&lt;=2.2),INDEX(价格表!$B$4:$I$31,M2938,4),IF(AND(J2938&gt;2.2,J2938&lt;=3.3),INDEX(价格表!$B$4:$I$31,M2938,5),IF(AND(J2938&gt;3.3,J2938&lt;=4),INDEX(价格表!$B$4:$I$31,M2938,6),IF(AND(J2938&gt;4,J2938&lt;=5.5),INDEX(价格表!$B$4:$I$31,M2938,7),IF(J2938&gt;5.5,2.6+INDEX(价格表!$B$4:$I$31,M2938,8)*L2938)))))))</f>
        <v>2.15</v>
      </c>
    </row>
    <row r="2939" spans="1:14">
      <c r="A2939" s="20">
        <v>4311033946979</v>
      </c>
      <c r="B2939" s="18" t="s">
        <v>16</v>
      </c>
      <c r="C2939" s="21">
        <v>20201215</v>
      </c>
      <c r="D2939" s="21">
        <v>610538201209</v>
      </c>
      <c r="E2939" s="21" t="s">
        <v>16</v>
      </c>
      <c r="F2939" s="21">
        <v>20201225</v>
      </c>
      <c r="G2939" s="21" t="s">
        <v>17</v>
      </c>
      <c r="H2939" s="21" t="s">
        <v>35</v>
      </c>
      <c r="I2939" s="21" t="s">
        <v>186</v>
      </c>
      <c r="J2939" s="21">
        <v>1.64</v>
      </c>
      <c r="K2939" s="21" t="s">
        <v>20</v>
      </c>
      <c r="L2939">
        <f t="shared" si="54"/>
        <v>2</v>
      </c>
      <c r="M2939">
        <f>MATCH(H:H,价格表!$B$4:$B$35,0)</f>
        <v>22</v>
      </c>
      <c r="N2939" s="27">
        <f>IF(J2939&lt;=0.3,INDEX(价格表!$B$4:$I$31,M2939,2),IF(AND(J2939&gt;0.3,J2939&lt;=1),INDEX(价格表!$B$4:$I$31,M2939,3),IF(AND(J2939&gt;1,J2939&lt;=2.2),INDEX(价格表!$B$4:$I$31,M2939,4),IF(AND(J2939&gt;2.2,J2939&lt;=3.3),INDEX(价格表!$B$4:$I$31,M2939,5),IF(AND(J2939&gt;3.3,J2939&lt;=4),INDEX(价格表!$B$4:$I$31,M2939,6),IF(AND(J2939&gt;4,J2939&lt;=5.5),INDEX(价格表!$B$4:$I$31,M2939,7),IF(J2939&gt;5.5,2.6+INDEX(价格表!$B$4:$I$31,M2939,8)*L2939)))))))</f>
        <v>2.15</v>
      </c>
    </row>
    <row r="2940" spans="1:14">
      <c r="A2940" s="20">
        <v>4311033946980</v>
      </c>
      <c r="B2940" s="18" t="s">
        <v>16</v>
      </c>
      <c r="C2940" s="21">
        <v>20201215</v>
      </c>
      <c r="D2940" s="21">
        <v>610538201209</v>
      </c>
      <c r="E2940" s="21" t="s">
        <v>16</v>
      </c>
      <c r="F2940" s="21">
        <v>20201225</v>
      </c>
      <c r="G2940" s="21" t="s">
        <v>17</v>
      </c>
      <c r="H2940" s="21" t="s">
        <v>35</v>
      </c>
      <c r="I2940" s="21" t="s">
        <v>102</v>
      </c>
      <c r="J2940" s="21">
        <v>1.59</v>
      </c>
      <c r="K2940" s="21" t="s">
        <v>20</v>
      </c>
      <c r="L2940">
        <f t="shared" si="54"/>
        <v>2</v>
      </c>
      <c r="M2940">
        <f>MATCH(H:H,价格表!$B$4:$B$35,0)</f>
        <v>22</v>
      </c>
      <c r="N2940" s="27">
        <f>IF(J2940&lt;=0.3,INDEX(价格表!$B$4:$I$31,M2940,2),IF(AND(J2940&gt;0.3,J2940&lt;=1),INDEX(价格表!$B$4:$I$31,M2940,3),IF(AND(J2940&gt;1,J2940&lt;=2.2),INDEX(价格表!$B$4:$I$31,M2940,4),IF(AND(J2940&gt;2.2,J2940&lt;=3.3),INDEX(价格表!$B$4:$I$31,M2940,5),IF(AND(J2940&gt;3.3,J2940&lt;=4),INDEX(价格表!$B$4:$I$31,M2940,6),IF(AND(J2940&gt;4,J2940&lt;=5.5),INDEX(价格表!$B$4:$I$31,M2940,7),IF(J2940&gt;5.5,2.6+INDEX(价格表!$B$4:$I$31,M2940,8)*L2940)))))))</f>
        <v>2.15</v>
      </c>
    </row>
    <row r="2941" spans="1:14">
      <c r="A2941" s="20">
        <v>4311033946983</v>
      </c>
      <c r="B2941" s="18" t="s">
        <v>16</v>
      </c>
      <c r="C2941" s="21">
        <v>20201215</v>
      </c>
      <c r="D2941" s="21">
        <v>610538201209</v>
      </c>
      <c r="E2941" s="21" t="s">
        <v>16</v>
      </c>
      <c r="F2941" s="21">
        <v>20201225</v>
      </c>
      <c r="G2941" s="21" t="s">
        <v>17</v>
      </c>
      <c r="H2941" s="21" t="s">
        <v>82</v>
      </c>
      <c r="I2941" s="21" t="s">
        <v>83</v>
      </c>
      <c r="J2941" s="21">
        <v>1.44</v>
      </c>
      <c r="K2941" s="21" t="s">
        <v>20</v>
      </c>
      <c r="L2941">
        <f t="shared" si="54"/>
        <v>2</v>
      </c>
      <c r="M2941">
        <f>MATCH(H:H,价格表!$B$4:$B$35,0)</f>
        <v>2</v>
      </c>
      <c r="N2941" s="27">
        <f>IF(J2941&lt;=0.3,INDEX(价格表!$B$4:$I$31,M2941,2),IF(AND(J2941&gt;0.3,J2941&lt;=1),INDEX(价格表!$B$4:$I$31,M2941,3),IF(AND(J2941&gt;1,J2941&lt;=2.2),INDEX(价格表!$B$4:$I$31,M2941,4),IF(AND(J2941&gt;2.2,J2941&lt;=3.3),INDEX(价格表!$B$4:$I$31,M2941,5),IF(AND(J2941&gt;3.3,J2941&lt;=4),INDEX(价格表!$B$4:$I$31,M2941,6),IF(AND(J2941&gt;4,J2941&lt;=5.5),INDEX(价格表!$B$4:$I$31,M2941,7),IF(J2941&gt;5.5,2.6+INDEX(价格表!$B$4:$I$31,M2941,8)*L2941)))))))</f>
        <v>2.15</v>
      </c>
    </row>
    <row r="2942" spans="1:14">
      <c r="A2942" s="20">
        <v>4311033946984</v>
      </c>
      <c r="B2942" s="18" t="s">
        <v>16</v>
      </c>
      <c r="C2942" s="21">
        <v>20201215</v>
      </c>
      <c r="D2942" s="21">
        <v>610538201209</v>
      </c>
      <c r="E2942" s="21" t="s">
        <v>16</v>
      </c>
      <c r="F2942" s="21">
        <v>20201225</v>
      </c>
      <c r="G2942" s="21" t="s">
        <v>17</v>
      </c>
      <c r="H2942" s="21" t="s">
        <v>21</v>
      </c>
      <c r="I2942" s="21" t="s">
        <v>179</v>
      </c>
      <c r="J2942" s="21">
        <v>1.48</v>
      </c>
      <c r="K2942" s="21" t="s">
        <v>20</v>
      </c>
      <c r="L2942">
        <f t="shared" si="54"/>
        <v>2</v>
      </c>
      <c r="M2942">
        <f>MATCH(H:H,价格表!$B$4:$B$35,0)</f>
        <v>20</v>
      </c>
      <c r="N2942" s="27">
        <f>IF(J2942&lt;=0.3,INDEX(价格表!$B$4:$I$31,M2942,2),IF(AND(J2942&gt;0.3,J2942&lt;=1),INDEX(价格表!$B$4:$I$31,M2942,3),IF(AND(J2942&gt;1,J2942&lt;=2.2),INDEX(价格表!$B$4:$I$31,M2942,4),IF(AND(J2942&gt;2.2,J2942&lt;=3.3),INDEX(价格表!$B$4:$I$31,M2942,5),IF(AND(J2942&gt;3.3,J2942&lt;=4),INDEX(价格表!$B$4:$I$31,M2942,6),IF(AND(J2942&gt;4,J2942&lt;=5.5),INDEX(价格表!$B$4:$I$31,M2942,7),IF(J2942&gt;5.5,2.6+INDEX(价格表!$B$4:$I$31,M2942,8)*L2942)))))))</f>
        <v>2.15</v>
      </c>
    </row>
    <row r="2943" spans="1:14">
      <c r="A2943" s="20">
        <v>4311033947001</v>
      </c>
      <c r="B2943" s="18" t="s">
        <v>16</v>
      </c>
      <c r="C2943" s="21">
        <v>20201215</v>
      </c>
      <c r="D2943" s="21">
        <v>610538201209</v>
      </c>
      <c r="E2943" s="21" t="s">
        <v>16</v>
      </c>
      <c r="F2943" s="21">
        <v>20201225</v>
      </c>
      <c r="G2943" s="21" t="s">
        <v>17</v>
      </c>
      <c r="H2943" s="21" t="s">
        <v>68</v>
      </c>
      <c r="I2943" s="21" t="s">
        <v>69</v>
      </c>
      <c r="J2943" s="21">
        <v>1.42</v>
      </c>
      <c r="K2943" s="21" t="s">
        <v>20</v>
      </c>
      <c r="L2943">
        <f t="shared" si="54"/>
        <v>2</v>
      </c>
      <c r="M2943">
        <f>MATCH(H:H,价格表!$B$4:$B$35,0)</f>
        <v>5</v>
      </c>
      <c r="N2943" s="27">
        <f>IF(J2943&lt;=0.3,INDEX(价格表!$B$4:$I$31,M2943,2),IF(AND(J2943&gt;0.3,J2943&lt;=1),INDEX(价格表!$B$4:$I$31,M2943,3),IF(AND(J2943&gt;1,J2943&lt;=2.2),INDEX(价格表!$B$4:$I$31,M2943,4),IF(AND(J2943&gt;2.2,J2943&lt;=3.3),INDEX(价格表!$B$4:$I$31,M2943,5),IF(AND(J2943&gt;3.3,J2943&lt;=4),INDEX(价格表!$B$4:$I$31,M2943,6),IF(AND(J2943&gt;4,J2943&lt;=5.5),INDEX(价格表!$B$4:$I$31,M2943,7),IF(J2943&gt;5.5,2.6+INDEX(价格表!$B$4:$I$31,M2943,8)*L2943)))))))</f>
        <v>2.15</v>
      </c>
    </row>
    <row r="2944" spans="1:14">
      <c r="A2944" s="20">
        <v>4311033947002</v>
      </c>
      <c r="B2944" s="18" t="s">
        <v>16</v>
      </c>
      <c r="C2944" s="21">
        <v>20201215</v>
      </c>
      <c r="D2944" s="21">
        <v>610538201209</v>
      </c>
      <c r="E2944" s="21" t="s">
        <v>16</v>
      </c>
      <c r="F2944" s="21">
        <v>20201225</v>
      </c>
      <c r="G2944" s="21" t="s">
        <v>17</v>
      </c>
      <c r="H2944" s="21" t="s">
        <v>68</v>
      </c>
      <c r="I2944" s="21" t="s">
        <v>117</v>
      </c>
      <c r="J2944" s="21">
        <v>1.46</v>
      </c>
      <c r="K2944" s="21" t="s">
        <v>20</v>
      </c>
      <c r="L2944">
        <f t="shared" si="54"/>
        <v>2</v>
      </c>
      <c r="M2944">
        <f>MATCH(H:H,价格表!$B$4:$B$35,0)</f>
        <v>5</v>
      </c>
      <c r="N2944" s="27">
        <f>IF(J2944&lt;=0.3,INDEX(价格表!$B$4:$I$31,M2944,2),IF(AND(J2944&gt;0.3,J2944&lt;=1),INDEX(价格表!$B$4:$I$31,M2944,3),IF(AND(J2944&gt;1,J2944&lt;=2.2),INDEX(价格表!$B$4:$I$31,M2944,4),IF(AND(J2944&gt;2.2,J2944&lt;=3.3),INDEX(价格表!$B$4:$I$31,M2944,5),IF(AND(J2944&gt;3.3,J2944&lt;=4),INDEX(价格表!$B$4:$I$31,M2944,6),IF(AND(J2944&gt;4,J2944&lt;=5.5),INDEX(价格表!$B$4:$I$31,M2944,7),IF(J2944&gt;5.5,2.6+INDEX(价格表!$B$4:$I$31,M2944,8)*L2944)))))))</f>
        <v>2.15</v>
      </c>
    </row>
    <row r="2945" spans="1:14">
      <c r="A2945" s="20">
        <v>4311033947003</v>
      </c>
      <c r="B2945" s="18" t="s">
        <v>16</v>
      </c>
      <c r="C2945" s="21">
        <v>20201215</v>
      </c>
      <c r="D2945" s="21">
        <v>610538201209</v>
      </c>
      <c r="E2945" s="21" t="s">
        <v>16</v>
      </c>
      <c r="F2945" s="21">
        <v>20201225</v>
      </c>
      <c r="G2945" s="21" t="s">
        <v>17</v>
      </c>
      <c r="H2945" s="21" t="s">
        <v>25</v>
      </c>
      <c r="I2945" s="21" t="s">
        <v>121</v>
      </c>
      <c r="J2945" s="21">
        <v>1.42</v>
      </c>
      <c r="K2945" s="21" t="s">
        <v>20</v>
      </c>
      <c r="L2945">
        <f t="shared" si="54"/>
        <v>2</v>
      </c>
      <c r="M2945">
        <f>MATCH(H:H,价格表!$B$4:$B$35,0)</f>
        <v>25</v>
      </c>
      <c r="N2945" s="27">
        <f>IF(J2945&lt;=0.3,INDEX(价格表!$B$4:$I$31,M2945,2),IF(AND(J2945&gt;0.3,J2945&lt;=1),INDEX(价格表!$B$4:$I$31,M2945,3),IF(AND(J2945&gt;1,J2945&lt;=2.2),INDEX(价格表!$B$4:$I$31,M2945,4),IF(AND(J2945&gt;2.2,J2945&lt;=3.3),INDEX(价格表!$B$4:$I$31,M2945,5),IF(AND(J2945&gt;3.3,J2945&lt;=4),INDEX(价格表!$B$4:$I$31,M2945,6),IF(AND(J2945&gt;4,J2945&lt;=5.5),INDEX(价格表!$B$4:$I$31,M2945,7),IF(J2945&gt;5.5,2.6+INDEX(价格表!$B$4:$I$31,M2945,8)*L2945)))))))</f>
        <v>2.15</v>
      </c>
    </row>
    <row r="2946" spans="1:14">
      <c r="A2946" s="20">
        <v>4311033947004</v>
      </c>
      <c r="B2946" s="18" t="s">
        <v>16</v>
      </c>
      <c r="C2946" s="21">
        <v>20201215</v>
      </c>
      <c r="D2946" s="21">
        <v>610538201209</v>
      </c>
      <c r="E2946" s="21" t="s">
        <v>16</v>
      </c>
      <c r="F2946" s="21">
        <v>20201225</v>
      </c>
      <c r="G2946" s="21" t="s">
        <v>17</v>
      </c>
      <c r="H2946" s="21" t="s">
        <v>18</v>
      </c>
      <c r="I2946" s="21" t="s">
        <v>53</v>
      </c>
      <c r="J2946" s="21">
        <v>2.02</v>
      </c>
      <c r="K2946" s="21" t="s">
        <v>20</v>
      </c>
      <c r="L2946">
        <f t="shared" si="54"/>
        <v>3</v>
      </c>
      <c r="M2946">
        <f>MATCH(H:H,价格表!$B$4:$B$35,0)</f>
        <v>1</v>
      </c>
      <c r="N2946" s="27">
        <f>IF(J2946&lt;=0.3,INDEX(价格表!$B$4:$I$31,M2946,2),IF(AND(J2946&gt;0.3,J2946&lt;=1),INDEX(价格表!$B$4:$I$31,M2946,3),IF(AND(J2946&gt;1,J2946&lt;=2.2),INDEX(价格表!$B$4:$I$31,M2946,4),IF(AND(J2946&gt;2.2,J2946&lt;=3.3),INDEX(价格表!$B$4:$I$31,M2946,5),IF(AND(J2946&gt;3.3,J2946&lt;=4),INDEX(价格表!$B$4:$I$31,M2946,6),IF(AND(J2946&gt;4,J2946&lt;=5.5),INDEX(价格表!$B$4:$I$31,M2946,7),IF(J2946&gt;5.5,2.6+INDEX(价格表!$B$4:$I$31,M2946,8)*L2946)))))))</f>
        <v>2.15</v>
      </c>
    </row>
    <row r="2947" spans="1:14">
      <c r="A2947" s="20">
        <v>4311033947005</v>
      </c>
      <c r="B2947" s="18" t="s">
        <v>16</v>
      </c>
      <c r="C2947" s="21">
        <v>20201215</v>
      </c>
      <c r="D2947" s="21">
        <v>610538201209</v>
      </c>
      <c r="E2947" s="21" t="s">
        <v>16</v>
      </c>
      <c r="F2947" s="21">
        <v>20201225</v>
      </c>
      <c r="G2947" s="21" t="s">
        <v>17</v>
      </c>
      <c r="H2947" s="21" t="s">
        <v>73</v>
      </c>
      <c r="I2947" s="21" t="s">
        <v>180</v>
      </c>
      <c r="J2947" s="21">
        <v>0.54</v>
      </c>
      <c r="K2947" s="21" t="s">
        <v>20</v>
      </c>
      <c r="L2947">
        <f t="shared" si="54"/>
        <v>1</v>
      </c>
      <c r="M2947">
        <f>MATCH(H:H,价格表!$B$4:$B$35,0)</f>
        <v>7</v>
      </c>
      <c r="N2947" s="27">
        <f>IF(J2947&lt;=0.3,INDEX(价格表!$B$4:$I$31,M2947,2),IF(AND(J2947&gt;0.3,J2947&lt;=1),INDEX(价格表!$B$4:$I$31,M2947,3),IF(AND(J2947&gt;1,J2947&lt;=2.2),INDEX(价格表!$B$4:$I$31,M2947,4),IF(AND(J2947&gt;2.2,J2947&lt;=3.3),INDEX(价格表!$B$4:$I$31,M2947,5),IF(AND(J2947&gt;3.3,J2947&lt;=4),INDEX(价格表!$B$4:$I$31,M2947,6),IF(AND(J2947&gt;4,J2947&lt;=5.5),INDEX(价格表!$B$4:$I$31,M2947,7),IF(J2947&gt;5.5,2.6+INDEX(价格表!$B$4:$I$31,M2947,8)*L2947)))))))</f>
        <v>1.8</v>
      </c>
    </row>
    <row r="2948" spans="1:14">
      <c r="A2948" s="20">
        <v>4311033947006</v>
      </c>
      <c r="B2948" s="18" t="s">
        <v>16</v>
      </c>
      <c r="C2948" s="21">
        <v>20201215</v>
      </c>
      <c r="D2948" s="21">
        <v>610538201209</v>
      </c>
      <c r="E2948" s="21" t="s">
        <v>16</v>
      </c>
      <c r="F2948" s="21">
        <v>20201225</v>
      </c>
      <c r="G2948" s="21" t="s">
        <v>17</v>
      </c>
      <c r="H2948" s="21" t="s">
        <v>21</v>
      </c>
      <c r="I2948" s="21" t="s">
        <v>22</v>
      </c>
      <c r="J2948" s="21">
        <v>1.43</v>
      </c>
      <c r="K2948" s="21" t="s">
        <v>20</v>
      </c>
      <c r="L2948">
        <f t="shared" ref="L2948:L3011" si="55">ROUNDUP(J2948,0)</f>
        <v>2</v>
      </c>
      <c r="M2948">
        <f>MATCH(H:H,价格表!$B$4:$B$35,0)</f>
        <v>20</v>
      </c>
      <c r="N2948" s="27">
        <f>IF(J2948&lt;=0.3,INDEX(价格表!$B$4:$I$31,M2948,2),IF(AND(J2948&gt;0.3,J2948&lt;=1),INDEX(价格表!$B$4:$I$31,M2948,3),IF(AND(J2948&gt;1,J2948&lt;=2.2),INDEX(价格表!$B$4:$I$31,M2948,4),IF(AND(J2948&gt;2.2,J2948&lt;=3.3),INDEX(价格表!$B$4:$I$31,M2948,5),IF(AND(J2948&gt;3.3,J2948&lt;=4),INDEX(价格表!$B$4:$I$31,M2948,6),IF(AND(J2948&gt;4,J2948&lt;=5.5),INDEX(价格表!$B$4:$I$31,M2948,7),IF(J2948&gt;5.5,2.6+INDEX(价格表!$B$4:$I$31,M2948,8)*L2948)))))))</f>
        <v>2.15</v>
      </c>
    </row>
    <row r="2949" spans="1:14">
      <c r="A2949" s="20">
        <v>4311033947007</v>
      </c>
      <c r="B2949" s="18" t="s">
        <v>16</v>
      </c>
      <c r="C2949" s="21">
        <v>20201215</v>
      </c>
      <c r="D2949" s="21">
        <v>610538201209</v>
      </c>
      <c r="E2949" s="21" t="s">
        <v>16</v>
      </c>
      <c r="F2949" s="21">
        <v>20201225</v>
      </c>
      <c r="G2949" s="21" t="s">
        <v>17</v>
      </c>
      <c r="H2949" s="21" t="s">
        <v>75</v>
      </c>
      <c r="I2949" s="21" t="s">
        <v>114</v>
      </c>
      <c r="J2949" s="21">
        <v>1.48</v>
      </c>
      <c r="K2949" s="21" t="s">
        <v>20</v>
      </c>
      <c r="L2949">
        <f t="shared" si="55"/>
        <v>2</v>
      </c>
      <c r="M2949">
        <f>MATCH(H:H,价格表!$B$4:$B$35,0)</f>
        <v>24</v>
      </c>
      <c r="N2949" s="27">
        <f>IF(J2949&lt;=0.3,INDEX(价格表!$B$4:$I$31,M2949,2),IF(AND(J2949&gt;0.3,J2949&lt;=1),INDEX(价格表!$B$4:$I$31,M2949,3),IF(AND(J2949&gt;1,J2949&lt;=2.2),INDEX(价格表!$B$4:$I$31,M2949,4),IF(AND(J2949&gt;2.2,J2949&lt;=3.3),INDEX(价格表!$B$4:$I$31,M2949,5),IF(AND(J2949&gt;3.3,J2949&lt;=4),INDEX(价格表!$B$4:$I$31,M2949,6),IF(AND(J2949&gt;4,J2949&lt;=5.5),INDEX(价格表!$B$4:$I$31,M2949,7),IF(J2949&gt;5.5,2.6+INDEX(价格表!$B$4:$I$31,M2949,8)*L2949)))))))</f>
        <v>2.15</v>
      </c>
    </row>
    <row r="2950" spans="1:14">
      <c r="A2950" s="20">
        <v>4311033947008</v>
      </c>
      <c r="B2950" s="18" t="s">
        <v>16</v>
      </c>
      <c r="C2950" s="21">
        <v>20201215</v>
      </c>
      <c r="D2950" s="21">
        <v>610538201209</v>
      </c>
      <c r="E2950" s="21" t="s">
        <v>16</v>
      </c>
      <c r="F2950" s="21">
        <v>20201225</v>
      </c>
      <c r="G2950" s="21" t="s">
        <v>17</v>
      </c>
      <c r="H2950" s="21" t="s">
        <v>27</v>
      </c>
      <c r="I2950" s="21" t="s">
        <v>211</v>
      </c>
      <c r="J2950" s="21">
        <v>1.42</v>
      </c>
      <c r="K2950" s="21" t="s">
        <v>20</v>
      </c>
      <c r="L2950">
        <f t="shared" si="55"/>
        <v>2</v>
      </c>
      <c r="M2950">
        <f>MATCH(H:H,价格表!$B$4:$B$35,0)</f>
        <v>3</v>
      </c>
      <c r="N2950" s="27">
        <f>IF(J2950&lt;=0.3,INDEX(价格表!$B$4:$I$31,M2950,2),IF(AND(J2950&gt;0.3,J2950&lt;=1),INDEX(价格表!$B$4:$I$31,M2950,3),IF(AND(J2950&gt;1,J2950&lt;=2.2),INDEX(价格表!$B$4:$I$31,M2950,4),IF(AND(J2950&gt;2.2,J2950&lt;=3.3),INDEX(价格表!$B$4:$I$31,M2950,5),IF(AND(J2950&gt;3.3,J2950&lt;=4),INDEX(价格表!$B$4:$I$31,M2950,6),IF(AND(J2950&gt;4,J2950&lt;=5.5),INDEX(价格表!$B$4:$I$31,M2950,7),IF(J2950&gt;5.5,2.6+INDEX(价格表!$B$4:$I$31,M2950,8)*L2950)))))))</f>
        <v>2.15</v>
      </c>
    </row>
    <row r="2951" spans="1:14">
      <c r="A2951" s="20">
        <v>4311033949369</v>
      </c>
      <c r="B2951" s="18" t="s">
        <v>16</v>
      </c>
      <c r="C2951" s="21">
        <v>20201215</v>
      </c>
      <c r="D2951" s="21">
        <v>610538201209</v>
      </c>
      <c r="E2951" s="21" t="s">
        <v>16</v>
      </c>
      <c r="F2951" s="21">
        <v>20201225</v>
      </c>
      <c r="G2951" s="21" t="s">
        <v>17</v>
      </c>
      <c r="H2951" s="21" t="s">
        <v>18</v>
      </c>
      <c r="I2951" s="21" t="s">
        <v>53</v>
      </c>
      <c r="J2951" s="21">
        <v>1.48</v>
      </c>
      <c r="K2951" s="21" t="s">
        <v>20</v>
      </c>
      <c r="L2951">
        <f t="shared" si="55"/>
        <v>2</v>
      </c>
      <c r="M2951">
        <f>MATCH(H:H,价格表!$B$4:$B$35,0)</f>
        <v>1</v>
      </c>
      <c r="N2951" s="27">
        <f>IF(J2951&lt;=0.3,INDEX(价格表!$B$4:$I$31,M2951,2),IF(AND(J2951&gt;0.3,J2951&lt;=1),INDEX(价格表!$B$4:$I$31,M2951,3),IF(AND(J2951&gt;1,J2951&lt;=2.2),INDEX(价格表!$B$4:$I$31,M2951,4),IF(AND(J2951&gt;2.2,J2951&lt;=3.3),INDEX(价格表!$B$4:$I$31,M2951,5),IF(AND(J2951&gt;3.3,J2951&lt;=4),INDEX(价格表!$B$4:$I$31,M2951,6),IF(AND(J2951&gt;4,J2951&lt;=5.5),INDEX(价格表!$B$4:$I$31,M2951,7),IF(J2951&gt;5.5,2.6+INDEX(价格表!$B$4:$I$31,M2951,8)*L2951)))))))</f>
        <v>2.15</v>
      </c>
    </row>
    <row r="2952" spans="1:14">
      <c r="A2952" s="20">
        <v>4311033949370</v>
      </c>
      <c r="B2952" s="18" t="s">
        <v>16</v>
      </c>
      <c r="C2952" s="21">
        <v>20201215</v>
      </c>
      <c r="D2952" s="21">
        <v>610538201209</v>
      </c>
      <c r="E2952" s="21" t="s">
        <v>16</v>
      </c>
      <c r="F2952" s="21">
        <v>20201225</v>
      </c>
      <c r="G2952" s="21" t="s">
        <v>17</v>
      </c>
      <c r="H2952" s="21" t="s">
        <v>45</v>
      </c>
      <c r="I2952" s="21" t="s">
        <v>143</v>
      </c>
      <c r="J2952" s="21">
        <v>1.45</v>
      </c>
      <c r="K2952" s="21" t="s">
        <v>20</v>
      </c>
      <c r="L2952">
        <f t="shared" si="55"/>
        <v>2</v>
      </c>
      <c r="M2952">
        <f>MATCH(H:H,价格表!$B$4:$B$35,0)</f>
        <v>9</v>
      </c>
      <c r="N2952" s="27">
        <f>IF(J2952&lt;=0.3,INDEX(价格表!$B$4:$I$31,M2952,2),IF(AND(J2952&gt;0.3,J2952&lt;=1),INDEX(价格表!$B$4:$I$31,M2952,3),IF(AND(J2952&gt;1,J2952&lt;=2.2),INDEX(价格表!$B$4:$I$31,M2952,4),IF(AND(J2952&gt;2.2,J2952&lt;=3.3),INDEX(价格表!$B$4:$I$31,M2952,5),IF(AND(J2952&gt;3.3,J2952&lt;=4),INDEX(价格表!$B$4:$I$31,M2952,6),IF(AND(J2952&gt;4,J2952&lt;=5.5),INDEX(价格表!$B$4:$I$31,M2952,7),IF(J2952&gt;5.5,2.6+INDEX(价格表!$B$4:$I$31,M2952,8)*L2952)))))))</f>
        <v>2.15</v>
      </c>
    </row>
    <row r="2953" spans="1:14">
      <c r="A2953" s="20">
        <v>4311033949371</v>
      </c>
      <c r="B2953" s="18" t="s">
        <v>16</v>
      </c>
      <c r="C2953" s="21">
        <v>20201215</v>
      </c>
      <c r="D2953" s="21">
        <v>610538201209</v>
      </c>
      <c r="E2953" s="21" t="s">
        <v>16</v>
      </c>
      <c r="F2953" s="21">
        <v>20201225</v>
      </c>
      <c r="G2953" s="21" t="s">
        <v>17</v>
      </c>
      <c r="H2953" s="21" t="s">
        <v>73</v>
      </c>
      <c r="I2953" s="21" t="s">
        <v>92</v>
      </c>
      <c r="J2953" s="21">
        <v>1.54</v>
      </c>
      <c r="K2953" s="21" t="s">
        <v>20</v>
      </c>
      <c r="L2953">
        <f t="shared" si="55"/>
        <v>2</v>
      </c>
      <c r="M2953">
        <f>MATCH(H:H,价格表!$B$4:$B$35,0)</f>
        <v>7</v>
      </c>
      <c r="N2953" s="27">
        <f>IF(J2953&lt;=0.3,INDEX(价格表!$B$4:$I$31,M2953,2),IF(AND(J2953&gt;0.3,J2953&lt;=1),INDEX(价格表!$B$4:$I$31,M2953,3),IF(AND(J2953&gt;1,J2953&lt;=2.2),INDEX(价格表!$B$4:$I$31,M2953,4),IF(AND(J2953&gt;2.2,J2953&lt;=3.3),INDEX(价格表!$B$4:$I$31,M2953,5),IF(AND(J2953&gt;3.3,J2953&lt;=4),INDEX(价格表!$B$4:$I$31,M2953,6),IF(AND(J2953&gt;4,J2953&lt;=5.5),INDEX(价格表!$B$4:$I$31,M2953,7),IF(J2953&gt;5.5,2.6+INDEX(价格表!$B$4:$I$31,M2953,8)*L2953)))))))</f>
        <v>2.15</v>
      </c>
    </row>
    <row r="2954" spans="1:14">
      <c r="A2954" s="20">
        <v>4311033949373</v>
      </c>
      <c r="B2954" s="18" t="s">
        <v>16</v>
      </c>
      <c r="C2954" s="21">
        <v>20201215</v>
      </c>
      <c r="D2954" s="21">
        <v>610538201209</v>
      </c>
      <c r="E2954" s="21" t="s">
        <v>16</v>
      </c>
      <c r="F2954" s="21">
        <v>20201225</v>
      </c>
      <c r="G2954" s="21" t="s">
        <v>17</v>
      </c>
      <c r="H2954" s="21" t="s">
        <v>39</v>
      </c>
      <c r="I2954" s="21" t="s">
        <v>81</v>
      </c>
      <c r="J2954" s="21">
        <v>1.44</v>
      </c>
      <c r="K2954" s="21" t="s">
        <v>20</v>
      </c>
      <c r="L2954">
        <f t="shared" si="55"/>
        <v>2</v>
      </c>
      <c r="M2954">
        <f>MATCH(H:H,价格表!$B$4:$B$35,0)</f>
        <v>23</v>
      </c>
      <c r="N2954" s="27">
        <f>IF(J2954&lt;=0.3,INDEX(价格表!$B$4:$I$31,M2954,2),IF(AND(J2954&gt;0.3,J2954&lt;=1),INDEX(价格表!$B$4:$I$31,M2954,3),IF(AND(J2954&gt;1,J2954&lt;=2.2),INDEX(价格表!$B$4:$I$31,M2954,4),IF(AND(J2954&gt;2.2,J2954&lt;=3.3),INDEX(价格表!$B$4:$I$31,M2954,5),IF(AND(J2954&gt;3.3,J2954&lt;=4),INDEX(价格表!$B$4:$I$31,M2954,6),IF(AND(J2954&gt;4,J2954&lt;=5.5),INDEX(价格表!$B$4:$I$31,M2954,7),IF(J2954&gt;5.5,2.6+INDEX(价格表!$B$4:$I$31,M2954,8)*L2954)))))))</f>
        <v>2.15</v>
      </c>
    </row>
    <row r="2955" spans="1:14">
      <c r="A2955" s="20">
        <v>4311033949375</v>
      </c>
      <c r="B2955" s="18" t="s">
        <v>16</v>
      </c>
      <c r="C2955" s="21">
        <v>20201215</v>
      </c>
      <c r="D2955" s="21">
        <v>610538201209</v>
      </c>
      <c r="E2955" s="21" t="s">
        <v>16</v>
      </c>
      <c r="F2955" s="21">
        <v>20201225</v>
      </c>
      <c r="G2955" s="21" t="s">
        <v>17</v>
      </c>
      <c r="H2955" s="21" t="s">
        <v>43</v>
      </c>
      <c r="I2955" s="21" t="s">
        <v>44</v>
      </c>
      <c r="J2955" s="21">
        <v>1.51</v>
      </c>
      <c r="K2955" s="21" t="s">
        <v>20</v>
      </c>
      <c r="L2955">
        <f t="shared" si="55"/>
        <v>2</v>
      </c>
      <c r="M2955">
        <f>MATCH(H:H,价格表!$B$4:$B$35,0)</f>
        <v>10</v>
      </c>
      <c r="N2955" s="27">
        <f>IF(J2955&lt;=0.3,INDEX(价格表!$B$4:$I$31,M2955,2),IF(AND(J2955&gt;0.3,J2955&lt;=1),INDEX(价格表!$B$4:$I$31,M2955,3),IF(AND(J2955&gt;1,J2955&lt;=2.2),INDEX(价格表!$B$4:$I$31,M2955,4),IF(AND(J2955&gt;2.2,J2955&lt;=3.3),INDEX(价格表!$B$4:$I$31,M2955,5),IF(AND(J2955&gt;3.3,J2955&lt;=4),INDEX(价格表!$B$4:$I$31,M2955,6),IF(AND(J2955&gt;4,J2955&lt;=5.5),INDEX(价格表!$B$4:$I$31,M2955,7),IF(J2955&gt;5.5,2.6+INDEX(价格表!$B$4:$I$31,M2955,8)*L2955)))))))</f>
        <v>2.15</v>
      </c>
    </row>
    <row r="2956" spans="1:14">
      <c r="A2956" s="20">
        <v>4311033949376</v>
      </c>
      <c r="B2956" s="18" t="s">
        <v>16</v>
      </c>
      <c r="C2956" s="21">
        <v>20201215</v>
      </c>
      <c r="D2956" s="21">
        <v>610538201209</v>
      </c>
      <c r="E2956" s="21" t="s">
        <v>16</v>
      </c>
      <c r="F2956" s="21">
        <v>20201225</v>
      </c>
      <c r="G2956" s="21" t="s">
        <v>17</v>
      </c>
      <c r="H2956" s="21" t="s">
        <v>43</v>
      </c>
      <c r="I2956" s="21" t="s">
        <v>47</v>
      </c>
      <c r="J2956" s="21">
        <v>1.52</v>
      </c>
      <c r="K2956" s="21" t="s">
        <v>20</v>
      </c>
      <c r="L2956">
        <f t="shared" si="55"/>
        <v>2</v>
      </c>
      <c r="M2956">
        <f>MATCH(H:H,价格表!$B$4:$B$35,0)</f>
        <v>10</v>
      </c>
      <c r="N2956" s="27">
        <f>IF(J2956&lt;=0.3,INDEX(价格表!$B$4:$I$31,M2956,2),IF(AND(J2956&gt;0.3,J2956&lt;=1),INDEX(价格表!$B$4:$I$31,M2956,3),IF(AND(J2956&gt;1,J2956&lt;=2.2),INDEX(价格表!$B$4:$I$31,M2956,4),IF(AND(J2956&gt;2.2,J2956&lt;=3.3),INDEX(价格表!$B$4:$I$31,M2956,5),IF(AND(J2956&gt;3.3,J2956&lt;=4),INDEX(价格表!$B$4:$I$31,M2956,6),IF(AND(J2956&gt;4,J2956&lt;=5.5),INDEX(价格表!$B$4:$I$31,M2956,7),IF(J2956&gt;5.5,2.6+INDEX(价格表!$B$4:$I$31,M2956,8)*L2956)))))))</f>
        <v>2.15</v>
      </c>
    </row>
    <row r="2957" spans="1:14">
      <c r="A2957" s="20">
        <v>4311033949377</v>
      </c>
      <c r="B2957" s="18" t="s">
        <v>16</v>
      </c>
      <c r="C2957" s="21">
        <v>20201215</v>
      </c>
      <c r="D2957" s="21">
        <v>610538201209</v>
      </c>
      <c r="E2957" s="21" t="s">
        <v>16</v>
      </c>
      <c r="F2957" s="21">
        <v>20201225</v>
      </c>
      <c r="G2957" s="21" t="s">
        <v>17</v>
      </c>
      <c r="H2957" s="21" t="s">
        <v>27</v>
      </c>
      <c r="I2957" s="21" t="s">
        <v>85</v>
      </c>
      <c r="J2957" s="21">
        <v>1.44</v>
      </c>
      <c r="K2957" s="21" t="s">
        <v>20</v>
      </c>
      <c r="L2957">
        <f t="shared" si="55"/>
        <v>2</v>
      </c>
      <c r="M2957">
        <f>MATCH(H:H,价格表!$B$4:$B$35,0)</f>
        <v>3</v>
      </c>
      <c r="N2957" s="27">
        <f>IF(J2957&lt;=0.3,INDEX(价格表!$B$4:$I$31,M2957,2),IF(AND(J2957&gt;0.3,J2957&lt;=1),INDEX(价格表!$B$4:$I$31,M2957,3),IF(AND(J2957&gt;1,J2957&lt;=2.2),INDEX(价格表!$B$4:$I$31,M2957,4),IF(AND(J2957&gt;2.2,J2957&lt;=3.3),INDEX(价格表!$B$4:$I$31,M2957,5),IF(AND(J2957&gt;3.3,J2957&lt;=4),INDEX(价格表!$B$4:$I$31,M2957,6),IF(AND(J2957&gt;4,J2957&lt;=5.5),INDEX(价格表!$B$4:$I$31,M2957,7),IF(J2957&gt;5.5,2.6+INDEX(价格表!$B$4:$I$31,M2957,8)*L2957)))))))</f>
        <v>2.15</v>
      </c>
    </row>
    <row r="2958" spans="1:14">
      <c r="A2958" s="20">
        <v>4311033949378</v>
      </c>
      <c r="B2958" s="18" t="s">
        <v>16</v>
      </c>
      <c r="C2958" s="21">
        <v>20201215</v>
      </c>
      <c r="D2958" s="21">
        <v>610538201209</v>
      </c>
      <c r="E2958" s="21" t="s">
        <v>16</v>
      </c>
      <c r="F2958" s="21">
        <v>20201225</v>
      </c>
      <c r="G2958" s="21" t="s">
        <v>17</v>
      </c>
      <c r="H2958" s="21" t="s">
        <v>45</v>
      </c>
      <c r="I2958" s="21" t="s">
        <v>48</v>
      </c>
      <c r="J2958" s="21">
        <v>2.38</v>
      </c>
      <c r="K2958" s="21" t="s">
        <v>20</v>
      </c>
      <c r="L2958">
        <f t="shared" si="55"/>
        <v>3</v>
      </c>
      <c r="M2958">
        <f>MATCH(H:H,价格表!$B$4:$B$35,0)</f>
        <v>9</v>
      </c>
      <c r="N2958" s="27">
        <f>IF(J2958&lt;=0.3,INDEX(价格表!$B$4:$I$31,M2958,2),IF(AND(J2958&gt;0.3,J2958&lt;=1),INDEX(价格表!$B$4:$I$31,M2958,3),IF(AND(J2958&gt;1,J2958&lt;=2.2),INDEX(价格表!$B$4:$I$31,M2958,4),IF(AND(J2958&gt;2.2,J2958&lt;=3.3),INDEX(价格表!$B$4:$I$31,M2958,5),IF(AND(J2958&gt;3.3,J2958&lt;=4),INDEX(价格表!$B$4:$I$31,M2958,6),IF(AND(J2958&gt;4,J2958&lt;=5.5),INDEX(价格表!$B$4:$I$31,M2958,7),IF(J2958&gt;5.5,2.6+INDEX(价格表!$B$4:$I$31,M2958,8)*L2958)))))))</f>
        <v>2.5</v>
      </c>
    </row>
    <row r="2959" spans="1:14">
      <c r="A2959" s="20">
        <v>4311033950500</v>
      </c>
      <c r="B2959" s="18" t="s">
        <v>16</v>
      </c>
      <c r="C2959" s="21">
        <v>20201215</v>
      </c>
      <c r="D2959" s="21">
        <v>610538201209</v>
      </c>
      <c r="E2959" s="21" t="s">
        <v>16</v>
      </c>
      <c r="F2959" s="21">
        <v>20201225</v>
      </c>
      <c r="G2959" s="21" t="s">
        <v>17</v>
      </c>
      <c r="H2959" s="21" t="s">
        <v>18</v>
      </c>
      <c r="I2959" s="21" t="s">
        <v>223</v>
      </c>
      <c r="J2959" s="21">
        <v>1.46</v>
      </c>
      <c r="K2959" s="21" t="s">
        <v>20</v>
      </c>
      <c r="L2959">
        <f t="shared" si="55"/>
        <v>2</v>
      </c>
      <c r="M2959">
        <f>MATCH(H:H,价格表!$B$4:$B$35,0)</f>
        <v>1</v>
      </c>
      <c r="N2959" s="27">
        <f>IF(J2959&lt;=0.3,INDEX(价格表!$B$4:$I$31,M2959,2),IF(AND(J2959&gt;0.3,J2959&lt;=1),INDEX(价格表!$B$4:$I$31,M2959,3),IF(AND(J2959&gt;1,J2959&lt;=2.2),INDEX(价格表!$B$4:$I$31,M2959,4),IF(AND(J2959&gt;2.2,J2959&lt;=3.3),INDEX(价格表!$B$4:$I$31,M2959,5),IF(AND(J2959&gt;3.3,J2959&lt;=4),INDEX(价格表!$B$4:$I$31,M2959,6),IF(AND(J2959&gt;4,J2959&lt;=5.5),INDEX(价格表!$B$4:$I$31,M2959,7),IF(J2959&gt;5.5,2.6+INDEX(价格表!$B$4:$I$31,M2959,8)*L2959)))))))</f>
        <v>2.15</v>
      </c>
    </row>
    <row r="2960" spans="1:14">
      <c r="A2960" s="20">
        <v>4311033950501</v>
      </c>
      <c r="B2960" s="18" t="s">
        <v>16</v>
      </c>
      <c r="C2960" s="21">
        <v>20201215</v>
      </c>
      <c r="D2960" s="21">
        <v>610538201209</v>
      </c>
      <c r="E2960" s="21" t="s">
        <v>16</v>
      </c>
      <c r="F2960" s="21">
        <v>20201225</v>
      </c>
      <c r="G2960" s="21" t="s">
        <v>17</v>
      </c>
      <c r="H2960" s="21" t="s">
        <v>68</v>
      </c>
      <c r="I2960" s="21" t="s">
        <v>146</v>
      </c>
      <c r="J2960" s="21">
        <v>1.56</v>
      </c>
      <c r="K2960" s="21" t="s">
        <v>20</v>
      </c>
      <c r="L2960">
        <f t="shared" si="55"/>
        <v>2</v>
      </c>
      <c r="M2960">
        <f>MATCH(H:H,价格表!$B$4:$B$35,0)</f>
        <v>5</v>
      </c>
      <c r="N2960" s="27">
        <f>IF(J2960&lt;=0.3,INDEX(价格表!$B$4:$I$31,M2960,2),IF(AND(J2960&gt;0.3,J2960&lt;=1),INDEX(价格表!$B$4:$I$31,M2960,3),IF(AND(J2960&gt;1,J2960&lt;=2.2),INDEX(价格表!$B$4:$I$31,M2960,4),IF(AND(J2960&gt;2.2,J2960&lt;=3.3),INDEX(价格表!$B$4:$I$31,M2960,5),IF(AND(J2960&gt;3.3,J2960&lt;=4),INDEX(价格表!$B$4:$I$31,M2960,6),IF(AND(J2960&gt;4,J2960&lt;=5.5),INDEX(价格表!$B$4:$I$31,M2960,7),IF(J2960&gt;5.5,2.6+INDEX(价格表!$B$4:$I$31,M2960,8)*L2960)))))))</f>
        <v>2.15</v>
      </c>
    </row>
    <row r="2961" spans="1:14">
      <c r="A2961" s="20">
        <v>4311033950502</v>
      </c>
      <c r="B2961" s="18" t="s">
        <v>16</v>
      </c>
      <c r="C2961" s="21">
        <v>20201215</v>
      </c>
      <c r="D2961" s="21">
        <v>610538201209</v>
      </c>
      <c r="E2961" s="21" t="s">
        <v>16</v>
      </c>
      <c r="F2961" s="21">
        <v>20201225</v>
      </c>
      <c r="G2961" s="21" t="s">
        <v>17</v>
      </c>
      <c r="H2961" s="21" t="s">
        <v>39</v>
      </c>
      <c r="I2961" s="21" t="s">
        <v>81</v>
      </c>
      <c r="J2961" s="21">
        <v>1.7</v>
      </c>
      <c r="K2961" s="21" t="s">
        <v>20</v>
      </c>
      <c r="L2961">
        <f t="shared" si="55"/>
        <v>2</v>
      </c>
      <c r="M2961">
        <f>MATCH(H:H,价格表!$B$4:$B$35,0)</f>
        <v>23</v>
      </c>
      <c r="N2961" s="27">
        <f>IF(J2961&lt;=0.3,INDEX(价格表!$B$4:$I$31,M2961,2),IF(AND(J2961&gt;0.3,J2961&lt;=1),INDEX(价格表!$B$4:$I$31,M2961,3),IF(AND(J2961&gt;1,J2961&lt;=2.2),INDEX(价格表!$B$4:$I$31,M2961,4),IF(AND(J2961&gt;2.2,J2961&lt;=3.3),INDEX(价格表!$B$4:$I$31,M2961,5),IF(AND(J2961&gt;3.3,J2961&lt;=4),INDEX(价格表!$B$4:$I$31,M2961,6),IF(AND(J2961&gt;4,J2961&lt;=5.5),INDEX(价格表!$B$4:$I$31,M2961,7),IF(J2961&gt;5.5,2.6+INDEX(价格表!$B$4:$I$31,M2961,8)*L2961)))))))</f>
        <v>2.15</v>
      </c>
    </row>
    <row r="2962" spans="1:14">
      <c r="A2962" s="20">
        <v>4311033950503</v>
      </c>
      <c r="B2962" s="18" t="s">
        <v>16</v>
      </c>
      <c r="C2962" s="21">
        <v>20201215</v>
      </c>
      <c r="D2962" s="21">
        <v>610538201209</v>
      </c>
      <c r="E2962" s="21" t="s">
        <v>16</v>
      </c>
      <c r="F2962" s="21">
        <v>20201225</v>
      </c>
      <c r="G2962" s="21" t="s">
        <v>17</v>
      </c>
      <c r="H2962" s="21" t="s">
        <v>30</v>
      </c>
      <c r="I2962" s="21" t="s">
        <v>31</v>
      </c>
      <c r="J2962" s="21">
        <v>1.45</v>
      </c>
      <c r="K2962" s="21" t="s">
        <v>20</v>
      </c>
      <c r="L2962">
        <f t="shared" si="55"/>
        <v>2</v>
      </c>
      <c r="M2962">
        <f>MATCH(H:H,价格表!$B$4:$B$35,0)</f>
        <v>16</v>
      </c>
      <c r="N2962" s="27">
        <f>IF(J2962&lt;=0.3,INDEX(价格表!$B$4:$I$31,M2962,2),IF(AND(J2962&gt;0.3,J2962&lt;=1),INDEX(价格表!$B$4:$I$31,M2962,3),IF(AND(J2962&gt;1,J2962&lt;=2.2),INDEX(价格表!$B$4:$I$31,M2962,4),IF(AND(J2962&gt;2.2,J2962&lt;=3.3),INDEX(价格表!$B$4:$I$31,M2962,5),IF(AND(J2962&gt;3.3,J2962&lt;=4),INDEX(价格表!$B$4:$I$31,M2962,6),IF(AND(J2962&gt;4,J2962&lt;=5.5),INDEX(价格表!$B$4:$I$31,M2962,7),IF(J2962&gt;5.5,2.6+INDEX(价格表!$B$4:$I$31,M2962,8)*L2962)))))))</f>
        <v>2.15</v>
      </c>
    </row>
    <row r="2963" spans="1:14">
      <c r="A2963" s="20">
        <v>4311033950504</v>
      </c>
      <c r="B2963" s="18" t="s">
        <v>16</v>
      </c>
      <c r="C2963" s="21">
        <v>20201215</v>
      </c>
      <c r="D2963" s="21">
        <v>610538201209</v>
      </c>
      <c r="E2963" s="21" t="s">
        <v>16</v>
      </c>
      <c r="F2963" s="21">
        <v>20201225</v>
      </c>
      <c r="G2963" s="21" t="s">
        <v>17</v>
      </c>
      <c r="H2963" s="21" t="s">
        <v>63</v>
      </c>
      <c r="I2963" s="21" t="s">
        <v>64</v>
      </c>
      <c r="J2963" s="21">
        <v>1.48</v>
      </c>
      <c r="K2963" s="21" t="s">
        <v>20</v>
      </c>
      <c r="L2963">
        <f t="shared" si="55"/>
        <v>2</v>
      </c>
      <c r="M2963">
        <f>MATCH(H:H,价格表!$B$4:$B$35,0)</f>
        <v>21</v>
      </c>
      <c r="N2963" s="27">
        <f>IF(J2963&lt;=0.3,INDEX(价格表!$B$4:$I$31,M2963,2),IF(AND(J2963&gt;0.3,J2963&lt;=1),INDEX(价格表!$B$4:$I$31,M2963,3),IF(AND(J2963&gt;1,J2963&lt;=2.2),INDEX(价格表!$B$4:$I$31,M2963,4),IF(AND(J2963&gt;2.2,J2963&lt;=3.3),INDEX(价格表!$B$4:$I$31,M2963,5),IF(AND(J2963&gt;3.3,J2963&lt;=4),INDEX(价格表!$B$4:$I$31,M2963,6),IF(AND(J2963&gt;4,J2963&lt;=5.5),INDEX(价格表!$B$4:$I$31,M2963,7),IF(J2963&gt;5.5,2.6+INDEX(价格表!$B$4:$I$31,M2963,8)*L2963)))))))</f>
        <v>2.15</v>
      </c>
    </row>
    <row r="2964" spans="1:14">
      <c r="A2964" s="20">
        <v>4311033950506</v>
      </c>
      <c r="B2964" s="18" t="s">
        <v>16</v>
      </c>
      <c r="C2964" s="21">
        <v>20201215</v>
      </c>
      <c r="D2964" s="21">
        <v>610538201209</v>
      </c>
      <c r="E2964" s="21" t="s">
        <v>16</v>
      </c>
      <c r="F2964" s="21">
        <v>20201225</v>
      </c>
      <c r="G2964" s="21" t="s">
        <v>17</v>
      </c>
      <c r="H2964" s="21" t="s">
        <v>50</v>
      </c>
      <c r="I2964" s="21" t="s">
        <v>125</v>
      </c>
      <c r="J2964" s="21">
        <v>1.42</v>
      </c>
      <c r="K2964" s="21" t="s">
        <v>20</v>
      </c>
      <c r="L2964">
        <f t="shared" si="55"/>
        <v>2</v>
      </c>
      <c r="M2964">
        <f>MATCH(H:H,价格表!$B$4:$B$35,0)</f>
        <v>4</v>
      </c>
      <c r="N2964" s="27">
        <f>IF(J2964&lt;=0.3,INDEX(价格表!$B$4:$I$31,M2964,2),IF(AND(J2964&gt;0.3,J2964&lt;=1),INDEX(价格表!$B$4:$I$31,M2964,3),IF(AND(J2964&gt;1,J2964&lt;=2.2),INDEX(价格表!$B$4:$I$31,M2964,4),IF(AND(J2964&gt;2.2,J2964&lt;=3.3),INDEX(价格表!$B$4:$I$31,M2964,5),IF(AND(J2964&gt;3.3,J2964&lt;=4),INDEX(价格表!$B$4:$I$31,M2964,6),IF(AND(J2964&gt;4,J2964&lt;=5.5),INDEX(价格表!$B$4:$I$31,M2964,7),IF(J2964&gt;5.5,2.6+INDEX(价格表!$B$4:$I$31,M2964,8)*L2964)))))))</f>
        <v>2.15</v>
      </c>
    </row>
    <row r="2965" spans="1:14">
      <c r="A2965" s="20">
        <v>4311033950507</v>
      </c>
      <c r="B2965" s="18" t="s">
        <v>16</v>
      </c>
      <c r="C2965" s="21">
        <v>20201215</v>
      </c>
      <c r="D2965" s="21">
        <v>610538201209</v>
      </c>
      <c r="E2965" s="21" t="s">
        <v>16</v>
      </c>
      <c r="F2965" s="21">
        <v>20201225</v>
      </c>
      <c r="G2965" s="21" t="s">
        <v>17</v>
      </c>
      <c r="H2965" s="21" t="s">
        <v>73</v>
      </c>
      <c r="I2965" s="21" t="s">
        <v>184</v>
      </c>
      <c r="J2965" s="21">
        <v>1.44</v>
      </c>
      <c r="K2965" s="21" t="s">
        <v>20</v>
      </c>
      <c r="L2965">
        <f t="shared" si="55"/>
        <v>2</v>
      </c>
      <c r="M2965">
        <f>MATCH(H:H,价格表!$B$4:$B$35,0)</f>
        <v>7</v>
      </c>
      <c r="N2965" s="27">
        <f>IF(J2965&lt;=0.3,INDEX(价格表!$B$4:$I$31,M2965,2),IF(AND(J2965&gt;0.3,J2965&lt;=1),INDEX(价格表!$B$4:$I$31,M2965,3),IF(AND(J2965&gt;1,J2965&lt;=2.2),INDEX(价格表!$B$4:$I$31,M2965,4),IF(AND(J2965&gt;2.2,J2965&lt;=3.3),INDEX(价格表!$B$4:$I$31,M2965,5),IF(AND(J2965&gt;3.3,J2965&lt;=4),INDEX(价格表!$B$4:$I$31,M2965,6),IF(AND(J2965&gt;4,J2965&lt;=5.5),INDEX(价格表!$B$4:$I$31,M2965,7),IF(J2965&gt;5.5,2.6+INDEX(价格表!$B$4:$I$31,M2965,8)*L2965)))))))</f>
        <v>2.15</v>
      </c>
    </row>
    <row r="2966" spans="1:14">
      <c r="A2966" s="20">
        <v>4311033950508</v>
      </c>
      <c r="B2966" s="18" t="s">
        <v>16</v>
      </c>
      <c r="C2966" s="21">
        <v>20201215</v>
      </c>
      <c r="D2966" s="21">
        <v>610538201209</v>
      </c>
      <c r="E2966" s="21" t="s">
        <v>16</v>
      </c>
      <c r="F2966" s="21">
        <v>20201225</v>
      </c>
      <c r="G2966" s="21" t="s">
        <v>17</v>
      </c>
      <c r="H2966" s="21" t="s">
        <v>82</v>
      </c>
      <c r="I2966" s="21" t="s">
        <v>83</v>
      </c>
      <c r="J2966" s="21">
        <v>1.42</v>
      </c>
      <c r="K2966" s="21" t="s">
        <v>20</v>
      </c>
      <c r="L2966">
        <f t="shared" si="55"/>
        <v>2</v>
      </c>
      <c r="M2966">
        <f>MATCH(H:H,价格表!$B$4:$B$35,0)</f>
        <v>2</v>
      </c>
      <c r="N2966" s="27">
        <f>IF(J2966&lt;=0.3,INDEX(价格表!$B$4:$I$31,M2966,2),IF(AND(J2966&gt;0.3,J2966&lt;=1),INDEX(价格表!$B$4:$I$31,M2966,3),IF(AND(J2966&gt;1,J2966&lt;=2.2),INDEX(价格表!$B$4:$I$31,M2966,4),IF(AND(J2966&gt;2.2,J2966&lt;=3.3),INDEX(价格表!$B$4:$I$31,M2966,5),IF(AND(J2966&gt;3.3,J2966&lt;=4),INDEX(价格表!$B$4:$I$31,M2966,6),IF(AND(J2966&gt;4,J2966&lt;=5.5),INDEX(价格表!$B$4:$I$31,M2966,7),IF(J2966&gt;5.5,2.6+INDEX(价格表!$B$4:$I$31,M2966,8)*L2966)))))))</f>
        <v>2.15</v>
      </c>
    </row>
    <row r="2967" spans="1:14">
      <c r="A2967" s="20">
        <v>4311033950509</v>
      </c>
      <c r="B2967" s="18" t="s">
        <v>16</v>
      </c>
      <c r="C2967" s="21">
        <v>20201215</v>
      </c>
      <c r="D2967" s="21">
        <v>610538201209</v>
      </c>
      <c r="E2967" s="21" t="s">
        <v>16</v>
      </c>
      <c r="F2967" s="21">
        <v>20201225</v>
      </c>
      <c r="G2967" s="21" t="s">
        <v>17</v>
      </c>
      <c r="H2967" s="21" t="s">
        <v>18</v>
      </c>
      <c r="I2967" s="21" t="s">
        <v>53</v>
      </c>
      <c r="J2967" s="21">
        <v>1.48</v>
      </c>
      <c r="K2967" s="21" t="s">
        <v>20</v>
      </c>
      <c r="L2967">
        <f t="shared" si="55"/>
        <v>2</v>
      </c>
      <c r="M2967">
        <f>MATCH(H:H,价格表!$B$4:$B$35,0)</f>
        <v>1</v>
      </c>
      <c r="N2967" s="27">
        <f>IF(J2967&lt;=0.3,INDEX(价格表!$B$4:$I$31,M2967,2),IF(AND(J2967&gt;0.3,J2967&lt;=1),INDEX(价格表!$B$4:$I$31,M2967,3),IF(AND(J2967&gt;1,J2967&lt;=2.2),INDEX(价格表!$B$4:$I$31,M2967,4),IF(AND(J2967&gt;2.2,J2967&lt;=3.3),INDEX(价格表!$B$4:$I$31,M2967,5),IF(AND(J2967&gt;3.3,J2967&lt;=4),INDEX(价格表!$B$4:$I$31,M2967,6),IF(AND(J2967&gt;4,J2967&lt;=5.5),INDEX(价格表!$B$4:$I$31,M2967,7),IF(J2967&gt;5.5,2.6+INDEX(价格表!$B$4:$I$31,M2967,8)*L2967)))))))</f>
        <v>2.15</v>
      </c>
    </row>
    <row r="2968" spans="1:14">
      <c r="A2968" s="20">
        <v>4311033950542</v>
      </c>
      <c r="B2968" s="18" t="s">
        <v>16</v>
      </c>
      <c r="C2968" s="21">
        <v>20201215</v>
      </c>
      <c r="D2968" s="21">
        <v>610538201209</v>
      </c>
      <c r="E2968" s="21" t="s">
        <v>16</v>
      </c>
      <c r="F2968" s="21">
        <v>20201225</v>
      </c>
      <c r="G2968" s="21" t="s">
        <v>17</v>
      </c>
      <c r="H2968" s="21" t="s">
        <v>35</v>
      </c>
      <c r="I2968" s="21" t="s">
        <v>229</v>
      </c>
      <c r="J2968" s="21">
        <v>1.64</v>
      </c>
      <c r="K2968" s="21" t="s">
        <v>20</v>
      </c>
      <c r="L2968">
        <f t="shared" si="55"/>
        <v>2</v>
      </c>
      <c r="M2968">
        <f>MATCH(H:H,价格表!$B$4:$B$35,0)</f>
        <v>22</v>
      </c>
      <c r="N2968" s="27">
        <f>IF(J2968&lt;=0.3,INDEX(价格表!$B$4:$I$31,M2968,2),IF(AND(J2968&gt;0.3,J2968&lt;=1),INDEX(价格表!$B$4:$I$31,M2968,3),IF(AND(J2968&gt;1,J2968&lt;=2.2),INDEX(价格表!$B$4:$I$31,M2968,4),IF(AND(J2968&gt;2.2,J2968&lt;=3.3),INDEX(价格表!$B$4:$I$31,M2968,5),IF(AND(J2968&gt;3.3,J2968&lt;=4),INDEX(价格表!$B$4:$I$31,M2968,6),IF(AND(J2968&gt;4,J2968&lt;=5.5),INDEX(价格表!$B$4:$I$31,M2968,7),IF(J2968&gt;5.5,2.6+INDEX(价格表!$B$4:$I$31,M2968,8)*L2968)))))))</f>
        <v>2.15</v>
      </c>
    </row>
    <row r="2969" spans="1:14">
      <c r="A2969" s="20">
        <v>4311033950543</v>
      </c>
      <c r="B2969" s="18" t="s">
        <v>16</v>
      </c>
      <c r="C2969" s="21">
        <v>20201215</v>
      </c>
      <c r="D2969" s="21">
        <v>610538201209</v>
      </c>
      <c r="E2969" s="21" t="s">
        <v>16</v>
      </c>
      <c r="F2969" s="21">
        <v>20201225</v>
      </c>
      <c r="G2969" s="21" t="s">
        <v>17</v>
      </c>
      <c r="H2969" s="21" t="s">
        <v>18</v>
      </c>
      <c r="I2969" s="21" t="s">
        <v>53</v>
      </c>
      <c r="J2969" s="21">
        <v>1.52</v>
      </c>
      <c r="K2969" s="21" t="s">
        <v>20</v>
      </c>
      <c r="L2969">
        <f t="shared" si="55"/>
        <v>2</v>
      </c>
      <c r="M2969">
        <f>MATCH(H:H,价格表!$B$4:$B$35,0)</f>
        <v>1</v>
      </c>
      <c r="N2969" s="27">
        <f>IF(J2969&lt;=0.3,INDEX(价格表!$B$4:$I$31,M2969,2),IF(AND(J2969&gt;0.3,J2969&lt;=1),INDEX(价格表!$B$4:$I$31,M2969,3),IF(AND(J2969&gt;1,J2969&lt;=2.2),INDEX(价格表!$B$4:$I$31,M2969,4),IF(AND(J2969&gt;2.2,J2969&lt;=3.3),INDEX(价格表!$B$4:$I$31,M2969,5),IF(AND(J2969&gt;3.3,J2969&lt;=4),INDEX(价格表!$B$4:$I$31,M2969,6),IF(AND(J2969&gt;4,J2969&lt;=5.5),INDEX(价格表!$B$4:$I$31,M2969,7),IF(J2969&gt;5.5,2.6+INDEX(价格表!$B$4:$I$31,M2969,8)*L2969)))))))</f>
        <v>2.15</v>
      </c>
    </row>
    <row r="2970" spans="1:14">
      <c r="A2970" s="20">
        <v>4311033950546</v>
      </c>
      <c r="B2970" s="18" t="s">
        <v>16</v>
      </c>
      <c r="C2970" s="21">
        <v>20201215</v>
      </c>
      <c r="D2970" s="21">
        <v>610538201209</v>
      </c>
      <c r="E2970" s="21" t="s">
        <v>16</v>
      </c>
      <c r="F2970" s="21">
        <v>20201225</v>
      </c>
      <c r="G2970" s="21" t="s">
        <v>17</v>
      </c>
      <c r="H2970" s="21" t="s">
        <v>27</v>
      </c>
      <c r="I2970" s="21" t="s">
        <v>134</v>
      </c>
      <c r="J2970" s="21">
        <v>1.43</v>
      </c>
      <c r="K2970" s="21" t="s">
        <v>20</v>
      </c>
      <c r="L2970">
        <f t="shared" si="55"/>
        <v>2</v>
      </c>
      <c r="M2970">
        <f>MATCH(H:H,价格表!$B$4:$B$35,0)</f>
        <v>3</v>
      </c>
      <c r="N2970" s="27">
        <f>IF(J2970&lt;=0.3,INDEX(价格表!$B$4:$I$31,M2970,2),IF(AND(J2970&gt;0.3,J2970&lt;=1),INDEX(价格表!$B$4:$I$31,M2970,3),IF(AND(J2970&gt;1,J2970&lt;=2.2),INDEX(价格表!$B$4:$I$31,M2970,4),IF(AND(J2970&gt;2.2,J2970&lt;=3.3),INDEX(价格表!$B$4:$I$31,M2970,5),IF(AND(J2970&gt;3.3,J2970&lt;=4),INDEX(价格表!$B$4:$I$31,M2970,6),IF(AND(J2970&gt;4,J2970&lt;=5.5),INDEX(价格表!$B$4:$I$31,M2970,7),IF(J2970&gt;5.5,2.6+INDEX(价格表!$B$4:$I$31,M2970,8)*L2970)))))))</f>
        <v>2.15</v>
      </c>
    </row>
    <row r="2971" spans="1:14">
      <c r="A2971" s="20">
        <v>4311033950547</v>
      </c>
      <c r="B2971" s="18" t="s">
        <v>16</v>
      </c>
      <c r="C2971" s="21">
        <v>20201215</v>
      </c>
      <c r="D2971" s="21">
        <v>610538201209</v>
      </c>
      <c r="E2971" s="21" t="s">
        <v>16</v>
      </c>
      <c r="F2971" s="21">
        <v>20201225</v>
      </c>
      <c r="G2971" s="21" t="s">
        <v>17</v>
      </c>
      <c r="H2971" s="21" t="s">
        <v>33</v>
      </c>
      <c r="I2971" s="21" t="s">
        <v>34</v>
      </c>
      <c r="J2971" s="21">
        <v>1.45</v>
      </c>
      <c r="K2971" s="21" t="s">
        <v>20</v>
      </c>
      <c r="L2971">
        <f t="shared" si="55"/>
        <v>2</v>
      </c>
      <c r="M2971">
        <f>MATCH(H:H,价格表!$B$4:$B$35,0)</f>
        <v>13</v>
      </c>
      <c r="N2971" s="27">
        <f>IF(J2971&lt;=0.3,INDEX(价格表!$B$4:$I$31,M2971,2),IF(AND(J2971&gt;0.3,J2971&lt;=1),INDEX(价格表!$B$4:$I$31,M2971,3),IF(AND(J2971&gt;1,J2971&lt;=2.2),INDEX(价格表!$B$4:$I$31,M2971,4),IF(AND(J2971&gt;2.2,J2971&lt;=3.3),INDEX(价格表!$B$4:$I$31,M2971,5),IF(AND(J2971&gt;3.3,J2971&lt;=4),INDEX(价格表!$B$4:$I$31,M2971,6),IF(AND(J2971&gt;4,J2971&lt;=5.5),INDEX(价格表!$B$4:$I$31,M2971,7),IF(J2971&gt;5.5,2.6+INDEX(价格表!$B$4:$I$31,M2971,8)*L2971)))))))</f>
        <v>2.15</v>
      </c>
    </row>
    <row r="2972" spans="1:14">
      <c r="A2972" s="20">
        <v>4311033950548</v>
      </c>
      <c r="B2972" s="18" t="s">
        <v>16</v>
      </c>
      <c r="C2972" s="21">
        <v>20201215</v>
      </c>
      <c r="D2972" s="21">
        <v>610538201209</v>
      </c>
      <c r="E2972" s="21" t="s">
        <v>16</v>
      </c>
      <c r="F2972" s="21">
        <v>20201225</v>
      </c>
      <c r="G2972" s="21" t="s">
        <v>17</v>
      </c>
      <c r="H2972" s="21" t="s">
        <v>45</v>
      </c>
      <c r="I2972" s="21" t="s">
        <v>48</v>
      </c>
      <c r="J2972" s="21">
        <v>1.42</v>
      </c>
      <c r="K2972" s="21" t="s">
        <v>20</v>
      </c>
      <c r="L2972">
        <f t="shared" si="55"/>
        <v>2</v>
      </c>
      <c r="M2972">
        <f>MATCH(H:H,价格表!$B$4:$B$35,0)</f>
        <v>9</v>
      </c>
      <c r="N2972" s="27">
        <f>IF(J2972&lt;=0.3,INDEX(价格表!$B$4:$I$31,M2972,2),IF(AND(J2972&gt;0.3,J2972&lt;=1),INDEX(价格表!$B$4:$I$31,M2972,3),IF(AND(J2972&gt;1,J2972&lt;=2.2),INDEX(价格表!$B$4:$I$31,M2972,4),IF(AND(J2972&gt;2.2,J2972&lt;=3.3),INDEX(价格表!$B$4:$I$31,M2972,5),IF(AND(J2972&gt;3.3,J2972&lt;=4),INDEX(价格表!$B$4:$I$31,M2972,6),IF(AND(J2972&gt;4,J2972&lt;=5.5),INDEX(价格表!$B$4:$I$31,M2972,7),IF(J2972&gt;5.5,2.6+INDEX(价格表!$B$4:$I$31,M2972,8)*L2972)))))))</f>
        <v>2.15</v>
      </c>
    </row>
    <row r="2973" spans="1:14">
      <c r="A2973" s="20">
        <v>4311033950549</v>
      </c>
      <c r="B2973" s="18" t="s">
        <v>16</v>
      </c>
      <c r="C2973" s="21">
        <v>20201215</v>
      </c>
      <c r="D2973" s="21">
        <v>610538201209</v>
      </c>
      <c r="E2973" s="21" t="s">
        <v>16</v>
      </c>
      <c r="F2973" s="21">
        <v>20201225</v>
      </c>
      <c r="G2973" s="21" t="s">
        <v>17</v>
      </c>
      <c r="H2973" s="21" t="s">
        <v>35</v>
      </c>
      <c r="I2973" s="21" t="s">
        <v>102</v>
      </c>
      <c r="J2973" s="21">
        <v>1.42</v>
      </c>
      <c r="K2973" s="21" t="s">
        <v>20</v>
      </c>
      <c r="L2973">
        <f t="shared" si="55"/>
        <v>2</v>
      </c>
      <c r="M2973">
        <f>MATCH(H:H,价格表!$B$4:$B$35,0)</f>
        <v>22</v>
      </c>
      <c r="N2973" s="27">
        <f>IF(J2973&lt;=0.3,INDEX(价格表!$B$4:$I$31,M2973,2),IF(AND(J2973&gt;0.3,J2973&lt;=1),INDEX(价格表!$B$4:$I$31,M2973,3),IF(AND(J2973&gt;1,J2973&lt;=2.2),INDEX(价格表!$B$4:$I$31,M2973,4),IF(AND(J2973&gt;2.2,J2973&lt;=3.3),INDEX(价格表!$B$4:$I$31,M2973,5),IF(AND(J2973&gt;3.3,J2973&lt;=4),INDEX(价格表!$B$4:$I$31,M2973,6),IF(AND(J2973&gt;4,J2973&lt;=5.5),INDEX(价格表!$B$4:$I$31,M2973,7),IF(J2973&gt;5.5,2.6+INDEX(价格表!$B$4:$I$31,M2973,8)*L2973)))))))</f>
        <v>2.15</v>
      </c>
    </row>
    <row r="2974" spans="1:14">
      <c r="A2974" s="20">
        <v>4311033950550</v>
      </c>
      <c r="B2974" s="18" t="s">
        <v>16</v>
      </c>
      <c r="C2974" s="21">
        <v>20201215</v>
      </c>
      <c r="D2974" s="21">
        <v>610538201209</v>
      </c>
      <c r="E2974" s="21" t="s">
        <v>16</v>
      </c>
      <c r="F2974" s="21">
        <v>20201225</v>
      </c>
      <c r="G2974" s="21" t="s">
        <v>17</v>
      </c>
      <c r="H2974" s="21" t="s">
        <v>68</v>
      </c>
      <c r="I2974" s="21" t="s">
        <v>140</v>
      </c>
      <c r="J2974" s="21">
        <v>1.42</v>
      </c>
      <c r="K2974" s="21" t="s">
        <v>20</v>
      </c>
      <c r="L2974">
        <f t="shared" si="55"/>
        <v>2</v>
      </c>
      <c r="M2974">
        <f>MATCH(H:H,价格表!$B$4:$B$35,0)</f>
        <v>5</v>
      </c>
      <c r="N2974" s="27">
        <f>IF(J2974&lt;=0.3,INDEX(价格表!$B$4:$I$31,M2974,2),IF(AND(J2974&gt;0.3,J2974&lt;=1),INDEX(价格表!$B$4:$I$31,M2974,3),IF(AND(J2974&gt;1,J2974&lt;=2.2),INDEX(价格表!$B$4:$I$31,M2974,4),IF(AND(J2974&gt;2.2,J2974&lt;=3.3),INDEX(价格表!$B$4:$I$31,M2974,5),IF(AND(J2974&gt;3.3,J2974&lt;=4),INDEX(价格表!$B$4:$I$31,M2974,6),IF(AND(J2974&gt;4,J2974&lt;=5.5),INDEX(价格表!$B$4:$I$31,M2974,7),IF(J2974&gt;5.5,2.6+INDEX(价格表!$B$4:$I$31,M2974,8)*L2974)))))))</f>
        <v>2.15</v>
      </c>
    </row>
    <row r="2975" spans="1:14">
      <c r="A2975" s="20">
        <v>4311033953322</v>
      </c>
      <c r="B2975" s="18" t="s">
        <v>16</v>
      </c>
      <c r="C2975" s="21">
        <v>20201215</v>
      </c>
      <c r="D2975" s="21">
        <v>610538201209</v>
      </c>
      <c r="E2975" s="21" t="s">
        <v>16</v>
      </c>
      <c r="F2975" s="21">
        <v>20201225</v>
      </c>
      <c r="G2975" s="21" t="s">
        <v>17</v>
      </c>
      <c r="H2975" s="21" t="s">
        <v>35</v>
      </c>
      <c r="I2975" s="21" t="s">
        <v>102</v>
      </c>
      <c r="J2975" s="21">
        <v>1.48</v>
      </c>
      <c r="K2975" s="21" t="s">
        <v>20</v>
      </c>
      <c r="L2975">
        <f t="shared" si="55"/>
        <v>2</v>
      </c>
      <c r="M2975">
        <f>MATCH(H:H,价格表!$B$4:$B$35,0)</f>
        <v>22</v>
      </c>
      <c r="N2975" s="27">
        <f>IF(J2975&lt;=0.3,INDEX(价格表!$B$4:$I$31,M2975,2),IF(AND(J2975&gt;0.3,J2975&lt;=1),INDEX(价格表!$B$4:$I$31,M2975,3),IF(AND(J2975&gt;1,J2975&lt;=2.2),INDEX(价格表!$B$4:$I$31,M2975,4),IF(AND(J2975&gt;2.2,J2975&lt;=3.3),INDEX(价格表!$B$4:$I$31,M2975,5),IF(AND(J2975&gt;3.3,J2975&lt;=4),INDEX(价格表!$B$4:$I$31,M2975,6),IF(AND(J2975&gt;4,J2975&lt;=5.5),INDEX(价格表!$B$4:$I$31,M2975,7),IF(J2975&gt;5.5,2.6+INDEX(价格表!$B$4:$I$31,M2975,8)*L2975)))))))</f>
        <v>2.15</v>
      </c>
    </row>
    <row r="2976" spans="1:14">
      <c r="A2976" s="20">
        <v>4311033953323</v>
      </c>
      <c r="B2976" s="18" t="s">
        <v>16</v>
      </c>
      <c r="C2976" s="21">
        <v>20201215</v>
      </c>
      <c r="D2976" s="21">
        <v>610538201209</v>
      </c>
      <c r="E2976" s="21" t="s">
        <v>16</v>
      </c>
      <c r="F2976" s="21">
        <v>20201225</v>
      </c>
      <c r="G2976" s="21" t="s">
        <v>17</v>
      </c>
      <c r="H2976" s="21" t="s">
        <v>37</v>
      </c>
      <c r="I2976" s="21" t="s">
        <v>119</v>
      </c>
      <c r="J2976" s="21">
        <v>0.54</v>
      </c>
      <c r="K2976" s="21" t="s">
        <v>20</v>
      </c>
      <c r="L2976">
        <f t="shared" si="55"/>
        <v>1</v>
      </c>
      <c r="M2976">
        <f>MATCH(H:H,价格表!$B$4:$B$35,0)</f>
        <v>12</v>
      </c>
      <c r="N2976" s="27">
        <f>IF(J2976&lt;=0.3,INDEX(价格表!$B$4:$I$31,M2976,2),IF(AND(J2976&gt;0.3,J2976&lt;=1),INDEX(价格表!$B$4:$I$31,M2976,3),IF(AND(J2976&gt;1,J2976&lt;=2.2),INDEX(价格表!$B$4:$I$31,M2976,4),IF(AND(J2976&gt;2.2,J2976&lt;=3.3),INDEX(价格表!$B$4:$I$31,M2976,5),IF(AND(J2976&gt;3.3,J2976&lt;=4),INDEX(价格表!$B$4:$I$31,M2976,6),IF(AND(J2976&gt;4,J2976&lt;=5.5),INDEX(价格表!$B$4:$I$31,M2976,7),IF(J2976&gt;5.5,2.6+INDEX(价格表!$B$4:$I$31,M2976,8)*L2976)))))))</f>
        <v>1.8</v>
      </c>
    </row>
    <row r="2977" spans="1:14">
      <c r="A2977" s="20">
        <v>4311033953324</v>
      </c>
      <c r="B2977" s="18" t="s">
        <v>16</v>
      </c>
      <c r="C2977" s="21">
        <v>20201215</v>
      </c>
      <c r="D2977" s="21">
        <v>610538201209</v>
      </c>
      <c r="E2977" s="21" t="s">
        <v>16</v>
      </c>
      <c r="F2977" s="21">
        <v>20201225</v>
      </c>
      <c r="G2977" s="21" t="s">
        <v>17</v>
      </c>
      <c r="H2977" s="21" t="s">
        <v>50</v>
      </c>
      <c r="I2977" s="21" t="s">
        <v>133</v>
      </c>
      <c r="J2977" s="21">
        <v>1.46</v>
      </c>
      <c r="K2977" s="21" t="s">
        <v>20</v>
      </c>
      <c r="L2977">
        <f t="shared" si="55"/>
        <v>2</v>
      </c>
      <c r="M2977">
        <f>MATCH(H:H,价格表!$B$4:$B$35,0)</f>
        <v>4</v>
      </c>
      <c r="N2977" s="27">
        <f>IF(J2977&lt;=0.3,INDEX(价格表!$B$4:$I$31,M2977,2),IF(AND(J2977&gt;0.3,J2977&lt;=1),INDEX(价格表!$B$4:$I$31,M2977,3),IF(AND(J2977&gt;1,J2977&lt;=2.2),INDEX(价格表!$B$4:$I$31,M2977,4),IF(AND(J2977&gt;2.2,J2977&lt;=3.3),INDEX(价格表!$B$4:$I$31,M2977,5),IF(AND(J2977&gt;3.3,J2977&lt;=4),INDEX(价格表!$B$4:$I$31,M2977,6),IF(AND(J2977&gt;4,J2977&lt;=5.5),INDEX(价格表!$B$4:$I$31,M2977,7),IF(J2977&gt;5.5,2.6+INDEX(价格表!$B$4:$I$31,M2977,8)*L2977)))))))</f>
        <v>2.15</v>
      </c>
    </row>
    <row r="2978" spans="1:14">
      <c r="A2978" s="20">
        <v>4311033953325</v>
      </c>
      <c r="B2978" s="18" t="s">
        <v>16</v>
      </c>
      <c r="C2978" s="21">
        <v>20201215</v>
      </c>
      <c r="D2978" s="21">
        <v>610538201209</v>
      </c>
      <c r="E2978" s="21" t="s">
        <v>16</v>
      </c>
      <c r="F2978" s="21">
        <v>20201225</v>
      </c>
      <c r="G2978" s="21" t="s">
        <v>17</v>
      </c>
      <c r="H2978" s="21" t="s">
        <v>37</v>
      </c>
      <c r="I2978" s="21" t="s">
        <v>72</v>
      </c>
      <c r="J2978" s="21">
        <v>1.44</v>
      </c>
      <c r="K2978" s="21" t="s">
        <v>20</v>
      </c>
      <c r="L2978">
        <f t="shared" si="55"/>
        <v>2</v>
      </c>
      <c r="M2978">
        <f>MATCH(H:H,价格表!$B$4:$B$35,0)</f>
        <v>12</v>
      </c>
      <c r="N2978" s="27">
        <f>IF(J2978&lt;=0.3,INDEX(价格表!$B$4:$I$31,M2978,2),IF(AND(J2978&gt;0.3,J2978&lt;=1),INDEX(价格表!$B$4:$I$31,M2978,3),IF(AND(J2978&gt;1,J2978&lt;=2.2),INDEX(价格表!$B$4:$I$31,M2978,4),IF(AND(J2978&gt;2.2,J2978&lt;=3.3),INDEX(价格表!$B$4:$I$31,M2978,5),IF(AND(J2978&gt;3.3,J2978&lt;=4),INDEX(价格表!$B$4:$I$31,M2978,6),IF(AND(J2978&gt;4,J2978&lt;=5.5),INDEX(价格表!$B$4:$I$31,M2978,7),IF(J2978&gt;5.5,2.6+INDEX(价格表!$B$4:$I$31,M2978,8)*L2978)))))))</f>
        <v>2.15</v>
      </c>
    </row>
    <row r="2979" spans="1:14">
      <c r="A2979" s="20">
        <v>4311033953326</v>
      </c>
      <c r="B2979" s="18" t="s">
        <v>16</v>
      </c>
      <c r="C2979" s="21">
        <v>20201215</v>
      </c>
      <c r="D2979" s="21">
        <v>610538201209</v>
      </c>
      <c r="E2979" s="21" t="s">
        <v>16</v>
      </c>
      <c r="F2979" s="21">
        <v>20201225</v>
      </c>
      <c r="G2979" s="21" t="s">
        <v>17</v>
      </c>
      <c r="H2979" s="21" t="s">
        <v>37</v>
      </c>
      <c r="I2979" s="21" t="s">
        <v>72</v>
      </c>
      <c r="J2979" s="21">
        <v>1.45</v>
      </c>
      <c r="K2979" s="21" t="s">
        <v>20</v>
      </c>
      <c r="L2979">
        <f t="shared" si="55"/>
        <v>2</v>
      </c>
      <c r="M2979">
        <f>MATCH(H:H,价格表!$B$4:$B$35,0)</f>
        <v>12</v>
      </c>
      <c r="N2979" s="27">
        <f>IF(J2979&lt;=0.3,INDEX(价格表!$B$4:$I$31,M2979,2),IF(AND(J2979&gt;0.3,J2979&lt;=1),INDEX(价格表!$B$4:$I$31,M2979,3),IF(AND(J2979&gt;1,J2979&lt;=2.2),INDEX(价格表!$B$4:$I$31,M2979,4),IF(AND(J2979&gt;2.2,J2979&lt;=3.3),INDEX(价格表!$B$4:$I$31,M2979,5),IF(AND(J2979&gt;3.3,J2979&lt;=4),INDEX(价格表!$B$4:$I$31,M2979,6),IF(AND(J2979&gt;4,J2979&lt;=5.5),INDEX(价格表!$B$4:$I$31,M2979,7),IF(J2979&gt;5.5,2.6+INDEX(价格表!$B$4:$I$31,M2979,8)*L2979)))))))</f>
        <v>2.15</v>
      </c>
    </row>
    <row r="2980" spans="1:14">
      <c r="A2980" s="20">
        <v>4311033953327</v>
      </c>
      <c r="B2980" s="18" t="s">
        <v>16</v>
      </c>
      <c r="C2980" s="21">
        <v>20201215</v>
      </c>
      <c r="D2980" s="21">
        <v>610538201209</v>
      </c>
      <c r="E2980" s="21" t="s">
        <v>16</v>
      </c>
      <c r="F2980" s="21">
        <v>20201225</v>
      </c>
      <c r="G2980" s="21" t="s">
        <v>17</v>
      </c>
      <c r="H2980" s="21" t="s">
        <v>18</v>
      </c>
      <c r="I2980" s="21" t="s">
        <v>53</v>
      </c>
      <c r="J2980" s="21">
        <v>1.47</v>
      </c>
      <c r="K2980" s="21" t="s">
        <v>20</v>
      </c>
      <c r="L2980">
        <f t="shared" si="55"/>
        <v>2</v>
      </c>
      <c r="M2980">
        <f>MATCH(H:H,价格表!$B$4:$B$35,0)</f>
        <v>1</v>
      </c>
      <c r="N2980" s="27">
        <f>IF(J2980&lt;=0.3,INDEX(价格表!$B$4:$I$31,M2980,2),IF(AND(J2980&gt;0.3,J2980&lt;=1),INDEX(价格表!$B$4:$I$31,M2980,3),IF(AND(J2980&gt;1,J2980&lt;=2.2),INDEX(价格表!$B$4:$I$31,M2980,4),IF(AND(J2980&gt;2.2,J2980&lt;=3.3),INDEX(价格表!$B$4:$I$31,M2980,5),IF(AND(J2980&gt;3.3,J2980&lt;=4),INDEX(价格表!$B$4:$I$31,M2980,6),IF(AND(J2980&gt;4,J2980&lt;=5.5),INDEX(价格表!$B$4:$I$31,M2980,7),IF(J2980&gt;5.5,2.6+INDEX(价格表!$B$4:$I$31,M2980,8)*L2980)))))))</f>
        <v>2.15</v>
      </c>
    </row>
    <row r="2981" spans="1:14">
      <c r="A2981" s="20">
        <v>4311033953328</v>
      </c>
      <c r="B2981" s="18" t="s">
        <v>16</v>
      </c>
      <c r="C2981" s="21">
        <v>20201215</v>
      </c>
      <c r="D2981" s="21">
        <v>610538201209</v>
      </c>
      <c r="E2981" s="21" t="s">
        <v>16</v>
      </c>
      <c r="F2981" s="21">
        <v>20201225</v>
      </c>
      <c r="G2981" s="21" t="s">
        <v>17</v>
      </c>
      <c r="H2981" s="21" t="s">
        <v>18</v>
      </c>
      <c r="I2981" s="21" t="s">
        <v>53</v>
      </c>
      <c r="J2981" s="21">
        <v>1.48</v>
      </c>
      <c r="K2981" s="21" t="s">
        <v>20</v>
      </c>
      <c r="L2981">
        <f t="shared" si="55"/>
        <v>2</v>
      </c>
      <c r="M2981">
        <f>MATCH(H:H,价格表!$B$4:$B$35,0)</f>
        <v>1</v>
      </c>
      <c r="N2981" s="27">
        <f>IF(J2981&lt;=0.3,INDEX(价格表!$B$4:$I$31,M2981,2),IF(AND(J2981&gt;0.3,J2981&lt;=1),INDEX(价格表!$B$4:$I$31,M2981,3),IF(AND(J2981&gt;1,J2981&lt;=2.2),INDEX(价格表!$B$4:$I$31,M2981,4),IF(AND(J2981&gt;2.2,J2981&lt;=3.3),INDEX(价格表!$B$4:$I$31,M2981,5),IF(AND(J2981&gt;3.3,J2981&lt;=4),INDEX(价格表!$B$4:$I$31,M2981,6),IF(AND(J2981&gt;4,J2981&lt;=5.5),INDEX(价格表!$B$4:$I$31,M2981,7),IF(J2981&gt;5.5,2.6+INDEX(价格表!$B$4:$I$31,M2981,8)*L2981)))))))</f>
        <v>2.15</v>
      </c>
    </row>
    <row r="2982" spans="1:14">
      <c r="A2982" s="20">
        <v>4311033953329</v>
      </c>
      <c r="B2982" s="18" t="s">
        <v>16</v>
      </c>
      <c r="C2982" s="21">
        <v>20201215</v>
      </c>
      <c r="D2982" s="21">
        <v>610538201209</v>
      </c>
      <c r="E2982" s="21" t="s">
        <v>16</v>
      </c>
      <c r="F2982" s="21">
        <v>20201225</v>
      </c>
      <c r="G2982" s="21" t="s">
        <v>17</v>
      </c>
      <c r="H2982" s="21" t="s">
        <v>66</v>
      </c>
      <c r="I2982" s="21" t="s">
        <v>142</v>
      </c>
      <c r="J2982" s="21">
        <v>1.42</v>
      </c>
      <c r="K2982" s="21" t="s">
        <v>20</v>
      </c>
      <c r="L2982">
        <f t="shared" si="55"/>
        <v>2</v>
      </c>
      <c r="M2982">
        <f>MATCH(H:H,价格表!$B$4:$B$35,0)</f>
        <v>17</v>
      </c>
      <c r="N2982" s="27">
        <f>IF(J2982&lt;=0.3,INDEX(价格表!$B$4:$I$31,M2982,2),IF(AND(J2982&gt;0.3,J2982&lt;=1),INDEX(价格表!$B$4:$I$31,M2982,3),IF(AND(J2982&gt;1,J2982&lt;=2.2),INDEX(价格表!$B$4:$I$31,M2982,4),IF(AND(J2982&gt;2.2,J2982&lt;=3.3),INDEX(价格表!$B$4:$I$31,M2982,5),IF(AND(J2982&gt;3.3,J2982&lt;=4),INDEX(价格表!$B$4:$I$31,M2982,6),IF(AND(J2982&gt;4,J2982&lt;=5.5),INDEX(价格表!$B$4:$I$31,M2982,7),IF(J2982&gt;5.5,2.6+INDEX(价格表!$B$4:$I$31,M2982,8)*L2982)))))))</f>
        <v>2.15</v>
      </c>
    </row>
    <row r="2983" spans="1:14">
      <c r="A2983" s="20">
        <v>4311033953330</v>
      </c>
      <c r="B2983" s="18" t="s">
        <v>16</v>
      </c>
      <c r="C2983" s="21">
        <v>20201215</v>
      </c>
      <c r="D2983" s="21">
        <v>610538201209</v>
      </c>
      <c r="E2983" s="21" t="s">
        <v>16</v>
      </c>
      <c r="F2983" s="21">
        <v>20201225</v>
      </c>
      <c r="G2983" s="21" t="s">
        <v>17</v>
      </c>
      <c r="H2983" s="21" t="s">
        <v>73</v>
      </c>
      <c r="I2983" s="21" t="s">
        <v>131</v>
      </c>
      <c r="J2983" s="21">
        <v>1.44</v>
      </c>
      <c r="K2983" s="21" t="s">
        <v>20</v>
      </c>
      <c r="L2983">
        <f t="shared" si="55"/>
        <v>2</v>
      </c>
      <c r="M2983">
        <f>MATCH(H:H,价格表!$B$4:$B$35,0)</f>
        <v>7</v>
      </c>
      <c r="N2983" s="27">
        <f>IF(J2983&lt;=0.3,INDEX(价格表!$B$4:$I$31,M2983,2),IF(AND(J2983&gt;0.3,J2983&lt;=1),INDEX(价格表!$B$4:$I$31,M2983,3),IF(AND(J2983&gt;1,J2983&lt;=2.2),INDEX(价格表!$B$4:$I$31,M2983,4),IF(AND(J2983&gt;2.2,J2983&lt;=3.3),INDEX(价格表!$B$4:$I$31,M2983,5),IF(AND(J2983&gt;3.3,J2983&lt;=4),INDEX(价格表!$B$4:$I$31,M2983,6),IF(AND(J2983&gt;4,J2983&lt;=5.5),INDEX(价格表!$B$4:$I$31,M2983,7),IF(J2983&gt;5.5,2.6+INDEX(价格表!$B$4:$I$31,M2983,8)*L2983)))))))</f>
        <v>2.15</v>
      </c>
    </row>
    <row r="2984" spans="1:14">
      <c r="A2984" s="20">
        <v>4311033953331</v>
      </c>
      <c r="B2984" s="18" t="s">
        <v>16</v>
      </c>
      <c r="C2984" s="21">
        <v>20201215</v>
      </c>
      <c r="D2984" s="21">
        <v>610538201209</v>
      </c>
      <c r="E2984" s="21" t="s">
        <v>16</v>
      </c>
      <c r="F2984" s="21">
        <v>20201225</v>
      </c>
      <c r="G2984" s="21" t="s">
        <v>17</v>
      </c>
      <c r="H2984" s="21" t="s">
        <v>66</v>
      </c>
      <c r="I2984" s="21" t="s">
        <v>67</v>
      </c>
      <c r="J2984" s="21">
        <v>1.45</v>
      </c>
      <c r="K2984" s="21" t="s">
        <v>20</v>
      </c>
      <c r="L2984">
        <f t="shared" si="55"/>
        <v>2</v>
      </c>
      <c r="M2984">
        <f>MATCH(H:H,价格表!$B$4:$B$35,0)</f>
        <v>17</v>
      </c>
      <c r="N2984" s="27">
        <f>IF(J2984&lt;=0.3,INDEX(价格表!$B$4:$I$31,M2984,2),IF(AND(J2984&gt;0.3,J2984&lt;=1),INDEX(价格表!$B$4:$I$31,M2984,3),IF(AND(J2984&gt;1,J2984&lt;=2.2),INDEX(价格表!$B$4:$I$31,M2984,4),IF(AND(J2984&gt;2.2,J2984&lt;=3.3),INDEX(价格表!$B$4:$I$31,M2984,5),IF(AND(J2984&gt;3.3,J2984&lt;=4),INDEX(价格表!$B$4:$I$31,M2984,6),IF(AND(J2984&gt;4,J2984&lt;=5.5),INDEX(价格表!$B$4:$I$31,M2984,7),IF(J2984&gt;5.5,2.6+INDEX(价格表!$B$4:$I$31,M2984,8)*L2984)))))))</f>
        <v>2.15</v>
      </c>
    </row>
    <row r="2985" spans="1:14">
      <c r="A2985" s="20">
        <v>4311033954860</v>
      </c>
      <c r="B2985" s="18" t="s">
        <v>16</v>
      </c>
      <c r="C2985" s="21">
        <v>20201215</v>
      </c>
      <c r="D2985" s="21">
        <v>610538201209</v>
      </c>
      <c r="E2985" s="21" t="s">
        <v>16</v>
      </c>
      <c r="F2985" s="21">
        <v>20201225</v>
      </c>
      <c r="G2985" s="21" t="s">
        <v>17</v>
      </c>
      <c r="H2985" s="21" t="s">
        <v>54</v>
      </c>
      <c r="I2985" s="21" t="s">
        <v>78</v>
      </c>
      <c r="J2985" s="21">
        <v>1.42</v>
      </c>
      <c r="K2985" s="21" t="s">
        <v>20</v>
      </c>
      <c r="L2985">
        <f t="shared" si="55"/>
        <v>2</v>
      </c>
      <c r="M2985">
        <f>MATCH(H:H,价格表!$B$4:$B$35,0)</f>
        <v>14</v>
      </c>
      <c r="N2985" s="27">
        <f>IF(J2985&lt;=0.3,INDEX(价格表!$B$4:$I$31,M2985,2),IF(AND(J2985&gt;0.3,J2985&lt;=1),INDEX(价格表!$B$4:$I$31,M2985,3),IF(AND(J2985&gt;1,J2985&lt;=2.2),INDEX(价格表!$B$4:$I$31,M2985,4),IF(AND(J2985&gt;2.2,J2985&lt;=3.3),INDEX(价格表!$B$4:$I$31,M2985,5),IF(AND(J2985&gt;3.3,J2985&lt;=4),INDEX(价格表!$B$4:$I$31,M2985,6),IF(AND(J2985&gt;4,J2985&lt;=5.5),INDEX(价格表!$B$4:$I$31,M2985,7),IF(J2985&gt;5.5,2.6+INDEX(价格表!$B$4:$I$31,M2985,8)*L2985)))))))</f>
        <v>2.15</v>
      </c>
    </row>
    <row r="2986" spans="1:14">
      <c r="A2986" s="20">
        <v>4311033954861</v>
      </c>
      <c r="B2986" s="18" t="s">
        <v>16</v>
      </c>
      <c r="C2986" s="21">
        <v>20201215</v>
      </c>
      <c r="D2986" s="21">
        <v>610538201209</v>
      </c>
      <c r="E2986" s="21" t="s">
        <v>16</v>
      </c>
      <c r="F2986" s="21">
        <v>20201225</v>
      </c>
      <c r="G2986" s="21" t="s">
        <v>17</v>
      </c>
      <c r="H2986" s="21" t="s">
        <v>23</v>
      </c>
      <c r="I2986" s="21" t="s">
        <v>24</v>
      </c>
      <c r="J2986" s="21">
        <v>1.46</v>
      </c>
      <c r="K2986" s="21" t="s">
        <v>20</v>
      </c>
      <c r="L2986">
        <f t="shared" si="55"/>
        <v>2</v>
      </c>
      <c r="M2986">
        <f>MATCH(H:H,价格表!$B$4:$B$35,0)</f>
        <v>15</v>
      </c>
      <c r="N2986" s="27">
        <f>IF(J2986&lt;=0.3,INDEX(价格表!$B$4:$I$31,M2986,2),IF(AND(J2986&gt;0.3,J2986&lt;=1),INDEX(价格表!$B$4:$I$31,M2986,3),IF(AND(J2986&gt;1,J2986&lt;=2.2),INDEX(价格表!$B$4:$I$31,M2986,4),IF(AND(J2986&gt;2.2,J2986&lt;=3.3),INDEX(价格表!$B$4:$I$31,M2986,5),IF(AND(J2986&gt;3.3,J2986&lt;=4),INDEX(价格表!$B$4:$I$31,M2986,6),IF(AND(J2986&gt;4,J2986&lt;=5.5),INDEX(价格表!$B$4:$I$31,M2986,7),IF(J2986&gt;5.5,2.6+INDEX(价格表!$B$4:$I$31,M2986,8)*L2986)))))))</f>
        <v>2.15</v>
      </c>
    </row>
    <row r="2987" spans="1:14">
      <c r="A2987" s="20">
        <v>4311033954863</v>
      </c>
      <c r="B2987" s="18" t="s">
        <v>16</v>
      </c>
      <c r="C2987" s="21">
        <v>20201215</v>
      </c>
      <c r="D2987" s="21">
        <v>610538201209</v>
      </c>
      <c r="E2987" s="21" t="s">
        <v>16</v>
      </c>
      <c r="F2987" s="21">
        <v>20201225</v>
      </c>
      <c r="G2987" s="21" t="s">
        <v>17</v>
      </c>
      <c r="H2987" s="21" t="s">
        <v>35</v>
      </c>
      <c r="I2987" s="21" t="s">
        <v>224</v>
      </c>
      <c r="J2987" s="21">
        <v>1.92</v>
      </c>
      <c r="K2987" s="21" t="s">
        <v>20</v>
      </c>
      <c r="L2987">
        <f t="shared" si="55"/>
        <v>2</v>
      </c>
      <c r="M2987">
        <f>MATCH(H:H,价格表!$B$4:$B$35,0)</f>
        <v>22</v>
      </c>
      <c r="N2987" s="27">
        <f>IF(J2987&lt;=0.3,INDEX(价格表!$B$4:$I$31,M2987,2),IF(AND(J2987&gt;0.3,J2987&lt;=1),INDEX(价格表!$B$4:$I$31,M2987,3),IF(AND(J2987&gt;1,J2987&lt;=2.2),INDEX(价格表!$B$4:$I$31,M2987,4),IF(AND(J2987&gt;2.2,J2987&lt;=3.3),INDEX(价格表!$B$4:$I$31,M2987,5),IF(AND(J2987&gt;3.3,J2987&lt;=4),INDEX(价格表!$B$4:$I$31,M2987,6),IF(AND(J2987&gt;4,J2987&lt;=5.5),INDEX(价格表!$B$4:$I$31,M2987,7),IF(J2987&gt;5.5,2.6+INDEX(价格表!$B$4:$I$31,M2987,8)*L2987)))))))</f>
        <v>2.15</v>
      </c>
    </row>
    <row r="2988" spans="1:14">
      <c r="A2988" s="20">
        <v>4311033954864</v>
      </c>
      <c r="B2988" s="18" t="s">
        <v>16</v>
      </c>
      <c r="C2988" s="21">
        <v>20201215</v>
      </c>
      <c r="D2988" s="21">
        <v>610538201209</v>
      </c>
      <c r="E2988" s="21" t="s">
        <v>16</v>
      </c>
      <c r="F2988" s="21">
        <v>20201225</v>
      </c>
      <c r="G2988" s="21" t="s">
        <v>17</v>
      </c>
      <c r="H2988" s="21" t="s">
        <v>37</v>
      </c>
      <c r="I2988" s="21" t="s">
        <v>265</v>
      </c>
      <c r="J2988" s="21">
        <v>1.42</v>
      </c>
      <c r="K2988" s="21" t="s">
        <v>20</v>
      </c>
      <c r="L2988">
        <f t="shared" si="55"/>
        <v>2</v>
      </c>
      <c r="M2988">
        <f>MATCH(H:H,价格表!$B$4:$B$35,0)</f>
        <v>12</v>
      </c>
      <c r="N2988" s="27">
        <f>IF(J2988&lt;=0.3,INDEX(价格表!$B$4:$I$31,M2988,2),IF(AND(J2988&gt;0.3,J2988&lt;=1),INDEX(价格表!$B$4:$I$31,M2988,3),IF(AND(J2988&gt;1,J2988&lt;=2.2),INDEX(价格表!$B$4:$I$31,M2988,4),IF(AND(J2988&gt;2.2,J2988&lt;=3.3),INDEX(价格表!$B$4:$I$31,M2988,5),IF(AND(J2988&gt;3.3,J2988&lt;=4),INDEX(价格表!$B$4:$I$31,M2988,6),IF(AND(J2988&gt;4,J2988&lt;=5.5),INDEX(价格表!$B$4:$I$31,M2988,7),IF(J2988&gt;5.5,2.6+INDEX(价格表!$B$4:$I$31,M2988,8)*L2988)))))))</f>
        <v>2.15</v>
      </c>
    </row>
    <row r="2989" spans="1:14">
      <c r="A2989" s="20">
        <v>4311033954865</v>
      </c>
      <c r="B2989" s="18" t="s">
        <v>16</v>
      </c>
      <c r="C2989" s="21">
        <v>20201215</v>
      </c>
      <c r="D2989" s="21">
        <v>610538201209</v>
      </c>
      <c r="E2989" s="21" t="s">
        <v>16</v>
      </c>
      <c r="F2989" s="21">
        <v>20201225</v>
      </c>
      <c r="G2989" s="21" t="s">
        <v>17</v>
      </c>
      <c r="H2989" s="21" t="s">
        <v>88</v>
      </c>
      <c r="I2989" s="21" t="s">
        <v>101</v>
      </c>
      <c r="J2989" s="21">
        <v>1.42</v>
      </c>
      <c r="K2989" s="21" t="s">
        <v>20</v>
      </c>
      <c r="L2989">
        <f t="shared" si="55"/>
        <v>2</v>
      </c>
      <c r="M2989">
        <f>MATCH(H:H,价格表!$B$4:$B$35,0)</f>
        <v>19</v>
      </c>
      <c r="N2989" s="27">
        <f>IF(J2989&lt;=0.3,INDEX(价格表!$B$4:$I$31,M2989,2),IF(AND(J2989&gt;0.3,J2989&lt;=1),INDEX(价格表!$B$4:$I$31,M2989,3),IF(AND(J2989&gt;1,J2989&lt;=2.2),INDEX(价格表!$B$4:$I$31,M2989,4),IF(AND(J2989&gt;2.2,J2989&lt;=3.3),INDEX(价格表!$B$4:$I$31,M2989,5),IF(AND(J2989&gt;3.3,J2989&lt;=4),INDEX(价格表!$B$4:$I$31,M2989,6),IF(AND(J2989&gt;4,J2989&lt;=5.5),INDEX(价格表!$B$4:$I$31,M2989,7),IF(J2989&gt;5.5,2.6+INDEX(价格表!$B$4:$I$31,M2989,8)*L2989)))))))</f>
        <v>2.15</v>
      </c>
    </row>
    <row r="2990" spans="1:14">
      <c r="A2990" s="20">
        <v>4311033954866</v>
      </c>
      <c r="B2990" s="18" t="s">
        <v>16</v>
      </c>
      <c r="C2990" s="21">
        <v>20201215</v>
      </c>
      <c r="D2990" s="21">
        <v>610538201209</v>
      </c>
      <c r="E2990" s="21" t="s">
        <v>16</v>
      </c>
      <c r="F2990" s="21">
        <v>20201225</v>
      </c>
      <c r="G2990" s="21" t="s">
        <v>17</v>
      </c>
      <c r="H2990" s="21" t="s">
        <v>27</v>
      </c>
      <c r="I2990" s="21" t="s">
        <v>70</v>
      </c>
      <c r="J2990" s="21">
        <v>1.46</v>
      </c>
      <c r="K2990" s="21" t="s">
        <v>20</v>
      </c>
      <c r="L2990">
        <f t="shared" si="55"/>
        <v>2</v>
      </c>
      <c r="M2990">
        <f>MATCH(H:H,价格表!$B$4:$B$35,0)</f>
        <v>3</v>
      </c>
      <c r="N2990" s="27">
        <f>IF(J2990&lt;=0.3,INDEX(价格表!$B$4:$I$31,M2990,2),IF(AND(J2990&gt;0.3,J2990&lt;=1),INDEX(价格表!$B$4:$I$31,M2990,3),IF(AND(J2990&gt;1,J2990&lt;=2.2),INDEX(价格表!$B$4:$I$31,M2990,4),IF(AND(J2990&gt;2.2,J2990&lt;=3.3),INDEX(价格表!$B$4:$I$31,M2990,5),IF(AND(J2990&gt;3.3,J2990&lt;=4),INDEX(价格表!$B$4:$I$31,M2990,6),IF(AND(J2990&gt;4,J2990&lt;=5.5),INDEX(价格表!$B$4:$I$31,M2990,7),IF(J2990&gt;5.5,2.6+INDEX(价格表!$B$4:$I$31,M2990,8)*L2990)))))))</f>
        <v>2.15</v>
      </c>
    </row>
    <row r="2991" spans="1:14">
      <c r="A2991" s="20">
        <v>4311033954867</v>
      </c>
      <c r="B2991" s="18" t="s">
        <v>16</v>
      </c>
      <c r="C2991" s="21">
        <v>20201215</v>
      </c>
      <c r="D2991" s="21">
        <v>610538201209</v>
      </c>
      <c r="E2991" s="21" t="s">
        <v>16</v>
      </c>
      <c r="F2991" s="21">
        <v>20201225</v>
      </c>
      <c r="G2991" s="21" t="s">
        <v>17</v>
      </c>
      <c r="H2991" s="21" t="s">
        <v>25</v>
      </c>
      <c r="I2991" s="21" t="s">
        <v>219</v>
      </c>
      <c r="J2991" s="21">
        <v>0.54</v>
      </c>
      <c r="K2991" s="21" t="s">
        <v>20</v>
      </c>
      <c r="L2991">
        <f t="shared" si="55"/>
        <v>1</v>
      </c>
      <c r="M2991">
        <f>MATCH(H:H,价格表!$B$4:$B$35,0)</f>
        <v>25</v>
      </c>
      <c r="N2991" s="27">
        <f>IF(J2991&lt;=0.3,INDEX(价格表!$B$4:$I$31,M2991,2),IF(AND(J2991&gt;0.3,J2991&lt;=1),INDEX(价格表!$B$4:$I$31,M2991,3),IF(AND(J2991&gt;1,J2991&lt;=2.2),INDEX(价格表!$B$4:$I$31,M2991,4),IF(AND(J2991&gt;2.2,J2991&lt;=3.3),INDEX(价格表!$B$4:$I$31,M2991,5),IF(AND(J2991&gt;3.3,J2991&lt;=4),INDEX(价格表!$B$4:$I$31,M2991,6),IF(AND(J2991&gt;4,J2991&lt;=5.5),INDEX(价格表!$B$4:$I$31,M2991,7),IF(J2991&gt;5.5,2.6+INDEX(价格表!$B$4:$I$31,M2991,8)*L2991)))))))</f>
        <v>1.8</v>
      </c>
    </row>
    <row r="2992" spans="1:14">
      <c r="A2992" s="20">
        <v>4311033954868</v>
      </c>
      <c r="B2992" s="18" t="s">
        <v>16</v>
      </c>
      <c r="C2992" s="21">
        <v>20201215</v>
      </c>
      <c r="D2992" s="21">
        <v>610538201209</v>
      </c>
      <c r="E2992" s="21" t="s">
        <v>16</v>
      </c>
      <c r="F2992" s="21">
        <v>20201225</v>
      </c>
      <c r="G2992" s="21" t="s">
        <v>17</v>
      </c>
      <c r="H2992" s="21" t="s">
        <v>50</v>
      </c>
      <c r="I2992" s="21" t="s">
        <v>166</v>
      </c>
      <c r="J2992" s="21">
        <v>1.44</v>
      </c>
      <c r="K2992" s="21" t="s">
        <v>20</v>
      </c>
      <c r="L2992">
        <f t="shared" si="55"/>
        <v>2</v>
      </c>
      <c r="M2992">
        <f>MATCH(H:H,价格表!$B$4:$B$35,0)</f>
        <v>4</v>
      </c>
      <c r="N2992" s="27">
        <f>IF(J2992&lt;=0.3,INDEX(价格表!$B$4:$I$31,M2992,2),IF(AND(J2992&gt;0.3,J2992&lt;=1),INDEX(价格表!$B$4:$I$31,M2992,3),IF(AND(J2992&gt;1,J2992&lt;=2.2),INDEX(价格表!$B$4:$I$31,M2992,4),IF(AND(J2992&gt;2.2,J2992&lt;=3.3),INDEX(价格表!$B$4:$I$31,M2992,5),IF(AND(J2992&gt;3.3,J2992&lt;=4),INDEX(价格表!$B$4:$I$31,M2992,6),IF(AND(J2992&gt;4,J2992&lt;=5.5),INDEX(价格表!$B$4:$I$31,M2992,7),IF(J2992&gt;5.5,2.6+INDEX(价格表!$B$4:$I$31,M2992,8)*L2992)))))))</f>
        <v>2.15</v>
      </c>
    </row>
    <row r="2993" spans="1:14">
      <c r="A2993" s="20">
        <v>4311033954869</v>
      </c>
      <c r="B2993" s="18" t="s">
        <v>16</v>
      </c>
      <c r="C2993" s="21">
        <v>20201215</v>
      </c>
      <c r="D2993" s="21">
        <v>610538201209</v>
      </c>
      <c r="E2993" s="21" t="s">
        <v>16</v>
      </c>
      <c r="F2993" s="21">
        <v>20201225</v>
      </c>
      <c r="G2993" s="21" t="s">
        <v>17</v>
      </c>
      <c r="H2993" s="21" t="s">
        <v>45</v>
      </c>
      <c r="I2993" s="21" t="s">
        <v>48</v>
      </c>
      <c r="J2993" s="21">
        <v>1.42</v>
      </c>
      <c r="K2993" s="21" t="s">
        <v>20</v>
      </c>
      <c r="L2993">
        <f t="shared" si="55"/>
        <v>2</v>
      </c>
      <c r="M2993">
        <f>MATCH(H:H,价格表!$B$4:$B$35,0)</f>
        <v>9</v>
      </c>
      <c r="N2993" s="27">
        <f>IF(J2993&lt;=0.3,INDEX(价格表!$B$4:$I$31,M2993,2),IF(AND(J2993&gt;0.3,J2993&lt;=1),INDEX(价格表!$B$4:$I$31,M2993,3),IF(AND(J2993&gt;1,J2993&lt;=2.2),INDEX(价格表!$B$4:$I$31,M2993,4),IF(AND(J2993&gt;2.2,J2993&lt;=3.3),INDEX(价格表!$B$4:$I$31,M2993,5),IF(AND(J2993&gt;3.3,J2993&lt;=4),INDEX(价格表!$B$4:$I$31,M2993,6),IF(AND(J2993&gt;4,J2993&lt;=5.5),INDEX(价格表!$B$4:$I$31,M2993,7),IF(J2993&gt;5.5,2.6+INDEX(价格表!$B$4:$I$31,M2993,8)*L2993)))))))</f>
        <v>2.15</v>
      </c>
    </row>
    <row r="2994" spans="1:14">
      <c r="A2994" s="20">
        <v>4311033957114</v>
      </c>
      <c r="B2994" s="18" t="s">
        <v>16</v>
      </c>
      <c r="C2994" s="21">
        <v>20201215</v>
      </c>
      <c r="D2994" s="21">
        <v>610538201209</v>
      </c>
      <c r="E2994" s="21" t="s">
        <v>16</v>
      </c>
      <c r="F2994" s="21">
        <v>20201225</v>
      </c>
      <c r="G2994" s="21" t="s">
        <v>17</v>
      </c>
      <c r="H2994" s="21" t="s">
        <v>88</v>
      </c>
      <c r="I2994" s="21" t="s">
        <v>101</v>
      </c>
      <c r="J2994" s="21">
        <v>1.54</v>
      </c>
      <c r="K2994" s="21" t="s">
        <v>20</v>
      </c>
      <c r="L2994">
        <f t="shared" si="55"/>
        <v>2</v>
      </c>
      <c r="M2994">
        <f>MATCH(H:H,价格表!$B$4:$B$35,0)</f>
        <v>19</v>
      </c>
      <c r="N2994" s="27">
        <f>IF(J2994&lt;=0.3,INDEX(价格表!$B$4:$I$31,M2994,2),IF(AND(J2994&gt;0.3,J2994&lt;=1),INDEX(价格表!$B$4:$I$31,M2994,3),IF(AND(J2994&gt;1,J2994&lt;=2.2),INDEX(价格表!$B$4:$I$31,M2994,4),IF(AND(J2994&gt;2.2,J2994&lt;=3.3),INDEX(价格表!$B$4:$I$31,M2994,5),IF(AND(J2994&gt;3.3,J2994&lt;=4),INDEX(价格表!$B$4:$I$31,M2994,6),IF(AND(J2994&gt;4,J2994&lt;=5.5),INDEX(价格表!$B$4:$I$31,M2994,7),IF(J2994&gt;5.5,2.6+INDEX(价格表!$B$4:$I$31,M2994,8)*L2994)))))))</f>
        <v>2.15</v>
      </c>
    </row>
    <row r="2995" spans="1:14">
      <c r="A2995" s="20">
        <v>4311033957115</v>
      </c>
      <c r="B2995" s="18" t="s">
        <v>16</v>
      </c>
      <c r="C2995" s="21">
        <v>20201215</v>
      </c>
      <c r="D2995" s="21">
        <v>610538201209</v>
      </c>
      <c r="E2995" s="21" t="s">
        <v>16</v>
      </c>
      <c r="F2995" s="21">
        <v>20201225</v>
      </c>
      <c r="G2995" s="21" t="s">
        <v>17</v>
      </c>
      <c r="H2995" s="21" t="s">
        <v>73</v>
      </c>
      <c r="I2995" s="21" t="s">
        <v>138</v>
      </c>
      <c r="J2995" s="21">
        <v>1.44</v>
      </c>
      <c r="K2995" s="21" t="s">
        <v>20</v>
      </c>
      <c r="L2995">
        <f t="shared" si="55"/>
        <v>2</v>
      </c>
      <c r="M2995">
        <f>MATCH(H:H,价格表!$B$4:$B$35,0)</f>
        <v>7</v>
      </c>
      <c r="N2995" s="27">
        <f>IF(J2995&lt;=0.3,INDEX(价格表!$B$4:$I$31,M2995,2),IF(AND(J2995&gt;0.3,J2995&lt;=1),INDEX(价格表!$B$4:$I$31,M2995,3),IF(AND(J2995&gt;1,J2995&lt;=2.2),INDEX(价格表!$B$4:$I$31,M2995,4),IF(AND(J2995&gt;2.2,J2995&lt;=3.3),INDEX(价格表!$B$4:$I$31,M2995,5),IF(AND(J2995&gt;3.3,J2995&lt;=4),INDEX(价格表!$B$4:$I$31,M2995,6),IF(AND(J2995&gt;4,J2995&lt;=5.5),INDEX(价格表!$B$4:$I$31,M2995,7),IF(J2995&gt;5.5,2.6+INDEX(价格表!$B$4:$I$31,M2995,8)*L2995)))))))</f>
        <v>2.15</v>
      </c>
    </row>
    <row r="2996" spans="1:14">
      <c r="A2996" s="20">
        <v>4311033957116</v>
      </c>
      <c r="B2996" s="18" t="s">
        <v>16</v>
      </c>
      <c r="C2996" s="21">
        <v>20201215</v>
      </c>
      <c r="D2996" s="21">
        <v>610538201209</v>
      </c>
      <c r="E2996" s="21" t="s">
        <v>16</v>
      </c>
      <c r="F2996" s="21">
        <v>20201225</v>
      </c>
      <c r="G2996" s="21" t="s">
        <v>17</v>
      </c>
      <c r="H2996" s="21" t="s">
        <v>63</v>
      </c>
      <c r="I2996" s="21" t="s">
        <v>187</v>
      </c>
      <c r="J2996" s="21">
        <v>0.69</v>
      </c>
      <c r="K2996" s="21" t="s">
        <v>20</v>
      </c>
      <c r="L2996">
        <f t="shared" si="55"/>
        <v>1</v>
      </c>
      <c r="M2996">
        <f>MATCH(H:H,价格表!$B$4:$B$35,0)</f>
        <v>21</v>
      </c>
      <c r="N2996" s="27">
        <f>IF(J2996&lt;=0.3,INDEX(价格表!$B$4:$I$31,M2996,2),IF(AND(J2996&gt;0.3,J2996&lt;=1),INDEX(价格表!$B$4:$I$31,M2996,3),IF(AND(J2996&gt;1,J2996&lt;=2.2),INDEX(价格表!$B$4:$I$31,M2996,4),IF(AND(J2996&gt;2.2,J2996&lt;=3.3),INDEX(价格表!$B$4:$I$31,M2996,5),IF(AND(J2996&gt;3.3,J2996&lt;=4),INDEX(价格表!$B$4:$I$31,M2996,6),IF(AND(J2996&gt;4,J2996&lt;=5.5),INDEX(价格表!$B$4:$I$31,M2996,7),IF(J2996&gt;5.5,2.6+INDEX(价格表!$B$4:$I$31,M2996,8)*L2996)))))))</f>
        <v>1.8</v>
      </c>
    </row>
    <row r="2997" spans="1:14">
      <c r="A2997" s="20">
        <v>4311033957117</v>
      </c>
      <c r="B2997" s="18" t="s">
        <v>16</v>
      </c>
      <c r="C2997" s="21">
        <v>20201215</v>
      </c>
      <c r="D2997" s="21">
        <v>610538201209</v>
      </c>
      <c r="E2997" s="21" t="s">
        <v>16</v>
      </c>
      <c r="F2997" s="21">
        <v>20201225</v>
      </c>
      <c r="G2997" s="21" t="s">
        <v>17</v>
      </c>
      <c r="H2997" s="21" t="s">
        <v>45</v>
      </c>
      <c r="I2997" s="21" t="s">
        <v>137</v>
      </c>
      <c r="J2997" s="21">
        <v>0.54</v>
      </c>
      <c r="K2997" s="21" t="s">
        <v>20</v>
      </c>
      <c r="L2997">
        <f t="shared" si="55"/>
        <v>1</v>
      </c>
      <c r="M2997">
        <f>MATCH(H:H,价格表!$B$4:$B$35,0)</f>
        <v>9</v>
      </c>
      <c r="N2997" s="27">
        <f>IF(J2997&lt;=0.3,INDEX(价格表!$B$4:$I$31,M2997,2),IF(AND(J2997&gt;0.3,J2997&lt;=1),INDEX(价格表!$B$4:$I$31,M2997,3),IF(AND(J2997&gt;1,J2997&lt;=2.2),INDEX(价格表!$B$4:$I$31,M2997,4),IF(AND(J2997&gt;2.2,J2997&lt;=3.3),INDEX(价格表!$B$4:$I$31,M2997,5),IF(AND(J2997&gt;3.3,J2997&lt;=4),INDEX(价格表!$B$4:$I$31,M2997,6),IF(AND(J2997&gt;4,J2997&lt;=5.5),INDEX(价格表!$B$4:$I$31,M2997,7),IF(J2997&gt;5.5,2.6+INDEX(价格表!$B$4:$I$31,M2997,8)*L2997)))))))</f>
        <v>1.8</v>
      </c>
    </row>
    <row r="2998" spans="1:14">
      <c r="A2998" s="20">
        <v>4311033957118</v>
      </c>
      <c r="B2998" s="18" t="s">
        <v>16</v>
      </c>
      <c r="C2998" s="21">
        <v>20201215</v>
      </c>
      <c r="D2998" s="21">
        <v>610538201209</v>
      </c>
      <c r="E2998" s="21" t="s">
        <v>16</v>
      </c>
      <c r="F2998" s="21">
        <v>20201225</v>
      </c>
      <c r="G2998" s="21" t="s">
        <v>17</v>
      </c>
      <c r="H2998" s="21" t="s">
        <v>25</v>
      </c>
      <c r="I2998" s="21" t="s">
        <v>42</v>
      </c>
      <c r="J2998" s="21">
        <v>1.48</v>
      </c>
      <c r="K2998" s="21" t="s">
        <v>20</v>
      </c>
      <c r="L2998">
        <f t="shared" si="55"/>
        <v>2</v>
      </c>
      <c r="M2998">
        <f>MATCH(H:H,价格表!$B$4:$B$35,0)</f>
        <v>25</v>
      </c>
      <c r="N2998" s="27">
        <f>IF(J2998&lt;=0.3,INDEX(价格表!$B$4:$I$31,M2998,2),IF(AND(J2998&gt;0.3,J2998&lt;=1),INDEX(价格表!$B$4:$I$31,M2998,3),IF(AND(J2998&gt;1,J2998&lt;=2.2),INDEX(价格表!$B$4:$I$31,M2998,4),IF(AND(J2998&gt;2.2,J2998&lt;=3.3),INDEX(价格表!$B$4:$I$31,M2998,5),IF(AND(J2998&gt;3.3,J2998&lt;=4),INDEX(价格表!$B$4:$I$31,M2998,6),IF(AND(J2998&gt;4,J2998&lt;=5.5),INDEX(价格表!$B$4:$I$31,M2998,7),IF(J2998&gt;5.5,2.6+INDEX(价格表!$B$4:$I$31,M2998,8)*L2998)))))))</f>
        <v>2.15</v>
      </c>
    </row>
    <row r="2999" spans="1:14">
      <c r="A2999" s="20">
        <v>4311033957119</v>
      </c>
      <c r="B2999" s="18" t="s">
        <v>16</v>
      </c>
      <c r="C2999" s="21">
        <v>20201215</v>
      </c>
      <c r="D2999" s="21">
        <v>610538201209</v>
      </c>
      <c r="E2999" s="21" t="s">
        <v>16</v>
      </c>
      <c r="F2999" s="21">
        <v>20201225</v>
      </c>
      <c r="G2999" s="21" t="s">
        <v>17</v>
      </c>
      <c r="H2999" s="21" t="s">
        <v>27</v>
      </c>
      <c r="I2999" s="21" t="s">
        <v>85</v>
      </c>
      <c r="J2999" s="21">
        <v>1.58</v>
      </c>
      <c r="K2999" s="21" t="s">
        <v>20</v>
      </c>
      <c r="L2999">
        <f t="shared" si="55"/>
        <v>2</v>
      </c>
      <c r="M2999">
        <f>MATCH(H:H,价格表!$B$4:$B$35,0)</f>
        <v>3</v>
      </c>
      <c r="N2999" s="27">
        <f>IF(J2999&lt;=0.3,INDEX(价格表!$B$4:$I$31,M2999,2),IF(AND(J2999&gt;0.3,J2999&lt;=1),INDEX(价格表!$B$4:$I$31,M2999,3),IF(AND(J2999&gt;1,J2999&lt;=2.2),INDEX(价格表!$B$4:$I$31,M2999,4),IF(AND(J2999&gt;2.2,J2999&lt;=3.3),INDEX(价格表!$B$4:$I$31,M2999,5),IF(AND(J2999&gt;3.3,J2999&lt;=4),INDEX(价格表!$B$4:$I$31,M2999,6),IF(AND(J2999&gt;4,J2999&lt;=5.5),INDEX(价格表!$B$4:$I$31,M2999,7),IF(J2999&gt;5.5,2.6+INDEX(价格表!$B$4:$I$31,M2999,8)*L2999)))))))</f>
        <v>2.15</v>
      </c>
    </row>
    <row r="3000" spans="1:14">
      <c r="A3000" s="20">
        <v>4311033957120</v>
      </c>
      <c r="B3000" s="18" t="s">
        <v>16</v>
      </c>
      <c r="C3000" s="21">
        <v>20201215</v>
      </c>
      <c r="D3000" s="21">
        <v>610538201209</v>
      </c>
      <c r="E3000" s="21" t="s">
        <v>16</v>
      </c>
      <c r="F3000" s="21">
        <v>20201225</v>
      </c>
      <c r="G3000" s="21" t="s">
        <v>17</v>
      </c>
      <c r="H3000" s="21" t="s">
        <v>73</v>
      </c>
      <c r="I3000" s="21" t="s">
        <v>218</v>
      </c>
      <c r="J3000" s="21">
        <v>1.56</v>
      </c>
      <c r="K3000" s="21" t="s">
        <v>20</v>
      </c>
      <c r="L3000">
        <f t="shared" si="55"/>
        <v>2</v>
      </c>
      <c r="M3000">
        <f>MATCH(H:H,价格表!$B$4:$B$35,0)</f>
        <v>7</v>
      </c>
      <c r="N3000" s="27">
        <f>IF(J3000&lt;=0.3,INDEX(价格表!$B$4:$I$31,M3000,2),IF(AND(J3000&gt;0.3,J3000&lt;=1),INDEX(价格表!$B$4:$I$31,M3000,3),IF(AND(J3000&gt;1,J3000&lt;=2.2),INDEX(价格表!$B$4:$I$31,M3000,4),IF(AND(J3000&gt;2.2,J3000&lt;=3.3),INDEX(价格表!$B$4:$I$31,M3000,5),IF(AND(J3000&gt;3.3,J3000&lt;=4),INDEX(价格表!$B$4:$I$31,M3000,6),IF(AND(J3000&gt;4,J3000&lt;=5.5),INDEX(价格表!$B$4:$I$31,M3000,7),IF(J3000&gt;5.5,2.6+INDEX(价格表!$B$4:$I$31,M3000,8)*L3000)))))))</f>
        <v>2.15</v>
      </c>
    </row>
    <row r="3001" spans="1:14">
      <c r="A3001" s="20">
        <v>4311033957121</v>
      </c>
      <c r="B3001" s="18" t="s">
        <v>16</v>
      </c>
      <c r="C3001" s="21">
        <v>20201215</v>
      </c>
      <c r="D3001" s="21">
        <v>610538201209</v>
      </c>
      <c r="E3001" s="21" t="s">
        <v>16</v>
      </c>
      <c r="F3001" s="21">
        <v>20201225</v>
      </c>
      <c r="G3001" s="21" t="s">
        <v>17</v>
      </c>
      <c r="H3001" s="21" t="s">
        <v>39</v>
      </c>
      <c r="I3001" s="21" t="s">
        <v>132</v>
      </c>
      <c r="J3001" s="21">
        <v>1.42</v>
      </c>
      <c r="K3001" s="21" t="s">
        <v>20</v>
      </c>
      <c r="L3001">
        <f t="shared" si="55"/>
        <v>2</v>
      </c>
      <c r="M3001">
        <f>MATCH(H:H,价格表!$B$4:$B$35,0)</f>
        <v>23</v>
      </c>
      <c r="N3001" s="27">
        <f>IF(J3001&lt;=0.3,INDEX(价格表!$B$4:$I$31,M3001,2),IF(AND(J3001&gt;0.3,J3001&lt;=1),INDEX(价格表!$B$4:$I$31,M3001,3),IF(AND(J3001&gt;1,J3001&lt;=2.2),INDEX(价格表!$B$4:$I$31,M3001,4),IF(AND(J3001&gt;2.2,J3001&lt;=3.3),INDEX(价格表!$B$4:$I$31,M3001,5),IF(AND(J3001&gt;3.3,J3001&lt;=4),INDEX(价格表!$B$4:$I$31,M3001,6),IF(AND(J3001&gt;4,J3001&lt;=5.5),INDEX(价格表!$B$4:$I$31,M3001,7),IF(J3001&gt;5.5,2.6+INDEX(价格表!$B$4:$I$31,M3001,8)*L3001)))))))</f>
        <v>2.15</v>
      </c>
    </row>
    <row r="3002" spans="1:14">
      <c r="A3002" s="20">
        <v>4311033957122</v>
      </c>
      <c r="B3002" s="18" t="s">
        <v>16</v>
      </c>
      <c r="C3002" s="21">
        <v>20201215</v>
      </c>
      <c r="D3002" s="21">
        <v>610538201209</v>
      </c>
      <c r="E3002" s="21" t="s">
        <v>16</v>
      </c>
      <c r="F3002" s="21">
        <v>20201225</v>
      </c>
      <c r="G3002" s="21" t="s">
        <v>17</v>
      </c>
      <c r="H3002" s="21" t="s">
        <v>73</v>
      </c>
      <c r="I3002" s="21" t="s">
        <v>256</v>
      </c>
      <c r="J3002" s="21">
        <v>1.5</v>
      </c>
      <c r="K3002" s="21" t="s">
        <v>20</v>
      </c>
      <c r="L3002">
        <f t="shared" si="55"/>
        <v>2</v>
      </c>
      <c r="M3002">
        <f>MATCH(H:H,价格表!$B$4:$B$35,0)</f>
        <v>7</v>
      </c>
      <c r="N3002" s="27">
        <f>IF(J3002&lt;=0.3,INDEX(价格表!$B$4:$I$31,M3002,2),IF(AND(J3002&gt;0.3,J3002&lt;=1),INDEX(价格表!$B$4:$I$31,M3002,3),IF(AND(J3002&gt;1,J3002&lt;=2.2),INDEX(价格表!$B$4:$I$31,M3002,4),IF(AND(J3002&gt;2.2,J3002&lt;=3.3),INDEX(价格表!$B$4:$I$31,M3002,5),IF(AND(J3002&gt;3.3,J3002&lt;=4),INDEX(价格表!$B$4:$I$31,M3002,6),IF(AND(J3002&gt;4,J3002&lt;=5.5),INDEX(价格表!$B$4:$I$31,M3002,7),IF(J3002&gt;5.5,2.6+INDEX(价格表!$B$4:$I$31,M3002,8)*L3002)))))))</f>
        <v>2.15</v>
      </c>
    </row>
    <row r="3003" spans="1:14">
      <c r="A3003" s="20">
        <v>4311033957123</v>
      </c>
      <c r="B3003" s="18" t="s">
        <v>16</v>
      </c>
      <c r="C3003" s="21">
        <v>20201215</v>
      </c>
      <c r="D3003" s="21">
        <v>610538201209</v>
      </c>
      <c r="E3003" s="21" t="s">
        <v>16</v>
      </c>
      <c r="F3003" s="21">
        <v>20201225</v>
      </c>
      <c r="G3003" s="21" t="s">
        <v>17</v>
      </c>
      <c r="H3003" s="21" t="s">
        <v>68</v>
      </c>
      <c r="I3003" s="21" t="s">
        <v>140</v>
      </c>
      <c r="J3003" s="21">
        <v>1.42</v>
      </c>
      <c r="K3003" s="21" t="s">
        <v>20</v>
      </c>
      <c r="L3003">
        <f t="shared" si="55"/>
        <v>2</v>
      </c>
      <c r="M3003">
        <f>MATCH(H:H,价格表!$B$4:$B$35,0)</f>
        <v>5</v>
      </c>
      <c r="N3003" s="27">
        <f>IF(J3003&lt;=0.3,INDEX(价格表!$B$4:$I$31,M3003,2),IF(AND(J3003&gt;0.3,J3003&lt;=1),INDEX(价格表!$B$4:$I$31,M3003,3),IF(AND(J3003&gt;1,J3003&lt;=2.2),INDEX(价格表!$B$4:$I$31,M3003,4),IF(AND(J3003&gt;2.2,J3003&lt;=3.3),INDEX(价格表!$B$4:$I$31,M3003,5),IF(AND(J3003&gt;3.3,J3003&lt;=4),INDEX(价格表!$B$4:$I$31,M3003,6),IF(AND(J3003&gt;4,J3003&lt;=5.5),INDEX(价格表!$B$4:$I$31,M3003,7),IF(J3003&gt;5.5,2.6+INDEX(价格表!$B$4:$I$31,M3003,8)*L3003)))))))</f>
        <v>2.15</v>
      </c>
    </row>
    <row r="3004" spans="1:14">
      <c r="A3004" s="20">
        <v>4311033958277</v>
      </c>
      <c r="B3004" s="18" t="s">
        <v>16</v>
      </c>
      <c r="C3004" s="21">
        <v>20201215</v>
      </c>
      <c r="D3004" s="21">
        <v>610538201209</v>
      </c>
      <c r="E3004" s="21" t="s">
        <v>16</v>
      </c>
      <c r="F3004" s="21">
        <v>20201225</v>
      </c>
      <c r="G3004" s="21" t="s">
        <v>17</v>
      </c>
      <c r="H3004" s="21" t="s">
        <v>50</v>
      </c>
      <c r="I3004" s="21" t="s">
        <v>288</v>
      </c>
      <c r="J3004" s="21">
        <v>1.44</v>
      </c>
      <c r="K3004" s="21" t="s">
        <v>20</v>
      </c>
      <c r="L3004">
        <f t="shared" si="55"/>
        <v>2</v>
      </c>
      <c r="M3004">
        <f>MATCH(H:H,价格表!$B$4:$B$35,0)</f>
        <v>4</v>
      </c>
      <c r="N3004" s="27">
        <f>IF(J3004&lt;=0.3,INDEX(价格表!$B$4:$I$31,M3004,2),IF(AND(J3004&gt;0.3,J3004&lt;=1),INDEX(价格表!$B$4:$I$31,M3004,3),IF(AND(J3004&gt;1,J3004&lt;=2.2),INDEX(价格表!$B$4:$I$31,M3004,4),IF(AND(J3004&gt;2.2,J3004&lt;=3.3),INDEX(价格表!$B$4:$I$31,M3004,5),IF(AND(J3004&gt;3.3,J3004&lt;=4),INDEX(价格表!$B$4:$I$31,M3004,6),IF(AND(J3004&gt;4,J3004&lt;=5.5),INDEX(价格表!$B$4:$I$31,M3004,7),IF(J3004&gt;5.5,2.6+INDEX(价格表!$B$4:$I$31,M3004,8)*L3004)))))))</f>
        <v>2.15</v>
      </c>
    </row>
    <row r="3005" spans="1:14">
      <c r="A3005" s="20">
        <v>4311033958278</v>
      </c>
      <c r="B3005" s="18" t="s">
        <v>16</v>
      </c>
      <c r="C3005" s="21">
        <v>20201215</v>
      </c>
      <c r="D3005" s="21">
        <v>610538201209</v>
      </c>
      <c r="E3005" s="21" t="s">
        <v>16</v>
      </c>
      <c r="F3005" s="21">
        <v>20201225</v>
      </c>
      <c r="G3005" s="21" t="s">
        <v>17</v>
      </c>
      <c r="H3005" s="21" t="s">
        <v>27</v>
      </c>
      <c r="I3005" s="21" t="s">
        <v>210</v>
      </c>
      <c r="J3005" s="21">
        <v>1.42</v>
      </c>
      <c r="K3005" s="21" t="s">
        <v>20</v>
      </c>
      <c r="L3005">
        <f t="shared" si="55"/>
        <v>2</v>
      </c>
      <c r="M3005">
        <f>MATCH(H:H,价格表!$B$4:$B$35,0)</f>
        <v>3</v>
      </c>
      <c r="N3005" s="27">
        <f>IF(J3005&lt;=0.3,INDEX(价格表!$B$4:$I$31,M3005,2),IF(AND(J3005&gt;0.3,J3005&lt;=1),INDEX(价格表!$B$4:$I$31,M3005,3),IF(AND(J3005&gt;1,J3005&lt;=2.2),INDEX(价格表!$B$4:$I$31,M3005,4),IF(AND(J3005&gt;2.2,J3005&lt;=3.3),INDEX(价格表!$B$4:$I$31,M3005,5),IF(AND(J3005&gt;3.3,J3005&lt;=4),INDEX(价格表!$B$4:$I$31,M3005,6),IF(AND(J3005&gt;4,J3005&lt;=5.5),INDEX(价格表!$B$4:$I$31,M3005,7),IF(J3005&gt;5.5,2.6+INDEX(价格表!$B$4:$I$31,M3005,8)*L3005)))))))</f>
        <v>2.15</v>
      </c>
    </row>
    <row r="3006" spans="1:14">
      <c r="A3006" s="20">
        <v>4311033958279</v>
      </c>
      <c r="B3006" s="18" t="s">
        <v>16</v>
      </c>
      <c r="C3006" s="21">
        <v>20201215</v>
      </c>
      <c r="D3006" s="21">
        <v>610538201209</v>
      </c>
      <c r="E3006" s="21" t="s">
        <v>16</v>
      </c>
      <c r="F3006" s="21">
        <v>20201225</v>
      </c>
      <c r="G3006" s="21" t="s">
        <v>17</v>
      </c>
      <c r="H3006" s="21" t="s">
        <v>50</v>
      </c>
      <c r="I3006" s="21" t="s">
        <v>166</v>
      </c>
      <c r="J3006" s="21">
        <v>1.52</v>
      </c>
      <c r="K3006" s="21" t="s">
        <v>20</v>
      </c>
      <c r="L3006">
        <f t="shared" si="55"/>
        <v>2</v>
      </c>
      <c r="M3006">
        <f>MATCH(H:H,价格表!$B$4:$B$35,0)</f>
        <v>4</v>
      </c>
      <c r="N3006" s="27">
        <f>IF(J3006&lt;=0.3,INDEX(价格表!$B$4:$I$31,M3006,2),IF(AND(J3006&gt;0.3,J3006&lt;=1),INDEX(价格表!$B$4:$I$31,M3006,3),IF(AND(J3006&gt;1,J3006&lt;=2.2),INDEX(价格表!$B$4:$I$31,M3006,4),IF(AND(J3006&gt;2.2,J3006&lt;=3.3),INDEX(价格表!$B$4:$I$31,M3006,5),IF(AND(J3006&gt;3.3,J3006&lt;=4),INDEX(价格表!$B$4:$I$31,M3006,6),IF(AND(J3006&gt;4,J3006&lt;=5.5),INDEX(价格表!$B$4:$I$31,M3006,7),IF(J3006&gt;5.5,2.6+INDEX(价格表!$B$4:$I$31,M3006,8)*L3006)))))))</f>
        <v>2.15</v>
      </c>
    </row>
    <row r="3007" spans="1:14">
      <c r="A3007" s="20">
        <v>4311033958280</v>
      </c>
      <c r="B3007" s="18" t="s">
        <v>16</v>
      </c>
      <c r="C3007" s="21">
        <v>20201215</v>
      </c>
      <c r="D3007" s="21">
        <v>610538201209</v>
      </c>
      <c r="E3007" s="21" t="s">
        <v>16</v>
      </c>
      <c r="F3007" s="21">
        <v>20201225</v>
      </c>
      <c r="G3007" s="21" t="s">
        <v>17</v>
      </c>
      <c r="H3007" s="21" t="s">
        <v>18</v>
      </c>
      <c r="I3007" s="21" t="s">
        <v>53</v>
      </c>
      <c r="J3007" s="21">
        <v>1.46</v>
      </c>
      <c r="K3007" s="21" t="s">
        <v>20</v>
      </c>
      <c r="L3007">
        <f t="shared" si="55"/>
        <v>2</v>
      </c>
      <c r="M3007">
        <f>MATCH(H:H,价格表!$B$4:$B$35,0)</f>
        <v>1</v>
      </c>
      <c r="N3007" s="27">
        <f>IF(J3007&lt;=0.3,INDEX(价格表!$B$4:$I$31,M3007,2),IF(AND(J3007&gt;0.3,J3007&lt;=1),INDEX(价格表!$B$4:$I$31,M3007,3),IF(AND(J3007&gt;1,J3007&lt;=2.2),INDEX(价格表!$B$4:$I$31,M3007,4),IF(AND(J3007&gt;2.2,J3007&lt;=3.3),INDEX(价格表!$B$4:$I$31,M3007,5),IF(AND(J3007&gt;3.3,J3007&lt;=4),INDEX(价格表!$B$4:$I$31,M3007,6),IF(AND(J3007&gt;4,J3007&lt;=5.5),INDEX(价格表!$B$4:$I$31,M3007,7),IF(J3007&gt;5.5,2.6+INDEX(价格表!$B$4:$I$31,M3007,8)*L3007)))))))</f>
        <v>2.15</v>
      </c>
    </row>
    <row r="3008" spans="1:14">
      <c r="A3008" s="20">
        <v>4311033958284</v>
      </c>
      <c r="B3008" s="18" t="s">
        <v>16</v>
      </c>
      <c r="C3008" s="21">
        <v>20201215</v>
      </c>
      <c r="D3008" s="21">
        <v>610538201209</v>
      </c>
      <c r="E3008" s="21" t="s">
        <v>16</v>
      </c>
      <c r="F3008" s="21">
        <v>20201225</v>
      </c>
      <c r="G3008" s="21" t="s">
        <v>17</v>
      </c>
      <c r="H3008" s="21" t="s">
        <v>54</v>
      </c>
      <c r="I3008" s="21" t="s">
        <v>71</v>
      </c>
      <c r="J3008" s="21">
        <v>1.94</v>
      </c>
      <c r="K3008" s="21" t="s">
        <v>20</v>
      </c>
      <c r="L3008">
        <f t="shared" si="55"/>
        <v>2</v>
      </c>
      <c r="M3008">
        <f>MATCH(H:H,价格表!$B$4:$B$35,0)</f>
        <v>14</v>
      </c>
      <c r="N3008" s="27">
        <f>IF(J3008&lt;=0.3,INDEX(价格表!$B$4:$I$31,M3008,2),IF(AND(J3008&gt;0.3,J3008&lt;=1),INDEX(价格表!$B$4:$I$31,M3008,3),IF(AND(J3008&gt;1,J3008&lt;=2.2),INDEX(价格表!$B$4:$I$31,M3008,4),IF(AND(J3008&gt;2.2,J3008&lt;=3.3),INDEX(价格表!$B$4:$I$31,M3008,5),IF(AND(J3008&gt;3.3,J3008&lt;=4),INDEX(价格表!$B$4:$I$31,M3008,6),IF(AND(J3008&gt;4,J3008&lt;=5.5),INDEX(价格表!$B$4:$I$31,M3008,7),IF(J3008&gt;5.5,2.6+INDEX(价格表!$B$4:$I$31,M3008,8)*L3008)))))))</f>
        <v>2.15</v>
      </c>
    </row>
    <row r="3009" spans="1:14">
      <c r="A3009" s="20">
        <v>4311033958285</v>
      </c>
      <c r="B3009" s="18" t="s">
        <v>16</v>
      </c>
      <c r="C3009" s="21">
        <v>20201215</v>
      </c>
      <c r="D3009" s="21">
        <v>610538201209</v>
      </c>
      <c r="E3009" s="21" t="s">
        <v>16</v>
      </c>
      <c r="F3009" s="21">
        <v>20201225</v>
      </c>
      <c r="G3009" s="21" t="s">
        <v>17</v>
      </c>
      <c r="H3009" s="21" t="s">
        <v>43</v>
      </c>
      <c r="I3009" s="21" t="s">
        <v>95</v>
      </c>
      <c r="J3009" s="21">
        <v>1.42</v>
      </c>
      <c r="K3009" s="21" t="s">
        <v>20</v>
      </c>
      <c r="L3009">
        <f t="shared" si="55"/>
        <v>2</v>
      </c>
      <c r="M3009">
        <f>MATCH(H:H,价格表!$B$4:$B$35,0)</f>
        <v>10</v>
      </c>
      <c r="N3009" s="27">
        <f>IF(J3009&lt;=0.3,INDEX(价格表!$B$4:$I$31,M3009,2),IF(AND(J3009&gt;0.3,J3009&lt;=1),INDEX(价格表!$B$4:$I$31,M3009,3),IF(AND(J3009&gt;1,J3009&lt;=2.2),INDEX(价格表!$B$4:$I$31,M3009,4),IF(AND(J3009&gt;2.2,J3009&lt;=3.3),INDEX(价格表!$B$4:$I$31,M3009,5),IF(AND(J3009&gt;3.3,J3009&lt;=4),INDEX(价格表!$B$4:$I$31,M3009,6),IF(AND(J3009&gt;4,J3009&lt;=5.5),INDEX(价格表!$B$4:$I$31,M3009,7),IF(J3009&gt;5.5,2.6+INDEX(价格表!$B$4:$I$31,M3009,8)*L3009)))))))</f>
        <v>2.15</v>
      </c>
    </row>
    <row r="3010" spans="1:14">
      <c r="A3010" s="20">
        <v>4311033958286</v>
      </c>
      <c r="B3010" s="18" t="s">
        <v>16</v>
      </c>
      <c r="C3010" s="21">
        <v>20201215</v>
      </c>
      <c r="D3010" s="21">
        <v>610538201209</v>
      </c>
      <c r="E3010" s="21" t="s">
        <v>16</v>
      </c>
      <c r="F3010" s="21">
        <v>20201225</v>
      </c>
      <c r="G3010" s="21" t="s">
        <v>17</v>
      </c>
      <c r="H3010" s="21" t="s">
        <v>68</v>
      </c>
      <c r="I3010" s="21" t="s">
        <v>97</v>
      </c>
      <c r="J3010" s="21">
        <v>1.44</v>
      </c>
      <c r="K3010" s="21" t="s">
        <v>20</v>
      </c>
      <c r="L3010">
        <f t="shared" si="55"/>
        <v>2</v>
      </c>
      <c r="M3010">
        <f>MATCH(H:H,价格表!$B$4:$B$35,0)</f>
        <v>5</v>
      </c>
      <c r="N3010" s="27">
        <f>IF(J3010&lt;=0.3,INDEX(价格表!$B$4:$I$31,M3010,2),IF(AND(J3010&gt;0.3,J3010&lt;=1),INDEX(价格表!$B$4:$I$31,M3010,3),IF(AND(J3010&gt;1,J3010&lt;=2.2),INDEX(价格表!$B$4:$I$31,M3010,4),IF(AND(J3010&gt;2.2,J3010&lt;=3.3),INDEX(价格表!$B$4:$I$31,M3010,5),IF(AND(J3010&gt;3.3,J3010&lt;=4),INDEX(价格表!$B$4:$I$31,M3010,6),IF(AND(J3010&gt;4,J3010&lt;=5.5),INDEX(价格表!$B$4:$I$31,M3010,7),IF(J3010&gt;5.5,2.6+INDEX(价格表!$B$4:$I$31,M3010,8)*L3010)))))))</f>
        <v>2.15</v>
      </c>
    </row>
    <row r="3011" spans="1:14">
      <c r="A3011" s="20">
        <v>4311033964728</v>
      </c>
      <c r="B3011" s="18" t="s">
        <v>16</v>
      </c>
      <c r="C3011" s="21">
        <v>20201215</v>
      </c>
      <c r="D3011" s="21">
        <v>610538201209</v>
      </c>
      <c r="E3011" s="21" t="s">
        <v>16</v>
      </c>
      <c r="F3011" s="21">
        <v>20201225</v>
      </c>
      <c r="G3011" s="21" t="s">
        <v>17</v>
      </c>
      <c r="H3011" s="21" t="s">
        <v>82</v>
      </c>
      <c r="I3011" s="21" t="s">
        <v>285</v>
      </c>
      <c r="J3011" s="21">
        <v>1.46</v>
      </c>
      <c r="K3011" s="21" t="s">
        <v>20</v>
      </c>
      <c r="L3011">
        <f t="shared" si="55"/>
        <v>2</v>
      </c>
      <c r="M3011">
        <f>MATCH(H:H,价格表!$B$4:$B$35,0)</f>
        <v>2</v>
      </c>
      <c r="N3011" s="27">
        <f>IF(J3011&lt;=0.3,INDEX(价格表!$B$4:$I$31,M3011,2),IF(AND(J3011&gt;0.3,J3011&lt;=1),INDEX(价格表!$B$4:$I$31,M3011,3),IF(AND(J3011&gt;1,J3011&lt;=2.2),INDEX(价格表!$B$4:$I$31,M3011,4),IF(AND(J3011&gt;2.2,J3011&lt;=3.3),INDEX(价格表!$B$4:$I$31,M3011,5),IF(AND(J3011&gt;3.3,J3011&lt;=4),INDEX(价格表!$B$4:$I$31,M3011,6),IF(AND(J3011&gt;4,J3011&lt;=5.5),INDEX(价格表!$B$4:$I$31,M3011,7),IF(J3011&gt;5.5,2.6+INDEX(价格表!$B$4:$I$31,M3011,8)*L3011)))))))</f>
        <v>2.15</v>
      </c>
    </row>
    <row r="3012" spans="1:14">
      <c r="A3012" s="20">
        <v>4311033964729</v>
      </c>
      <c r="B3012" s="18" t="s">
        <v>16</v>
      </c>
      <c r="C3012" s="21">
        <v>20201215</v>
      </c>
      <c r="D3012" s="21">
        <v>610538201209</v>
      </c>
      <c r="E3012" s="21" t="s">
        <v>16</v>
      </c>
      <c r="F3012" s="21">
        <v>20201225</v>
      </c>
      <c r="G3012" s="21" t="s">
        <v>17</v>
      </c>
      <c r="H3012" s="21" t="s">
        <v>37</v>
      </c>
      <c r="I3012" s="21" t="s">
        <v>90</v>
      </c>
      <c r="J3012" s="21">
        <v>1.54</v>
      </c>
      <c r="K3012" s="21" t="s">
        <v>20</v>
      </c>
      <c r="L3012">
        <f t="shared" ref="L3012:L3075" si="56">ROUNDUP(J3012,0)</f>
        <v>2</v>
      </c>
      <c r="M3012">
        <f>MATCH(H:H,价格表!$B$4:$B$35,0)</f>
        <v>12</v>
      </c>
      <c r="N3012" s="27">
        <f>IF(J3012&lt;=0.3,INDEX(价格表!$B$4:$I$31,M3012,2),IF(AND(J3012&gt;0.3,J3012&lt;=1),INDEX(价格表!$B$4:$I$31,M3012,3),IF(AND(J3012&gt;1,J3012&lt;=2.2),INDEX(价格表!$B$4:$I$31,M3012,4),IF(AND(J3012&gt;2.2,J3012&lt;=3.3),INDEX(价格表!$B$4:$I$31,M3012,5),IF(AND(J3012&gt;3.3,J3012&lt;=4),INDEX(价格表!$B$4:$I$31,M3012,6),IF(AND(J3012&gt;4,J3012&lt;=5.5),INDEX(价格表!$B$4:$I$31,M3012,7),IF(J3012&gt;5.5,2.6+INDEX(价格表!$B$4:$I$31,M3012,8)*L3012)))))))</f>
        <v>2.15</v>
      </c>
    </row>
    <row r="3013" spans="1:14">
      <c r="A3013" s="20">
        <v>4311033964733</v>
      </c>
      <c r="B3013" s="18" t="s">
        <v>16</v>
      </c>
      <c r="C3013" s="21">
        <v>20201215</v>
      </c>
      <c r="D3013" s="21">
        <v>610538201209</v>
      </c>
      <c r="E3013" s="21" t="s">
        <v>16</v>
      </c>
      <c r="F3013" s="21">
        <v>20201225</v>
      </c>
      <c r="G3013" s="21" t="s">
        <v>17</v>
      </c>
      <c r="H3013" s="21" t="s">
        <v>45</v>
      </c>
      <c r="I3013" s="21" t="s">
        <v>87</v>
      </c>
      <c r="J3013" s="21">
        <v>1.42</v>
      </c>
      <c r="K3013" s="21" t="s">
        <v>20</v>
      </c>
      <c r="L3013">
        <f t="shared" si="56"/>
        <v>2</v>
      </c>
      <c r="M3013">
        <f>MATCH(H:H,价格表!$B$4:$B$35,0)</f>
        <v>9</v>
      </c>
      <c r="N3013" s="27">
        <f>IF(J3013&lt;=0.3,INDEX(价格表!$B$4:$I$31,M3013,2),IF(AND(J3013&gt;0.3,J3013&lt;=1),INDEX(价格表!$B$4:$I$31,M3013,3),IF(AND(J3013&gt;1,J3013&lt;=2.2),INDEX(价格表!$B$4:$I$31,M3013,4),IF(AND(J3013&gt;2.2,J3013&lt;=3.3),INDEX(价格表!$B$4:$I$31,M3013,5),IF(AND(J3013&gt;3.3,J3013&lt;=4),INDEX(价格表!$B$4:$I$31,M3013,6),IF(AND(J3013&gt;4,J3013&lt;=5.5),INDEX(价格表!$B$4:$I$31,M3013,7),IF(J3013&gt;5.5,2.6+INDEX(价格表!$B$4:$I$31,M3013,8)*L3013)))))))</f>
        <v>2.15</v>
      </c>
    </row>
    <row r="3014" spans="1:14">
      <c r="A3014" s="20">
        <v>4311033964734</v>
      </c>
      <c r="B3014" s="18" t="s">
        <v>16</v>
      </c>
      <c r="C3014" s="21">
        <v>20201215</v>
      </c>
      <c r="D3014" s="21">
        <v>610538201209</v>
      </c>
      <c r="E3014" s="21" t="s">
        <v>16</v>
      </c>
      <c r="F3014" s="21">
        <v>20201225</v>
      </c>
      <c r="G3014" s="21" t="s">
        <v>17</v>
      </c>
      <c r="H3014" s="21" t="s">
        <v>27</v>
      </c>
      <c r="I3014" s="21" t="s">
        <v>176</v>
      </c>
      <c r="J3014" s="21">
        <v>1.54</v>
      </c>
      <c r="K3014" s="21" t="s">
        <v>20</v>
      </c>
      <c r="L3014">
        <f t="shared" si="56"/>
        <v>2</v>
      </c>
      <c r="M3014">
        <f>MATCH(H:H,价格表!$B$4:$B$35,0)</f>
        <v>3</v>
      </c>
      <c r="N3014" s="27">
        <f>IF(J3014&lt;=0.3,INDEX(价格表!$B$4:$I$31,M3014,2),IF(AND(J3014&gt;0.3,J3014&lt;=1),INDEX(价格表!$B$4:$I$31,M3014,3),IF(AND(J3014&gt;1,J3014&lt;=2.2),INDEX(价格表!$B$4:$I$31,M3014,4),IF(AND(J3014&gt;2.2,J3014&lt;=3.3),INDEX(价格表!$B$4:$I$31,M3014,5),IF(AND(J3014&gt;3.3,J3014&lt;=4),INDEX(价格表!$B$4:$I$31,M3014,6),IF(AND(J3014&gt;4,J3014&lt;=5.5),INDEX(价格表!$B$4:$I$31,M3014,7),IF(J3014&gt;5.5,2.6+INDEX(价格表!$B$4:$I$31,M3014,8)*L3014)))))))</f>
        <v>2.15</v>
      </c>
    </row>
    <row r="3015" spans="1:14">
      <c r="A3015" s="20">
        <v>4311033964735</v>
      </c>
      <c r="B3015" s="18" t="s">
        <v>16</v>
      </c>
      <c r="C3015" s="21">
        <v>20201215</v>
      </c>
      <c r="D3015" s="21">
        <v>610538201209</v>
      </c>
      <c r="E3015" s="21" t="s">
        <v>16</v>
      </c>
      <c r="F3015" s="21">
        <v>20201225</v>
      </c>
      <c r="G3015" s="21" t="s">
        <v>17</v>
      </c>
      <c r="H3015" s="21" t="s">
        <v>39</v>
      </c>
      <c r="I3015" s="21" t="s">
        <v>40</v>
      </c>
      <c r="J3015" s="21">
        <v>1.43</v>
      </c>
      <c r="K3015" s="21" t="s">
        <v>20</v>
      </c>
      <c r="L3015">
        <f t="shared" si="56"/>
        <v>2</v>
      </c>
      <c r="M3015">
        <f>MATCH(H:H,价格表!$B$4:$B$35,0)</f>
        <v>23</v>
      </c>
      <c r="N3015" s="27">
        <f>IF(J3015&lt;=0.3,INDEX(价格表!$B$4:$I$31,M3015,2),IF(AND(J3015&gt;0.3,J3015&lt;=1),INDEX(价格表!$B$4:$I$31,M3015,3),IF(AND(J3015&gt;1,J3015&lt;=2.2),INDEX(价格表!$B$4:$I$31,M3015,4),IF(AND(J3015&gt;2.2,J3015&lt;=3.3),INDEX(价格表!$B$4:$I$31,M3015,5),IF(AND(J3015&gt;3.3,J3015&lt;=4),INDEX(价格表!$B$4:$I$31,M3015,6),IF(AND(J3015&gt;4,J3015&lt;=5.5),INDEX(价格表!$B$4:$I$31,M3015,7),IF(J3015&gt;5.5,2.6+INDEX(价格表!$B$4:$I$31,M3015,8)*L3015)))))))</f>
        <v>2.15</v>
      </c>
    </row>
    <row r="3016" spans="1:14">
      <c r="A3016" s="20">
        <v>4311033964736</v>
      </c>
      <c r="B3016" s="18" t="s">
        <v>16</v>
      </c>
      <c r="C3016" s="21">
        <v>20201215</v>
      </c>
      <c r="D3016" s="21">
        <v>610538201209</v>
      </c>
      <c r="E3016" s="21" t="s">
        <v>16</v>
      </c>
      <c r="F3016" s="21">
        <v>20201225</v>
      </c>
      <c r="G3016" s="21" t="s">
        <v>17</v>
      </c>
      <c r="H3016" s="21" t="s">
        <v>39</v>
      </c>
      <c r="I3016" s="21" t="s">
        <v>40</v>
      </c>
      <c r="J3016" s="21">
        <v>1.48</v>
      </c>
      <c r="K3016" s="21" t="s">
        <v>20</v>
      </c>
      <c r="L3016">
        <f t="shared" si="56"/>
        <v>2</v>
      </c>
      <c r="M3016">
        <f>MATCH(H:H,价格表!$B$4:$B$35,0)</f>
        <v>23</v>
      </c>
      <c r="N3016" s="27">
        <f>IF(J3016&lt;=0.3,INDEX(价格表!$B$4:$I$31,M3016,2),IF(AND(J3016&gt;0.3,J3016&lt;=1),INDEX(价格表!$B$4:$I$31,M3016,3),IF(AND(J3016&gt;1,J3016&lt;=2.2),INDEX(价格表!$B$4:$I$31,M3016,4),IF(AND(J3016&gt;2.2,J3016&lt;=3.3),INDEX(价格表!$B$4:$I$31,M3016,5),IF(AND(J3016&gt;3.3,J3016&lt;=4),INDEX(价格表!$B$4:$I$31,M3016,6),IF(AND(J3016&gt;4,J3016&lt;=5.5),INDEX(价格表!$B$4:$I$31,M3016,7),IF(J3016&gt;5.5,2.6+INDEX(价格表!$B$4:$I$31,M3016,8)*L3016)))))))</f>
        <v>2.15</v>
      </c>
    </row>
    <row r="3017" spans="1:14">
      <c r="A3017" s="20">
        <v>4311033964737</v>
      </c>
      <c r="B3017" s="18" t="s">
        <v>16</v>
      </c>
      <c r="C3017" s="21">
        <v>20201215</v>
      </c>
      <c r="D3017" s="21">
        <v>610538201209</v>
      </c>
      <c r="E3017" s="21" t="s">
        <v>16</v>
      </c>
      <c r="F3017" s="21">
        <v>20201225</v>
      </c>
      <c r="G3017" s="21" t="s">
        <v>17</v>
      </c>
      <c r="H3017" s="21" t="s">
        <v>39</v>
      </c>
      <c r="I3017" s="21" t="s">
        <v>174</v>
      </c>
      <c r="J3017" s="21">
        <v>1.4</v>
      </c>
      <c r="K3017" s="21" t="s">
        <v>20</v>
      </c>
      <c r="L3017">
        <f t="shared" si="56"/>
        <v>2</v>
      </c>
      <c r="M3017">
        <f>MATCH(H:H,价格表!$B$4:$B$35,0)</f>
        <v>23</v>
      </c>
      <c r="N3017" s="27">
        <f>IF(J3017&lt;=0.3,INDEX(价格表!$B$4:$I$31,M3017,2),IF(AND(J3017&gt;0.3,J3017&lt;=1),INDEX(价格表!$B$4:$I$31,M3017,3),IF(AND(J3017&gt;1,J3017&lt;=2.2),INDEX(价格表!$B$4:$I$31,M3017,4),IF(AND(J3017&gt;2.2,J3017&lt;=3.3),INDEX(价格表!$B$4:$I$31,M3017,5),IF(AND(J3017&gt;3.3,J3017&lt;=4),INDEX(价格表!$B$4:$I$31,M3017,6),IF(AND(J3017&gt;4,J3017&lt;=5.5),INDEX(价格表!$B$4:$I$31,M3017,7),IF(J3017&gt;5.5,2.6+INDEX(价格表!$B$4:$I$31,M3017,8)*L3017)))))))</f>
        <v>2.15</v>
      </c>
    </row>
    <row r="3018" spans="1:14">
      <c r="A3018" s="20">
        <v>4311033964757</v>
      </c>
      <c r="B3018" s="18" t="s">
        <v>16</v>
      </c>
      <c r="C3018" s="21">
        <v>20201215</v>
      </c>
      <c r="D3018" s="21">
        <v>610538201209</v>
      </c>
      <c r="E3018" s="21" t="s">
        <v>16</v>
      </c>
      <c r="F3018" s="21">
        <v>20201225</v>
      </c>
      <c r="G3018" s="21" t="s">
        <v>17</v>
      </c>
      <c r="H3018" s="21" t="s">
        <v>18</v>
      </c>
      <c r="I3018" s="21" t="s">
        <v>53</v>
      </c>
      <c r="J3018" s="21">
        <v>1.44</v>
      </c>
      <c r="K3018" s="21" t="s">
        <v>20</v>
      </c>
      <c r="L3018">
        <f t="shared" si="56"/>
        <v>2</v>
      </c>
      <c r="M3018">
        <f>MATCH(H:H,价格表!$B$4:$B$35,0)</f>
        <v>1</v>
      </c>
      <c r="N3018" s="27">
        <f>IF(J3018&lt;=0.3,INDEX(价格表!$B$4:$I$31,M3018,2),IF(AND(J3018&gt;0.3,J3018&lt;=1),INDEX(价格表!$B$4:$I$31,M3018,3),IF(AND(J3018&gt;1,J3018&lt;=2.2),INDEX(价格表!$B$4:$I$31,M3018,4),IF(AND(J3018&gt;2.2,J3018&lt;=3.3),INDEX(价格表!$B$4:$I$31,M3018,5),IF(AND(J3018&gt;3.3,J3018&lt;=4),INDEX(价格表!$B$4:$I$31,M3018,6),IF(AND(J3018&gt;4,J3018&lt;=5.5),INDEX(价格表!$B$4:$I$31,M3018,7),IF(J3018&gt;5.5,2.6+INDEX(价格表!$B$4:$I$31,M3018,8)*L3018)))))))</f>
        <v>2.15</v>
      </c>
    </row>
    <row r="3019" spans="1:14">
      <c r="A3019" s="20">
        <v>4311033964758</v>
      </c>
      <c r="B3019" s="18" t="s">
        <v>16</v>
      </c>
      <c r="C3019" s="21">
        <v>20201215</v>
      </c>
      <c r="D3019" s="21">
        <v>610538201209</v>
      </c>
      <c r="E3019" s="21" t="s">
        <v>16</v>
      </c>
      <c r="F3019" s="21">
        <v>20201225</v>
      </c>
      <c r="G3019" s="21" t="s">
        <v>17</v>
      </c>
      <c r="H3019" s="21" t="s">
        <v>73</v>
      </c>
      <c r="I3019" s="21" t="s">
        <v>215</v>
      </c>
      <c r="J3019" s="21">
        <v>1.42</v>
      </c>
      <c r="K3019" s="21" t="s">
        <v>20</v>
      </c>
      <c r="L3019">
        <f t="shared" si="56"/>
        <v>2</v>
      </c>
      <c r="M3019">
        <f>MATCH(H:H,价格表!$B$4:$B$35,0)</f>
        <v>7</v>
      </c>
      <c r="N3019" s="27">
        <f>IF(J3019&lt;=0.3,INDEX(价格表!$B$4:$I$31,M3019,2),IF(AND(J3019&gt;0.3,J3019&lt;=1),INDEX(价格表!$B$4:$I$31,M3019,3),IF(AND(J3019&gt;1,J3019&lt;=2.2),INDEX(价格表!$B$4:$I$31,M3019,4),IF(AND(J3019&gt;2.2,J3019&lt;=3.3),INDEX(价格表!$B$4:$I$31,M3019,5),IF(AND(J3019&gt;3.3,J3019&lt;=4),INDEX(价格表!$B$4:$I$31,M3019,6),IF(AND(J3019&gt;4,J3019&lt;=5.5),INDEX(价格表!$B$4:$I$31,M3019,7),IF(J3019&gt;5.5,2.6+INDEX(价格表!$B$4:$I$31,M3019,8)*L3019)))))))</f>
        <v>2.15</v>
      </c>
    </row>
    <row r="3020" spans="1:14">
      <c r="A3020" s="20">
        <v>4311033964759</v>
      </c>
      <c r="B3020" s="18" t="s">
        <v>16</v>
      </c>
      <c r="C3020" s="21">
        <v>20201215</v>
      </c>
      <c r="D3020" s="21">
        <v>610538201209</v>
      </c>
      <c r="E3020" s="21" t="s">
        <v>16</v>
      </c>
      <c r="F3020" s="21">
        <v>20201225</v>
      </c>
      <c r="G3020" s="21" t="s">
        <v>17</v>
      </c>
      <c r="H3020" s="21" t="s">
        <v>50</v>
      </c>
      <c r="I3020" s="21" t="s">
        <v>125</v>
      </c>
      <c r="J3020" s="21">
        <v>1.38</v>
      </c>
      <c r="K3020" s="21" t="s">
        <v>20</v>
      </c>
      <c r="L3020">
        <f t="shared" si="56"/>
        <v>2</v>
      </c>
      <c r="M3020">
        <f>MATCH(H:H,价格表!$B$4:$B$35,0)</f>
        <v>4</v>
      </c>
      <c r="N3020" s="27">
        <f>IF(J3020&lt;=0.3,INDEX(价格表!$B$4:$I$31,M3020,2),IF(AND(J3020&gt;0.3,J3020&lt;=1),INDEX(价格表!$B$4:$I$31,M3020,3),IF(AND(J3020&gt;1,J3020&lt;=2.2),INDEX(价格表!$B$4:$I$31,M3020,4),IF(AND(J3020&gt;2.2,J3020&lt;=3.3),INDEX(价格表!$B$4:$I$31,M3020,5),IF(AND(J3020&gt;3.3,J3020&lt;=4),INDEX(价格表!$B$4:$I$31,M3020,6),IF(AND(J3020&gt;4,J3020&lt;=5.5),INDEX(价格表!$B$4:$I$31,M3020,7),IF(J3020&gt;5.5,2.6+INDEX(价格表!$B$4:$I$31,M3020,8)*L3020)))))))</f>
        <v>2.15</v>
      </c>
    </row>
    <row r="3021" spans="1:14">
      <c r="A3021" s="20">
        <v>4311033964760</v>
      </c>
      <c r="B3021" s="18" t="s">
        <v>16</v>
      </c>
      <c r="C3021" s="21">
        <v>20201215</v>
      </c>
      <c r="D3021" s="21">
        <v>610538201209</v>
      </c>
      <c r="E3021" s="21" t="s">
        <v>16</v>
      </c>
      <c r="F3021" s="21">
        <v>20201225</v>
      </c>
      <c r="G3021" s="21" t="s">
        <v>17</v>
      </c>
      <c r="H3021" s="21" t="s">
        <v>50</v>
      </c>
      <c r="I3021" s="21" t="s">
        <v>125</v>
      </c>
      <c r="J3021" s="21">
        <v>1.48</v>
      </c>
      <c r="K3021" s="21" t="s">
        <v>20</v>
      </c>
      <c r="L3021">
        <f t="shared" si="56"/>
        <v>2</v>
      </c>
      <c r="M3021">
        <f>MATCH(H:H,价格表!$B$4:$B$35,0)</f>
        <v>4</v>
      </c>
      <c r="N3021" s="27">
        <f>IF(J3021&lt;=0.3,INDEX(价格表!$B$4:$I$31,M3021,2),IF(AND(J3021&gt;0.3,J3021&lt;=1),INDEX(价格表!$B$4:$I$31,M3021,3),IF(AND(J3021&gt;1,J3021&lt;=2.2),INDEX(价格表!$B$4:$I$31,M3021,4),IF(AND(J3021&gt;2.2,J3021&lt;=3.3),INDEX(价格表!$B$4:$I$31,M3021,5),IF(AND(J3021&gt;3.3,J3021&lt;=4),INDEX(价格表!$B$4:$I$31,M3021,6),IF(AND(J3021&gt;4,J3021&lt;=5.5),INDEX(价格表!$B$4:$I$31,M3021,7),IF(J3021&gt;5.5,2.6+INDEX(价格表!$B$4:$I$31,M3021,8)*L3021)))))))</f>
        <v>2.15</v>
      </c>
    </row>
    <row r="3022" spans="1:14">
      <c r="A3022" s="20">
        <v>4311033964762</v>
      </c>
      <c r="B3022" s="18" t="s">
        <v>16</v>
      </c>
      <c r="C3022" s="21">
        <v>20201215</v>
      </c>
      <c r="D3022" s="21">
        <v>610538201209</v>
      </c>
      <c r="E3022" s="21" t="s">
        <v>16</v>
      </c>
      <c r="F3022" s="21">
        <v>20201225</v>
      </c>
      <c r="G3022" s="21" t="s">
        <v>17</v>
      </c>
      <c r="H3022" s="21" t="s">
        <v>27</v>
      </c>
      <c r="I3022" s="21" t="s">
        <v>70</v>
      </c>
      <c r="J3022" s="21">
        <v>1.42</v>
      </c>
      <c r="K3022" s="21" t="s">
        <v>20</v>
      </c>
      <c r="L3022">
        <f t="shared" si="56"/>
        <v>2</v>
      </c>
      <c r="M3022">
        <f>MATCH(H:H,价格表!$B$4:$B$35,0)</f>
        <v>3</v>
      </c>
      <c r="N3022" s="27">
        <f>IF(J3022&lt;=0.3,INDEX(价格表!$B$4:$I$31,M3022,2),IF(AND(J3022&gt;0.3,J3022&lt;=1),INDEX(价格表!$B$4:$I$31,M3022,3),IF(AND(J3022&gt;1,J3022&lt;=2.2),INDEX(价格表!$B$4:$I$31,M3022,4),IF(AND(J3022&gt;2.2,J3022&lt;=3.3),INDEX(价格表!$B$4:$I$31,M3022,5),IF(AND(J3022&gt;3.3,J3022&lt;=4),INDEX(价格表!$B$4:$I$31,M3022,6),IF(AND(J3022&gt;4,J3022&lt;=5.5),INDEX(价格表!$B$4:$I$31,M3022,7),IF(J3022&gt;5.5,2.6+INDEX(价格表!$B$4:$I$31,M3022,8)*L3022)))))))</f>
        <v>2.15</v>
      </c>
    </row>
    <row r="3023" spans="1:14">
      <c r="A3023" s="20">
        <v>4311033964763</v>
      </c>
      <c r="B3023" s="18" t="s">
        <v>16</v>
      </c>
      <c r="C3023" s="21">
        <v>20201215</v>
      </c>
      <c r="D3023" s="21">
        <v>610538201209</v>
      </c>
      <c r="E3023" s="21" t="s">
        <v>16</v>
      </c>
      <c r="F3023" s="21">
        <v>20201225</v>
      </c>
      <c r="G3023" s="21" t="s">
        <v>17</v>
      </c>
      <c r="H3023" s="21" t="s">
        <v>30</v>
      </c>
      <c r="I3023" s="21" t="s">
        <v>31</v>
      </c>
      <c r="J3023" s="21">
        <v>1.44</v>
      </c>
      <c r="K3023" s="21" t="s">
        <v>20</v>
      </c>
      <c r="L3023">
        <f t="shared" si="56"/>
        <v>2</v>
      </c>
      <c r="M3023">
        <f>MATCH(H:H,价格表!$B$4:$B$35,0)</f>
        <v>16</v>
      </c>
      <c r="N3023" s="27">
        <f>IF(J3023&lt;=0.3,INDEX(价格表!$B$4:$I$31,M3023,2),IF(AND(J3023&gt;0.3,J3023&lt;=1),INDEX(价格表!$B$4:$I$31,M3023,3),IF(AND(J3023&gt;1,J3023&lt;=2.2),INDEX(价格表!$B$4:$I$31,M3023,4),IF(AND(J3023&gt;2.2,J3023&lt;=3.3),INDEX(价格表!$B$4:$I$31,M3023,5),IF(AND(J3023&gt;3.3,J3023&lt;=4),INDEX(价格表!$B$4:$I$31,M3023,6),IF(AND(J3023&gt;4,J3023&lt;=5.5),INDEX(价格表!$B$4:$I$31,M3023,7),IF(J3023&gt;5.5,2.6+INDEX(价格表!$B$4:$I$31,M3023,8)*L3023)))))))</f>
        <v>2.15</v>
      </c>
    </row>
    <row r="3024" spans="1:14">
      <c r="A3024" s="20">
        <v>4311033964764</v>
      </c>
      <c r="B3024" s="18" t="s">
        <v>16</v>
      </c>
      <c r="C3024" s="21">
        <v>20201215</v>
      </c>
      <c r="D3024" s="21">
        <v>610538201209</v>
      </c>
      <c r="E3024" s="21" t="s">
        <v>16</v>
      </c>
      <c r="F3024" s="21">
        <v>20201225</v>
      </c>
      <c r="G3024" s="21" t="s">
        <v>17</v>
      </c>
      <c r="H3024" s="21" t="s">
        <v>82</v>
      </c>
      <c r="I3024" s="21" t="s">
        <v>83</v>
      </c>
      <c r="J3024" s="21">
        <v>1.42</v>
      </c>
      <c r="K3024" s="21" t="s">
        <v>20</v>
      </c>
      <c r="L3024">
        <f t="shared" si="56"/>
        <v>2</v>
      </c>
      <c r="M3024">
        <f>MATCH(H:H,价格表!$B$4:$B$35,0)</f>
        <v>2</v>
      </c>
      <c r="N3024" s="27">
        <f>IF(J3024&lt;=0.3,INDEX(价格表!$B$4:$I$31,M3024,2),IF(AND(J3024&gt;0.3,J3024&lt;=1),INDEX(价格表!$B$4:$I$31,M3024,3),IF(AND(J3024&gt;1,J3024&lt;=2.2),INDEX(价格表!$B$4:$I$31,M3024,4),IF(AND(J3024&gt;2.2,J3024&lt;=3.3),INDEX(价格表!$B$4:$I$31,M3024,5),IF(AND(J3024&gt;3.3,J3024&lt;=4),INDEX(价格表!$B$4:$I$31,M3024,6),IF(AND(J3024&gt;4,J3024&lt;=5.5),INDEX(价格表!$B$4:$I$31,M3024,7),IF(J3024&gt;5.5,2.6+INDEX(价格表!$B$4:$I$31,M3024,8)*L3024)))))))</f>
        <v>2.15</v>
      </c>
    </row>
    <row r="3025" spans="1:14">
      <c r="A3025" s="20">
        <v>4311033964765</v>
      </c>
      <c r="B3025" s="18" t="s">
        <v>16</v>
      </c>
      <c r="C3025" s="21">
        <v>20201215</v>
      </c>
      <c r="D3025" s="21">
        <v>610538201209</v>
      </c>
      <c r="E3025" s="21" t="s">
        <v>16</v>
      </c>
      <c r="F3025" s="21">
        <v>20201225</v>
      </c>
      <c r="G3025" s="21" t="s">
        <v>17</v>
      </c>
      <c r="H3025" s="21" t="s">
        <v>45</v>
      </c>
      <c r="I3025" s="21" t="s">
        <v>48</v>
      </c>
      <c r="J3025" s="21">
        <v>1.42</v>
      </c>
      <c r="K3025" s="21" t="s">
        <v>20</v>
      </c>
      <c r="L3025">
        <f t="shared" si="56"/>
        <v>2</v>
      </c>
      <c r="M3025">
        <f>MATCH(H:H,价格表!$B$4:$B$35,0)</f>
        <v>9</v>
      </c>
      <c r="N3025" s="27">
        <f>IF(J3025&lt;=0.3,INDEX(价格表!$B$4:$I$31,M3025,2),IF(AND(J3025&gt;0.3,J3025&lt;=1),INDEX(价格表!$B$4:$I$31,M3025,3),IF(AND(J3025&gt;1,J3025&lt;=2.2),INDEX(价格表!$B$4:$I$31,M3025,4),IF(AND(J3025&gt;2.2,J3025&lt;=3.3),INDEX(价格表!$B$4:$I$31,M3025,5),IF(AND(J3025&gt;3.3,J3025&lt;=4),INDEX(价格表!$B$4:$I$31,M3025,6),IF(AND(J3025&gt;4,J3025&lt;=5.5),INDEX(价格表!$B$4:$I$31,M3025,7),IF(J3025&gt;5.5,2.6+INDEX(价格表!$B$4:$I$31,M3025,8)*L3025)))))))</f>
        <v>2.15</v>
      </c>
    </row>
    <row r="3026" spans="1:14">
      <c r="A3026" s="20">
        <v>4311033966129</v>
      </c>
      <c r="B3026" s="18" t="s">
        <v>16</v>
      </c>
      <c r="C3026" s="21">
        <v>20201215</v>
      </c>
      <c r="D3026" s="21">
        <v>610538201209</v>
      </c>
      <c r="E3026" s="21" t="s">
        <v>16</v>
      </c>
      <c r="F3026" s="21">
        <v>20201225</v>
      </c>
      <c r="G3026" s="21" t="s">
        <v>17</v>
      </c>
      <c r="H3026" s="21" t="s">
        <v>27</v>
      </c>
      <c r="I3026" s="21" t="s">
        <v>28</v>
      </c>
      <c r="J3026" s="21">
        <v>0.54</v>
      </c>
      <c r="K3026" s="21" t="s">
        <v>20</v>
      </c>
      <c r="L3026">
        <f t="shared" si="56"/>
        <v>1</v>
      </c>
      <c r="M3026">
        <f>MATCH(H:H,价格表!$B$4:$B$35,0)</f>
        <v>3</v>
      </c>
      <c r="N3026" s="27">
        <f>IF(J3026&lt;=0.3,INDEX(价格表!$B$4:$I$31,M3026,2),IF(AND(J3026&gt;0.3,J3026&lt;=1),INDEX(价格表!$B$4:$I$31,M3026,3),IF(AND(J3026&gt;1,J3026&lt;=2.2),INDEX(价格表!$B$4:$I$31,M3026,4),IF(AND(J3026&gt;2.2,J3026&lt;=3.3),INDEX(价格表!$B$4:$I$31,M3026,5),IF(AND(J3026&gt;3.3,J3026&lt;=4),INDEX(价格表!$B$4:$I$31,M3026,6),IF(AND(J3026&gt;4,J3026&lt;=5.5),INDEX(价格表!$B$4:$I$31,M3026,7),IF(J3026&gt;5.5,2.6+INDEX(价格表!$B$4:$I$31,M3026,8)*L3026)))))))</f>
        <v>1.8</v>
      </c>
    </row>
    <row r="3027" spans="1:14">
      <c r="A3027" s="20">
        <v>4311033966130</v>
      </c>
      <c r="B3027" s="18" t="s">
        <v>16</v>
      </c>
      <c r="C3027" s="21">
        <v>20201215</v>
      </c>
      <c r="D3027" s="21">
        <v>610538201209</v>
      </c>
      <c r="E3027" s="21" t="s">
        <v>16</v>
      </c>
      <c r="F3027" s="21">
        <v>20201225</v>
      </c>
      <c r="G3027" s="21" t="s">
        <v>17</v>
      </c>
      <c r="H3027" s="21" t="s">
        <v>27</v>
      </c>
      <c r="I3027" s="21" t="s">
        <v>107</v>
      </c>
      <c r="J3027" s="21">
        <v>1.53</v>
      </c>
      <c r="K3027" s="21" t="s">
        <v>20</v>
      </c>
      <c r="L3027">
        <f t="shared" si="56"/>
        <v>2</v>
      </c>
      <c r="M3027">
        <f>MATCH(H:H,价格表!$B$4:$B$35,0)</f>
        <v>3</v>
      </c>
      <c r="N3027" s="27">
        <f>IF(J3027&lt;=0.3,INDEX(价格表!$B$4:$I$31,M3027,2),IF(AND(J3027&gt;0.3,J3027&lt;=1),INDEX(价格表!$B$4:$I$31,M3027,3),IF(AND(J3027&gt;1,J3027&lt;=2.2),INDEX(价格表!$B$4:$I$31,M3027,4),IF(AND(J3027&gt;2.2,J3027&lt;=3.3),INDEX(价格表!$B$4:$I$31,M3027,5),IF(AND(J3027&gt;3.3,J3027&lt;=4),INDEX(价格表!$B$4:$I$31,M3027,6),IF(AND(J3027&gt;4,J3027&lt;=5.5),INDEX(价格表!$B$4:$I$31,M3027,7),IF(J3027&gt;5.5,2.6+INDEX(价格表!$B$4:$I$31,M3027,8)*L3027)))))))</f>
        <v>2.15</v>
      </c>
    </row>
    <row r="3028" spans="1:14">
      <c r="A3028" s="20">
        <v>4311033966131</v>
      </c>
      <c r="B3028" s="18" t="s">
        <v>16</v>
      </c>
      <c r="C3028" s="21">
        <v>20201215</v>
      </c>
      <c r="D3028" s="21">
        <v>610538201209</v>
      </c>
      <c r="E3028" s="21" t="s">
        <v>16</v>
      </c>
      <c r="F3028" s="21">
        <v>20201225</v>
      </c>
      <c r="G3028" s="21" t="s">
        <v>17</v>
      </c>
      <c r="H3028" s="21" t="s">
        <v>27</v>
      </c>
      <c r="I3028" s="21" t="s">
        <v>107</v>
      </c>
      <c r="J3028" s="21">
        <v>1.56</v>
      </c>
      <c r="K3028" s="21" t="s">
        <v>20</v>
      </c>
      <c r="L3028">
        <f t="shared" si="56"/>
        <v>2</v>
      </c>
      <c r="M3028">
        <f>MATCH(H:H,价格表!$B$4:$B$35,0)</f>
        <v>3</v>
      </c>
      <c r="N3028" s="27">
        <f>IF(J3028&lt;=0.3,INDEX(价格表!$B$4:$I$31,M3028,2),IF(AND(J3028&gt;0.3,J3028&lt;=1),INDEX(价格表!$B$4:$I$31,M3028,3),IF(AND(J3028&gt;1,J3028&lt;=2.2),INDEX(价格表!$B$4:$I$31,M3028,4),IF(AND(J3028&gt;2.2,J3028&lt;=3.3),INDEX(价格表!$B$4:$I$31,M3028,5),IF(AND(J3028&gt;3.3,J3028&lt;=4),INDEX(价格表!$B$4:$I$31,M3028,6),IF(AND(J3028&gt;4,J3028&lt;=5.5),INDEX(价格表!$B$4:$I$31,M3028,7),IF(J3028&gt;5.5,2.6+INDEX(价格表!$B$4:$I$31,M3028,8)*L3028)))))))</f>
        <v>2.15</v>
      </c>
    </row>
    <row r="3029" spans="1:14">
      <c r="A3029" s="20">
        <v>4311033966132</v>
      </c>
      <c r="B3029" s="18" t="s">
        <v>16</v>
      </c>
      <c r="C3029" s="21">
        <v>20201215</v>
      </c>
      <c r="D3029" s="21">
        <v>610538201209</v>
      </c>
      <c r="E3029" s="21" t="s">
        <v>16</v>
      </c>
      <c r="F3029" s="21">
        <v>20201225</v>
      </c>
      <c r="G3029" s="21" t="s">
        <v>17</v>
      </c>
      <c r="H3029" s="21" t="s">
        <v>27</v>
      </c>
      <c r="I3029" s="21" t="s">
        <v>210</v>
      </c>
      <c r="J3029" s="21">
        <v>1.45</v>
      </c>
      <c r="K3029" s="21" t="s">
        <v>20</v>
      </c>
      <c r="L3029">
        <f t="shared" si="56"/>
        <v>2</v>
      </c>
      <c r="M3029">
        <f>MATCH(H:H,价格表!$B$4:$B$35,0)</f>
        <v>3</v>
      </c>
      <c r="N3029" s="27">
        <f>IF(J3029&lt;=0.3,INDEX(价格表!$B$4:$I$31,M3029,2),IF(AND(J3029&gt;0.3,J3029&lt;=1),INDEX(价格表!$B$4:$I$31,M3029,3),IF(AND(J3029&gt;1,J3029&lt;=2.2),INDEX(价格表!$B$4:$I$31,M3029,4),IF(AND(J3029&gt;2.2,J3029&lt;=3.3),INDEX(价格表!$B$4:$I$31,M3029,5),IF(AND(J3029&gt;3.3,J3029&lt;=4),INDEX(价格表!$B$4:$I$31,M3029,6),IF(AND(J3029&gt;4,J3029&lt;=5.5),INDEX(价格表!$B$4:$I$31,M3029,7),IF(J3029&gt;5.5,2.6+INDEX(价格表!$B$4:$I$31,M3029,8)*L3029)))))))</f>
        <v>2.15</v>
      </c>
    </row>
    <row r="3030" spans="1:14">
      <c r="A3030" s="20">
        <v>4311033966133</v>
      </c>
      <c r="B3030" s="18" t="s">
        <v>16</v>
      </c>
      <c r="C3030" s="21">
        <v>20201215</v>
      </c>
      <c r="D3030" s="21">
        <v>610538201209</v>
      </c>
      <c r="E3030" s="21" t="s">
        <v>16</v>
      </c>
      <c r="F3030" s="21">
        <v>20201225</v>
      </c>
      <c r="G3030" s="21" t="s">
        <v>17</v>
      </c>
      <c r="H3030" s="21" t="s">
        <v>21</v>
      </c>
      <c r="I3030" s="21" t="s">
        <v>163</v>
      </c>
      <c r="J3030" s="21">
        <v>1.62</v>
      </c>
      <c r="K3030" s="21" t="s">
        <v>20</v>
      </c>
      <c r="L3030">
        <f t="shared" si="56"/>
        <v>2</v>
      </c>
      <c r="M3030">
        <f>MATCH(H:H,价格表!$B$4:$B$35,0)</f>
        <v>20</v>
      </c>
      <c r="N3030" s="27">
        <f>IF(J3030&lt;=0.3,INDEX(价格表!$B$4:$I$31,M3030,2),IF(AND(J3030&gt;0.3,J3030&lt;=1),INDEX(价格表!$B$4:$I$31,M3030,3),IF(AND(J3030&gt;1,J3030&lt;=2.2),INDEX(价格表!$B$4:$I$31,M3030,4),IF(AND(J3030&gt;2.2,J3030&lt;=3.3),INDEX(价格表!$B$4:$I$31,M3030,5),IF(AND(J3030&gt;3.3,J3030&lt;=4),INDEX(价格表!$B$4:$I$31,M3030,6),IF(AND(J3030&gt;4,J3030&lt;=5.5),INDEX(价格表!$B$4:$I$31,M3030,7),IF(J3030&gt;5.5,2.6+INDEX(价格表!$B$4:$I$31,M3030,8)*L3030)))))))</f>
        <v>2.15</v>
      </c>
    </row>
    <row r="3031" spans="1:14">
      <c r="A3031" s="20">
        <v>4311033966134</v>
      </c>
      <c r="B3031" s="18" t="s">
        <v>16</v>
      </c>
      <c r="C3031" s="21">
        <v>20201215</v>
      </c>
      <c r="D3031" s="21">
        <v>610538201209</v>
      </c>
      <c r="E3031" s="21" t="s">
        <v>16</v>
      </c>
      <c r="F3031" s="21">
        <v>20201225</v>
      </c>
      <c r="G3031" s="21" t="s">
        <v>17</v>
      </c>
      <c r="H3031" s="21" t="s">
        <v>21</v>
      </c>
      <c r="I3031" s="21" t="s">
        <v>204</v>
      </c>
      <c r="J3031" s="21">
        <v>1.42</v>
      </c>
      <c r="K3031" s="21" t="s">
        <v>20</v>
      </c>
      <c r="L3031">
        <f t="shared" si="56"/>
        <v>2</v>
      </c>
      <c r="M3031">
        <f>MATCH(H:H,价格表!$B$4:$B$35,0)</f>
        <v>20</v>
      </c>
      <c r="N3031" s="27">
        <f>IF(J3031&lt;=0.3,INDEX(价格表!$B$4:$I$31,M3031,2),IF(AND(J3031&gt;0.3,J3031&lt;=1),INDEX(价格表!$B$4:$I$31,M3031,3),IF(AND(J3031&gt;1,J3031&lt;=2.2),INDEX(价格表!$B$4:$I$31,M3031,4),IF(AND(J3031&gt;2.2,J3031&lt;=3.3),INDEX(价格表!$B$4:$I$31,M3031,5),IF(AND(J3031&gt;3.3,J3031&lt;=4),INDEX(价格表!$B$4:$I$31,M3031,6),IF(AND(J3031&gt;4,J3031&lt;=5.5),INDEX(价格表!$B$4:$I$31,M3031,7),IF(J3031&gt;5.5,2.6+INDEX(价格表!$B$4:$I$31,M3031,8)*L3031)))))))</f>
        <v>2.15</v>
      </c>
    </row>
    <row r="3032" spans="1:14">
      <c r="A3032" s="20">
        <v>4311033966135</v>
      </c>
      <c r="B3032" s="18" t="s">
        <v>16</v>
      </c>
      <c r="C3032" s="21">
        <v>20201215</v>
      </c>
      <c r="D3032" s="21">
        <v>610538201209</v>
      </c>
      <c r="E3032" s="21" t="s">
        <v>16</v>
      </c>
      <c r="F3032" s="21">
        <v>20201225</v>
      </c>
      <c r="G3032" s="21" t="s">
        <v>17</v>
      </c>
      <c r="H3032" s="21" t="s">
        <v>23</v>
      </c>
      <c r="I3032" s="21" t="s">
        <v>225</v>
      </c>
      <c r="J3032" s="21">
        <v>0.6</v>
      </c>
      <c r="K3032" s="21" t="s">
        <v>20</v>
      </c>
      <c r="L3032">
        <f t="shared" si="56"/>
        <v>1</v>
      </c>
      <c r="M3032">
        <f>MATCH(H:H,价格表!$B$4:$B$35,0)</f>
        <v>15</v>
      </c>
      <c r="N3032" s="27">
        <f>IF(J3032&lt;=0.3,INDEX(价格表!$B$4:$I$31,M3032,2),IF(AND(J3032&gt;0.3,J3032&lt;=1),INDEX(价格表!$B$4:$I$31,M3032,3),IF(AND(J3032&gt;1,J3032&lt;=2.2),INDEX(价格表!$B$4:$I$31,M3032,4),IF(AND(J3032&gt;2.2,J3032&lt;=3.3),INDEX(价格表!$B$4:$I$31,M3032,5),IF(AND(J3032&gt;3.3,J3032&lt;=4),INDEX(价格表!$B$4:$I$31,M3032,6),IF(AND(J3032&gt;4,J3032&lt;=5.5),INDEX(价格表!$B$4:$I$31,M3032,7),IF(J3032&gt;5.5,2.6+INDEX(价格表!$B$4:$I$31,M3032,8)*L3032)))))))</f>
        <v>1.8</v>
      </c>
    </row>
    <row r="3033" spans="1:14">
      <c r="A3033" s="20">
        <v>4311033966136</v>
      </c>
      <c r="B3033" s="18" t="s">
        <v>16</v>
      </c>
      <c r="C3033" s="21">
        <v>20201215</v>
      </c>
      <c r="D3033" s="21">
        <v>610538201209</v>
      </c>
      <c r="E3033" s="21" t="s">
        <v>16</v>
      </c>
      <c r="F3033" s="21">
        <v>20201225</v>
      </c>
      <c r="G3033" s="21" t="s">
        <v>17</v>
      </c>
      <c r="H3033" s="21" t="s">
        <v>30</v>
      </c>
      <c r="I3033" s="21" t="s">
        <v>341</v>
      </c>
      <c r="J3033" s="21">
        <v>1.42</v>
      </c>
      <c r="K3033" s="21" t="s">
        <v>20</v>
      </c>
      <c r="L3033">
        <f t="shared" si="56"/>
        <v>2</v>
      </c>
      <c r="M3033">
        <f>MATCH(H:H,价格表!$B$4:$B$35,0)</f>
        <v>16</v>
      </c>
      <c r="N3033" s="27">
        <f>IF(J3033&lt;=0.3,INDEX(价格表!$B$4:$I$31,M3033,2),IF(AND(J3033&gt;0.3,J3033&lt;=1),INDEX(价格表!$B$4:$I$31,M3033,3),IF(AND(J3033&gt;1,J3033&lt;=2.2),INDEX(价格表!$B$4:$I$31,M3033,4),IF(AND(J3033&gt;2.2,J3033&lt;=3.3),INDEX(价格表!$B$4:$I$31,M3033,5),IF(AND(J3033&gt;3.3,J3033&lt;=4),INDEX(价格表!$B$4:$I$31,M3033,6),IF(AND(J3033&gt;4,J3033&lt;=5.5),INDEX(价格表!$B$4:$I$31,M3033,7),IF(J3033&gt;5.5,2.6+INDEX(价格表!$B$4:$I$31,M3033,8)*L3033)))))))</f>
        <v>2.15</v>
      </c>
    </row>
    <row r="3034" spans="1:14">
      <c r="A3034" s="20">
        <v>4311033966137</v>
      </c>
      <c r="B3034" s="18" t="s">
        <v>16</v>
      </c>
      <c r="C3034" s="21">
        <v>20201215</v>
      </c>
      <c r="D3034" s="21">
        <v>610538201209</v>
      </c>
      <c r="E3034" s="21" t="s">
        <v>16</v>
      </c>
      <c r="F3034" s="21">
        <v>20201225</v>
      </c>
      <c r="G3034" s="21" t="s">
        <v>17</v>
      </c>
      <c r="H3034" s="21" t="s">
        <v>88</v>
      </c>
      <c r="I3034" s="21" t="s">
        <v>242</v>
      </c>
      <c r="J3034" s="21">
        <v>1.42</v>
      </c>
      <c r="K3034" s="21" t="s">
        <v>20</v>
      </c>
      <c r="L3034">
        <f t="shared" si="56"/>
        <v>2</v>
      </c>
      <c r="M3034">
        <f>MATCH(H:H,价格表!$B$4:$B$35,0)</f>
        <v>19</v>
      </c>
      <c r="N3034" s="27">
        <f>IF(J3034&lt;=0.3,INDEX(价格表!$B$4:$I$31,M3034,2),IF(AND(J3034&gt;0.3,J3034&lt;=1),INDEX(价格表!$B$4:$I$31,M3034,3),IF(AND(J3034&gt;1,J3034&lt;=2.2),INDEX(价格表!$B$4:$I$31,M3034,4),IF(AND(J3034&gt;2.2,J3034&lt;=3.3),INDEX(价格表!$B$4:$I$31,M3034,5),IF(AND(J3034&gt;3.3,J3034&lt;=4),INDEX(价格表!$B$4:$I$31,M3034,6),IF(AND(J3034&gt;4,J3034&lt;=5.5),INDEX(价格表!$B$4:$I$31,M3034,7),IF(J3034&gt;5.5,2.6+INDEX(价格表!$B$4:$I$31,M3034,8)*L3034)))))))</f>
        <v>2.15</v>
      </c>
    </row>
    <row r="3035" spans="1:14">
      <c r="A3035" s="20">
        <v>4311033966138</v>
      </c>
      <c r="B3035" s="18" t="s">
        <v>16</v>
      </c>
      <c r="C3035" s="21">
        <v>20201215</v>
      </c>
      <c r="D3035" s="21">
        <v>610538201209</v>
      </c>
      <c r="E3035" s="21" t="s">
        <v>16</v>
      </c>
      <c r="F3035" s="21">
        <v>20201225</v>
      </c>
      <c r="G3035" s="21" t="s">
        <v>17</v>
      </c>
      <c r="H3035" s="21" t="s">
        <v>18</v>
      </c>
      <c r="I3035" s="21" t="s">
        <v>346</v>
      </c>
      <c r="J3035" s="21">
        <v>1.45</v>
      </c>
      <c r="K3035" s="21" t="s">
        <v>20</v>
      </c>
      <c r="L3035">
        <f t="shared" si="56"/>
        <v>2</v>
      </c>
      <c r="M3035">
        <f>MATCH(H:H,价格表!$B$4:$B$35,0)</f>
        <v>1</v>
      </c>
      <c r="N3035" s="27">
        <f>IF(J3035&lt;=0.3,INDEX(价格表!$B$4:$I$31,M3035,2),IF(AND(J3035&gt;0.3,J3035&lt;=1),INDEX(价格表!$B$4:$I$31,M3035,3),IF(AND(J3035&gt;1,J3035&lt;=2.2),INDEX(价格表!$B$4:$I$31,M3035,4),IF(AND(J3035&gt;2.2,J3035&lt;=3.3),INDEX(价格表!$B$4:$I$31,M3035,5),IF(AND(J3035&gt;3.3,J3035&lt;=4),INDEX(价格表!$B$4:$I$31,M3035,6),IF(AND(J3035&gt;4,J3035&lt;=5.5),INDEX(价格表!$B$4:$I$31,M3035,7),IF(J3035&gt;5.5,2.6+INDEX(价格表!$B$4:$I$31,M3035,8)*L3035)))))))</f>
        <v>2.15</v>
      </c>
    </row>
    <row r="3036" spans="1:14">
      <c r="A3036" s="20">
        <v>4311033968654</v>
      </c>
      <c r="B3036" s="18" t="s">
        <v>16</v>
      </c>
      <c r="C3036" s="21">
        <v>20201215</v>
      </c>
      <c r="D3036" s="21">
        <v>610538201209</v>
      </c>
      <c r="E3036" s="21" t="s">
        <v>16</v>
      </c>
      <c r="F3036" s="21">
        <v>20201225</v>
      </c>
      <c r="G3036" s="21" t="s">
        <v>17</v>
      </c>
      <c r="H3036" s="21" t="s">
        <v>18</v>
      </c>
      <c r="I3036" s="21" t="s">
        <v>53</v>
      </c>
      <c r="J3036" s="21">
        <v>1.96</v>
      </c>
      <c r="K3036" s="21" t="s">
        <v>20</v>
      </c>
      <c r="L3036">
        <f t="shared" si="56"/>
        <v>2</v>
      </c>
      <c r="M3036">
        <f>MATCH(H:H,价格表!$B$4:$B$35,0)</f>
        <v>1</v>
      </c>
      <c r="N3036" s="27">
        <f>IF(J3036&lt;=0.3,INDEX(价格表!$B$4:$I$31,M3036,2),IF(AND(J3036&gt;0.3,J3036&lt;=1),INDEX(价格表!$B$4:$I$31,M3036,3),IF(AND(J3036&gt;1,J3036&lt;=2.2),INDEX(价格表!$B$4:$I$31,M3036,4),IF(AND(J3036&gt;2.2,J3036&lt;=3.3),INDEX(价格表!$B$4:$I$31,M3036,5),IF(AND(J3036&gt;3.3,J3036&lt;=4),INDEX(价格表!$B$4:$I$31,M3036,6),IF(AND(J3036&gt;4,J3036&lt;=5.5),INDEX(价格表!$B$4:$I$31,M3036,7),IF(J3036&gt;5.5,2.6+INDEX(价格表!$B$4:$I$31,M3036,8)*L3036)))))))</f>
        <v>2.15</v>
      </c>
    </row>
    <row r="3037" spans="1:14">
      <c r="A3037" s="20">
        <v>4311033968655</v>
      </c>
      <c r="B3037" s="18" t="s">
        <v>16</v>
      </c>
      <c r="C3037" s="21">
        <v>20201215</v>
      </c>
      <c r="D3037" s="21">
        <v>610538201209</v>
      </c>
      <c r="E3037" s="21" t="s">
        <v>16</v>
      </c>
      <c r="F3037" s="21">
        <v>20201225</v>
      </c>
      <c r="G3037" s="21" t="s">
        <v>17</v>
      </c>
      <c r="H3037" s="21" t="s">
        <v>68</v>
      </c>
      <c r="I3037" s="21" t="s">
        <v>140</v>
      </c>
      <c r="J3037" s="21">
        <v>1.52</v>
      </c>
      <c r="K3037" s="21" t="s">
        <v>20</v>
      </c>
      <c r="L3037">
        <f t="shared" si="56"/>
        <v>2</v>
      </c>
      <c r="M3037">
        <f>MATCH(H:H,价格表!$B$4:$B$35,0)</f>
        <v>5</v>
      </c>
      <c r="N3037" s="27">
        <f>IF(J3037&lt;=0.3,INDEX(价格表!$B$4:$I$31,M3037,2),IF(AND(J3037&gt;0.3,J3037&lt;=1),INDEX(价格表!$B$4:$I$31,M3037,3),IF(AND(J3037&gt;1,J3037&lt;=2.2),INDEX(价格表!$B$4:$I$31,M3037,4),IF(AND(J3037&gt;2.2,J3037&lt;=3.3),INDEX(价格表!$B$4:$I$31,M3037,5),IF(AND(J3037&gt;3.3,J3037&lt;=4),INDEX(价格表!$B$4:$I$31,M3037,6),IF(AND(J3037&gt;4,J3037&lt;=5.5),INDEX(价格表!$B$4:$I$31,M3037,7),IF(J3037&gt;5.5,2.6+INDEX(价格表!$B$4:$I$31,M3037,8)*L3037)))))))</f>
        <v>2.15</v>
      </c>
    </row>
    <row r="3038" spans="1:14">
      <c r="A3038" s="20">
        <v>4311033968656</v>
      </c>
      <c r="B3038" s="18" t="s">
        <v>16</v>
      </c>
      <c r="C3038" s="21">
        <v>20201215</v>
      </c>
      <c r="D3038" s="21">
        <v>610538201209</v>
      </c>
      <c r="E3038" s="21" t="s">
        <v>16</v>
      </c>
      <c r="F3038" s="21">
        <v>20201225</v>
      </c>
      <c r="G3038" s="21" t="s">
        <v>17</v>
      </c>
      <c r="H3038" s="21" t="s">
        <v>23</v>
      </c>
      <c r="I3038" s="21" t="s">
        <v>41</v>
      </c>
      <c r="J3038" s="21">
        <v>1.6</v>
      </c>
      <c r="K3038" s="21" t="s">
        <v>20</v>
      </c>
      <c r="L3038">
        <f t="shared" si="56"/>
        <v>2</v>
      </c>
      <c r="M3038">
        <f>MATCH(H:H,价格表!$B$4:$B$35,0)</f>
        <v>15</v>
      </c>
      <c r="N3038" s="27">
        <f>IF(J3038&lt;=0.3,INDEX(价格表!$B$4:$I$31,M3038,2),IF(AND(J3038&gt;0.3,J3038&lt;=1),INDEX(价格表!$B$4:$I$31,M3038,3),IF(AND(J3038&gt;1,J3038&lt;=2.2),INDEX(价格表!$B$4:$I$31,M3038,4),IF(AND(J3038&gt;2.2,J3038&lt;=3.3),INDEX(价格表!$B$4:$I$31,M3038,5),IF(AND(J3038&gt;3.3,J3038&lt;=4),INDEX(价格表!$B$4:$I$31,M3038,6),IF(AND(J3038&gt;4,J3038&lt;=5.5),INDEX(价格表!$B$4:$I$31,M3038,7),IF(J3038&gt;5.5,2.6+INDEX(价格表!$B$4:$I$31,M3038,8)*L3038)))))))</f>
        <v>2.15</v>
      </c>
    </row>
    <row r="3039" spans="1:14">
      <c r="A3039" s="20">
        <v>4311033968657</v>
      </c>
      <c r="B3039" s="18" t="s">
        <v>16</v>
      </c>
      <c r="C3039" s="21">
        <v>20201215</v>
      </c>
      <c r="D3039" s="21">
        <v>610538201209</v>
      </c>
      <c r="E3039" s="21" t="s">
        <v>16</v>
      </c>
      <c r="F3039" s="21">
        <v>20201225</v>
      </c>
      <c r="G3039" s="21" t="s">
        <v>17</v>
      </c>
      <c r="H3039" s="21" t="s">
        <v>30</v>
      </c>
      <c r="I3039" s="21" t="s">
        <v>336</v>
      </c>
      <c r="J3039" s="21">
        <v>1.42</v>
      </c>
      <c r="K3039" s="21" t="s">
        <v>20</v>
      </c>
      <c r="L3039">
        <f t="shared" si="56"/>
        <v>2</v>
      </c>
      <c r="M3039">
        <f>MATCH(H:H,价格表!$B$4:$B$35,0)</f>
        <v>16</v>
      </c>
      <c r="N3039" s="27">
        <f>IF(J3039&lt;=0.3,INDEX(价格表!$B$4:$I$31,M3039,2),IF(AND(J3039&gt;0.3,J3039&lt;=1),INDEX(价格表!$B$4:$I$31,M3039,3),IF(AND(J3039&gt;1,J3039&lt;=2.2),INDEX(价格表!$B$4:$I$31,M3039,4),IF(AND(J3039&gt;2.2,J3039&lt;=3.3),INDEX(价格表!$B$4:$I$31,M3039,5),IF(AND(J3039&gt;3.3,J3039&lt;=4),INDEX(价格表!$B$4:$I$31,M3039,6),IF(AND(J3039&gt;4,J3039&lt;=5.5),INDEX(价格表!$B$4:$I$31,M3039,7),IF(J3039&gt;5.5,2.6+INDEX(价格表!$B$4:$I$31,M3039,8)*L3039)))))))</f>
        <v>2.15</v>
      </c>
    </row>
    <row r="3040" spans="1:14">
      <c r="A3040" s="20">
        <v>4311033968659</v>
      </c>
      <c r="B3040" s="18" t="s">
        <v>16</v>
      </c>
      <c r="C3040" s="21">
        <v>20201215</v>
      </c>
      <c r="D3040" s="21">
        <v>610538201209</v>
      </c>
      <c r="E3040" s="21" t="s">
        <v>16</v>
      </c>
      <c r="F3040" s="21">
        <v>20201225</v>
      </c>
      <c r="G3040" s="21" t="s">
        <v>17</v>
      </c>
      <c r="H3040" s="21" t="s">
        <v>50</v>
      </c>
      <c r="I3040" s="21" t="s">
        <v>62</v>
      </c>
      <c r="J3040" s="21">
        <v>1.42</v>
      </c>
      <c r="K3040" s="21" t="s">
        <v>20</v>
      </c>
      <c r="L3040">
        <f t="shared" si="56"/>
        <v>2</v>
      </c>
      <c r="M3040">
        <f>MATCH(H:H,价格表!$B$4:$B$35,0)</f>
        <v>4</v>
      </c>
      <c r="N3040" s="27">
        <f>IF(J3040&lt;=0.3,INDEX(价格表!$B$4:$I$31,M3040,2),IF(AND(J3040&gt;0.3,J3040&lt;=1),INDEX(价格表!$B$4:$I$31,M3040,3),IF(AND(J3040&gt;1,J3040&lt;=2.2),INDEX(价格表!$B$4:$I$31,M3040,4),IF(AND(J3040&gt;2.2,J3040&lt;=3.3),INDEX(价格表!$B$4:$I$31,M3040,5),IF(AND(J3040&gt;3.3,J3040&lt;=4),INDEX(价格表!$B$4:$I$31,M3040,6),IF(AND(J3040&gt;4,J3040&lt;=5.5),INDEX(价格表!$B$4:$I$31,M3040,7),IF(J3040&gt;5.5,2.6+INDEX(价格表!$B$4:$I$31,M3040,8)*L3040)))))))</f>
        <v>2.15</v>
      </c>
    </row>
    <row r="3041" spans="1:14">
      <c r="A3041" s="20">
        <v>4311033968660</v>
      </c>
      <c r="B3041" s="18" t="s">
        <v>16</v>
      </c>
      <c r="C3041" s="21">
        <v>20201215</v>
      </c>
      <c r="D3041" s="21">
        <v>610538201209</v>
      </c>
      <c r="E3041" s="21" t="s">
        <v>16</v>
      </c>
      <c r="F3041" s="21">
        <v>20201225</v>
      </c>
      <c r="G3041" s="21" t="s">
        <v>17</v>
      </c>
      <c r="H3041" s="21" t="s">
        <v>45</v>
      </c>
      <c r="I3041" s="21" t="s">
        <v>143</v>
      </c>
      <c r="J3041" s="21">
        <v>0.55</v>
      </c>
      <c r="K3041" s="21" t="s">
        <v>20</v>
      </c>
      <c r="L3041">
        <f t="shared" si="56"/>
        <v>1</v>
      </c>
      <c r="M3041">
        <f>MATCH(H:H,价格表!$B$4:$B$35,0)</f>
        <v>9</v>
      </c>
      <c r="N3041" s="27">
        <f>IF(J3041&lt;=0.3,INDEX(价格表!$B$4:$I$31,M3041,2),IF(AND(J3041&gt;0.3,J3041&lt;=1),INDEX(价格表!$B$4:$I$31,M3041,3),IF(AND(J3041&gt;1,J3041&lt;=2.2),INDEX(价格表!$B$4:$I$31,M3041,4),IF(AND(J3041&gt;2.2,J3041&lt;=3.3),INDEX(价格表!$B$4:$I$31,M3041,5),IF(AND(J3041&gt;3.3,J3041&lt;=4),INDEX(价格表!$B$4:$I$31,M3041,6),IF(AND(J3041&gt;4,J3041&lt;=5.5),INDEX(价格表!$B$4:$I$31,M3041,7),IF(J3041&gt;5.5,2.6+INDEX(价格表!$B$4:$I$31,M3041,8)*L3041)))))))</f>
        <v>1.8</v>
      </c>
    </row>
    <row r="3042" spans="1:14">
      <c r="A3042" s="20">
        <v>4311033968661</v>
      </c>
      <c r="B3042" s="18" t="s">
        <v>16</v>
      </c>
      <c r="C3042" s="21">
        <v>20201215</v>
      </c>
      <c r="D3042" s="21">
        <v>610538201209</v>
      </c>
      <c r="E3042" s="21" t="s">
        <v>16</v>
      </c>
      <c r="F3042" s="21">
        <v>20201225</v>
      </c>
      <c r="G3042" s="21" t="s">
        <v>17</v>
      </c>
      <c r="H3042" s="21" t="s">
        <v>50</v>
      </c>
      <c r="I3042" s="21" t="s">
        <v>125</v>
      </c>
      <c r="J3042" s="21">
        <v>1.46</v>
      </c>
      <c r="K3042" s="21" t="s">
        <v>20</v>
      </c>
      <c r="L3042">
        <f t="shared" si="56"/>
        <v>2</v>
      </c>
      <c r="M3042">
        <f>MATCH(H:H,价格表!$B$4:$B$35,0)</f>
        <v>4</v>
      </c>
      <c r="N3042" s="27">
        <f>IF(J3042&lt;=0.3,INDEX(价格表!$B$4:$I$31,M3042,2),IF(AND(J3042&gt;0.3,J3042&lt;=1),INDEX(价格表!$B$4:$I$31,M3042,3),IF(AND(J3042&gt;1,J3042&lt;=2.2),INDEX(价格表!$B$4:$I$31,M3042,4),IF(AND(J3042&gt;2.2,J3042&lt;=3.3),INDEX(价格表!$B$4:$I$31,M3042,5),IF(AND(J3042&gt;3.3,J3042&lt;=4),INDEX(价格表!$B$4:$I$31,M3042,6),IF(AND(J3042&gt;4,J3042&lt;=5.5),INDEX(价格表!$B$4:$I$31,M3042,7),IF(J3042&gt;5.5,2.6+INDEX(价格表!$B$4:$I$31,M3042,8)*L3042)))))))</f>
        <v>2.15</v>
      </c>
    </row>
    <row r="3043" spans="1:14">
      <c r="A3043" s="20">
        <v>4311033968662</v>
      </c>
      <c r="B3043" s="18" t="s">
        <v>16</v>
      </c>
      <c r="C3043" s="21">
        <v>20201215</v>
      </c>
      <c r="D3043" s="21">
        <v>610538201209</v>
      </c>
      <c r="E3043" s="21" t="s">
        <v>16</v>
      </c>
      <c r="F3043" s="21">
        <v>20201225</v>
      </c>
      <c r="G3043" s="21" t="s">
        <v>17</v>
      </c>
      <c r="H3043" s="21" t="s">
        <v>21</v>
      </c>
      <c r="I3043" s="21" t="s">
        <v>179</v>
      </c>
      <c r="J3043" s="21">
        <v>1.49</v>
      </c>
      <c r="K3043" s="21" t="s">
        <v>20</v>
      </c>
      <c r="L3043">
        <f t="shared" si="56"/>
        <v>2</v>
      </c>
      <c r="M3043">
        <f>MATCH(H:H,价格表!$B$4:$B$35,0)</f>
        <v>20</v>
      </c>
      <c r="N3043" s="27">
        <f>IF(J3043&lt;=0.3,INDEX(价格表!$B$4:$I$31,M3043,2),IF(AND(J3043&gt;0.3,J3043&lt;=1),INDEX(价格表!$B$4:$I$31,M3043,3),IF(AND(J3043&gt;1,J3043&lt;=2.2),INDEX(价格表!$B$4:$I$31,M3043,4),IF(AND(J3043&gt;2.2,J3043&lt;=3.3),INDEX(价格表!$B$4:$I$31,M3043,5),IF(AND(J3043&gt;3.3,J3043&lt;=4),INDEX(价格表!$B$4:$I$31,M3043,6),IF(AND(J3043&gt;4,J3043&lt;=5.5),INDEX(价格表!$B$4:$I$31,M3043,7),IF(J3043&gt;5.5,2.6+INDEX(价格表!$B$4:$I$31,M3043,8)*L3043)))))))</f>
        <v>2.15</v>
      </c>
    </row>
    <row r="3044" spans="1:14">
      <c r="A3044" s="20">
        <v>4311033968663</v>
      </c>
      <c r="B3044" s="18" t="s">
        <v>16</v>
      </c>
      <c r="C3044" s="21">
        <v>20201215</v>
      </c>
      <c r="D3044" s="21">
        <v>610538201209</v>
      </c>
      <c r="E3044" s="21" t="s">
        <v>16</v>
      </c>
      <c r="F3044" s="21">
        <v>20201225</v>
      </c>
      <c r="G3044" s="21" t="s">
        <v>17</v>
      </c>
      <c r="H3044" s="21" t="s">
        <v>25</v>
      </c>
      <c r="I3044" s="21" t="s">
        <v>219</v>
      </c>
      <c r="J3044" s="21">
        <v>1.48</v>
      </c>
      <c r="K3044" s="21" t="s">
        <v>20</v>
      </c>
      <c r="L3044">
        <f t="shared" si="56"/>
        <v>2</v>
      </c>
      <c r="M3044">
        <f>MATCH(H:H,价格表!$B$4:$B$35,0)</f>
        <v>25</v>
      </c>
      <c r="N3044" s="27">
        <f>IF(J3044&lt;=0.3,INDEX(价格表!$B$4:$I$31,M3044,2),IF(AND(J3044&gt;0.3,J3044&lt;=1),INDEX(价格表!$B$4:$I$31,M3044,3),IF(AND(J3044&gt;1,J3044&lt;=2.2),INDEX(价格表!$B$4:$I$31,M3044,4),IF(AND(J3044&gt;2.2,J3044&lt;=3.3),INDEX(价格表!$B$4:$I$31,M3044,5),IF(AND(J3044&gt;3.3,J3044&lt;=4),INDEX(价格表!$B$4:$I$31,M3044,6),IF(AND(J3044&gt;4,J3044&lt;=5.5),INDEX(价格表!$B$4:$I$31,M3044,7),IF(J3044&gt;5.5,2.6+INDEX(价格表!$B$4:$I$31,M3044,8)*L3044)))))))</f>
        <v>2.15</v>
      </c>
    </row>
    <row r="3045" spans="1:14">
      <c r="A3045" s="20">
        <v>4311033983855</v>
      </c>
      <c r="B3045" s="18" t="s">
        <v>16</v>
      </c>
      <c r="C3045" s="21">
        <v>20201215</v>
      </c>
      <c r="D3045" s="21">
        <v>610538201209</v>
      </c>
      <c r="E3045" s="21" t="s">
        <v>16</v>
      </c>
      <c r="F3045" s="21">
        <v>20201225</v>
      </c>
      <c r="G3045" s="21" t="s">
        <v>17</v>
      </c>
      <c r="H3045" s="21" t="s">
        <v>39</v>
      </c>
      <c r="I3045" s="21" t="s">
        <v>81</v>
      </c>
      <c r="J3045" s="21">
        <v>1.94</v>
      </c>
      <c r="K3045" s="21" t="s">
        <v>20</v>
      </c>
      <c r="L3045">
        <f t="shared" si="56"/>
        <v>2</v>
      </c>
      <c r="M3045">
        <f>MATCH(H:H,价格表!$B$4:$B$35,0)</f>
        <v>23</v>
      </c>
      <c r="N3045" s="27">
        <f>IF(J3045&lt;=0.3,INDEX(价格表!$B$4:$I$31,M3045,2),IF(AND(J3045&gt;0.3,J3045&lt;=1),INDEX(价格表!$B$4:$I$31,M3045,3),IF(AND(J3045&gt;1,J3045&lt;=2.2),INDEX(价格表!$B$4:$I$31,M3045,4),IF(AND(J3045&gt;2.2,J3045&lt;=3.3),INDEX(价格表!$B$4:$I$31,M3045,5),IF(AND(J3045&gt;3.3,J3045&lt;=4),INDEX(价格表!$B$4:$I$31,M3045,6),IF(AND(J3045&gt;4,J3045&lt;=5.5),INDEX(价格表!$B$4:$I$31,M3045,7),IF(J3045&gt;5.5,2.6+INDEX(价格表!$B$4:$I$31,M3045,8)*L3045)))))))</f>
        <v>2.15</v>
      </c>
    </row>
    <row r="3046" spans="1:14">
      <c r="A3046" s="20">
        <v>4311033983856</v>
      </c>
      <c r="B3046" s="18" t="s">
        <v>16</v>
      </c>
      <c r="C3046" s="21">
        <v>20201215</v>
      </c>
      <c r="D3046" s="21">
        <v>610538201209</v>
      </c>
      <c r="E3046" s="21" t="s">
        <v>16</v>
      </c>
      <c r="F3046" s="21">
        <v>20201225</v>
      </c>
      <c r="G3046" s="21" t="s">
        <v>17</v>
      </c>
      <c r="H3046" s="21" t="s">
        <v>27</v>
      </c>
      <c r="I3046" s="21" t="s">
        <v>126</v>
      </c>
      <c r="J3046" s="21">
        <v>1.42</v>
      </c>
      <c r="K3046" s="21" t="s">
        <v>20</v>
      </c>
      <c r="L3046">
        <f t="shared" si="56"/>
        <v>2</v>
      </c>
      <c r="M3046">
        <f>MATCH(H:H,价格表!$B$4:$B$35,0)</f>
        <v>3</v>
      </c>
      <c r="N3046" s="27">
        <f>IF(J3046&lt;=0.3,INDEX(价格表!$B$4:$I$31,M3046,2),IF(AND(J3046&gt;0.3,J3046&lt;=1),INDEX(价格表!$B$4:$I$31,M3046,3),IF(AND(J3046&gt;1,J3046&lt;=2.2),INDEX(价格表!$B$4:$I$31,M3046,4),IF(AND(J3046&gt;2.2,J3046&lt;=3.3),INDEX(价格表!$B$4:$I$31,M3046,5),IF(AND(J3046&gt;3.3,J3046&lt;=4),INDEX(价格表!$B$4:$I$31,M3046,6),IF(AND(J3046&gt;4,J3046&lt;=5.5),INDEX(价格表!$B$4:$I$31,M3046,7),IF(J3046&gt;5.5,2.6+INDEX(价格表!$B$4:$I$31,M3046,8)*L3046)))))))</f>
        <v>2.15</v>
      </c>
    </row>
    <row r="3047" spans="1:14">
      <c r="A3047" s="20">
        <v>4311033983857</v>
      </c>
      <c r="B3047" s="18" t="s">
        <v>16</v>
      </c>
      <c r="C3047" s="21">
        <v>20201215</v>
      </c>
      <c r="D3047" s="21">
        <v>610538201209</v>
      </c>
      <c r="E3047" s="21" t="s">
        <v>16</v>
      </c>
      <c r="F3047" s="21">
        <v>20201225</v>
      </c>
      <c r="G3047" s="21" t="s">
        <v>17</v>
      </c>
      <c r="H3047" s="21" t="s">
        <v>23</v>
      </c>
      <c r="I3047" s="21" t="s">
        <v>99</v>
      </c>
      <c r="J3047" s="21">
        <v>1.4</v>
      </c>
      <c r="K3047" s="21" t="s">
        <v>20</v>
      </c>
      <c r="L3047">
        <f t="shared" si="56"/>
        <v>2</v>
      </c>
      <c r="M3047">
        <f>MATCH(H:H,价格表!$B$4:$B$35,0)</f>
        <v>15</v>
      </c>
      <c r="N3047" s="27">
        <f>IF(J3047&lt;=0.3,INDEX(价格表!$B$4:$I$31,M3047,2),IF(AND(J3047&gt;0.3,J3047&lt;=1),INDEX(价格表!$B$4:$I$31,M3047,3),IF(AND(J3047&gt;1,J3047&lt;=2.2),INDEX(价格表!$B$4:$I$31,M3047,4),IF(AND(J3047&gt;2.2,J3047&lt;=3.3),INDEX(价格表!$B$4:$I$31,M3047,5),IF(AND(J3047&gt;3.3,J3047&lt;=4),INDEX(价格表!$B$4:$I$31,M3047,6),IF(AND(J3047&gt;4,J3047&lt;=5.5),INDEX(价格表!$B$4:$I$31,M3047,7),IF(J3047&gt;5.5,2.6+INDEX(价格表!$B$4:$I$31,M3047,8)*L3047)))))))</f>
        <v>2.15</v>
      </c>
    </row>
    <row r="3048" spans="1:14">
      <c r="A3048" s="20">
        <v>4311033983859</v>
      </c>
      <c r="B3048" s="18" t="s">
        <v>16</v>
      </c>
      <c r="C3048" s="21">
        <v>20201215</v>
      </c>
      <c r="D3048" s="21">
        <v>610538201209</v>
      </c>
      <c r="E3048" s="21" t="s">
        <v>16</v>
      </c>
      <c r="F3048" s="21">
        <v>20201225</v>
      </c>
      <c r="G3048" s="21" t="s">
        <v>17</v>
      </c>
      <c r="H3048" s="21" t="s">
        <v>66</v>
      </c>
      <c r="I3048" s="21" t="s">
        <v>142</v>
      </c>
      <c r="J3048" s="21">
        <v>1.42</v>
      </c>
      <c r="K3048" s="21" t="s">
        <v>20</v>
      </c>
      <c r="L3048">
        <f t="shared" si="56"/>
        <v>2</v>
      </c>
      <c r="M3048">
        <f>MATCH(H:H,价格表!$B$4:$B$35,0)</f>
        <v>17</v>
      </c>
      <c r="N3048" s="27">
        <f>IF(J3048&lt;=0.3,INDEX(价格表!$B$4:$I$31,M3048,2),IF(AND(J3048&gt;0.3,J3048&lt;=1),INDEX(价格表!$B$4:$I$31,M3048,3),IF(AND(J3048&gt;1,J3048&lt;=2.2),INDEX(价格表!$B$4:$I$31,M3048,4),IF(AND(J3048&gt;2.2,J3048&lt;=3.3),INDEX(价格表!$B$4:$I$31,M3048,5),IF(AND(J3048&gt;3.3,J3048&lt;=4),INDEX(价格表!$B$4:$I$31,M3048,6),IF(AND(J3048&gt;4,J3048&lt;=5.5),INDEX(价格表!$B$4:$I$31,M3048,7),IF(J3048&gt;5.5,2.6+INDEX(价格表!$B$4:$I$31,M3048,8)*L3048)))))))</f>
        <v>2.15</v>
      </c>
    </row>
    <row r="3049" spans="1:14">
      <c r="A3049" s="20">
        <v>4311033983860</v>
      </c>
      <c r="B3049" s="18" t="s">
        <v>16</v>
      </c>
      <c r="C3049" s="21">
        <v>20201215</v>
      </c>
      <c r="D3049" s="21">
        <v>610538201209</v>
      </c>
      <c r="E3049" s="21" t="s">
        <v>16</v>
      </c>
      <c r="F3049" s="21">
        <v>20201225</v>
      </c>
      <c r="G3049" s="21" t="s">
        <v>17</v>
      </c>
      <c r="H3049" s="21" t="s">
        <v>35</v>
      </c>
      <c r="I3049" s="21" t="s">
        <v>36</v>
      </c>
      <c r="J3049" s="21">
        <v>1.46</v>
      </c>
      <c r="K3049" s="21" t="s">
        <v>20</v>
      </c>
      <c r="L3049">
        <f t="shared" si="56"/>
        <v>2</v>
      </c>
      <c r="M3049">
        <f>MATCH(H:H,价格表!$B$4:$B$35,0)</f>
        <v>22</v>
      </c>
      <c r="N3049" s="27">
        <f>IF(J3049&lt;=0.3,INDEX(价格表!$B$4:$I$31,M3049,2),IF(AND(J3049&gt;0.3,J3049&lt;=1),INDEX(价格表!$B$4:$I$31,M3049,3),IF(AND(J3049&gt;1,J3049&lt;=2.2),INDEX(价格表!$B$4:$I$31,M3049,4),IF(AND(J3049&gt;2.2,J3049&lt;=3.3),INDEX(价格表!$B$4:$I$31,M3049,5),IF(AND(J3049&gt;3.3,J3049&lt;=4),INDEX(价格表!$B$4:$I$31,M3049,6),IF(AND(J3049&gt;4,J3049&lt;=5.5),INDEX(价格表!$B$4:$I$31,M3049,7),IF(J3049&gt;5.5,2.6+INDEX(价格表!$B$4:$I$31,M3049,8)*L3049)))))))</f>
        <v>2.15</v>
      </c>
    </row>
    <row r="3050" spans="1:14">
      <c r="A3050" s="20">
        <v>4311033983861</v>
      </c>
      <c r="B3050" s="18" t="s">
        <v>16</v>
      </c>
      <c r="C3050" s="21">
        <v>20201215</v>
      </c>
      <c r="D3050" s="21">
        <v>610538201209</v>
      </c>
      <c r="E3050" s="21" t="s">
        <v>16</v>
      </c>
      <c r="F3050" s="21">
        <v>20201225</v>
      </c>
      <c r="G3050" s="21" t="s">
        <v>17</v>
      </c>
      <c r="H3050" s="21" t="s">
        <v>50</v>
      </c>
      <c r="I3050" s="21" t="s">
        <v>125</v>
      </c>
      <c r="J3050" s="21">
        <v>1.42</v>
      </c>
      <c r="K3050" s="21" t="s">
        <v>20</v>
      </c>
      <c r="L3050">
        <f t="shared" si="56"/>
        <v>2</v>
      </c>
      <c r="M3050">
        <f>MATCH(H:H,价格表!$B$4:$B$35,0)</f>
        <v>4</v>
      </c>
      <c r="N3050" s="27">
        <f>IF(J3050&lt;=0.3,INDEX(价格表!$B$4:$I$31,M3050,2),IF(AND(J3050&gt;0.3,J3050&lt;=1),INDEX(价格表!$B$4:$I$31,M3050,3),IF(AND(J3050&gt;1,J3050&lt;=2.2),INDEX(价格表!$B$4:$I$31,M3050,4),IF(AND(J3050&gt;2.2,J3050&lt;=3.3),INDEX(价格表!$B$4:$I$31,M3050,5),IF(AND(J3050&gt;3.3,J3050&lt;=4),INDEX(价格表!$B$4:$I$31,M3050,6),IF(AND(J3050&gt;4,J3050&lt;=5.5),INDEX(价格表!$B$4:$I$31,M3050,7),IF(J3050&gt;5.5,2.6+INDEX(价格表!$B$4:$I$31,M3050,8)*L3050)))))))</f>
        <v>2.15</v>
      </c>
    </row>
    <row r="3051" spans="1:14">
      <c r="A3051" s="20">
        <v>4311033983862</v>
      </c>
      <c r="B3051" s="18" t="s">
        <v>16</v>
      </c>
      <c r="C3051" s="21">
        <v>20201215</v>
      </c>
      <c r="D3051" s="21">
        <v>610538201209</v>
      </c>
      <c r="E3051" s="21" t="s">
        <v>16</v>
      </c>
      <c r="F3051" s="21">
        <v>20201225</v>
      </c>
      <c r="G3051" s="21" t="s">
        <v>17</v>
      </c>
      <c r="H3051" s="21" t="s">
        <v>50</v>
      </c>
      <c r="I3051" s="21" t="s">
        <v>125</v>
      </c>
      <c r="J3051" s="21">
        <v>1.55</v>
      </c>
      <c r="K3051" s="21" t="s">
        <v>20</v>
      </c>
      <c r="L3051">
        <f t="shared" si="56"/>
        <v>2</v>
      </c>
      <c r="M3051">
        <f>MATCH(H:H,价格表!$B$4:$B$35,0)</f>
        <v>4</v>
      </c>
      <c r="N3051" s="27">
        <f>IF(J3051&lt;=0.3,INDEX(价格表!$B$4:$I$31,M3051,2),IF(AND(J3051&gt;0.3,J3051&lt;=1),INDEX(价格表!$B$4:$I$31,M3051,3),IF(AND(J3051&gt;1,J3051&lt;=2.2),INDEX(价格表!$B$4:$I$31,M3051,4),IF(AND(J3051&gt;2.2,J3051&lt;=3.3),INDEX(价格表!$B$4:$I$31,M3051,5),IF(AND(J3051&gt;3.3,J3051&lt;=4),INDEX(价格表!$B$4:$I$31,M3051,6),IF(AND(J3051&gt;4,J3051&lt;=5.5),INDEX(价格表!$B$4:$I$31,M3051,7),IF(J3051&gt;5.5,2.6+INDEX(价格表!$B$4:$I$31,M3051,8)*L3051)))))))</f>
        <v>2.15</v>
      </c>
    </row>
    <row r="3052" spans="1:14">
      <c r="A3052" s="20">
        <v>4311033983863</v>
      </c>
      <c r="B3052" s="18" t="s">
        <v>16</v>
      </c>
      <c r="C3052" s="21">
        <v>20201215</v>
      </c>
      <c r="D3052" s="21">
        <v>610538201209</v>
      </c>
      <c r="E3052" s="21" t="s">
        <v>16</v>
      </c>
      <c r="F3052" s="21">
        <v>20201225</v>
      </c>
      <c r="G3052" s="21" t="s">
        <v>17</v>
      </c>
      <c r="H3052" s="21" t="s">
        <v>18</v>
      </c>
      <c r="I3052" s="21" t="s">
        <v>185</v>
      </c>
      <c r="J3052" s="21">
        <v>1.52</v>
      </c>
      <c r="K3052" s="21" t="s">
        <v>20</v>
      </c>
      <c r="L3052">
        <f t="shared" si="56"/>
        <v>2</v>
      </c>
      <c r="M3052">
        <f>MATCH(H:H,价格表!$B$4:$B$35,0)</f>
        <v>1</v>
      </c>
      <c r="N3052" s="27">
        <f>IF(J3052&lt;=0.3,INDEX(价格表!$B$4:$I$31,M3052,2),IF(AND(J3052&gt;0.3,J3052&lt;=1),INDEX(价格表!$B$4:$I$31,M3052,3),IF(AND(J3052&gt;1,J3052&lt;=2.2),INDEX(价格表!$B$4:$I$31,M3052,4),IF(AND(J3052&gt;2.2,J3052&lt;=3.3),INDEX(价格表!$B$4:$I$31,M3052,5),IF(AND(J3052&gt;3.3,J3052&lt;=4),INDEX(价格表!$B$4:$I$31,M3052,6),IF(AND(J3052&gt;4,J3052&lt;=5.5),INDEX(价格表!$B$4:$I$31,M3052,7),IF(J3052&gt;5.5,2.6+INDEX(价格表!$B$4:$I$31,M3052,8)*L3052)))))))</f>
        <v>2.15</v>
      </c>
    </row>
    <row r="3053" spans="1:14">
      <c r="A3053" s="20">
        <v>4311033983928</v>
      </c>
      <c r="B3053" s="18" t="s">
        <v>16</v>
      </c>
      <c r="C3053" s="21">
        <v>20201215</v>
      </c>
      <c r="D3053" s="21">
        <v>610538201209</v>
      </c>
      <c r="E3053" s="21" t="s">
        <v>16</v>
      </c>
      <c r="F3053" s="21">
        <v>20201225</v>
      </c>
      <c r="G3053" s="21" t="s">
        <v>17</v>
      </c>
      <c r="H3053" s="21" t="s">
        <v>35</v>
      </c>
      <c r="I3053" s="21" t="s">
        <v>156</v>
      </c>
      <c r="J3053" s="21">
        <v>1.64</v>
      </c>
      <c r="K3053" s="21" t="s">
        <v>20</v>
      </c>
      <c r="L3053">
        <f t="shared" si="56"/>
        <v>2</v>
      </c>
      <c r="M3053">
        <f>MATCH(H:H,价格表!$B$4:$B$35,0)</f>
        <v>22</v>
      </c>
      <c r="N3053" s="27">
        <f>IF(J3053&lt;=0.3,INDEX(价格表!$B$4:$I$31,M3053,2),IF(AND(J3053&gt;0.3,J3053&lt;=1),INDEX(价格表!$B$4:$I$31,M3053,3),IF(AND(J3053&gt;1,J3053&lt;=2.2),INDEX(价格表!$B$4:$I$31,M3053,4),IF(AND(J3053&gt;2.2,J3053&lt;=3.3),INDEX(价格表!$B$4:$I$31,M3053,5),IF(AND(J3053&gt;3.3,J3053&lt;=4),INDEX(价格表!$B$4:$I$31,M3053,6),IF(AND(J3053&gt;4,J3053&lt;=5.5),INDEX(价格表!$B$4:$I$31,M3053,7),IF(J3053&gt;5.5,2.6+INDEX(价格表!$B$4:$I$31,M3053,8)*L3053)))))))</f>
        <v>2.15</v>
      </c>
    </row>
    <row r="3054" spans="1:14">
      <c r="A3054" s="20">
        <v>4311033983929</v>
      </c>
      <c r="B3054" s="18" t="s">
        <v>16</v>
      </c>
      <c r="C3054" s="21">
        <v>20201215</v>
      </c>
      <c r="D3054" s="21">
        <v>610538201209</v>
      </c>
      <c r="E3054" s="21" t="s">
        <v>16</v>
      </c>
      <c r="F3054" s="21">
        <v>20201225</v>
      </c>
      <c r="G3054" s="21" t="s">
        <v>17</v>
      </c>
      <c r="H3054" s="21" t="s">
        <v>18</v>
      </c>
      <c r="I3054" s="21" t="s">
        <v>276</v>
      </c>
      <c r="J3054" s="21">
        <v>2.5</v>
      </c>
      <c r="K3054" s="21" t="s">
        <v>20</v>
      </c>
      <c r="L3054">
        <f t="shared" si="56"/>
        <v>3</v>
      </c>
      <c r="M3054">
        <f>MATCH(H:H,价格表!$B$4:$B$35,0)</f>
        <v>1</v>
      </c>
      <c r="N3054" s="27">
        <f>IF(J3054&lt;=0.3,INDEX(价格表!$B$4:$I$31,M3054,2),IF(AND(J3054&gt;0.3,J3054&lt;=1),INDEX(价格表!$B$4:$I$31,M3054,3),IF(AND(J3054&gt;1,J3054&lt;=2.2),INDEX(价格表!$B$4:$I$31,M3054,4),IF(AND(J3054&gt;2.2,J3054&lt;=3.3),INDEX(价格表!$B$4:$I$31,M3054,5),IF(AND(J3054&gt;3.3,J3054&lt;=4),INDEX(价格表!$B$4:$I$31,M3054,6),IF(AND(J3054&gt;4,J3054&lt;=5.5),INDEX(价格表!$B$4:$I$31,M3054,7),IF(J3054&gt;5.5,2.6+INDEX(价格表!$B$4:$I$31,M3054,8)*L3054)))))))</f>
        <v>2.5</v>
      </c>
    </row>
    <row r="3055" spans="1:14">
      <c r="A3055" s="20">
        <v>4311033983930</v>
      </c>
      <c r="B3055" s="18" t="s">
        <v>16</v>
      </c>
      <c r="C3055" s="21">
        <v>20201215</v>
      </c>
      <c r="D3055" s="21">
        <v>610538201209</v>
      </c>
      <c r="E3055" s="21" t="s">
        <v>16</v>
      </c>
      <c r="F3055" s="21">
        <v>20201225</v>
      </c>
      <c r="G3055" s="21" t="s">
        <v>17</v>
      </c>
      <c r="H3055" s="21" t="s">
        <v>30</v>
      </c>
      <c r="I3055" s="21" t="s">
        <v>284</v>
      </c>
      <c r="J3055" s="21">
        <v>1.44</v>
      </c>
      <c r="K3055" s="21" t="s">
        <v>20</v>
      </c>
      <c r="L3055">
        <f t="shared" si="56"/>
        <v>2</v>
      </c>
      <c r="M3055">
        <f>MATCH(H:H,价格表!$B$4:$B$35,0)</f>
        <v>16</v>
      </c>
      <c r="N3055" s="27">
        <f>IF(J3055&lt;=0.3,INDEX(价格表!$B$4:$I$31,M3055,2),IF(AND(J3055&gt;0.3,J3055&lt;=1),INDEX(价格表!$B$4:$I$31,M3055,3),IF(AND(J3055&gt;1,J3055&lt;=2.2),INDEX(价格表!$B$4:$I$31,M3055,4),IF(AND(J3055&gt;2.2,J3055&lt;=3.3),INDEX(价格表!$B$4:$I$31,M3055,5),IF(AND(J3055&gt;3.3,J3055&lt;=4),INDEX(价格表!$B$4:$I$31,M3055,6),IF(AND(J3055&gt;4,J3055&lt;=5.5),INDEX(价格表!$B$4:$I$31,M3055,7),IF(J3055&gt;5.5,2.6+INDEX(价格表!$B$4:$I$31,M3055,8)*L3055)))))))</f>
        <v>2.15</v>
      </c>
    </row>
    <row r="3056" spans="1:14">
      <c r="A3056" s="20">
        <v>4311033983931</v>
      </c>
      <c r="B3056" s="18" t="s">
        <v>16</v>
      </c>
      <c r="C3056" s="21">
        <v>20201215</v>
      </c>
      <c r="D3056" s="21">
        <v>610538201209</v>
      </c>
      <c r="E3056" s="21" t="s">
        <v>16</v>
      </c>
      <c r="F3056" s="21">
        <v>20201225</v>
      </c>
      <c r="G3056" s="21" t="s">
        <v>17</v>
      </c>
      <c r="H3056" s="21" t="s">
        <v>18</v>
      </c>
      <c r="I3056" s="21" t="s">
        <v>278</v>
      </c>
      <c r="J3056" s="21">
        <v>1.46</v>
      </c>
      <c r="K3056" s="21" t="s">
        <v>20</v>
      </c>
      <c r="L3056">
        <f t="shared" si="56"/>
        <v>2</v>
      </c>
      <c r="M3056">
        <f>MATCH(H:H,价格表!$B$4:$B$35,0)</f>
        <v>1</v>
      </c>
      <c r="N3056" s="27">
        <f>IF(J3056&lt;=0.3,INDEX(价格表!$B$4:$I$31,M3056,2),IF(AND(J3056&gt;0.3,J3056&lt;=1),INDEX(价格表!$B$4:$I$31,M3056,3),IF(AND(J3056&gt;1,J3056&lt;=2.2),INDEX(价格表!$B$4:$I$31,M3056,4),IF(AND(J3056&gt;2.2,J3056&lt;=3.3),INDEX(价格表!$B$4:$I$31,M3056,5),IF(AND(J3056&gt;3.3,J3056&lt;=4),INDEX(价格表!$B$4:$I$31,M3056,6),IF(AND(J3056&gt;4,J3056&lt;=5.5),INDEX(价格表!$B$4:$I$31,M3056,7),IF(J3056&gt;5.5,2.6+INDEX(价格表!$B$4:$I$31,M3056,8)*L3056)))))))</f>
        <v>2.15</v>
      </c>
    </row>
    <row r="3057" spans="1:14">
      <c r="A3057" s="20">
        <v>4311033983932</v>
      </c>
      <c r="B3057" s="18" t="s">
        <v>16</v>
      </c>
      <c r="C3057" s="21">
        <v>20201215</v>
      </c>
      <c r="D3057" s="21">
        <v>610538201209</v>
      </c>
      <c r="E3057" s="21" t="s">
        <v>16</v>
      </c>
      <c r="F3057" s="21">
        <v>20201225</v>
      </c>
      <c r="G3057" s="21" t="s">
        <v>17</v>
      </c>
      <c r="H3057" s="21" t="s">
        <v>37</v>
      </c>
      <c r="I3057" s="21" t="s">
        <v>105</v>
      </c>
      <c r="J3057" s="21">
        <v>1.44</v>
      </c>
      <c r="K3057" s="21" t="s">
        <v>20</v>
      </c>
      <c r="L3057">
        <f t="shared" si="56"/>
        <v>2</v>
      </c>
      <c r="M3057">
        <f>MATCH(H:H,价格表!$B$4:$B$35,0)</f>
        <v>12</v>
      </c>
      <c r="N3057" s="27">
        <f>IF(J3057&lt;=0.3,INDEX(价格表!$B$4:$I$31,M3057,2),IF(AND(J3057&gt;0.3,J3057&lt;=1),INDEX(价格表!$B$4:$I$31,M3057,3),IF(AND(J3057&gt;1,J3057&lt;=2.2),INDEX(价格表!$B$4:$I$31,M3057,4),IF(AND(J3057&gt;2.2,J3057&lt;=3.3),INDEX(价格表!$B$4:$I$31,M3057,5),IF(AND(J3057&gt;3.3,J3057&lt;=4),INDEX(价格表!$B$4:$I$31,M3057,6),IF(AND(J3057&gt;4,J3057&lt;=5.5),INDEX(价格表!$B$4:$I$31,M3057,7),IF(J3057&gt;5.5,2.6+INDEX(价格表!$B$4:$I$31,M3057,8)*L3057)))))))</f>
        <v>2.15</v>
      </c>
    </row>
    <row r="3058" spans="1:14">
      <c r="A3058" s="20">
        <v>4311033983933</v>
      </c>
      <c r="B3058" s="18" t="s">
        <v>16</v>
      </c>
      <c r="C3058" s="21">
        <v>20201215</v>
      </c>
      <c r="D3058" s="21">
        <v>610538201209</v>
      </c>
      <c r="E3058" s="21" t="s">
        <v>16</v>
      </c>
      <c r="F3058" s="21">
        <v>20201225</v>
      </c>
      <c r="G3058" s="21" t="s">
        <v>17</v>
      </c>
      <c r="H3058" s="21" t="s">
        <v>18</v>
      </c>
      <c r="I3058" s="21" t="s">
        <v>53</v>
      </c>
      <c r="J3058" s="21">
        <v>1.41</v>
      </c>
      <c r="K3058" s="21" t="s">
        <v>20</v>
      </c>
      <c r="L3058">
        <f t="shared" si="56"/>
        <v>2</v>
      </c>
      <c r="M3058">
        <f>MATCH(H:H,价格表!$B$4:$B$35,0)</f>
        <v>1</v>
      </c>
      <c r="N3058" s="27">
        <f>IF(J3058&lt;=0.3,INDEX(价格表!$B$4:$I$31,M3058,2),IF(AND(J3058&gt;0.3,J3058&lt;=1),INDEX(价格表!$B$4:$I$31,M3058,3),IF(AND(J3058&gt;1,J3058&lt;=2.2),INDEX(价格表!$B$4:$I$31,M3058,4),IF(AND(J3058&gt;2.2,J3058&lt;=3.3),INDEX(价格表!$B$4:$I$31,M3058,5),IF(AND(J3058&gt;3.3,J3058&lt;=4),INDEX(价格表!$B$4:$I$31,M3058,6),IF(AND(J3058&gt;4,J3058&lt;=5.5),INDEX(价格表!$B$4:$I$31,M3058,7),IF(J3058&gt;5.5,2.6+INDEX(价格表!$B$4:$I$31,M3058,8)*L3058)))))))</f>
        <v>2.15</v>
      </c>
    </row>
    <row r="3059" spans="1:14">
      <c r="A3059" s="20">
        <v>4311033983934</v>
      </c>
      <c r="B3059" s="18" t="s">
        <v>16</v>
      </c>
      <c r="C3059" s="21">
        <v>20201215</v>
      </c>
      <c r="D3059" s="21">
        <v>610538201209</v>
      </c>
      <c r="E3059" s="21" t="s">
        <v>16</v>
      </c>
      <c r="F3059" s="21">
        <v>20201225</v>
      </c>
      <c r="G3059" s="21" t="s">
        <v>17</v>
      </c>
      <c r="H3059" s="21" t="s">
        <v>82</v>
      </c>
      <c r="I3059" s="21" t="s">
        <v>83</v>
      </c>
      <c r="J3059" s="21">
        <v>1.56</v>
      </c>
      <c r="K3059" s="21" t="s">
        <v>20</v>
      </c>
      <c r="L3059">
        <f t="shared" si="56"/>
        <v>2</v>
      </c>
      <c r="M3059">
        <f>MATCH(H:H,价格表!$B$4:$B$35,0)</f>
        <v>2</v>
      </c>
      <c r="N3059" s="27">
        <f>IF(J3059&lt;=0.3,INDEX(价格表!$B$4:$I$31,M3059,2),IF(AND(J3059&gt;0.3,J3059&lt;=1),INDEX(价格表!$B$4:$I$31,M3059,3),IF(AND(J3059&gt;1,J3059&lt;=2.2),INDEX(价格表!$B$4:$I$31,M3059,4),IF(AND(J3059&gt;2.2,J3059&lt;=3.3),INDEX(价格表!$B$4:$I$31,M3059,5),IF(AND(J3059&gt;3.3,J3059&lt;=4),INDEX(价格表!$B$4:$I$31,M3059,6),IF(AND(J3059&gt;4,J3059&lt;=5.5),INDEX(价格表!$B$4:$I$31,M3059,7),IF(J3059&gt;5.5,2.6+INDEX(价格表!$B$4:$I$31,M3059,8)*L3059)))))))</f>
        <v>2.15</v>
      </c>
    </row>
    <row r="3060" spans="1:14">
      <c r="A3060" s="20">
        <v>4311033983935</v>
      </c>
      <c r="B3060" s="18" t="s">
        <v>16</v>
      </c>
      <c r="C3060" s="21">
        <v>20201215</v>
      </c>
      <c r="D3060" s="21">
        <v>610538201209</v>
      </c>
      <c r="E3060" s="21" t="s">
        <v>16</v>
      </c>
      <c r="F3060" s="21">
        <v>20201225</v>
      </c>
      <c r="G3060" s="21" t="s">
        <v>17</v>
      </c>
      <c r="H3060" s="21" t="s">
        <v>63</v>
      </c>
      <c r="I3060" s="21" t="s">
        <v>187</v>
      </c>
      <c r="J3060" s="21">
        <v>1.55</v>
      </c>
      <c r="K3060" s="21" t="s">
        <v>20</v>
      </c>
      <c r="L3060">
        <f t="shared" si="56"/>
        <v>2</v>
      </c>
      <c r="M3060">
        <f>MATCH(H:H,价格表!$B$4:$B$35,0)</f>
        <v>21</v>
      </c>
      <c r="N3060" s="27">
        <f>IF(J3060&lt;=0.3,INDEX(价格表!$B$4:$I$31,M3060,2),IF(AND(J3060&gt;0.3,J3060&lt;=1),INDEX(价格表!$B$4:$I$31,M3060,3),IF(AND(J3060&gt;1,J3060&lt;=2.2),INDEX(价格表!$B$4:$I$31,M3060,4),IF(AND(J3060&gt;2.2,J3060&lt;=3.3),INDEX(价格表!$B$4:$I$31,M3060,5),IF(AND(J3060&gt;3.3,J3060&lt;=4),INDEX(价格表!$B$4:$I$31,M3060,6),IF(AND(J3060&gt;4,J3060&lt;=5.5),INDEX(价格表!$B$4:$I$31,M3060,7),IF(J3060&gt;5.5,2.6+INDEX(价格表!$B$4:$I$31,M3060,8)*L3060)))))))</f>
        <v>2.15</v>
      </c>
    </row>
    <row r="3061" spans="1:14">
      <c r="A3061" s="20">
        <v>4311033983936</v>
      </c>
      <c r="B3061" s="18" t="s">
        <v>16</v>
      </c>
      <c r="C3061" s="21">
        <v>20201215</v>
      </c>
      <c r="D3061" s="21">
        <v>610538201209</v>
      </c>
      <c r="E3061" s="21" t="s">
        <v>16</v>
      </c>
      <c r="F3061" s="21">
        <v>20201225</v>
      </c>
      <c r="G3061" s="21" t="s">
        <v>17</v>
      </c>
      <c r="H3061" s="21" t="s">
        <v>27</v>
      </c>
      <c r="I3061" s="21" t="s">
        <v>28</v>
      </c>
      <c r="J3061" s="21">
        <v>2.84</v>
      </c>
      <c r="K3061" s="21" t="s">
        <v>20</v>
      </c>
      <c r="L3061">
        <f t="shared" si="56"/>
        <v>3</v>
      </c>
      <c r="M3061">
        <f>MATCH(H:H,价格表!$B$4:$B$35,0)</f>
        <v>3</v>
      </c>
      <c r="N3061" s="27">
        <f>IF(J3061&lt;=0.3,INDEX(价格表!$B$4:$I$31,M3061,2),IF(AND(J3061&gt;0.3,J3061&lt;=1),INDEX(价格表!$B$4:$I$31,M3061,3),IF(AND(J3061&gt;1,J3061&lt;=2.2),INDEX(价格表!$B$4:$I$31,M3061,4),IF(AND(J3061&gt;2.2,J3061&lt;=3.3),INDEX(价格表!$B$4:$I$31,M3061,5),IF(AND(J3061&gt;3.3,J3061&lt;=4),INDEX(价格表!$B$4:$I$31,M3061,6),IF(AND(J3061&gt;4,J3061&lt;=5.5),INDEX(价格表!$B$4:$I$31,M3061,7),IF(J3061&gt;5.5,2.6+INDEX(价格表!$B$4:$I$31,M3061,8)*L3061)))))))</f>
        <v>2.5</v>
      </c>
    </row>
    <row r="3062" spans="1:14">
      <c r="A3062" s="20">
        <v>4311033983937</v>
      </c>
      <c r="B3062" s="18" t="s">
        <v>16</v>
      </c>
      <c r="C3062" s="21">
        <v>20201215</v>
      </c>
      <c r="D3062" s="21">
        <v>610538201209</v>
      </c>
      <c r="E3062" s="21" t="s">
        <v>16</v>
      </c>
      <c r="F3062" s="21">
        <v>20201225</v>
      </c>
      <c r="G3062" s="21" t="s">
        <v>17</v>
      </c>
      <c r="H3062" s="21" t="s">
        <v>27</v>
      </c>
      <c r="I3062" s="21" t="s">
        <v>107</v>
      </c>
      <c r="J3062" s="21">
        <v>1.58</v>
      </c>
      <c r="K3062" s="21" t="s">
        <v>20</v>
      </c>
      <c r="L3062">
        <f t="shared" si="56"/>
        <v>2</v>
      </c>
      <c r="M3062">
        <f>MATCH(H:H,价格表!$B$4:$B$35,0)</f>
        <v>3</v>
      </c>
      <c r="N3062" s="27">
        <f>IF(J3062&lt;=0.3,INDEX(价格表!$B$4:$I$31,M3062,2),IF(AND(J3062&gt;0.3,J3062&lt;=1),INDEX(价格表!$B$4:$I$31,M3062,3),IF(AND(J3062&gt;1,J3062&lt;=2.2),INDEX(价格表!$B$4:$I$31,M3062,4),IF(AND(J3062&gt;2.2,J3062&lt;=3.3),INDEX(价格表!$B$4:$I$31,M3062,5),IF(AND(J3062&gt;3.3,J3062&lt;=4),INDEX(价格表!$B$4:$I$31,M3062,6),IF(AND(J3062&gt;4,J3062&lt;=5.5),INDEX(价格表!$B$4:$I$31,M3062,7),IF(J3062&gt;5.5,2.6+INDEX(价格表!$B$4:$I$31,M3062,8)*L3062)))))))</f>
        <v>2.15</v>
      </c>
    </row>
    <row r="3063" spans="1:14">
      <c r="A3063" s="20">
        <v>4311033985437</v>
      </c>
      <c r="B3063" s="18" t="s">
        <v>16</v>
      </c>
      <c r="C3063" s="21">
        <v>20201215</v>
      </c>
      <c r="D3063" s="21">
        <v>610538201209</v>
      </c>
      <c r="E3063" s="21" t="s">
        <v>16</v>
      </c>
      <c r="F3063" s="21">
        <v>20201225</v>
      </c>
      <c r="G3063" s="21" t="s">
        <v>17</v>
      </c>
      <c r="H3063" s="21" t="s">
        <v>45</v>
      </c>
      <c r="I3063" s="21" t="s">
        <v>137</v>
      </c>
      <c r="J3063" s="21">
        <v>1.48</v>
      </c>
      <c r="K3063" s="21" t="s">
        <v>20</v>
      </c>
      <c r="L3063">
        <f t="shared" si="56"/>
        <v>2</v>
      </c>
      <c r="M3063">
        <f>MATCH(H:H,价格表!$B$4:$B$35,0)</f>
        <v>9</v>
      </c>
      <c r="N3063" s="27">
        <f>IF(J3063&lt;=0.3,INDEX(价格表!$B$4:$I$31,M3063,2),IF(AND(J3063&gt;0.3,J3063&lt;=1),INDEX(价格表!$B$4:$I$31,M3063,3),IF(AND(J3063&gt;1,J3063&lt;=2.2),INDEX(价格表!$B$4:$I$31,M3063,4),IF(AND(J3063&gt;2.2,J3063&lt;=3.3),INDEX(价格表!$B$4:$I$31,M3063,5),IF(AND(J3063&gt;3.3,J3063&lt;=4),INDEX(价格表!$B$4:$I$31,M3063,6),IF(AND(J3063&gt;4,J3063&lt;=5.5),INDEX(价格表!$B$4:$I$31,M3063,7),IF(J3063&gt;5.5,2.6+INDEX(价格表!$B$4:$I$31,M3063,8)*L3063)))))))</f>
        <v>2.15</v>
      </c>
    </row>
    <row r="3064" spans="1:14">
      <c r="A3064" s="20">
        <v>4311033985438</v>
      </c>
      <c r="B3064" s="18" t="s">
        <v>16</v>
      </c>
      <c r="C3064" s="21">
        <v>20201215</v>
      </c>
      <c r="D3064" s="21">
        <v>610538201209</v>
      </c>
      <c r="E3064" s="21" t="s">
        <v>16</v>
      </c>
      <c r="F3064" s="21">
        <v>20201225</v>
      </c>
      <c r="G3064" s="21" t="s">
        <v>17</v>
      </c>
      <c r="H3064" s="21" t="s">
        <v>73</v>
      </c>
      <c r="I3064" s="21" t="s">
        <v>131</v>
      </c>
      <c r="J3064" s="21">
        <v>1.56</v>
      </c>
      <c r="K3064" s="21" t="s">
        <v>20</v>
      </c>
      <c r="L3064">
        <f t="shared" si="56"/>
        <v>2</v>
      </c>
      <c r="M3064">
        <f>MATCH(H:H,价格表!$B$4:$B$35,0)</f>
        <v>7</v>
      </c>
      <c r="N3064" s="27">
        <f>IF(J3064&lt;=0.3,INDEX(价格表!$B$4:$I$31,M3064,2),IF(AND(J3064&gt;0.3,J3064&lt;=1),INDEX(价格表!$B$4:$I$31,M3064,3),IF(AND(J3064&gt;1,J3064&lt;=2.2),INDEX(价格表!$B$4:$I$31,M3064,4),IF(AND(J3064&gt;2.2,J3064&lt;=3.3),INDEX(价格表!$B$4:$I$31,M3064,5),IF(AND(J3064&gt;3.3,J3064&lt;=4),INDEX(价格表!$B$4:$I$31,M3064,6),IF(AND(J3064&gt;4,J3064&lt;=5.5),INDEX(价格表!$B$4:$I$31,M3064,7),IF(J3064&gt;5.5,2.6+INDEX(价格表!$B$4:$I$31,M3064,8)*L3064)))))))</f>
        <v>2.15</v>
      </c>
    </row>
    <row r="3065" spans="1:14">
      <c r="A3065" s="20">
        <v>4311033985439</v>
      </c>
      <c r="B3065" s="18" t="s">
        <v>16</v>
      </c>
      <c r="C3065" s="21">
        <v>20201215</v>
      </c>
      <c r="D3065" s="21">
        <v>610538201209</v>
      </c>
      <c r="E3065" s="21" t="s">
        <v>16</v>
      </c>
      <c r="F3065" s="21">
        <v>20201225</v>
      </c>
      <c r="G3065" s="21" t="s">
        <v>17</v>
      </c>
      <c r="H3065" s="21" t="s">
        <v>56</v>
      </c>
      <c r="I3065" s="21" t="s">
        <v>65</v>
      </c>
      <c r="J3065" s="21">
        <v>1.44</v>
      </c>
      <c r="K3065" s="21" t="s">
        <v>20</v>
      </c>
      <c r="L3065">
        <f t="shared" si="56"/>
        <v>2</v>
      </c>
      <c r="M3065">
        <f>MATCH(H:H,价格表!$B$4:$B$35,0)</f>
        <v>11</v>
      </c>
      <c r="N3065" s="27">
        <f>IF(J3065&lt;=0.3,INDEX(价格表!$B$4:$I$31,M3065,2),IF(AND(J3065&gt;0.3,J3065&lt;=1),INDEX(价格表!$B$4:$I$31,M3065,3),IF(AND(J3065&gt;1,J3065&lt;=2.2),INDEX(价格表!$B$4:$I$31,M3065,4),IF(AND(J3065&gt;2.2,J3065&lt;=3.3),INDEX(价格表!$B$4:$I$31,M3065,5),IF(AND(J3065&gt;3.3,J3065&lt;=4),INDEX(价格表!$B$4:$I$31,M3065,6),IF(AND(J3065&gt;4,J3065&lt;=5.5),INDEX(价格表!$B$4:$I$31,M3065,7),IF(J3065&gt;5.5,2.6+INDEX(价格表!$B$4:$I$31,M3065,8)*L3065)))))))</f>
        <v>2.15</v>
      </c>
    </row>
    <row r="3066" spans="1:14">
      <c r="A3066" s="20">
        <v>4311033985440</v>
      </c>
      <c r="B3066" s="18" t="s">
        <v>16</v>
      </c>
      <c r="C3066" s="21">
        <v>20201215</v>
      </c>
      <c r="D3066" s="21">
        <v>610538201209</v>
      </c>
      <c r="E3066" s="21" t="s">
        <v>16</v>
      </c>
      <c r="F3066" s="21">
        <v>20201225</v>
      </c>
      <c r="G3066" s="21" t="s">
        <v>17</v>
      </c>
      <c r="H3066" s="21" t="s">
        <v>82</v>
      </c>
      <c r="I3066" s="21" t="s">
        <v>83</v>
      </c>
      <c r="J3066" s="21">
        <v>1.42</v>
      </c>
      <c r="K3066" s="21" t="s">
        <v>20</v>
      </c>
      <c r="L3066">
        <f t="shared" si="56"/>
        <v>2</v>
      </c>
      <c r="M3066">
        <f>MATCH(H:H,价格表!$B$4:$B$35,0)</f>
        <v>2</v>
      </c>
      <c r="N3066" s="27">
        <f>IF(J3066&lt;=0.3,INDEX(价格表!$B$4:$I$31,M3066,2),IF(AND(J3066&gt;0.3,J3066&lt;=1),INDEX(价格表!$B$4:$I$31,M3066,3),IF(AND(J3066&gt;1,J3066&lt;=2.2),INDEX(价格表!$B$4:$I$31,M3066,4),IF(AND(J3066&gt;2.2,J3066&lt;=3.3),INDEX(价格表!$B$4:$I$31,M3066,5),IF(AND(J3066&gt;3.3,J3066&lt;=4),INDEX(价格表!$B$4:$I$31,M3066,6),IF(AND(J3066&gt;4,J3066&lt;=5.5),INDEX(价格表!$B$4:$I$31,M3066,7),IF(J3066&gt;5.5,2.6+INDEX(价格表!$B$4:$I$31,M3066,8)*L3066)))))))</f>
        <v>2.15</v>
      </c>
    </row>
    <row r="3067" spans="1:14">
      <c r="A3067" s="20">
        <v>4311033985443</v>
      </c>
      <c r="B3067" s="18" t="s">
        <v>16</v>
      </c>
      <c r="C3067" s="21">
        <v>20201215</v>
      </c>
      <c r="D3067" s="21">
        <v>610538201209</v>
      </c>
      <c r="E3067" s="21" t="s">
        <v>16</v>
      </c>
      <c r="F3067" s="21">
        <v>20201225</v>
      </c>
      <c r="G3067" s="21" t="s">
        <v>17</v>
      </c>
      <c r="H3067" s="21" t="s">
        <v>66</v>
      </c>
      <c r="I3067" s="21" t="s">
        <v>67</v>
      </c>
      <c r="J3067" s="21">
        <v>1.42</v>
      </c>
      <c r="K3067" s="21" t="s">
        <v>20</v>
      </c>
      <c r="L3067">
        <f t="shared" si="56"/>
        <v>2</v>
      </c>
      <c r="M3067">
        <f>MATCH(H:H,价格表!$B$4:$B$35,0)</f>
        <v>17</v>
      </c>
      <c r="N3067" s="27">
        <f>IF(J3067&lt;=0.3,INDEX(价格表!$B$4:$I$31,M3067,2),IF(AND(J3067&gt;0.3,J3067&lt;=1),INDEX(价格表!$B$4:$I$31,M3067,3),IF(AND(J3067&gt;1,J3067&lt;=2.2),INDEX(价格表!$B$4:$I$31,M3067,4),IF(AND(J3067&gt;2.2,J3067&lt;=3.3),INDEX(价格表!$B$4:$I$31,M3067,5),IF(AND(J3067&gt;3.3,J3067&lt;=4),INDEX(价格表!$B$4:$I$31,M3067,6),IF(AND(J3067&gt;4,J3067&lt;=5.5),INDEX(价格表!$B$4:$I$31,M3067,7),IF(J3067&gt;5.5,2.6+INDEX(价格表!$B$4:$I$31,M3067,8)*L3067)))))))</f>
        <v>2.15</v>
      </c>
    </row>
    <row r="3068" spans="1:14">
      <c r="A3068" s="20">
        <v>4311033985444</v>
      </c>
      <c r="B3068" s="18" t="s">
        <v>16</v>
      </c>
      <c r="C3068" s="21">
        <v>20201215</v>
      </c>
      <c r="D3068" s="21">
        <v>610538201209</v>
      </c>
      <c r="E3068" s="21" t="s">
        <v>16</v>
      </c>
      <c r="F3068" s="21">
        <v>20201225</v>
      </c>
      <c r="G3068" s="21" t="s">
        <v>17</v>
      </c>
      <c r="H3068" s="21" t="s">
        <v>21</v>
      </c>
      <c r="I3068" s="21" t="s">
        <v>228</v>
      </c>
      <c r="J3068" s="21">
        <v>1.42</v>
      </c>
      <c r="K3068" s="21" t="s">
        <v>20</v>
      </c>
      <c r="L3068">
        <f t="shared" si="56"/>
        <v>2</v>
      </c>
      <c r="M3068">
        <f>MATCH(H:H,价格表!$B$4:$B$35,0)</f>
        <v>20</v>
      </c>
      <c r="N3068" s="27">
        <f>IF(J3068&lt;=0.3,INDEX(价格表!$B$4:$I$31,M3068,2),IF(AND(J3068&gt;0.3,J3068&lt;=1),INDEX(价格表!$B$4:$I$31,M3068,3),IF(AND(J3068&gt;1,J3068&lt;=2.2),INDEX(价格表!$B$4:$I$31,M3068,4),IF(AND(J3068&gt;2.2,J3068&lt;=3.3),INDEX(价格表!$B$4:$I$31,M3068,5),IF(AND(J3068&gt;3.3,J3068&lt;=4),INDEX(价格表!$B$4:$I$31,M3068,6),IF(AND(J3068&gt;4,J3068&lt;=5.5),INDEX(价格表!$B$4:$I$31,M3068,7),IF(J3068&gt;5.5,2.6+INDEX(价格表!$B$4:$I$31,M3068,8)*L3068)))))))</f>
        <v>2.15</v>
      </c>
    </row>
    <row r="3069" spans="1:14">
      <c r="A3069" s="20">
        <v>4311033985445</v>
      </c>
      <c r="B3069" s="18" t="s">
        <v>16</v>
      </c>
      <c r="C3069" s="21">
        <v>20201215</v>
      </c>
      <c r="D3069" s="21">
        <v>610538201209</v>
      </c>
      <c r="E3069" s="21" t="s">
        <v>16</v>
      </c>
      <c r="F3069" s="21">
        <v>20201225</v>
      </c>
      <c r="G3069" s="21" t="s">
        <v>17</v>
      </c>
      <c r="H3069" s="21" t="s">
        <v>50</v>
      </c>
      <c r="I3069" s="21" t="s">
        <v>62</v>
      </c>
      <c r="J3069" s="21">
        <v>1.42</v>
      </c>
      <c r="K3069" s="21" t="s">
        <v>20</v>
      </c>
      <c r="L3069">
        <f t="shared" si="56"/>
        <v>2</v>
      </c>
      <c r="M3069">
        <f>MATCH(H:H,价格表!$B$4:$B$35,0)</f>
        <v>4</v>
      </c>
      <c r="N3069" s="27">
        <f>IF(J3069&lt;=0.3,INDEX(价格表!$B$4:$I$31,M3069,2),IF(AND(J3069&gt;0.3,J3069&lt;=1),INDEX(价格表!$B$4:$I$31,M3069,3),IF(AND(J3069&gt;1,J3069&lt;=2.2),INDEX(价格表!$B$4:$I$31,M3069,4),IF(AND(J3069&gt;2.2,J3069&lt;=3.3),INDEX(价格表!$B$4:$I$31,M3069,5),IF(AND(J3069&gt;3.3,J3069&lt;=4),INDEX(价格表!$B$4:$I$31,M3069,6),IF(AND(J3069&gt;4,J3069&lt;=5.5),INDEX(价格表!$B$4:$I$31,M3069,7),IF(J3069&gt;5.5,2.6+INDEX(价格表!$B$4:$I$31,M3069,8)*L3069)))))))</f>
        <v>2.15</v>
      </c>
    </row>
    <row r="3070" spans="1:14">
      <c r="A3070" s="20">
        <v>4311033985446</v>
      </c>
      <c r="B3070" s="18" t="s">
        <v>16</v>
      </c>
      <c r="C3070" s="21">
        <v>20201215</v>
      </c>
      <c r="D3070" s="21">
        <v>610538201209</v>
      </c>
      <c r="E3070" s="21" t="s">
        <v>16</v>
      </c>
      <c r="F3070" s="21">
        <v>20201225</v>
      </c>
      <c r="G3070" s="21" t="s">
        <v>17</v>
      </c>
      <c r="H3070" s="21" t="s">
        <v>123</v>
      </c>
      <c r="I3070" s="21" t="s">
        <v>124</v>
      </c>
      <c r="J3070" s="21">
        <v>0.98</v>
      </c>
      <c r="K3070" s="21" t="s">
        <v>20</v>
      </c>
      <c r="L3070">
        <f t="shared" si="56"/>
        <v>1</v>
      </c>
      <c r="M3070">
        <f>MATCH(H:H,价格表!$B$4:$B$35,0)</f>
        <v>30</v>
      </c>
      <c r="N3070" s="27">
        <f>L3070*7+3</f>
        <v>10</v>
      </c>
    </row>
    <row r="3071" spans="1:14">
      <c r="A3071" s="20">
        <v>4311033991225</v>
      </c>
      <c r="B3071" s="18" t="s">
        <v>16</v>
      </c>
      <c r="C3071" s="21">
        <v>20201215</v>
      </c>
      <c r="D3071" s="21">
        <v>610538201209</v>
      </c>
      <c r="E3071" s="21" t="s">
        <v>16</v>
      </c>
      <c r="F3071" s="21">
        <v>20201225</v>
      </c>
      <c r="G3071" s="21" t="s">
        <v>17</v>
      </c>
      <c r="H3071" s="21" t="s">
        <v>23</v>
      </c>
      <c r="I3071" s="21" t="s">
        <v>118</v>
      </c>
      <c r="J3071" s="21">
        <v>2.83</v>
      </c>
      <c r="K3071" s="21" t="s">
        <v>20</v>
      </c>
      <c r="L3071">
        <f t="shared" si="56"/>
        <v>3</v>
      </c>
      <c r="M3071">
        <f>MATCH(H:H,价格表!$B$4:$B$35,0)</f>
        <v>15</v>
      </c>
      <c r="N3071" s="27">
        <f>IF(J3071&lt;=0.3,INDEX(价格表!$B$4:$I$31,M3071,2),IF(AND(J3071&gt;0.3,J3071&lt;=1),INDEX(价格表!$B$4:$I$31,M3071,3),IF(AND(J3071&gt;1,J3071&lt;=2.2),INDEX(价格表!$B$4:$I$31,M3071,4),IF(AND(J3071&gt;2.2,J3071&lt;=3.3),INDEX(价格表!$B$4:$I$31,M3071,5),IF(AND(J3071&gt;3.3,J3071&lt;=4),INDEX(价格表!$B$4:$I$31,M3071,6),IF(AND(J3071&gt;4,J3071&lt;=5.5),INDEX(价格表!$B$4:$I$31,M3071,7),IF(J3071&gt;5.5,2.6+INDEX(价格表!$B$4:$I$31,M3071,8)*L3071)))))))</f>
        <v>2.5</v>
      </c>
    </row>
    <row r="3072" spans="1:14">
      <c r="A3072" s="20">
        <v>4311033991226</v>
      </c>
      <c r="B3072" s="18" t="s">
        <v>16</v>
      </c>
      <c r="C3072" s="21">
        <v>20201215</v>
      </c>
      <c r="D3072" s="21">
        <v>610538201209</v>
      </c>
      <c r="E3072" s="21" t="s">
        <v>16</v>
      </c>
      <c r="F3072" s="21">
        <v>20201225</v>
      </c>
      <c r="G3072" s="21" t="s">
        <v>17</v>
      </c>
      <c r="H3072" s="21" t="s">
        <v>50</v>
      </c>
      <c r="I3072" s="21" t="s">
        <v>62</v>
      </c>
      <c r="J3072" s="21">
        <v>1.55</v>
      </c>
      <c r="K3072" s="21" t="s">
        <v>20</v>
      </c>
      <c r="L3072">
        <f t="shared" si="56"/>
        <v>2</v>
      </c>
      <c r="M3072">
        <f>MATCH(H:H,价格表!$B$4:$B$35,0)</f>
        <v>4</v>
      </c>
      <c r="N3072" s="27">
        <f>IF(J3072&lt;=0.3,INDEX(价格表!$B$4:$I$31,M3072,2),IF(AND(J3072&gt;0.3,J3072&lt;=1),INDEX(价格表!$B$4:$I$31,M3072,3),IF(AND(J3072&gt;1,J3072&lt;=2.2),INDEX(价格表!$B$4:$I$31,M3072,4),IF(AND(J3072&gt;2.2,J3072&lt;=3.3),INDEX(价格表!$B$4:$I$31,M3072,5),IF(AND(J3072&gt;3.3,J3072&lt;=4),INDEX(价格表!$B$4:$I$31,M3072,6),IF(AND(J3072&gt;4,J3072&lt;=5.5),INDEX(价格表!$B$4:$I$31,M3072,7),IF(J3072&gt;5.5,2.6+INDEX(价格表!$B$4:$I$31,M3072,8)*L3072)))))))</f>
        <v>2.15</v>
      </c>
    </row>
    <row r="3073" spans="1:14">
      <c r="A3073" s="20">
        <v>4311033991227</v>
      </c>
      <c r="B3073" s="18" t="s">
        <v>16</v>
      </c>
      <c r="C3073" s="21">
        <v>20201215</v>
      </c>
      <c r="D3073" s="21">
        <v>610538201209</v>
      </c>
      <c r="E3073" s="21" t="s">
        <v>16</v>
      </c>
      <c r="F3073" s="21">
        <v>20201225</v>
      </c>
      <c r="G3073" s="21" t="s">
        <v>17</v>
      </c>
      <c r="H3073" s="21" t="s">
        <v>25</v>
      </c>
      <c r="I3073" s="21" t="s">
        <v>26</v>
      </c>
      <c r="J3073" s="21">
        <v>0.6</v>
      </c>
      <c r="K3073" s="21" t="s">
        <v>20</v>
      </c>
      <c r="L3073">
        <f t="shared" si="56"/>
        <v>1</v>
      </c>
      <c r="M3073">
        <f>MATCH(H:H,价格表!$B$4:$B$35,0)</f>
        <v>25</v>
      </c>
      <c r="N3073" s="27">
        <f>IF(J3073&lt;=0.3,INDEX(价格表!$B$4:$I$31,M3073,2),IF(AND(J3073&gt;0.3,J3073&lt;=1),INDEX(价格表!$B$4:$I$31,M3073,3),IF(AND(J3073&gt;1,J3073&lt;=2.2),INDEX(价格表!$B$4:$I$31,M3073,4),IF(AND(J3073&gt;2.2,J3073&lt;=3.3),INDEX(价格表!$B$4:$I$31,M3073,5),IF(AND(J3073&gt;3.3,J3073&lt;=4),INDEX(价格表!$B$4:$I$31,M3073,6),IF(AND(J3073&gt;4,J3073&lt;=5.5),INDEX(价格表!$B$4:$I$31,M3073,7),IF(J3073&gt;5.5,2.6+INDEX(价格表!$B$4:$I$31,M3073,8)*L3073)))))))</f>
        <v>1.8</v>
      </c>
    </row>
    <row r="3074" spans="1:14">
      <c r="A3074" s="20">
        <v>4311033991228</v>
      </c>
      <c r="B3074" s="18" t="s">
        <v>16</v>
      </c>
      <c r="C3074" s="21">
        <v>20201215</v>
      </c>
      <c r="D3074" s="21">
        <v>610538201209</v>
      </c>
      <c r="E3074" s="21" t="s">
        <v>16</v>
      </c>
      <c r="F3074" s="21">
        <v>20201225</v>
      </c>
      <c r="G3074" s="21" t="s">
        <v>17</v>
      </c>
      <c r="H3074" s="21" t="s">
        <v>23</v>
      </c>
      <c r="I3074" s="21" t="s">
        <v>127</v>
      </c>
      <c r="J3074" s="21">
        <v>1.42</v>
      </c>
      <c r="K3074" s="21" t="s">
        <v>20</v>
      </c>
      <c r="L3074">
        <f t="shared" si="56"/>
        <v>2</v>
      </c>
      <c r="M3074">
        <f>MATCH(H:H,价格表!$B$4:$B$35,0)</f>
        <v>15</v>
      </c>
      <c r="N3074" s="27">
        <f>IF(J3074&lt;=0.3,INDEX(价格表!$B$4:$I$31,M3074,2),IF(AND(J3074&gt;0.3,J3074&lt;=1),INDEX(价格表!$B$4:$I$31,M3074,3),IF(AND(J3074&gt;1,J3074&lt;=2.2),INDEX(价格表!$B$4:$I$31,M3074,4),IF(AND(J3074&gt;2.2,J3074&lt;=3.3),INDEX(价格表!$B$4:$I$31,M3074,5),IF(AND(J3074&gt;3.3,J3074&lt;=4),INDEX(价格表!$B$4:$I$31,M3074,6),IF(AND(J3074&gt;4,J3074&lt;=5.5),INDEX(价格表!$B$4:$I$31,M3074,7),IF(J3074&gt;5.5,2.6+INDEX(价格表!$B$4:$I$31,M3074,8)*L3074)))))))</f>
        <v>2.15</v>
      </c>
    </row>
    <row r="3075" spans="1:14">
      <c r="A3075" s="20">
        <v>4311033991229</v>
      </c>
      <c r="B3075" s="18" t="s">
        <v>16</v>
      </c>
      <c r="C3075" s="21">
        <v>20201215</v>
      </c>
      <c r="D3075" s="21">
        <v>610538201209</v>
      </c>
      <c r="E3075" s="21" t="s">
        <v>16</v>
      </c>
      <c r="F3075" s="21">
        <v>20201225</v>
      </c>
      <c r="G3075" s="21" t="s">
        <v>17</v>
      </c>
      <c r="H3075" s="21" t="s">
        <v>30</v>
      </c>
      <c r="I3075" s="21" t="s">
        <v>270</v>
      </c>
      <c r="J3075" s="21">
        <v>1.6</v>
      </c>
      <c r="K3075" s="21" t="s">
        <v>20</v>
      </c>
      <c r="L3075">
        <f t="shared" si="56"/>
        <v>2</v>
      </c>
      <c r="M3075">
        <f>MATCH(H:H,价格表!$B$4:$B$35,0)</f>
        <v>16</v>
      </c>
      <c r="N3075" s="27">
        <f>IF(J3075&lt;=0.3,INDEX(价格表!$B$4:$I$31,M3075,2),IF(AND(J3075&gt;0.3,J3075&lt;=1),INDEX(价格表!$B$4:$I$31,M3075,3),IF(AND(J3075&gt;1,J3075&lt;=2.2),INDEX(价格表!$B$4:$I$31,M3075,4),IF(AND(J3075&gt;2.2,J3075&lt;=3.3),INDEX(价格表!$B$4:$I$31,M3075,5),IF(AND(J3075&gt;3.3,J3075&lt;=4),INDEX(价格表!$B$4:$I$31,M3075,6),IF(AND(J3075&gt;4,J3075&lt;=5.5),INDEX(价格表!$B$4:$I$31,M3075,7),IF(J3075&gt;5.5,2.6+INDEX(价格表!$B$4:$I$31,M3075,8)*L3075)))))))</f>
        <v>2.15</v>
      </c>
    </row>
    <row r="3076" spans="1:14">
      <c r="A3076" s="20">
        <v>4311033991231</v>
      </c>
      <c r="B3076" s="18" t="s">
        <v>16</v>
      </c>
      <c r="C3076" s="21">
        <v>20201215</v>
      </c>
      <c r="D3076" s="21">
        <v>610538201209</v>
      </c>
      <c r="E3076" s="21" t="s">
        <v>16</v>
      </c>
      <c r="F3076" s="21">
        <v>20201225</v>
      </c>
      <c r="G3076" s="21" t="s">
        <v>17</v>
      </c>
      <c r="H3076" s="21" t="s">
        <v>68</v>
      </c>
      <c r="I3076" s="21" t="s">
        <v>263</v>
      </c>
      <c r="J3076" s="21">
        <v>1.44</v>
      </c>
      <c r="K3076" s="21" t="s">
        <v>20</v>
      </c>
      <c r="L3076">
        <f t="shared" ref="L3076:L3139" si="57">ROUNDUP(J3076,0)</f>
        <v>2</v>
      </c>
      <c r="M3076">
        <f>MATCH(H:H,价格表!$B$4:$B$35,0)</f>
        <v>5</v>
      </c>
      <c r="N3076" s="27">
        <f>IF(J3076&lt;=0.3,INDEX(价格表!$B$4:$I$31,M3076,2),IF(AND(J3076&gt;0.3,J3076&lt;=1),INDEX(价格表!$B$4:$I$31,M3076,3),IF(AND(J3076&gt;1,J3076&lt;=2.2),INDEX(价格表!$B$4:$I$31,M3076,4),IF(AND(J3076&gt;2.2,J3076&lt;=3.3),INDEX(价格表!$B$4:$I$31,M3076,5),IF(AND(J3076&gt;3.3,J3076&lt;=4),INDEX(价格表!$B$4:$I$31,M3076,6),IF(AND(J3076&gt;4,J3076&lt;=5.5),INDEX(价格表!$B$4:$I$31,M3076,7),IF(J3076&gt;5.5,2.6+INDEX(价格表!$B$4:$I$31,M3076,8)*L3076)))))))</f>
        <v>2.15</v>
      </c>
    </row>
    <row r="3077" spans="1:14">
      <c r="A3077" s="20">
        <v>4311033991232</v>
      </c>
      <c r="B3077" s="18" t="s">
        <v>16</v>
      </c>
      <c r="C3077" s="21">
        <v>20201215</v>
      </c>
      <c r="D3077" s="21">
        <v>610538201209</v>
      </c>
      <c r="E3077" s="21" t="s">
        <v>16</v>
      </c>
      <c r="F3077" s="21">
        <v>20201225</v>
      </c>
      <c r="G3077" s="21" t="s">
        <v>17</v>
      </c>
      <c r="H3077" s="21" t="s">
        <v>18</v>
      </c>
      <c r="I3077" s="21" t="s">
        <v>53</v>
      </c>
      <c r="J3077" s="21">
        <v>1.42</v>
      </c>
      <c r="K3077" s="21" t="s">
        <v>20</v>
      </c>
      <c r="L3077">
        <f t="shared" si="57"/>
        <v>2</v>
      </c>
      <c r="M3077">
        <f>MATCH(H:H,价格表!$B$4:$B$35,0)</f>
        <v>1</v>
      </c>
      <c r="N3077" s="27">
        <f>IF(J3077&lt;=0.3,INDEX(价格表!$B$4:$I$31,M3077,2),IF(AND(J3077&gt;0.3,J3077&lt;=1),INDEX(价格表!$B$4:$I$31,M3077,3),IF(AND(J3077&gt;1,J3077&lt;=2.2),INDEX(价格表!$B$4:$I$31,M3077,4),IF(AND(J3077&gt;2.2,J3077&lt;=3.3),INDEX(价格表!$B$4:$I$31,M3077,5),IF(AND(J3077&gt;3.3,J3077&lt;=4),INDEX(价格表!$B$4:$I$31,M3077,6),IF(AND(J3077&gt;4,J3077&lt;=5.5),INDEX(价格表!$B$4:$I$31,M3077,7),IF(J3077&gt;5.5,2.6+INDEX(价格表!$B$4:$I$31,M3077,8)*L3077)))))))</f>
        <v>2.15</v>
      </c>
    </row>
    <row r="3078" spans="1:14">
      <c r="A3078" s="20">
        <v>4311033991233</v>
      </c>
      <c r="B3078" s="18" t="s">
        <v>16</v>
      </c>
      <c r="C3078" s="21">
        <v>20201215</v>
      </c>
      <c r="D3078" s="21">
        <v>610538201209</v>
      </c>
      <c r="E3078" s="21" t="s">
        <v>16</v>
      </c>
      <c r="F3078" s="21">
        <v>20201225</v>
      </c>
      <c r="G3078" s="21" t="s">
        <v>17</v>
      </c>
      <c r="H3078" s="21" t="s">
        <v>54</v>
      </c>
      <c r="I3078" s="21" t="s">
        <v>55</v>
      </c>
      <c r="J3078" s="21">
        <v>1.54</v>
      </c>
      <c r="K3078" s="21" t="s">
        <v>20</v>
      </c>
      <c r="L3078">
        <f t="shared" si="57"/>
        <v>2</v>
      </c>
      <c r="M3078">
        <f>MATCH(H:H,价格表!$B$4:$B$35,0)</f>
        <v>14</v>
      </c>
      <c r="N3078" s="27">
        <f>IF(J3078&lt;=0.3,INDEX(价格表!$B$4:$I$31,M3078,2),IF(AND(J3078&gt;0.3,J3078&lt;=1),INDEX(价格表!$B$4:$I$31,M3078,3),IF(AND(J3078&gt;1,J3078&lt;=2.2),INDEX(价格表!$B$4:$I$31,M3078,4),IF(AND(J3078&gt;2.2,J3078&lt;=3.3),INDEX(价格表!$B$4:$I$31,M3078,5),IF(AND(J3078&gt;3.3,J3078&lt;=4),INDEX(价格表!$B$4:$I$31,M3078,6),IF(AND(J3078&gt;4,J3078&lt;=5.5),INDEX(价格表!$B$4:$I$31,M3078,7),IF(J3078&gt;5.5,2.6+INDEX(价格表!$B$4:$I$31,M3078,8)*L3078)))))))</f>
        <v>2.15</v>
      </c>
    </row>
    <row r="3079" spans="1:14">
      <c r="A3079" s="20">
        <v>4311033991234</v>
      </c>
      <c r="B3079" s="18" t="s">
        <v>16</v>
      </c>
      <c r="C3079" s="21">
        <v>20201215</v>
      </c>
      <c r="D3079" s="21">
        <v>610538201209</v>
      </c>
      <c r="E3079" s="21" t="s">
        <v>16</v>
      </c>
      <c r="F3079" s="21">
        <v>20201225</v>
      </c>
      <c r="G3079" s="21" t="s">
        <v>17</v>
      </c>
      <c r="H3079" s="21" t="s">
        <v>25</v>
      </c>
      <c r="I3079" s="21" t="s">
        <v>188</v>
      </c>
      <c r="J3079" s="21">
        <v>1.48</v>
      </c>
      <c r="K3079" s="21" t="s">
        <v>20</v>
      </c>
      <c r="L3079">
        <f t="shared" si="57"/>
        <v>2</v>
      </c>
      <c r="M3079">
        <f>MATCH(H:H,价格表!$B$4:$B$35,0)</f>
        <v>25</v>
      </c>
      <c r="N3079" s="27">
        <f>IF(J3079&lt;=0.3,INDEX(价格表!$B$4:$I$31,M3079,2),IF(AND(J3079&gt;0.3,J3079&lt;=1),INDEX(价格表!$B$4:$I$31,M3079,3),IF(AND(J3079&gt;1,J3079&lt;=2.2),INDEX(价格表!$B$4:$I$31,M3079,4),IF(AND(J3079&gt;2.2,J3079&lt;=3.3),INDEX(价格表!$B$4:$I$31,M3079,5),IF(AND(J3079&gt;3.3,J3079&lt;=4),INDEX(价格表!$B$4:$I$31,M3079,6),IF(AND(J3079&gt;4,J3079&lt;=5.5),INDEX(价格表!$B$4:$I$31,M3079,7),IF(J3079&gt;5.5,2.6+INDEX(价格表!$B$4:$I$31,M3079,8)*L3079)))))))</f>
        <v>2.15</v>
      </c>
    </row>
    <row r="3080" spans="1:14">
      <c r="A3080" s="20">
        <v>4311033999598</v>
      </c>
      <c r="B3080" s="18" t="s">
        <v>16</v>
      </c>
      <c r="C3080" s="21">
        <v>20201215</v>
      </c>
      <c r="D3080" s="21">
        <v>610538201209</v>
      </c>
      <c r="E3080" s="21" t="s">
        <v>16</v>
      </c>
      <c r="F3080" s="21">
        <v>20201225</v>
      </c>
      <c r="G3080" s="21" t="s">
        <v>17</v>
      </c>
      <c r="H3080" s="21" t="s">
        <v>66</v>
      </c>
      <c r="I3080" s="21" t="s">
        <v>272</v>
      </c>
      <c r="J3080" s="21">
        <v>2.84</v>
      </c>
      <c r="K3080" s="21" t="s">
        <v>20</v>
      </c>
      <c r="L3080">
        <f t="shared" si="57"/>
        <v>3</v>
      </c>
      <c r="M3080">
        <f>MATCH(H:H,价格表!$B$4:$B$35,0)</f>
        <v>17</v>
      </c>
      <c r="N3080" s="27">
        <f>IF(J3080&lt;=0.3,INDEX(价格表!$B$4:$I$31,M3080,2),IF(AND(J3080&gt;0.3,J3080&lt;=1),INDEX(价格表!$B$4:$I$31,M3080,3),IF(AND(J3080&gt;1,J3080&lt;=2.2),INDEX(价格表!$B$4:$I$31,M3080,4),IF(AND(J3080&gt;2.2,J3080&lt;=3.3),INDEX(价格表!$B$4:$I$31,M3080,5),IF(AND(J3080&gt;3.3,J3080&lt;=4),INDEX(价格表!$B$4:$I$31,M3080,6),IF(AND(J3080&gt;4,J3080&lt;=5.5),INDEX(价格表!$B$4:$I$31,M3080,7),IF(J3080&gt;5.5,2.6+INDEX(价格表!$B$4:$I$31,M3080,8)*L3080)))))))</f>
        <v>2.5</v>
      </c>
    </row>
    <row r="3081" spans="1:14">
      <c r="A3081" s="20">
        <v>4311033999599</v>
      </c>
      <c r="B3081" s="18" t="s">
        <v>16</v>
      </c>
      <c r="C3081" s="21">
        <v>20201215</v>
      </c>
      <c r="D3081" s="21">
        <v>610538201209</v>
      </c>
      <c r="E3081" s="21" t="s">
        <v>16</v>
      </c>
      <c r="F3081" s="21">
        <v>20201225</v>
      </c>
      <c r="G3081" s="21" t="s">
        <v>17</v>
      </c>
      <c r="H3081" s="21" t="s">
        <v>45</v>
      </c>
      <c r="I3081" s="21" t="s">
        <v>46</v>
      </c>
      <c r="J3081" s="21">
        <v>1.42</v>
      </c>
      <c r="K3081" s="21" t="s">
        <v>20</v>
      </c>
      <c r="L3081">
        <f t="shared" si="57"/>
        <v>2</v>
      </c>
      <c r="M3081">
        <f>MATCH(H:H,价格表!$B$4:$B$35,0)</f>
        <v>9</v>
      </c>
      <c r="N3081" s="27">
        <f>IF(J3081&lt;=0.3,INDEX(价格表!$B$4:$I$31,M3081,2),IF(AND(J3081&gt;0.3,J3081&lt;=1),INDEX(价格表!$B$4:$I$31,M3081,3),IF(AND(J3081&gt;1,J3081&lt;=2.2),INDEX(价格表!$B$4:$I$31,M3081,4),IF(AND(J3081&gt;2.2,J3081&lt;=3.3),INDEX(价格表!$B$4:$I$31,M3081,5),IF(AND(J3081&gt;3.3,J3081&lt;=4),INDEX(价格表!$B$4:$I$31,M3081,6),IF(AND(J3081&gt;4,J3081&lt;=5.5),INDEX(价格表!$B$4:$I$31,M3081,7),IF(J3081&gt;5.5,2.6+INDEX(价格表!$B$4:$I$31,M3081,8)*L3081)))))))</f>
        <v>2.15</v>
      </c>
    </row>
    <row r="3082" spans="1:14">
      <c r="A3082" s="20">
        <v>4311033999600</v>
      </c>
      <c r="B3082" s="18" t="s">
        <v>16</v>
      </c>
      <c r="C3082" s="21">
        <v>20201215</v>
      </c>
      <c r="D3082" s="21">
        <v>610538201209</v>
      </c>
      <c r="E3082" s="21" t="s">
        <v>16</v>
      </c>
      <c r="F3082" s="21">
        <v>20201225</v>
      </c>
      <c r="G3082" s="21" t="s">
        <v>17</v>
      </c>
      <c r="H3082" s="21" t="s">
        <v>63</v>
      </c>
      <c r="I3082" s="21" t="s">
        <v>364</v>
      </c>
      <c r="J3082" s="21">
        <v>1.42</v>
      </c>
      <c r="K3082" s="21" t="s">
        <v>20</v>
      </c>
      <c r="L3082">
        <f t="shared" si="57"/>
        <v>2</v>
      </c>
      <c r="M3082">
        <f>MATCH(H:H,价格表!$B$4:$B$35,0)</f>
        <v>21</v>
      </c>
      <c r="N3082" s="27">
        <f>IF(J3082&lt;=0.3,INDEX(价格表!$B$4:$I$31,M3082,2),IF(AND(J3082&gt;0.3,J3082&lt;=1),INDEX(价格表!$B$4:$I$31,M3082,3),IF(AND(J3082&gt;1,J3082&lt;=2.2),INDEX(价格表!$B$4:$I$31,M3082,4),IF(AND(J3082&gt;2.2,J3082&lt;=3.3),INDEX(价格表!$B$4:$I$31,M3082,5),IF(AND(J3082&gt;3.3,J3082&lt;=4),INDEX(价格表!$B$4:$I$31,M3082,6),IF(AND(J3082&gt;4,J3082&lt;=5.5),INDEX(价格表!$B$4:$I$31,M3082,7),IF(J3082&gt;5.5,2.6+INDEX(价格表!$B$4:$I$31,M3082,8)*L3082)))))))</f>
        <v>2.15</v>
      </c>
    </row>
    <row r="3083" spans="1:14">
      <c r="A3083" s="20">
        <v>4311033999602</v>
      </c>
      <c r="B3083" s="18" t="s">
        <v>16</v>
      </c>
      <c r="C3083" s="21">
        <v>20201215</v>
      </c>
      <c r="D3083" s="21">
        <v>610538201209</v>
      </c>
      <c r="E3083" s="21" t="s">
        <v>16</v>
      </c>
      <c r="F3083" s="21">
        <v>20201225</v>
      </c>
      <c r="G3083" s="21" t="s">
        <v>17</v>
      </c>
      <c r="H3083" s="21" t="s">
        <v>30</v>
      </c>
      <c r="I3083" s="21" t="s">
        <v>31</v>
      </c>
      <c r="J3083" s="21">
        <v>2.58</v>
      </c>
      <c r="K3083" s="21" t="s">
        <v>20</v>
      </c>
      <c r="L3083">
        <f t="shared" si="57"/>
        <v>3</v>
      </c>
      <c r="M3083">
        <f>MATCH(H:H,价格表!$B$4:$B$35,0)</f>
        <v>16</v>
      </c>
      <c r="N3083" s="27">
        <f>IF(J3083&lt;=0.3,INDEX(价格表!$B$4:$I$31,M3083,2),IF(AND(J3083&gt;0.3,J3083&lt;=1),INDEX(价格表!$B$4:$I$31,M3083,3),IF(AND(J3083&gt;1,J3083&lt;=2.2),INDEX(价格表!$B$4:$I$31,M3083,4),IF(AND(J3083&gt;2.2,J3083&lt;=3.3),INDEX(价格表!$B$4:$I$31,M3083,5),IF(AND(J3083&gt;3.3,J3083&lt;=4),INDEX(价格表!$B$4:$I$31,M3083,6),IF(AND(J3083&gt;4,J3083&lt;=5.5),INDEX(价格表!$B$4:$I$31,M3083,7),IF(J3083&gt;5.5,2.6+INDEX(价格表!$B$4:$I$31,M3083,8)*L3083)))))))</f>
        <v>2.5</v>
      </c>
    </row>
    <row r="3084" spans="1:14">
      <c r="A3084" s="20">
        <v>4311033999603</v>
      </c>
      <c r="B3084" s="18" t="s">
        <v>16</v>
      </c>
      <c r="C3084" s="21">
        <v>20201215</v>
      </c>
      <c r="D3084" s="21">
        <v>610538201209</v>
      </c>
      <c r="E3084" s="21" t="s">
        <v>16</v>
      </c>
      <c r="F3084" s="21">
        <v>20201225</v>
      </c>
      <c r="G3084" s="21" t="s">
        <v>17</v>
      </c>
      <c r="H3084" s="21" t="s">
        <v>30</v>
      </c>
      <c r="I3084" s="21" t="s">
        <v>31</v>
      </c>
      <c r="J3084" s="21">
        <v>2.95</v>
      </c>
      <c r="K3084" s="21" t="s">
        <v>20</v>
      </c>
      <c r="L3084">
        <f t="shared" si="57"/>
        <v>3</v>
      </c>
      <c r="M3084">
        <f>MATCH(H:H,价格表!$B$4:$B$35,0)</f>
        <v>16</v>
      </c>
      <c r="N3084" s="27">
        <f>IF(J3084&lt;=0.3,INDEX(价格表!$B$4:$I$31,M3084,2),IF(AND(J3084&gt;0.3,J3084&lt;=1),INDEX(价格表!$B$4:$I$31,M3084,3),IF(AND(J3084&gt;1,J3084&lt;=2.2),INDEX(价格表!$B$4:$I$31,M3084,4),IF(AND(J3084&gt;2.2,J3084&lt;=3.3),INDEX(价格表!$B$4:$I$31,M3084,5),IF(AND(J3084&gt;3.3,J3084&lt;=4),INDEX(价格表!$B$4:$I$31,M3084,6),IF(AND(J3084&gt;4,J3084&lt;=5.5),INDEX(价格表!$B$4:$I$31,M3084,7),IF(J3084&gt;5.5,2.6+INDEX(价格表!$B$4:$I$31,M3084,8)*L3084)))))))</f>
        <v>2.5</v>
      </c>
    </row>
    <row r="3085" spans="1:14">
      <c r="A3085" s="20">
        <v>4311033999604</v>
      </c>
      <c r="B3085" s="18" t="s">
        <v>16</v>
      </c>
      <c r="C3085" s="21">
        <v>20201215</v>
      </c>
      <c r="D3085" s="21">
        <v>610538201209</v>
      </c>
      <c r="E3085" s="21" t="s">
        <v>16</v>
      </c>
      <c r="F3085" s="21">
        <v>20201225</v>
      </c>
      <c r="G3085" s="21" t="s">
        <v>17</v>
      </c>
      <c r="H3085" s="21" t="s">
        <v>18</v>
      </c>
      <c r="I3085" s="21" t="s">
        <v>237</v>
      </c>
      <c r="J3085" s="21">
        <v>1.45</v>
      </c>
      <c r="K3085" s="21" t="s">
        <v>20</v>
      </c>
      <c r="L3085">
        <f t="shared" si="57"/>
        <v>2</v>
      </c>
      <c r="M3085">
        <f>MATCH(H:H,价格表!$B$4:$B$35,0)</f>
        <v>1</v>
      </c>
      <c r="N3085" s="27">
        <f>IF(J3085&lt;=0.3,INDEX(价格表!$B$4:$I$31,M3085,2),IF(AND(J3085&gt;0.3,J3085&lt;=1),INDEX(价格表!$B$4:$I$31,M3085,3),IF(AND(J3085&gt;1,J3085&lt;=2.2),INDEX(价格表!$B$4:$I$31,M3085,4),IF(AND(J3085&gt;2.2,J3085&lt;=3.3),INDEX(价格表!$B$4:$I$31,M3085,5),IF(AND(J3085&gt;3.3,J3085&lt;=4),INDEX(价格表!$B$4:$I$31,M3085,6),IF(AND(J3085&gt;4,J3085&lt;=5.5),INDEX(价格表!$B$4:$I$31,M3085,7),IF(J3085&gt;5.5,2.6+INDEX(价格表!$B$4:$I$31,M3085,8)*L3085)))))))</f>
        <v>2.15</v>
      </c>
    </row>
    <row r="3086" spans="1:14">
      <c r="A3086" s="20">
        <v>4311033999605</v>
      </c>
      <c r="B3086" s="18" t="s">
        <v>16</v>
      </c>
      <c r="C3086" s="21">
        <v>20201215</v>
      </c>
      <c r="D3086" s="21">
        <v>610538201209</v>
      </c>
      <c r="E3086" s="21" t="s">
        <v>16</v>
      </c>
      <c r="F3086" s="21">
        <v>20201225</v>
      </c>
      <c r="G3086" s="21" t="s">
        <v>17</v>
      </c>
      <c r="H3086" s="21" t="s">
        <v>25</v>
      </c>
      <c r="I3086" s="21" t="s">
        <v>26</v>
      </c>
      <c r="J3086" s="21">
        <v>1.5</v>
      </c>
      <c r="K3086" s="21" t="s">
        <v>20</v>
      </c>
      <c r="L3086">
        <f t="shared" si="57"/>
        <v>2</v>
      </c>
      <c r="M3086">
        <f>MATCH(H:H,价格表!$B$4:$B$35,0)</f>
        <v>25</v>
      </c>
      <c r="N3086" s="27">
        <f>IF(J3086&lt;=0.3,INDEX(价格表!$B$4:$I$31,M3086,2),IF(AND(J3086&gt;0.3,J3086&lt;=1),INDEX(价格表!$B$4:$I$31,M3086,3),IF(AND(J3086&gt;1,J3086&lt;=2.2),INDEX(价格表!$B$4:$I$31,M3086,4),IF(AND(J3086&gt;2.2,J3086&lt;=3.3),INDEX(价格表!$B$4:$I$31,M3086,5),IF(AND(J3086&gt;3.3,J3086&lt;=4),INDEX(价格表!$B$4:$I$31,M3086,6),IF(AND(J3086&gt;4,J3086&lt;=5.5),INDEX(价格表!$B$4:$I$31,M3086,7),IF(J3086&gt;5.5,2.6+INDEX(价格表!$B$4:$I$31,M3086,8)*L3086)))))))</f>
        <v>2.15</v>
      </c>
    </row>
    <row r="3087" spans="1:14">
      <c r="A3087" s="20">
        <v>4311033999606</v>
      </c>
      <c r="B3087" s="18" t="s">
        <v>16</v>
      </c>
      <c r="C3087" s="21">
        <v>20201215</v>
      </c>
      <c r="D3087" s="21">
        <v>610538201209</v>
      </c>
      <c r="E3087" s="21" t="s">
        <v>16</v>
      </c>
      <c r="F3087" s="21">
        <v>20201225</v>
      </c>
      <c r="G3087" s="21" t="s">
        <v>17</v>
      </c>
      <c r="H3087" s="21" t="s">
        <v>27</v>
      </c>
      <c r="I3087" s="21" t="s">
        <v>28</v>
      </c>
      <c r="J3087" s="21">
        <v>1.44</v>
      </c>
      <c r="K3087" s="21" t="s">
        <v>20</v>
      </c>
      <c r="L3087">
        <f t="shared" si="57"/>
        <v>2</v>
      </c>
      <c r="M3087">
        <f>MATCH(H:H,价格表!$B$4:$B$35,0)</f>
        <v>3</v>
      </c>
      <c r="N3087" s="27">
        <f>IF(J3087&lt;=0.3,INDEX(价格表!$B$4:$I$31,M3087,2),IF(AND(J3087&gt;0.3,J3087&lt;=1),INDEX(价格表!$B$4:$I$31,M3087,3),IF(AND(J3087&gt;1,J3087&lt;=2.2),INDEX(价格表!$B$4:$I$31,M3087,4),IF(AND(J3087&gt;2.2,J3087&lt;=3.3),INDEX(价格表!$B$4:$I$31,M3087,5),IF(AND(J3087&gt;3.3,J3087&lt;=4),INDEX(价格表!$B$4:$I$31,M3087,6),IF(AND(J3087&gt;4,J3087&lt;=5.5),INDEX(价格表!$B$4:$I$31,M3087,7),IF(J3087&gt;5.5,2.6+INDEX(价格表!$B$4:$I$31,M3087,8)*L3087)))))))</f>
        <v>2.15</v>
      </c>
    </row>
    <row r="3088" spans="1:14">
      <c r="A3088" s="20">
        <v>4311033999607</v>
      </c>
      <c r="B3088" s="18" t="s">
        <v>16</v>
      </c>
      <c r="C3088" s="21">
        <v>20201215</v>
      </c>
      <c r="D3088" s="21">
        <v>610538201209</v>
      </c>
      <c r="E3088" s="21" t="s">
        <v>16</v>
      </c>
      <c r="F3088" s="21">
        <v>20201225</v>
      </c>
      <c r="G3088" s="21" t="s">
        <v>17</v>
      </c>
      <c r="H3088" s="21" t="s">
        <v>73</v>
      </c>
      <c r="I3088" s="21" t="s">
        <v>131</v>
      </c>
      <c r="J3088" s="21">
        <v>1.48</v>
      </c>
      <c r="K3088" s="21" t="s">
        <v>20</v>
      </c>
      <c r="L3088">
        <f t="shared" si="57"/>
        <v>2</v>
      </c>
      <c r="M3088">
        <f>MATCH(H:H,价格表!$B$4:$B$35,0)</f>
        <v>7</v>
      </c>
      <c r="N3088" s="27">
        <f>IF(J3088&lt;=0.3,INDEX(价格表!$B$4:$I$31,M3088,2),IF(AND(J3088&gt;0.3,J3088&lt;=1),INDEX(价格表!$B$4:$I$31,M3088,3),IF(AND(J3088&gt;1,J3088&lt;=2.2),INDEX(价格表!$B$4:$I$31,M3088,4),IF(AND(J3088&gt;2.2,J3088&lt;=3.3),INDEX(价格表!$B$4:$I$31,M3088,5),IF(AND(J3088&gt;3.3,J3088&lt;=4),INDEX(价格表!$B$4:$I$31,M3088,6),IF(AND(J3088&gt;4,J3088&lt;=5.5),INDEX(价格表!$B$4:$I$31,M3088,7),IF(J3088&gt;5.5,2.6+INDEX(价格表!$B$4:$I$31,M3088,8)*L3088)))))))</f>
        <v>2.15</v>
      </c>
    </row>
    <row r="3089" spans="1:14">
      <c r="A3089" s="20">
        <v>4311034002024</v>
      </c>
      <c r="B3089" s="18" t="s">
        <v>16</v>
      </c>
      <c r="C3089" s="21">
        <v>20201215</v>
      </c>
      <c r="D3089" s="21">
        <v>610538201209</v>
      </c>
      <c r="E3089" s="21" t="s">
        <v>16</v>
      </c>
      <c r="F3089" s="21">
        <v>20201225</v>
      </c>
      <c r="G3089" s="21" t="s">
        <v>17</v>
      </c>
      <c r="H3089" s="21" t="s">
        <v>43</v>
      </c>
      <c r="I3089" s="21" t="s">
        <v>44</v>
      </c>
      <c r="J3089" s="21">
        <v>1.49</v>
      </c>
      <c r="K3089" s="21" t="s">
        <v>20</v>
      </c>
      <c r="L3089">
        <f t="shared" si="57"/>
        <v>2</v>
      </c>
      <c r="M3089">
        <f>MATCH(H:H,价格表!$B$4:$B$35,0)</f>
        <v>10</v>
      </c>
      <c r="N3089" s="27">
        <f>IF(J3089&lt;=0.3,INDEX(价格表!$B$4:$I$31,M3089,2),IF(AND(J3089&gt;0.3,J3089&lt;=1),INDEX(价格表!$B$4:$I$31,M3089,3),IF(AND(J3089&gt;1,J3089&lt;=2.2),INDEX(价格表!$B$4:$I$31,M3089,4),IF(AND(J3089&gt;2.2,J3089&lt;=3.3),INDEX(价格表!$B$4:$I$31,M3089,5),IF(AND(J3089&gt;3.3,J3089&lt;=4),INDEX(价格表!$B$4:$I$31,M3089,6),IF(AND(J3089&gt;4,J3089&lt;=5.5),INDEX(价格表!$B$4:$I$31,M3089,7),IF(J3089&gt;5.5,2.6+INDEX(价格表!$B$4:$I$31,M3089,8)*L3089)))))))</f>
        <v>2.15</v>
      </c>
    </row>
    <row r="3090" spans="1:14">
      <c r="A3090" s="20">
        <v>4311035586502</v>
      </c>
      <c r="B3090" s="18" t="s">
        <v>16</v>
      </c>
      <c r="C3090" s="21">
        <v>20201215</v>
      </c>
      <c r="D3090" s="21">
        <v>610538201209</v>
      </c>
      <c r="E3090" s="21" t="s">
        <v>16</v>
      </c>
      <c r="F3090" s="21">
        <v>20201225</v>
      </c>
      <c r="G3090" s="21" t="s">
        <v>17</v>
      </c>
      <c r="H3090" s="21" t="s">
        <v>23</v>
      </c>
      <c r="I3090" s="21" t="s">
        <v>98</v>
      </c>
      <c r="J3090" s="21">
        <v>1.58</v>
      </c>
      <c r="K3090" s="21" t="s">
        <v>20</v>
      </c>
      <c r="L3090">
        <f t="shared" si="57"/>
        <v>2</v>
      </c>
      <c r="M3090">
        <f>MATCH(H:H,价格表!$B$4:$B$35,0)</f>
        <v>15</v>
      </c>
      <c r="N3090" s="27">
        <f>IF(J3090&lt;=0.3,INDEX(价格表!$B$4:$I$31,M3090,2),IF(AND(J3090&gt;0.3,J3090&lt;=1),INDEX(价格表!$B$4:$I$31,M3090,3),IF(AND(J3090&gt;1,J3090&lt;=2.2),INDEX(价格表!$B$4:$I$31,M3090,4),IF(AND(J3090&gt;2.2,J3090&lt;=3.3),INDEX(价格表!$B$4:$I$31,M3090,5),IF(AND(J3090&gt;3.3,J3090&lt;=4),INDEX(价格表!$B$4:$I$31,M3090,6),IF(AND(J3090&gt;4,J3090&lt;=5.5),INDEX(价格表!$B$4:$I$31,M3090,7),IF(J3090&gt;5.5,2.6+INDEX(价格表!$B$4:$I$31,M3090,8)*L3090)))))))</f>
        <v>2.15</v>
      </c>
    </row>
    <row r="3091" spans="1:14">
      <c r="A3091" s="20">
        <v>4311035586503</v>
      </c>
      <c r="B3091" s="18" t="s">
        <v>16</v>
      </c>
      <c r="C3091" s="21">
        <v>20201215</v>
      </c>
      <c r="D3091" s="21">
        <v>610538201209</v>
      </c>
      <c r="E3091" s="21" t="s">
        <v>16</v>
      </c>
      <c r="F3091" s="21">
        <v>20201225</v>
      </c>
      <c r="G3091" s="21" t="s">
        <v>17</v>
      </c>
      <c r="H3091" s="21" t="s">
        <v>23</v>
      </c>
      <c r="I3091" s="21" t="s">
        <v>115</v>
      </c>
      <c r="J3091" s="21">
        <v>1.58</v>
      </c>
      <c r="K3091" s="21" t="s">
        <v>20</v>
      </c>
      <c r="L3091">
        <f t="shared" si="57"/>
        <v>2</v>
      </c>
      <c r="M3091">
        <f>MATCH(H:H,价格表!$B$4:$B$35,0)</f>
        <v>15</v>
      </c>
      <c r="N3091" s="27">
        <f>IF(J3091&lt;=0.3,INDEX(价格表!$B$4:$I$31,M3091,2),IF(AND(J3091&gt;0.3,J3091&lt;=1),INDEX(价格表!$B$4:$I$31,M3091,3),IF(AND(J3091&gt;1,J3091&lt;=2.2),INDEX(价格表!$B$4:$I$31,M3091,4),IF(AND(J3091&gt;2.2,J3091&lt;=3.3),INDEX(价格表!$B$4:$I$31,M3091,5),IF(AND(J3091&gt;3.3,J3091&lt;=4),INDEX(价格表!$B$4:$I$31,M3091,6),IF(AND(J3091&gt;4,J3091&lt;=5.5),INDEX(价格表!$B$4:$I$31,M3091,7),IF(J3091&gt;5.5,2.6+INDEX(价格表!$B$4:$I$31,M3091,8)*L3091)))))))</f>
        <v>2.15</v>
      </c>
    </row>
    <row r="3092" spans="1:14">
      <c r="A3092" s="20">
        <v>4311035586504</v>
      </c>
      <c r="B3092" s="18" t="s">
        <v>16</v>
      </c>
      <c r="C3092" s="21">
        <v>20201215</v>
      </c>
      <c r="D3092" s="21">
        <v>610538201209</v>
      </c>
      <c r="E3092" s="21" t="s">
        <v>16</v>
      </c>
      <c r="F3092" s="21">
        <v>20201225</v>
      </c>
      <c r="G3092" s="21" t="s">
        <v>17</v>
      </c>
      <c r="H3092" s="21" t="s">
        <v>35</v>
      </c>
      <c r="I3092" s="21" t="s">
        <v>102</v>
      </c>
      <c r="J3092" s="21">
        <v>1.48</v>
      </c>
      <c r="K3092" s="21" t="s">
        <v>20</v>
      </c>
      <c r="L3092">
        <f t="shared" si="57"/>
        <v>2</v>
      </c>
      <c r="M3092">
        <f>MATCH(H:H,价格表!$B$4:$B$35,0)</f>
        <v>22</v>
      </c>
      <c r="N3092" s="27">
        <f>IF(J3092&lt;=0.3,INDEX(价格表!$B$4:$I$31,M3092,2),IF(AND(J3092&gt;0.3,J3092&lt;=1),INDEX(价格表!$B$4:$I$31,M3092,3),IF(AND(J3092&gt;1,J3092&lt;=2.2),INDEX(价格表!$B$4:$I$31,M3092,4),IF(AND(J3092&gt;2.2,J3092&lt;=3.3),INDEX(价格表!$B$4:$I$31,M3092,5),IF(AND(J3092&gt;3.3,J3092&lt;=4),INDEX(价格表!$B$4:$I$31,M3092,6),IF(AND(J3092&gt;4,J3092&lt;=5.5),INDEX(价格表!$B$4:$I$31,M3092,7),IF(J3092&gt;5.5,2.6+INDEX(价格表!$B$4:$I$31,M3092,8)*L3092)))))))</f>
        <v>2.15</v>
      </c>
    </row>
    <row r="3093" spans="1:14">
      <c r="A3093" s="20">
        <v>4311035586505</v>
      </c>
      <c r="B3093" s="18" t="s">
        <v>16</v>
      </c>
      <c r="C3093" s="21">
        <v>20201215</v>
      </c>
      <c r="D3093" s="21">
        <v>610538201209</v>
      </c>
      <c r="E3093" s="21" t="s">
        <v>16</v>
      </c>
      <c r="F3093" s="21">
        <v>20201225</v>
      </c>
      <c r="G3093" s="21" t="s">
        <v>17</v>
      </c>
      <c r="H3093" s="21" t="s">
        <v>23</v>
      </c>
      <c r="I3093" s="21" t="s">
        <v>24</v>
      </c>
      <c r="J3093" s="21">
        <v>1.66</v>
      </c>
      <c r="K3093" s="21" t="s">
        <v>20</v>
      </c>
      <c r="L3093">
        <f t="shared" si="57"/>
        <v>2</v>
      </c>
      <c r="M3093">
        <f>MATCH(H:H,价格表!$B$4:$B$35,0)</f>
        <v>15</v>
      </c>
      <c r="N3093" s="27">
        <f>IF(J3093&lt;=0.3,INDEX(价格表!$B$4:$I$31,M3093,2),IF(AND(J3093&gt;0.3,J3093&lt;=1),INDEX(价格表!$B$4:$I$31,M3093,3),IF(AND(J3093&gt;1,J3093&lt;=2.2),INDEX(价格表!$B$4:$I$31,M3093,4),IF(AND(J3093&gt;2.2,J3093&lt;=3.3),INDEX(价格表!$B$4:$I$31,M3093,5),IF(AND(J3093&gt;3.3,J3093&lt;=4),INDEX(价格表!$B$4:$I$31,M3093,6),IF(AND(J3093&gt;4,J3093&lt;=5.5),INDEX(价格表!$B$4:$I$31,M3093,7),IF(J3093&gt;5.5,2.6+INDEX(价格表!$B$4:$I$31,M3093,8)*L3093)))))))</f>
        <v>2.15</v>
      </c>
    </row>
    <row r="3094" spans="1:14">
      <c r="A3094" s="20">
        <v>4311035586506</v>
      </c>
      <c r="B3094" s="18" t="s">
        <v>16</v>
      </c>
      <c r="C3094" s="21">
        <v>20201215</v>
      </c>
      <c r="D3094" s="21">
        <v>610538201209</v>
      </c>
      <c r="E3094" s="21" t="s">
        <v>16</v>
      </c>
      <c r="F3094" s="21">
        <v>20201225</v>
      </c>
      <c r="G3094" s="21" t="s">
        <v>17</v>
      </c>
      <c r="H3094" s="21" t="s">
        <v>45</v>
      </c>
      <c r="I3094" s="21" t="s">
        <v>48</v>
      </c>
      <c r="J3094" s="21">
        <v>1.44</v>
      </c>
      <c r="K3094" s="21" t="s">
        <v>20</v>
      </c>
      <c r="L3094">
        <f t="shared" si="57"/>
        <v>2</v>
      </c>
      <c r="M3094">
        <f>MATCH(H:H,价格表!$B$4:$B$35,0)</f>
        <v>9</v>
      </c>
      <c r="N3094" s="27">
        <f>IF(J3094&lt;=0.3,INDEX(价格表!$B$4:$I$31,M3094,2),IF(AND(J3094&gt;0.3,J3094&lt;=1),INDEX(价格表!$B$4:$I$31,M3094,3),IF(AND(J3094&gt;1,J3094&lt;=2.2),INDEX(价格表!$B$4:$I$31,M3094,4),IF(AND(J3094&gt;2.2,J3094&lt;=3.3),INDEX(价格表!$B$4:$I$31,M3094,5),IF(AND(J3094&gt;3.3,J3094&lt;=4),INDEX(价格表!$B$4:$I$31,M3094,6),IF(AND(J3094&gt;4,J3094&lt;=5.5),INDEX(价格表!$B$4:$I$31,M3094,7),IF(J3094&gt;5.5,2.6+INDEX(价格表!$B$4:$I$31,M3094,8)*L3094)))))))</f>
        <v>2.15</v>
      </c>
    </row>
    <row r="3095" spans="1:14">
      <c r="A3095" s="20">
        <v>4311035586507</v>
      </c>
      <c r="B3095" s="18" t="s">
        <v>16</v>
      </c>
      <c r="C3095" s="21">
        <v>20201215</v>
      </c>
      <c r="D3095" s="21">
        <v>610538201209</v>
      </c>
      <c r="E3095" s="21" t="s">
        <v>16</v>
      </c>
      <c r="F3095" s="21">
        <v>20201225</v>
      </c>
      <c r="G3095" s="21" t="s">
        <v>17</v>
      </c>
      <c r="H3095" s="21" t="s">
        <v>82</v>
      </c>
      <c r="I3095" s="21" t="s">
        <v>83</v>
      </c>
      <c r="J3095" s="21">
        <v>1.52</v>
      </c>
      <c r="K3095" s="21" t="s">
        <v>20</v>
      </c>
      <c r="L3095">
        <f t="shared" si="57"/>
        <v>2</v>
      </c>
      <c r="M3095">
        <f>MATCH(H:H,价格表!$B$4:$B$35,0)</f>
        <v>2</v>
      </c>
      <c r="N3095" s="27">
        <f>IF(J3095&lt;=0.3,INDEX(价格表!$B$4:$I$31,M3095,2),IF(AND(J3095&gt;0.3,J3095&lt;=1),INDEX(价格表!$B$4:$I$31,M3095,3),IF(AND(J3095&gt;1,J3095&lt;=2.2),INDEX(价格表!$B$4:$I$31,M3095,4),IF(AND(J3095&gt;2.2,J3095&lt;=3.3),INDEX(价格表!$B$4:$I$31,M3095,5),IF(AND(J3095&gt;3.3,J3095&lt;=4),INDEX(价格表!$B$4:$I$31,M3095,6),IF(AND(J3095&gt;4,J3095&lt;=5.5),INDEX(价格表!$B$4:$I$31,M3095,7),IF(J3095&gt;5.5,2.6+INDEX(价格表!$B$4:$I$31,M3095,8)*L3095)))))))</f>
        <v>2.15</v>
      </c>
    </row>
    <row r="3096" spans="1:14">
      <c r="A3096" s="20">
        <v>4311035586508</v>
      </c>
      <c r="B3096" s="18" t="s">
        <v>16</v>
      </c>
      <c r="C3096" s="21">
        <v>20201215</v>
      </c>
      <c r="D3096" s="21">
        <v>610538201209</v>
      </c>
      <c r="E3096" s="21" t="s">
        <v>16</v>
      </c>
      <c r="F3096" s="21">
        <v>20201225</v>
      </c>
      <c r="G3096" s="21" t="s">
        <v>17</v>
      </c>
      <c r="H3096" s="21" t="s">
        <v>23</v>
      </c>
      <c r="I3096" s="21" t="s">
        <v>225</v>
      </c>
      <c r="J3096" s="21">
        <v>1.42</v>
      </c>
      <c r="K3096" s="21" t="s">
        <v>20</v>
      </c>
      <c r="L3096">
        <f t="shared" si="57"/>
        <v>2</v>
      </c>
      <c r="M3096">
        <f>MATCH(H:H,价格表!$B$4:$B$35,0)</f>
        <v>15</v>
      </c>
      <c r="N3096" s="27">
        <f>IF(J3096&lt;=0.3,INDEX(价格表!$B$4:$I$31,M3096,2),IF(AND(J3096&gt;0.3,J3096&lt;=1),INDEX(价格表!$B$4:$I$31,M3096,3),IF(AND(J3096&gt;1,J3096&lt;=2.2),INDEX(价格表!$B$4:$I$31,M3096,4),IF(AND(J3096&gt;2.2,J3096&lt;=3.3),INDEX(价格表!$B$4:$I$31,M3096,5),IF(AND(J3096&gt;3.3,J3096&lt;=4),INDEX(价格表!$B$4:$I$31,M3096,6),IF(AND(J3096&gt;4,J3096&lt;=5.5),INDEX(价格表!$B$4:$I$31,M3096,7),IF(J3096&gt;5.5,2.6+INDEX(价格表!$B$4:$I$31,M3096,8)*L3096)))))))</f>
        <v>2.15</v>
      </c>
    </row>
    <row r="3097" spans="1:14">
      <c r="A3097" s="20">
        <v>4311035586509</v>
      </c>
      <c r="B3097" s="18" t="s">
        <v>16</v>
      </c>
      <c r="C3097" s="21">
        <v>20201215</v>
      </c>
      <c r="D3097" s="21">
        <v>610538201209</v>
      </c>
      <c r="E3097" s="21" t="s">
        <v>16</v>
      </c>
      <c r="F3097" s="21">
        <v>20201225</v>
      </c>
      <c r="G3097" s="21" t="s">
        <v>17</v>
      </c>
      <c r="H3097" s="21" t="s">
        <v>54</v>
      </c>
      <c r="I3097" s="21" t="s">
        <v>264</v>
      </c>
      <c r="J3097" s="21">
        <v>1.39</v>
      </c>
      <c r="K3097" s="21" t="s">
        <v>20</v>
      </c>
      <c r="L3097">
        <f t="shared" si="57"/>
        <v>2</v>
      </c>
      <c r="M3097">
        <f>MATCH(H:H,价格表!$B$4:$B$35,0)</f>
        <v>14</v>
      </c>
      <c r="N3097" s="27">
        <f>IF(J3097&lt;=0.3,INDEX(价格表!$B$4:$I$31,M3097,2),IF(AND(J3097&gt;0.3,J3097&lt;=1),INDEX(价格表!$B$4:$I$31,M3097,3),IF(AND(J3097&gt;1,J3097&lt;=2.2),INDEX(价格表!$B$4:$I$31,M3097,4),IF(AND(J3097&gt;2.2,J3097&lt;=3.3),INDEX(价格表!$B$4:$I$31,M3097,5),IF(AND(J3097&gt;3.3,J3097&lt;=4),INDEX(价格表!$B$4:$I$31,M3097,6),IF(AND(J3097&gt;4,J3097&lt;=5.5),INDEX(价格表!$B$4:$I$31,M3097,7),IF(J3097&gt;5.5,2.6+INDEX(价格表!$B$4:$I$31,M3097,8)*L3097)))))))</f>
        <v>2.15</v>
      </c>
    </row>
    <row r="3098" spans="1:14">
      <c r="A3098" s="20">
        <v>4311036089668</v>
      </c>
      <c r="B3098" s="18" t="s">
        <v>16</v>
      </c>
      <c r="C3098" s="21">
        <v>20201215</v>
      </c>
      <c r="D3098" s="21">
        <v>610538201209</v>
      </c>
      <c r="E3098" s="21" t="s">
        <v>16</v>
      </c>
      <c r="F3098" s="21">
        <v>20201225</v>
      </c>
      <c r="G3098" s="21" t="s">
        <v>17</v>
      </c>
      <c r="H3098" s="21" t="s">
        <v>18</v>
      </c>
      <c r="I3098" s="21" t="s">
        <v>53</v>
      </c>
      <c r="J3098" s="21">
        <v>0.28</v>
      </c>
      <c r="K3098" s="21" t="s">
        <v>20</v>
      </c>
      <c r="L3098">
        <f t="shared" si="57"/>
        <v>1</v>
      </c>
      <c r="M3098">
        <f>MATCH(H:H,价格表!$B$4:$B$35,0)</f>
        <v>1</v>
      </c>
      <c r="N3098" s="27">
        <f>IF(J3098&lt;=0.3,INDEX(价格表!$B$4:$I$31,M3098,2),IF(AND(J3098&gt;0.3,J3098&lt;=1),INDEX(价格表!$B$4:$I$31,M3098,3),IF(AND(J3098&gt;1,J3098&lt;=2.2),INDEX(价格表!$B$4:$I$31,M3098,4),IF(AND(J3098&gt;2.2,J3098&lt;=3.3),INDEX(价格表!$B$4:$I$31,M3098,5),IF(AND(J3098&gt;3.3,J3098&lt;=4),INDEX(价格表!$B$4:$I$31,M3098,6),IF(AND(J3098&gt;4,J3098&lt;=5.5),INDEX(价格表!$B$4:$I$31,M3098,7),IF(J3098&gt;5.5,2.6+INDEX(价格表!$B$4:$I$31,M3098,8)*L3098)))))))</f>
        <v>1.65</v>
      </c>
    </row>
    <row r="3099" spans="1:14">
      <c r="A3099" s="20">
        <v>4311036089669</v>
      </c>
      <c r="B3099" s="18" t="s">
        <v>16</v>
      </c>
      <c r="C3099" s="21">
        <v>20201215</v>
      </c>
      <c r="D3099" s="21">
        <v>610538201209</v>
      </c>
      <c r="E3099" s="21" t="s">
        <v>16</v>
      </c>
      <c r="F3099" s="21">
        <v>20201225</v>
      </c>
      <c r="G3099" s="21" t="s">
        <v>17</v>
      </c>
      <c r="H3099" s="21" t="s">
        <v>18</v>
      </c>
      <c r="I3099" s="21" t="s">
        <v>53</v>
      </c>
      <c r="J3099" s="21">
        <v>0.29</v>
      </c>
      <c r="K3099" s="21" t="s">
        <v>20</v>
      </c>
      <c r="L3099">
        <f t="shared" si="57"/>
        <v>1</v>
      </c>
      <c r="M3099">
        <f>MATCH(H:H,价格表!$B$4:$B$35,0)</f>
        <v>1</v>
      </c>
      <c r="N3099" s="27">
        <f>IF(J3099&lt;=0.3,INDEX(价格表!$B$4:$I$31,M3099,2),IF(AND(J3099&gt;0.3,J3099&lt;=1),INDEX(价格表!$B$4:$I$31,M3099,3),IF(AND(J3099&gt;1,J3099&lt;=2.2),INDEX(价格表!$B$4:$I$31,M3099,4),IF(AND(J3099&gt;2.2,J3099&lt;=3.3),INDEX(价格表!$B$4:$I$31,M3099,5),IF(AND(J3099&gt;3.3,J3099&lt;=4),INDEX(价格表!$B$4:$I$31,M3099,6),IF(AND(J3099&gt;4,J3099&lt;=5.5),INDEX(价格表!$B$4:$I$31,M3099,7),IF(J3099&gt;5.5,2.6+INDEX(价格表!$B$4:$I$31,M3099,8)*L3099)))))))</f>
        <v>1.65</v>
      </c>
    </row>
    <row r="3100" spans="1:14">
      <c r="A3100" s="20">
        <v>4311036089670</v>
      </c>
      <c r="B3100" s="18" t="s">
        <v>16</v>
      </c>
      <c r="C3100" s="21">
        <v>20201215</v>
      </c>
      <c r="D3100" s="21">
        <v>610538201209</v>
      </c>
      <c r="E3100" s="21" t="s">
        <v>16</v>
      </c>
      <c r="F3100" s="21">
        <v>20201225</v>
      </c>
      <c r="G3100" s="21" t="s">
        <v>17</v>
      </c>
      <c r="H3100" s="21" t="s">
        <v>18</v>
      </c>
      <c r="I3100" s="21" t="s">
        <v>53</v>
      </c>
      <c r="J3100" s="21">
        <v>0.77</v>
      </c>
      <c r="K3100" s="21" t="s">
        <v>20</v>
      </c>
      <c r="L3100">
        <f t="shared" si="57"/>
        <v>1</v>
      </c>
      <c r="M3100">
        <f>MATCH(H:H,价格表!$B$4:$B$35,0)</f>
        <v>1</v>
      </c>
      <c r="N3100" s="27">
        <f>IF(J3100&lt;=0.3,INDEX(价格表!$B$4:$I$31,M3100,2),IF(AND(J3100&gt;0.3,J3100&lt;=1),INDEX(价格表!$B$4:$I$31,M3100,3),IF(AND(J3100&gt;1,J3100&lt;=2.2),INDEX(价格表!$B$4:$I$31,M3100,4),IF(AND(J3100&gt;2.2,J3100&lt;=3.3),INDEX(价格表!$B$4:$I$31,M3100,5),IF(AND(J3100&gt;3.3,J3100&lt;=4),INDEX(价格表!$B$4:$I$31,M3100,6),IF(AND(J3100&gt;4,J3100&lt;=5.5),INDEX(价格表!$B$4:$I$31,M3100,7),IF(J3100&gt;5.5,2.6+INDEX(价格表!$B$4:$I$31,M3100,8)*L3100)))))))</f>
        <v>1.8</v>
      </c>
    </row>
    <row r="3101" spans="1:14">
      <c r="A3101" s="20">
        <v>4311036089671</v>
      </c>
      <c r="B3101" s="18" t="s">
        <v>16</v>
      </c>
      <c r="C3101" s="21">
        <v>20201215</v>
      </c>
      <c r="D3101" s="21">
        <v>610538201209</v>
      </c>
      <c r="E3101" s="21" t="s">
        <v>16</v>
      </c>
      <c r="F3101" s="21">
        <v>20201225</v>
      </c>
      <c r="G3101" s="21" t="s">
        <v>17</v>
      </c>
      <c r="H3101" s="21" t="s">
        <v>18</v>
      </c>
      <c r="I3101" s="21" t="s">
        <v>53</v>
      </c>
      <c r="J3101" s="21">
        <v>0.31</v>
      </c>
      <c r="K3101" s="21" t="s">
        <v>20</v>
      </c>
      <c r="L3101">
        <f t="shared" si="57"/>
        <v>1</v>
      </c>
      <c r="M3101">
        <f>MATCH(H:H,价格表!$B$4:$B$35,0)</f>
        <v>1</v>
      </c>
      <c r="N3101" s="27">
        <f>IF(J3101&lt;=0.3,INDEX(价格表!$B$4:$I$31,M3101,2),IF(AND(J3101&gt;0.3,J3101&lt;=1),INDEX(价格表!$B$4:$I$31,M3101,3),IF(AND(J3101&gt;1,J3101&lt;=2.2),INDEX(价格表!$B$4:$I$31,M3101,4),IF(AND(J3101&gt;2.2,J3101&lt;=3.3),INDEX(价格表!$B$4:$I$31,M3101,5),IF(AND(J3101&gt;3.3,J3101&lt;=4),INDEX(价格表!$B$4:$I$31,M3101,6),IF(AND(J3101&gt;4,J3101&lt;=5.5),INDEX(价格表!$B$4:$I$31,M3101,7),IF(J3101&gt;5.5,2.6+INDEX(价格表!$B$4:$I$31,M3101,8)*L3101)))))))</f>
        <v>1.8</v>
      </c>
    </row>
    <row r="3102" spans="1:14">
      <c r="A3102" s="20">
        <v>4311036089672</v>
      </c>
      <c r="B3102" s="18" t="s">
        <v>16</v>
      </c>
      <c r="C3102" s="21">
        <v>20201215</v>
      </c>
      <c r="D3102" s="21">
        <v>610538201209</v>
      </c>
      <c r="E3102" s="21" t="s">
        <v>16</v>
      </c>
      <c r="F3102" s="21">
        <v>20201225</v>
      </c>
      <c r="G3102" s="21" t="s">
        <v>17</v>
      </c>
      <c r="H3102" s="21" t="s">
        <v>58</v>
      </c>
      <c r="I3102" s="21" t="s">
        <v>282</v>
      </c>
      <c r="J3102" s="21">
        <v>1.18</v>
      </c>
      <c r="K3102" s="21" t="s">
        <v>20</v>
      </c>
      <c r="L3102">
        <f t="shared" si="57"/>
        <v>2</v>
      </c>
      <c r="M3102">
        <f>MATCH(H:H,价格表!$B$4:$B$35,0)</f>
        <v>32</v>
      </c>
      <c r="N3102" s="27">
        <f>L3102*15+3</f>
        <v>33</v>
      </c>
    </row>
    <row r="3103" spans="1:14">
      <c r="A3103" s="20">
        <v>4606126103145</v>
      </c>
      <c r="B3103" s="18" t="s">
        <v>16</v>
      </c>
      <c r="C3103" s="21">
        <v>20201215</v>
      </c>
      <c r="D3103" s="21">
        <v>610538201209</v>
      </c>
      <c r="E3103" s="21" t="s">
        <v>16</v>
      </c>
      <c r="F3103" s="21">
        <v>20201225</v>
      </c>
      <c r="G3103" s="21" t="s">
        <v>17</v>
      </c>
      <c r="H3103" s="21" t="s">
        <v>39</v>
      </c>
      <c r="I3103" s="21" t="s">
        <v>40</v>
      </c>
      <c r="J3103" s="21">
        <v>0.58</v>
      </c>
      <c r="K3103" s="21" t="s">
        <v>20</v>
      </c>
      <c r="L3103">
        <f t="shared" si="57"/>
        <v>1</v>
      </c>
      <c r="M3103">
        <f>MATCH(H:H,价格表!$B$4:$B$35,0)</f>
        <v>23</v>
      </c>
      <c r="N3103" s="27">
        <f>IF(J3103&lt;=0.3,INDEX(价格表!$B$4:$I$31,M3103,2),IF(AND(J3103&gt;0.3,J3103&lt;=1),INDEX(价格表!$B$4:$I$31,M3103,3),IF(AND(J3103&gt;1,J3103&lt;=2.2),INDEX(价格表!$B$4:$I$31,M3103,4),IF(AND(J3103&gt;2.2,J3103&lt;=3.3),INDEX(价格表!$B$4:$I$31,M3103,5),IF(AND(J3103&gt;3.3,J3103&lt;=4),INDEX(价格表!$B$4:$I$31,M3103,6),IF(AND(J3103&gt;4,J3103&lt;=5.5),INDEX(价格表!$B$4:$I$31,M3103,7),IF(J3103&gt;5.5,2.6+INDEX(价格表!$B$4:$I$31,M3103,8)*L3103)))))))</f>
        <v>1.8</v>
      </c>
    </row>
    <row r="3104" spans="1:14">
      <c r="A3104" s="20">
        <v>4606126103212</v>
      </c>
      <c r="B3104" s="18" t="s">
        <v>16</v>
      </c>
      <c r="C3104" s="21">
        <v>20201215</v>
      </c>
      <c r="D3104" s="21">
        <v>610538201209</v>
      </c>
      <c r="E3104" s="21" t="s">
        <v>16</v>
      </c>
      <c r="F3104" s="21">
        <v>20201225</v>
      </c>
      <c r="G3104" s="21" t="s">
        <v>17</v>
      </c>
      <c r="H3104" s="21" t="s">
        <v>45</v>
      </c>
      <c r="I3104" s="21" t="s">
        <v>137</v>
      </c>
      <c r="J3104" s="21">
        <v>0.55</v>
      </c>
      <c r="K3104" s="21" t="s">
        <v>20</v>
      </c>
      <c r="L3104">
        <f t="shared" si="57"/>
        <v>1</v>
      </c>
      <c r="M3104">
        <f>MATCH(H:H,价格表!$B$4:$B$35,0)</f>
        <v>9</v>
      </c>
      <c r="N3104" s="27">
        <f>IF(J3104&lt;=0.3,INDEX(价格表!$B$4:$I$31,M3104,2),IF(AND(J3104&gt;0.3,J3104&lt;=1),INDEX(价格表!$B$4:$I$31,M3104,3),IF(AND(J3104&gt;1,J3104&lt;=2.2),INDEX(价格表!$B$4:$I$31,M3104,4),IF(AND(J3104&gt;2.2,J3104&lt;=3.3),INDEX(价格表!$B$4:$I$31,M3104,5),IF(AND(J3104&gt;3.3,J3104&lt;=4),INDEX(价格表!$B$4:$I$31,M3104,6),IF(AND(J3104&gt;4,J3104&lt;=5.5),INDEX(价格表!$B$4:$I$31,M3104,7),IF(J3104&gt;5.5,2.6+INDEX(价格表!$B$4:$I$31,M3104,8)*L3104)))))))</f>
        <v>1.8</v>
      </c>
    </row>
    <row r="3105" spans="1:14">
      <c r="A3105" s="20">
        <v>4606126103268</v>
      </c>
      <c r="B3105" s="18" t="s">
        <v>16</v>
      </c>
      <c r="C3105" s="21">
        <v>20201215</v>
      </c>
      <c r="D3105" s="21">
        <v>610538201209</v>
      </c>
      <c r="E3105" s="21" t="s">
        <v>16</v>
      </c>
      <c r="F3105" s="21">
        <v>20201225</v>
      </c>
      <c r="G3105" s="21" t="s">
        <v>17</v>
      </c>
      <c r="H3105" s="21" t="s">
        <v>23</v>
      </c>
      <c r="I3105" s="21" t="s">
        <v>225</v>
      </c>
      <c r="J3105" s="21">
        <v>0.56</v>
      </c>
      <c r="K3105" s="21" t="s">
        <v>20</v>
      </c>
      <c r="L3105">
        <f t="shared" si="57"/>
        <v>1</v>
      </c>
      <c r="M3105">
        <f>MATCH(H:H,价格表!$B$4:$B$35,0)</f>
        <v>15</v>
      </c>
      <c r="N3105" s="27">
        <f>IF(J3105&lt;=0.3,INDEX(价格表!$B$4:$I$31,M3105,2),IF(AND(J3105&gt;0.3,J3105&lt;=1),INDEX(价格表!$B$4:$I$31,M3105,3),IF(AND(J3105&gt;1,J3105&lt;=2.2),INDEX(价格表!$B$4:$I$31,M3105,4),IF(AND(J3105&gt;2.2,J3105&lt;=3.3),INDEX(价格表!$B$4:$I$31,M3105,5),IF(AND(J3105&gt;3.3,J3105&lt;=4),INDEX(价格表!$B$4:$I$31,M3105,6),IF(AND(J3105&gt;4,J3105&lt;=5.5),INDEX(价格表!$B$4:$I$31,M3105,7),IF(J3105&gt;5.5,2.6+INDEX(价格表!$B$4:$I$31,M3105,8)*L3105)))))))</f>
        <v>1.8</v>
      </c>
    </row>
    <row r="3106" spans="1:14">
      <c r="A3106" s="20">
        <v>4606126103286</v>
      </c>
      <c r="B3106" s="18" t="s">
        <v>16</v>
      </c>
      <c r="C3106" s="21">
        <v>20201215</v>
      </c>
      <c r="D3106" s="21">
        <v>610538201209</v>
      </c>
      <c r="E3106" s="21" t="s">
        <v>16</v>
      </c>
      <c r="F3106" s="21">
        <v>20201225</v>
      </c>
      <c r="G3106" s="21" t="s">
        <v>17</v>
      </c>
      <c r="H3106" s="21" t="s">
        <v>88</v>
      </c>
      <c r="I3106" s="21" t="s">
        <v>110</v>
      </c>
      <c r="J3106" s="21">
        <v>0.96</v>
      </c>
      <c r="K3106" s="21" t="s">
        <v>20</v>
      </c>
      <c r="L3106">
        <f t="shared" si="57"/>
        <v>1</v>
      </c>
      <c r="M3106">
        <f>MATCH(H:H,价格表!$B$4:$B$35,0)</f>
        <v>19</v>
      </c>
      <c r="N3106" s="27">
        <f>IF(J3106&lt;=0.3,INDEX(价格表!$B$4:$I$31,M3106,2),IF(AND(J3106&gt;0.3,J3106&lt;=1),INDEX(价格表!$B$4:$I$31,M3106,3),IF(AND(J3106&gt;1,J3106&lt;=2.2),INDEX(价格表!$B$4:$I$31,M3106,4),IF(AND(J3106&gt;2.2,J3106&lt;=3.3),INDEX(价格表!$B$4:$I$31,M3106,5),IF(AND(J3106&gt;3.3,J3106&lt;=4),INDEX(价格表!$B$4:$I$31,M3106,6),IF(AND(J3106&gt;4,J3106&lt;=5.5),INDEX(价格表!$B$4:$I$31,M3106,7),IF(J3106&gt;5.5,2.6+INDEX(价格表!$B$4:$I$31,M3106,8)*L3106)))))))</f>
        <v>1.8</v>
      </c>
    </row>
    <row r="3107" spans="1:14">
      <c r="A3107" s="20">
        <v>4606126103880</v>
      </c>
      <c r="B3107" s="18" t="s">
        <v>16</v>
      </c>
      <c r="C3107" s="21">
        <v>20201215</v>
      </c>
      <c r="D3107" s="21">
        <v>610538201209</v>
      </c>
      <c r="E3107" s="21" t="s">
        <v>16</v>
      </c>
      <c r="F3107" s="21">
        <v>20201225</v>
      </c>
      <c r="G3107" s="21" t="s">
        <v>17</v>
      </c>
      <c r="H3107" s="21" t="s">
        <v>123</v>
      </c>
      <c r="I3107" s="21" t="s">
        <v>198</v>
      </c>
      <c r="J3107" s="21">
        <v>0.54</v>
      </c>
      <c r="K3107" s="21" t="s">
        <v>20</v>
      </c>
      <c r="L3107">
        <f t="shared" si="57"/>
        <v>1</v>
      </c>
      <c r="M3107">
        <f>MATCH(H:H,价格表!$B$4:$B$35,0)</f>
        <v>30</v>
      </c>
      <c r="N3107" s="27">
        <f>L3107*7+3</f>
        <v>10</v>
      </c>
    </row>
    <row r="3108" spans="1:14">
      <c r="A3108" s="20">
        <v>4606126103967</v>
      </c>
      <c r="B3108" s="18" t="s">
        <v>16</v>
      </c>
      <c r="C3108" s="21">
        <v>20201215</v>
      </c>
      <c r="D3108" s="21">
        <v>610538201209</v>
      </c>
      <c r="E3108" s="21" t="s">
        <v>16</v>
      </c>
      <c r="F3108" s="21">
        <v>20201225</v>
      </c>
      <c r="G3108" s="21" t="s">
        <v>17</v>
      </c>
      <c r="H3108" s="21" t="s">
        <v>50</v>
      </c>
      <c r="I3108" s="21" t="s">
        <v>62</v>
      </c>
      <c r="J3108" s="21">
        <v>0.61</v>
      </c>
      <c r="K3108" s="21" t="s">
        <v>20</v>
      </c>
      <c r="L3108">
        <f t="shared" si="57"/>
        <v>1</v>
      </c>
      <c r="M3108">
        <f>MATCH(H:H,价格表!$B$4:$B$35,0)</f>
        <v>4</v>
      </c>
      <c r="N3108" s="27">
        <f>IF(J3108&lt;=0.3,INDEX(价格表!$B$4:$I$31,M3108,2),IF(AND(J3108&gt;0.3,J3108&lt;=1),INDEX(价格表!$B$4:$I$31,M3108,3),IF(AND(J3108&gt;1,J3108&lt;=2.2),INDEX(价格表!$B$4:$I$31,M3108,4),IF(AND(J3108&gt;2.2,J3108&lt;=3.3),INDEX(价格表!$B$4:$I$31,M3108,5),IF(AND(J3108&gt;3.3,J3108&lt;=4),INDEX(价格表!$B$4:$I$31,M3108,6),IF(AND(J3108&gt;4,J3108&lt;=5.5),INDEX(价格表!$B$4:$I$31,M3108,7),IF(J3108&gt;5.5,2.6+INDEX(价格表!$B$4:$I$31,M3108,8)*L3108)))))))</f>
        <v>1.8</v>
      </c>
    </row>
    <row r="3109" spans="1:14">
      <c r="A3109" s="20">
        <v>4606126104038</v>
      </c>
      <c r="B3109" s="18" t="s">
        <v>16</v>
      </c>
      <c r="C3109" s="21">
        <v>20201215</v>
      </c>
      <c r="D3109" s="21">
        <v>610538201209</v>
      </c>
      <c r="E3109" s="21" t="s">
        <v>16</v>
      </c>
      <c r="F3109" s="21">
        <v>20201225</v>
      </c>
      <c r="G3109" s="21" t="s">
        <v>17</v>
      </c>
      <c r="H3109" s="21" t="s">
        <v>37</v>
      </c>
      <c r="I3109" s="21" t="s">
        <v>90</v>
      </c>
      <c r="J3109" s="21">
        <v>0.54</v>
      </c>
      <c r="K3109" s="21" t="s">
        <v>20</v>
      </c>
      <c r="L3109">
        <f t="shared" si="57"/>
        <v>1</v>
      </c>
      <c r="M3109">
        <f>MATCH(H:H,价格表!$B$4:$B$35,0)</f>
        <v>12</v>
      </c>
      <c r="N3109" s="27">
        <f>IF(J3109&lt;=0.3,INDEX(价格表!$B$4:$I$31,M3109,2),IF(AND(J3109&gt;0.3,J3109&lt;=1),INDEX(价格表!$B$4:$I$31,M3109,3),IF(AND(J3109&gt;1,J3109&lt;=2.2),INDEX(价格表!$B$4:$I$31,M3109,4),IF(AND(J3109&gt;2.2,J3109&lt;=3.3),INDEX(价格表!$B$4:$I$31,M3109,5),IF(AND(J3109&gt;3.3,J3109&lt;=4),INDEX(价格表!$B$4:$I$31,M3109,6),IF(AND(J3109&gt;4,J3109&lt;=5.5),INDEX(价格表!$B$4:$I$31,M3109,7),IF(J3109&gt;5.5,2.6+INDEX(价格表!$B$4:$I$31,M3109,8)*L3109)))))))</f>
        <v>1.8</v>
      </c>
    </row>
    <row r="3110" spans="1:14">
      <c r="A3110" s="20">
        <v>4606126104101</v>
      </c>
      <c r="B3110" s="18" t="s">
        <v>16</v>
      </c>
      <c r="C3110" s="21">
        <v>20201215</v>
      </c>
      <c r="D3110" s="21">
        <v>610538201209</v>
      </c>
      <c r="E3110" s="21" t="s">
        <v>16</v>
      </c>
      <c r="F3110" s="21">
        <v>20201225</v>
      </c>
      <c r="G3110" s="21" t="s">
        <v>17</v>
      </c>
      <c r="H3110" s="21" t="s">
        <v>73</v>
      </c>
      <c r="I3110" s="21" t="s">
        <v>138</v>
      </c>
      <c r="J3110" s="21">
        <v>0.54</v>
      </c>
      <c r="K3110" s="21" t="s">
        <v>20</v>
      </c>
      <c r="L3110">
        <f t="shared" si="57"/>
        <v>1</v>
      </c>
      <c r="M3110">
        <f>MATCH(H:H,价格表!$B$4:$B$35,0)</f>
        <v>7</v>
      </c>
      <c r="N3110" s="27">
        <f>IF(J3110&lt;=0.3,INDEX(价格表!$B$4:$I$31,M3110,2),IF(AND(J3110&gt;0.3,J3110&lt;=1),INDEX(价格表!$B$4:$I$31,M3110,3),IF(AND(J3110&gt;1,J3110&lt;=2.2),INDEX(价格表!$B$4:$I$31,M3110,4),IF(AND(J3110&gt;2.2,J3110&lt;=3.3),INDEX(价格表!$B$4:$I$31,M3110,5),IF(AND(J3110&gt;3.3,J3110&lt;=4),INDEX(价格表!$B$4:$I$31,M3110,6),IF(AND(J3110&gt;4,J3110&lt;=5.5),INDEX(价格表!$B$4:$I$31,M3110,7),IF(J3110&gt;5.5,2.6+INDEX(价格表!$B$4:$I$31,M3110,8)*L3110)))))))</f>
        <v>1.8</v>
      </c>
    </row>
    <row r="3111" spans="1:14">
      <c r="A3111" s="20">
        <v>4606126104260</v>
      </c>
      <c r="B3111" s="18" t="s">
        <v>16</v>
      </c>
      <c r="C3111" s="21">
        <v>20201215</v>
      </c>
      <c r="D3111" s="21">
        <v>610538201209</v>
      </c>
      <c r="E3111" s="21" t="s">
        <v>16</v>
      </c>
      <c r="F3111" s="21">
        <v>20201225</v>
      </c>
      <c r="G3111" s="21" t="s">
        <v>17</v>
      </c>
      <c r="H3111" s="21" t="s">
        <v>294</v>
      </c>
      <c r="I3111" s="21" t="s">
        <v>295</v>
      </c>
      <c r="J3111" s="21">
        <v>0.57</v>
      </c>
      <c r="K3111" s="21" t="s">
        <v>20</v>
      </c>
      <c r="L3111">
        <f t="shared" si="57"/>
        <v>1</v>
      </c>
      <c r="M3111">
        <f>MATCH(H:H,价格表!$B$4:$B$35,0)</f>
        <v>18</v>
      </c>
      <c r="N3111" s="27">
        <f>IF(J3111&lt;=0.3,INDEX(价格表!$B$4:$I$31,M3111,2),IF(AND(J3111&gt;0.3,J3111&lt;=1),INDEX(价格表!$B$4:$I$31,M3111,3),IF(AND(J3111&gt;1,J3111&lt;=2.2),INDEX(价格表!$B$4:$I$31,M3111,4),IF(AND(J3111&gt;2.2,J3111&lt;=3.3),INDEX(价格表!$B$4:$I$31,M3111,5),IF(AND(J3111&gt;3.3,J3111&lt;=4),INDEX(价格表!$B$4:$I$31,M3111,6),IF(AND(J3111&gt;4,J3111&lt;=5.5),INDEX(价格表!$B$4:$I$31,M3111,7),IF(J3111&gt;5.5,2.6+INDEX(价格表!$B$4:$I$31,M3111,8)*L3111)))))))</f>
        <v>2.9</v>
      </c>
    </row>
    <row r="3112" spans="1:14">
      <c r="A3112" s="20">
        <v>4606126104332</v>
      </c>
      <c r="B3112" s="18" t="s">
        <v>16</v>
      </c>
      <c r="C3112" s="21">
        <v>20201215</v>
      </c>
      <c r="D3112" s="21">
        <v>610538201209</v>
      </c>
      <c r="E3112" s="21" t="s">
        <v>16</v>
      </c>
      <c r="F3112" s="21">
        <v>20201225</v>
      </c>
      <c r="G3112" s="21" t="s">
        <v>17</v>
      </c>
      <c r="H3112" s="21" t="s">
        <v>27</v>
      </c>
      <c r="I3112" s="21" t="s">
        <v>211</v>
      </c>
      <c r="J3112" s="21">
        <v>0.54</v>
      </c>
      <c r="K3112" s="21" t="s">
        <v>20</v>
      </c>
      <c r="L3112">
        <f t="shared" si="57"/>
        <v>1</v>
      </c>
      <c r="M3112">
        <f>MATCH(H:H,价格表!$B$4:$B$35,0)</f>
        <v>3</v>
      </c>
      <c r="N3112" s="27">
        <f>IF(J3112&lt;=0.3,INDEX(价格表!$B$4:$I$31,M3112,2),IF(AND(J3112&gt;0.3,J3112&lt;=1),INDEX(价格表!$B$4:$I$31,M3112,3),IF(AND(J3112&gt;1,J3112&lt;=2.2),INDEX(价格表!$B$4:$I$31,M3112,4),IF(AND(J3112&gt;2.2,J3112&lt;=3.3),INDEX(价格表!$B$4:$I$31,M3112,5),IF(AND(J3112&gt;3.3,J3112&lt;=4),INDEX(价格表!$B$4:$I$31,M3112,6),IF(AND(J3112&gt;4,J3112&lt;=5.5),INDEX(价格表!$B$4:$I$31,M3112,7),IF(J3112&gt;5.5,2.6+INDEX(价格表!$B$4:$I$31,M3112,8)*L3112)))))))</f>
        <v>1.8</v>
      </c>
    </row>
    <row r="3113" spans="1:14">
      <c r="A3113" s="20">
        <v>4606126104424</v>
      </c>
      <c r="B3113" s="18" t="s">
        <v>16</v>
      </c>
      <c r="C3113" s="21">
        <v>20201215</v>
      </c>
      <c r="D3113" s="21">
        <v>610538201209</v>
      </c>
      <c r="E3113" s="21" t="s">
        <v>16</v>
      </c>
      <c r="F3113" s="21">
        <v>20201225</v>
      </c>
      <c r="G3113" s="21" t="s">
        <v>17</v>
      </c>
      <c r="H3113" s="21" t="s">
        <v>33</v>
      </c>
      <c r="I3113" s="21" t="s">
        <v>34</v>
      </c>
      <c r="J3113" s="21">
        <v>0.54</v>
      </c>
      <c r="K3113" s="21" t="s">
        <v>20</v>
      </c>
      <c r="L3113">
        <f t="shared" si="57"/>
        <v>1</v>
      </c>
      <c r="M3113">
        <f>MATCH(H:H,价格表!$B$4:$B$35,0)</f>
        <v>13</v>
      </c>
      <c r="N3113" s="27">
        <f>IF(J3113&lt;=0.3,INDEX(价格表!$B$4:$I$31,M3113,2),IF(AND(J3113&gt;0.3,J3113&lt;=1),INDEX(价格表!$B$4:$I$31,M3113,3),IF(AND(J3113&gt;1,J3113&lt;=2.2),INDEX(价格表!$B$4:$I$31,M3113,4),IF(AND(J3113&gt;2.2,J3113&lt;=3.3),INDEX(价格表!$B$4:$I$31,M3113,5),IF(AND(J3113&gt;3.3,J3113&lt;=4),INDEX(价格表!$B$4:$I$31,M3113,6),IF(AND(J3113&gt;4,J3113&lt;=5.5),INDEX(价格表!$B$4:$I$31,M3113,7),IF(J3113&gt;5.5,2.6+INDEX(价格表!$B$4:$I$31,M3113,8)*L3113)))))))</f>
        <v>1.8</v>
      </c>
    </row>
    <row r="3114" spans="1:14">
      <c r="A3114" s="20">
        <v>4606126104434</v>
      </c>
      <c r="B3114" s="18" t="s">
        <v>16</v>
      </c>
      <c r="C3114" s="21">
        <v>20201215</v>
      </c>
      <c r="D3114" s="21">
        <v>610538201209</v>
      </c>
      <c r="E3114" s="21" t="s">
        <v>16</v>
      </c>
      <c r="F3114" s="21">
        <v>20201225</v>
      </c>
      <c r="G3114" s="21" t="s">
        <v>17</v>
      </c>
      <c r="H3114" s="21" t="s">
        <v>27</v>
      </c>
      <c r="I3114" s="21" t="s">
        <v>85</v>
      </c>
      <c r="J3114" s="21">
        <v>0.54</v>
      </c>
      <c r="K3114" s="21" t="s">
        <v>20</v>
      </c>
      <c r="L3114">
        <f t="shared" si="57"/>
        <v>1</v>
      </c>
      <c r="M3114">
        <f>MATCH(H:H,价格表!$B$4:$B$35,0)</f>
        <v>3</v>
      </c>
      <c r="N3114" s="27">
        <f>IF(J3114&lt;=0.3,INDEX(价格表!$B$4:$I$31,M3114,2),IF(AND(J3114&gt;0.3,J3114&lt;=1),INDEX(价格表!$B$4:$I$31,M3114,3),IF(AND(J3114&gt;1,J3114&lt;=2.2),INDEX(价格表!$B$4:$I$31,M3114,4),IF(AND(J3114&gt;2.2,J3114&lt;=3.3),INDEX(价格表!$B$4:$I$31,M3114,5),IF(AND(J3114&gt;3.3,J3114&lt;=4),INDEX(价格表!$B$4:$I$31,M3114,6),IF(AND(J3114&gt;4,J3114&lt;=5.5),INDEX(价格表!$B$4:$I$31,M3114,7),IF(J3114&gt;5.5,2.6+INDEX(价格表!$B$4:$I$31,M3114,8)*L3114)))))))</f>
        <v>1.8</v>
      </c>
    </row>
    <row r="3115" spans="1:14">
      <c r="A3115" s="20">
        <v>4606126104459</v>
      </c>
      <c r="B3115" s="18" t="s">
        <v>16</v>
      </c>
      <c r="C3115" s="21">
        <v>20201215</v>
      </c>
      <c r="D3115" s="21">
        <v>610538201209</v>
      </c>
      <c r="E3115" s="21" t="s">
        <v>16</v>
      </c>
      <c r="F3115" s="21">
        <v>20201225</v>
      </c>
      <c r="G3115" s="21" t="s">
        <v>17</v>
      </c>
      <c r="H3115" s="21" t="s">
        <v>294</v>
      </c>
      <c r="I3115" s="21" t="s">
        <v>295</v>
      </c>
      <c r="J3115" s="21">
        <v>0.64</v>
      </c>
      <c r="K3115" s="21" t="s">
        <v>20</v>
      </c>
      <c r="L3115">
        <f t="shared" si="57"/>
        <v>1</v>
      </c>
      <c r="M3115">
        <f>MATCH(H:H,价格表!$B$4:$B$35,0)</f>
        <v>18</v>
      </c>
      <c r="N3115" s="27">
        <f>IF(J3115&lt;=0.3,INDEX(价格表!$B$4:$I$31,M3115,2),IF(AND(J3115&gt;0.3,J3115&lt;=1),INDEX(价格表!$B$4:$I$31,M3115,3),IF(AND(J3115&gt;1,J3115&lt;=2.2),INDEX(价格表!$B$4:$I$31,M3115,4),IF(AND(J3115&gt;2.2,J3115&lt;=3.3),INDEX(价格表!$B$4:$I$31,M3115,5),IF(AND(J3115&gt;3.3,J3115&lt;=4),INDEX(价格表!$B$4:$I$31,M3115,6),IF(AND(J3115&gt;4,J3115&lt;=5.5),INDEX(价格表!$B$4:$I$31,M3115,7),IF(J3115&gt;5.5,2.6+INDEX(价格表!$B$4:$I$31,M3115,8)*L3115)))))))</f>
        <v>2.9</v>
      </c>
    </row>
    <row r="3116" spans="1:14">
      <c r="A3116" s="20">
        <v>4606126104556</v>
      </c>
      <c r="B3116" s="18" t="s">
        <v>16</v>
      </c>
      <c r="C3116" s="21">
        <v>20201215</v>
      </c>
      <c r="D3116" s="21">
        <v>610538201209</v>
      </c>
      <c r="E3116" s="21" t="s">
        <v>16</v>
      </c>
      <c r="F3116" s="21">
        <v>20201225</v>
      </c>
      <c r="G3116" s="21" t="s">
        <v>17</v>
      </c>
      <c r="H3116" s="21" t="s">
        <v>73</v>
      </c>
      <c r="I3116" s="21" t="s">
        <v>184</v>
      </c>
      <c r="J3116" s="21">
        <v>0.56</v>
      </c>
      <c r="K3116" s="21" t="s">
        <v>20</v>
      </c>
      <c r="L3116">
        <f t="shared" si="57"/>
        <v>1</v>
      </c>
      <c r="M3116">
        <f>MATCH(H:H,价格表!$B$4:$B$35,0)</f>
        <v>7</v>
      </c>
      <c r="N3116" s="27">
        <f>IF(J3116&lt;=0.3,INDEX(价格表!$B$4:$I$31,M3116,2),IF(AND(J3116&gt;0.3,J3116&lt;=1),INDEX(价格表!$B$4:$I$31,M3116,3),IF(AND(J3116&gt;1,J3116&lt;=2.2),INDEX(价格表!$B$4:$I$31,M3116,4),IF(AND(J3116&gt;2.2,J3116&lt;=3.3),INDEX(价格表!$B$4:$I$31,M3116,5),IF(AND(J3116&gt;3.3,J3116&lt;=4),INDEX(价格表!$B$4:$I$31,M3116,6),IF(AND(J3116&gt;4,J3116&lt;=5.5),INDEX(价格表!$B$4:$I$31,M3116,7),IF(J3116&gt;5.5,2.6+INDEX(价格表!$B$4:$I$31,M3116,8)*L3116)))))))</f>
        <v>1.8</v>
      </c>
    </row>
    <row r="3117" spans="1:14">
      <c r="A3117" s="20">
        <v>4606126104603</v>
      </c>
      <c r="B3117" s="18" t="s">
        <v>16</v>
      </c>
      <c r="C3117" s="21">
        <v>20201215</v>
      </c>
      <c r="D3117" s="21">
        <v>610538201209</v>
      </c>
      <c r="E3117" s="21" t="s">
        <v>16</v>
      </c>
      <c r="F3117" s="21">
        <v>20201225</v>
      </c>
      <c r="G3117" s="21" t="s">
        <v>17</v>
      </c>
      <c r="H3117" s="21" t="s">
        <v>39</v>
      </c>
      <c r="I3117" s="21" t="s">
        <v>81</v>
      </c>
      <c r="J3117" s="21">
        <v>0.54</v>
      </c>
      <c r="K3117" s="21" t="s">
        <v>20</v>
      </c>
      <c r="L3117">
        <f t="shared" si="57"/>
        <v>1</v>
      </c>
      <c r="M3117">
        <f>MATCH(H:H,价格表!$B$4:$B$35,0)</f>
        <v>23</v>
      </c>
      <c r="N3117" s="27">
        <f>IF(J3117&lt;=0.3,INDEX(价格表!$B$4:$I$31,M3117,2),IF(AND(J3117&gt;0.3,J3117&lt;=1),INDEX(价格表!$B$4:$I$31,M3117,3),IF(AND(J3117&gt;1,J3117&lt;=2.2),INDEX(价格表!$B$4:$I$31,M3117,4),IF(AND(J3117&gt;2.2,J3117&lt;=3.3),INDEX(价格表!$B$4:$I$31,M3117,5),IF(AND(J3117&gt;3.3,J3117&lt;=4),INDEX(价格表!$B$4:$I$31,M3117,6),IF(AND(J3117&gt;4,J3117&lt;=5.5),INDEX(价格表!$B$4:$I$31,M3117,7),IF(J3117&gt;5.5,2.6+INDEX(价格表!$B$4:$I$31,M3117,8)*L3117)))))))</f>
        <v>1.8</v>
      </c>
    </row>
    <row r="3118" spans="1:14">
      <c r="A3118" s="20">
        <v>4606126104718</v>
      </c>
      <c r="B3118" s="18" t="s">
        <v>16</v>
      </c>
      <c r="C3118" s="21">
        <v>20201215</v>
      </c>
      <c r="D3118" s="21">
        <v>610538201209</v>
      </c>
      <c r="E3118" s="21" t="s">
        <v>16</v>
      </c>
      <c r="F3118" s="21">
        <v>20201225</v>
      </c>
      <c r="G3118" s="21" t="s">
        <v>17</v>
      </c>
      <c r="H3118" s="21" t="s">
        <v>73</v>
      </c>
      <c r="I3118" s="21" t="s">
        <v>91</v>
      </c>
      <c r="J3118" s="21">
        <v>0.57</v>
      </c>
      <c r="K3118" s="21" t="s">
        <v>20</v>
      </c>
      <c r="L3118">
        <f t="shared" si="57"/>
        <v>1</v>
      </c>
      <c r="M3118">
        <f>MATCH(H:H,价格表!$B$4:$B$35,0)</f>
        <v>7</v>
      </c>
      <c r="N3118" s="27">
        <f>IF(J3118&lt;=0.3,INDEX(价格表!$B$4:$I$31,M3118,2),IF(AND(J3118&gt;0.3,J3118&lt;=1),INDEX(价格表!$B$4:$I$31,M3118,3),IF(AND(J3118&gt;1,J3118&lt;=2.2),INDEX(价格表!$B$4:$I$31,M3118,4),IF(AND(J3118&gt;2.2,J3118&lt;=3.3),INDEX(价格表!$B$4:$I$31,M3118,5),IF(AND(J3118&gt;3.3,J3118&lt;=4),INDEX(价格表!$B$4:$I$31,M3118,6),IF(AND(J3118&gt;4,J3118&lt;=5.5),INDEX(价格表!$B$4:$I$31,M3118,7),IF(J3118&gt;5.5,2.6+INDEX(价格表!$B$4:$I$31,M3118,8)*L3118)))))))</f>
        <v>1.8</v>
      </c>
    </row>
    <row r="3119" spans="1:14">
      <c r="A3119" s="20">
        <v>4606126104855</v>
      </c>
      <c r="B3119" s="18" t="s">
        <v>16</v>
      </c>
      <c r="C3119" s="21">
        <v>20201215</v>
      </c>
      <c r="D3119" s="21">
        <v>610538201209</v>
      </c>
      <c r="E3119" s="21" t="s">
        <v>16</v>
      </c>
      <c r="F3119" s="21">
        <v>20201225</v>
      </c>
      <c r="G3119" s="21" t="s">
        <v>17</v>
      </c>
      <c r="H3119" s="21" t="s">
        <v>88</v>
      </c>
      <c r="I3119" s="21" t="s">
        <v>242</v>
      </c>
      <c r="J3119" s="21">
        <v>0.64</v>
      </c>
      <c r="K3119" s="21" t="s">
        <v>20</v>
      </c>
      <c r="L3119">
        <f t="shared" si="57"/>
        <v>1</v>
      </c>
      <c r="M3119">
        <f>MATCH(H:H,价格表!$B$4:$B$35,0)</f>
        <v>19</v>
      </c>
      <c r="N3119" s="27">
        <f>IF(J3119&lt;=0.3,INDEX(价格表!$B$4:$I$31,M3119,2),IF(AND(J3119&gt;0.3,J3119&lt;=1),INDEX(价格表!$B$4:$I$31,M3119,3),IF(AND(J3119&gt;1,J3119&lt;=2.2),INDEX(价格表!$B$4:$I$31,M3119,4),IF(AND(J3119&gt;2.2,J3119&lt;=3.3),INDEX(价格表!$B$4:$I$31,M3119,5),IF(AND(J3119&gt;3.3,J3119&lt;=4),INDEX(价格表!$B$4:$I$31,M3119,6),IF(AND(J3119&gt;4,J3119&lt;=5.5),INDEX(价格表!$B$4:$I$31,M3119,7),IF(J3119&gt;5.5,2.6+INDEX(价格表!$B$4:$I$31,M3119,8)*L3119)))))))</f>
        <v>1.8</v>
      </c>
    </row>
    <row r="3120" spans="1:14">
      <c r="A3120" s="20">
        <v>4606126104868</v>
      </c>
      <c r="B3120" s="18" t="s">
        <v>16</v>
      </c>
      <c r="C3120" s="21">
        <v>20201215</v>
      </c>
      <c r="D3120" s="21">
        <v>610538201209</v>
      </c>
      <c r="E3120" s="21" t="s">
        <v>16</v>
      </c>
      <c r="F3120" s="21">
        <v>20201225</v>
      </c>
      <c r="G3120" s="21" t="s">
        <v>17</v>
      </c>
      <c r="H3120" s="21" t="s">
        <v>50</v>
      </c>
      <c r="I3120" s="21" t="s">
        <v>247</v>
      </c>
      <c r="J3120" s="21">
        <v>0.52</v>
      </c>
      <c r="K3120" s="21" t="s">
        <v>20</v>
      </c>
      <c r="L3120">
        <f t="shared" si="57"/>
        <v>1</v>
      </c>
      <c r="M3120">
        <f>MATCH(H:H,价格表!$B$4:$B$35,0)</f>
        <v>4</v>
      </c>
      <c r="N3120" s="27">
        <f>IF(J3120&lt;=0.3,INDEX(价格表!$B$4:$I$31,M3120,2),IF(AND(J3120&gt;0.3,J3120&lt;=1),INDEX(价格表!$B$4:$I$31,M3120,3),IF(AND(J3120&gt;1,J3120&lt;=2.2),INDEX(价格表!$B$4:$I$31,M3120,4),IF(AND(J3120&gt;2.2,J3120&lt;=3.3),INDEX(价格表!$B$4:$I$31,M3120,5),IF(AND(J3120&gt;3.3,J3120&lt;=4),INDEX(价格表!$B$4:$I$31,M3120,6),IF(AND(J3120&gt;4,J3120&lt;=5.5),INDEX(价格表!$B$4:$I$31,M3120,7),IF(J3120&gt;5.5,2.6+INDEX(价格表!$B$4:$I$31,M3120,8)*L3120)))))))</f>
        <v>1.8</v>
      </c>
    </row>
    <row r="3121" spans="1:14">
      <c r="A3121" s="20">
        <v>4606126109509</v>
      </c>
      <c r="B3121" s="18" t="s">
        <v>16</v>
      </c>
      <c r="C3121" s="21">
        <v>20201215</v>
      </c>
      <c r="D3121" s="21">
        <v>610538201209</v>
      </c>
      <c r="E3121" s="21" t="s">
        <v>16</v>
      </c>
      <c r="F3121" s="21">
        <v>20201225</v>
      </c>
      <c r="G3121" s="21" t="s">
        <v>17</v>
      </c>
      <c r="H3121" s="21" t="s">
        <v>88</v>
      </c>
      <c r="I3121" s="21" t="s">
        <v>101</v>
      </c>
      <c r="J3121" s="21">
        <v>0.54</v>
      </c>
      <c r="K3121" s="21" t="s">
        <v>20</v>
      </c>
      <c r="L3121">
        <f t="shared" si="57"/>
        <v>1</v>
      </c>
      <c r="M3121">
        <f>MATCH(H:H,价格表!$B$4:$B$35,0)</f>
        <v>19</v>
      </c>
      <c r="N3121" s="27">
        <f>IF(J3121&lt;=0.3,INDEX(价格表!$B$4:$I$31,M3121,2),IF(AND(J3121&gt;0.3,J3121&lt;=1),INDEX(价格表!$B$4:$I$31,M3121,3),IF(AND(J3121&gt;1,J3121&lt;=2.2),INDEX(价格表!$B$4:$I$31,M3121,4),IF(AND(J3121&gt;2.2,J3121&lt;=3.3),INDEX(价格表!$B$4:$I$31,M3121,5),IF(AND(J3121&gt;3.3,J3121&lt;=4),INDEX(价格表!$B$4:$I$31,M3121,6),IF(AND(J3121&gt;4,J3121&lt;=5.5),INDEX(价格表!$B$4:$I$31,M3121,7),IF(J3121&gt;5.5,2.6+INDEX(价格表!$B$4:$I$31,M3121,8)*L3121)))))))</f>
        <v>1.8</v>
      </c>
    </row>
    <row r="3122" spans="1:14">
      <c r="A3122" s="20">
        <v>4606126109522</v>
      </c>
      <c r="B3122" s="18" t="s">
        <v>16</v>
      </c>
      <c r="C3122" s="21">
        <v>20201215</v>
      </c>
      <c r="D3122" s="21">
        <v>610538201209</v>
      </c>
      <c r="E3122" s="21" t="s">
        <v>16</v>
      </c>
      <c r="F3122" s="21">
        <v>20201225</v>
      </c>
      <c r="G3122" s="21" t="s">
        <v>17</v>
      </c>
      <c r="H3122" s="21" t="s">
        <v>296</v>
      </c>
      <c r="I3122" s="21" t="s">
        <v>297</v>
      </c>
      <c r="J3122" s="21">
        <v>0.54</v>
      </c>
      <c r="K3122" s="21" t="s">
        <v>20</v>
      </c>
      <c r="L3122">
        <f t="shared" si="57"/>
        <v>1</v>
      </c>
      <c r="M3122">
        <f>MATCH(H:H,价格表!$B$4:$B$35,0)</f>
        <v>8</v>
      </c>
      <c r="N3122" s="27">
        <f>IF(J3122&lt;=0.3,INDEX(价格表!$B$4:$I$31,M3122,2),IF(AND(J3122&gt;0.3,J3122&lt;=1),INDEX(价格表!$B$4:$I$31,M3122,3),IF(AND(J3122&gt;1,J3122&lt;=2.2),INDEX(价格表!$B$4:$I$31,M3122,4),IF(AND(J3122&gt;2.2,J3122&lt;=3.3),INDEX(价格表!$B$4:$I$31,M3122,5),IF(AND(J3122&gt;3.3,J3122&lt;=4),INDEX(价格表!$B$4:$I$31,M3122,6),IF(AND(J3122&gt;4,J3122&lt;=5.5),INDEX(价格表!$B$4:$I$31,M3122,7),IF(J3122&gt;5.5,2.6+INDEX(价格表!$B$4:$I$31,M3122,8)*L3122)))))))</f>
        <v>2.6</v>
      </c>
    </row>
    <row r="3123" spans="1:14">
      <c r="A3123" s="20">
        <v>4606126109538</v>
      </c>
      <c r="B3123" s="18" t="s">
        <v>16</v>
      </c>
      <c r="C3123" s="21">
        <v>20201215</v>
      </c>
      <c r="D3123" s="21">
        <v>610538201209</v>
      </c>
      <c r="E3123" s="21" t="s">
        <v>16</v>
      </c>
      <c r="F3123" s="21">
        <v>20201225</v>
      </c>
      <c r="G3123" s="21" t="s">
        <v>17</v>
      </c>
      <c r="H3123" s="21" t="s">
        <v>302</v>
      </c>
      <c r="I3123" s="21" t="s">
        <v>303</v>
      </c>
      <c r="J3123" s="21">
        <v>0.96</v>
      </c>
      <c r="K3123" s="21" t="s">
        <v>20</v>
      </c>
      <c r="L3123">
        <f t="shared" si="57"/>
        <v>1</v>
      </c>
      <c r="M3123">
        <f>MATCH(H:H,价格表!$B$4:$B$35,0)</f>
        <v>6</v>
      </c>
      <c r="N3123" s="27">
        <f>IF(J3123&lt;=0.3,INDEX(价格表!$B$4:$I$31,M3123,2),IF(AND(J3123&gt;0.3,J3123&lt;=1),INDEX(价格表!$B$4:$I$31,M3123,3),IF(AND(J3123&gt;1,J3123&lt;=2.2),INDEX(价格表!$B$4:$I$31,M3123,4),IF(AND(J3123&gt;2.2,J3123&lt;=3.3),INDEX(价格表!$B$4:$I$31,M3123,5),IF(AND(J3123&gt;3.3,J3123&lt;=4),INDEX(价格表!$B$4:$I$31,M3123,6),IF(AND(J3123&gt;4,J3123&lt;=5.5),INDEX(价格表!$B$4:$I$31,M3123,7),IF(J3123&gt;5.5,2.6+INDEX(价格表!$B$4:$I$31,M3123,8)*L3123)))))))</f>
        <v>2.6</v>
      </c>
    </row>
    <row r="3124" spans="1:14">
      <c r="A3124" s="20">
        <v>4606126109560</v>
      </c>
      <c r="B3124" s="18" t="s">
        <v>16</v>
      </c>
      <c r="C3124" s="21">
        <v>20201215</v>
      </c>
      <c r="D3124" s="21">
        <v>610538201209</v>
      </c>
      <c r="E3124" s="21" t="s">
        <v>16</v>
      </c>
      <c r="F3124" s="21">
        <v>20201225</v>
      </c>
      <c r="G3124" s="21" t="s">
        <v>17</v>
      </c>
      <c r="H3124" s="21" t="s">
        <v>73</v>
      </c>
      <c r="I3124" s="21" t="s">
        <v>92</v>
      </c>
      <c r="J3124" s="21">
        <v>0.54</v>
      </c>
      <c r="K3124" s="21" t="s">
        <v>20</v>
      </c>
      <c r="L3124">
        <f t="shared" si="57"/>
        <v>1</v>
      </c>
      <c r="M3124">
        <f>MATCH(H:H,价格表!$B$4:$B$35,0)</f>
        <v>7</v>
      </c>
      <c r="N3124" s="27">
        <f>IF(J3124&lt;=0.3,INDEX(价格表!$B$4:$I$31,M3124,2),IF(AND(J3124&gt;0.3,J3124&lt;=1),INDEX(价格表!$B$4:$I$31,M3124,3),IF(AND(J3124&gt;1,J3124&lt;=2.2),INDEX(价格表!$B$4:$I$31,M3124,4),IF(AND(J3124&gt;2.2,J3124&lt;=3.3),INDEX(价格表!$B$4:$I$31,M3124,5),IF(AND(J3124&gt;3.3,J3124&lt;=4),INDEX(价格表!$B$4:$I$31,M3124,6),IF(AND(J3124&gt;4,J3124&lt;=5.5),INDEX(价格表!$B$4:$I$31,M3124,7),IF(J3124&gt;5.5,2.6+INDEX(价格表!$B$4:$I$31,M3124,8)*L3124)))))))</f>
        <v>1.8</v>
      </c>
    </row>
    <row r="3125" spans="1:14">
      <c r="A3125" s="20">
        <v>4606126109603</v>
      </c>
      <c r="B3125" s="18" t="s">
        <v>16</v>
      </c>
      <c r="C3125" s="21">
        <v>20201215</v>
      </c>
      <c r="D3125" s="21">
        <v>610538201209</v>
      </c>
      <c r="E3125" s="21" t="s">
        <v>16</v>
      </c>
      <c r="F3125" s="21">
        <v>20201225</v>
      </c>
      <c r="G3125" s="21" t="s">
        <v>17</v>
      </c>
      <c r="H3125" s="21" t="s">
        <v>54</v>
      </c>
      <c r="I3125" s="21" t="s">
        <v>78</v>
      </c>
      <c r="J3125" s="21">
        <v>0.54</v>
      </c>
      <c r="K3125" s="21" t="s">
        <v>20</v>
      </c>
      <c r="L3125">
        <f t="shared" si="57"/>
        <v>1</v>
      </c>
      <c r="M3125">
        <f>MATCH(H:H,价格表!$B$4:$B$35,0)</f>
        <v>14</v>
      </c>
      <c r="N3125" s="27">
        <f>IF(J3125&lt;=0.3,INDEX(价格表!$B$4:$I$31,M3125,2),IF(AND(J3125&gt;0.3,J3125&lt;=1),INDEX(价格表!$B$4:$I$31,M3125,3),IF(AND(J3125&gt;1,J3125&lt;=2.2),INDEX(价格表!$B$4:$I$31,M3125,4),IF(AND(J3125&gt;2.2,J3125&lt;=3.3),INDEX(价格表!$B$4:$I$31,M3125,5),IF(AND(J3125&gt;3.3,J3125&lt;=4),INDEX(价格表!$B$4:$I$31,M3125,6),IF(AND(J3125&gt;4,J3125&lt;=5.5),INDEX(价格表!$B$4:$I$31,M3125,7),IF(J3125&gt;5.5,2.6+INDEX(价格表!$B$4:$I$31,M3125,8)*L3125)))))))</f>
        <v>1.8</v>
      </c>
    </row>
    <row r="3126" spans="1:14">
      <c r="A3126" s="20">
        <v>4606126109710</v>
      </c>
      <c r="B3126" s="18" t="s">
        <v>16</v>
      </c>
      <c r="C3126" s="21">
        <v>20201215</v>
      </c>
      <c r="D3126" s="21">
        <v>610538201209</v>
      </c>
      <c r="E3126" s="21" t="s">
        <v>16</v>
      </c>
      <c r="F3126" s="21">
        <v>20201225</v>
      </c>
      <c r="G3126" s="21" t="s">
        <v>17</v>
      </c>
      <c r="H3126" s="21" t="s">
        <v>75</v>
      </c>
      <c r="I3126" s="21" t="s">
        <v>114</v>
      </c>
      <c r="J3126" s="21">
        <v>0.54</v>
      </c>
      <c r="K3126" s="21" t="s">
        <v>20</v>
      </c>
      <c r="L3126">
        <f t="shared" si="57"/>
        <v>1</v>
      </c>
      <c r="M3126">
        <f>MATCH(H:H,价格表!$B$4:$B$35,0)</f>
        <v>24</v>
      </c>
      <c r="N3126" s="27">
        <f>IF(J3126&lt;=0.3,INDEX(价格表!$B$4:$I$31,M3126,2),IF(AND(J3126&gt;0.3,J3126&lt;=1),INDEX(价格表!$B$4:$I$31,M3126,3),IF(AND(J3126&gt;1,J3126&lt;=2.2),INDEX(价格表!$B$4:$I$31,M3126,4),IF(AND(J3126&gt;2.2,J3126&lt;=3.3),INDEX(价格表!$B$4:$I$31,M3126,5),IF(AND(J3126&gt;3.3,J3126&lt;=4),INDEX(价格表!$B$4:$I$31,M3126,6),IF(AND(J3126&gt;4,J3126&lt;=5.5),INDEX(价格表!$B$4:$I$31,M3126,7),IF(J3126&gt;5.5,2.6+INDEX(价格表!$B$4:$I$31,M3126,8)*L3126)))))))</f>
        <v>1.8</v>
      </c>
    </row>
    <row r="3127" spans="1:14">
      <c r="A3127" s="20">
        <v>4606126109891</v>
      </c>
      <c r="B3127" s="18" t="s">
        <v>16</v>
      </c>
      <c r="C3127" s="21">
        <v>20201215</v>
      </c>
      <c r="D3127" s="21">
        <v>610538201209</v>
      </c>
      <c r="E3127" s="21" t="s">
        <v>16</v>
      </c>
      <c r="F3127" s="21">
        <v>20201225</v>
      </c>
      <c r="G3127" s="21" t="s">
        <v>17</v>
      </c>
      <c r="H3127" s="21" t="s">
        <v>25</v>
      </c>
      <c r="I3127" s="21" t="s">
        <v>160</v>
      </c>
      <c r="J3127" s="21">
        <v>0.68</v>
      </c>
      <c r="K3127" s="21" t="s">
        <v>20</v>
      </c>
      <c r="L3127">
        <f t="shared" si="57"/>
        <v>1</v>
      </c>
      <c r="M3127">
        <f>MATCH(H:H,价格表!$B$4:$B$35,0)</f>
        <v>25</v>
      </c>
      <c r="N3127" s="27">
        <f>IF(J3127&lt;=0.3,INDEX(价格表!$B$4:$I$31,M3127,2),IF(AND(J3127&gt;0.3,J3127&lt;=1),INDEX(价格表!$B$4:$I$31,M3127,3),IF(AND(J3127&gt;1,J3127&lt;=2.2),INDEX(价格表!$B$4:$I$31,M3127,4),IF(AND(J3127&gt;2.2,J3127&lt;=3.3),INDEX(价格表!$B$4:$I$31,M3127,5),IF(AND(J3127&gt;3.3,J3127&lt;=4),INDEX(价格表!$B$4:$I$31,M3127,6),IF(AND(J3127&gt;4,J3127&lt;=5.5),INDEX(价格表!$B$4:$I$31,M3127,7),IF(J3127&gt;5.5,2.6+INDEX(价格表!$B$4:$I$31,M3127,8)*L3127)))))))</f>
        <v>1.8</v>
      </c>
    </row>
    <row r="3128" spans="1:14">
      <c r="A3128" s="20">
        <v>4606126110014</v>
      </c>
      <c r="B3128" s="18" t="s">
        <v>16</v>
      </c>
      <c r="C3128" s="21">
        <v>20201215</v>
      </c>
      <c r="D3128" s="21">
        <v>610538201209</v>
      </c>
      <c r="E3128" s="21" t="s">
        <v>16</v>
      </c>
      <c r="F3128" s="21">
        <v>20201225</v>
      </c>
      <c r="G3128" s="21" t="s">
        <v>17</v>
      </c>
      <c r="H3128" s="21" t="s">
        <v>27</v>
      </c>
      <c r="I3128" s="21" t="s">
        <v>28</v>
      </c>
      <c r="J3128" s="21">
        <v>0.56</v>
      </c>
      <c r="K3128" s="21" t="s">
        <v>20</v>
      </c>
      <c r="L3128">
        <f t="shared" si="57"/>
        <v>1</v>
      </c>
      <c r="M3128">
        <f>MATCH(H:H,价格表!$B$4:$B$35,0)</f>
        <v>3</v>
      </c>
      <c r="N3128" s="27">
        <f>IF(J3128&lt;=0.3,INDEX(价格表!$B$4:$I$31,M3128,2),IF(AND(J3128&gt;0.3,J3128&lt;=1),INDEX(价格表!$B$4:$I$31,M3128,3),IF(AND(J3128&gt;1,J3128&lt;=2.2),INDEX(价格表!$B$4:$I$31,M3128,4),IF(AND(J3128&gt;2.2,J3128&lt;=3.3),INDEX(价格表!$B$4:$I$31,M3128,5),IF(AND(J3128&gt;3.3,J3128&lt;=4),INDEX(价格表!$B$4:$I$31,M3128,6),IF(AND(J3128&gt;4,J3128&lt;=5.5),INDEX(价格表!$B$4:$I$31,M3128,7),IF(J3128&gt;5.5,2.6+INDEX(价格表!$B$4:$I$31,M3128,8)*L3128)))))))</f>
        <v>1.8</v>
      </c>
    </row>
    <row r="3129" spans="1:14">
      <c r="A3129" s="20">
        <v>4606127734088</v>
      </c>
      <c r="B3129" s="18" t="s">
        <v>16</v>
      </c>
      <c r="C3129" s="21">
        <v>20201215</v>
      </c>
      <c r="D3129" s="21">
        <v>610538201209</v>
      </c>
      <c r="E3129" s="21" t="s">
        <v>16</v>
      </c>
      <c r="F3129" s="21">
        <v>20201225</v>
      </c>
      <c r="G3129" s="21" t="s">
        <v>17</v>
      </c>
      <c r="H3129" s="21" t="s">
        <v>21</v>
      </c>
      <c r="I3129" s="21" t="s">
        <v>236</v>
      </c>
      <c r="J3129" s="21">
        <v>2.18</v>
      </c>
      <c r="K3129" s="21" t="s">
        <v>20</v>
      </c>
      <c r="L3129">
        <f t="shared" si="57"/>
        <v>3</v>
      </c>
      <c r="M3129">
        <f>MATCH(H:H,价格表!$B$4:$B$35,0)</f>
        <v>20</v>
      </c>
      <c r="N3129" s="27">
        <f>IF(J3129&lt;=0.3,INDEX(价格表!$B$4:$I$31,M3129,2),IF(AND(J3129&gt;0.3,J3129&lt;=1),INDEX(价格表!$B$4:$I$31,M3129,3),IF(AND(J3129&gt;1,J3129&lt;=2.2),INDEX(价格表!$B$4:$I$31,M3129,4),IF(AND(J3129&gt;2.2,J3129&lt;=3.3),INDEX(价格表!$B$4:$I$31,M3129,5),IF(AND(J3129&gt;3.3,J3129&lt;=4),INDEX(价格表!$B$4:$I$31,M3129,6),IF(AND(J3129&gt;4,J3129&lt;=5.5),INDEX(价格表!$B$4:$I$31,M3129,7),IF(J3129&gt;5.5,2.6+INDEX(价格表!$B$4:$I$31,M3129,8)*L3129)))))))</f>
        <v>2.15</v>
      </c>
    </row>
    <row r="3130" spans="1:14">
      <c r="A3130" s="20">
        <v>4606133957406</v>
      </c>
      <c r="B3130" s="18" t="s">
        <v>16</v>
      </c>
      <c r="C3130" s="21">
        <v>20201215</v>
      </c>
      <c r="D3130" s="21">
        <v>610538201209</v>
      </c>
      <c r="E3130" s="21" t="s">
        <v>16</v>
      </c>
      <c r="F3130" s="21">
        <v>20201225</v>
      </c>
      <c r="G3130" s="21" t="s">
        <v>17</v>
      </c>
      <c r="H3130" s="21" t="s">
        <v>50</v>
      </c>
      <c r="I3130" s="21" t="s">
        <v>125</v>
      </c>
      <c r="J3130" s="21">
        <v>1.52</v>
      </c>
      <c r="K3130" s="21" t="s">
        <v>20</v>
      </c>
      <c r="L3130">
        <f t="shared" si="57"/>
        <v>2</v>
      </c>
      <c r="M3130">
        <f>MATCH(H:H,价格表!$B$4:$B$35,0)</f>
        <v>4</v>
      </c>
      <c r="N3130" s="27">
        <f>IF(J3130&lt;=0.3,INDEX(价格表!$B$4:$I$31,M3130,2),IF(AND(J3130&gt;0.3,J3130&lt;=1),INDEX(价格表!$B$4:$I$31,M3130,3),IF(AND(J3130&gt;1,J3130&lt;=2.2),INDEX(价格表!$B$4:$I$31,M3130,4),IF(AND(J3130&gt;2.2,J3130&lt;=3.3),INDEX(价格表!$B$4:$I$31,M3130,5),IF(AND(J3130&gt;3.3,J3130&lt;=4),INDEX(价格表!$B$4:$I$31,M3130,6),IF(AND(J3130&gt;4,J3130&lt;=5.5),INDEX(价格表!$B$4:$I$31,M3130,7),IF(J3130&gt;5.5,2.6+INDEX(价格表!$B$4:$I$31,M3130,8)*L3130)))))))</f>
        <v>2.15</v>
      </c>
    </row>
    <row r="3131" spans="1:14">
      <c r="A3131" s="20">
        <v>4606134114738</v>
      </c>
      <c r="B3131" s="18" t="s">
        <v>16</v>
      </c>
      <c r="C3131" s="21">
        <v>20201215</v>
      </c>
      <c r="D3131" s="21">
        <v>610538201209</v>
      </c>
      <c r="E3131" s="21" t="s">
        <v>16</v>
      </c>
      <c r="F3131" s="21">
        <v>20201225</v>
      </c>
      <c r="G3131" s="21" t="s">
        <v>17</v>
      </c>
      <c r="H3131" s="21" t="s">
        <v>56</v>
      </c>
      <c r="I3131" s="21" t="s">
        <v>141</v>
      </c>
      <c r="J3131" s="21">
        <v>2.84</v>
      </c>
      <c r="K3131" s="21" t="s">
        <v>148</v>
      </c>
      <c r="L3131">
        <f t="shared" si="57"/>
        <v>3</v>
      </c>
      <c r="M3131">
        <f>MATCH(H:H,价格表!$B$4:$B$35,0)</f>
        <v>11</v>
      </c>
      <c r="N3131" s="27">
        <f>IF(J3131&lt;=0.3,INDEX(价格表!$B$4:$I$31,M3131,2),IF(AND(J3131&gt;0.3,J3131&lt;=1),INDEX(价格表!$B$4:$I$31,M3131,3),IF(AND(J3131&gt;1,J3131&lt;=2.2),INDEX(价格表!$B$4:$I$31,M3131,4),IF(AND(J3131&gt;2.2,J3131&lt;=3.3),INDEX(价格表!$B$4:$I$31,M3131,5),IF(AND(J3131&gt;3.3,J3131&lt;=4),INDEX(价格表!$B$4:$I$31,M3131,6),IF(AND(J3131&gt;4,J3131&lt;=5.5),INDEX(价格表!$B$4:$I$31,M3131,7),IF(J3131&gt;5.5,2.6+INDEX(价格表!$B$4:$I$31,M3131,8)*L3131)))))))</f>
        <v>2.5</v>
      </c>
    </row>
    <row r="3132" spans="1:14">
      <c r="A3132" s="20">
        <v>4606134116316</v>
      </c>
      <c r="B3132" s="18" t="s">
        <v>16</v>
      </c>
      <c r="C3132" s="21">
        <v>20201215</v>
      </c>
      <c r="D3132" s="21">
        <v>610538201209</v>
      </c>
      <c r="E3132" s="21" t="s">
        <v>16</v>
      </c>
      <c r="F3132" s="21">
        <v>20201225</v>
      </c>
      <c r="G3132" s="21" t="s">
        <v>17</v>
      </c>
      <c r="H3132" s="21" t="s">
        <v>45</v>
      </c>
      <c r="I3132" s="21" t="s">
        <v>143</v>
      </c>
      <c r="J3132" s="21">
        <v>2.6</v>
      </c>
      <c r="K3132" s="21" t="s">
        <v>20</v>
      </c>
      <c r="L3132">
        <f t="shared" si="57"/>
        <v>3</v>
      </c>
      <c r="M3132">
        <f>MATCH(H:H,价格表!$B$4:$B$35,0)</f>
        <v>9</v>
      </c>
      <c r="N3132" s="27">
        <f>IF(J3132&lt;=0.3,INDEX(价格表!$B$4:$I$31,M3132,2),IF(AND(J3132&gt;0.3,J3132&lt;=1),INDEX(价格表!$B$4:$I$31,M3132,3),IF(AND(J3132&gt;1,J3132&lt;=2.2),INDEX(价格表!$B$4:$I$31,M3132,4),IF(AND(J3132&gt;2.2,J3132&lt;=3.3),INDEX(价格表!$B$4:$I$31,M3132,5),IF(AND(J3132&gt;3.3,J3132&lt;=4),INDEX(价格表!$B$4:$I$31,M3132,6),IF(AND(J3132&gt;4,J3132&lt;=5.5),INDEX(价格表!$B$4:$I$31,M3132,7),IF(J3132&gt;5.5,2.6+INDEX(价格表!$B$4:$I$31,M3132,8)*L3132)))))))</f>
        <v>2.5</v>
      </c>
    </row>
    <row r="3133" spans="1:14">
      <c r="A3133" s="20">
        <v>4606136624612</v>
      </c>
      <c r="B3133" s="18" t="s">
        <v>16</v>
      </c>
      <c r="C3133" s="21">
        <v>20201215</v>
      </c>
      <c r="D3133" s="21">
        <v>610538201209</v>
      </c>
      <c r="E3133" s="21" t="s">
        <v>16</v>
      </c>
      <c r="F3133" s="21">
        <v>20201225</v>
      </c>
      <c r="G3133" s="21" t="s">
        <v>17</v>
      </c>
      <c r="H3133" s="21" t="s">
        <v>68</v>
      </c>
      <c r="I3133" s="21" t="s">
        <v>241</v>
      </c>
      <c r="J3133" s="21">
        <v>1.51</v>
      </c>
      <c r="K3133" s="21" t="s">
        <v>20</v>
      </c>
      <c r="L3133">
        <f t="shared" si="57"/>
        <v>2</v>
      </c>
      <c r="M3133">
        <f>MATCH(H:H,价格表!$B$4:$B$35,0)</f>
        <v>5</v>
      </c>
      <c r="N3133" s="27">
        <f>IF(J3133&lt;=0.3,INDEX(价格表!$B$4:$I$31,M3133,2),IF(AND(J3133&gt;0.3,J3133&lt;=1),INDEX(价格表!$B$4:$I$31,M3133,3),IF(AND(J3133&gt;1,J3133&lt;=2.2),INDEX(价格表!$B$4:$I$31,M3133,4),IF(AND(J3133&gt;2.2,J3133&lt;=3.3),INDEX(价格表!$B$4:$I$31,M3133,5),IF(AND(J3133&gt;3.3,J3133&lt;=4),INDEX(价格表!$B$4:$I$31,M3133,6),IF(AND(J3133&gt;4,J3133&lt;=5.5),INDEX(价格表!$B$4:$I$31,M3133,7),IF(J3133&gt;5.5,2.6+INDEX(价格表!$B$4:$I$31,M3133,8)*L3133)))))))</f>
        <v>2.15</v>
      </c>
    </row>
    <row r="3134" spans="1:14">
      <c r="A3134" s="20">
        <v>4606136625280</v>
      </c>
      <c r="B3134" s="18" t="s">
        <v>16</v>
      </c>
      <c r="C3134" s="21">
        <v>20201215</v>
      </c>
      <c r="D3134" s="21">
        <v>610538201209</v>
      </c>
      <c r="E3134" s="21" t="s">
        <v>16</v>
      </c>
      <c r="F3134" s="21">
        <v>20201225</v>
      </c>
      <c r="G3134" s="21" t="s">
        <v>17</v>
      </c>
      <c r="H3134" s="21" t="s">
        <v>45</v>
      </c>
      <c r="I3134" s="21" t="s">
        <v>254</v>
      </c>
      <c r="J3134" s="21">
        <v>1.5</v>
      </c>
      <c r="K3134" s="21" t="s">
        <v>20</v>
      </c>
      <c r="L3134">
        <f t="shared" si="57"/>
        <v>2</v>
      </c>
      <c r="M3134">
        <f>MATCH(H:H,价格表!$B$4:$B$35,0)</f>
        <v>9</v>
      </c>
      <c r="N3134" s="27">
        <f>IF(J3134&lt;=0.3,INDEX(价格表!$B$4:$I$31,M3134,2),IF(AND(J3134&gt;0.3,J3134&lt;=1),INDEX(价格表!$B$4:$I$31,M3134,3),IF(AND(J3134&gt;1,J3134&lt;=2.2),INDEX(价格表!$B$4:$I$31,M3134,4),IF(AND(J3134&gt;2.2,J3134&lt;=3.3),INDEX(价格表!$B$4:$I$31,M3134,5),IF(AND(J3134&gt;3.3,J3134&lt;=4),INDEX(价格表!$B$4:$I$31,M3134,6),IF(AND(J3134&gt;4,J3134&lt;=5.5),INDEX(价格表!$B$4:$I$31,M3134,7),IF(J3134&gt;5.5,2.6+INDEX(价格表!$B$4:$I$31,M3134,8)*L3134)))))))</f>
        <v>2.15</v>
      </c>
    </row>
    <row r="3135" spans="1:14">
      <c r="A3135" s="20">
        <v>4606136647735</v>
      </c>
      <c r="B3135" s="18" t="s">
        <v>16</v>
      </c>
      <c r="C3135" s="21">
        <v>20201215</v>
      </c>
      <c r="D3135" s="21">
        <v>610538201209</v>
      </c>
      <c r="E3135" s="21" t="s">
        <v>16</v>
      </c>
      <c r="F3135" s="21">
        <v>20201225</v>
      </c>
      <c r="G3135" s="21" t="s">
        <v>17</v>
      </c>
      <c r="H3135" s="21" t="s">
        <v>73</v>
      </c>
      <c r="I3135" s="21" t="s">
        <v>92</v>
      </c>
      <c r="J3135" s="21">
        <v>1.5</v>
      </c>
      <c r="K3135" s="21" t="s">
        <v>20</v>
      </c>
      <c r="L3135">
        <f t="shared" si="57"/>
        <v>2</v>
      </c>
      <c r="M3135">
        <f>MATCH(H:H,价格表!$B$4:$B$35,0)</f>
        <v>7</v>
      </c>
      <c r="N3135" s="27">
        <f>IF(J3135&lt;=0.3,INDEX(价格表!$B$4:$I$31,M3135,2),IF(AND(J3135&gt;0.3,J3135&lt;=1),INDEX(价格表!$B$4:$I$31,M3135,3),IF(AND(J3135&gt;1,J3135&lt;=2.2),INDEX(价格表!$B$4:$I$31,M3135,4),IF(AND(J3135&gt;2.2,J3135&lt;=3.3),INDEX(价格表!$B$4:$I$31,M3135,5),IF(AND(J3135&gt;3.3,J3135&lt;=4),INDEX(价格表!$B$4:$I$31,M3135,6),IF(AND(J3135&gt;4,J3135&lt;=5.5),INDEX(价格表!$B$4:$I$31,M3135,7),IF(J3135&gt;5.5,2.6+INDEX(价格表!$B$4:$I$31,M3135,8)*L3135)))))))</f>
        <v>2.15</v>
      </c>
    </row>
    <row r="3136" spans="1:14">
      <c r="A3136" s="20">
        <v>4606136651059</v>
      </c>
      <c r="B3136" s="18" t="s">
        <v>16</v>
      </c>
      <c r="C3136" s="21">
        <v>20201215</v>
      </c>
      <c r="D3136" s="21">
        <v>610538201209</v>
      </c>
      <c r="E3136" s="21" t="s">
        <v>16</v>
      </c>
      <c r="F3136" s="21">
        <v>20201225</v>
      </c>
      <c r="G3136" s="21" t="s">
        <v>17</v>
      </c>
      <c r="H3136" s="21" t="s">
        <v>45</v>
      </c>
      <c r="I3136" s="21" t="s">
        <v>196</v>
      </c>
      <c r="J3136" s="21">
        <v>3.2</v>
      </c>
      <c r="K3136" s="21" t="s">
        <v>20</v>
      </c>
      <c r="L3136">
        <f t="shared" si="57"/>
        <v>4</v>
      </c>
      <c r="M3136">
        <f>MATCH(H:H,价格表!$B$4:$B$35,0)</f>
        <v>9</v>
      </c>
      <c r="N3136" s="27">
        <f>IF(J3136&lt;=0.3,INDEX(价格表!$B$4:$I$31,M3136,2),IF(AND(J3136&gt;0.3,J3136&lt;=1),INDEX(价格表!$B$4:$I$31,M3136,3),IF(AND(J3136&gt;1,J3136&lt;=2.2),INDEX(价格表!$B$4:$I$31,M3136,4),IF(AND(J3136&gt;2.2,J3136&lt;=3.3),INDEX(价格表!$B$4:$I$31,M3136,5),IF(AND(J3136&gt;3.3,J3136&lt;=4),INDEX(价格表!$B$4:$I$31,M3136,6),IF(AND(J3136&gt;4,J3136&lt;=5.5),INDEX(价格表!$B$4:$I$31,M3136,7),IF(J3136&gt;5.5,2.6+INDEX(价格表!$B$4:$I$31,M3136,8)*L3136)))))))</f>
        <v>2.5</v>
      </c>
    </row>
    <row r="3137" spans="1:14">
      <c r="A3137" s="20">
        <v>4606139850113</v>
      </c>
      <c r="B3137" s="18" t="s">
        <v>16</v>
      </c>
      <c r="C3137" s="21">
        <v>20201215</v>
      </c>
      <c r="D3137" s="21">
        <v>610538201209</v>
      </c>
      <c r="E3137" s="21" t="s">
        <v>16</v>
      </c>
      <c r="F3137" s="21">
        <v>20201225</v>
      </c>
      <c r="G3137" s="21" t="s">
        <v>17</v>
      </c>
      <c r="H3137" s="21" t="s">
        <v>23</v>
      </c>
      <c r="I3137" s="21" t="s">
        <v>99</v>
      </c>
      <c r="J3137" s="21">
        <v>2.17</v>
      </c>
      <c r="K3137" s="21" t="s">
        <v>20</v>
      </c>
      <c r="L3137">
        <f t="shared" si="57"/>
        <v>3</v>
      </c>
      <c r="M3137">
        <f>MATCH(H:H,价格表!$B$4:$B$35,0)</f>
        <v>15</v>
      </c>
      <c r="N3137" s="27">
        <f>IF(J3137&lt;=0.3,INDEX(价格表!$B$4:$I$31,M3137,2),IF(AND(J3137&gt;0.3,J3137&lt;=1),INDEX(价格表!$B$4:$I$31,M3137,3),IF(AND(J3137&gt;1,J3137&lt;=2.2),INDEX(价格表!$B$4:$I$31,M3137,4),IF(AND(J3137&gt;2.2,J3137&lt;=3.3),INDEX(价格表!$B$4:$I$31,M3137,5),IF(AND(J3137&gt;3.3,J3137&lt;=4),INDEX(价格表!$B$4:$I$31,M3137,6),IF(AND(J3137&gt;4,J3137&lt;=5.5),INDEX(价格表!$B$4:$I$31,M3137,7),IF(J3137&gt;5.5,2.6+INDEX(价格表!$B$4:$I$31,M3137,8)*L3137)))))))</f>
        <v>2.15</v>
      </c>
    </row>
    <row r="3138" spans="1:14">
      <c r="A3138" s="20">
        <v>4606139850218</v>
      </c>
      <c r="B3138" s="18" t="s">
        <v>16</v>
      </c>
      <c r="C3138" s="21">
        <v>20201215</v>
      </c>
      <c r="D3138" s="21">
        <v>610538201209</v>
      </c>
      <c r="E3138" s="21" t="s">
        <v>16</v>
      </c>
      <c r="F3138" s="21">
        <v>20201225</v>
      </c>
      <c r="G3138" s="21" t="s">
        <v>17</v>
      </c>
      <c r="H3138" s="21" t="s">
        <v>45</v>
      </c>
      <c r="I3138" s="21" t="s">
        <v>347</v>
      </c>
      <c r="J3138" s="21">
        <v>2.72</v>
      </c>
      <c r="K3138" s="21" t="s">
        <v>20</v>
      </c>
      <c r="L3138">
        <f t="shared" si="57"/>
        <v>3</v>
      </c>
      <c r="M3138">
        <f>MATCH(H:H,价格表!$B$4:$B$35,0)</f>
        <v>9</v>
      </c>
      <c r="N3138" s="27">
        <f>IF(J3138&lt;=0.3,INDEX(价格表!$B$4:$I$31,M3138,2),IF(AND(J3138&gt;0.3,J3138&lt;=1),INDEX(价格表!$B$4:$I$31,M3138,3),IF(AND(J3138&gt;1,J3138&lt;=2.2),INDEX(价格表!$B$4:$I$31,M3138,4),IF(AND(J3138&gt;2.2,J3138&lt;=3.3),INDEX(价格表!$B$4:$I$31,M3138,5),IF(AND(J3138&gt;3.3,J3138&lt;=4),INDEX(价格表!$B$4:$I$31,M3138,6),IF(AND(J3138&gt;4,J3138&lt;=5.5),INDEX(价格表!$B$4:$I$31,M3138,7),IF(J3138&gt;5.5,2.6+INDEX(价格表!$B$4:$I$31,M3138,8)*L3138)))))))</f>
        <v>2.5</v>
      </c>
    </row>
    <row r="3139" spans="1:14">
      <c r="A3139" s="20">
        <v>4606139850556</v>
      </c>
      <c r="B3139" s="18" t="s">
        <v>16</v>
      </c>
      <c r="C3139" s="21">
        <v>20201215</v>
      </c>
      <c r="D3139" s="21">
        <v>610538201209</v>
      </c>
      <c r="E3139" s="21" t="s">
        <v>16</v>
      </c>
      <c r="F3139" s="21">
        <v>20201225</v>
      </c>
      <c r="G3139" s="21" t="s">
        <v>17</v>
      </c>
      <c r="H3139" s="21" t="s">
        <v>23</v>
      </c>
      <c r="I3139" s="21" t="s">
        <v>98</v>
      </c>
      <c r="J3139" s="21">
        <v>2.14</v>
      </c>
      <c r="K3139" s="21" t="s">
        <v>20</v>
      </c>
      <c r="L3139">
        <f t="shared" si="57"/>
        <v>3</v>
      </c>
      <c r="M3139">
        <f>MATCH(H:H,价格表!$B$4:$B$35,0)</f>
        <v>15</v>
      </c>
      <c r="N3139" s="27">
        <f>IF(J3139&lt;=0.3,INDEX(价格表!$B$4:$I$31,M3139,2),IF(AND(J3139&gt;0.3,J3139&lt;=1),INDEX(价格表!$B$4:$I$31,M3139,3),IF(AND(J3139&gt;1,J3139&lt;=2.2),INDEX(价格表!$B$4:$I$31,M3139,4),IF(AND(J3139&gt;2.2,J3139&lt;=3.3),INDEX(价格表!$B$4:$I$31,M3139,5),IF(AND(J3139&gt;3.3,J3139&lt;=4),INDEX(价格表!$B$4:$I$31,M3139,6),IF(AND(J3139&gt;4,J3139&lt;=5.5),INDEX(价格表!$B$4:$I$31,M3139,7),IF(J3139&gt;5.5,2.6+INDEX(价格表!$B$4:$I$31,M3139,8)*L3139)))))))</f>
        <v>2.15</v>
      </c>
    </row>
    <row r="3140" spans="1:14">
      <c r="A3140" s="20">
        <v>4606139850846</v>
      </c>
      <c r="B3140" s="18" t="s">
        <v>16</v>
      </c>
      <c r="C3140" s="21">
        <v>20201215</v>
      </c>
      <c r="D3140" s="21">
        <v>610538201209</v>
      </c>
      <c r="E3140" s="21" t="s">
        <v>16</v>
      </c>
      <c r="F3140" s="21">
        <v>20201225</v>
      </c>
      <c r="G3140" s="21" t="s">
        <v>17</v>
      </c>
      <c r="H3140" s="21" t="s">
        <v>68</v>
      </c>
      <c r="I3140" s="21" t="s">
        <v>69</v>
      </c>
      <c r="J3140" s="21">
        <v>1.58</v>
      </c>
      <c r="K3140" s="21" t="s">
        <v>20</v>
      </c>
      <c r="L3140">
        <f t="shared" ref="L3140:L3203" si="58">ROUNDUP(J3140,0)</f>
        <v>2</v>
      </c>
      <c r="M3140">
        <f>MATCH(H:H,价格表!$B$4:$B$35,0)</f>
        <v>5</v>
      </c>
      <c r="N3140" s="27">
        <f>IF(J3140&lt;=0.3,INDEX(价格表!$B$4:$I$31,M3140,2),IF(AND(J3140&gt;0.3,J3140&lt;=1),INDEX(价格表!$B$4:$I$31,M3140,3),IF(AND(J3140&gt;1,J3140&lt;=2.2),INDEX(价格表!$B$4:$I$31,M3140,4),IF(AND(J3140&gt;2.2,J3140&lt;=3.3),INDEX(价格表!$B$4:$I$31,M3140,5),IF(AND(J3140&gt;3.3,J3140&lt;=4),INDEX(价格表!$B$4:$I$31,M3140,6),IF(AND(J3140&gt;4,J3140&lt;=5.5),INDEX(价格表!$B$4:$I$31,M3140,7),IF(J3140&gt;5.5,2.6+INDEX(价格表!$B$4:$I$31,M3140,8)*L3140)))))))</f>
        <v>2.15</v>
      </c>
    </row>
    <row r="3141" spans="1:14">
      <c r="A3141" s="20">
        <v>4606139855799</v>
      </c>
      <c r="B3141" s="18" t="s">
        <v>16</v>
      </c>
      <c r="C3141" s="21">
        <v>20201215</v>
      </c>
      <c r="D3141" s="21">
        <v>610538201209</v>
      </c>
      <c r="E3141" s="21" t="s">
        <v>16</v>
      </c>
      <c r="F3141" s="21">
        <v>20201225</v>
      </c>
      <c r="G3141" s="21" t="s">
        <v>17</v>
      </c>
      <c r="H3141" s="21" t="s">
        <v>68</v>
      </c>
      <c r="I3141" s="21" t="s">
        <v>140</v>
      </c>
      <c r="J3141" s="21">
        <v>2.1</v>
      </c>
      <c r="K3141" s="21" t="s">
        <v>20</v>
      </c>
      <c r="L3141">
        <f t="shared" si="58"/>
        <v>3</v>
      </c>
      <c r="M3141">
        <f>MATCH(H:H,价格表!$B$4:$B$35,0)</f>
        <v>5</v>
      </c>
      <c r="N3141" s="27">
        <f>IF(J3141&lt;=0.3,INDEX(价格表!$B$4:$I$31,M3141,2),IF(AND(J3141&gt;0.3,J3141&lt;=1),INDEX(价格表!$B$4:$I$31,M3141,3),IF(AND(J3141&gt;1,J3141&lt;=2.2),INDEX(价格表!$B$4:$I$31,M3141,4),IF(AND(J3141&gt;2.2,J3141&lt;=3.3),INDEX(价格表!$B$4:$I$31,M3141,5),IF(AND(J3141&gt;3.3,J3141&lt;=4),INDEX(价格表!$B$4:$I$31,M3141,6),IF(AND(J3141&gt;4,J3141&lt;=5.5),INDEX(价格表!$B$4:$I$31,M3141,7),IF(J3141&gt;5.5,2.6+INDEX(价格表!$B$4:$I$31,M3141,8)*L3141)))))))</f>
        <v>2.15</v>
      </c>
    </row>
    <row r="3142" spans="1:14">
      <c r="A3142" s="20">
        <v>4606139855845</v>
      </c>
      <c r="B3142" s="18" t="s">
        <v>16</v>
      </c>
      <c r="C3142" s="21">
        <v>20201215</v>
      </c>
      <c r="D3142" s="21">
        <v>610538201209</v>
      </c>
      <c r="E3142" s="21" t="s">
        <v>16</v>
      </c>
      <c r="F3142" s="21">
        <v>20201225</v>
      </c>
      <c r="G3142" s="21" t="s">
        <v>17</v>
      </c>
      <c r="H3142" s="21" t="s">
        <v>23</v>
      </c>
      <c r="I3142" s="21" t="s">
        <v>41</v>
      </c>
      <c r="J3142" s="21">
        <v>2.14</v>
      </c>
      <c r="K3142" s="21" t="s">
        <v>20</v>
      </c>
      <c r="L3142">
        <f t="shared" si="58"/>
        <v>3</v>
      </c>
      <c r="M3142">
        <f>MATCH(H:H,价格表!$B$4:$B$35,0)</f>
        <v>15</v>
      </c>
      <c r="N3142" s="27">
        <f>IF(J3142&lt;=0.3,INDEX(价格表!$B$4:$I$31,M3142,2),IF(AND(J3142&gt;0.3,J3142&lt;=1),INDEX(价格表!$B$4:$I$31,M3142,3),IF(AND(J3142&gt;1,J3142&lt;=2.2),INDEX(价格表!$B$4:$I$31,M3142,4),IF(AND(J3142&gt;2.2,J3142&lt;=3.3),INDEX(价格表!$B$4:$I$31,M3142,5),IF(AND(J3142&gt;3.3,J3142&lt;=4),INDEX(价格表!$B$4:$I$31,M3142,6),IF(AND(J3142&gt;4,J3142&lt;=5.5),INDEX(价格表!$B$4:$I$31,M3142,7),IF(J3142&gt;5.5,2.6+INDEX(价格表!$B$4:$I$31,M3142,8)*L3142)))))))</f>
        <v>2.15</v>
      </c>
    </row>
    <row r="3143" spans="1:14">
      <c r="A3143" s="20">
        <v>4606139855873</v>
      </c>
      <c r="B3143" s="18" t="s">
        <v>16</v>
      </c>
      <c r="C3143" s="21">
        <v>20201215</v>
      </c>
      <c r="D3143" s="21">
        <v>610538201209</v>
      </c>
      <c r="E3143" s="21" t="s">
        <v>16</v>
      </c>
      <c r="F3143" s="21">
        <v>20201225</v>
      </c>
      <c r="G3143" s="21" t="s">
        <v>17</v>
      </c>
      <c r="H3143" s="21" t="s">
        <v>45</v>
      </c>
      <c r="I3143" s="21" t="s">
        <v>48</v>
      </c>
      <c r="J3143" s="21">
        <v>2.7</v>
      </c>
      <c r="K3143" s="21" t="s">
        <v>20</v>
      </c>
      <c r="L3143">
        <f t="shared" si="58"/>
        <v>3</v>
      </c>
      <c r="M3143">
        <f>MATCH(H:H,价格表!$B$4:$B$35,0)</f>
        <v>9</v>
      </c>
      <c r="N3143" s="27">
        <f>IF(J3143&lt;=0.3,INDEX(价格表!$B$4:$I$31,M3143,2),IF(AND(J3143&gt;0.3,J3143&lt;=1),INDEX(价格表!$B$4:$I$31,M3143,3),IF(AND(J3143&gt;1,J3143&lt;=2.2),INDEX(价格表!$B$4:$I$31,M3143,4),IF(AND(J3143&gt;2.2,J3143&lt;=3.3),INDEX(价格表!$B$4:$I$31,M3143,5),IF(AND(J3143&gt;3.3,J3143&lt;=4),INDEX(价格表!$B$4:$I$31,M3143,6),IF(AND(J3143&gt;4,J3143&lt;=5.5),INDEX(价格表!$B$4:$I$31,M3143,7),IF(J3143&gt;5.5,2.6+INDEX(价格表!$B$4:$I$31,M3143,8)*L3143)))))))</f>
        <v>2.5</v>
      </c>
    </row>
    <row r="3144" spans="1:14">
      <c r="A3144" s="20">
        <v>4606139856137</v>
      </c>
      <c r="B3144" s="18" t="s">
        <v>16</v>
      </c>
      <c r="C3144" s="21">
        <v>20201215</v>
      </c>
      <c r="D3144" s="21">
        <v>610538201209</v>
      </c>
      <c r="E3144" s="21" t="s">
        <v>16</v>
      </c>
      <c r="F3144" s="21">
        <v>20201225</v>
      </c>
      <c r="G3144" s="21" t="s">
        <v>17</v>
      </c>
      <c r="H3144" s="21" t="s">
        <v>23</v>
      </c>
      <c r="I3144" s="21" t="s">
        <v>99</v>
      </c>
      <c r="J3144" s="21">
        <v>2.26</v>
      </c>
      <c r="K3144" s="21" t="s">
        <v>20</v>
      </c>
      <c r="L3144">
        <f t="shared" si="58"/>
        <v>3</v>
      </c>
      <c r="M3144">
        <f>MATCH(H:H,价格表!$B$4:$B$35,0)</f>
        <v>15</v>
      </c>
      <c r="N3144" s="27">
        <f>IF(J3144&lt;=0.3,INDEX(价格表!$B$4:$I$31,M3144,2),IF(AND(J3144&gt;0.3,J3144&lt;=1),INDEX(价格表!$B$4:$I$31,M3144,3),IF(AND(J3144&gt;1,J3144&lt;=2.2),INDEX(价格表!$B$4:$I$31,M3144,4),IF(AND(J3144&gt;2.2,J3144&lt;=3.3),INDEX(价格表!$B$4:$I$31,M3144,5),IF(AND(J3144&gt;3.3,J3144&lt;=4),INDEX(价格表!$B$4:$I$31,M3144,6),IF(AND(J3144&gt;4,J3144&lt;=5.5),INDEX(价格表!$B$4:$I$31,M3144,7),IF(J3144&gt;5.5,2.6+INDEX(价格表!$B$4:$I$31,M3144,8)*L3144)))))))</f>
        <v>2.5</v>
      </c>
    </row>
    <row r="3145" spans="1:14">
      <c r="A3145" s="20">
        <v>4311033964761</v>
      </c>
      <c r="B3145" s="18" t="s">
        <v>16</v>
      </c>
      <c r="C3145" s="21">
        <v>20201215</v>
      </c>
      <c r="D3145" s="21">
        <v>610538201209</v>
      </c>
      <c r="E3145" s="21" t="s">
        <v>16</v>
      </c>
      <c r="F3145" s="21">
        <v>20201225</v>
      </c>
      <c r="G3145" s="21" t="s">
        <v>17</v>
      </c>
      <c r="H3145" s="21" t="s">
        <v>33</v>
      </c>
      <c r="I3145" s="21" t="s">
        <v>34</v>
      </c>
      <c r="J3145" s="21">
        <v>3.5</v>
      </c>
      <c r="K3145" s="21" t="s">
        <v>20</v>
      </c>
      <c r="L3145">
        <f t="shared" si="58"/>
        <v>4</v>
      </c>
      <c r="M3145">
        <f>MATCH(H:H,价格表!$B$4:$B$35,0)</f>
        <v>13</v>
      </c>
      <c r="N3145" s="27">
        <f>IF(J3145&lt;=0.3,INDEX(价格表!$B$4:$I$31,M3145,2),IF(AND(J3145&gt;0.3,J3145&lt;=1),INDEX(价格表!$B$4:$I$31,M3145,3),IF(AND(J3145&gt;1,J3145&lt;=2.2),INDEX(价格表!$B$4:$I$31,M3145,4),IF(AND(J3145&gt;2.2,J3145&lt;=3.3),INDEX(价格表!$B$4:$I$31,M3145,5),IF(AND(J3145&gt;3.3,J3145&lt;=4),INDEX(价格表!$B$4:$I$31,M3145,6),IF(AND(J3145&gt;4,J3145&lt;=5.5),INDEX(价格表!$B$4:$I$31,M3145,7),IF(J3145&gt;5.5,2.6+INDEX(价格表!$B$4:$I$31,M3145,8)*L3145)))))))</f>
        <v>3.7</v>
      </c>
    </row>
    <row r="3146" spans="1:14">
      <c r="A3146" s="20">
        <v>4311034002023</v>
      </c>
      <c r="B3146" s="18" t="s">
        <v>16</v>
      </c>
      <c r="C3146" s="21">
        <v>20201215</v>
      </c>
      <c r="D3146" s="21">
        <v>610538201209</v>
      </c>
      <c r="E3146" s="21" t="s">
        <v>16</v>
      </c>
      <c r="F3146" s="21">
        <v>20201225</v>
      </c>
      <c r="G3146" s="21" t="s">
        <v>17</v>
      </c>
      <c r="H3146" s="21" t="s">
        <v>298</v>
      </c>
      <c r="I3146" s="21" t="s">
        <v>299</v>
      </c>
      <c r="J3146" s="21">
        <v>3.41</v>
      </c>
      <c r="K3146" s="21" t="s">
        <v>20</v>
      </c>
      <c r="L3146">
        <f t="shared" si="58"/>
        <v>4</v>
      </c>
      <c r="M3146">
        <f>MATCH(H:H,价格表!$B$4:$B$35,0)</f>
        <v>29</v>
      </c>
      <c r="N3146" s="27">
        <f>L3146*5+3</f>
        <v>23</v>
      </c>
    </row>
    <row r="3147" spans="1:14">
      <c r="A3147" s="20">
        <v>4606136625239</v>
      </c>
      <c r="B3147" s="18" t="s">
        <v>16</v>
      </c>
      <c r="C3147" s="21">
        <v>20201215</v>
      </c>
      <c r="D3147" s="21">
        <v>610538201209</v>
      </c>
      <c r="E3147" s="21" t="s">
        <v>16</v>
      </c>
      <c r="F3147" s="21">
        <v>20201225</v>
      </c>
      <c r="G3147" s="21" t="s">
        <v>17</v>
      </c>
      <c r="H3147" s="21" t="s">
        <v>43</v>
      </c>
      <c r="I3147" s="21" t="s">
        <v>95</v>
      </c>
      <c r="J3147" s="21">
        <v>3.32</v>
      </c>
      <c r="K3147" s="21" t="s">
        <v>20</v>
      </c>
      <c r="L3147">
        <f t="shared" si="58"/>
        <v>4</v>
      </c>
      <c r="M3147">
        <f>MATCH(H:H,价格表!$B$4:$B$35,0)</f>
        <v>10</v>
      </c>
      <c r="N3147" s="27">
        <f>IF(J3147&lt;=0.3,INDEX(价格表!$B$4:$I$31,M3147,2),IF(AND(J3147&gt;0.3,J3147&lt;=1),INDEX(价格表!$B$4:$I$31,M3147,3),IF(AND(J3147&gt;1,J3147&lt;=2.2),INDEX(价格表!$B$4:$I$31,M3147,4),IF(AND(J3147&gt;2.2,J3147&lt;=3.3),INDEX(价格表!$B$4:$I$31,M3147,5),IF(AND(J3147&gt;3.3,J3147&lt;=4),INDEX(价格表!$B$4:$I$31,M3147,6),IF(AND(J3147&gt;4,J3147&lt;=5.5),INDEX(价格表!$B$4:$I$31,M3147,7),IF(J3147&gt;5.5,2.6+INDEX(价格表!$B$4:$I$31,M3147,8)*L3147)))))))</f>
        <v>3.7</v>
      </c>
    </row>
    <row r="3148" spans="1:14">
      <c r="A3148" s="20">
        <v>4606139856077</v>
      </c>
      <c r="B3148" s="18" t="s">
        <v>16</v>
      </c>
      <c r="C3148" s="21">
        <v>20201215</v>
      </c>
      <c r="D3148" s="21">
        <v>610538201209</v>
      </c>
      <c r="E3148" s="21" t="s">
        <v>16</v>
      </c>
      <c r="F3148" s="21">
        <v>20201225</v>
      </c>
      <c r="G3148" s="21" t="s">
        <v>17</v>
      </c>
      <c r="H3148" s="21" t="s">
        <v>18</v>
      </c>
      <c r="I3148" s="21" t="s">
        <v>145</v>
      </c>
      <c r="J3148" s="21">
        <v>5.04</v>
      </c>
      <c r="K3148" s="21" t="s">
        <v>20</v>
      </c>
      <c r="L3148">
        <f t="shared" si="58"/>
        <v>6</v>
      </c>
      <c r="M3148">
        <f>MATCH(H:H,价格表!$B$4:$B$35,0)</f>
        <v>1</v>
      </c>
      <c r="N3148" s="27">
        <f>IF(J3148&lt;=0.3,INDEX(价格表!$B$4:$I$31,M3148,2),IF(AND(J3148&gt;0.3,J3148&lt;=1),INDEX(价格表!$B$4:$I$31,M3148,3),IF(AND(J3148&gt;1,J3148&lt;=2.2),INDEX(价格表!$B$4:$I$31,M3148,4),IF(AND(J3148&gt;2.2,J3148&lt;=3.3),INDEX(价格表!$B$4:$I$31,M3148,5),IF(AND(J3148&gt;3.3,J3148&lt;=4),INDEX(价格表!$B$4:$I$31,M3148,6),IF(AND(J3148&gt;4,J3148&lt;=5.5),INDEX(价格表!$B$4:$I$31,M3148,7),IF(J3148&gt;5.5,2.6+INDEX(价格表!$B$4:$I$31,M3148,8)*L3148)))))))</f>
        <v>3.8</v>
      </c>
    </row>
    <row r="3149" spans="1:14">
      <c r="A3149" s="20">
        <v>4311010556045</v>
      </c>
      <c r="B3149" s="18" t="s">
        <v>16</v>
      </c>
      <c r="C3149" s="21">
        <v>20201215</v>
      </c>
      <c r="D3149" s="21">
        <v>610538201209</v>
      </c>
      <c r="E3149" s="21" t="s">
        <v>16</v>
      </c>
      <c r="F3149" s="21">
        <v>20201225</v>
      </c>
      <c r="G3149" s="21" t="s">
        <v>17</v>
      </c>
      <c r="H3149" s="21" t="s">
        <v>294</v>
      </c>
      <c r="I3149" s="21" t="s">
        <v>295</v>
      </c>
      <c r="J3149" s="21">
        <v>1.56</v>
      </c>
      <c r="K3149" s="21" t="s">
        <v>20</v>
      </c>
      <c r="L3149">
        <f t="shared" si="58"/>
        <v>2</v>
      </c>
      <c r="M3149">
        <f>MATCH(H:H,价格表!$B$4:$B$35,0)</f>
        <v>18</v>
      </c>
      <c r="N3149" s="27">
        <f>IF(J3149&lt;=0.3,INDEX(价格表!$B$4:$I$31,M3149,2),IF(AND(J3149&gt;0.3,J3149&lt;=1),INDEX(价格表!$B$4:$I$31,M3149,3),IF(AND(J3149&gt;1,J3149&lt;=2.2),INDEX(价格表!$B$4:$I$31,M3149,4),IF(AND(J3149&gt;2.2,J3149&lt;=3.3),INDEX(价格表!$B$4:$I$31,M3149,5),IF(AND(J3149&gt;3.3,J3149&lt;=4),INDEX(价格表!$B$4:$I$31,M3149,6),IF(AND(J3149&gt;4,J3149&lt;=5.5),INDEX(价格表!$B$4:$I$31,M3149,7),IF(J3149&gt;5.5,2.6+INDEX(价格表!$B$4:$I$31,M3149,8)*L3149)))))))</f>
        <v>3.25</v>
      </c>
    </row>
    <row r="3150" spans="1:14">
      <c r="A3150" s="20">
        <v>4311010556049</v>
      </c>
      <c r="B3150" s="18" t="s">
        <v>16</v>
      </c>
      <c r="C3150" s="21">
        <v>20201215</v>
      </c>
      <c r="D3150" s="21">
        <v>610538201209</v>
      </c>
      <c r="E3150" s="21" t="s">
        <v>16</v>
      </c>
      <c r="F3150" s="21">
        <v>20201225</v>
      </c>
      <c r="G3150" s="21" t="s">
        <v>17</v>
      </c>
      <c r="H3150" s="21" t="s">
        <v>294</v>
      </c>
      <c r="I3150" s="21" t="s">
        <v>295</v>
      </c>
      <c r="J3150" s="21">
        <v>1.46</v>
      </c>
      <c r="K3150" s="21" t="s">
        <v>20</v>
      </c>
      <c r="L3150">
        <f t="shared" si="58"/>
        <v>2</v>
      </c>
      <c r="M3150">
        <f>MATCH(H:H,价格表!$B$4:$B$35,0)</f>
        <v>18</v>
      </c>
      <c r="N3150" s="27">
        <f>IF(J3150&lt;=0.3,INDEX(价格表!$B$4:$I$31,M3150,2),IF(AND(J3150&gt;0.3,J3150&lt;=1),INDEX(价格表!$B$4:$I$31,M3150,3),IF(AND(J3150&gt;1,J3150&lt;=2.2),INDEX(价格表!$B$4:$I$31,M3150,4),IF(AND(J3150&gt;2.2,J3150&lt;=3.3),INDEX(价格表!$B$4:$I$31,M3150,5),IF(AND(J3150&gt;3.3,J3150&lt;=4),INDEX(价格表!$B$4:$I$31,M3150,6),IF(AND(J3150&gt;4,J3150&lt;=5.5),INDEX(价格表!$B$4:$I$31,M3150,7),IF(J3150&gt;5.5,2.6+INDEX(价格表!$B$4:$I$31,M3150,8)*L3150)))))))</f>
        <v>3.25</v>
      </c>
    </row>
    <row r="3151" spans="1:14">
      <c r="A3151" s="20">
        <v>4311010571491</v>
      </c>
      <c r="B3151" s="18" t="s">
        <v>16</v>
      </c>
      <c r="C3151" s="21">
        <v>20201215</v>
      </c>
      <c r="D3151" s="21">
        <v>610538201209</v>
      </c>
      <c r="E3151" s="21" t="s">
        <v>16</v>
      </c>
      <c r="F3151" s="21">
        <v>20201225</v>
      </c>
      <c r="G3151" s="21" t="s">
        <v>17</v>
      </c>
      <c r="H3151" s="21" t="s">
        <v>294</v>
      </c>
      <c r="I3151" s="21" t="s">
        <v>295</v>
      </c>
      <c r="J3151" s="21">
        <v>1.52</v>
      </c>
      <c r="K3151" s="21" t="s">
        <v>20</v>
      </c>
      <c r="L3151">
        <f t="shared" si="58"/>
        <v>2</v>
      </c>
      <c r="M3151">
        <f>MATCH(H:H,价格表!$B$4:$B$35,0)</f>
        <v>18</v>
      </c>
      <c r="N3151" s="27">
        <f>IF(J3151&lt;=0.3,INDEX(价格表!$B$4:$I$31,M3151,2),IF(AND(J3151&gt;0.3,J3151&lt;=1),INDEX(价格表!$B$4:$I$31,M3151,3),IF(AND(J3151&gt;1,J3151&lt;=2.2),INDEX(价格表!$B$4:$I$31,M3151,4),IF(AND(J3151&gt;2.2,J3151&lt;=3.3),INDEX(价格表!$B$4:$I$31,M3151,5),IF(AND(J3151&gt;3.3,J3151&lt;=4),INDEX(价格表!$B$4:$I$31,M3151,6),IF(AND(J3151&gt;4,J3151&lt;=5.5),INDEX(价格表!$B$4:$I$31,M3151,7),IF(J3151&gt;5.5,2.6+INDEX(价格表!$B$4:$I$31,M3151,8)*L3151)))))))</f>
        <v>3.25</v>
      </c>
    </row>
    <row r="3152" spans="1:14">
      <c r="A3152" s="20">
        <v>4311010571507</v>
      </c>
      <c r="B3152" s="18" t="s">
        <v>16</v>
      </c>
      <c r="C3152" s="21">
        <v>20201215</v>
      </c>
      <c r="D3152" s="21">
        <v>610538201209</v>
      </c>
      <c r="E3152" s="21" t="s">
        <v>16</v>
      </c>
      <c r="F3152" s="21">
        <v>20201225</v>
      </c>
      <c r="G3152" s="21" t="s">
        <v>17</v>
      </c>
      <c r="H3152" s="21" t="s">
        <v>298</v>
      </c>
      <c r="I3152" s="21" t="s">
        <v>304</v>
      </c>
      <c r="J3152" s="21">
        <v>1.5</v>
      </c>
      <c r="K3152" s="21" t="s">
        <v>20</v>
      </c>
      <c r="L3152">
        <f t="shared" si="58"/>
        <v>2</v>
      </c>
      <c r="M3152">
        <f>MATCH(H:H,价格表!$B$4:$B$35,0)</f>
        <v>29</v>
      </c>
      <c r="N3152" s="27">
        <f t="shared" ref="N3152:N3157" si="59">L3152*8+3</f>
        <v>19</v>
      </c>
    </row>
    <row r="3153" spans="1:14">
      <c r="A3153" s="20">
        <v>4311022284448</v>
      </c>
      <c r="B3153" s="18" t="s">
        <v>16</v>
      </c>
      <c r="C3153" s="21">
        <v>20201215</v>
      </c>
      <c r="D3153" s="21">
        <v>610538201209</v>
      </c>
      <c r="E3153" s="21" t="s">
        <v>16</v>
      </c>
      <c r="F3153" s="21">
        <v>20201225</v>
      </c>
      <c r="G3153" s="21" t="s">
        <v>17</v>
      </c>
      <c r="H3153" s="21" t="s">
        <v>296</v>
      </c>
      <c r="I3153" s="21" t="s">
        <v>297</v>
      </c>
      <c r="J3153" s="21">
        <v>2.34</v>
      </c>
      <c r="K3153" s="21" t="s">
        <v>20</v>
      </c>
      <c r="L3153">
        <f t="shared" si="58"/>
        <v>3</v>
      </c>
      <c r="M3153">
        <f>MATCH(H:H,价格表!$B$4:$B$35,0)</f>
        <v>8</v>
      </c>
      <c r="N3153" s="27">
        <f>IF(J3153&lt;=0.3,INDEX(价格表!$B$4:$I$31,M3153,2),IF(AND(J3153&gt;0.3,J3153&lt;=1),INDEX(价格表!$B$4:$I$31,M3153,3),IF(AND(J3153&gt;1,J3153&lt;=2.2),INDEX(价格表!$B$4:$I$31,M3153,4),IF(AND(J3153&gt;2.2,J3153&lt;=3.3),INDEX(价格表!$B$4:$I$31,M3153,5),IF(AND(J3153&gt;3.3,J3153&lt;=4),INDEX(价格表!$B$4:$I$31,M3153,6),IF(AND(J3153&gt;4,J3153&lt;=5.5),INDEX(价格表!$B$4:$I$31,M3153,7),IF(J3153&gt;5.5,2.6+INDEX(价格表!$B$4:$I$31,M3153,8)*L3153)))))))</f>
        <v>3.3</v>
      </c>
    </row>
    <row r="3154" spans="1:14">
      <c r="A3154" s="20">
        <v>4311033909399</v>
      </c>
      <c r="B3154" s="18" t="s">
        <v>16</v>
      </c>
      <c r="C3154" s="21">
        <v>20201215</v>
      </c>
      <c r="D3154" s="21">
        <v>610538201209</v>
      </c>
      <c r="E3154" s="21" t="s">
        <v>16</v>
      </c>
      <c r="F3154" s="21">
        <v>20201225</v>
      </c>
      <c r="G3154" s="21" t="s">
        <v>17</v>
      </c>
      <c r="H3154" s="21" t="s">
        <v>298</v>
      </c>
      <c r="I3154" s="21" t="s">
        <v>313</v>
      </c>
      <c r="J3154" s="21">
        <v>1.44</v>
      </c>
      <c r="K3154" s="21" t="s">
        <v>20</v>
      </c>
      <c r="L3154">
        <f t="shared" si="58"/>
        <v>2</v>
      </c>
      <c r="M3154">
        <f>MATCH(H:H,价格表!$B$4:$B$35,0)</f>
        <v>29</v>
      </c>
      <c r="N3154" s="27">
        <f>L3154*5+3</f>
        <v>13</v>
      </c>
    </row>
    <row r="3155" spans="1:14">
      <c r="A3155" s="20">
        <v>4311033946978</v>
      </c>
      <c r="B3155" s="18" t="s">
        <v>16</v>
      </c>
      <c r="C3155" s="21">
        <v>20201215</v>
      </c>
      <c r="D3155" s="21">
        <v>610538201209</v>
      </c>
      <c r="E3155" s="21" t="s">
        <v>16</v>
      </c>
      <c r="F3155" s="21">
        <v>20201225</v>
      </c>
      <c r="G3155" s="21" t="s">
        <v>17</v>
      </c>
      <c r="H3155" s="21" t="s">
        <v>302</v>
      </c>
      <c r="I3155" s="21" t="s">
        <v>303</v>
      </c>
      <c r="J3155" s="21">
        <v>1.49</v>
      </c>
      <c r="K3155" s="21" t="s">
        <v>20</v>
      </c>
      <c r="L3155">
        <f t="shared" si="58"/>
        <v>2</v>
      </c>
      <c r="M3155">
        <f>MATCH(H:H,价格表!$B$4:$B$35,0)</f>
        <v>6</v>
      </c>
      <c r="N3155" s="27">
        <f>IF(J3155&lt;=0.3,INDEX(价格表!$B$4:$I$31,M3155,2),IF(AND(J3155&gt;0.3,J3155&lt;=1),INDEX(价格表!$B$4:$I$31,M3155,3),IF(AND(J3155&gt;1,J3155&lt;=2.2),INDEX(价格表!$B$4:$I$31,M3155,4),IF(AND(J3155&gt;2.2,J3155&lt;=3.3),INDEX(价格表!$B$4:$I$31,M3155,5),IF(AND(J3155&gt;3.3,J3155&lt;=4),INDEX(价格表!$B$4:$I$31,M3155,6),IF(AND(J3155&gt;4,J3155&lt;=5.5),INDEX(价格表!$B$4:$I$31,M3155,7),IF(J3155&gt;5.5,2.6+INDEX(价格表!$B$4:$I$31,M3155,8)*L3155)))))))</f>
        <v>2.95</v>
      </c>
    </row>
    <row r="3156" spans="1:14">
      <c r="A3156" s="20">
        <v>4311033946981</v>
      </c>
      <c r="B3156" s="18" t="s">
        <v>16</v>
      </c>
      <c r="C3156" s="21">
        <v>20201215</v>
      </c>
      <c r="D3156" s="21">
        <v>610538201209</v>
      </c>
      <c r="E3156" s="21" t="s">
        <v>16</v>
      </c>
      <c r="F3156" s="21">
        <v>20201225</v>
      </c>
      <c r="G3156" s="21" t="s">
        <v>17</v>
      </c>
      <c r="H3156" s="21" t="s">
        <v>298</v>
      </c>
      <c r="I3156" s="21" t="s">
        <v>325</v>
      </c>
      <c r="J3156" s="21">
        <v>1.42</v>
      </c>
      <c r="K3156" s="21" t="s">
        <v>20</v>
      </c>
      <c r="L3156">
        <f t="shared" si="58"/>
        <v>2</v>
      </c>
      <c r="M3156">
        <f>MATCH(H:H,价格表!$B$4:$B$35,0)</f>
        <v>29</v>
      </c>
      <c r="N3156" s="27">
        <f t="shared" si="59"/>
        <v>19</v>
      </c>
    </row>
    <row r="3157" spans="1:14">
      <c r="A3157" s="20">
        <v>4311033946982</v>
      </c>
      <c r="B3157" s="18" t="s">
        <v>16</v>
      </c>
      <c r="C3157" s="21">
        <v>20201215</v>
      </c>
      <c r="D3157" s="21">
        <v>610538201209</v>
      </c>
      <c r="E3157" s="21" t="s">
        <v>16</v>
      </c>
      <c r="F3157" s="21">
        <v>20201225</v>
      </c>
      <c r="G3157" s="21" t="s">
        <v>17</v>
      </c>
      <c r="H3157" s="21" t="s">
        <v>298</v>
      </c>
      <c r="I3157" s="21" t="s">
        <v>304</v>
      </c>
      <c r="J3157" s="21">
        <v>1.53</v>
      </c>
      <c r="K3157" s="21" t="s">
        <v>20</v>
      </c>
      <c r="L3157">
        <f t="shared" si="58"/>
        <v>2</v>
      </c>
      <c r="M3157">
        <f>MATCH(H:H,价格表!$B$4:$B$35,0)</f>
        <v>29</v>
      </c>
      <c r="N3157" s="27">
        <f t="shared" si="59"/>
        <v>19</v>
      </c>
    </row>
    <row r="3158" spans="1:14">
      <c r="A3158" s="20">
        <v>4311033946999</v>
      </c>
      <c r="B3158" s="18" t="s">
        <v>16</v>
      </c>
      <c r="C3158" s="21">
        <v>20201215</v>
      </c>
      <c r="D3158" s="21">
        <v>610538201209</v>
      </c>
      <c r="E3158" s="21" t="s">
        <v>16</v>
      </c>
      <c r="F3158" s="21">
        <v>20201225</v>
      </c>
      <c r="G3158" s="21" t="s">
        <v>17</v>
      </c>
      <c r="H3158" s="21" t="s">
        <v>302</v>
      </c>
      <c r="I3158" s="21" t="s">
        <v>303</v>
      </c>
      <c r="J3158" s="21">
        <v>1.42</v>
      </c>
      <c r="K3158" s="21" t="s">
        <v>20</v>
      </c>
      <c r="L3158">
        <f t="shared" si="58"/>
        <v>2</v>
      </c>
      <c r="M3158">
        <f>MATCH(H:H,价格表!$B$4:$B$35,0)</f>
        <v>6</v>
      </c>
      <c r="N3158" s="27">
        <f>IF(J3158&lt;=0.3,INDEX(价格表!$B$4:$I$31,M3158,2),IF(AND(J3158&gt;0.3,J3158&lt;=1),INDEX(价格表!$B$4:$I$31,M3158,3),IF(AND(J3158&gt;1,J3158&lt;=2.2),INDEX(价格表!$B$4:$I$31,M3158,4),IF(AND(J3158&gt;2.2,J3158&lt;=3.3),INDEX(价格表!$B$4:$I$31,M3158,5),IF(AND(J3158&gt;3.3,J3158&lt;=4),INDEX(价格表!$B$4:$I$31,M3158,6),IF(AND(J3158&gt;4,J3158&lt;=5.5),INDEX(价格表!$B$4:$I$31,M3158,7),IF(J3158&gt;5.5,2.6+INDEX(价格表!$B$4:$I$31,M3158,8)*L3158)))))))</f>
        <v>2.95</v>
      </c>
    </row>
    <row r="3159" spans="1:14">
      <c r="A3159" s="20">
        <v>4311033947000</v>
      </c>
      <c r="B3159" s="18" t="s">
        <v>16</v>
      </c>
      <c r="C3159" s="21">
        <v>20201215</v>
      </c>
      <c r="D3159" s="21">
        <v>610538201209</v>
      </c>
      <c r="E3159" s="21" t="s">
        <v>16</v>
      </c>
      <c r="F3159" s="21">
        <v>20201225</v>
      </c>
      <c r="G3159" s="21" t="s">
        <v>17</v>
      </c>
      <c r="H3159" s="21" t="s">
        <v>305</v>
      </c>
      <c r="I3159" s="21" t="s">
        <v>316</v>
      </c>
      <c r="J3159" s="21">
        <v>1.47</v>
      </c>
      <c r="K3159" s="21" t="s">
        <v>20</v>
      </c>
      <c r="L3159">
        <f t="shared" si="58"/>
        <v>2</v>
      </c>
      <c r="M3159">
        <f>MATCH(H:H,价格表!$B$4:$B$35,0)</f>
        <v>26</v>
      </c>
      <c r="N3159" s="27">
        <f>IF(J3159&lt;=0.3,INDEX(价格表!$B$4:$I$31,M3159,2),IF(AND(J3159&gt;0.3,J3159&lt;=1),INDEX(价格表!$B$4:$I$31,M3159,3),IF(AND(J3159&gt;1,J3159&lt;=2.2),INDEX(价格表!$B$4:$I$31,M3159,4),IF(AND(J3159&gt;2.2,J3159&lt;=3.3),INDEX(价格表!$B$4:$I$31,M3159,5),IF(AND(J3159&gt;3.3,J3159&lt;=4),INDEX(价格表!$B$4:$I$31,M3159,6),IF(AND(J3159&gt;4,J3159&lt;=5.5),INDEX(价格表!$B$4:$I$31,M3159,7),IF(J3159&gt;5.5,2.6+INDEX(价格表!$B$4:$I$31,M3159,8)*L3159)))))))</f>
        <v>2.15</v>
      </c>
    </row>
    <row r="3160" spans="1:14">
      <c r="A3160" s="20">
        <v>4311033949372</v>
      </c>
      <c r="B3160" s="18" t="s">
        <v>16</v>
      </c>
      <c r="C3160" s="21">
        <v>20201215</v>
      </c>
      <c r="D3160" s="21">
        <v>610538201209</v>
      </c>
      <c r="E3160" s="21" t="s">
        <v>16</v>
      </c>
      <c r="F3160" s="21">
        <v>20201225</v>
      </c>
      <c r="G3160" s="21" t="s">
        <v>17</v>
      </c>
      <c r="H3160" s="21" t="s">
        <v>302</v>
      </c>
      <c r="I3160" s="21" t="s">
        <v>303</v>
      </c>
      <c r="J3160" s="21">
        <v>1.46</v>
      </c>
      <c r="K3160" s="21" t="s">
        <v>20</v>
      </c>
      <c r="L3160">
        <f t="shared" si="58"/>
        <v>2</v>
      </c>
      <c r="M3160">
        <f>MATCH(H:H,价格表!$B$4:$B$35,0)</f>
        <v>6</v>
      </c>
      <c r="N3160" s="27">
        <f>IF(J3160&lt;=0.3,INDEX(价格表!$B$4:$I$31,M3160,2),IF(AND(J3160&gt;0.3,J3160&lt;=1),INDEX(价格表!$B$4:$I$31,M3160,3),IF(AND(J3160&gt;1,J3160&lt;=2.2),INDEX(价格表!$B$4:$I$31,M3160,4),IF(AND(J3160&gt;2.2,J3160&lt;=3.3),INDEX(价格表!$B$4:$I$31,M3160,5),IF(AND(J3160&gt;3.3,J3160&lt;=4),INDEX(价格表!$B$4:$I$31,M3160,6),IF(AND(J3160&gt;4,J3160&lt;=5.5),INDEX(价格表!$B$4:$I$31,M3160,7),IF(J3160&gt;5.5,2.6+INDEX(价格表!$B$4:$I$31,M3160,8)*L3160)))))))</f>
        <v>2.95</v>
      </c>
    </row>
    <row r="3161" spans="1:14">
      <c r="A3161" s="20">
        <v>4311033949374</v>
      </c>
      <c r="B3161" s="18" t="s">
        <v>16</v>
      </c>
      <c r="C3161" s="21">
        <v>20201215</v>
      </c>
      <c r="D3161" s="21">
        <v>610538201209</v>
      </c>
      <c r="E3161" s="21" t="s">
        <v>16</v>
      </c>
      <c r="F3161" s="21">
        <v>20201225</v>
      </c>
      <c r="G3161" s="21" t="s">
        <v>17</v>
      </c>
      <c r="H3161" s="21" t="s">
        <v>305</v>
      </c>
      <c r="I3161" s="21" t="s">
        <v>324</v>
      </c>
      <c r="J3161" s="21">
        <v>1.42</v>
      </c>
      <c r="K3161" s="21" t="s">
        <v>20</v>
      </c>
      <c r="L3161">
        <f t="shared" si="58"/>
        <v>2</v>
      </c>
      <c r="M3161">
        <f>MATCH(H:H,价格表!$B$4:$B$35,0)</f>
        <v>26</v>
      </c>
      <c r="N3161" s="27">
        <f>IF(J3161&lt;=0.3,INDEX(价格表!$B$4:$I$31,M3161,2),IF(AND(J3161&gt;0.3,J3161&lt;=1),INDEX(价格表!$B$4:$I$31,M3161,3),IF(AND(J3161&gt;1,J3161&lt;=2.2),INDEX(价格表!$B$4:$I$31,M3161,4),IF(AND(J3161&gt;2.2,J3161&lt;=3.3),INDEX(价格表!$B$4:$I$31,M3161,5),IF(AND(J3161&gt;3.3,J3161&lt;=4),INDEX(价格表!$B$4:$I$31,M3161,6),IF(AND(J3161&gt;4,J3161&lt;=5.5),INDEX(价格表!$B$4:$I$31,M3161,7),IF(J3161&gt;5.5,2.6+INDEX(价格表!$B$4:$I$31,M3161,8)*L3161)))))))</f>
        <v>2.15</v>
      </c>
    </row>
    <row r="3162" spans="1:14">
      <c r="A3162" s="20">
        <v>4311033950505</v>
      </c>
      <c r="B3162" s="18" t="s">
        <v>16</v>
      </c>
      <c r="C3162" s="21">
        <v>20201215</v>
      </c>
      <c r="D3162" s="21">
        <v>610538201209</v>
      </c>
      <c r="E3162" s="21" t="s">
        <v>16</v>
      </c>
      <c r="F3162" s="21">
        <v>20201225</v>
      </c>
      <c r="G3162" s="21" t="s">
        <v>17</v>
      </c>
      <c r="H3162" s="21" t="s">
        <v>294</v>
      </c>
      <c r="I3162" s="21" t="s">
        <v>295</v>
      </c>
      <c r="J3162" s="21">
        <v>1.44</v>
      </c>
      <c r="K3162" s="21" t="s">
        <v>20</v>
      </c>
      <c r="L3162">
        <f t="shared" si="58"/>
        <v>2</v>
      </c>
      <c r="M3162">
        <f>MATCH(H:H,价格表!$B$4:$B$35,0)</f>
        <v>18</v>
      </c>
      <c r="N3162" s="27">
        <f>IF(J3162&lt;=0.3,INDEX(价格表!$B$4:$I$31,M3162,2),IF(AND(J3162&gt;0.3,J3162&lt;=1),INDEX(价格表!$B$4:$I$31,M3162,3),IF(AND(J3162&gt;1,J3162&lt;=2.2),INDEX(价格表!$B$4:$I$31,M3162,4),IF(AND(J3162&gt;2.2,J3162&lt;=3.3),INDEX(价格表!$B$4:$I$31,M3162,5),IF(AND(J3162&gt;3.3,J3162&lt;=4),INDEX(价格表!$B$4:$I$31,M3162,6),IF(AND(J3162&gt;4,J3162&lt;=5.5),INDEX(价格表!$B$4:$I$31,M3162,7),IF(J3162&gt;5.5,2.6+INDEX(价格表!$B$4:$I$31,M3162,8)*L3162)))))))</f>
        <v>3.25</v>
      </c>
    </row>
    <row r="3163" spans="1:14">
      <c r="A3163" s="20">
        <v>4311033950541</v>
      </c>
      <c r="B3163" s="18" t="s">
        <v>16</v>
      </c>
      <c r="C3163" s="21">
        <v>20201215</v>
      </c>
      <c r="D3163" s="21">
        <v>610538201209</v>
      </c>
      <c r="E3163" s="21" t="s">
        <v>16</v>
      </c>
      <c r="F3163" s="21">
        <v>20201225</v>
      </c>
      <c r="G3163" s="21" t="s">
        <v>17</v>
      </c>
      <c r="H3163" s="21" t="s">
        <v>298</v>
      </c>
      <c r="I3163" s="21" t="s">
        <v>313</v>
      </c>
      <c r="J3163" s="21">
        <v>1.44</v>
      </c>
      <c r="K3163" s="21" t="s">
        <v>20</v>
      </c>
      <c r="L3163">
        <f t="shared" si="58"/>
        <v>2</v>
      </c>
      <c r="M3163">
        <f>MATCH(H:H,价格表!$B$4:$B$35,0)</f>
        <v>29</v>
      </c>
      <c r="N3163" s="27">
        <f>L3163*5+3</f>
        <v>13</v>
      </c>
    </row>
    <row r="3164" spans="1:14">
      <c r="A3164" s="20">
        <v>4311033950544</v>
      </c>
      <c r="B3164" s="18" t="s">
        <v>16</v>
      </c>
      <c r="C3164" s="21">
        <v>20201215</v>
      </c>
      <c r="D3164" s="21">
        <v>610538201209</v>
      </c>
      <c r="E3164" s="21" t="s">
        <v>16</v>
      </c>
      <c r="F3164" s="21">
        <v>20201225</v>
      </c>
      <c r="G3164" s="21" t="s">
        <v>17</v>
      </c>
      <c r="H3164" s="21" t="s">
        <v>302</v>
      </c>
      <c r="I3164" s="21" t="s">
        <v>303</v>
      </c>
      <c r="J3164" s="21">
        <v>1.42</v>
      </c>
      <c r="K3164" s="21" t="s">
        <v>209</v>
      </c>
      <c r="L3164">
        <f t="shared" si="58"/>
        <v>2</v>
      </c>
      <c r="M3164">
        <f>MATCH(H:H,价格表!$B$4:$B$35,0)</f>
        <v>6</v>
      </c>
      <c r="N3164" s="27">
        <f>IF(J3164&lt;=0.3,INDEX(价格表!$B$4:$I$31,M3164,2),IF(AND(J3164&gt;0.3,J3164&lt;=1),INDEX(价格表!$B$4:$I$31,M3164,3),IF(AND(J3164&gt;1,J3164&lt;=2.2),INDEX(价格表!$B$4:$I$31,M3164,4),IF(AND(J3164&gt;2.2,J3164&lt;=3.3),INDEX(价格表!$B$4:$I$31,M3164,5),IF(AND(J3164&gt;3.3,J3164&lt;=4),INDEX(价格表!$B$4:$I$31,M3164,6),IF(AND(J3164&gt;4,J3164&lt;=5.5),INDEX(价格表!$B$4:$I$31,M3164,7),IF(J3164&gt;5.5,2.6+INDEX(价格表!$B$4:$I$31,M3164,8)*L3164)))))))</f>
        <v>2.95</v>
      </c>
    </row>
    <row r="3165" spans="1:14">
      <c r="A3165" s="20">
        <v>4311033950545</v>
      </c>
      <c r="B3165" s="18" t="s">
        <v>16</v>
      </c>
      <c r="C3165" s="21">
        <v>20201215</v>
      </c>
      <c r="D3165" s="21">
        <v>610538201209</v>
      </c>
      <c r="E3165" s="21" t="s">
        <v>16</v>
      </c>
      <c r="F3165" s="21">
        <v>20201225</v>
      </c>
      <c r="G3165" s="21" t="s">
        <v>17</v>
      </c>
      <c r="H3165" s="21" t="s">
        <v>302</v>
      </c>
      <c r="I3165" s="21" t="s">
        <v>303</v>
      </c>
      <c r="J3165" s="21">
        <v>1.58</v>
      </c>
      <c r="K3165" s="21" t="s">
        <v>20</v>
      </c>
      <c r="L3165">
        <f t="shared" si="58"/>
        <v>2</v>
      </c>
      <c r="M3165">
        <f>MATCH(H:H,价格表!$B$4:$B$35,0)</f>
        <v>6</v>
      </c>
      <c r="N3165" s="27">
        <f>IF(J3165&lt;=0.3,INDEX(价格表!$B$4:$I$31,M3165,2),IF(AND(J3165&gt;0.3,J3165&lt;=1),INDEX(价格表!$B$4:$I$31,M3165,3),IF(AND(J3165&gt;1,J3165&lt;=2.2),INDEX(价格表!$B$4:$I$31,M3165,4),IF(AND(J3165&gt;2.2,J3165&lt;=3.3),INDEX(价格表!$B$4:$I$31,M3165,5),IF(AND(J3165&gt;3.3,J3165&lt;=4),INDEX(价格表!$B$4:$I$31,M3165,6),IF(AND(J3165&gt;4,J3165&lt;=5.5),INDEX(价格表!$B$4:$I$31,M3165,7),IF(J3165&gt;5.5,2.6+INDEX(价格表!$B$4:$I$31,M3165,8)*L3165)))))))</f>
        <v>2.95</v>
      </c>
    </row>
    <row r="3166" spans="1:14">
      <c r="A3166" s="20">
        <v>4311033954862</v>
      </c>
      <c r="B3166" s="18" t="s">
        <v>16</v>
      </c>
      <c r="C3166" s="21">
        <v>20201215</v>
      </c>
      <c r="D3166" s="21">
        <v>610538201209</v>
      </c>
      <c r="E3166" s="21" t="s">
        <v>16</v>
      </c>
      <c r="F3166" s="21">
        <v>20201225</v>
      </c>
      <c r="G3166" s="21" t="s">
        <v>17</v>
      </c>
      <c r="H3166" s="21" t="s">
        <v>294</v>
      </c>
      <c r="I3166" s="21" t="s">
        <v>295</v>
      </c>
      <c r="J3166" s="21">
        <v>1.47</v>
      </c>
      <c r="K3166" s="21" t="s">
        <v>20</v>
      </c>
      <c r="L3166">
        <f t="shared" si="58"/>
        <v>2</v>
      </c>
      <c r="M3166">
        <f>MATCH(H:H,价格表!$B$4:$B$35,0)</f>
        <v>18</v>
      </c>
      <c r="N3166" s="27">
        <f>IF(J3166&lt;=0.3,INDEX(价格表!$B$4:$I$31,M3166,2),IF(AND(J3166&gt;0.3,J3166&lt;=1),INDEX(价格表!$B$4:$I$31,M3166,3),IF(AND(J3166&gt;1,J3166&lt;=2.2),INDEX(价格表!$B$4:$I$31,M3166,4),IF(AND(J3166&gt;2.2,J3166&lt;=3.3),INDEX(价格表!$B$4:$I$31,M3166,5),IF(AND(J3166&gt;3.3,J3166&lt;=4),INDEX(价格表!$B$4:$I$31,M3166,6),IF(AND(J3166&gt;4,J3166&lt;=5.5),INDEX(价格表!$B$4:$I$31,M3166,7),IF(J3166&gt;5.5,2.6+INDEX(价格表!$B$4:$I$31,M3166,8)*L3166)))))))</f>
        <v>3.25</v>
      </c>
    </row>
    <row r="3167" spans="1:14">
      <c r="A3167" s="20">
        <v>4311033958281</v>
      </c>
      <c r="B3167" s="18" t="s">
        <v>16</v>
      </c>
      <c r="C3167" s="21">
        <v>20201215</v>
      </c>
      <c r="D3167" s="21">
        <v>610538201209</v>
      </c>
      <c r="E3167" s="21" t="s">
        <v>16</v>
      </c>
      <c r="F3167" s="21">
        <v>20201225</v>
      </c>
      <c r="G3167" s="21" t="s">
        <v>17</v>
      </c>
      <c r="H3167" s="21" t="s">
        <v>294</v>
      </c>
      <c r="I3167" s="21" t="s">
        <v>295</v>
      </c>
      <c r="J3167" s="21">
        <v>1.49</v>
      </c>
      <c r="K3167" s="21" t="s">
        <v>20</v>
      </c>
      <c r="L3167">
        <f t="shared" si="58"/>
        <v>2</v>
      </c>
      <c r="M3167">
        <f>MATCH(H:H,价格表!$B$4:$B$35,0)</f>
        <v>18</v>
      </c>
      <c r="N3167" s="27">
        <f>IF(J3167&lt;=0.3,INDEX(价格表!$B$4:$I$31,M3167,2),IF(AND(J3167&gt;0.3,J3167&lt;=1),INDEX(价格表!$B$4:$I$31,M3167,3),IF(AND(J3167&gt;1,J3167&lt;=2.2),INDEX(价格表!$B$4:$I$31,M3167,4),IF(AND(J3167&gt;2.2,J3167&lt;=3.3),INDEX(价格表!$B$4:$I$31,M3167,5),IF(AND(J3167&gt;3.3,J3167&lt;=4),INDEX(价格表!$B$4:$I$31,M3167,6),IF(AND(J3167&gt;4,J3167&lt;=5.5),INDEX(价格表!$B$4:$I$31,M3167,7),IF(J3167&gt;5.5,2.6+INDEX(价格表!$B$4:$I$31,M3167,8)*L3167)))))))</f>
        <v>3.25</v>
      </c>
    </row>
    <row r="3168" spans="1:14">
      <c r="A3168" s="20">
        <v>4311033958282</v>
      </c>
      <c r="B3168" s="18" t="s">
        <v>16</v>
      </c>
      <c r="C3168" s="21">
        <v>20201215</v>
      </c>
      <c r="D3168" s="21">
        <v>610538201209</v>
      </c>
      <c r="E3168" s="21" t="s">
        <v>16</v>
      </c>
      <c r="F3168" s="21">
        <v>20201225</v>
      </c>
      <c r="G3168" s="21" t="s">
        <v>17</v>
      </c>
      <c r="H3168" s="21" t="s">
        <v>302</v>
      </c>
      <c r="I3168" s="21" t="s">
        <v>303</v>
      </c>
      <c r="J3168" s="21">
        <v>1.42</v>
      </c>
      <c r="K3168" s="21" t="s">
        <v>20</v>
      </c>
      <c r="L3168">
        <f t="shared" si="58"/>
        <v>2</v>
      </c>
      <c r="M3168">
        <f>MATCH(H:H,价格表!$B$4:$B$35,0)</f>
        <v>6</v>
      </c>
      <c r="N3168" s="27">
        <f>IF(J3168&lt;=0.3,INDEX(价格表!$B$4:$I$31,M3168,2),IF(AND(J3168&gt;0.3,J3168&lt;=1),INDEX(价格表!$B$4:$I$31,M3168,3),IF(AND(J3168&gt;1,J3168&lt;=2.2),INDEX(价格表!$B$4:$I$31,M3168,4),IF(AND(J3168&gt;2.2,J3168&lt;=3.3),INDEX(价格表!$B$4:$I$31,M3168,5),IF(AND(J3168&gt;3.3,J3168&lt;=4),INDEX(价格表!$B$4:$I$31,M3168,6),IF(AND(J3168&gt;4,J3168&lt;=5.5),INDEX(价格表!$B$4:$I$31,M3168,7),IF(J3168&gt;5.5,2.6+INDEX(价格表!$B$4:$I$31,M3168,8)*L3168)))))))</f>
        <v>2.95</v>
      </c>
    </row>
    <row r="3169" spans="1:14">
      <c r="A3169" s="20">
        <v>4311033958283</v>
      </c>
      <c r="B3169" s="18" t="s">
        <v>16</v>
      </c>
      <c r="C3169" s="21">
        <v>20201215</v>
      </c>
      <c r="D3169" s="21">
        <v>610538201209</v>
      </c>
      <c r="E3169" s="21" t="s">
        <v>16</v>
      </c>
      <c r="F3169" s="21">
        <v>20201225</v>
      </c>
      <c r="G3169" s="21" t="s">
        <v>17</v>
      </c>
      <c r="H3169" s="21" t="s">
        <v>305</v>
      </c>
      <c r="I3169" s="21" t="s">
        <v>306</v>
      </c>
      <c r="J3169" s="21">
        <v>1.43</v>
      </c>
      <c r="K3169" s="21" t="s">
        <v>20</v>
      </c>
      <c r="L3169">
        <f t="shared" si="58"/>
        <v>2</v>
      </c>
      <c r="M3169">
        <f>MATCH(H:H,价格表!$B$4:$B$35,0)</f>
        <v>26</v>
      </c>
      <c r="N3169" s="27">
        <f>IF(J3169&lt;=0.3,INDEX(价格表!$B$4:$I$31,M3169,2),IF(AND(J3169&gt;0.3,J3169&lt;=1),INDEX(价格表!$B$4:$I$31,M3169,3),IF(AND(J3169&gt;1,J3169&lt;=2.2),INDEX(价格表!$B$4:$I$31,M3169,4),IF(AND(J3169&gt;2.2,J3169&lt;=3.3),INDEX(价格表!$B$4:$I$31,M3169,5),IF(AND(J3169&gt;3.3,J3169&lt;=4),INDEX(价格表!$B$4:$I$31,M3169,6),IF(AND(J3169&gt;4,J3169&lt;=5.5),INDEX(价格表!$B$4:$I$31,M3169,7),IF(J3169&gt;5.5,2.6+INDEX(价格表!$B$4:$I$31,M3169,8)*L3169)))))))</f>
        <v>2.15</v>
      </c>
    </row>
    <row r="3170" spans="1:14">
      <c r="A3170" s="20">
        <v>4311033964730</v>
      </c>
      <c r="B3170" s="18" t="s">
        <v>16</v>
      </c>
      <c r="C3170" s="21">
        <v>20201215</v>
      </c>
      <c r="D3170" s="21">
        <v>610538201209</v>
      </c>
      <c r="E3170" s="21" t="s">
        <v>16</v>
      </c>
      <c r="F3170" s="21">
        <v>20201225</v>
      </c>
      <c r="G3170" s="21" t="s">
        <v>17</v>
      </c>
      <c r="H3170" s="21" t="s">
        <v>302</v>
      </c>
      <c r="I3170" s="21" t="s">
        <v>303</v>
      </c>
      <c r="J3170" s="21">
        <v>1.42</v>
      </c>
      <c r="K3170" s="21" t="s">
        <v>20</v>
      </c>
      <c r="L3170">
        <f t="shared" si="58"/>
        <v>2</v>
      </c>
      <c r="M3170">
        <f>MATCH(H:H,价格表!$B$4:$B$35,0)</f>
        <v>6</v>
      </c>
      <c r="N3170" s="27">
        <f>IF(J3170&lt;=0.3,INDEX(价格表!$B$4:$I$31,M3170,2),IF(AND(J3170&gt;0.3,J3170&lt;=1),INDEX(价格表!$B$4:$I$31,M3170,3),IF(AND(J3170&gt;1,J3170&lt;=2.2),INDEX(价格表!$B$4:$I$31,M3170,4),IF(AND(J3170&gt;2.2,J3170&lt;=3.3),INDEX(价格表!$B$4:$I$31,M3170,5),IF(AND(J3170&gt;3.3,J3170&lt;=4),INDEX(价格表!$B$4:$I$31,M3170,6),IF(AND(J3170&gt;4,J3170&lt;=5.5),INDEX(价格表!$B$4:$I$31,M3170,7),IF(J3170&gt;5.5,2.6+INDEX(价格表!$B$4:$I$31,M3170,8)*L3170)))))))</f>
        <v>2.95</v>
      </c>
    </row>
    <row r="3171" spans="1:14">
      <c r="A3171" s="20">
        <v>4311033964731</v>
      </c>
      <c r="B3171" s="18" t="s">
        <v>16</v>
      </c>
      <c r="C3171" s="21">
        <v>20201215</v>
      </c>
      <c r="D3171" s="21">
        <v>610538201209</v>
      </c>
      <c r="E3171" s="21" t="s">
        <v>16</v>
      </c>
      <c r="F3171" s="21">
        <v>20201225</v>
      </c>
      <c r="G3171" s="21" t="s">
        <v>17</v>
      </c>
      <c r="H3171" s="21" t="s">
        <v>294</v>
      </c>
      <c r="I3171" s="21" t="s">
        <v>295</v>
      </c>
      <c r="J3171" s="21">
        <v>1.5</v>
      </c>
      <c r="K3171" s="21" t="s">
        <v>20</v>
      </c>
      <c r="L3171">
        <f t="shared" si="58"/>
        <v>2</v>
      </c>
      <c r="M3171">
        <f>MATCH(H:H,价格表!$B$4:$B$35,0)</f>
        <v>18</v>
      </c>
      <c r="N3171" s="27">
        <f>IF(J3171&lt;=0.3,INDEX(价格表!$B$4:$I$31,M3171,2),IF(AND(J3171&gt;0.3,J3171&lt;=1),INDEX(价格表!$B$4:$I$31,M3171,3),IF(AND(J3171&gt;1,J3171&lt;=2.2),INDEX(价格表!$B$4:$I$31,M3171,4),IF(AND(J3171&gt;2.2,J3171&lt;=3.3),INDEX(价格表!$B$4:$I$31,M3171,5),IF(AND(J3171&gt;3.3,J3171&lt;=4),INDEX(价格表!$B$4:$I$31,M3171,6),IF(AND(J3171&gt;4,J3171&lt;=5.5),INDEX(价格表!$B$4:$I$31,M3171,7),IF(J3171&gt;5.5,2.6+INDEX(价格表!$B$4:$I$31,M3171,8)*L3171)))))))</f>
        <v>3.25</v>
      </c>
    </row>
    <row r="3172" spans="1:14">
      <c r="A3172" s="20">
        <v>4311033964732</v>
      </c>
      <c r="B3172" s="18" t="s">
        <v>16</v>
      </c>
      <c r="C3172" s="21">
        <v>20201215</v>
      </c>
      <c r="D3172" s="21">
        <v>610538201209</v>
      </c>
      <c r="E3172" s="21" t="s">
        <v>16</v>
      </c>
      <c r="F3172" s="21">
        <v>20201225</v>
      </c>
      <c r="G3172" s="21" t="s">
        <v>17</v>
      </c>
      <c r="H3172" s="21" t="s">
        <v>296</v>
      </c>
      <c r="I3172" s="21" t="s">
        <v>297</v>
      </c>
      <c r="J3172" s="21">
        <v>1.42</v>
      </c>
      <c r="K3172" s="21" t="s">
        <v>20</v>
      </c>
      <c r="L3172">
        <f t="shared" si="58"/>
        <v>2</v>
      </c>
      <c r="M3172">
        <f>MATCH(H:H,价格表!$B$4:$B$35,0)</f>
        <v>8</v>
      </c>
      <c r="N3172" s="27">
        <f>IF(J3172&lt;=0.3,INDEX(价格表!$B$4:$I$31,M3172,2),IF(AND(J3172&gt;0.3,J3172&lt;=1),INDEX(价格表!$B$4:$I$31,M3172,3),IF(AND(J3172&gt;1,J3172&lt;=2.2),INDEX(价格表!$B$4:$I$31,M3172,4),IF(AND(J3172&gt;2.2,J3172&lt;=3.3),INDEX(价格表!$B$4:$I$31,M3172,5),IF(AND(J3172&gt;3.3,J3172&lt;=4),INDEX(价格表!$B$4:$I$31,M3172,6),IF(AND(J3172&gt;4,J3172&lt;=5.5),INDEX(价格表!$B$4:$I$31,M3172,7),IF(J3172&gt;5.5,2.6+INDEX(价格表!$B$4:$I$31,M3172,8)*L3172)))))))</f>
        <v>2.95</v>
      </c>
    </row>
    <row r="3173" spans="1:14">
      <c r="A3173" s="20">
        <v>4311033964756</v>
      </c>
      <c r="B3173" s="18" t="s">
        <v>16</v>
      </c>
      <c r="C3173" s="21">
        <v>20201215</v>
      </c>
      <c r="D3173" s="21">
        <v>610538201209</v>
      </c>
      <c r="E3173" s="21" t="s">
        <v>16</v>
      </c>
      <c r="F3173" s="21">
        <v>20201225</v>
      </c>
      <c r="G3173" s="21" t="s">
        <v>17</v>
      </c>
      <c r="H3173" s="21" t="s">
        <v>302</v>
      </c>
      <c r="I3173" s="21" t="s">
        <v>303</v>
      </c>
      <c r="J3173" s="21">
        <v>2.36</v>
      </c>
      <c r="K3173" s="21" t="s">
        <v>20</v>
      </c>
      <c r="L3173">
        <f t="shared" si="58"/>
        <v>3</v>
      </c>
      <c r="M3173">
        <f>MATCH(H:H,价格表!$B$4:$B$35,0)</f>
        <v>6</v>
      </c>
      <c r="N3173" s="27">
        <f>IF(J3173&lt;=0.3,INDEX(价格表!$B$4:$I$31,M3173,2),IF(AND(J3173&gt;0.3,J3173&lt;=1),INDEX(价格表!$B$4:$I$31,M3173,3),IF(AND(J3173&gt;1,J3173&lt;=2.2),INDEX(价格表!$B$4:$I$31,M3173,4),IF(AND(J3173&gt;2.2,J3173&lt;=3.3),INDEX(价格表!$B$4:$I$31,M3173,5),IF(AND(J3173&gt;3.3,J3173&lt;=4),INDEX(价格表!$B$4:$I$31,M3173,6),IF(AND(J3173&gt;4,J3173&lt;=5.5),INDEX(价格表!$B$4:$I$31,M3173,7),IF(J3173&gt;5.5,2.6+INDEX(价格表!$B$4:$I$31,M3173,8)*L3173)))))))</f>
        <v>3.3</v>
      </c>
    </row>
    <row r="3174" spans="1:14">
      <c r="A3174" s="20">
        <v>4311033968658</v>
      </c>
      <c r="B3174" s="18" t="s">
        <v>16</v>
      </c>
      <c r="C3174" s="21">
        <v>20201215</v>
      </c>
      <c r="D3174" s="21">
        <v>610538201209</v>
      </c>
      <c r="E3174" s="21" t="s">
        <v>16</v>
      </c>
      <c r="F3174" s="21">
        <v>20201225</v>
      </c>
      <c r="G3174" s="21" t="s">
        <v>17</v>
      </c>
      <c r="H3174" s="21" t="s">
        <v>296</v>
      </c>
      <c r="I3174" s="21" t="s">
        <v>297</v>
      </c>
      <c r="J3174" s="21">
        <v>1.44</v>
      </c>
      <c r="K3174" s="21" t="s">
        <v>20</v>
      </c>
      <c r="L3174">
        <f t="shared" si="58"/>
        <v>2</v>
      </c>
      <c r="M3174">
        <f>MATCH(H:H,价格表!$B$4:$B$35,0)</f>
        <v>8</v>
      </c>
      <c r="N3174" s="27">
        <f>IF(J3174&lt;=0.3,INDEX(价格表!$B$4:$I$31,M3174,2),IF(AND(J3174&gt;0.3,J3174&lt;=1),INDEX(价格表!$B$4:$I$31,M3174,3),IF(AND(J3174&gt;1,J3174&lt;=2.2),INDEX(价格表!$B$4:$I$31,M3174,4),IF(AND(J3174&gt;2.2,J3174&lt;=3.3),INDEX(价格表!$B$4:$I$31,M3174,5),IF(AND(J3174&gt;3.3,J3174&lt;=4),INDEX(价格表!$B$4:$I$31,M3174,6),IF(AND(J3174&gt;4,J3174&lt;=5.5),INDEX(价格表!$B$4:$I$31,M3174,7),IF(J3174&gt;5.5,2.6+INDEX(价格表!$B$4:$I$31,M3174,8)*L3174)))))))</f>
        <v>2.95</v>
      </c>
    </row>
    <row r="3175" spans="1:14">
      <c r="A3175" s="20">
        <v>4311033983854</v>
      </c>
      <c r="B3175" s="18" t="s">
        <v>16</v>
      </c>
      <c r="C3175" s="21">
        <v>20201215</v>
      </c>
      <c r="D3175" s="21">
        <v>610538201209</v>
      </c>
      <c r="E3175" s="21" t="s">
        <v>16</v>
      </c>
      <c r="F3175" s="21">
        <v>20201225</v>
      </c>
      <c r="G3175" s="21" t="s">
        <v>17</v>
      </c>
      <c r="H3175" s="21" t="s">
        <v>305</v>
      </c>
      <c r="I3175" s="21" t="s">
        <v>337</v>
      </c>
      <c r="J3175" s="21">
        <v>1.44</v>
      </c>
      <c r="K3175" s="21" t="s">
        <v>20</v>
      </c>
      <c r="L3175">
        <f t="shared" si="58"/>
        <v>2</v>
      </c>
      <c r="M3175">
        <f>MATCH(H:H,价格表!$B$4:$B$35,0)</f>
        <v>26</v>
      </c>
      <c r="N3175" s="27">
        <f>IF(J3175&lt;=0.3,INDEX(价格表!$B$4:$I$31,M3175,2),IF(AND(J3175&gt;0.3,J3175&lt;=1),INDEX(价格表!$B$4:$I$31,M3175,3),IF(AND(J3175&gt;1,J3175&lt;=2.2),INDEX(价格表!$B$4:$I$31,M3175,4),IF(AND(J3175&gt;2.2,J3175&lt;=3.3),INDEX(价格表!$B$4:$I$31,M3175,5),IF(AND(J3175&gt;3.3,J3175&lt;=4),INDEX(价格表!$B$4:$I$31,M3175,6),IF(AND(J3175&gt;4,J3175&lt;=5.5),INDEX(价格表!$B$4:$I$31,M3175,7),IF(J3175&gt;5.5,2.6+INDEX(价格表!$B$4:$I$31,M3175,8)*L3175)))))))</f>
        <v>2.15</v>
      </c>
    </row>
    <row r="3176" spans="1:14">
      <c r="A3176" s="20">
        <v>4311033983858</v>
      </c>
      <c r="B3176" s="18" t="s">
        <v>16</v>
      </c>
      <c r="C3176" s="21">
        <v>20201215</v>
      </c>
      <c r="D3176" s="21">
        <v>610538201209</v>
      </c>
      <c r="E3176" s="21" t="s">
        <v>16</v>
      </c>
      <c r="F3176" s="21">
        <v>20201225</v>
      </c>
      <c r="G3176" s="21" t="s">
        <v>17</v>
      </c>
      <c r="H3176" s="21" t="s">
        <v>302</v>
      </c>
      <c r="I3176" s="21" t="s">
        <v>303</v>
      </c>
      <c r="J3176" s="21">
        <v>1.84</v>
      </c>
      <c r="K3176" s="21" t="s">
        <v>20</v>
      </c>
      <c r="L3176">
        <f t="shared" si="58"/>
        <v>2</v>
      </c>
      <c r="M3176">
        <f>MATCH(H:H,价格表!$B$4:$B$35,0)</f>
        <v>6</v>
      </c>
      <c r="N3176" s="27">
        <f>IF(J3176&lt;=0.3,INDEX(价格表!$B$4:$I$31,M3176,2),IF(AND(J3176&gt;0.3,J3176&lt;=1),INDEX(价格表!$B$4:$I$31,M3176,3),IF(AND(J3176&gt;1,J3176&lt;=2.2),INDEX(价格表!$B$4:$I$31,M3176,4),IF(AND(J3176&gt;2.2,J3176&lt;=3.3),INDEX(价格表!$B$4:$I$31,M3176,5),IF(AND(J3176&gt;3.3,J3176&lt;=4),INDEX(价格表!$B$4:$I$31,M3176,6),IF(AND(J3176&gt;4,J3176&lt;=5.5),INDEX(价格表!$B$4:$I$31,M3176,7),IF(J3176&gt;5.5,2.6+INDEX(价格表!$B$4:$I$31,M3176,8)*L3176)))))))</f>
        <v>2.95</v>
      </c>
    </row>
    <row r="3177" spans="1:14">
      <c r="A3177" s="20">
        <v>4311033985441</v>
      </c>
      <c r="B3177" s="18" t="s">
        <v>16</v>
      </c>
      <c r="C3177" s="21">
        <v>20201215</v>
      </c>
      <c r="D3177" s="21">
        <v>610538201209</v>
      </c>
      <c r="E3177" s="21" t="s">
        <v>16</v>
      </c>
      <c r="F3177" s="21">
        <v>20201225</v>
      </c>
      <c r="G3177" s="21" t="s">
        <v>17</v>
      </c>
      <c r="H3177" s="21" t="s">
        <v>298</v>
      </c>
      <c r="I3177" s="21" t="s">
        <v>310</v>
      </c>
      <c r="J3177" s="21">
        <v>1.75</v>
      </c>
      <c r="K3177" s="21" t="s">
        <v>20</v>
      </c>
      <c r="L3177">
        <f t="shared" si="58"/>
        <v>2</v>
      </c>
      <c r="M3177">
        <f>MATCH(H:H,价格表!$B$4:$B$35,0)</f>
        <v>29</v>
      </c>
      <c r="N3177" s="27">
        <f>L3177*8+3</f>
        <v>19</v>
      </c>
    </row>
    <row r="3178" spans="1:14">
      <c r="A3178" s="20">
        <v>4311033991230</v>
      </c>
      <c r="B3178" s="18" t="s">
        <v>16</v>
      </c>
      <c r="C3178" s="21">
        <v>20201215</v>
      </c>
      <c r="D3178" s="21">
        <v>610538201209</v>
      </c>
      <c r="E3178" s="21" t="s">
        <v>16</v>
      </c>
      <c r="F3178" s="21">
        <v>20201225</v>
      </c>
      <c r="G3178" s="21" t="s">
        <v>17</v>
      </c>
      <c r="H3178" s="21" t="s">
        <v>305</v>
      </c>
      <c r="I3178" s="21" t="s">
        <v>339</v>
      </c>
      <c r="J3178" s="21">
        <v>1.45</v>
      </c>
      <c r="K3178" s="21" t="s">
        <v>20</v>
      </c>
      <c r="L3178">
        <f t="shared" si="58"/>
        <v>2</v>
      </c>
      <c r="M3178">
        <f>MATCH(H:H,价格表!$B$4:$B$35,0)</f>
        <v>26</v>
      </c>
      <c r="N3178" s="27">
        <f>IF(J3178&lt;=0.3,INDEX(价格表!$B$4:$I$31,M3178,2),IF(AND(J3178&gt;0.3,J3178&lt;=1),INDEX(价格表!$B$4:$I$31,M3178,3),IF(AND(J3178&gt;1,J3178&lt;=2.2),INDEX(价格表!$B$4:$I$31,M3178,4),IF(AND(J3178&gt;2.2,J3178&lt;=3.3),INDEX(价格表!$B$4:$I$31,M3178,5),IF(AND(J3178&gt;3.3,J3178&lt;=4),INDEX(价格表!$B$4:$I$31,M3178,6),IF(AND(J3178&gt;4,J3178&lt;=5.5),INDEX(价格表!$B$4:$I$31,M3178,7),IF(J3178&gt;5.5,2.6+INDEX(价格表!$B$4:$I$31,M3178,8)*L3178)))))))</f>
        <v>2.15</v>
      </c>
    </row>
    <row r="3179" spans="1:14">
      <c r="A3179" s="20">
        <v>4311033999601</v>
      </c>
      <c r="B3179" s="18" t="s">
        <v>16</v>
      </c>
      <c r="C3179" s="21">
        <v>20201215</v>
      </c>
      <c r="D3179" s="21">
        <v>610538201209</v>
      </c>
      <c r="E3179" s="21" t="s">
        <v>16</v>
      </c>
      <c r="F3179" s="21">
        <v>20201225</v>
      </c>
      <c r="G3179" s="21" t="s">
        <v>17</v>
      </c>
      <c r="H3179" s="21" t="s">
        <v>294</v>
      </c>
      <c r="I3179" s="21" t="s">
        <v>295</v>
      </c>
      <c r="J3179" s="21">
        <v>1.5</v>
      </c>
      <c r="K3179" s="21" t="s">
        <v>20</v>
      </c>
      <c r="L3179">
        <f t="shared" si="58"/>
        <v>2</v>
      </c>
      <c r="M3179">
        <f>MATCH(H:H,价格表!$B$4:$B$35,0)</f>
        <v>18</v>
      </c>
      <c r="N3179" s="27">
        <f>IF(J3179&lt;=0.3,INDEX(价格表!$B$4:$I$31,M3179,2),IF(AND(J3179&gt;0.3,J3179&lt;=1),INDEX(价格表!$B$4:$I$31,M3179,3),IF(AND(J3179&gt;1,J3179&lt;=2.2),INDEX(价格表!$B$4:$I$31,M3179,4),IF(AND(J3179&gt;2.2,J3179&lt;=3.3),INDEX(价格表!$B$4:$I$31,M3179,5),IF(AND(J3179&gt;3.3,J3179&lt;=4),INDEX(价格表!$B$4:$I$31,M3179,6),IF(AND(J3179&gt;4,J3179&lt;=5.5),INDEX(价格表!$B$4:$I$31,M3179,7),IF(J3179&gt;5.5,2.6+INDEX(价格表!$B$4:$I$31,M3179,8)*L3179)))))))</f>
        <v>3.25</v>
      </c>
    </row>
    <row r="3180" spans="1:14">
      <c r="A3180" s="20">
        <v>4606134145603</v>
      </c>
      <c r="B3180" s="18" t="s">
        <v>16</v>
      </c>
      <c r="C3180" s="21">
        <v>20201215</v>
      </c>
      <c r="D3180" s="21">
        <v>610538201209</v>
      </c>
      <c r="E3180" s="21" t="s">
        <v>16</v>
      </c>
      <c r="F3180" s="21">
        <v>20201225</v>
      </c>
      <c r="G3180" s="21" t="s">
        <v>17</v>
      </c>
      <c r="H3180" s="21" t="s">
        <v>294</v>
      </c>
      <c r="I3180" s="21" t="s">
        <v>295</v>
      </c>
      <c r="J3180" s="21">
        <v>2.13</v>
      </c>
      <c r="K3180" s="21" t="s">
        <v>20</v>
      </c>
      <c r="L3180">
        <f t="shared" si="58"/>
        <v>3</v>
      </c>
      <c r="M3180">
        <f>MATCH(H:H,价格表!$B$4:$B$35,0)</f>
        <v>18</v>
      </c>
      <c r="N3180" s="27">
        <f>IF(J3180&lt;=0.3,INDEX(价格表!$B$4:$I$31,M3180,2),IF(AND(J3180&gt;0.3,J3180&lt;=1),INDEX(价格表!$B$4:$I$31,M3180,3),IF(AND(J3180&gt;1,J3180&lt;=2.2),INDEX(价格表!$B$4:$I$31,M3180,4),IF(AND(J3180&gt;2.2,J3180&lt;=3.3),INDEX(价格表!$B$4:$I$31,M3180,5),IF(AND(J3180&gt;3.3,J3180&lt;=4),INDEX(价格表!$B$4:$I$31,M3180,6),IF(AND(J3180&gt;4,J3180&lt;=5.5),INDEX(价格表!$B$4:$I$31,M3180,7),IF(J3180&gt;5.5,2.6+INDEX(价格表!$B$4:$I$31,M3180,8)*L3180)))))))</f>
        <v>3.25</v>
      </c>
    </row>
    <row r="3181" spans="1:14">
      <c r="A3181" s="20">
        <v>4606139850257</v>
      </c>
      <c r="B3181" s="18" t="s">
        <v>16</v>
      </c>
      <c r="C3181" s="21">
        <v>20201215</v>
      </c>
      <c r="D3181" s="21">
        <v>610538201209</v>
      </c>
      <c r="E3181" s="21" t="s">
        <v>16</v>
      </c>
      <c r="F3181" s="21">
        <v>20201225</v>
      </c>
      <c r="G3181" s="21" t="s">
        <v>17</v>
      </c>
      <c r="H3181" s="21" t="s">
        <v>305</v>
      </c>
      <c r="I3181" s="21" t="s">
        <v>324</v>
      </c>
      <c r="J3181" s="21">
        <v>2.21</v>
      </c>
      <c r="K3181" s="21" t="s">
        <v>20</v>
      </c>
      <c r="L3181">
        <f t="shared" si="58"/>
        <v>3</v>
      </c>
      <c r="M3181">
        <f>MATCH(H:H,价格表!$B$4:$B$35,0)</f>
        <v>26</v>
      </c>
      <c r="N3181" s="27">
        <f>IF(J3181&lt;=0.3,INDEX(价格表!$B$4:$I$31,M3181,2),IF(AND(J3181&gt;0.3,J3181&lt;=1),INDEX(价格表!$B$4:$I$31,M3181,3),IF(AND(J3181&gt;1,J3181&lt;=2.2),INDEX(价格表!$B$4:$I$31,M3181,4),IF(AND(J3181&gt;2.2,J3181&lt;=3.3),INDEX(价格表!$B$4:$I$31,M3181,5),IF(AND(J3181&gt;3.3,J3181&lt;=4),INDEX(价格表!$B$4:$I$31,M3181,6),IF(AND(J3181&gt;4,J3181&lt;=5.5),INDEX(价格表!$B$4:$I$31,M3181,7),IF(J3181&gt;5.5,2.6+INDEX(价格表!$B$4:$I$31,M3181,8)*L3181)))))))</f>
        <v>2.5</v>
      </c>
    </row>
    <row r="3182" spans="1:14">
      <c r="A3182" s="20">
        <v>4311033985442</v>
      </c>
      <c r="B3182" s="18" t="s">
        <v>16</v>
      </c>
      <c r="C3182" s="21">
        <v>20201215</v>
      </c>
      <c r="D3182" s="21">
        <v>610538201209</v>
      </c>
      <c r="E3182" s="21" t="s">
        <v>16</v>
      </c>
      <c r="F3182" s="21">
        <v>20201225</v>
      </c>
      <c r="G3182" s="21" t="s">
        <v>17</v>
      </c>
      <c r="H3182" s="21" t="s">
        <v>331</v>
      </c>
      <c r="I3182" s="21" t="s">
        <v>332</v>
      </c>
      <c r="J3182" s="21">
        <v>1.52</v>
      </c>
      <c r="K3182" s="21" t="s">
        <v>20</v>
      </c>
      <c r="L3182">
        <f t="shared" si="58"/>
        <v>2</v>
      </c>
      <c r="M3182">
        <f>MATCH(H:H,价格表!$B$4:$B$35,0)</f>
        <v>28</v>
      </c>
      <c r="N3182" s="27">
        <f>IF(J3182&lt;=0.3,INDEX(价格表!$B$4:$I$31,M3182,2),IF(AND(J3182&gt;0.3,J3182&lt;=1),INDEX(价格表!$B$4:$I$31,M3182,3),IF(AND(J3182&gt;1,J3182&lt;=2.2),INDEX(价格表!$B$4:$I$31,M3182,4),IF(AND(J3182&gt;2.2,J3182&lt;=3.3),INDEX(价格表!$B$4:$I$31,M3182,5),IF(AND(J3182&gt;3.3,J3182&lt;=4),INDEX(价格表!$B$4:$I$31,M3182,6),IF(AND(J3182&gt;4,J3182&lt;=5.5),INDEX(价格表!$B$4:$I$31,M3182,7),IF(J3182&gt;5.5,2.6+INDEX(价格表!$B$4:$I$31,M3182,8)*L3182)))))))</f>
        <v>2.8</v>
      </c>
    </row>
    <row r="3183" spans="1:14">
      <c r="A3183" s="20">
        <v>4606127739591</v>
      </c>
      <c r="B3183" s="18" t="s">
        <v>16</v>
      </c>
      <c r="C3183" s="21">
        <v>20201215</v>
      </c>
      <c r="D3183" s="19">
        <v>610538201209</v>
      </c>
      <c r="E3183" s="19" t="s">
        <v>16</v>
      </c>
      <c r="F3183" s="21">
        <v>20201225</v>
      </c>
      <c r="G3183" s="21" t="s">
        <v>17</v>
      </c>
      <c r="H3183" s="21" t="s">
        <v>18</v>
      </c>
      <c r="I3183" s="21" t="s">
        <v>53</v>
      </c>
      <c r="J3183" s="21">
        <v>6.6</v>
      </c>
      <c r="K3183" s="21" t="s">
        <v>20</v>
      </c>
      <c r="L3183">
        <f t="shared" si="58"/>
        <v>7</v>
      </c>
      <c r="M3183">
        <f>MATCH(H:H,价格表!$B$4:$B$35,0)</f>
        <v>1</v>
      </c>
      <c r="N3183" s="27">
        <f>IF(J3183&lt;=0.3,INDEX(价格表!$B$4:$I$31,M3183,2),IF(AND(J3183&gt;0.3,J3183&lt;=1),INDEX(价格表!$B$4:$I$31,M3183,3),IF(AND(J3183&gt;1,J3183&lt;=2.2),INDEX(价格表!$B$4:$I$31,M3183,4),IF(AND(J3183&gt;2.2,J3183&lt;=3.3),INDEX(价格表!$B$4:$I$31,M3183,5),IF(AND(J3183&gt;3.3,J3183&lt;=4),INDEX(价格表!$B$4:$I$31,M3183,6),IF(AND(J3183&gt;4,J3183&lt;=5.5),INDEX(价格表!$B$4:$I$31,M3183,7),IF(J3183&gt;5.5,2.6+INDEX(价格表!$B$4:$I$31,M3183,8)*L3183)))))))</f>
        <v>6.8</v>
      </c>
    </row>
    <row r="3184" spans="1:14">
      <c r="A3184" s="20">
        <v>4311010571494</v>
      </c>
      <c r="B3184" s="18" t="s">
        <v>16</v>
      </c>
      <c r="C3184" s="21">
        <v>20201215</v>
      </c>
      <c r="D3184" s="21">
        <v>610538201209</v>
      </c>
      <c r="E3184" s="21" t="s">
        <v>16</v>
      </c>
      <c r="F3184" s="21">
        <v>20201225</v>
      </c>
      <c r="G3184" s="21" t="s">
        <v>17</v>
      </c>
      <c r="H3184" s="21" t="s">
        <v>68</v>
      </c>
      <c r="I3184" s="21" t="s">
        <v>175</v>
      </c>
      <c r="J3184" s="21">
        <v>5.96</v>
      </c>
      <c r="K3184" s="21" t="s">
        <v>148</v>
      </c>
      <c r="L3184">
        <f t="shared" si="58"/>
        <v>6</v>
      </c>
      <c r="M3184">
        <f>MATCH(H:H,价格表!$B$4:$B$35,0)</f>
        <v>5</v>
      </c>
      <c r="N3184" s="27">
        <f>IF(J3184&lt;=0.3,INDEX(价格表!$B$4:$I$31,M3184,2),IF(AND(J3184&gt;0.3,J3184&lt;=1),INDEX(价格表!$B$4:$I$31,M3184,3),IF(AND(J3184&gt;1,J3184&lt;=2.2),INDEX(价格表!$B$4:$I$31,M3184,4),IF(AND(J3184&gt;2.2,J3184&lt;=3.3),INDEX(价格表!$B$4:$I$31,M3184,5),IF(AND(J3184&gt;3.3,J3184&lt;=4),INDEX(价格表!$B$4:$I$31,M3184,6),IF(AND(J3184&gt;4,J3184&lt;=5.5),INDEX(价格表!$B$4:$I$31,M3184,7),IF(J3184&gt;5.5,2.6+INDEX(价格表!$B$4:$I$31,M3184,8)*L3184)))))))</f>
        <v>8.3</v>
      </c>
    </row>
    <row r="3185" spans="1:14">
      <c r="A3185" s="20">
        <v>4606139855786</v>
      </c>
      <c r="B3185" s="18" t="s">
        <v>16</v>
      </c>
      <c r="C3185" s="21">
        <v>20201215</v>
      </c>
      <c r="D3185" s="21">
        <v>610538201209</v>
      </c>
      <c r="E3185" s="21" t="s">
        <v>16</v>
      </c>
      <c r="F3185" s="21">
        <v>20201225</v>
      </c>
      <c r="G3185" s="21" t="s">
        <v>17</v>
      </c>
      <c r="H3185" s="21" t="s">
        <v>54</v>
      </c>
      <c r="I3185" s="21" t="s">
        <v>206</v>
      </c>
      <c r="J3185" s="21">
        <v>10.22</v>
      </c>
      <c r="K3185" s="21" t="s">
        <v>20</v>
      </c>
      <c r="L3185">
        <f t="shared" si="58"/>
        <v>11</v>
      </c>
      <c r="M3185">
        <f>MATCH(H:H,价格表!$B$4:$B$35,0)</f>
        <v>14</v>
      </c>
      <c r="N3185" s="27">
        <f>IF(J3185&lt;=0.3,INDEX(价格表!$B$4:$I$31,M3185,2),IF(AND(J3185&gt;0.3,J3185&lt;=1),INDEX(价格表!$B$4:$I$31,M3185,3),IF(AND(J3185&gt;1,J3185&lt;=2.2),INDEX(价格表!$B$4:$I$31,M3185,4),IF(AND(J3185&gt;2.2,J3185&lt;=3.3),INDEX(价格表!$B$4:$I$31,M3185,5),IF(AND(J3185&gt;3.3,J3185&lt;=4),INDEX(价格表!$B$4:$I$31,M3185,6),IF(AND(J3185&gt;4,J3185&lt;=5.5),INDEX(价格表!$B$4:$I$31,M3185,7),IF(J3185&gt;5.5,2.6+INDEX(价格表!$B$4:$I$31,M3185,8)*L3185)))))))</f>
        <v>13.05</v>
      </c>
    </row>
    <row r="3186" spans="1:14">
      <c r="A3186" s="18">
        <v>4311037556236</v>
      </c>
      <c r="B3186" s="18" t="s">
        <v>16</v>
      </c>
      <c r="C3186" s="19">
        <v>20201216</v>
      </c>
      <c r="D3186" s="19">
        <v>610538201209</v>
      </c>
      <c r="E3186" s="19" t="s">
        <v>16</v>
      </c>
      <c r="F3186" s="19">
        <v>20201226</v>
      </c>
      <c r="G3186" s="19" t="s">
        <v>17</v>
      </c>
      <c r="H3186" s="19" t="s">
        <v>73</v>
      </c>
      <c r="I3186" s="19" t="s">
        <v>138</v>
      </c>
      <c r="J3186" s="19">
        <v>1.49</v>
      </c>
      <c r="K3186" s="19" t="s">
        <v>20</v>
      </c>
      <c r="L3186">
        <f t="shared" si="58"/>
        <v>2</v>
      </c>
      <c r="M3186">
        <f>MATCH(H:H,价格表!$B$4:$B$35,0)</f>
        <v>7</v>
      </c>
      <c r="N3186" s="27">
        <f>IF(J3186&lt;=0.3,INDEX(价格表!$B$4:$I$31,M3186,2),IF(AND(J3186&gt;0.3,J3186&lt;=1),INDEX(价格表!$B$4:$I$31,M3186,3),IF(AND(J3186&gt;1,J3186&lt;=2.2),INDEX(价格表!$B$4:$I$31,M3186,4),IF(AND(J3186&gt;2.2,J3186&lt;=3.3),INDEX(价格表!$B$4:$I$31,M3186,5),IF(AND(J3186&gt;3.3,J3186&lt;=4),INDEX(价格表!$B$4:$I$31,M3186,6),IF(AND(J3186&gt;4,J3186&lt;=5.5),INDEX(价格表!$B$4:$I$31,M3186,7),IF(J3186&gt;5.5,2.6+INDEX(价格表!$B$4:$I$31,M3186,8)*L3186)))))))</f>
        <v>2.15</v>
      </c>
    </row>
    <row r="3187" spans="1:14">
      <c r="A3187" s="18">
        <v>4311037556237</v>
      </c>
      <c r="B3187" s="18" t="s">
        <v>16</v>
      </c>
      <c r="C3187" s="19">
        <v>20201216</v>
      </c>
      <c r="D3187" s="19">
        <v>610538201209</v>
      </c>
      <c r="E3187" s="19" t="s">
        <v>16</v>
      </c>
      <c r="F3187" s="19">
        <v>20201226</v>
      </c>
      <c r="G3187" s="19" t="s">
        <v>17</v>
      </c>
      <c r="H3187" s="19" t="s">
        <v>18</v>
      </c>
      <c r="I3187" s="19" t="s">
        <v>53</v>
      </c>
      <c r="J3187" s="19">
        <v>1.42</v>
      </c>
      <c r="K3187" s="19" t="s">
        <v>20</v>
      </c>
      <c r="L3187">
        <f t="shared" si="58"/>
        <v>2</v>
      </c>
      <c r="M3187">
        <f>MATCH(H:H,价格表!$B$4:$B$35,0)</f>
        <v>1</v>
      </c>
      <c r="N3187" s="27">
        <f>IF(J3187&lt;=0.3,INDEX(价格表!$B$4:$I$31,M3187,2),IF(AND(J3187&gt;0.3,J3187&lt;=1),INDEX(价格表!$B$4:$I$31,M3187,3),IF(AND(J3187&gt;1,J3187&lt;=2.2),INDEX(价格表!$B$4:$I$31,M3187,4),IF(AND(J3187&gt;2.2,J3187&lt;=3.3),INDEX(价格表!$B$4:$I$31,M3187,5),IF(AND(J3187&gt;3.3,J3187&lt;=4),INDEX(价格表!$B$4:$I$31,M3187,6),IF(AND(J3187&gt;4,J3187&lt;=5.5),INDEX(价格表!$B$4:$I$31,M3187,7),IF(J3187&gt;5.5,2.6+INDEX(价格表!$B$4:$I$31,M3187,8)*L3187)))))))</f>
        <v>2.15</v>
      </c>
    </row>
    <row r="3188" spans="1:14">
      <c r="A3188" s="18">
        <v>4311037556238</v>
      </c>
      <c r="B3188" s="18" t="s">
        <v>16</v>
      </c>
      <c r="C3188" s="19">
        <v>20201216</v>
      </c>
      <c r="D3188" s="19">
        <v>610538201209</v>
      </c>
      <c r="E3188" s="19" t="s">
        <v>16</v>
      </c>
      <c r="F3188" s="19">
        <v>20201226</v>
      </c>
      <c r="G3188" s="19" t="s">
        <v>17</v>
      </c>
      <c r="H3188" s="19" t="s">
        <v>73</v>
      </c>
      <c r="I3188" s="19" t="s">
        <v>93</v>
      </c>
      <c r="J3188" s="19">
        <v>1.57</v>
      </c>
      <c r="K3188" s="19" t="s">
        <v>20</v>
      </c>
      <c r="L3188">
        <f t="shared" si="58"/>
        <v>2</v>
      </c>
      <c r="M3188">
        <f>MATCH(H:H,价格表!$B$4:$B$35,0)</f>
        <v>7</v>
      </c>
      <c r="N3188" s="27">
        <f>IF(J3188&lt;=0.3,INDEX(价格表!$B$4:$I$31,M3188,2),IF(AND(J3188&gt;0.3,J3188&lt;=1),INDEX(价格表!$B$4:$I$31,M3188,3),IF(AND(J3188&gt;1,J3188&lt;=2.2),INDEX(价格表!$B$4:$I$31,M3188,4),IF(AND(J3188&gt;2.2,J3188&lt;=3.3),INDEX(价格表!$B$4:$I$31,M3188,5),IF(AND(J3188&gt;3.3,J3188&lt;=4),INDEX(价格表!$B$4:$I$31,M3188,6),IF(AND(J3188&gt;4,J3188&lt;=5.5),INDEX(价格表!$B$4:$I$31,M3188,7),IF(J3188&gt;5.5,2.6+INDEX(价格表!$B$4:$I$31,M3188,8)*L3188)))))))</f>
        <v>2.15</v>
      </c>
    </row>
    <row r="3189" spans="1:14">
      <c r="A3189" s="18">
        <v>4311037556239</v>
      </c>
      <c r="B3189" s="18" t="s">
        <v>16</v>
      </c>
      <c r="C3189" s="19">
        <v>20201216</v>
      </c>
      <c r="D3189" s="19">
        <v>610538201209</v>
      </c>
      <c r="E3189" s="19" t="s">
        <v>16</v>
      </c>
      <c r="F3189" s="19">
        <v>20201226</v>
      </c>
      <c r="G3189" s="19" t="s">
        <v>17</v>
      </c>
      <c r="H3189" s="19" t="s">
        <v>88</v>
      </c>
      <c r="I3189" s="19" t="s">
        <v>101</v>
      </c>
      <c r="J3189" s="19">
        <v>1.45</v>
      </c>
      <c r="K3189" s="19" t="s">
        <v>20</v>
      </c>
      <c r="L3189">
        <f t="shared" si="58"/>
        <v>2</v>
      </c>
      <c r="M3189">
        <f>MATCH(H:H,价格表!$B$4:$B$35,0)</f>
        <v>19</v>
      </c>
      <c r="N3189" s="27">
        <f>IF(J3189&lt;=0.3,INDEX(价格表!$B$4:$I$31,M3189,2),IF(AND(J3189&gt;0.3,J3189&lt;=1),INDEX(价格表!$B$4:$I$31,M3189,3),IF(AND(J3189&gt;1,J3189&lt;=2.2),INDEX(价格表!$B$4:$I$31,M3189,4),IF(AND(J3189&gt;2.2,J3189&lt;=3.3),INDEX(价格表!$B$4:$I$31,M3189,5),IF(AND(J3189&gt;3.3,J3189&lt;=4),INDEX(价格表!$B$4:$I$31,M3189,6),IF(AND(J3189&gt;4,J3189&lt;=5.5),INDEX(价格表!$B$4:$I$31,M3189,7),IF(J3189&gt;5.5,2.6+INDEX(价格表!$B$4:$I$31,M3189,8)*L3189)))))))</f>
        <v>2.15</v>
      </c>
    </row>
    <row r="3190" spans="1:14">
      <c r="A3190" s="18">
        <v>4311037556240</v>
      </c>
      <c r="B3190" s="18" t="s">
        <v>16</v>
      </c>
      <c r="C3190" s="19">
        <v>20201216</v>
      </c>
      <c r="D3190" s="19">
        <v>610538201209</v>
      </c>
      <c r="E3190" s="19" t="s">
        <v>16</v>
      </c>
      <c r="F3190" s="19">
        <v>20201226</v>
      </c>
      <c r="G3190" s="19" t="s">
        <v>17</v>
      </c>
      <c r="H3190" s="19" t="s">
        <v>88</v>
      </c>
      <c r="I3190" s="19" t="s">
        <v>89</v>
      </c>
      <c r="J3190" s="19">
        <v>1.44</v>
      </c>
      <c r="K3190" s="19" t="s">
        <v>20</v>
      </c>
      <c r="L3190">
        <f t="shared" si="58"/>
        <v>2</v>
      </c>
      <c r="M3190">
        <f>MATCH(H:H,价格表!$B$4:$B$35,0)</f>
        <v>19</v>
      </c>
      <c r="N3190" s="27">
        <f>IF(J3190&lt;=0.3,INDEX(价格表!$B$4:$I$31,M3190,2),IF(AND(J3190&gt;0.3,J3190&lt;=1),INDEX(价格表!$B$4:$I$31,M3190,3),IF(AND(J3190&gt;1,J3190&lt;=2.2),INDEX(价格表!$B$4:$I$31,M3190,4),IF(AND(J3190&gt;2.2,J3190&lt;=3.3),INDEX(价格表!$B$4:$I$31,M3190,5),IF(AND(J3190&gt;3.3,J3190&lt;=4),INDEX(价格表!$B$4:$I$31,M3190,6),IF(AND(J3190&gt;4,J3190&lt;=5.5),INDEX(价格表!$B$4:$I$31,M3190,7),IF(J3190&gt;5.5,2.6+INDEX(价格表!$B$4:$I$31,M3190,8)*L3190)))))))</f>
        <v>2.15</v>
      </c>
    </row>
    <row r="3191" spans="1:14">
      <c r="A3191" s="18">
        <v>4311037556241</v>
      </c>
      <c r="B3191" s="18" t="s">
        <v>16</v>
      </c>
      <c r="C3191" s="19">
        <v>20201216</v>
      </c>
      <c r="D3191" s="19">
        <v>610538201209</v>
      </c>
      <c r="E3191" s="19" t="s">
        <v>16</v>
      </c>
      <c r="F3191" s="19">
        <v>20201226</v>
      </c>
      <c r="G3191" s="19" t="s">
        <v>17</v>
      </c>
      <c r="H3191" s="19" t="s">
        <v>73</v>
      </c>
      <c r="I3191" s="19" t="s">
        <v>93</v>
      </c>
      <c r="J3191" s="19">
        <v>1.45</v>
      </c>
      <c r="K3191" s="19" t="s">
        <v>20</v>
      </c>
      <c r="L3191">
        <f t="shared" si="58"/>
        <v>2</v>
      </c>
      <c r="M3191">
        <f>MATCH(H:H,价格表!$B$4:$B$35,0)</f>
        <v>7</v>
      </c>
      <c r="N3191" s="27">
        <f>IF(J3191&lt;=0.3,INDEX(价格表!$B$4:$I$31,M3191,2),IF(AND(J3191&gt;0.3,J3191&lt;=1),INDEX(价格表!$B$4:$I$31,M3191,3),IF(AND(J3191&gt;1,J3191&lt;=2.2),INDEX(价格表!$B$4:$I$31,M3191,4),IF(AND(J3191&gt;2.2,J3191&lt;=3.3),INDEX(价格表!$B$4:$I$31,M3191,5),IF(AND(J3191&gt;3.3,J3191&lt;=4),INDEX(价格表!$B$4:$I$31,M3191,6),IF(AND(J3191&gt;4,J3191&lt;=5.5),INDEX(价格表!$B$4:$I$31,M3191,7),IF(J3191&gt;5.5,2.6+INDEX(价格表!$B$4:$I$31,M3191,8)*L3191)))))))</f>
        <v>2.15</v>
      </c>
    </row>
    <row r="3192" spans="1:14">
      <c r="A3192" s="18">
        <v>4311037556242</v>
      </c>
      <c r="B3192" s="18" t="s">
        <v>16</v>
      </c>
      <c r="C3192" s="19">
        <v>20201216</v>
      </c>
      <c r="D3192" s="19">
        <v>610538201209</v>
      </c>
      <c r="E3192" s="19" t="s">
        <v>16</v>
      </c>
      <c r="F3192" s="19">
        <v>20201226</v>
      </c>
      <c r="G3192" s="19" t="s">
        <v>17</v>
      </c>
      <c r="H3192" s="19" t="s">
        <v>75</v>
      </c>
      <c r="I3192" s="19" t="s">
        <v>111</v>
      </c>
      <c r="J3192" s="19">
        <v>1.42</v>
      </c>
      <c r="K3192" s="19" t="s">
        <v>20</v>
      </c>
      <c r="L3192">
        <f t="shared" si="58"/>
        <v>2</v>
      </c>
      <c r="M3192">
        <f>MATCH(H:H,价格表!$B$4:$B$35,0)</f>
        <v>24</v>
      </c>
      <c r="N3192" s="27">
        <f>IF(J3192&lt;=0.3,INDEX(价格表!$B$4:$I$31,M3192,2),IF(AND(J3192&gt;0.3,J3192&lt;=1),INDEX(价格表!$B$4:$I$31,M3192,3),IF(AND(J3192&gt;1,J3192&lt;=2.2),INDEX(价格表!$B$4:$I$31,M3192,4),IF(AND(J3192&gt;2.2,J3192&lt;=3.3),INDEX(价格表!$B$4:$I$31,M3192,5),IF(AND(J3192&gt;3.3,J3192&lt;=4),INDEX(价格表!$B$4:$I$31,M3192,6),IF(AND(J3192&gt;4,J3192&lt;=5.5),INDEX(价格表!$B$4:$I$31,M3192,7),IF(J3192&gt;5.5,2.6+INDEX(价格表!$B$4:$I$31,M3192,8)*L3192)))))))</f>
        <v>2.15</v>
      </c>
    </row>
    <row r="3193" spans="1:14">
      <c r="A3193" s="18">
        <v>4311037556243</v>
      </c>
      <c r="B3193" s="18" t="s">
        <v>16</v>
      </c>
      <c r="C3193" s="19">
        <v>20201216</v>
      </c>
      <c r="D3193" s="19">
        <v>610538201209</v>
      </c>
      <c r="E3193" s="19" t="s">
        <v>16</v>
      </c>
      <c r="F3193" s="19">
        <v>20201226</v>
      </c>
      <c r="G3193" s="19" t="s">
        <v>17</v>
      </c>
      <c r="H3193" s="19" t="s">
        <v>18</v>
      </c>
      <c r="I3193" s="19" t="s">
        <v>168</v>
      </c>
      <c r="J3193" s="19">
        <v>1.75</v>
      </c>
      <c r="K3193" s="19" t="s">
        <v>20</v>
      </c>
      <c r="L3193">
        <f t="shared" si="58"/>
        <v>2</v>
      </c>
      <c r="M3193">
        <f>MATCH(H:H,价格表!$B$4:$B$35,0)</f>
        <v>1</v>
      </c>
      <c r="N3193" s="27">
        <f>IF(J3193&lt;=0.3,INDEX(价格表!$B$4:$I$31,M3193,2),IF(AND(J3193&gt;0.3,J3193&lt;=1),INDEX(价格表!$B$4:$I$31,M3193,3),IF(AND(J3193&gt;1,J3193&lt;=2.2),INDEX(价格表!$B$4:$I$31,M3193,4),IF(AND(J3193&gt;2.2,J3193&lt;=3.3),INDEX(价格表!$B$4:$I$31,M3193,5),IF(AND(J3193&gt;3.3,J3193&lt;=4),INDEX(价格表!$B$4:$I$31,M3193,6),IF(AND(J3193&gt;4,J3193&lt;=5.5),INDEX(价格表!$B$4:$I$31,M3193,7),IF(J3193&gt;5.5,2.6+INDEX(价格表!$B$4:$I$31,M3193,8)*L3193)))))))</f>
        <v>2.15</v>
      </c>
    </row>
    <row r="3194" spans="1:14">
      <c r="A3194" s="18">
        <v>4311037556245</v>
      </c>
      <c r="B3194" s="18" t="s">
        <v>16</v>
      </c>
      <c r="C3194" s="19">
        <v>20201216</v>
      </c>
      <c r="D3194" s="19">
        <v>610538201209</v>
      </c>
      <c r="E3194" s="19" t="s">
        <v>16</v>
      </c>
      <c r="F3194" s="19">
        <v>20201226</v>
      </c>
      <c r="G3194" s="19" t="s">
        <v>17</v>
      </c>
      <c r="H3194" s="19" t="s">
        <v>27</v>
      </c>
      <c r="I3194" s="19" t="s">
        <v>70</v>
      </c>
      <c r="J3194" s="19">
        <v>1.45</v>
      </c>
      <c r="K3194" s="19" t="s">
        <v>20</v>
      </c>
      <c r="L3194">
        <f t="shared" si="58"/>
        <v>2</v>
      </c>
      <c r="M3194">
        <f>MATCH(H:H,价格表!$B$4:$B$35,0)</f>
        <v>3</v>
      </c>
      <c r="N3194" s="27">
        <f>IF(J3194&lt;=0.3,INDEX(价格表!$B$4:$I$31,M3194,2),IF(AND(J3194&gt;0.3,J3194&lt;=1),INDEX(价格表!$B$4:$I$31,M3194,3),IF(AND(J3194&gt;1,J3194&lt;=2.2),INDEX(价格表!$B$4:$I$31,M3194,4),IF(AND(J3194&gt;2.2,J3194&lt;=3.3),INDEX(价格表!$B$4:$I$31,M3194,5),IF(AND(J3194&gt;3.3,J3194&lt;=4),INDEX(价格表!$B$4:$I$31,M3194,6),IF(AND(J3194&gt;4,J3194&lt;=5.5),INDEX(价格表!$B$4:$I$31,M3194,7),IF(J3194&gt;5.5,2.6+INDEX(价格表!$B$4:$I$31,M3194,8)*L3194)))))))</f>
        <v>2.15</v>
      </c>
    </row>
    <row r="3195" spans="1:14">
      <c r="A3195" s="18">
        <v>4311037556984</v>
      </c>
      <c r="B3195" s="18" t="s">
        <v>16</v>
      </c>
      <c r="C3195" s="19">
        <v>20201216</v>
      </c>
      <c r="D3195" s="19">
        <v>610538201209</v>
      </c>
      <c r="E3195" s="19" t="s">
        <v>16</v>
      </c>
      <c r="F3195" s="19">
        <v>20201226</v>
      </c>
      <c r="G3195" s="19" t="s">
        <v>17</v>
      </c>
      <c r="H3195" s="19" t="s">
        <v>56</v>
      </c>
      <c r="I3195" s="19" t="s">
        <v>100</v>
      </c>
      <c r="J3195" s="19">
        <v>1.44</v>
      </c>
      <c r="K3195" s="19" t="s">
        <v>20</v>
      </c>
      <c r="L3195">
        <f t="shared" si="58"/>
        <v>2</v>
      </c>
      <c r="M3195">
        <f>MATCH(H:H,价格表!$B$4:$B$35,0)</f>
        <v>11</v>
      </c>
      <c r="N3195" s="27">
        <f>IF(J3195&lt;=0.3,INDEX(价格表!$B$4:$I$31,M3195,2),IF(AND(J3195&gt;0.3,J3195&lt;=1),INDEX(价格表!$B$4:$I$31,M3195,3),IF(AND(J3195&gt;1,J3195&lt;=2.2),INDEX(价格表!$B$4:$I$31,M3195,4),IF(AND(J3195&gt;2.2,J3195&lt;=3.3),INDEX(价格表!$B$4:$I$31,M3195,5),IF(AND(J3195&gt;3.3,J3195&lt;=4),INDEX(价格表!$B$4:$I$31,M3195,6),IF(AND(J3195&gt;4,J3195&lt;=5.5),INDEX(价格表!$B$4:$I$31,M3195,7),IF(J3195&gt;5.5,2.6+INDEX(价格表!$B$4:$I$31,M3195,8)*L3195)))))))</f>
        <v>2.15</v>
      </c>
    </row>
    <row r="3196" spans="1:14">
      <c r="A3196" s="18">
        <v>4311037556985</v>
      </c>
      <c r="B3196" s="18" t="s">
        <v>16</v>
      </c>
      <c r="C3196" s="19">
        <v>20201216</v>
      </c>
      <c r="D3196" s="19">
        <v>610538201209</v>
      </c>
      <c r="E3196" s="19" t="s">
        <v>16</v>
      </c>
      <c r="F3196" s="19">
        <v>20201226</v>
      </c>
      <c r="G3196" s="19" t="s">
        <v>17</v>
      </c>
      <c r="H3196" s="19" t="s">
        <v>27</v>
      </c>
      <c r="I3196" s="19" t="s">
        <v>155</v>
      </c>
      <c r="J3196" s="19">
        <v>1.54</v>
      </c>
      <c r="K3196" s="19" t="s">
        <v>20</v>
      </c>
      <c r="L3196">
        <f t="shared" si="58"/>
        <v>2</v>
      </c>
      <c r="M3196">
        <f>MATCH(H:H,价格表!$B$4:$B$35,0)</f>
        <v>3</v>
      </c>
      <c r="N3196" s="27">
        <f>IF(J3196&lt;=0.3,INDEX(价格表!$B$4:$I$31,M3196,2),IF(AND(J3196&gt;0.3,J3196&lt;=1),INDEX(价格表!$B$4:$I$31,M3196,3),IF(AND(J3196&gt;1,J3196&lt;=2.2),INDEX(价格表!$B$4:$I$31,M3196,4),IF(AND(J3196&gt;2.2,J3196&lt;=3.3),INDEX(价格表!$B$4:$I$31,M3196,5),IF(AND(J3196&gt;3.3,J3196&lt;=4),INDEX(价格表!$B$4:$I$31,M3196,6),IF(AND(J3196&gt;4,J3196&lt;=5.5),INDEX(价格表!$B$4:$I$31,M3196,7),IF(J3196&gt;5.5,2.6+INDEX(价格表!$B$4:$I$31,M3196,8)*L3196)))))))</f>
        <v>2.15</v>
      </c>
    </row>
    <row r="3197" spans="1:14">
      <c r="A3197" s="18">
        <v>4311037556986</v>
      </c>
      <c r="B3197" s="18" t="s">
        <v>16</v>
      </c>
      <c r="C3197" s="19">
        <v>20201216</v>
      </c>
      <c r="D3197" s="19">
        <v>610538201209</v>
      </c>
      <c r="E3197" s="19" t="s">
        <v>16</v>
      </c>
      <c r="F3197" s="19">
        <v>20201226</v>
      </c>
      <c r="G3197" s="19" t="s">
        <v>17</v>
      </c>
      <c r="H3197" s="19" t="s">
        <v>43</v>
      </c>
      <c r="I3197" s="19" t="s">
        <v>79</v>
      </c>
      <c r="J3197" s="19">
        <v>1.46</v>
      </c>
      <c r="K3197" s="19" t="s">
        <v>20</v>
      </c>
      <c r="L3197">
        <f t="shared" si="58"/>
        <v>2</v>
      </c>
      <c r="M3197">
        <f>MATCH(H:H,价格表!$B$4:$B$35,0)</f>
        <v>10</v>
      </c>
      <c r="N3197" s="27">
        <f>IF(J3197&lt;=0.3,INDEX(价格表!$B$4:$I$31,M3197,2),IF(AND(J3197&gt;0.3,J3197&lt;=1),INDEX(价格表!$B$4:$I$31,M3197,3),IF(AND(J3197&gt;1,J3197&lt;=2.2),INDEX(价格表!$B$4:$I$31,M3197,4),IF(AND(J3197&gt;2.2,J3197&lt;=3.3),INDEX(价格表!$B$4:$I$31,M3197,5),IF(AND(J3197&gt;3.3,J3197&lt;=4),INDEX(价格表!$B$4:$I$31,M3197,6),IF(AND(J3197&gt;4,J3197&lt;=5.5),INDEX(价格表!$B$4:$I$31,M3197,7),IF(J3197&gt;5.5,2.6+INDEX(价格表!$B$4:$I$31,M3197,8)*L3197)))))))</f>
        <v>2.15</v>
      </c>
    </row>
    <row r="3198" spans="1:14">
      <c r="A3198" s="18">
        <v>4311037556987</v>
      </c>
      <c r="B3198" s="18" t="s">
        <v>16</v>
      </c>
      <c r="C3198" s="19">
        <v>20201216</v>
      </c>
      <c r="D3198" s="19">
        <v>610538201209</v>
      </c>
      <c r="E3198" s="19" t="s">
        <v>16</v>
      </c>
      <c r="F3198" s="19">
        <v>20201226</v>
      </c>
      <c r="G3198" s="19" t="s">
        <v>17</v>
      </c>
      <c r="H3198" s="19" t="s">
        <v>27</v>
      </c>
      <c r="I3198" s="19" t="s">
        <v>128</v>
      </c>
      <c r="J3198" s="19">
        <v>1.54</v>
      </c>
      <c r="K3198" s="19" t="s">
        <v>20</v>
      </c>
      <c r="L3198">
        <f t="shared" si="58"/>
        <v>2</v>
      </c>
      <c r="M3198">
        <f>MATCH(H:H,价格表!$B$4:$B$35,0)</f>
        <v>3</v>
      </c>
      <c r="N3198" s="27">
        <f>IF(J3198&lt;=0.3,INDEX(价格表!$B$4:$I$31,M3198,2),IF(AND(J3198&gt;0.3,J3198&lt;=1),INDEX(价格表!$B$4:$I$31,M3198,3),IF(AND(J3198&gt;1,J3198&lt;=2.2),INDEX(价格表!$B$4:$I$31,M3198,4),IF(AND(J3198&gt;2.2,J3198&lt;=3.3),INDEX(价格表!$B$4:$I$31,M3198,5),IF(AND(J3198&gt;3.3,J3198&lt;=4),INDEX(价格表!$B$4:$I$31,M3198,6),IF(AND(J3198&gt;4,J3198&lt;=5.5),INDEX(价格表!$B$4:$I$31,M3198,7),IF(J3198&gt;5.5,2.6+INDEX(价格表!$B$4:$I$31,M3198,8)*L3198)))))))</f>
        <v>2.15</v>
      </c>
    </row>
    <row r="3199" spans="1:14">
      <c r="A3199" s="18">
        <v>4311037556988</v>
      </c>
      <c r="B3199" s="18" t="s">
        <v>16</v>
      </c>
      <c r="C3199" s="19">
        <v>20201216</v>
      </c>
      <c r="D3199" s="19">
        <v>610538201209</v>
      </c>
      <c r="E3199" s="19" t="s">
        <v>16</v>
      </c>
      <c r="F3199" s="19">
        <v>20201226</v>
      </c>
      <c r="G3199" s="19" t="s">
        <v>17</v>
      </c>
      <c r="H3199" s="19" t="s">
        <v>54</v>
      </c>
      <c r="I3199" s="19" t="s">
        <v>213</v>
      </c>
      <c r="J3199" s="19">
        <v>1.44</v>
      </c>
      <c r="K3199" s="19" t="s">
        <v>20</v>
      </c>
      <c r="L3199">
        <f t="shared" si="58"/>
        <v>2</v>
      </c>
      <c r="M3199">
        <f>MATCH(H:H,价格表!$B$4:$B$35,0)</f>
        <v>14</v>
      </c>
      <c r="N3199" s="27">
        <f>IF(J3199&lt;=0.3,INDEX(价格表!$B$4:$I$31,M3199,2),IF(AND(J3199&gt;0.3,J3199&lt;=1),INDEX(价格表!$B$4:$I$31,M3199,3),IF(AND(J3199&gt;1,J3199&lt;=2.2),INDEX(价格表!$B$4:$I$31,M3199,4),IF(AND(J3199&gt;2.2,J3199&lt;=3.3),INDEX(价格表!$B$4:$I$31,M3199,5),IF(AND(J3199&gt;3.3,J3199&lt;=4),INDEX(价格表!$B$4:$I$31,M3199,6),IF(AND(J3199&gt;4,J3199&lt;=5.5),INDEX(价格表!$B$4:$I$31,M3199,7),IF(J3199&gt;5.5,2.6+INDEX(价格表!$B$4:$I$31,M3199,8)*L3199)))))))</f>
        <v>2.15</v>
      </c>
    </row>
    <row r="3200" spans="1:14">
      <c r="A3200" s="18">
        <v>4311037556989</v>
      </c>
      <c r="B3200" s="18" t="s">
        <v>16</v>
      </c>
      <c r="C3200" s="19">
        <v>20201216</v>
      </c>
      <c r="D3200" s="19">
        <v>610538201209</v>
      </c>
      <c r="E3200" s="19" t="s">
        <v>16</v>
      </c>
      <c r="F3200" s="19">
        <v>20201226</v>
      </c>
      <c r="G3200" s="19" t="s">
        <v>17</v>
      </c>
      <c r="H3200" s="19" t="s">
        <v>73</v>
      </c>
      <c r="I3200" s="19" t="s">
        <v>218</v>
      </c>
      <c r="J3200" s="19">
        <v>1.49</v>
      </c>
      <c r="K3200" s="19" t="s">
        <v>20</v>
      </c>
      <c r="L3200">
        <f t="shared" si="58"/>
        <v>2</v>
      </c>
      <c r="M3200">
        <f>MATCH(H:H,价格表!$B$4:$B$35,0)</f>
        <v>7</v>
      </c>
      <c r="N3200" s="27">
        <f>IF(J3200&lt;=0.3,INDEX(价格表!$B$4:$I$31,M3200,2),IF(AND(J3200&gt;0.3,J3200&lt;=1),INDEX(价格表!$B$4:$I$31,M3200,3),IF(AND(J3200&gt;1,J3200&lt;=2.2),INDEX(价格表!$B$4:$I$31,M3200,4),IF(AND(J3200&gt;2.2,J3200&lt;=3.3),INDEX(价格表!$B$4:$I$31,M3200,5),IF(AND(J3200&gt;3.3,J3200&lt;=4),INDEX(价格表!$B$4:$I$31,M3200,6),IF(AND(J3200&gt;4,J3200&lt;=5.5),INDEX(价格表!$B$4:$I$31,M3200,7),IF(J3200&gt;5.5,2.6+INDEX(价格表!$B$4:$I$31,M3200,8)*L3200)))))))</f>
        <v>2.15</v>
      </c>
    </row>
    <row r="3201" spans="1:14">
      <c r="A3201" s="18">
        <v>4311037556990</v>
      </c>
      <c r="B3201" s="18" t="s">
        <v>16</v>
      </c>
      <c r="C3201" s="19">
        <v>20201216</v>
      </c>
      <c r="D3201" s="19">
        <v>610538201209</v>
      </c>
      <c r="E3201" s="19" t="s">
        <v>16</v>
      </c>
      <c r="F3201" s="19">
        <v>20201226</v>
      </c>
      <c r="G3201" s="19" t="s">
        <v>17</v>
      </c>
      <c r="H3201" s="19" t="s">
        <v>75</v>
      </c>
      <c r="I3201" s="19" t="s">
        <v>293</v>
      </c>
      <c r="J3201" s="19">
        <v>1.44</v>
      </c>
      <c r="K3201" s="19" t="s">
        <v>20</v>
      </c>
      <c r="L3201">
        <f t="shared" si="58"/>
        <v>2</v>
      </c>
      <c r="M3201">
        <f>MATCH(H:H,价格表!$B$4:$B$35,0)</f>
        <v>24</v>
      </c>
      <c r="N3201" s="27">
        <f>IF(J3201&lt;=0.3,INDEX(价格表!$B$4:$I$31,M3201,2),IF(AND(J3201&gt;0.3,J3201&lt;=1),INDEX(价格表!$B$4:$I$31,M3201,3),IF(AND(J3201&gt;1,J3201&lt;=2.2),INDEX(价格表!$B$4:$I$31,M3201,4),IF(AND(J3201&gt;2.2,J3201&lt;=3.3),INDEX(价格表!$B$4:$I$31,M3201,5),IF(AND(J3201&gt;3.3,J3201&lt;=4),INDEX(价格表!$B$4:$I$31,M3201,6),IF(AND(J3201&gt;4,J3201&lt;=5.5),INDEX(价格表!$B$4:$I$31,M3201,7),IF(J3201&gt;5.5,2.6+INDEX(价格表!$B$4:$I$31,M3201,8)*L3201)))))))</f>
        <v>2.15</v>
      </c>
    </row>
    <row r="3202" spans="1:14">
      <c r="A3202" s="18">
        <v>4311037556991</v>
      </c>
      <c r="B3202" s="18" t="s">
        <v>16</v>
      </c>
      <c r="C3202" s="19">
        <v>20201216</v>
      </c>
      <c r="D3202" s="19">
        <v>610538201209</v>
      </c>
      <c r="E3202" s="19" t="s">
        <v>16</v>
      </c>
      <c r="F3202" s="19">
        <v>20201226</v>
      </c>
      <c r="G3202" s="19" t="s">
        <v>17</v>
      </c>
      <c r="H3202" s="19" t="s">
        <v>50</v>
      </c>
      <c r="I3202" s="19" t="s">
        <v>166</v>
      </c>
      <c r="J3202" s="19">
        <v>1.44</v>
      </c>
      <c r="K3202" s="19" t="s">
        <v>20</v>
      </c>
      <c r="L3202">
        <f t="shared" si="58"/>
        <v>2</v>
      </c>
      <c r="M3202">
        <f>MATCH(H:H,价格表!$B$4:$B$35,0)</f>
        <v>4</v>
      </c>
      <c r="N3202" s="27">
        <f>IF(J3202&lt;=0.3,INDEX(价格表!$B$4:$I$31,M3202,2),IF(AND(J3202&gt;0.3,J3202&lt;=1),INDEX(价格表!$B$4:$I$31,M3202,3),IF(AND(J3202&gt;1,J3202&lt;=2.2),INDEX(价格表!$B$4:$I$31,M3202,4),IF(AND(J3202&gt;2.2,J3202&lt;=3.3),INDEX(价格表!$B$4:$I$31,M3202,5),IF(AND(J3202&gt;3.3,J3202&lt;=4),INDEX(价格表!$B$4:$I$31,M3202,6),IF(AND(J3202&gt;4,J3202&lt;=5.5),INDEX(价格表!$B$4:$I$31,M3202,7),IF(J3202&gt;5.5,2.6+INDEX(价格表!$B$4:$I$31,M3202,8)*L3202)))))))</f>
        <v>2.15</v>
      </c>
    </row>
    <row r="3203" spans="1:14">
      <c r="A3203" s="18">
        <v>4311037556992</v>
      </c>
      <c r="B3203" s="18" t="s">
        <v>16</v>
      </c>
      <c r="C3203" s="19">
        <v>20201216</v>
      </c>
      <c r="D3203" s="19">
        <v>610538201209</v>
      </c>
      <c r="E3203" s="19" t="s">
        <v>16</v>
      </c>
      <c r="F3203" s="19">
        <v>20201226</v>
      </c>
      <c r="G3203" s="19" t="s">
        <v>17</v>
      </c>
      <c r="H3203" s="19" t="s">
        <v>54</v>
      </c>
      <c r="I3203" s="19" t="s">
        <v>129</v>
      </c>
      <c r="J3203" s="19">
        <v>1.45</v>
      </c>
      <c r="K3203" s="19" t="s">
        <v>20</v>
      </c>
      <c r="L3203">
        <f t="shared" si="58"/>
        <v>2</v>
      </c>
      <c r="M3203">
        <f>MATCH(H:H,价格表!$B$4:$B$35,0)</f>
        <v>14</v>
      </c>
      <c r="N3203" s="27">
        <f>IF(J3203&lt;=0.3,INDEX(价格表!$B$4:$I$31,M3203,2),IF(AND(J3203&gt;0.3,J3203&lt;=1),INDEX(价格表!$B$4:$I$31,M3203,3),IF(AND(J3203&gt;1,J3203&lt;=2.2),INDEX(价格表!$B$4:$I$31,M3203,4),IF(AND(J3203&gt;2.2,J3203&lt;=3.3),INDEX(价格表!$B$4:$I$31,M3203,5),IF(AND(J3203&gt;3.3,J3203&lt;=4),INDEX(价格表!$B$4:$I$31,M3203,6),IF(AND(J3203&gt;4,J3203&lt;=5.5),INDEX(价格表!$B$4:$I$31,M3203,7),IF(J3203&gt;5.5,2.6+INDEX(价格表!$B$4:$I$31,M3203,8)*L3203)))))))</f>
        <v>2.15</v>
      </c>
    </row>
    <row r="3204" spans="1:14">
      <c r="A3204" s="18">
        <v>4311037556993</v>
      </c>
      <c r="B3204" s="18" t="s">
        <v>16</v>
      </c>
      <c r="C3204" s="19">
        <v>20201216</v>
      </c>
      <c r="D3204" s="19">
        <v>610538201209</v>
      </c>
      <c r="E3204" s="19" t="s">
        <v>16</v>
      </c>
      <c r="F3204" s="19">
        <v>20201226</v>
      </c>
      <c r="G3204" s="19" t="s">
        <v>17</v>
      </c>
      <c r="H3204" s="19" t="s">
        <v>21</v>
      </c>
      <c r="I3204" s="19" t="s">
        <v>109</v>
      </c>
      <c r="J3204" s="19">
        <v>1.45</v>
      </c>
      <c r="K3204" s="19" t="s">
        <v>20</v>
      </c>
      <c r="L3204">
        <f t="shared" ref="L3204:L3267" si="60">ROUNDUP(J3204,0)</f>
        <v>2</v>
      </c>
      <c r="M3204">
        <f>MATCH(H:H,价格表!$B$4:$B$35,0)</f>
        <v>20</v>
      </c>
      <c r="N3204" s="27">
        <f>IF(J3204&lt;=0.3,INDEX(价格表!$B$4:$I$31,M3204,2),IF(AND(J3204&gt;0.3,J3204&lt;=1),INDEX(价格表!$B$4:$I$31,M3204,3),IF(AND(J3204&gt;1,J3204&lt;=2.2),INDEX(价格表!$B$4:$I$31,M3204,4),IF(AND(J3204&gt;2.2,J3204&lt;=3.3),INDEX(价格表!$B$4:$I$31,M3204,5),IF(AND(J3204&gt;3.3,J3204&lt;=4),INDEX(价格表!$B$4:$I$31,M3204,6),IF(AND(J3204&gt;4,J3204&lt;=5.5),INDEX(价格表!$B$4:$I$31,M3204,7),IF(J3204&gt;5.5,2.6+INDEX(价格表!$B$4:$I$31,M3204,8)*L3204)))))))</f>
        <v>2.15</v>
      </c>
    </row>
    <row r="3205" spans="1:14">
      <c r="A3205" s="18">
        <v>4311037563974</v>
      </c>
      <c r="B3205" s="18" t="s">
        <v>16</v>
      </c>
      <c r="C3205" s="19">
        <v>20201216</v>
      </c>
      <c r="D3205" s="19">
        <v>610538201209</v>
      </c>
      <c r="E3205" s="19" t="s">
        <v>16</v>
      </c>
      <c r="F3205" s="19">
        <v>20201226</v>
      </c>
      <c r="G3205" s="19" t="s">
        <v>17</v>
      </c>
      <c r="H3205" s="19" t="s">
        <v>39</v>
      </c>
      <c r="I3205" s="19" t="s">
        <v>174</v>
      </c>
      <c r="J3205" s="19">
        <v>1.51</v>
      </c>
      <c r="K3205" s="19" t="s">
        <v>20</v>
      </c>
      <c r="L3205">
        <f t="shared" si="60"/>
        <v>2</v>
      </c>
      <c r="M3205">
        <f>MATCH(H:H,价格表!$B$4:$B$35,0)</f>
        <v>23</v>
      </c>
      <c r="N3205" s="27">
        <f>IF(J3205&lt;=0.3,INDEX(价格表!$B$4:$I$31,M3205,2),IF(AND(J3205&gt;0.3,J3205&lt;=1),INDEX(价格表!$B$4:$I$31,M3205,3),IF(AND(J3205&gt;1,J3205&lt;=2.2),INDEX(价格表!$B$4:$I$31,M3205,4),IF(AND(J3205&gt;2.2,J3205&lt;=3.3),INDEX(价格表!$B$4:$I$31,M3205,5),IF(AND(J3205&gt;3.3,J3205&lt;=4),INDEX(价格表!$B$4:$I$31,M3205,6),IF(AND(J3205&gt;4,J3205&lt;=5.5),INDEX(价格表!$B$4:$I$31,M3205,7),IF(J3205&gt;5.5,2.6+INDEX(价格表!$B$4:$I$31,M3205,8)*L3205)))))))</f>
        <v>2.15</v>
      </c>
    </row>
    <row r="3206" spans="1:14">
      <c r="A3206" s="18">
        <v>4311037563975</v>
      </c>
      <c r="B3206" s="18" t="s">
        <v>16</v>
      </c>
      <c r="C3206" s="19">
        <v>20201216</v>
      </c>
      <c r="D3206" s="19">
        <v>610538201209</v>
      </c>
      <c r="E3206" s="19" t="s">
        <v>16</v>
      </c>
      <c r="F3206" s="19">
        <v>20201226</v>
      </c>
      <c r="G3206" s="19" t="s">
        <v>17</v>
      </c>
      <c r="H3206" s="19" t="s">
        <v>68</v>
      </c>
      <c r="I3206" s="19" t="s">
        <v>175</v>
      </c>
      <c r="J3206" s="19">
        <v>1.45</v>
      </c>
      <c r="K3206" s="19" t="s">
        <v>20</v>
      </c>
      <c r="L3206">
        <f t="shared" si="60"/>
        <v>2</v>
      </c>
      <c r="M3206">
        <f>MATCH(H:H,价格表!$B$4:$B$35,0)</f>
        <v>5</v>
      </c>
      <c r="N3206" s="27">
        <f>IF(J3206&lt;=0.3,INDEX(价格表!$B$4:$I$31,M3206,2),IF(AND(J3206&gt;0.3,J3206&lt;=1),INDEX(价格表!$B$4:$I$31,M3206,3),IF(AND(J3206&gt;1,J3206&lt;=2.2),INDEX(价格表!$B$4:$I$31,M3206,4),IF(AND(J3206&gt;2.2,J3206&lt;=3.3),INDEX(价格表!$B$4:$I$31,M3206,5),IF(AND(J3206&gt;3.3,J3206&lt;=4),INDEX(价格表!$B$4:$I$31,M3206,6),IF(AND(J3206&gt;4,J3206&lt;=5.5),INDEX(价格表!$B$4:$I$31,M3206,7),IF(J3206&gt;5.5,2.6+INDEX(价格表!$B$4:$I$31,M3206,8)*L3206)))))))</f>
        <v>2.15</v>
      </c>
    </row>
    <row r="3207" spans="1:14">
      <c r="A3207" s="18">
        <v>4311037563976</v>
      </c>
      <c r="B3207" s="18" t="s">
        <v>16</v>
      </c>
      <c r="C3207" s="19">
        <v>20201216</v>
      </c>
      <c r="D3207" s="19">
        <v>610538201209</v>
      </c>
      <c r="E3207" s="19" t="s">
        <v>16</v>
      </c>
      <c r="F3207" s="19">
        <v>20201226</v>
      </c>
      <c r="G3207" s="19" t="s">
        <v>17</v>
      </c>
      <c r="H3207" s="19" t="s">
        <v>54</v>
      </c>
      <c r="I3207" s="19" t="s">
        <v>71</v>
      </c>
      <c r="J3207" s="19">
        <v>1.44</v>
      </c>
      <c r="K3207" s="19" t="s">
        <v>20</v>
      </c>
      <c r="L3207">
        <f t="shared" si="60"/>
        <v>2</v>
      </c>
      <c r="M3207">
        <f>MATCH(H:H,价格表!$B$4:$B$35,0)</f>
        <v>14</v>
      </c>
      <c r="N3207" s="27">
        <f>IF(J3207&lt;=0.3,INDEX(价格表!$B$4:$I$31,M3207,2),IF(AND(J3207&gt;0.3,J3207&lt;=1),INDEX(价格表!$B$4:$I$31,M3207,3),IF(AND(J3207&gt;1,J3207&lt;=2.2),INDEX(价格表!$B$4:$I$31,M3207,4),IF(AND(J3207&gt;2.2,J3207&lt;=3.3),INDEX(价格表!$B$4:$I$31,M3207,5),IF(AND(J3207&gt;3.3,J3207&lt;=4),INDEX(价格表!$B$4:$I$31,M3207,6),IF(AND(J3207&gt;4,J3207&lt;=5.5),INDEX(价格表!$B$4:$I$31,M3207,7),IF(J3207&gt;5.5,2.6+INDEX(价格表!$B$4:$I$31,M3207,8)*L3207)))))))</f>
        <v>2.15</v>
      </c>
    </row>
    <row r="3208" spans="1:14">
      <c r="A3208" s="18">
        <v>4311037563977</v>
      </c>
      <c r="B3208" s="18" t="s">
        <v>16</v>
      </c>
      <c r="C3208" s="19">
        <v>20201216</v>
      </c>
      <c r="D3208" s="19">
        <v>610538201209</v>
      </c>
      <c r="E3208" s="19" t="s">
        <v>16</v>
      </c>
      <c r="F3208" s="19">
        <v>20201226</v>
      </c>
      <c r="G3208" s="19" t="s">
        <v>17</v>
      </c>
      <c r="H3208" s="19" t="s">
        <v>30</v>
      </c>
      <c r="I3208" s="19" t="s">
        <v>144</v>
      </c>
      <c r="J3208" s="19">
        <v>1.44</v>
      </c>
      <c r="K3208" s="19" t="s">
        <v>20</v>
      </c>
      <c r="L3208">
        <f t="shared" si="60"/>
        <v>2</v>
      </c>
      <c r="M3208">
        <f>MATCH(H:H,价格表!$B$4:$B$35,0)</f>
        <v>16</v>
      </c>
      <c r="N3208" s="27">
        <f>IF(J3208&lt;=0.3,INDEX(价格表!$B$4:$I$31,M3208,2),IF(AND(J3208&gt;0.3,J3208&lt;=1),INDEX(价格表!$B$4:$I$31,M3208,3),IF(AND(J3208&gt;1,J3208&lt;=2.2),INDEX(价格表!$B$4:$I$31,M3208,4),IF(AND(J3208&gt;2.2,J3208&lt;=3.3),INDEX(价格表!$B$4:$I$31,M3208,5),IF(AND(J3208&gt;3.3,J3208&lt;=4),INDEX(价格表!$B$4:$I$31,M3208,6),IF(AND(J3208&gt;4,J3208&lt;=5.5),INDEX(价格表!$B$4:$I$31,M3208,7),IF(J3208&gt;5.5,2.6+INDEX(价格表!$B$4:$I$31,M3208,8)*L3208)))))))</f>
        <v>2.15</v>
      </c>
    </row>
    <row r="3209" spans="1:14">
      <c r="A3209" s="18">
        <v>4311037563978</v>
      </c>
      <c r="B3209" s="18" t="s">
        <v>16</v>
      </c>
      <c r="C3209" s="19">
        <v>20201216</v>
      </c>
      <c r="D3209" s="19">
        <v>610538201209</v>
      </c>
      <c r="E3209" s="19" t="s">
        <v>16</v>
      </c>
      <c r="F3209" s="19">
        <v>20201226</v>
      </c>
      <c r="G3209" s="19" t="s">
        <v>17</v>
      </c>
      <c r="H3209" s="19" t="s">
        <v>18</v>
      </c>
      <c r="I3209" s="19" t="s">
        <v>53</v>
      </c>
      <c r="J3209" s="19">
        <v>1.44</v>
      </c>
      <c r="K3209" s="19" t="s">
        <v>20</v>
      </c>
      <c r="L3209">
        <f t="shared" si="60"/>
        <v>2</v>
      </c>
      <c r="M3209">
        <f>MATCH(H:H,价格表!$B$4:$B$35,0)</f>
        <v>1</v>
      </c>
      <c r="N3209" s="27">
        <f>IF(J3209&lt;=0.3,INDEX(价格表!$B$4:$I$31,M3209,2),IF(AND(J3209&gt;0.3,J3209&lt;=1),INDEX(价格表!$B$4:$I$31,M3209,3),IF(AND(J3209&gt;1,J3209&lt;=2.2),INDEX(价格表!$B$4:$I$31,M3209,4),IF(AND(J3209&gt;2.2,J3209&lt;=3.3),INDEX(价格表!$B$4:$I$31,M3209,5),IF(AND(J3209&gt;3.3,J3209&lt;=4),INDEX(价格表!$B$4:$I$31,M3209,6),IF(AND(J3209&gt;4,J3209&lt;=5.5),INDEX(价格表!$B$4:$I$31,M3209,7),IF(J3209&gt;5.5,2.6+INDEX(价格表!$B$4:$I$31,M3209,8)*L3209)))))))</f>
        <v>2.15</v>
      </c>
    </row>
    <row r="3210" spans="1:14">
      <c r="A3210" s="18">
        <v>4311037563979</v>
      </c>
      <c r="B3210" s="18" t="s">
        <v>16</v>
      </c>
      <c r="C3210" s="19">
        <v>20201216</v>
      </c>
      <c r="D3210" s="19">
        <v>610538201209</v>
      </c>
      <c r="E3210" s="19" t="s">
        <v>16</v>
      </c>
      <c r="F3210" s="19">
        <v>20201226</v>
      </c>
      <c r="G3210" s="19" t="s">
        <v>17</v>
      </c>
      <c r="H3210" s="19" t="s">
        <v>50</v>
      </c>
      <c r="I3210" s="19" t="s">
        <v>62</v>
      </c>
      <c r="J3210" s="19">
        <v>1.42</v>
      </c>
      <c r="K3210" s="19" t="s">
        <v>20</v>
      </c>
      <c r="L3210">
        <f t="shared" si="60"/>
        <v>2</v>
      </c>
      <c r="M3210">
        <f>MATCH(H:H,价格表!$B$4:$B$35,0)</f>
        <v>4</v>
      </c>
      <c r="N3210" s="27">
        <f>IF(J3210&lt;=0.3,INDEX(价格表!$B$4:$I$31,M3210,2),IF(AND(J3210&gt;0.3,J3210&lt;=1),INDEX(价格表!$B$4:$I$31,M3210,3),IF(AND(J3210&gt;1,J3210&lt;=2.2),INDEX(价格表!$B$4:$I$31,M3210,4),IF(AND(J3210&gt;2.2,J3210&lt;=3.3),INDEX(价格表!$B$4:$I$31,M3210,5),IF(AND(J3210&gt;3.3,J3210&lt;=4),INDEX(价格表!$B$4:$I$31,M3210,6),IF(AND(J3210&gt;4,J3210&lt;=5.5),INDEX(价格表!$B$4:$I$31,M3210,7),IF(J3210&gt;5.5,2.6+INDEX(价格表!$B$4:$I$31,M3210,8)*L3210)))))))</f>
        <v>2.15</v>
      </c>
    </row>
    <row r="3211" spans="1:14">
      <c r="A3211" s="18">
        <v>4311037563980</v>
      </c>
      <c r="B3211" s="18" t="s">
        <v>16</v>
      </c>
      <c r="C3211" s="19">
        <v>20201216</v>
      </c>
      <c r="D3211" s="19">
        <v>610538201209</v>
      </c>
      <c r="E3211" s="19" t="s">
        <v>16</v>
      </c>
      <c r="F3211" s="19">
        <v>20201226</v>
      </c>
      <c r="G3211" s="19" t="s">
        <v>17</v>
      </c>
      <c r="H3211" s="19" t="s">
        <v>27</v>
      </c>
      <c r="I3211" s="19" t="s">
        <v>128</v>
      </c>
      <c r="J3211" s="19">
        <v>3.28</v>
      </c>
      <c r="K3211" s="19" t="s">
        <v>20</v>
      </c>
      <c r="L3211">
        <f t="shared" si="60"/>
        <v>4</v>
      </c>
      <c r="M3211">
        <f>MATCH(H:H,价格表!$B$4:$B$35,0)</f>
        <v>3</v>
      </c>
      <c r="N3211" s="27">
        <f>IF(J3211&lt;=0.3,INDEX(价格表!$B$4:$I$31,M3211,2),IF(AND(J3211&gt;0.3,J3211&lt;=1),INDEX(价格表!$B$4:$I$31,M3211,3),IF(AND(J3211&gt;1,J3211&lt;=2.2),INDEX(价格表!$B$4:$I$31,M3211,4),IF(AND(J3211&gt;2.2,J3211&lt;=3.3),INDEX(价格表!$B$4:$I$31,M3211,5),IF(AND(J3211&gt;3.3,J3211&lt;=4),INDEX(价格表!$B$4:$I$31,M3211,6),IF(AND(J3211&gt;4,J3211&lt;=5.5),INDEX(价格表!$B$4:$I$31,M3211,7),IF(J3211&gt;5.5,2.6+INDEX(价格表!$B$4:$I$31,M3211,8)*L3211)))))))</f>
        <v>2.5</v>
      </c>
    </row>
    <row r="3212" spans="1:14">
      <c r="A3212" s="18">
        <v>4311037563981</v>
      </c>
      <c r="B3212" s="18" t="s">
        <v>16</v>
      </c>
      <c r="C3212" s="19">
        <v>20201216</v>
      </c>
      <c r="D3212" s="19">
        <v>610538201209</v>
      </c>
      <c r="E3212" s="19" t="s">
        <v>16</v>
      </c>
      <c r="F3212" s="19">
        <v>20201226</v>
      </c>
      <c r="G3212" s="19" t="s">
        <v>17</v>
      </c>
      <c r="H3212" s="19" t="s">
        <v>23</v>
      </c>
      <c r="I3212" s="19" t="s">
        <v>194</v>
      </c>
      <c r="J3212" s="19">
        <v>1.44</v>
      </c>
      <c r="K3212" s="19" t="s">
        <v>20</v>
      </c>
      <c r="L3212">
        <f t="shared" si="60"/>
        <v>2</v>
      </c>
      <c r="M3212">
        <f>MATCH(H:H,价格表!$B$4:$B$35,0)</f>
        <v>15</v>
      </c>
      <c r="N3212" s="27">
        <f>IF(J3212&lt;=0.3,INDEX(价格表!$B$4:$I$31,M3212,2),IF(AND(J3212&gt;0.3,J3212&lt;=1),INDEX(价格表!$B$4:$I$31,M3212,3),IF(AND(J3212&gt;1,J3212&lt;=2.2),INDEX(价格表!$B$4:$I$31,M3212,4),IF(AND(J3212&gt;2.2,J3212&lt;=3.3),INDEX(价格表!$B$4:$I$31,M3212,5),IF(AND(J3212&gt;3.3,J3212&lt;=4),INDEX(价格表!$B$4:$I$31,M3212,6),IF(AND(J3212&gt;4,J3212&lt;=5.5),INDEX(价格表!$B$4:$I$31,M3212,7),IF(J3212&gt;5.5,2.6+INDEX(价格表!$B$4:$I$31,M3212,8)*L3212)))))))</f>
        <v>2.15</v>
      </c>
    </row>
    <row r="3213" spans="1:14">
      <c r="A3213" s="18">
        <v>4311037563982</v>
      </c>
      <c r="B3213" s="18" t="s">
        <v>16</v>
      </c>
      <c r="C3213" s="19">
        <v>20201216</v>
      </c>
      <c r="D3213" s="19">
        <v>610538201209</v>
      </c>
      <c r="E3213" s="19" t="s">
        <v>16</v>
      </c>
      <c r="F3213" s="19">
        <v>20201226</v>
      </c>
      <c r="G3213" s="19" t="s">
        <v>17</v>
      </c>
      <c r="H3213" s="19" t="s">
        <v>21</v>
      </c>
      <c r="I3213" s="19" t="s">
        <v>181</v>
      </c>
      <c r="J3213" s="19">
        <v>1.49</v>
      </c>
      <c r="K3213" s="19" t="s">
        <v>20</v>
      </c>
      <c r="L3213">
        <f t="shared" si="60"/>
        <v>2</v>
      </c>
      <c r="M3213">
        <f>MATCH(H:H,价格表!$B$4:$B$35,0)</f>
        <v>20</v>
      </c>
      <c r="N3213" s="27">
        <f>IF(J3213&lt;=0.3,INDEX(价格表!$B$4:$I$31,M3213,2),IF(AND(J3213&gt;0.3,J3213&lt;=1),INDEX(价格表!$B$4:$I$31,M3213,3),IF(AND(J3213&gt;1,J3213&lt;=2.2),INDEX(价格表!$B$4:$I$31,M3213,4),IF(AND(J3213&gt;2.2,J3213&lt;=3.3),INDEX(价格表!$B$4:$I$31,M3213,5),IF(AND(J3213&gt;3.3,J3213&lt;=4),INDEX(价格表!$B$4:$I$31,M3213,6),IF(AND(J3213&gt;4,J3213&lt;=5.5),INDEX(价格表!$B$4:$I$31,M3213,7),IF(J3213&gt;5.5,2.6+INDEX(价格表!$B$4:$I$31,M3213,8)*L3213)))))))</f>
        <v>2.15</v>
      </c>
    </row>
    <row r="3214" spans="1:14">
      <c r="A3214" s="18">
        <v>4311037563983</v>
      </c>
      <c r="B3214" s="18" t="s">
        <v>16</v>
      </c>
      <c r="C3214" s="19">
        <v>20201216</v>
      </c>
      <c r="D3214" s="19">
        <v>610538201209</v>
      </c>
      <c r="E3214" s="19" t="s">
        <v>16</v>
      </c>
      <c r="F3214" s="19">
        <v>20201226</v>
      </c>
      <c r="G3214" s="19" t="s">
        <v>17</v>
      </c>
      <c r="H3214" s="19" t="s">
        <v>27</v>
      </c>
      <c r="I3214" s="19" t="s">
        <v>28</v>
      </c>
      <c r="J3214" s="19">
        <v>1.43</v>
      </c>
      <c r="K3214" s="19" t="s">
        <v>20</v>
      </c>
      <c r="L3214">
        <f t="shared" si="60"/>
        <v>2</v>
      </c>
      <c r="M3214">
        <f>MATCH(H:H,价格表!$B$4:$B$35,0)</f>
        <v>3</v>
      </c>
      <c r="N3214" s="27">
        <f>IF(J3214&lt;=0.3,INDEX(价格表!$B$4:$I$31,M3214,2),IF(AND(J3214&gt;0.3,J3214&lt;=1),INDEX(价格表!$B$4:$I$31,M3214,3),IF(AND(J3214&gt;1,J3214&lt;=2.2),INDEX(价格表!$B$4:$I$31,M3214,4),IF(AND(J3214&gt;2.2,J3214&lt;=3.3),INDEX(价格表!$B$4:$I$31,M3214,5),IF(AND(J3214&gt;3.3,J3214&lt;=4),INDEX(价格表!$B$4:$I$31,M3214,6),IF(AND(J3214&gt;4,J3214&lt;=5.5),INDEX(价格表!$B$4:$I$31,M3214,7),IF(J3214&gt;5.5,2.6+INDEX(价格表!$B$4:$I$31,M3214,8)*L3214)))))))</f>
        <v>2.15</v>
      </c>
    </row>
    <row r="3215" spans="1:14">
      <c r="A3215" s="18">
        <v>4311037564316</v>
      </c>
      <c r="B3215" s="18" t="s">
        <v>16</v>
      </c>
      <c r="C3215" s="19">
        <v>20201216</v>
      </c>
      <c r="D3215" s="19">
        <v>610538201209</v>
      </c>
      <c r="E3215" s="19" t="s">
        <v>16</v>
      </c>
      <c r="F3215" s="19">
        <v>20201226</v>
      </c>
      <c r="G3215" s="19" t="s">
        <v>17</v>
      </c>
      <c r="H3215" s="19" t="s">
        <v>30</v>
      </c>
      <c r="I3215" s="19" t="s">
        <v>336</v>
      </c>
      <c r="J3215" s="19">
        <v>1.47</v>
      </c>
      <c r="K3215" s="19" t="s">
        <v>20</v>
      </c>
      <c r="L3215">
        <f t="shared" si="60"/>
        <v>2</v>
      </c>
      <c r="M3215">
        <f>MATCH(H:H,价格表!$B$4:$B$35,0)</f>
        <v>16</v>
      </c>
      <c r="N3215" s="27">
        <f>IF(J3215&lt;=0.3,INDEX(价格表!$B$4:$I$31,M3215,2),IF(AND(J3215&gt;0.3,J3215&lt;=1),INDEX(价格表!$B$4:$I$31,M3215,3),IF(AND(J3215&gt;1,J3215&lt;=2.2),INDEX(价格表!$B$4:$I$31,M3215,4),IF(AND(J3215&gt;2.2,J3215&lt;=3.3),INDEX(价格表!$B$4:$I$31,M3215,5),IF(AND(J3215&gt;3.3,J3215&lt;=4),INDEX(价格表!$B$4:$I$31,M3215,6),IF(AND(J3215&gt;4,J3215&lt;=5.5),INDEX(价格表!$B$4:$I$31,M3215,7),IF(J3215&gt;5.5,2.6+INDEX(价格表!$B$4:$I$31,M3215,8)*L3215)))))))</f>
        <v>2.15</v>
      </c>
    </row>
    <row r="3216" spans="1:14">
      <c r="A3216" s="18">
        <v>4311037564317</v>
      </c>
      <c r="B3216" s="18" t="s">
        <v>16</v>
      </c>
      <c r="C3216" s="19">
        <v>20201216</v>
      </c>
      <c r="D3216" s="19">
        <v>610538201209</v>
      </c>
      <c r="E3216" s="19" t="s">
        <v>16</v>
      </c>
      <c r="F3216" s="19">
        <v>20201226</v>
      </c>
      <c r="G3216" s="19" t="s">
        <v>17</v>
      </c>
      <c r="H3216" s="19" t="s">
        <v>23</v>
      </c>
      <c r="I3216" s="19" t="s">
        <v>24</v>
      </c>
      <c r="J3216" s="19">
        <v>1.57</v>
      </c>
      <c r="K3216" s="19" t="s">
        <v>20</v>
      </c>
      <c r="L3216">
        <f t="shared" si="60"/>
        <v>2</v>
      </c>
      <c r="M3216">
        <f>MATCH(H:H,价格表!$B$4:$B$35,0)</f>
        <v>15</v>
      </c>
      <c r="N3216" s="27">
        <f>IF(J3216&lt;=0.3,INDEX(价格表!$B$4:$I$31,M3216,2),IF(AND(J3216&gt;0.3,J3216&lt;=1),INDEX(价格表!$B$4:$I$31,M3216,3),IF(AND(J3216&gt;1,J3216&lt;=2.2),INDEX(价格表!$B$4:$I$31,M3216,4),IF(AND(J3216&gt;2.2,J3216&lt;=3.3),INDEX(价格表!$B$4:$I$31,M3216,5),IF(AND(J3216&gt;3.3,J3216&lt;=4),INDEX(价格表!$B$4:$I$31,M3216,6),IF(AND(J3216&gt;4,J3216&lt;=5.5),INDEX(价格表!$B$4:$I$31,M3216,7),IF(J3216&gt;5.5,2.6+INDEX(价格表!$B$4:$I$31,M3216,8)*L3216)))))))</f>
        <v>2.15</v>
      </c>
    </row>
    <row r="3217" spans="1:14">
      <c r="A3217" s="18">
        <v>4311037564318</v>
      </c>
      <c r="B3217" s="18" t="s">
        <v>16</v>
      </c>
      <c r="C3217" s="19">
        <v>20201216</v>
      </c>
      <c r="D3217" s="19">
        <v>610538201209</v>
      </c>
      <c r="E3217" s="19" t="s">
        <v>16</v>
      </c>
      <c r="F3217" s="19">
        <v>20201226</v>
      </c>
      <c r="G3217" s="19" t="s">
        <v>17</v>
      </c>
      <c r="H3217" s="19" t="s">
        <v>54</v>
      </c>
      <c r="I3217" s="19" t="s">
        <v>259</v>
      </c>
      <c r="J3217" s="19">
        <v>1.45</v>
      </c>
      <c r="K3217" s="19" t="s">
        <v>20</v>
      </c>
      <c r="L3217">
        <f t="shared" si="60"/>
        <v>2</v>
      </c>
      <c r="M3217">
        <f>MATCH(H:H,价格表!$B$4:$B$35,0)</f>
        <v>14</v>
      </c>
      <c r="N3217" s="27">
        <f>IF(J3217&lt;=0.3,INDEX(价格表!$B$4:$I$31,M3217,2),IF(AND(J3217&gt;0.3,J3217&lt;=1),INDEX(价格表!$B$4:$I$31,M3217,3),IF(AND(J3217&gt;1,J3217&lt;=2.2),INDEX(价格表!$B$4:$I$31,M3217,4),IF(AND(J3217&gt;2.2,J3217&lt;=3.3),INDEX(价格表!$B$4:$I$31,M3217,5),IF(AND(J3217&gt;3.3,J3217&lt;=4),INDEX(价格表!$B$4:$I$31,M3217,6),IF(AND(J3217&gt;4,J3217&lt;=5.5),INDEX(价格表!$B$4:$I$31,M3217,7),IF(J3217&gt;5.5,2.6+INDEX(价格表!$B$4:$I$31,M3217,8)*L3217)))))))</f>
        <v>2.15</v>
      </c>
    </row>
    <row r="3218" spans="1:14">
      <c r="A3218" s="18">
        <v>4311037564319</v>
      </c>
      <c r="B3218" s="18" t="s">
        <v>16</v>
      </c>
      <c r="C3218" s="19">
        <v>20201216</v>
      </c>
      <c r="D3218" s="19">
        <v>610538201209</v>
      </c>
      <c r="E3218" s="19" t="s">
        <v>16</v>
      </c>
      <c r="F3218" s="19">
        <v>20201226</v>
      </c>
      <c r="G3218" s="19" t="s">
        <v>17</v>
      </c>
      <c r="H3218" s="19" t="s">
        <v>33</v>
      </c>
      <c r="I3218" s="19" t="s">
        <v>34</v>
      </c>
      <c r="J3218" s="19">
        <v>1.43</v>
      </c>
      <c r="K3218" s="19" t="s">
        <v>20</v>
      </c>
      <c r="L3218">
        <f t="shared" si="60"/>
        <v>2</v>
      </c>
      <c r="M3218">
        <f>MATCH(H:H,价格表!$B$4:$B$35,0)</f>
        <v>13</v>
      </c>
      <c r="N3218" s="27">
        <f>IF(J3218&lt;=0.3,INDEX(价格表!$B$4:$I$31,M3218,2),IF(AND(J3218&gt;0.3,J3218&lt;=1),INDEX(价格表!$B$4:$I$31,M3218,3),IF(AND(J3218&gt;1,J3218&lt;=2.2),INDEX(价格表!$B$4:$I$31,M3218,4),IF(AND(J3218&gt;2.2,J3218&lt;=3.3),INDEX(价格表!$B$4:$I$31,M3218,5),IF(AND(J3218&gt;3.3,J3218&lt;=4),INDEX(价格表!$B$4:$I$31,M3218,6),IF(AND(J3218&gt;4,J3218&lt;=5.5),INDEX(价格表!$B$4:$I$31,M3218,7),IF(J3218&gt;5.5,2.6+INDEX(价格表!$B$4:$I$31,M3218,8)*L3218)))))))</f>
        <v>2.15</v>
      </c>
    </row>
    <row r="3219" spans="1:14">
      <c r="A3219" s="18">
        <v>4311037564320</v>
      </c>
      <c r="B3219" s="18" t="s">
        <v>16</v>
      </c>
      <c r="C3219" s="19">
        <v>20201216</v>
      </c>
      <c r="D3219" s="19">
        <v>610538201209</v>
      </c>
      <c r="E3219" s="19" t="s">
        <v>16</v>
      </c>
      <c r="F3219" s="19">
        <v>20201226</v>
      </c>
      <c r="G3219" s="19" t="s">
        <v>17</v>
      </c>
      <c r="H3219" s="19" t="s">
        <v>18</v>
      </c>
      <c r="I3219" s="19" t="s">
        <v>369</v>
      </c>
      <c r="J3219" s="19">
        <v>1.43</v>
      </c>
      <c r="K3219" s="19" t="s">
        <v>20</v>
      </c>
      <c r="L3219">
        <f t="shared" si="60"/>
        <v>2</v>
      </c>
      <c r="M3219">
        <f>MATCH(H:H,价格表!$B$4:$B$35,0)</f>
        <v>1</v>
      </c>
      <c r="N3219" s="27">
        <f>IF(J3219&lt;=0.3,INDEX(价格表!$B$4:$I$31,M3219,2),IF(AND(J3219&gt;0.3,J3219&lt;=1),INDEX(价格表!$B$4:$I$31,M3219,3),IF(AND(J3219&gt;1,J3219&lt;=2.2),INDEX(价格表!$B$4:$I$31,M3219,4),IF(AND(J3219&gt;2.2,J3219&lt;=3.3),INDEX(价格表!$B$4:$I$31,M3219,5),IF(AND(J3219&gt;3.3,J3219&lt;=4),INDEX(价格表!$B$4:$I$31,M3219,6),IF(AND(J3219&gt;4,J3219&lt;=5.5),INDEX(价格表!$B$4:$I$31,M3219,7),IF(J3219&gt;5.5,2.6+INDEX(价格表!$B$4:$I$31,M3219,8)*L3219)))))))</f>
        <v>2.15</v>
      </c>
    </row>
    <row r="3220" spans="1:14">
      <c r="A3220" s="18">
        <v>4311037564321</v>
      </c>
      <c r="B3220" s="18" t="s">
        <v>16</v>
      </c>
      <c r="C3220" s="19">
        <v>20201216</v>
      </c>
      <c r="D3220" s="19">
        <v>610538201209</v>
      </c>
      <c r="E3220" s="19" t="s">
        <v>16</v>
      </c>
      <c r="F3220" s="19">
        <v>20201226</v>
      </c>
      <c r="G3220" s="19" t="s">
        <v>17</v>
      </c>
      <c r="H3220" s="19" t="s">
        <v>23</v>
      </c>
      <c r="I3220" s="19" t="s">
        <v>189</v>
      </c>
      <c r="J3220" s="19">
        <v>1.49</v>
      </c>
      <c r="K3220" s="19" t="s">
        <v>20</v>
      </c>
      <c r="L3220">
        <f t="shared" si="60"/>
        <v>2</v>
      </c>
      <c r="M3220">
        <f>MATCH(H:H,价格表!$B$4:$B$35,0)</f>
        <v>15</v>
      </c>
      <c r="N3220" s="27">
        <f>IF(J3220&lt;=0.3,INDEX(价格表!$B$4:$I$31,M3220,2),IF(AND(J3220&gt;0.3,J3220&lt;=1),INDEX(价格表!$B$4:$I$31,M3220,3),IF(AND(J3220&gt;1,J3220&lt;=2.2),INDEX(价格表!$B$4:$I$31,M3220,4),IF(AND(J3220&gt;2.2,J3220&lt;=3.3),INDEX(价格表!$B$4:$I$31,M3220,5),IF(AND(J3220&gt;3.3,J3220&lt;=4),INDEX(价格表!$B$4:$I$31,M3220,6),IF(AND(J3220&gt;4,J3220&lt;=5.5),INDEX(价格表!$B$4:$I$31,M3220,7),IF(J3220&gt;5.5,2.6+INDEX(价格表!$B$4:$I$31,M3220,8)*L3220)))))))</f>
        <v>2.15</v>
      </c>
    </row>
    <row r="3221" spans="1:14">
      <c r="A3221" s="18">
        <v>4311037564322</v>
      </c>
      <c r="B3221" s="18" t="s">
        <v>16</v>
      </c>
      <c r="C3221" s="19">
        <v>20201216</v>
      </c>
      <c r="D3221" s="19">
        <v>610538201209</v>
      </c>
      <c r="E3221" s="19" t="s">
        <v>16</v>
      </c>
      <c r="F3221" s="19">
        <v>20201226</v>
      </c>
      <c r="G3221" s="19" t="s">
        <v>17</v>
      </c>
      <c r="H3221" s="19" t="s">
        <v>39</v>
      </c>
      <c r="I3221" s="19" t="s">
        <v>81</v>
      </c>
      <c r="J3221" s="19">
        <v>1.42</v>
      </c>
      <c r="K3221" s="19" t="s">
        <v>20</v>
      </c>
      <c r="L3221">
        <f t="shared" si="60"/>
        <v>2</v>
      </c>
      <c r="M3221">
        <f>MATCH(H:H,价格表!$B$4:$B$35,0)</f>
        <v>23</v>
      </c>
      <c r="N3221" s="27">
        <f>IF(J3221&lt;=0.3,INDEX(价格表!$B$4:$I$31,M3221,2),IF(AND(J3221&gt;0.3,J3221&lt;=1),INDEX(价格表!$B$4:$I$31,M3221,3),IF(AND(J3221&gt;1,J3221&lt;=2.2),INDEX(价格表!$B$4:$I$31,M3221,4),IF(AND(J3221&gt;2.2,J3221&lt;=3.3),INDEX(价格表!$B$4:$I$31,M3221,5),IF(AND(J3221&gt;3.3,J3221&lt;=4),INDEX(价格表!$B$4:$I$31,M3221,6),IF(AND(J3221&gt;4,J3221&lt;=5.5),INDEX(价格表!$B$4:$I$31,M3221,7),IF(J3221&gt;5.5,2.6+INDEX(价格表!$B$4:$I$31,M3221,8)*L3221)))))))</f>
        <v>2.15</v>
      </c>
    </row>
    <row r="3222" spans="1:14">
      <c r="A3222" s="18">
        <v>4311037564323</v>
      </c>
      <c r="B3222" s="18" t="s">
        <v>16</v>
      </c>
      <c r="C3222" s="19">
        <v>20201216</v>
      </c>
      <c r="D3222" s="19">
        <v>610538201209</v>
      </c>
      <c r="E3222" s="19" t="s">
        <v>16</v>
      </c>
      <c r="F3222" s="19">
        <v>20201226</v>
      </c>
      <c r="G3222" s="19" t="s">
        <v>17</v>
      </c>
      <c r="H3222" s="19" t="s">
        <v>18</v>
      </c>
      <c r="I3222" s="19" t="s">
        <v>346</v>
      </c>
      <c r="J3222" s="19">
        <v>1.44</v>
      </c>
      <c r="K3222" s="19" t="s">
        <v>20</v>
      </c>
      <c r="L3222">
        <f t="shared" si="60"/>
        <v>2</v>
      </c>
      <c r="M3222">
        <f>MATCH(H:H,价格表!$B$4:$B$35,0)</f>
        <v>1</v>
      </c>
      <c r="N3222" s="27">
        <f>IF(J3222&lt;=0.3,INDEX(价格表!$B$4:$I$31,M3222,2),IF(AND(J3222&gt;0.3,J3222&lt;=1),INDEX(价格表!$B$4:$I$31,M3222,3),IF(AND(J3222&gt;1,J3222&lt;=2.2),INDEX(价格表!$B$4:$I$31,M3222,4),IF(AND(J3222&gt;2.2,J3222&lt;=3.3),INDEX(价格表!$B$4:$I$31,M3222,5),IF(AND(J3222&gt;3.3,J3222&lt;=4),INDEX(价格表!$B$4:$I$31,M3222,6),IF(AND(J3222&gt;4,J3222&lt;=5.5),INDEX(价格表!$B$4:$I$31,M3222,7),IF(J3222&gt;5.5,2.6+INDEX(价格表!$B$4:$I$31,M3222,8)*L3222)))))))</f>
        <v>2.15</v>
      </c>
    </row>
    <row r="3223" spans="1:14">
      <c r="A3223" s="18">
        <v>4311037564324</v>
      </c>
      <c r="B3223" s="18" t="s">
        <v>16</v>
      </c>
      <c r="C3223" s="19">
        <v>20201216</v>
      </c>
      <c r="D3223" s="19">
        <v>610538201209</v>
      </c>
      <c r="E3223" s="19" t="s">
        <v>16</v>
      </c>
      <c r="F3223" s="19">
        <v>20201226</v>
      </c>
      <c r="G3223" s="19" t="s">
        <v>17</v>
      </c>
      <c r="H3223" s="19" t="s">
        <v>18</v>
      </c>
      <c r="I3223" s="19" t="s">
        <v>53</v>
      </c>
      <c r="J3223" s="19">
        <v>1.47</v>
      </c>
      <c r="K3223" s="19" t="s">
        <v>20</v>
      </c>
      <c r="L3223">
        <f t="shared" si="60"/>
        <v>2</v>
      </c>
      <c r="M3223">
        <f>MATCH(H:H,价格表!$B$4:$B$35,0)</f>
        <v>1</v>
      </c>
      <c r="N3223" s="27">
        <f>IF(J3223&lt;=0.3,INDEX(价格表!$B$4:$I$31,M3223,2),IF(AND(J3223&gt;0.3,J3223&lt;=1),INDEX(价格表!$B$4:$I$31,M3223,3),IF(AND(J3223&gt;1,J3223&lt;=2.2),INDEX(价格表!$B$4:$I$31,M3223,4),IF(AND(J3223&gt;2.2,J3223&lt;=3.3),INDEX(价格表!$B$4:$I$31,M3223,5),IF(AND(J3223&gt;3.3,J3223&lt;=4),INDEX(价格表!$B$4:$I$31,M3223,6),IF(AND(J3223&gt;4,J3223&lt;=5.5),INDEX(价格表!$B$4:$I$31,M3223,7),IF(J3223&gt;5.5,2.6+INDEX(价格表!$B$4:$I$31,M3223,8)*L3223)))))))</f>
        <v>2.15</v>
      </c>
    </row>
    <row r="3224" spans="1:14">
      <c r="A3224" s="18">
        <v>4311037564718</v>
      </c>
      <c r="B3224" s="18" t="s">
        <v>16</v>
      </c>
      <c r="C3224" s="19">
        <v>20201216</v>
      </c>
      <c r="D3224" s="19">
        <v>610538201209</v>
      </c>
      <c r="E3224" s="19" t="s">
        <v>16</v>
      </c>
      <c r="F3224" s="19">
        <v>20201226</v>
      </c>
      <c r="G3224" s="19" t="s">
        <v>17</v>
      </c>
      <c r="H3224" s="19" t="s">
        <v>21</v>
      </c>
      <c r="I3224" s="19" t="s">
        <v>228</v>
      </c>
      <c r="J3224" s="19">
        <v>1.45</v>
      </c>
      <c r="K3224" s="19" t="s">
        <v>20</v>
      </c>
      <c r="L3224">
        <f t="shared" si="60"/>
        <v>2</v>
      </c>
      <c r="M3224">
        <f>MATCH(H:H,价格表!$B$4:$B$35,0)</f>
        <v>20</v>
      </c>
      <c r="N3224" s="27">
        <f>IF(J3224&lt;=0.3,INDEX(价格表!$B$4:$I$31,M3224,2),IF(AND(J3224&gt;0.3,J3224&lt;=1),INDEX(价格表!$B$4:$I$31,M3224,3),IF(AND(J3224&gt;1,J3224&lt;=2.2),INDEX(价格表!$B$4:$I$31,M3224,4),IF(AND(J3224&gt;2.2,J3224&lt;=3.3),INDEX(价格表!$B$4:$I$31,M3224,5),IF(AND(J3224&gt;3.3,J3224&lt;=4),INDEX(价格表!$B$4:$I$31,M3224,6),IF(AND(J3224&gt;4,J3224&lt;=5.5),INDEX(价格表!$B$4:$I$31,M3224,7),IF(J3224&gt;5.5,2.6+INDEX(价格表!$B$4:$I$31,M3224,8)*L3224)))))))</f>
        <v>2.15</v>
      </c>
    </row>
    <row r="3225" spans="1:14">
      <c r="A3225" s="18">
        <v>4311037564719</v>
      </c>
      <c r="B3225" s="18" t="s">
        <v>16</v>
      </c>
      <c r="C3225" s="19">
        <v>20201216</v>
      </c>
      <c r="D3225" s="19">
        <v>610538201209</v>
      </c>
      <c r="E3225" s="19" t="s">
        <v>16</v>
      </c>
      <c r="F3225" s="19">
        <v>20201226</v>
      </c>
      <c r="G3225" s="19" t="s">
        <v>17</v>
      </c>
      <c r="H3225" s="19" t="s">
        <v>73</v>
      </c>
      <c r="I3225" s="19" t="s">
        <v>80</v>
      </c>
      <c r="J3225" s="19">
        <v>1.46</v>
      </c>
      <c r="K3225" s="19" t="s">
        <v>20</v>
      </c>
      <c r="L3225">
        <f t="shared" si="60"/>
        <v>2</v>
      </c>
      <c r="M3225">
        <f>MATCH(H:H,价格表!$B$4:$B$35,0)</f>
        <v>7</v>
      </c>
      <c r="N3225" s="27">
        <f>IF(J3225&lt;=0.3,INDEX(价格表!$B$4:$I$31,M3225,2),IF(AND(J3225&gt;0.3,J3225&lt;=1),INDEX(价格表!$B$4:$I$31,M3225,3),IF(AND(J3225&gt;1,J3225&lt;=2.2),INDEX(价格表!$B$4:$I$31,M3225,4),IF(AND(J3225&gt;2.2,J3225&lt;=3.3),INDEX(价格表!$B$4:$I$31,M3225,5),IF(AND(J3225&gt;3.3,J3225&lt;=4),INDEX(价格表!$B$4:$I$31,M3225,6),IF(AND(J3225&gt;4,J3225&lt;=5.5),INDEX(价格表!$B$4:$I$31,M3225,7),IF(J3225&gt;5.5,2.6+INDEX(价格表!$B$4:$I$31,M3225,8)*L3225)))))))</f>
        <v>2.15</v>
      </c>
    </row>
    <row r="3226" spans="1:14">
      <c r="A3226" s="18">
        <v>4311037564720</v>
      </c>
      <c r="B3226" s="18" t="s">
        <v>16</v>
      </c>
      <c r="C3226" s="19">
        <v>20201216</v>
      </c>
      <c r="D3226" s="19">
        <v>610538201209</v>
      </c>
      <c r="E3226" s="19" t="s">
        <v>16</v>
      </c>
      <c r="F3226" s="19">
        <v>20201226</v>
      </c>
      <c r="G3226" s="19" t="s">
        <v>17</v>
      </c>
      <c r="H3226" s="19" t="s">
        <v>18</v>
      </c>
      <c r="I3226" s="19" t="s">
        <v>53</v>
      </c>
      <c r="J3226" s="19">
        <v>1.44</v>
      </c>
      <c r="K3226" s="19" t="s">
        <v>20</v>
      </c>
      <c r="L3226">
        <f t="shared" si="60"/>
        <v>2</v>
      </c>
      <c r="M3226">
        <f>MATCH(H:H,价格表!$B$4:$B$35,0)</f>
        <v>1</v>
      </c>
      <c r="N3226" s="27">
        <f>IF(J3226&lt;=0.3,INDEX(价格表!$B$4:$I$31,M3226,2),IF(AND(J3226&gt;0.3,J3226&lt;=1),INDEX(价格表!$B$4:$I$31,M3226,3),IF(AND(J3226&gt;1,J3226&lt;=2.2),INDEX(价格表!$B$4:$I$31,M3226,4),IF(AND(J3226&gt;2.2,J3226&lt;=3.3),INDEX(价格表!$B$4:$I$31,M3226,5),IF(AND(J3226&gt;3.3,J3226&lt;=4),INDEX(价格表!$B$4:$I$31,M3226,6),IF(AND(J3226&gt;4,J3226&lt;=5.5),INDEX(价格表!$B$4:$I$31,M3226,7),IF(J3226&gt;5.5,2.6+INDEX(价格表!$B$4:$I$31,M3226,8)*L3226)))))))</f>
        <v>2.15</v>
      </c>
    </row>
    <row r="3227" spans="1:14">
      <c r="A3227" s="18">
        <v>4311037564722</v>
      </c>
      <c r="B3227" s="18" t="s">
        <v>16</v>
      </c>
      <c r="C3227" s="19">
        <v>20201216</v>
      </c>
      <c r="D3227" s="19">
        <v>610538201209</v>
      </c>
      <c r="E3227" s="19" t="s">
        <v>16</v>
      </c>
      <c r="F3227" s="19">
        <v>20201226</v>
      </c>
      <c r="G3227" s="19" t="s">
        <v>17</v>
      </c>
      <c r="H3227" s="19" t="s">
        <v>35</v>
      </c>
      <c r="I3227" s="19" t="s">
        <v>135</v>
      </c>
      <c r="J3227" s="19">
        <v>1.48</v>
      </c>
      <c r="K3227" s="19" t="s">
        <v>20</v>
      </c>
      <c r="L3227">
        <f t="shared" si="60"/>
        <v>2</v>
      </c>
      <c r="M3227">
        <f>MATCH(H:H,价格表!$B$4:$B$35,0)</f>
        <v>22</v>
      </c>
      <c r="N3227" s="27">
        <f>IF(J3227&lt;=0.3,INDEX(价格表!$B$4:$I$31,M3227,2),IF(AND(J3227&gt;0.3,J3227&lt;=1),INDEX(价格表!$B$4:$I$31,M3227,3),IF(AND(J3227&gt;1,J3227&lt;=2.2),INDEX(价格表!$B$4:$I$31,M3227,4),IF(AND(J3227&gt;2.2,J3227&lt;=3.3),INDEX(价格表!$B$4:$I$31,M3227,5),IF(AND(J3227&gt;3.3,J3227&lt;=4),INDEX(价格表!$B$4:$I$31,M3227,6),IF(AND(J3227&gt;4,J3227&lt;=5.5),INDEX(价格表!$B$4:$I$31,M3227,7),IF(J3227&gt;5.5,2.6+INDEX(价格表!$B$4:$I$31,M3227,8)*L3227)))))))</f>
        <v>2.15</v>
      </c>
    </row>
    <row r="3228" spans="1:14">
      <c r="A3228" s="18">
        <v>4311037564724</v>
      </c>
      <c r="B3228" s="18" t="s">
        <v>16</v>
      </c>
      <c r="C3228" s="19">
        <v>20201216</v>
      </c>
      <c r="D3228" s="19">
        <v>610538201209</v>
      </c>
      <c r="E3228" s="19" t="s">
        <v>16</v>
      </c>
      <c r="F3228" s="19">
        <v>20201226</v>
      </c>
      <c r="G3228" s="19" t="s">
        <v>17</v>
      </c>
      <c r="H3228" s="19" t="s">
        <v>73</v>
      </c>
      <c r="I3228" s="19" t="s">
        <v>92</v>
      </c>
      <c r="J3228" s="19">
        <v>1.62</v>
      </c>
      <c r="K3228" s="19" t="s">
        <v>20</v>
      </c>
      <c r="L3228">
        <f t="shared" si="60"/>
        <v>2</v>
      </c>
      <c r="M3228">
        <f>MATCH(H:H,价格表!$B$4:$B$35,0)</f>
        <v>7</v>
      </c>
      <c r="N3228" s="27">
        <f>IF(J3228&lt;=0.3,INDEX(价格表!$B$4:$I$31,M3228,2),IF(AND(J3228&gt;0.3,J3228&lt;=1),INDEX(价格表!$B$4:$I$31,M3228,3),IF(AND(J3228&gt;1,J3228&lt;=2.2),INDEX(价格表!$B$4:$I$31,M3228,4),IF(AND(J3228&gt;2.2,J3228&lt;=3.3),INDEX(价格表!$B$4:$I$31,M3228,5),IF(AND(J3228&gt;3.3,J3228&lt;=4),INDEX(价格表!$B$4:$I$31,M3228,6),IF(AND(J3228&gt;4,J3228&lt;=5.5),INDEX(价格表!$B$4:$I$31,M3228,7),IF(J3228&gt;5.5,2.6+INDEX(价格表!$B$4:$I$31,M3228,8)*L3228)))))))</f>
        <v>2.15</v>
      </c>
    </row>
    <row r="3229" spans="1:14">
      <c r="A3229" s="18">
        <v>4311037565378</v>
      </c>
      <c r="B3229" s="18" t="s">
        <v>16</v>
      </c>
      <c r="C3229" s="19">
        <v>20201216</v>
      </c>
      <c r="D3229" s="19">
        <v>610538201209</v>
      </c>
      <c r="E3229" s="19" t="s">
        <v>16</v>
      </c>
      <c r="F3229" s="19">
        <v>20201226</v>
      </c>
      <c r="G3229" s="19" t="s">
        <v>17</v>
      </c>
      <c r="H3229" s="19" t="s">
        <v>27</v>
      </c>
      <c r="I3229" s="19" t="s">
        <v>70</v>
      </c>
      <c r="J3229" s="19">
        <v>1.44</v>
      </c>
      <c r="K3229" s="19" t="s">
        <v>20</v>
      </c>
      <c r="L3229">
        <f t="shared" si="60"/>
        <v>2</v>
      </c>
      <c r="M3229">
        <f>MATCH(H:H,价格表!$B$4:$B$35,0)</f>
        <v>3</v>
      </c>
      <c r="N3229" s="27">
        <f>IF(J3229&lt;=0.3,INDEX(价格表!$B$4:$I$31,M3229,2),IF(AND(J3229&gt;0.3,J3229&lt;=1),INDEX(价格表!$B$4:$I$31,M3229,3),IF(AND(J3229&gt;1,J3229&lt;=2.2),INDEX(价格表!$B$4:$I$31,M3229,4),IF(AND(J3229&gt;2.2,J3229&lt;=3.3),INDEX(价格表!$B$4:$I$31,M3229,5),IF(AND(J3229&gt;3.3,J3229&lt;=4),INDEX(价格表!$B$4:$I$31,M3229,6),IF(AND(J3229&gt;4,J3229&lt;=5.5),INDEX(价格表!$B$4:$I$31,M3229,7),IF(J3229&gt;5.5,2.6+INDEX(价格表!$B$4:$I$31,M3229,8)*L3229)))))))</f>
        <v>2.15</v>
      </c>
    </row>
    <row r="3230" spans="1:14">
      <c r="A3230" s="18">
        <v>4311037565379</v>
      </c>
      <c r="B3230" s="18" t="s">
        <v>16</v>
      </c>
      <c r="C3230" s="19">
        <v>20201216</v>
      </c>
      <c r="D3230" s="19">
        <v>610538201209</v>
      </c>
      <c r="E3230" s="19" t="s">
        <v>16</v>
      </c>
      <c r="F3230" s="19">
        <v>20201226</v>
      </c>
      <c r="G3230" s="19" t="s">
        <v>17</v>
      </c>
      <c r="H3230" s="19" t="s">
        <v>39</v>
      </c>
      <c r="I3230" s="19" t="s">
        <v>165</v>
      </c>
      <c r="J3230" s="19">
        <v>1.6</v>
      </c>
      <c r="K3230" s="19" t="s">
        <v>20</v>
      </c>
      <c r="L3230">
        <f t="shared" si="60"/>
        <v>2</v>
      </c>
      <c r="M3230">
        <f>MATCH(H:H,价格表!$B$4:$B$35,0)</f>
        <v>23</v>
      </c>
      <c r="N3230" s="27">
        <f>IF(J3230&lt;=0.3,INDEX(价格表!$B$4:$I$31,M3230,2),IF(AND(J3230&gt;0.3,J3230&lt;=1),INDEX(价格表!$B$4:$I$31,M3230,3),IF(AND(J3230&gt;1,J3230&lt;=2.2),INDEX(价格表!$B$4:$I$31,M3230,4),IF(AND(J3230&gt;2.2,J3230&lt;=3.3),INDEX(价格表!$B$4:$I$31,M3230,5),IF(AND(J3230&gt;3.3,J3230&lt;=4),INDEX(价格表!$B$4:$I$31,M3230,6),IF(AND(J3230&gt;4,J3230&lt;=5.5),INDEX(价格表!$B$4:$I$31,M3230,7),IF(J3230&gt;5.5,2.6+INDEX(价格表!$B$4:$I$31,M3230,8)*L3230)))))))</f>
        <v>2.15</v>
      </c>
    </row>
    <row r="3231" spans="1:14">
      <c r="A3231" s="18">
        <v>4311037565380</v>
      </c>
      <c r="B3231" s="18" t="s">
        <v>16</v>
      </c>
      <c r="C3231" s="19">
        <v>20201216</v>
      </c>
      <c r="D3231" s="19">
        <v>610538201209</v>
      </c>
      <c r="E3231" s="19" t="s">
        <v>16</v>
      </c>
      <c r="F3231" s="19">
        <v>20201226</v>
      </c>
      <c r="G3231" s="19" t="s">
        <v>17</v>
      </c>
      <c r="H3231" s="19" t="s">
        <v>18</v>
      </c>
      <c r="I3231" s="19" t="s">
        <v>53</v>
      </c>
      <c r="J3231" s="19">
        <v>1.43</v>
      </c>
      <c r="K3231" s="19" t="s">
        <v>20</v>
      </c>
      <c r="L3231">
        <f t="shared" si="60"/>
        <v>2</v>
      </c>
      <c r="M3231">
        <f>MATCH(H:H,价格表!$B$4:$B$35,0)</f>
        <v>1</v>
      </c>
      <c r="N3231" s="27">
        <f>IF(J3231&lt;=0.3,INDEX(价格表!$B$4:$I$31,M3231,2),IF(AND(J3231&gt;0.3,J3231&lt;=1),INDEX(价格表!$B$4:$I$31,M3231,3),IF(AND(J3231&gt;1,J3231&lt;=2.2),INDEX(价格表!$B$4:$I$31,M3231,4),IF(AND(J3231&gt;2.2,J3231&lt;=3.3),INDEX(价格表!$B$4:$I$31,M3231,5),IF(AND(J3231&gt;3.3,J3231&lt;=4),INDEX(价格表!$B$4:$I$31,M3231,6),IF(AND(J3231&gt;4,J3231&lt;=5.5),INDEX(价格表!$B$4:$I$31,M3231,7),IF(J3231&gt;5.5,2.6+INDEX(价格表!$B$4:$I$31,M3231,8)*L3231)))))))</f>
        <v>2.15</v>
      </c>
    </row>
    <row r="3232" spans="1:14">
      <c r="A3232" s="18">
        <v>4311037565382</v>
      </c>
      <c r="B3232" s="18" t="s">
        <v>16</v>
      </c>
      <c r="C3232" s="19">
        <v>20201216</v>
      </c>
      <c r="D3232" s="19">
        <v>610538201209</v>
      </c>
      <c r="E3232" s="19" t="s">
        <v>16</v>
      </c>
      <c r="F3232" s="19">
        <v>20201226</v>
      </c>
      <c r="G3232" s="19" t="s">
        <v>17</v>
      </c>
      <c r="H3232" s="19" t="s">
        <v>27</v>
      </c>
      <c r="I3232" s="19" t="s">
        <v>28</v>
      </c>
      <c r="J3232" s="19">
        <v>1.43</v>
      </c>
      <c r="K3232" s="19" t="s">
        <v>20</v>
      </c>
      <c r="L3232">
        <f t="shared" si="60"/>
        <v>2</v>
      </c>
      <c r="M3232">
        <f>MATCH(H:H,价格表!$B$4:$B$35,0)</f>
        <v>3</v>
      </c>
      <c r="N3232" s="27">
        <f>IF(J3232&lt;=0.3,INDEX(价格表!$B$4:$I$31,M3232,2),IF(AND(J3232&gt;0.3,J3232&lt;=1),INDEX(价格表!$B$4:$I$31,M3232,3),IF(AND(J3232&gt;1,J3232&lt;=2.2),INDEX(价格表!$B$4:$I$31,M3232,4),IF(AND(J3232&gt;2.2,J3232&lt;=3.3),INDEX(价格表!$B$4:$I$31,M3232,5),IF(AND(J3232&gt;3.3,J3232&lt;=4),INDEX(价格表!$B$4:$I$31,M3232,6),IF(AND(J3232&gt;4,J3232&lt;=5.5),INDEX(价格表!$B$4:$I$31,M3232,7),IF(J3232&gt;5.5,2.6+INDEX(价格表!$B$4:$I$31,M3232,8)*L3232)))))))</f>
        <v>2.15</v>
      </c>
    </row>
    <row r="3233" spans="1:14">
      <c r="A3233" s="18">
        <v>4311037565383</v>
      </c>
      <c r="B3233" s="18" t="s">
        <v>16</v>
      </c>
      <c r="C3233" s="19">
        <v>20201216</v>
      </c>
      <c r="D3233" s="19">
        <v>610538201209</v>
      </c>
      <c r="E3233" s="19" t="s">
        <v>16</v>
      </c>
      <c r="F3233" s="19">
        <v>20201226</v>
      </c>
      <c r="G3233" s="19" t="s">
        <v>17</v>
      </c>
      <c r="H3233" s="19" t="s">
        <v>27</v>
      </c>
      <c r="I3233" s="19" t="s">
        <v>28</v>
      </c>
      <c r="J3233" s="19">
        <v>1.44</v>
      </c>
      <c r="K3233" s="19" t="s">
        <v>20</v>
      </c>
      <c r="L3233">
        <f t="shared" si="60"/>
        <v>2</v>
      </c>
      <c r="M3233">
        <f>MATCH(H:H,价格表!$B$4:$B$35,0)</f>
        <v>3</v>
      </c>
      <c r="N3233" s="27">
        <f>IF(J3233&lt;=0.3,INDEX(价格表!$B$4:$I$31,M3233,2),IF(AND(J3233&gt;0.3,J3233&lt;=1),INDEX(价格表!$B$4:$I$31,M3233,3),IF(AND(J3233&gt;1,J3233&lt;=2.2),INDEX(价格表!$B$4:$I$31,M3233,4),IF(AND(J3233&gt;2.2,J3233&lt;=3.3),INDEX(价格表!$B$4:$I$31,M3233,5),IF(AND(J3233&gt;3.3,J3233&lt;=4),INDEX(价格表!$B$4:$I$31,M3233,6),IF(AND(J3233&gt;4,J3233&lt;=5.5),INDEX(价格表!$B$4:$I$31,M3233,7),IF(J3233&gt;5.5,2.6+INDEX(价格表!$B$4:$I$31,M3233,8)*L3233)))))))</f>
        <v>2.15</v>
      </c>
    </row>
    <row r="3234" spans="1:14">
      <c r="A3234" s="18">
        <v>4311037565384</v>
      </c>
      <c r="B3234" s="18" t="s">
        <v>16</v>
      </c>
      <c r="C3234" s="19">
        <v>20201216</v>
      </c>
      <c r="D3234" s="19">
        <v>610538201209</v>
      </c>
      <c r="E3234" s="19" t="s">
        <v>16</v>
      </c>
      <c r="F3234" s="19">
        <v>20201226</v>
      </c>
      <c r="G3234" s="19" t="s">
        <v>17</v>
      </c>
      <c r="H3234" s="19" t="s">
        <v>73</v>
      </c>
      <c r="I3234" s="19" t="s">
        <v>365</v>
      </c>
      <c r="J3234" s="19">
        <v>1.49</v>
      </c>
      <c r="K3234" s="19" t="s">
        <v>20</v>
      </c>
      <c r="L3234">
        <f t="shared" si="60"/>
        <v>2</v>
      </c>
      <c r="M3234">
        <f>MATCH(H:H,价格表!$B$4:$B$35,0)</f>
        <v>7</v>
      </c>
      <c r="N3234" s="27">
        <f>IF(J3234&lt;=0.3,INDEX(价格表!$B$4:$I$31,M3234,2),IF(AND(J3234&gt;0.3,J3234&lt;=1),INDEX(价格表!$B$4:$I$31,M3234,3),IF(AND(J3234&gt;1,J3234&lt;=2.2),INDEX(价格表!$B$4:$I$31,M3234,4),IF(AND(J3234&gt;2.2,J3234&lt;=3.3),INDEX(价格表!$B$4:$I$31,M3234,5),IF(AND(J3234&gt;3.3,J3234&lt;=4),INDEX(价格表!$B$4:$I$31,M3234,6),IF(AND(J3234&gt;4,J3234&lt;=5.5),INDEX(价格表!$B$4:$I$31,M3234,7),IF(J3234&gt;5.5,2.6+INDEX(价格表!$B$4:$I$31,M3234,8)*L3234)))))))</f>
        <v>2.15</v>
      </c>
    </row>
    <row r="3235" spans="1:14">
      <c r="A3235" s="18">
        <v>4311037565385</v>
      </c>
      <c r="B3235" s="18" t="s">
        <v>16</v>
      </c>
      <c r="C3235" s="19">
        <v>20201216</v>
      </c>
      <c r="D3235" s="19">
        <v>610538201209</v>
      </c>
      <c r="E3235" s="19" t="s">
        <v>16</v>
      </c>
      <c r="F3235" s="19">
        <v>20201226</v>
      </c>
      <c r="G3235" s="19" t="s">
        <v>17</v>
      </c>
      <c r="H3235" s="19" t="s">
        <v>82</v>
      </c>
      <c r="I3235" s="19" t="s">
        <v>83</v>
      </c>
      <c r="J3235" s="19">
        <v>1.47</v>
      </c>
      <c r="K3235" s="19" t="s">
        <v>20</v>
      </c>
      <c r="L3235">
        <f t="shared" si="60"/>
        <v>2</v>
      </c>
      <c r="M3235">
        <f>MATCH(H:H,价格表!$B$4:$B$35,0)</f>
        <v>2</v>
      </c>
      <c r="N3235" s="27">
        <f>IF(J3235&lt;=0.3,INDEX(价格表!$B$4:$I$31,M3235,2),IF(AND(J3235&gt;0.3,J3235&lt;=1),INDEX(价格表!$B$4:$I$31,M3235,3),IF(AND(J3235&gt;1,J3235&lt;=2.2),INDEX(价格表!$B$4:$I$31,M3235,4),IF(AND(J3235&gt;2.2,J3235&lt;=3.3),INDEX(价格表!$B$4:$I$31,M3235,5),IF(AND(J3235&gt;3.3,J3235&lt;=4),INDEX(价格表!$B$4:$I$31,M3235,6),IF(AND(J3235&gt;4,J3235&lt;=5.5),INDEX(价格表!$B$4:$I$31,M3235,7),IF(J3235&gt;5.5,2.6+INDEX(价格表!$B$4:$I$31,M3235,8)*L3235)))))))</f>
        <v>2.15</v>
      </c>
    </row>
    <row r="3236" spans="1:14">
      <c r="A3236" s="18">
        <v>4311037565386</v>
      </c>
      <c r="B3236" s="18" t="s">
        <v>16</v>
      </c>
      <c r="C3236" s="19">
        <v>20201216</v>
      </c>
      <c r="D3236" s="19">
        <v>610538201209</v>
      </c>
      <c r="E3236" s="19" t="s">
        <v>16</v>
      </c>
      <c r="F3236" s="19">
        <v>20201226</v>
      </c>
      <c r="G3236" s="19" t="s">
        <v>17</v>
      </c>
      <c r="H3236" s="19" t="s">
        <v>23</v>
      </c>
      <c r="I3236" s="19" t="s">
        <v>190</v>
      </c>
      <c r="J3236" s="19">
        <v>1.42</v>
      </c>
      <c r="K3236" s="19" t="s">
        <v>20</v>
      </c>
      <c r="L3236">
        <f t="shared" si="60"/>
        <v>2</v>
      </c>
      <c r="M3236">
        <f>MATCH(H:H,价格表!$B$4:$B$35,0)</f>
        <v>15</v>
      </c>
      <c r="N3236" s="27">
        <f>IF(J3236&lt;=0.3,INDEX(价格表!$B$4:$I$31,M3236,2),IF(AND(J3236&gt;0.3,J3236&lt;=1),INDEX(价格表!$B$4:$I$31,M3236,3),IF(AND(J3236&gt;1,J3236&lt;=2.2),INDEX(价格表!$B$4:$I$31,M3236,4),IF(AND(J3236&gt;2.2,J3236&lt;=3.3),INDEX(价格表!$B$4:$I$31,M3236,5),IF(AND(J3236&gt;3.3,J3236&lt;=4),INDEX(价格表!$B$4:$I$31,M3236,6),IF(AND(J3236&gt;4,J3236&lt;=5.5),INDEX(价格表!$B$4:$I$31,M3236,7),IF(J3236&gt;5.5,2.6+INDEX(价格表!$B$4:$I$31,M3236,8)*L3236)))))))</f>
        <v>2.15</v>
      </c>
    </row>
    <row r="3237" spans="1:14">
      <c r="A3237" s="18">
        <v>4311037565387</v>
      </c>
      <c r="B3237" s="18" t="s">
        <v>16</v>
      </c>
      <c r="C3237" s="19">
        <v>20201216</v>
      </c>
      <c r="D3237" s="19">
        <v>610538201209</v>
      </c>
      <c r="E3237" s="19" t="s">
        <v>16</v>
      </c>
      <c r="F3237" s="19">
        <v>20201226</v>
      </c>
      <c r="G3237" s="19" t="s">
        <v>17</v>
      </c>
      <c r="H3237" s="19" t="s">
        <v>68</v>
      </c>
      <c r="I3237" s="19" t="s">
        <v>152</v>
      </c>
      <c r="J3237" s="19">
        <v>1.42</v>
      </c>
      <c r="K3237" s="19" t="s">
        <v>20</v>
      </c>
      <c r="L3237">
        <f t="shared" si="60"/>
        <v>2</v>
      </c>
      <c r="M3237">
        <f>MATCH(H:H,价格表!$B$4:$B$35,0)</f>
        <v>5</v>
      </c>
      <c r="N3237" s="27">
        <f>IF(J3237&lt;=0.3,INDEX(价格表!$B$4:$I$31,M3237,2),IF(AND(J3237&gt;0.3,J3237&lt;=1),INDEX(价格表!$B$4:$I$31,M3237,3),IF(AND(J3237&gt;1,J3237&lt;=2.2),INDEX(价格表!$B$4:$I$31,M3237,4),IF(AND(J3237&gt;2.2,J3237&lt;=3.3),INDEX(价格表!$B$4:$I$31,M3237,5),IF(AND(J3237&gt;3.3,J3237&lt;=4),INDEX(价格表!$B$4:$I$31,M3237,6),IF(AND(J3237&gt;4,J3237&lt;=5.5),INDEX(价格表!$B$4:$I$31,M3237,7),IF(J3237&gt;5.5,2.6+INDEX(价格表!$B$4:$I$31,M3237,8)*L3237)))))))</f>
        <v>2.15</v>
      </c>
    </row>
    <row r="3238" spans="1:14">
      <c r="A3238" s="18">
        <v>4311037565417</v>
      </c>
      <c r="B3238" s="18" t="s">
        <v>16</v>
      </c>
      <c r="C3238" s="19">
        <v>20201216</v>
      </c>
      <c r="D3238" s="19">
        <v>610538201209</v>
      </c>
      <c r="E3238" s="19" t="s">
        <v>16</v>
      </c>
      <c r="F3238" s="19">
        <v>20201226</v>
      </c>
      <c r="G3238" s="19" t="s">
        <v>17</v>
      </c>
      <c r="H3238" s="19" t="s">
        <v>37</v>
      </c>
      <c r="I3238" s="19" t="s">
        <v>72</v>
      </c>
      <c r="J3238" s="19">
        <v>1.48</v>
      </c>
      <c r="K3238" s="19" t="s">
        <v>20</v>
      </c>
      <c r="L3238">
        <f t="shared" si="60"/>
        <v>2</v>
      </c>
      <c r="M3238">
        <f>MATCH(H:H,价格表!$B$4:$B$35,0)</f>
        <v>12</v>
      </c>
      <c r="N3238" s="27">
        <f>IF(J3238&lt;=0.3,INDEX(价格表!$B$4:$I$31,M3238,2),IF(AND(J3238&gt;0.3,J3238&lt;=1),INDEX(价格表!$B$4:$I$31,M3238,3),IF(AND(J3238&gt;1,J3238&lt;=2.2),INDEX(价格表!$B$4:$I$31,M3238,4),IF(AND(J3238&gt;2.2,J3238&lt;=3.3),INDEX(价格表!$B$4:$I$31,M3238,5),IF(AND(J3238&gt;3.3,J3238&lt;=4),INDEX(价格表!$B$4:$I$31,M3238,6),IF(AND(J3238&gt;4,J3238&lt;=5.5),INDEX(价格表!$B$4:$I$31,M3238,7),IF(J3238&gt;5.5,2.6+INDEX(价格表!$B$4:$I$31,M3238,8)*L3238)))))))</f>
        <v>2.15</v>
      </c>
    </row>
    <row r="3239" spans="1:14">
      <c r="A3239" s="18">
        <v>4311037565418</v>
      </c>
      <c r="B3239" s="18" t="s">
        <v>16</v>
      </c>
      <c r="C3239" s="19">
        <v>20201216</v>
      </c>
      <c r="D3239" s="19">
        <v>610538201209</v>
      </c>
      <c r="E3239" s="19" t="s">
        <v>16</v>
      </c>
      <c r="F3239" s="19">
        <v>20201226</v>
      </c>
      <c r="G3239" s="19" t="s">
        <v>17</v>
      </c>
      <c r="H3239" s="19" t="s">
        <v>18</v>
      </c>
      <c r="I3239" s="19" t="s">
        <v>53</v>
      </c>
      <c r="J3239" s="19">
        <v>1.44</v>
      </c>
      <c r="K3239" s="19" t="s">
        <v>20</v>
      </c>
      <c r="L3239">
        <f t="shared" si="60"/>
        <v>2</v>
      </c>
      <c r="M3239">
        <f>MATCH(H:H,价格表!$B$4:$B$35,0)</f>
        <v>1</v>
      </c>
      <c r="N3239" s="27">
        <f>IF(J3239&lt;=0.3,INDEX(价格表!$B$4:$I$31,M3239,2),IF(AND(J3239&gt;0.3,J3239&lt;=1),INDEX(价格表!$B$4:$I$31,M3239,3),IF(AND(J3239&gt;1,J3239&lt;=2.2),INDEX(价格表!$B$4:$I$31,M3239,4),IF(AND(J3239&gt;2.2,J3239&lt;=3.3),INDEX(价格表!$B$4:$I$31,M3239,5),IF(AND(J3239&gt;3.3,J3239&lt;=4),INDEX(价格表!$B$4:$I$31,M3239,6),IF(AND(J3239&gt;4,J3239&lt;=5.5),INDEX(价格表!$B$4:$I$31,M3239,7),IF(J3239&gt;5.5,2.6+INDEX(价格表!$B$4:$I$31,M3239,8)*L3239)))))))</f>
        <v>2.15</v>
      </c>
    </row>
    <row r="3240" spans="1:14">
      <c r="A3240" s="18">
        <v>4311037565419</v>
      </c>
      <c r="B3240" s="18" t="s">
        <v>16</v>
      </c>
      <c r="C3240" s="19">
        <v>20201216</v>
      </c>
      <c r="D3240" s="19">
        <v>610538201209</v>
      </c>
      <c r="E3240" s="19" t="s">
        <v>16</v>
      </c>
      <c r="F3240" s="19">
        <v>20201226</v>
      </c>
      <c r="G3240" s="19" t="s">
        <v>17</v>
      </c>
      <c r="H3240" s="19" t="s">
        <v>21</v>
      </c>
      <c r="I3240" s="19" t="s">
        <v>109</v>
      </c>
      <c r="J3240" s="19">
        <v>1.5</v>
      </c>
      <c r="K3240" s="19" t="s">
        <v>20</v>
      </c>
      <c r="L3240">
        <f t="shared" si="60"/>
        <v>2</v>
      </c>
      <c r="M3240">
        <f>MATCH(H:H,价格表!$B$4:$B$35,0)</f>
        <v>20</v>
      </c>
      <c r="N3240" s="27">
        <f>IF(J3240&lt;=0.3,INDEX(价格表!$B$4:$I$31,M3240,2),IF(AND(J3240&gt;0.3,J3240&lt;=1),INDEX(价格表!$B$4:$I$31,M3240,3),IF(AND(J3240&gt;1,J3240&lt;=2.2),INDEX(价格表!$B$4:$I$31,M3240,4),IF(AND(J3240&gt;2.2,J3240&lt;=3.3),INDEX(价格表!$B$4:$I$31,M3240,5),IF(AND(J3240&gt;3.3,J3240&lt;=4),INDEX(价格表!$B$4:$I$31,M3240,6),IF(AND(J3240&gt;4,J3240&lt;=5.5),INDEX(价格表!$B$4:$I$31,M3240,7),IF(J3240&gt;5.5,2.6+INDEX(价格表!$B$4:$I$31,M3240,8)*L3240)))))))</f>
        <v>2.15</v>
      </c>
    </row>
    <row r="3241" spans="1:14">
      <c r="A3241" s="18">
        <v>4311037565420</v>
      </c>
      <c r="B3241" s="18" t="s">
        <v>16</v>
      </c>
      <c r="C3241" s="19">
        <v>20201216</v>
      </c>
      <c r="D3241" s="19">
        <v>610538201209</v>
      </c>
      <c r="E3241" s="19" t="s">
        <v>16</v>
      </c>
      <c r="F3241" s="19">
        <v>20201226</v>
      </c>
      <c r="G3241" s="19" t="s">
        <v>17</v>
      </c>
      <c r="H3241" s="19" t="s">
        <v>23</v>
      </c>
      <c r="I3241" s="19" t="s">
        <v>225</v>
      </c>
      <c r="J3241" s="19">
        <v>1.44</v>
      </c>
      <c r="K3241" s="19" t="s">
        <v>20</v>
      </c>
      <c r="L3241">
        <f t="shared" si="60"/>
        <v>2</v>
      </c>
      <c r="M3241">
        <f>MATCH(H:H,价格表!$B$4:$B$35,0)</f>
        <v>15</v>
      </c>
      <c r="N3241" s="27">
        <f>IF(J3241&lt;=0.3,INDEX(价格表!$B$4:$I$31,M3241,2),IF(AND(J3241&gt;0.3,J3241&lt;=1),INDEX(价格表!$B$4:$I$31,M3241,3),IF(AND(J3241&gt;1,J3241&lt;=2.2),INDEX(价格表!$B$4:$I$31,M3241,4),IF(AND(J3241&gt;2.2,J3241&lt;=3.3),INDEX(价格表!$B$4:$I$31,M3241,5),IF(AND(J3241&gt;3.3,J3241&lt;=4),INDEX(价格表!$B$4:$I$31,M3241,6),IF(AND(J3241&gt;4,J3241&lt;=5.5),INDEX(价格表!$B$4:$I$31,M3241,7),IF(J3241&gt;5.5,2.6+INDEX(价格表!$B$4:$I$31,M3241,8)*L3241)))))))</f>
        <v>2.15</v>
      </c>
    </row>
    <row r="3242" spans="1:14">
      <c r="A3242" s="18">
        <v>4311037565421</v>
      </c>
      <c r="B3242" s="18" t="s">
        <v>16</v>
      </c>
      <c r="C3242" s="19">
        <v>20201216</v>
      </c>
      <c r="D3242" s="19">
        <v>610538201209</v>
      </c>
      <c r="E3242" s="19" t="s">
        <v>16</v>
      </c>
      <c r="F3242" s="19">
        <v>20201226</v>
      </c>
      <c r="G3242" s="19" t="s">
        <v>17</v>
      </c>
      <c r="H3242" s="19" t="s">
        <v>82</v>
      </c>
      <c r="I3242" s="19" t="s">
        <v>83</v>
      </c>
      <c r="J3242" s="19">
        <v>1.46</v>
      </c>
      <c r="K3242" s="19" t="s">
        <v>20</v>
      </c>
      <c r="L3242">
        <f t="shared" si="60"/>
        <v>2</v>
      </c>
      <c r="M3242">
        <f>MATCH(H:H,价格表!$B$4:$B$35,0)</f>
        <v>2</v>
      </c>
      <c r="N3242" s="27">
        <f>IF(J3242&lt;=0.3,INDEX(价格表!$B$4:$I$31,M3242,2),IF(AND(J3242&gt;0.3,J3242&lt;=1),INDEX(价格表!$B$4:$I$31,M3242,3),IF(AND(J3242&gt;1,J3242&lt;=2.2),INDEX(价格表!$B$4:$I$31,M3242,4),IF(AND(J3242&gt;2.2,J3242&lt;=3.3),INDEX(价格表!$B$4:$I$31,M3242,5),IF(AND(J3242&gt;3.3,J3242&lt;=4),INDEX(价格表!$B$4:$I$31,M3242,6),IF(AND(J3242&gt;4,J3242&lt;=5.5),INDEX(价格表!$B$4:$I$31,M3242,7),IF(J3242&gt;5.5,2.6+INDEX(价格表!$B$4:$I$31,M3242,8)*L3242)))))))</f>
        <v>2.15</v>
      </c>
    </row>
    <row r="3243" spans="1:14">
      <c r="A3243" s="18">
        <v>4311037565422</v>
      </c>
      <c r="B3243" s="18" t="s">
        <v>16</v>
      </c>
      <c r="C3243" s="19">
        <v>20201216</v>
      </c>
      <c r="D3243" s="19">
        <v>610538201209</v>
      </c>
      <c r="E3243" s="19" t="s">
        <v>16</v>
      </c>
      <c r="F3243" s="19">
        <v>20201226</v>
      </c>
      <c r="G3243" s="19" t="s">
        <v>17</v>
      </c>
      <c r="H3243" s="19" t="s">
        <v>27</v>
      </c>
      <c r="I3243" s="19" t="s">
        <v>128</v>
      </c>
      <c r="J3243" s="19">
        <v>1.56</v>
      </c>
      <c r="K3243" s="19" t="s">
        <v>20</v>
      </c>
      <c r="L3243">
        <f t="shared" si="60"/>
        <v>2</v>
      </c>
      <c r="M3243">
        <f>MATCH(H:H,价格表!$B$4:$B$35,0)</f>
        <v>3</v>
      </c>
      <c r="N3243" s="27">
        <f>IF(J3243&lt;=0.3,INDEX(价格表!$B$4:$I$31,M3243,2),IF(AND(J3243&gt;0.3,J3243&lt;=1),INDEX(价格表!$B$4:$I$31,M3243,3),IF(AND(J3243&gt;1,J3243&lt;=2.2),INDEX(价格表!$B$4:$I$31,M3243,4),IF(AND(J3243&gt;2.2,J3243&lt;=3.3),INDEX(价格表!$B$4:$I$31,M3243,5),IF(AND(J3243&gt;3.3,J3243&lt;=4),INDEX(价格表!$B$4:$I$31,M3243,6),IF(AND(J3243&gt;4,J3243&lt;=5.5),INDEX(价格表!$B$4:$I$31,M3243,7),IF(J3243&gt;5.5,2.6+INDEX(价格表!$B$4:$I$31,M3243,8)*L3243)))))))</f>
        <v>2.15</v>
      </c>
    </row>
    <row r="3244" spans="1:14">
      <c r="A3244" s="18">
        <v>4311037565424</v>
      </c>
      <c r="B3244" s="18" t="s">
        <v>16</v>
      </c>
      <c r="C3244" s="19">
        <v>20201216</v>
      </c>
      <c r="D3244" s="19">
        <v>610538201209</v>
      </c>
      <c r="E3244" s="19" t="s">
        <v>16</v>
      </c>
      <c r="F3244" s="19">
        <v>20201226</v>
      </c>
      <c r="G3244" s="19" t="s">
        <v>17</v>
      </c>
      <c r="H3244" s="19" t="s">
        <v>21</v>
      </c>
      <c r="I3244" s="19" t="s">
        <v>179</v>
      </c>
      <c r="J3244" s="19">
        <v>1.42</v>
      </c>
      <c r="K3244" s="19" t="s">
        <v>20</v>
      </c>
      <c r="L3244">
        <f t="shared" si="60"/>
        <v>2</v>
      </c>
      <c r="M3244">
        <f>MATCH(H:H,价格表!$B$4:$B$35,0)</f>
        <v>20</v>
      </c>
      <c r="N3244" s="27">
        <f>IF(J3244&lt;=0.3,INDEX(价格表!$B$4:$I$31,M3244,2),IF(AND(J3244&gt;0.3,J3244&lt;=1),INDEX(价格表!$B$4:$I$31,M3244,3),IF(AND(J3244&gt;1,J3244&lt;=2.2),INDEX(价格表!$B$4:$I$31,M3244,4),IF(AND(J3244&gt;2.2,J3244&lt;=3.3),INDEX(价格表!$B$4:$I$31,M3244,5),IF(AND(J3244&gt;3.3,J3244&lt;=4),INDEX(价格表!$B$4:$I$31,M3244,6),IF(AND(J3244&gt;4,J3244&lt;=5.5),INDEX(价格表!$B$4:$I$31,M3244,7),IF(J3244&gt;5.5,2.6+INDEX(价格表!$B$4:$I$31,M3244,8)*L3244)))))))</f>
        <v>2.15</v>
      </c>
    </row>
    <row r="3245" spans="1:14">
      <c r="A3245" s="18">
        <v>4311037565425</v>
      </c>
      <c r="B3245" s="18" t="s">
        <v>16</v>
      </c>
      <c r="C3245" s="19">
        <v>20201216</v>
      </c>
      <c r="D3245" s="19">
        <v>610538201209</v>
      </c>
      <c r="E3245" s="19" t="s">
        <v>16</v>
      </c>
      <c r="F3245" s="19">
        <v>20201226</v>
      </c>
      <c r="G3245" s="19" t="s">
        <v>17</v>
      </c>
      <c r="H3245" s="19" t="s">
        <v>63</v>
      </c>
      <c r="I3245" s="19" t="s">
        <v>289</v>
      </c>
      <c r="J3245" s="19">
        <v>1.44</v>
      </c>
      <c r="K3245" s="19" t="s">
        <v>20</v>
      </c>
      <c r="L3245">
        <f t="shared" si="60"/>
        <v>2</v>
      </c>
      <c r="M3245">
        <f>MATCH(H:H,价格表!$B$4:$B$35,0)</f>
        <v>21</v>
      </c>
      <c r="N3245" s="27">
        <f>IF(J3245&lt;=0.3,INDEX(价格表!$B$4:$I$31,M3245,2),IF(AND(J3245&gt;0.3,J3245&lt;=1),INDEX(价格表!$B$4:$I$31,M3245,3),IF(AND(J3245&gt;1,J3245&lt;=2.2),INDEX(价格表!$B$4:$I$31,M3245,4),IF(AND(J3245&gt;2.2,J3245&lt;=3.3),INDEX(价格表!$B$4:$I$31,M3245,5),IF(AND(J3245&gt;3.3,J3245&lt;=4),INDEX(价格表!$B$4:$I$31,M3245,6),IF(AND(J3245&gt;4,J3245&lt;=5.5),INDEX(价格表!$B$4:$I$31,M3245,7),IF(J3245&gt;5.5,2.6+INDEX(价格表!$B$4:$I$31,M3245,8)*L3245)))))))</f>
        <v>2.15</v>
      </c>
    </row>
    <row r="3246" spans="1:14">
      <c r="A3246" s="18">
        <v>4311037571670</v>
      </c>
      <c r="B3246" s="18" t="s">
        <v>16</v>
      </c>
      <c r="C3246" s="19">
        <v>20201216</v>
      </c>
      <c r="D3246" s="19">
        <v>610538201209</v>
      </c>
      <c r="E3246" s="19" t="s">
        <v>16</v>
      </c>
      <c r="F3246" s="19">
        <v>20201226</v>
      </c>
      <c r="G3246" s="19" t="s">
        <v>17</v>
      </c>
      <c r="H3246" s="19" t="s">
        <v>39</v>
      </c>
      <c r="I3246" s="19" t="s">
        <v>132</v>
      </c>
      <c r="J3246" s="19">
        <v>1.52</v>
      </c>
      <c r="K3246" s="19" t="s">
        <v>20</v>
      </c>
      <c r="L3246">
        <f t="shared" si="60"/>
        <v>2</v>
      </c>
      <c r="M3246">
        <f>MATCH(H:H,价格表!$B$4:$B$35,0)</f>
        <v>23</v>
      </c>
      <c r="N3246" s="27">
        <f>IF(J3246&lt;=0.3,INDEX(价格表!$B$4:$I$31,M3246,2),IF(AND(J3246&gt;0.3,J3246&lt;=1),INDEX(价格表!$B$4:$I$31,M3246,3),IF(AND(J3246&gt;1,J3246&lt;=2.2),INDEX(价格表!$B$4:$I$31,M3246,4),IF(AND(J3246&gt;2.2,J3246&lt;=3.3),INDEX(价格表!$B$4:$I$31,M3246,5),IF(AND(J3246&gt;3.3,J3246&lt;=4),INDEX(价格表!$B$4:$I$31,M3246,6),IF(AND(J3246&gt;4,J3246&lt;=5.5),INDEX(价格表!$B$4:$I$31,M3246,7),IF(J3246&gt;5.5,2.6+INDEX(价格表!$B$4:$I$31,M3246,8)*L3246)))))))</f>
        <v>2.15</v>
      </c>
    </row>
    <row r="3247" spans="1:14">
      <c r="A3247" s="18">
        <v>4311037571671</v>
      </c>
      <c r="B3247" s="18" t="s">
        <v>16</v>
      </c>
      <c r="C3247" s="19">
        <v>20201216</v>
      </c>
      <c r="D3247" s="19">
        <v>610538201209</v>
      </c>
      <c r="E3247" s="19" t="s">
        <v>16</v>
      </c>
      <c r="F3247" s="19">
        <v>20201226</v>
      </c>
      <c r="G3247" s="19" t="s">
        <v>17</v>
      </c>
      <c r="H3247" s="19" t="s">
        <v>18</v>
      </c>
      <c r="I3247" s="19" t="s">
        <v>53</v>
      </c>
      <c r="J3247" s="19">
        <v>1.45</v>
      </c>
      <c r="K3247" s="19" t="s">
        <v>20</v>
      </c>
      <c r="L3247">
        <f t="shared" si="60"/>
        <v>2</v>
      </c>
      <c r="M3247">
        <f>MATCH(H:H,价格表!$B$4:$B$35,0)</f>
        <v>1</v>
      </c>
      <c r="N3247" s="27">
        <f>IF(J3247&lt;=0.3,INDEX(价格表!$B$4:$I$31,M3247,2),IF(AND(J3247&gt;0.3,J3247&lt;=1),INDEX(价格表!$B$4:$I$31,M3247,3),IF(AND(J3247&gt;1,J3247&lt;=2.2),INDEX(价格表!$B$4:$I$31,M3247,4),IF(AND(J3247&gt;2.2,J3247&lt;=3.3),INDEX(价格表!$B$4:$I$31,M3247,5),IF(AND(J3247&gt;3.3,J3247&lt;=4),INDEX(价格表!$B$4:$I$31,M3247,6),IF(AND(J3247&gt;4,J3247&lt;=5.5),INDEX(价格表!$B$4:$I$31,M3247,7),IF(J3247&gt;5.5,2.6+INDEX(价格表!$B$4:$I$31,M3247,8)*L3247)))))))</f>
        <v>2.15</v>
      </c>
    </row>
    <row r="3248" spans="1:14">
      <c r="A3248" s="18">
        <v>4311037571672</v>
      </c>
      <c r="B3248" s="18" t="s">
        <v>16</v>
      </c>
      <c r="C3248" s="19">
        <v>20201216</v>
      </c>
      <c r="D3248" s="19">
        <v>610538201209</v>
      </c>
      <c r="E3248" s="19" t="s">
        <v>16</v>
      </c>
      <c r="F3248" s="19">
        <v>20201226</v>
      </c>
      <c r="G3248" s="19" t="s">
        <v>17</v>
      </c>
      <c r="H3248" s="19" t="s">
        <v>37</v>
      </c>
      <c r="I3248" s="19" t="s">
        <v>214</v>
      </c>
      <c r="J3248" s="19">
        <v>1.42</v>
      </c>
      <c r="K3248" s="19" t="s">
        <v>20</v>
      </c>
      <c r="L3248">
        <f t="shared" si="60"/>
        <v>2</v>
      </c>
      <c r="M3248">
        <f>MATCH(H:H,价格表!$B$4:$B$35,0)</f>
        <v>12</v>
      </c>
      <c r="N3248" s="27">
        <f>IF(J3248&lt;=0.3,INDEX(价格表!$B$4:$I$31,M3248,2),IF(AND(J3248&gt;0.3,J3248&lt;=1),INDEX(价格表!$B$4:$I$31,M3248,3),IF(AND(J3248&gt;1,J3248&lt;=2.2),INDEX(价格表!$B$4:$I$31,M3248,4),IF(AND(J3248&gt;2.2,J3248&lt;=3.3),INDEX(价格表!$B$4:$I$31,M3248,5),IF(AND(J3248&gt;3.3,J3248&lt;=4),INDEX(价格表!$B$4:$I$31,M3248,6),IF(AND(J3248&gt;4,J3248&lt;=5.5),INDEX(价格表!$B$4:$I$31,M3248,7),IF(J3248&gt;5.5,2.6+INDEX(价格表!$B$4:$I$31,M3248,8)*L3248)))))))</f>
        <v>2.15</v>
      </c>
    </row>
    <row r="3249" spans="1:14">
      <c r="A3249" s="18">
        <v>4311037571673</v>
      </c>
      <c r="B3249" s="18" t="s">
        <v>16</v>
      </c>
      <c r="C3249" s="19">
        <v>20201216</v>
      </c>
      <c r="D3249" s="19">
        <v>610538201209</v>
      </c>
      <c r="E3249" s="19" t="s">
        <v>16</v>
      </c>
      <c r="F3249" s="19">
        <v>20201226</v>
      </c>
      <c r="G3249" s="19" t="s">
        <v>17</v>
      </c>
      <c r="H3249" s="19" t="s">
        <v>50</v>
      </c>
      <c r="I3249" s="19" t="s">
        <v>77</v>
      </c>
      <c r="J3249" s="19">
        <v>1.47</v>
      </c>
      <c r="K3249" s="19" t="s">
        <v>20</v>
      </c>
      <c r="L3249">
        <f t="shared" si="60"/>
        <v>2</v>
      </c>
      <c r="M3249">
        <f>MATCH(H:H,价格表!$B$4:$B$35,0)</f>
        <v>4</v>
      </c>
      <c r="N3249" s="27">
        <f>IF(J3249&lt;=0.3,INDEX(价格表!$B$4:$I$31,M3249,2),IF(AND(J3249&gt;0.3,J3249&lt;=1),INDEX(价格表!$B$4:$I$31,M3249,3),IF(AND(J3249&gt;1,J3249&lt;=2.2),INDEX(价格表!$B$4:$I$31,M3249,4),IF(AND(J3249&gt;2.2,J3249&lt;=3.3),INDEX(价格表!$B$4:$I$31,M3249,5),IF(AND(J3249&gt;3.3,J3249&lt;=4),INDEX(价格表!$B$4:$I$31,M3249,6),IF(AND(J3249&gt;4,J3249&lt;=5.5),INDEX(价格表!$B$4:$I$31,M3249,7),IF(J3249&gt;5.5,2.6+INDEX(价格表!$B$4:$I$31,M3249,8)*L3249)))))))</f>
        <v>2.15</v>
      </c>
    </row>
    <row r="3250" spans="1:14">
      <c r="A3250" s="18">
        <v>4311037571674</v>
      </c>
      <c r="B3250" s="18" t="s">
        <v>16</v>
      </c>
      <c r="C3250" s="19">
        <v>20201216</v>
      </c>
      <c r="D3250" s="19">
        <v>610538201209</v>
      </c>
      <c r="E3250" s="19" t="s">
        <v>16</v>
      </c>
      <c r="F3250" s="19">
        <v>20201226</v>
      </c>
      <c r="G3250" s="19" t="s">
        <v>17</v>
      </c>
      <c r="H3250" s="19" t="s">
        <v>35</v>
      </c>
      <c r="I3250" s="19" t="s">
        <v>239</v>
      </c>
      <c r="J3250" s="19">
        <v>1.42</v>
      </c>
      <c r="K3250" s="19" t="s">
        <v>20</v>
      </c>
      <c r="L3250">
        <f t="shared" si="60"/>
        <v>2</v>
      </c>
      <c r="M3250">
        <f>MATCH(H:H,价格表!$B$4:$B$35,0)</f>
        <v>22</v>
      </c>
      <c r="N3250" s="27">
        <f>IF(J3250&lt;=0.3,INDEX(价格表!$B$4:$I$31,M3250,2),IF(AND(J3250&gt;0.3,J3250&lt;=1),INDEX(价格表!$B$4:$I$31,M3250,3),IF(AND(J3250&gt;1,J3250&lt;=2.2),INDEX(价格表!$B$4:$I$31,M3250,4),IF(AND(J3250&gt;2.2,J3250&lt;=3.3),INDEX(价格表!$B$4:$I$31,M3250,5),IF(AND(J3250&gt;3.3,J3250&lt;=4),INDEX(价格表!$B$4:$I$31,M3250,6),IF(AND(J3250&gt;4,J3250&lt;=5.5),INDEX(价格表!$B$4:$I$31,M3250,7),IF(J3250&gt;5.5,2.6+INDEX(价格表!$B$4:$I$31,M3250,8)*L3250)))))))</f>
        <v>2.15</v>
      </c>
    </row>
    <row r="3251" spans="1:14">
      <c r="A3251" s="18">
        <v>4311037571675</v>
      </c>
      <c r="B3251" s="18" t="s">
        <v>16</v>
      </c>
      <c r="C3251" s="19">
        <v>20201216</v>
      </c>
      <c r="D3251" s="19">
        <v>610538201209</v>
      </c>
      <c r="E3251" s="19" t="s">
        <v>16</v>
      </c>
      <c r="F3251" s="19">
        <v>20201226</v>
      </c>
      <c r="G3251" s="19" t="s">
        <v>17</v>
      </c>
      <c r="H3251" s="19" t="s">
        <v>27</v>
      </c>
      <c r="I3251" s="19" t="s">
        <v>85</v>
      </c>
      <c r="J3251" s="19">
        <v>1.46</v>
      </c>
      <c r="K3251" s="19" t="s">
        <v>20</v>
      </c>
      <c r="L3251">
        <f t="shared" si="60"/>
        <v>2</v>
      </c>
      <c r="M3251">
        <f>MATCH(H:H,价格表!$B$4:$B$35,0)</f>
        <v>3</v>
      </c>
      <c r="N3251" s="27">
        <f>IF(J3251&lt;=0.3,INDEX(价格表!$B$4:$I$31,M3251,2),IF(AND(J3251&gt;0.3,J3251&lt;=1),INDEX(价格表!$B$4:$I$31,M3251,3),IF(AND(J3251&gt;1,J3251&lt;=2.2),INDEX(价格表!$B$4:$I$31,M3251,4),IF(AND(J3251&gt;2.2,J3251&lt;=3.3),INDEX(价格表!$B$4:$I$31,M3251,5),IF(AND(J3251&gt;3.3,J3251&lt;=4),INDEX(价格表!$B$4:$I$31,M3251,6),IF(AND(J3251&gt;4,J3251&lt;=5.5),INDEX(价格表!$B$4:$I$31,M3251,7),IF(J3251&gt;5.5,2.6+INDEX(价格表!$B$4:$I$31,M3251,8)*L3251)))))))</f>
        <v>2.15</v>
      </c>
    </row>
    <row r="3252" spans="1:14">
      <c r="A3252" s="18">
        <v>4311037571676</v>
      </c>
      <c r="B3252" s="18" t="s">
        <v>16</v>
      </c>
      <c r="C3252" s="19">
        <v>20201216</v>
      </c>
      <c r="D3252" s="19">
        <v>610538201209</v>
      </c>
      <c r="E3252" s="19" t="s">
        <v>16</v>
      </c>
      <c r="F3252" s="19">
        <v>20201226</v>
      </c>
      <c r="G3252" s="19" t="s">
        <v>17</v>
      </c>
      <c r="H3252" s="19" t="s">
        <v>18</v>
      </c>
      <c r="I3252" s="19" t="s">
        <v>53</v>
      </c>
      <c r="J3252" s="19">
        <v>2.25</v>
      </c>
      <c r="K3252" s="19" t="s">
        <v>20</v>
      </c>
      <c r="L3252">
        <f t="shared" si="60"/>
        <v>3</v>
      </c>
      <c r="M3252">
        <f>MATCH(H:H,价格表!$B$4:$B$35,0)</f>
        <v>1</v>
      </c>
      <c r="N3252" s="27">
        <f>IF(J3252&lt;=0.3,INDEX(价格表!$B$4:$I$31,M3252,2),IF(AND(J3252&gt;0.3,J3252&lt;=1),INDEX(价格表!$B$4:$I$31,M3252,3),IF(AND(J3252&gt;1,J3252&lt;=2.2),INDEX(价格表!$B$4:$I$31,M3252,4),IF(AND(J3252&gt;2.2,J3252&lt;=3.3),INDEX(价格表!$B$4:$I$31,M3252,5),IF(AND(J3252&gt;3.3,J3252&lt;=4),INDEX(价格表!$B$4:$I$31,M3252,6),IF(AND(J3252&gt;4,J3252&lt;=5.5),INDEX(价格表!$B$4:$I$31,M3252,7),IF(J3252&gt;5.5,2.6+INDEX(价格表!$B$4:$I$31,M3252,8)*L3252)))))))</f>
        <v>2.5</v>
      </c>
    </row>
    <row r="3253" spans="1:14">
      <c r="A3253" s="18">
        <v>4311037571677</v>
      </c>
      <c r="B3253" s="18" t="s">
        <v>16</v>
      </c>
      <c r="C3253" s="19">
        <v>20201216</v>
      </c>
      <c r="D3253" s="19">
        <v>610538201209</v>
      </c>
      <c r="E3253" s="19" t="s">
        <v>16</v>
      </c>
      <c r="F3253" s="19">
        <v>20201226</v>
      </c>
      <c r="G3253" s="19" t="s">
        <v>17</v>
      </c>
      <c r="H3253" s="19" t="s">
        <v>73</v>
      </c>
      <c r="I3253" s="19" t="s">
        <v>92</v>
      </c>
      <c r="J3253" s="19">
        <v>1.46</v>
      </c>
      <c r="K3253" s="19" t="s">
        <v>20</v>
      </c>
      <c r="L3253">
        <f t="shared" si="60"/>
        <v>2</v>
      </c>
      <c r="M3253">
        <f>MATCH(H:H,价格表!$B$4:$B$35,0)</f>
        <v>7</v>
      </c>
      <c r="N3253" s="27">
        <f>IF(J3253&lt;=0.3,INDEX(价格表!$B$4:$I$31,M3253,2),IF(AND(J3253&gt;0.3,J3253&lt;=1),INDEX(价格表!$B$4:$I$31,M3253,3),IF(AND(J3253&gt;1,J3253&lt;=2.2),INDEX(价格表!$B$4:$I$31,M3253,4),IF(AND(J3253&gt;2.2,J3253&lt;=3.3),INDEX(价格表!$B$4:$I$31,M3253,5),IF(AND(J3253&gt;3.3,J3253&lt;=4),INDEX(价格表!$B$4:$I$31,M3253,6),IF(AND(J3253&gt;4,J3253&lt;=5.5),INDEX(价格表!$B$4:$I$31,M3253,7),IF(J3253&gt;5.5,2.6+INDEX(价格表!$B$4:$I$31,M3253,8)*L3253)))))))</f>
        <v>2.15</v>
      </c>
    </row>
    <row r="3254" spans="1:14">
      <c r="A3254" s="18">
        <v>4311037571678</v>
      </c>
      <c r="B3254" s="18" t="s">
        <v>16</v>
      </c>
      <c r="C3254" s="19">
        <v>20201216</v>
      </c>
      <c r="D3254" s="19">
        <v>610538201209</v>
      </c>
      <c r="E3254" s="19" t="s">
        <v>16</v>
      </c>
      <c r="F3254" s="19">
        <v>20201226</v>
      </c>
      <c r="G3254" s="19" t="s">
        <v>17</v>
      </c>
      <c r="H3254" s="19" t="s">
        <v>50</v>
      </c>
      <c r="I3254" s="19" t="s">
        <v>125</v>
      </c>
      <c r="J3254" s="19">
        <v>1.47</v>
      </c>
      <c r="K3254" s="19" t="s">
        <v>20</v>
      </c>
      <c r="L3254">
        <f t="shared" si="60"/>
        <v>2</v>
      </c>
      <c r="M3254">
        <f>MATCH(H:H,价格表!$B$4:$B$35,0)</f>
        <v>4</v>
      </c>
      <c r="N3254" s="27">
        <f>IF(J3254&lt;=0.3,INDEX(价格表!$B$4:$I$31,M3254,2),IF(AND(J3254&gt;0.3,J3254&lt;=1),INDEX(价格表!$B$4:$I$31,M3254,3),IF(AND(J3254&gt;1,J3254&lt;=2.2),INDEX(价格表!$B$4:$I$31,M3254,4),IF(AND(J3254&gt;2.2,J3254&lt;=3.3),INDEX(价格表!$B$4:$I$31,M3254,5),IF(AND(J3254&gt;3.3,J3254&lt;=4),INDEX(价格表!$B$4:$I$31,M3254,6),IF(AND(J3254&gt;4,J3254&lt;=5.5),INDEX(价格表!$B$4:$I$31,M3254,7),IF(J3254&gt;5.5,2.6+INDEX(价格表!$B$4:$I$31,M3254,8)*L3254)))))))</f>
        <v>2.15</v>
      </c>
    </row>
    <row r="3255" spans="1:14">
      <c r="A3255" s="18">
        <v>4311037571967</v>
      </c>
      <c r="B3255" s="18" t="s">
        <v>16</v>
      </c>
      <c r="C3255" s="19">
        <v>20201216</v>
      </c>
      <c r="D3255" s="19">
        <v>610538201209</v>
      </c>
      <c r="E3255" s="19" t="s">
        <v>16</v>
      </c>
      <c r="F3255" s="19">
        <v>20201226</v>
      </c>
      <c r="G3255" s="19" t="s">
        <v>17</v>
      </c>
      <c r="H3255" s="19" t="s">
        <v>75</v>
      </c>
      <c r="I3255" s="19" t="s">
        <v>114</v>
      </c>
      <c r="J3255" s="19">
        <v>1.43</v>
      </c>
      <c r="K3255" s="19" t="s">
        <v>20</v>
      </c>
      <c r="L3255">
        <f t="shared" si="60"/>
        <v>2</v>
      </c>
      <c r="M3255">
        <f>MATCH(H:H,价格表!$B$4:$B$35,0)</f>
        <v>24</v>
      </c>
      <c r="N3255" s="27">
        <f>IF(J3255&lt;=0.3,INDEX(价格表!$B$4:$I$31,M3255,2),IF(AND(J3255&gt;0.3,J3255&lt;=1),INDEX(价格表!$B$4:$I$31,M3255,3),IF(AND(J3255&gt;1,J3255&lt;=2.2),INDEX(价格表!$B$4:$I$31,M3255,4),IF(AND(J3255&gt;2.2,J3255&lt;=3.3),INDEX(价格表!$B$4:$I$31,M3255,5),IF(AND(J3255&gt;3.3,J3255&lt;=4),INDEX(价格表!$B$4:$I$31,M3255,6),IF(AND(J3255&gt;4,J3255&lt;=5.5),INDEX(价格表!$B$4:$I$31,M3255,7),IF(J3255&gt;5.5,2.6+INDEX(价格表!$B$4:$I$31,M3255,8)*L3255)))))))</f>
        <v>2.15</v>
      </c>
    </row>
    <row r="3256" spans="1:14">
      <c r="A3256" s="18">
        <v>4311037571968</v>
      </c>
      <c r="B3256" s="18" t="s">
        <v>16</v>
      </c>
      <c r="C3256" s="19">
        <v>20201216</v>
      </c>
      <c r="D3256" s="19">
        <v>610538201209</v>
      </c>
      <c r="E3256" s="19" t="s">
        <v>16</v>
      </c>
      <c r="F3256" s="19">
        <v>20201226</v>
      </c>
      <c r="G3256" s="19" t="s">
        <v>17</v>
      </c>
      <c r="H3256" s="19" t="s">
        <v>23</v>
      </c>
      <c r="I3256" s="19" t="s">
        <v>115</v>
      </c>
      <c r="J3256" s="19">
        <v>1.43</v>
      </c>
      <c r="K3256" s="19" t="s">
        <v>20</v>
      </c>
      <c r="L3256">
        <f t="shared" si="60"/>
        <v>2</v>
      </c>
      <c r="M3256">
        <f>MATCH(H:H,价格表!$B$4:$B$35,0)</f>
        <v>15</v>
      </c>
      <c r="N3256" s="27">
        <f>IF(J3256&lt;=0.3,INDEX(价格表!$B$4:$I$31,M3256,2),IF(AND(J3256&gt;0.3,J3256&lt;=1),INDEX(价格表!$B$4:$I$31,M3256,3),IF(AND(J3256&gt;1,J3256&lt;=2.2),INDEX(价格表!$B$4:$I$31,M3256,4),IF(AND(J3256&gt;2.2,J3256&lt;=3.3),INDEX(价格表!$B$4:$I$31,M3256,5),IF(AND(J3256&gt;3.3,J3256&lt;=4),INDEX(价格表!$B$4:$I$31,M3256,6),IF(AND(J3256&gt;4,J3256&lt;=5.5),INDEX(价格表!$B$4:$I$31,M3256,7),IF(J3256&gt;5.5,2.6+INDEX(价格表!$B$4:$I$31,M3256,8)*L3256)))))))</f>
        <v>2.15</v>
      </c>
    </row>
    <row r="3257" spans="1:14">
      <c r="A3257" s="18">
        <v>4311037571969</v>
      </c>
      <c r="B3257" s="18" t="s">
        <v>16</v>
      </c>
      <c r="C3257" s="19">
        <v>20201216</v>
      </c>
      <c r="D3257" s="19">
        <v>610538201209</v>
      </c>
      <c r="E3257" s="19" t="s">
        <v>16</v>
      </c>
      <c r="F3257" s="19">
        <v>20201226</v>
      </c>
      <c r="G3257" s="19" t="s">
        <v>17</v>
      </c>
      <c r="H3257" s="19" t="s">
        <v>75</v>
      </c>
      <c r="I3257" s="19" t="s">
        <v>293</v>
      </c>
      <c r="J3257" s="19">
        <v>1.43</v>
      </c>
      <c r="K3257" s="19" t="s">
        <v>20</v>
      </c>
      <c r="L3257">
        <f t="shared" si="60"/>
        <v>2</v>
      </c>
      <c r="M3257">
        <f>MATCH(H:H,价格表!$B$4:$B$35,0)</f>
        <v>24</v>
      </c>
      <c r="N3257" s="27">
        <f>IF(J3257&lt;=0.3,INDEX(价格表!$B$4:$I$31,M3257,2),IF(AND(J3257&gt;0.3,J3257&lt;=1),INDEX(价格表!$B$4:$I$31,M3257,3),IF(AND(J3257&gt;1,J3257&lt;=2.2),INDEX(价格表!$B$4:$I$31,M3257,4),IF(AND(J3257&gt;2.2,J3257&lt;=3.3),INDEX(价格表!$B$4:$I$31,M3257,5),IF(AND(J3257&gt;3.3,J3257&lt;=4),INDEX(价格表!$B$4:$I$31,M3257,6),IF(AND(J3257&gt;4,J3257&lt;=5.5),INDEX(价格表!$B$4:$I$31,M3257,7),IF(J3257&gt;5.5,2.6+INDEX(价格表!$B$4:$I$31,M3257,8)*L3257)))))))</f>
        <v>2.15</v>
      </c>
    </row>
    <row r="3258" spans="1:14">
      <c r="A3258" s="18">
        <v>4311037571970</v>
      </c>
      <c r="B3258" s="18" t="s">
        <v>16</v>
      </c>
      <c r="C3258" s="19">
        <v>20201216</v>
      </c>
      <c r="D3258" s="19">
        <v>610538201209</v>
      </c>
      <c r="E3258" s="19" t="s">
        <v>16</v>
      </c>
      <c r="F3258" s="19">
        <v>20201226</v>
      </c>
      <c r="G3258" s="19" t="s">
        <v>17</v>
      </c>
      <c r="H3258" s="19" t="s">
        <v>88</v>
      </c>
      <c r="I3258" s="19" t="s">
        <v>216</v>
      </c>
      <c r="J3258" s="19">
        <v>1.45</v>
      </c>
      <c r="K3258" s="19" t="s">
        <v>20</v>
      </c>
      <c r="L3258">
        <f t="shared" si="60"/>
        <v>2</v>
      </c>
      <c r="M3258">
        <f>MATCH(H:H,价格表!$B$4:$B$35,0)</f>
        <v>19</v>
      </c>
      <c r="N3258" s="27">
        <f>IF(J3258&lt;=0.3,INDEX(价格表!$B$4:$I$31,M3258,2),IF(AND(J3258&gt;0.3,J3258&lt;=1),INDEX(价格表!$B$4:$I$31,M3258,3),IF(AND(J3258&gt;1,J3258&lt;=2.2),INDEX(价格表!$B$4:$I$31,M3258,4),IF(AND(J3258&gt;2.2,J3258&lt;=3.3),INDEX(价格表!$B$4:$I$31,M3258,5),IF(AND(J3258&gt;3.3,J3258&lt;=4),INDEX(价格表!$B$4:$I$31,M3258,6),IF(AND(J3258&gt;4,J3258&lt;=5.5),INDEX(价格表!$B$4:$I$31,M3258,7),IF(J3258&gt;5.5,2.6+INDEX(价格表!$B$4:$I$31,M3258,8)*L3258)))))))</f>
        <v>2.15</v>
      </c>
    </row>
    <row r="3259" spans="1:14">
      <c r="A3259" s="18">
        <v>4311037571971</v>
      </c>
      <c r="B3259" s="18" t="s">
        <v>16</v>
      </c>
      <c r="C3259" s="19">
        <v>20201216</v>
      </c>
      <c r="D3259" s="19">
        <v>610538201209</v>
      </c>
      <c r="E3259" s="19" t="s">
        <v>16</v>
      </c>
      <c r="F3259" s="19">
        <v>20201226</v>
      </c>
      <c r="G3259" s="19" t="s">
        <v>17</v>
      </c>
      <c r="H3259" s="19" t="s">
        <v>21</v>
      </c>
      <c r="I3259" s="19" t="s">
        <v>205</v>
      </c>
      <c r="J3259" s="19">
        <v>1.43</v>
      </c>
      <c r="K3259" s="19" t="s">
        <v>20</v>
      </c>
      <c r="L3259">
        <f t="shared" si="60"/>
        <v>2</v>
      </c>
      <c r="M3259">
        <f>MATCH(H:H,价格表!$B$4:$B$35,0)</f>
        <v>20</v>
      </c>
      <c r="N3259" s="27">
        <f>IF(J3259&lt;=0.3,INDEX(价格表!$B$4:$I$31,M3259,2),IF(AND(J3259&gt;0.3,J3259&lt;=1),INDEX(价格表!$B$4:$I$31,M3259,3),IF(AND(J3259&gt;1,J3259&lt;=2.2),INDEX(价格表!$B$4:$I$31,M3259,4),IF(AND(J3259&gt;2.2,J3259&lt;=3.3),INDEX(价格表!$B$4:$I$31,M3259,5),IF(AND(J3259&gt;3.3,J3259&lt;=4),INDEX(价格表!$B$4:$I$31,M3259,6),IF(AND(J3259&gt;4,J3259&lt;=5.5),INDEX(价格表!$B$4:$I$31,M3259,7),IF(J3259&gt;5.5,2.6+INDEX(价格表!$B$4:$I$31,M3259,8)*L3259)))))))</f>
        <v>2.15</v>
      </c>
    </row>
    <row r="3260" spans="1:14">
      <c r="A3260" s="18">
        <v>4311037571972</v>
      </c>
      <c r="B3260" s="18" t="s">
        <v>16</v>
      </c>
      <c r="C3260" s="19">
        <v>20201216</v>
      </c>
      <c r="D3260" s="19">
        <v>610538201209</v>
      </c>
      <c r="E3260" s="19" t="s">
        <v>16</v>
      </c>
      <c r="F3260" s="19">
        <v>20201226</v>
      </c>
      <c r="G3260" s="19" t="s">
        <v>17</v>
      </c>
      <c r="H3260" s="19" t="s">
        <v>37</v>
      </c>
      <c r="I3260" s="19" t="s">
        <v>72</v>
      </c>
      <c r="J3260" s="19">
        <v>1.46</v>
      </c>
      <c r="K3260" s="19" t="s">
        <v>20</v>
      </c>
      <c r="L3260">
        <f t="shared" si="60"/>
        <v>2</v>
      </c>
      <c r="M3260">
        <f>MATCH(H:H,价格表!$B$4:$B$35,0)</f>
        <v>12</v>
      </c>
      <c r="N3260" s="27">
        <f>IF(J3260&lt;=0.3,INDEX(价格表!$B$4:$I$31,M3260,2),IF(AND(J3260&gt;0.3,J3260&lt;=1),INDEX(价格表!$B$4:$I$31,M3260,3),IF(AND(J3260&gt;1,J3260&lt;=2.2),INDEX(价格表!$B$4:$I$31,M3260,4),IF(AND(J3260&gt;2.2,J3260&lt;=3.3),INDEX(价格表!$B$4:$I$31,M3260,5),IF(AND(J3260&gt;3.3,J3260&lt;=4),INDEX(价格表!$B$4:$I$31,M3260,6),IF(AND(J3260&gt;4,J3260&lt;=5.5),INDEX(价格表!$B$4:$I$31,M3260,7),IF(J3260&gt;5.5,2.6+INDEX(价格表!$B$4:$I$31,M3260,8)*L3260)))))))</f>
        <v>2.15</v>
      </c>
    </row>
    <row r="3261" spans="1:14">
      <c r="A3261" s="18">
        <v>4311037571973</v>
      </c>
      <c r="B3261" s="18" t="s">
        <v>16</v>
      </c>
      <c r="C3261" s="19">
        <v>20201216</v>
      </c>
      <c r="D3261" s="19">
        <v>610538201209</v>
      </c>
      <c r="E3261" s="19" t="s">
        <v>16</v>
      </c>
      <c r="F3261" s="19">
        <v>20201226</v>
      </c>
      <c r="G3261" s="19" t="s">
        <v>17</v>
      </c>
      <c r="H3261" s="19" t="s">
        <v>23</v>
      </c>
      <c r="I3261" s="19" t="s">
        <v>190</v>
      </c>
      <c r="J3261" s="19">
        <v>1.48</v>
      </c>
      <c r="K3261" s="19" t="s">
        <v>20</v>
      </c>
      <c r="L3261">
        <f t="shared" si="60"/>
        <v>2</v>
      </c>
      <c r="M3261">
        <f>MATCH(H:H,价格表!$B$4:$B$35,0)</f>
        <v>15</v>
      </c>
      <c r="N3261" s="27">
        <f>IF(J3261&lt;=0.3,INDEX(价格表!$B$4:$I$31,M3261,2),IF(AND(J3261&gt;0.3,J3261&lt;=1),INDEX(价格表!$B$4:$I$31,M3261,3),IF(AND(J3261&gt;1,J3261&lt;=2.2),INDEX(价格表!$B$4:$I$31,M3261,4),IF(AND(J3261&gt;2.2,J3261&lt;=3.3),INDEX(价格表!$B$4:$I$31,M3261,5),IF(AND(J3261&gt;3.3,J3261&lt;=4),INDEX(价格表!$B$4:$I$31,M3261,6),IF(AND(J3261&gt;4,J3261&lt;=5.5),INDEX(价格表!$B$4:$I$31,M3261,7),IF(J3261&gt;5.5,2.6+INDEX(价格表!$B$4:$I$31,M3261,8)*L3261)))))))</f>
        <v>2.15</v>
      </c>
    </row>
    <row r="3262" spans="1:14">
      <c r="A3262" s="18">
        <v>4311037571974</v>
      </c>
      <c r="B3262" s="18" t="s">
        <v>16</v>
      </c>
      <c r="C3262" s="19">
        <v>20201216</v>
      </c>
      <c r="D3262" s="19">
        <v>610538201209</v>
      </c>
      <c r="E3262" s="19" t="s">
        <v>16</v>
      </c>
      <c r="F3262" s="19">
        <v>20201226</v>
      </c>
      <c r="G3262" s="19" t="s">
        <v>17</v>
      </c>
      <c r="H3262" s="19" t="s">
        <v>21</v>
      </c>
      <c r="I3262" s="19" t="s">
        <v>201</v>
      </c>
      <c r="J3262" s="19">
        <v>1.46</v>
      </c>
      <c r="K3262" s="19" t="s">
        <v>20</v>
      </c>
      <c r="L3262">
        <f t="shared" si="60"/>
        <v>2</v>
      </c>
      <c r="M3262">
        <f>MATCH(H:H,价格表!$B$4:$B$35,0)</f>
        <v>20</v>
      </c>
      <c r="N3262" s="27">
        <f>IF(J3262&lt;=0.3,INDEX(价格表!$B$4:$I$31,M3262,2),IF(AND(J3262&gt;0.3,J3262&lt;=1),INDEX(价格表!$B$4:$I$31,M3262,3),IF(AND(J3262&gt;1,J3262&lt;=2.2),INDEX(价格表!$B$4:$I$31,M3262,4),IF(AND(J3262&gt;2.2,J3262&lt;=3.3),INDEX(价格表!$B$4:$I$31,M3262,5),IF(AND(J3262&gt;3.3,J3262&lt;=4),INDEX(价格表!$B$4:$I$31,M3262,6),IF(AND(J3262&gt;4,J3262&lt;=5.5),INDEX(价格表!$B$4:$I$31,M3262,7),IF(J3262&gt;5.5,2.6+INDEX(价格表!$B$4:$I$31,M3262,8)*L3262)))))))</f>
        <v>2.15</v>
      </c>
    </row>
    <row r="3263" spans="1:14">
      <c r="A3263" s="18">
        <v>4311037572400</v>
      </c>
      <c r="B3263" s="18" t="s">
        <v>16</v>
      </c>
      <c r="C3263" s="19">
        <v>20201216</v>
      </c>
      <c r="D3263" s="19">
        <v>610538201209</v>
      </c>
      <c r="E3263" s="19" t="s">
        <v>16</v>
      </c>
      <c r="F3263" s="19">
        <v>20201226</v>
      </c>
      <c r="G3263" s="19" t="s">
        <v>17</v>
      </c>
      <c r="H3263" s="19" t="s">
        <v>37</v>
      </c>
      <c r="I3263" s="19" t="s">
        <v>214</v>
      </c>
      <c r="J3263" s="19">
        <v>3.3</v>
      </c>
      <c r="K3263" s="19" t="s">
        <v>20</v>
      </c>
      <c r="L3263">
        <f t="shared" si="60"/>
        <v>4</v>
      </c>
      <c r="M3263">
        <f>MATCH(H:H,价格表!$B$4:$B$35,0)</f>
        <v>12</v>
      </c>
      <c r="N3263" s="27">
        <f>IF(J3263&lt;=0.3,INDEX(价格表!$B$4:$I$31,M3263,2),IF(AND(J3263&gt;0.3,J3263&lt;=1),INDEX(价格表!$B$4:$I$31,M3263,3),IF(AND(J3263&gt;1,J3263&lt;=2.2),INDEX(价格表!$B$4:$I$31,M3263,4),IF(AND(J3263&gt;2.2,J3263&lt;=3.3),INDEX(价格表!$B$4:$I$31,M3263,5),IF(AND(J3263&gt;3.3,J3263&lt;=4),INDEX(价格表!$B$4:$I$31,M3263,6),IF(AND(J3263&gt;4,J3263&lt;=5.5),INDEX(价格表!$B$4:$I$31,M3263,7),IF(J3263&gt;5.5,2.6+INDEX(价格表!$B$4:$I$31,M3263,8)*L3263)))))))</f>
        <v>2.5</v>
      </c>
    </row>
    <row r="3264" spans="1:14">
      <c r="A3264" s="18">
        <v>4311037572401</v>
      </c>
      <c r="B3264" s="18" t="s">
        <v>16</v>
      </c>
      <c r="C3264" s="19">
        <v>20201216</v>
      </c>
      <c r="D3264" s="19">
        <v>610538201209</v>
      </c>
      <c r="E3264" s="19" t="s">
        <v>16</v>
      </c>
      <c r="F3264" s="19">
        <v>20201226</v>
      </c>
      <c r="G3264" s="19" t="s">
        <v>17</v>
      </c>
      <c r="H3264" s="19" t="s">
        <v>73</v>
      </c>
      <c r="I3264" s="19" t="s">
        <v>92</v>
      </c>
      <c r="J3264" s="19">
        <v>1.59</v>
      </c>
      <c r="K3264" s="19" t="s">
        <v>20</v>
      </c>
      <c r="L3264">
        <f t="shared" si="60"/>
        <v>2</v>
      </c>
      <c r="M3264">
        <f>MATCH(H:H,价格表!$B$4:$B$35,0)</f>
        <v>7</v>
      </c>
      <c r="N3264" s="27">
        <f>IF(J3264&lt;=0.3,INDEX(价格表!$B$4:$I$31,M3264,2),IF(AND(J3264&gt;0.3,J3264&lt;=1),INDEX(价格表!$B$4:$I$31,M3264,3),IF(AND(J3264&gt;1,J3264&lt;=2.2),INDEX(价格表!$B$4:$I$31,M3264,4),IF(AND(J3264&gt;2.2,J3264&lt;=3.3),INDEX(价格表!$B$4:$I$31,M3264,5),IF(AND(J3264&gt;3.3,J3264&lt;=4),INDEX(价格表!$B$4:$I$31,M3264,6),IF(AND(J3264&gt;4,J3264&lt;=5.5),INDEX(价格表!$B$4:$I$31,M3264,7),IF(J3264&gt;5.5,2.6+INDEX(价格表!$B$4:$I$31,M3264,8)*L3264)))))))</f>
        <v>2.15</v>
      </c>
    </row>
    <row r="3265" spans="1:14">
      <c r="A3265" s="18">
        <v>4311037572402</v>
      </c>
      <c r="B3265" s="18" t="s">
        <v>16</v>
      </c>
      <c r="C3265" s="19">
        <v>20201216</v>
      </c>
      <c r="D3265" s="19">
        <v>610538201209</v>
      </c>
      <c r="E3265" s="19" t="s">
        <v>16</v>
      </c>
      <c r="F3265" s="19">
        <v>20201226</v>
      </c>
      <c r="G3265" s="19" t="s">
        <v>17</v>
      </c>
      <c r="H3265" s="19" t="s">
        <v>27</v>
      </c>
      <c r="I3265" s="19" t="s">
        <v>128</v>
      </c>
      <c r="J3265" s="19">
        <v>1.43</v>
      </c>
      <c r="K3265" s="19" t="s">
        <v>20</v>
      </c>
      <c r="L3265">
        <f t="shared" si="60"/>
        <v>2</v>
      </c>
      <c r="M3265">
        <f>MATCH(H:H,价格表!$B$4:$B$35,0)</f>
        <v>3</v>
      </c>
      <c r="N3265" s="27">
        <f>IF(J3265&lt;=0.3,INDEX(价格表!$B$4:$I$31,M3265,2),IF(AND(J3265&gt;0.3,J3265&lt;=1),INDEX(价格表!$B$4:$I$31,M3265,3),IF(AND(J3265&gt;1,J3265&lt;=2.2),INDEX(价格表!$B$4:$I$31,M3265,4),IF(AND(J3265&gt;2.2,J3265&lt;=3.3),INDEX(价格表!$B$4:$I$31,M3265,5),IF(AND(J3265&gt;3.3,J3265&lt;=4),INDEX(价格表!$B$4:$I$31,M3265,6),IF(AND(J3265&gt;4,J3265&lt;=5.5),INDEX(价格表!$B$4:$I$31,M3265,7),IF(J3265&gt;5.5,2.6+INDEX(价格表!$B$4:$I$31,M3265,8)*L3265)))))))</f>
        <v>2.15</v>
      </c>
    </row>
    <row r="3266" spans="1:14">
      <c r="A3266" s="18">
        <v>4311037572403</v>
      </c>
      <c r="B3266" s="18" t="s">
        <v>16</v>
      </c>
      <c r="C3266" s="19">
        <v>20201216</v>
      </c>
      <c r="D3266" s="19">
        <v>610538201209</v>
      </c>
      <c r="E3266" s="19" t="s">
        <v>16</v>
      </c>
      <c r="F3266" s="19">
        <v>20201226</v>
      </c>
      <c r="G3266" s="19" t="s">
        <v>17</v>
      </c>
      <c r="H3266" s="19" t="s">
        <v>88</v>
      </c>
      <c r="I3266" s="19" t="s">
        <v>250</v>
      </c>
      <c r="J3266" s="19">
        <v>1.62</v>
      </c>
      <c r="K3266" s="19" t="s">
        <v>20</v>
      </c>
      <c r="L3266">
        <f t="shared" si="60"/>
        <v>2</v>
      </c>
      <c r="M3266">
        <f>MATCH(H:H,价格表!$B$4:$B$35,0)</f>
        <v>19</v>
      </c>
      <c r="N3266" s="27">
        <f>IF(J3266&lt;=0.3,INDEX(价格表!$B$4:$I$31,M3266,2),IF(AND(J3266&gt;0.3,J3266&lt;=1),INDEX(价格表!$B$4:$I$31,M3266,3),IF(AND(J3266&gt;1,J3266&lt;=2.2),INDEX(价格表!$B$4:$I$31,M3266,4),IF(AND(J3266&gt;2.2,J3266&lt;=3.3),INDEX(价格表!$B$4:$I$31,M3266,5),IF(AND(J3266&gt;3.3,J3266&lt;=4),INDEX(价格表!$B$4:$I$31,M3266,6),IF(AND(J3266&gt;4,J3266&lt;=5.5),INDEX(价格表!$B$4:$I$31,M3266,7),IF(J3266&gt;5.5,2.6+INDEX(价格表!$B$4:$I$31,M3266,8)*L3266)))))))</f>
        <v>2.15</v>
      </c>
    </row>
    <row r="3267" spans="1:14">
      <c r="A3267" s="18">
        <v>4311037572404</v>
      </c>
      <c r="B3267" s="18" t="s">
        <v>16</v>
      </c>
      <c r="C3267" s="19">
        <v>20201216</v>
      </c>
      <c r="D3267" s="19">
        <v>610538201209</v>
      </c>
      <c r="E3267" s="19" t="s">
        <v>16</v>
      </c>
      <c r="F3267" s="19">
        <v>20201226</v>
      </c>
      <c r="G3267" s="19" t="s">
        <v>17</v>
      </c>
      <c r="H3267" s="19" t="s">
        <v>54</v>
      </c>
      <c r="I3267" s="19" t="s">
        <v>78</v>
      </c>
      <c r="J3267" s="19">
        <v>1.47</v>
      </c>
      <c r="K3267" s="19" t="s">
        <v>20</v>
      </c>
      <c r="L3267">
        <f t="shared" si="60"/>
        <v>2</v>
      </c>
      <c r="M3267">
        <f>MATCH(H:H,价格表!$B$4:$B$35,0)</f>
        <v>14</v>
      </c>
      <c r="N3267" s="27">
        <f>IF(J3267&lt;=0.3,INDEX(价格表!$B$4:$I$31,M3267,2),IF(AND(J3267&gt;0.3,J3267&lt;=1),INDEX(价格表!$B$4:$I$31,M3267,3),IF(AND(J3267&gt;1,J3267&lt;=2.2),INDEX(价格表!$B$4:$I$31,M3267,4),IF(AND(J3267&gt;2.2,J3267&lt;=3.3),INDEX(价格表!$B$4:$I$31,M3267,5),IF(AND(J3267&gt;3.3,J3267&lt;=4),INDEX(价格表!$B$4:$I$31,M3267,6),IF(AND(J3267&gt;4,J3267&lt;=5.5),INDEX(价格表!$B$4:$I$31,M3267,7),IF(J3267&gt;5.5,2.6+INDEX(价格表!$B$4:$I$31,M3267,8)*L3267)))))))</f>
        <v>2.15</v>
      </c>
    </row>
    <row r="3268" spans="1:14">
      <c r="A3268" s="18">
        <v>4311037572405</v>
      </c>
      <c r="B3268" s="18" t="s">
        <v>16</v>
      </c>
      <c r="C3268" s="19">
        <v>20201216</v>
      </c>
      <c r="D3268" s="19">
        <v>610538201209</v>
      </c>
      <c r="E3268" s="19" t="s">
        <v>16</v>
      </c>
      <c r="F3268" s="19">
        <v>20201226</v>
      </c>
      <c r="G3268" s="19" t="s">
        <v>17</v>
      </c>
      <c r="H3268" s="19" t="s">
        <v>30</v>
      </c>
      <c r="I3268" s="19" t="s">
        <v>270</v>
      </c>
      <c r="J3268" s="19">
        <v>1.46</v>
      </c>
      <c r="K3268" s="19" t="s">
        <v>20</v>
      </c>
      <c r="L3268">
        <f t="shared" ref="L3268:L3331" si="61">ROUNDUP(J3268,0)</f>
        <v>2</v>
      </c>
      <c r="M3268">
        <f>MATCH(H:H,价格表!$B$4:$B$35,0)</f>
        <v>16</v>
      </c>
      <c r="N3268" s="27">
        <f>IF(J3268&lt;=0.3,INDEX(价格表!$B$4:$I$31,M3268,2),IF(AND(J3268&gt;0.3,J3268&lt;=1),INDEX(价格表!$B$4:$I$31,M3268,3),IF(AND(J3268&gt;1,J3268&lt;=2.2),INDEX(价格表!$B$4:$I$31,M3268,4),IF(AND(J3268&gt;2.2,J3268&lt;=3.3),INDEX(价格表!$B$4:$I$31,M3268,5),IF(AND(J3268&gt;3.3,J3268&lt;=4),INDEX(价格表!$B$4:$I$31,M3268,6),IF(AND(J3268&gt;4,J3268&lt;=5.5),INDEX(价格表!$B$4:$I$31,M3268,7),IF(J3268&gt;5.5,2.6+INDEX(价格表!$B$4:$I$31,M3268,8)*L3268)))))))</f>
        <v>2.15</v>
      </c>
    </row>
    <row r="3269" spans="1:14">
      <c r="A3269" s="18">
        <v>4311037572406</v>
      </c>
      <c r="B3269" s="18" t="s">
        <v>16</v>
      </c>
      <c r="C3269" s="19">
        <v>20201216</v>
      </c>
      <c r="D3269" s="19">
        <v>610538201209</v>
      </c>
      <c r="E3269" s="19" t="s">
        <v>16</v>
      </c>
      <c r="F3269" s="19">
        <v>20201226</v>
      </c>
      <c r="G3269" s="19" t="s">
        <v>17</v>
      </c>
      <c r="H3269" s="19" t="s">
        <v>82</v>
      </c>
      <c r="I3269" s="19" t="s">
        <v>83</v>
      </c>
      <c r="J3269" s="19">
        <v>1.45</v>
      </c>
      <c r="K3269" s="19" t="s">
        <v>20</v>
      </c>
      <c r="L3269">
        <f t="shared" si="61"/>
        <v>2</v>
      </c>
      <c r="M3269">
        <f>MATCH(H:H,价格表!$B$4:$B$35,0)</f>
        <v>2</v>
      </c>
      <c r="N3269" s="27">
        <f>IF(J3269&lt;=0.3,INDEX(价格表!$B$4:$I$31,M3269,2),IF(AND(J3269&gt;0.3,J3269&lt;=1),INDEX(价格表!$B$4:$I$31,M3269,3),IF(AND(J3269&gt;1,J3269&lt;=2.2),INDEX(价格表!$B$4:$I$31,M3269,4),IF(AND(J3269&gt;2.2,J3269&lt;=3.3),INDEX(价格表!$B$4:$I$31,M3269,5),IF(AND(J3269&gt;3.3,J3269&lt;=4),INDEX(价格表!$B$4:$I$31,M3269,6),IF(AND(J3269&gt;4,J3269&lt;=5.5),INDEX(价格表!$B$4:$I$31,M3269,7),IF(J3269&gt;5.5,2.6+INDEX(价格表!$B$4:$I$31,M3269,8)*L3269)))))))</f>
        <v>2.15</v>
      </c>
    </row>
    <row r="3270" spans="1:14">
      <c r="A3270" s="18">
        <v>4311037572407</v>
      </c>
      <c r="B3270" s="18" t="s">
        <v>16</v>
      </c>
      <c r="C3270" s="19">
        <v>20201216</v>
      </c>
      <c r="D3270" s="19">
        <v>610538201209</v>
      </c>
      <c r="E3270" s="19" t="s">
        <v>16</v>
      </c>
      <c r="F3270" s="19">
        <v>20201226</v>
      </c>
      <c r="G3270" s="19" t="s">
        <v>17</v>
      </c>
      <c r="H3270" s="19" t="s">
        <v>68</v>
      </c>
      <c r="I3270" s="19" t="s">
        <v>193</v>
      </c>
      <c r="J3270" s="19">
        <v>1.46</v>
      </c>
      <c r="K3270" s="19" t="s">
        <v>20</v>
      </c>
      <c r="L3270">
        <f t="shared" si="61"/>
        <v>2</v>
      </c>
      <c r="M3270">
        <f>MATCH(H:H,价格表!$B$4:$B$35,0)</f>
        <v>5</v>
      </c>
      <c r="N3270" s="27">
        <f>IF(J3270&lt;=0.3,INDEX(价格表!$B$4:$I$31,M3270,2),IF(AND(J3270&gt;0.3,J3270&lt;=1),INDEX(价格表!$B$4:$I$31,M3270,3),IF(AND(J3270&gt;1,J3270&lt;=2.2),INDEX(价格表!$B$4:$I$31,M3270,4),IF(AND(J3270&gt;2.2,J3270&lt;=3.3),INDEX(价格表!$B$4:$I$31,M3270,5),IF(AND(J3270&gt;3.3,J3270&lt;=4),INDEX(价格表!$B$4:$I$31,M3270,6),IF(AND(J3270&gt;4,J3270&lt;=5.5),INDEX(价格表!$B$4:$I$31,M3270,7),IF(J3270&gt;5.5,2.6+INDEX(价格表!$B$4:$I$31,M3270,8)*L3270)))))))</f>
        <v>2.15</v>
      </c>
    </row>
    <row r="3271" spans="1:14">
      <c r="A3271" s="18">
        <v>4311037572408</v>
      </c>
      <c r="B3271" s="18" t="s">
        <v>16</v>
      </c>
      <c r="C3271" s="19">
        <v>20201216</v>
      </c>
      <c r="D3271" s="19">
        <v>610538201209</v>
      </c>
      <c r="E3271" s="19" t="s">
        <v>16</v>
      </c>
      <c r="F3271" s="19">
        <v>20201226</v>
      </c>
      <c r="G3271" s="19" t="s">
        <v>17</v>
      </c>
      <c r="H3271" s="19" t="s">
        <v>45</v>
      </c>
      <c r="I3271" s="19" t="s">
        <v>371</v>
      </c>
      <c r="J3271" s="19">
        <v>1.44</v>
      </c>
      <c r="K3271" s="19" t="s">
        <v>20</v>
      </c>
      <c r="L3271">
        <f t="shared" si="61"/>
        <v>2</v>
      </c>
      <c r="M3271">
        <f>MATCH(H:H,价格表!$B$4:$B$35,0)</f>
        <v>9</v>
      </c>
      <c r="N3271" s="27">
        <f>IF(J3271&lt;=0.3,INDEX(价格表!$B$4:$I$31,M3271,2),IF(AND(J3271&gt;0.3,J3271&lt;=1),INDEX(价格表!$B$4:$I$31,M3271,3),IF(AND(J3271&gt;1,J3271&lt;=2.2),INDEX(价格表!$B$4:$I$31,M3271,4),IF(AND(J3271&gt;2.2,J3271&lt;=3.3),INDEX(价格表!$B$4:$I$31,M3271,5),IF(AND(J3271&gt;3.3,J3271&lt;=4),INDEX(价格表!$B$4:$I$31,M3271,6),IF(AND(J3271&gt;4,J3271&lt;=5.5),INDEX(价格表!$B$4:$I$31,M3271,7),IF(J3271&gt;5.5,2.6+INDEX(价格表!$B$4:$I$31,M3271,8)*L3271)))))))</f>
        <v>2.15</v>
      </c>
    </row>
    <row r="3272" spans="1:14">
      <c r="A3272" s="18">
        <v>4311037572409</v>
      </c>
      <c r="B3272" s="18" t="s">
        <v>16</v>
      </c>
      <c r="C3272" s="19">
        <v>20201216</v>
      </c>
      <c r="D3272" s="19">
        <v>610538201209</v>
      </c>
      <c r="E3272" s="19" t="s">
        <v>16</v>
      </c>
      <c r="F3272" s="19">
        <v>20201226</v>
      </c>
      <c r="G3272" s="19" t="s">
        <v>17</v>
      </c>
      <c r="H3272" s="19" t="s">
        <v>21</v>
      </c>
      <c r="I3272" s="19" t="s">
        <v>22</v>
      </c>
      <c r="J3272" s="19">
        <v>1.69</v>
      </c>
      <c r="K3272" s="19" t="s">
        <v>20</v>
      </c>
      <c r="L3272">
        <f t="shared" si="61"/>
        <v>2</v>
      </c>
      <c r="M3272">
        <f>MATCH(H:H,价格表!$B$4:$B$35,0)</f>
        <v>20</v>
      </c>
      <c r="N3272" s="27">
        <f>IF(J3272&lt;=0.3,INDEX(价格表!$B$4:$I$31,M3272,2),IF(AND(J3272&gt;0.3,J3272&lt;=1),INDEX(价格表!$B$4:$I$31,M3272,3),IF(AND(J3272&gt;1,J3272&lt;=2.2),INDEX(价格表!$B$4:$I$31,M3272,4),IF(AND(J3272&gt;2.2,J3272&lt;=3.3),INDEX(价格表!$B$4:$I$31,M3272,5),IF(AND(J3272&gt;3.3,J3272&lt;=4),INDEX(价格表!$B$4:$I$31,M3272,6),IF(AND(J3272&gt;4,J3272&lt;=5.5),INDEX(价格表!$B$4:$I$31,M3272,7),IF(J3272&gt;5.5,2.6+INDEX(价格表!$B$4:$I$31,M3272,8)*L3272)))))))</f>
        <v>2.15</v>
      </c>
    </row>
    <row r="3273" spans="1:14">
      <c r="A3273" s="18">
        <v>4311037572435</v>
      </c>
      <c r="B3273" s="18" t="s">
        <v>16</v>
      </c>
      <c r="C3273" s="19">
        <v>20201216</v>
      </c>
      <c r="D3273" s="19">
        <v>610538201209</v>
      </c>
      <c r="E3273" s="19" t="s">
        <v>16</v>
      </c>
      <c r="F3273" s="19">
        <v>20201226</v>
      </c>
      <c r="G3273" s="19" t="s">
        <v>17</v>
      </c>
      <c r="H3273" s="19" t="s">
        <v>73</v>
      </c>
      <c r="I3273" s="19" t="s">
        <v>131</v>
      </c>
      <c r="J3273" s="19">
        <v>1.45</v>
      </c>
      <c r="K3273" s="19" t="s">
        <v>20</v>
      </c>
      <c r="L3273">
        <f t="shared" si="61"/>
        <v>2</v>
      </c>
      <c r="M3273">
        <f>MATCH(H:H,价格表!$B$4:$B$35,0)</f>
        <v>7</v>
      </c>
      <c r="N3273" s="27">
        <f>IF(J3273&lt;=0.3,INDEX(价格表!$B$4:$I$31,M3273,2),IF(AND(J3273&gt;0.3,J3273&lt;=1),INDEX(价格表!$B$4:$I$31,M3273,3),IF(AND(J3273&gt;1,J3273&lt;=2.2),INDEX(价格表!$B$4:$I$31,M3273,4),IF(AND(J3273&gt;2.2,J3273&lt;=3.3),INDEX(价格表!$B$4:$I$31,M3273,5),IF(AND(J3273&gt;3.3,J3273&lt;=4),INDEX(价格表!$B$4:$I$31,M3273,6),IF(AND(J3273&gt;4,J3273&lt;=5.5),INDEX(价格表!$B$4:$I$31,M3273,7),IF(J3273&gt;5.5,2.6+INDEX(价格表!$B$4:$I$31,M3273,8)*L3273)))))))</f>
        <v>2.15</v>
      </c>
    </row>
    <row r="3274" spans="1:14">
      <c r="A3274" s="18">
        <v>4311037572436</v>
      </c>
      <c r="B3274" s="18" t="s">
        <v>16</v>
      </c>
      <c r="C3274" s="19">
        <v>20201216</v>
      </c>
      <c r="D3274" s="19">
        <v>610538201209</v>
      </c>
      <c r="E3274" s="19" t="s">
        <v>16</v>
      </c>
      <c r="F3274" s="19">
        <v>20201226</v>
      </c>
      <c r="G3274" s="19" t="s">
        <v>17</v>
      </c>
      <c r="H3274" s="19" t="s">
        <v>23</v>
      </c>
      <c r="I3274" s="19" t="s">
        <v>99</v>
      </c>
      <c r="J3274" s="19">
        <v>1.46</v>
      </c>
      <c r="K3274" s="19" t="s">
        <v>20</v>
      </c>
      <c r="L3274">
        <f t="shared" si="61"/>
        <v>2</v>
      </c>
      <c r="M3274">
        <f>MATCH(H:H,价格表!$B$4:$B$35,0)</f>
        <v>15</v>
      </c>
      <c r="N3274" s="27">
        <f>IF(J3274&lt;=0.3,INDEX(价格表!$B$4:$I$31,M3274,2),IF(AND(J3274&gt;0.3,J3274&lt;=1),INDEX(价格表!$B$4:$I$31,M3274,3),IF(AND(J3274&gt;1,J3274&lt;=2.2),INDEX(价格表!$B$4:$I$31,M3274,4),IF(AND(J3274&gt;2.2,J3274&lt;=3.3),INDEX(价格表!$B$4:$I$31,M3274,5),IF(AND(J3274&gt;3.3,J3274&lt;=4),INDEX(价格表!$B$4:$I$31,M3274,6),IF(AND(J3274&gt;4,J3274&lt;=5.5),INDEX(价格表!$B$4:$I$31,M3274,7),IF(J3274&gt;5.5,2.6+INDEX(价格表!$B$4:$I$31,M3274,8)*L3274)))))))</f>
        <v>2.15</v>
      </c>
    </row>
    <row r="3275" spans="1:14">
      <c r="A3275" s="18">
        <v>4311037572439</v>
      </c>
      <c r="B3275" s="18" t="s">
        <v>16</v>
      </c>
      <c r="C3275" s="19">
        <v>20201216</v>
      </c>
      <c r="D3275" s="19">
        <v>610538201209</v>
      </c>
      <c r="E3275" s="19" t="s">
        <v>16</v>
      </c>
      <c r="F3275" s="19">
        <v>20201226</v>
      </c>
      <c r="G3275" s="19" t="s">
        <v>17</v>
      </c>
      <c r="H3275" s="19" t="s">
        <v>37</v>
      </c>
      <c r="I3275" s="19" t="s">
        <v>72</v>
      </c>
      <c r="J3275" s="19">
        <v>1.44</v>
      </c>
      <c r="K3275" s="19" t="s">
        <v>20</v>
      </c>
      <c r="L3275">
        <f t="shared" si="61"/>
        <v>2</v>
      </c>
      <c r="M3275">
        <f>MATCH(H:H,价格表!$B$4:$B$35,0)</f>
        <v>12</v>
      </c>
      <c r="N3275" s="27">
        <f>IF(J3275&lt;=0.3,INDEX(价格表!$B$4:$I$31,M3275,2),IF(AND(J3275&gt;0.3,J3275&lt;=1),INDEX(价格表!$B$4:$I$31,M3275,3),IF(AND(J3275&gt;1,J3275&lt;=2.2),INDEX(价格表!$B$4:$I$31,M3275,4),IF(AND(J3275&gt;2.2,J3275&lt;=3.3),INDEX(价格表!$B$4:$I$31,M3275,5),IF(AND(J3275&gt;3.3,J3275&lt;=4),INDEX(价格表!$B$4:$I$31,M3275,6),IF(AND(J3275&gt;4,J3275&lt;=5.5),INDEX(价格表!$B$4:$I$31,M3275,7),IF(J3275&gt;5.5,2.6+INDEX(价格表!$B$4:$I$31,M3275,8)*L3275)))))))</f>
        <v>2.15</v>
      </c>
    </row>
    <row r="3276" spans="1:14">
      <c r="A3276" s="18">
        <v>4311037572441</v>
      </c>
      <c r="B3276" s="18" t="s">
        <v>16</v>
      </c>
      <c r="C3276" s="19">
        <v>20201216</v>
      </c>
      <c r="D3276" s="19">
        <v>610538201209</v>
      </c>
      <c r="E3276" s="19" t="s">
        <v>16</v>
      </c>
      <c r="F3276" s="19">
        <v>20201226</v>
      </c>
      <c r="G3276" s="19" t="s">
        <v>17</v>
      </c>
      <c r="H3276" s="19" t="s">
        <v>30</v>
      </c>
      <c r="I3276" s="19" t="s">
        <v>31</v>
      </c>
      <c r="J3276" s="19">
        <v>1.44</v>
      </c>
      <c r="K3276" s="19" t="s">
        <v>20</v>
      </c>
      <c r="L3276">
        <f t="shared" si="61"/>
        <v>2</v>
      </c>
      <c r="M3276">
        <f>MATCH(H:H,价格表!$B$4:$B$35,0)</f>
        <v>16</v>
      </c>
      <c r="N3276" s="27">
        <f>IF(J3276&lt;=0.3,INDEX(价格表!$B$4:$I$31,M3276,2),IF(AND(J3276&gt;0.3,J3276&lt;=1),INDEX(价格表!$B$4:$I$31,M3276,3),IF(AND(J3276&gt;1,J3276&lt;=2.2),INDEX(价格表!$B$4:$I$31,M3276,4),IF(AND(J3276&gt;2.2,J3276&lt;=3.3),INDEX(价格表!$B$4:$I$31,M3276,5),IF(AND(J3276&gt;3.3,J3276&lt;=4),INDEX(价格表!$B$4:$I$31,M3276,6),IF(AND(J3276&gt;4,J3276&lt;=5.5),INDEX(价格表!$B$4:$I$31,M3276,7),IF(J3276&gt;5.5,2.6+INDEX(价格表!$B$4:$I$31,M3276,8)*L3276)))))))</f>
        <v>2.15</v>
      </c>
    </row>
    <row r="3277" spans="1:14">
      <c r="A3277" s="18">
        <v>4311037572442</v>
      </c>
      <c r="B3277" s="18" t="s">
        <v>16</v>
      </c>
      <c r="C3277" s="19">
        <v>20201216</v>
      </c>
      <c r="D3277" s="19">
        <v>610538201209</v>
      </c>
      <c r="E3277" s="19" t="s">
        <v>16</v>
      </c>
      <c r="F3277" s="19">
        <v>20201226</v>
      </c>
      <c r="G3277" s="19" t="s">
        <v>17</v>
      </c>
      <c r="H3277" s="19" t="s">
        <v>25</v>
      </c>
      <c r="I3277" s="19" t="s">
        <v>121</v>
      </c>
      <c r="J3277" s="19">
        <v>1.47</v>
      </c>
      <c r="K3277" s="19" t="s">
        <v>20</v>
      </c>
      <c r="L3277">
        <f t="shared" si="61"/>
        <v>2</v>
      </c>
      <c r="M3277">
        <f>MATCH(H:H,价格表!$B$4:$B$35,0)</f>
        <v>25</v>
      </c>
      <c r="N3277" s="27">
        <f>IF(J3277&lt;=0.3,INDEX(价格表!$B$4:$I$31,M3277,2),IF(AND(J3277&gt;0.3,J3277&lt;=1),INDEX(价格表!$B$4:$I$31,M3277,3),IF(AND(J3277&gt;1,J3277&lt;=2.2),INDEX(价格表!$B$4:$I$31,M3277,4),IF(AND(J3277&gt;2.2,J3277&lt;=3.3),INDEX(价格表!$B$4:$I$31,M3277,5),IF(AND(J3277&gt;3.3,J3277&lt;=4),INDEX(价格表!$B$4:$I$31,M3277,6),IF(AND(J3277&gt;4,J3277&lt;=5.5),INDEX(价格表!$B$4:$I$31,M3277,7),IF(J3277&gt;5.5,2.6+INDEX(价格表!$B$4:$I$31,M3277,8)*L3277)))))))</f>
        <v>2.15</v>
      </c>
    </row>
    <row r="3278" spans="1:14">
      <c r="A3278" s="18">
        <v>4311037572443</v>
      </c>
      <c r="B3278" s="18" t="s">
        <v>16</v>
      </c>
      <c r="C3278" s="19">
        <v>20201216</v>
      </c>
      <c r="D3278" s="19">
        <v>610538201209</v>
      </c>
      <c r="E3278" s="19" t="s">
        <v>16</v>
      </c>
      <c r="F3278" s="19">
        <v>20201226</v>
      </c>
      <c r="G3278" s="19" t="s">
        <v>17</v>
      </c>
      <c r="H3278" s="19" t="s">
        <v>39</v>
      </c>
      <c r="I3278" s="19" t="s">
        <v>132</v>
      </c>
      <c r="J3278" s="19">
        <v>1.53</v>
      </c>
      <c r="K3278" s="19" t="s">
        <v>20</v>
      </c>
      <c r="L3278">
        <f t="shared" si="61"/>
        <v>2</v>
      </c>
      <c r="M3278">
        <f>MATCH(H:H,价格表!$B$4:$B$35,0)</f>
        <v>23</v>
      </c>
      <c r="N3278" s="27">
        <f>IF(J3278&lt;=0.3,INDEX(价格表!$B$4:$I$31,M3278,2),IF(AND(J3278&gt;0.3,J3278&lt;=1),INDEX(价格表!$B$4:$I$31,M3278,3),IF(AND(J3278&gt;1,J3278&lt;=2.2),INDEX(价格表!$B$4:$I$31,M3278,4),IF(AND(J3278&gt;2.2,J3278&lt;=3.3),INDEX(价格表!$B$4:$I$31,M3278,5),IF(AND(J3278&gt;3.3,J3278&lt;=4),INDEX(价格表!$B$4:$I$31,M3278,6),IF(AND(J3278&gt;4,J3278&lt;=5.5),INDEX(价格表!$B$4:$I$31,M3278,7),IF(J3278&gt;5.5,2.6+INDEX(价格表!$B$4:$I$31,M3278,8)*L3278)))))))</f>
        <v>2.15</v>
      </c>
    </row>
    <row r="3279" spans="1:14">
      <c r="A3279" s="18">
        <v>4311037573117</v>
      </c>
      <c r="B3279" s="18" t="s">
        <v>16</v>
      </c>
      <c r="C3279" s="19">
        <v>20201216</v>
      </c>
      <c r="D3279" s="19">
        <v>610538201209</v>
      </c>
      <c r="E3279" s="19" t="s">
        <v>16</v>
      </c>
      <c r="F3279" s="19">
        <v>20201226</v>
      </c>
      <c r="G3279" s="19" t="s">
        <v>17</v>
      </c>
      <c r="H3279" s="19" t="s">
        <v>45</v>
      </c>
      <c r="I3279" s="19" t="s">
        <v>48</v>
      </c>
      <c r="J3279" s="19">
        <v>1.47</v>
      </c>
      <c r="K3279" s="19" t="s">
        <v>20</v>
      </c>
      <c r="L3279">
        <f t="shared" si="61"/>
        <v>2</v>
      </c>
      <c r="M3279">
        <f>MATCH(H:H,价格表!$B$4:$B$35,0)</f>
        <v>9</v>
      </c>
      <c r="N3279" s="27">
        <f>IF(J3279&lt;=0.3,INDEX(价格表!$B$4:$I$31,M3279,2),IF(AND(J3279&gt;0.3,J3279&lt;=1),INDEX(价格表!$B$4:$I$31,M3279,3),IF(AND(J3279&gt;1,J3279&lt;=2.2),INDEX(价格表!$B$4:$I$31,M3279,4),IF(AND(J3279&gt;2.2,J3279&lt;=3.3),INDEX(价格表!$B$4:$I$31,M3279,5),IF(AND(J3279&gt;3.3,J3279&lt;=4),INDEX(价格表!$B$4:$I$31,M3279,6),IF(AND(J3279&gt;4,J3279&lt;=5.5),INDEX(价格表!$B$4:$I$31,M3279,7),IF(J3279&gt;5.5,2.6+INDEX(价格表!$B$4:$I$31,M3279,8)*L3279)))))))</f>
        <v>2.15</v>
      </c>
    </row>
    <row r="3280" spans="1:14">
      <c r="A3280" s="18">
        <v>4311037573118</v>
      </c>
      <c r="B3280" s="18" t="s">
        <v>16</v>
      </c>
      <c r="C3280" s="19">
        <v>20201216</v>
      </c>
      <c r="D3280" s="19">
        <v>610538201209</v>
      </c>
      <c r="E3280" s="19" t="s">
        <v>16</v>
      </c>
      <c r="F3280" s="19">
        <v>20201226</v>
      </c>
      <c r="G3280" s="19" t="s">
        <v>17</v>
      </c>
      <c r="H3280" s="19" t="s">
        <v>88</v>
      </c>
      <c r="I3280" s="19" t="s">
        <v>101</v>
      </c>
      <c r="J3280" s="19">
        <v>1.44</v>
      </c>
      <c r="K3280" s="19" t="s">
        <v>20</v>
      </c>
      <c r="L3280">
        <f t="shared" si="61"/>
        <v>2</v>
      </c>
      <c r="M3280">
        <f>MATCH(H:H,价格表!$B$4:$B$35,0)</f>
        <v>19</v>
      </c>
      <c r="N3280" s="27">
        <f>IF(J3280&lt;=0.3,INDEX(价格表!$B$4:$I$31,M3280,2),IF(AND(J3280&gt;0.3,J3280&lt;=1),INDEX(价格表!$B$4:$I$31,M3280,3),IF(AND(J3280&gt;1,J3280&lt;=2.2),INDEX(价格表!$B$4:$I$31,M3280,4),IF(AND(J3280&gt;2.2,J3280&lt;=3.3),INDEX(价格表!$B$4:$I$31,M3280,5),IF(AND(J3280&gt;3.3,J3280&lt;=4),INDEX(价格表!$B$4:$I$31,M3280,6),IF(AND(J3280&gt;4,J3280&lt;=5.5),INDEX(价格表!$B$4:$I$31,M3280,7),IF(J3280&gt;5.5,2.6+INDEX(价格表!$B$4:$I$31,M3280,8)*L3280)))))))</f>
        <v>2.15</v>
      </c>
    </row>
    <row r="3281" spans="1:14">
      <c r="A3281" s="18">
        <v>4311037573120</v>
      </c>
      <c r="B3281" s="18" t="s">
        <v>16</v>
      </c>
      <c r="C3281" s="19">
        <v>20201216</v>
      </c>
      <c r="D3281" s="19">
        <v>610538201209</v>
      </c>
      <c r="E3281" s="19" t="s">
        <v>16</v>
      </c>
      <c r="F3281" s="19">
        <v>20201226</v>
      </c>
      <c r="G3281" s="19" t="s">
        <v>17</v>
      </c>
      <c r="H3281" s="19" t="s">
        <v>43</v>
      </c>
      <c r="I3281" s="19" t="s">
        <v>79</v>
      </c>
      <c r="J3281" s="19">
        <v>1.42</v>
      </c>
      <c r="K3281" s="19" t="s">
        <v>20</v>
      </c>
      <c r="L3281">
        <f t="shared" si="61"/>
        <v>2</v>
      </c>
      <c r="M3281">
        <f>MATCH(H:H,价格表!$B$4:$B$35,0)</f>
        <v>10</v>
      </c>
      <c r="N3281" s="27">
        <f>IF(J3281&lt;=0.3,INDEX(价格表!$B$4:$I$31,M3281,2),IF(AND(J3281&gt;0.3,J3281&lt;=1),INDEX(价格表!$B$4:$I$31,M3281,3),IF(AND(J3281&gt;1,J3281&lt;=2.2),INDEX(价格表!$B$4:$I$31,M3281,4),IF(AND(J3281&gt;2.2,J3281&lt;=3.3),INDEX(价格表!$B$4:$I$31,M3281,5),IF(AND(J3281&gt;3.3,J3281&lt;=4),INDEX(价格表!$B$4:$I$31,M3281,6),IF(AND(J3281&gt;4,J3281&lt;=5.5),INDEX(价格表!$B$4:$I$31,M3281,7),IF(J3281&gt;5.5,2.6+INDEX(价格表!$B$4:$I$31,M3281,8)*L3281)))))))</f>
        <v>2.15</v>
      </c>
    </row>
    <row r="3282" spans="1:14">
      <c r="A3282" s="18">
        <v>4311037573122</v>
      </c>
      <c r="B3282" s="18" t="s">
        <v>16</v>
      </c>
      <c r="C3282" s="19">
        <v>20201216</v>
      </c>
      <c r="D3282" s="19">
        <v>610538201209</v>
      </c>
      <c r="E3282" s="19" t="s">
        <v>16</v>
      </c>
      <c r="F3282" s="19">
        <v>20201226</v>
      </c>
      <c r="G3282" s="19" t="s">
        <v>17</v>
      </c>
      <c r="H3282" s="19" t="s">
        <v>25</v>
      </c>
      <c r="I3282" s="19" t="s">
        <v>188</v>
      </c>
      <c r="J3282" s="19">
        <v>1.43</v>
      </c>
      <c r="K3282" s="19" t="s">
        <v>20</v>
      </c>
      <c r="L3282">
        <f t="shared" si="61"/>
        <v>2</v>
      </c>
      <c r="M3282">
        <f>MATCH(H:H,价格表!$B$4:$B$35,0)</f>
        <v>25</v>
      </c>
      <c r="N3282" s="27">
        <f>IF(J3282&lt;=0.3,INDEX(价格表!$B$4:$I$31,M3282,2),IF(AND(J3282&gt;0.3,J3282&lt;=1),INDEX(价格表!$B$4:$I$31,M3282,3),IF(AND(J3282&gt;1,J3282&lt;=2.2),INDEX(价格表!$B$4:$I$31,M3282,4),IF(AND(J3282&gt;2.2,J3282&lt;=3.3),INDEX(价格表!$B$4:$I$31,M3282,5),IF(AND(J3282&gt;3.3,J3282&lt;=4),INDEX(价格表!$B$4:$I$31,M3282,6),IF(AND(J3282&gt;4,J3282&lt;=5.5),INDEX(价格表!$B$4:$I$31,M3282,7),IF(J3282&gt;5.5,2.6+INDEX(价格表!$B$4:$I$31,M3282,8)*L3282)))))))</f>
        <v>2.15</v>
      </c>
    </row>
    <row r="3283" spans="1:14">
      <c r="A3283" s="18">
        <v>4311037573123</v>
      </c>
      <c r="B3283" s="18" t="s">
        <v>16</v>
      </c>
      <c r="C3283" s="19">
        <v>20201216</v>
      </c>
      <c r="D3283" s="19">
        <v>610538201209</v>
      </c>
      <c r="E3283" s="19" t="s">
        <v>16</v>
      </c>
      <c r="F3283" s="19">
        <v>20201226</v>
      </c>
      <c r="G3283" s="19" t="s">
        <v>17</v>
      </c>
      <c r="H3283" s="19" t="s">
        <v>68</v>
      </c>
      <c r="I3283" s="19" t="s">
        <v>193</v>
      </c>
      <c r="J3283" s="19">
        <v>3.26</v>
      </c>
      <c r="K3283" s="19" t="s">
        <v>20</v>
      </c>
      <c r="L3283">
        <f t="shared" si="61"/>
        <v>4</v>
      </c>
      <c r="M3283">
        <f>MATCH(H:H,价格表!$B$4:$B$35,0)</f>
        <v>5</v>
      </c>
      <c r="N3283" s="27">
        <f>IF(J3283&lt;=0.3,INDEX(价格表!$B$4:$I$31,M3283,2),IF(AND(J3283&gt;0.3,J3283&lt;=1),INDEX(价格表!$B$4:$I$31,M3283,3),IF(AND(J3283&gt;1,J3283&lt;=2.2),INDEX(价格表!$B$4:$I$31,M3283,4),IF(AND(J3283&gt;2.2,J3283&lt;=3.3),INDEX(价格表!$B$4:$I$31,M3283,5),IF(AND(J3283&gt;3.3,J3283&lt;=4),INDEX(价格表!$B$4:$I$31,M3283,6),IF(AND(J3283&gt;4,J3283&lt;=5.5),INDEX(价格表!$B$4:$I$31,M3283,7),IF(J3283&gt;5.5,2.6+INDEX(价格表!$B$4:$I$31,M3283,8)*L3283)))))))</f>
        <v>2.5</v>
      </c>
    </row>
    <row r="3284" spans="1:14">
      <c r="A3284" s="18">
        <v>4311037573124</v>
      </c>
      <c r="B3284" s="18" t="s">
        <v>16</v>
      </c>
      <c r="C3284" s="19">
        <v>20201216</v>
      </c>
      <c r="D3284" s="19">
        <v>610538201209</v>
      </c>
      <c r="E3284" s="19" t="s">
        <v>16</v>
      </c>
      <c r="F3284" s="19">
        <v>20201226</v>
      </c>
      <c r="G3284" s="19" t="s">
        <v>17</v>
      </c>
      <c r="H3284" s="19" t="s">
        <v>18</v>
      </c>
      <c r="I3284" s="19" t="s">
        <v>53</v>
      </c>
      <c r="J3284" s="19">
        <v>1.45</v>
      </c>
      <c r="K3284" s="19" t="s">
        <v>20</v>
      </c>
      <c r="L3284">
        <f t="shared" si="61"/>
        <v>2</v>
      </c>
      <c r="M3284">
        <f>MATCH(H:H,价格表!$B$4:$B$35,0)</f>
        <v>1</v>
      </c>
      <c r="N3284" s="27">
        <f>IF(J3284&lt;=0.3,INDEX(价格表!$B$4:$I$31,M3284,2),IF(AND(J3284&gt;0.3,J3284&lt;=1),INDEX(价格表!$B$4:$I$31,M3284,3),IF(AND(J3284&gt;1,J3284&lt;=2.2),INDEX(价格表!$B$4:$I$31,M3284,4),IF(AND(J3284&gt;2.2,J3284&lt;=3.3),INDEX(价格表!$B$4:$I$31,M3284,5),IF(AND(J3284&gt;3.3,J3284&lt;=4),INDEX(价格表!$B$4:$I$31,M3284,6),IF(AND(J3284&gt;4,J3284&lt;=5.5),INDEX(价格表!$B$4:$I$31,M3284,7),IF(J3284&gt;5.5,2.6+INDEX(价格表!$B$4:$I$31,M3284,8)*L3284)))))))</f>
        <v>2.15</v>
      </c>
    </row>
    <row r="3285" spans="1:14">
      <c r="A3285" s="18">
        <v>4311037573125</v>
      </c>
      <c r="B3285" s="18" t="s">
        <v>16</v>
      </c>
      <c r="C3285" s="19">
        <v>20201216</v>
      </c>
      <c r="D3285" s="19">
        <v>610538201209</v>
      </c>
      <c r="E3285" s="19" t="s">
        <v>16</v>
      </c>
      <c r="F3285" s="19">
        <v>20201226</v>
      </c>
      <c r="G3285" s="19" t="s">
        <v>17</v>
      </c>
      <c r="H3285" s="19" t="s">
        <v>35</v>
      </c>
      <c r="I3285" s="19" t="s">
        <v>102</v>
      </c>
      <c r="J3285" s="19">
        <v>2.02</v>
      </c>
      <c r="K3285" s="19" t="s">
        <v>20</v>
      </c>
      <c r="L3285">
        <f t="shared" si="61"/>
        <v>3</v>
      </c>
      <c r="M3285">
        <f>MATCH(H:H,价格表!$B$4:$B$35,0)</f>
        <v>22</v>
      </c>
      <c r="N3285" s="27">
        <f>IF(J3285&lt;=0.3,INDEX(价格表!$B$4:$I$31,M3285,2),IF(AND(J3285&gt;0.3,J3285&lt;=1),INDEX(价格表!$B$4:$I$31,M3285,3),IF(AND(J3285&gt;1,J3285&lt;=2.2),INDEX(价格表!$B$4:$I$31,M3285,4),IF(AND(J3285&gt;2.2,J3285&lt;=3.3),INDEX(价格表!$B$4:$I$31,M3285,5),IF(AND(J3285&gt;3.3,J3285&lt;=4),INDEX(价格表!$B$4:$I$31,M3285,6),IF(AND(J3285&gt;4,J3285&lt;=5.5),INDEX(价格表!$B$4:$I$31,M3285,7),IF(J3285&gt;5.5,2.6+INDEX(价格表!$B$4:$I$31,M3285,8)*L3285)))))))</f>
        <v>2.15</v>
      </c>
    </row>
    <row r="3286" spans="1:14">
      <c r="A3286" s="18">
        <v>4311037573126</v>
      </c>
      <c r="B3286" s="18" t="s">
        <v>16</v>
      </c>
      <c r="C3286" s="19">
        <v>20201216</v>
      </c>
      <c r="D3286" s="19">
        <v>610538201209</v>
      </c>
      <c r="E3286" s="19" t="s">
        <v>16</v>
      </c>
      <c r="F3286" s="19">
        <v>20201226</v>
      </c>
      <c r="G3286" s="19" t="s">
        <v>17</v>
      </c>
      <c r="H3286" s="19" t="s">
        <v>37</v>
      </c>
      <c r="I3286" s="19" t="s">
        <v>103</v>
      </c>
      <c r="J3286" s="19">
        <v>1.45</v>
      </c>
      <c r="K3286" s="19" t="s">
        <v>20</v>
      </c>
      <c r="L3286">
        <f t="shared" si="61"/>
        <v>2</v>
      </c>
      <c r="M3286">
        <f>MATCH(H:H,价格表!$B$4:$B$35,0)</f>
        <v>12</v>
      </c>
      <c r="N3286" s="27">
        <f>IF(J3286&lt;=0.3,INDEX(价格表!$B$4:$I$31,M3286,2),IF(AND(J3286&gt;0.3,J3286&lt;=1),INDEX(价格表!$B$4:$I$31,M3286,3),IF(AND(J3286&gt;1,J3286&lt;=2.2),INDEX(价格表!$B$4:$I$31,M3286,4),IF(AND(J3286&gt;2.2,J3286&lt;=3.3),INDEX(价格表!$B$4:$I$31,M3286,5),IF(AND(J3286&gt;3.3,J3286&lt;=4),INDEX(价格表!$B$4:$I$31,M3286,6),IF(AND(J3286&gt;4,J3286&lt;=5.5),INDEX(价格表!$B$4:$I$31,M3286,7),IF(J3286&gt;5.5,2.6+INDEX(价格表!$B$4:$I$31,M3286,8)*L3286)))))))</f>
        <v>2.15</v>
      </c>
    </row>
    <row r="3287" spans="1:14">
      <c r="A3287" s="18">
        <v>4311037573143</v>
      </c>
      <c r="B3287" s="18" t="s">
        <v>16</v>
      </c>
      <c r="C3287" s="19">
        <v>20201216</v>
      </c>
      <c r="D3287" s="19">
        <v>610538201209</v>
      </c>
      <c r="E3287" s="19" t="s">
        <v>16</v>
      </c>
      <c r="F3287" s="19">
        <v>20201226</v>
      </c>
      <c r="G3287" s="19" t="s">
        <v>17</v>
      </c>
      <c r="H3287" s="19" t="s">
        <v>88</v>
      </c>
      <c r="I3287" s="19" t="s">
        <v>101</v>
      </c>
      <c r="J3287" s="19">
        <v>1.42</v>
      </c>
      <c r="K3287" s="19" t="s">
        <v>20</v>
      </c>
      <c r="L3287">
        <f t="shared" si="61"/>
        <v>2</v>
      </c>
      <c r="M3287">
        <f>MATCH(H:H,价格表!$B$4:$B$35,0)</f>
        <v>19</v>
      </c>
      <c r="N3287" s="27">
        <f>IF(J3287&lt;=0.3,INDEX(价格表!$B$4:$I$31,M3287,2),IF(AND(J3287&gt;0.3,J3287&lt;=1),INDEX(价格表!$B$4:$I$31,M3287,3),IF(AND(J3287&gt;1,J3287&lt;=2.2),INDEX(价格表!$B$4:$I$31,M3287,4),IF(AND(J3287&gt;2.2,J3287&lt;=3.3),INDEX(价格表!$B$4:$I$31,M3287,5),IF(AND(J3287&gt;3.3,J3287&lt;=4),INDEX(价格表!$B$4:$I$31,M3287,6),IF(AND(J3287&gt;4,J3287&lt;=5.5),INDEX(价格表!$B$4:$I$31,M3287,7),IF(J3287&gt;5.5,2.6+INDEX(价格表!$B$4:$I$31,M3287,8)*L3287)))))))</f>
        <v>2.15</v>
      </c>
    </row>
    <row r="3288" spans="1:14">
      <c r="A3288" s="18">
        <v>4311037573144</v>
      </c>
      <c r="B3288" s="18" t="s">
        <v>16</v>
      </c>
      <c r="C3288" s="19">
        <v>20201216</v>
      </c>
      <c r="D3288" s="19">
        <v>610538201209</v>
      </c>
      <c r="E3288" s="19" t="s">
        <v>16</v>
      </c>
      <c r="F3288" s="19">
        <v>20201226</v>
      </c>
      <c r="G3288" s="19" t="s">
        <v>17</v>
      </c>
      <c r="H3288" s="19" t="s">
        <v>37</v>
      </c>
      <c r="I3288" s="19" t="s">
        <v>103</v>
      </c>
      <c r="J3288" s="19">
        <v>1.44</v>
      </c>
      <c r="K3288" s="19" t="s">
        <v>20</v>
      </c>
      <c r="L3288">
        <f t="shared" si="61"/>
        <v>2</v>
      </c>
      <c r="M3288">
        <f>MATCH(H:H,价格表!$B$4:$B$35,0)</f>
        <v>12</v>
      </c>
      <c r="N3288" s="27">
        <f>IF(J3288&lt;=0.3,INDEX(价格表!$B$4:$I$31,M3288,2),IF(AND(J3288&gt;0.3,J3288&lt;=1),INDEX(价格表!$B$4:$I$31,M3288,3),IF(AND(J3288&gt;1,J3288&lt;=2.2),INDEX(价格表!$B$4:$I$31,M3288,4),IF(AND(J3288&gt;2.2,J3288&lt;=3.3),INDEX(价格表!$B$4:$I$31,M3288,5),IF(AND(J3288&gt;3.3,J3288&lt;=4),INDEX(价格表!$B$4:$I$31,M3288,6),IF(AND(J3288&gt;4,J3288&lt;=5.5),INDEX(价格表!$B$4:$I$31,M3288,7),IF(J3288&gt;5.5,2.6+INDEX(价格表!$B$4:$I$31,M3288,8)*L3288)))))))</f>
        <v>2.15</v>
      </c>
    </row>
    <row r="3289" spans="1:14">
      <c r="A3289" s="18">
        <v>4311037573145</v>
      </c>
      <c r="B3289" s="18" t="s">
        <v>16</v>
      </c>
      <c r="C3289" s="19">
        <v>20201216</v>
      </c>
      <c r="D3289" s="19">
        <v>610538201209</v>
      </c>
      <c r="E3289" s="19" t="s">
        <v>16</v>
      </c>
      <c r="F3289" s="19">
        <v>20201226</v>
      </c>
      <c r="G3289" s="19" t="s">
        <v>17</v>
      </c>
      <c r="H3289" s="19" t="s">
        <v>75</v>
      </c>
      <c r="I3289" s="19" t="s">
        <v>221</v>
      </c>
      <c r="J3289" s="19">
        <v>3.26</v>
      </c>
      <c r="K3289" s="19" t="s">
        <v>20</v>
      </c>
      <c r="L3289">
        <f t="shared" si="61"/>
        <v>4</v>
      </c>
      <c r="M3289">
        <f>MATCH(H:H,价格表!$B$4:$B$35,0)</f>
        <v>24</v>
      </c>
      <c r="N3289" s="27">
        <f>IF(J3289&lt;=0.3,INDEX(价格表!$B$4:$I$31,M3289,2),IF(AND(J3289&gt;0.3,J3289&lt;=1),INDEX(价格表!$B$4:$I$31,M3289,3),IF(AND(J3289&gt;1,J3289&lt;=2.2),INDEX(价格表!$B$4:$I$31,M3289,4),IF(AND(J3289&gt;2.2,J3289&lt;=3.3),INDEX(价格表!$B$4:$I$31,M3289,5),IF(AND(J3289&gt;3.3,J3289&lt;=4),INDEX(价格表!$B$4:$I$31,M3289,6),IF(AND(J3289&gt;4,J3289&lt;=5.5),INDEX(价格表!$B$4:$I$31,M3289,7),IF(J3289&gt;5.5,2.6+INDEX(价格表!$B$4:$I$31,M3289,8)*L3289)))))))</f>
        <v>2.5</v>
      </c>
    </row>
    <row r="3290" spans="1:14">
      <c r="A3290" s="18">
        <v>4311037573146</v>
      </c>
      <c r="B3290" s="18" t="s">
        <v>16</v>
      </c>
      <c r="C3290" s="19">
        <v>20201216</v>
      </c>
      <c r="D3290" s="19">
        <v>610538201209</v>
      </c>
      <c r="E3290" s="19" t="s">
        <v>16</v>
      </c>
      <c r="F3290" s="19">
        <v>20201226</v>
      </c>
      <c r="G3290" s="19" t="s">
        <v>17</v>
      </c>
      <c r="H3290" s="19" t="s">
        <v>50</v>
      </c>
      <c r="I3290" s="19" t="s">
        <v>51</v>
      </c>
      <c r="J3290" s="19">
        <v>1.59</v>
      </c>
      <c r="K3290" s="19" t="s">
        <v>20</v>
      </c>
      <c r="L3290">
        <f t="shared" si="61"/>
        <v>2</v>
      </c>
      <c r="M3290">
        <f>MATCH(H:H,价格表!$B$4:$B$35,0)</f>
        <v>4</v>
      </c>
      <c r="N3290" s="27">
        <f>IF(J3290&lt;=0.3,INDEX(价格表!$B$4:$I$31,M3290,2),IF(AND(J3290&gt;0.3,J3290&lt;=1),INDEX(价格表!$B$4:$I$31,M3290,3),IF(AND(J3290&gt;1,J3290&lt;=2.2),INDEX(价格表!$B$4:$I$31,M3290,4),IF(AND(J3290&gt;2.2,J3290&lt;=3.3),INDEX(价格表!$B$4:$I$31,M3290,5),IF(AND(J3290&gt;3.3,J3290&lt;=4),INDEX(价格表!$B$4:$I$31,M3290,6),IF(AND(J3290&gt;4,J3290&lt;=5.5),INDEX(价格表!$B$4:$I$31,M3290,7),IF(J3290&gt;5.5,2.6+INDEX(价格表!$B$4:$I$31,M3290,8)*L3290)))))))</f>
        <v>2.15</v>
      </c>
    </row>
    <row r="3291" spans="1:14">
      <c r="A3291" s="18">
        <v>4311037573147</v>
      </c>
      <c r="B3291" s="18" t="s">
        <v>16</v>
      </c>
      <c r="C3291" s="19">
        <v>20201216</v>
      </c>
      <c r="D3291" s="19">
        <v>610538201209</v>
      </c>
      <c r="E3291" s="19" t="s">
        <v>16</v>
      </c>
      <c r="F3291" s="19">
        <v>20201226</v>
      </c>
      <c r="G3291" s="19" t="s">
        <v>17</v>
      </c>
      <c r="H3291" s="19" t="s">
        <v>50</v>
      </c>
      <c r="I3291" s="19" t="s">
        <v>77</v>
      </c>
      <c r="J3291" s="19">
        <v>1.42</v>
      </c>
      <c r="K3291" s="19" t="s">
        <v>20</v>
      </c>
      <c r="L3291">
        <f t="shared" si="61"/>
        <v>2</v>
      </c>
      <c r="M3291">
        <f>MATCH(H:H,价格表!$B$4:$B$35,0)</f>
        <v>4</v>
      </c>
      <c r="N3291" s="27">
        <f>IF(J3291&lt;=0.3,INDEX(价格表!$B$4:$I$31,M3291,2),IF(AND(J3291&gt;0.3,J3291&lt;=1),INDEX(价格表!$B$4:$I$31,M3291,3),IF(AND(J3291&gt;1,J3291&lt;=2.2),INDEX(价格表!$B$4:$I$31,M3291,4),IF(AND(J3291&gt;2.2,J3291&lt;=3.3),INDEX(价格表!$B$4:$I$31,M3291,5),IF(AND(J3291&gt;3.3,J3291&lt;=4),INDEX(价格表!$B$4:$I$31,M3291,6),IF(AND(J3291&gt;4,J3291&lt;=5.5),INDEX(价格表!$B$4:$I$31,M3291,7),IF(J3291&gt;5.5,2.6+INDEX(价格表!$B$4:$I$31,M3291,8)*L3291)))))))</f>
        <v>2.15</v>
      </c>
    </row>
    <row r="3292" spans="1:14">
      <c r="A3292" s="18">
        <v>4311037573148</v>
      </c>
      <c r="B3292" s="18" t="s">
        <v>16</v>
      </c>
      <c r="C3292" s="19">
        <v>20201216</v>
      </c>
      <c r="D3292" s="19">
        <v>610538201209</v>
      </c>
      <c r="E3292" s="19" t="s">
        <v>16</v>
      </c>
      <c r="F3292" s="19">
        <v>20201226</v>
      </c>
      <c r="G3292" s="19" t="s">
        <v>17</v>
      </c>
      <c r="H3292" s="19" t="s">
        <v>21</v>
      </c>
      <c r="I3292" s="19" t="s">
        <v>228</v>
      </c>
      <c r="J3292" s="19">
        <v>1.43</v>
      </c>
      <c r="K3292" s="19" t="s">
        <v>20</v>
      </c>
      <c r="L3292">
        <f t="shared" si="61"/>
        <v>2</v>
      </c>
      <c r="M3292">
        <f>MATCH(H:H,价格表!$B$4:$B$35,0)</f>
        <v>20</v>
      </c>
      <c r="N3292" s="27">
        <f>IF(J3292&lt;=0.3,INDEX(价格表!$B$4:$I$31,M3292,2),IF(AND(J3292&gt;0.3,J3292&lt;=1),INDEX(价格表!$B$4:$I$31,M3292,3),IF(AND(J3292&gt;1,J3292&lt;=2.2),INDEX(价格表!$B$4:$I$31,M3292,4),IF(AND(J3292&gt;2.2,J3292&lt;=3.3),INDEX(价格表!$B$4:$I$31,M3292,5),IF(AND(J3292&gt;3.3,J3292&lt;=4),INDEX(价格表!$B$4:$I$31,M3292,6),IF(AND(J3292&gt;4,J3292&lt;=5.5),INDEX(价格表!$B$4:$I$31,M3292,7),IF(J3292&gt;5.5,2.6+INDEX(价格表!$B$4:$I$31,M3292,8)*L3292)))))))</f>
        <v>2.15</v>
      </c>
    </row>
    <row r="3293" spans="1:14">
      <c r="A3293" s="18">
        <v>4311037573149</v>
      </c>
      <c r="B3293" s="18" t="s">
        <v>16</v>
      </c>
      <c r="C3293" s="19">
        <v>20201216</v>
      </c>
      <c r="D3293" s="19">
        <v>610538201209</v>
      </c>
      <c r="E3293" s="19" t="s">
        <v>16</v>
      </c>
      <c r="F3293" s="19">
        <v>20201226</v>
      </c>
      <c r="G3293" s="19" t="s">
        <v>17</v>
      </c>
      <c r="H3293" s="19" t="s">
        <v>66</v>
      </c>
      <c r="I3293" s="19" t="s">
        <v>67</v>
      </c>
      <c r="J3293" s="19">
        <v>1.42</v>
      </c>
      <c r="K3293" s="19" t="s">
        <v>20</v>
      </c>
      <c r="L3293">
        <f t="shared" si="61"/>
        <v>2</v>
      </c>
      <c r="M3293">
        <f>MATCH(H:H,价格表!$B$4:$B$35,0)</f>
        <v>17</v>
      </c>
      <c r="N3293" s="27">
        <f>IF(J3293&lt;=0.3,INDEX(价格表!$B$4:$I$31,M3293,2),IF(AND(J3293&gt;0.3,J3293&lt;=1),INDEX(价格表!$B$4:$I$31,M3293,3),IF(AND(J3293&gt;1,J3293&lt;=2.2),INDEX(价格表!$B$4:$I$31,M3293,4),IF(AND(J3293&gt;2.2,J3293&lt;=3.3),INDEX(价格表!$B$4:$I$31,M3293,5),IF(AND(J3293&gt;3.3,J3293&lt;=4),INDEX(价格表!$B$4:$I$31,M3293,6),IF(AND(J3293&gt;4,J3293&lt;=5.5),INDEX(价格表!$B$4:$I$31,M3293,7),IF(J3293&gt;5.5,2.6+INDEX(价格表!$B$4:$I$31,M3293,8)*L3293)))))))</f>
        <v>2.15</v>
      </c>
    </row>
    <row r="3294" spans="1:14">
      <c r="A3294" s="18">
        <v>4311037573150</v>
      </c>
      <c r="B3294" s="18" t="s">
        <v>16</v>
      </c>
      <c r="C3294" s="19">
        <v>20201216</v>
      </c>
      <c r="D3294" s="19">
        <v>610538201209</v>
      </c>
      <c r="E3294" s="19" t="s">
        <v>16</v>
      </c>
      <c r="F3294" s="19">
        <v>20201226</v>
      </c>
      <c r="G3294" s="19" t="s">
        <v>17</v>
      </c>
      <c r="H3294" s="19" t="s">
        <v>18</v>
      </c>
      <c r="I3294" s="19" t="s">
        <v>53</v>
      </c>
      <c r="J3294" s="19">
        <v>1.46</v>
      </c>
      <c r="K3294" s="19" t="s">
        <v>20</v>
      </c>
      <c r="L3294">
        <f t="shared" si="61"/>
        <v>2</v>
      </c>
      <c r="M3294">
        <f>MATCH(H:H,价格表!$B$4:$B$35,0)</f>
        <v>1</v>
      </c>
      <c r="N3294" s="27">
        <f>IF(J3294&lt;=0.3,INDEX(价格表!$B$4:$I$31,M3294,2),IF(AND(J3294&gt;0.3,J3294&lt;=1),INDEX(价格表!$B$4:$I$31,M3294,3),IF(AND(J3294&gt;1,J3294&lt;=2.2),INDEX(价格表!$B$4:$I$31,M3294,4),IF(AND(J3294&gt;2.2,J3294&lt;=3.3),INDEX(价格表!$B$4:$I$31,M3294,5),IF(AND(J3294&gt;3.3,J3294&lt;=4),INDEX(价格表!$B$4:$I$31,M3294,6),IF(AND(J3294&gt;4,J3294&lt;=5.5),INDEX(价格表!$B$4:$I$31,M3294,7),IF(J3294&gt;5.5,2.6+INDEX(价格表!$B$4:$I$31,M3294,8)*L3294)))))))</f>
        <v>2.15</v>
      </c>
    </row>
    <row r="3295" spans="1:14">
      <c r="A3295" s="18">
        <v>4311037573151</v>
      </c>
      <c r="B3295" s="18" t="s">
        <v>16</v>
      </c>
      <c r="C3295" s="19">
        <v>20201216</v>
      </c>
      <c r="D3295" s="19">
        <v>610538201209</v>
      </c>
      <c r="E3295" s="19" t="s">
        <v>16</v>
      </c>
      <c r="F3295" s="19">
        <v>20201226</v>
      </c>
      <c r="G3295" s="19" t="s">
        <v>17</v>
      </c>
      <c r="H3295" s="19" t="s">
        <v>54</v>
      </c>
      <c r="I3295" s="19" t="s">
        <v>55</v>
      </c>
      <c r="J3295" s="19">
        <v>1.43</v>
      </c>
      <c r="K3295" s="19" t="s">
        <v>20</v>
      </c>
      <c r="L3295">
        <f t="shared" si="61"/>
        <v>2</v>
      </c>
      <c r="M3295">
        <f>MATCH(H:H,价格表!$B$4:$B$35,0)</f>
        <v>14</v>
      </c>
      <c r="N3295" s="27">
        <f>IF(J3295&lt;=0.3,INDEX(价格表!$B$4:$I$31,M3295,2),IF(AND(J3295&gt;0.3,J3295&lt;=1),INDEX(价格表!$B$4:$I$31,M3295,3),IF(AND(J3295&gt;1,J3295&lt;=2.2),INDEX(价格表!$B$4:$I$31,M3295,4),IF(AND(J3295&gt;2.2,J3295&lt;=3.3),INDEX(价格表!$B$4:$I$31,M3295,5),IF(AND(J3295&gt;3.3,J3295&lt;=4),INDEX(价格表!$B$4:$I$31,M3295,6),IF(AND(J3295&gt;4,J3295&lt;=5.5),INDEX(价格表!$B$4:$I$31,M3295,7),IF(J3295&gt;5.5,2.6+INDEX(价格表!$B$4:$I$31,M3295,8)*L3295)))))))</f>
        <v>2.15</v>
      </c>
    </row>
    <row r="3296" spans="1:14">
      <c r="A3296" s="18">
        <v>4311037573152</v>
      </c>
      <c r="B3296" s="18" t="s">
        <v>16</v>
      </c>
      <c r="C3296" s="19">
        <v>20201216</v>
      </c>
      <c r="D3296" s="19">
        <v>610538201209</v>
      </c>
      <c r="E3296" s="19" t="s">
        <v>16</v>
      </c>
      <c r="F3296" s="19">
        <v>20201226</v>
      </c>
      <c r="G3296" s="19" t="s">
        <v>17</v>
      </c>
      <c r="H3296" s="19" t="s">
        <v>33</v>
      </c>
      <c r="I3296" s="19" t="s">
        <v>34</v>
      </c>
      <c r="J3296" s="19">
        <v>1.42</v>
      </c>
      <c r="K3296" s="19" t="s">
        <v>20</v>
      </c>
      <c r="L3296">
        <f t="shared" si="61"/>
        <v>2</v>
      </c>
      <c r="M3296">
        <f>MATCH(H:H,价格表!$B$4:$B$35,0)</f>
        <v>13</v>
      </c>
      <c r="N3296" s="27">
        <f>IF(J3296&lt;=0.3,INDEX(价格表!$B$4:$I$31,M3296,2),IF(AND(J3296&gt;0.3,J3296&lt;=1),INDEX(价格表!$B$4:$I$31,M3296,3),IF(AND(J3296&gt;1,J3296&lt;=2.2),INDEX(价格表!$B$4:$I$31,M3296,4),IF(AND(J3296&gt;2.2,J3296&lt;=3.3),INDEX(价格表!$B$4:$I$31,M3296,5),IF(AND(J3296&gt;3.3,J3296&lt;=4),INDEX(价格表!$B$4:$I$31,M3296,6),IF(AND(J3296&gt;4,J3296&lt;=5.5),INDEX(价格表!$B$4:$I$31,M3296,7),IF(J3296&gt;5.5,2.6+INDEX(价格表!$B$4:$I$31,M3296,8)*L3296)))))))</f>
        <v>2.15</v>
      </c>
    </row>
    <row r="3297" spans="1:14">
      <c r="A3297" s="18">
        <v>4311037573523</v>
      </c>
      <c r="B3297" s="18" t="s">
        <v>16</v>
      </c>
      <c r="C3297" s="19">
        <v>20201216</v>
      </c>
      <c r="D3297" s="19">
        <v>610538201209</v>
      </c>
      <c r="E3297" s="19" t="s">
        <v>16</v>
      </c>
      <c r="F3297" s="19">
        <v>20201226</v>
      </c>
      <c r="G3297" s="19" t="s">
        <v>17</v>
      </c>
      <c r="H3297" s="19" t="s">
        <v>21</v>
      </c>
      <c r="I3297" s="19" t="s">
        <v>279</v>
      </c>
      <c r="J3297" s="19">
        <v>1.42</v>
      </c>
      <c r="K3297" s="19" t="s">
        <v>20</v>
      </c>
      <c r="L3297">
        <f t="shared" si="61"/>
        <v>2</v>
      </c>
      <c r="M3297">
        <f>MATCH(H:H,价格表!$B$4:$B$35,0)</f>
        <v>20</v>
      </c>
      <c r="N3297" s="27">
        <f>IF(J3297&lt;=0.3,INDEX(价格表!$B$4:$I$31,M3297,2),IF(AND(J3297&gt;0.3,J3297&lt;=1),INDEX(价格表!$B$4:$I$31,M3297,3),IF(AND(J3297&gt;1,J3297&lt;=2.2),INDEX(价格表!$B$4:$I$31,M3297,4),IF(AND(J3297&gt;2.2,J3297&lt;=3.3),INDEX(价格表!$B$4:$I$31,M3297,5),IF(AND(J3297&gt;3.3,J3297&lt;=4),INDEX(价格表!$B$4:$I$31,M3297,6),IF(AND(J3297&gt;4,J3297&lt;=5.5),INDEX(价格表!$B$4:$I$31,M3297,7),IF(J3297&gt;5.5,2.6+INDEX(价格表!$B$4:$I$31,M3297,8)*L3297)))))))</f>
        <v>2.15</v>
      </c>
    </row>
    <row r="3298" spans="1:14">
      <c r="A3298" s="18">
        <v>4311037573524</v>
      </c>
      <c r="B3298" s="18" t="s">
        <v>16</v>
      </c>
      <c r="C3298" s="19">
        <v>20201216</v>
      </c>
      <c r="D3298" s="19">
        <v>610538201209</v>
      </c>
      <c r="E3298" s="19" t="s">
        <v>16</v>
      </c>
      <c r="F3298" s="19">
        <v>20201226</v>
      </c>
      <c r="G3298" s="19" t="s">
        <v>17</v>
      </c>
      <c r="H3298" s="19" t="s">
        <v>21</v>
      </c>
      <c r="I3298" s="19" t="s">
        <v>204</v>
      </c>
      <c r="J3298" s="19">
        <v>1.68</v>
      </c>
      <c r="K3298" s="19" t="s">
        <v>20</v>
      </c>
      <c r="L3298">
        <f t="shared" si="61"/>
        <v>2</v>
      </c>
      <c r="M3298">
        <f>MATCH(H:H,价格表!$B$4:$B$35,0)</f>
        <v>20</v>
      </c>
      <c r="N3298" s="27">
        <f>IF(J3298&lt;=0.3,INDEX(价格表!$B$4:$I$31,M3298,2),IF(AND(J3298&gt;0.3,J3298&lt;=1),INDEX(价格表!$B$4:$I$31,M3298,3),IF(AND(J3298&gt;1,J3298&lt;=2.2),INDEX(价格表!$B$4:$I$31,M3298,4),IF(AND(J3298&gt;2.2,J3298&lt;=3.3),INDEX(价格表!$B$4:$I$31,M3298,5),IF(AND(J3298&gt;3.3,J3298&lt;=4),INDEX(价格表!$B$4:$I$31,M3298,6),IF(AND(J3298&gt;4,J3298&lt;=5.5),INDEX(价格表!$B$4:$I$31,M3298,7),IF(J3298&gt;5.5,2.6+INDEX(价格表!$B$4:$I$31,M3298,8)*L3298)))))))</f>
        <v>2.15</v>
      </c>
    </row>
    <row r="3299" spans="1:14">
      <c r="A3299" s="18">
        <v>4311037573526</v>
      </c>
      <c r="B3299" s="18" t="s">
        <v>16</v>
      </c>
      <c r="C3299" s="19">
        <v>20201216</v>
      </c>
      <c r="D3299" s="19">
        <v>610538201209</v>
      </c>
      <c r="E3299" s="19" t="s">
        <v>16</v>
      </c>
      <c r="F3299" s="19">
        <v>20201226</v>
      </c>
      <c r="G3299" s="19" t="s">
        <v>17</v>
      </c>
      <c r="H3299" s="19" t="s">
        <v>50</v>
      </c>
      <c r="I3299" s="19" t="s">
        <v>77</v>
      </c>
      <c r="J3299" s="19">
        <v>1.42</v>
      </c>
      <c r="K3299" s="19" t="s">
        <v>20</v>
      </c>
      <c r="L3299">
        <f t="shared" si="61"/>
        <v>2</v>
      </c>
      <c r="M3299">
        <f>MATCH(H:H,价格表!$B$4:$B$35,0)</f>
        <v>4</v>
      </c>
      <c r="N3299" s="27">
        <f>IF(J3299&lt;=0.3,INDEX(价格表!$B$4:$I$31,M3299,2),IF(AND(J3299&gt;0.3,J3299&lt;=1),INDEX(价格表!$B$4:$I$31,M3299,3),IF(AND(J3299&gt;1,J3299&lt;=2.2),INDEX(价格表!$B$4:$I$31,M3299,4),IF(AND(J3299&gt;2.2,J3299&lt;=3.3),INDEX(价格表!$B$4:$I$31,M3299,5),IF(AND(J3299&gt;3.3,J3299&lt;=4),INDEX(价格表!$B$4:$I$31,M3299,6),IF(AND(J3299&gt;4,J3299&lt;=5.5),INDEX(价格表!$B$4:$I$31,M3299,7),IF(J3299&gt;5.5,2.6+INDEX(价格表!$B$4:$I$31,M3299,8)*L3299)))))))</f>
        <v>2.15</v>
      </c>
    </row>
    <row r="3300" spans="1:14">
      <c r="A3300" s="18">
        <v>4311037573527</v>
      </c>
      <c r="B3300" s="18" t="s">
        <v>16</v>
      </c>
      <c r="C3300" s="19">
        <v>20201216</v>
      </c>
      <c r="D3300" s="19">
        <v>610538201209</v>
      </c>
      <c r="E3300" s="19" t="s">
        <v>16</v>
      </c>
      <c r="F3300" s="19">
        <v>20201226</v>
      </c>
      <c r="G3300" s="19" t="s">
        <v>17</v>
      </c>
      <c r="H3300" s="19" t="s">
        <v>63</v>
      </c>
      <c r="I3300" s="19" t="s">
        <v>350</v>
      </c>
      <c r="J3300" s="19">
        <v>1.47</v>
      </c>
      <c r="K3300" s="19" t="s">
        <v>20</v>
      </c>
      <c r="L3300">
        <f t="shared" si="61"/>
        <v>2</v>
      </c>
      <c r="M3300">
        <f>MATCH(H:H,价格表!$B$4:$B$35,0)</f>
        <v>21</v>
      </c>
      <c r="N3300" s="27">
        <f>IF(J3300&lt;=0.3,INDEX(价格表!$B$4:$I$31,M3300,2),IF(AND(J3300&gt;0.3,J3300&lt;=1),INDEX(价格表!$B$4:$I$31,M3300,3),IF(AND(J3300&gt;1,J3300&lt;=2.2),INDEX(价格表!$B$4:$I$31,M3300,4),IF(AND(J3300&gt;2.2,J3300&lt;=3.3),INDEX(价格表!$B$4:$I$31,M3300,5),IF(AND(J3300&gt;3.3,J3300&lt;=4),INDEX(价格表!$B$4:$I$31,M3300,6),IF(AND(J3300&gt;4,J3300&lt;=5.5),INDEX(价格表!$B$4:$I$31,M3300,7),IF(J3300&gt;5.5,2.6+INDEX(价格表!$B$4:$I$31,M3300,8)*L3300)))))))</f>
        <v>2.15</v>
      </c>
    </row>
    <row r="3301" spans="1:14">
      <c r="A3301" s="18">
        <v>4311037573528</v>
      </c>
      <c r="B3301" s="18" t="s">
        <v>16</v>
      </c>
      <c r="C3301" s="19">
        <v>20201216</v>
      </c>
      <c r="D3301" s="19">
        <v>610538201209</v>
      </c>
      <c r="E3301" s="19" t="s">
        <v>16</v>
      </c>
      <c r="F3301" s="19">
        <v>20201226</v>
      </c>
      <c r="G3301" s="19" t="s">
        <v>17</v>
      </c>
      <c r="H3301" s="19" t="s">
        <v>39</v>
      </c>
      <c r="I3301" s="19" t="s">
        <v>81</v>
      </c>
      <c r="J3301" s="19">
        <v>1.45</v>
      </c>
      <c r="K3301" s="19" t="s">
        <v>20</v>
      </c>
      <c r="L3301">
        <f t="shared" si="61"/>
        <v>2</v>
      </c>
      <c r="M3301">
        <f>MATCH(H:H,价格表!$B$4:$B$35,0)</f>
        <v>23</v>
      </c>
      <c r="N3301" s="27">
        <f>IF(J3301&lt;=0.3,INDEX(价格表!$B$4:$I$31,M3301,2),IF(AND(J3301&gt;0.3,J3301&lt;=1),INDEX(价格表!$B$4:$I$31,M3301,3),IF(AND(J3301&gt;1,J3301&lt;=2.2),INDEX(价格表!$B$4:$I$31,M3301,4),IF(AND(J3301&gt;2.2,J3301&lt;=3.3),INDEX(价格表!$B$4:$I$31,M3301,5),IF(AND(J3301&gt;3.3,J3301&lt;=4),INDEX(价格表!$B$4:$I$31,M3301,6),IF(AND(J3301&gt;4,J3301&lt;=5.5),INDEX(价格表!$B$4:$I$31,M3301,7),IF(J3301&gt;5.5,2.6+INDEX(价格表!$B$4:$I$31,M3301,8)*L3301)))))))</f>
        <v>2.15</v>
      </c>
    </row>
    <row r="3302" spans="1:14">
      <c r="A3302" s="18">
        <v>4311037573529</v>
      </c>
      <c r="B3302" s="18" t="s">
        <v>16</v>
      </c>
      <c r="C3302" s="19">
        <v>20201216</v>
      </c>
      <c r="D3302" s="19">
        <v>610538201209</v>
      </c>
      <c r="E3302" s="19" t="s">
        <v>16</v>
      </c>
      <c r="F3302" s="19">
        <v>20201226</v>
      </c>
      <c r="G3302" s="19" t="s">
        <v>17</v>
      </c>
      <c r="H3302" s="19" t="s">
        <v>54</v>
      </c>
      <c r="I3302" s="19" t="s">
        <v>264</v>
      </c>
      <c r="J3302" s="19">
        <v>1.42</v>
      </c>
      <c r="K3302" s="19" t="s">
        <v>20</v>
      </c>
      <c r="L3302">
        <f t="shared" si="61"/>
        <v>2</v>
      </c>
      <c r="M3302">
        <f>MATCH(H:H,价格表!$B$4:$B$35,0)</f>
        <v>14</v>
      </c>
      <c r="N3302" s="27">
        <f>IF(J3302&lt;=0.3,INDEX(价格表!$B$4:$I$31,M3302,2),IF(AND(J3302&gt;0.3,J3302&lt;=1),INDEX(价格表!$B$4:$I$31,M3302,3),IF(AND(J3302&gt;1,J3302&lt;=2.2),INDEX(价格表!$B$4:$I$31,M3302,4),IF(AND(J3302&gt;2.2,J3302&lt;=3.3),INDEX(价格表!$B$4:$I$31,M3302,5),IF(AND(J3302&gt;3.3,J3302&lt;=4),INDEX(价格表!$B$4:$I$31,M3302,6),IF(AND(J3302&gt;4,J3302&lt;=5.5),INDEX(价格表!$B$4:$I$31,M3302,7),IF(J3302&gt;5.5,2.6+INDEX(价格表!$B$4:$I$31,M3302,8)*L3302)))))))</f>
        <v>2.15</v>
      </c>
    </row>
    <row r="3303" spans="1:14">
      <c r="A3303" s="18">
        <v>4311037573530</v>
      </c>
      <c r="B3303" s="18" t="s">
        <v>16</v>
      </c>
      <c r="C3303" s="19">
        <v>20201216</v>
      </c>
      <c r="D3303" s="19">
        <v>610538201209</v>
      </c>
      <c r="E3303" s="19" t="s">
        <v>16</v>
      </c>
      <c r="F3303" s="19">
        <v>20201226</v>
      </c>
      <c r="G3303" s="19" t="s">
        <v>17</v>
      </c>
      <c r="H3303" s="19" t="s">
        <v>39</v>
      </c>
      <c r="I3303" s="19" t="s">
        <v>40</v>
      </c>
      <c r="J3303" s="19">
        <v>1.46</v>
      </c>
      <c r="K3303" s="19" t="s">
        <v>20</v>
      </c>
      <c r="L3303">
        <f t="shared" si="61"/>
        <v>2</v>
      </c>
      <c r="M3303">
        <f>MATCH(H:H,价格表!$B$4:$B$35,0)</f>
        <v>23</v>
      </c>
      <c r="N3303" s="27">
        <f>IF(J3303&lt;=0.3,INDEX(价格表!$B$4:$I$31,M3303,2),IF(AND(J3303&gt;0.3,J3303&lt;=1),INDEX(价格表!$B$4:$I$31,M3303,3),IF(AND(J3303&gt;1,J3303&lt;=2.2),INDEX(价格表!$B$4:$I$31,M3303,4),IF(AND(J3303&gt;2.2,J3303&lt;=3.3),INDEX(价格表!$B$4:$I$31,M3303,5),IF(AND(J3303&gt;3.3,J3303&lt;=4),INDEX(价格表!$B$4:$I$31,M3303,6),IF(AND(J3303&gt;4,J3303&lt;=5.5),INDEX(价格表!$B$4:$I$31,M3303,7),IF(J3303&gt;5.5,2.6+INDEX(价格表!$B$4:$I$31,M3303,8)*L3303)))))))</f>
        <v>2.15</v>
      </c>
    </row>
    <row r="3304" spans="1:14">
      <c r="A3304" s="18">
        <v>4311037573531</v>
      </c>
      <c r="B3304" s="18" t="s">
        <v>16</v>
      </c>
      <c r="C3304" s="19">
        <v>20201216</v>
      </c>
      <c r="D3304" s="19">
        <v>610538201209</v>
      </c>
      <c r="E3304" s="19" t="s">
        <v>16</v>
      </c>
      <c r="F3304" s="19">
        <v>20201226</v>
      </c>
      <c r="G3304" s="19" t="s">
        <v>17</v>
      </c>
      <c r="H3304" s="19" t="s">
        <v>37</v>
      </c>
      <c r="I3304" s="19" t="s">
        <v>119</v>
      </c>
      <c r="J3304" s="19">
        <v>1.43</v>
      </c>
      <c r="K3304" s="19" t="s">
        <v>20</v>
      </c>
      <c r="L3304">
        <f t="shared" si="61"/>
        <v>2</v>
      </c>
      <c r="M3304">
        <f>MATCH(H:H,价格表!$B$4:$B$35,0)</f>
        <v>12</v>
      </c>
      <c r="N3304" s="27">
        <f>IF(J3304&lt;=0.3,INDEX(价格表!$B$4:$I$31,M3304,2),IF(AND(J3304&gt;0.3,J3304&lt;=1),INDEX(价格表!$B$4:$I$31,M3304,3),IF(AND(J3304&gt;1,J3304&lt;=2.2),INDEX(价格表!$B$4:$I$31,M3304,4),IF(AND(J3304&gt;2.2,J3304&lt;=3.3),INDEX(价格表!$B$4:$I$31,M3304,5),IF(AND(J3304&gt;3.3,J3304&lt;=4),INDEX(价格表!$B$4:$I$31,M3304,6),IF(AND(J3304&gt;4,J3304&lt;=5.5),INDEX(价格表!$B$4:$I$31,M3304,7),IF(J3304&gt;5.5,2.6+INDEX(价格表!$B$4:$I$31,M3304,8)*L3304)))))))</f>
        <v>2.15</v>
      </c>
    </row>
    <row r="3305" spans="1:14">
      <c r="A3305" s="18">
        <v>4311037577499</v>
      </c>
      <c r="B3305" s="18" t="s">
        <v>16</v>
      </c>
      <c r="C3305" s="19">
        <v>20201216</v>
      </c>
      <c r="D3305" s="19">
        <v>610538201209</v>
      </c>
      <c r="E3305" s="19" t="s">
        <v>16</v>
      </c>
      <c r="F3305" s="19">
        <v>20201226</v>
      </c>
      <c r="G3305" s="19" t="s">
        <v>17</v>
      </c>
      <c r="H3305" s="19" t="s">
        <v>27</v>
      </c>
      <c r="I3305" s="19" t="s">
        <v>211</v>
      </c>
      <c r="J3305" s="19">
        <v>1.48</v>
      </c>
      <c r="K3305" s="19" t="s">
        <v>20</v>
      </c>
      <c r="L3305">
        <f t="shared" si="61"/>
        <v>2</v>
      </c>
      <c r="M3305">
        <f>MATCH(H:H,价格表!$B$4:$B$35,0)</f>
        <v>3</v>
      </c>
      <c r="N3305" s="27">
        <f>IF(J3305&lt;=0.3,INDEX(价格表!$B$4:$I$31,M3305,2),IF(AND(J3305&gt;0.3,J3305&lt;=1),INDEX(价格表!$B$4:$I$31,M3305,3),IF(AND(J3305&gt;1,J3305&lt;=2.2),INDEX(价格表!$B$4:$I$31,M3305,4),IF(AND(J3305&gt;2.2,J3305&lt;=3.3),INDEX(价格表!$B$4:$I$31,M3305,5),IF(AND(J3305&gt;3.3,J3305&lt;=4),INDEX(价格表!$B$4:$I$31,M3305,6),IF(AND(J3305&gt;4,J3305&lt;=5.5),INDEX(价格表!$B$4:$I$31,M3305,7),IF(J3305&gt;5.5,2.6+INDEX(价格表!$B$4:$I$31,M3305,8)*L3305)))))))</f>
        <v>2.15</v>
      </c>
    </row>
    <row r="3306" spans="1:14">
      <c r="A3306" s="18">
        <v>4311037577500</v>
      </c>
      <c r="B3306" s="18" t="s">
        <v>16</v>
      </c>
      <c r="C3306" s="19">
        <v>20201216</v>
      </c>
      <c r="D3306" s="19">
        <v>610538201209</v>
      </c>
      <c r="E3306" s="19" t="s">
        <v>16</v>
      </c>
      <c r="F3306" s="19">
        <v>20201226</v>
      </c>
      <c r="G3306" s="19" t="s">
        <v>17</v>
      </c>
      <c r="H3306" s="19" t="s">
        <v>73</v>
      </c>
      <c r="I3306" s="19" t="s">
        <v>91</v>
      </c>
      <c r="J3306" s="19">
        <v>1.56</v>
      </c>
      <c r="K3306" s="19" t="s">
        <v>20</v>
      </c>
      <c r="L3306">
        <f t="shared" si="61"/>
        <v>2</v>
      </c>
      <c r="M3306">
        <f>MATCH(H:H,价格表!$B$4:$B$35,0)</f>
        <v>7</v>
      </c>
      <c r="N3306" s="27">
        <f>IF(J3306&lt;=0.3,INDEX(价格表!$B$4:$I$31,M3306,2),IF(AND(J3306&gt;0.3,J3306&lt;=1),INDEX(价格表!$B$4:$I$31,M3306,3),IF(AND(J3306&gt;1,J3306&lt;=2.2),INDEX(价格表!$B$4:$I$31,M3306,4),IF(AND(J3306&gt;2.2,J3306&lt;=3.3),INDEX(价格表!$B$4:$I$31,M3306,5),IF(AND(J3306&gt;3.3,J3306&lt;=4),INDEX(价格表!$B$4:$I$31,M3306,6),IF(AND(J3306&gt;4,J3306&lt;=5.5),INDEX(价格表!$B$4:$I$31,M3306,7),IF(J3306&gt;5.5,2.6+INDEX(价格表!$B$4:$I$31,M3306,8)*L3306)))))))</f>
        <v>2.15</v>
      </c>
    </row>
    <row r="3307" spans="1:14">
      <c r="A3307" s="18">
        <v>4311037577501</v>
      </c>
      <c r="B3307" s="18" t="s">
        <v>16</v>
      </c>
      <c r="C3307" s="19">
        <v>20201216</v>
      </c>
      <c r="D3307" s="19">
        <v>610538201209</v>
      </c>
      <c r="E3307" s="19" t="s">
        <v>16</v>
      </c>
      <c r="F3307" s="19">
        <v>20201226</v>
      </c>
      <c r="G3307" s="19" t="s">
        <v>17</v>
      </c>
      <c r="H3307" s="19" t="s">
        <v>88</v>
      </c>
      <c r="I3307" s="19" t="s">
        <v>260</v>
      </c>
      <c r="J3307" s="19">
        <v>1.43</v>
      </c>
      <c r="K3307" s="19" t="s">
        <v>20</v>
      </c>
      <c r="L3307">
        <f t="shared" si="61"/>
        <v>2</v>
      </c>
      <c r="M3307">
        <f>MATCH(H:H,价格表!$B$4:$B$35,0)</f>
        <v>19</v>
      </c>
      <c r="N3307" s="27">
        <f>IF(J3307&lt;=0.3,INDEX(价格表!$B$4:$I$31,M3307,2),IF(AND(J3307&gt;0.3,J3307&lt;=1),INDEX(价格表!$B$4:$I$31,M3307,3),IF(AND(J3307&gt;1,J3307&lt;=2.2),INDEX(价格表!$B$4:$I$31,M3307,4),IF(AND(J3307&gt;2.2,J3307&lt;=3.3),INDEX(价格表!$B$4:$I$31,M3307,5),IF(AND(J3307&gt;3.3,J3307&lt;=4),INDEX(价格表!$B$4:$I$31,M3307,6),IF(AND(J3307&gt;4,J3307&lt;=5.5),INDEX(价格表!$B$4:$I$31,M3307,7),IF(J3307&gt;5.5,2.6+INDEX(价格表!$B$4:$I$31,M3307,8)*L3307)))))))</f>
        <v>2.15</v>
      </c>
    </row>
    <row r="3308" spans="1:14">
      <c r="A3308" s="18">
        <v>4311037577502</v>
      </c>
      <c r="B3308" s="18" t="s">
        <v>16</v>
      </c>
      <c r="C3308" s="19">
        <v>20201216</v>
      </c>
      <c r="D3308" s="19">
        <v>610538201209</v>
      </c>
      <c r="E3308" s="19" t="s">
        <v>16</v>
      </c>
      <c r="F3308" s="19">
        <v>20201226</v>
      </c>
      <c r="G3308" s="19" t="s">
        <v>17</v>
      </c>
      <c r="H3308" s="19" t="s">
        <v>18</v>
      </c>
      <c r="I3308" s="19" t="s">
        <v>53</v>
      </c>
      <c r="J3308" s="19">
        <v>1.42</v>
      </c>
      <c r="K3308" s="19" t="s">
        <v>20</v>
      </c>
      <c r="L3308">
        <f t="shared" si="61"/>
        <v>2</v>
      </c>
      <c r="M3308">
        <f>MATCH(H:H,价格表!$B$4:$B$35,0)</f>
        <v>1</v>
      </c>
      <c r="N3308" s="27">
        <f>IF(J3308&lt;=0.3,INDEX(价格表!$B$4:$I$31,M3308,2),IF(AND(J3308&gt;0.3,J3308&lt;=1),INDEX(价格表!$B$4:$I$31,M3308,3),IF(AND(J3308&gt;1,J3308&lt;=2.2),INDEX(价格表!$B$4:$I$31,M3308,4),IF(AND(J3308&gt;2.2,J3308&lt;=3.3),INDEX(价格表!$B$4:$I$31,M3308,5),IF(AND(J3308&gt;3.3,J3308&lt;=4),INDEX(价格表!$B$4:$I$31,M3308,6),IF(AND(J3308&gt;4,J3308&lt;=5.5),INDEX(价格表!$B$4:$I$31,M3308,7),IF(J3308&gt;5.5,2.6+INDEX(价格表!$B$4:$I$31,M3308,8)*L3308)))))))</f>
        <v>2.15</v>
      </c>
    </row>
    <row r="3309" spans="1:14">
      <c r="A3309" s="18">
        <v>4311037577503</v>
      </c>
      <c r="B3309" s="18" t="s">
        <v>16</v>
      </c>
      <c r="C3309" s="19">
        <v>20201216</v>
      </c>
      <c r="D3309" s="19">
        <v>610538201209</v>
      </c>
      <c r="E3309" s="19" t="s">
        <v>16</v>
      </c>
      <c r="F3309" s="19">
        <v>20201226</v>
      </c>
      <c r="G3309" s="19" t="s">
        <v>17</v>
      </c>
      <c r="H3309" s="19" t="s">
        <v>45</v>
      </c>
      <c r="I3309" s="19" t="s">
        <v>48</v>
      </c>
      <c r="J3309" s="19">
        <v>1.45</v>
      </c>
      <c r="K3309" s="19" t="s">
        <v>20</v>
      </c>
      <c r="L3309">
        <f t="shared" si="61"/>
        <v>2</v>
      </c>
      <c r="M3309">
        <f>MATCH(H:H,价格表!$B$4:$B$35,0)</f>
        <v>9</v>
      </c>
      <c r="N3309" s="27">
        <f>IF(J3309&lt;=0.3,INDEX(价格表!$B$4:$I$31,M3309,2),IF(AND(J3309&gt;0.3,J3309&lt;=1),INDEX(价格表!$B$4:$I$31,M3309,3),IF(AND(J3309&gt;1,J3309&lt;=2.2),INDEX(价格表!$B$4:$I$31,M3309,4),IF(AND(J3309&gt;2.2,J3309&lt;=3.3),INDEX(价格表!$B$4:$I$31,M3309,5),IF(AND(J3309&gt;3.3,J3309&lt;=4),INDEX(价格表!$B$4:$I$31,M3309,6),IF(AND(J3309&gt;4,J3309&lt;=5.5),INDEX(价格表!$B$4:$I$31,M3309,7),IF(J3309&gt;5.5,2.6+INDEX(价格表!$B$4:$I$31,M3309,8)*L3309)))))))</f>
        <v>2.15</v>
      </c>
    </row>
    <row r="3310" spans="1:14">
      <c r="A3310" s="18">
        <v>4311037577504</v>
      </c>
      <c r="B3310" s="18" t="s">
        <v>16</v>
      </c>
      <c r="C3310" s="19">
        <v>20201216</v>
      </c>
      <c r="D3310" s="19">
        <v>610538201209</v>
      </c>
      <c r="E3310" s="19" t="s">
        <v>16</v>
      </c>
      <c r="F3310" s="19">
        <v>20201226</v>
      </c>
      <c r="G3310" s="19" t="s">
        <v>17</v>
      </c>
      <c r="H3310" s="19" t="s">
        <v>50</v>
      </c>
      <c r="I3310" s="19" t="s">
        <v>166</v>
      </c>
      <c r="J3310" s="19">
        <v>1.43</v>
      </c>
      <c r="K3310" s="19" t="s">
        <v>20</v>
      </c>
      <c r="L3310">
        <f t="shared" si="61"/>
        <v>2</v>
      </c>
      <c r="M3310">
        <f>MATCH(H:H,价格表!$B$4:$B$35,0)</f>
        <v>4</v>
      </c>
      <c r="N3310" s="27">
        <f>IF(J3310&lt;=0.3,INDEX(价格表!$B$4:$I$31,M3310,2),IF(AND(J3310&gt;0.3,J3310&lt;=1),INDEX(价格表!$B$4:$I$31,M3310,3),IF(AND(J3310&gt;1,J3310&lt;=2.2),INDEX(价格表!$B$4:$I$31,M3310,4),IF(AND(J3310&gt;2.2,J3310&lt;=3.3),INDEX(价格表!$B$4:$I$31,M3310,5),IF(AND(J3310&gt;3.3,J3310&lt;=4),INDEX(价格表!$B$4:$I$31,M3310,6),IF(AND(J3310&gt;4,J3310&lt;=5.5),INDEX(价格表!$B$4:$I$31,M3310,7),IF(J3310&gt;5.5,2.6+INDEX(价格表!$B$4:$I$31,M3310,8)*L3310)))))))</f>
        <v>2.15</v>
      </c>
    </row>
    <row r="3311" spans="1:14">
      <c r="A3311" s="18">
        <v>4311037577506</v>
      </c>
      <c r="B3311" s="18" t="s">
        <v>16</v>
      </c>
      <c r="C3311" s="19">
        <v>20201216</v>
      </c>
      <c r="D3311" s="19">
        <v>610538201209</v>
      </c>
      <c r="E3311" s="19" t="s">
        <v>16</v>
      </c>
      <c r="F3311" s="19">
        <v>20201226</v>
      </c>
      <c r="G3311" s="19" t="s">
        <v>17</v>
      </c>
      <c r="H3311" s="19" t="s">
        <v>27</v>
      </c>
      <c r="I3311" s="19" t="s">
        <v>70</v>
      </c>
      <c r="J3311" s="19">
        <v>1.44</v>
      </c>
      <c r="K3311" s="19" t="s">
        <v>20</v>
      </c>
      <c r="L3311">
        <f t="shared" si="61"/>
        <v>2</v>
      </c>
      <c r="M3311">
        <f>MATCH(H:H,价格表!$B$4:$B$35,0)</f>
        <v>3</v>
      </c>
      <c r="N3311" s="27">
        <f>IF(J3311&lt;=0.3,INDEX(价格表!$B$4:$I$31,M3311,2),IF(AND(J3311&gt;0.3,J3311&lt;=1),INDEX(价格表!$B$4:$I$31,M3311,3),IF(AND(J3311&gt;1,J3311&lt;=2.2),INDEX(价格表!$B$4:$I$31,M3311,4),IF(AND(J3311&gt;2.2,J3311&lt;=3.3),INDEX(价格表!$B$4:$I$31,M3311,5),IF(AND(J3311&gt;3.3,J3311&lt;=4),INDEX(价格表!$B$4:$I$31,M3311,6),IF(AND(J3311&gt;4,J3311&lt;=5.5),INDEX(价格表!$B$4:$I$31,M3311,7),IF(J3311&gt;5.5,2.6+INDEX(价格表!$B$4:$I$31,M3311,8)*L3311)))))))</f>
        <v>2.15</v>
      </c>
    </row>
    <row r="3312" spans="1:14">
      <c r="A3312" s="18">
        <v>4311037577507</v>
      </c>
      <c r="B3312" s="18" t="s">
        <v>16</v>
      </c>
      <c r="C3312" s="19">
        <v>20201216</v>
      </c>
      <c r="D3312" s="19">
        <v>610538201209</v>
      </c>
      <c r="E3312" s="19" t="s">
        <v>16</v>
      </c>
      <c r="F3312" s="19">
        <v>20201226</v>
      </c>
      <c r="G3312" s="19" t="s">
        <v>17</v>
      </c>
      <c r="H3312" s="19" t="s">
        <v>23</v>
      </c>
      <c r="I3312" s="19" t="s">
        <v>268</v>
      </c>
      <c r="J3312" s="19">
        <v>1.44</v>
      </c>
      <c r="K3312" s="19" t="s">
        <v>20</v>
      </c>
      <c r="L3312">
        <f t="shared" si="61"/>
        <v>2</v>
      </c>
      <c r="M3312">
        <f>MATCH(H:H,价格表!$B$4:$B$35,0)</f>
        <v>15</v>
      </c>
      <c r="N3312" s="27">
        <f>IF(J3312&lt;=0.3,INDEX(价格表!$B$4:$I$31,M3312,2),IF(AND(J3312&gt;0.3,J3312&lt;=1),INDEX(价格表!$B$4:$I$31,M3312,3),IF(AND(J3312&gt;1,J3312&lt;=2.2),INDEX(价格表!$B$4:$I$31,M3312,4),IF(AND(J3312&gt;2.2,J3312&lt;=3.3),INDEX(价格表!$B$4:$I$31,M3312,5),IF(AND(J3312&gt;3.3,J3312&lt;=4),INDEX(价格表!$B$4:$I$31,M3312,6),IF(AND(J3312&gt;4,J3312&lt;=5.5),INDEX(价格表!$B$4:$I$31,M3312,7),IF(J3312&gt;5.5,2.6+INDEX(价格表!$B$4:$I$31,M3312,8)*L3312)))))))</f>
        <v>2.15</v>
      </c>
    </row>
    <row r="3313" spans="1:14">
      <c r="A3313" s="18">
        <v>4311037577508</v>
      </c>
      <c r="B3313" s="18" t="s">
        <v>16</v>
      </c>
      <c r="C3313" s="19">
        <v>20201216</v>
      </c>
      <c r="D3313" s="19">
        <v>610538201209</v>
      </c>
      <c r="E3313" s="19" t="s">
        <v>16</v>
      </c>
      <c r="F3313" s="19">
        <v>20201226</v>
      </c>
      <c r="G3313" s="19" t="s">
        <v>17</v>
      </c>
      <c r="H3313" s="19" t="s">
        <v>18</v>
      </c>
      <c r="I3313" s="19" t="s">
        <v>266</v>
      </c>
      <c r="J3313" s="19">
        <v>1.43</v>
      </c>
      <c r="K3313" s="19" t="s">
        <v>20</v>
      </c>
      <c r="L3313">
        <f t="shared" si="61"/>
        <v>2</v>
      </c>
      <c r="M3313">
        <f>MATCH(H:H,价格表!$B$4:$B$35,0)</f>
        <v>1</v>
      </c>
      <c r="N3313" s="27">
        <f>IF(J3313&lt;=0.3,INDEX(价格表!$B$4:$I$31,M3313,2),IF(AND(J3313&gt;0.3,J3313&lt;=1),INDEX(价格表!$B$4:$I$31,M3313,3),IF(AND(J3313&gt;1,J3313&lt;=2.2),INDEX(价格表!$B$4:$I$31,M3313,4),IF(AND(J3313&gt;2.2,J3313&lt;=3.3),INDEX(价格表!$B$4:$I$31,M3313,5),IF(AND(J3313&gt;3.3,J3313&lt;=4),INDEX(价格表!$B$4:$I$31,M3313,6),IF(AND(J3313&gt;4,J3313&lt;=5.5),INDEX(价格表!$B$4:$I$31,M3313,7),IF(J3313&gt;5.5,2.6+INDEX(价格表!$B$4:$I$31,M3313,8)*L3313)))))))</f>
        <v>2.15</v>
      </c>
    </row>
    <row r="3314" spans="1:14">
      <c r="A3314" s="18">
        <v>4311037578936</v>
      </c>
      <c r="B3314" s="18" t="s">
        <v>16</v>
      </c>
      <c r="C3314" s="19">
        <v>20201216</v>
      </c>
      <c r="D3314" s="19">
        <v>610538201209</v>
      </c>
      <c r="E3314" s="19" t="s">
        <v>16</v>
      </c>
      <c r="F3314" s="19">
        <v>20201226</v>
      </c>
      <c r="G3314" s="19" t="s">
        <v>17</v>
      </c>
      <c r="H3314" s="19" t="s">
        <v>50</v>
      </c>
      <c r="I3314" s="19" t="s">
        <v>62</v>
      </c>
      <c r="J3314" s="19">
        <v>1.43</v>
      </c>
      <c r="K3314" s="19" t="s">
        <v>20</v>
      </c>
      <c r="L3314">
        <f t="shared" si="61"/>
        <v>2</v>
      </c>
      <c r="M3314">
        <f>MATCH(H:H,价格表!$B$4:$B$35,0)</f>
        <v>4</v>
      </c>
      <c r="N3314" s="27">
        <f>IF(J3314&lt;=0.3,INDEX(价格表!$B$4:$I$31,M3314,2),IF(AND(J3314&gt;0.3,J3314&lt;=1),INDEX(价格表!$B$4:$I$31,M3314,3),IF(AND(J3314&gt;1,J3314&lt;=2.2),INDEX(价格表!$B$4:$I$31,M3314,4),IF(AND(J3314&gt;2.2,J3314&lt;=3.3),INDEX(价格表!$B$4:$I$31,M3314,5),IF(AND(J3314&gt;3.3,J3314&lt;=4),INDEX(价格表!$B$4:$I$31,M3314,6),IF(AND(J3314&gt;4,J3314&lt;=5.5),INDEX(价格表!$B$4:$I$31,M3314,7),IF(J3314&gt;5.5,2.6+INDEX(价格表!$B$4:$I$31,M3314,8)*L3314)))))))</f>
        <v>2.15</v>
      </c>
    </row>
    <row r="3315" spans="1:14">
      <c r="A3315" s="18">
        <v>4311037578937</v>
      </c>
      <c r="B3315" s="18" t="s">
        <v>16</v>
      </c>
      <c r="C3315" s="19">
        <v>20201216</v>
      </c>
      <c r="D3315" s="19">
        <v>610538201209</v>
      </c>
      <c r="E3315" s="19" t="s">
        <v>16</v>
      </c>
      <c r="F3315" s="19">
        <v>20201226</v>
      </c>
      <c r="G3315" s="19" t="s">
        <v>17</v>
      </c>
      <c r="H3315" s="19" t="s">
        <v>43</v>
      </c>
      <c r="I3315" s="19" t="s">
        <v>44</v>
      </c>
      <c r="J3315" s="19">
        <v>1.42</v>
      </c>
      <c r="K3315" s="19" t="s">
        <v>20</v>
      </c>
      <c r="L3315">
        <f t="shared" si="61"/>
        <v>2</v>
      </c>
      <c r="M3315">
        <f>MATCH(H:H,价格表!$B$4:$B$35,0)</f>
        <v>10</v>
      </c>
      <c r="N3315" s="27">
        <f>IF(J3315&lt;=0.3,INDEX(价格表!$B$4:$I$31,M3315,2),IF(AND(J3315&gt;0.3,J3315&lt;=1),INDEX(价格表!$B$4:$I$31,M3315,3),IF(AND(J3315&gt;1,J3315&lt;=2.2),INDEX(价格表!$B$4:$I$31,M3315,4),IF(AND(J3315&gt;2.2,J3315&lt;=3.3),INDEX(价格表!$B$4:$I$31,M3315,5),IF(AND(J3315&gt;3.3,J3315&lt;=4),INDEX(价格表!$B$4:$I$31,M3315,6),IF(AND(J3315&gt;4,J3315&lt;=5.5),INDEX(价格表!$B$4:$I$31,M3315,7),IF(J3315&gt;5.5,2.6+INDEX(价格表!$B$4:$I$31,M3315,8)*L3315)))))))</f>
        <v>2.15</v>
      </c>
    </row>
    <row r="3316" spans="1:14">
      <c r="A3316" s="18">
        <v>4311037578938</v>
      </c>
      <c r="B3316" s="18" t="s">
        <v>16</v>
      </c>
      <c r="C3316" s="19">
        <v>20201216</v>
      </c>
      <c r="D3316" s="19">
        <v>610538201209</v>
      </c>
      <c r="E3316" s="19" t="s">
        <v>16</v>
      </c>
      <c r="F3316" s="19">
        <v>20201226</v>
      </c>
      <c r="G3316" s="19" t="s">
        <v>17</v>
      </c>
      <c r="H3316" s="19" t="s">
        <v>37</v>
      </c>
      <c r="I3316" s="19" t="s">
        <v>72</v>
      </c>
      <c r="J3316" s="19">
        <v>1.43</v>
      </c>
      <c r="K3316" s="19" t="s">
        <v>20</v>
      </c>
      <c r="L3316">
        <f t="shared" si="61"/>
        <v>2</v>
      </c>
      <c r="M3316">
        <f>MATCH(H:H,价格表!$B$4:$B$35,0)</f>
        <v>12</v>
      </c>
      <c r="N3316" s="27">
        <f>IF(J3316&lt;=0.3,INDEX(价格表!$B$4:$I$31,M3316,2),IF(AND(J3316&gt;0.3,J3316&lt;=1),INDEX(价格表!$B$4:$I$31,M3316,3),IF(AND(J3316&gt;1,J3316&lt;=2.2),INDEX(价格表!$B$4:$I$31,M3316,4),IF(AND(J3316&gt;2.2,J3316&lt;=3.3),INDEX(价格表!$B$4:$I$31,M3316,5),IF(AND(J3316&gt;3.3,J3316&lt;=4),INDEX(价格表!$B$4:$I$31,M3316,6),IF(AND(J3316&gt;4,J3316&lt;=5.5),INDEX(价格表!$B$4:$I$31,M3316,7),IF(J3316&gt;5.5,2.6+INDEX(价格表!$B$4:$I$31,M3316,8)*L3316)))))))</f>
        <v>2.15</v>
      </c>
    </row>
    <row r="3317" spans="1:14">
      <c r="A3317" s="18">
        <v>4311037578939</v>
      </c>
      <c r="B3317" s="18" t="s">
        <v>16</v>
      </c>
      <c r="C3317" s="19">
        <v>20201216</v>
      </c>
      <c r="D3317" s="19">
        <v>610538201209</v>
      </c>
      <c r="E3317" s="19" t="s">
        <v>16</v>
      </c>
      <c r="F3317" s="19">
        <v>20201226</v>
      </c>
      <c r="G3317" s="19" t="s">
        <v>17</v>
      </c>
      <c r="H3317" s="19" t="s">
        <v>18</v>
      </c>
      <c r="I3317" s="19" t="s">
        <v>276</v>
      </c>
      <c r="J3317" s="19">
        <v>1.42</v>
      </c>
      <c r="K3317" s="19" t="s">
        <v>20</v>
      </c>
      <c r="L3317">
        <f t="shared" si="61"/>
        <v>2</v>
      </c>
      <c r="M3317">
        <f>MATCH(H:H,价格表!$B$4:$B$35,0)</f>
        <v>1</v>
      </c>
      <c r="N3317" s="27">
        <f>IF(J3317&lt;=0.3,INDEX(价格表!$B$4:$I$31,M3317,2),IF(AND(J3317&gt;0.3,J3317&lt;=1),INDEX(价格表!$B$4:$I$31,M3317,3),IF(AND(J3317&gt;1,J3317&lt;=2.2),INDEX(价格表!$B$4:$I$31,M3317,4),IF(AND(J3317&gt;2.2,J3317&lt;=3.3),INDEX(价格表!$B$4:$I$31,M3317,5),IF(AND(J3317&gt;3.3,J3317&lt;=4),INDEX(价格表!$B$4:$I$31,M3317,6),IF(AND(J3317&gt;4,J3317&lt;=5.5),INDEX(价格表!$B$4:$I$31,M3317,7),IF(J3317&gt;5.5,2.6+INDEX(价格表!$B$4:$I$31,M3317,8)*L3317)))))))</f>
        <v>2.15</v>
      </c>
    </row>
    <row r="3318" spans="1:14">
      <c r="A3318" s="18">
        <v>4311037578940</v>
      </c>
      <c r="B3318" s="18" t="s">
        <v>16</v>
      </c>
      <c r="C3318" s="19">
        <v>20201216</v>
      </c>
      <c r="D3318" s="19">
        <v>610538201209</v>
      </c>
      <c r="E3318" s="19" t="s">
        <v>16</v>
      </c>
      <c r="F3318" s="19">
        <v>20201226</v>
      </c>
      <c r="G3318" s="19" t="s">
        <v>17</v>
      </c>
      <c r="H3318" s="19" t="s">
        <v>50</v>
      </c>
      <c r="I3318" s="19" t="s">
        <v>177</v>
      </c>
      <c r="J3318" s="19">
        <v>1.44</v>
      </c>
      <c r="K3318" s="19" t="s">
        <v>20</v>
      </c>
      <c r="L3318">
        <f t="shared" si="61"/>
        <v>2</v>
      </c>
      <c r="M3318">
        <f>MATCH(H:H,价格表!$B$4:$B$35,0)</f>
        <v>4</v>
      </c>
      <c r="N3318" s="27">
        <f>IF(J3318&lt;=0.3,INDEX(价格表!$B$4:$I$31,M3318,2),IF(AND(J3318&gt;0.3,J3318&lt;=1),INDEX(价格表!$B$4:$I$31,M3318,3),IF(AND(J3318&gt;1,J3318&lt;=2.2),INDEX(价格表!$B$4:$I$31,M3318,4),IF(AND(J3318&gt;2.2,J3318&lt;=3.3),INDEX(价格表!$B$4:$I$31,M3318,5),IF(AND(J3318&gt;3.3,J3318&lt;=4),INDEX(价格表!$B$4:$I$31,M3318,6),IF(AND(J3318&gt;4,J3318&lt;=5.5),INDEX(价格表!$B$4:$I$31,M3318,7),IF(J3318&gt;5.5,2.6+INDEX(价格表!$B$4:$I$31,M3318,8)*L3318)))))))</f>
        <v>2.15</v>
      </c>
    </row>
    <row r="3319" spans="1:14">
      <c r="A3319" s="18">
        <v>4311037578941</v>
      </c>
      <c r="B3319" s="18" t="s">
        <v>16</v>
      </c>
      <c r="C3319" s="19">
        <v>20201216</v>
      </c>
      <c r="D3319" s="19">
        <v>610538201209</v>
      </c>
      <c r="E3319" s="19" t="s">
        <v>16</v>
      </c>
      <c r="F3319" s="19">
        <v>20201226</v>
      </c>
      <c r="G3319" s="19" t="s">
        <v>17</v>
      </c>
      <c r="H3319" s="19" t="s">
        <v>45</v>
      </c>
      <c r="I3319" s="19" t="s">
        <v>196</v>
      </c>
      <c r="J3319" s="19">
        <v>1.59</v>
      </c>
      <c r="K3319" s="19" t="s">
        <v>20</v>
      </c>
      <c r="L3319">
        <f t="shared" si="61"/>
        <v>2</v>
      </c>
      <c r="M3319">
        <f>MATCH(H:H,价格表!$B$4:$B$35,0)</f>
        <v>9</v>
      </c>
      <c r="N3319" s="27">
        <f>IF(J3319&lt;=0.3,INDEX(价格表!$B$4:$I$31,M3319,2),IF(AND(J3319&gt;0.3,J3319&lt;=1),INDEX(价格表!$B$4:$I$31,M3319,3),IF(AND(J3319&gt;1,J3319&lt;=2.2),INDEX(价格表!$B$4:$I$31,M3319,4),IF(AND(J3319&gt;2.2,J3319&lt;=3.3),INDEX(价格表!$B$4:$I$31,M3319,5),IF(AND(J3319&gt;3.3,J3319&lt;=4),INDEX(价格表!$B$4:$I$31,M3319,6),IF(AND(J3319&gt;4,J3319&lt;=5.5),INDEX(价格表!$B$4:$I$31,M3319,7),IF(J3319&gt;5.5,2.6+INDEX(价格表!$B$4:$I$31,M3319,8)*L3319)))))))</f>
        <v>2.15</v>
      </c>
    </row>
    <row r="3320" spans="1:14">
      <c r="A3320" s="18">
        <v>4311037578944</v>
      </c>
      <c r="B3320" s="18" t="s">
        <v>16</v>
      </c>
      <c r="C3320" s="19">
        <v>20201216</v>
      </c>
      <c r="D3320" s="19">
        <v>610538201209</v>
      </c>
      <c r="E3320" s="19" t="s">
        <v>16</v>
      </c>
      <c r="F3320" s="19">
        <v>20201226</v>
      </c>
      <c r="G3320" s="19" t="s">
        <v>17</v>
      </c>
      <c r="H3320" s="19" t="s">
        <v>37</v>
      </c>
      <c r="I3320" s="19" t="s">
        <v>72</v>
      </c>
      <c r="J3320" s="19">
        <v>1.48</v>
      </c>
      <c r="K3320" s="19" t="s">
        <v>20</v>
      </c>
      <c r="L3320">
        <f t="shared" si="61"/>
        <v>2</v>
      </c>
      <c r="M3320">
        <f>MATCH(H:H,价格表!$B$4:$B$35,0)</f>
        <v>12</v>
      </c>
      <c r="N3320" s="27">
        <f>IF(J3320&lt;=0.3,INDEX(价格表!$B$4:$I$31,M3320,2),IF(AND(J3320&gt;0.3,J3320&lt;=1),INDEX(价格表!$B$4:$I$31,M3320,3),IF(AND(J3320&gt;1,J3320&lt;=2.2),INDEX(价格表!$B$4:$I$31,M3320,4),IF(AND(J3320&gt;2.2,J3320&lt;=3.3),INDEX(价格表!$B$4:$I$31,M3320,5),IF(AND(J3320&gt;3.3,J3320&lt;=4),INDEX(价格表!$B$4:$I$31,M3320,6),IF(AND(J3320&gt;4,J3320&lt;=5.5),INDEX(价格表!$B$4:$I$31,M3320,7),IF(J3320&gt;5.5,2.6+INDEX(价格表!$B$4:$I$31,M3320,8)*L3320)))))))</f>
        <v>2.15</v>
      </c>
    </row>
    <row r="3321" spans="1:14">
      <c r="A3321" s="18">
        <v>4311037578952</v>
      </c>
      <c r="B3321" s="18" t="s">
        <v>16</v>
      </c>
      <c r="C3321" s="19">
        <v>20201216</v>
      </c>
      <c r="D3321" s="19">
        <v>610538201209</v>
      </c>
      <c r="E3321" s="19" t="s">
        <v>16</v>
      </c>
      <c r="F3321" s="19">
        <v>20201226</v>
      </c>
      <c r="G3321" s="19" t="s">
        <v>17</v>
      </c>
      <c r="H3321" s="19" t="s">
        <v>82</v>
      </c>
      <c r="I3321" s="19" t="s">
        <v>83</v>
      </c>
      <c r="J3321" s="19">
        <v>1.42</v>
      </c>
      <c r="K3321" s="19" t="s">
        <v>20</v>
      </c>
      <c r="L3321">
        <f t="shared" si="61"/>
        <v>2</v>
      </c>
      <c r="M3321">
        <f>MATCH(H:H,价格表!$B$4:$B$35,0)</f>
        <v>2</v>
      </c>
      <c r="N3321" s="27">
        <f>IF(J3321&lt;=0.3,INDEX(价格表!$B$4:$I$31,M3321,2),IF(AND(J3321&gt;0.3,J3321&lt;=1),INDEX(价格表!$B$4:$I$31,M3321,3),IF(AND(J3321&gt;1,J3321&lt;=2.2),INDEX(价格表!$B$4:$I$31,M3321,4),IF(AND(J3321&gt;2.2,J3321&lt;=3.3),INDEX(价格表!$B$4:$I$31,M3321,5),IF(AND(J3321&gt;3.3,J3321&lt;=4),INDEX(价格表!$B$4:$I$31,M3321,6),IF(AND(J3321&gt;4,J3321&lt;=5.5),INDEX(价格表!$B$4:$I$31,M3321,7),IF(J3321&gt;5.5,2.6+INDEX(价格表!$B$4:$I$31,M3321,8)*L3321)))))))</f>
        <v>2.15</v>
      </c>
    </row>
    <row r="3322" spans="1:14">
      <c r="A3322" s="18">
        <v>4311037578953</v>
      </c>
      <c r="B3322" s="18" t="s">
        <v>16</v>
      </c>
      <c r="C3322" s="19">
        <v>20201216</v>
      </c>
      <c r="D3322" s="19">
        <v>610538201209</v>
      </c>
      <c r="E3322" s="19" t="s">
        <v>16</v>
      </c>
      <c r="F3322" s="19">
        <v>20201226</v>
      </c>
      <c r="G3322" s="19" t="s">
        <v>17</v>
      </c>
      <c r="H3322" s="19" t="s">
        <v>23</v>
      </c>
      <c r="I3322" s="19" t="s">
        <v>32</v>
      </c>
      <c r="J3322" s="19">
        <v>1.44</v>
      </c>
      <c r="K3322" s="19" t="s">
        <v>20</v>
      </c>
      <c r="L3322">
        <f t="shared" si="61"/>
        <v>2</v>
      </c>
      <c r="M3322">
        <f>MATCH(H:H,价格表!$B$4:$B$35,0)</f>
        <v>15</v>
      </c>
      <c r="N3322" s="27">
        <f>IF(J3322&lt;=0.3,INDEX(价格表!$B$4:$I$31,M3322,2),IF(AND(J3322&gt;0.3,J3322&lt;=1),INDEX(价格表!$B$4:$I$31,M3322,3),IF(AND(J3322&gt;1,J3322&lt;=2.2),INDEX(价格表!$B$4:$I$31,M3322,4),IF(AND(J3322&gt;2.2,J3322&lt;=3.3),INDEX(价格表!$B$4:$I$31,M3322,5),IF(AND(J3322&gt;3.3,J3322&lt;=4),INDEX(价格表!$B$4:$I$31,M3322,6),IF(AND(J3322&gt;4,J3322&lt;=5.5),INDEX(价格表!$B$4:$I$31,M3322,7),IF(J3322&gt;5.5,2.6+INDEX(价格表!$B$4:$I$31,M3322,8)*L3322)))))))</f>
        <v>2.15</v>
      </c>
    </row>
    <row r="3323" spans="1:14">
      <c r="A3323" s="18">
        <v>4311037578954</v>
      </c>
      <c r="B3323" s="18" t="s">
        <v>16</v>
      </c>
      <c r="C3323" s="19">
        <v>20201216</v>
      </c>
      <c r="D3323" s="19">
        <v>610538201209</v>
      </c>
      <c r="E3323" s="19" t="s">
        <v>16</v>
      </c>
      <c r="F3323" s="19">
        <v>20201226</v>
      </c>
      <c r="G3323" s="19" t="s">
        <v>17</v>
      </c>
      <c r="H3323" s="19" t="s">
        <v>21</v>
      </c>
      <c r="I3323" s="19" t="s">
        <v>181</v>
      </c>
      <c r="J3323" s="19">
        <v>1.51</v>
      </c>
      <c r="K3323" s="19" t="s">
        <v>20</v>
      </c>
      <c r="L3323">
        <f t="shared" si="61"/>
        <v>2</v>
      </c>
      <c r="M3323">
        <f>MATCH(H:H,价格表!$B$4:$B$35,0)</f>
        <v>20</v>
      </c>
      <c r="N3323" s="27">
        <f>IF(J3323&lt;=0.3,INDEX(价格表!$B$4:$I$31,M3323,2),IF(AND(J3323&gt;0.3,J3323&lt;=1),INDEX(价格表!$B$4:$I$31,M3323,3),IF(AND(J3323&gt;1,J3323&lt;=2.2),INDEX(价格表!$B$4:$I$31,M3323,4),IF(AND(J3323&gt;2.2,J3323&lt;=3.3),INDEX(价格表!$B$4:$I$31,M3323,5),IF(AND(J3323&gt;3.3,J3323&lt;=4),INDEX(价格表!$B$4:$I$31,M3323,6),IF(AND(J3323&gt;4,J3323&lt;=5.5),INDEX(价格表!$B$4:$I$31,M3323,7),IF(J3323&gt;5.5,2.6+INDEX(价格表!$B$4:$I$31,M3323,8)*L3323)))))))</f>
        <v>2.15</v>
      </c>
    </row>
    <row r="3324" spans="1:14">
      <c r="A3324" s="18">
        <v>4311037578955</v>
      </c>
      <c r="B3324" s="18" t="s">
        <v>16</v>
      </c>
      <c r="C3324" s="19">
        <v>20201216</v>
      </c>
      <c r="D3324" s="19">
        <v>610538201209</v>
      </c>
      <c r="E3324" s="19" t="s">
        <v>16</v>
      </c>
      <c r="F3324" s="19">
        <v>20201226</v>
      </c>
      <c r="G3324" s="19" t="s">
        <v>17</v>
      </c>
      <c r="H3324" s="19" t="s">
        <v>75</v>
      </c>
      <c r="I3324" s="19" t="s">
        <v>111</v>
      </c>
      <c r="J3324" s="19">
        <v>1.42</v>
      </c>
      <c r="K3324" s="19" t="s">
        <v>20</v>
      </c>
      <c r="L3324">
        <f t="shared" si="61"/>
        <v>2</v>
      </c>
      <c r="M3324">
        <f>MATCH(H:H,价格表!$B$4:$B$35,0)</f>
        <v>24</v>
      </c>
      <c r="N3324" s="27">
        <f>IF(J3324&lt;=0.3,INDEX(价格表!$B$4:$I$31,M3324,2),IF(AND(J3324&gt;0.3,J3324&lt;=1),INDEX(价格表!$B$4:$I$31,M3324,3),IF(AND(J3324&gt;1,J3324&lt;=2.2),INDEX(价格表!$B$4:$I$31,M3324,4),IF(AND(J3324&gt;2.2,J3324&lt;=3.3),INDEX(价格表!$B$4:$I$31,M3324,5),IF(AND(J3324&gt;3.3,J3324&lt;=4),INDEX(价格表!$B$4:$I$31,M3324,6),IF(AND(J3324&gt;4,J3324&lt;=5.5),INDEX(价格表!$B$4:$I$31,M3324,7),IF(J3324&gt;5.5,2.6+INDEX(价格表!$B$4:$I$31,M3324,8)*L3324)))))))</f>
        <v>2.15</v>
      </c>
    </row>
    <row r="3325" spans="1:14">
      <c r="A3325" s="18">
        <v>4311037578956</v>
      </c>
      <c r="B3325" s="18" t="s">
        <v>16</v>
      </c>
      <c r="C3325" s="19">
        <v>20201216</v>
      </c>
      <c r="D3325" s="19">
        <v>610538201209</v>
      </c>
      <c r="E3325" s="19" t="s">
        <v>16</v>
      </c>
      <c r="F3325" s="19">
        <v>20201226</v>
      </c>
      <c r="G3325" s="19" t="s">
        <v>17</v>
      </c>
      <c r="H3325" s="19" t="s">
        <v>37</v>
      </c>
      <c r="I3325" s="19" t="s">
        <v>72</v>
      </c>
      <c r="J3325" s="19">
        <v>1.43</v>
      </c>
      <c r="K3325" s="19" t="s">
        <v>20</v>
      </c>
      <c r="L3325">
        <f t="shared" si="61"/>
        <v>2</v>
      </c>
      <c r="M3325">
        <f>MATCH(H:H,价格表!$B$4:$B$35,0)</f>
        <v>12</v>
      </c>
      <c r="N3325" s="27">
        <f>IF(J3325&lt;=0.3,INDEX(价格表!$B$4:$I$31,M3325,2),IF(AND(J3325&gt;0.3,J3325&lt;=1),INDEX(价格表!$B$4:$I$31,M3325,3),IF(AND(J3325&gt;1,J3325&lt;=2.2),INDEX(价格表!$B$4:$I$31,M3325,4),IF(AND(J3325&gt;2.2,J3325&lt;=3.3),INDEX(价格表!$B$4:$I$31,M3325,5),IF(AND(J3325&gt;3.3,J3325&lt;=4),INDEX(价格表!$B$4:$I$31,M3325,6),IF(AND(J3325&gt;4,J3325&lt;=5.5),INDEX(价格表!$B$4:$I$31,M3325,7),IF(J3325&gt;5.5,2.6+INDEX(价格表!$B$4:$I$31,M3325,8)*L3325)))))))</f>
        <v>2.15</v>
      </c>
    </row>
    <row r="3326" spans="1:14">
      <c r="A3326" s="18">
        <v>4311037578957</v>
      </c>
      <c r="B3326" s="18" t="s">
        <v>16</v>
      </c>
      <c r="C3326" s="19">
        <v>20201216</v>
      </c>
      <c r="D3326" s="19">
        <v>610538201209</v>
      </c>
      <c r="E3326" s="19" t="s">
        <v>16</v>
      </c>
      <c r="F3326" s="19">
        <v>20201226</v>
      </c>
      <c r="G3326" s="19" t="s">
        <v>17</v>
      </c>
      <c r="H3326" s="19" t="s">
        <v>27</v>
      </c>
      <c r="I3326" s="19" t="s">
        <v>128</v>
      </c>
      <c r="J3326" s="19">
        <v>1.55</v>
      </c>
      <c r="K3326" s="19" t="s">
        <v>20</v>
      </c>
      <c r="L3326">
        <f t="shared" si="61"/>
        <v>2</v>
      </c>
      <c r="M3326">
        <f>MATCH(H:H,价格表!$B$4:$B$35,0)</f>
        <v>3</v>
      </c>
      <c r="N3326" s="27">
        <f>IF(J3326&lt;=0.3,INDEX(价格表!$B$4:$I$31,M3326,2),IF(AND(J3326&gt;0.3,J3326&lt;=1),INDEX(价格表!$B$4:$I$31,M3326,3),IF(AND(J3326&gt;1,J3326&lt;=2.2),INDEX(价格表!$B$4:$I$31,M3326,4),IF(AND(J3326&gt;2.2,J3326&lt;=3.3),INDEX(价格表!$B$4:$I$31,M3326,5),IF(AND(J3326&gt;3.3,J3326&lt;=4),INDEX(价格表!$B$4:$I$31,M3326,6),IF(AND(J3326&gt;4,J3326&lt;=5.5),INDEX(价格表!$B$4:$I$31,M3326,7),IF(J3326&gt;5.5,2.6+INDEX(价格表!$B$4:$I$31,M3326,8)*L3326)))))))</f>
        <v>2.15</v>
      </c>
    </row>
    <row r="3327" spans="1:14">
      <c r="A3327" s="18">
        <v>4311037578958</v>
      </c>
      <c r="B3327" s="18" t="s">
        <v>16</v>
      </c>
      <c r="C3327" s="19">
        <v>20201216</v>
      </c>
      <c r="D3327" s="19">
        <v>610538201209</v>
      </c>
      <c r="E3327" s="19" t="s">
        <v>16</v>
      </c>
      <c r="F3327" s="19">
        <v>20201226</v>
      </c>
      <c r="G3327" s="19" t="s">
        <v>17</v>
      </c>
      <c r="H3327" s="19" t="s">
        <v>82</v>
      </c>
      <c r="I3327" s="19" t="s">
        <v>285</v>
      </c>
      <c r="J3327" s="19">
        <v>1.47</v>
      </c>
      <c r="K3327" s="19" t="s">
        <v>20</v>
      </c>
      <c r="L3327">
        <f t="shared" si="61"/>
        <v>2</v>
      </c>
      <c r="M3327">
        <f>MATCH(H:H,价格表!$B$4:$B$35,0)</f>
        <v>2</v>
      </c>
      <c r="N3327" s="27">
        <f>IF(J3327&lt;=0.3,INDEX(价格表!$B$4:$I$31,M3327,2),IF(AND(J3327&gt;0.3,J3327&lt;=1),INDEX(价格表!$B$4:$I$31,M3327,3),IF(AND(J3327&gt;1,J3327&lt;=2.2),INDEX(价格表!$B$4:$I$31,M3327,4),IF(AND(J3327&gt;2.2,J3327&lt;=3.3),INDEX(价格表!$B$4:$I$31,M3327,5),IF(AND(J3327&gt;3.3,J3327&lt;=4),INDEX(价格表!$B$4:$I$31,M3327,6),IF(AND(J3327&gt;4,J3327&lt;=5.5),INDEX(价格表!$B$4:$I$31,M3327,7),IF(J3327&gt;5.5,2.6+INDEX(价格表!$B$4:$I$31,M3327,8)*L3327)))))))</f>
        <v>2.15</v>
      </c>
    </row>
    <row r="3328" spans="1:14">
      <c r="A3328" s="18">
        <v>4311037578959</v>
      </c>
      <c r="B3328" s="18" t="s">
        <v>16</v>
      </c>
      <c r="C3328" s="19">
        <v>20201216</v>
      </c>
      <c r="D3328" s="19">
        <v>610538201209</v>
      </c>
      <c r="E3328" s="19" t="s">
        <v>16</v>
      </c>
      <c r="F3328" s="19">
        <v>20201226</v>
      </c>
      <c r="G3328" s="19" t="s">
        <v>17</v>
      </c>
      <c r="H3328" s="19" t="s">
        <v>37</v>
      </c>
      <c r="I3328" s="19" t="s">
        <v>72</v>
      </c>
      <c r="J3328" s="19">
        <v>1.44</v>
      </c>
      <c r="K3328" s="19" t="s">
        <v>20</v>
      </c>
      <c r="L3328">
        <f t="shared" si="61"/>
        <v>2</v>
      </c>
      <c r="M3328">
        <f>MATCH(H:H,价格表!$B$4:$B$35,0)</f>
        <v>12</v>
      </c>
      <c r="N3328" s="27">
        <f>IF(J3328&lt;=0.3,INDEX(价格表!$B$4:$I$31,M3328,2),IF(AND(J3328&gt;0.3,J3328&lt;=1),INDEX(价格表!$B$4:$I$31,M3328,3),IF(AND(J3328&gt;1,J3328&lt;=2.2),INDEX(价格表!$B$4:$I$31,M3328,4),IF(AND(J3328&gt;2.2,J3328&lt;=3.3),INDEX(价格表!$B$4:$I$31,M3328,5),IF(AND(J3328&gt;3.3,J3328&lt;=4),INDEX(价格表!$B$4:$I$31,M3328,6),IF(AND(J3328&gt;4,J3328&lt;=5.5),INDEX(价格表!$B$4:$I$31,M3328,7),IF(J3328&gt;5.5,2.6+INDEX(价格表!$B$4:$I$31,M3328,8)*L3328)))))))</f>
        <v>2.15</v>
      </c>
    </row>
    <row r="3329" spans="1:14">
      <c r="A3329" s="18">
        <v>4311037578960</v>
      </c>
      <c r="B3329" s="18" t="s">
        <v>16</v>
      </c>
      <c r="C3329" s="19">
        <v>20201216</v>
      </c>
      <c r="D3329" s="19">
        <v>610538201209</v>
      </c>
      <c r="E3329" s="19" t="s">
        <v>16</v>
      </c>
      <c r="F3329" s="19">
        <v>20201226</v>
      </c>
      <c r="G3329" s="19" t="s">
        <v>17</v>
      </c>
      <c r="H3329" s="19" t="s">
        <v>50</v>
      </c>
      <c r="I3329" s="19" t="s">
        <v>62</v>
      </c>
      <c r="J3329" s="19">
        <v>1.46</v>
      </c>
      <c r="K3329" s="19" t="s">
        <v>20</v>
      </c>
      <c r="L3329">
        <f t="shared" si="61"/>
        <v>2</v>
      </c>
      <c r="M3329">
        <f>MATCH(H:H,价格表!$B$4:$B$35,0)</f>
        <v>4</v>
      </c>
      <c r="N3329" s="27">
        <f>IF(J3329&lt;=0.3,INDEX(价格表!$B$4:$I$31,M3329,2),IF(AND(J3329&gt;0.3,J3329&lt;=1),INDEX(价格表!$B$4:$I$31,M3329,3),IF(AND(J3329&gt;1,J3329&lt;=2.2),INDEX(价格表!$B$4:$I$31,M3329,4),IF(AND(J3329&gt;2.2,J3329&lt;=3.3),INDEX(价格表!$B$4:$I$31,M3329,5),IF(AND(J3329&gt;3.3,J3329&lt;=4),INDEX(价格表!$B$4:$I$31,M3329,6),IF(AND(J3329&gt;4,J3329&lt;=5.5),INDEX(价格表!$B$4:$I$31,M3329,7),IF(J3329&gt;5.5,2.6+INDEX(价格表!$B$4:$I$31,M3329,8)*L3329)))))))</f>
        <v>2.15</v>
      </c>
    </row>
    <row r="3330" spans="1:14">
      <c r="A3330" s="18">
        <v>4311037578961</v>
      </c>
      <c r="B3330" s="18" t="s">
        <v>16</v>
      </c>
      <c r="C3330" s="19">
        <v>20201216</v>
      </c>
      <c r="D3330" s="19">
        <v>610538201209</v>
      </c>
      <c r="E3330" s="19" t="s">
        <v>16</v>
      </c>
      <c r="F3330" s="19">
        <v>20201226</v>
      </c>
      <c r="G3330" s="19" t="s">
        <v>17</v>
      </c>
      <c r="H3330" s="19" t="s">
        <v>23</v>
      </c>
      <c r="I3330" s="19" t="s">
        <v>190</v>
      </c>
      <c r="J3330" s="19">
        <v>1.46</v>
      </c>
      <c r="K3330" s="19" t="s">
        <v>20</v>
      </c>
      <c r="L3330">
        <f t="shared" si="61"/>
        <v>2</v>
      </c>
      <c r="M3330">
        <f>MATCH(H:H,价格表!$B$4:$B$35,0)</f>
        <v>15</v>
      </c>
      <c r="N3330" s="27">
        <f>IF(J3330&lt;=0.3,INDEX(价格表!$B$4:$I$31,M3330,2),IF(AND(J3330&gt;0.3,J3330&lt;=1),INDEX(价格表!$B$4:$I$31,M3330,3),IF(AND(J3330&gt;1,J3330&lt;=2.2),INDEX(价格表!$B$4:$I$31,M3330,4),IF(AND(J3330&gt;2.2,J3330&lt;=3.3),INDEX(价格表!$B$4:$I$31,M3330,5),IF(AND(J3330&gt;3.3,J3330&lt;=4),INDEX(价格表!$B$4:$I$31,M3330,6),IF(AND(J3330&gt;4,J3330&lt;=5.5),INDEX(价格表!$B$4:$I$31,M3330,7),IF(J3330&gt;5.5,2.6+INDEX(价格表!$B$4:$I$31,M3330,8)*L3330)))))))</f>
        <v>2.15</v>
      </c>
    </row>
    <row r="3331" spans="1:14">
      <c r="A3331" s="18">
        <v>4311037579391</v>
      </c>
      <c r="B3331" s="18" t="s">
        <v>16</v>
      </c>
      <c r="C3331" s="19">
        <v>20201216</v>
      </c>
      <c r="D3331" s="19">
        <v>610538201209</v>
      </c>
      <c r="E3331" s="19" t="s">
        <v>16</v>
      </c>
      <c r="F3331" s="19">
        <v>20201226</v>
      </c>
      <c r="G3331" s="19" t="s">
        <v>17</v>
      </c>
      <c r="H3331" s="19" t="s">
        <v>33</v>
      </c>
      <c r="I3331" s="19" t="s">
        <v>34</v>
      </c>
      <c r="J3331" s="19">
        <v>1.42</v>
      </c>
      <c r="K3331" s="19" t="s">
        <v>20</v>
      </c>
      <c r="L3331">
        <f t="shared" si="61"/>
        <v>2</v>
      </c>
      <c r="M3331">
        <f>MATCH(H:H,价格表!$B$4:$B$35,0)</f>
        <v>13</v>
      </c>
      <c r="N3331" s="27">
        <f>IF(J3331&lt;=0.3,INDEX(价格表!$B$4:$I$31,M3331,2),IF(AND(J3331&gt;0.3,J3331&lt;=1),INDEX(价格表!$B$4:$I$31,M3331,3),IF(AND(J3331&gt;1,J3331&lt;=2.2),INDEX(价格表!$B$4:$I$31,M3331,4),IF(AND(J3331&gt;2.2,J3331&lt;=3.3),INDEX(价格表!$B$4:$I$31,M3331,5),IF(AND(J3331&gt;3.3,J3331&lt;=4),INDEX(价格表!$B$4:$I$31,M3331,6),IF(AND(J3331&gt;4,J3331&lt;=5.5),INDEX(价格表!$B$4:$I$31,M3331,7),IF(J3331&gt;5.5,2.6+INDEX(价格表!$B$4:$I$31,M3331,8)*L3331)))))))</f>
        <v>2.15</v>
      </c>
    </row>
    <row r="3332" spans="1:14">
      <c r="A3332" s="18">
        <v>4311037579392</v>
      </c>
      <c r="B3332" s="18" t="s">
        <v>16</v>
      </c>
      <c r="C3332" s="19">
        <v>20201216</v>
      </c>
      <c r="D3332" s="19">
        <v>610538201209</v>
      </c>
      <c r="E3332" s="19" t="s">
        <v>16</v>
      </c>
      <c r="F3332" s="19">
        <v>20201226</v>
      </c>
      <c r="G3332" s="19" t="s">
        <v>17</v>
      </c>
      <c r="H3332" s="19" t="s">
        <v>45</v>
      </c>
      <c r="I3332" s="19" t="s">
        <v>48</v>
      </c>
      <c r="J3332" s="19">
        <v>1.46</v>
      </c>
      <c r="K3332" s="19" t="s">
        <v>20</v>
      </c>
      <c r="L3332">
        <f t="shared" ref="L3332:L3395" si="62">ROUNDUP(J3332,0)</f>
        <v>2</v>
      </c>
      <c r="M3332">
        <f>MATCH(H:H,价格表!$B$4:$B$35,0)</f>
        <v>9</v>
      </c>
      <c r="N3332" s="27">
        <f>IF(J3332&lt;=0.3,INDEX(价格表!$B$4:$I$31,M3332,2),IF(AND(J3332&gt;0.3,J3332&lt;=1),INDEX(价格表!$B$4:$I$31,M3332,3),IF(AND(J3332&gt;1,J3332&lt;=2.2),INDEX(价格表!$B$4:$I$31,M3332,4),IF(AND(J3332&gt;2.2,J3332&lt;=3.3),INDEX(价格表!$B$4:$I$31,M3332,5),IF(AND(J3332&gt;3.3,J3332&lt;=4),INDEX(价格表!$B$4:$I$31,M3332,6),IF(AND(J3332&gt;4,J3332&lt;=5.5),INDEX(价格表!$B$4:$I$31,M3332,7),IF(J3332&gt;5.5,2.6+INDEX(价格表!$B$4:$I$31,M3332,8)*L3332)))))))</f>
        <v>2.15</v>
      </c>
    </row>
    <row r="3333" spans="1:14">
      <c r="A3333" s="18">
        <v>4311037579394</v>
      </c>
      <c r="B3333" s="18" t="s">
        <v>16</v>
      </c>
      <c r="C3333" s="19">
        <v>20201216</v>
      </c>
      <c r="D3333" s="19">
        <v>610538201209</v>
      </c>
      <c r="E3333" s="19" t="s">
        <v>16</v>
      </c>
      <c r="F3333" s="19">
        <v>20201226</v>
      </c>
      <c r="G3333" s="19" t="s">
        <v>17</v>
      </c>
      <c r="H3333" s="19" t="s">
        <v>123</v>
      </c>
      <c r="I3333" s="19" t="s">
        <v>198</v>
      </c>
      <c r="J3333" s="19">
        <v>1.48</v>
      </c>
      <c r="K3333" s="19" t="s">
        <v>20</v>
      </c>
      <c r="L3333">
        <f t="shared" si="62"/>
        <v>2</v>
      </c>
      <c r="M3333">
        <f>MATCH(H:H,价格表!$B$4:$B$35,0)</f>
        <v>30</v>
      </c>
      <c r="N3333" s="27">
        <f>L3333*7+3</f>
        <v>17</v>
      </c>
    </row>
    <row r="3334" spans="1:14">
      <c r="A3334" s="18">
        <v>4311037579395</v>
      </c>
      <c r="B3334" s="18" t="s">
        <v>16</v>
      </c>
      <c r="C3334" s="19">
        <v>20201216</v>
      </c>
      <c r="D3334" s="19">
        <v>610538201209</v>
      </c>
      <c r="E3334" s="19" t="s">
        <v>16</v>
      </c>
      <c r="F3334" s="19">
        <v>20201226</v>
      </c>
      <c r="G3334" s="19" t="s">
        <v>17</v>
      </c>
      <c r="H3334" s="19" t="s">
        <v>23</v>
      </c>
      <c r="I3334" s="19" t="s">
        <v>98</v>
      </c>
      <c r="J3334" s="19">
        <v>1.42</v>
      </c>
      <c r="K3334" s="19" t="s">
        <v>20</v>
      </c>
      <c r="L3334">
        <f t="shared" si="62"/>
        <v>2</v>
      </c>
      <c r="M3334">
        <f>MATCH(H:H,价格表!$B$4:$B$35,0)</f>
        <v>15</v>
      </c>
      <c r="N3334" s="27">
        <f>IF(J3334&lt;=0.3,INDEX(价格表!$B$4:$I$31,M3334,2),IF(AND(J3334&gt;0.3,J3334&lt;=1),INDEX(价格表!$B$4:$I$31,M3334,3),IF(AND(J3334&gt;1,J3334&lt;=2.2),INDEX(价格表!$B$4:$I$31,M3334,4),IF(AND(J3334&gt;2.2,J3334&lt;=3.3),INDEX(价格表!$B$4:$I$31,M3334,5),IF(AND(J3334&gt;3.3,J3334&lt;=4),INDEX(价格表!$B$4:$I$31,M3334,6),IF(AND(J3334&gt;4,J3334&lt;=5.5),INDEX(价格表!$B$4:$I$31,M3334,7),IF(J3334&gt;5.5,2.6+INDEX(价格表!$B$4:$I$31,M3334,8)*L3334)))))))</f>
        <v>2.15</v>
      </c>
    </row>
    <row r="3335" spans="1:14">
      <c r="A3335" s="18">
        <v>4311037579396</v>
      </c>
      <c r="B3335" s="18" t="s">
        <v>16</v>
      </c>
      <c r="C3335" s="19">
        <v>20201216</v>
      </c>
      <c r="D3335" s="19">
        <v>610538201209</v>
      </c>
      <c r="E3335" s="19" t="s">
        <v>16</v>
      </c>
      <c r="F3335" s="19">
        <v>20201226</v>
      </c>
      <c r="G3335" s="19" t="s">
        <v>17</v>
      </c>
      <c r="H3335" s="19" t="s">
        <v>56</v>
      </c>
      <c r="I3335" s="19" t="s">
        <v>57</v>
      </c>
      <c r="J3335" s="19">
        <v>1.46</v>
      </c>
      <c r="K3335" s="19" t="s">
        <v>20</v>
      </c>
      <c r="L3335">
        <f t="shared" si="62"/>
        <v>2</v>
      </c>
      <c r="M3335">
        <f>MATCH(H:H,价格表!$B$4:$B$35,0)</f>
        <v>11</v>
      </c>
      <c r="N3335" s="27">
        <f>IF(J3335&lt;=0.3,INDEX(价格表!$B$4:$I$31,M3335,2),IF(AND(J3335&gt;0.3,J3335&lt;=1),INDEX(价格表!$B$4:$I$31,M3335,3),IF(AND(J3335&gt;1,J3335&lt;=2.2),INDEX(价格表!$B$4:$I$31,M3335,4),IF(AND(J3335&gt;2.2,J3335&lt;=3.3),INDEX(价格表!$B$4:$I$31,M3335,5),IF(AND(J3335&gt;3.3,J3335&lt;=4),INDEX(价格表!$B$4:$I$31,M3335,6),IF(AND(J3335&gt;4,J3335&lt;=5.5),INDEX(价格表!$B$4:$I$31,M3335,7),IF(J3335&gt;5.5,2.6+INDEX(价格表!$B$4:$I$31,M3335,8)*L3335)))))))</f>
        <v>2.15</v>
      </c>
    </row>
    <row r="3336" spans="1:14">
      <c r="A3336" s="18">
        <v>4311037579397</v>
      </c>
      <c r="B3336" s="18" t="s">
        <v>16</v>
      </c>
      <c r="C3336" s="19">
        <v>20201216</v>
      </c>
      <c r="D3336" s="19">
        <v>610538201209</v>
      </c>
      <c r="E3336" s="19" t="s">
        <v>16</v>
      </c>
      <c r="F3336" s="19">
        <v>20201226</v>
      </c>
      <c r="G3336" s="19" t="s">
        <v>17</v>
      </c>
      <c r="H3336" s="19" t="s">
        <v>18</v>
      </c>
      <c r="I3336" s="19" t="s">
        <v>53</v>
      </c>
      <c r="J3336" s="19">
        <v>1.42</v>
      </c>
      <c r="K3336" s="19" t="s">
        <v>20</v>
      </c>
      <c r="L3336">
        <f t="shared" si="62"/>
        <v>2</v>
      </c>
      <c r="M3336">
        <f>MATCH(H:H,价格表!$B$4:$B$35,0)</f>
        <v>1</v>
      </c>
      <c r="N3336" s="27">
        <f>IF(J3336&lt;=0.3,INDEX(价格表!$B$4:$I$31,M3336,2),IF(AND(J3336&gt;0.3,J3336&lt;=1),INDEX(价格表!$B$4:$I$31,M3336,3),IF(AND(J3336&gt;1,J3336&lt;=2.2),INDEX(价格表!$B$4:$I$31,M3336,4),IF(AND(J3336&gt;2.2,J3336&lt;=3.3),INDEX(价格表!$B$4:$I$31,M3336,5),IF(AND(J3336&gt;3.3,J3336&lt;=4),INDEX(价格表!$B$4:$I$31,M3336,6),IF(AND(J3336&gt;4,J3336&lt;=5.5),INDEX(价格表!$B$4:$I$31,M3336,7),IF(J3336&gt;5.5,2.6+INDEX(价格表!$B$4:$I$31,M3336,8)*L3336)))))))</f>
        <v>2.15</v>
      </c>
    </row>
    <row r="3337" spans="1:14">
      <c r="A3337" s="18">
        <v>4311037579398</v>
      </c>
      <c r="B3337" s="18" t="s">
        <v>16</v>
      </c>
      <c r="C3337" s="19">
        <v>20201216</v>
      </c>
      <c r="D3337" s="19">
        <v>610538201209</v>
      </c>
      <c r="E3337" s="19" t="s">
        <v>16</v>
      </c>
      <c r="F3337" s="19">
        <v>20201226</v>
      </c>
      <c r="G3337" s="19" t="s">
        <v>17</v>
      </c>
      <c r="H3337" s="19" t="s">
        <v>18</v>
      </c>
      <c r="I3337" s="19" t="s">
        <v>53</v>
      </c>
      <c r="J3337" s="19">
        <v>1.44</v>
      </c>
      <c r="K3337" s="19" t="s">
        <v>20</v>
      </c>
      <c r="L3337">
        <f t="shared" si="62"/>
        <v>2</v>
      </c>
      <c r="M3337">
        <f>MATCH(H:H,价格表!$B$4:$B$35,0)</f>
        <v>1</v>
      </c>
      <c r="N3337" s="27">
        <f>IF(J3337&lt;=0.3,INDEX(价格表!$B$4:$I$31,M3337,2),IF(AND(J3337&gt;0.3,J3337&lt;=1),INDEX(价格表!$B$4:$I$31,M3337,3),IF(AND(J3337&gt;1,J3337&lt;=2.2),INDEX(价格表!$B$4:$I$31,M3337,4),IF(AND(J3337&gt;2.2,J3337&lt;=3.3),INDEX(价格表!$B$4:$I$31,M3337,5),IF(AND(J3337&gt;3.3,J3337&lt;=4),INDEX(价格表!$B$4:$I$31,M3337,6),IF(AND(J3337&gt;4,J3337&lt;=5.5),INDEX(价格表!$B$4:$I$31,M3337,7),IF(J3337&gt;5.5,2.6+INDEX(价格表!$B$4:$I$31,M3337,8)*L3337)))))))</f>
        <v>2.15</v>
      </c>
    </row>
    <row r="3338" spans="1:14">
      <c r="A3338" s="18">
        <v>4311037579399</v>
      </c>
      <c r="B3338" s="18" t="s">
        <v>16</v>
      </c>
      <c r="C3338" s="19">
        <v>20201216</v>
      </c>
      <c r="D3338" s="19">
        <v>610538201209</v>
      </c>
      <c r="E3338" s="19" t="s">
        <v>16</v>
      </c>
      <c r="F3338" s="19">
        <v>20201226</v>
      </c>
      <c r="G3338" s="19" t="s">
        <v>17</v>
      </c>
      <c r="H3338" s="19" t="s">
        <v>37</v>
      </c>
      <c r="I3338" s="19" t="s">
        <v>214</v>
      </c>
      <c r="J3338" s="19">
        <v>1.47</v>
      </c>
      <c r="K3338" s="19" t="s">
        <v>20</v>
      </c>
      <c r="L3338">
        <f t="shared" si="62"/>
        <v>2</v>
      </c>
      <c r="M3338">
        <f>MATCH(H:H,价格表!$B$4:$B$35,0)</f>
        <v>12</v>
      </c>
      <c r="N3338" s="27">
        <f>IF(J3338&lt;=0.3,INDEX(价格表!$B$4:$I$31,M3338,2),IF(AND(J3338&gt;0.3,J3338&lt;=1),INDEX(价格表!$B$4:$I$31,M3338,3),IF(AND(J3338&gt;1,J3338&lt;=2.2),INDEX(价格表!$B$4:$I$31,M3338,4),IF(AND(J3338&gt;2.2,J3338&lt;=3.3),INDEX(价格表!$B$4:$I$31,M3338,5),IF(AND(J3338&gt;3.3,J3338&lt;=4),INDEX(价格表!$B$4:$I$31,M3338,6),IF(AND(J3338&gt;4,J3338&lt;=5.5),INDEX(价格表!$B$4:$I$31,M3338,7),IF(J3338&gt;5.5,2.6+INDEX(价格表!$B$4:$I$31,M3338,8)*L3338)))))))</f>
        <v>2.15</v>
      </c>
    </row>
    <row r="3339" spans="1:14">
      <c r="A3339" s="18">
        <v>4311037579895</v>
      </c>
      <c r="B3339" s="18" t="s">
        <v>16</v>
      </c>
      <c r="C3339" s="19">
        <v>20201216</v>
      </c>
      <c r="D3339" s="19">
        <v>610538201209</v>
      </c>
      <c r="E3339" s="19" t="s">
        <v>16</v>
      </c>
      <c r="F3339" s="19">
        <v>20201226</v>
      </c>
      <c r="G3339" s="19" t="s">
        <v>17</v>
      </c>
      <c r="H3339" s="19" t="s">
        <v>21</v>
      </c>
      <c r="I3339" s="19" t="s">
        <v>363</v>
      </c>
      <c r="J3339" s="19">
        <v>1.58</v>
      </c>
      <c r="K3339" s="19" t="s">
        <v>20</v>
      </c>
      <c r="L3339">
        <f t="shared" si="62"/>
        <v>2</v>
      </c>
      <c r="M3339">
        <f>MATCH(H:H,价格表!$B$4:$B$35,0)</f>
        <v>20</v>
      </c>
      <c r="N3339" s="27">
        <f>IF(J3339&lt;=0.3,INDEX(价格表!$B$4:$I$31,M3339,2),IF(AND(J3339&gt;0.3,J3339&lt;=1),INDEX(价格表!$B$4:$I$31,M3339,3),IF(AND(J3339&gt;1,J3339&lt;=2.2),INDEX(价格表!$B$4:$I$31,M3339,4),IF(AND(J3339&gt;2.2,J3339&lt;=3.3),INDEX(价格表!$B$4:$I$31,M3339,5),IF(AND(J3339&gt;3.3,J3339&lt;=4),INDEX(价格表!$B$4:$I$31,M3339,6),IF(AND(J3339&gt;4,J3339&lt;=5.5),INDEX(价格表!$B$4:$I$31,M3339,7),IF(J3339&gt;5.5,2.6+INDEX(价格表!$B$4:$I$31,M3339,8)*L3339)))))))</f>
        <v>2.15</v>
      </c>
    </row>
    <row r="3340" spans="1:14">
      <c r="A3340" s="18">
        <v>4311037579897</v>
      </c>
      <c r="B3340" s="18" t="s">
        <v>16</v>
      </c>
      <c r="C3340" s="19">
        <v>20201216</v>
      </c>
      <c r="D3340" s="19">
        <v>610538201209</v>
      </c>
      <c r="E3340" s="19" t="s">
        <v>16</v>
      </c>
      <c r="F3340" s="19">
        <v>20201226</v>
      </c>
      <c r="G3340" s="19" t="s">
        <v>17</v>
      </c>
      <c r="H3340" s="19" t="s">
        <v>21</v>
      </c>
      <c r="I3340" s="19" t="s">
        <v>179</v>
      </c>
      <c r="J3340" s="19">
        <v>1.42</v>
      </c>
      <c r="K3340" s="19" t="s">
        <v>20</v>
      </c>
      <c r="L3340">
        <f t="shared" si="62"/>
        <v>2</v>
      </c>
      <c r="M3340">
        <f>MATCH(H:H,价格表!$B$4:$B$35,0)</f>
        <v>20</v>
      </c>
      <c r="N3340" s="27">
        <f>IF(J3340&lt;=0.3,INDEX(价格表!$B$4:$I$31,M3340,2),IF(AND(J3340&gt;0.3,J3340&lt;=1),INDEX(价格表!$B$4:$I$31,M3340,3),IF(AND(J3340&gt;1,J3340&lt;=2.2),INDEX(价格表!$B$4:$I$31,M3340,4),IF(AND(J3340&gt;2.2,J3340&lt;=3.3),INDEX(价格表!$B$4:$I$31,M3340,5),IF(AND(J3340&gt;3.3,J3340&lt;=4),INDEX(价格表!$B$4:$I$31,M3340,6),IF(AND(J3340&gt;4,J3340&lt;=5.5),INDEX(价格表!$B$4:$I$31,M3340,7),IF(J3340&gt;5.5,2.6+INDEX(价格表!$B$4:$I$31,M3340,8)*L3340)))))))</f>
        <v>2.15</v>
      </c>
    </row>
    <row r="3341" spans="1:14">
      <c r="A3341" s="18">
        <v>4311037579898</v>
      </c>
      <c r="B3341" s="18" t="s">
        <v>16</v>
      </c>
      <c r="C3341" s="19">
        <v>20201216</v>
      </c>
      <c r="D3341" s="19">
        <v>610538201209</v>
      </c>
      <c r="E3341" s="19" t="s">
        <v>16</v>
      </c>
      <c r="F3341" s="19">
        <v>20201226</v>
      </c>
      <c r="G3341" s="19" t="s">
        <v>17</v>
      </c>
      <c r="H3341" s="19" t="s">
        <v>35</v>
      </c>
      <c r="I3341" s="19" t="s">
        <v>224</v>
      </c>
      <c r="J3341" s="19">
        <v>1.45</v>
      </c>
      <c r="K3341" s="19" t="s">
        <v>20</v>
      </c>
      <c r="L3341">
        <f t="shared" si="62"/>
        <v>2</v>
      </c>
      <c r="M3341">
        <f>MATCH(H:H,价格表!$B$4:$B$35,0)</f>
        <v>22</v>
      </c>
      <c r="N3341" s="27">
        <f>IF(J3341&lt;=0.3,INDEX(价格表!$B$4:$I$31,M3341,2),IF(AND(J3341&gt;0.3,J3341&lt;=1),INDEX(价格表!$B$4:$I$31,M3341,3),IF(AND(J3341&gt;1,J3341&lt;=2.2),INDEX(价格表!$B$4:$I$31,M3341,4),IF(AND(J3341&gt;2.2,J3341&lt;=3.3),INDEX(价格表!$B$4:$I$31,M3341,5),IF(AND(J3341&gt;3.3,J3341&lt;=4),INDEX(价格表!$B$4:$I$31,M3341,6),IF(AND(J3341&gt;4,J3341&lt;=5.5),INDEX(价格表!$B$4:$I$31,M3341,7),IF(J3341&gt;5.5,2.6+INDEX(价格表!$B$4:$I$31,M3341,8)*L3341)))))))</f>
        <v>2.15</v>
      </c>
    </row>
    <row r="3342" spans="1:14">
      <c r="A3342" s="18">
        <v>4311037579899</v>
      </c>
      <c r="B3342" s="18" t="s">
        <v>16</v>
      </c>
      <c r="C3342" s="19">
        <v>20201216</v>
      </c>
      <c r="D3342" s="19">
        <v>610538201209</v>
      </c>
      <c r="E3342" s="19" t="s">
        <v>16</v>
      </c>
      <c r="F3342" s="19">
        <v>20201226</v>
      </c>
      <c r="G3342" s="19" t="s">
        <v>17</v>
      </c>
      <c r="H3342" s="19" t="s">
        <v>33</v>
      </c>
      <c r="I3342" s="19" t="s">
        <v>34</v>
      </c>
      <c r="J3342" s="19">
        <v>1.44</v>
      </c>
      <c r="K3342" s="19" t="s">
        <v>20</v>
      </c>
      <c r="L3342">
        <f t="shared" si="62"/>
        <v>2</v>
      </c>
      <c r="M3342">
        <f>MATCH(H:H,价格表!$B$4:$B$35,0)</f>
        <v>13</v>
      </c>
      <c r="N3342" s="27">
        <f>IF(J3342&lt;=0.3,INDEX(价格表!$B$4:$I$31,M3342,2),IF(AND(J3342&gt;0.3,J3342&lt;=1),INDEX(价格表!$B$4:$I$31,M3342,3),IF(AND(J3342&gt;1,J3342&lt;=2.2),INDEX(价格表!$B$4:$I$31,M3342,4),IF(AND(J3342&gt;2.2,J3342&lt;=3.3),INDEX(价格表!$B$4:$I$31,M3342,5),IF(AND(J3342&gt;3.3,J3342&lt;=4),INDEX(价格表!$B$4:$I$31,M3342,6),IF(AND(J3342&gt;4,J3342&lt;=5.5),INDEX(价格表!$B$4:$I$31,M3342,7),IF(J3342&gt;5.5,2.6+INDEX(价格表!$B$4:$I$31,M3342,8)*L3342)))))))</f>
        <v>2.15</v>
      </c>
    </row>
    <row r="3343" spans="1:14">
      <c r="A3343" s="18">
        <v>4311037579900</v>
      </c>
      <c r="B3343" s="18" t="s">
        <v>16</v>
      </c>
      <c r="C3343" s="19">
        <v>20201216</v>
      </c>
      <c r="D3343" s="19">
        <v>610538201209</v>
      </c>
      <c r="E3343" s="19" t="s">
        <v>16</v>
      </c>
      <c r="F3343" s="19">
        <v>20201226</v>
      </c>
      <c r="G3343" s="19" t="s">
        <v>17</v>
      </c>
      <c r="H3343" s="19" t="s">
        <v>23</v>
      </c>
      <c r="I3343" s="19" t="s">
        <v>194</v>
      </c>
      <c r="J3343" s="19">
        <v>1.43</v>
      </c>
      <c r="K3343" s="19" t="s">
        <v>20</v>
      </c>
      <c r="L3343">
        <f t="shared" si="62"/>
        <v>2</v>
      </c>
      <c r="M3343">
        <f>MATCH(H:H,价格表!$B$4:$B$35,0)</f>
        <v>15</v>
      </c>
      <c r="N3343" s="27">
        <f>IF(J3343&lt;=0.3,INDEX(价格表!$B$4:$I$31,M3343,2),IF(AND(J3343&gt;0.3,J3343&lt;=1),INDEX(价格表!$B$4:$I$31,M3343,3),IF(AND(J3343&gt;1,J3343&lt;=2.2),INDEX(价格表!$B$4:$I$31,M3343,4),IF(AND(J3343&gt;2.2,J3343&lt;=3.3),INDEX(价格表!$B$4:$I$31,M3343,5),IF(AND(J3343&gt;3.3,J3343&lt;=4),INDEX(价格表!$B$4:$I$31,M3343,6),IF(AND(J3343&gt;4,J3343&lt;=5.5),INDEX(价格表!$B$4:$I$31,M3343,7),IF(J3343&gt;5.5,2.6+INDEX(价格表!$B$4:$I$31,M3343,8)*L3343)))))))</f>
        <v>2.15</v>
      </c>
    </row>
    <row r="3344" spans="1:14">
      <c r="A3344" s="18">
        <v>4311037579901</v>
      </c>
      <c r="B3344" s="18" t="s">
        <v>16</v>
      </c>
      <c r="C3344" s="19">
        <v>20201216</v>
      </c>
      <c r="D3344" s="19">
        <v>610538201209</v>
      </c>
      <c r="E3344" s="19" t="s">
        <v>16</v>
      </c>
      <c r="F3344" s="19">
        <v>20201226</v>
      </c>
      <c r="G3344" s="19" t="s">
        <v>17</v>
      </c>
      <c r="H3344" s="19" t="s">
        <v>68</v>
      </c>
      <c r="I3344" s="19" t="s">
        <v>97</v>
      </c>
      <c r="J3344" s="19">
        <v>1.43</v>
      </c>
      <c r="K3344" s="19" t="s">
        <v>20</v>
      </c>
      <c r="L3344">
        <f t="shared" si="62"/>
        <v>2</v>
      </c>
      <c r="M3344">
        <f>MATCH(H:H,价格表!$B$4:$B$35,0)</f>
        <v>5</v>
      </c>
      <c r="N3344" s="27">
        <f>IF(J3344&lt;=0.3,INDEX(价格表!$B$4:$I$31,M3344,2),IF(AND(J3344&gt;0.3,J3344&lt;=1),INDEX(价格表!$B$4:$I$31,M3344,3),IF(AND(J3344&gt;1,J3344&lt;=2.2),INDEX(价格表!$B$4:$I$31,M3344,4),IF(AND(J3344&gt;2.2,J3344&lt;=3.3),INDEX(价格表!$B$4:$I$31,M3344,5),IF(AND(J3344&gt;3.3,J3344&lt;=4),INDEX(价格表!$B$4:$I$31,M3344,6),IF(AND(J3344&gt;4,J3344&lt;=5.5),INDEX(价格表!$B$4:$I$31,M3344,7),IF(J3344&gt;5.5,2.6+INDEX(价格表!$B$4:$I$31,M3344,8)*L3344)))))))</f>
        <v>2.15</v>
      </c>
    </row>
    <row r="3345" spans="1:14">
      <c r="A3345" s="18">
        <v>4311037579902</v>
      </c>
      <c r="B3345" s="18" t="s">
        <v>16</v>
      </c>
      <c r="C3345" s="19">
        <v>20201216</v>
      </c>
      <c r="D3345" s="19">
        <v>610538201209</v>
      </c>
      <c r="E3345" s="19" t="s">
        <v>16</v>
      </c>
      <c r="F3345" s="19">
        <v>20201226</v>
      </c>
      <c r="G3345" s="19" t="s">
        <v>17</v>
      </c>
      <c r="H3345" s="19" t="s">
        <v>88</v>
      </c>
      <c r="I3345" s="19" t="s">
        <v>101</v>
      </c>
      <c r="J3345" s="19">
        <v>1.51</v>
      </c>
      <c r="K3345" s="19" t="s">
        <v>20</v>
      </c>
      <c r="L3345">
        <f t="shared" si="62"/>
        <v>2</v>
      </c>
      <c r="M3345">
        <f>MATCH(H:H,价格表!$B$4:$B$35,0)</f>
        <v>19</v>
      </c>
      <c r="N3345" s="27">
        <f>IF(J3345&lt;=0.3,INDEX(价格表!$B$4:$I$31,M3345,2),IF(AND(J3345&gt;0.3,J3345&lt;=1),INDEX(价格表!$B$4:$I$31,M3345,3),IF(AND(J3345&gt;1,J3345&lt;=2.2),INDEX(价格表!$B$4:$I$31,M3345,4),IF(AND(J3345&gt;2.2,J3345&lt;=3.3),INDEX(价格表!$B$4:$I$31,M3345,5),IF(AND(J3345&gt;3.3,J3345&lt;=4),INDEX(价格表!$B$4:$I$31,M3345,6),IF(AND(J3345&gt;4,J3345&lt;=5.5),INDEX(价格表!$B$4:$I$31,M3345,7),IF(J3345&gt;5.5,2.6+INDEX(价格表!$B$4:$I$31,M3345,8)*L3345)))))))</f>
        <v>2.15</v>
      </c>
    </row>
    <row r="3346" spans="1:14">
      <c r="A3346" s="18">
        <v>4311037586948</v>
      </c>
      <c r="B3346" s="18" t="s">
        <v>16</v>
      </c>
      <c r="C3346" s="19">
        <v>20201216</v>
      </c>
      <c r="D3346" s="19">
        <v>610538201209</v>
      </c>
      <c r="E3346" s="19" t="s">
        <v>16</v>
      </c>
      <c r="F3346" s="19">
        <v>20201226</v>
      </c>
      <c r="G3346" s="19" t="s">
        <v>17</v>
      </c>
      <c r="H3346" s="19" t="s">
        <v>21</v>
      </c>
      <c r="I3346" s="19" t="s">
        <v>204</v>
      </c>
      <c r="J3346" s="19">
        <v>1.67</v>
      </c>
      <c r="K3346" s="19" t="s">
        <v>20</v>
      </c>
      <c r="L3346">
        <f t="shared" si="62"/>
        <v>2</v>
      </c>
      <c r="M3346">
        <f>MATCH(H:H,价格表!$B$4:$B$35,0)</f>
        <v>20</v>
      </c>
      <c r="N3346" s="27">
        <f>IF(J3346&lt;=0.3,INDEX(价格表!$B$4:$I$31,M3346,2),IF(AND(J3346&gt;0.3,J3346&lt;=1),INDEX(价格表!$B$4:$I$31,M3346,3),IF(AND(J3346&gt;1,J3346&lt;=2.2),INDEX(价格表!$B$4:$I$31,M3346,4),IF(AND(J3346&gt;2.2,J3346&lt;=3.3),INDEX(价格表!$B$4:$I$31,M3346,5),IF(AND(J3346&gt;3.3,J3346&lt;=4),INDEX(价格表!$B$4:$I$31,M3346,6),IF(AND(J3346&gt;4,J3346&lt;=5.5),INDEX(价格表!$B$4:$I$31,M3346,7),IF(J3346&gt;5.5,2.6+INDEX(价格表!$B$4:$I$31,M3346,8)*L3346)))))))</f>
        <v>2.15</v>
      </c>
    </row>
    <row r="3347" spans="1:14">
      <c r="A3347" s="18">
        <v>4311037586949</v>
      </c>
      <c r="B3347" s="18" t="s">
        <v>16</v>
      </c>
      <c r="C3347" s="19">
        <v>20201216</v>
      </c>
      <c r="D3347" s="19">
        <v>610538201209</v>
      </c>
      <c r="E3347" s="19" t="s">
        <v>16</v>
      </c>
      <c r="F3347" s="19">
        <v>20201226</v>
      </c>
      <c r="G3347" s="19" t="s">
        <v>17</v>
      </c>
      <c r="H3347" s="19" t="s">
        <v>25</v>
      </c>
      <c r="I3347" s="19" t="s">
        <v>248</v>
      </c>
      <c r="J3347" s="19">
        <v>1.43</v>
      </c>
      <c r="K3347" s="19" t="s">
        <v>20</v>
      </c>
      <c r="L3347">
        <f t="shared" si="62"/>
        <v>2</v>
      </c>
      <c r="M3347">
        <f>MATCH(H:H,价格表!$B$4:$B$35,0)</f>
        <v>25</v>
      </c>
      <c r="N3347" s="27">
        <f>IF(J3347&lt;=0.3,INDEX(价格表!$B$4:$I$31,M3347,2),IF(AND(J3347&gt;0.3,J3347&lt;=1),INDEX(价格表!$B$4:$I$31,M3347,3),IF(AND(J3347&gt;1,J3347&lt;=2.2),INDEX(价格表!$B$4:$I$31,M3347,4),IF(AND(J3347&gt;2.2,J3347&lt;=3.3),INDEX(价格表!$B$4:$I$31,M3347,5),IF(AND(J3347&gt;3.3,J3347&lt;=4),INDEX(价格表!$B$4:$I$31,M3347,6),IF(AND(J3347&gt;4,J3347&lt;=5.5),INDEX(价格表!$B$4:$I$31,M3347,7),IF(J3347&gt;5.5,2.6+INDEX(价格表!$B$4:$I$31,M3347,8)*L3347)))))))</f>
        <v>2.15</v>
      </c>
    </row>
    <row r="3348" spans="1:14">
      <c r="A3348" s="18">
        <v>4311037586950</v>
      </c>
      <c r="B3348" s="18" t="s">
        <v>16</v>
      </c>
      <c r="C3348" s="19">
        <v>20201216</v>
      </c>
      <c r="D3348" s="19">
        <v>610538201209</v>
      </c>
      <c r="E3348" s="19" t="s">
        <v>16</v>
      </c>
      <c r="F3348" s="19">
        <v>20201226</v>
      </c>
      <c r="G3348" s="19" t="s">
        <v>17</v>
      </c>
      <c r="H3348" s="19" t="s">
        <v>25</v>
      </c>
      <c r="I3348" s="19" t="s">
        <v>42</v>
      </c>
      <c r="J3348" s="19">
        <v>1.42</v>
      </c>
      <c r="K3348" s="19" t="s">
        <v>20</v>
      </c>
      <c r="L3348">
        <f t="shared" si="62"/>
        <v>2</v>
      </c>
      <c r="M3348">
        <f>MATCH(H:H,价格表!$B$4:$B$35,0)</f>
        <v>25</v>
      </c>
      <c r="N3348" s="27">
        <f>IF(J3348&lt;=0.3,INDEX(价格表!$B$4:$I$31,M3348,2),IF(AND(J3348&gt;0.3,J3348&lt;=1),INDEX(价格表!$B$4:$I$31,M3348,3),IF(AND(J3348&gt;1,J3348&lt;=2.2),INDEX(价格表!$B$4:$I$31,M3348,4),IF(AND(J3348&gt;2.2,J3348&lt;=3.3),INDEX(价格表!$B$4:$I$31,M3348,5),IF(AND(J3348&gt;3.3,J3348&lt;=4),INDEX(价格表!$B$4:$I$31,M3348,6),IF(AND(J3348&gt;4,J3348&lt;=5.5),INDEX(价格表!$B$4:$I$31,M3348,7),IF(J3348&gt;5.5,2.6+INDEX(价格表!$B$4:$I$31,M3348,8)*L3348)))))))</f>
        <v>2.15</v>
      </c>
    </row>
    <row r="3349" spans="1:14">
      <c r="A3349" s="18">
        <v>4311037586951</v>
      </c>
      <c r="B3349" s="18" t="s">
        <v>16</v>
      </c>
      <c r="C3349" s="19">
        <v>20201216</v>
      </c>
      <c r="D3349" s="19">
        <v>610538201209</v>
      </c>
      <c r="E3349" s="19" t="s">
        <v>16</v>
      </c>
      <c r="F3349" s="19">
        <v>20201226</v>
      </c>
      <c r="G3349" s="19" t="s">
        <v>17</v>
      </c>
      <c r="H3349" s="19" t="s">
        <v>43</v>
      </c>
      <c r="I3349" s="19" t="s">
        <v>108</v>
      </c>
      <c r="J3349" s="19">
        <v>1.42</v>
      </c>
      <c r="K3349" s="19" t="s">
        <v>20</v>
      </c>
      <c r="L3349">
        <f t="shared" si="62"/>
        <v>2</v>
      </c>
      <c r="M3349">
        <f>MATCH(H:H,价格表!$B$4:$B$35,0)</f>
        <v>10</v>
      </c>
      <c r="N3349" s="27">
        <f>IF(J3349&lt;=0.3,INDEX(价格表!$B$4:$I$31,M3349,2),IF(AND(J3349&gt;0.3,J3349&lt;=1),INDEX(价格表!$B$4:$I$31,M3349,3),IF(AND(J3349&gt;1,J3349&lt;=2.2),INDEX(价格表!$B$4:$I$31,M3349,4),IF(AND(J3349&gt;2.2,J3349&lt;=3.3),INDEX(价格表!$B$4:$I$31,M3349,5),IF(AND(J3349&gt;3.3,J3349&lt;=4),INDEX(价格表!$B$4:$I$31,M3349,6),IF(AND(J3349&gt;4,J3349&lt;=5.5),INDEX(价格表!$B$4:$I$31,M3349,7),IF(J3349&gt;5.5,2.6+INDEX(价格表!$B$4:$I$31,M3349,8)*L3349)))))))</f>
        <v>2.15</v>
      </c>
    </row>
    <row r="3350" spans="1:14">
      <c r="A3350" s="18">
        <v>4311037586952</v>
      </c>
      <c r="B3350" s="18" t="s">
        <v>16</v>
      </c>
      <c r="C3350" s="19">
        <v>20201216</v>
      </c>
      <c r="D3350" s="19">
        <v>610538201209</v>
      </c>
      <c r="E3350" s="19" t="s">
        <v>16</v>
      </c>
      <c r="F3350" s="19">
        <v>20201226</v>
      </c>
      <c r="G3350" s="19" t="s">
        <v>17</v>
      </c>
      <c r="H3350" s="19" t="s">
        <v>75</v>
      </c>
      <c r="I3350" s="19" t="s">
        <v>372</v>
      </c>
      <c r="J3350" s="19">
        <v>1.42</v>
      </c>
      <c r="K3350" s="19" t="s">
        <v>20</v>
      </c>
      <c r="L3350">
        <f t="shared" si="62"/>
        <v>2</v>
      </c>
      <c r="M3350">
        <f>MATCH(H:H,价格表!$B$4:$B$35,0)</f>
        <v>24</v>
      </c>
      <c r="N3350" s="27">
        <f>IF(J3350&lt;=0.3,INDEX(价格表!$B$4:$I$31,M3350,2),IF(AND(J3350&gt;0.3,J3350&lt;=1),INDEX(价格表!$B$4:$I$31,M3350,3),IF(AND(J3350&gt;1,J3350&lt;=2.2),INDEX(价格表!$B$4:$I$31,M3350,4),IF(AND(J3350&gt;2.2,J3350&lt;=3.3),INDEX(价格表!$B$4:$I$31,M3350,5),IF(AND(J3350&gt;3.3,J3350&lt;=4),INDEX(价格表!$B$4:$I$31,M3350,6),IF(AND(J3350&gt;4,J3350&lt;=5.5),INDEX(价格表!$B$4:$I$31,M3350,7),IF(J3350&gt;5.5,2.6+INDEX(价格表!$B$4:$I$31,M3350,8)*L3350)))))))</f>
        <v>2.15</v>
      </c>
    </row>
    <row r="3351" spans="1:14">
      <c r="A3351" s="18">
        <v>4311037586954</v>
      </c>
      <c r="B3351" s="18" t="s">
        <v>16</v>
      </c>
      <c r="C3351" s="19">
        <v>20201216</v>
      </c>
      <c r="D3351" s="19">
        <v>610538201209</v>
      </c>
      <c r="E3351" s="19" t="s">
        <v>16</v>
      </c>
      <c r="F3351" s="19">
        <v>20201226</v>
      </c>
      <c r="G3351" s="19" t="s">
        <v>17</v>
      </c>
      <c r="H3351" s="19" t="s">
        <v>21</v>
      </c>
      <c r="I3351" s="19" t="s">
        <v>201</v>
      </c>
      <c r="J3351" s="19">
        <v>1.43</v>
      </c>
      <c r="K3351" s="19" t="s">
        <v>20</v>
      </c>
      <c r="L3351">
        <f t="shared" si="62"/>
        <v>2</v>
      </c>
      <c r="M3351">
        <f>MATCH(H:H,价格表!$B$4:$B$35,0)</f>
        <v>20</v>
      </c>
      <c r="N3351" s="27">
        <f>IF(J3351&lt;=0.3,INDEX(价格表!$B$4:$I$31,M3351,2),IF(AND(J3351&gt;0.3,J3351&lt;=1),INDEX(价格表!$B$4:$I$31,M3351,3),IF(AND(J3351&gt;1,J3351&lt;=2.2),INDEX(价格表!$B$4:$I$31,M3351,4),IF(AND(J3351&gt;2.2,J3351&lt;=3.3),INDEX(价格表!$B$4:$I$31,M3351,5),IF(AND(J3351&gt;3.3,J3351&lt;=4),INDEX(价格表!$B$4:$I$31,M3351,6),IF(AND(J3351&gt;4,J3351&lt;=5.5),INDEX(价格表!$B$4:$I$31,M3351,7),IF(J3351&gt;5.5,2.6+INDEX(价格表!$B$4:$I$31,M3351,8)*L3351)))))))</f>
        <v>2.15</v>
      </c>
    </row>
    <row r="3352" spans="1:14">
      <c r="A3352" s="18">
        <v>4311037586955</v>
      </c>
      <c r="B3352" s="18" t="s">
        <v>16</v>
      </c>
      <c r="C3352" s="19">
        <v>20201216</v>
      </c>
      <c r="D3352" s="19">
        <v>610538201209</v>
      </c>
      <c r="E3352" s="19" t="s">
        <v>16</v>
      </c>
      <c r="F3352" s="19">
        <v>20201226</v>
      </c>
      <c r="G3352" s="19" t="s">
        <v>17</v>
      </c>
      <c r="H3352" s="19" t="s">
        <v>68</v>
      </c>
      <c r="I3352" s="19" t="s">
        <v>152</v>
      </c>
      <c r="J3352" s="19">
        <v>1.42</v>
      </c>
      <c r="K3352" s="19" t="s">
        <v>20</v>
      </c>
      <c r="L3352">
        <f t="shared" si="62"/>
        <v>2</v>
      </c>
      <c r="M3352">
        <f>MATCH(H:H,价格表!$B$4:$B$35,0)</f>
        <v>5</v>
      </c>
      <c r="N3352" s="27">
        <f>IF(J3352&lt;=0.3,INDEX(价格表!$B$4:$I$31,M3352,2),IF(AND(J3352&gt;0.3,J3352&lt;=1),INDEX(价格表!$B$4:$I$31,M3352,3),IF(AND(J3352&gt;1,J3352&lt;=2.2),INDEX(价格表!$B$4:$I$31,M3352,4),IF(AND(J3352&gt;2.2,J3352&lt;=3.3),INDEX(价格表!$B$4:$I$31,M3352,5),IF(AND(J3352&gt;3.3,J3352&lt;=4),INDEX(价格表!$B$4:$I$31,M3352,6),IF(AND(J3352&gt;4,J3352&lt;=5.5),INDEX(价格表!$B$4:$I$31,M3352,7),IF(J3352&gt;5.5,2.6+INDEX(价格表!$B$4:$I$31,M3352,8)*L3352)))))))</f>
        <v>2.15</v>
      </c>
    </row>
    <row r="3353" spans="1:14">
      <c r="A3353" s="18">
        <v>4311037586956</v>
      </c>
      <c r="B3353" s="18" t="s">
        <v>16</v>
      </c>
      <c r="C3353" s="19">
        <v>20201216</v>
      </c>
      <c r="D3353" s="19">
        <v>610538201209</v>
      </c>
      <c r="E3353" s="19" t="s">
        <v>16</v>
      </c>
      <c r="F3353" s="19">
        <v>20201226</v>
      </c>
      <c r="G3353" s="19" t="s">
        <v>17</v>
      </c>
      <c r="H3353" s="19" t="s">
        <v>18</v>
      </c>
      <c r="I3353" s="19" t="s">
        <v>53</v>
      </c>
      <c r="J3353" s="19">
        <v>1.43</v>
      </c>
      <c r="K3353" s="19" t="s">
        <v>20</v>
      </c>
      <c r="L3353">
        <f t="shared" si="62"/>
        <v>2</v>
      </c>
      <c r="M3353">
        <f>MATCH(H:H,价格表!$B$4:$B$35,0)</f>
        <v>1</v>
      </c>
      <c r="N3353" s="27">
        <f>IF(J3353&lt;=0.3,INDEX(价格表!$B$4:$I$31,M3353,2),IF(AND(J3353&gt;0.3,J3353&lt;=1),INDEX(价格表!$B$4:$I$31,M3353,3),IF(AND(J3353&gt;1,J3353&lt;=2.2),INDEX(价格表!$B$4:$I$31,M3353,4),IF(AND(J3353&gt;2.2,J3353&lt;=3.3),INDEX(价格表!$B$4:$I$31,M3353,5),IF(AND(J3353&gt;3.3,J3353&lt;=4),INDEX(价格表!$B$4:$I$31,M3353,6),IF(AND(J3353&gt;4,J3353&lt;=5.5),INDEX(价格表!$B$4:$I$31,M3353,7),IF(J3353&gt;5.5,2.6+INDEX(价格表!$B$4:$I$31,M3353,8)*L3353)))))))</f>
        <v>2.15</v>
      </c>
    </row>
    <row r="3354" spans="1:14">
      <c r="A3354" s="18">
        <v>4311037598675</v>
      </c>
      <c r="B3354" s="18" t="s">
        <v>16</v>
      </c>
      <c r="C3354" s="19">
        <v>20201216</v>
      </c>
      <c r="D3354" s="19">
        <v>610538201209</v>
      </c>
      <c r="E3354" s="19" t="s">
        <v>16</v>
      </c>
      <c r="F3354" s="19">
        <v>20201226</v>
      </c>
      <c r="G3354" s="19" t="s">
        <v>17</v>
      </c>
      <c r="H3354" s="19" t="s">
        <v>39</v>
      </c>
      <c r="I3354" s="19" t="s">
        <v>208</v>
      </c>
      <c r="J3354" s="19">
        <v>1.47</v>
      </c>
      <c r="K3354" s="19" t="s">
        <v>20</v>
      </c>
      <c r="L3354">
        <f t="shared" si="62"/>
        <v>2</v>
      </c>
      <c r="M3354">
        <f>MATCH(H:H,价格表!$B$4:$B$35,0)</f>
        <v>23</v>
      </c>
      <c r="N3354" s="27">
        <f>IF(J3354&lt;=0.3,INDEX(价格表!$B$4:$I$31,M3354,2),IF(AND(J3354&gt;0.3,J3354&lt;=1),INDEX(价格表!$B$4:$I$31,M3354,3),IF(AND(J3354&gt;1,J3354&lt;=2.2),INDEX(价格表!$B$4:$I$31,M3354,4),IF(AND(J3354&gt;2.2,J3354&lt;=3.3),INDEX(价格表!$B$4:$I$31,M3354,5),IF(AND(J3354&gt;3.3,J3354&lt;=4),INDEX(价格表!$B$4:$I$31,M3354,6),IF(AND(J3354&gt;4,J3354&lt;=5.5),INDEX(价格表!$B$4:$I$31,M3354,7),IF(J3354&gt;5.5,2.6+INDEX(价格表!$B$4:$I$31,M3354,8)*L3354)))))))</f>
        <v>2.15</v>
      </c>
    </row>
    <row r="3355" spans="1:14">
      <c r="A3355" s="18">
        <v>4311037598676</v>
      </c>
      <c r="B3355" s="18" t="s">
        <v>16</v>
      </c>
      <c r="C3355" s="19">
        <v>20201216</v>
      </c>
      <c r="D3355" s="19">
        <v>610538201209</v>
      </c>
      <c r="E3355" s="19" t="s">
        <v>16</v>
      </c>
      <c r="F3355" s="19">
        <v>20201226</v>
      </c>
      <c r="G3355" s="19" t="s">
        <v>17</v>
      </c>
      <c r="H3355" s="19" t="s">
        <v>21</v>
      </c>
      <c r="I3355" s="19" t="s">
        <v>22</v>
      </c>
      <c r="J3355" s="19">
        <v>1.63</v>
      </c>
      <c r="K3355" s="19" t="s">
        <v>20</v>
      </c>
      <c r="L3355">
        <f t="shared" si="62"/>
        <v>2</v>
      </c>
      <c r="M3355">
        <f>MATCH(H:H,价格表!$B$4:$B$35,0)</f>
        <v>20</v>
      </c>
      <c r="N3355" s="27">
        <f>IF(J3355&lt;=0.3,INDEX(价格表!$B$4:$I$31,M3355,2),IF(AND(J3355&gt;0.3,J3355&lt;=1),INDEX(价格表!$B$4:$I$31,M3355,3),IF(AND(J3355&gt;1,J3355&lt;=2.2),INDEX(价格表!$B$4:$I$31,M3355,4),IF(AND(J3355&gt;2.2,J3355&lt;=3.3),INDEX(价格表!$B$4:$I$31,M3355,5),IF(AND(J3355&gt;3.3,J3355&lt;=4),INDEX(价格表!$B$4:$I$31,M3355,6),IF(AND(J3355&gt;4,J3355&lt;=5.5),INDEX(价格表!$B$4:$I$31,M3355,7),IF(J3355&gt;5.5,2.6+INDEX(价格表!$B$4:$I$31,M3355,8)*L3355)))))))</f>
        <v>2.15</v>
      </c>
    </row>
    <row r="3356" spans="1:14">
      <c r="A3356" s="18">
        <v>4311037598677</v>
      </c>
      <c r="B3356" s="18" t="s">
        <v>16</v>
      </c>
      <c r="C3356" s="19">
        <v>20201216</v>
      </c>
      <c r="D3356" s="19">
        <v>610538201209</v>
      </c>
      <c r="E3356" s="19" t="s">
        <v>16</v>
      </c>
      <c r="F3356" s="19">
        <v>20201226</v>
      </c>
      <c r="G3356" s="19" t="s">
        <v>17</v>
      </c>
      <c r="H3356" s="19" t="s">
        <v>25</v>
      </c>
      <c r="I3356" s="19" t="s">
        <v>373</v>
      </c>
      <c r="J3356" s="19">
        <v>1.42</v>
      </c>
      <c r="K3356" s="19" t="s">
        <v>20</v>
      </c>
      <c r="L3356">
        <f t="shared" si="62"/>
        <v>2</v>
      </c>
      <c r="M3356">
        <f>MATCH(H:H,价格表!$B$4:$B$35,0)</f>
        <v>25</v>
      </c>
      <c r="N3356" s="27">
        <f>IF(J3356&lt;=0.3,INDEX(价格表!$B$4:$I$31,M3356,2),IF(AND(J3356&gt;0.3,J3356&lt;=1),INDEX(价格表!$B$4:$I$31,M3356,3),IF(AND(J3356&gt;1,J3356&lt;=2.2),INDEX(价格表!$B$4:$I$31,M3356,4),IF(AND(J3356&gt;2.2,J3356&lt;=3.3),INDEX(价格表!$B$4:$I$31,M3356,5),IF(AND(J3356&gt;3.3,J3356&lt;=4),INDEX(价格表!$B$4:$I$31,M3356,6),IF(AND(J3356&gt;4,J3356&lt;=5.5),INDEX(价格表!$B$4:$I$31,M3356,7),IF(J3356&gt;5.5,2.6+INDEX(价格表!$B$4:$I$31,M3356,8)*L3356)))))))</f>
        <v>2.15</v>
      </c>
    </row>
    <row r="3357" spans="1:14">
      <c r="A3357" s="18">
        <v>4311037598678</v>
      </c>
      <c r="B3357" s="18" t="s">
        <v>16</v>
      </c>
      <c r="C3357" s="19">
        <v>20201216</v>
      </c>
      <c r="D3357" s="19">
        <v>610538201209</v>
      </c>
      <c r="E3357" s="19" t="s">
        <v>16</v>
      </c>
      <c r="F3357" s="19">
        <v>20201226</v>
      </c>
      <c r="G3357" s="19" t="s">
        <v>17</v>
      </c>
      <c r="H3357" s="19" t="s">
        <v>30</v>
      </c>
      <c r="I3357" s="19" t="s">
        <v>31</v>
      </c>
      <c r="J3357" s="19">
        <v>1.45</v>
      </c>
      <c r="K3357" s="19" t="s">
        <v>20</v>
      </c>
      <c r="L3357">
        <f t="shared" si="62"/>
        <v>2</v>
      </c>
      <c r="M3357">
        <f>MATCH(H:H,价格表!$B$4:$B$35,0)</f>
        <v>16</v>
      </c>
      <c r="N3357" s="27">
        <f>IF(J3357&lt;=0.3,INDEX(价格表!$B$4:$I$31,M3357,2),IF(AND(J3357&gt;0.3,J3357&lt;=1),INDEX(价格表!$B$4:$I$31,M3357,3),IF(AND(J3357&gt;1,J3357&lt;=2.2),INDEX(价格表!$B$4:$I$31,M3357,4),IF(AND(J3357&gt;2.2,J3357&lt;=3.3),INDEX(价格表!$B$4:$I$31,M3357,5),IF(AND(J3357&gt;3.3,J3357&lt;=4),INDEX(价格表!$B$4:$I$31,M3357,6),IF(AND(J3357&gt;4,J3357&lt;=5.5),INDEX(价格表!$B$4:$I$31,M3357,7),IF(J3357&gt;5.5,2.6+INDEX(价格表!$B$4:$I$31,M3357,8)*L3357)))))))</f>
        <v>2.15</v>
      </c>
    </row>
    <row r="3358" spans="1:14">
      <c r="A3358" s="18">
        <v>4311037598679</v>
      </c>
      <c r="B3358" s="18" t="s">
        <v>16</v>
      </c>
      <c r="C3358" s="19">
        <v>20201216</v>
      </c>
      <c r="D3358" s="19">
        <v>610538201209</v>
      </c>
      <c r="E3358" s="19" t="s">
        <v>16</v>
      </c>
      <c r="F3358" s="19">
        <v>20201226</v>
      </c>
      <c r="G3358" s="19" t="s">
        <v>17</v>
      </c>
      <c r="H3358" s="19" t="s">
        <v>23</v>
      </c>
      <c r="I3358" s="19" t="s">
        <v>99</v>
      </c>
      <c r="J3358" s="19">
        <v>3.26</v>
      </c>
      <c r="K3358" s="19" t="s">
        <v>20</v>
      </c>
      <c r="L3358">
        <f t="shared" si="62"/>
        <v>4</v>
      </c>
      <c r="M3358">
        <f>MATCH(H:H,价格表!$B$4:$B$35,0)</f>
        <v>15</v>
      </c>
      <c r="N3358" s="27">
        <f>IF(J3358&lt;=0.3,INDEX(价格表!$B$4:$I$31,M3358,2),IF(AND(J3358&gt;0.3,J3358&lt;=1),INDEX(价格表!$B$4:$I$31,M3358,3),IF(AND(J3358&gt;1,J3358&lt;=2.2),INDEX(价格表!$B$4:$I$31,M3358,4),IF(AND(J3358&gt;2.2,J3358&lt;=3.3),INDEX(价格表!$B$4:$I$31,M3358,5),IF(AND(J3358&gt;3.3,J3358&lt;=4),INDEX(价格表!$B$4:$I$31,M3358,6),IF(AND(J3358&gt;4,J3358&lt;=5.5),INDEX(价格表!$B$4:$I$31,M3358,7),IF(J3358&gt;5.5,2.6+INDEX(价格表!$B$4:$I$31,M3358,8)*L3358)))))))</f>
        <v>2.5</v>
      </c>
    </row>
    <row r="3359" spans="1:14">
      <c r="A3359" s="18">
        <v>4311037598680</v>
      </c>
      <c r="B3359" s="18" t="s">
        <v>16</v>
      </c>
      <c r="C3359" s="19">
        <v>20201216</v>
      </c>
      <c r="D3359" s="19">
        <v>610538201209</v>
      </c>
      <c r="E3359" s="19" t="s">
        <v>16</v>
      </c>
      <c r="F3359" s="19">
        <v>20201226</v>
      </c>
      <c r="G3359" s="19" t="s">
        <v>17</v>
      </c>
      <c r="H3359" s="19" t="s">
        <v>35</v>
      </c>
      <c r="I3359" s="19" t="s">
        <v>135</v>
      </c>
      <c r="J3359" s="19">
        <v>1.49</v>
      </c>
      <c r="K3359" s="19" t="s">
        <v>20</v>
      </c>
      <c r="L3359">
        <f t="shared" si="62"/>
        <v>2</v>
      </c>
      <c r="M3359">
        <f>MATCH(H:H,价格表!$B$4:$B$35,0)</f>
        <v>22</v>
      </c>
      <c r="N3359" s="27">
        <f>IF(J3359&lt;=0.3,INDEX(价格表!$B$4:$I$31,M3359,2),IF(AND(J3359&gt;0.3,J3359&lt;=1),INDEX(价格表!$B$4:$I$31,M3359,3),IF(AND(J3359&gt;1,J3359&lt;=2.2),INDEX(价格表!$B$4:$I$31,M3359,4),IF(AND(J3359&gt;2.2,J3359&lt;=3.3),INDEX(价格表!$B$4:$I$31,M3359,5),IF(AND(J3359&gt;3.3,J3359&lt;=4),INDEX(价格表!$B$4:$I$31,M3359,6),IF(AND(J3359&gt;4,J3359&lt;=5.5),INDEX(价格表!$B$4:$I$31,M3359,7),IF(J3359&gt;5.5,2.6+INDEX(价格表!$B$4:$I$31,M3359,8)*L3359)))))))</f>
        <v>2.15</v>
      </c>
    </row>
    <row r="3360" spans="1:14">
      <c r="A3360" s="18">
        <v>4311037598681</v>
      </c>
      <c r="B3360" s="18" t="s">
        <v>16</v>
      </c>
      <c r="C3360" s="19">
        <v>20201216</v>
      </c>
      <c r="D3360" s="19">
        <v>610538201209</v>
      </c>
      <c r="E3360" s="19" t="s">
        <v>16</v>
      </c>
      <c r="F3360" s="19">
        <v>20201226</v>
      </c>
      <c r="G3360" s="19" t="s">
        <v>17</v>
      </c>
      <c r="H3360" s="19" t="s">
        <v>82</v>
      </c>
      <c r="I3360" s="19" t="s">
        <v>83</v>
      </c>
      <c r="J3360" s="19">
        <v>1.42</v>
      </c>
      <c r="K3360" s="19" t="s">
        <v>20</v>
      </c>
      <c r="L3360">
        <f t="shared" si="62"/>
        <v>2</v>
      </c>
      <c r="M3360">
        <f>MATCH(H:H,价格表!$B$4:$B$35,0)</f>
        <v>2</v>
      </c>
      <c r="N3360" s="27">
        <f>IF(J3360&lt;=0.3,INDEX(价格表!$B$4:$I$31,M3360,2),IF(AND(J3360&gt;0.3,J3360&lt;=1),INDEX(价格表!$B$4:$I$31,M3360,3),IF(AND(J3360&gt;1,J3360&lt;=2.2),INDEX(价格表!$B$4:$I$31,M3360,4),IF(AND(J3360&gt;2.2,J3360&lt;=3.3),INDEX(价格表!$B$4:$I$31,M3360,5),IF(AND(J3360&gt;3.3,J3360&lt;=4),INDEX(价格表!$B$4:$I$31,M3360,6),IF(AND(J3360&gt;4,J3360&lt;=5.5),INDEX(价格表!$B$4:$I$31,M3360,7),IF(J3360&gt;5.5,2.6+INDEX(价格表!$B$4:$I$31,M3360,8)*L3360)))))))</f>
        <v>2.15</v>
      </c>
    </row>
    <row r="3361" spans="1:14">
      <c r="A3361" s="18">
        <v>4311037598682</v>
      </c>
      <c r="B3361" s="18" t="s">
        <v>16</v>
      </c>
      <c r="C3361" s="19">
        <v>20201216</v>
      </c>
      <c r="D3361" s="19">
        <v>610538201209</v>
      </c>
      <c r="E3361" s="19" t="s">
        <v>16</v>
      </c>
      <c r="F3361" s="19">
        <v>20201226</v>
      </c>
      <c r="G3361" s="19" t="s">
        <v>17</v>
      </c>
      <c r="H3361" s="19" t="s">
        <v>68</v>
      </c>
      <c r="I3361" s="19" t="s">
        <v>140</v>
      </c>
      <c r="J3361" s="19">
        <v>1.55</v>
      </c>
      <c r="K3361" s="19" t="s">
        <v>20</v>
      </c>
      <c r="L3361">
        <f t="shared" si="62"/>
        <v>2</v>
      </c>
      <c r="M3361">
        <f>MATCH(H:H,价格表!$B$4:$B$35,0)</f>
        <v>5</v>
      </c>
      <c r="N3361" s="27">
        <f>IF(J3361&lt;=0.3,INDEX(价格表!$B$4:$I$31,M3361,2),IF(AND(J3361&gt;0.3,J3361&lt;=1),INDEX(价格表!$B$4:$I$31,M3361,3),IF(AND(J3361&gt;1,J3361&lt;=2.2),INDEX(价格表!$B$4:$I$31,M3361,4),IF(AND(J3361&gt;2.2,J3361&lt;=3.3),INDEX(价格表!$B$4:$I$31,M3361,5),IF(AND(J3361&gt;3.3,J3361&lt;=4),INDEX(价格表!$B$4:$I$31,M3361,6),IF(AND(J3361&gt;4,J3361&lt;=5.5),INDEX(价格表!$B$4:$I$31,M3361,7),IF(J3361&gt;5.5,2.6+INDEX(价格表!$B$4:$I$31,M3361,8)*L3361)))))))</f>
        <v>2.15</v>
      </c>
    </row>
    <row r="3362" spans="1:14">
      <c r="A3362" s="18">
        <v>4311037598683</v>
      </c>
      <c r="B3362" s="18" t="s">
        <v>16</v>
      </c>
      <c r="C3362" s="19">
        <v>20201216</v>
      </c>
      <c r="D3362" s="19">
        <v>610538201209</v>
      </c>
      <c r="E3362" s="19" t="s">
        <v>16</v>
      </c>
      <c r="F3362" s="19">
        <v>20201226</v>
      </c>
      <c r="G3362" s="19" t="s">
        <v>17</v>
      </c>
      <c r="H3362" s="19" t="s">
        <v>33</v>
      </c>
      <c r="I3362" s="19" t="s">
        <v>34</v>
      </c>
      <c r="J3362" s="19">
        <v>1.42</v>
      </c>
      <c r="K3362" s="19" t="s">
        <v>20</v>
      </c>
      <c r="L3362">
        <f t="shared" si="62"/>
        <v>2</v>
      </c>
      <c r="M3362">
        <f>MATCH(H:H,价格表!$B$4:$B$35,0)</f>
        <v>13</v>
      </c>
      <c r="N3362" s="27">
        <f>IF(J3362&lt;=0.3,INDEX(价格表!$B$4:$I$31,M3362,2),IF(AND(J3362&gt;0.3,J3362&lt;=1),INDEX(价格表!$B$4:$I$31,M3362,3),IF(AND(J3362&gt;1,J3362&lt;=2.2),INDEX(价格表!$B$4:$I$31,M3362,4),IF(AND(J3362&gt;2.2,J3362&lt;=3.3),INDEX(价格表!$B$4:$I$31,M3362,5),IF(AND(J3362&gt;3.3,J3362&lt;=4),INDEX(价格表!$B$4:$I$31,M3362,6),IF(AND(J3362&gt;4,J3362&lt;=5.5),INDEX(价格表!$B$4:$I$31,M3362,7),IF(J3362&gt;5.5,2.6+INDEX(价格表!$B$4:$I$31,M3362,8)*L3362)))))))</f>
        <v>2.15</v>
      </c>
    </row>
    <row r="3363" spans="1:14">
      <c r="A3363" s="18">
        <v>4311037598696</v>
      </c>
      <c r="B3363" s="18" t="s">
        <v>16</v>
      </c>
      <c r="C3363" s="19">
        <v>20201216</v>
      </c>
      <c r="D3363" s="19">
        <v>610538201209</v>
      </c>
      <c r="E3363" s="19" t="s">
        <v>16</v>
      </c>
      <c r="F3363" s="19">
        <v>20201226</v>
      </c>
      <c r="G3363" s="19" t="s">
        <v>17</v>
      </c>
      <c r="H3363" s="19" t="s">
        <v>35</v>
      </c>
      <c r="I3363" s="19" t="s">
        <v>224</v>
      </c>
      <c r="J3363" s="19">
        <v>1.42</v>
      </c>
      <c r="K3363" s="19" t="s">
        <v>20</v>
      </c>
      <c r="L3363">
        <f t="shared" si="62"/>
        <v>2</v>
      </c>
      <c r="M3363">
        <f>MATCH(H:H,价格表!$B$4:$B$35,0)</f>
        <v>22</v>
      </c>
      <c r="N3363" s="27">
        <f>IF(J3363&lt;=0.3,INDEX(价格表!$B$4:$I$31,M3363,2),IF(AND(J3363&gt;0.3,J3363&lt;=1),INDEX(价格表!$B$4:$I$31,M3363,3),IF(AND(J3363&gt;1,J3363&lt;=2.2),INDEX(价格表!$B$4:$I$31,M3363,4),IF(AND(J3363&gt;2.2,J3363&lt;=3.3),INDEX(价格表!$B$4:$I$31,M3363,5),IF(AND(J3363&gt;3.3,J3363&lt;=4),INDEX(价格表!$B$4:$I$31,M3363,6),IF(AND(J3363&gt;4,J3363&lt;=5.5),INDEX(价格表!$B$4:$I$31,M3363,7),IF(J3363&gt;5.5,2.6+INDEX(价格表!$B$4:$I$31,M3363,8)*L3363)))))))</f>
        <v>2.15</v>
      </c>
    </row>
    <row r="3364" spans="1:14">
      <c r="A3364" s="18">
        <v>4311037598697</v>
      </c>
      <c r="B3364" s="18" t="s">
        <v>16</v>
      </c>
      <c r="C3364" s="19">
        <v>20201216</v>
      </c>
      <c r="D3364" s="19">
        <v>610538201209</v>
      </c>
      <c r="E3364" s="19" t="s">
        <v>16</v>
      </c>
      <c r="F3364" s="19">
        <v>20201226</v>
      </c>
      <c r="G3364" s="19" t="s">
        <v>17</v>
      </c>
      <c r="H3364" s="19" t="s">
        <v>50</v>
      </c>
      <c r="I3364" s="19" t="s">
        <v>51</v>
      </c>
      <c r="J3364" s="19">
        <v>1.42</v>
      </c>
      <c r="K3364" s="19" t="s">
        <v>20</v>
      </c>
      <c r="L3364">
        <f t="shared" si="62"/>
        <v>2</v>
      </c>
      <c r="M3364">
        <f>MATCH(H:H,价格表!$B$4:$B$35,0)</f>
        <v>4</v>
      </c>
      <c r="N3364" s="27">
        <f>IF(J3364&lt;=0.3,INDEX(价格表!$B$4:$I$31,M3364,2),IF(AND(J3364&gt;0.3,J3364&lt;=1),INDEX(价格表!$B$4:$I$31,M3364,3),IF(AND(J3364&gt;1,J3364&lt;=2.2),INDEX(价格表!$B$4:$I$31,M3364,4),IF(AND(J3364&gt;2.2,J3364&lt;=3.3),INDEX(价格表!$B$4:$I$31,M3364,5),IF(AND(J3364&gt;3.3,J3364&lt;=4),INDEX(价格表!$B$4:$I$31,M3364,6),IF(AND(J3364&gt;4,J3364&lt;=5.5),INDEX(价格表!$B$4:$I$31,M3364,7),IF(J3364&gt;5.5,2.6+INDEX(价格表!$B$4:$I$31,M3364,8)*L3364)))))))</f>
        <v>2.15</v>
      </c>
    </row>
    <row r="3365" spans="1:14">
      <c r="A3365" s="18">
        <v>4311037598698</v>
      </c>
      <c r="B3365" s="18" t="s">
        <v>16</v>
      </c>
      <c r="C3365" s="19">
        <v>20201216</v>
      </c>
      <c r="D3365" s="19">
        <v>610538201209</v>
      </c>
      <c r="E3365" s="19" t="s">
        <v>16</v>
      </c>
      <c r="F3365" s="19">
        <v>20201226</v>
      </c>
      <c r="G3365" s="19" t="s">
        <v>17</v>
      </c>
      <c r="H3365" s="19" t="s">
        <v>73</v>
      </c>
      <c r="I3365" s="19" t="s">
        <v>91</v>
      </c>
      <c r="J3365" s="19">
        <v>1.51</v>
      </c>
      <c r="K3365" s="19" t="s">
        <v>20</v>
      </c>
      <c r="L3365">
        <f t="shared" si="62"/>
        <v>2</v>
      </c>
      <c r="M3365">
        <f>MATCH(H:H,价格表!$B$4:$B$35,0)</f>
        <v>7</v>
      </c>
      <c r="N3365" s="27">
        <f>IF(J3365&lt;=0.3,INDEX(价格表!$B$4:$I$31,M3365,2),IF(AND(J3365&gt;0.3,J3365&lt;=1),INDEX(价格表!$B$4:$I$31,M3365,3),IF(AND(J3365&gt;1,J3365&lt;=2.2),INDEX(价格表!$B$4:$I$31,M3365,4),IF(AND(J3365&gt;2.2,J3365&lt;=3.3),INDEX(价格表!$B$4:$I$31,M3365,5),IF(AND(J3365&gt;3.3,J3365&lt;=4),INDEX(价格表!$B$4:$I$31,M3365,6),IF(AND(J3365&gt;4,J3365&lt;=5.5),INDEX(价格表!$B$4:$I$31,M3365,7),IF(J3365&gt;5.5,2.6+INDEX(价格表!$B$4:$I$31,M3365,8)*L3365)))))))</f>
        <v>2.15</v>
      </c>
    </row>
    <row r="3366" spans="1:14">
      <c r="A3366" s="18">
        <v>4311037598700</v>
      </c>
      <c r="B3366" s="18" t="s">
        <v>16</v>
      </c>
      <c r="C3366" s="19">
        <v>20201216</v>
      </c>
      <c r="D3366" s="19">
        <v>610538201209</v>
      </c>
      <c r="E3366" s="19" t="s">
        <v>16</v>
      </c>
      <c r="F3366" s="19">
        <v>20201226</v>
      </c>
      <c r="G3366" s="19" t="s">
        <v>17</v>
      </c>
      <c r="H3366" s="19" t="s">
        <v>68</v>
      </c>
      <c r="I3366" s="19" t="s">
        <v>146</v>
      </c>
      <c r="J3366" s="19">
        <v>1.45</v>
      </c>
      <c r="K3366" s="19" t="s">
        <v>20</v>
      </c>
      <c r="L3366">
        <f t="shared" si="62"/>
        <v>2</v>
      </c>
      <c r="M3366">
        <f>MATCH(H:H,价格表!$B$4:$B$35,0)</f>
        <v>5</v>
      </c>
      <c r="N3366" s="27">
        <f>IF(J3366&lt;=0.3,INDEX(价格表!$B$4:$I$31,M3366,2),IF(AND(J3366&gt;0.3,J3366&lt;=1),INDEX(价格表!$B$4:$I$31,M3366,3),IF(AND(J3366&gt;1,J3366&lt;=2.2),INDEX(价格表!$B$4:$I$31,M3366,4),IF(AND(J3366&gt;2.2,J3366&lt;=3.3),INDEX(价格表!$B$4:$I$31,M3366,5),IF(AND(J3366&gt;3.3,J3366&lt;=4),INDEX(价格表!$B$4:$I$31,M3366,6),IF(AND(J3366&gt;4,J3366&lt;=5.5),INDEX(价格表!$B$4:$I$31,M3366,7),IF(J3366&gt;5.5,2.6+INDEX(价格表!$B$4:$I$31,M3366,8)*L3366)))))))</f>
        <v>2.15</v>
      </c>
    </row>
    <row r="3367" spans="1:14">
      <c r="A3367" s="18">
        <v>4311037598701</v>
      </c>
      <c r="B3367" s="18" t="s">
        <v>16</v>
      </c>
      <c r="C3367" s="19">
        <v>20201216</v>
      </c>
      <c r="D3367" s="19">
        <v>610538201209</v>
      </c>
      <c r="E3367" s="19" t="s">
        <v>16</v>
      </c>
      <c r="F3367" s="19">
        <v>20201226</v>
      </c>
      <c r="G3367" s="19" t="s">
        <v>17</v>
      </c>
      <c r="H3367" s="19" t="s">
        <v>25</v>
      </c>
      <c r="I3367" s="19" t="s">
        <v>26</v>
      </c>
      <c r="J3367" s="19">
        <v>1.45</v>
      </c>
      <c r="K3367" s="19" t="s">
        <v>20</v>
      </c>
      <c r="L3367">
        <f t="shared" si="62"/>
        <v>2</v>
      </c>
      <c r="M3367">
        <f>MATCH(H:H,价格表!$B$4:$B$35,0)</f>
        <v>25</v>
      </c>
      <c r="N3367" s="27">
        <f>IF(J3367&lt;=0.3,INDEX(价格表!$B$4:$I$31,M3367,2),IF(AND(J3367&gt;0.3,J3367&lt;=1),INDEX(价格表!$B$4:$I$31,M3367,3),IF(AND(J3367&gt;1,J3367&lt;=2.2),INDEX(价格表!$B$4:$I$31,M3367,4),IF(AND(J3367&gt;2.2,J3367&lt;=3.3),INDEX(价格表!$B$4:$I$31,M3367,5),IF(AND(J3367&gt;3.3,J3367&lt;=4),INDEX(价格表!$B$4:$I$31,M3367,6),IF(AND(J3367&gt;4,J3367&lt;=5.5),INDEX(价格表!$B$4:$I$31,M3367,7),IF(J3367&gt;5.5,2.6+INDEX(价格表!$B$4:$I$31,M3367,8)*L3367)))))))</f>
        <v>2.15</v>
      </c>
    </row>
    <row r="3368" spans="1:14">
      <c r="A3368" s="18">
        <v>4311037598702</v>
      </c>
      <c r="B3368" s="18" t="s">
        <v>16</v>
      </c>
      <c r="C3368" s="19">
        <v>20201216</v>
      </c>
      <c r="D3368" s="19">
        <v>610538201209</v>
      </c>
      <c r="E3368" s="19" t="s">
        <v>16</v>
      </c>
      <c r="F3368" s="19">
        <v>20201226</v>
      </c>
      <c r="G3368" s="19" t="s">
        <v>17</v>
      </c>
      <c r="H3368" s="19" t="s">
        <v>158</v>
      </c>
      <c r="I3368" s="19" t="s">
        <v>374</v>
      </c>
      <c r="J3368" s="19">
        <v>1.67</v>
      </c>
      <c r="K3368" s="19" t="s">
        <v>20</v>
      </c>
      <c r="L3368">
        <f t="shared" si="62"/>
        <v>2</v>
      </c>
      <c r="M3368">
        <f>MATCH(H:H,价格表!$B$4:$B$35,0)</f>
        <v>31</v>
      </c>
      <c r="N3368" s="27">
        <f>L3368*12+3</f>
        <v>27</v>
      </c>
    </row>
    <row r="3369" spans="1:14">
      <c r="A3369" s="18">
        <v>4311037598703</v>
      </c>
      <c r="B3369" s="18" t="s">
        <v>16</v>
      </c>
      <c r="C3369" s="19">
        <v>20201216</v>
      </c>
      <c r="D3369" s="19">
        <v>610538201209</v>
      </c>
      <c r="E3369" s="19" t="s">
        <v>16</v>
      </c>
      <c r="F3369" s="19">
        <v>20201226</v>
      </c>
      <c r="G3369" s="19" t="s">
        <v>17</v>
      </c>
      <c r="H3369" s="19" t="s">
        <v>27</v>
      </c>
      <c r="I3369" s="19" t="s">
        <v>134</v>
      </c>
      <c r="J3369" s="19">
        <v>1.44</v>
      </c>
      <c r="K3369" s="19" t="s">
        <v>20</v>
      </c>
      <c r="L3369">
        <f t="shared" si="62"/>
        <v>2</v>
      </c>
      <c r="M3369">
        <f>MATCH(H:H,价格表!$B$4:$B$35,0)</f>
        <v>3</v>
      </c>
      <c r="N3369" s="27">
        <f>IF(J3369&lt;=0.3,INDEX(价格表!$B$4:$I$31,M3369,2),IF(AND(J3369&gt;0.3,J3369&lt;=1),INDEX(价格表!$B$4:$I$31,M3369,3),IF(AND(J3369&gt;1,J3369&lt;=2.2),INDEX(价格表!$B$4:$I$31,M3369,4),IF(AND(J3369&gt;2.2,J3369&lt;=3.3),INDEX(价格表!$B$4:$I$31,M3369,5),IF(AND(J3369&gt;3.3,J3369&lt;=4),INDEX(价格表!$B$4:$I$31,M3369,6),IF(AND(J3369&gt;4,J3369&lt;=5.5),INDEX(价格表!$B$4:$I$31,M3369,7),IF(J3369&gt;5.5,2.6+INDEX(价格表!$B$4:$I$31,M3369,8)*L3369)))))))</f>
        <v>2.15</v>
      </c>
    </row>
    <row r="3370" spans="1:14">
      <c r="A3370" s="18">
        <v>4311037598705</v>
      </c>
      <c r="B3370" s="18" t="s">
        <v>16</v>
      </c>
      <c r="C3370" s="19">
        <v>20201216</v>
      </c>
      <c r="D3370" s="19">
        <v>610538201209</v>
      </c>
      <c r="E3370" s="19" t="s">
        <v>16</v>
      </c>
      <c r="F3370" s="19">
        <v>20201226</v>
      </c>
      <c r="G3370" s="19" t="s">
        <v>17</v>
      </c>
      <c r="H3370" s="19" t="s">
        <v>39</v>
      </c>
      <c r="I3370" s="19" t="s">
        <v>40</v>
      </c>
      <c r="J3370" s="19">
        <v>1.47</v>
      </c>
      <c r="K3370" s="19" t="s">
        <v>20</v>
      </c>
      <c r="L3370">
        <f t="shared" si="62"/>
        <v>2</v>
      </c>
      <c r="M3370">
        <f>MATCH(H:H,价格表!$B$4:$B$35,0)</f>
        <v>23</v>
      </c>
      <c r="N3370" s="27">
        <f>IF(J3370&lt;=0.3,INDEX(价格表!$B$4:$I$31,M3370,2),IF(AND(J3370&gt;0.3,J3370&lt;=1),INDEX(价格表!$B$4:$I$31,M3370,3),IF(AND(J3370&gt;1,J3370&lt;=2.2),INDEX(价格表!$B$4:$I$31,M3370,4),IF(AND(J3370&gt;2.2,J3370&lt;=3.3),INDEX(价格表!$B$4:$I$31,M3370,5),IF(AND(J3370&gt;3.3,J3370&lt;=4),INDEX(价格表!$B$4:$I$31,M3370,6),IF(AND(J3370&gt;4,J3370&lt;=5.5),INDEX(价格表!$B$4:$I$31,M3370,7),IF(J3370&gt;5.5,2.6+INDEX(价格表!$B$4:$I$31,M3370,8)*L3370)))))))</f>
        <v>2.15</v>
      </c>
    </row>
    <row r="3371" spans="1:14">
      <c r="A3371" s="18">
        <v>4311037599386</v>
      </c>
      <c r="B3371" s="18" t="s">
        <v>16</v>
      </c>
      <c r="C3371" s="19">
        <v>20201216</v>
      </c>
      <c r="D3371" s="19">
        <v>610538201209</v>
      </c>
      <c r="E3371" s="19" t="s">
        <v>16</v>
      </c>
      <c r="F3371" s="19">
        <v>20201226</v>
      </c>
      <c r="G3371" s="19" t="s">
        <v>17</v>
      </c>
      <c r="H3371" s="19" t="s">
        <v>45</v>
      </c>
      <c r="I3371" s="19" t="s">
        <v>143</v>
      </c>
      <c r="J3371" s="19">
        <v>1.5</v>
      </c>
      <c r="K3371" s="19" t="s">
        <v>20</v>
      </c>
      <c r="L3371">
        <f t="shared" si="62"/>
        <v>2</v>
      </c>
      <c r="M3371">
        <f>MATCH(H:H,价格表!$B$4:$B$35,0)</f>
        <v>9</v>
      </c>
      <c r="N3371" s="27">
        <f>IF(J3371&lt;=0.3,INDEX(价格表!$B$4:$I$31,M3371,2),IF(AND(J3371&gt;0.3,J3371&lt;=1),INDEX(价格表!$B$4:$I$31,M3371,3),IF(AND(J3371&gt;1,J3371&lt;=2.2),INDEX(价格表!$B$4:$I$31,M3371,4),IF(AND(J3371&gt;2.2,J3371&lt;=3.3),INDEX(价格表!$B$4:$I$31,M3371,5),IF(AND(J3371&gt;3.3,J3371&lt;=4),INDEX(价格表!$B$4:$I$31,M3371,6),IF(AND(J3371&gt;4,J3371&lt;=5.5),INDEX(价格表!$B$4:$I$31,M3371,7),IF(J3371&gt;5.5,2.6+INDEX(价格表!$B$4:$I$31,M3371,8)*L3371)))))))</f>
        <v>2.15</v>
      </c>
    </row>
    <row r="3372" spans="1:14">
      <c r="A3372" s="18">
        <v>4311037599387</v>
      </c>
      <c r="B3372" s="18" t="s">
        <v>16</v>
      </c>
      <c r="C3372" s="19">
        <v>20201216</v>
      </c>
      <c r="D3372" s="19">
        <v>610538201209</v>
      </c>
      <c r="E3372" s="19" t="s">
        <v>16</v>
      </c>
      <c r="F3372" s="19">
        <v>20201226</v>
      </c>
      <c r="G3372" s="19" t="s">
        <v>17</v>
      </c>
      <c r="H3372" s="19" t="s">
        <v>21</v>
      </c>
      <c r="I3372" s="19" t="s">
        <v>109</v>
      </c>
      <c r="J3372" s="19">
        <v>1.44</v>
      </c>
      <c r="K3372" s="19" t="s">
        <v>20</v>
      </c>
      <c r="L3372">
        <f t="shared" si="62"/>
        <v>2</v>
      </c>
      <c r="M3372">
        <f>MATCH(H:H,价格表!$B$4:$B$35,0)</f>
        <v>20</v>
      </c>
      <c r="N3372" s="27">
        <f>IF(J3372&lt;=0.3,INDEX(价格表!$B$4:$I$31,M3372,2),IF(AND(J3372&gt;0.3,J3372&lt;=1),INDEX(价格表!$B$4:$I$31,M3372,3),IF(AND(J3372&gt;1,J3372&lt;=2.2),INDEX(价格表!$B$4:$I$31,M3372,4),IF(AND(J3372&gt;2.2,J3372&lt;=3.3),INDEX(价格表!$B$4:$I$31,M3372,5),IF(AND(J3372&gt;3.3,J3372&lt;=4),INDEX(价格表!$B$4:$I$31,M3372,6),IF(AND(J3372&gt;4,J3372&lt;=5.5),INDEX(价格表!$B$4:$I$31,M3372,7),IF(J3372&gt;5.5,2.6+INDEX(价格表!$B$4:$I$31,M3372,8)*L3372)))))))</f>
        <v>2.15</v>
      </c>
    </row>
    <row r="3373" spans="1:14">
      <c r="A3373" s="18">
        <v>4311037599388</v>
      </c>
      <c r="B3373" s="18" t="s">
        <v>16</v>
      </c>
      <c r="C3373" s="19">
        <v>20201216</v>
      </c>
      <c r="D3373" s="19">
        <v>610538201209</v>
      </c>
      <c r="E3373" s="19" t="s">
        <v>16</v>
      </c>
      <c r="F3373" s="19">
        <v>20201226</v>
      </c>
      <c r="G3373" s="19" t="s">
        <v>17</v>
      </c>
      <c r="H3373" s="19" t="s">
        <v>37</v>
      </c>
      <c r="I3373" s="19" t="s">
        <v>214</v>
      </c>
      <c r="J3373" s="19">
        <v>1.44</v>
      </c>
      <c r="K3373" s="19" t="s">
        <v>20</v>
      </c>
      <c r="L3373">
        <f t="shared" si="62"/>
        <v>2</v>
      </c>
      <c r="M3373">
        <f>MATCH(H:H,价格表!$B$4:$B$35,0)</f>
        <v>12</v>
      </c>
      <c r="N3373" s="27">
        <f>IF(J3373&lt;=0.3,INDEX(价格表!$B$4:$I$31,M3373,2),IF(AND(J3373&gt;0.3,J3373&lt;=1),INDEX(价格表!$B$4:$I$31,M3373,3),IF(AND(J3373&gt;1,J3373&lt;=2.2),INDEX(价格表!$B$4:$I$31,M3373,4),IF(AND(J3373&gt;2.2,J3373&lt;=3.3),INDEX(价格表!$B$4:$I$31,M3373,5),IF(AND(J3373&gt;3.3,J3373&lt;=4),INDEX(价格表!$B$4:$I$31,M3373,6),IF(AND(J3373&gt;4,J3373&lt;=5.5),INDEX(价格表!$B$4:$I$31,M3373,7),IF(J3373&gt;5.5,2.6+INDEX(价格表!$B$4:$I$31,M3373,8)*L3373)))))))</f>
        <v>2.15</v>
      </c>
    </row>
    <row r="3374" spans="1:14">
      <c r="A3374" s="18">
        <v>4311037599389</v>
      </c>
      <c r="B3374" s="18" t="s">
        <v>16</v>
      </c>
      <c r="C3374" s="19">
        <v>20201216</v>
      </c>
      <c r="D3374" s="19">
        <v>610538201209</v>
      </c>
      <c r="E3374" s="19" t="s">
        <v>16</v>
      </c>
      <c r="F3374" s="19">
        <v>20201226</v>
      </c>
      <c r="G3374" s="19" t="s">
        <v>17</v>
      </c>
      <c r="H3374" s="19" t="s">
        <v>30</v>
      </c>
      <c r="I3374" s="19" t="s">
        <v>338</v>
      </c>
      <c r="J3374" s="19">
        <v>1.43</v>
      </c>
      <c r="K3374" s="19" t="s">
        <v>20</v>
      </c>
      <c r="L3374">
        <f t="shared" si="62"/>
        <v>2</v>
      </c>
      <c r="M3374">
        <f>MATCH(H:H,价格表!$B$4:$B$35,0)</f>
        <v>16</v>
      </c>
      <c r="N3374" s="27">
        <f>IF(J3374&lt;=0.3,INDEX(价格表!$B$4:$I$31,M3374,2),IF(AND(J3374&gt;0.3,J3374&lt;=1),INDEX(价格表!$B$4:$I$31,M3374,3),IF(AND(J3374&gt;1,J3374&lt;=2.2),INDEX(价格表!$B$4:$I$31,M3374,4),IF(AND(J3374&gt;2.2,J3374&lt;=3.3),INDEX(价格表!$B$4:$I$31,M3374,5),IF(AND(J3374&gt;3.3,J3374&lt;=4),INDEX(价格表!$B$4:$I$31,M3374,6),IF(AND(J3374&gt;4,J3374&lt;=5.5),INDEX(价格表!$B$4:$I$31,M3374,7),IF(J3374&gt;5.5,2.6+INDEX(价格表!$B$4:$I$31,M3374,8)*L3374)))))))</f>
        <v>2.15</v>
      </c>
    </row>
    <row r="3375" spans="1:14">
      <c r="A3375" s="18">
        <v>4311037599390</v>
      </c>
      <c r="B3375" s="18" t="s">
        <v>16</v>
      </c>
      <c r="C3375" s="19">
        <v>20201216</v>
      </c>
      <c r="D3375" s="19">
        <v>610538201209</v>
      </c>
      <c r="E3375" s="19" t="s">
        <v>16</v>
      </c>
      <c r="F3375" s="19">
        <v>20201226</v>
      </c>
      <c r="G3375" s="19" t="s">
        <v>17</v>
      </c>
      <c r="H3375" s="19" t="s">
        <v>54</v>
      </c>
      <c r="I3375" s="19" t="s">
        <v>275</v>
      </c>
      <c r="J3375" s="19">
        <v>1.46</v>
      </c>
      <c r="K3375" s="19" t="s">
        <v>20</v>
      </c>
      <c r="L3375">
        <f t="shared" si="62"/>
        <v>2</v>
      </c>
      <c r="M3375">
        <f>MATCH(H:H,价格表!$B$4:$B$35,0)</f>
        <v>14</v>
      </c>
      <c r="N3375" s="27">
        <f>IF(J3375&lt;=0.3,INDEX(价格表!$B$4:$I$31,M3375,2),IF(AND(J3375&gt;0.3,J3375&lt;=1),INDEX(价格表!$B$4:$I$31,M3375,3),IF(AND(J3375&gt;1,J3375&lt;=2.2),INDEX(价格表!$B$4:$I$31,M3375,4),IF(AND(J3375&gt;2.2,J3375&lt;=3.3),INDEX(价格表!$B$4:$I$31,M3375,5),IF(AND(J3375&gt;3.3,J3375&lt;=4),INDEX(价格表!$B$4:$I$31,M3375,6),IF(AND(J3375&gt;4,J3375&lt;=5.5),INDEX(价格表!$B$4:$I$31,M3375,7),IF(J3375&gt;5.5,2.6+INDEX(价格表!$B$4:$I$31,M3375,8)*L3375)))))))</f>
        <v>2.15</v>
      </c>
    </row>
    <row r="3376" spans="1:14">
      <c r="A3376" s="18">
        <v>4311037599391</v>
      </c>
      <c r="B3376" s="18" t="s">
        <v>16</v>
      </c>
      <c r="C3376" s="19">
        <v>20201216</v>
      </c>
      <c r="D3376" s="19">
        <v>610538201209</v>
      </c>
      <c r="E3376" s="19" t="s">
        <v>16</v>
      </c>
      <c r="F3376" s="19">
        <v>20201226</v>
      </c>
      <c r="G3376" s="19" t="s">
        <v>17</v>
      </c>
      <c r="H3376" s="19" t="s">
        <v>43</v>
      </c>
      <c r="I3376" s="19" t="s">
        <v>47</v>
      </c>
      <c r="J3376" s="19">
        <v>1.44</v>
      </c>
      <c r="K3376" s="19" t="s">
        <v>20</v>
      </c>
      <c r="L3376">
        <f t="shared" si="62"/>
        <v>2</v>
      </c>
      <c r="M3376">
        <f>MATCH(H:H,价格表!$B$4:$B$35,0)</f>
        <v>10</v>
      </c>
      <c r="N3376" s="27">
        <f>IF(J3376&lt;=0.3,INDEX(价格表!$B$4:$I$31,M3376,2),IF(AND(J3376&gt;0.3,J3376&lt;=1),INDEX(价格表!$B$4:$I$31,M3376,3),IF(AND(J3376&gt;1,J3376&lt;=2.2),INDEX(价格表!$B$4:$I$31,M3376,4),IF(AND(J3376&gt;2.2,J3376&lt;=3.3),INDEX(价格表!$B$4:$I$31,M3376,5),IF(AND(J3376&gt;3.3,J3376&lt;=4),INDEX(价格表!$B$4:$I$31,M3376,6),IF(AND(J3376&gt;4,J3376&lt;=5.5),INDEX(价格表!$B$4:$I$31,M3376,7),IF(J3376&gt;5.5,2.6+INDEX(价格表!$B$4:$I$31,M3376,8)*L3376)))))))</f>
        <v>2.15</v>
      </c>
    </row>
    <row r="3377" spans="1:14">
      <c r="A3377" s="18">
        <v>4311037599393</v>
      </c>
      <c r="B3377" s="18" t="s">
        <v>16</v>
      </c>
      <c r="C3377" s="19">
        <v>20201216</v>
      </c>
      <c r="D3377" s="19">
        <v>610538201209</v>
      </c>
      <c r="E3377" s="19" t="s">
        <v>16</v>
      </c>
      <c r="F3377" s="19">
        <v>20201226</v>
      </c>
      <c r="G3377" s="19" t="s">
        <v>17</v>
      </c>
      <c r="H3377" s="19" t="s">
        <v>82</v>
      </c>
      <c r="I3377" s="19" t="s">
        <v>83</v>
      </c>
      <c r="J3377" s="19">
        <v>1.42</v>
      </c>
      <c r="K3377" s="19" t="s">
        <v>20</v>
      </c>
      <c r="L3377">
        <f t="shared" si="62"/>
        <v>2</v>
      </c>
      <c r="M3377">
        <f>MATCH(H:H,价格表!$B$4:$B$35,0)</f>
        <v>2</v>
      </c>
      <c r="N3377" s="27">
        <f>IF(J3377&lt;=0.3,INDEX(价格表!$B$4:$I$31,M3377,2),IF(AND(J3377&gt;0.3,J3377&lt;=1),INDEX(价格表!$B$4:$I$31,M3377,3),IF(AND(J3377&gt;1,J3377&lt;=2.2),INDEX(价格表!$B$4:$I$31,M3377,4),IF(AND(J3377&gt;2.2,J3377&lt;=3.3),INDEX(价格表!$B$4:$I$31,M3377,5),IF(AND(J3377&gt;3.3,J3377&lt;=4),INDEX(价格表!$B$4:$I$31,M3377,6),IF(AND(J3377&gt;4,J3377&lt;=5.5),INDEX(价格表!$B$4:$I$31,M3377,7),IF(J3377&gt;5.5,2.6+INDEX(价格表!$B$4:$I$31,M3377,8)*L3377)))))))</f>
        <v>2.15</v>
      </c>
    </row>
    <row r="3378" spans="1:14">
      <c r="A3378" s="18">
        <v>4311037600458</v>
      </c>
      <c r="B3378" s="18" t="s">
        <v>16</v>
      </c>
      <c r="C3378" s="19">
        <v>20201216</v>
      </c>
      <c r="D3378" s="19">
        <v>610538201209</v>
      </c>
      <c r="E3378" s="19" t="s">
        <v>16</v>
      </c>
      <c r="F3378" s="19">
        <v>20201226</v>
      </c>
      <c r="G3378" s="19" t="s">
        <v>17</v>
      </c>
      <c r="H3378" s="19" t="s">
        <v>88</v>
      </c>
      <c r="I3378" s="19" t="s">
        <v>250</v>
      </c>
      <c r="J3378" s="19">
        <v>1.48</v>
      </c>
      <c r="K3378" s="19" t="s">
        <v>20</v>
      </c>
      <c r="L3378">
        <f t="shared" si="62"/>
        <v>2</v>
      </c>
      <c r="M3378">
        <f>MATCH(H:H,价格表!$B$4:$B$35,0)</f>
        <v>19</v>
      </c>
      <c r="N3378" s="27">
        <f>IF(J3378&lt;=0.3,INDEX(价格表!$B$4:$I$31,M3378,2),IF(AND(J3378&gt;0.3,J3378&lt;=1),INDEX(价格表!$B$4:$I$31,M3378,3),IF(AND(J3378&gt;1,J3378&lt;=2.2),INDEX(价格表!$B$4:$I$31,M3378,4),IF(AND(J3378&gt;2.2,J3378&lt;=3.3),INDEX(价格表!$B$4:$I$31,M3378,5),IF(AND(J3378&gt;3.3,J3378&lt;=4),INDEX(价格表!$B$4:$I$31,M3378,6),IF(AND(J3378&gt;4,J3378&lt;=5.5),INDEX(价格表!$B$4:$I$31,M3378,7),IF(J3378&gt;5.5,2.6+INDEX(价格表!$B$4:$I$31,M3378,8)*L3378)))))))</f>
        <v>2.15</v>
      </c>
    </row>
    <row r="3379" spans="1:14">
      <c r="A3379" s="18">
        <v>4311037600459</v>
      </c>
      <c r="B3379" s="18" t="s">
        <v>16</v>
      </c>
      <c r="C3379" s="19">
        <v>20201216</v>
      </c>
      <c r="D3379" s="19">
        <v>610538201209</v>
      </c>
      <c r="E3379" s="19" t="s">
        <v>16</v>
      </c>
      <c r="F3379" s="19">
        <v>20201226</v>
      </c>
      <c r="G3379" s="19" t="s">
        <v>17</v>
      </c>
      <c r="H3379" s="19" t="s">
        <v>68</v>
      </c>
      <c r="I3379" s="19" t="s">
        <v>175</v>
      </c>
      <c r="J3379" s="19">
        <v>1.44</v>
      </c>
      <c r="K3379" s="19" t="s">
        <v>20</v>
      </c>
      <c r="L3379">
        <f t="shared" si="62"/>
        <v>2</v>
      </c>
      <c r="M3379">
        <f>MATCH(H:H,价格表!$B$4:$B$35,0)</f>
        <v>5</v>
      </c>
      <c r="N3379" s="27">
        <f>IF(J3379&lt;=0.3,INDEX(价格表!$B$4:$I$31,M3379,2),IF(AND(J3379&gt;0.3,J3379&lt;=1),INDEX(价格表!$B$4:$I$31,M3379,3),IF(AND(J3379&gt;1,J3379&lt;=2.2),INDEX(价格表!$B$4:$I$31,M3379,4),IF(AND(J3379&gt;2.2,J3379&lt;=3.3),INDEX(价格表!$B$4:$I$31,M3379,5),IF(AND(J3379&gt;3.3,J3379&lt;=4),INDEX(价格表!$B$4:$I$31,M3379,6),IF(AND(J3379&gt;4,J3379&lt;=5.5),INDEX(价格表!$B$4:$I$31,M3379,7),IF(J3379&gt;5.5,2.6+INDEX(价格表!$B$4:$I$31,M3379,8)*L3379)))))))</f>
        <v>2.15</v>
      </c>
    </row>
    <row r="3380" spans="1:14">
      <c r="A3380" s="18">
        <v>4311037600460</v>
      </c>
      <c r="B3380" s="18" t="s">
        <v>16</v>
      </c>
      <c r="C3380" s="19">
        <v>20201216</v>
      </c>
      <c r="D3380" s="19">
        <v>610538201209</v>
      </c>
      <c r="E3380" s="19" t="s">
        <v>16</v>
      </c>
      <c r="F3380" s="19">
        <v>20201226</v>
      </c>
      <c r="G3380" s="19" t="s">
        <v>17</v>
      </c>
      <c r="H3380" s="19" t="s">
        <v>82</v>
      </c>
      <c r="I3380" s="19" t="s">
        <v>83</v>
      </c>
      <c r="J3380" s="19">
        <v>1.42</v>
      </c>
      <c r="K3380" s="19" t="s">
        <v>20</v>
      </c>
      <c r="L3380">
        <f t="shared" si="62"/>
        <v>2</v>
      </c>
      <c r="M3380">
        <f>MATCH(H:H,价格表!$B$4:$B$35,0)</f>
        <v>2</v>
      </c>
      <c r="N3380" s="27">
        <f>IF(J3380&lt;=0.3,INDEX(价格表!$B$4:$I$31,M3380,2),IF(AND(J3380&gt;0.3,J3380&lt;=1),INDEX(价格表!$B$4:$I$31,M3380,3),IF(AND(J3380&gt;1,J3380&lt;=2.2),INDEX(价格表!$B$4:$I$31,M3380,4),IF(AND(J3380&gt;2.2,J3380&lt;=3.3),INDEX(价格表!$B$4:$I$31,M3380,5),IF(AND(J3380&gt;3.3,J3380&lt;=4),INDEX(价格表!$B$4:$I$31,M3380,6),IF(AND(J3380&gt;4,J3380&lt;=5.5),INDEX(价格表!$B$4:$I$31,M3380,7),IF(J3380&gt;5.5,2.6+INDEX(价格表!$B$4:$I$31,M3380,8)*L3380)))))))</f>
        <v>2.15</v>
      </c>
    </row>
    <row r="3381" spans="1:14">
      <c r="A3381" s="18">
        <v>4311037600461</v>
      </c>
      <c r="B3381" s="18" t="s">
        <v>16</v>
      </c>
      <c r="C3381" s="19">
        <v>20201216</v>
      </c>
      <c r="D3381" s="19">
        <v>610538201209</v>
      </c>
      <c r="E3381" s="19" t="s">
        <v>16</v>
      </c>
      <c r="F3381" s="19">
        <v>20201226</v>
      </c>
      <c r="G3381" s="19" t="s">
        <v>17</v>
      </c>
      <c r="H3381" s="19" t="s">
        <v>18</v>
      </c>
      <c r="I3381" s="19" t="s">
        <v>53</v>
      </c>
      <c r="J3381" s="19">
        <v>1.45</v>
      </c>
      <c r="K3381" s="19" t="s">
        <v>20</v>
      </c>
      <c r="L3381">
        <f t="shared" si="62"/>
        <v>2</v>
      </c>
      <c r="M3381">
        <f>MATCH(H:H,价格表!$B$4:$B$35,0)</f>
        <v>1</v>
      </c>
      <c r="N3381" s="27">
        <f>IF(J3381&lt;=0.3,INDEX(价格表!$B$4:$I$31,M3381,2),IF(AND(J3381&gt;0.3,J3381&lt;=1),INDEX(价格表!$B$4:$I$31,M3381,3),IF(AND(J3381&gt;1,J3381&lt;=2.2),INDEX(价格表!$B$4:$I$31,M3381,4),IF(AND(J3381&gt;2.2,J3381&lt;=3.3),INDEX(价格表!$B$4:$I$31,M3381,5),IF(AND(J3381&gt;3.3,J3381&lt;=4),INDEX(价格表!$B$4:$I$31,M3381,6),IF(AND(J3381&gt;4,J3381&lt;=5.5),INDEX(价格表!$B$4:$I$31,M3381,7),IF(J3381&gt;5.5,2.6+INDEX(价格表!$B$4:$I$31,M3381,8)*L3381)))))))</f>
        <v>2.15</v>
      </c>
    </row>
    <row r="3382" spans="1:14">
      <c r="A3382" s="18">
        <v>4311037600463</v>
      </c>
      <c r="B3382" s="18" t="s">
        <v>16</v>
      </c>
      <c r="C3382" s="19">
        <v>20201216</v>
      </c>
      <c r="D3382" s="19">
        <v>610538201209</v>
      </c>
      <c r="E3382" s="19" t="s">
        <v>16</v>
      </c>
      <c r="F3382" s="19">
        <v>20201226</v>
      </c>
      <c r="G3382" s="19" t="s">
        <v>17</v>
      </c>
      <c r="H3382" s="19" t="s">
        <v>27</v>
      </c>
      <c r="I3382" s="19" t="s">
        <v>107</v>
      </c>
      <c r="J3382" s="19">
        <v>1.51</v>
      </c>
      <c r="K3382" s="19" t="s">
        <v>20</v>
      </c>
      <c r="L3382">
        <f t="shared" si="62"/>
        <v>2</v>
      </c>
      <c r="M3382">
        <f>MATCH(H:H,价格表!$B$4:$B$35,0)</f>
        <v>3</v>
      </c>
      <c r="N3382" s="27">
        <f>IF(J3382&lt;=0.3,INDEX(价格表!$B$4:$I$31,M3382,2),IF(AND(J3382&gt;0.3,J3382&lt;=1),INDEX(价格表!$B$4:$I$31,M3382,3),IF(AND(J3382&gt;1,J3382&lt;=2.2),INDEX(价格表!$B$4:$I$31,M3382,4),IF(AND(J3382&gt;2.2,J3382&lt;=3.3),INDEX(价格表!$B$4:$I$31,M3382,5),IF(AND(J3382&gt;3.3,J3382&lt;=4),INDEX(价格表!$B$4:$I$31,M3382,6),IF(AND(J3382&gt;4,J3382&lt;=5.5),INDEX(价格表!$B$4:$I$31,M3382,7),IF(J3382&gt;5.5,2.6+INDEX(价格表!$B$4:$I$31,M3382,8)*L3382)))))))</f>
        <v>2.15</v>
      </c>
    </row>
    <row r="3383" spans="1:14">
      <c r="A3383" s="18">
        <v>4311037600464</v>
      </c>
      <c r="B3383" s="18" t="s">
        <v>16</v>
      </c>
      <c r="C3383" s="19">
        <v>20201216</v>
      </c>
      <c r="D3383" s="19">
        <v>610538201209</v>
      </c>
      <c r="E3383" s="19" t="s">
        <v>16</v>
      </c>
      <c r="F3383" s="19">
        <v>20201226</v>
      </c>
      <c r="G3383" s="19" t="s">
        <v>17</v>
      </c>
      <c r="H3383" s="19" t="s">
        <v>68</v>
      </c>
      <c r="I3383" s="19" t="s">
        <v>69</v>
      </c>
      <c r="J3383" s="19">
        <v>1.42</v>
      </c>
      <c r="K3383" s="19" t="s">
        <v>20</v>
      </c>
      <c r="L3383">
        <f t="shared" si="62"/>
        <v>2</v>
      </c>
      <c r="M3383">
        <f>MATCH(H:H,价格表!$B$4:$B$35,0)</f>
        <v>5</v>
      </c>
      <c r="N3383" s="27">
        <f>IF(J3383&lt;=0.3,INDEX(价格表!$B$4:$I$31,M3383,2),IF(AND(J3383&gt;0.3,J3383&lt;=1),INDEX(价格表!$B$4:$I$31,M3383,3),IF(AND(J3383&gt;1,J3383&lt;=2.2),INDEX(价格表!$B$4:$I$31,M3383,4),IF(AND(J3383&gt;2.2,J3383&lt;=3.3),INDEX(价格表!$B$4:$I$31,M3383,5),IF(AND(J3383&gt;3.3,J3383&lt;=4),INDEX(价格表!$B$4:$I$31,M3383,6),IF(AND(J3383&gt;4,J3383&lt;=5.5),INDEX(价格表!$B$4:$I$31,M3383,7),IF(J3383&gt;5.5,2.6+INDEX(价格表!$B$4:$I$31,M3383,8)*L3383)))))))</f>
        <v>2.15</v>
      </c>
    </row>
    <row r="3384" spans="1:14">
      <c r="A3384" s="18">
        <v>4311037600465</v>
      </c>
      <c r="B3384" s="18" t="s">
        <v>16</v>
      </c>
      <c r="C3384" s="19">
        <v>20201216</v>
      </c>
      <c r="D3384" s="19">
        <v>610538201209</v>
      </c>
      <c r="E3384" s="19" t="s">
        <v>16</v>
      </c>
      <c r="F3384" s="19">
        <v>20201226</v>
      </c>
      <c r="G3384" s="19" t="s">
        <v>17</v>
      </c>
      <c r="H3384" s="19" t="s">
        <v>27</v>
      </c>
      <c r="I3384" s="19" t="s">
        <v>134</v>
      </c>
      <c r="J3384" s="19">
        <v>1.52</v>
      </c>
      <c r="K3384" s="19" t="s">
        <v>20</v>
      </c>
      <c r="L3384">
        <f t="shared" si="62"/>
        <v>2</v>
      </c>
      <c r="M3384">
        <f>MATCH(H:H,价格表!$B$4:$B$35,0)</f>
        <v>3</v>
      </c>
      <c r="N3384" s="27">
        <f>IF(J3384&lt;=0.3,INDEX(价格表!$B$4:$I$31,M3384,2),IF(AND(J3384&gt;0.3,J3384&lt;=1),INDEX(价格表!$B$4:$I$31,M3384,3),IF(AND(J3384&gt;1,J3384&lt;=2.2),INDEX(价格表!$B$4:$I$31,M3384,4),IF(AND(J3384&gt;2.2,J3384&lt;=3.3),INDEX(价格表!$B$4:$I$31,M3384,5),IF(AND(J3384&gt;3.3,J3384&lt;=4),INDEX(价格表!$B$4:$I$31,M3384,6),IF(AND(J3384&gt;4,J3384&lt;=5.5),INDEX(价格表!$B$4:$I$31,M3384,7),IF(J3384&gt;5.5,2.6+INDEX(价格表!$B$4:$I$31,M3384,8)*L3384)))))))</f>
        <v>2.15</v>
      </c>
    </row>
    <row r="3385" spans="1:14">
      <c r="A3385" s="18">
        <v>4311037600466</v>
      </c>
      <c r="B3385" s="18" t="s">
        <v>16</v>
      </c>
      <c r="C3385" s="19">
        <v>20201216</v>
      </c>
      <c r="D3385" s="19">
        <v>610538201209</v>
      </c>
      <c r="E3385" s="19" t="s">
        <v>16</v>
      </c>
      <c r="F3385" s="19">
        <v>20201226</v>
      </c>
      <c r="G3385" s="19" t="s">
        <v>17</v>
      </c>
      <c r="H3385" s="19" t="s">
        <v>21</v>
      </c>
      <c r="I3385" s="19" t="s">
        <v>181</v>
      </c>
      <c r="J3385" s="19">
        <v>1.47</v>
      </c>
      <c r="K3385" s="19" t="s">
        <v>20</v>
      </c>
      <c r="L3385">
        <f t="shared" si="62"/>
        <v>2</v>
      </c>
      <c r="M3385">
        <f>MATCH(H:H,价格表!$B$4:$B$35,0)</f>
        <v>20</v>
      </c>
      <c r="N3385" s="27">
        <f>IF(J3385&lt;=0.3,INDEX(价格表!$B$4:$I$31,M3385,2),IF(AND(J3385&gt;0.3,J3385&lt;=1),INDEX(价格表!$B$4:$I$31,M3385,3),IF(AND(J3385&gt;1,J3385&lt;=2.2),INDEX(价格表!$B$4:$I$31,M3385,4),IF(AND(J3385&gt;2.2,J3385&lt;=3.3),INDEX(价格表!$B$4:$I$31,M3385,5),IF(AND(J3385&gt;3.3,J3385&lt;=4),INDEX(价格表!$B$4:$I$31,M3385,6),IF(AND(J3385&gt;4,J3385&lt;=5.5),INDEX(价格表!$B$4:$I$31,M3385,7),IF(J3385&gt;5.5,2.6+INDEX(价格表!$B$4:$I$31,M3385,8)*L3385)))))))</f>
        <v>2.15</v>
      </c>
    </row>
    <row r="3386" spans="1:14">
      <c r="A3386" s="18">
        <v>4311037600467</v>
      </c>
      <c r="B3386" s="18" t="s">
        <v>16</v>
      </c>
      <c r="C3386" s="19">
        <v>20201216</v>
      </c>
      <c r="D3386" s="19">
        <v>610538201209</v>
      </c>
      <c r="E3386" s="19" t="s">
        <v>16</v>
      </c>
      <c r="F3386" s="19">
        <v>20201226</v>
      </c>
      <c r="G3386" s="19" t="s">
        <v>17</v>
      </c>
      <c r="H3386" s="19" t="s">
        <v>82</v>
      </c>
      <c r="I3386" s="19" t="s">
        <v>83</v>
      </c>
      <c r="J3386" s="19">
        <v>1.5</v>
      </c>
      <c r="K3386" s="19" t="s">
        <v>20</v>
      </c>
      <c r="L3386">
        <f t="shared" si="62"/>
        <v>2</v>
      </c>
      <c r="M3386">
        <f>MATCH(H:H,价格表!$B$4:$B$35,0)</f>
        <v>2</v>
      </c>
      <c r="N3386" s="27">
        <f>IF(J3386&lt;=0.3,INDEX(价格表!$B$4:$I$31,M3386,2),IF(AND(J3386&gt;0.3,J3386&lt;=1),INDEX(价格表!$B$4:$I$31,M3386,3),IF(AND(J3386&gt;1,J3386&lt;=2.2),INDEX(价格表!$B$4:$I$31,M3386,4),IF(AND(J3386&gt;2.2,J3386&lt;=3.3),INDEX(价格表!$B$4:$I$31,M3386,5),IF(AND(J3386&gt;3.3,J3386&lt;=4),INDEX(价格表!$B$4:$I$31,M3386,6),IF(AND(J3386&gt;4,J3386&lt;=5.5),INDEX(价格表!$B$4:$I$31,M3386,7),IF(J3386&gt;5.5,2.6+INDEX(价格表!$B$4:$I$31,M3386,8)*L3386)))))))</f>
        <v>2.15</v>
      </c>
    </row>
    <row r="3387" spans="1:14">
      <c r="A3387" s="18">
        <v>4311037601397</v>
      </c>
      <c r="B3387" s="18" t="s">
        <v>16</v>
      </c>
      <c r="C3387" s="19">
        <v>20201216</v>
      </c>
      <c r="D3387" s="19">
        <v>610538201209</v>
      </c>
      <c r="E3387" s="19" t="s">
        <v>16</v>
      </c>
      <c r="F3387" s="19">
        <v>20201226</v>
      </c>
      <c r="G3387" s="19" t="s">
        <v>17</v>
      </c>
      <c r="H3387" s="19" t="s">
        <v>27</v>
      </c>
      <c r="I3387" s="19" t="s">
        <v>49</v>
      </c>
      <c r="J3387" s="19">
        <v>1.45</v>
      </c>
      <c r="K3387" s="19" t="s">
        <v>20</v>
      </c>
      <c r="L3387">
        <f t="shared" si="62"/>
        <v>2</v>
      </c>
      <c r="M3387">
        <f>MATCH(H:H,价格表!$B$4:$B$35,0)</f>
        <v>3</v>
      </c>
      <c r="N3387" s="27">
        <f>IF(J3387&lt;=0.3,INDEX(价格表!$B$4:$I$31,M3387,2),IF(AND(J3387&gt;0.3,J3387&lt;=1),INDEX(价格表!$B$4:$I$31,M3387,3),IF(AND(J3387&gt;1,J3387&lt;=2.2),INDEX(价格表!$B$4:$I$31,M3387,4),IF(AND(J3387&gt;2.2,J3387&lt;=3.3),INDEX(价格表!$B$4:$I$31,M3387,5),IF(AND(J3387&gt;3.3,J3387&lt;=4),INDEX(价格表!$B$4:$I$31,M3387,6),IF(AND(J3387&gt;4,J3387&lt;=5.5),INDEX(价格表!$B$4:$I$31,M3387,7),IF(J3387&gt;5.5,2.6+INDEX(价格表!$B$4:$I$31,M3387,8)*L3387)))))))</f>
        <v>2.15</v>
      </c>
    </row>
    <row r="3388" spans="1:14">
      <c r="A3388" s="18">
        <v>4311037601398</v>
      </c>
      <c r="B3388" s="18" t="s">
        <v>16</v>
      </c>
      <c r="C3388" s="19">
        <v>20201216</v>
      </c>
      <c r="D3388" s="19">
        <v>610538201209</v>
      </c>
      <c r="E3388" s="19" t="s">
        <v>16</v>
      </c>
      <c r="F3388" s="19">
        <v>20201226</v>
      </c>
      <c r="G3388" s="19" t="s">
        <v>17</v>
      </c>
      <c r="H3388" s="19" t="s">
        <v>30</v>
      </c>
      <c r="I3388" s="19" t="s">
        <v>31</v>
      </c>
      <c r="J3388" s="19">
        <v>1.42</v>
      </c>
      <c r="K3388" s="19" t="s">
        <v>20</v>
      </c>
      <c r="L3388">
        <f t="shared" si="62"/>
        <v>2</v>
      </c>
      <c r="M3388">
        <f>MATCH(H:H,价格表!$B$4:$B$35,0)</f>
        <v>16</v>
      </c>
      <c r="N3388" s="27">
        <f>IF(J3388&lt;=0.3,INDEX(价格表!$B$4:$I$31,M3388,2),IF(AND(J3388&gt;0.3,J3388&lt;=1),INDEX(价格表!$B$4:$I$31,M3388,3),IF(AND(J3388&gt;1,J3388&lt;=2.2),INDEX(价格表!$B$4:$I$31,M3388,4),IF(AND(J3388&gt;2.2,J3388&lt;=3.3),INDEX(价格表!$B$4:$I$31,M3388,5),IF(AND(J3388&gt;3.3,J3388&lt;=4),INDEX(价格表!$B$4:$I$31,M3388,6),IF(AND(J3388&gt;4,J3388&lt;=5.5),INDEX(价格表!$B$4:$I$31,M3388,7),IF(J3388&gt;5.5,2.6+INDEX(价格表!$B$4:$I$31,M3388,8)*L3388)))))))</f>
        <v>2.15</v>
      </c>
    </row>
    <row r="3389" spans="1:14">
      <c r="A3389" s="18">
        <v>4311037601399</v>
      </c>
      <c r="B3389" s="18" t="s">
        <v>16</v>
      </c>
      <c r="C3389" s="19">
        <v>20201216</v>
      </c>
      <c r="D3389" s="19">
        <v>610538201209</v>
      </c>
      <c r="E3389" s="19" t="s">
        <v>16</v>
      </c>
      <c r="F3389" s="19">
        <v>20201226</v>
      </c>
      <c r="G3389" s="19" t="s">
        <v>17</v>
      </c>
      <c r="H3389" s="19" t="s">
        <v>25</v>
      </c>
      <c r="I3389" s="19" t="s">
        <v>84</v>
      </c>
      <c r="J3389" s="19">
        <v>1.42</v>
      </c>
      <c r="K3389" s="19" t="s">
        <v>20</v>
      </c>
      <c r="L3389">
        <f t="shared" si="62"/>
        <v>2</v>
      </c>
      <c r="M3389">
        <f>MATCH(H:H,价格表!$B$4:$B$35,0)</f>
        <v>25</v>
      </c>
      <c r="N3389" s="27">
        <f>IF(J3389&lt;=0.3,INDEX(价格表!$B$4:$I$31,M3389,2),IF(AND(J3389&gt;0.3,J3389&lt;=1),INDEX(价格表!$B$4:$I$31,M3389,3),IF(AND(J3389&gt;1,J3389&lt;=2.2),INDEX(价格表!$B$4:$I$31,M3389,4),IF(AND(J3389&gt;2.2,J3389&lt;=3.3),INDEX(价格表!$B$4:$I$31,M3389,5),IF(AND(J3389&gt;3.3,J3389&lt;=4),INDEX(价格表!$B$4:$I$31,M3389,6),IF(AND(J3389&gt;4,J3389&lt;=5.5),INDEX(价格表!$B$4:$I$31,M3389,7),IF(J3389&gt;5.5,2.6+INDEX(价格表!$B$4:$I$31,M3389,8)*L3389)))))))</f>
        <v>2.15</v>
      </c>
    </row>
    <row r="3390" spans="1:14">
      <c r="A3390" s="18">
        <v>4311037601401</v>
      </c>
      <c r="B3390" s="18" t="s">
        <v>16</v>
      </c>
      <c r="C3390" s="19">
        <v>20201216</v>
      </c>
      <c r="D3390" s="19">
        <v>610538201209</v>
      </c>
      <c r="E3390" s="19" t="s">
        <v>16</v>
      </c>
      <c r="F3390" s="19">
        <v>20201226</v>
      </c>
      <c r="G3390" s="19" t="s">
        <v>17</v>
      </c>
      <c r="H3390" s="19" t="s">
        <v>39</v>
      </c>
      <c r="I3390" s="19" t="s">
        <v>40</v>
      </c>
      <c r="J3390" s="19">
        <v>1.46</v>
      </c>
      <c r="K3390" s="19" t="s">
        <v>20</v>
      </c>
      <c r="L3390">
        <f t="shared" si="62"/>
        <v>2</v>
      </c>
      <c r="M3390">
        <f>MATCH(H:H,价格表!$B$4:$B$35,0)</f>
        <v>23</v>
      </c>
      <c r="N3390" s="27">
        <f>IF(J3390&lt;=0.3,INDEX(价格表!$B$4:$I$31,M3390,2),IF(AND(J3390&gt;0.3,J3390&lt;=1),INDEX(价格表!$B$4:$I$31,M3390,3),IF(AND(J3390&gt;1,J3390&lt;=2.2),INDEX(价格表!$B$4:$I$31,M3390,4),IF(AND(J3390&gt;2.2,J3390&lt;=3.3),INDEX(价格表!$B$4:$I$31,M3390,5),IF(AND(J3390&gt;3.3,J3390&lt;=4),INDEX(价格表!$B$4:$I$31,M3390,6),IF(AND(J3390&gt;4,J3390&lt;=5.5),INDEX(价格表!$B$4:$I$31,M3390,7),IF(J3390&gt;5.5,2.6+INDEX(价格表!$B$4:$I$31,M3390,8)*L3390)))))))</f>
        <v>2.15</v>
      </c>
    </row>
    <row r="3391" spans="1:14">
      <c r="A3391" s="18">
        <v>4311037601402</v>
      </c>
      <c r="B3391" s="18" t="s">
        <v>16</v>
      </c>
      <c r="C3391" s="19">
        <v>20201216</v>
      </c>
      <c r="D3391" s="19">
        <v>610538201209</v>
      </c>
      <c r="E3391" s="19" t="s">
        <v>16</v>
      </c>
      <c r="F3391" s="19">
        <v>20201226</v>
      </c>
      <c r="G3391" s="19" t="s">
        <v>17</v>
      </c>
      <c r="H3391" s="19" t="s">
        <v>73</v>
      </c>
      <c r="I3391" s="19" t="s">
        <v>180</v>
      </c>
      <c r="J3391" s="19">
        <v>1.48</v>
      </c>
      <c r="K3391" s="19" t="s">
        <v>20</v>
      </c>
      <c r="L3391">
        <f t="shared" si="62"/>
        <v>2</v>
      </c>
      <c r="M3391">
        <f>MATCH(H:H,价格表!$B$4:$B$35,0)</f>
        <v>7</v>
      </c>
      <c r="N3391" s="27">
        <f>IF(J3391&lt;=0.3,INDEX(价格表!$B$4:$I$31,M3391,2),IF(AND(J3391&gt;0.3,J3391&lt;=1),INDEX(价格表!$B$4:$I$31,M3391,3),IF(AND(J3391&gt;1,J3391&lt;=2.2),INDEX(价格表!$B$4:$I$31,M3391,4),IF(AND(J3391&gt;2.2,J3391&lt;=3.3),INDEX(价格表!$B$4:$I$31,M3391,5),IF(AND(J3391&gt;3.3,J3391&lt;=4),INDEX(价格表!$B$4:$I$31,M3391,6),IF(AND(J3391&gt;4,J3391&lt;=5.5),INDEX(价格表!$B$4:$I$31,M3391,7),IF(J3391&gt;5.5,2.6+INDEX(价格表!$B$4:$I$31,M3391,8)*L3391)))))))</f>
        <v>2.15</v>
      </c>
    </row>
    <row r="3392" spans="1:14">
      <c r="A3392" s="18">
        <v>4311037601403</v>
      </c>
      <c r="B3392" s="18" t="s">
        <v>16</v>
      </c>
      <c r="C3392" s="19">
        <v>20201216</v>
      </c>
      <c r="D3392" s="19">
        <v>610538201209</v>
      </c>
      <c r="E3392" s="19" t="s">
        <v>16</v>
      </c>
      <c r="F3392" s="19">
        <v>20201226</v>
      </c>
      <c r="G3392" s="19" t="s">
        <v>17</v>
      </c>
      <c r="H3392" s="19" t="s">
        <v>25</v>
      </c>
      <c r="I3392" s="19" t="s">
        <v>199</v>
      </c>
      <c r="J3392" s="19">
        <v>1.42</v>
      </c>
      <c r="K3392" s="19" t="s">
        <v>20</v>
      </c>
      <c r="L3392">
        <f t="shared" si="62"/>
        <v>2</v>
      </c>
      <c r="M3392">
        <f>MATCH(H:H,价格表!$B$4:$B$35,0)</f>
        <v>25</v>
      </c>
      <c r="N3392" s="27">
        <f>IF(J3392&lt;=0.3,INDEX(价格表!$B$4:$I$31,M3392,2),IF(AND(J3392&gt;0.3,J3392&lt;=1),INDEX(价格表!$B$4:$I$31,M3392,3),IF(AND(J3392&gt;1,J3392&lt;=2.2),INDEX(价格表!$B$4:$I$31,M3392,4),IF(AND(J3392&gt;2.2,J3392&lt;=3.3),INDEX(价格表!$B$4:$I$31,M3392,5),IF(AND(J3392&gt;3.3,J3392&lt;=4),INDEX(价格表!$B$4:$I$31,M3392,6),IF(AND(J3392&gt;4,J3392&lt;=5.5),INDEX(价格表!$B$4:$I$31,M3392,7),IF(J3392&gt;5.5,2.6+INDEX(价格表!$B$4:$I$31,M3392,8)*L3392)))))))</f>
        <v>2.15</v>
      </c>
    </row>
    <row r="3393" spans="1:14">
      <c r="A3393" s="18">
        <v>4311037601404</v>
      </c>
      <c r="B3393" s="18" t="s">
        <v>16</v>
      </c>
      <c r="C3393" s="19">
        <v>20201216</v>
      </c>
      <c r="D3393" s="19">
        <v>610538201209</v>
      </c>
      <c r="E3393" s="19" t="s">
        <v>16</v>
      </c>
      <c r="F3393" s="19">
        <v>20201226</v>
      </c>
      <c r="G3393" s="19" t="s">
        <v>17</v>
      </c>
      <c r="H3393" s="19" t="s">
        <v>18</v>
      </c>
      <c r="I3393" s="19" t="s">
        <v>53</v>
      </c>
      <c r="J3393" s="19">
        <v>1.46</v>
      </c>
      <c r="K3393" s="19" t="s">
        <v>20</v>
      </c>
      <c r="L3393">
        <f t="shared" si="62"/>
        <v>2</v>
      </c>
      <c r="M3393">
        <f>MATCH(H:H,价格表!$B$4:$B$35,0)</f>
        <v>1</v>
      </c>
      <c r="N3393" s="27">
        <f>IF(J3393&lt;=0.3,INDEX(价格表!$B$4:$I$31,M3393,2),IF(AND(J3393&gt;0.3,J3393&lt;=1),INDEX(价格表!$B$4:$I$31,M3393,3),IF(AND(J3393&gt;1,J3393&lt;=2.2),INDEX(价格表!$B$4:$I$31,M3393,4),IF(AND(J3393&gt;2.2,J3393&lt;=3.3),INDEX(价格表!$B$4:$I$31,M3393,5),IF(AND(J3393&gt;3.3,J3393&lt;=4),INDEX(价格表!$B$4:$I$31,M3393,6),IF(AND(J3393&gt;4,J3393&lt;=5.5),INDEX(价格表!$B$4:$I$31,M3393,7),IF(J3393&gt;5.5,2.6+INDEX(价格表!$B$4:$I$31,M3393,8)*L3393)))))))</f>
        <v>2.15</v>
      </c>
    </row>
    <row r="3394" spans="1:14">
      <c r="A3394" s="18">
        <v>4311037601405</v>
      </c>
      <c r="B3394" s="18" t="s">
        <v>16</v>
      </c>
      <c r="C3394" s="19">
        <v>20201216</v>
      </c>
      <c r="D3394" s="19">
        <v>610538201209</v>
      </c>
      <c r="E3394" s="19" t="s">
        <v>16</v>
      </c>
      <c r="F3394" s="19">
        <v>20201226</v>
      </c>
      <c r="G3394" s="19" t="s">
        <v>17</v>
      </c>
      <c r="H3394" s="19" t="s">
        <v>43</v>
      </c>
      <c r="I3394" s="19" t="s">
        <v>44</v>
      </c>
      <c r="J3394" s="19">
        <v>1.45</v>
      </c>
      <c r="K3394" s="19" t="s">
        <v>20</v>
      </c>
      <c r="L3394">
        <f t="shared" si="62"/>
        <v>2</v>
      </c>
      <c r="M3394">
        <f>MATCH(H:H,价格表!$B$4:$B$35,0)</f>
        <v>10</v>
      </c>
      <c r="N3394" s="27">
        <f>IF(J3394&lt;=0.3,INDEX(价格表!$B$4:$I$31,M3394,2),IF(AND(J3394&gt;0.3,J3394&lt;=1),INDEX(价格表!$B$4:$I$31,M3394,3),IF(AND(J3394&gt;1,J3394&lt;=2.2),INDEX(价格表!$B$4:$I$31,M3394,4),IF(AND(J3394&gt;2.2,J3394&lt;=3.3),INDEX(价格表!$B$4:$I$31,M3394,5),IF(AND(J3394&gt;3.3,J3394&lt;=4),INDEX(价格表!$B$4:$I$31,M3394,6),IF(AND(J3394&gt;4,J3394&lt;=5.5),INDEX(价格表!$B$4:$I$31,M3394,7),IF(J3394&gt;5.5,2.6+INDEX(价格表!$B$4:$I$31,M3394,8)*L3394)))))))</f>
        <v>2.15</v>
      </c>
    </row>
    <row r="3395" spans="1:14">
      <c r="A3395" s="18">
        <v>4311037601406</v>
      </c>
      <c r="B3395" s="18" t="s">
        <v>16</v>
      </c>
      <c r="C3395" s="19">
        <v>20201216</v>
      </c>
      <c r="D3395" s="19">
        <v>610538201209</v>
      </c>
      <c r="E3395" s="19" t="s">
        <v>16</v>
      </c>
      <c r="F3395" s="19">
        <v>20201226</v>
      </c>
      <c r="G3395" s="19" t="s">
        <v>17</v>
      </c>
      <c r="H3395" s="19" t="s">
        <v>21</v>
      </c>
      <c r="I3395" s="19" t="s">
        <v>205</v>
      </c>
      <c r="J3395" s="19">
        <v>1.44</v>
      </c>
      <c r="K3395" s="19" t="s">
        <v>20</v>
      </c>
      <c r="L3395">
        <f t="shared" si="62"/>
        <v>2</v>
      </c>
      <c r="M3395">
        <f>MATCH(H:H,价格表!$B$4:$B$35,0)</f>
        <v>20</v>
      </c>
      <c r="N3395" s="27">
        <f>IF(J3395&lt;=0.3,INDEX(价格表!$B$4:$I$31,M3395,2),IF(AND(J3395&gt;0.3,J3395&lt;=1),INDEX(价格表!$B$4:$I$31,M3395,3),IF(AND(J3395&gt;1,J3395&lt;=2.2),INDEX(价格表!$B$4:$I$31,M3395,4),IF(AND(J3395&gt;2.2,J3395&lt;=3.3),INDEX(价格表!$B$4:$I$31,M3395,5),IF(AND(J3395&gt;3.3,J3395&lt;=4),INDEX(价格表!$B$4:$I$31,M3395,6),IF(AND(J3395&gt;4,J3395&lt;=5.5),INDEX(价格表!$B$4:$I$31,M3395,7),IF(J3395&gt;5.5,2.6+INDEX(价格表!$B$4:$I$31,M3395,8)*L3395)))))))</f>
        <v>2.15</v>
      </c>
    </row>
    <row r="3396" spans="1:14">
      <c r="A3396" s="18">
        <v>4311037606561</v>
      </c>
      <c r="B3396" s="18" t="s">
        <v>16</v>
      </c>
      <c r="C3396" s="19">
        <v>20201216</v>
      </c>
      <c r="D3396" s="19">
        <v>610538201209</v>
      </c>
      <c r="E3396" s="19" t="s">
        <v>16</v>
      </c>
      <c r="F3396" s="19">
        <v>20201226</v>
      </c>
      <c r="G3396" s="19" t="s">
        <v>17</v>
      </c>
      <c r="H3396" s="19" t="s">
        <v>27</v>
      </c>
      <c r="I3396" s="19" t="s">
        <v>348</v>
      </c>
      <c r="J3396" s="19">
        <v>1.44</v>
      </c>
      <c r="K3396" s="19" t="s">
        <v>20</v>
      </c>
      <c r="L3396">
        <f t="shared" ref="L3396:L3459" si="63">ROUNDUP(J3396,0)</f>
        <v>2</v>
      </c>
      <c r="M3396">
        <f>MATCH(H:H,价格表!$B$4:$B$35,0)</f>
        <v>3</v>
      </c>
      <c r="N3396" s="27">
        <f>IF(J3396&lt;=0.3,INDEX(价格表!$B$4:$I$31,M3396,2),IF(AND(J3396&gt;0.3,J3396&lt;=1),INDEX(价格表!$B$4:$I$31,M3396,3),IF(AND(J3396&gt;1,J3396&lt;=2.2),INDEX(价格表!$B$4:$I$31,M3396,4),IF(AND(J3396&gt;2.2,J3396&lt;=3.3),INDEX(价格表!$B$4:$I$31,M3396,5),IF(AND(J3396&gt;3.3,J3396&lt;=4),INDEX(价格表!$B$4:$I$31,M3396,6),IF(AND(J3396&gt;4,J3396&lt;=5.5),INDEX(价格表!$B$4:$I$31,M3396,7),IF(J3396&gt;5.5,2.6+INDEX(价格表!$B$4:$I$31,M3396,8)*L3396)))))))</f>
        <v>2.15</v>
      </c>
    </row>
    <row r="3397" spans="1:14">
      <c r="A3397" s="18">
        <v>4311037606562</v>
      </c>
      <c r="B3397" s="18" t="s">
        <v>16</v>
      </c>
      <c r="C3397" s="19">
        <v>20201216</v>
      </c>
      <c r="D3397" s="19">
        <v>610538201209</v>
      </c>
      <c r="E3397" s="19" t="s">
        <v>16</v>
      </c>
      <c r="F3397" s="19">
        <v>20201226</v>
      </c>
      <c r="G3397" s="19" t="s">
        <v>17</v>
      </c>
      <c r="H3397" s="19" t="s">
        <v>18</v>
      </c>
      <c r="I3397" s="19" t="s">
        <v>53</v>
      </c>
      <c r="J3397" s="19">
        <v>1.43</v>
      </c>
      <c r="K3397" s="19" t="s">
        <v>20</v>
      </c>
      <c r="L3397">
        <f t="shared" si="63"/>
        <v>2</v>
      </c>
      <c r="M3397">
        <f>MATCH(H:H,价格表!$B$4:$B$35,0)</f>
        <v>1</v>
      </c>
      <c r="N3397" s="27">
        <f>IF(J3397&lt;=0.3,INDEX(价格表!$B$4:$I$31,M3397,2),IF(AND(J3397&gt;0.3,J3397&lt;=1),INDEX(价格表!$B$4:$I$31,M3397,3),IF(AND(J3397&gt;1,J3397&lt;=2.2),INDEX(价格表!$B$4:$I$31,M3397,4),IF(AND(J3397&gt;2.2,J3397&lt;=3.3),INDEX(价格表!$B$4:$I$31,M3397,5),IF(AND(J3397&gt;3.3,J3397&lt;=4),INDEX(价格表!$B$4:$I$31,M3397,6),IF(AND(J3397&gt;4,J3397&lt;=5.5),INDEX(价格表!$B$4:$I$31,M3397,7),IF(J3397&gt;5.5,2.6+INDEX(价格表!$B$4:$I$31,M3397,8)*L3397)))))))</f>
        <v>2.15</v>
      </c>
    </row>
    <row r="3398" spans="1:14">
      <c r="A3398" s="18">
        <v>4311037606563</v>
      </c>
      <c r="B3398" s="18" t="s">
        <v>16</v>
      </c>
      <c r="C3398" s="19">
        <v>20201216</v>
      </c>
      <c r="D3398" s="19">
        <v>610538201209</v>
      </c>
      <c r="E3398" s="19" t="s">
        <v>16</v>
      </c>
      <c r="F3398" s="19">
        <v>20201226</v>
      </c>
      <c r="G3398" s="19" t="s">
        <v>17</v>
      </c>
      <c r="H3398" s="19" t="s">
        <v>27</v>
      </c>
      <c r="I3398" s="19" t="s">
        <v>155</v>
      </c>
      <c r="J3398" s="19">
        <v>1.49</v>
      </c>
      <c r="K3398" s="19" t="s">
        <v>20</v>
      </c>
      <c r="L3398">
        <f t="shared" si="63"/>
        <v>2</v>
      </c>
      <c r="M3398">
        <f>MATCH(H:H,价格表!$B$4:$B$35,0)</f>
        <v>3</v>
      </c>
      <c r="N3398" s="27">
        <f>IF(J3398&lt;=0.3,INDEX(价格表!$B$4:$I$31,M3398,2),IF(AND(J3398&gt;0.3,J3398&lt;=1),INDEX(价格表!$B$4:$I$31,M3398,3),IF(AND(J3398&gt;1,J3398&lt;=2.2),INDEX(价格表!$B$4:$I$31,M3398,4),IF(AND(J3398&gt;2.2,J3398&lt;=3.3),INDEX(价格表!$B$4:$I$31,M3398,5),IF(AND(J3398&gt;3.3,J3398&lt;=4),INDEX(价格表!$B$4:$I$31,M3398,6),IF(AND(J3398&gt;4,J3398&lt;=5.5),INDEX(价格表!$B$4:$I$31,M3398,7),IF(J3398&gt;5.5,2.6+INDEX(价格表!$B$4:$I$31,M3398,8)*L3398)))))))</f>
        <v>2.15</v>
      </c>
    </row>
    <row r="3399" spans="1:14">
      <c r="A3399" s="18">
        <v>4311037606564</v>
      </c>
      <c r="B3399" s="18" t="s">
        <v>16</v>
      </c>
      <c r="C3399" s="19">
        <v>20201216</v>
      </c>
      <c r="D3399" s="19">
        <v>610538201209</v>
      </c>
      <c r="E3399" s="19" t="s">
        <v>16</v>
      </c>
      <c r="F3399" s="19">
        <v>20201226</v>
      </c>
      <c r="G3399" s="19" t="s">
        <v>17</v>
      </c>
      <c r="H3399" s="19" t="s">
        <v>18</v>
      </c>
      <c r="I3399" s="19" t="s">
        <v>369</v>
      </c>
      <c r="J3399" s="19">
        <v>1.42</v>
      </c>
      <c r="K3399" s="19" t="s">
        <v>20</v>
      </c>
      <c r="L3399">
        <f t="shared" si="63"/>
        <v>2</v>
      </c>
      <c r="M3399">
        <f>MATCH(H:H,价格表!$B$4:$B$35,0)</f>
        <v>1</v>
      </c>
      <c r="N3399" s="27">
        <f>IF(J3399&lt;=0.3,INDEX(价格表!$B$4:$I$31,M3399,2),IF(AND(J3399&gt;0.3,J3399&lt;=1),INDEX(价格表!$B$4:$I$31,M3399,3),IF(AND(J3399&gt;1,J3399&lt;=2.2),INDEX(价格表!$B$4:$I$31,M3399,4),IF(AND(J3399&gt;2.2,J3399&lt;=3.3),INDEX(价格表!$B$4:$I$31,M3399,5),IF(AND(J3399&gt;3.3,J3399&lt;=4),INDEX(价格表!$B$4:$I$31,M3399,6),IF(AND(J3399&gt;4,J3399&lt;=5.5),INDEX(价格表!$B$4:$I$31,M3399,7),IF(J3399&gt;5.5,2.6+INDEX(价格表!$B$4:$I$31,M3399,8)*L3399)))))))</f>
        <v>2.15</v>
      </c>
    </row>
    <row r="3400" spans="1:14">
      <c r="A3400" s="18">
        <v>4311037606565</v>
      </c>
      <c r="B3400" s="18" t="s">
        <v>16</v>
      </c>
      <c r="C3400" s="19">
        <v>20201216</v>
      </c>
      <c r="D3400" s="19">
        <v>610538201209</v>
      </c>
      <c r="E3400" s="19" t="s">
        <v>16</v>
      </c>
      <c r="F3400" s="19">
        <v>20201226</v>
      </c>
      <c r="G3400" s="19" t="s">
        <v>17</v>
      </c>
      <c r="H3400" s="19" t="s">
        <v>18</v>
      </c>
      <c r="I3400" s="19" t="s">
        <v>61</v>
      </c>
      <c r="J3400" s="19">
        <v>1.44</v>
      </c>
      <c r="K3400" s="19" t="s">
        <v>20</v>
      </c>
      <c r="L3400">
        <f t="shared" si="63"/>
        <v>2</v>
      </c>
      <c r="M3400">
        <f>MATCH(H:H,价格表!$B$4:$B$35,0)</f>
        <v>1</v>
      </c>
      <c r="N3400" s="27">
        <f>IF(J3400&lt;=0.3,INDEX(价格表!$B$4:$I$31,M3400,2),IF(AND(J3400&gt;0.3,J3400&lt;=1),INDEX(价格表!$B$4:$I$31,M3400,3),IF(AND(J3400&gt;1,J3400&lt;=2.2),INDEX(价格表!$B$4:$I$31,M3400,4),IF(AND(J3400&gt;2.2,J3400&lt;=3.3),INDEX(价格表!$B$4:$I$31,M3400,5),IF(AND(J3400&gt;3.3,J3400&lt;=4),INDEX(价格表!$B$4:$I$31,M3400,6),IF(AND(J3400&gt;4,J3400&lt;=5.5),INDEX(价格表!$B$4:$I$31,M3400,7),IF(J3400&gt;5.5,2.6+INDEX(价格表!$B$4:$I$31,M3400,8)*L3400)))))))</f>
        <v>2.15</v>
      </c>
    </row>
    <row r="3401" spans="1:14">
      <c r="A3401" s="18">
        <v>4311037606566</v>
      </c>
      <c r="B3401" s="18" t="s">
        <v>16</v>
      </c>
      <c r="C3401" s="19">
        <v>20201216</v>
      </c>
      <c r="D3401" s="19">
        <v>610538201209</v>
      </c>
      <c r="E3401" s="19" t="s">
        <v>16</v>
      </c>
      <c r="F3401" s="19">
        <v>20201226</v>
      </c>
      <c r="G3401" s="19" t="s">
        <v>17</v>
      </c>
      <c r="H3401" s="19" t="s">
        <v>39</v>
      </c>
      <c r="I3401" s="19" t="s">
        <v>132</v>
      </c>
      <c r="J3401" s="19">
        <v>1.42</v>
      </c>
      <c r="K3401" s="19" t="s">
        <v>20</v>
      </c>
      <c r="L3401">
        <f t="shared" si="63"/>
        <v>2</v>
      </c>
      <c r="M3401">
        <f>MATCH(H:H,价格表!$B$4:$B$35,0)</f>
        <v>23</v>
      </c>
      <c r="N3401" s="27">
        <f>IF(J3401&lt;=0.3,INDEX(价格表!$B$4:$I$31,M3401,2),IF(AND(J3401&gt;0.3,J3401&lt;=1),INDEX(价格表!$B$4:$I$31,M3401,3),IF(AND(J3401&gt;1,J3401&lt;=2.2),INDEX(价格表!$B$4:$I$31,M3401,4),IF(AND(J3401&gt;2.2,J3401&lt;=3.3),INDEX(价格表!$B$4:$I$31,M3401,5),IF(AND(J3401&gt;3.3,J3401&lt;=4),INDEX(价格表!$B$4:$I$31,M3401,6),IF(AND(J3401&gt;4,J3401&lt;=5.5),INDEX(价格表!$B$4:$I$31,M3401,7),IF(J3401&gt;5.5,2.6+INDEX(价格表!$B$4:$I$31,M3401,8)*L3401)))))))</f>
        <v>2.15</v>
      </c>
    </row>
    <row r="3402" spans="1:14">
      <c r="A3402" s="18">
        <v>4311037606567</v>
      </c>
      <c r="B3402" s="18" t="s">
        <v>16</v>
      </c>
      <c r="C3402" s="19">
        <v>20201216</v>
      </c>
      <c r="D3402" s="19">
        <v>610538201209</v>
      </c>
      <c r="E3402" s="19" t="s">
        <v>16</v>
      </c>
      <c r="F3402" s="19">
        <v>20201226</v>
      </c>
      <c r="G3402" s="19" t="s">
        <v>17</v>
      </c>
      <c r="H3402" s="19" t="s">
        <v>23</v>
      </c>
      <c r="I3402" s="19" t="s">
        <v>99</v>
      </c>
      <c r="J3402" s="19">
        <v>1.44</v>
      </c>
      <c r="K3402" s="19" t="s">
        <v>20</v>
      </c>
      <c r="L3402">
        <f t="shared" si="63"/>
        <v>2</v>
      </c>
      <c r="M3402">
        <f>MATCH(H:H,价格表!$B$4:$B$35,0)</f>
        <v>15</v>
      </c>
      <c r="N3402" s="27">
        <f>IF(J3402&lt;=0.3,INDEX(价格表!$B$4:$I$31,M3402,2),IF(AND(J3402&gt;0.3,J3402&lt;=1),INDEX(价格表!$B$4:$I$31,M3402,3),IF(AND(J3402&gt;1,J3402&lt;=2.2),INDEX(价格表!$B$4:$I$31,M3402,4),IF(AND(J3402&gt;2.2,J3402&lt;=3.3),INDEX(价格表!$B$4:$I$31,M3402,5),IF(AND(J3402&gt;3.3,J3402&lt;=4),INDEX(价格表!$B$4:$I$31,M3402,6),IF(AND(J3402&gt;4,J3402&lt;=5.5),INDEX(价格表!$B$4:$I$31,M3402,7),IF(J3402&gt;5.5,2.6+INDEX(价格表!$B$4:$I$31,M3402,8)*L3402)))))))</f>
        <v>2.15</v>
      </c>
    </row>
    <row r="3403" spans="1:14">
      <c r="A3403" s="18">
        <v>4311037606568</v>
      </c>
      <c r="B3403" s="18" t="s">
        <v>16</v>
      </c>
      <c r="C3403" s="19">
        <v>20201216</v>
      </c>
      <c r="D3403" s="19">
        <v>610538201209</v>
      </c>
      <c r="E3403" s="19" t="s">
        <v>16</v>
      </c>
      <c r="F3403" s="19">
        <v>20201226</v>
      </c>
      <c r="G3403" s="19" t="s">
        <v>17</v>
      </c>
      <c r="H3403" s="19" t="s">
        <v>73</v>
      </c>
      <c r="I3403" s="19" t="s">
        <v>91</v>
      </c>
      <c r="J3403" s="19">
        <v>1.45</v>
      </c>
      <c r="K3403" s="19" t="s">
        <v>20</v>
      </c>
      <c r="L3403">
        <f t="shared" si="63"/>
        <v>2</v>
      </c>
      <c r="M3403">
        <f>MATCH(H:H,价格表!$B$4:$B$35,0)</f>
        <v>7</v>
      </c>
      <c r="N3403" s="27">
        <f>IF(J3403&lt;=0.3,INDEX(价格表!$B$4:$I$31,M3403,2),IF(AND(J3403&gt;0.3,J3403&lt;=1),INDEX(价格表!$B$4:$I$31,M3403,3),IF(AND(J3403&gt;1,J3403&lt;=2.2),INDEX(价格表!$B$4:$I$31,M3403,4),IF(AND(J3403&gt;2.2,J3403&lt;=3.3),INDEX(价格表!$B$4:$I$31,M3403,5),IF(AND(J3403&gt;3.3,J3403&lt;=4),INDEX(价格表!$B$4:$I$31,M3403,6),IF(AND(J3403&gt;4,J3403&lt;=5.5),INDEX(价格表!$B$4:$I$31,M3403,7),IF(J3403&gt;5.5,2.6+INDEX(价格表!$B$4:$I$31,M3403,8)*L3403)))))))</f>
        <v>2.15</v>
      </c>
    </row>
    <row r="3404" spans="1:14">
      <c r="A3404" s="18">
        <v>4311037606579</v>
      </c>
      <c r="B3404" s="18" t="s">
        <v>16</v>
      </c>
      <c r="C3404" s="19">
        <v>20201216</v>
      </c>
      <c r="D3404" s="19">
        <v>610538201209</v>
      </c>
      <c r="E3404" s="19" t="s">
        <v>16</v>
      </c>
      <c r="F3404" s="19">
        <v>20201226</v>
      </c>
      <c r="G3404" s="19" t="s">
        <v>17</v>
      </c>
      <c r="H3404" s="19" t="s">
        <v>37</v>
      </c>
      <c r="I3404" s="19" t="s">
        <v>214</v>
      </c>
      <c r="J3404" s="19">
        <v>1.5</v>
      </c>
      <c r="K3404" s="19" t="s">
        <v>20</v>
      </c>
      <c r="L3404">
        <f t="shared" si="63"/>
        <v>2</v>
      </c>
      <c r="M3404">
        <f>MATCH(H:H,价格表!$B$4:$B$35,0)</f>
        <v>12</v>
      </c>
      <c r="N3404" s="27">
        <f>IF(J3404&lt;=0.3,INDEX(价格表!$B$4:$I$31,M3404,2),IF(AND(J3404&gt;0.3,J3404&lt;=1),INDEX(价格表!$B$4:$I$31,M3404,3),IF(AND(J3404&gt;1,J3404&lt;=2.2),INDEX(价格表!$B$4:$I$31,M3404,4),IF(AND(J3404&gt;2.2,J3404&lt;=3.3),INDEX(价格表!$B$4:$I$31,M3404,5),IF(AND(J3404&gt;3.3,J3404&lt;=4),INDEX(价格表!$B$4:$I$31,M3404,6),IF(AND(J3404&gt;4,J3404&lt;=5.5),INDEX(价格表!$B$4:$I$31,M3404,7),IF(J3404&gt;5.5,2.6+INDEX(价格表!$B$4:$I$31,M3404,8)*L3404)))))))</f>
        <v>2.15</v>
      </c>
    </row>
    <row r="3405" spans="1:14">
      <c r="A3405" s="18">
        <v>4311037606580</v>
      </c>
      <c r="B3405" s="18" t="s">
        <v>16</v>
      </c>
      <c r="C3405" s="19">
        <v>20201216</v>
      </c>
      <c r="D3405" s="19">
        <v>610538201209</v>
      </c>
      <c r="E3405" s="19" t="s">
        <v>16</v>
      </c>
      <c r="F3405" s="19">
        <v>20201226</v>
      </c>
      <c r="G3405" s="19" t="s">
        <v>17</v>
      </c>
      <c r="H3405" s="19" t="s">
        <v>75</v>
      </c>
      <c r="I3405" s="19" t="s">
        <v>114</v>
      </c>
      <c r="J3405" s="19">
        <v>1.45</v>
      </c>
      <c r="K3405" s="19" t="s">
        <v>20</v>
      </c>
      <c r="L3405">
        <f t="shared" si="63"/>
        <v>2</v>
      </c>
      <c r="M3405">
        <f>MATCH(H:H,价格表!$B$4:$B$35,0)</f>
        <v>24</v>
      </c>
      <c r="N3405" s="27">
        <f>IF(J3405&lt;=0.3,INDEX(价格表!$B$4:$I$31,M3405,2),IF(AND(J3405&gt;0.3,J3405&lt;=1),INDEX(价格表!$B$4:$I$31,M3405,3),IF(AND(J3405&gt;1,J3405&lt;=2.2),INDEX(价格表!$B$4:$I$31,M3405,4),IF(AND(J3405&gt;2.2,J3405&lt;=3.3),INDEX(价格表!$B$4:$I$31,M3405,5),IF(AND(J3405&gt;3.3,J3405&lt;=4),INDEX(价格表!$B$4:$I$31,M3405,6),IF(AND(J3405&gt;4,J3405&lt;=5.5),INDEX(价格表!$B$4:$I$31,M3405,7),IF(J3405&gt;5.5,2.6+INDEX(价格表!$B$4:$I$31,M3405,8)*L3405)))))))</f>
        <v>2.15</v>
      </c>
    </row>
    <row r="3406" spans="1:14">
      <c r="A3406" s="18">
        <v>4311037606582</v>
      </c>
      <c r="B3406" s="18" t="s">
        <v>16</v>
      </c>
      <c r="C3406" s="19">
        <v>20201216</v>
      </c>
      <c r="D3406" s="19">
        <v>610538201209</v>
      </c>
      <c r="E3406" s="19" t="s">
        <v>16</v>
      </c>
      <c r="F3406" s="19">
        <v>20201226</v>
      </c>
      <c r="G3406" s="19" t="s">
        <v>17</v>
      </c>
      <c r="H3406" s="19" t="s">
        <v>33</v>
      </c>
      <c r="I3406" s="19" t="s">
        <v>34</v>
      </c>
      <c r="J3406" s="19">
        <v>1.49</v>
      </c>
      <c r="K3406" s="19" t="s">
        <v>20</v>
      </c>
      <c r="L3406">
        <f t="shared" si="63"/>
        <v>2</v>
      </c>
      <c r="M3406">
        <f>MATCH(H:H,价格表!$B$4:$B$35,0)</f>
        <v>13</v>
      </c>
      <c r="N3406" s="27">
        <f>IF(J3406&lt;=0.3,INDEX(价格表!$B$4:$I$31,M3406,2),IF(AND(J3406&gt;0.3,J3406&lt;=1),INDEX(价格表!$B$4:$I$31,M3406,3),IF(AND(J3406&gt;1,J3406&lt;=2.2),INDEX(价格表!$B$4:$I$31,M3406,4),IF(AND(J3406&gt;2.2,J3406&lt;=3.3),INDEX(价格表!$B$4:$I$31,M3406,5),IF(AND(J3406&gt;3.3,J3406&lt;=4),INDEX(价格表!$B$4:$I$31,M3406,6),IF(AND(J3406&gt;4,J3406&lt;=5.5),INDEX(价格表!$B$4:$I$31,M3406,7),IF(J3406&gt;5.5,2.6+INDEX(价格表!$B$4:$I$31,M3406,8)*L3406)))))))</f>
        <v>2.15</v>
      </c>
    </row>
    <row r="3407" spans="1:14">
      <c r="A3407" s="18">
        <v>4311037606584</v>
      </c>
      <c r="B3407" s="18" t="s">
        <v>16</v>
      </c>
      <c r="C3407" s="19">
        <v>20201216</v>
      </c>
      <c r="D3407" s="19">
        <v>610538201209</v>
      </c>
      <c r="E3407" s="19" t="s">
        <v>16</v>
      </c>
      <c r="F3407" s="19">
        <v>20201226</v>
      </c>
      <c r="G3407" s="19" t="s">
        <v>17</v>
      </c>
      <c r="H3407" s="19" t="s">
        <v>21</v>
      </c>
      <c r="I3407" s="19" t="s">
        <v>179</v>
      </c>
      <c r="J3407" s="19">
        <v>1.46</v>
      </c>
      <c r="K3407" s="19" t="s">
        <v>20</v>
      </c>
      <c r="L3407">
        <f t="shared" si="63"/>
        <v>2</v>
      </c>
      <c r="M3407">
        <f>MATCH(H:H,价格表!$B$4:$B$35,0)</f>
        <v>20</v>
      </c>
      <c r="N3407" s="27">
        <f>IF(J3407&lt;=0.3,INDEX(价格表!$B$4:$I$31,M3407,2),IF(AND(J3407&gt;0.3,J3407&lt;=1),INDEX(价格表!$B$4:$I$31,M3407,3),IF(AND(J3407&gt;1,J3407&lt;=2.2),INDEX(价格表!$B$4:$I$31,M3407,4),IF(AND(J3407&gt;2.2,J3407&lt;=3.3),INDEX(价格表!$B$4:$I$31,M3407,5),IF(AND(J3407&gt;3.3,J3407&lt;=4),INDEX(价格表!$B$4:$I$31,M3407,6),IF(AND(J3407&gt;4,J3407&lt;=5.5),INDEX(价格表!$B$4:$I$31,M3407,7),IF(J3407&gt;5.5,2.6+INDEX(价格表!$B$4:$I$31,M3407,8)*L3407)))))))</f>
        <v>2.15</v>
      </c>
    </row>
    <row r="3408" spans="1:14">
      <c r="A3408" s="18">
        <v>4311037606586</v>
      </c>
      <c r="B3408" s="18" t="s">
        <v>16</v>
      </c>
      <c r="C3408" s="19">
        <v>20201216</v>
      </c>
      <c r="D3408" s="19">
        <v>610538201209</v>
      </c>
      <c r="E3408" s="19" t="s">
        <v>16</v>
      </c>
      <c r="F3408" s="19">
        <v>20201226</v>
      </c>
      <c r="G3408" s="19" t="s">
        <v>17</v>
      </c>
      <c r="H3408" s="19" t="s">
        <v>73</v>
      </c>
      <c r="I3408" s="19" t="s">
        <v>256</v>
      </c>
      <c r="J3408" s="19">
        <v>1.47</v>
      </c>
      <c r="K3408" s="19" t="s">
        <v>20</v>
      </c>
      <c r="L3408">
        <f t="shared" si="63"/>
        <v>2</v>
      </c>
      <c r="M3408">
        <f>MATCH(H:H,价格表!$B$4:$B$35,0)</f>
        <v>7</v>
      </c>
      <c r="N3408" s="27">
        <f>IF(J3408&lt;=0.3,INDEX(价格表!$B$4:$I$31,M3408,2),IF(AND(J3408&gt;0.3,J3408&lt;=1),INDEX(价格表!$B$4:$I$31,M3408,3),IF(AND(J3408&gt;1,J3408&lt;=2.2),INDEX(价格表!$B$4:$I$31,M3408,4),IF(AND(J3408&gt;2.2,J3408&lt;=3.3),INDEX(价格表!$B$4:$I$31,M3408,5),IF(AND(J3408&gt;3.3,J3408&lt;=4),INDEX(价格表!$B$4:$I$31,M3408,6),IF(AND(J3408&gt;4,J3408&lt;=5.5),INDEX(价格表!$B$4:$I$31,M3408,7),IF(J3408&gt;5.5,2.6+INDEX(价格表!$B$4:$I$31,M3408,8)*L3408)))))))</f>
        <v>2.15</v>
      </c>
    </row>
    <row r="3409" spans="1:14">
      <c r="A3409" s="18">
        <v>4311037608500</v>
      </c>
      <c r="B3409" s="18" t="s">
        <v>16</v>
      </c>
      <c r="C3409" s="19">
        <v>20201216</v>
      </c>
      <c r="D3409" s="19">
        <v>610538201209</v>
      </c>
      <c r="E3409" s="19" t="s">
        <v>16</v>
      </c>
      <c r="F3409" s="19">
        <v>20201226</v>
      </c>
      <c r="G3409" s="19" t="s">
        <v>17</v>
      </c>
      <c r="H3409" s="19" t="s">
        <v>18</v>
      </c>
      <c r="I3409" s="19" t="s">
        <v>278</v>
      </c>
      <c r="J3409" s="19">
        <v>1.48</v>
      </c>
      <c r="K3409" s="19" t="s">
        <v>20</v>
      </c>
      <c r="L3409">
        <f t="shared" si="63"/>
        <v>2</v>
      </c>
      <c r="M3409">
        <f>MATCH(H:H,价格表!$B$4:$B$35,0)</f>
        <v>1</v>
      </c>
      <c r="N3409" s="27">
        <f>IF(J3409&lt;=0.3,INDEX(价格表!$B$4:$I$31,M3409,2),IF(AND(J3409&gt;0.3,J3409&lt;=1),INDEX(价格表!$B$4:$I$31,M3409,3),IF(AND(J3409&gt;1,J3409&lt;=2.2),INDEX(价格表!$B$4:$I$31,M3409,4),IF(AND(J3409&gt;2.2,J3409&lt;=3.3),INDEX(价格表!$B$4:$I$31,M3409,5),IF(AND(J3409&gt;3.3,J3409&lt;=4),INDEX(价格表!$B$4:$I$31,M3409,6),IF(AND(J3409&gt;4,J3409&lt;=5.5),INDEX(价格表!$B$4:$I$31,M3409,7),IF(J3409&gt;5.5,2.6+INDEX(价格表!$B$4:$I$31,M3409,8)*L3409)))))))</f>
        <v>2.15</v>
      </c>
    </row>
    <row r="3410" spans="1:14">
      <c r="A3410" s="18">
        <v>4311037608501</v>
      </c>
      <c r="B3410" s="18" t="s">
        <v>16</v>
      </c>
      <c r="C3410" s="19">
        <v>20201216</v>
      </c>
      <c r="D3410" s="19">
        <v>610538201209</v>
      </c>
      <c r="E3410" s="19" t="s">
        <v>16</v>
      </c>
      <c r="F3410" s="19">
        <v>20201226</v>
      </c>
      <c r="G3410" s="19" t="s">
        <v>17</v>
      </c>
      <c r="H3410" s="19" t="s">
        <v>73</v>
      </c>
      <c r="I3410" s="19" t="s">
        <v>138</v>
      </c>
      <c r="J3410" s="19">
        <v>1.42</v>
      </c>
      <c r="K3410" s="19" t="s">
        <v>20</v>
      </c>
      <c r="L3410">
        <f t="shared" si="63"/>
        <v>2</v>
      </c>
      <c r="M3410">
        <f>MATCH(H:H,价格表!$B$4:$B$35,0)</f>
        <v>7</v>
      </c>
      <c r="N3410" s="27">
        <f>IF(J3410&lt;=0.3,INDEX(价格表!$B$4:$I$31,M3410,2),IF(AND(J3410&gt;0.3,J3410&lt;=1),INDEX(价格表!$B$4:$I$31,M3410,3),IF(AND(J3410&gt;1,J3410&lt;=2.2),INDEX(价格表!$B$4:$I$31,M3410,4),IF(AND(J3410&gt;2.2,J3410&lt;=3.3),INDEX(价格表!$B$4:$I$31,M3410,5),IF(AND(J3410&gt;3.3,J3410&lt;=4),INDEX(价格表!$B$4:$I$31,M3410,6),IF(AND(J3410&gt;4,J3410&lt;=5.5),INDEX(价格表!$B$4:$I$31,M3410,7),IF(J3410&gt;5.5,2.6+INDEX(价格表!$B$4:$I$31,M3410,8)*L3410)))))))</f>
        <v>2.15</v>
      </c>
    </row>
    <row r="3411" spans="1:14">
      <c r="A3411" s="18">
        <v>4311037608502</v>
      </c>
      <c r="B3411" s="18" t="s">
        <v>16</v>
      </c>
      <c r="C3411" s="19">
        <v>20201216</v>
      </c>
      <c r="D3411" s="19">
        <v>610538201209</v>
      </c>
      <c r="E3411" s="19" t="s">
        <v>16</v>
      </c>
      <c r="F3411" s="19">
        <v>20201226</v>
      </c>
      <c r="G3411" s="19" t="s">
        <v>17</v>
      </c>
      <c r="H3411" s="19" t="s">
        <v>18</v>
      </c>
      <c r="I3411" s="19" t="s">
        <v>278</v>
      </c>
      <c r="J3411" s="19">
        <v>1.43</v>
      </c>
      <c r="K3411" s="19" t="s">
        <v>20</v>
      </c>
      <c r="L3411">
        <f t="shared" si="63"/>
        <v>2</v>
      </c>
      <c r="M3411">
        <f>MATCH(H:H,价格表!$B$4:$B$35,0)</f>
        <v>1</v>
      </c>
      <c r="N3411" s="27">
        <f>IF(J3411&lt;=0.3,INDEX(价格表!$B$4:$I$31,M3411,2),IF(AND(J3411&gt;0.3,J3411&lt;=1),INDEX(价格表!$B$4:$I$31,M3411,3),IF(AND(J3411&gt;1,J3411&lt;=2.2),INDEX(价格表!$B$4:$I$31,M3411,4),IF(AND(J3411&gt;2.2,J3411&lt;=3.3),INDEX(价格表!$B$4:$I$31,M3411,5),IF(AND(J3411&gt;3.3,J3411&lt;=4),INDEX(价格表!$B$4:$I$31,M3411,6),IF(AND(J3411&gt;4,J3411&lt;=5.5),INDEX(价格表!$B$4:$I$31,M3411,7),IF(J3411&gt;5.5,2.6+INDEX(价格表!$B$4:$I$31,M3411,8)*L3411)))))))</f>
        <v>2.15</v>
      </c>
    </row>
    <row r="3412" spans="1:14">
      <c r="A3412" s="18">
        <v>4311037608503</v>
      </c>
      <c r="B3412" s="18" t="s">
        <v>16</v>
      </c>
      <c r="C3412" s="19">
        <v>20201216</v>
      </c>
      <c r="D3412" s="19">
        <v>610538201209</v>
      </c>
      <c r="E3412" s="19" t="s">
        <v>16</v>
      </c>
      <c r="F3412" s="19">
        <v>20201226</v>
      </c>
      <c r="G3412" s="19" t="s">
        <v>17</v>
      </c>
      <c r="H3412" s="19" t="s">
        <v>54</v>
      </c>
      <c r="I3412" s="19" t="s">
        <v>78</v>
      </c>
      <c r="J3412" s="19">
        <v>1.42</v>
      </c>
      <c r="K3412" s="19" t="s">
        <v>20</v>
      </c>
      <c r="L3412">
        <f t="shared" si="63"/>
        <v>2</v>
      </c>
      <c r="M3412">
        <f>MATCH(H:H,价格表!$B$4:$B$35,0)</f>
        <v>14</v>
      </c>
      <c r="N3412" s="27">
        <f>IF(J3412&lt;=0.3,INDEX(价格表!$B$4:$I$31,M3412,2),IF(AND(J3412&gt;0.3,J3412&lt;=1),INDEX(价格表!$B$4:$I$31,M3412,3),IF(AND(J3412&gt;1,J3412&lt;=2.2),INDEX(价格表!$B$4:$I$31,M3412,4),IF(AND(J3412&gt;2.2,J3412&lt;=3.3),INDEX(价格表!$B$4:$I$31,M3412,5),IF(AND(J3412&gt;3.3,J3412&lt;=4),INDEX(价格表!$B$4:$I$31,M3412,6),IF(AND(J3412&gt;4,J3412&lt;=5.5),INDEX(价格表!$B$4:$I$31,M3412,7),IF(J3412&gt;5.5,2.6+INDEX(价格表!$B$4:$I$31,M3412,8)*L3412)))))))</f>
        <v>2.15</v>
      </c>
    </row>
    <row r="3413" spans="1:14">
      <c r="A3413" s="18">
        <v>4311037608504</v>
      </c>
      <c r="B3413" s="18" t="s">
        <v>16</v>
      </c>
      <c r="C3413" s="19">
        <v>20201216</v>
      </c>
      <c r="D3413" s="19">
        <v>610538201209</v>
      </c>
      <c r="E3413" s="19" t="s">
        <v>16</v>
      </c>
      <c r="F3413" s="19">
        <v>20201226</v>
      </c>
      <c r="G3413" s="19" t="s">
        <v>17</v>
      </c>
      <c r="H3413" s="19" t="s">
        <v>75</v>
      </c>
      <c r="I3413" s="19" t="s">
        <v>238</v>
      </c>
      <c r="J3413" s="19">
        <v>1.45</v>
      </c>
      <c r="K3413" s="19" t="s">
        <v>20</v>
      </c>
      <c r="L3413">
        <f t="shared" si="63"/>
        <v>2</v>
      </c>
      <c r="M3413">
        <f>MATCH(H:H,价格表!$B$4:$B$35,0)</f>
        <v>24</v>
      </c>
      <c r="N3413" s="27">
        <f>IF(J3413&lt;=0.3,INDEX(价格表!$B$4:$I$31,M3413,2),IF(AND(J3413&gt;0.3,J3413&lt;=1),INDEX(价格表!$B$4:$I$31,M3413,3),IF(AND(J3413&gt;1,J3413&lt;=2.2),INDEX(价格表!$B$4:$I$31,M3413,4),IF(AND(J3413&gt;2.2,J3413&lt;=3.3),INDEX(价格表!$B$4:$I$31,M3413,5),IF(AND(J3413&gt;3.3,J3413&lt;=4),INDEX(价格表!$B$4:$I$31,M3413,6),IF(AND(J3413&gt;4,J3413&lt;=5.5),INDEX(价格表!$B$4:$I$31,M3413,7),IF(J3413&gt;5.5,2.6+INDEX(价格表!$B$4:$I$31,M3413,8)*L3413)))))))</f>
        <v>2.15</v>
      </c>
    </row>
    <row r="3414" spans="1:14">
      <c r="A3414" s="18">
        <v>4311037608506</v>
      </c>
      <c r="B3414" s="18" t="s">
        <v>16</v>
      </c>
      <c r="C3414" s="19">
        <v>20201216</v>
      </c>
      <c r="D3414" s="19">
        <v>610538201209</v>
      </c>
      <c r="E3414" s="19" t="s">
        <v>16</v>
      </c>
      <c r="F3414" s="19">
        <v>20201226</v>
      </c>
      <c r="G3414" s="19" t="s">
        <v>17</v>
      </c>
      <c r="H3414" s="19" t="s">
        <v>25</v>
      </c>
      <c r="I3414" s="19" t="s">
        <v>203</v>
      </c>
      <c r="J3414" s="19">
        <v>1.43</v>
      </c>
      <c r="K3414" s="19" t="s">
        <v>20</v>
      </c>
      <c r="L3414">
        <f t="shared" si="63"/>
        <v>2</v>
      </c>
      <c r="M3414">
        <f>MATCH(H:H,价格表!$B$4:$B$35,0)</f>
        <v>25</v>
      </c>
      <c r="N3414" s="27">
        <f>IF(J3414&lt;=0.3,INDEX(价格表!$B$4:$I$31,M3414,2),IF(AND(J3414&gt;0.3,J3414&lt;=1),INDEX(价格表!$B$4:$I$31,M3414,3),IF(AND(J3414&gt;1,J3414&lt;=2.2),INDEX(价格表!$B$4:$I$31,M3414,4),IF(AND(J3414&gt;2.2,J3414&lt;=3.3),INDEX(价格表!$B$4:$I$31,M3414,5),IF(AND(J3414&gt;3.3,J3414&lt;=4),INDEX(价格表!$B$4:$I$31,M3414,6),IF(AND(J3414&gt;4,J3414&lt;=5.5),INDEX(价格表!$B$4:$I$31,M3414,7),IF(J3414&gt;5.5,2.6+INDEX(价格表!$B$4:$I$31,M3414,8)*L3414)))))))</f>
        <v>2.15</v>
      </c>
    </row>
    <row r="3415" spans="1:14">
      <c r="A3415" s="18">
        <v>4311037608508</v>
      </c>
      <c r="B3415" s="18" t="s">
        <v>16</v>
      </c>
      <c r="C3415" s="19">
        <v>20201216</v>
      </c>
      <c r="D3415" s="19">
        <v>610538201209</v>
      </c>
      <c r="E3415" s="19" t="s">
        <v>16</v>
      </c>
      <c r="F3415" s="19">
        <v>20201226</v>
      </c>
      <c r="G3415" s="19" t="s">
        <v>17</v>
      </c>
      <c r="H3415" s="19" t="s">
        <v>18</v>
      </c>
      <c r="I3415" s="19" t="s">
        <v>168</v>
      </c>
      <c r="J3415" s="19">
        <v>1.47</v>
      </c>
      <c r="K3415" s="19" t="s">
        <v>20</v>
      </c>
      <c r="L3415">
        <f t="shared" si="63"/>
        <v>2</v>
      </c>
      <c r="M3415">
        <f>MATCH(H:H,价格表!$B$4:$B$35,0)</f>
        <v>1</v>
      </c>
      <c r="N3415" s="27">
        <f>IF(J3415&lt;=0.3,INDEX(价格表!$B$4:$I$31,M3415,2),IF(AND(J3415&gt;0.3,J3415&lt;=1),INDEX(价格表!$B$4:$I$31,M3415,3),IF(AND(J3415&gt;1,J3415&lt;=2.2),INDEX(价格表!$B$4:$I$31,M3415,4),IF(AND(J3415&gt;2.2,J3415&lt;=3.3),INDEX(价格表!$B$4:$I$31,M3415,5),IF(AND(J3415&gt;3.3,J3415&lt;=4),INDEX(价格表!$B$4:$I$31,M3415,6),IF(AND(J3415&gt;4,J3415&lt;=5.5),INDEX(价格表!$B$4:$I$31,M3415,7),IF(J3415&gt;5.5,2.6+INDEX(价格表!$B$4:$I$31,M3415,8)*L3415)))))))</f>
        <v>2.15</v>
      </c>
    </row>
    <row r="3416" spans="1:14">
      <c r="A3416" s="18">
        <v>4311037608509</v>
      </c>
      <c r="B3416" s="18" t="s">
        <v>16</v>
      </c>
      <c r="C3416" s="19">
        <v>20201216</v>
      </c>
      <c r="D3416" s="19">
        <v>610538201209</v>
      </c>
      <c r="E3416" s="19" t="s">
        <v>16</v>
      </c>
      <c r="F3416" s="19">
        <v>20201226</v>
      </c>
      <c r="G3416" s="19" t="s">
        <v>17</v>
      </c>
      <c r="H3416" s="19" t="s">
        <v>27</v>
      </c>
      <c r="I3416" s="19" t="s">
        <v>28</v>
      </c>
      <c r="J3416" s="19">
        <v>1.44</v>
      </c>
      <c r="K3416" s="19" t="s">
        <v>20</v>
      </c>
      <c r="L3416">
        <f t="shared" si="63"/>
        <v>2</v>
      </c>
      <c r="M3416">
        <f>MATCH(H:H,价格表!$B$4:$B$35,0)</f>
        <v>3</v>
      </c>
      <c r="N3416" s="27">
        <f>IF(J3416&lt;=0.3,INDEX(价格表!$B$4:$I$31,M3416,2),IF(AND(J3416&gt;0.3,J3416&lt;=1),INDEX(价格表!$B$4:$I$31,M3416,3),IF(AND(J3416&gt;1,J3416&lt;=2.2),INDEX(价格表!$B$4:$I$31,M3416,4),IF(AND(J3416&gt;2.2,J3416&lt;=3.3),INDEX(价格表!$B$4:$I$31,M3416,5),IF(AND(J3416&gt;3.3,J3416&lt;=4),INDEX(价格表!$B$4:$I$31,M3416,6),IF(AND(J3416&gt;4,J3416&lt;=5.5),INDEX(价格表!$B$4:$I$31,M3416,7),IF(J3416&gt;5.5,2.6+INDEX(价格表!$B$4:$I$31,M3416,8)*L3416)))))))</f>
        <v>2.15</v>
      </c>
    </row>
    <row r="3417" spans="1:14">
      <c r="A3417" s="18">
        <v>4311037615429</v>
      </c>
      <c r="B3417" s="18" t="s">
        <v>16</v>
      </c>
      <c r="C3417" s="19">
        <v>20201216</v>
      </c>
      <c r="D3417" s="19">
        <v>610538201209</v>
      </c>
      <c r="E3417" s="19" t="s">
        <v>16</v>
      </c>
      <c r="F3417" s="19">
        <v>20201226</v>
      </c>
      <c r="G3417" s="19" t="s">
        <v>17</v>
      </c>
      <c r="H3417" s="19" t="s">
        <v>73</v>
      </c>
      <c r="I3417" s="19" t="s">
        <v>215</v>
      </c>
      <c r="J3417" s="19">
        <v>1.43</v>
      </c>
      <c r="K3417" s="19" t="s">
        <v>20</v>
      </c>
      <c r="L3417">
        <f t="shared" si="63"/>
        <v>2</v>
      </c>
      <c r="M3417">
        <f>MATCH(H:H,价格表!$B$4:$B$35,0)</f>
        <v>7</v>
      </c>
      <c r="N3417" s="27">
        <f>IF(J3417&lt;=0.3,INDEX(价格表!$B$4:$I$31,M3417,2),IF(AND(J3417&gt;0.3,J3417&lt;=1),INDEX(价格表!$B$4:$I$31,M3417,3),IF(AND(J3417&gt;1,J3417&lt;=2.2),INDEX(价格表!$B$4:$I$31,M3417,4),IF(AND(J3417&gt;2.2,J3417&lt;=3.3),INDEX(价格表!$B$4:$I$31,M3417,5),IF(AND(J3417&gt;3.3,J3417&lt;=4),INDEX(价格表!$B$4:$I$31,M3417,6),IF(AND(J3417&gt;4,J3417&lt;=5.5),INDEX(价格表!$B$4:$I$31,M3417,7),IF(J3417&gt;5.5,2.6+INDEX(价格表!$B$4:$I$31,M3417,8)*L3417)))))))</f>
        <v>2.15</v>
      </c>
    </row>
    <row r="3418" spans="1:14">
      <c r="A3418" s="18">
        <v>4311037615430</v>
      </c>
      <c r="B3418" s="18" t="s">
        <v>16</v>
      </c>
      <c r="C3418" s="19">
        <v>20201216</v>
      </c>
      <c r="D3418" s="19">
        <v>610538201209</v>
      </c>
      <c r="E3418" s="19" t="s">
        <v>16</v>
      </c>
      <c r="F3418" s="19">
        <v>20201226</v>
      </c>
      <c r="G3418" s="19" t="s">
        <v>17</v>
      </c>
      <c r="H3418" s="19" t="s">
        <v>30</v>
      </c>
      <c r="I3418" s="19" t="s">
        <v>144</v>
      </c>
      <c r="J3418" s="19">
        <v>1.42</v>
      </c>
      <c r="K3418" s="19" t="s">
        <v>20</v>
      </c>
      <c r="L3418">
        <f t="shared" si="63"/>
        <v>2</v>
      </c>
      <c r="M3418">
        <f>MATCH(H:H,价格表!$B$4:$B$35,0)</f>
        <v>16</v>
      </c>
      <c r="N3418" s="27">
        <f>IF(J3418&lt;=0.3,INDEX(价格表!$B$4:$I$31,M3418,2),IF(AND(J3418&gt;0.3,J3418&lt;=1),INDEX(价格表!$B$4:$I$31,M3418,3),IF(AND(J3418&gt;1,J3418&lt;=2.2),INDEX(价格表!$B$4:$I$31,M3418,4),IF(AND(J3418&gt;2.2,J3418&lt;=3.3),INDEX(价格表!$B$4:$I$31,M3418,5),IF(AND(J3418&gt;3.3,J3418&lt;=4),INDEX(价格表!$B$4:$I$31,M3418,6),IF(AND(J3418&gt;4,J3418&lt;=5.5),INDEX(价格表!$B$4:$I$31,M3418,7),IF(J3418&gt;5.5,2.6+INDEX(价格表!$B$4:$I$31,M3418,8)*L3418)))))))</f>
        <v>2.15</v>
      </c>
    </row>
    <row r="3419" spans="1:14">
      <c r="A3419" s="18">
        <v>4311037615431</v>
      </c>
      <c r="B3419" s="18" t="s">
        <v>16</v>
      </c>
      <c r="C3419" s="19">
        <v>20201216</v>
      </c>
      <c r="D3419" s="19">
        <v>610538201209</v>
      </c>
      <c r="E3419" s="19" t="s">
        <v>16</v>
      </c>
      <c r="F3419" s="19">
        <v>20201226</v>
      </c>
      <c r="G3419" s="19" t="s">
        <v>17</v>
      </c>
      <c r="H3419" s="19" t="s">
        <v>43</v>
      </c>
      <c r="I3419" s="19" t="s">
        <v>108</v>
      </c>
      <c r="J3419" s="19">
        <v>1.42</v>
      </c>
      <c r="K3419" s="19" t="s">
        <v>20</v>
      </c>
      <c r="L3419">
        <f t="shared" si="63"/>
        <v>2</v>
      </c>
      <c r="M3419">
        <f>MATCH(H:H,价格表!$B$4:$B$35,0)</f>
        <v>10</v>
      </c>
      <c r="N3419" s="27">
        <f>IF(J3419&lt;=0.3,INDEX(价格表!$B$4:$I$31,M3419,2),IF(AND(J3419&gt;0.3,J3419&lt;=1),INDEX(价格表!$B$4:$I$31,M3419,3),IF(AND(J3419&gt;1,J3419&lt;=2.2),INDEX(价格表!$B$4:$I$31,M3419,4),IF(AND(J3419&gt;2.2,J3419&lt;=3.3),INDEX(价格表!$B$4:$I$31,M3419,5),IF(AND(J3419&gt;3.3,J3419&lt;=4),INDEX(价格表!$B$4:$I$31,M3419,6),IF(AND(J3419&gt;4,J3419&lt;=5.5),INDEX(价格表!$B$4:$I$31,M3419,7),IF(J3419&gt;5.5,2.6+INDEX(价格表!$B$4:$I$31,M3419,8)*L3419)))))))</f>
        <v>2.15</v>
      </c>
    </row>
    <row r="3420" spans="1:14">
      <c r="A3420" s="18">
        <v>4311037615432</v>
      </c>
      <c r="B3420" s="18" t="s">
        <v>16</v>
      </c>
      <c r="C3420" s="19">
        <v>20201216</v>
      </c>
      <c r="D3420" s="19">
        <v>610538201209</v>
      </c>
      <c r="E3420" s="19" t="s">
        <v>16</v>
      </c>
      <c r="F3420" s="19">
        <v>20201226</v>
      </c>
      <c r="G3420" s="19" t="s">
        <v>17</v>
      </c>
      <c r="H3420" s="19" t="s">
        <v>68</v>
      </c>
      <c r="I3420" s="19" t="s">
        <v>234</v>
      </c>
      <c r="J3420" s="19">
        <v>1.42</v>
      </c>
      <c r="K3420" s="19" t="s">
        <v>20</v>
      </c>
      <c r="L3420">
        <f t="shared" si="63"/>
        <v>2</v>
      </c>
      <c r="M3420">
        <f>MATCH(H:H,价格表!$B$4:$B$35,0)</f>
        <v>5</v>
      </c>
      <c r="N3420" s="27">
        <f>IF(J3420&lt;=0.3,INDEX(价格表!$B$4:$I$31,M3420,2),IF(AND(J3420&gt;0.3,J3420&lt;=1),INDEX(价格表!$B$4:$I$31,M3420,3),IF(AND(J3420&gt;1,J3420&lt;=2.2),INDEX(价格表!$B$4:$I$31,M3420,4),IF(AND(J3420&gt;2.2,J3420&lt;=3.3),INDEX(价格表!$B$4:$I$31,M3420,5),IF(AND(J3420&gt;3.3,J3420&lt;=4),INDEX(价格表!$B$4:$I$31,M3420,6),IF(AND(J3420&gt;4,J3420&lt;=5.5),INDEX(价格表!$B$4:$I$31,M3420,7),IF(J3420&gt;5.5,2.6+INDEX(价格表!$B$4:$I$31,M3420,8)*L3420)))))))</f>
        <v>2.15</v>
      </c>
    </row>
    <row r="3421" spans="1:14">
      <c r="A3421" s="18">
        <v>4311037615433</v>
      </c>
      <c r="B3421" s="18" t="s">
        <v>16</v>
      </c>
      <c r="C3421" s="19">
        <v>20201216</v>
      </c>
      <c r="D3421" s="19">
        <v>610538201209</v>
      </c>
      <c r="E3421" s="19" t="s">
        <v>16</v>
      </c>
      <c r="F3421" s="19">
        <v>20201226</v>
      </c>
      <c r="G3421" s="19" t="s">
        <v>17</v>
      </c>
      <c r="H3421" s="19" t="s">
        <v>50</v>
      </c>
      <c r="I3421" s="19" t="s">
        <v>166</v>
      </c>
      <c r="J3421" s="19">
        <v>1.43</v>
      </c>
      <c r="K3421" s="19" t="s">
        <v>20</v>
      </c>
      <c r="L3421">
        <f t="shared" si="63"/>
        <v>2</v>
      </c>
      <c r="M3421">
        <f>MATCH(H:H,价格表!$B$4:$B$35,0)</f>
        <v>4</v>
      </c>
      <c r="N3421" s="27">
        <f>IF(J3421&lt;=0.3,INDEX(价格表!$B$4:$I$31,M3421,2),IF(AND(J3421&gt;0.3,J3421&lt;=1),INDEX(价格表!$B$4:$I$31,M3421,3),IF(AND(J3421&gt;1,J3421&lt;=2.2),INDEX(价格表!$B$4:$I$31,M3421,4),IF(AND(J3421&gt;2.2,J3421&lt;=3.3),INDEX(价格表!$B$4:$I$31,M3421,5),IF(AND(J3421&gt;3.3,J3421&lt;=4),INDEX(价格表!$B$4:$I$31,M3421,6),IF(AND(J3421&gt;4,J3421&lt;=5.5),INDEX(价格表!$B$4:$I$31,M3421,7),IF(J3421&gt;5.5,2.6+INDEX(价格表!$B$4:$I$31,M3421,8)*L3421)))))))</f>
        <v>2.15</v>
      </c>
    </row>
    <row r="3422" spans="1:14">
      <c r="A3422" s="18">
        <v>4311037615434</v>
      </c>
      <c r="B3422" s="18" t="s">
        <v>16</v>
      </c>
      <c r="C3422" s="19">
        <v>20201216</v>
      </c>
      <c r="D3422" s="19">
        <v>610538201209</v>
      </c>
      <c r="E3422" s="19" t="s">
        <v>16</v>
      </c>
      <c r="F3422" s="19">
        <v>20201226</v>
      </c>
      <c r="G3422" s="19" t="s">
        <v>17</v>
      </c>
      <c r="H3422" s="19" t="s">
        <v>68</v>
      </c>
      <c r="I3422" s="19" t="s">
        <v>249</v>
      </c>
      <c r="J3422" s="19">
        <v>1.44</v>
      </c>
      <c r="K3422" s="19" t="s">
        <v>20</v>
      </c>
      <c r="L3422">
        <f t="shared" si="63"/>
        <v>2</v>
      </c>
      <c r="M3422">
        <f>MATCH(H:H,价格表!$B$4:$B$35,0)</f>
        <v>5</v>
      </c>
      <c r="N3422" s="27">
        <f>IF(J3422&lt;=0.3,INDEX(价格表!$B$4:$I$31,M3422,2),IF(AND(J3422&gt;0.3,J3422&lt;=1),INDEX(价格表!$B$4:$I$31,M3422,3),IF(AND(J3422&gt;1,J3422&lt;=2.2),INDEX(价格表!$B$4:$I$31,M3422,4),IF(AND(J3422&gt;2.2,J3422&lt;=3.3),INDEX(价格表!$B$4:$I$31,M3422,5),IF(AND(J3422&gt;3.3,J3422&lt;=4),INDEX(价格表!$B$4:$I$31,M3422,6),IF(AND(J3422&gt;4,J3422&lt;=5.5),INDEX(价格表!$B$4:$I$31,M3422,7),IF(J3422&gt;5.5,2.6+INDEX(价格表!$B$4:$I$31,M3422,8)*L3422)))))))</f>
        <v>2.15</v>
      </c>
    </row>
    <row r="3423" spans="1:14">
      <c r="A3423" s="18">
        <v>4311037615435</v>
      </c>
      <c r="B3423" s="18" t="s">
        <v>16</v>
      </c>
      <c r="C3423" s="19">
        <v>20201216</v>
      </c>
      <c r="D3423" s="19">
        <v>610538201209</v>
      </c>
      <c r="E3423" s="19" t="s">
        <v>16</v>
      </c>
      <c r="F3423" s="19">
        <v>20201226</v>
      </c>
      <c r="G3423" s="19" t="s">
        <v>17</v>
      </c>
      <c r="H3423" s="19" t="s">
        <v>63</v>
      </c>
      <c r="I3423" s="19" t="s">
        <v>289</v>
      </c>
      <c r="J3423" s="19">
        <v>1.43</v>
      </c>
      <c r="K3423" s="19" t="s">
        <v>20</v>
      </c>
      <c r="L3423">
        <f t="shared" si="63"/>
        <v>2</v>
      </c>
      <c r="M3423">
        <f>MATCH(H:H,价格表!$B$4:$B$35,0)</f>
        <v>21</v>
      </c>
      <c r="N3423" s="27">
        <f>IF(J3423&lt;=0.3,INDEX(价格表!$B$4:$I$31,M3423,2),IF(AND(J3423&gt;0.3,J3423&lt;=1),INDEX(价格表!$B$4:$I$31,M3423,3),IF(AND(J3423&gt;1,J3423&lt;=2.2),INDEX(价格表!$B$4:$I$31,M3423,4),IF(AND(J3423&gt;2.2,J3423&lt;=3.3),INDEX(价格表!$B$4:$I$31,M3423,5),IF(AND(J3423&gt;3.3,J3423&lt;=4),INDEX(价格表!$B$4:$I$31,M3423,6),IF(AND(J3423&gt;4,J3423&lt;=5.5),INDEX(价格表!$B$4:$I$31,M3423,7),IF(J3423&gt;5.5,2.6+INDEX(价格表!$B$4:$I$31,M3423,8)*L3423)))))))</f>
        <v>2.15</v>
      </c>
    </row>
    <row r="3424" spans="1:14">
      <c r="A3424" s="18">
        <v>4311037615437</v>
      </c>
      <c r="B3424" s="18" t="s">
        <v>16</v>
      </c>
      <c r="C3424" s="19">
        <v>20201216</v>
      </c>
      <c r="D3424" s="19">
        <v>610538201209</v>
      </c>
      <c r="E3424" s="19" t="s">
        <v>16</v>
      </c>
      <c r="F3424" s="19">
        <v>20201226</v>
      </c>
      <c r="G3424" s="19" t="s">
        <v>17</v>
      </c>
      <c r="H3424" s="19" t="s">
        <v>23</v>
      </c>
      <c r="I3424" s="19" t="s">
        <v>189</v>
      </c>
      <c r="J3424" s="19">
        <v>1.45</v>
      </c>
      <c r="K3424" s="19" t="s">
        <v>20</v>
      </c>
      <c r="L3424">
        <f t="shared" si="63"/>
        <v>2</v>
      </c>
      <c r="M3424">
        <f>MATCH(H:H,价格表!$B$4:$B$35,0)</f>
        <v>15</v>
      </c>
      <c r="N3424" s="27">
        <f>IF(J3424&lt;=0.3,INDEX(价格表!$B$4:$I$31,M3424,2),IF(AND(J3424&gt;0.3,J3424&lt;=1),INDEX(价格表!$B$4:$I$31,M3424,3),IF(AND(J3424&gt;1,J3424&lt;=2.2),INDEX(价格表!$B$4:$I$31,M3424,4),IF(AND(J3424&gt;2.2,J3424&lt;=3.3),INDEX(价格表!$B$4:$I$31,M3424,5),IF(AND(J3424&gt;3.3,J3424&lt;=4),INDEX(价格表!$B$4:$I$31,M3424,6),IF(AND(J3424&gt;4,J3424&lt;=5.5),INDEX(价格表!$B$4:$I$31,M3424,7),IF(J3424&gt;5.5,2.6+INDEX(价格表!$B$4:$I$31,M3424,8)*L3424)))))))</f>
        <v>2.15</v>
      </c>
    </row>
    <row r="3425" spans="1:14">
      <c r="A3425" s="18">
        <v>4311037615910</v>
      </c>
      <c r="B3425" s="18" t="s">
        <v>16</v>
      </c>
      <c r="C3425" s="19">
        <v>20201216</v>
      </c>
      <c r="D3425" s="19">
        <v>610538201209</v>
      </c>
      <c r="E3425" s="19" t="s">
        <v>16</v>
      </c>
      <c r="F3425" s="19">
        <v>20201226</v>
      </c>
      <c r="G3425" s="19" t="s">
        <v>17</v>
      </c>
      <c r="H3425" s="19" t="s">
        <v>158</v>
      </c>
      <c r="I3425" s="19" t="s">
        <v>159</v>
      </c>
      <c r="J3425" s="19">
        <v>3.28</v>
      </c>
      <c r="K3425" s="19" t="s">
        <v>20</v>
      </c>
      <c r="L3425">
        <f t="shared" si="63"/>
        <v>4</v>
      </c>
      <c r="M3425">
        <f>MATCH(H:H,价格表!$B$4:$B$35,0)</f>
        <v>31</v>
      </c>
      <c r="N3425" s="27">
        <f>L3425*12+3</f>
        <v>51</v>
      </c>
    </row>
    <row r="3426" spans="1:14">
      <c r="A3426" s="18">
        <v>4311037615911</v>
      </c>
      <c r="B3426" s="18" t="s">
        <v>16</v>
      </c>
      <c r="C3426" s="19">
        <v>20201216</v>
      </c>
      <c r="D3426" s="19">
        <v>610538201209</v>
      </c>
      <c r="E3426" s="19" t="s">
        <v>16</v>
      </c>
      <c r="F3426" s="19">
        <v>20201226</v>
      </c>
      <c r="G3426" s="19" t="s">
        <v>17</v>
      </c>
      <c r="H3426" s="19" t="s">
        <v>45</v>
      </c>
      <c r="I3426" s="19" t="s">
        <v>277</v>
      </c>
      <c r="J3426" s="19">
        <v>1.43</v>
      </c>
      <c r="K3426" s="19" t="s">
        <v>20</v>
      </c>
      <c r="L3426">
        <f t="shared" si="63"/>
        <v>2</v>
      </c>
      <c r="M3426">
        <f>MATCH(H:H,价格表!$B$4:$B$35,0)</f>
        <v>9</v>
      </c>
      <c r="N3426" s="27">
        <f>IF(J3426&lt;=0.3,INDEX(价格表!$B$4:$I$31,M3426,2),IF(AND(J3426&gt;0.3,J3426&lt;=1),INDEX(价格表!$B$4:$I$31,M3426,3),IF(AND(J3426&gt;1,J3426&lt;=2.2),INDEX(价格表!$B$4:$I$31,M3426,4),IF(AND(J3426&gt;2.2,J3426&lt;=3.3),INDEX(价格表!$B$4:$I$31,M3426,5),IF(AND(J3426&gt;3.3,J3426&lt;=4),INDEX(价格表!$B$4:$I$31,M3426,6),IF(AND(J3426&gt;4,J3426&lt;=5.5),INDEX(价格表!$B$4:$I$31,M3426,7),IF(J3426&gt;5.5,2.6+INDEX(价格表!$B$4:$I$31,M3426,8)*L3426)))))))</f>
        <v>2.15</v>
      </c>
    </row>
    <row r="3427" spans="1:14">
      <c r="A3427" s="18">
        <v>4311037615913</v>
      </c>
      <c r="B3427" s="18" t="s">
        <v>16</v>
      </c>
      <c r="C3427" s="19">
        <v>20201216</v>
      </c>
      <c r="D3427" s="19">
        <v>610538201209</v>
      </c>
      <c r="E3427" s="19" t="s">
        <v>16</v>
      </c>
      <c r="F3427" s="19">
        <v>20201226</v>
      </c>
      <c r="G3427" s="19" t="s">
        <v>17</v>
      </c>
      <c r="H3427" s="19" t="s">
        <v>18</v>
      </c>
      <c r="I3427" s="19" t="s">
        <v>53</v>
      </c>
      <c r="J3427" s="19">
        <v>1.44</v>
      </c>
      <c r="K3427" s="19" t="s">
        <v>20</v>
      </c>
      <c r="L3427">
        <f t="shared" si="63"/>
        <v>2</v>
      </c>
      <c r="M3427">
        <f>MATCH(H:H,价格表!$B$4:$B$35,0)</f>
        <v>1</v>
      </c>
      <c r="N3427" s="27">
        <f>IF(J3427&lt;=0.3,INDEX(价格表!$B$4:$I$31,M3427,2),IF(AND(J3427&gt;0.3,J3427&lt;=1),INDEX(价格表!$B$4:$I$31,M3427,3),IF(AND(J3427&gt;1,J3427&lt;=2.2),INDEX(价格表!$B$4:$I$31,M3427,4),IF(AND(J3427&gt;2.2,J3427&lt;=3.3),INDEX(价格表!$B$4:$I$31,M3427,5),IF(AND(J3427&gt;3.3,J3427&lt;=4),INDEX(价格表!$B$4:$I$31,M3427,6),IF(AND(J3427&gt;4,J3427&lt;=5.5),INDEX(价格表!$B$4:$I$31,M3427,7),IF(J3427&gt;5.5,2.6+INDEX(价格表!$B$4:$I$31,M3427,8)*L3427)))))))</f>
        <v>2.15</v>
      </c>
    </row>
    <row r="3428" spans="1:14">
      <c r="A3428" s="18">
        <v>4311037615914</v>
      </c>
      <c r="B3428" s="18" t="s">
        <v>16</v>
      </c>
      <c r="C3428" s="19">
        <v>20201216</v>
      </c>
      <c r="D3428" s="19">
        <v>610538201209</v>
      </c>
      <c r="E3428" s="19" t="s">
        <v>16</v>
      </c>
      <c r="F3428" s="19">
        <v>20201226</v>
      </c>
      <c r="G3428" s="19" t="s">
        <v>17</v>
      </c>
      <c r="H3428" s="19" t="s">
        <v>45</v>
      </c>
      <c r="I3428" s="19" t="s">
        <v>48</v>
      </c>
      <c r="J3428" s="19">
        <v>1.45</v>
      </c>
      <c r="K3428" s="19" t="s">
        <v>20</v>
      </c>
      <c r="L3428">
        <f t="shared" si="63"/>
        <v>2</v>
      </c>
      <c r="M3428">
        <f>MATCH(H:H,价格表!$B$4:$B$35,0)</f>
        <v>9</v>
      </c>
      <c r="N3428" s="27">
        <f>IF(J3428&lt;=0.3,INDEX(价格表!$B$4:$I$31,M3428,2),IF(AND(J3428&gt;0.3,J3428&lt;=1),INDEX(价格表!$B$4:$I$31,M3428,3),IF(AND(J3428&gt;1,J3428&lt;=2.2),INDEX(价格表!$B$4:$I$31,M3428,4),IF(AND(J3428&gt;2.2,J3428&lt;=3.3),INDEX(价格表!$B$4:$I$31,M3428,5),IF(AND(J3428&gt;3.3,J3428&lt;=4),INDEX(价格表!$B$4:$I$31,M3428,6),IF(AND(J3428&gt;4,J3428&lt;=5.5),INDEX(价格表!$B$4:$I$31,M3428,7),IF(J3428&gt;5.5,2.6+INDEX(价格表!$B$4:$I$31,M3428,8)*L3428)))))))</f>
        <v>2.15</v>
      </c>
    </row>
    <row r="3429" spans="1:14">
      <c r="A3429" s="18">
        <v>4311037615915</v>
      </c>
      <c r="B3429" s="18" t="s">
        <v>16</v>
      </c>
      <c r="C3429" s="19">
        <v>20201216</v>
      </c>
      <c r="D3429" s="19">
        <v>610538201209</v>
      </c>
      <c r="E3429" s="19" t="s">
        <v>16</v>
      </c>
      <c r="F3429" s="19">
        <v>20201226</v>
      </c>
      <c r="G3429" s="19" t="s">
        <v>17</v>
      </c>
      <c r="H3429" s="19" t="s">
        <v>37</v>
      </c>
      <c r="I3429" s="19" t="s">
        <v>105</v>
      </c>
      <c r="J3429" s="19">
        <v>1.43</v>
      </c>
      <c r="K3429" s="19" t="s">
        <v>20</v>
      </c>
      <c r="L3429">
        <f t="shared" si="63"/>
        <v>2</v>
      </c>
      <c r="M3429">
        <f>MATCH(H:H,价格表!$B$4:$B$35,0)</f>
        <v>12</v>
      </c>
      <c r="N3429" s="27">
        <f>IF(J3429&lt;=0.3,INDEX(价格表!$B$4:$I$31,M3429,2),IF(AND(J3429&gt;0.3,J3429&lt;=1),INDEX(价格表!$B$4:$I$31,M3429,3),IF(AND(J3429&gt;1,J3429&lt;=2.2),INDEX(价格表!$B$4:$I$31,M3429,4),IF(AND(J3429&gt;2.2,J3429&lt;=3.3),INDEX(价格表!$B$4:$I$31,M3429,5),IF(AND(J3429&gt;3.3,J3429&lt;=4),INDEX(价格表!$B$4:$I$31,M3429,6),IF(AND(J3429&gt;4,J3429&lt;=5.5),INDEX(价格表!$B$4:$I$31,M3429,7),IF(J3429&gt;5.5,2.6+INDEX(价格表!$B$4:$I$31,M3429,8)*L3429)))))))</f>
        <v>2.15</v>
      </c>
    </row>
    <row r="3430" spans="1:14">
      <c r="A3430" s="18">
        <v>4311037615916</v>
      </c>
      <c r="B3430" s="18" t="s">
        <v>16</v>
      </c>
      <c r="C3430" s="19">
        <v>20201216</v>
      </c>
      <c r="D3430" s="19">
        <v>610538201209</v>
      </c>
      <c r="E3430" s="19" t="s">
        <v>16</v>
      </c>
      <c r="F3430" s="19">
        <v>20201226</v>
      </c>
      <c r="G3430" s="19" t="s">
        <v>17</v>
      </c>
      <c r="H3430" s="19" t="s">
        <v>27</v>
      </c>
      <c r="I3430" s="19" t="s">
        <v>70</v>
      </c>
      <c r="J3430" s="19">
        <v>1.43</v>
      </c>
      <c r="K3430" s="19" t="s">
        <v>20</v>
      </c>
      <c r="L3430">
        <f t="shared" si="63"/>
        <v>2</v>
      </c>
      <c r="M3430">
        <f>MATCH(H:H,价格表!$B$4:$B$35,0)</f>
        <v>3</v>
      </c>
      <c r="N3430" s="27">
        <f>IF(J3430&lt;=0.3,INDEX(价格表!$B$4:$I$31,M3430,2),IF(AND(J3430&gt;0.3,J3430&lt;=1),INDEX(价格表!$B$4:$I$31,M3430,3),IF(AND(J3430&gt;1,J3430&lt;=2.2),INDEX(价格表!$B$4:$I$31,M3430,4),IF(AND(J3430&gt;2.2,J3430&lt;=3.3),INDEX(价格表!$B$4:$I$31,M3430,5),IF(AND(J3430&gt;3.3,J3430&lt;=4),INDEX(价格表!$B$4:$I$31,M3430,6),IF(AND(J3430&gt;4,J3430&lt;=5.5),INDEX(价格表!$B$4:$I$31,M3430,7),IF(J3430&gt;5.5,2.6+INDEX(价格表!$B$4:$I$31,M3430,8)*L3430)))))))</f>
        <v>2.15</v>
      </c>
    </row>
    <row r="3431" spans="1:14">
      <c r="A3431" s="18">
        <v>4311037615917</v>
      </c>
      <c r="B3431" s="18" t="s">
        <v>16</v>
      </c>
      <c r="C3431" s="19">
        <v>20201216</v>
      </c>
      <c r="D3431" s="19">
        <v>610538201209</v>
      </c>
      <c r="E3431" s="19" t="s">
        <v>16</v>
      </c>
      <c r="F3431" s="19">
        <v>20201226</v>
      </c>
      <c r="G3431" s="19" t="s">
        <v>17</v>
      </c>
      <c r="H3431" s="19" t="s">
        <v>30</v>
      </c>
      <c r="I3431" s="19" t="s">
        <v>31</v>
      </c>
      <c r="J3431" s="19">
        <v>1.49</v>
      </c>
      <c r="K3431" s="19" t="s">
        <v>20</v>
      </c>
      <c r="L3431">
        <f t="shared" si="63"/>
        <v>2</v>
      </c>
      <c r="M3431">
        <f>MATCH(H:H,价格表!$B$4:$B$35,0)</f>
        <v>16</v>
      </c>
      <c r="N3431" s="27">
        <f>IF(J3431&lt;=0.3,INDEX(价格表!$B$4:$I$31,M3431,2),IF(AND(J3431&gt;0.3,J3431&lt;=1),INDEX(价格表!$B$4:$I$31,M3431,3),IF(AND(J3431&gt;1,J3431&lt;=2.2),INDEX(价格表!$B$4:$I$31,M3431,4),IF(AND(J3431&gt;2.2,J3431&lt;=3.3),INDEX(价格表!$B$4:$I$31,M3431,5),IF(AND(J3431&gt;3.3,J3431&lt;=4),INDEX(价格表!$B$4:$I$31,M3431,6),IF(AND(J3431&gt;4,J3431&lt;=5.5),INDEX(价格表!$B$4:$I$31,M3431,7),IF(J3431&gt;5.5,2.6+INDEX(价格表!$B$4:$I$31,M3431,8)*L3431)))))))</f>
        <v>2.15</v>
      </c>
    </row>
    <row r="3432" spans="1:14">
      <c r="A3432" s="18">
        <v>4311037615918</v>
      </c>
      <c r="B3432" s="18" t="s">
        <v>16</v>
      </c>
      <c r="C3432" s="19">
        <v>20201216</v>
      </c>
      <c r="D3432" s="19">
        <v>610538201209</v>
      </c>
      <c r="E3432" s="19" t="s">
        <v>16</v>
      </c>
      <c r="F3432" s="19">
        <v>20201226</v>
      </c>
      <c r="G3432" s="19" t="s">
        <v>17</v>
      </c>
      <c r="H3432" s="19" t="s">
        <v>21</v>
      </c>
      <c r="I3432" s="19" t="s">
        <v>109</v>
      </c>
      <c r="J3432" s="19">
        <v>1.54</v>
      </c>
      <c r="K3432" s="19" t="s">
        <v>20</v>
      </c>
      <c r="L3432">
        <f t="shared" si="63"/>
        <v>2</v>
      </c>
      <c r="M3432">
        <f>MATCH(H:H,价格表!$B$4:$B$35,0)</f>
        <v>20</v>
      </c>
      <c r="N3432" s="27">
        <f>IF(J3432&lt;=0.3,INDEX(价格表!$B$4:$I$31,M3432,2),IF(AND(J3432&gt;0.3,J3432&lt;=1),INDEX(价格表!$B$4:$I$31,M3432,3),IF(AND(J3432&gt;1,J3432&lt;=2.2),INDEX(价格表!$B$4:$I$31,M3432,4),IF(AND(J3432&gt;2.2,J3432&lt;=3.3),INDEX(价格表!$B$4:$I$31,M3432,5),IF(AND(J3432&gt;3.3,J3432&lt;=4),INDEX(价格表!$B$4:$I$31,M3432,6),IF(AND(J3432&gt;4,J3432&lt;=5.5),INDEX(价格表!$B$4:$I$31,M3432,7),IF(J3432&gt;5.5,2.6+INDEX(价格表!$B$4:$I$31,M3432,8)*L3432)))))))</f>
        <v>2.15</v>
      </c>
    </row>
    <row r="3433" spans="1:14">
      <c r="A3433" s="18">
        <v>4311037616343</v>
      </c>
      <c r="B3433" s="18" t="s">
        <v>16</v>
      </c>
      <c r="C3433" s="19">
        <v>20201216</v>
      </c>
      <c r="D3433" s="19">
        <v>610538201209</v>
      </c>
      <c r="E3433" s="19" t="s">
        <v>16</v>
      </c>
      <c r="F3433" s="19">
        <v>20201226</v>
      </c>
      <c r="G3433" s="19" t="s">
        <v>17</v>
      </c>
      <c r="H3433" s="19" t="s">
        <v>27</v>
      </c>
      <c r="I3433" s="19" t="s">
        <v>28</v>
      </c>
      <c r="J3433" s="19">
        <v>1.44</v>
      </c>
      <c r="K3433" s="19" t="s">
        <v>20</v>
      </c>
      <c r="L3433">
        <f t="shared" si="63"/>
        <v>2</v>
      </c>
      <c r="M3433">
        <f>MATCH(H:H,价格表!$B$4:$B$35,0)</f>
        <v>3</v>
      </c>
      <c r="N3433" s="27">
        <f>IF(J3433&lt;=0.3,INDEX(价格表!$B$4:$I$31,M3433,2),IF(AND(J3433&gt;0.3,J3433&lt;=1),INDEX(价格表!$B$4:$I$31,M3433,3),IF(AND(J3433&gt;1,J3433&lt;=2.2),INDEX(价格表!$B$4:$I$31,M3433,4),IF(AND(J3433&gt;2.2,J3433&lt;=3.3),INDEX(价格表!$B$4:$I$31,M3433,5),IF(AND(J3433&gt;3.3,J3433&lt;=4),INDEX(价格表!$B$4:$I$31,M3433,6),IF(AND(J3433&gt;4,J3433&lt;=5.5),INDEX(价格表!$B$4:$I$31,M3433,7),IF(J3433&gt;5.5,2.6+INDEX(价格表!$B$4:$I$31,M3433,8)*L3433)))))))</f>
        <v>2.15</v>
      </c>
    </row>
    <row r="3434" spans="1:14">
      <c r="A3434" s="18">
        <v>4311037616344</v>
      </c>
      <c r="B3434" s="18" t="s">
        <v>16</v>
      </c>
      <c r="C3434" s="19">
        <v>20201216</v>
      </c>
      <c r="D3434" s="19">
        <v>610538201209</v>
      </c>
      <c r="E3434" s="19" t="s">
        <v>16</v>
      </c>
      <c r="F3434" s="19">
        <v>20201226</v>
      </c>
      <c r="G3434" s="19" t="s">
        <v>17</v>
      </c>
      <c r="H3434" s="19" t="s">
        <v>75</v>
      </c>
      <c r="I3434" s="19" t="s">
        <v>227</v>
      </c>
      <c r="J3434" s="19">
        <v>1.42</v>
      </c>
      <c r="K3434" s="19" t="s">
        <v>20</v>
      </c>
      <c r="L3434">
        <f t="shared" si="63"/>
        <v>2</v>
      </c>
      <c r="M3434">
        <f>MATCH(H:H,价格表!$B$4:$B$35,0)</f>
        <v>24</v>
      </c>
      <c r="N3434" s="27">
        <f>IF(J3434&lt;=0.3,INDEX(价格表!$B$4:$I$31,M3434,2),IF(AND(J3434&gt;0.3,J3434&lt;=1),INDEX(价格表!$B$4:$I$31,M3434,3),IF(AND(J3434&gt;1,J3434&lt;=2.2),INDEX(价格表!$B$4:$I$31,M3434,4),IF(AND(J3434&gt;2.2,J3434&lt;=3.3),INDEX(价格表!$B$4:$I$31,M3434,5),IF(AND(J3434&gt;3.3,J3434&lt;=4),INDEX(价格表!$B$4:$I$31,M3434,6),IF(AND(J3434&gt;4,J3434&lt;=5.5),INDEX(价格表!$B$4:$I$31,M3434,7),IF(J3434&gt;5.5,2.6+INDEX(价格表!$B$4:$I$31,M3434,8)*L3434)))))))</f>
        <v>2.15</v>
      </c>
    </row>
    <row r="3435" spans="1:14">
      <c r="A3435" s="18">
        <v>4311037616345</v>
      </c>
      <c r="B3435" s="18" t="s">
        <v>16</v>
      </c>
      <c r="C3435" s="19">
        <v>20201216</v>
      </c>
      <c r="D3435" s="19">
        <v>610538201209</v>
      </c>
      <c r="E3435" s="19" t="s">
        <v>16</v>
      </c>
      <c r="F3435" s="19">
        <v>20201226</v>
      </c>
      <c r="G3435" s="19" t="s">
        <v>17</v>
      </c>
      <c r="H3435" s="19" t="s">
        <v>54</v>
      </c>
      <c r="I3435" s="19" t="s">
        <v>259</v>
      </c>
      <c r="J3435" s="19">
        <v>3.28</v>
      </c>
      <c r="K3435" s="19" t="s">
        <v>20</v>
      </c>
      <c r="L3435">
        <f t="shared" si="63"/>
        <v>4</v>
      </c>
      <c r="M3435">
        <f>MATCH(H:H,价格表!$B$4:$B$35,0)</f>
        <v>14</v>
      </c>
      <c r="N3435" s="27">
        <f>IF(J3435&lt;=0.3,INDEX(价格表!$B$4:$I$31,M3435,2),IF(AND(J3435&gt;0.3,J3435&lt;=1),INDEX(价格表!$B$4:$I$31,M3435,3),IF(AND(J3435&gt;1,J3435&lt;=2.2),INDEX(价格表!$B$4:$I$31,M3435,4),IF(AND(J3435&gt;2.2,J3435&lt;=3.3),INDEX(价格表!$B$4:$I$31,M3435,5),IF(AND(J3435&gt;3.3,J3435&lt;=4),INDEX(价格表!$B$4:$I$31,M3435,6),IF(AND(J3435&gt;4,J3435&lt;=5.5),INDEX(价格表!$B$4:$I$31,M3435,7),IF(J3435&gt;5.5,2.6+INDEX(价格表!$B$4:$I$31,M3435,8)*L3435)))))))</f>
        <v>2.5</v>
      </c>
    </row>
    <row r="3436" spans="1:14">
      <c r="A3436" s="18">
        <v>4311037616346</v>
      </c>
      <c r="B3436" s="18" t="s">
        <v>16</v>
      </c>
      <c r="C3436" s="19">
        <v>20201216</v>
      </c>
      <c r="D3436" s="19">
        <v>610538201209</v>
      </c>
      <c r="E3436" s="19" t="s">
        <v>16</v>
      </c>
      <c r="F3436" s="19">
        <v>20201226</v>
      </c>
      <c r="G3436" s="19" t="s">
        <v>17</v>
      </c>
      <c r="H3436" s="19" t="s">
        <v>50</v>
      </c>
      <c r="I3436" s="19" t="s">
        <v>51</v>
      </c>
      <c r="J3436" s="19">
        <v>3.27</v>
      </c>
      <c r="K3436" s="19" t="s">
        <v>20</v>
      </c>
      <c r="L3436">
        <f t="shared" si="63"/>
        <v>4</v>
      </c>
      <c r="M3436">
        <f>MATCH(H:H,价格表!$B$4:$B$35,0)</f>
        <v>4</v>
      </c>
      <c r="N3436" s="27">
        <f>IF(J3436&lt;=0.3,INDEX(价格表!$B$4:$I$31,M3436,2),IF(AND(J3436&gt;0.3,J3436&lt;=1),INDEX(价格表!$B$4:$I$31,M3436,3),IF(AND(J3436&gt;1,J3436&lt;=2.2),INDEX(价格表!$B$4:$I$31,M3436,4),IF(AND(J3436&gt;2.2,J3436&lt;=3.3),INDEX(价格表!$B$4:$I$31,M3436,5),IF(AND(J3436&gt;3.3,J3436&lt;=4),INDEX(价格表!$B$4:$I$31,M3436,6),IF(AND(J3436&gt;4,J3436&lt;=5.5),INDEX(价格表!$B$4:$I$31,M3436,7),IF(J3436&gt;5.5,2.6+INDEX(价格表!$B$4:$I$31,M3436,8)*L3436)))))))</f>
        <v>2.5</v>
      </c>
    </row>
    <row r="3437" spans="1:14">
      <c r="A3437" s="18">
        <v>4311037616348</v>
      </c>
      <c r="B3437" s="18" t="s">
        <v>16</v>
      </c>
      <c r="C3437" s="19">
        <v>20201216</v>
      </c>
      <c r="D3437" s="19">
        <v>610538201209</v>
      </c>
      <c r="E3437" s="19" t="s">
        <v>16</v>
      </c>
      <c r="F3437" s="19">
        <v>20201226</v>
      </c>
      <c r="G3437" s="19" t="s">
        <v>17</v>
      </c>
      <c r="H3437" s="19" t="s">
        <v>50</v>
      </c>
      <c r="I3437" s="19" t="s">
        <v>77</v>
      </c>
      <c r="J3437" s="19">
        <v>1.42</v>
      </c>
      <c r="K3437" s="19" t="s">
        <v>20</v>
      </c>
      <c r="L3437">
        <f t="shared" si="63"/>
        <v>2</v>
      </c>
      <c r="M3437">
        <f>MATCH(H:H,价格表!$B$4:$B$35,0)</f>
        <v>4</v>
      </c>
      <c r="N3437" s="27">
        <f>IF(J3437&lt;=0.3,INDEX(价格表!$B$4:$I$31,M3437,2),IF(AND(J3437&gt;0.3,J3437&lt;=1),INDEX(价格表!$B$4:$I$31,M3437,3),IF(AND(J3437&gt;1,J3437&lt;=2.2),INDEX(价格表!$B$4:$I$31,M3437,4),IF(AND(J3437&gt;2.2,J3437&lt;=3.3),INDEX(价格表!$B$4:$I$31,M3437,5),IF(AND(J3437&gt;3.3,J3437&lt;=4),INDEX(价格表!$B$4:$I$31,M3437,6),IF(AND(J3437&gt;4,J3437&lt;=5.5),INDEX(价格表!$B$4:$I$31,M3437,7),IF(J3437&gt;5.5,2.6+INDEX(价格表!$B$4:$I$31,M3437,8)*L3437)))))))</f>
        <v>2.15</v>
      </c>
    </row>
    <row r="3438" spans="1:14">
      <c r="A3438" s="18">
        <v>4311037616349</v>
      </c>
      <c r="B3438" s="18" t="s">
        <v>16</v>
      </c>
      <c r="C3438" s="19">
        <v>20201216</v>
      </c>
      <c r="D3438" s="19">
        <v>610538201209</v>
      </c>
      <c r="E3438" s="19" t="s">
        <v>16</v>
      </c>
      <c r="F3438" s="19">
        <v>20201226</v>
      </c>
      <c r="G3438" s="19" t="s">
        <v>17</v>
      </c>
      <c r="H3438" s="19" t="s">
        <v>305</v>
      </c>
      <c r="I3438" s="19" t="s">
        <v>318</v>
      </c>
      <c r="J3438" s="19">
        <v>3.26</v>
      </c>
      <c r="K3438" s="19" t="s">
        <v>20</v>
      </c>
      <c r="L3438">
        <f t="shared" si="63"/>
        <v>4</v>
      </c>
      <c r="M3438">
        <f>MATCH(H:H,价格表!$B$4:$B$35,0)</f>
        <v>26</v>
      </c>
      <c r="N3438" s="27">
        <f>IF(J3438&lt;=0.3,INDEX(价格表!$B$4:$I$31,M3438,2),IF(AND(J3438&gt;0.3,J3438&lt;=1),INDEX(价格表!$B$4:$I$31,M3438,3),IF(AND(J3438&gt;1,J3438&lt;=2.2),INDEX(价格表!$B$4:$I$31,M3438,4),IF(AND(J3438&gt;2.2,J3438&lt;=3.3),INDEX(价格表!$B$4:$I$31,M3438,5),IF(AND(J3438&gt;3.3,J3438&lt;=4),INDEX(价格表!$B$4:$I$31,M3438,6),IF(AND(J3438&gt;4,J3438&lt;=5.5),INDEX(价格表!$B$4:$I$31,M3438,7),IF(J3438&gt;5.5,2.6+INDEX(价格表!$B$4:$I$31,M3438,8)*L3438)))))))</f>
        <v>2.5</v>
      </c>
    </row>
    <row r="3439" spans="1:14">
      <c r="A3439" s="18">
        <v>4311037616351</v>
      </c>
      <c r="B3439" s="18" t="s">
        <v>16</v>
      </c>
      <c r="C3439" s="19">
        <v>20201216</v>
      </c>
      <c r="D3439" s="19">
        <v>610538201209</v>
      </c>
      <c r="E3439" s="19" t="s">
        <v>16</v>
      </c>
      <c r="F3439" s="19">
        <v>20201226</v>
      </c>
      <c r="G3439" s="19" t="s">
        <v>17</v>
      </c>
      <c r="H3439" s="19" t="s">
        <v>21</v>
      </c>
      <c r="I3439" s="19" t="s">
        <v>22</v>
      </c>
      <c r="J3439" s="19">
        <v>1.71</v>
      </c>
      <c r="K3439" s="19" t="s">
        <v>20</v>
      </c>
      <c r="L3439">
        <f t="shared" si="63"/>
        <v>2</v>
      </c>
      <c r="M3439">
        <f>MATCH(H:H,价格表!$B$4:$B$35,0)</f>
        <v>20</v>
      </c>
      <c r="N3439" s="27">
        <f>IF(J3439&lt;=0.3,INDEX(价格表!$B$4:$I$31,M3439,2),IF(AND(J3439&gt;0.3,J3439&lt;=1),INDEX(价格表!$B$4:$I$31,M3439,3),IF(AND(J3439&gt;1,J3439&lt;=2.2),INDEX(价格表!$B$4:$I$31,M3439,4),IF(AND(J3439&gt;2.2,J3439&lt;=3.3),INDEX(价格表!$B$4:$I$31,M3439,5),IF(AND(J3439&gt;3.3,J3439&lt;=4),INDEX(价格表!$B$4:$I$31,M3439,6),IF(AND(J3439&gt;4,J3439&lt;=5.5),INDEX(价格表!$B$4:$I$31,M3439,7),IF(J3439&gt;5.5,2.6+INDEX(价格表!$B$4:$I$31,M3439,8)*L3439)))))))</f>
        <v>2.15</v>
      </c>
    </row>
    <row r="3440" spans="1:14">
      <c r="A3440" s="18">
        <v>4311037616352</v>
      </c>
      <c r="B3440" s="18" t="s">
        <v>16</v>
      </c>
      <c r="C3440" s="19">
        <v>20201216</v>
      </c>
      <c r="D3440" s="19">
        <v>610538201209</v>
      </c>
      <c r="E3440" s="19" t="s">
        <v>16</v>
      </c>
      <c r="F3440" s="19">
        <v>20201226</v>
      </c>
      <c r="G3440" s="19" t="s">
        <v>17</v>
      </c>
      <c r="H3440" s="19" t="s">
        <v>21</v>
      </c>
      <c r="I3440" s="19" t="s">
        <v>163</v>
      </c>
      <c r="J3440" s="19">
        <v>1.67</v>
      </c>
      <c r="K3440" s="19" t="s">
        <v>20</v>
      </c>
      <c r="L3440">
        <f t="shared" si="63"/>
        <v>2</v>
      </c>
      <c r="M3440">
        <f>MATCH(H:H,价格表!$B$4:$B$35,0)</f>
        <v>20</v>
      </c>
      <c r="N3440" s="27">
        <f>IF(J3440&lt;=0.3,INDEX(价格表!$B$4:$I$31,M3440,2),IF(AND(J3440&gt;0.3,J3440&lt;=1),INDEX(价格表!$B$4:$I$31,M3440,3),IF(AND(J3440&gt;1,J3440&lt;=2.2),INDEX(价格表!$B$4:$I$31,M3440,4),IF(AND(J3440&gt;2.2,J3440&lt;=3.3),INDEX(价格表!$B$4:$I$31,M3440,5),IF(AND(J3440&gt;3.3,J3440&lt;=4),INDEX(价格表!$B$4:$I$31,M3440,6),IF(AND(J3440&gt;4,J3440&lt;=5.5),INDEX(价格表!$B$4:$I$31,M3440,7),IF(J3440&gt;5.5,2.6+INDEX(价格表!$B$4:$I$31,M3440,8)*L3440)))))))</f>
        <v>2.15</v>
      </c>
    </row>
    <row r="3441" spans="1:14">
      <c r="A3441" s="18">
        <v>4311037616391</v>
      </c>
      <c r="B3441" s="18" t="s">
        <v>16</v>
      </c>
      <c r="C3441" s="19">
        <v>20201216</v>
      </c>
      <c r="D3441" s="19">
        <v>610538201209</v>
      </c>
      <c r="E3441" s="19" t="s">
        <v>16</v>
      </c>
      <c r="F3441" s="19">
        <v>20201226</v>
      </c>
      <c r="G3441" s="19" t="s">
        <v>17</v>
      </c>
      <c r="H3441" s="19" t="s">
        <v>66</v>
      </c>
      <c r="I3441" s="19" t="s">
        <v>67</v>
      </c>
      <c r="J3441" s="19">
        <v>1.46</v>
      </c>
      <c r="K3441" s="19" t="s">
        <v>20</v>
      </c>
      <c r="L3441">
        <f t="shared" si="63"/>
        <v>2</v>
      </c>
      <c r="M3441">
        <f>MATCH(H:H,价格表!$B$4:$B$35,0)</f>
        <v>17</v>
      </c>
      <c r="N3441" s="27">
        <f>IF(J3441&lt;=0.3,INDEX(价格表!$B$4:$I$31,M3441,2),IF(AND(J3441&gt;0.3,J3441&lt;=1),INDEX(价格表!$B$4:$I$31,M3441,3),IF(AND(J3441&gt;1,J3441&lt;=2.2),INDEX(价格表!$B$4:$I$31,M3441,4),IF(AND(J3441&gt;2.2,J3441&lt;=3.3),INDEX(价格表!$B$4:$I$31,M3441,5),IF(AND(J3441&gt;3.3,J3441&lt;=4),INDEX(价格表!$B$4:$I$31,M3441,6),IF(AND(J3441&gt;4,J3441&lt;=5.5),INDEX(价格表!$B$4:$I$31,M3441,7),IF(J3441&gt;5.5,2.6+INDEX(价格表!$B$4:$I$31,M3441,8)*L3441)))))))</f>
        <v>2.15</v>
      </c>
    </row>
    <row r="3442" spans="1:14">
      <c r="A3442" s="18">
        <v>4311037616392</v>
      </c>
      <c r="B3442" s="18" t="s">
        <v>16</v>
      </c>
      <c r="C3442" s="19">
        <v>20201216</v>
      </c>
      <c r="D3442" s="19">
        <v>610538201209</v>
      </c>
      <c r="E3442" s="19" t="s">
        <v>16</v>
      </c>
      <c r="F3442" s="19">
        <v>20201226</v>
      </c>
      <c r="G3442" s="19" t="s">
        <v>17</v>
      </c>
      <c r="H3442" s="19" t="s">
        <v>18</v>
      </c>
      <c r="I3442" s="19" t="s">
        <v>53</v>
      </c>
      <c r="J3442" s="19">
        <v>1.45</v>
      </c>
      <c r="K3442" s="19" t="s">
        <v>20</v>
      </c>
      <c r="L3442">
        <f t="shared" si="63"/>
        <v>2</v>
      </c>
      <c r="M3442">
        <f>MATCH(H:H,价格表!$B$4:$B$35,0)</f>
        <v>1</v>
      </c>
      <c r="N3442" s="27">
        <f>IF(J3442&lt;=0.3,INDEX(价格表!$B$4:$I$31,M3442,2),IF(AND(J3442&gt;0.3,J3442&lt;=1),INDEX(价格表!$B$4:$I$31,M3442,3),IF(AND(J3442&gt;1,J3442&lt;=2.2),INDEX(价格表!$B$4:$I$31,M3442,4),IF(AND(J3442&gt;2.2,J3442&lt;=3.3),INDEX(价格表!$B$4:$I$31,M3442,5),IF(AND(J3442&gt;3.3,J3442&lt;=4),INDEX(价格表!$B$4:$I$31,M3442,6),IF(AND(J3442&gt;4,J3442&lt;=5.5),INDEX(价格表!$B$4:$I$31,M3442,7),IF(J3442&gt;5.5,2.6+INDEX(价格表!$B$4:$I$31,M3442,8)*L3442)))))))</f>
        <v>2.15</v>
      </c>
    </row>
    <row r="3443" spans="1:14">
      <c r="A3443" s="18">
        <v>4311037616394</v>
      </c>
      <c r="B3443" s="18" t="s">
        <v>16</v>
      </c>
      <c r="C3443" s="19">
        <v>20201216</v>
      </c>
      <c r="D3443" s="19">
        <v>610538201209</v>
      </c>
      <c r="E3443" s="19" t="s">
        <v>16</v>
      </c>
      <c r="F3443" s="19">
        <v>20201226</v>
      </c>
      <c r="G3443" s="19" t="s">
        <v>17</v>
      </c>
      <c r="H3443" s="19" t="s">
        <v>50</v>
      </c>
      <c r="I3443" s="19" t="s">
        <v>51</v>
      </c>
      <c r="J3443" s="19">
        <v>1.42</v>
      </c>
      <c r="K3443" s="19" t="s">
        <v>20</v>
      </c>
      <c r="L3443">
        <f t="shared" si="63"/>
        <v>2</v>
      </c>
      <c r="M3443">
        <f>MATCH(H:H,价格表!$B$4:$B$35,0)</f>
        <v>4</v>
      </c>
      <c r="N3443" s="27">
        <f>IF(J3443&lt;=0.3,INDEX(价格表!$B$4:$I$31,M3443,2),IF(AND(J3443&gt;0.3,J3443&lt;=1),INDEX(价格表!$B$4:$I$31,M3443,3),IF(AND(J3443&gt;1,J3443&lt;=2.2),INDEX(价格表!$B$4:$I$31,M3443,4),IF(AND(J3443&gt;2.2,J3443&lt;=3.3),INDEX(价格表!$B$4:$I$31,M3443,5),IF(AND(J3443&gt;3.3,J3443&lt;=4),INDEX(价格表!$B$4:$I$31,M3443,6),IF(AND(J3443&gt;4,J3443&lt;=5.5),INDEX(价格表!$B$4:$I$31,M3443,7),IF(J3443&gt;5.5,2.6+INDEX(价格表!$B$4:$I$31,M3443,8)*L3443)))))))</f>
        <v>2.15</v>
      </c>
    </row>
    <row r="3444" spans="1:14">
      <c r="A3444" s="18">
        <v>4311037616395</v>
      </c>
      <c r="B3444" s="18" t="s">
        <v>16</v>
      </c>
      <c r="C3444" s="19">
        <v>20201216</v>
      </c>
      <c r="D3444" s="19">
        <v>610538201209</v>
      </c>
      <c r="E3444" s="19" t="s">
        <v>16</v>
      </c>
      <c r="F3444" s="19">
        <v>20201226</v>
      </c>
      <c r="G3444" s="19" t="s">
        <v>17</v>
      </c>
      <c r="H3444" s="19" t="s">
        <v>50</v>
      </c>
      <c r="I3444" s="19" t="s">
        <v>345</v>
      </c>
      <c r="J3444" s="19">
        <v>1.43</v>
      </c>
      <c r="K3444" s="19" t="s">
        <v>20</v>
      </c>
      <c r="L3444">
        <f t="shared" si="63"/>
        <v>2</v>
      </c>
      <c r="M3444">
        <f>MATCH(H:H,价格表!$B$4:$B$35,0)</f>
        <v>4</v>
      </c>
      <c r="N3444" s="27">
        <f>IF(J3444&lt;=0.3,INDEX(价格表!$B$4:$I$31,M3444,2),IF(AND(J3444&gt;0.3,J3444&lt;=1),INDEX(价格表!$B$4:$I$31,M3444,3),IF(AND(J3444&gt;1,J3444&lt;=2.2),INDEX(价格表!$B$4:$I$31,M3444,4),IF(AND(J3444&gt;2.2,J3444&lt;=3.3),INDEX(价格表!$B$4:$I$31,M3444,5),IF(AND(J3444&gt;3.3,J3444&lt;=4),INDEX(价格表!$B$4:$I$31,M3444,6),IF(AND(J3444&gt;4,J3444&lt;=5.5),INDEX(价格表!$B$4:$I$31,M3444,7),IF(J3444&gt;5.5,2.6+INDEX(价格表!$B$4:$I$31,M3444,8)*L3444)))))))</f>
        <v>2.15</v>
      </c>
    </row>
    <row r="3445" spans="1:14">
      <c r="A3445" s="18">
        <v>4311037616397</v>
      </c>
      <c r="B3445" s="18" t="s">
        <v>16</v>
      </c>
      <c r="C3445" s="19">
        <v>20201216</v>
      </c>
      <c r="D3445" s="19">
        <v>610538201209</v>
      </c>
      <c r="E3445" s="19" t="s">
        <v>16</v>
      </c>
      <c r="F3445" s="19">
        <v>20201226</v>
      </c>
      <c r="G3445" s="19" t="s">
        <v>17</v>
      </c>
      <c r="H3445" s="19" t="s">
        <v>54</v>
      </c>
      <c r="I3445" s="19" t="s">
        <v>206</v>
      </c>
      <c r="J3445" s="19">
        <v>1.44</v>
      </c>
      <c r="K3445" s="19" t="s">
        <v>20</v>
      </c>
      <c r="L3445">
        <f t="shared" si="63"/>
        <v>2</v>
      </c>
      <c r="M3445">
        <f>MATCH(H:H,价格表!$B$4:$B$35,0)</f>
        <v>14</v>
      </c>
      <c r="N3445" s="27">
        <f>IF(J3445&lt;=0.3,INDEX(价格表!$B$4:$I$31,M3445,2),IF(AND(J3445&gt;0.3,J3445&lt;=1),INDEX(价格表!$B$4:$I$31,M3445,3),IF(AND(J3445&gt;1,J3445&lt;=2.2),INDEX(价格表!$B$4:$I$31,M3445,4),IF(AND(J3445&gt;2.2,J3445&lt;=3.3),INDEX(价格表!$B$4:$I$31,M3445,5),IF(AND(J3445&gt;3.3,J3445&lt;=4),INDEX(价格表!$B$4:$I$31,M3445,6),IF(AND(J3445&gt;4,J3445&lt;=5.5),INDEX(价格表!$B$4:$I$31,M3445,7),IF(J3445&gt;5.5,2.6+INDEX(价格表!$B$4:$I$31,M3445,8)*L3445)))))))</f>
        <v>2.15</v>
      </c>
    </row>
    <row r="3446" spans="1:14">
      <c r="A3446" s="18">
        <v>4311037616398</v>
      </c>
      <c r="B3446" s="18" t="s">
        <v>16</v>
      </c>
      <c r="C3446" s="19">
        <v>20201216</v>
      </c>
      <c r="D3446" s="19">
        <v>610538201209</v>
      </c>
      <c r="E3446" s="19" t="s">
        <v>16</v>
      </c>
      <c r="F3446" s="19">
        <v>20201226</v>
      </c>
      <c r="G3446" s="19" t="s">
        <v>17</v>
      </c>
      <c r="H3446" s="19" t="s">
        <v>21</v>
      </c>
      <c r="I3446" s="19" t="s">
        <v>181</v>
      </c>
      <c r="J3446" s="19">
        <v>1.45</v>
      </c>
      <c r="K3446" s="19" t="s">
        <v>20</v>
      </c>
      <c r="L3446">
        <f t="shared" si="63"/>
        <v>2</v>
      </c>
      <c r="M3446">
        <f>MATCH(H:H,价格表!$B$4:$B$35,0)</f>
        <v>20</v>
      </c>
      <c r="N3446" s="27">
        <f>IF(J3446&lt;=0.3,INDEX(价格表!$B$4:$I$31,M3446,2),IF(AND(J3446&gt;0.3,J3446&lt;=1),INDEX(价格表!$B$4:$I$31,M3446,3),IF(AND(J3446&gt;1,J3446&lt;=2.2),INDEX(价格表!$B$4:$I$31,M3446,4),IF(AND(J3446&gt;2.2,J3446&lt;=3.3),INDEX(价格表!$B$4:$I$31,M3446,5),IF(AND(J3446&gt;3.3,J3446&lt;=4),INDEX(价格表!$B$4:$I$31,M3446,6),IF(AND(J3446&gt;4,J3446&lt;=5.5),INDEX(价格表!$B$4:$I$31,M3446,7),IF(J3446&gt;5.5,2.6+INDEX(价格表!$B$4:$I$31,M3446,8)*L3446)))))))</f>
        <v>2.15</v>
      </c>
    </row>
    <row r="3447" spans="1:14">
      <c r="A3447" s="18">
        <v>4311037616399</v>
      </c>
      <c r="B3447" s="18" t="s">
        <v>16</v>
      </c>
      <c r="C3447" s="19">
        <v>20201216</v>
      </c>
      <c r="D3447" s="19">
        <v>610538201209</v>
      </c>
      <c r="E3447" s="19" t="s">
        <v>16</v>
      </c>
      <c r="F3447" s="19">
        <v>20201226</v>
      </c>
      <c r="G3447" s="19" t="s">
        <v>17</v>
      </c>
      <c r="H3447" s="19" t="s">
        <v>123</v>
      </c>
      <c r="I3447" s="19" t="s">
        <v>124</v>
      </c>
      <c r="J3447" s="19">
        <v>1.42</v>
      </c>
      <c r="K3447" s="19" t="s">
        <v>20</v>
      </c>
      <c r="L3447">
        <f t="shared" si="63"/>
        <v>2</v>
      </c>
      <c r="M3447">
        <f>MATCH(H:H,价格表!$B$4:$B$35,0)</f>
        <v>30</v>
      </c>
      <c r="N3447" s="27">
        <f>L3447*7+3</f>
        <v>17</v>
      </c>
    </row>
    <row r="3448" spans="1:14">
      <c r="A3448" s="18">
        <v>4311037616411</v>
      </c>
      <c r="B3448" s="18" t="s">
        <v>16</v>
      </c>
      <c r="C3448" s="19">
        <v>20201216</v>
      </c>
      <c r="D3448" s="19">
        <v>610538201209</v>
      </c>
      <c r="E3448" s="19" t="s">
        <v>16</v>
      </c>
      <c r="F3448" s="19">
        <v>20201226</v>
      </c>
      <c r="G3448" s="19" t="s">
        <v>17</v>
      </c>
      <c r="H3448" s="19" t="s">
        <v>23</v>
      </c>
      <c r="I3448" s="19" t="s">
        <v>115</v>
      </c>
      <c r="J3448" s="19">
        <v>1.46</v>
      </c>
      <c r="K3448" s="19" t="s">
        <v>20</v>
      </c>
      <c r="L3448">
        <f t="shared" si="63"/>
        <v>2</v>
      </c>
      <c r="M3448">
        <f>MATCH(H:H,价格表!$B$4:$B$35,0)</f>
        <v>15</v>
      </c>
      <c r="N3448" s="27">
        <f>IF(J3448&lt;=0.3,INDEX(价格表!$B$4:$I$31,M3448,2),IF(AND(J3448&gt;0.3,J3448&lt;=1),INDEX(价格表!$B$4:$I$31,M3448,3),IF(AND(J3448&gt;1,J3448&lt;=2.2),INDEX(价格表!$B$4:$I$31,M3448,4),IF(AND(J3448&gt;2.2,J3448&lt;=3.3),INDEX(价格表!$B$4:$I$31,M3448,5),IF(AND(J3448&gt;3.3,J3448&lt;=4),INDEX(价格表!$B$4:$I$31,M3448,6),IF(AND(J3448&gt;4,J3448&lt;=5.5),INDEX(价格表!$B$4:$I$31,M3448,7),IF(J3448&gt;5.5,2.6+INDEX(价格表!$B$4:$I$31,M3448,8)*L3448)))))))</f>
        <v>2.15</v>
      </c>
    </row>
    <row r="3449" spans="1:14">
      <c r="A3449" s="18">
        <v>4311037616412</v>
      </c>
      <c r="B3449" s="18" t="s">
        <v>16</v>
      </c>
      <c r="C3449" s="19">
        <v>20201216</v>
      </c>
      <c r="D3449" s="19">
        <v>610538201209</v>
      </c>
      <c r="E3449" s="19" t="s">
        <v>16</v>
      </c>
      <c r="F3449" s="19">
        <v>20201226</v>
      </c>
      <c r="G3449" s="19" t="s">
        <v>17</v>
      </c>
      <c r="H3449" s="19" t="s">
        <v>27</v>
      </c>
      <c r="I3449" s="19" t="s">
        <v>211</v>
      </c>
      <c r="J3449" s="19">
        <v>3.26</v>
      </c>
      <c r="K3449" s="19" t="s">
        <v>20</v>
      </c>
      <c r="L3449">
        <f t="shared" si="63"/>
        <v>4</v>
      </c>
      <c r="M3449">
        <f>MATCH(H:H,价格表!$B$4:$B$35,0)</f>
        <v>3</v>
      </c>
      <c r="N3449" s="27">
        <f>IF(J3449&lt;=0.3,INDEX(价格表!$B$4:$I$31,M3449,2),IF(AND(J3449&gt;0.3,J3449&lt;=1),INDEX(价格表!$B$4:$I$31,M3449,3),IF(AND(J3449&gt;1,J3449&lt;=2.2),INDEX(价格表!$B$4:$I$31,M3449,4),IF(AND(J3449&gt;2.2,J3449&lt;=3.3),INDEX(价格表!$B$4:$I$31,M3449,5),IF(AND(J3449&gt;3.3,J3449&lt;=4),INDEX(价格表!$B$4:$I$31,M3449,6),IF(AND(J3449&gt;4,J3449&lt;=5.5),INDEX(价格表!$B$4:$I$31,M3449,7),IF(J3449&gt;5.5,2.6+INDEX(价格表!$B$4:$I$31,M3449,8)*L3449)))))))</f>
        <v>2.5</v>
      </c>
    </row>
    <row r="3450" spans="1:14">
      <c r="A3450" s="18">
        <v>4311037616414</v>
      </c>
      <c r="B3450" s="18" t="s">
        <v>16</v>
      </c>
      <c r="C3450" s="19">
        <v>20201216</v>
      </c>
      <c r="D3450" s="19">
        <v>610538201209</v>
      </c>
      <c r="E3450" s="19" t="s">
        <v>16</v>
      </c>
      <c r="F3450" s="19">
        <v>20201226</v>
      </c>
      <c r="G3450" s="19" t="s">
        <v>17</v>
      </c>
      <c r="H3450" s="19" t="s">
        <v>35</v>
      </c>
      <c r="I3450" s="19" t="s">
        <v>229</v>
      </c>
      <c r="J3450" s="19">
        <v>1.44</v>
      </c>
      <c r="K3450" s="19" t="s">
        <v>20</v>
      </c>
      <c r="L3450">
        <f t="shared" si="63"/>
        <v>2</v>
      </c>
      <c r="M3450">
        <f>MATCH(H:H,价格表!$B$4:$B$35,0)</f>
        <v>22</v>
      </c>
      <c r="N3450" s="27">
        <f>IF(J3450&lt;=0.3,INDEX(价格表!$B$4:$I$31,M3450,2),IF(AND(J3450&gt;0.3,J3450&lt;=1),INDEX(价格表!$B$4:$I$31,M3450,3),IF(AND(J3450&gt;1,J3450&lt;=2.2),INDEX(价格表!$B$4:$I$31,M3450,4),IF(AND(J3450&gt;2.2,J3450&lt;=3.3),INDEX(价格表!$B$4:$I$31,M3450,5),IF(AND(J3450&gt;3.3,J3450&lt;=4),INDEX(价格表!$B$4:$I$31,M3450,6),IF(AND(J3450&gt;4,J3450&lt;=5.5),INDEX(价格表!$B$4:$I$31,M3450,7),IF(J3450&gt;5.5,2.6+INDEX(价格表!$B$4:$I$31,M3450,8)*L3450)))))))</f>
        <v>2.15</v>
      </c>
    </row>
    <row r="3451" spans="1:14">
      <c r="A3451" s="18">
        <v>4311037616415</v>
      </c>
      <c r="B3451" s="18" t="s">
        <v>16</v>
      </c>
      <c r="C3451" s="19">
        <v>20201216</v>
      </c>
      <c r="D3451" s="19">
        <v>610538201209</v>
      </c>
      <c r="E3451" s="19" t="s">
        <v>16</v>
      </c>
      <c r="F3451" s="19">
        <v>20201226</v>
      </c>
      <c r="G3451" s="19" t="s">
        <v>17</v>
      </c>
      <c r="H3451" s="19" t="s">
        <v>37</v>
      </c>
      <c r="I3451" s="19" t="s">
        <v>119</v>
      </c>
      <c r="J3451" s="19">
        <v>1.42</v>
      </c>
      <c r="K3451" s="19" t="s">
        <v>20</v>
      </c>
      <c r="L3451">
        <f t="shared" si="63"/>
        <v>2</v>
      </c>
      <c r="M3451">
        <f>MATCH(H:H,价格表!$B$4:$B$35,0)</f>
        <v>12</v>
      </c>
      <c r="N3451" s="27">
        <f>IF(J3451&lt;=0.3,INDEX(价格表!$B$4:$I$31,M3451,2),IF(AND(J3451&gt;0.3,J3451&lt;=1),INDEX(价格表!$B$4:$I$31,M3451,3),IF(AND(J3451&gt;1,J3451&lt;=2.2),INDEX(价格表!$B$4:$I$31,M3451,4),IF(AND(J3451&gt;2.2,J3451&lt;=3.3),INDEX(价格表!$B$4:$I$31,M3451,5),IF(AND(J3451&gt;3.3,J3451&lt;=4),INDEX(价格表!$B$4:$I$31,M3451,6),IF(AND(J3451&gt;4,J3451&lt;=5.5),INDEX(价格表!$B$4:$I$31,M3451,7),IF(J3451&gt;5.5,2.6+INDEX(价格表!$B$4:$I$31,M3451,8)*L3451)))))))</f>
        <v>2.15</v>
      </c>
    </row>
    <row r="3452" spans="1:14">
      <c r="A3452" s="18">
        <v>4311037616416</v>
      </c>
      <c r="B3452" s="18" t="s">
        <v>16</v>
      </c>
      <c r="C3452" s="19">
        <v>20201216</v>
      </c>
      <c r="D3452" s="19">
        <v>610538201209</v>
      </c>
      <c r="E3452" s="19" t="s">
        <v>16</v>
      </c>
      <c r="F3452" s="19">
        <v>20201226</v>
      </c>
      <c r="G3452" s="19" t="s">
        <v>17</v>
      </c>
      <c r="H3452" s="19" t="s">
        <v>73</v>
      </c>
      <c r="I3452" s="19" t="s">
        <v>74</v>
      </c>
      <c r="J3452" s="19">
        <v>1.42</v>
      </c>
      <c r="K3452" s="19" t="s">
        <v>20</v>
      </c>
      <c r="L3452">
        <f t="shared" si="63"/>
        <v>2</v>
      </c>
      <c r="M3452">
        <f>MATCH(H:H,价格表!$B$4:$B$35,0)</f>
        <v>7</v>
      </c>
      <c r="N3452" s="27">
        <f>IF(J3452&lt;=0.3,INDEX(价格表!$B$4:$I$31,M3452,2),IF(AND(J3452&gt;0.3,J3452&lt;=1),INDEX(价格表!$B$4:$I$31,M3452,3),IF(AND(J3452&gt;1,J3452&lt;=2.2),INDEX(价格表!$B$4:$I$31,M3452,4),IF(AND(J3452&gt;2.2,J3452&lt;=3.3),INDEX(价格表!$B$4:$I$31,M3452,5),IF(AND(J3452&gt;3.3,J3452&lt;=4),INDEX(价格表!$B$4:$I$31,M3452,6),IF(AND(J3452&gt;4,J3452&lt;=5.5),INDEX(价格表!$B$4:$I$31,M3452,7),IF(J3452&gt;5.5,2.6+INDEX(价格表!$B$4:$I$31,M3452,8)*L3452)))))))</f>
        <v>2.15</v>
      </c>
    </row>
    <row r="3453" spans="1:14">
      <c r="A3453" s="18">
        <v>4311037616417</v>
      </c>
      <c r="B3453" s="18" t="s">
        <v>16</v>
      </c>
      <c r="C3453" s="19">
        <v>20201216</v>
      </c>
      <c r="D3453" s="19">
        <v>610538201209</v>
      </c>
      <c r="E3453" s="19" t="s">
        <v>16</v>
      </c>
      <c r="F3453" s="19">
        <v>20201226</v>
      </c>
      <c r="G3453" s="19" t="s">
        <v>17</v>
      </c>
      <c r="H3453" s="19" t="s">
        <v>25</v>
      </c>
      <c r="I3453" s="19" t="s">
        <v>42</v>
      </c>
      <c r="J3453" s="19">
        <v>1.45</v>
      </c>
      <c r="K3453" s="19" t="s">
        <v>20</v>
      </c>
      <c r="L3453">
        <f t="shared" si="63"/>
        <v>2</v>
      </c>
      <c r="M3453">
        <f>MATCH(H:H,价格表!$B$4:$B$35,0)</f>
        <v>25</v>
      </c>
      <c r="N3453" s="27">
        <f>IF(J3453&lt;=0.3,INDEX(价格表!$B$4:$I$31,M3453,2),IF(AND(J3453&gt;0.3,J3453&lt;=1),INDEX(价格表!$B$4:$I$31,M3453,3),IF(AND(J3453&gt;1,J3453&lt;=2.2),INDEX(价格表!$B$4:$I$31,M3453,4),IF(AND(J3453&gt;2.2,J3453&lt;=3.3),INDEX(价格表!$B$4:$I$31,M3453,5),IF(AND(J3453&gt;3.3,J3453&lt;=4),INDEX(价格表!$B$4:$I$31,M3453,6),IF(AND(J3453&gt;4,J3453&lt;=5.5),INDEX(价格表!$B$4:$I$31,M3453,7),IF(J3453&gt;5.5,2.6+INDEX(价格表!$B$4:$I$31,M3453,8)*L3453)))))))</f>
        <v>2.15</v>
      </c>
    </row>
    <row r="3454" spans="1:14">
      <c r="A3454" s="18">
        <v>4311037616418</v>
      </c>
      <c r="B3454" s="18" t="s">
        <v>16</v>
      </c>
      <c r="C3454" s="19">
        <v>20201216</v>
      </c>
      <c r="D3454" s="19">
        <v>610538201209</v>
      </c>
      <c r="E3454" s="19" t="s">
        <v>16</v>
      </c>
      <c r="F3454" s="19">
        <v>20201226</v>
      </c>
      <c r="G3454" s="19" t="s">
        <v>17</v>
      </c>
      <c r="H3454" s="19" t="s">
        <v>35</v>
      </c>
      <c r="I3454" s="19" t="s">
        <v>102</v>
      </c>
      <c r="J3454" s="19">
        <v>3.26</v>
      </c>
      <c r="K3454" s="19" t="s">
        <v>20</v>
      </c>
      <c r="L3454">
        <f t="shared" si="63"/>
        <v>4</v>
      </c>
      <c r="M3454">
        <f>MATCH(H:H,价格表!$B$4:$B$35,0)</f>
        <v>22</v>
      </c>
      <c r="N3454" s="27">
        <f>IF(J3454&lt;=0.3,INDEX(价格表!$B$4:$I$31,M3454,2),IF(AND(J3454&gt;0.3,J3454&lt;=1),INDEX(价格表!$B$4:$I$31,M3454,3),IF(AND(J3454&gt;1,J3454&lt;=2.2),INDEX(价格表!$B$4:$I$31,M3454,4),IF(AND(J3454&gt;2.2,J3454&lt;=3.3),INDEX(价格表!$B$4:$I$31,M3454,5),IF(AND(J3454&gt;3.3,J3454&lt;=4),INDEX(价格表!$B$4:$I$31,M3454,6),IF(AND(J3454&gt;4,J3454&lt;=5.5),INDEX(价格表!$B$4:$I$31,M3454,7),IF(J3454&gt;5.5,2.6+INDEX(价格表!$B$4:$I$31,M3454,8)*L3454)))))))</f>
        <v>2.5</v>
      </c>
    </row>
    <row r="3455" spans="1:14">
      <c r="A3455" s="18">
        <v>4311037616419</v>
      </c>
      <c r="B3455" s="18" t="s">
        <v>16</v>
      </c>
      <c r="C3455" s="19">
        <v>20201216</v>
      </c>
      <c r="D3455" s="19">
        <v>610538201209</v>
      </c>
      <c r="E3455" s="19" t="s">
        <v>16</v>
      </c>
      <c r="F3455" s="19">
        <v>20201226</v>
      </c>
      <c r="G3455" s="19" t="s">
        <v>17</v>
      </c>
      <c r="H3455" s="19" t="s">
        <v>75</v>
      </c>
      <c r="I3455" s="19" t="s">
        <v>372</v>
      </c>
      <c r="J3455" s="19">
        <v>1.44</v>
      </c>
      <c r="K3455" s="19" t="s">
        <v>20</v>
      </c>
      <c r="L3455">
        <f t="shared" si="63"/>
        <v>2</v>
      </c>
      <c r="M3455">
        <f>MATCH(H:H,价格表!$B$4:$B$35,0)</f>
        <v>24</v>
      </c>
      <c r="N3455" s="27">
        <f>IF(J3455&lt;=0.3,INDEX(价格表!$B$4:$I$31,M3455,2),IF(AND(J3455&gt;0.3,J3455&lt;=1),INDEX(价格表!$B$4:$I$31,M3455,3),IF(AND(J3455&gt;1,J3455&lt;=2.2),INDEX(价格表!$B$4:$I$31,M3455,4),IF(AND(J3455&gt;2.2,J3455&lt;=3.3),INDEX(价格表!$B$4:$I$31,M3455,5),IF(AND(J3455&gt;3.3,J3455&lt;=4),INDEX(价格表!$B$4:$I$31,M3455,6),IF(AND(J3455&gt;4,J3455&lt;=5.5),INDEX(价格表!$B$4:$I$31,M3455,7),IF(J3455&gt;5.5,2.6+INDEX(价格表!$B$4:$I$31,M3455,8)*L3455)))))))</f>
        <v>2.15</v>
      </c>
    </row>
    <row r="3456" spans="1:14">
      <c r="A3456" s="18">
        <v>4311037616420</v>
      </c>
      <c r="B3456" s="18" t="s">
        <v>16</v>
      </c>
      <c r="C3456" s="19">
        <v>20201216</v>
      </c>
      <c r="D3456" s="19">
        <v>610538201209</v>
      </c>
      <c r="E3456" s="19" t="s">
        <v>16</v>
      </c>
      <c r="F3456" s="19">
        <v>20201226</v>
      </c>
      <c r="G3456" s="19" t="s">
        <v>17</v>
      </c>
      <c r="H3456" s="19" t="s">
        <v>33</v>
      </c>
      <c r="I3456" s="19" t="s">
        <v>34</v>
      </c>
      <c r="J3456" s="19">
        <v>1.42</v>
      </c>
      <c r="K3456" s="19" t="s">
        <v>20</v>
      </c>
      <c r="L3456">
        <f t="shared" si="63"/>
        <v>2</v>
      </c>
      <c r="M3456">
        <f>MATCH(H:H,价格表!$B$4:$B$35,0)</f>
        <v>13</v>
      </c>
      <c r="N3456" s="27">
        <f>IF(J3456&lt;=0.3,INDEX(价格表!$B$4:$I$31,M3456,2),IF(AND(J3456&gt;0.3,J3456&lt;=1),INDEX(价格表!$B$4:$I$31,M3456,3),IF(AND(J3456&gt;1,J3456&lt;=2.2),INDEX(价格表!$B$4:$I$31,M3456,4),IF(AND(J3456&gt;2.2,J3456&lt;=3.3),INDEX(价格表!$B$4:$I$31,M3456,5),IF(AND(J3456&gt;3.3,J3456&lt;=4),INDEX(价格表!$B$4:$I$31,M3456,6),IF(AND(J3456&gt;4,J3456&lt;=5.5),INDEX(价格表!$B$4:$I$31,M3456,7),IF(J3456&gt;5.5,2.6+INDEX(价格表!$B$4:$I$31,M3456,8)*L3456)))))))</f>
        <v>2.15</v>
      </c>
    </row>
    <row r="3457" spans="1:14">
      <c r="A3457" s="18">
        <v>4311037622989</v>
      </c>
      <c r="B3457" s="18" t="s">
        <v>16</v>
      </c>
      <c r="C3457" s="19">
        <v>20201216</v>
      </c>
      <c r="D3457" s="19">
        <v>610538201209</v>
      </c>
      <c r="E3457" s="19" t="s">
        <v>16</v>
      </c>
      <c r="F3457" s="19">
        <v>20201226</v>
      </c>
      <c r="G3457" s="19" t="s">
        <v>17</v>
      </c>
      <c r="H3457" s="19" t="s">
        <v>18</v>
      </c>
      <c r="I3457" s="19" t="s">
        <v>237</v>
      </c>
      <c r="J3457" s="19">
        <v>1.43</v>
      </c>
      <c r="K3457" s="19" t="s">
        <v>20</v>
      </c>
      <c r="L3457">
        <f t="shared" si="63"/>
        <v>2</v>
      </c>
      <c r="M3457">
        <f>MATCH(H:H,价格表!$B$4:$B$35,0)</f>
        <v>1</v>
      </c>
      <c r="N3457" s="27">
        <f>IF(J3457&lt;=0.3,INDEX(价格表!$B$4:$I$31,M3457,2),IF(AND(J3457&gt;0.3,J3457&lt;=1),INDEX(价格表!$B$4:$I$31,M3457,3),IF(AND(J3457&gt;1,J3457&lt;=2.2),INDEX(价格表!$B$4:$I$31,M3457,4),IF(AND(J3457&gt;2.2,J3457&lt;=3.3),INDEX(价格表!$B$4:$I$31,M3457,5),IF(AND(J3457&gt;3.3,J3457&lt;=4),INDEX(价格表!$B$4:$I$31,M3457,6),IF(AND(J3457&gt;4,J3457&lt;=5.5),INDEX(价格表!$B$4:$I$31,M3457,7),IF(J3457&gt;5.5,2.6+INDEX(价格表!$B$4:$I$31,M3457,8)*L3457)))))))</f>
        <v>2.15</v>
      </c>
    </row>
    <row r="3458" spans="1:14">
      <c r="A3458" s="18">
        <v>4311037622990</v>
      </c>
      <c r="B3458" s="18" t="s">
        <v>16</v>
      </c>
      <c r="C3458" s="19">
        <v>20201216</v>
      </c>
      <c r="D3458" s="19">
        <v>610538201209</v>
      </c>
      <c r="E3458" s="19" t="s">
        <v>16</v>
      </c>
      <c r="F3458" s="19">
        <v>20201226</v>
      </c>
      <c r="G3458" s="19" t="s">
        <v>17</v>
      </c>
      <c r="H3458" s="19" t="s">
        <v>45</v>
      </c>
      <c r="I3458" s="19" t="s">
        <v>172</v>
      </c>
      <c r="J3458" s="19">
        <v>1.42</v>
      </c>
      <c r="K3458" s="19" t="s">
        <v>20</v>
      </c>
      <c r="L3458">
        <f t="shared" si="63"/>
        <v>2</v>
      </c>
      <c r="M3458">
        <f>MATCH(H:H,价格表!$B$4:$B$35,0)</f>
        <v>9</v>
      </c>
      <c r="N3458" s="27">
        <f>IF(J3458&lt;=0.3,INDEX(价格表!$B$4:$I$31,M3458,2),IF(AND(J3458&gt;0.3,J3458&lt;=1),INDEX(价格表!$B$4:$I$31,M3458,3),IF(AND(J3458&gt;1,J3458&lt;=2.2),INDEX(价格表!$B$4:$I$31,M3458,4),IF(AND(J3458&gt;2.2,J3458&lt;=3.3),INDEX(价格表!$B$4:$I$31,M3458,5),IF(AND(J3458&gt;3.3,J3458&lt;=4),INDEX(价格表!$B$4:$I$31,M3458,6),IF(AND(J3458&gt;4,J3458&lt;=5.5),INDEX(价格表!$B$4:$I$31,M3458,7),IF(J3458&gt;5.5,2.6+INDEX(价格表!$B$4:$I$31,M3458,8)*L3458)))))))</f>
        <v>2.15</v>
      </c>
    </row>
    <row r="3459" spans="1:14">
      <c r="A3459" s="18">
        <v>4311037622991</v>
      </c>
      <c r="B3459" s="18" t="s">
        <v>16</v>
      </c>
      <c r="C3459" s="19">
        <v>20201216</v>
      </c>
      <c r="D3459" s="19">
        <v>610538201209</v>
      </c>
      <c r="E3459" s="19" t="s">
        <v>16</v>
      </c>
      <c r="F3459" s="19">
        <v>20201226</v>
      </c>
      <c r="G3459" s="19" t="s">
        <v>17</v>
      </c>
      <c r="H3459" s="19" t="s">
        <v>82</v>
      </c>
      <c r="I3459" s="19" t="s">
        <v>83</v>
      </c>
      <c r="J3459" s="19">
        <v>1.44</v>
      </c>
      <c r="K3459" s="19" t="s">
        <v>20</v>
      </c>
      <c r="L3459">
        <f t="shared" si="63"/>
        <v>2</v>
      </c>
      <c r="M3459">
        <f>MATCH(H:H,价格表!$B$4:$B$35,0)</f>
        <v>2</v>
      </c>
      <c r="N3459" s="27">
        <f>IF(J3459&lt;=0.3,INDEX(价格表!$B$4:$I$31,M3459,2),IF(AND(J3459&gt;0.3,J3459&lt;=1),INDEX(价格表!$B$4:$I$31,M3459,3),IF(AND(J3459&gt;1,J3459&lt;=2.2),INDEX(价格表!$B$4:$I$31,M3459,4),IF(AND(J3459&gt;2.2,J3459&lt;=3.3),INDEX(价格表!$B$4:$I$31,M3459,5),IF(AND(J3459&gt;3.3,J3459&lt;=4),INDEX(价格表!$B$4:$I$31,M3459,6),IF(AND(J3459&gt;4,J3459&lt;=5.5),INDEX(价格表!$B$4:$I$31,M3459,7),IF(J3459&gt;5.5,2.6+INDEX(价格表!$B$4:$I$31,M3459,8)*L3459)))))))</f>
        <v>2.15</v>
      </c>
    </row>
    <row r="3460" spans="1:14">
      <c r="A3460" s="18">
        <v>4311037622992</v>
      </c>
      <c r="B3460" s="18" t="s">
        <v>16</v>
      </c>
      <c r="C3460" s="19">
        <v>20201216</v>
      </c>
      <c r="D3460" s="19">
        <v>610538201209</v>
      </c>
      <c r="E3460" s="19" t="s">
        <v>16</v>
      </c>
      <c r="F3460" s="19">
        <v>20201226</v>
      </c>
      <c r="G3460" s="19" t="s">
        <v>17</v>
      </c>
      <c r="H3460" s="19" t="s">
        <v>39</v>
      </c>
      <c r="I3460" s="19" t="s">
        <v>174</v>
      </c>
      <c r="J3460" s="19">
        <v>1.46</v>
      </c>
      <c r="K3460" s="19" t="s">
        <v>20</v>
      </c>
      <c r="L3460">
        <f t="shared" ref="L3460:L3523" si="64">ROUNDUP(J3460,0)</f>
        <v>2</v>
      </c>
      <c r="M3460">
        <f>MATCH(H:H,价格表!$B$4:$B$35,0)</f>
        <v>23</v>
      </c>
      <c r="N3460" s="27">
        <f>IF(J3460&lt;=0.3,INDEX(价格表!$B$4:$I$31,M3460,2),IF(AND(J3460&gt;0.3,J3460&lt;=1),INDEX(价格表!$B$4:$I$31,M3460,3),IF(AND(J3460&gt;1,J3460&lt;=2.2),INDEX(价格表!$B$4:$I$31,M3460,4),IF(AND(J3460&gt;2.2,J3460&lt;=3.3),INDEX(价格表!$B$4:$I$31,M3460,5),IF(AND(J3460&gt;3.3,J3460&lt;=4),INDEX(价格表!$B$4:$I$31,M3460,6),IF(AND(J3460&gt;4,J3460&lt;=5.5),INDEX(价格表!$B$4:$I$31,M3460,7),IF(J3460&gt;5.5,2.6+INDEX(价格表!$B$4:$I$31,M3460,8)*L3460)))))))</f>
        <v>2.15</v>
      </c>
    </row>
    <row r="3461" spans="1:14">
      <c r="A3461" s="18">
        <v>4311037622993</v>
      </c>
      <c r="B3461" s="18" t="s">
        <v>16</v>
      </c>
      <c r="C3461" s="19">
        <v>20201216</v>
      </c>
      <c r="D3461" s="19">
        <v>610538201209</v>
      </c>
      <c r="E3461" s="19" t="s">
        <v>16</v>
      </c>
      <c r="F3461" s="19">
        <v>20201226</v>
      </c>
      <c r="G3461" s="19" t="s">
        <v>17</v>
      </c>
      <c r="H3461" s="19" t="s">
        <v>73</v>
      </c>
      <c r="I3461" s="19" t="s">
        <v>93</v>
      </c>
      <c r="J3461" s="19">
        <v>1.43</v>
      </c>
      <c r="K3461" s="19" t="s">
        <v>20</v>
      </c>
      <c r="L3461">
        <f t="shared" si="64"/>
        <v>2</v>
      </c>
      <c r="M3461">
        <f>MATCH(H:H,价格表!$B$4:$B$35,0)</f>
        <v>7</v>
      </c>
      <c r="N3461" s="27">
        <f>IF(J3461&lt;=0.3,INDEX(价格表!$B$4:$I$31,M3461,2),IF(AND(J3461&gt;0.3,J3461&lt;=1),INDEX(价格表!$B$4:$I$31,M3461,3),IF(AND(J3461&gt;1,J3461&lt;=2.2),INDEX(价格表!$B$4:$I$31,M3461,4),IF(AND(J3461&gt;2.2,J3461&lt;=3.3),INDEX(价格表!$B$4:$I$31,M3461,5),IF(AND(J3461&gt;3.3,J3461&lt;=4),INDEX(价格表!$B$4:$I$31,M3461,6),IF(AND(J3461&gt;4,J3461&lt;=5.5),INDEX(价格表!$B$4:$I$31,M3461,7),IF(J3461&gt;5.5,2.6+INDEX(价格表!$B$4:$I$31,M3461,8)*L3461)))))))</f>
        <v>2.15</v>
      </c>
    </row>
    <row r="3462" spans="1:14">
      <c r="A3462" s="18">
        <v>4311037622994</v>
      </c>
      <c r="B3462" s="18" t="s">
        <v>16</v>
      </c>
      <c r="C3462" s="19">
        <v>20201216</v>
      </c>
      <c r="D3462" s="19">
        <v>610538201209</v>
      </c>
      <c r="E3462" s="19" t="s">
        <v>16</v>
      </c>
      <c r="F3462" s="19">
        <v>20201226</v>
      </c>
      <c r="G3462" s="19" t="s">
        <v>17</v>
      </c>
      <c r="H3462" s="19" t="s">
        <v>54</v>
      </c>
      <c r="I3462" s="19" t="s">
        <v>78</v>
      </c>
      <c r="J3462" s="19">
        <v>1.42</v>
      </c>
      <c r="K3462" s="19" t="s">
        <v>20</v>
      </c>
      <c r="L3462">
        <f t="shared" si="64"/>
        <v>2</v>
      </c>
      <c r="M3462">
        <f>MATCH(H:H,价格表!$B$4:$B$35,0)</f>
        <v>14</v>
      </c>
      <c r="N3462" s="27">
        <f>IF(J3462&lt;=0.3,INDEX(价格表!$B$4:$I$31,M3462,2),IF(AND(J3462&gt;0.3,J3462&lt;=1),INDEX(价格表!$B$4:$I$31,M3462,3),IF(AND(J3462&gt;1,J3462&lt;=2.2),INDEX(价格表!$B$4:$I$31,M3462,4),IF(AND(J3462&gt;2.2,J3462&lt;=3.3),INDEX(价格表!$B$4:$I$31,M3462,5),IF(AND(J3462&gt;3.3,J3462&lt;=4),INDEX(价格表!$B$4:$I$31,M3462,6),IF(AND(J3462&gt;4,J3462&lt;=5.5),INDEX(价格表!$B$4:$I$31,M3462,7),IF(J3462&gt;5.5,2.6+INDEX(价格表!$B$4:$I$31,M3462,8)*L3462)))))))</f>
        <v>2.15</v>
      </c>
    </row>
    <row r="3463" spans="1:14">
      <c r="A3463" s="18">
        <v>4311037622995</v>
      </c>
      <c r="B3463" s="18" t="s">
        <v>16</v>
      </c>
      <c r="C3463" s="19">
        <v>20201216</v>
      </c>
      <c r="D3463" s="19">
        <v>610538201209</v>
      </c>
      <c r="E3463" s="19" t="s">
        <v>16</v>
      </c>
      <c r="F3463" s="19">
        <v>20201226</v>
      </c>
      <c r="G3463" s="19" t="s">
        <v>17</v>
      </c>
      <c r="H3463" s="19" t="s">
        <v>21</v>
      </c>
      <c r="I3463" s="19" t="s">
        <v>205</v>
      </c>
      <c r="J3463" s="19">
        <v>1.48</v>
      </c>
      <c r="K3463" s="19" t="s">
        <v>20</v>
      </c>
      <c r="L3463">
        <f t="shared" si="64"/>
        <v>2</v>
      </c>
      <c r="M3463">
        <f>MATCH(H:H,价格表!$B$4:$B$35,0)</f>
        <v>20</v>
      </c>
      <c r="N3463" s="27">
        <f>IF(J3463&lt;=0.3,INDEX(价格表!$B$4:$I$31,M3463,2),IF(AND(J3463&gt;0.3,J3463&lt;=1),INDEX(价格表!$B$4:$I$31,M3463,3),IF(AND(J3463&gt;1,J3463&lt;=2.2),INDEX(价格表!$B$4:$I$31,M3463,4),IF(AND(J3463&gt;2.2,J3463&lt;=3.3),INDEX(价格表!$B$4:$I$31,M3463,5),IF(AND(J3463&gt;3.3,J3463&lt;=4),INDEX(价格表!$B$4:$I$31,M3463,6),IF(AND(J3463&gt;4,J3463&lt;=5.5),INDEX(价格表!$B$4:$I$31,M3463,7),IF(J3463&gt;5.5,2.6+INDEX(价格表!$B$4:$I$31,M3463,8)*L3463)))))))</f>
        <v>2.15</v>
      </c>
    </row>
    <row r="3464" spans="1:14">
      <c r="A3464" s="18">
        <v>4311037622996</v>
      </c>
      <c r="B3464" s="18" t="s">
        <v>16</v>
      </c>
      <c r="C3464" s="19">
        <v>20201216</v>
      </c>
      <c r="D3464" s="19">
        <v>610538201209</v>
      </c>
      <c r="E3464" s="19" t="s">
        <v>16</v>
      </c>
      <c r="F3464" s="19">
        <v>20201226</v>
      </c>
      <c r="G3464" s="19" t="s">
        <v>17</v>
      </c>
      <c r="H3464" s="19" t="s">
        <v>50</v>
      </c>
      <c r="I3464" s="19" t="s">
        <v>77</v>
      </c>
      <c r="J3464" s="19">
        <v>1.45</v>
      </c>
      <c r="K3464" s="19" t="s">
        <v>20</v>
      </c>
      <c r="L3464">
        <f t="shared" si="64"/>
        <v>2</v>
      </c>
      <c r="M3464">
        <f>MATCH(H:H,价格表!$B$4:$B$35,0)</f>
        <v>4</v>
      </c>
      <c r="N3464" s="27">
        <f>IF(J3464&lt;=0.3,INDEX(价格表!$B$4:$I$31,M3464,2),IF(AND(J3464&gt;0.3,J3464&lt;=1),INDEX(价格表!$B$4:$I$31,M3464,3),IF(AND(J3464&gt;1,J3464&lt;=2.2),INDEX(价格表!$B$4:$I$31,M3464,4),IF(AND(J3464&gt;2.2,J3464&lt;=3.3),INDEX(价格表!$B$4:$I$31,M3464,5),IF(AND(J3464&gt;3.3,J3464&lt;=4),INDEX(价格表!$B$4:$I$31,M3464,6),IF(AND(J3464&gt;4,J3464&lt;=5.5),INDEX(价格表!$B$4:$I$31,M3464,7),IF(J3464&gt;5.5,2.6+INDEX(价格表!$B$4:$I$31,M3464,8)*L3464)))))))</f>
        <v>2.15</v>
      </c>
    </row>
    <row r="3465" spans="1:14">
      <c r="A3465" s="18">
        <v>4311037622997</v>
      </c>
      <c r="B3465" s="18" t="s">
        <v>16</v>
      </c>
      <c r="C3465" s="19">
        <v>20201216</v>
      </c>
      <c r="D3465" s="19">
        <v>610538201209</v>
      </c>
      <c r="E3465" s="19" t="s">
        <v>16</v>
      </c>
      <c r="F3465" s="19">
        <v>20201226</v>
      </c>
      <c r="G3465" s="19" t="s">
        <v>17</v>
      </c>
      <c r="H3465" s="19" t="s">
        <v>73</v>
      </c>
      <c r="I3465" s="19" t="s">
        <v>93</v>
      </c>
      <c r="J3465" s="19">
        <v>1.46</v>
      </c>
      <c r="K3465" s="19" t="s">
        <v>20</v>
      </c>
      <c r="L3465">
        <f t="shared" si="64"/>
        <v>2</v>
      </c>
      <c r="M3465">
        <f>MATCH(H:H,价格表!$B$4:$B$35,0)</f>
        <v>7</v>
      </c>
      <c r="N3465" s="27">
        <f>IF(J3465&lt;=0.3,INDEX(价格表!$B$4:$I$31,M3465,2),IF(AND(J3465&gt;0.3,J3465&lt;=1),INDEX(价格表!$B$4:$I$31,M3465,3),IF(AND(J3465&gt;1,J3465&lt;=2.2),INDEX(价格表!$B$4:$I$31,M3465,4),IF(AND(J3465&gt;2.2,J3465&lt;=3.3),INDEX(价格表!$B$4:$I$31,M3465,5),IF(AND(J3465&gt;3.3,J3465&lt;=4),INDEX(价格表!$B$4:$I$31,M3465,6),IF(AND(J3465&gt;4,J3465&lt;=5.5),INDEX(价格表!$B$4:$I$31,M3465,7),IF(J3465&gt;5.5,2.6+INDEX(价格表!$B$4:$I$31,M3465,8)*L3465)))))))</f>
        <v>2.15</v>
      </c>
    </row>
    <row r="3466" spans="1:14">
      <c r="A3466" s="18">
        <v>4311037623423</v>
      </c>
      <c r="B3466" s="18" t="s">
        <v>16</v>
      </c>
      <c r="C3466" s="19">
        <v>20201216</v>
      </c>
      <c r="D3466" s="19">
        <v>610538201209</v>
      </c>
      <c r="E3466" s="19" t="s">
        <v>16</v>
      </c>
      <c r="F3466" s="19">
        <v>20201226</v>
      </c>
      <c r="G3466" s="19" t="s">
        <v>17</v>
      </c>
      <c r="H3466" s="19" t="s">
        <v>43</v>
      </c>
      <c r="I3466" s="19" t="s">
        <v>44</v>
      </c>
      <c r="J3466" s="19">
        <v>1.44</v>
      </c>
      <c r="K3466" s="19" t="s">
        <v>20</v>
      </c>
      <c r="L3466">
        <f t="shared" si="64"/>
        <v>2</v>
      </c>
      <c r="M3466">
        <f>MATCH(H:H,价格表!$B$4:$B$35,0)</f>
        <v>10</v>
      </c>
      <c r="N3466" s="27">
        <f>IF(J3466&lt;=0.3,INDEX(价格表!$B$4:$I$31,M3466,2),IF(AND(J3466&gt;0.3,J3466&lt;=1),INDEX(价格表!$B$4:$I$31,M3466,3),IF(AND(J3466&gt;1,J3466&lt;=2.2),INDEX(价格表!$B$4:$I$31,M3466,4),IF(AND(J3466&gt;2.2,J3466&lt;=3.3),INDEX(价格表!$B$4:$I$31,M3466,5),IF(AND(J3466&gt;3.3,J3466&lt;=4),INDEX(价格表!$B$4:$I$31,M3466,6),IF(AND(J3466&gt;4,J3466&lt;=5.5),INDEX(价格表!$B$4:$I$31,M3466,7),IF(J3466&gt;5.5,2.6+INDEX(价格表!$B$4:$I$31,M3466,8)*L3466)))))))</f>
        <v>2.15</v>
      </c>
    </row>
    <row r="3467" spans="1:14">
      <c r="A3467" s="18">
        <v>4311037623424</v>
      </c>
      <c r="B3467" s="18" t="s">
        <v>16</v>
      </c>
      <c r="C3467" s="19">
        <v>20201216</v>
      </c>
      <c r="D3467" s="19">
        <v>610538201209</v>
      </c>
      <c r="E3467" s="19" t="s">
        <v>16</v>
      </c>
      <c r="F3467" s="19">
        <v>20201226</v>
      </c>
      <c r="G3467" s="19" t="s">
        <v>17</v>
      </c>
      <c r="H3467" s="19" t="s">
        <v>45</v>
      </c>
      <c r="I3467" s="19" t="s">
        <v>137</v>
      </c>
      <c r="J3467" s="19">
        <v>1.45</v>
      </c>
      <c r="K3467" s="19" t="s">
        <v>20</v>
      </c>
      <c r="L3467">
        <f t="shared" si="64"/>
        <v>2</v>
      </c>
      <c r="M3467">
        <f>MATCH(H:H,价格表!$B$4:$B$35,0)</f>
        <v>9</v>
      </c>
      <c r="N3467" s="27">
        <f>IF(J3467&lt;=0.3,INDEX(价格表!$B$4:$I$31,M3467,2),IF(AND(J3467&gt;0.3,J3467&lt;=1),INDEX(价格表!$B$4:$I$31,M3467,3),IF(AND(J3467&gt;1,J3467&lt;=2.2),INDEX(价格表!$B$4:$I$31,M3467,4),IF(AND(J3467&gt;2.2,J3467&lt;=3.3),INDEX(价格表!$B$4:$I$31,M3467,5),IF(AND(J3467&gt;3.3,J3467&lt;=4),INDEX(价格表!$B$4:$I$31,M3467,6),IF(AND(J3467&gt;4,J3467&lt;=5.5),INDEX(价格表!$B$4:$I$31,M3467,7),IF(J3467&gt;5.5,2.6+INDEX(价格表!$B$4:$I$31,M3467,8)*L3467)))))))</f>
        <v>2.15</v>
      </c>
    </row>
    <row r="3468" spans="1:14">
      <c r="A3468" s="18">
        <v>4311037623425</v>
      </c>
      <c r="B3468" s="18" t="s">
        <v>16</v>
      </c>
      <c r="C3468" s="19">
        <v>20201216</v>
      </c>
      <c r="D3468" s="19">
        <v>610538201209</v>
      </c>
      <c r="E3468" s="19" t="s">
        <v>16</v>
      </c>
      <c r="F3468" s="19">
        <v>20201226</v>
      </c>
      <c r="G3468" s="19" t="s">
        <v>17</v>
      </c>
      <c r="H3468" s="19" t="s">
        <v>21</v>
      </c>
      <c r="I3468" s="19" t="s">
        <v>181</v>
      </c>
      <c r="J3468" s="19">
        <v>1.47</v>
      </c>
      <c r="K3468" s="19" t="s">
        <v>20</v>
      </c>
      <c r="L3468">
        <f t="shared" si="64"/>
        <v>2</v>
      </c>
      <c r="M3468">
        <f>MATCH(H:H,价格表!$B$4:$B$35,0)</f>
        <v>20</v>
      </c>
      <c r="N3468" s="27">
        <f>IF(J3468&lt;=0.3,INDEX(价格表!$B$4:$I$31,M3468,2),IF(AND(J3468&gt;0.3,J3468&lt;=1),INDEX(价格表!$B$4:$I$31,M3468,3),IF(AND(J3468&gt;1,J3468&lt;=2.2),INDEX(价格表!$B$4:$I$31,M3468,4),IF(AND(J3468&gt;2.2,J3468&lt;=3.3),INDEX(价格表!$B$4:$I$31,M3468,5),IF(AND(J3468&gt;3.3,J3468&lt;=4),INDEX(价格表!$B$4:$I$31,M3468,6),IF(AND(J3468&gt;4,J3468&lt;=5.5),INDEX(价格表!$B$4:$I$31,M3468,7),IF(J3468&gt;5.5,2.6+INDEX(价格表!$B$4:$I$31,M3468,8)*L3468)))))))</f>
        <v>2.15</v>
      </c>
    </row>
    <row r="3469" spans="1:14">
      <c r="A3469" s="18">
        <v>4311037623426</v>
      </c>
      <c r="B3469" s="18" t="s">
        <v>16</v>
      </c>
      <c r="C3469" s="19">
        <v>20201216</v>
      </c>
      <c r="D3469" s="19">
        <v>610538201209</v>
      </c>
      <c r="E3469" s="19" t="s">
        <v>16</v>
      </c>
      <c r="F3469" s="19">
        <v>20201226</v>
      </c>
      <c r="G3469" s="19" t="s">
        <v>17</v>
      </c>
      <c r="H3469" s="19" t="s">
        <v>45</v>
      </c>
      <c r="I3469" s="19" t="s">
        <v>120</v>
      </c>
      <c r="J3469" s="19">
        <v>1.42</v>
      </c>
      <c r="K3469" s="19" t="s">
        <v>20</v>
      </c>
      <c r="L3469">
        <f t="shared" si="64"/>
        <v>2</v>
      </c>
      <c r="M3469">
        <f>MATCH(H:H,价格表!$B$4:$B$35,0)</f>
        <v>9</v>
      </c>
      <c r="N3469" s="27">
        <f>IF(J3469&lt;=0.3,INDEX(价格表!$B$4:$I$31,M3469,2),IF(AND(J3469&gt;0.3,J3469&lt;=1),INDEX(价格表!$B$4:$I$31,M3469,3),IF(AND(J3469&gt;1,J3469&lt;=2.2),INDEX(价格表!$B$4:$I$31,M3469,4),IF(AND(J3469&gt;2.2,J3469&lt;=3.3),INDEX(价格表!$B$4:$I$31,M3469,5),IF(AND(J3469&gt;3.3,J3469&lt;=4),INDEX(价格表!$B$4:$I$31,M3469,6),IF(AND(J3469&gt;4,J3469&lt;=5.5),INDEX(价格表!$B$4:$I$31,M3469,7),IF(J3469&gt;5.5,2.6+INDEX(价格表!$B$4:$I$31,M3469,8)*L3469)))))))</f>
        <v>2.15</v>
      </c>
    </row>
    <row r="3470" spans="1:14">
      <c r="A3470" s="18">
        <v>4311037623427</v>
      </c>
      <c r="B3470" s="18" t="s">
        <v>16</v>
      </c>
      <c r="C3470" s="19">
        <v>20201216</v>
      </c>
      <c r="D3470" s="19">
        <v>610538201209</v>
      </c>
      <c r="E3470" s="19" t="s">
        <v>16</v>
      </c>
      <c r="F3470" s="19">
        <v>20201226</v>
      </c>
      <c r="G3470" s="19" t="s">
        <v>17</v>
      </c>
      <c r="H3470" s="19" t="s">
        <v>27</v>
      </c>
      <c r="I3470" s="19" t="s">
        <v>107</v>
      </c>
      <c r="J3470" s="19">
        <v>1.47</v>
      </c>
      <c r="K3470" s="19" t="s">
        <v>20</v>
      </c>
      <c r="L3470">
        <f t="shared" si="64"/>
        <v>2</v>
      </c>
      <c r="M3470">
        <f>MATCH(H:H,价格表!$B$4:$B$35,0)</f>
        <v>3</v>
      </c>
      <c r="N3470" s="27">
        <f>IF(J3470&lt;=0.3,INDEX(价格表!$B$4:$I$31,M3470,2),IF(AND(J3470&gt;0.3,J3470&lt;=1),INDEX(价格表!$B$4:$I$31,M3470,3),IF(AND(J3470&gt;1,J3470&lt;=2.2),INDEX(价格表!$B$4:$I$31,M3470,4),IF(AND(J3470&gt;2.2,J3470&lt;=3.3),INDEX(价格表!$B$4:$I$31,M3470,5),IF(AND(J3470&gt;3.3,J3470&lt;=4),INDEX(价格表!$B$4:$I$31,M3470,6),IF(AND(J3470&gt;4,J3470&lt;=5.5),INDEX(价格表!$B$4:$I$31,M3470,7),IF(J3470&gt;5.5,2.6+INDEX(价格表!$B$4:$I$31,M3470,8)*L3470)))))))</f>
        <v>2.15</v>
      </c>
    </row>
    <row r="3471" spans="1:14">
      <c r="A3471" s="18">
        <v>4311037623428</v>
      </c>
      <c r="B3471" s="18" t="s">
        <v>16</v>
      </c>
      <c r="C3471" s="19">
        <v>20201216</v>
      </c>
      <c r="D3471" s="19">
        <v>610538201209</v>
      </c>
      <c r="E3471" s="19" t="s">
        <v>16</v>
      </c>
      <c r="F3471" s="19">
        <v>20201226</v>
      </c>
      <c r="G3471" s="19" t="s">
        <v>17</v>
      </c>
      <c r="H3471" s="19" t="s">
        <v>73</v>
      </c>
      <c r="I3471" s="19" t="s">
        <v>92</v>
      </c>
      <c r="J3471" s="19">
        <v>1.52</v>
      </c>
      <c r="K3471" s="19" t="s">
        <v>20</v>
      </c>
      <c r="L3471">
        <f t="shared" si="64"/>
        <v>2</v>
      </c>
      <c r="M3471">
        <f>MATCH(H:H,价格表!$B$4:$B$35,0)</f>
        <v>7</v>
      </c>
      <c r="N3471" s="27">
        <f>IF(J3471&lt;=0.3,INDEX(价格表!$B$4:$I$31,M3471,2),IF(AND(J3471&gt;0.3,J3471&lt;=1),INDEX(价格表!$B$4:$I$31,M3471,3),IF(AND(J3471&gt;1,J3471&lt;=2.2),INDEX(价格表!$B$4:$I$31,M3471,4),IF(AND(J3471&gt;2.2,J3471&lt;=3.3),INDEX(价格表!$B$4:$I$31,M3471,5),IF(AND(J3471&gt;3.3,J3471&lt;=4),INDEX(价格表!$B$4:$I$31,M3471,6),IF(AND(J3471&gt;4,J3471&lt;=5.5),INDEX(价格表!$B$4:$I$31,M3471,7),IF(J3471&gt;5.5,2.6+INDEX(价格表!$B$4:$I$31,M3471,8)*L3471)))))))</f>
        <v>2.15</v>
      </c>
    </row>
    <row r="3472" spans="1:14">
      <c r="A3472" s="18">
        <v>4311037623429</v>
      </c>
      <c r="B3472" s="18" t="s">
        <v>16</v>
      </c>
      <c r="C3472" s="19">
        <v>20201216</v>
      </c>
      <c r="D3472" s="19">
        <v>610538201209</v>
      </c>
      <c r="E3472" s="19" t="s">
        <v>16</v>
      </c>
      <c r="F3472" s="19">
        <v>20201226</v>
      </c>
      <c r="G3472" s="19" t="s">
        <v>17</v>
      </c>
      <c r="H3472" s="19" t="s">
        <v>23</v>
      </c>
      <c r="I3472" s="19" t="s">
        <v>99</v>
      </c>
      <c r="J3472" s="19">
        <v>1.43</v>
      </c>
      <c r="K3472" s="19" t="s">
        <v>20</v>
      </c>
      <c r="L3472">
        <f t="shared" si="64"/>
        <v>2</v>
      </c>
      <c r="M3472">
        <f>MATCH(H:H,价格表!$B$4:$B$35,0)</f>
        <v>15</v>
      </c>
      <c r="N3472" s="27">
        <f>IF(J3472&lt;=0.3,INDEX(价格表!$B$4:$I$31,M3472,2),IF(AND(J3472&gt;0.3,J3472&lt;=1),INDEX(价格表!$B$4:$I$31,M3472,3),IF(AND(J3472&gt;1,J3472&lt;=2.2),INDEX(价格表!$B$4:$I$31,M3472,4),IF(AND(J3472&gt;2.2,J3472&lt;=3.3),INDEX(价格表!$B$4:$I$31,M3472,5),IF(AND(J3472&gt;3.3,J3472&lt;=4),INDEX(价格表!$B$4:$I$31,M3472,6),IF(AND(J3472&gt;4,J3472&lt;=5.5),INDEX(价格表!$B$4:$I$31,M3472,7),IF(J3472&gt;5.5,2.6+INDEX(价格表!$B$4:$I$31,M3472,8)*L3472)))))))</f>
        <v>2.15</v>
      </c>
    </row>
    <row r="3473" spans="1:14">
      <c r="A3473" s="18">
        <v>4311037623430</v>
      </c>
      <c r="B3473" s="18" t="s">
        <v>16</v>
      </c>
      <c r="C3473" s="19">
        <v>20201216</v>
      </c>
      <c r="D3473" s="19">
        <v>610538201209</v>
      </c>
      <c r="E3473" s="19" t="s">
        <v>16</v>
      </c>
      <c r="F3473" s="19">
        <v>20201226</v>
      </c>
      <c r="G3473" s="19" t="s">
        <v>17</v>
      </c>
      <c r="H3473" s="19" t="s">
        <v>50</v>
      </c>
      <c r="I3473" s="19" t="s">
        <v>345</v>
      </c>
      <c r="J3473" s="19">
        <v>1.47</v>
      </c>
      <c r="K3473" s="19" t="s">
        <v>20</v>
      </c>
      <c r="L3473">
        <f t="shared" si="64"/>
        <v>2</v>
      </c>
      <c r="M3473">
        <f>MATCH(H:H,价格表!$B$4:$B$35,0)</f>
        <v>4</v>
      </c>
      <c r="N3473" s="27">
        <f>IF(J3473&lt;=0.3,INDEX(价格表!$B$4:$I$31,M3473,2),IF(AND(J3473&gt;0.3,J3473&lt;=1),INDEX(价格表!$B$4:$I$31,M3473,3),IF(AND(J3473&gt;1,J3473&lt;=2.2),INDEX(价格表!$B$4:$I$31,M3473,4),IF(AND(J3473&gt;2.2,J3473&lt;=3.3),INDEX(价格表!$B$4:$I$31,M3473,5),IF(AND(J3473&gt;3.3,J3473&lt;=4),INDEX(价格表!$B$4:$I$31,M3473,6),IF(AND(J3473&gt;4,J3473&lt;=5.5),INDEX(价格表!$B$4:$I$31,M3473,7),IF(J3473&gt;5.5,2.6+INDEX(价格表!$B$4:$I$31,M3473,8)*L3473)))))))</f>
        <v>2.15</v>
      </c>
    </row>
    <row r="3474" spans="1:14">
      <c r="A3474" s="18">
        <v>4311037623431</v>
      </c>
      <c r="B3474" s="18" t="s">
        <v>16</v>
      </c>
      <c r="C3474" s="19">
        <v>20201216</v>
      </c>
      <c r="D3474" s="19">
        <v>610538201209</v>
      </c>
      <c r="E3474" s="19" t="s">
        <v>16</v>
      </c>
      <c r="F3474" s="19">
        <v>20201226</v>
      </c>
      <c r="G3474" s="19" t="s">
        <v>17</v>
      </c>
      <c r="H3474" s="19" t="s">
        <v>73</v>
      </c>
      <c r="I3474" s="19" t="s">
        <v>92</v>
      </c>
      <c r="J3474" s="19">
        <v>1.51</v>
      </c>
      <c r="K3474" s="19" t="s">
        <v>20</v>
      </c>
      <c r="L3474">
        <f t="shared" si="64"/>
        <v>2</v>
      </c>
      <c r="M3474">
        <f>MATCH(H:H,价格表!$B$4:$B$35,0)</f>
        <v>7</v>
      </c>
      <c r="N3474" s="27">
        <f>IF(J3474&lt;=0.3,INDEX(价格表!$B$4:$I$31,M3474,2),IF(AND(J3474&gt;0.3,J3474&lt;=1),INDEX(价格表!$B$4:$I$31,M3474,3),IF(AND(J3474&gt;1,J3474&lt;=2.2),INDEX(价格表!$B$4:$I$31,M3474,4),IF(AND(J3474&gt;2.2,J3474&lt;=3.3),INDEX(价格表!$B$4:$I$31,M3474,5),IF(AND(J3474&gt;3.3,J3474&lt;=4),INDEX(价格表!$B$4:$I$31,M3474,6),IF(AND(J3474&gt;4,J3474&lt;=5.5),INDEX(价格表!$B$4:$I$31,M3474,7),IF(J3474&gt;5.5,2.6+INDEX(价格表!$B$4:$I$31,M3474,8)*L3474)))))))</f>
        <v>2.15</v>
      </c>
    </row>
    <row r="3475" spans="1:14">
      <c r="A3475" s="18">
        <v>4311037623432</v>
      </c>
      <c r="B3475" s="18" t="s">
        <v>16</v>
      </c>
      <c r="C3475" s="19">
        <v>20201216</v>
      </c>
      <c r="D3475" s="19">
        <v>610538201209</v>
      </c>
      <c r="E3475" s="19" t="s">
        <v>16</v>
      </c>
      <c r="F3475" s="19">
        <v>20201226</v>
      </c>
      <c r="G3475" s="19" t="s">
        <v>17</v>
      </c>
      <c r="H3475" s="19" t="s">
        <v>21</v>
      </c>
      <c r="I3475" s="19" t="s">
        <v>181</v>
      </c>
      <c r="J3475" s="19">
        <v>1.49</v>
      </c>
      <c r="K3475" s="19" t="s">
        <v>20</v>
      </c>
      <c r="L3475">
        <f t="shared" si="64"/>
        <v>2</v>
      </c>
      <c r="M3475">
        <f>MATCH(H:H,价格表!$B$4:$B$35,0)</f>
        <v>20</v>
      </c>
      <c r="N3475" s="27">
        <f>IF(J3475&lt;=0.3,INDEX(价格表!$B$4:$I$31,M3475,2),IF(AND(J3475&gt;0.3,J3475&lt;=1),INDEX(价格表!$B$4:$I$31,M3475,3),IF(AND(J3475&gt;1,J3475&lt;=2.2),INDEX(价格表!$B$4:$I$31,M3475,4),IF(AND(J3475&gt;2.2,J3475&lt;=3.3),INDEX(价格表!$B$4:$I$31,M3475,5),IF(AND(J3475&gt;3.3,J3475&lt;=4),INDEX(价格表!$B$4:$I$31,M3475,6),IF(AND(J3475&gt;4,J3475&lt;=5.5),INDEX(价格表!$B$4:$I$31,M3475,7),IF(J3475&gt;5.5,2.6+INDEX(价格表!$B$4:$I$31,M3475,8)*L3475)))))))</f>
        <v>2.15</v>
      </c>
    </row>
    <row r="3476" spans="1:14">
      <c r="A3476" s="18">
        <v>4311037630706</v>
      </c>
      <c r="B3476" s="18" t="s">
        <v>16</v>
      </c>
      <c r="C3476" s="19">
        <v>20201216</v>
      </c>
      <c r="D3476" s="19">
        <v>610538201209</v>
      </c>
      <c r="E3476" s="19" t="s">
        <v>16</v>
      </c>
      <c r="F3476" s="19">
        <v>20201226</v>
      </c>
      <c r="G3476" s="19" t="s">
        <v>17</v>
      </c>
      <c r="H3476" s="19" t="s">
        <v>25</v>
      </c>
      <c r="I3476" s="19" t="s">
        <v>26</v>
      </c>
      <c r="J3476" s="19">
        <v>1.45</v>
      </c>
      <c r="K3476" s="19" t="s">
        <v>20</v>
      </c>
      <c r="L3476">
        <f t="shared" si="64"/>
        <v>2</v>
      </c>
      <c r="M3476">
        <f>MATCH(H:H,价格表!$B$4:$B$35,0)</f>
        <v>25</v>
      </c>
      <c r="N3476" s="27">
        <f>IF(J3476&lt;=0.3,INDEX(价格表!$B$4:$I$31,M3476,2),IF(AND(J3476&gt;0.3,J3476&lt;=1),INDEX(价格表!$B$4:$I$31,M3476,3),IF(AND(J3476&gt;1,J3476&lt;=2.2),INDEX(价格表!$B$4:$I$31,M3476,4),IF(AND(J3476&gt;2.2,J3476&lt;=3.3),INDEX(价格表!$B$4:$I$31,M3476,5),IF(AND(J3476&gt;3.3,J3476&lt;=4),INDEX(价格表!$B$4:$I$31,M3476,6),IF(AND(J3476&gt;4,J3476&lt;=5.5),INDEX(价格表!$B$4:$I$31,M3476,7),IF(J3476&gt;5.5,2.6+INDEX(价格表!$B$4:$I$31,M3476,8)*L3476)))))))</f>
        <v>2.15</v>
      </c>
    </row>
    <row r="3477" spans="1:14">
      <c r="A3477" s="18">
        <v>4311037630707</v>
      </c>
      <c r="B3477" s="18" t="s">
        <v>16</v>
      </c>
      <c r="C3477" s="19">
        <v>20201216</v>
      </c>
      <c r="D3477" s="19">
        <v>610538201209</v>
      </c>
      <c r="E3477" s="19" t="s">
        <v>16</v>
      </c>
      <c r="F3477" s="19">
        <v>20201226</v>
      </c>
      <c r="G3477" s="19" t="s">
        <v>17</v>
      </c>
      <c r="H3477" s="19" t="s">
        <v>18</v>
      </c>
      <c r="I3477" s="19" t="s">
        <v>53</v>
      </c>
      <c r="J3477" s="19">
        <v>1.45</v>
      </c>
      <c r="K3477" s="19" t="s">
        <v>20</v>
      </c>
      <c r="L3477">
        <f t="shared" si="64"/>
        <v>2</v>
      </c>
      <c r="M3477">
        <f>MATCH(H:H,价格表!$B$4:$B$35,0)</f>
        <v>1</v>
      </c>
      <c r="N3477" s="27">
        <f>IF(J3477&lt;=0.3,INDEX(价格表!$B$4:$I$31,M3477,2),IF(AND(J3477&gt;0.3,J3477&lt;=1),INDEX(价格表!$B$4:$I$31,M3477,3),IF(AND(J3477&gt;1,J3477&lt;=2.2),INDEX(价格表!$B$4:$I$31,M3477,4),IF(AND(J3477&gt;2.2,J3477&lt;=3.3),INDEX(价格表!$B$4:$I$31,M3477,5),IF(AND(J3477&gt;3.3,J3477&lt;=4),INDEX(价格表!$B$4:$I$31,M3477,6),IF(AND(J3477&gt;4,J3477&lt;=5.5),INDEX(价格表!$B$4:$I$31,M3477,7),IF(J3477&gt;5.5,2.6+INDEX(价格表!$B$4:$I$31,M3477,8)*L3477)))))))</f>
        <v>2.15</v>
      </c>
    </row>
    <row r="3478" spans="1:14">
      <c r="A3478" s="18">
        <v>4311037630708</v>
      </c>
      <c r="B3478" s="18" t="s">
        <v>16</v>
      </c>
      <c r="C3478" s="19">
        <v>20201216</v>
      </c>
      <c r="D3478" s="19">
        <v>610538201209</v>
      </c>
      <c r="E3478" s="19" t="s">
        <v>16</v>
      </c>
      <c r="F3478" s="19">
        <v>20201226</v>
      </c>
      <c r="G3478" s="19" t="s">
        <v>17</v>
      </c>
      <c r="H3478" s="19" t="s">
        <v>88</v>
      </c>
      <c r="I3478" s="19" t="s">
        <v>101</v>
      </c>
      <c r="J3478" s="19">
        <v>1.42</v>
      </c>
      <c r="K3478" s="19" t="s">
        <v>20</v>
      </c>
      <c r="L3478">
        <f t="shared" si="64"/>
        <v>2</v>
      </c>
      <c r="M3478">
        <f>MATCH(H:H,价格表!$B$4:$B$35,0)</f>
        <v>19</v>
      </c>
      <c r="N3478" s="27">
        <f>IF(J3478&lt;=0.3,INDEX(价格表!$B$4:$I$31,M3478,2),IF(AND(J3478&gt;0.3,J3478&lt;=1),INDEX(价格表!$B$4:$I$31,M3478,3),IF(AND(J3478&gt;1,J3478&lt;=2.2),INDEX(价格表!$B$4:$I$31,M3478,4),IF(AND(J3478&gt;2.2,J3478&lt;=3.3),INDEX(价格表!$B$4:$I$31,M3478,5),IF(AND(J3478&gt;3.3,J3478&lt;=4),INDEX(价格表!$B$4:$I$31,M3478,6),IF(AND(J3478&gt;4,J3478&lt;=5.5),INDEX(价格表!$B$4:$I$31,M3478,7),IF(J3478&gt;5.5,2.6+INDEX(价格表!$B$4:$I$31,M3478,8)*L3478)))))))</f>
        <v>2.15</v>
      </c>
    </row>
    <row r="3479" spans="1:14">
      <c r="A3479" s="18">
        <v>4311037630709</v>
      </c>
      <c r="B3479" s="18" t="s">
        <v>16</v>
      </c>
      <c r="C3479" s="19">
        <v>20201216</v>
      </c>
      <c r="D3479" s="19">
        <v>610538201209</v>
      </c>
      <c r="E3479" s="19" t="s">
        <v>16</v>
      </c>
      <c r="F3479" s="19">
        <v>20201226</v>
      </c>
      <c r="G3479" s="19" t="s">
        <v>17</v>
      </c>
      <c r="H3479" s="19" t="s">
        <v>73</v>
      </c>
      <c r="I3479" s="19" t="s">
        <v>93</v>
      </c>
      <c r="J3479" s="19">
        <v>1.72</v>
      </c>
      <c r="K3479" s="19" t="s">
        <v>20</v>
      </c>
      <c r="L3479">
        <f t="shared" si="64"/>
        <v>2</v>
      </c>
      <c r="M3479">
        <f>MATCH(H:H,价格表!$B$4:$B$35,0)</f>
        <v>7</v>
      </c>
      <c r="N3479" s="27">
        <f>IF(J3479&lt;=0.3,INDEX(价格表!$B$4:$I$31,M3479,2),IF(AND(J3479&gt;0.3,J3479&lt;=1),INDEX(价格表!$B$4:$I$31,M3479,3),IF(AND(J3479&gt;1,J3479&lt;=2.2),INDEX(价格表!$B$4:$I$31,M3479,4),IF(AND(J3479&gt;2.2,J3479&lt;=3.3),INDEX(价格表!$B$4:$I$31,M3479,5),IF(AND(J3479&gt;3.3,J3479&lt;=4),INDEX(价格表!$B$4:$I$31,M3479,6),IF(AND(J3479&gt;4,J3479&lt;=5.5),INDEX(价格表!$B$4:$I$31,M3479,7),IF(J3479&gt;5.5,2.6+INDEX(价格表!$B$4:$I$31,M3479,8)*L3479)))))))</f>
        <v>2.15</v>
      </c>
    </row>
    <row r="3480" spans="1:14">
      <c r="A3480" s="18">
        <v>4311037630710</v>
      </c>
      <c r="B3480" s="18" t="s">
        <v>16</v>
      </c>
      <c r="C3480" s="19">
        <v>20201216</v>
      </c>
      <c r="D3480" s="19">
        <v>610538201209</v>
      </c>
      <c r="E3480" s="19" t="s">
        <v>16</v>
      </c>
      <c r="F3480" s="19">
        <v>20201226</v>
      </c>
      <c r="G3480" s="19" t="s">
        <v>17</v>
      </c>
      <c r="H3480" s="19" t="s">
        <v>18</v>
      </c>
      <c r="I3480" s="19" t="s">
        <v>53</v>
      </c>
      <c r="J3480" s="19">
        <v>1.46</v>
      </c>
      <c r="K3480" s="19" t="s">
        <v>20</v>
      </c>
      <c r="L3480">
        <f t="shared" si="64"/>
        <v>2</v>
      </c>
      <c r="M3480">
        <f>MATCH(H:H,价格表!$B$4:$B$35,0)</f>
        <v>1</v>
      </c>
      <c r="N3480" s="27">
        <f>IF(J3480&lt;=0.3,INDEX(价格表!$B$4:$I$31,M3480,2),IF(AND(J3480&gt;0.3,J3480&lt;=1),INDEX(价格表!$B$4:$I$31,M3480,3),IF(AND(J3480&gt;1,J3480&lt;=2.2),INDEX(价格表!$B$4:$I$31,M3480,4),IF(AND(J3480&gt;2.2,J3480&lt;=3.3),INDEX(价格表!$B$4:$I$31,M3480,5),IF(AND(J3480&gt;3.3,J3480&lt;=4),INDEX(价格表!$B$4:$I$31,M3480,6),IF(AND(J3480&gt;4,J3480&lt;=5.5),INDEX(价格表!$B$4:$I$31,M3480,7),IF(J3480&gt;5.5,2.6+INDEX(价格表!$B$4:$I$31,M3480,8)*L3480)))))))</f>
        <v>2.15</v>
      </c>
    </row>
    <row r="3481" spans="1:14">
      <c r="A3481" s="18">
        <v>4311037630712</v>
      </c>
      <c r="B3481" s="18" t="s">
        <v>16</v>
      </c>
      <c r="C3481" s="19">
        <v>20201216</v>
      </c>
      <c r="D3481" s="19">
        <v>610538201209</v>
      </c>
      <c r="E3481" s="19" t="s">
        <v>16</v>
      </c>
      <c r="F3481" s="19">
        <v>20201226</v>
      </c>
      <c r="G3481" s="19" t="s">
        <v>17</v>
      </c>
      <c r="H3481" s="19" t="s">
        <v>30</v>
      </c>
      <c r="I3481" s="19" t="s">
        <v>31</v>
      </c>
      <c r="J3481" s="19">
        <v>1.44</v>
      </c>
      <c r="K3481" s="19" t="s">
        <v>20</v>
      </c>
      <c r="L3481">
        <f t="shared" si="64"/>
        <v>2</v>
      </c>
      <c r="M3481">
        <f>MATCH(H:H,价格表!$B$4:$B$35,0)</f>
        <v>16</v>
      </c>
      <c r="N3481" s="27">
        <f>IF(J3481&lt;=0.3,INDEX(价格表!$B$4:$I$31,M3481,2),IF(AND(J3481&gt;0.3,J3481&lt;=1),INDEX(价格表!$B$4:$I$31,M3481,3),IF(AND(J3481&gt;1,J3481&lt;=2.2),INDEX(价格表!$B$4:$I$31,M3481,4),IF(AND(J3481&gt;2.2,J3481&lt;=3.3),INDEX(价格表!$B$4:$I$31,M3481,5),IF(AND(J3481&gt;3.3,J3481&lt;=4),INDEX(价格表!$B$4:$I$31,M3481,6),IF(AND(J3481&gt;4,J3481&lt;=5.5),INDEX(价格表!$B$4:$I$31,M3481,7),IF(J3481&gt;5.5,2.6+INDEX(价格表!$B$4:$I$31,M3481,8)*L3481)))))))</f>
        <v>2.15</v>
      </c>
    </row>
    <row r="3482" spans="1:14">
      <c r="A3482" s="18">
        <v>4311037630713</v>
      </c>
      <c r="B3482" s="18" t="s">
        <v>16</v>
      </c>
      <c r="C3482" s="19">
        <v>20201216</v>
      </c>
      <c r="D3482" s="19">
        <v>610538201209</v>
      </c>
      <c r="E3482" s="19" t="s">
        <v>16</v>
      </c>
      <c r="F3482" s="19">
        <v>20201226</v>
      </c>
      <c r="G3482" s="19" t="s">
        <v>17</v>
      </c>
      <c r="H3482" s="19" t="s">
        <v>21</v>
      </c>
      <c r="I3482" s="19" t="s">
        <v>179</v>
      </c>
      <c r="J3482" s="19">
        <v>1.42</v>
      </c>
      <c r="K3482" s="19" t="s">
        <v>20</v>
      </c>
      <c r="L3482">
        <f t="shared" si="64"/>
        <v>2</v>
      </c>
      <c r="M3482">
        <f>MATCH(H:H,价格表!$B$4:$B$35,0)</f>
        <v>20</v>
      </c>
      <c r="N3482" s="27">
        <f>IF(J3482&lt;=0.3,INDEX(价格表!$B$4:$I$31,M3482,2),IF(AND(J3482&gt;0.3,J3482&lt;=1),INDEX(价格表!$B$4:$I$31,M3482,3),IF(AND(J3482&gt;1,J3482&lt;=2.2),INDEX(价格表!$B$4:$I$31,M3482,4),IF(AND(J3482&gt;2.2,J3482&lt;=3.3),INDEX(价格表!$B$4:$I$31,M3482,5),IF(AND(J3482&gt;3.3,J3482&lt;=4),INDEX(价格表!$B$4:$I$31,M3482,6),IF(AND(J3482&gt;4,J3482&lt;=5.5),INDEX(价格表!$B$4:$I$31,M3482,7),IF(J3482&gt;5.5,2.6+INDEX(价格表!$B$4:$I$31,M3482,8)*L3482)))))))</f>
        <v>2.15</v>
      </c>
    </row>
    <row r="3483" spans="1:14">
      <c r="A3483" s="18">
        <v>4311037638870</v>
      </c>
      <c r="B3483" s="18" t="s">
        <v>16</v>
      </c>
      <c r="C3483" s="19">
        <v>20201216</v>
      </c>
      <c r="D3483" s="19">
        <v>610538201209</v>
      </c>
      <c r="E3483" s="19" t="s">
        <v>16</v>
      </c>
      <c r="F3483" s="19">
        <v>20201226</v>
      </c>
      <c r="G3483" s="19" t="s">
        <v>17</v>
      </c>
      <c r="H3483" s="19" t="s">
        <v>27</v>
      </c>
      <c r="I3483" s="19" t="s">
        <v>126</v>
      </c>
      <c r="J3483" s="19">
        <v>1.44</v>
      </c>
      <c r="K3483" s="19" t="s">
        <v>20</v>
      </c>
      <c r="L3483">
        <f t="shared" si="64"/>
        <v>2</v>
      </c>
      <c r="M3483">
        <f>MATCH(H:H,价格表!$B$4:$B$35,0)</f>
        <v>3</v>
      </c>
      <c r="N3483" s="27">
        <f>IF(J3483&lt;=0.3,INDEX(价格表!$B$4:$I$31,M3483,2),IF(AND(J3483&gt;0.3,J3483&lt;=1),INDEX(价格表!$B$4:$I$31,M3483,3),IF(AND(J3483&gt;1,J3483&lt;=2.2),INDEX(价格表!$B$4:$I$31,M3483,4),IF(AND(J3483&gt;2.2,J3483&lt;=3.3),INDEX(价格表!$B$4:$I$31,M3483,5),IF(AND(J3483&gt;3.3,J3483&lt;=4),INDEX(价格表!$B$4:$I$31,M3483,6),IF(AND(J3483&gt;4,J3483&lt;=5.5),INDEX(价格表!$B$4:$I$31,M3483,7),IF(J3483&gt;5.5,2.6+INDEX(价格表!$B$4:$I$31,M3483,8)*L3483)))))))</f>
        <v>2.15</v>
      </c>
    </row>
    <row r="3484" spans="1:14">
      <c r="A3484" s="18">
        <v>4311037638871</v>
      </c>
      <c r="B3484" s="18" t="s">
        <v>16</v>
      </c>
      <c r="C3484" s="19">
        <v>20201216</v>
      </c>
      <c r="D3484" s="19">
        <v>610538201209</v>
      </c>
      <c r="E3484" s="19" t="s">
        <v>16</v>
      </c>
      <c r="F3484" s="19">
        <v>20201226</v>
      </c>
      <c r="G3484" s="19" t="s">
        <v>17</v>
      </c>
      <c r="H3484" s="19" t="s">
        <v>21</v>
      </c>
      <c r="I3484" s="19" t="s">
        <v>201</v>
      </c>
      <c r="J3484" s="19">
        <v>1.44</v>
      </c>
      <c r="K3484" s="19" t="s">
        <v>20</v>
      </c>
      <c r="L3484">
        <f t="shared" si="64"/>
        <v>2</v>
      </c>
      <c r="M3484">
        <f>MATCH(H:H,价格表!$B$4:$B$35,0)</f>
        <v>20</v>
      </c>
      <c r="N3484" s="27">
        <f>IF(J3484&lt;=0.3,INDEX(价格表!$B$4:$I$31,M3484,2),IF(AND(J3484&gt;0.3,J3484&lt;=1),INDEX(价格表!$B$4:$I$31,M3484,3),IF(AND(J3484&gt;1,J3484&lt;=2.2),INDEX(价格表!$B$4:$I$31,M3484,4),IF(AND(J3484&gt;2.2,J3484&lt;=3.3),INDEX(价格表!$B$4:$I$31,M3484,5),IF(AND(J3484&gt;3.3,J3484&lt;=4),INDEX(价格表!$B$4:$I$31,M3484,6),IF(AND(J3484&gt;4,J3484&lt;=5.5),INDEX(价格表!$B$4:$I$31,M3484,7),IF(J3484&gt;5.5,2.6+INDEX(价格表!$B$4:$I$31,M3484,8)*L3484)))))))</f>
        <v>2.15</v>
      </c>
    </row>
    <row r="3485" spans="1:14">
      <c r="A3485" s="18">
        <v>4311037641861</v>
      </c>
      <c r="B3485" s="18" t="s">
        <v>16</v>
      </c>
      <c r="C3485" s="19">
        <v>20201216</v>
      </c>
      <c r="D3485" s="19">
        <v>610538201209</v>
      </c>
      <c r="E3485" s="19" t="s">
        <v>16</v>
      </c>
      <c r="F3485" s="19">
        <v>20201226</v>
      </c>
      <c r="G3485" s="19" t="s">
        <v>17</v>
      </c>
      <c r="H3485" s="19" t="s">
        <v>75</v>
      </c>
      <c r="I3485" s="19" t="s">
        <v>76</v>
      </c>
      <c r="J3485" s="19">
        <v>1.45</v>
      </c>
      <c r="K3485" s="19" t="s">
        <v>20</v>
      </c>
      <c r="L3485">
        <f t="shared" si="64"/>
        <v>2</v>
      </c>
      <c r="M3485">
        <f>MATCH(H:H,价格表!$B$4:$B$35,0)</f>
        <v>24</v>
      </c>
      <c r="N3485" s="27">
        <f>IF(J3485&lt;=0.3,INDEX(价格表!$B$4:$I$31,M3485,2),IF(AND(J3485&gt;0.3,J3485&lt;=1),INDEX(价格表!$B$4:$I$31,M3485,3),IF(AND(J3485&gt;1,J3485&lt;=2.2),INDEX(价格表!$B$4:$I$31,M3485,4),IF(AND(J3485&gt;2.2,J3485&lt;=3.3),INDEX(价格表!$B$4:$I$31,M3485,5),IF(AND(J3485&gt;3.3,J3485&lt;=4),INDEX(价格表!$B$4:$I$31,M3485,6),IF(AND(J3485&gt;4,J3485&lt;=5.5),INDEX(价格表!$B$4:$I$31,M3485,7),IF(J3485&gt;5.5,2.6+INDEX(价格表!$B$4:$I$31,M3485,8)*L3485)))))))</f>
        <v>2.15</v>
      </c>
    </row>
    <row r="3486" spans="1:14">
      <c r="A3486" s="18">
        <v>4311037641862</v>
      </c>
      <c r="B3486" s="18" t="s">
        <v>16</v>
      </c>
      <c r="C3486" s="19">
        <v>20201216</v>
      </c>
      <c r="D3486" s="19">
        <v>610538201209</v>
      </c>
      <c r="E3486" s="19" t="s">
        <v>16</v>
      </c>
      <c r="F3486" s="19">
        <v>20201226</v>
      </c>
      <c r="G3486" s="19" t="s">
        <v>17</v>
      </c>
      <c r="H3486" s="19" t="s">
        <v>18</v>
      </c>
      <c r="I3486" s="19" t="s">
        <v>53</v>
      </c>
      <c r="J3486" s="19">
        <v>1.45</v>
      </c>
      <c r="K3486" s="19" t="s">
        <v>20</v>
      </c>
      <c r="L3486">
        <f t="shared" si="64"/>
        <v>2</v>
      </c>
      <c r="M3486">
        <f>MATCH(H:H,价格表!$B$4:$B$35,0)</f>
        <v>1</v>
      </c>
      <c r="N3486" s="27">
        <f>IF(J3486&lt;=0.3,INDEX(价格表!$B$4:$I$31,M3486,2),IF(AND(J3486&gt;0.3,J3486&lt;=1),INDEX(价格表!$B$4:$I$31,M3486,3),IF(AND(J3486&gt;1,J3486&lt;=2.2),INDEX(价格表!$B$4:$I$31,M3486,4),IF(AND(J3486&gt;2.2,J3486&lt;=3.3),INDEX(价格表!$B$4:$I$31,M3486,5),IF(AND(J3486&gt;3.3,J3486&lt;=4),INDEX(价格表!$B$4:$I$31,M3486,6),IF(AND(J3486&gt;4,J3486&lt;=5.5),INDEX(价格表!$B$4:$I$31,M3486,7),IF(J3486&gt;5.5,2.6+INDEX(价格表!$B$4:$I$31,M3486,8)*L3486)))))))</f>
        <v>2.15</v>
      </c>
    </row>
    <row r="3487" spans="1:14">
      <c r="A3487" s="18">
        <v>4311037641863</v>
      </c>
      <c r="B3487" s="18" t="s">
        <v>16</v>
      </c>
      <c r="C3487" s="19">
        <v>20201216</v>
      </c>
      <c r="D3487" s="19">
        <v>610538201209</v>
      </c>
      <c r="E3487" s="19" t="s">
        <v>16</v>
      </c>
      <c r="F3487" s="19">
        <v>20201226</v>
      </c>
      <c r="G3487" s="19" t="s">
        <v>17</v>
      </c>
      <c r="H3487" s="19" t="s">
        <v>68</v>
      </c>
      <c r="I3487" s="19" t="s">
        <v>263</v>
      </c>
      <c r="J3487" s="19">
        <v>1.43</v>
      </c>
      <c r="K3487" s="19" t="s">
        <v>20</v>
      </c>
      <c r="L3487">
        <f t="shared" si="64"/>
        <v>2</v>
      </c>
      <c r="M3487">
        <f>MATCH(H:H,价格表!$B$4:$B$35,0)</f>
        <v>5</v>
      </c>
      <c r="N3487" s="27">
        <f>IF(J3487&lt;=0.3,INDEX(价格表!$B$4:$I$31,M3487,2),IF(AND(J3487&gt;0.3,J3487&lt;=1),INDEX(价格表!$B$4:$I$31,M3487,3),IF(AND(J3487&gt;1,J3487&lt;=2.2),INDEX(价格表!$B$4:$I$31,M3487,4),IF(AND(J3487&gt;2.2,J3487&lt;=3.3),INDEX(价格表!$B$4:$I$31,M3487,5),IF(AND(J3487&gt;3.3,J3487&lt;=4),INDEX(价格表!$B$4:$I$31,M3487,6),IF(AND(J3487&gt;4,J3487&lt;=5.5),INDEX(价格表!$B$4:$I$31,M3487,7),IF(J3487&gt;5.5,2.6+INDEX(价格表!$B$4:$I$31,M3487,8)*L3487)))))))</f>
        <v>2.15</v>
      </c>
    </row>
    <row r="3488" spans="1:14">
      <c r="A3488" s="18">
        <v>4311037641864</v>
      </c>
      <c r="B3488" s="18" t="s">
        <v>16</v>
      </c>
      <c r="C3488" s="19">
        <v>20201216</v>
      </c>
      <c r="D3488" s="19">
        <v>610538201209</v>
      </c>
      <c r="E3488" s="19" t="s">
        <v>16</v>
      </c>
      <c r="F3488" s="19">
        <v>20201226</v>
      </c>
      <c r="G3488" s="19" t="s">
        <v>17</v>
      </c>
      <c r="H3488" s="19" t="s">
        <v>123</v>
      </c>
      <c r="I3488" s="19" t="s">
        <v>124</v>
      </c>
      <c r="J3488" s="19">
        <v>1.43</v>
      </c>
      <c r="K3488" s="19" t="s">
        <v>20</v>
      </c>
      <c r="L3488">
        <f t="shared" si="64"/>
        <v>2</v>
      </c>
      <c r="M3488">
        <f>MATCH(H:H,价格表!$B$4:$B$35,0)</f>
        <v>30</v>
      </c>
      <c r="N3488" s="27">
        <f>L3488*7+3</f>
        <v>17</v>
      </c>
    </row>
    <row r="3489" spans="1:14">
      <c r="A3489" s="18">
        <v>4311037641865</v>
      </c>
      <c r="B3489" s="18" t="s">
        <v>16</v>
      </c>
      <c r="C3489" s="19">
        <v>20201216</v>
      </c>
      <c r="D3489" s="19">
        <v>610538201209</v>
      </c>
      <c r="E3489" s="19" t="s">
        <v>16</v>
      </c>
      <c r="F3489" s="19">
        <v>20201226</v>
      </c>
      <c r="G3489" s="19" t="s">
        <v>17</v>
      </c>
      <c r="H3489" s="19" t="s">
        <v>73</v>
      </c>
      <c r="I3489" s="19" t="s">
        <v>92</v>
      </c>
      <c r="J3489" s="19">
        <v>0.56</v>
      </c>
      <c r="K3489" s="19" t="s">
        <v>20</v>
      </c>
      <c r="L3489">
        <f t="shared" si="64"/>
        <v>1</v>
      </c>
      <c r="M3489">
        <f>MATCH(H:H,价格表!$B$4:$B$35,0)</f>
        <v>7</v>
      </c>
      <c r="N3489" s="27">
        <f>IF(J3489&lt;=0.3,INDEX(价格表!$B$4:$I$31,M3489,2),IF(AND(J3489&gt;0.3,J3489&lt;=1),INDEX(价格表!$B$4:$I$31,M3489,3),IF(AND(J3489&gt;1,J3489&lt;=2.2),INDEX(价格表!$B$4:$I$31,M3489,4),IF(AND(J3489&gt;2.2,J3489&lt;=3.3),INDEX(价格表!$B$4:$I$31,M3489,5),IF(AND(J3489&gt;3.3,J3489&lt;=4),INDEX(价格表!$B$4:$I$31,M3489,6),IF(AND(J3489&gt;4,J3489&lt;=5.5),INDEX(价格表!$B$4:$I$31,M3489,7),IF(J3489&gt;5.5,2.6+INDEX(价格表!$B$4:$I$31,M3489,8)*L3489)))))))</f>
        <v>1.8</v>
      </c>
    </row>
    <row r="3490" spans="1:14">
      <c r="A3490" s="18">
        <v>4311037641866</v>
      </c>
      <c r="B3490" s="18" t="s">
        <v>16</v>
      </c>
      <c r="C3490" s="19">
        <v>20201216</v>
      </c>
      <c r="D3490" s="19">
        <v>610538201209</v>
      </c>
      <c r="E3490" s="19" t="s">
        <v>16</v>
      </c>
      <c r="F3490" s="19">
        <v>20201226</v>
      </c>
      <c r="G3490" s="19" t="s">
        <v>17</v>
      </c>
      <c r="H3490" s="19" t="s">
        <v>73</v>
      </c>
      <c r="I3490" s="19" t="s">
        <v>91</v>
      </c>
      <c r="J3490" s="19">
        <v>1.53</v>
      </c>
      <c r="K3490" s="19" t="s">
        <v>20</v>
      </c>
      <c r="L3490">
        <f t="shared" si="64"/>
        <v>2</v>
      </c>
      <c r="M3490">
        <f>MATCH(H:H,价格表!$B$4:$B$35,0)</f>
        <v>7</v>
      </c>
      <c r="N3490" s="27">
        <f>IF(J3490&lt;=0.3,INDEX(价格表!$B$4:$I$31,M3490,2),IF(AND(J3490&gt;0.3,J3490&lt;=1),INDEX(价格表!$B$4:$I$31,M3490,3),IF(AND(J3490&gt;1,J3490&lt;=2.2),INDEX(价格表!$B$4:$I$31,M3490,4),IF(AND(J3490&gt;2.2,J3490&lt;=3.3),INDEX(价格表!$B$4:$I$31,M3490,5),IF(AND(J3490&gt;3.3,J3490&lt;=4),INDEX(价格表!$B$4:$I$31,M3490,6),IF(AND(J3490&gt;4,J3490&lt;=5.5),INDEX(价格表!$B$4:$I$31,M3490,7),IF(J3490&gt;5.5,2.6+INDEX(价格表!$B$4:$I$31,M3490,8)*L3490)))))))</f>
        <v>2.15</v>
      </c>
    </row>
    <row r="3491" spans="1:14">
      <c r="A3491" s="18">
        <v>4311037641867</v>
      </c>
      <c r="B3491" s="18" t="s">
        <v>16</v>
      </c>
      <c r="C3491" s="19">
        <v>20201216</v>
      </c>
      <c r="D3491" s="19">
        <v>610538201209</v>
      </c>
      <c r="E3491" s="19" t="s">
        <v>16</v>
      </c>
      <c r="F3491" s="19">
        <v>20201226</v>
      </c>
      <c r="G3491" s="19" t="s">
        <v>17</v>
      </c>
      <c r="H3491" s="19" t="s">
        <v>25</v>
      </c>
      <c r="I3491" s="19" t="s">
        <v>121</v>
      </c>
      <c r="J3491" s="19">
        <v>1.43</v>
      </c>
      <c r="K3491" s="19" t="s">
        <v>20</v>
      </c>
      <c r="L3491">
        <f t="shared" si="64"/>
        <v>2</v>
      </c>
      <c r="M3491">
        <f>MATCH(H:H,价格表!$B$4:$B$35,0)</f>
        <v>25</v>
      </c>
      <c r="N3491" s="27">
        <f>IF(J3491&lt;=0.3,INDEX(价格表!$B$4:$I$31,M3491,2),IF(AND(J3491&gt;0.3,J3491&lt;=1),INDEX(价格表!$B$4:$I$31,M3491,3),IF(AND(J3491&gt;1,J3491&lt;=2.2),INDEX(价格表!$B$4:$I$31,M3491,4),IF(AND(J3491&gt;2.2,J3491&lt;=3.3),INDEX(价格表!$B$4:$I$31,M3491,5),IF(AND(J3491&gt;3.3,J3491&lt;=4),INDEX(价格表!$B$4:$I$31,M3491,6),IF(AND(J3491&gt;4,J3491&lt;=5.5),INDEX(价格表!$B$4:$I$31,M3491,7),IF(J3491&gt;5.5,2.6+INDEX(价格表!$B$4:$I$31,M3491,8)*L3491)))))))</f>
        <v>2.15</v>
      </c>
    </row>
    <row r="3492" spans="1:14">
      <c r="A3492" s="18">
        <v>4311037641868</v>
      </c>
      <c r="B3492" s="18" t="s">
        <v>16</v>
      </c>
      <c r="C3492" s="19">
        <v>20201216</v>
      </c>
      <c r="D3492" s="19">
        <v>610538201209</v>
      </c>
      <c r="E3492" s="19" t="s">
        <v>16</v>
      </c>
      <c r="F3492" s="19">
        <v>20201226</v>
      </c>
      <c r="G3492" s="19" t="s">
        <v>17</v>
      </c>
      <c r="H3492" s="19" t="s">
        <v>45</v>
      </c>
      <c r="I3492" s="19" t="s">
        <v>143</v>
      </c>
      <c r="J3492" s="19">
        <v>1.6</v>
      </c>
      <c r="K3492" s="19" t="s">
        <v>20</v>
      </c>
      <c r="L3492">
        <f t="shared" si="64"/>
        <v>2</v>
      </c>
      <c r="M3492">
        <f>MATCH(H:H,价格表!$B$4:$B$35,0)</f>
        <v>9</v>
      </c>
      <c r="N3492" s="27">
        <f>IF(J3492&lt;=0.3,INDEX(价格表!$B$4:$I$31,M3492,2),IF(AND(J3492&gt;0.3,J3492&lt;=1),INDEX(价格表!$B$4:$I$31,M3492,3),IF(AND(J3492&gt;1,J3492&lt;=2.2),INDEX(价格表!$B$4:$I$31,M3492,4),IF(AND(J3492&gt;2.2,J3492&lt;=3.3),INDEX(价格表!$B$4:$I$31,M3492,5),IF(AND(J3492&gt;3.3,J3492&lt;=4),INDEX(价格表!$B$4:$I$31,M3492,6),IF(AND(J3492&gt;4,J3492&lt;=5.5),INDEX(价格表!$B$4:$I$31,M3492,7),IF(J3492&gt;5.5,2.6+INDEX(价格表!$B$4:$I$31,M3492,8)*L3492)))))))</f>
        <v>2.15</v>
      </c>
    </row>
    <row r="3493" spans="1:14">
      <c r="A3493" s="18">
        <v>4311037641870</v>
      </c>
      <c r="B3493" s="18" t="s">
        <v>16</v>
      </c>
      <c r="C3493" s="19">
        <v>20201216</v>
      </c>
      <c r="D3493" s="19">
        <v>610538201209</v>
      </c>
      <c r="E3493" s="19" t="s">
        <v>16</v>
      </c>
      <c r="F3493" s="19">
        <v>20201226</v>
      </c>
      <c r="G3493" s="19" t="s">
        <v>17</v>
      </c>
      <c r="H3493" s="19" t="s">
        <v>50</v>
      </c>
      <c r="I3493" s="19" t="s">
        <v>133</v>
      </c>
      <c r="J3493" s="19">
        <v>0.53</v>
      </c>
      <c r="K3493" s="19" t="s">
        <v>20</v>
      </c>
      <c r="L3493">
        <f t="shared" si="64"/>
        <v>1</v>
      </c>
      <c r="M3493">
        <f>MATCH(H:H,价格表!$B$4:$B$35,0)</f>
        <v>4</v>
      </c>
      <c r="N3493" s="27">
        <f>IF(J3493&lt;=0.3,INDEX(价格表!$B$4:$I$31,M3493,2),IF(AND(J3493&gt;0.3,J3493&lt;=1),INDEX(价格表!$B$4:$I$31,M3493,3),IF(AND(J3493&gt;1,J3493&lt;=2.2),INDEX(价格表!$B$4:$I$31,M3493,4),IF(AND(J3493&gt;2.2,J3493&lt;=3.3),INDEX(价格表!$B$4:$I$31,M3493,5),IF(AND(J3493&gt;3.3,J3493&lt;=4),INDEX(价格表!$B$4:$I$31,M3493,6),IF(AND(J3493&gt;4,J3493&lt;=5.5),INDEX(价格表!$B$4:$I$31,M3493,7),IF(J3493&gt;5.5,2.6+INDEX(价格表!$B$4:$I$31,M3493,8)*L3493)))))))</f>
        <v>1.8</v>
      </c>
    </row>
    <row r="3494" spans="1:14">
      <c r="A3494" s="18">
        <v>4311037655511</v>
      </c>
      <c r="B3494" s="18" t="s">
        <v>16</v>
      </c>
      <c r="C3494" s="19">
        <v>20201216</v>
      </c>
      <c r="D3494" s="19">
        <v>610538201209</v>
      </c>
      <c r="E3494" s="19" t="s">
        <v>16</v>
      </c>
      <c r="F3494" s="19">
        <v>20201226</v>
      </c>
      <c r="G3494" s="19" t="s">
        <v>17</v>
      </c>
      <c r="H3494" s="19" t="s">
        <v>27</v>
      </c>
      <c r="I3494" s="19" t="s">
        <v>28</v>
      </c>
      <c r="J3494" s="19">
        <v>1.42</v>
      </c>
      <c r="K3494" s="19" t="s">
        <v>20</v>
      </c>
      <c r="L3494">
        <f t="shared" si="64"/>
        <v>2</v>
      </c>
      <c r="M3494">
        <f>MATCH(H:H,价格表!$B$4:$B$35,0)</f>
        <v>3</v>
      </c>
      <c r="N3494" s="27">
        <f>IF(J3494&lt;=0.3,INDEX(价格表!$B$4:$I$31,M3494,2),IF(AND(J3494&gt;0.3,J3494&lt;=1),INDEX(价格表!$B$4:$I$31,M3494,3),IF(AND(J3494&gt;1,J3494&lt;=2.2),INDEX(价格表!$B$4:$I$31,M3494,4),IF(AND(J3494&gt;2.2,J3494&lt;=3.3),INDEX(价格表!$B$4:$I$31,M3494,5),IF(AND(J3494&gt;3.3,J3494&lt;=4),INDEX(价格表!$B$4:$I$31,M3494,6),IF(AND(J3494&gt;4,J3494&lt;=5.5),INDEX(价格表!$B$4:$I$31,M3494,7),IF(J3494&gt;5.5,2.6+INDEX(价格表!$B$4:$I$31,M3494,8)*L3494)))))))</f>
        <v>2.15</v>
      </c>
    </row>
    <row r="3495" spans="1:14">
      <c r="A3495" s="18">
        <v>4311038509410</v>
      </c>
      <c r="B3495" s="18" t="s">
        <v>16</v>
      </c>
      <c r="C3495" s="19">
        <v>20201216</v>
      </c>
      <c r="D3495" s="19">
        <v>610538201209</v>
      </c>
      <c r="E3495" s="19" t="s">
        <v>16</v>
      </c>
      <c r="F3495" s="19">
        <v>20201226</v>
      </c>
      <c r="G3495" s="19" t="s">
        <v>17</v>
      </c>
      <c r="H3495" s="19" t="s">
        <v>37</v>
      </c>
      <c r="I3495" s="19" t="s">
        <v>90</v>
      </c>
      <c r="J3495" s="19">
        <v>3.27</v>
      </c>
      <c r="K3495" s="19" t="s">
        <v>20</v>
      </c>
      <c r="L3495">
        <f t="shared" si="64"/>
        <v>4</v>
      </c>
      <c r="M3495">
        <f>MATCH(H:H,价格表!$B$4:$B$35,0)</f>
        <v>12</v>
      </c>
      <c r="N3495" s="27">
        <f>IF(J3495&lt;=0.3,INDEX(价格表!$B$4:$I$31,M3495,2),IF(AND(J3495&gt;0.3,J3495&lt;=1),INDEX(价格表!$B$4:$I$31,M3495,3),IF(AND(J3495&gt;1,J3495&lt;=2.2),INDEX(价格表!$B$4:$I$31,M3495,4),IF(AND(J3495&gt;2.2,J3495&lt;=3.3),INDEX(价格表!$B$4:$I$31,M3495,5),IF(AND(J3495&gt;3.3,J3495&lt;=4),INDEX(价格表!$B$4:$I$31,M3495,6),IF(AND(J3495&gt;4,J3495&lt;=5.5),INDEX(价格表!$B$4:$I$31,M3495,7),IF(J3495&gt;5.5,2.6+INDEX(价格表!$B$4:$I$31,M3495,8)*L3495)))))))</f>
        <v>2.5</v>
      </c>
    </row>
    <row r="3496" spans="1:14">
      <c r="A3496" s="18">
        <v>4311038509411</v>
      </c>
      <c r="B3496" s="18" t="s">
        <v>16</v>
      </c>
      <c r="C3496" s="19">
        <v>20201216</v>
      </c>
      <c r="D3496" s="19">
        <v>610538201209</v>
      </c>
      <c r="E3496" s="19" t="s">
        <v>16</v>
      </c>
      <c r="F3496" s="19">
        <v>20201226</v>
      </c>
      <c r="G3496" s="19" t="s">
        <v>17</v>
      </c>
      <c r="H3496" s="19" t="s">
        <v>27</v>
      </c>
      <c r="I3496" s="19" t="s">
        <v>70</v>
      </c>
      <c r="J3496" s="19">
        <v>3.26</v>
      </c>
      <c r="K3496" s="19" t="s">
        <v>20</v>
      </c>
      <c r="L3496">
        <f t="shared" si="64"/>
        <v>4</v>
      </c>
      <c r="M3496">
        <f>MATCH(H:H,价格表!$B$4:$B$35,0)</f>
        <v>3</v>
      </c>
      <c r="N3496" s="27">
        <f>IF(J3496&lt;=0.3,INDEX(价格表!$B$4:$I$31,M3496,2),IF(AND(J3496&gt;0.3,J3496&lt;=1),INDEX(价格表!$B$4:$I$31,M3496,3),IF(AND(J3496&gt;1,J3496&lt;=2.2),INDEX(价格表!$B$4:$I$31,M3496,4),IF(AND(J3496&gt;2.2,J3496&lt;=3.3),INDEX(价格表!$B$4:$I$31,M3496,5),IF(AND(J3496&gt;3.3,J3496&lt;=4),INDEX(价格表!$B$4:$I$31,M3496,6),IF(AND(J3496&gt;4,J3496&lt;=5.5),INDEX(价格表!$B$4:$I$31,M3496,7),IF(J3496&gt;5.5,2.6+INDEX(价格表!$B$4:$I$31,M3496,8)*L3496)))))))</f>
        <v>2.5</v>
      </c>
    </row>
    <row r="3497" spans="1:14">
      <c r="A3497" s="18">
        <v>4311038509412</v>
      </c>
      <c r="B3497" s="18" t="s">
        <v>16</v>
      </c>
      <c r="C3497" s="19">
        <v>20201216</v>
      </c>
      <c r="D3497" s="19">
        <v>610538201209</v>
      </c>
      <c r="E3497" s="19" t="s">
        <v>16</v>
      </c>
      <c r="F3497" s="19">
        <v>20201226</v>
      </c>
      <c r="G3497" s="19" t="s">
        <v>17</v>
      </c>
      <c r="H3497" s="19" t="s">
        <v>82</v>
      </c>
      <c r="I3497" s="19" t="s">
        <v>83</v>
      </c>
      <c r="J3497" s="19">
        <v>3.26</v>
      </c>
      <c r="K3497" s="19" t="s">
        <v>20</v>
      </c>
      <c r="L3497">
        <f t="shared" si="64"/>
        <v>4</v>
      </c>
      <c r="M3497">
        <f>MATCH(H:H,价格表!$B$4:$B$35,0)</f>
        <v>2</v>
      </c>
      <c r="N3497" s="27">
        <f>IF(J3497&lt;=0.3,INDEX(价格表!$B$4:$I$31,M3497,2),IF(AND(J3497&gt;0.3,J3497&lt;=1),INDEX(价格表!$B$4:$I$31,M3497,3),IF(AND(J3497&gt;1,J3497&lt;=2.2),INDEX(价格表!$B$4:$I$31,M3497,4),IF(AND(J3497&gt;2.2,J3497&lt;=3.3),INDEX(价格表!$B$4:$I$31,M3497,5),IF(AND(J3497&gt;3.3,J3497&lt;=4),INDEX(价格表!$B$4:$I$31,M3497,6),IF(AND(J3497&gt;4,J3497&lt;=5.5),INDEX(价格表!$B$4:$I$31,M3497,7),IF(J3497&gt;5.5,2.6+INDEX(价格表!$B$4:$I$31,M3497,8)*L3497)))))))</f>
        <v>2.5</v>
      </c>
    </row>
    <row r="3498" spans="1:14">
      <c r="A3498" s="18">
        <v>4311038509413</v>
      </c>
      <c r="B3498" s="18" t="s">
        <v>16</v>
      </c>
      <c r="C3498" s="19">
        <v>20201216</v>
      </c>
      <c r="D3498" s="19">
        <v>610538201209</v>
      </c>
      <c r="E3498" s="19" t="s">
        <v>16</v>
      </c>
      <c r="F3498" s="19">
        <v>20201226</v>
      </c>
      <c r="G3498" s="19" t="s">
        <v>17</v>
      </c>
      <c r="H3498" s="19" t="s">
        <v>305</v>
      </c>
      <c r="I3498" s="19" t="s">
        <v>316</v>
      </c>
      <c r="J3498" s="19">
        <v>3.26</v>
      </c>
      <c r="K3498" s="19" t="s">
        <v>20</v>
      </c>
      <c r="L3498">
        <f t="shared" si="64"/>
        <v>4</v>
      </c>
      <c r="M3498">
        <f>MATCH(H:H,价格表!$B$4:$B$35,0)</f>
        <v>26</v>
      </c>
      <c r="N3498" s="27">
        <f>IF(J3498&lt;=0.3,INDEX(价格表!$B$4:$I$31,M3498,2),IF(AND(J3498&gt;0.3,J3498&lt;=1),INDEX(价格表!$B$4:$I$31,M3498,3),IF(AND(J3498&gt;1,J3498&lt;=2.2),INDEX(价格表!$B$4:$I$31,M3498,4),IF(AND(J3498&gt;2.2,J3498&lt;=3.3),INDEX(价格表!$B$4:$I$31,M3498,5),IF(AND(J3498&gt;3.3,J3498&lt;=4),INDEX(价格表!$B$4:$I$31,M3498,6),IF(AND(J3498&gt;4,J3498&lt;=5.5),INDEX(价格表!$B$4:$I$31,M3498,7),IF(J3498&gt;5.5,2.6+INDEX(价格表!$B$4:$I$31,M3498,8)*L3498)))))))</f>
        <v>2.5</v>
      </c>
    </row>
    <row r="3499" spans="1:14">
      <c r="A3499" s="18">
        <v>4311038509414</v>
      </c>
      <c r="B3499" s="18" t="s">
        <v>16</v>
      </c>
      <c r="C3499" s="19">
        <v>20201216</v>
      </c>
      <c r="D3499" s="19">
        <v>610538201209</v>
      </c>
      <c r="E3499" s="19" t="s">
        <v>16</v>
      </c>
      <c r="F3499" s="19">
        <v>20201226</v>
      </c>
      <c r="G3499" s="19" t="s">
        <v>17</v>
      </c>
      <c r="H3499" s="19" t="s">
        <v>37</v>
      </c>
      <c r="I3499" s="19" t="s">
        <v>119</v>
      </c>
      <c r="J3499" s="19">
        <v>3.29</v>
      </c>
      <c r="K3499" s="19" t="s">
        <v>20</v>
      </c>
      <c r="L3499">
        <f t="shared" si="64"/>
        <v>4</v>
      </c>
      <c r="M3499">
        <f>MATCH(H:H,价格表!$B$4:$B$35,0)</f>
        <v>12</v>
      </c>
      <c r="N3499" s="27">
        <f>IF(J3499&lt;=0.3,INDEX(价格表!$B$4:$I$31,M3499,2),IF(AND(J3499&gt;0.3,J3499&lt;=1),INDEX(价格表!$B$4:$I$31,M3499,3),IF(AND(J3499&gt;1,J3499&lt;=2.2),INDEX(价格表!$B$4:$I$31,M3499,4),IF(AND(J3499&gt;2.2,J3499&lt;=3.3),INDEX(价格表!$B$4:$I$31,M3499,5),IF(AND(J3499&gt;3.3,J3499&lt;=4),INDEX(价格表!$B$4:$I$31,M3499,6),IF(AND(J3499&gt;4,J3499&lt;=5.5),INDEX(价格表!$B$4:$I$31,M3499,7),IF(J3499&gt;5.5,2.6+INDEX(价格表!$B$4:$I$31,M3499,8)*L3499)))))))</f>
        <v>2.5</v>
      </c>
    </row>
    <row r="3500" spans="1:14">
      <c r="A3500" s="18">
        <v>4311038509415</v>
      </c>
      <c r="B3500" s="18" t="s">
        <v>16</v>
      </c>
      <c r="C3500" s="19">
        <v>20201216</v>
      </c>
      <c r="D3500" s="19">
        <v>610538201209</v>
      </c>
      <c r="E3500" s="19" t="s">
        <v>16</v>
      </c>
      <c r="F3500" s="19">
        <v>20201226</v>
      </c>
      <c r="G3500" s="19" t="s">
        <v>17</v>
      </c>
      <c r="H3500" s="19" t="s">
        <v>18</v>
      </c>
      <c r="I3500" s="19" t="s">
        <v>53</v>
      </c>
      <c r="J3500" s="19">
        <v>3.3</v>
      </c>
      <c r="K3500" s="19" t="s">
        <v>20</v>
      </c>
      <c r="L3500">
        <f t="shared" si="64"/>
        <v>4</v>
      </c>
      <c r="M3500">
        <f>MATCH(H:H,价格表!$B$4:$B$35,0)</f>
        <v>1</v>
      </c>
      <c r="N3500" s="27">
        <f>IF(J3500&lt;=0.3,INDEX(价格表!$B$4:$I$31,M3500,2),IF(AND(J3500&gt;0.3,J3500&lt;=1),INDEX(价格表!$B$4:$I$31,M3500,3),IF(AND(J3500&gt;1,J3500&lt;=2.2),INDEX(价格表!$B$4:$I$31,M3500,4),IF(AND(J3500&gt;2.2,J3500&lt;=3.3),INDEX(价格表!$B$4:$I$31,M3500,5),IF(AND(J3500&gt;3.3,J3500&lt;=4),INDEX(价格表!$B$4:$I$31,M3500,6),IF(AND(J3500&gt;4,J3500&lt;=5.5),INDEX(价格表!$B$4:$I$31,M3500,7),IF(J3500&gt;5.5,2.6+INDEX(价格表!$B$4:$I$31,M3500,8)*L3500)))))))</f>
        <v>2.5</v>
      </c>
    </row>
    <row r="3501" spans="1:14">
      <c r="A3501" s="18">
        <v>4311038509416</v>
      </c>
      <c r="B3501" s="18" t="s">
        <v>16</v>
      </c>
      <c r="C3501" s="19">
        <v>20201216</v>
      </c>
      <c r="D3501" s="19">
        <v>610538201209</v>
      </c>
      <c r="E3501" s="19" t="s">
        <v>16</v>
      </c>
      <c r="F3501" s="19">
        <v>20201226</v>
      </c>
      <c r="G3501" s="19" t="s">
        <v>17</v>
      </c>
      <c r="H3501" s="19" t="s">
        <v>25</v>
      </c>
      <c r="I3501" s="19" t="s">
        <v>26</v>
      </c>
      <c r="J3501" s="19">
        <v>3.26</v>
      </c>
      <c r="K3501" s="19" t="s">
        <v>20</v>
      </c>
      <c r="L3501">
        <f t="shared" si="64"/>
        <v>4</v>
      </c>
      <c r="M3501">
        <f>MATCH(H:H,价格表!$B$4:$B$35,0)</f>
        <v>25</v>
      </c>
      <c r="N3501" s="27">
        <f>IF(J3501&lt;=0.3,INDEX(价格表!$B$4:$I$31,M3501,2),IF(AND(J3501&gt;0.3,J3501&lt;=1),INDEX(价格表!$B$4:$I$31,M3501,3),IF(AND(J3501&gt;1,J3501&lt;=2.2),INDEX(价格表!$B$4:$I$31,M3501,4),IF(AND(J3501&gt;2.2,J3501&lt;=3.3),INDEX(价格表!$B$4:$I$31,M3501,5),IF(AND(J3501&gt;3.3,J3501&lt;=4),INDEX(价格表!$B$4:$I$31,M3501,6),IF(AND(J3501&gt;4,J3501&lt;=5.5),INDEX(价格表!$B$4:$I$31,M3501,7),IF(J3501&gt;5.5,2.6+INDEX(价格表!$B$4:$I$31,M3501,8)*L3501)))))))</f>
        <v>2.5</v>
      </c>
    </row>
    <row r="3502" spans="1:14">
      <c r="A3502" s="18">
        <v>4311038509417</v>
      </c>
      <c r="B3502" s="18" t="s">
        <v>16</v>
      </c>
      <c r="C3502" s="19">
        <v>20201216</v>
      </c>
      <c r="D3502" s="19">
        <v>610538201209</v>
      </c>
      <c r="E3502" s="19" t="s">
        <v>16</v>
      </c>
      <c r="F3502" s="19">
        <v>20201226</v>
      </c>
      <c r="G3502" s="19" t="s">
        <v>17</v>
      </c>
      <c r="H3502" s="19" t="s">
        <v>50</v>
      </c>
      <c r="I3502" s="19" t="s">
        <v>161</v>
      </c>
      <c r="J3502" s="19">
        <v>3.25</v>
      </c>
      <c r="K3502" s="19" t="s">
        <v>20</v>
      </c>
      <c r="L3502">
        <f t="shared" si="64"/>
        <v>4</v>
      </c>
      <c r="M3502">
        <f>MATCH(H:H,价格表!$B$4:$B$35,0)</f>
        <v>4</v>
      </c>
      <c r="N3502" s="27">
        <f>IF(J3502&lt;=0.3,INDEX(价格表!$B$4:$I$31,M3502,2),IF(AND(J3502&gt;0.3,J3502&lt;=1),INDEX(价格表!$B$4:$I$31,M3502,3),IF(AND(J3502&gt;1,J3502&lt;=2.2),INDEX(价格表!$B$4:$I$31,M3502,4),IF(AND(J3502&gt;2.2,J3502&lt;=3.3),INDEX(价格表!$B$4:$I$31,M3502,5),IF(AND(J3502&gt;3.3,J3502&lt;=4),INDEX(价格表!$B$4:$I$31,M3502,6),IF(AND(J3502&gt;4,J3502&lt;=5.5),INDEX(价格表!$B$4:$I$31,M3502,7),IF(J3502&gt;5.5,2.6+INDEX(价格表!$B$4:$I$31,M3502,8)*L3502)))))))</f>
        <v>2.5</v>
      </c>
    </row>
    <row r="3503" spans="1:14">
      <c r="A3503" s="18">
        <v>4311038509418</v>
      </c>
      <c r="B3503" s="18" t="s">
        <v>16</v>
      </c>
      <c r="C3503" s="19">
        <v>20201216</v>
      </c>
      <c r="D3503" s="19">
        <v>610538201209</v>
      </c>
      <c r="E3503" s="19" t="s">
        <v>16</v>
      </c>
      <c r="F3503" s="19">
        <v>20201226</v>
      </c>
      <c r="G3503" s="19" t="s">
        <v>17</v>
      </c>
      <c r="H3503" s="19" t="s">
        <v>82</v>
      </c>
      <c r="I3503" s="19" t="s">
        <v>285</v>
      </c>
      <c r="J3503" s="19">
        <v>3.26</v>
      </c>
      <c r="K3503" s="19" t="s">
        <v>20</v>
      </c>
      <c r="L3503">
        <f t="shared" si="64"/>
        <v>4</v>
      </c>
      <c r="M3503">
        <f>MATCH(H:H,价格表!$B$4:$B$35,0)</f>
        <v>2</v>
      </c>
      <c r="N3503" s="27">
        <f>IF(J3503&lt;=0.3,INDEX(价格表!$B$4:$I$31,M3503,2),IF(AND(J3503&gt;0.3,J3503&lt;=1),INDEX(价格表!$B$4:$I$31,M3503,3),IF(AND(J3503&gt;1,J3503&lt;=2.2),INDEX(价格表!$B$4:$I$31,M3503,4),IF(AND(J3503&gt;2.2,J3503&lt;=3.3),INDEX(价格表!$B$4:$I$31,M3503,5),IF(AND(J3503&gt;3.3,J3503&lt;=4),INDEX(价格表!$B$4:$I$31,M3503,6),IF(AND(J3503&gt;4,J3503&lt;=5.5),INDEX(价格表!$B$4:$I$31,M3503,7),IF(J3503&gt;5.5,2.6+INDEX(价格表!$B$4:$I$31,M3503,8)*L3503)))))))</f>
        <v>2.5</v>
      </c>
    </row>
    <row r="3504" spans="1:14">
      <c r="A3504" s="18">
        <v>4311038509419</v>
      </c>
      <c r="B3504" s="18" t="s">
        <v>16</v>
      </c>
      <c r="C3504" s="19">
        <v>20201216</v>
      </c>
      <c r="D3504" s="19">
        <v>610538201209</v>
      </c>
      <c r="E3504" s="19" t="s">
        <v>16</v>
      </c>
      <c r="F3504" s="19">
        <v>20201226</v>
      </c>
      <c r="G3504" s="19" t="s">
        <v>17</v>
      </c>
      <c r="H3504" s="19" t="s">
        <v>63</v>
      </c>
      <c r="I3504" s="19" t="s">
        <v>64</v>
      </c>
      <c r="J3504" s="19">
        <v>3.27</v>
      </c>
      <c r="K3504" s="19" t="s">
        <v>20</v>
      </c>
      <c r="L3504">
        <f t="shared" si="64"/>
        <v>4</v>
      </c>
      <c r="M3504">
        <f>MATCH(H:H,价格表!$B$4:$B$35,0)</f>
        <v>21</v>
      </c>
      <c r="N3504" s="27">
        <f>IF(J3504&lt;=0.3,INDEX(价格表!$B$4:$I$31,M3504,2),IF(AND(J3504&gt;0.3,J3504&lt;=1),INDEX(价格表!$B$4:$I$31,M3504,3),IF(AND(J3504&gt;1,J3504&lt;=2.2),INDEX(价格表!$B$4:$I$31,M3504,4),IF(AND(J3504&gt;2.2,J3504&lt;=3.3),INDEX(价格表!$B$4:$I$31,M3504,5),IF(AND(J3504&gt;3.3,J3504&lt;=4),INDEX(价格表!$B$4:$I$31,M3504,6),IF(AND(J3504&gt;4,J3504&lt;=5.5),INDEX(价格表!$B$4:$I$31,M3504,7),IF(J3504&gt;5.5,2.6+INDEX(价格表!$B$4:$I$31,M3504,8)*L3504)))))))</f>
        <v>2.5</v>
      </c>
    </row>
    <row r="3505" spans="1:14">
      <c r="A3505" s="18">
        <v>4311038515519</v>
      </c>
      <c r="B3505" s="18" t="s">
        <v>16</v>
      </c>
      <c r="C3505" s="19">
        <v>20201216</v>
      </c>
      <c r="D3505" s="19">
        <v>610538201209</v>
      </c>
      <c r="E3505" s="19" t="s">
        <v>16</v>
      </c>
      <c r="F3505" s="19">
        <v>20201226</v>
      </c>
      <c r="G3505" s="19" t="s">
        <v>17</v>
      </c>
      <c r="H3505" s="19" t="s">
        <v>302</v>
      </c>
      <c r="I3505" s="19" t="s">
        <v>303</v>
      </c>
      <c r="J3505" s="19">
        <v>3.29</v>
      </c>
      <c r="K3505" s="19" t="s">
        <v>20</v>
      </c>
      <c r="L3505">
        <f t="shared" si="64"/>
        <v>4</v>
      </c>
      <c r="M3505">
        <f>MATCH(H:H,价格表!$B$4:$B$35,0)</f>
        <v>6</v>
      </c>
      <c r="N3505" s="27">
        <f>IF(J3505&lt;=0.3,INDEX(价格表!$B$4:$I$31,M3505,2),IF(AND(J3505&gt;0.3,J3505&lt;=1),INDEX(价格表!$B$4:$I$31,M3505,3),IF(AND(J3505&gt;1,J3505&lt;=2.2),INDEX(价格表!$B$4:$I$31,M3505,4),IF(AND(J3505&gt;2.2,J3505&lt;=3.3),INDEX(价格表!$B$4:$I$31,M3505,5),IF(AND(J3505&gt;3.3,J3505&lt;=4),INDEX(价格表!$B$4:$I$31,M3505,6),IF(AND(J3505&gt;4,J3505&lt;=5.5),INDEX(价格表!$B$4:$I$31,M3505,7),IF(J3505&gt;5.5,2.6+INDEX(价格表!$B$4:$I$31,M3505,8)*L3505)))))))</f>
        <v>3.3</v>
      </c>
    </row>
    <row r="3506" spans="1:14">
      <c r="A3506" s="18">
        <v>4311038515520</v>
      </c>
      <c r="B3506" s="18" t="s">
        <v>16</v>
      </c>
      <c r="C3506" s="19">
        <v>20201216</v>
      </c>
      <c r="D3506" s="19">
        <v>610538201209</v>
      </c>
      <c r="E3506" s="19" t="s">
        <v>16</v>
      </c>
      <c r="F3506" s="19">
        <v>20201226</v>
      </c>
      <c r="G3506" s="19" t="s">
        <v>17</v>
      </c>
      <c r="H3506" s="19" t="s">
        <v>23</v>
      </c>
      <c r="I3506" s="19" t="s">
        <v>98</v>
      </c>
      <c r="J3506" s="19">
        <v>3.26</v>
      </c>
      <c r="K3506" s="19" t="s">
        <v>20</v>
      </c>
      <c r="L3506">
        <f t="shared" si="64"/>
        <v>4</v>
      </c>
      <c r="M3506">
        <f>MATCH(H:H,价格表!$B$4:$B$35,0)</f>
        <v>15</v>
      </c>
      <c r="N3506" s="27">
        <f>IF(J3506&lt;=0.3,INDEX(价格表!$B$4:$I$31,M3506,2),IF(AND(J3506&gt;0.3,J3506&lt;=1),INDEX(价格表!$B$4:$I$31,M3506,3),IF(AND(J3506&gt;1,J3506&lt;=2.2),INDEX(价格表!$B$4:$I$31,M3506,4),IF(AND(J3506&gt;2.2,J3506&lt;=3.3),INDEX(价格表!$B$4:$I$31,M3506,5),IF(AND(J3506&gt;3.3,J3506&lt;=4),INDEX(价格表!$B$4:$I$31,M3506,6),IF(AND(J3506&gt;4,J3506&lt;=5.5),INDEX(价格表!$B$4:$I$31,M3506,7),IF(J3506&gt;5.5,2.6+INDEX(价格表!$B$4:$I$31,M3506,8)*L3506)))))))</f>
        <v>2.5</v>
      </c>
    </row>
    <row r="3507" spans="1:14">
      <c r="A3507" s="18">
        <v>4311038522397</v>
      </c>
      <c r="B3507" s="18" t="s">
        <v>16</v>
      </c>
      <c r="C3507" s="19">
        <v>20201216</v>
      </c>
      <c r="D3507" s="19">
        <v>610538201209</v>
      </c>
      <c r="E3507" s="19" t="s">
        <v>16</v>
      </c>
      <c r="F3507" s="19">
        <v>20201226</v>
      </c>
      <c r="G3507" s="19" t="s">
        <v>17</v>
      </c>
      <c r="H3507" s="19" t="s">
        <v>21</v>
      </c>
      <c r="I3507" s="19" t="s">
        <v>22</v>
      </c>
      <c r="J3507" s="19">
        <v>3.26</v>
      </c>
      <c r="K3507" s="19" t="s">
        <v>20</v>
      </c>
      <c r="L3507">
        <f t="shared" si="64"/>
        <v>4</v>
      </c>
      <c r="M3507">
        <f>MATCH(H:H,价格表!$B$4:$B$35,0)</f>
        <v>20</v>
      </c>
      <c r="N3507" s="27">
        <f>IF(J3507&lt;=0.3,INDEX(价格表!$B$4:$I$31,M3507,2),IF(AND(J3507&gt;0.3,J3507&lt;=1),INDEX(价格表!$B$4:$I$31,M3507,3),IF(AND(J3507&gt;1,J3507&lt;=2.2),INDEX(价格表!$B$4:$I$31,M3507,4),IF(AND(J3507&gt;2.2,J3507&lt;=3.3),INDEX(价格表!$B$4:$I$31,M3507,5),IF(AND(J3507&gt;3.3,J3507&lt;=4),INDEX(价格表!$B$4:$I$31,M3507,6),IF(AND(J3507&gt;4,J3507&lt;=5.5),INDEX(价格表!$B$4:$I$31,M3507,7),IF(J3507&gt;5.5,2.6+INDEX(价格表!$B$4:$I$31,M3507,8)*L3507)))))))</f>
        <v>2.5</v>
      </c>
    </row>
    <row r="3508" spans="1:14">
      <c r="A3508" s="18">
        <v>4311038522398</v>
      </c>
      <c r="B3508" s="18" t="s">
        <v>16</v>
      </c>
      <c r="C3508" s="19">
        <v>20201216</v>
      </c>
      <c r="D3508" s="19">
        <v>610538201209</v>
      </c>
      <c r="E3508" s="19" t="s">
        <v>16</v>
      </c>
      <c r="F3508" s="19">
        <v>20201226</v>
      </c>
      <c r="G3508" s="19" t="s">
        <v>17</v>
      </c>
      <c r="H3508" s="19" t="s">
        <v>73</v>
      </c>
      <c r="I3508" s="19" t="s">
        <v>91</v>
      </c>
      <c r="J3508" s="19">
        <v>3.26</v>
      </c>
      <c r="K3508" s="19" t="s">
        <v>20</v>
      </c>
      <c r="L3508">
        <f t="shared" si="64"/>
        <v>4</v>
      </c>
      <c r="M3508">
        <f>MATCH(H:H,价格表!$B$4:$B$35,0)</f>
        <v>7</v>
      </c>
      <c r="N3508" s="27">
        <f>IF(J3508&lt;=0.3,INDEX(价格表!$B$4:$I$31,M3508,2),IF(AND(J3508&gt;0.3,J3508&lt;=1),INDEX(价格表!$B$4:$I$31,M3508,3),IF(AND(J3508&gt;1,J3508&lt;=2.2),INDEX(价格表!$B$4:$I$31,M3508,4),IF(AND(J3508&gt;2.2,J3508&lt;=3.3),INDEX(价格表!$B$4:$I$31,M3508,5),IF(AND(J3508&gt;3.3,J3508&lt;=4),INDEX(价格表!$B$4:$I$31,M3508,6),IF(AND(J3508&gt;4,J3508&lt;=5.5),INDEX(价格表!$B$4:$I$31,M3508,7),IF(J3508&gt;5.5,2.6+INDEX(价格表!$B$4:$I$31,M3508,8)*L3508)))))))</f>
        <v>2.5</v>
      </c>
    </row>
    <row r="3509" spans="1:14">
      <c r="A3509" s="18">
        <v>4311038522399</v>
      </c>
      <c r="B3509" s="18" t="s">
        <v>16</v>
      </c>
      <c r="C3509" s="19">
        <v>20201216</v>
      </c>
      <c r="D3509" s="19">
        <v>610538201209</v>
      </c>
      <c r="E3509" s="19" t="s">
        <v>16</v>
      </c>
      <c r="F3509" s="19">
        <v>20201226</v>
      </c>
      <c r="G3509" s="19" t="s">
        <v>17</v>
      </c>
      <c r="H3509" s="19" t="s">
        <v>298</v>
      </c>
      <c r="I3509" s="19" t="s">
        <v>322</v>
      </c>
      <c r="J3509" s="19">
        <v>3.26</v>
      </c>
      <c r="K3509" s="19" t="s">
        <v>20</v>
      </c>
      <c r="L3509">
        <f t="shared" si="64"/>
        <v>4</v>
      </c>
      <c r="M3509">
        <f>MATCH(H:H,价格表!$B$4:$B$35,0)</f>
        <v>29</v>
      </c>
      <c r="N3509" s="27">
        <f>L3509*8+3</f>
        <v>35</v>
      </c>
    </row>
    <row r="3510" spans="1:14">
      <c r="A3510" s="18">
        <v>4311038522400</v>
      </c>
      <c r="B3510" s="18" t="s">
        <v>16</v>
      </c>
      <c r="C3510" s="19">
        <v>20201216</v>
      </c>
      <c r="D3510" s="19">
        <v>610538201209</v>
      </c>
      <c r="E3510" s="19" t="s">
        <v>16</v>
      </c>
      <c r="F3510" s="19">
        <v>20201226</v>
      </c>
      <c r="G3510" s="19" t="s">
        <v>17</v>
      </c>
      <c r="H3510" s="19" t="s">
        <v>294</v>
      </c>
      <c r="I3510" s="19" t="s">
        <v>295</v>
      </c>
      <c r="J3510" s="19">
        <v>3.27</v>
      </c>
      <c r="K3510" s="19" t="s">
        <v>20</v>
      </c>
      <c r="L3510">
        <f t="shared" si="64"/>
        <v>4</v>
      </c>
      <c r="M3510">
        <f>MATCH(H:H,价格表!$B$4:$B$35,0)</f>
        <v>18</v>
      </c>
      <c r="N3510" s="27">
        <f>IF(J3510&lt;=0.3,INDEX(价格表!$B$4:$I$31,M3510,2),IF(AND(J3510&gt;0.3,J3510&lt;=1),INDEX(价格表!$B$4:$I$31,M3510,3),IF(AND(J3510&gt;1,J3510&lt;=2.2),INDEX(价格表!$B$4:$I$31,M3510,4),IF(AND(J3510&gt;2.2,J3510&lt;=3.3),INDEX(价格表!$B$4:$I$31,M3510,5),IF(AND(J3510&gt;3.3,J3510&lt;=4),INDEX(价格表!$B$4:$I$31,M3510,6),IF(AND(J3510&gt;4,J3510&lt;=5.5),INDEX(价格表!$B$4:$I$31,M3510,7),IF(J3510&gt;5.5,2.6+INDEX(价格表!$B$4:$I$31,M3510,8)*L3510)))))))</f>
        <v>3.6</v>
      </c>
    </row>
    <row r="3511" spans="1:14">
      <c r="A3511" s="18">
        <v>4311038522401</v>
      </c>
      <c r="B3511" s="18" t="s">
        <v>16</v>
      </c>
      <c r="C3511" s="19">
        <v>20201216</v>
      </c>
      <c r="D3511" s="19">
        <v>610538201209</v>
      </c>
      <c r="E3511" s="19" t="s">
        <v>16</v>
      </c>
      <c r="F3511" s="19">
        <v>20201226</v>
      </c>
      <c r="G3511" s="19" t="s">
        <v>17</v>
      </c>
      <c r="H3511" s="19" t="s">
        <v>45</v>
      </c>
      <c r="I3511" s="19" t="s">
        <v>120</v>
      </c>
      <c r="J3511" s="19">
        <v>3.28</v>
      </c>
      <c r="K3511" s="19" t="s">
        <v>20</v>
      </c>
      <c r="L3511">
        <f t="shared" si="64"/>
        <v>4</v>
      </c>
      <c r="M3511">
        <f>MATCH(H:H,价格表!$B$4:$B$35,0)</f>
        <v>9</v>
      </c>
      <c r="N3511" s="27">
        <f>IF(J3511&lt;=0.3,INDEX(价格表!$B$4:$I$31,M3511,2),IF(AND(J3511&gt;0.3,J3511&lt;=1),INDEX(价格表!$B$4:$I$31,M3511,3),IF(AND(J3511&gt;1,J3511&lt;=2.2),INDEX(价格表!$B$4:$I$31,M3511,4),IF(AND(J3511&gt;2.2,J3511&lt;=3.3),INDEX(价格表!$B$4:$I$31,M3511,5),IF(AND(J3511&gt;3.3,J3511&lt;=4),INDEX(价格表!$B$4:$I$31,M3511,6),IF(AND(J3511&gt;4,J3511&lt;=5.5),INDEX(价格表!$B$4:$I$31,M3511,7),IF(J3511&gt;5.5,2.6+INDEX(价格表!$B$4:$I$31,M3511,8)*L3511)))))))</f>
        <v>2.5</v>
      </c>
    </row>
    <row r="3512" spans="1:14">
      <c r="A3512" s="18">
        <v>4311038522402</v>
      </c>
      <c r="B3512" s="18" t="s">
        <v>16</v>
      </c>
      <c r="C3512" s="19">
        <v>20201216</v>
      </c>
      <c r="D3512" s="19">
        <v>610538201209</v>
      </c>
      <c r="E3512" s="19" t="s">
        <v>16</v>
      </c>
      <c r="F3512" s="19">
        <v>20201226</v>
      </c>
      <c r="G3512" s="19" t="s">
        <v>17</v>
      </c>
      <c r="H3512" s="19" t="s">
        <v>294</v>
      </c>
      <c r="I3512" s="19" t="s">
        <v>295</v>
      </c>
      <c r="J3512" s="19">
        <v>3.26</v>
      </c>
      <c r="K3512" s="19" t="s">
        <v>20</v>
      </c>
      <c r="L3512">
        <f t="shared" si="64"/>
        <v>4</v>
      </c>
      <c r="M3512">
        <f>MATCH(H:H,价格表!$B$4:$B$35,0)</f>
        <v>18</v>
      </c>
      <c r="N3512" s="27">
        <f>IF(J3512&lt;=0.3,INDEX(价格表!$B$4:$I$31,M3512,2),IF(AND(J3512&gt;0.3,J3512&lt;=1),INDEX(价格表!$B$4:$I$31,M3512,3),IF(AND(J3512&gt;1,J3512&lt;=2.2),INDEX(价格表!$B$4:$I$31,M3512,4),IF(AND(J3512&gt;2.2,J3512&lt;=3.3),INDEX(价格表!$B$4:$I$31,M3512,5),IF(AND(J3512&gt;3.3,J3512&lt;=4),INDEX(价格表!$B$4:$I$31,M3512,6),IF(AND(J3512&gt;4,J3512&lt;=5.5),INDEX(价格表!$B$4:$I$31,M3512,7),IF(J3512&gt;5.5,2.6+INDEX(价格表!$B$4:$I$31,M3512,8)*L3512)))))))</f>
        <v>3.6</v>
      </c>
    </row>
    <row r="3513" spans="1:14">
      <c r="A3513" s="18">
        <v>4311038522403</v>
      </c>
      <c r="B3513" s="18" t="s">
        <v>16</v>
      </c>
      <c r="C3513" s="19">
        <v>20201216</v>
      </c>
      <c r="D3513" s="19">
        <v>610538201209</v>
      </c>
      <c r="E3513" s="19" t="s">
        <v>16</v>
      </c>
      <c r="F3513" s="19">
        <v>20201226</v>
      </c>
      <c r="G3513" s="19" t="s">
        <v>17</v>
      </c>
      <c r="H3513" s="19" t="s">
        <v>25</v>
      </c>
      <c r="I3513" s="19" t="s">
        <v>26</v>
      </c>
      <c r="J3513" s="19">
        <v>3.26</v>
      </c>
      <c r="K3513" s="19" t="s">
        <v>20</v>
      </c>
      <c r="L3513">
        <f t="shared" si="64"/>
        <v>4</v>
      </c>
      <c r="M3513">
        <f>MATCH(H:H,价格表!$B$4:$B$35,0)</f>
        <v>25</v>
      </c>
      <c r="N3513" s="27">
        <f>IF(J3513&lt;=0.3,INDEX(价格表!$B$4:$I$31,M3513,2),IF(AND(J3513&gt;0.3,J3513&lt;=1),INDEX(价格表!$B$4:$I$31,M3513,3),IF(AND(J3513&gt;1,J3513&lt;=2.2),INDEX(价格表!$B$4:$I$31,M3513,4),IF(AND(J3513&gt;2.2,J3513&lt;=3.3),INDEX(价格表!$B$4:$I$31,M3513,5),IF(AND(J3513&gt;3.3,J3513&lt;=4),INDEX(价格表!$B$4:$I$31,M3513,6),IF(AND(J3513&gt;4,J3513&lt;=5.5),INDEX(价格表!$B$4:$I$31,M3513,7),IF(J3513&gt;5.5,2.6+INDEX(价格表!$B$4:$I$31,M3513,8)*L3513)))))))</f>
        <v>2.5</v>
      </c>
    </row>
    <row r="3514" spans="1:14">
      <c r="A3514" s="18">
        <v>4311038522404</v>
      </c>
      <c r="B3514" s="18" t="s">
        <v>16</v>
      </c>
      <c r="C3514" s="19">
        <v>20201216</v>
      </c>
      <c r="D3514" s="19">
        <v>610538201209</v>
      </c>
      <c r="E3514" s="19" t="s">
        <v>16</v>
      </c>
      <c r="F3514" s="19">
        <v>20201226</v>
      </c>
      <c r="G3514" s="19" t="s">
        <v>17</v>
      </c>
      <c r="H3514" s="19" t="s">
        <v>37</v>
      </c>
      <c r="I3514" s="19" t="s">
        <v>105</v>
      </c>
      <c r="J3514" s="19">
        <v>3.26</v>
      </c>
      <c r="K3514" s="19" t="s">
        <v>20</v>
      </c>
      <c r="L3514">
        <f t="shared" si="64"/>
        <v>4</v>
      </c>
      <c r="M3514">
        <f>MATCH(H:H,价格表!$B$4:$B$35,0)</f>
        <v>12</v>
      </c>
      <c r="N3514" s="27">
        <f>IF(J3514&lt;=0.3,INDEX(价格表!$B$4:$I$31,M3514,2),IF(AND(J3514&gt;0.3,J3514&lt;=1),INDEX(价格表!$B$4:$I$31,M3514,3),IF(AND(J3514&gt;1,J3514&lt;=2.2),INDEX(价格表!$B$4:$I$31,M3514,4),IF(AND(J3514&gt;2.2,J3514&lt;=3.3),INDEX(价格表!$B$4:$I$31,M3514,5),IF(AND(J3514&gt;3.3,J3514&lt;=4),INDEX(价格表!$B$4:$I$31,M3514,6),IF(AND(J3514&gt;4,J3514&lt;=5.5),INDEX(价格表!$B$4:$I$31,M3514,7),IF(J3514&gt;5.5,2.6+INDEX(价格表!$B$4:$I$31,M3514,8)*L3514)))))))</f>
        <v>2.5</v>
      </c>
    </row>
    <row r="3515" spans="1:14">
      <c r="A3515" s="18">
        <v>4311038522405</v>
      </c>
      <c r="B3515" s="18" t="s">
        <v>16</v>
      </c>
      <c r="C3515" s="19">
        <v>20201216</v>
      </c>
      <c r="D3515" s="19">
        <v>610538201209</v>
      </c>
      <c r="E3515" s="19" t="s">
        <v>16</v>
      </c>
      <c r="F3515" s="19">
        <v>20201226</v>
      </c>
      <c r="G3515" s="19" t="s">
        <v>17</v>
      </c>
      <c r="H3515" s="19" t="s">
        <v>30</v>
      </c>
      <c r="I3515" s="19" t="s">
        <v>31</v>
      </c>
      <c r="J3515" s="19">
        <v>3.26</v>
      </c>
      <c r="K3515" s="19" t="s">
        <v>20</v>
      </c>
      <c r="L3515">
        <f t="shared" si="64"/>
        <v>4</v>
      </c>
      <c r="M3515">
        <f>MATCH(H:H,价格表!$B$4:$B$35,0)</f>
        <v>16</v>
      </c>
      <c r="N3515" s="27">
        <f>IF(J3515&lt;=0.3,INDEX(价格表!$B$4:$I$31,M3515,2),IF(AND(J3515&gt;0.3,J3515&lt;=1),INDEX(价格表!$B$4:$I$31,M3515,3),IF(AND(J3515&gt;1,J3515&lt;=2.2),INDEX(价格表!$B$4:$I$31,M3515,4),IF(AND(J3515&gt;2.2,J3515&lt;=3.3),INDEX(价格表!$B$4:$I$31,M3515,5),IF(AND(J3515&gt;3.3,J3515&lt;=4),INDEX(价格表!$B$4:$I$31,M3515,6),IF(AND(J3515&gt;4,J3515&lt;=5.5),INDEX(价格表!$B$4:$I$31,M3515,7),IF(J3515&gt;5.5,2.6+INDEX(价格表!$B$4:$I$31,M3515,8)*L3515)))))))</f>
        <v>2.5</v>
      </c>
    </row>
    <row r="3516" spans="1:14">
      <c r="A3516" s="18">
        <v>4311038529560</v>
      </c>
      <c r="B3516" s="18" t="s">
        <v>16</v>
      </c>
      <c r="C3516" s="19">
        <v>20201216</v>
      </c>
      <c r="D3516" s="19">
        <v>610538201209</v>
      </c>
      <c r="E3516" s="19" t="s">
        <v>16</v>
      </c>
      <c r="F3516" s="19">
        <v>20201226</v>
      </c>
      <c r="G3516" s="19" t="s">
        <v>17</v>
      </c>
      <c r="H3516" s="19" t="s">
        <v>73</v>
      </c>
      <c r="I3516" s="19" t="s">
        <v>92</v>
      </c>
      <c r="J3516" s="19">
        <v>3.26</v>
      </c>
      <c r="K3516" s="19" t="s">
        <v>20</v>
      </c>
      <c r="L3516">
        <f t="shared" si="64"/>
        <v>4</v>
      </c>
      <c r="M3516">
        <f>MATCH(H:H,价格表!$B$4:$B$35,0)</f>
        <v>7</v>
      </c>
      <c r="N3516" s="27">
        <f>IF(J3516&lt;=0.3,INDEX(价格表!$B$4:$I$31,M3516,2),IF(AND(J3516&gt;0.3,J3516&lt;=1),INDEX(价格表!$B$4:$I$31,M3516,3),IF(AND(J3516&gt;1,J3516&lt;=2.2),INDEX(价格表!$B$4:$I$31,M3516,4),IF(AND(J3516&gt;2.2,J3516&lt;=3.3),INDEX(价格表!$B$4:$I$31,M3516,5),IF(AND(J3516&gt;3.3,J3516&lt;=4),INDEX(价格表!$B$4:$I$31,M3516,6),IF(AND(J3516&gt;4,J3516&lt;=5.5),INDEX(价格表!$B$4:$I$31,M3516,7),IF(J3516&gt;5.5,2.6+INDEX(价格表!$B$4:$I$31,M3516,8)*L3516)))))))</f>
        <v>2.5</v>
      </c>
    </row>
    <row r="3517" spans="1:14">
      <c r="A3517" s="18">
        <v>4311038529561</v>
      </c>
      <c r="B3517" s="18" t="s">
        <v>16</v>
      </c>
      <c r="C3517" s="19">
        <v>20201216</v>
      </c>
      <c r="D3517" s="19">
        <v>610538201209</v>
      </c>
      <c r="E3517" s="19" t="s">
        <v>16</v>
      </c>
      <c r="F3517" s="19">
        <v>20201226</v>
      </c>
      <c r="G3517" s="19" t="s">
        <v>17</v>
      </c>
      <c r="H3517" s="19" t="s">
        <v>25</v>
      </c>
      <c r="I3517" s="19" t="s">
        <v>84</v>
      </c>
      <c r="J3517" s="19">
        <v>3.26</v>
      </c>
      <c r="K3517" s="19" t="s">
        <v>20</v>
      </c>
      <c r="L3517">
        <f t="shared" si="64"/>
        <v>4</v>
      </c>
      <c r="M3517">
        <f>MATCH(H:H,价格表!$B$4:$B$35,0)</f>
        <v>25</v>
      </c>
      <c r="N3517" s="27">
        <f>IF(J3517&lt;=0.3,INDEX(价格表!$B$4:$I$31,M3517,2),IF(AND(J3517&gt;0.3,J3517&lt;=1),INDEX(价格表!$B$4:$I$31,M3517,3),IF(AND(J3517&gt;1,J3517&lt;=2.2),INDEX(价格表!$B$4:$I$31,M3517,4),IF(AND(J3517&gt;2.2,J3517&lt;=3.3),INDEX(价格表!$B$4:$I$31,M3517,5),IF(AND(J3517&gt;3.3,J3517&lt;=4),INDEX(价格表!$B$4:$I$31,M3517,6),IF(AND(J3517&gt;4,J3517&lt;=5.5),INDEX(价格表!$B$4:$I$31,M3517,7),IF(J3517&gt;5.5,2.6+INDEX(价格表!$B$4:$I$31,M3517,8)*L3517)))))))</f>
        <v>2.5</v>
      </c>
    </row>
    <row r="3518" spans="1:14">
      <c r="A3518" s="18">
        <v>4311038529563</v>
      </c>
      <c r="B3518" s="18" t="s">
        <v>16</v>
      </c>
      <c r="C3518" s="19">
        <v>20201216</v>
      </c>
      <c r="D3518" s="19">
        <v>610538201209</v>
      </c>
      <c r="E3518" s="19" t="s">
        <v>16</v>
      </c>
      <c r="F3518" s="19">
        <v>20201226</v>
      </c>
      <c r="G3518" s="19" t="s">
        <v>17</v>
      </c>
      <c r="H3518" s="19" t="s">
        <v>30</v>
      </c>
      <c r="I3518" s="19" t="s">
        <v>341</v>
      </c>
      <c r="J3518" s="19">
        <v>3.26</v>
      </c>
      <c r="K3518" s="19" t="s">
        <v>20</v>
      </c>
      <c r="L3518">
        <f t="shared" si="64"/>
        <v>4</v>
      </c>
      <c r="M3518">
        <f>MATCH(H:H,价格表!$B$4:$B$35,0)</f>
        <v>16</v>
      </c>
      <c r="N3518" s="27">
        <f>IF(J3518&lt;=0.3,INDEX(价格表!$B$4:$I$31,M3518,2),IF(AND(J3518&gt;0.3,J3518&lt;=1),INDEX(价格表!$B$4:$I$31,M3518,3),IF(AND(J3518&gt;1,J3518&lt;=2.2),INDEX(价格表!$B$4:$I$31,M3518,4),IF(AND(J3518&gt;2.2,J3518&lt;=3.3),INDEX(价格表!$B$4:$I$31,M3518,5),IF(AND(J3518&gt;3.3,J3518&lt;=4),INDEX(价格表!$B$4:$I$31,M3518,6),IF(AND(J3518&gt;4,J3518&lt;=5.5),INDEX(价格表!$B$4:$I$31,M3518,7),IF(J3518&gt;5.5,2.6+INDEX(价格表!$B$4:$I$31,M3518,8)*L3518)))))))</f>
        <v>2.5</v>
      </c>
    </row>
    <row r="3519" spans="1:14">
      <c r="A3519" s="18">
        <v>4311038529565</v>
      </c>
      <c r="B3519" s="18" t="s">
        <v>16</v>
      </c>
      <c r="C3519" s="19">
        <v>20201216</v>
      </c>
      <c r="D3519" s="19">
        <v>610538201209</v>
      </c>
      <c r="E3519" s="19" t="s">
        <v>16</v>
      </c>
      <c r="F3519" s="19">
        <v>20201226</v>
      </c>
      <c r="G3519" s="19" t="s">
        <v>17</v>
      </c>
      <c r="H3519" s="19" t="s">
        <v>63</v>
      </c>
      <c r="I3519" s="19" t="s">
        <v>187</v>
      </c>
      <c r="J3519" s="19">
        <v>3.26</v>
      </c>
      <c r="K3519" s="19" t="s">
        <v>20</v>
      </c>
      <c r="L3519">
        <f t="shared" si="64"/>
        <v>4</v>
      </c>
      <c r="M3519">
        <f>MATCH(H:H,价格表!$B$4:$B$35,0)</f>
        <v>21</v>
      </c>
      <c r="N3519" s="27">
        <f>IF(J3519&lt;=0.3,INDEX(价格表!$B$4:$I$31,M3519,2),IF(AND(J3519&gt;0.3,J3519&lt;=1),INDEX(价格表!$B$4:$I$31,M3519,3),IF(AND(J3519&gt;1,J3519&lt;=2.2),INDEX(价格表!$B$4:$I$31,M3519,4),IF(AND(J3519&gt;2.2,J3519&lt;=3.3),INDEX(价格表!$B$4:$I$31,M3519,5),IF(AND(J3519&gt;3.3,J3519&lt;=4),INDEX(价格表!$B$4:$I$31,M3519,6),IF(AND(J3519&gt;4,J3519&lt;=5.5),INDEX(价格表!$B$4:$I$31,M3519,7),IF(J3519&gt;5.5,2.6+INDEX(价格表!$B$4:$I$31,M3519,8)*L3519)))))))</f>
        <v>2.5</v>
      </c>
    </row>
    <row r="3520" spans="1:14">
      <c r="A3520" s="18">
        <v>4311038529566</v>
      </c>
      <c r="B3520" s="18" t="s">
        <v>16</v>
      </c>
      <c r="C3520" s="19">
        <v>20201216</v>
      </c>
      <c r="D3520" s="19">
        <v>610538201209</v>
      </c>
      <c r="E3520" s="19" t="s">
        <v>16</v>
      </c>
      <c r="F3520" s="19">
        <v>20201226</v>
      </c>
      <c r="G3520" s="19" t="s">
        <v>17</v>
      </c>
      <c r="H3520" s="19" t="s">
        <v>23</v>
      </c>
      <c r="I3520" s="19" t="s">
        <v>189</v>
      </c>
      <c r="J3520" s="19">
        <v>3.26</v>
      </c>
      <c r="K3520" s="19" t="s">
        <v>20</v>
      </c>
      <c r="L3520">
        <f t="shared" si="64"/>
        <v>4</v>
      </c>
      <c r="M3520">
        <f>MATCH(H:H,价格表!$B$4:$B$35,0)</f>
        <v>15</v>
      </c>
      <c r="N3520" s="27">
        <f>IF(J3520&lt;=0.3,INDEX(价格表!$B$4:$I$31,M3520,2),IF(AND(J3520&gt;0.3,J3520&lt;=1),INDEX(价格表!$B$4:$I$31,M3520,3),IF(AND(J3520&gt;1,J3520&lt;=2.2),INDEX(价格表!$B$4:$I$31,M3520,4),IF(AND(J3520&gt;2.2,J3520&lt;=3.3),INDEX(价格表!$B$4:$I$31,M3520,5),IF(AND(J3520&gt;3.3,J3520&lt;=4),INDEX(价格表!$B$4:$I$31,M3520,6),IF(AND(J3520&gt;4,J3520&lt;=5.5),INDEX(价格表!$B$4:$I$31,M3520,7),IF(J3520&gt;5.5,2.6+INDEX(价格表!$B$4:$I$31,M3520,8)*L3520)))))))</f>
        <v>2.5</v>
      </c>
    </row>
    <row r="3521" spans="1:14">
      <c r="A3521" s="18">
        <v>4311038529567</v>
      </c>
      <c r="B3521" s="18" t="s">
        <v>16</v>
      </c>
      <c r="C3521" s="19">
        <v>20201216</v>
      </c>
      <c r="D3521" s="19">
        <v>610538201209</v>
      </c>
      <c r="E3521" s="19" t="s">
        <v>16</v>
      </c>
      <c r="F3521" s="19">
        <v>20201226</v>
      </c>
      <c r="G3521" s="19" t="s">
        <v>17</v>
      </c>
      <c r="H3521" s="19" t="s">
        <v>35</v>
      </c>
      <c r="I3521" s="19" t="s">
        <v>186</v>
      </c>
      <c r="J3521" s="19">
        <v>3.25</v>
      </c>
      <c r="K3521" s="19" t="s">
        <v>20</v>
      </c>
      <c r="L3521">
        <f t="shared" si="64"/>
        <v>4</v>
      </c>
      <c r="M3521">
        <f>MATCH(H:H,价格表!$B$4:$B$35,0)</f>
        <v>22</v>
      </c>
      <c r="N3521" s="27">
        <f>IF(J3521&lt;=0.3,INDEX(价格表!$B$4:$I$31,M3521,2),IF(AND(J3521&gt;0.3,J3521&lt;=1),INDEX(价格表!$B$4:$I$31,M3521,3),IF(AND(J3521&gt;1,J3521&lt;=2.2),INDEX(价格表!$B$4:$I$31,M3521,4),IF(AND(J3521&gt;2.2,J3521&lt;=3.3),INDEX(价格表!$B$4:$I$31,M3521,5),IF(AND(J3521&gt;3.3,J3521&lt;=4),INDEX(价格表!$B$4:$I$31,M3521,6),IF(AND(J3521&gt;4,J3521&lt;=5.5),INDEX(价格表!$B$4:$I$31,M3521,7),IF(J3521&gt;5.5,2.6+INDEX(价格表!$B$4:$I$31,M3521,8)*L3521)))))))</f>
        <v>2.5</v>
      </c>
    </row>
    <row r="3522" spans="1:14">
      <c r="A3522" s="18">
        <v>4311038529568</v>
      </c>
      <c r="B3522" s="18" t="s">
        <v>16</v>
      </c>
      <c r="C3522" s="19">
        <v>20201216</v>
      </c>
      <c r="D3522" s="19">
        <v>610538201209</v>
      </c>
      <c r="E3522" s="19" t="s">
        <v>16</v>
      </c>
      <c r="F3522" s="19">
        <v>20201226</v>
      </c>
      <c r="G3522" s="19" t="s">
        <v>17</v>
      </c>
      <c r="H3522" s="19" t="s">
        <v>45</v>
      </c>
      <c r="I3522" s="19" t="s">
        <v>252</v>
      </c>
      <c r="J3522" s="19">
        <v>3.28</v>
      </c>
      <c r="K3522" s="19" t="s">
        <v>20</v>
      </c>
      <c r="L3522">
        <f t="shared" si="64"/>
        <v>4</v>
      </c>
      <c r="M3522">
        <f>MATCH(H:H,价格表!$B$4:$B$35,0)</f>
        <v>9</v>
      </c>
      <c r="N3522" s="27">
        <f>IF(J3522&lt;=0.3,INDEX(价格表!$B$4:$I$31,M3522,2),IF(AND(J3522&gt;0.3,J3522&lt;=1),INDEX(价格表!$B$4:$I$31,M3522,3),IF(AND(J3522&gt;1,J3522&lt;=2.2),INDEX(价格表!$B$4:$I$31,M3522,4),IF(AND(J3522&gt;2.2,J3522&lt;=3.3),INDEX(价格表!$B$4:$I$31,M3522,5),IF(AND(J3522&gt;3.3,J3522&lt;=4),INDEX(价格表!$B$4:$I$31,M3522,6),IF(AND(J3522&gt;4,J3522&lt;=5.5),INDEX(价格表!$B$4:$I$31,M3522,7),IF(J3522&gt;5.5,2.6+INDEX(价格表!$B$4:$I$31,M3522,8)*L3522)))))))</f>
        <v>2.5</v>
      </c>
    </row>
    <row r="3523" spans="1:14">
      <c r="A3523" s="18">
        <v>4311038529569</v>
      </c>
      <c r="B3523" s="18" t="s">
        <v>16</v>
      </c>
      <c r="C3523" s="19">
        <v>20201216</v>
      </c>
      <c r="D3523" s="19">
        <v>610538201209</v>
      </c>
      <c r="E3523" s="19" t="s">
        <v>16</v>
      </c>
      <c r="F3523" s="19">
        <v>20201226</v>
      </c>
      <c r="G3523" s="19" t="s">
        <v>17</v>
      </c>
      <c r="H3523" s="19" t="s">
        <v>37</v>
      </c>
      <c r="I3523" s="19" t="s">
        <v>72</v>
      </c>
      <c r="J3523" s="19">
        <v>3.3</v>
      </c>
      <c r="K3523" s="19" t="s">
        <v>20</v>
      </c>
      <c r="L3523">
        <f t="shared" si="64"/>
        <v>4</v>
      </c>
      <c r="M3523">
        <f>MATCH(H:H,价格表!$B$4:$B$35,0)</f>
        <v>12</v>
      </c>
      <c r="N3523" s="27">
        <f>IF(J3523&lt;=0.3,INDEX(价格表!$B$4:$I$31,M3523,2),IF(AND(J3523&gt;0.3,J3523&lt;=1),INDEX(价格表!$B$4:$I$31,M3523,3),IF(AND(J3523&gt;1,J3523&lt;=2.2),INDEX(价格表!$B$4:$I$31,M3523,4),IF(AND(J3523&gt;2.2,J3523&lt;=3.3),INDEX(价格表!$B$4:$I$31,M3523,5),IF(AND(J3523&gt;3.3,J3523&lt;=4),INDEX(价格表!$B$4:$I$31,M3523,6),IF(AND(J3523&gt;4,J3523&lt;=5.5),INDEX(价格表!$B$4:$I$31,M3523,7),IF(J3523&gt;5.5,2.6+INDEX(价格表!$B$4:$I$31,M3523,8)*L3523)))))))</f>
        <v>2.5</v>
      </c>
    </row>
    <row r="3524" spans="1:14">
      <c r="A3524" s="18">
        <v>4311038537333</v>
      </c>
      <c r="B3524" s="18" t="s">
        <v>16</v>
      </c>
      <c r="C3524" s="19">
        <v>20201216</v>
      </c>
      <c r="D3524" s="19">
        <v>610538201209</v>
      </c>
      <c r="E3524" s="19" t="s">
        <v>16</v>
      </c>
      <c r="F3524" s="19">
        <v>20201226</v>
      </c>
      <c r="G3524" s="19" t="s">
        <v>17</v>
      </c>
      <c r="H3524" s="19" t="s">
        <v>27</v>
      </c>
      <c r="I3524" s="19" t="s">
        <v>28</v>
      </c>
      <c r="J3524" s="19">
        <v>3.26</v>
      </c>
      <c r="K3524" s="19" t="s">
        <v>20</v>
      </c>
      <c r="L3524">
        <f t="shared" ref="L3524:L3587" si="65">ROUNDUP(J3524,0)</f>
        <v>4</v>
      </c>
      <c r="M3524">
        <f>MATCH(H:H,价格表!$B$4:$B$35,0)</f>
        <v>3</v>
      </c>
      <c r="N3524" s="27">
        <f>IF(J3524&lt;=0.3,INDEX(价格表!$B$4:$I$31,M3524,2),IF(AND(J3524&gt;0.3,J3524&lt;=1),INDEX(价格表!$B$4:$I$31,M3524,3),IF(AND(J3524&gt;1,J3524&lt;=2.2),INDEX(价格表!$B$4:$I$31,M3524,4),IF(AND(J3524&gt;2.2,J3524&lt;=3.3),INDEX(价格表!$B$4:$I$31,M3524,5),IF(AND(J3524&gt;3.3,J3524&lt;=4),INDEX(价格表!$B$4:$I$31,M3524,6),IF(AND(J3524&gt;4,J3524&lt;=5.5),INDEX(价格表!$B$4:$I$31,M3524,7),IF(J3524&gt;5.5,2.6+INDEX(价格表!$B$4:$I$31,M3524,8)*L3524)))))))</f>
        <v>2.5</v>
      </c>
    </row>
    <row r="3525" spans="1:14">
      <c r="A3525" s="18">
        <v>4311038537334</v>
      </c>
      <c r="B3525" s="18" t="s">
        <v>16</v>
      </c>
      <c r="C3525" s="19">
        <v>20201216</v>
      </c>
      <c r="D3525" s="19">
        <v>610538201209</v>
      </c>
      <c r="E3525" s="19" t="s">
        <v>16</v>
      </c>
      <c r="F3525" s="19">
        <v>20201226</v>
      </c>
      <c r="G3525" s="19" t="s">
        <v>17</v>
      </c>
      <c r="H3525" s="19" t="s">
        <v>25</v>
      </c>
      <c r="I3525" s="19" t="s">
        <v>26</v>
      </c>
      <c r="J3525" s="19">
        <v>3.3</v>
      </c>
      <c r="K3525" s="19" t="s">
        <v>20</v>
      </c>
      <c r="L3525">
        <f t="shared" si="65"/>
        <v>4</v>
      </c>
      <c r="M3525">
        <f>MATCH(H:H,价格表!$B$4:$B$35,0)</f>
        <v>25</v>
      </c>
      <c r="N3525" s="27">
        <f>IF(J3525&lt;=0.3,INDEX(价格表!$B$4:$I$31,M3525,2),IF(AND(J3525&gt;0.3,J3525&lt;=1),INDEX(价格表!$B$4:$I$31,M3525,3),IF(AND(J3525&gt;1,J3525&lt;=2.2),INDEX(价格表!$B$4:$I$31,M3525,4),IF(AND(J3525&gt;2.2,J3525&lt;=3.3),INDEX(价格表!$B$4:$I$31,M3525,5),IF(AND(J3525&gt;3.3,J3525&lt;=4),INDEX(价格表!$B$4:$I$31,M3525,6),IF(AND(J3525&gt;4,J3525&lt;=5.5),INDEX(价格表!$B$4:$I$31,M3525,7),IF(J3525&gt;5.5,2.6+INDEX(价格表!$B$4:$I$31,M3525,8)*L3525)))))))</f>
        <v>2.5</v>
      </c>
    </row>
    <row r="3526" spans="1:14">
      <c r="A3526" s="18">
        <v>4311038537335</v>
      </c>
      <c r="B3526" s="18" t="s">
        <v>16</v>
      </c>
      <c r="C3526" s="19">
        <v>20201216</v>
      </c>
      <c r="D3526" s="19">
        <v>610538201209</v>
      </c>
      <c r="E3526" s="19" t="s">
        <v>16</v>
      </c>
      <c r="F3526" s="19">
        <v>20201226</v>
      </c>
      <c r="G3526" s="19" t="s">
        <v>17</v>
      </c>
      <c r="H3526" s="19" t="s">
        <v>305</v>
      </c>
      <c r="I3526" s="19" t="s">
        <v>340</v>
      </c>
      <c r="J3526" s="19">
        <v>3.26</v>
      </c>
      <c r="K3526" s="19" t="s">
        <v>20</v>
      </c>
      <c r="L3526">
        <f t="shared" si="65"/>
        <v>4</v>
      </c>
      <c r="M3526">
        <f>MATCH(H:H,价格表!$B$4:$B$35,0)</f>
        <v>26</v>
      </c>
      <c r="N3526" s="27">
        <f>IF(J3526&lt;=0.3,INDEX(价格表!$B$4:$I$31,M3526,2),IF(AND(J3526&gt;0.3,J3526&lt;=1),INDEX(价格表!$B$4:$I$31,M3526,3),IF(AND(J3526&gt;1,J3526&lt;=2.2),INDEX(价格表!$B$4:$I$31,M3526,4),IF(AND(J3526&gt;2.2,J3526&lt;=3.3),INDEX(价格表!$B$4:$I$31,M3526,5),IF(AND(J3526&gt;3.3,J3526&lt;=4),INDEX(价格表!$B$4:$I$31,M3526,6),IF(AND(J3526&gt;4,J3526&lt;=5.5),INDEX(价格表!$B$4:$I$31,M3526,7),IF(J3526&gt;5.5,2.6+INDEX(价格表!$B$4:$I$31,M3526,8)*L3526)))))))</f>
        <v>2.5</v>
      </c>
    </row>
    <row r="3527" spans="1:14">
      <c r="A3527" s="18">
        <v>4311038537336</v>
      </c>
      <c r="B3527" s="18" t="s">
        <v>16</v>
      </c>
      <c r="C3527" s="19">
        <v>20201216</v>
      </c>
      <c r="D3527" s="19">
        <v>610538201209</v>
      </c>
      <c r="E3527" s="19" t="s">
        <v>16</v>
      </c>
      <c r="F3527" s="19">
        <v>20201226</v>
      </c>
      <c r="G3527" s="19" t="s">
        <v>17</v>
      </c>
      <c r="H3527" s="19" t="s">
        <v>21</v>
      </c>
      <c r="I3527" s="19" t="s">
        <v>205</v>
      </c>
      <c r="J3527" s="19">
        <v>3.25</v>
      </c>
      <c r="K3527" s="19" t="s">
        <v>20</v>
      </c>
      <c r="L3527">
        <f t="shared" si="65"/>
        <v>4</v>
      </c>
      <c r="M3527">
        <f>MATCH(H:H,价格表!$B$4:$B$35,0)</f>
        <v>20</v>
      </c>
      <c r="N3527" s="27">
        <f>IF(J3527&lt;=0.3,INDEX(价格表!$B$4:$I$31,M3527,2),IF(AND(J3527&gt;0.3,J3527&lt;=1),INDEX(价格表!$B$4:$I$31,M3527,3),IF(AND(J3527&gt;1,J3527&lt;=2.2),INDEX(价格表!$B$4:$I$31,M3527,4),IF(AND(J3527&gt;2.2,J3527&lt;=3.3),INDEX(价格表!$B$4:$I$31,M3527,5),IF(AND(J3527&gt;3.3,J3527&lt;=4),INDEX(价格表!$B$4:$I$31,M3527,6),IF(AND(J3527&gt;4,J3527&lt;=5.5),INDEX(价格表!$B$4:$I$31,M3527,7),IF(J3527&gt;5.5,2.6+INDEX(价格表!$B$4:$I$31,M3527,8)*L3527)))))))</f>
        <v>2.5</v>
      </c>
    </row>
    <row r="3528" spans="1:14">
      <c r="A3528" s="18">
        <v>4311038537337</v>
      </c>
      <c r="B3528" s="18" t="s">
        <v>16</v>
      </c>
      <c r="C3528" s="19">
        <v>20201216</v>
      </c>
      <c r="D3528" s="19">
        <v>610538201209</v>
      </c>
      <c r="E3528" s="19" t="s">
        <v>16</v>
      </c>
      <c r="F3528" s="19">
        <v>20201226</v>
      </c>
      <c r="G3528" s="19" t="s">
        <v>17</v>
      </c>
      <c r="H3528" s="19" t="s">
        <v>25</v>
      </c>
      <c r="I3528" s="19" t="s">
        <v>121</v>
      </c>
      <c r="J3528" s="19">
        <v>3.26</v>
      </c>
      <c r="K3528" s="19" t="s">
        <v>20</v>
      </c>
      <c r="L3528">
        <f t="shared" si="65"/>
        <v>4</v>
      </c>
      <c r="M3528">
        <f>MATCH(H:H,价格表!$B$4:$B$35,0)</f>
        <v>25</v>
      </c>
      <c r="N3528" s="27">
        <f>IF(J3528&lt;=0.3,INDEX(价格表!$B$4:$I$31,M3528,2),IF(AND(J3528&gt;0.3,J3528&lt;=1),INDEX(价格表!$B$4:$I$31,M3528,3),IF(AND(J3528&gt;1,J3528&lt;=2.2),INDEX(价格表!$B$4:$I$31,M3528,4),IF(AND(J3528&gt;2.2,J3528&lt;=3.3),INDEX(价格表!$B$4:$I$31,M3528,5),IF(AND(J3528&gt;3.3,J3528&lt;=4),INDEX(价格表!$B$4:$I$31,M3528,6),IF(AND(J3528&gt;4,J3528&lt;=5.5),INDEX(价格表!$B$4:$I$31,M3528,7),IF(J3528&gt;5.5,2.6+INDEX(价格表!$B$4:$I$31,M3528,8)*L3528)))))))</f>
        <v>2.5</v>
      </c>
    </row>
    <row r="3529" spans="1:14">
      <c r="A3529" s="18">
        <v>4311038537338</v>
      </c>
      <c r="B3529" s="18" t="s">
        <v>16</v>
      </c>
      <c r="C3529" s="19">
        <v>20201216</v>
      </c>
      <c r="D3529" s="19">
        <v>610538201209</v>
      </c>
      <c r="E3529" s="19" t="s">
        <v>16</v>
      </c>
      <c r="F3529" s="19">
        <v>20201226</v>
      </c>
      <c r="G3529" s="19" t="s">
        <v>17</v>
      </c>
      <c r="H3529" s="19" t="s">
        <v>88</v>
      </c>
      <c r="I3529" s="19" t="s">
        <v>232</v>
      </c>
      <c r="J3529" s="19">
        <v>3.26</v>
      </c>
      <c r="K3529" s="19" t="s">
        <v>20</v>
      </c>
      <c r="L3529">
        <f t="shared" si="65"/>
        <v>4</v>
      </c>
      <c r="M3529">
        <f>MATCH(H:H,价格表!$B$4:$B$35,0)</f>
        <v>19</v>
      </c>
      <c r="N3529" s="27">
        <f>IF(J3529&lt;=0.3,INDEX(价格表!$B$4:$I$31,M3529,2),IF(AND(J3529&gt;0.3,J3529&lt;=1),INDEX(价格表!$B$4:$I$31,M3529,3),IF(AND(J3529&gt;1,J3529&lt;=2.2),INDEX(价格表!$B$4:$I$31,M3529,4),IF(AND(J3529&gt;2.2,J3529&lt;=3.3),INDEX(价格表!$B$4:$I$31,M3529,5),IF(AND(J3529&gt;3.3,J3529&lt;=4),INDEX(价格表!$B$4:$I$31,M3529,6),IF(AND(J3529&gt;4,J3529&lt;=5.5),INDEX(价格表!$B$4:$I$31,M3529,7),IF(J3529&gt;5.5,2.6+INDEX(价格表!$B$4:$I$31,M3529,8)*L3529)))))))</f>
        <v>2.5</v>
      </c>
    </row>
    <row r="3530" spans="1:14">
      <c r="A3530" s="18">
        <v>4311038537339</v>
      </c>
      <c r="B3530" s="18" t="s">
        <v>16</v>
      </c>
      <c r="C3530" s="19">
        <v>20201216</v>
      </c>
      <c r="D3530" s="19">
        <v>610538201209</v>
      </c>
      <c r="E3530" s="19" t="s">
        <v>16</v>
      </c>
      <c r="F3530" s="19">
        <v>20201226</v>
      </c>
      <c r="G3530" s="19" t="s">
        <v>17</v>
      </c>
      <c r="H3530" s="19" t="s">
        <v>18</v>
      </c>
      <c r="I3530" s="19" t="s">
        <v>53</v>
      </c>
      <c r="J3530" s="19">
        <v>3.29</v>
      </c>
      <c r="K3530" s="19" t="s">
        <v>20</v>
      </c>
      <c r="L3530">
        <f t="shared" si="65"/>
        <v>4</v>
      </c>
      <c r="M3530">
        <f>MATCH(H:H,价格表!$B$4:$B$35,0)</f>
        <v>1</v>
      </c>
      <c r="N3530" s="27">
        <f>IF(J3530&lt;=0.3,INDEX(价格表!$B$4:$I$31,M3530,2),IF(AND(J3530&gt;0.3,J3530&lt;=1),INDEX(价格表!$B$4:$I$31,M3530,3),IF(AND(J3530&gt;1,J3530&lt;=2.2),INDEX(价格表!$B$4:$I$31,M3530,4),IF(AND(J3530&gt;2.2,J3530&lt;=3.3),INDEX(价格表!$B$4:$I$31,M3530,5),IF(AND(J3530&gt;3.3,J3530&lt;=4),INDEX(价格表!$B$4:$I$31,M3530,6),IF(AND(J3530&gt;4,J3530&lt;=5.5),INDEX(价格表!$B$4:$I$31,M3530,7),IF(J3530&gt;5.5,2.6+INDEX(价格表!$B$4:$I$31,M3530,8)*L3530)))))))</f>
        <v>2.5</v>
      </c>
    </row>
    <row r="3531" spans="1:14">
      <c r="A3531" s="18">
        <v>4311038537341</v>
      </c>
      <c r="B3531" s="18" t="s">
        <v>16</v>
      </c>
      <c r="C3531" s="19">
        <v>20201216</v>
      </c>
      <c r="D3531" s="19">
        <v>610538201209</v>
      </c>
      <c r="E3531" s="19" t="s">
        <v>16</v>
      </c>
      <c r="F3531" s="19">
        <v>20201226</v>
      </c>
      <c r="G3531" s="19" t="s">
        <v>17</v>
      </c>
      <c r="H3531" s="19" t="s">
        <v>68</v>
      </c>
      <c r="I3531" s="19" t="s">
        <v>130</v>
      </c>
      <c r="J3531" s="19">
        <v>3.26</v>
      </c>
      <c r="K3531" s="19" t="s">
        <v>20</v>
      </c>
      <c r="L3531">
        <f t="shared" si="65"/>
        <v>4</v>
      </c>
      <c r="M3531">
        <f>MATCH(H:H,价格表!$B$4:$B$35,0)</f>
        <v>5</v>
      </c>
      <c r="N3531" s="27">
        <f>IF(J3531&lt;=0.3,INDEX(价格表!$B$4:$I$31,M3531,2),IF(AND(J3531&gt;0.3,J3531&lt;=1),INDEX(价格表!$B$4:$I$31,M3531,3),IF(AND(J3531&gt;1,J3531&lt;=2.2),INDEX(价格表!$B$4:$I$31,M3531,4),IF(AND(J3531&gt;2.2,J3531&lt;=3.3),INDEX(价格表!$B$4:$I$31,M3531,5),IF(AND(J3531&gt;3.3,J3531&lt;=4),INDEX(价格表!$B$4:$I$31,M3531,6),IF(AND(J3531&gt;4,J3531&lt;=5.5),INDEX(价格表!$B$4:$I$31,M3531,7),IF(J3531&gt;5.5,2.6+INDEX(价格表!$B$4:$I$31,M3531,8)*L3531)))))))</f>
        <v>2.5</v>
      </c>
    </row>
    <row r="3532" spans="1:14">
      <c r="A3532" s="18">
        <v>4311038537342</v>
      </c>
      <c r="B3532" s="18" t="s">
        <v>16</v>
      </c>
      <c r="C3532" s="19">
        <v>20201216</v>
      </c>
      <c r="D3532" s="19">
        <v>610538201209</v>
      </c>
      <c r="E3532" s="19" t="s">
        <v>16</v>
      </c>
      <c r="F3532" s="19">
        <v>20201226</v>
      </c>
      <c r="G3532" s="19" t="s">
        <v>17</v>
      </c>
      <c r="H3532" s="19" t="s">
        <v>43</v>
      </c>
      <c r="I3532" s="19" t="s">
        <v>79</v>
      </c>
      <c r="J3532" s="19">
        <v>3.26</v>
      </c>
      <c r="K3532" s="19" t="s">
        <v>20</v>
      </c>
      <c r="L3532">
        <f t="shared" si="65"/>
        <v>4</v>
      </c>
      <c r="M3532">
        <f>MATCH(H:H,价格表!$B$4:$B$35,0)</f>
        <v>10</v>
      </c>
      <c r="N3532" s="27">
        <f>IF(J3532&lt;=0.3,INDEX(价格表!$B$4:$I$31,M3532,2),IF(AND(J3532&gt;0.3,J3532&lt;=1),INDEX(价格表!$B$4:$I$31,M3532,3),IF(AND(J3532&gt;1,J3532&lt;=2.2),INDEX(价格表!$B$4:$I$31,M3532,4),IF(AND(J3532&gt;2.2,J3532&lt;=3.3),INDEX(价格表!$B$4:$I$31,M3532,5),IF(AND(J3532&gt;3.3,J3532&lt;=4),INDEX(价格表!$B$4:$I$31,M3532,6),IF(AND(J3532&gt;4,J3532&lt;=5.5),INDEX(价格表!$B$4:$I$31,M3532,7),IF(J3532&gt;5.5,2.6+INDEX(价格表!$B$4:$I$31,M3532,8)*L3532)))))))</f>
        <v>2.5</v>
      </c>
    </row>
    <row r="3533" spans="1:14">
      <c r="A3533" s="18">
        <v>4311038537359</v>
      </c>
      <c r="B3533" s="18" t="s">
        <v>16</v>
      </c>
      <c r="C3533" s="19">
        <v>20201216</v>
      </c>
      <c r="D3533" s="19">
        <v>610538201209</v>
      </c>
      <c r="E3533" s="19" t="s">
        <v>16</v>
      </c>
      <c r="F3533" s="19">
        <v>20201226</v>
      </c>
      <c r="G3533" s="19" t="s">
        <v>17</v>
      </c>
      <c r="H3533" s="19" t="s">
        <v>45</v>
      </c>
      <c r="I3533" s="19" t="s">
        <v>137</v>
      </c>
      <c r="J3533" s="19">
        <v>3.28</v>
      </c>
      <c r="K3533" s="19" t="s">
        <v>20</v>
      </c>
      <c r="L3533">
        <f t="shared" si="65"/>
        <v>4</v>
      </c>
      <c r="M3533">
        <f>MATCH(H:H,价格表!$B$4:$B$35,0)</f>
        <v>9</v>
      </c>
      <c r="N3533" s="27">
        <f>IF(J3533&lt;=0.3,INDEX(价格表!$B$4:$I$31,M3533,2),IF(AND(J3533&gt;0.3,J3533&lt;=1),INDEX(价格表!$B$4:$I$31,M3533,3),IF(AND(J3533&gt;1,J3533&lt;=2.2),INDEX(价格表!$B$4:$I$31,M3533,4),IF(AND(J3533&gt;2.2,J3533&lt;=3.3),INDEX(价格表!$B$4:$I$31,M3533,5),IF(AND(J3533&gt;3.3,J3533&lt;=4),INDEX(价格表!$B$4:$I$31,M3533,6),IF(AND(J3533&gt;4,J3533&lt;=5.5),INDEX(价格表!$B$4:$I$31,M3533,7),IF(J3533&gt;5.5,2.6+INDEX(价格表!$B$4:$I$31,M3533,8)*L3533)))))))</f>
        <v>2.5</v>
      </c>
    </row>
    <row r="3534" spans="1:14">
      <c r="A3534" s="18">
        <v>4311038537360</v>
      </c>
      <c r="B3534" s="18" t="s">
        <v>16</v>
      </c>
      <c r="C3534" s="19">
        <v>20201216</v>
      </c>
      <c r="D3534" s="19">
        <v>610538201209</v>
      </c>
      <c r="E3534" s="19" t="s">
        <v>16</v>
      </c>
      <c r="F3534" s="19">
        <v>20201226</v>
      </c>
      <c r="G3534" s="19" t="s">
        <v>17</v>
      </c>
      <c r="H3534" s="19" t="s">
        <v>302</v>
      </c>
      <c r="I3534" s="19" t="s">
        <v>303</v>
      </c>
      <c r="J3534" s="19">
        <v>3.26</v>
      </c>
      <c r="K3534" s="19" t="s">
        <v>20</v>
      </c>
      <c r="L3534">
        <f t="shared" si="65"/>
        <v>4</v>
      </c>
      <c r="M3534">
        <f>MATCH(H:H,价格表!$B$4:$B$35,0)</f>
        <v>6</v>
      </c>
      <c r="N3534" s="27">
        <f>IF(J3534&lt;=0.3,INDEX(价格表!$B$4:$I$31,M3534,2),IF(AND(J3534&gt;0.3,J3534&lt;=1),INDEX(价格表!$B$4:$I$31,M3534,3),IF(AND(J3534&gt;1,J3534&lt;=2.2),INDEX(价格表!$B$4:$I$31,M3534,4),IF(AND(J3534&gt;2.2,J3534&lt;=3.3),INDEX(价格表!$B$4:$I$31,M3534,5),IF(AND(J3534&gt;3.3,J3534&lt;=4),INDEX(价格表!$B$4:$I$31,M3534,6),IF(AND(J3534&gt;4,J3534&lt;=5.5),INDEX(价格表!$B$4:$I$31,M3534,7),IF(J3534&gt;5.5,2.6+INDEX(价格表!$B$4:$I$31,M3534,8)*L3534)))))))</f>
        <v>3.3</v>
      </c>
    </row>
    <row r="3535" spans="1:14">
      <c r="A3535" s="18">
        <v>4311038537361</v>
      </c>
      <c r="B3535" s="18" t="s">
        <v>16</v>
      </c>
      <c r="C3535" s="19">
        <v>20201216</v>
      </c>
      <c r="D3535" s="19">
        <v>610538201209</v>
      </c>
      <c r="E3535" s="19" t="s">
        <v>16</v>
      </c>
      <c r="F3535" s="19">
        <v>20201226</v>
      </c>
      <c r="G3535" s="19" t="s">
        <v>17</v>
      </c>
      <c r="H3535" s="19" t="s">
        <v>37</v>
      </c>
      <c r="I3535" s="19" t="s">
        <v>214</v>
      </c>
      <c r="J3535" s="19">
        <v>3.28</v>
      </c>
      <c r="K3535" s="19" t="s">
        <v>20</v>
      </c>
      <c r="L3535">
        <f t="shared" si="65"/>
        <v>4</v>
      </c>
      <c r="M3535">
        <f>MATCH(H:H,价格表!$B$4:$B$35,0)</f>
        <v>12</v>
      </c>
      <c r="N3535" s="27">
        <f>IF(J3535&lt;=0.3,INDEX(价格表!$B$4:$I$31,M3535,2),IF(AND(J3535&gt;0.3,J3535&lt;=1),INDEX(价格表!$B$4:$I$31,M3535,3),IF(AND(J3535&gt;1,J3535&lt;=2.2),INDEX(价格表!$B$4:$I$31,M3535,4),IF(AND(J3535&gt;2.2,J3535&lt;=3.3),INDEX(价格表!$B$4:$I$31,M3535,5),IF(AND(J3535&gt;3.3,J3535&lt;=4),INDEX(价格表!$B$4:$I$31,M3535,6),IF(AND(J3535&gt;4,J3535&lt;=5.5),INDEX(价格表!$B$4:$I$31,M3535,7),IF(J3535&gt;5.5,2.6+INDEX(价格表!$B$4:$I$31,M3535,8)*L3535)))))))</f>
        <v>2.5</v>
      </c>
    </row>
    <row r="3536" spans="1:14">
      <c r="A3536" s="18">
        <v>4311038537362</v>
      </c>
      <c r="B3536" s="18" t="s">
        <v>16</v>
      </c>
      <c r="C3536" s="19">
        <v>20201216</v>
      </c>
      <c r="D3536" s="19">
        <v>610538201209</v>
      </c>
      <c r="E3536" s="19" t="s">
        <v>16</v>
      </c>
      <c r="F3536" s="19">
        <v>20201226</v>
      </c>
      <c r="G3536" s="19" t="s">
        <v>17</v>
      </c>
      <c r="H3536" s="19" t="s">
        <v>298</v>
      </c>
      <c r="I3536" s="19" t="s">
        <v>329</v>
      </c>
      <c r="J3536" s="19">
        <v>3.28</v>
      </c>
      <c r="K3536" s="19" t="s">
        <v>20</v>
      </c>
      <c r="L3536">
        <f t="shared" si="65"/>
        <v>4</v>
      </c>
      <c r="M3536">
        <f>MATCH(H:H,价格表!$B$4:$B$35,0)</f>
        <v>29</v>
      </c>
      <c r="N3536" s="27">
        <f>L3536*8+3</f>
        <v>35</v>
      </c>
    </row>
    <row r="3537" spans="1:14">
      <c r="A3537" s="18">
        <v>4311038537363</v>
      </c>
      <c r="B3537" s="18" t="s">
        <v>16</v>
      </c>
      <c r="C3537" s="19">
        <v>20201216</v>
      </c>
      <c r="D3537" s="19">
        <v>610538201209</v>
      </c>
      <c r="E3537" s="19" t="s">
        <v>16</v>
      </c>
      <c r="F3537" s="19">
        <v>20201226</v>
      </c>
      <c r="G3537" s="19" t="s">
        <v>17</v>
      </c>
      <c r="H3537" s="19" t="s">
        <v>308</v>
      </c>
      <c r="I3537" s="19" t="s">
        <v>309</v>
      </c>
      <c r="J3537" s="19">
        <v>3.24</v>
      </c>
      <c r="K3537" s="19" t="s">
        <v>20</v>
      </c>
      <c r="L3537">
        <f t="shared" si="65"/>
        <v>4</v>
      </c>
      <c r="M3537">
        <f>MATCH(H:H,价格表!$B$4:$B$35,0)</f>
        <v>27</v>
      </c>
      <c r="N3537" s="27">
        <f>IF(J3537&lt;=0.3,INDEX(价格表!$B$4:$I$31,M3537,2),IF(AND(J3537&gt;0.3,J3537&lt;=1),INDEX(价格表!$B$4:$I$31,M3537,3),IF(AND(J3537&gt;1,J3537&lt;=2.2),INDEX(价格表!$B$4:$I$31,M3537,4),IF(AND(J3537&gt;2.2,J3537&lt;=3.3),INDEX(价格表!$B$4:$I$31,M3537,5),IF(AND(J3537&gt;3.3,J3537&lt;=4),INDEX(价格表!$B$4:$I$31,M3537,6),IF(AND(J3537&gt;4,J3537&lt;=5.5),INDEX(价格表!$B$4:$I$31,M3537,7),IF(J3537&gt;5.5,2.6+INDEX(价格表!$B$4:$I$31,M3537,8)*L3537)))))))</f>
        <v>2.5</v>
      </c>
    </row>
    <row r="3538" spans="1:14">
      <c r="A3538" s="18">
        <v>4311038537364</v>
      </c>
      <c r="B3538" s="18" t="s">
        <v>16</v>
      </c>
      <c r="C3538" s="19">
        <v>20201216</v>
      </c>
      <c r="D3538" s="19">
        <v>610538201209</v>
      </c>
      <c r="E3538" s="19" t="s">
        <v>16</v>
      </c>
      <c r="F3538" s="19">
        <v>20201226</v>
      </c>
      <c r="G3538" s="19" t="s">
        <v>17</v>
      </c>
      <c r="H3538" s="19" t="s">
        <v>25</v>
      </c>
      <c r="I3538" s="19" t="s">
        <v>160</v>
      </c>
      <c r="J3538" s="19">
        <v>3.3</v>
      </c>
      <c r="K3538" s="19" t="s">
        <v>20</v>
      </c>
      <c r="L3538">
        <f t="shared" si="65"/>
        <v>4</v>
      </c>
      <c r="M3538">
        <f>MATCH(H:H,价格表!$B$4:$B$35,0)</f>
        <v>25</v>
      </c>
      <c r="N3538" s="27">
        <f>IF(J3538&lt;=0.3,INDEX(价格表!$B$4:$I$31,M3538,2),IF(AND(J3538&gt;0.3,J3538&lt;=1),INDEX(价格表!$B$4:$I$31,M3538,3),IF(AND(J3538&gt;1,J3538&lt;=2.2),INDEX(价格表!$B$4:$I$31,M3538,4),IF(AND(J3538&gt;2.2,J3538&lt;=3.3),INDEX(价格表!$B$4:$I$31,M3538,5),IF(AND(J3538&gt;3.3,J3538&lt;=4),INDEX(价格表!$B$4:$I$31,M3538,6),IF(AND(J3538&gt;4,J3538&lt;=5.5),INDEX(价格表!$B$4:$I$31,M3538,7),IF(J3538&gt;5.5,2.6+INDEX(价格表!$B$4:$I$31,M3538,8)*L3538)))))))</f>
        <v>2.5</v>
      </c>
    </row>
    <row r="3539" spans="1:14">
      <c r="A3539" s="18">
        <v>4311038537365</v>
      </c>
      <c r="B3539" s="18" t="s">
        <v>16</v>
      </c>
      <c r="C3539" s="19">
        <v>20201216</v>
      </c>
      <c r="D3539" s="19">
        <v>610538201209</v>
      </c>
      <c r="E3539" s="19" t="s">
        <v>16</v>
      </c>
      <c r="F3539" s="19">
        <v>20201226</v>
      </c>
      <c r="G3539" s="19" t="s">
        <v>17</v>
      </c>
      <c r="H3539" s="19" t="s">
        <v>68</v>
      </c>
      <c r="I3539" s="19" t="s">
        <v>140</v>
      </c>
      <c r="J3539" s="19">
        <v>3.24</v>
      </c>
      <c r="K3539" s="19" t="s">
        <v>20</v>
      </c>
      <c r="L3539">
        <f t="shared" si="65"/>
        <v>4</v>
      </c>
      <c r="M3539">
        <f>MATCH(H:H,价格表!$B$4:$B$35,0)</f>
        <v>5</v>
      </c>
      <c r="N3539" s="27">
        <f>IF(J3539&lt;=0.3,INDEX(价格表!$B$4:$I$31,M3539,2),IF(AND(J3539&gt;0.3,J3539&lt;=1),INDEX(价格表!$B$4:$I$31,M3539,3),IF(AND(J3539&gt;1,J3539&lt;=2.2),INDEX(价格表!$B$4:$I$31,M3539,4),IF(AND(J3539&gt;2.2,J3539&lt;=3.3),INDEX(价格表!$B$4:$I$31,M3539,5),IF(AND(J3539&gt;3.3,J3539&lt;=4),INDEX(价格表!$B$4:$I$31,M3539,6),IF(AND(J3539&gt;4,J3539&lt;=5.5),INDEX(价格表!$B$4:$I$31,M3539,7),IF(J3539&gt;5.5,2.6+INDEX(价格表!$B$4:$I$31,M3539,8)*L3539)))))))</f>
        <v>2.5</v>
      </c>
    </row>
    <row r="3540" spans="1:14">
      <c r="A3540" s="18">
        <v>4311038537366</v>
      </c>
      <c r="B3540" s="18" t="s">
        <v>16</v>
      </c>
      <c r="C3540" s="19">
        <v>20201216</v>
      </c>
      <c r="D3540" s="19">
        <v>610538201209</v>
      </c>
      <c r="E3540" s="19" t="s">
        <v>16</v>
      </c>
      <c r="F3540" s="19">
        <v>20201226</v>
      </c>
      <c r="G3540" s="19" t="s">
        <v>17</v>
      </c>
      <c r="H3540" s="19" t="s">
        <v>66</v>
      </c>
      <c r="I3540" s="19" t="s">
        <v>67</v>
      </c>
      <c r="J3540" s="19">
        <v>3.29</v>
      </c>
      <c r="K3540" s="19" t="s">
        <v>20</v>
      </c>
      <c r="L3540">
        <f t="shared" si="65"/>
        <v>4</v>
      </c>
      <c r="M3540">
        <f>MATCH(H:H,价格表!$B$4:$B$35,0)</f>
        <v>17</v>
      </c>
      <c r="N3540" s="27">
        <f>IF(J3540&lt;=0.3,INDEX(价格表!$B$4:$I$31,M3540,2),IF(AND(J3540&gt;0.3,J3540&lt;=1),INDEX(价格表!$B$4:$I$31,M3540,3),IF(AND(J3540&gt;1,J3540&lt;=2.2),INDEX(价格表!$B$4:$I$31,M3540,4),IF(AND(J3540&gt;2.2,J3540&lt;=3.3),INDEX(价格表!$B$4:$I$31,M3540,5),IF(AND(J3540&gt;3.3,J3540&lt;=4),INDEX(价格表!$B$4:$I$31,M3540,6),IF(AND(J3540&gt;4,J3540&lt;=5.5),INDEX(价格表!$B$4:$I$31,M3540,7),IF(J3540&gt;5.5,2.6+INDEX(价格表!$B$4:$I$31,M3540,8)*L3540)))))))</f>
        <v>2.5</v>
      </c>
    </row>
    <row r="3541" spans="1:14">
      <c r="A3541" s="18">
        <v>4311038537367</v>
      </c>
      <c r="B3541" s="18" t="s">
        <v>16</v>
      </c>
      <c r="C3541" s="19">
        <v>20201216</v>
      </c>
      <c r="D3541" s="19">
        <v>610538201209</v>
      </c>
      <c r="E3541" s="19" t="s">
        <v>16</v>
      </c>
      <c r="F3541" s="19">
        <v>20201226</v>
      </c>
      <c r="G3541" s="19" t="s">
        <v>17</v>
      </c>
      <c r="H3541" s="19" t="s">
        <v>50</v>
      </c>
      <c r="I3541" s="19" t="s">
        <v>177</v>
      </c>
      <c r="J3541" s="19">
        <v>3.26</v>
      </c>
      <c r="K3541" s="19" t="s">
        <v>20</v>
      </c>
      <c r="L3541">
        <f t="shared" si="65"/>
        <v>4</v>
      </c>
      <c r="M3541">
        <f>MATCH(H:H,价格表!$B$4:$B$35,0)</f>
        <v>4</v>
      </c>
      <c r="N3541" s="27">
        <f>IF(J3541&lt;=0.3,INDEX(价格表!$B$4:$I$31,M3541,2),IF(AND(J3541&gt;0.3,J3541&lt;=1),INDEX(价格表!$B$4:$I$31,M3541,3),IF(AND(J3541&gt;1,J3541&lt;=2.2),INDEX(价格表!$B$4:$I$31,M3541,4),IF(AND(J3541&gt;2.2,J3541&lt;=3.3),INDEX(价格表!$B$4:$I$31,M3541,5),IF(AND(J3541&gt;3.3,J3541&lt;=4),INDEX(价格表!$B$4:$I$31,M3541,6),IF(AND(J3541&gt;4,J3541&lt;=5.5),INDEX(价格表!$B$4:$I$31,M3541,7),IF(J3541&gt;5.5,2.6+INDEX(价格表!$B$4:$I$31,M3541,8)*L3541)))))))</f>
        <v>2.5</v>
      </c>
    </row>
    <row r="3542" spans="1:14">
      <c r="A3542" s="18">
        <v>4311038537368</v>
      </c>
      <c r="B3542" s="18" t="s">
        <v>16</v>
      </c>
      <c r="C3542" s="19">
        <v>20201216</v>
      </c>
      <c r="D3542" s="19">
        <v>610538201209</v>
      </c>
      <c r="E3542" s="19" t="s">
        <v>16</v>
      </c>
      <c r="F3542" s="19">
        <v>20201226</v>
      </c>
      <c r="G3542" s="19" t="s">
        <v>17</v>
      </c>
      <c r="H3542" s="19" t="s">
        <v>68</v>
      </c>
      <c r="I3542" s="19" t="s">
        <v>112</v>
      </c>
      <c r="J3542" s="19">
        <v>3.26</v>
      </c>
      <c r="K3542" s="19" t="s">
        <v>20</v>
      </c>
      <c r="L3542">
        <f t="shared" si="65"/>
        <v>4</v>
      </c>
      <c r="M3542">
        <f>MATCH(H:H,价格表!$B$4:$B$35,0)</f>
        <v>5</v>
      </c>
      <c r="N3542" s="27">
        <f>IF(J3542&lt;=0.3,INDEX(价格表!$B$4:$I$31,M3542,2),IF(AND(J3542&gt;0.3,J3542&lt;=1),INDEX(价格表!$B$4:$I$31,M3542,3),IF(AND(J3542&gt;1,J3542&lt;=2.2),INDEX(价格表!$B$4:$I$31,M3542,4),IF(AND(J3542&gt;2.2,J3542&lt;=3.3),INDEX(价格表!$B$4:$I$31,M3542,5),IF(AND(J3542&gt;3.3,J3542&lt;=4),INDEX(价格表!$B$4:$I$31,M3542,6),IF(AND(J3542&gt;4,J3542&lt;=5.5),INDEX(价格表!$B$4:$I$31,M3542,7),IF(J3542&gt;5.5,2.6+INDEX(价格表!$B$4:$I$31,M3542,8)*L3542)))))))</f>
        <v>2.5</v>
      </c>
    </row>
    <row r="3543" spans="1:14">
      <c r="A3543" s="18">
        <v>4311038540711</v>
      </c>
      <c r="B3543" s="18" t="s">
        <v>16</v>
      </c>
      <c r="C3543" s="19">
        <v>20201216</v>
      </c>
      <c r="D3543" s="19">
        <v>610538201209</v>
      </c>
      <c r="E3543" s="19" t="s">
        <v>16</v>
      </c>
      <c r="F3543" s="19">
        <v>20201226</v>
      </c>
      <c r="G3543" s="19" t="s">
        <v>17</v>
      </c>
      <c r="H3543" s="19" t="s">
        <v>18</v>
      </c>
      <c r="I3543" s="19" t="s">
        <v>237</v>
      </c>
      <c r="J3543" s="19">
        <v>1.43</v>
      </c>
      <c r="K3543" s="19" t="s">
        <v>20</v>
      </c>
      <c r="L3543">
        <f t="shared" si="65"/>
        <v>2</v>
      </c>
      <c r="M3543">
        <f>MATCH(H:H,价格表!$B$4:$B$35,0)</f>
        <v>1</v>
      </c>
      <c r="N3543" s="27">
        <f>IF(J3543&lt;=0.3,INDEX(价格表!$B$4:$I$31,M3543,2),IF(AND(J3543&gt;0.3,J3543&lt;=1),INDEX(价格表!$B$4:$I$31,M3543,3),IF(AND(J3543&gt;1,J3543&lt;=2.2),INDEX(价格表!$B$4:$I$31,M3543,4),IF(AND(J3543&gt;2.2,J3543&lt;=3.3),INDEX(价格表!$B$4:$I$31,M3543,5),IF(AND(J3543&gt;3.3,J3543&lt;=4),INDEX(价格表!$B$4:$I$31,M3543,6),IF(AND(J3543&gt;4,J3543&lt;=5.5),INDEX(价格表!$B$4:$I$31,M3543,7),IF(J3543&gt;5.5,2.6+INDEX(价格表!$B$4:$I$31,M3543,8)*L3543)))))))</f>
        <v>2.15</v>
      </c>
    </row>
    <row r="3544" spans="1:14">
      <c r="A3544" s="18">
        <v>4311038540712</v>
      </c>
      <c r="B3544" s="18" t="s">
        <v>16</v>
      </c>
      <c r="C3544" s="19">
        <v>20201216</v>
      </c>
      <c r="D3544" s="19">
        <v>610538201209</v>
      </c>
      <c r="E3544" s="19" t="s">
        <v>16</v>
      </c>
      <c r="F3544" s="19">
        <v>20201226</v>
      </c>
      <c r="G3544" s="19" t="s">
        <v>17</v>
      </c>
      <c r="H3544" s="19" t="s">
        <v>39</v>
      </c>
      <c r="I3544" s="19" t="s">
        <v>81</v>
      </c>
      <c r="J3544" s="19">
        <v>1.49</v>
      </c>
      <c r="K3544" s="19" t="s">
        <v>20</v>
      </c>
      <c r="L3544">
        <f t="shared" si="65"/>
        <v>2</v>
      </c>
      <c r="M3544">
        <f>MATCH(H:H,价格表!$B$4:$B$35,0)</f>
        <v>23</v>
      </c>
      <c r="N3544" s="27">
        <f>IF(J3544&lt;=0.3,INDEX(价格表!$B$4:$I$31,M3544,2),IF(AND(J3544&gt;0.3,J3544&lt;=1),INDEX(价格表!$B$4:$I$31,M3544,3),IF(AND(J3544&gt;1,J3544&lt;=2.2),INDEX(价格表!$B$4:$I$31,M3544,4),IF(AND(J3544&gt;2.2,J3544&lt;=3.3),INDEX(价格表!$B$4:$I$31,M3544,5),IF(AND(J3544&gt;3.3,J3544&lt;=4),INDEX(价格表!$B$4:$I$31,M3544,6),IF(AND(J3544&gt;4,J3544&lt;=5.5),INDEX(价格表!$B$4:$I$31,M3544,7),IF(J3544&gt;5.5,2.6+INDEX(价格表!$B$4:$I$31,M3544,8)*L3544)))))))</f>
        <v>2.15</v>
      </c>
    </row>
    <row r="3545" spans="1:14">
      <c r="A3545" s="18">
        <v>4311038540714</v>
      </c>
      <c r="B3545" s="18" t="s">
        <v>16</v>
      </c>
      <c r="C3545" s="19">
        <v>20201216</v>
      </c>
      <c r="D3545" s="19">
        <v>610538201209</v>
      </c>
      <c r="E3545" s="19" t="s">
        <v>16</v>
      </c>
      <c r="F3545" s="19">
        <v>20201226</v>
      </c>
      <c r="G3545" s="19" t="s">
        <v>17</v>
      </c>
      <c r="H3545" s="19" t="s">
        <v>54</v>
      </c>
      <c r="I3545" s="19" t="s">
        <v>353</v>
      </c>
      <c r="J3545" s="19">
        <v>1.47</v>
      </c>
      <c r="K3545" s="19" t="s">
        <v>20</v>
      </c>
      <c r="L3545">
        <f t="shared" si="65"/>
        <v>2</v>
      </c>
      <c r="M3545">
        <f>MATCH(H:H,价格表!$B$4:$B$35,0)</f>
        <v>14</v>
      </c>
      <c r="N3545" s="27">
        <f>IF(J3545&lt;=0.3,INDEX(价格表!$B$4:$I$31,M3545,2),IF(AND(J3545&gt;0.3,J3545&lt;=1),INDEX(价格表!$B$4:$I$31,M3545,3),IF(AND(J3545&gt;1,J3545&lt;=2.2),INDEX(价格表!$B$4:$I$31,M3545,4),IF(AND(J3545&gt;2.2,J3545&lt;=3.3),INDEX(价格表!$B$4:$I$31,M3545,5),IF(AND(J3545&gt;3.3,J3545&lt;=4),INDEX(价格表!$B$4:$I$31,M3545,6),IF(AND(J3545&gt;4,J3545&lt;=5.5),INDEX(价格表!$B$4:$I$31,M3545,7),IF(J3545&gt;5.5,2.6+INDEX(价格表!$B$4:$I$31,M3545,8)*L3545)))))))</f>
        <v>2.15</v>
      </c>
    </row>
    <row r="3546" spans="1:14">
      <c r="A3546" s="18">
        <v>4311038540715</v>
      </c>
      <c r="B3546" s="18" t="s">
        <v>16</v>
      </c>
      <c r="C3546" s="19">
        <v>20201216</v>
      </c>
      <c r="D3546" s="19">
        <v>610538201209</v>
      </c>
      <c r="E3546" s="19" t="s">
        <v>16</v>
      </c>
      <c r="F3546" s="19">
        <v>20201226</v>
      </c>
      <c r="G3546" s="19" t="s">
        <v>17</v>
      </c>
      <c r="H3546" s="19" t="s">
        <v>73</v>
      </c>
      <c r="I3546" s="19" t="s">
        <v>91</v>
      </c>
      <c r="J3546" s="19">
        <v>1.52</v>
      </c>
      <c r="K3546" s="19" t="s">
        <v>20</v>
      </c>
      <c r="L3546">
        <f t="shared" si="65"/>
        <v>2</v>
      </c>
      <c r="M3546">
        <f>MATCH(H:H,价格表!$B$4:$B$35,0)</f>
        <v>7</v>
      </c>
      <c r="N3546" s="27">
        <f>IF(J3546&lt;=0.3,INDEX(价格表!$B$4:$I$31,M3546,2),IF(AND(J3546&gt;0.3,J3546&lt;=1),INDEX(价格表!$B$4:$I$31,M3546,3),IF(AND(J3546&gt;1,J3546&lt;=2.2),INDEX(价格表!$B$4:$I$31,M3546,4),IF(AND(J3546&gt;2.2,J3546&lt;=3.3),INDEX(价格表!$B$4:$I$31,M3546,5),IF(AND(J3546&gt;3.3,J3546&lt;=4),INDEX(价格表!$B$4:$I$31,M3546,6),IF(AND(J3546&gt;4,J3546&lt;=5.5),INDEX(价格表!$B$4:$I$31,M3546,7),IF(J3546&gt;5.5,2.6+INDEX(价格表!$B$4:$I$31,M3546,8)*L3546)))))))</f>
        <v>2.15</v>
      </c>
    </row>
    <row r="3547" spans="1:14">
      <c r="A3547" s="18">
        <v>4311038540716</v>
      </c>
      <c r="B3547" s="18" t="s">
        <v>16</v>
      </c>
      <c r="C3547" s="19">
        <v>20201216</v>
      </c>
      <c r="D3547" s="19">
        <v>610538201209</v>
      </c>
      <c r="E3547" s="19" t="s">
        <v>16</v>
      </c>
      <c r="F3547" s="19">
        <v>20201226</v>
      </c>
      <c r="G3547" s="19" t="s">
        <v>17</v>
      </c>
      <c r="H3547" s="19" t="s">
        <v>50</v>
      </c>
      <c r="I3547" s="19" t="s">
        <v>51</v>
      </c>
      <c r="J3547" s="19">
        <v>1.45</v>
      </c>
      <c r="K3547" s="19" t="s">
        <v>20</v>
      </c>
      <c r="L3547">
        <f t="shared" si="65"/>
        <v>2</v>
      </c>
      <c r="M3547">
        <f>MATCH(H:H,价格表!$B$4:$B$35,0)</f>
        <v>4</v>
      </c>
      <c r="N3547" s="27">
        <f>IF(J3547&lt;=0.3,INDEX(价格表!$B$4:$I$31,M3547,2),IF(AND(J3547&gt;0.3,J3547&lt;=1),INDEX(价格表!$B$4:$I$31,M3547,3),IF(AND(J3547&gt;1,J3547&lt;=2.2),INDEX(价格表!$B$4:$I$31,M3547,4),IF(AND(J3547&gt;2.2,J3547&lt;=3.3),INDEX(价格表!$B$4:$I$31,M3547,5),IF(AND(J3547&gt;3.3,J3547&lt;=4),INDEX(价格表!$B$4:$I$31,M3547,6),IF(AND(J3547&gt;4,J3547&lt;=5.5),INDEX(价格表!$B$4:$I$31,M3547,7),IF(J3547&gt;5.5,2.6+INDEX(价格表!$B$4:$I$31,M3547,8)*L3547)))))))</f>
        <v>2.15</v>
      </c>
    </row>
    <row r="3548" spans="1:14">
      <c r="A3548" s="18">
        <v>4311038540717</v>
      </c>
      <c r="B3548" s="18" t="s">
        <v>16</v>
      </c>
      <c r="C3548" s="19">
        <v>20201216</v>
      </c>
      <c r="D3548" s="19">
        <v>610538201209</v>
      </c>
      <c r="E3548" s="19" t="s">
        <v>16</v>
      </c>
      <c r="F3548" s="19">
        <v>20201226</v>
      </c>
      <c r="G3548" s="19" t="s">
        <v>17</v>
      </c>
      <c r="H3548" s="19" t="s">
        <v>43</v>
      </c>
      <c r="I3548" s="19" t="s">
        <v>44</v>
      </c>
      <c r="J3548" s="19">
        <v>1.45</v>
      </c>
      <c r="K3548" s="19" t="s">
        <v>20</v>
      </c>
      <c r="L3548">
        <f t="shared" si="65"/>
        <v>2</v>
      </c>
      <c r="M3548">
        <f>MATCH(H:H,价格表!$B$4:$B$35,0)</f>
        <v>10</v>
      </c>
      <c r="N3548" s="27">
        <f>IF(J3548&lt;=0.3,INDEX(价格表!$B$4:$I$31,M3548,2),IF(AND(J3548&gt;0.3,J3548&lt;=1),INDEX(价格表!$B$4:$I$31,M3548,3),IF(AND(J3548&gt;1,J3548&lt;=2.2),INDEX(价格表!$B$4:$I$31,M3548,4),IF(AND(J3548&gt;2.2,J3548&lt;=3.3),INDEX(价格表!$B$4:$I$31,M3548,5),IF(AND(J3548&gt;3.3,J3548&lt;=4),INDEX(价格表!$B$4:$I$31,M3548,6),IF(AND(J3548&gt;4,J3548&lt;=5.5),INDEX(价格表!$B$4:$I$31,M3548,7),IF(J3548&gt;5.5,2.6+INDEX(价格表!$B$4:$I$31,M3548,8)*L3548)))))))</f>
        <v>2.15</v>
      </c>
    </row>
    <row r="3549" spans="1:14">
      <c r="A3549" s="18">
        <v>4311038540718</v>
      </c>
      <c r="B3549" s="18" t="s">
        <v>16</v>
      </c>
      <c r="C3549" s="19">
        <v>20201216</v>
      </c>
      <c r="D3549" s="19">
        <v>610538201209</v>
      </c>
      <c r="E3549" s="19" t="s">
        <v>16</v>
      </c>
      <c r="F3549" s="19">
        <v>20201226</v>
      </c>
      <c r="G3549" s="19" t="s">
        <v>17</v>
      </c>
      <c r="H3549" s="19" t="s">
        <v>18</v>
      </c>
      <c r="I3549" s="19" t="s">
        <v>53</v>
      </c>
      <c r="J3549" s="19">
        <v>1.47</v>
      </c>
      <c r="K3549" s="19" t="s">
        <v>20</v>
      </c>
      <c r="L3549">
        <f t="shared" si="65"/>
        <v>2</v>
      </c>
      <c r="M3549">
        <f>MATCH(H:H,价格表!$B$4:$B$35,0)</f>
        <v>1</v>
      </c>
      <c r="N3549" s="27">
        <f>IF(J3549&lt;=0.3,INDEX(价格表!$B$4:$I$31,M3549,2),IF(AND(J3549&gt;0.3,J3549&lt;=1),INDEX(价格表!$B$4:$I$31,M3549,3),IF(AND(J3549&gt;1,J3549&lt;=2.2),INDEX(价格表!$B$4:$I$31,M3549,4),IF(AND(J3549&gt;2.2,J3549&lt;=3.3),INDEX(价格表!$B$4:$I$31,M3549,5),IF(AND(J3549&gt;3.3,J3549&lt;=4),INDEX(价格表!$B$4:$I$31,M3549,6),IF(AND(J3549&gt;4,J3549&lt;=5.5),INDEX(价格表!$B$4:$I$31,M3549,7),IF(J3549&gt;5.5,2.6+INDEX(价格表!$B$4:$I$31,M3549,8)*L3549)))))))</f>
        <v>2.15</v>
      </c>
    </row>
    <row r="3550" spans="1:14">
      <c r="A3550" s="18">
        <v>4311038540719</v>
      </c>
      <c r="B3550" s="18" t="s">
        <v>16</v>
      </c>
      <c r="C3550" s="19">
        <v>20201216</v>
      </c>
      <c r="D3550" s="19">
        <v>610538201209</v>
      </c>
      <c r="E3550" s="19" t="s">
        <v>16</v>
      </c>
      <c r="F3550" s="19">
        <v>20201226</v>
      </c>
      <c r="G3550" s="19" t="s">
        <v>17</v>
      </c>
      <c r="H3550" s="19" t="s">
        <v>27</v>
      </c>
      <c r="I3550" s="19" t="s">
        <v>70</v>
      </c>
      <c r="J3550" s="19">
        <v>1.42</v>
      </c>
      <c r="K3550" s="19" t="s">
        <v>20</v>
      </c>
      <c r="L3550">
        <f t="shared" si="65"/>
        <v>2</v>
      </c>
      <c r="M3550">
        <f>MATCH(H:H,价格表!$B$4:$B$35,0)</f>
        <v>3</v>
      </c>
      <c r="N3550" s="27">
        <f>IF(J3550&lt;=0.3,INDEX(价格表!$B$4:$I$31,M3550,2),IF(AND(J3550&gt;0.3,J3550&lt;=1),INDEX(价格表!$B$4:$I$31,M3550,3),IF(AND(J3550&gt;1,J3550&lt;=2.2),INDEX(价格表!$B$4:$I$31,M3550,4),IF(AND(J3550&gt;2.2,J3550&lt;=3.3),INDEX(价格表!$B$4:$I$31,M3550,5),IF(AND(J3550&gt;3.3,J3550&lt;=4),INDEX(价格表!$B$4:$I$31,M3550,6),IF(AND(J3550&gt;4,J3550&lt;=5.5),INDEX(价格表!$B$4:$I$31,M3550,7),IF(J3550&gt;5.5,2.6+INDEX(价格表!$B$4:$I$31,M3550,8)*L3550)))))))</f>
        <v>2.15</v>
      </c>
    </row>
    <row r="3551" spans="1:14">
      <c r="A3551" s="18">
        <v>4311038540720</v>
      </c>
      <c r="B3551" s="18" t="s">
        <v>16</v>
      </c>
      <c r="C3551" s="19">
        <v>20201216</v>
      </c>
      <c r="D3551" s="19">
        <v>610538201209</v>
      </c>
      <c r="E3551" s="19" t="s">
        <v>16</v>
      </c>
      <c r="F3551" s="19">
        <v>20201226</v>
      </c>
      <c r="G3551" s="19" t="s">
        <v>17</v>
      </c>
      <c r="H3551" s="19" t="s">
        <v>66</v>
      </c>
      <c r="I3551" s="19" t="s">
        <v>230</v>
      </c>
      <c r="J3551" s="19">
        <v>1.45</v>
      </c>
      <c r="K3551" s="19" t="s">
        <v>20</v>
      </c>
      <c r="L3551">
        <f t="shared" si="65"/>
        <v>2</v>
      </c>
      <c r="M3551">
        <f>MATCH(H:H,价格表!$B$4:$B$35,0)</f>
        <v>17</v>
      </c>
      <c r="N3551" s="27">
        <f>IF(J3551&lt;=0.3,INDEX(价格表!$B$4:$I$31,M3551,2),IF(AND(J3551&gt;0.3,J3551&lt;=1),INDEX(价格表!$B$4:$I$31,M3551,3),IF(AND(J3551&gt;1,J3551&lt;=2.2),INDEX(价格表!$B$4:$I$31,M3551,4),IF(AND(J3551&gt;2.2,J3551&lt;=3.3),INDEX(价格表!$B$4:$I$31,M3551,5),IF(AND(J3551&gt;3.3,J3551&lt;=4),INDEX(价格表!$B$4:$I$31,M3551,6),IF(AND(J3551&gt;4,J3551&lt;=5.5),INDEX(价格表!$B$4:$I$31,M3551,7),IF(J3551&gt;5.5,2.6+INDEX(价格表!$B$4:$I$31,M3551,8)*L3551)))))))</f>
        <v>2.15</v>
      </c>
    </row>
    <row r="3552" spans="1:14">
      <c r="A3552" s="18">
        <v>4311038540726</v>
      </c>
      <c r="B3552" s="18" t="s">
        <v>16</v>
      </c>
      <c r="C3552" s="19">
        <v>20201216</v>
      </c>
      <c r="D3552" s="19">
        <v>610538201209</v>
      </c>
      <c r="E3552" s="19" t="s">
        <v>16</v>
      </c>
      <c r="F3552" s="19">
        <v>20201226</v>
      </c>
      <c r="G3552" s="19" t="s">
        <v>17</v>
      </c>
      <c r="H3552" s="19" t="s">
        <v>27</v>
      </c>
      <c r="I3552" s="19" t="s">
        <v>210</v>
      </c>
      <c r="J3552" s="19">
        <v>1.42</v>
      </c>
      <c r="K3552" s="19" t="s">
        <v>20</v>
      </c>
      <c r="L3552">
        <f t="shared" si="65"/>
        <v>2</v>
      </c>
      <c r="M3552">
        <f>MATCH(H:H,价格表!$B$4:$B$35,0)</f>
        <v>3</v>
      </c>
      <c r="N3552" s="27">
        <f>IF(J3552&lt;=0.3,INDEX(价格表!$B$4:$I$31,M3552,2),IF(AND(J3552&gt;0.3,J3552&lt;=1),INDEX(价格表!$B$4:$I$31,M3552,3),IF(AND(J3552&gt;1,J3552&lt;=2.2),INDEX(价格表!$B$4:$I$31,M3552,4),IF(AND(J3552&gt;2.2,J3552&lt;=3.3),INDEX(价格表!$B$4:$I$31,M3552,5),IF(AND(J3552&gt;3.3,J3552&lt;=4),INDEX(价格表!$B$4:$I$31,M3552,6),IF(AND(J3552&gt;4,J3552&lt;=5.5),INDEX(价格表!$B$4:$I$31,M3552,7),IF(J3552&gt;5.5,2.6+INDEX(价格表!$B$4:$I$31,M3552,8)*L3552)))))))</f>
        <v>2.15</v>
      </c>
    </row>
    <row r="3553" spans="1:14">
      <c r="A3553" s="18">
        <v>4311038540727</v>
      </c>
      <c r="B3553" s="18" t="s">
        <v>16</v>
      </c>
      <c r="C3553" s="19">
        <v>20201216</v>
      </c>
      <c r="D3553" s="19">
        <v>610538201209</v>
      </c>
      <c r="E3553" s="19" t="s">
        <v>16</v>
      </c>
      <c r="F3553" s="19">
        <v>20201226</v>
      </c>
      <c r="G3553" s="19" t="s">
        <v>17</v>
      </c>
      <c r="H3553" s="19" t="s">
        <v>21</v>
      </c>
      <c r="I3553" s="19" t="s">
        <v>181</v>
      </c>
      <c r="J3553" s="19">
        <v>1.43</v>
      </c>
      <c r="K3553" s="19" t="s">
        <v>20</v>
      </c>
      <c r="L3553">
        <f t="shared" si="65"/>
        <v>2</v>
      </c>
      <c r="M3553">
        <f>MATCH(H:H,价格表!$B$4:$B$35,0)</f>
        <v>20</v>
      </c>
      <c r="N3553" s="27">
        <f>IF(J3553&lt;=0.3,INDEX(价格表!$B$4:$I$31,M3553,2),IF(AND(J3553&gt;0.3,J3553&lt;=1),INDEX(价格表!$B$4:$I$31,M3553,3),IF(AND(J3553&gt;1,J3553&lt;=2.2),INDEX(价格表!$B$4:$I$31,M3553,4),IF(AND(J3553&gt;2.2,J3553&lt;=3.3),INDEX(价格表!$B$4:$I$31,M3553,5),IF(AND(J3553&gt;3.3,J3553&lt;=4),INDEX(价格表!$B$4:$I$31,M3553,6),IF(AND(J3553&gt;4,J3553&lt;=5.5),INDEX(价格表!$B$4:$I$31,M3553,7),IF(J3553&gt;5.5,2.6+INDEX(价格表!$B$4:$I$31,M3553,8)*L3553)))))))</f>
        <v>2.15</v>
      </c>
    </row>
    <row r="3554" spans="1:14">
      <c r="A3554" s="18">
        <v>4311038540728</v>
      </c>
      <c r="B3554" s="18" t="s">
        <v>16</v>
      </c>
      <c r="C3554" s="19">
        <v>20201216</v>
      </c>
      <c r="D3554" s="19">
        <v>610538201209</v>
      </c>
      <c r="E3554" s="19" t="s">
        <v>16</v>
      </c>
      <c r="F3554" s="19">
        <v>20201226</v>
      </c>
      <c r="G3554" s="19" t="s">
        <v>17</v>
      </c>
      <c r="H3554" s="19" t="s">
        <v>27</v>
      </c>
      <c r="I3554" s="19" t="s">
        <v>210</v>
      </c>
      <c r="J3554" s="19">
        <v>1.42</v>
      </c>
      <c r="K3554" s="19" t="s">
        <v>20</v>
      </c>
      <c r="L3554">
        <f t="shared" si="65"/>
        <v>2</v>
      </c>
      <c r="M3554">
        <f>MATCH(H:H,价格表!$B$4:$B$35,0)</f>
        <v>3</v>
      </c>
      <c r="N3554" s="27">
        <f>IF(J3554&lt;=0.3,INDEX(价格表!$B$4:$I$31,M3554,2),IF(AND(J3554&gt;0.3,J3554&lt;=1),INDEX(价格表!$B$4:$I$31,M3554,3),IF(AND(J3554&gt;1,J3554&lt;=2.2),INDEX(价格表!$B$4:$I$31,M3554,4),IF(AND(J3554&gt;2.2,J3554&lt;=3.3),INDEX(价格表!$B$4:$I$31,M3554,5),IF(AND(J3554&gt;3.3,J3554&lt;=4),INDEX(价格表!$B$4:$I$31,M3554,6),IF(AND(J3554&gt;4,J3554&lt;=5.5),INDEX(价格表!$B$4:$I$31,M3554,7),IF(J3554&gt;5.5,2.6+INDEX(价格表!$B$4:$I$31,M3554,8)*L3554)))))))</f>
        <v>2.15</v>
      </c>
    </row>
    <row r="3555" spans="1:14">
      <c r="A3555" s="18">
        <v>4311038540729</v>
      </c>
      <c r="B3555" s="18" t="s">
        <v>16</v>
      </c>
      <c r="C3555" s="19">
        <v>20201216</v>
      </c>
      <c r="D3555" s="19">
        <v>610538201209</v>
      </c>
      <c r="E3555" s="19" t="s">
        <v>16</v>
      </c>
      <c r="F3555" s="19">
        <v>20201226</v>
      </c>
      <c r="G3555" s="19" t="s">
        <v>17</v>
      </c>
      <c r="H3555" s="19" t="s">
        <v>23</v>
      </c>
      <c r="I3555" s="19" t="s">
        <v>162</v>
      </c>
      <c r="J3555" s="19">
        <v>1.46</v>
      </c>
      <c r="K3555" s="19" t="s">
        <v>20</v>
      </c>
      <c r="L3555">
        <f t="shared" si="65"/>
        <v>2</v>
      </c>
      <c r="M3555">
        <f>MATCH(H:H,价格表!$B$4:$B$35,0)</f>
        <v>15</v>
      </c>
      <c r="N3555" s="27">
        <f>IF(J3555&lt;=0.3,INDEX(价格表!$B$4:$I$31,M3555,2),IF(AND(J3555&gt;0.3,J3555&lt;=1),INDEX(价格表!$B$4:$I$31,M3555,3),IF(AND(J3555&gt;1,J3555&lt;=2.2),INDEX(价格表!$B$4:$I$31,M3555,4),IF(AND(J3555&gt;2.2,J3555&lt;=3.3),INDEX(价格表!$B$4:$I$31,M3555,5),IF(AND(J3555&gt;3.3,J3555&lt;=4),INDEX(价格表!$B$4:$I$31,M3555,6),IF(AND(J3555&gt;4,J3555&lt;=5.5),INDEX(价格表!$B$4:$I$31,M3555,7),IF(J3555&gt;5.5,2.6+INDEX(价格表!$B$4:$I$31,M3555,8)*L3555)))))))</f>
        <v>2.15</v>
      </c>
    </row>
    <row r="3556" spans="1:14">
      <c r="A3556" s="18">
        <v>4311038540730</v>
      </c>
      <c r="B3556" s="18" t="s">
        <v>16</v>
      </c>
      <c r="C3556" s="19">
        <v>20201216</v>
      </c>
      <c r="D3556" s="19">
        <v>610538201209</v>
      </c>
      <c r="E3556" s="19" t="s">
        <v>16</v>
      </c>
      <c r="F3556" s="19">
        <v>20201226</v>
      </c>
      <c r="G3556" s="19" t="s">
        <v>17</v>
      </c>
      <c r="H3556" s="19" t="s">
        <v>27</v>
      </c>
      <c r="I3556" s="19" t="s">
        <v>128</v>
      </c>
      <c r="J3556" s="19">
        <v>1.45</v>
      </c>
      <c r="K3556" s="19" t="s">
        <v>20</v>
      </c>
      <c r="L3556">
        <f t="shared" si="65"/>
        <v>2</v>
      </c>
      <c r="M3556">
        <f>MATCH(H:H,价格表!$B$4:$B$35,0)</f>
        <v>3</v>
      </c>
      <c r="N3556" s="27">
        <f>IF(J3556&lt;=0.3,INDEX(价格表!$B$4:$I$31,M3556,2),IF(AND(J3556&gt;0.3,J3556&lt;=1),INDEX(价格表!$B$4:$I$31,M3556,3),IF(AND(J3556&gt;1,J3556&lt;=2.2),INDEX(价格表!$B$4:$I$31,M3556,4),IF(AND(J3556&gt;2.2,J3556&lt;=3.3),INDEX(价格表!$B$4:$I$31,M3556,5),IF(AND(J3556&gt;3.3,J3556&lt;=4),INDEX(价格表!$B$4:$I$31,M3556,6),IF(AND(J3556&gt;4,J3556&lt;=5.5),INDEX(价格表!$B$4:$I$31,M3556,7),IF(J3556&gt;5.5,2.6+INDEX(价格表!$B$4:$I$31,M3556,8)*L3556)))))))</f>
        <v>2.15</v>
      </c>
    </row>
    <row r="3557" spans="1:14">
      <c r="A3557" s="18">
        <v>4311038540731</v>
      </c>
      <c r="B3557" s="18" t="s">
        <v>16</v>
      </c>
      <c r="C3557" s="19">
        <v>20201216</v>
      </c>
      <c r="D3557" s="19">
        <v>610538201209</v>
      </c>
      <c r="E3557" s="19" t="s">
        <v>16</v>
      </c>
      <c r="F3557" s="19">
        <v>20201226</v>
      </c>
      <c r="G3557" s="19" t="s">
        <v>17</v>
      </c>
      <c r="H3557" s="19" t="s">
        <v>43</v>
      </c>
      <c r="I3557" s="19" t="s">
        <v>292</v>
      </c>
      <c r="J3557" s="19">
        <v>1.46</v>
      </c>
      <c r="K3557" s="19" t="s">
        <v>20</v>
      </c>
      <c r="L3557">
        <f t="shared" si="65"/>
        <v>2</v>
      </c>
      <c r="M3557">
        <f>MATCH(H:H,价格表!$B$4:$B$35,0)</f>
        <v>10</v>
      </c>
      <c r="N3557" s="27">
        <f>IF(J3557&lt;=0.3,INDEX(价格表!$B$4:$I$31,M3557,2),IF(AND(J3557&gt;0.3,J3557&lt;=1),INDEX(价格表!$B$4:$I$31,M3557,3),IF(AND(J3557&gt;1,J3557&lt;=2.2),INDEX(价格表!$B$4:$I$31,M3557,4),IF(AND(J3557&gt;2.2,J3557&lt;=3.3),INDEX(价格表!$B$4:$I$31,M3557,5),IF(AND(J3557&gt;3.3,J3557&lt;=4),INDEX(价格表!$B$4:$I$31,M3557,6),IF(AND(J3557&gt;4,J3557&lt;=5.5),INDEX(价格表!$B$4:$I$31,M3557,7),IF(J3557&gt;5.5,2.6+INDEX(价格表!$B$4:$I$31,M3557,8)*L3557)))))))</f>
        <v>2.15</v>
      </c>
    </row>
    <row r="3558" spans="1:14">
      <c r="A3558" s="18">
        <v>4311038540732</v>
      </c>
      <c r="B3558" s="18" t="s">
        <v>16</v>
      </c>
      <c r="C3558" s="19">
        <v>20201216</v>
      </c>
      <c r="D3558" s="19">
        <v>610538201209</v>
      </c>
      <c r="E3558" s="19" t="s">
        <v>16</v>
      </c>
      <c r="F3558" s="19">
        <v>20201226</v>
      </c>
      <c r="G3558" s="19" t="s">
        <v>17</v>
      </c>
      <c r="H3558" s="19" t="s">
        <v>23</v>
      </c>
      <c r="I3558" s="19" t="s">
        <v>258</v>
      </c>
      <c r="J3558" s="19">
        <v>1.44</v>
      </c>
      <c r="K3558" s="19" t="s">
        <v>20</v>
      </c>
      <c r="L3558">
        <f t="shared" si="65"/>
        <v>2</v>
      </c>
      <c r="M3558">
        <f>MATCH(H:H,价格表!$B$4:$B$35,0)</f>
        <v>15</v>
      </c>
      <c r="N3558" s="27">
        <f>IF(J3558&lt;=0.3,INDEX(价格表!$B$4:$I$31,M3558,2),IF(AND(J3558&gt;0.3,J3558&lt;=1),INDEX(价格表!$B$4:$I$31,M3558,3),IF(AND(J3558&gt;1,J3558&lt;=2.2),INDEX(价格表!$B$4:$I$31,M3558,4),IF(AND(J3558&gt;2.2,J3558&lt;=3.3),INDEX(价格表!$B$4:$I$31,M3558,5),IF(AND(J3558&gt;3.3,J3558&lt;=4),INDEX(价格表!$B$4:$I$31,M3558,6),IF(AND(J3558&gt;4,J3558&lt;=5.5),INDEX(价格表!$B$4:$I$31,M3558,7),IF(J3558&gt;5.5,2.6+INDEX(价格表!$B$4:$I$31,M3558,8)*L3558)))))))</f>
        <v>2.15</v>
      </c>
    </row>
    <row r="3559" spans="1:14">
      <c r="A3559" s="18">
        <v>4311038540733</v>
      </c>
      <c r="B3559" s="18" t="s">
        <v>16</v>
      </c>
      <c r="C3559" s="19">
        <v>20201216</v>
      </c>
      <c r="D3559" s="19">
        <v>610538201209</v>
      </c>
      <c r="E3559" s="19" t="s">
        <v>16</v>
      </c>
      <c r="F3559" s="19">
        <v>20201226</v>
      </c>
      <c r="G3559" s="19" t="s">
        <v>17</v>
      </c>
      <c r="H3559" s="19" t="s">
        <v>21</v>
      </c>
      <c r="I3559" s="19" t="s">
        <v>179</v>
      </c>
      <c r="J3559" s="19">
        <v>1.46</v>
      </c>
      <c r="K3559" s="19" t="s">
        <v>20</v>
      </c>
      <c r="L3559">
        <f t="shared" si="65"/>
        <v>2</v>
      </c>
      <c r="M3559">
        <f>MATCH(H:H,价格表!$B$4:$B$35,0)</f>
        <v>20</v>
      </c>
      <c r="N3559" s="27">
        <f>IF(J3559&lt;=0.3,INDEX(价格表!$B$4:$I$31,M3559,2),IF(AND(J3559&gt;0.3,J3559&lt;=1),INDEX(价格表!$B$4:$I$31,M3559,3),IF(AND(J3559&gt;1,J3559&lt;=2.2),INDEX(价格表!$B$4:$I$31,M3559,4),IF(AND(J3559&gt;2.2,J3559&lt;=3.3),INDEX(价格表!$B$4:$I$31,M3559,5),IF(AND(J3559&gt;3.3,J3559&lt;=4),INDEX(价格表!$B$4:$I$31,M3559,6),IF(AND(J3559&gt;4,J3559&lt;=5.5),INDEX(价格表!$B$4:$I$31,M3559,7),IF(J3559&gt;5.5,2.6+INDEX(价格表!$B$4:$I$31,M3559,8)*L3559)))))))</f>
        <v>2.15</v>
      </c>
    </row>
    <row r="3560" spans="1:14">
      <c r="A3560" s="18">
        <v>4311038540734</v>
      </c>
      <c r="B3560" s="18" t="s">
        <v>16</v>
      </c>
      <c r="C3560" s="19">
        <v>20201216</v>
      </c>
      <c r="D3560" s="19">
        <v>610538201209</v>
      </c>
      <c r="E3560" s="19" t="s">
        <v>16</v>
      </c>
      <c r="F3560" s="19">
        <v>20201226</v>
      </c>
      <c r="G3560" s="19" t="s">
        <v>17</v>
      </c>
      <c r="H3560" s="19" t="s">
        <v>56</v>
      </c>
      <c r="I3560" s="19" t="s">
        <v>233</v>
      </c>
      <c r="J3560" s="19">
        <v>1.43</v>
      </c>
      <c r="K3560" s="19" t="s">
        <v>20</v>
      </c>
      <c r="L3560">
        <f t="shared" si="65"/>
        <v>2</v>
      </c>
      <c r="M3560">
        <f>MATCH(H:H,价格表!$B$4:$B$35,0)</f>
        <v>11</v>
      </c>
      <c r="N3560" s="27">
        <f>IF(J3560&lt;=0.3,INDEX(价格表!$B$4:$I$31,M3560,2),IF(AND(J3560&gt;0.3,J3560&lt;=1),INDEX(价格表!$B$4:$I$31,M3560,3),IF(AND(J3560&gt;1,J3560&lt;=2.2),INDEX(价格表!$B$4:$I$31,M3560,4),IF(AND(J3560&gt;2.2,J3560&lt;=3.3),INDEX(价格表!$B$4:$I$31,M3560,5),IF(AND(J3560&gt;3.3,J3560&lt;=4),INDEX(价格表!$B$4:$I$31,M3560,6),IF(AND(J3560&gt;4,J3560&lt;=5.5),INDEX(价格表!$B$4:$I$31,M3560,7),IF(J3560&gt;5.5,2.6+INDEX(价格表!$B$4:$I$31,M3560,8)*L3560)))))))</f>
        <v>2.15</v>
      </c>
    </row>
    <row r="3561" spans="1:14">
      <c r="A3561" s="18">
        <v>4311038540735</v>
      </c>
      <c r="B3561" s="18" t="s">
        <v>16</v>
      </c>
      <c r="C3561" s="19">
        <v>20201216</v>
      </c>
      <c r="D3561" s="19">
        <v>610538201209</v>
      </c>
      <c r="E3561" s="19" t="s">
        <v>16</v>
      </c>
      <c r="F3561" s="19">
        <v>20201226</v>
      </c>
      <c r="G3561" s="19" t="s">
        <v>17</v>
      </c>
      <c r="H3561" s="19" t="s">
        <v>75</v>
      </c>
      <c r="I3561" s="19" t="s">
        <v>238</v>
      </c>
      <c r="J3561" s="19">
        <v>1.44</v>
      </c>
      <c r="K3561" s="19" t="s">
        <v>20</v>
      </c>
      <c r="L3561">
        <f t="shared" si="65"/>
        <v>2</v>
      </c>
      <c r="M3561">
        <f>MATCH(H:H,价格表!$B$4:$B$35,0)</f>
        <v>24</v>
      </c>
      <c r="N3561" s="27">
        <f>IF(J3561&lt;=0.3,INDEX(价格表!$B$4:$I$31,M3561,2),IF(AND(J3561&gt;0.3,J3561&lt;=1),INDEX(价格表!$B$4:$I$31,M3561,3),IF(AND(J3561&gt;1,J3561&lt;=2.2),INDEX(价格表!$B$4:$I$31,M3561,4),IF(AND(J3561&gt;2.2,J3561&lt;=3.3),INDEX(价格表!$B$4:$I$31,M3561,5),IF(AND(J3561&gt;3.3,J3561&lt;=4),INDEX(价格表!$B$4:$I$31,M3561,6),IF(AND(J3561&gt;4,J3561&lt;=5.5),INDEX(价格表!$B$4:$I$31,M3561,7),IF(J3561&gt;5.5,2.6+INDEX(价格表!$B$4:$I$31,M3561,8)*L3561)))))))</f>
        <v>2.15</v>
      </c>
    </row>
    <row r="3562" spans="1:14">
      <c r="A3562" s="18">
        <v>4311038540751</v>
      </c>
      <c r="B3562" s="18" t="s">
        <v>16</v>
      </c>
      <c r="C3562" s="19">
        <v>20201216</v>
      </c>
      <c r="D3562" s="19">
        <v>610538201209</v>
      </c>
      <c r="E3562" s="19" t="s">
        <v>16</v>
      </c>
      <c r="F3562" s="19">
        <v>20201226</v>
      </c>
      <c r="G3562" s="19" t="s">
        <v>17</v>
      </c>
      <c r="H3562" s="19" t="s">
        <v>73</v>
      </c>
      <c r="I3562" s="19" t="s">
        <v>184</v>
      </c>
      <c r="J3562" s="19">
        <v>1.42</v>
      </c>
      <c r="K3562" s="19" t="s">
        <v>20</v>
      </c>
      <c r="L3562">
        <f t="shared" si="65"/>
        <v>2</v>
      </c>
      <c r="M3562">
        <f>MATCH(H:H,价格表!$B$4:$B$35,0)</f>
        <v>7</v>
      </c>
      <c r="N3562" s="27">
        <f>IF(J3562&lt;=0.3,INDEX(价格表!$B$4:$I$31,M3562,2),IF(AND(J3562&gt;0.3,J3562&lt;=1),INDEX(价格表!$B$4:$I$31,M3562,3),IF(AND(J3562&gt;1,J3562&lt;=2.2),INDEX(价格表!$B$4:$I$31,M3562,4),IF(AND(J3562&gt;2.2,J3562&lt;=3.3),INDEX(价格表!$B$4:$I$31,M3562,5),IF(AND(J3562&gt;3.3,J3562&lt;=4),INDEX(价格表!$B$4:$I$31,M3562,6),IF(AND(J3562&gt;4,J3562&lt;=5.5),INDEX(价格表!$B$4:$I$31,M3562,7),IF(J3562&gt;5.5,2.6+INDEX(价格表!$B$4:$I$31,M3562,8)*L3562)))))))</f>
        <v>2.15</v>
      </c>
    </row>
    <row r="3563" spans="1:14">
      <c r="A3563" s="18">
        <v>4311038540752</v>
      </c>
      <c r="B3563" s="18" t="s">
        <v>16</v>
      </c>
      <c r="C3563" s="19">
        <v>20201216</v>
      </c>
      <c r="D3563" s="19">
        <v>610538201209</v>
      </c>
      <c r="E3563" s="19" t="s">
        <v>16</v>
      </c>
      <c r="F3563" s="19">
        <v>20201226</v>
      </c>
      <c r="G3563" s="19" t="s">
        <v>17</v>
      </c>
      <c r="H3563" s="19" t="s">
        <v>50</v>
      </c>
      <c r="I3563" s="19" t="s">
        <v>177</v>
      </c>
      <c r="J3563" s="19">
        <v>1.45</v>
      </c>
      <c r="K3563" s="19" t="s">
        <v>20</v>
      </c>
      <c r="L3563">
        <f t="shared" si="65"/>
        <v>2</v>
      </c>
      <c r="M3563">
        <f>MATCH(H:H,价格表!$B$4:$B$35,0)</f>
        <v>4</v>
      </c>
      <c r="N3563" s="27">
        <f>IF(J3563&lt;=0.3,INDEX(价格表!$B$4:$I$31,M3563,2),IF(AND(J3563&gt;0.3,J3563&lt;=1),INDEX(价格表!$B$4:$I$31,M3563,3),IF(AND(J3563&gt;1,J3563&lt;=2.2),INDEX(价格表!$B$4:$I$31,M3563,4),IF(AND(J3563&gt;2.2,J3563&lt;=3.3),INDEX(价格表!$B$4:$I$31,M3563,5),IF(AND(J3563&gt;3.3,J3563&lt;=4),INDEX(价格表!$B$4:$I$31,M3563,6),IF(AND(J3563&gt;4,J3563&lt;=5.5),INDEX(价格表!$B$4:$I$31,M3563,7),IF(J3563&gt;5.5,2.6+INDEX(价格表!$B$4:$I$31,M3563,8)*L3563)))))))</f>
        <v>2.15</v>
      </c>
    </row>
    <row r="3564" spans="1:14">
      <c r="A3564" s="18">
        <v>4311038540753</v>
      </c>
      <c r="B3564" s="18" t="s">
        <v>16</v>
      </c>
      <c r="C3564" s="19">
        <v>20201216</v>
      </c>
      <c r="D3564" s="19">
        <v>610538201209</v>
      </c>
      <c r="E3564" s="19" t="s">
        <v>16</v>
      </c>
      <c r="F3564" s="19">
        <v>20201226</v>
      </c>
      <c r="G3564" s="19" t="s">
        <v>17</v>
      </c>
      <c r="H3564" s="19" t="s">
        <v>50</v>
      </c>
      <c r="I3564" s="19" t="s">
        <v>247</v>
      </c>
      <c r="J3564" s="19">
        <v>1.44</v>
      </c>
      <c r="K3564" s="19" t="s">
        <v>20</v>
      </c>
      <c r="L3564">
        <f t="shared" si="65"/>
        <v>2</v>
      </c>
      <c r="M3564">
        <f>MATCH(H:H,价格表!$B$4:$B$35,0)</f>
        <v>4</v>
      </c>
      <c r="N3564" s="27">
        <f>IF(J3564&lt;=0.3,INDEX(价格表!$B$4:$I$31,M3564,2),IF(AND(J3564&gt;0.3,J3564&lt;=1),INDEX(价格表!$B$4:$I$31,M3564,3),IF(AND(J3564&gt;1,J3564&lt;=2.2),INDEX(价格表!$B$4:$I$31,M3564,4),IF(AND(J3564&gt;2.2,J3564&lt;=3.3),INDEX(价格表!$B$4:$I$31,M3564,5),IF(AND(J3564&gt;3.3,J3564&lt;=4),INDEX(价格表!$B$4:$I$31,M3564,6),IF(AND(J3564&gt;4,J3564&lt;=5.5),INDEX(价格表!$B$4:$I$31,M3564,7),IF(J3564&gt;5.5,2.6+INDEX(价格表!$B$4:$I$31,M3564,8)*L3564)))))))</f>
        <v>2.15</v>
      </c>
    </row>
    <row r="3565" spans="1:14">
      <c r="A3565" s="18">
        <v>4311038540754</v>
      </c>
      <c r="B3565" s="18" t="s">
        <v>16</v>
      </c>
      <c r="C3565" s="19">
        <v>20201216</v>
      </c>
      <c r="D3565" s="19">
        <v>610538201209</v>
      </c>
      <c r="E3565" s="19" t="s">
        <v>16</v>
      </c>
      <c r="F3565" s="19">
        <v>20201226</v>
      </c>
      <c r="G3565" s="19" t="s">
        <v>17</v>
      </c>
      <c r="H3565" s="19" t="s">
        <v>73</v>
      </c>
      <c r="I3565" s="19" t="s">
        <v>91</v>
      </c>
      <c r="J3565" s="19">
        <v>1.49</v>
      </c>
      <c r="K3565" s="19" t="s">
        <v>20</v>
      </c>
      <c r="L3565">
        <f t="shared" si="65"/>
        <v>2</v>
      </c>
      <c r="M3565">
        <f>MATCH(H:H,价格表!$B$4:$B$35,0)</f>
        <v>7</v>
      </c>
      <c r="N3565" s="27">
        <f>IF(J3565&lt;=0.3,INDEX(价格表!$B$4:$I$31,M3565,2),IF(AND(J3565&gt;0.3,J3565&lt;=1),INDEX(价格表!$B$4:$I$31,M3565,3),IF(AND(J3565&gt;1,J3565&lt;=2.2),INDEX(价格表!$B$4:$I$31,M3565,4),IF(AND(J3565&gt;2.2,J3565&lt;=3.3),INDEX(价格表!$B$4:$I$31,M3565,5),IF(AND(J3565&gt;3.3,J3565&lt;=4),INDEX(价格表!$B$4:$I$31,M3565,6),IF(AND(J3565&gt;4,J3565&lt;=5.5),INDEX(价格表!$B$4:$I$31,M3565,7),IF(J3565&gt;5.5,2.6+INDEX(价格表!$B$4:$I$31,M3565,8)*L3565)))))))</f>
        <v>2.15</v>
      </c>
    </row>
    <row r="3566" spans="1:14">
      <c r="A3566" s="18">
        <v>4311038540757</v>
      </c>
      <c r="B3566" s="18" t="s">
        <v>16</v>
      </c>
      <c r="C3566" s="19">
        <v>20201216</v>
      </c>
      <c r="D3566" s="19">
        <v>610538201209</v>
      </c>
      <c r="E3566" s="19" t="s">
        <v>16</v>
      </c>
      <c r="F3566" s="19">
        <v>20201226</v>
      </c>
      <c r="G3566" s="19" t="s">
        <v>17</v>
      </c>
      <c r="H3566" s="19" t="s">
        <v>30</v>
      </c>
      <c r="I3566" s="19" t="s">
        <v>31</v>
      </c>
      <c r="J3566" s="19">
        <v>1.42</v>
      </c>
      <c r="K3566" s="19" t="s">
        <v>20</v>
      </c>
      <c r="L3566">
        <f t="shared" si="65"/>
        <v>2</v>
      </c>
      <c r="M3566">
        <f>MATCH(H:H,价格表!$B$4:$B$35,0)</f>
        <v>16</v>
      </c>
      <c r="N3566" s="27">
        <f>IF(J3566&lt;=0.3,INDEX(价格表!$B$4:$I$31,M3566,2),IF(AND(J3566&gt;0.3,J3566&lt;=1),INDEX(价格表!$B$4:$I$31,M3566,3),IF(AND(J3566&gt;1,J3566&lt;=2.2),INDEX(价格表!$B$4:$I$31,M3566,4),IF(AND(J3566&gt;2.2,J3566&lt;=3.3),INDEX(价格表!$B$4:$I$31,M3566,5),IF(AND(J3566&gt;3.3,J3566&lt;=4),INDEX(价格表!$B$4:$I$31,M3566,6),IF(AND(J3566&gt;4,J3566&lt;=5.5),INDEX(价格表!$B$4:$I$31,M3566,7),IF(J3566&gt;5.5,2.6+INDEX(价格表!$B$4:$I$31,M3566,8)*L3566)))))))</f>
        <v>2.15</v>
      </c>
    </row>
    <row r="3567" spans="1:14">
      <c r="A3567" s="18">
        <v>4311038540758</v>
      </c>
      <c r="B3567" s="18" t="s">
        <v>16</v>
      </c>
      <c r="C3567" s="19">
        <v>20201216</v>
      </c>
      <c r="D3567" s="19">
        <v>610538201209</v>
      </c>
      <c r="E3567" s="19" t="s">
        <v>16</v>
      </c>
      <c r="F3567" s="19">
        <v>20201226</v>
      </c>
      <c r="G3567" s="19" t="s">
        <v>17</v>
      </c>
      <c r="H3567" s="19" t="s">
        <v>56</v>
      </c>
      <c r="I3567" s="19" t="s">
        <v>57</v>
      </c>
      <c r="J3567" s="19">
        <v>2.23</v>
      </c>
      <c r="K3567" s="19" t="s">
        <v>20</v>
      </c>
      <c r="L3567">
        <f t="shared" si="65"/>
        <v>3</v>
      </c>
      <c r="M3567">
        <f>MATCH(H:H,价格表!$B$4:$B$35,0)</f>
        <v>11</v>
      </c>
      <c r="N3567" s="27">
        <f>IF(J3567&lt;=0.3,INDEX(价格表!$B$4:$I$31,M3567,2),IF(AND(J3567&gt;0.3,J3567&lt;=1),INDEX(价格表!$B$4:$I$31,M3567,3),IF(AND(J3567&gt;1,J3567&lt;=2.2),INDEX(价格表!$B$4:$I$31,M3567,4),IF(AND(J3567&gt;2.2,J3567&lt;=3.3),INDEX(价格表!$B$4:$I$31,M3567,5),IF(AND(J3567&gt;3.3,J3567&lt;=4),INDEX(价格表!$B$4:$I$31,M3567,6),IF(AND(J3567&gt;4,J3567&lt;=5.5),INDEX(价格表!$B$4:$I$31,M3567,7),IF(J3567&gt;5.5,2.6+INDEX(价格表!$B$4:$I$31,M3567,8)*L3567)))))))</f>
        <v>2.5</v>
      </c>
    </row>
    <row r="3568" spans="1:14">
      <c r="A3568" s="18">
        <v>4311038540759</v>
      </c>
      <c r="B3568" s="18" t="s">
        <v>16</v>
      </c>
      <c r="C3568" s="19">
        <v>20201216</v>
      </c>
      <c r="D3568" s="19">
        <v>610538201209</v>
      </c>
      <c r="E3568" s="19" t="s">
        <v>16</v>
      </c>
      <c r="F3568" s="19">
        <v>20201226</v>
      </c>
      <c r="G3568" s="19" t="s">
        <v>17</v>
      </c>
      <c r="H3568" s="19" t="s">
        <v>23</v>
      </c>
      <c r="I3568" s="19" t="s">
        <v>98</v>
      </c>
      <c r="J3568" s="19">
        <v>1.61</v>
      </c>
      <c r="K3568" s="19" t="s">
        <v>20</v>
      </c>
      <c r="L3568">
        <f t="shared" si="65"/>
        <v>2</v>
      </c>
      <c r="M3568">
        <f>MATCH(H:H,价格表!$B$4:$B$35,0)</f>
        <v>15</v>
      </c>
      <c r="N3568" s="27">
        <f>IF(J3568&lt;=0.3,INDEX(价格表!$B$4:$I$31,M3568,2),IF(AND(J3568&gt;0.3,J3568&lt;=1),INDEX(价格表!$B$4:$I$31,M3568,3),IF(AND(J3568&gt;1,J3568&lt;=2.2),INDEX(价格表!$B$4:$I$31,M3568,4),IF(AND(J3568&gt;2.2,J3568&lt;=3.3),INDEX(价格表!$B$4:$I$31,M3568,5),IF(AND(J3568&gt;3.3,J3568&lt;=4),INDEX(价格表!$B$4:$I$31,M3568,6),IF(AND(J3568&gt;4,J3568&lt;=5.5),INDEX(价格表!$B$4:$I$31,M3568,7),IF(J3568&gt;5.5,2.6+INDEX(价格表!$B$4:$I$31,M3568,8)*L3568)))))))</f>
        <v>2.15</v>
      </c>
    </row>
    <row r="3569" spans="1:14">
      <c r="A3569" s="18">
        <v>4311038540760</v>
      </c>
      <c r="B3569" s="18" t="s">
        <v>16</v>
      </c>
      <c r="C3569" s="19">
        <v>20201216</v>
      </c>
      <c r="D3569" s="19">
        <v>610538201209</v>
      </c>
      <c r="E3569" s="19" t="s">
        <v>16</v>
      </c>
      <c r="F3569" s="19">
        <v>20201226</v>
      </c>
      <c r="G3569" s="19" t="s">
        <v>17</v>
      </c>
      <c r="H3569" s="19" t="s">
        <v>73</v>
      </c>
      <c r="I3569" s="19" t="s">
        <v>180</v>
      </c>
      <c r="J3569" s="19">
        <v>1.54</v>
      </c>
      <c r="K3569" s="19" t="s">
        <v>20</v>
      </c>
      <c r="L3569">
        <f t="shared" si="65"/>
        <v>2</v>
      </c>
      <c r="M3569">
        <f>MATCH(H:H,价格表!$B$4:$B$35,0)</f>
        <v>7</v>
      </c>
      <c r="N3569" s="27">
        <f>IF(J3569&lt;=0.3,INDEX(价格表!$B$4:$I$31,M3569,2),IF(AND(J3569&gt;0.3,J3569&lt;=1),INDEX(价格表!$B$4:$I$31,M3569,3),IF(AND(J3569&gt;1,J3569&lt;=2.2),INDEX(价格表!$B$4:$I$31,M3569,4),IF(AND(J3569&gt;2.2,J3569&lt;=3.3),INDEX(价格表!$B$4:$I$31,M3569,5),IF(AND(J3569&gt;3.3,J3569&lt;=4),INDEX(价格表!$B$4:$I$31,M3569,6),IF(AND(J3569&gt;4,J3569&lt;=5.5),INDEX(价格表!$B$4:$I$31,M3569,7),IF(J3569&gt;5.5,2.6+INDEX(价格表!$B$4:$I$31,M3569,8)*L3569)))))))</f>
        <v>2.15</v>
      </c>
    </row>
    <row r="3570" spans="1:14">
      <c r="A3570" s="18">
        <v>4311038544945</v>
      </c>
      <c r="B3570" s="18" t="s">
        <v>16</v>
      </c>
      <c r="C3570" s="19">
        <v>20201216</v>
      </c>
      <c r="D3570" s="19">
        <v>610538201209</v>
      </c>
      <c r="E3570" s="19" t="s">
        <v>16</v>
      </c>
      <c r="F3570" s="19">
        <v>20201226</v>
      </c>
      <c r="G3570" s="19" t="s">
        <v>17</v>
      </c>
      <c r="H3570" s="19" t="s">
        <v>68</v>
      </c>
      <c r="I3570" s="19" t="s">
        <v>234</v>
      </c>
      <c r="J3570" s="19">
        <v>3.29</v>
      </c>
      <c r="K3570" s="19" t="s">
        <v>20</v>
      </c>
      <c r="L3570">
        <f t="shared" si="65"/>
        <v>4</v>
      </c>
      <c r="M3570">
        <f>MATCH(H:H,价格表!$B$4:$B$35,0)</f>
        <v>5</v>
      </c>
      <c r="N3570" s="27">
        <f>IF(J3570&lt;=0.3,INDEX(价格表!$B$4:$I$31,M3570,2),IF(AND(J3570&gt;0.3,J3570&lt;=1),INDEX(价格表!$B$4:$I$31,M3570,3),IF(AND(J3570&gt;1,J3570&lt;=2.2),INDEX(价格表!$B$4:$I$31,M3570,4),IF(AND(J3570&gt;2.2,J3570&lt;=3.3),INDEX(价格表!$B$4:$I$31,M3570,5),IF(AND(J3570&gt;3.3,J3570&lt;=4),INDEX(价格表!$B$4:$I$31,M3570,6),IF(AND(J3570&gt;4,J3570&lt;=5.5),INDEX(价格表!$B$4:$I$31,M3570,7),IF(J3570&gt;5.5,2.6+INDEX(价格表!$B$4:$I$31,M3570,8)*L3570)))))))</f>
        <v>2.5</v>
      </c>
    </row>
    <row r="3571" spans="1:14">
      <c r="A3571" s="18">
        <v>4311038544947</v>
      </c>
      <c r="B3571" s="18" t="s">
        <v>16</v>
      </c>
      <c r="C3571" s="19">
        <v>20201216</v>
      </c>
      <c r="D3571" s="19">
        <v>610538201209</v>
      </c>
      <c r="E3571" s="19" t="s">
        <v>16</v>
      </c>
      <c r="F3571" s="19">
        <v>20201226</v>
      </c>
      <c r="G3571" s="19" t="s">
        <v>17</v>
      </c>
      <c r="H3571" s="19" t="s">
        <v>27</v>
      </c>
      <c r="I3571" s="19" t="s">
        <v>210</v>
      </c>
      <c r="J3571" s="19">
        <v>3.29</v>
      </c>
      <c r="K3571" s="19" t="s">
        <v>20</v>
      </c>
      <c r="L3571">
        <f t="shared" si="65"/>
        <v>4</v>
      </c>
      <c r="M3571">
        <f>MATCH(H:H,价格表!$B$4:$B$35,0)</f>
        <v>3</v>
      </c>
      <c r="N3571" s="27">
        <f>IF(J3571&lt;=0.3,INDEX(价格表!$B$4:$I$31,M3571,2),IF(AND(J3571&gt;0.3,J3571&lt;=1),INDEX(价格表!$B$4:$I$31,M3571,3),IF(AND(J3571&gt;1,J3571&lt;=2.2),INDEX(价格表!$B$4:$I$31,M3571,4),IF(AND(J3571&gt;2.2,J3571&lt;=3.3),INDEX(价格表!$B$4:$I$31,M3571,5),IF(AND(J3571&gt;3.3,J3571&lt;=4),INDEX(价格表!$B$4:$I$31,M3571,6),IF(AND(J3571&gt;4,J3571&lt;=5.5),INDEX(价格表!$B$4:$I$31,M3571,7),IF(J3571&gt;5.5,2.6+INDEX(价格表!$B$4:$I$31,M3571,8)*L3571)))))))</f>
        <v>2.5</v>
      </c>
    </row>
    <row r="3572" spans="1:14">
      <c r="A3572" s="18">
        <v>4311038544948</v>
      </c>
      <c r="B3572" s="18" t="s">
        <v>16</v>
      </c>
      <c r="C3572" s="19">
        <v>20201216</v>
      </c>
      <c r="D3572" s="19">
        <v>610538201209</v>
      </c>
      <c r="E3572" s="19" t="s">
        <v>16</v>
      </c>
      <c r="F3572" s="19">
        <v>20201226</v>
      </c>
      <c r="G3572" s="19" t="s">
        <v>17</v>
      </c>
      <c r="H3572" s="19" t="s">
        <v>73</v>
      </c>
      <c r="I3572" s="19" t="s">
        <v>92</v>
      </c>
      <c r="J3572" s="19">
        <v>3.26</v>
      </c>
      <c r="K3572" s="19" t="s">
        <v>20</v>
      </c>
      <c r="L3572">
        <f t="shared" si="65"/>
        <v>4</v>
      </c>
      <c r="M3572">
        <f>MATCH(H:H,价格表!$B$4:$B$35,0)</f>
        <v>7</v>
      </c>
      <c r="N3572" s="27">
        <f>IF(J3572&lt;=0.3,INDEX(价格表!$B$4:$I$31,M3572,2),IF(AND(J3572&gt;0.3,J3572&lt;=1),INDEX(价格表!$B$4:$I$31,M3572,3),IF(AND(J3572&gt;1,J3572&lt;=2.2),INDEX(价格表!$B$4:$I$31,M3572,4),IF(AND(J3572&gt;2.2,J3572&lt;=3.3),INDEX(价格表!$B$4:$I$31,M3572,5),IF(AND(J3572&gt;3.3,J3572&lt;=4),INDEX(价格表!$B$4:$I$31,M3572,6),IF(AND(J3572&gt;4,J3572&lt;=5.5),INDEX(价格表!$B$4:$I$31,M3572,7),IF(J3572&gt;5.5,2.6+INDEX(价格表!$B$4:$I$31,M3572,8)*L3572)))))))</f>
        <v>2.5</v>
      </c>
    </row>
    <row r="3573" spans="1:14">
      <c r="A3573" s="18">
        <v>4311038544950</v>
      </c>
      <c r="B3573" s="18" t="s">
        <v>16</v>
      </c>
      <c r="C3573" s="19">
        <v>20201216</v>
      </c>
      <c r="D3573" s="19">
        <v>610538201209</v>
      </c>
      <c r="E3573" s="19" t="s">
        <v>16</v>
      </c>
      <c r="F3573" s="19">
        <v>20201226</v>
      </c>
      <c r="G3573" s="19" t="s">
        <v>17</v>
      </c>
      <c r="H3573" s="19" t="s">
        <v>25</v>
      </c>
      <c r="I3573" s="19" t="s">
        <v>154</v>
      </c>
      <c r="J3573" s="19">
        <v>3.26</v>
      </c>
      <c r="K3573" s="19" t="s">
        <v>20</v>
      </c>
      <c r="L3573">
        <f t="shared" si="65"/>
        <v>4</v>
      </c>
      <c r="M3573">
        <f>MATCH(H:H,价格表!$B$4:$B$35,0)</f>
        <v>25</v>
      </c>
      <c r="N3573" s="27">
        <f>IF(J3573&lt;=0.3,INDEX(价格表!$B$4:$I$31,M3573,2),IF(AND(J3573&gt;0.3,J3573&lt;=1),INDEX(价格表!$B$4:$I$31,M3573,3),IF(AND(J3573&gt;1,J3573&lt;=2.2),INDEX(价格表!$B$4:$I$31,M3573,4),IF(AND(J3573&gt;2.2,J3573&lt;=3.3),INDEX(价格表!$B$4:$I$31,M3573,5),IF(AND(J3573&gt;3.3,J3573&lt;=4),INDEX(价格表!$B$4:$I$31,M3573,6),IF(AND(J3573&gt;4,J3573&lt;=5.5),INDEX(价格表!$B$4:$I$31,M3573,7),IF(J3573&gt;5.5,2.6+INDEX(价格表!$B$4:$I$31,M3573,8)*L3573)))))))</f>
        <v>2.5</v>
      </c>
    </row>
    <row r="3574" spans="1:14">
      <c r="A3574" s="18">
        <v>4311038544954</v>
      </c>
      <c r="B3574" s="18" t="s">
        <v>16</v>
      </c>
      <c r="C3574" s="19">
        <v>20201216</v>
      </c>
      <c r="D3574" s="19">
        <v>610538201209</v>
      </c>
      <c r="E3574" s="19" t="s">
        <v>16</v>
      </c>
      <c r="F3574" s="19">
        <v>20201226</v>
      </c>
      <c r="G3574" s="19" t="s">
        <v>17</v>
      </c>
      <c r="H3574" s="19" t="s">
        <v>73</v>
      </c>
      <c r="I3574" s="19" t="s">
        <v>366</v>
      </c>
      <c r="J3574" s="19">
        <v>3.27</v>
      </c>
      <c r="K3574" s="19" t="s">
        <v>20</v>
      </c>
      <c r="L3574">
        <f t="shared" si="65"/>
        <v>4</v>
      </c>
      <c r="M3574">
        <f>MATCH(H:H,价格表!$B$4:$B$35,0)</f>
        <v>7</v>
      </c>
      <c r="N3574" s="27">
        <f>IF(J3574&lt;=0.3,INDEX(价格表!$B$4:$I$31,M3574,2),IF(AND(J3574&gt;0.3,J3574&lt;=1),INDEX(价格表!$B$4:$I$31,M3574,3),IF(AND(J3574&gt;1,J3574&lt;=2.2),INDEX(价格表!$B$4:$I$31,M3574,4),IF(AND(J3574&gt;2.2,J3574&lt;=3.3),INDEX(价格表!$B$4:$I$31,M3574,5),IF(AND(J3574&gt;3.3,J3574&lt;=4),INDEX(价格表!$B$4:$I$31,M3574,6),IF(AND(J3574&gt;4,J3574&lt;=5.5),INDEX(价格表!$B$4:$I$31,M3574,7),IF(J3574&gt;5.5,2.6+INDEX(价格表!$B$4:$I$31,M3574,8)*L3574)))))))</f>
        <v>2.5</v>
      </c>
    </row>
    <row r="3575" spans="1:14">
      <c r="A3575" s="18">
        <v>4311038545000</v>
      </c>
      <c r="B3575" s="18" t="s">
        <v>16</v>
      </c>
      <c r="C3575" s="19">
        <v>20201216</v>
      </c>
      <c r="D3575" s="19">
        <v>610538201209</v>
      </c>
      <c r="E3575" s="19" t="s">
        <v>16</v>
      </c>
      <c r="F3575" s="19">
        <v>20201226</v>
      </c>
      <c r="G3575" s="19" t="s">
        <v>17</v>
      </c>
      <c r="H3575" s="19" t="s">
        <v>54</v>
      </c>
      <c r="I3575" s="19" t="s">
        <v>129</v>
      </c>
      <c r="J3575" s="19">
        <v>3.27</v>
      </c>
      <c r="K3575" s="19" t="s">
        <v>20</v>
      </c>
      <c r="L3575">
        <f t="shared" si="65"/>
        <v>4</v>
      </c>
      <c r="M3575">
        <f>MATCH(H:H,价格表!$B$4:$B$35,0)</f>
        <v>14</v>
      </c>
      <c r="N3575" s="27">
        <f>IF(J3575&lt;=0.3,INDEX(价格表!$B$4:$I$31,M3575,2),IF(AND(J3575&gt;0.3,J3575&lt;=1),INDEX(价格表!$B$4:$I$31,M3575,3),IF(AND(J3575&gt;1,J3575&lt;=2.2),INDEX(价格表!$B$4:$I$31,M3575,4),IF(AND(J3575&gt;2.2,J3575&lt;=3.3),INDEX(价格表!$B$4:$I$31,M3575,5),IF(AND(J3575&gt;3.3,J3575&lt;=4),INDEX(价格表!$B$4:$I$31,M3575,6),IF(AND(J3575&gt;4,J3575&lt;=5.5),INDEX(价格表!$B$4:$I$31,M3575,7),IF(J3575&gt;5.5,2.6+INDEX(价格表!$B$4:$I$31,M3575,8)*L3575)))))))</f>
        <v>2.5</v>
      </c>
    </row>
    <row r="3576" spans="1:14">
      <c r="A3576" s="18">
        <v>4311038545001</v>
      </c>
      <c r="B3576" s="18" t="s">
        <v>16</v>
      </c>
      <c r="C3576" s="19">
        <v>20201216</v>
      </c>
      <c r="D3576" s="19">
        <v>610538201209</v>
      </c>
      <c r="E3576" s="19" t="s">
        <v>16</v>
      </c>
      <c r="F3576" s="19">
        <v>20201226</v>
      </c>
      <c r="G3576" s="19" t="s">
        <v>17</v>
      </c>
      <c r="H3576" s="19" t="s">
        <v>37</v>
      </c>
      <c r="I3576" s="19" t="s">
        <v>72</v>
      </c>
      <c r="J3576" s="19">
        <v>3.26</v>
      </c>
      <c r="K3576" s="19" t="s">
        <v>20</v>
      </c>
      <c r="L3576">
        <f t="shared" si="65"/>
        <v>4</v>
      </c>
      <c r="M3576">
        <f>MATCH(H:H,价格表!$B$4:$B$35,0)</f>
        <v>12</v>
      </c>
      <c r="N3576" s="27">
        <f>IF(J3576&lt;=0.3,INDEX(价格表!$B$4:$I$31,M3576,2),IF(AND(J3576&gt;0.3,J3576&lt;=1),INDEX(价格表!$B$4:$I$31,M3576,3),IF(AND(J3576&gt;1,J3576&lt;=2.2),INDEX(价格表!$B$4:$I$31,M3576,4),IF(AND(J3576&gt;2.2,J3576&lt;=3.3),INDEX(价格表!$B$4:$I$31,M3576,5),IF(AND(J3576&gt;3.3,J3576&lt;=4),INDEX(价格表!$B$4:$I$31,M3576,6),IF(AND(J3576&gt;4,J3576&lt;=5.5),INDEX(价格表!$B$4:$I$31,M3576,7),IF(J3576&gt;5.5,2.6+INDEX(价格表!$B$4:$I$31,M3576,8)*L3576)))))))</f>
        <v>2.5</v>
      </c>
    </row>
    <row r="3577" spans="1:14">
      <c r="A3577" s="18">
        <v>4311038545002</v>
      </c>
      <c r="B3577" s="18" t="s">
        <v>16</v>
      </c>
      <c r="C3577" s="19">
        <v>20201216</v>
      </c>
      <c r="D3577" s="19">
        <v>610538201209</v>
      </c>
      <c r="E3577" s="19" t="s">
        <v>16</v>
      </c>
      <c r="F3577" s="19">
        <v>20201226</v>
      </c>
      <c r="G3577" s="19" t="s">
        <v>17</v>
      </c>
      <c r="H3577" s="19" t="s">
        <v>18</v>
      </c>
      <c r="I3577" s="19" t="s">
        <v>53</v>
      </c>
      <c r="J3577" s="19">
        <v>3.28</v>
      </c>
      <c r="K3577" s="19" t="s">
        <v>20</v>
      </c>
      <c r="L3577">
        <f t="shared" si="65"/>
        <v>4</v>
      </c>
      <c r="M3577">
        <f>MATCH(H:H,价格表!$B$4:$B$35,0)</f>
        <v>1</v>
      </c>
      <c r="N3577" s="27">
        <f>IF(J3577&lt;=0.3,INDEX(价格表!$B$4:$I$31,M3577,2),IF(AND(J3577&gt;0.3,J3577&lt;=1),INDEX(价格表!$B$4:$I$31,M3577,3),IF(AND(J3577&gt;1,J3577&lt;=2.2),INDEX(价格表!$B$4:$I$31,M3577,4),IF(AND(J3577&gt;2.2,J3577&lt;=3.3),INDEX(价格表!$B$4:$I$31,M3577,5),IF(AND(J3577&gt;3.3,J3577&lt;=4),INDEX(价格表!$B$4:$I$31,M3577,6),IF(AND(J3577&gt;4,J3577&lt;=5.5),INDEX(价格表!$B$4:$I$31,M3577,7),IF(J3577&gt;5.5,2.6+INDEX(价格表!$B$4:$I$31,M3577,8)*L3577)))))))</f>
        <v>2.5</v>
      </c>
    </row>
    <row r="3578" spans="1:14">
      <c r="A3578" s="18">
        <v>4311038545003</v>
      </c>
      <c r="B3578" s="18" t="s">
        <v>16</v>
      </c>
      <c r="C3578" s="19">
        <v>20201216</v>
      </c>
      <c r="D3578" s="19">
        <v>610538201209</v>
      </c>
      <c r="E3578" s="19" t="s">
        <v>16</v>
      </c>
      <c r="F3578" s="19">
        <v>20201226</v>
      </c>
      <c r="G3578" s="19" t="s">
        <v>17</v>
      </c>
      <c r="H3578" s="19" t="s">
        <v>25</v>
      </c>
      <c r="I3578" s="19" t="s">
        <v>84</v>
      </c>
      <c r="J3578" s="19">
        <v>3.26</v>
      </c>
      <c r="K3578" s="19" t="s">
        <v>20</v>
      </c>
      <c r="L3578">
        <f t="shared" si="65"/>
        <v>4</v>
      </c>
      <c r="M3578">
        <f>MATCH(H:H,价格表!$B$4:$B$35,0)</f>
        <v>25</v>
      </c>
      <c r="N3578" s="27">
        <f>IF(J3578&lt;=0.3,INDEX(价格表!$B$4:$I$31,M3578,2),IF(AND(J3578&gt;0.3,J3578&lt;=1),INDEX(价格表!$B$4:$I$31,M3578,3),IF(AND(J3578&gt;1,J3578&lt;=2.2),INDEX(价格表!$B$4:$I$31,M3578,4),IF(AND(J3578&gt;2.2,J3578&lt;=3.3),INDEX(价格表!$B$4:$I$31,M3578,5),IF(AND(J3578&gt;3.3,J3578&lt;=4),INDEX(价格表!$B$4:$I$31,M3578,6),IF(AND(J3578&gt;4,J3578&lt;=5.5),INDEX(价格表!$B$4:$I$31,M3578,7),IF(J3578&gt;5.5,2.6+INDEX(价格表!$B$4:$I$31,M3578,8)*L3578)))))))</f>
        <v>2.5</v>
      </c>
    </row>
    <row r="3579" spans="1:14">
      <c r="A3579" s="18">
        <v>4311038545006</v>
      </c>
      <c r="B3579" s="18" t="s">
        <v>16</v>
      </c>
      <c r="C3579" s="19">
        <v>20201216</v>
      </c>
      <c r="D3579" s="19">
        <v>610538201209</v>
      </c>
      <c r="E3579" s="19" t="s">
        <v>16</v>
      </c>
      <c r="F3579" s="19">
        <v>20201226</v>
      </c>
      <c r="G3579" s="19" t="s">
        <v>17</v>
      </c>
      <c r="H3579" s="19" t="s">
        <v>56</v>
      </c>
      <c r="I3579" s="19" t="s">
        <v>106</v>
      </c>
      <c r="J3579" s="19">
        <v>3.26</v>
      </c>
      <c r="K3579" s="19" t="s">
        <v>20</v>
      </c>
      <c r="L3579">
        <f t="shared" si="65"/>
        <v>4</v>
      </c>
      <c r="M3579">
        <f>MATCH(H:H,价格表!$B$4:$B$35,0)</f>
        <v>11</v>
      </c>
      <c r="N3579" s="27">
        <f>IF(J3579&lt;=0.3,INDEX(价格表!$B$4:$I$31,M3579,2),IF(AND(J3579&gt;0.3,J3579&lt;=1),INDEX(价格表!$B$4:$I$31,M3579,3),IF(AND(J3579&gt;1,J3579&lt;=2.2),INDEX(价格表!$B$4:$I$31,M3579,4),IF(AND(J3579&gt;2.2,J3579&lt;=3.3),INDEX(价格表!$B$4:$I$31,M3579,5),IF(AND(J3579&gt;3.3,J3579&lt;=4),INDEX(价格表!$B$4:$I$31,M3579,6),IF(AND(J3579&gt;4,J3579&lt;=5.5),INDEX(价格表!$B$4:$I$31,M3579,7),IF(J3579&gt;5.5,2.6+INDEX(价格表!$B$4:$I$31,M3579,8)*L3579)))))))</f>
        <v>2.5</v>
      </c>
    </row>
    <row r="3580" spans="1:14">
      <c r="A3580" s="18">
        <v>4311038545008</v>
      </c>
      <c r="B3580" s="18" t="s">
        <v>16</v>
      </c>
      <c r="C3580" s="19">
        <v>20201216</v>
      </c>
      <c r="D3580" s="19">
        <v>610538201209</v>
      </c>
      <c r="E3580" s="19" t="s">
        <v>16</v>
      </c>
      <c r="F3580" s="19">
        <v>20201226</v>
      </c>
      <c r="G3580" s="19" t="s">
        <v>17</v>
      </c>
      <c r="H3580" s="19" t="s">
        <v>50</v>
      </c>
      <c r="I3580" s="19" t="s">
        <v>125</v>
      </c>
      <c r="J3580" s="19">
        <v>3.26</v>
      </c>
      <c r="K3580" s="19" t="s">
        <v>20</v>
      </c>
      <c r="L3580">
        <f t="shared" si="65"/>
        <v>4</v>
      </c>
      <c r="M3580">
        <f>MATCH(H:H,价格表!$B$4:$B$35,0)</f>
        <v>4</v>
      </c>
      <c r="N3580" s="27">
        <f>IF(J3580&lt;=0.3,INDEX(价格表!$B$4:$I$31,M3580,2),IF(AND(J3580&gt;0.3,J3580&lt;=1),INDEX(价格表!$B$4:$I$31,M3580,3),IF(AND(J3580&gt;1,J3580&lt;=2.2),INDEX(价格表!$B$4:$I$31,M3580,4),IF(AND(J3580&gt;2.2,J3580&lt;=3.3),INDEX(价格表!$B$4:$I$31,M3580,5),IF(AND(J3580&gt;3.3,J3580&lt;=4),INDEX(价格表!$B$4:$I$31,M3580,6),IF(AND(J3580&gt;4,J3580&lt;=5.5),INDEX(价格表!$B$4:$I$31,M3580,7),IF(J3580&gt;5.5,2.6+INDEX(价格表!$B$4:$I$31,M3580,8)*L3580)))))))</f>
        <v>2.5</v>
      </c>
    </row>
    <row r="3581" spans="1:14">
      <c r="A3581" s="18">
        <v>4311038545009</v>
      </c>
      <c r="B3581" s="18" t="s">
        <v>16</v>
      </c>
      <c r="C3581" s="19">
        <v>20201216</v>
      </c>
      <c r="D3581" s="19">
        <v>610538201209</v>
      </c>
      <c r="E3581" s="19" t="s">
        <v>16</v>
      </c>
      <c r="F3581" s="19">
        <v>20201226</v>
      </c>
      <c r="G3581" s="19" t="s">
        <v>17</v>
      </c>
      <c r="H3581" s="19" t="s">
        <v>23</v>
      </c>
      <c r="I3581" s="19" t="s">
        <v>202</v>
      </c>
      <c r="J3581" s="19">
        <v>3.26</v>
      </c>
      <c r="K3581" s="19" t="s">
        <v>20</v>
      </c>
      <c r="L3581">
        <f t="shared" si="65"/>
        <v>4</v>
      </c>
      <c r="M3581">
        <f>MATCH(H:H,价格表!$B$4:$B$35,0)</f>
        <v>15</v>
      </c>
      <c r="N3581" s="27">
        <f>IF(J3581&lt;=0.3,INDEX(价格表!$B$4:$I$31,M3581,2),IF(AND(J3581&gt;0.3,J3581&lt;=1),INDEX(价格表!$B$4:$I$31,M3581,3),IF(AND(J3581&gt;1,J3581&lt;=2.2),INDEX(价格表!$B$4:$I$31,M3581,4),IF(AND(J3581&gt;2.2,J3581&lt;=3.3),INDEX(价格表!$B$4:$I$31,M3581,5),IF(AND(J3581&gt;3.3,J3581&lt;=4),INDEX(价格表!$B$4:$I$31,M3581,6),IF(AND(J3581&gt;4,J3581&lt;=5.5),INDEX(价格表!$B$4:$I$31,M3581,7),IF(J3581&gt;5.5,2.6+INDEX(价格表!$B$4:$I$31,M3581,8)*L3581)))))))</f>
        <v>2.5</v>
      </c>
    </row>
    <row r="3582" spans="1:14">
      <c r="A3582" s="18">
        <v>4311038548099</v>
      </c>
      <c r="B3582" s="18" t="s">
        <v>16</v>
      </c>
      <c r="C3582" s="19">
        <v>20201216</v>
      </c>
      <c r="D3582" s="19">
        <v>610538201209</v>
      </c>
      <c r="E3582" s="19" t="s">
        <v>16</v>
      </c>
      <c r="F3582" s="19">
        <v>20201226</v>
      </c>
      <c r="G3582" s="19" t="s">
        <v>17</v>
      </c>
      <c r="H3582" s="19" t="s">
        <v>27</v>
      </c>
      <c r="I3582" s="19" t="s">
        <v>85</v>
      </c>
      <c r="J3582" s="19">
        <v>1.46</v>
      </c>
      <c r="K3582" s="19" t="s">
        <v>20</v>
      </c>
      <c r="L3582">
        <f t="shared" si="65"/>
        <v>2</v>
      </c>
      <c r="M3582">
        <f>MATCH(H:H,价格表!$B$4:$B$35,0)</f>
        <v>3</v>
      </c>
      <c r="N3582" s="27">
        <f>IF(J3582&lt;=0.3,INDEX(价格表!$B$4:$I$31,M3582,2),IF(AND(J3582&gt;0.3,J3582&lt;=1),INDEX(价格表!$B$4:$I$31,M3582,3),IF(AND(J3582&gt;1,J3582&lt;=2.2),INDEX(价格表!$B$4:$I$31,M3582,4),IF(AND(J3582&gt;2.2,J3582&lt;=3.3),INDEX(价格表!$B$4:$I$31,M3582,5),IF(AND(J3582&gt;3.3,J3582&lt;=4),INDEX(价格表!$B$4:$I$31,M3582,6),IF(AND(J3582&gt;4,J3582&lt;=5.5),INDEX(价格表!$B$4:$I$31,M3582,7),IF(J3582&gt;5.5,2.6+INDEX(价格表!$B$4:$I$31,M3582,8)*L3582)))))))</f>
        <v>2.15</v>
      </c>
    </row>
    <row r="3583" spans="1:14">
      <c r="A3583" s="18">
        <v>4311038548100</v>
      </c>
      <c r="B3583" s="18" t="s">
        <v>16</v>
      </c>
      <c r="C3583" s="19">
        <v>20201216</v>
      </c>
      <c r="D3583" s="19">
        <v>610538201209</v>
      </c>
      <c r="E3583" s="19" t="s">
        <v>16</v>
      </c>
      <c r="F3583" s="19">
        <v>20201226</v>
      </c>
      <c r="G3583" s="19" t="s">
        <v>17</v>
      </c>
      <c r="H3583" s="19" t="s">
        <v>56</v>
      </c>
      <c r="I3583" s="19" t="s">
        <v>233</v>
      </c>
      <c r="J3583" s="19">
        <v>1.42</v>
      </c>
      <c r="K3583" s="19" t="s">
        <v>20</v>
      </c>
      <c r="L3583">
        <f t="shared" si="65"/>
        <v>2</v>
      </c>
      <c r="M3583">
        <f>MATCH(H:H,价格表!$B$4:$B$35,0)</f>
        <v>11</v>
      </c>
      <c r="N3583" s="27">
        <f>IF(J3583&lt;=0.3,INDEX(价格表!$B$4:$I$31,M3583,2),IF(AND(J3583&gt;0.3,J3583&lt;=1),INDEX(价格表!$B$4:$I$31,M3583,3),IF(AND(J3583&gt;1,J3583&lt;=2.2),INDEX(价格表!$B$4:$I$31,M3583,4),IF(AND(J3583&gt;2.2,J3583&lt;=3.3),INDEX(价格表!$B$4:$I$31,M3583,5),IF(AND(J3583&gt;3.3,J3583&lt;=4),INDEX(价格表!$B$4:$I$31,M3583,6),IF(AND(J3583&gt;4,J3583&lt;=5.5),INDEX(价格表!$B$4:$I$31,M3583,7),IF(J3583&gt;5.5,2.6+INDEX(价格表!$B$4:$I$31,M3583,8)*L3583)))))))</f>
        <v>2.15</v>
      </c>
    </row>
    <row r="3584" spans="1:14">
      <c r="A3584" s="18">
        <v>4311038548101</v>
      </c>
      <c r="B3584" s="18" t="s">
        <v>16</v>
      </c>
      <c r="C3584" s="19">
        <v>20201216</v>
      </c>
      <c r="D3584" s="19">
        <v>610538201209</v>
      </c>
      <c r="E3584" s="19" t="s">
        <v>16</v>
      </c>
      <c r="F3584" s="19">
        <v>20201226</v>
      </c>
      <c r="G3584" s="19" t="s">
        <v>17</v>
      </c>
      <c r="H3584" s="19" t="s">
        <v>23</v>
      </c>
      <c r="I3584" s="19" t="s">
        <v>98</v>
      </c>
      <c r="J3584" s="19">
        <v>1.42</v>
      </c>
      <c r="K3584" s="19" t="s">
        <v>20</v>
      </c>
      <c r="L3584">
        <f t="shared" si="65"/>
        <v>2</v>
      </c>
      <c r="M3584">
        <f>MATCH(H:H,价格表!$B$4:$B$35,0)</f>
        <v>15</v>
      </c>
      <c r="N3584" s="27">
        <f>IF(J3584&lt;=0.3,INDEX(价格表!$B$4:$I$31,M3584,2),IF(AND(J3584&gt;0.3,J3584&lt;=1),INDEX(价格表!$B$4:$I$31,M3584,3),IF(AND(J3584&gt;1,J3584&lt;=2.2),INDEX(价格表!$B$4:$I$31,M3584,4),IF(AND(J3584&gt;2.2,J3584&lt;=3.3),INDEX(价格表!$B$4:$I$31,M3584,5),IF(AND(J3584&gt;3.3,J3584&lt;=4),INDEX(价格表!$B$4:$I$31,M3584,6),IF(AND(J3584&gt;4,J3584&lt;=5.5),INDEX(价格表!$B$4:$I$31,M3584,7),IF(J3584&gt;5.5,2.6+INDEX(价格表!$B$4:$I$31,M3584,8)*L3584)))))))</f>
        <v>2.15</v>
      </c>
    </row>
    <row r="3585" spans="1:14">
      <c r="A3585" s="18">
        <v>4311038548102</v>
      </c>
      <c r="B3585" s="18" t="s">
        <v>16</v>
      </c>
      <c r="C3585" s="19">
        <v>20201216</v>
      </c>
      <c r="D3585" s="19">
        <v>610538201209</v>
      </c>
      <c r="E3585" s="19" t="s">
        <v>16</v>
      </c>
      <c r="F3585" s="19">
        <v>20201226</v>
      </c>
      <c r="G3585" s="19" t="s">
        <v>17</v>
      </c>
      <c r="H3585" s="19" t="s">
        <v>39</v>
      </c>
      <c r="I3585" s="19" t="s">
        <v>208</v>
      </c>
      <c r="J3585" s="19">
        <v>1.42</v>
      </c>
      <c r="K3585" s="19" t="s">
        <v>20</v>
      </c>
      <c r="L3585">
        <f t="shared" si="65"/>
        <v>2</v>
      </c>
      <c r="M3585">
        <f>MATCH(H:H,价格表!$B$4:$B$35,0)</f>
        <v>23</v>
      </c>
      <c r="N3585" s="27">
        <f>IF(J3585&lt;=0.3,INDEX(价格表!$B$4:$I$31,M3585,2),IF(AND(J3585&gt;0.3,J3585&lt;=1),INDEX(价格表!$B$4:$I$31,M3585,3),IF(AND(J3585&gt;1,J3585&lt;=2.2),INDEX(价格表!$B$4:$I$31,M3585,4),IF(AND(J3585&gt;2.2,J3585&lt;=3.3),INDEX(价格表!$B$4:$I$31,M3585,5),IF(AND(J3585&gt;3.3,J3585&lt;=4),INDEX(价格表!$B$4:$I$31,M3585,6),IF(AND(J3585&gt;4,J3585&lt;=5.5),INDEX(价格表!$B$4:$I$31,M3585,7),IF(J3585&gt;5.5,2.6+INDEX(价格表!$B$4:$I$31,M3585,8)*L3585)))))))</f>
        <v>2.15</v>
      </c>
    </row>
    <row r="3586" spans="1:14">
      <c r="A3586" s="18">
        <v>4311038548103</v>
      </c>
      <c r="B3586" s="18" t="s">
        <v>16</v>
      </c>
      <c r="C3586" s="19">
        <v>20201216</v>
      </c>
      <c r="D3586" s="19">
        <v>610538201209</v>
      </c>
      <c r="E3586" s="19" t="s">
        <v>16</v>
      </c>
      <c r="F3586" s="19">
        <v>20201226</v>
      </c>
      <c r="G3586" s="19" t="s">
        <v>17</v>
      </c>
      <c r="H3586" s="19" t="s">
        <v>27</v>
      </c>
      <c r="I3586" s="19" t="s">
        <v>49</v>
      </c>
      <c r="J3586" s="19">
        <v>1.44</v>
      </c>
      <c r="K3586" s="19" t="s">
        <v>20</v>
      </c>
      <c r="L3586">
        <f t="shared" si="65"/>
        <v>2</v>
      </c>
      <c r="M3586">
        <f>MATCH(H:H,价格表!$B$4:$B$35,0)</f>
        <v>3</v>
      </c>
      <c r="N3586" s="27">
        <f>IF(J3586&lt;=0.3,INDEX(价格表!$B$4:$I$31,M3586,2),IF(AND(J3586&gt;0.3,J3586&lt;=1),INDEX(价格表!$B$4:$I$31,M3586,3),IF(AND(J3586&gt;1,J3586&lt;=2.2),INDEX(价格表!$B$4:$I$31,M3586,4),IF(AND(J3586&gt;2.2,J3586&lt;=3.3),INDEX(价格表!$B$4:$I$31,M3586,5),IF(AND(J3586&gt;3.3,J3586&lt;=4),INDEX(价格表!$B$4:$I$31,M3586,6),IF(AND(J3586&gt;4,J3586&lt;=5.5),INDEX(价格表!$B$4:$I$31,M3586,7),IF(J3586&gt;5.5,2.6+INDEX(价格表!$B$4:$I$31,M3586,8)*L3586)))))))</f>
        <v>2.15</v>
      </c>
    </row>
    <row r="3587" spans="1:14">
      <c r="A3587" s="18">
        <v>4311038548104</v>
      </c>
      <c r="B3587" s="18" t="s">
        <v>16</v>
      </c>
      <c r="C3587" s="19">
        <v>20201216</v>
      </c>
      <c r="D3587" s="19">
        <v>610538201209</v>
      </c>
      <c r="E3587" s="19" t="s">
        <v>16</v>
      </c>
      <c r="F3587" s="19">
        <v>20201226</v>
      </c>
      <c r="G3587" s="19" t="s">
        <v>17</v>
      </c>
      <c r="H3587" s="19" t="s">
        <v>73</v>
      </c>
      <c r="I3587" s="19" t="s">
        <v>365</v>
      </c>
      <c r="J3587" s="19">
        <v>1.46</v>
      </c>
      <c r="K3587" s="19" t="s">
        <v>20</v>
      </c>
      <c r="L3587">
        <f t="shared" si="65"/>
        <v>2</v>
      </c>
      <c r="M3587">
        <f>MATCH(H:H,价格表!$B$4:$B$35,0)</f>
        <v>7</v>
      </c>
      <c r="N3587" s="27">
        <f>IF(J3587&lt;=0.3,INDEX(价格表!$B$4:$I$31,M3587,2),IF(AND(J3587&gt;0.3,J3587&lt;=1),INDEX(价格表!$B$4:$I$31,M3587,3),IF(AND(J3587&gt;1,J3587&lt;=2.2),INDEX(价格表!$B$4:$I$31,M3587,4),IF(AND(J3587&gt;2.2,J3587&lt;=3.3),INDEX(价格表!$B$4:$I$31,M3587,5),IF(AND(J3587&gt;3.3,J3587&lt;=4),INDEX(价格表!$B$4:$I$31,M3587,6),IF(AND(J3587&gt;4,J3587&lt;=5.5),INDEX(价格表!$B$4:$I$31,M3587,7),IF(J3587&gt;5.5,2.6+INDEX(价格表!$B$4:$I$31,M3587,8)*L3587)))))))</f>
        <v>2.15</v>
      </c>
    </row>
    <row r="3588" spans="1:14">
      <c r="A3588" s="18">
        <v>4311038548105</v>
      </c>
      <c r="B3588" s="18" t="s">
        <v>16</v>
      </c>
      <c r="C3588" s="19">
        <v>20201216</v>
      </c>
      <c r="D3588" s="19">
        <v>610538201209</v>
      </c>
      <c r="E3588" s="19" t="s">
        <v>16</v>
      </c>
      <c r="F3588" s="19">
        <v>20201226</v>
      </c>
      <c r="G3588" s="19" t="s">
        <v>17</v>
      </c>
      <c r="H3588" s="19" t="s">
        <v>73</v>
      </c>
      <c r="I3588" s="19" t="s">
        <v>93</v>
      </c>
      <c r="J3588" s="19">
        <v>1.45</v>
      </c>
      <c r="K3588" s="19" t="s">
        <v>20</v>
      </c>
      <c r="L3588">
        <f t="shared" ref="L3588:L3651" si="66">ROUNDUP(J3588,0)</f>
        <v>2</v>
      </c>
      <c r="M3588">
        <f>MATCH(H:H,价格表!$B$4:$B$35,0)</f>
        <v>7</v>
      </c>
      <c r="N3588" s="27">
        <f>IF(J3588&lt;=0.3,INDEX(价格表!$B$4:$I$31,M3588,2),IF(AND(J3588&gt;0.3,J3588&lt;=1),INDEX(价格表!$B$4:$I$31,M3588,3),IF(AND(J3588&gt;1,J3588&lt;=2.2),INDEX(价格表!$B$4:$I$31,M3588,4),IF(AND(J3588&gt;2.2,J3588&lt;=3.3),INDEX(价格表!$B$4:$I$31,M3588,5),IF(AND(J3588&gt;3.3,J3588&lt;=4),INDEX(价格表!$B$4:$I$31,M3588,6),IF(AND(J3588&gt;4,J3588&lt;=5.5),INDEX(价格表!$B$4:$I$31,M3588,7),IF(J3588&gt;5.5,2.6+INDEX(价格表!$B$4:$I$31,M3588,8)*L3588)))))))</f>
        <v>2.15</v>
      </c>
    </row>
    <row r="3589" spans="1:14">
      <c r="A3589" s="18">
        <v>4311038548106</v>
      </c>
      <c r="B3589" s="18" t="s">
        <v>16</v>
      </c>
      <c r="C3589" s="19">
        <v>20201216</v>
      </c>
      <c r="D3589" s="19">
        <v>610538201209</v>
      </c>
      <c r="E3589" s="19" t="s">
        <v>16</v>
      </c>
      <c r="F3589" s="19">
        <v>20201226</v>
      </c>
      <c r="G3589" s="19" t="s">
        <v>17</v>
      </c>
      <c r="H3589" s="19" t="s">
        <v>37</v>
      </c>
      <c r="I3589" s="19" t="s">
        <v>243</v>
      </c>
      <c r="J3589" s="19">
        <v>1.47</v>
      </c>
      <c r="K3589" s="19" t="s">
        <v>20</v>
      </c>
      <c r="L3589">
        <f t="shared" si="66"/>
        <v>2</v>
      </c>
      <c r="M3589">
        <f>MATCH(H:H,价格表!$B$4:$B$35,0)</f>
        <v>12</v>
      </c>
      <c r="N3589" s="27">
        <f>IF(J3589&lt;=0.3,INDEX(价格表!$B$4:$I$31,M3589,2),IF(AND(J3589&gt;0.3,J3589&lt;=1),INDEX(价格表!$B$4:$I$31,M3589,3),IF(AND(J3589&gt;1,J3589&lt;=2.2),INDEX(价格表!$B$4:$I$31,M3589,4),IF(AND(J3589&gt;2.2,J3589&lt;=3.3),INDEX(价格表!$B$4:$I$31,M3589,5),IF(AND(J3589&gt;3.3,J3589&lt;=4),INDEX(价格表!$B$4:$I$31,M3589,6),IF(AND(J3589&gt;4,J3589&lt;=5.5),INDEX(价格表!$B$4:$I$31,M3589,7),IF(J3589&gt;5.5,2.6+INDEX(价格表!$B$4:$I$31,M3589,8)*L3589)))))))</f>
        <v>2.15</v>
      </c>
    </row>
    <row r="3590" spans="1:14">
      <c r="A3590" s="18">
        <v>4311038548107</v>
      </c>
      <c r="B3590" s="18" t="s">
        <v>16</v>
      </c>
      <c r="C3590" s="19">
        <v>20201216</v>
      </c>
      <c r="D3590" s="19">
        <v>610538201209</v>
      </c>
      <c r="E3590" s="19" t="s">
        <v>16</v>
      </c>
      <c r="F3590" s="19">
        <v>20201226</v>
      </c>
      <c r="G3590" s="19" t="s">
        <v>17</v>
      </c>
      <c r="H3590" s="19" t="s">
        <v>73</v>
      </c>
      <c r="I3590" s="19" t="s">
        <v>131</v>
      </c>
      <c r="J3590" s="19">
        <v>1.53</v>
      </c>
      <c r="K3590" s="19" t="s">
        <v>20</v>
      </c>
      <c r="L3590">
        <f t="shared" si="66"/>
        <v>2</v>
      </c>
      <c r="M3590">
        <f>MATCH(H:H,价格表!$B$4:$B$35,0)</f>
        <v>7</v>
      </c>
      <c r="N3590" s="27">
        <f>IF(J3590&lt;=0.3,INDEX(价格表!$B$4:$I$31,M3590,2),IF(AND(J3590&gt;0.3,J3590&lt;=1),INDEX(价格表!$B$4:$I$31,M3590,3),IF(AND(J3590&gt;1,J3590&lt;=2.2),INDEX(价格表!$B$4:$I$31,M3590,4),IF(AND(J3590&gt;2.2,J3590&lt;=3.3),INDEX(价格表!$B$4:$I$31,M3590,5),IF(AND(J3590&gt;3.3,J3590&lt;=4),INDEX(价格表!$B$4:$I$31,M3590,6),IF(AND(J3590&gt;4,J3590&lt;=5.5),INDEX(价格表!$B$4:$I$31,M3590,7),IF(J3590&gt;5.5,2.6+INDEX(价格表!$B$4:$I$31,M3590,8)*L3590)))))))</f>
        <v>2.15</v>
      </c>
    </row>
    <row r="3591" spans="1:14">
      <c r="A3591" s="18">
        <v>4311038548108</v>
      </c>
      <c r="B3591" s="18" t="s">
        <v>16</v>
      </c>
      <c r="C3591" s="19">
        <v>20201216</v>
      </c>
      <c r="D3591" s="19">
        <v>610538201209</v>
      </c>
      <c r="E3591" s="19" t="s">
        <v>16</v>
      </c>
      <c r="F3591" s="19">
        <v>20201226</v>
      </c>
      <c r="G3591" s="19" t="s">
        <v>17</v>
      </c>
      <c r="H3591" s="19" t="s">
        <v>73</v>
      </c>
      <c r="I3591" s="19" t="s">
        <v>93</v>
      </c>
      <c r="J3591" s="19">
        <v>1.46</v>
      </c>
      <c r="K3591" s="19" t="s">
        <v>20</v>
      </c>
      <c r="L3591">
        <f t="shared" si="66"/>
        <v>2</v>
      </c>
      <c r="M3591">
        <f>MATCH(H:H,价格表!$B$4:$B$35,0)</f>
        <v>7</v>
      </c>
      <c r="N3591" s="27">
        <f>IF(J3591&lt;=0.3,INDEX(价格表!$B$4:$I$31,M3591,2),IF(AND(J3591&gt;0.3,J3591&lt;=1),INDEX(价格表!$B$4:$I$31,M3591,3),IF(AND(J3591&gt;1,J3591&lt;=2.2),INDEX(价格表!$B$4:$I$31,M3591,4),IF(AND(J3591&gt;2.2,J3591&lt;=3.3),INDEX(价格表!$B$4:$I$31,M3591,5),IF(AND(J3591&gt;3.3,J3591&lt;=4),INDEX(价格表!$B$4:$I$31,M3591,6),IF(AND(J3591&gt;4,J3591&lt;=5.5),INDEX(价格表!$B$4:$I$31,M3591,7),IF(J3591&gt;5.5,2.6+INDEX(价格表!$B$4:$I$31,M3591,8)*L3591)))))))</f>
        <v>2.15</v>
      </c>
    </row>
    <row r="3592" spans="1:14">
      <c r="A3592" s="18">
        <v>4311038555616</v>
      </c>
      <c r="B3592" s="18" t="s">
        <v>16</v>
      </c>
      <c r="C3592" s="19">
        <v>20201216</v>
      </c>
      <c r="D3592" s="19">
        <v>610538201209</v>
      </c>
      <c r="E3592" s="19" t="s">
        <v>16</v>
      </c>
      <c r="F3592" s="19">
        <v>20201226</v>
      </c>
      <c r="G3592" s="19" t="s">
        <v>17</v>
      </c>
      <c r="H3592" s="19" t="s">
        <v>30</v>
      </c>
      <c r="I3592" s="19" t="s">
        <v>335</v>
      </c>
      <c r="J3592" s="19">
        <v>1.47</v>
      </c>
      <c r="K3592" s="19" t="s">
        <v>20</v>
      </c>
      <c r="L3592">
        <f t="shared" si="66"/>
        <v>2</v>
      </c>
      <c r="M3592">
        <f>MATCH(H:H,价格表!$B$4:$B$35,0)</f>
        <v>16</v>
      </c>
      <c r="N3592" s="27">
        <f>IF(J3592&lt;=0.3,INDEX(价格表!$B$4:$I$31,M3592,2),IF(AND(J3592&gt;0.3,J3592&lt;=1),INDEX(价格表!$B$4:$I$31,M3592,3),IF(AND(J3592&gt;1,J3592&lt;=2.2),INDEX(价格表!$B$4:$I$31,M3592,4),IF(AND(J3592&gt;2.2,J3592&lt;=3.3),INDEX(价格表!$B$4:$I$31,M3592,5),IF(AND(J3592&gt;3.3,J3592&lt;=4),INDEX(价格表!$B$4:$I$31,M3592,6),IF(AND(J3592&gt;4,J3592&lt;=5.5),INDEX(价格表!$B$4:$I$31,M3592,7),IF(J3592&gt;5.5,2.6+INDEX(价格表!$B$4:$I$31,M3592,8)*L3592)))))))</f>
        <v>2.15</v>
      </c>
    </row>
    <row r="3593" spans="1:14">
      <c r="A3593" s="18">
        <v>4311038555617</v>
      </c>
      <c r="B3593" s="18" t="s">
        <v>16</v>
      </c>
      <c r="C3593" s="19">
        <v>20201216</v>
      </c>
      <c r="D3593" s="19">
        <v>610538201209</v>
      </c>
      <c r="E3593" s="19" t="s">
        <v>16</v>
      </c>
      <c r="F3593" s="19">
        <v>20201226</v>
      </c>
      <c r="G3593" s="19" t="s">
        <v>17</v>
      </c>
      <c r="H3593" s="19" t="s">
        <v>82</v>
      </c>
      <c r="I3593" s="19" t="s">
        <v>83</v>
      </c>
      <c r="J3593" s="19">
        <v>1.46</v>
      </c>
      <c r="K3593" s="19" t="s">
        <v>20</v>
      </c>
      <c r="L3593">
        <f t="shared" si="66"/>
        <v>2</v>
      </c>
      <c r="M3593">
        <f>MATCH(H:H,价格表!$B$4:$B$35,0)</f>
        <v>2</v>
      </c>
      <c r="N3593" s="27">
        <f>IF(J3593&lt;=0.3,INDEX(价格表!$B$4:$I$31,M3593,2),IF(AND(J3593&gt;0.3,J3593&lt;=1),INDEX(价格表!$B$4:$I$31,M3593,3),IF(AND(J3593&gt;1,J3593&lt;=2.2),INDEX(价格表!$B$4:$I$31,M3593,4),IF(AND(J3593&gt;2.2,J3593&lt;=3.3),INDEX(价格表!$B$4:$I$31,M3593,5),IF(AND(J3593&gt;3.3,J3593&lt;=4),INDEX(价格表!$B$4:$I$31,M3593,6),IF(AND(J3593&gt;4,J3593&lt;=5.5),INDEX(价格表!$B$4:$I$31,M3593,7),IF(J3593&gt;5.5,2.6+INDEX(价格表!$B$4:$I$31,M3593,8)*L3593)))))))</f>
        <v>2.15</v>
      </c>
    </row>
    <row r="3594" spans="1:14">
      <c r="A3594" s="18">
        <v>4311038555618</v>
      </c>
      <c r="B3594" s="18" t="s">
        <v>16</v>
      </c>
      <c r="C3594" s="19">
        <v>20201216</v>
      </c>
      <c r="D3594" s="19">
        <v>610538201209</v>
      </c>
      <c r="E3594" s="19" t="s">
        <v>16</v>
      </c>
      <c r="F3594" s="19">
        <v>20201226</v>
      </c>
      <c r="G3594" s="19" t="s">
        <v>17</v>
      </c>
      <c r="H3594" s="19" t="s">
        <v>23</v>
      </c>
      <c r="I3594" s="19" t="s">
        <v>99</v>
      </c>
      <c r="J3594" s="19">
        <v>1.46</v>
      </c>
      <c r="K3594" s="19" t="s">
        <v>20</v>
      </c>
      <c r="L3594">
        <f t="shared" si="66"/>
        <v>2</v>
      </c>
      <c r="M3594">
        <f>MATCH(H:H,价格表!$B$4:$B$35,0)</f>
        <v>15</v>
      </c>
      <c r="N3594" s="27">
        <f>IF(J3594&lt;=0.3,INDEX(价格表!$B$4:$I$31,M3594,2),IF(AND(J3594&gt;0.3,J3594&lt;=1),INDEX(价格表!$B$4:$I$31,M3594,3),IF(AND(J3594&gt;1,J3594&lt;=2.2),INDEX(价格表!$B$4:$I$31,M3594,4),IF(AND(J3594&gt;2.2,J3594&lt;=3.3),INDEX(价格表!$B$4:$I$31,M3594,5),IF(AND(J3594&gt;3.3,J3594&lt;=4),INDEX(价格表!$B$4:$I$31,M3594,6),IF(AND(J3594&gt;4,J3594&lt;=5.5),INDEX(价格表!$B$4:$I$31,M3594,7),IF(J3594&gt;5.5,2.6+INDEX(价格表!$B$4:$I$31,M3594,8)*L3594)))))))</f>
        <v>2.15</v>
      </c>
    </row>
    <row r="3595" spans="1:14">
      <c r="A3595" s="18">
        <v>4311038555619</v>
      </c>
      <c r="B3595" s="18" t="s">
        <v>16</v>
      </c>
      <c r="C3595" s="19">
        <v>20201216</v>
      </c>
      <c r="D3595" s="19">
        <v>610538201209</v>
      </c>
      <c r="E3595" s="19" t="s">
        <v>16</v>
      </c>
      <c r="F3595" s="19">
        <v>20201226</v>
      </c>
      <c r="G3595" s="19" t="s">
        <v>17</v>
      </c>
      <c r="H3595" s="19" t="s">
        <v>68</v>
      </c>
      <c r="I3595" s="19" t="s">
        <v>117</v>
      </c>
      <c r="J3595" s="19">
        <v>2.06</v>
      </c>
      <c r="K3595" s="19" t="s">
        <v>20</v>
      </c>
      <c r="L3595">
        <f t="shared" si="66"/>
        <v>3</v>
      </c>
      <c r="M3595">
        <f>MATCH(H:H,价格表!$B$4:$B$35,0)</f>
        <v>5</v>
      </c>
      <c r="N3595" s="27">
        <f>IF(J3595&lt;=0.3,INDEX(价格表!$B$4:$I$31,M3595,2),IF(AND(J3595&gt;0.3,J3595&lt;=1),INDEX(价格表!$B$4:$I$31,M3595,3),IF(AND(J3595&gt;1,J3595&lt;=2.2),INDEX(价格表!$B$4:$I$31,M3595,4),IF(AND(J3595&gt;2.2,J3595&lt;=3.3),INDEX(价格表!$B$4:$I$31,M3595,5),IF(AND(J3595&gt;3.3,J3595&lt;=4),INDEX(价格表!$B$4:$I$31,M3595,6),IF(AND(J3595&gt;4,J3595&lt;=5.5),INDEX(价格表!$B$4:$I$31,M3595,7),IF(J3595&gt;5.5,2.6+INDEX(价格表!$B$4:$I$31,M3595,8)*L3595)))))))</f>
        <v>2.15</v>
      </c>
    </row>
    <row r="3596" spans="1:14">
      <c r="A3596" s="18">
        <v>4311038555620</v>
      </c>
      <c r="B3596" s="18" t="s">
        <v>16</v>
      </c>
      <c r="C3596" s="19">
        <v>20201216</v>
      </c>
      <c r="D3596" s="19">
        <v>610538201209</v>
      </c>
      <c r="E3596" s="19" t="s">
        <v>16</v>
      </c>
      <c r="F3596" s="19">
        <v>20201226</v>
      </c>
      <c r="G3596" s="19" t="s">
        <v>17</v>
      </c>
      <c r="H3596" s="19" t="s">
        <v>45</v>
      </c>
      <c r="I3596" s="19" t="s">
        <v>277</v>
      </c>
      <c r="J3596" s="19">
        <v>1.42</v>
      </c>
      <c r="K3596" s="19" t="s">
        <v>20</v>
      </c>
      <c r="L3596">
        <f t="shared" si="66"/>
        <v>2</v>
      </c>
      <c r="M3596">
        <f>MATCH(H:H,价格表!$B$4:$B$35,0)</f>
        <v>9</v>
      </c>
      <c r="N3596" s="27">
        <f>IF(J3596&lt;=0.3,INDEX(价格表!$B$4:$I$31,M3596,2),IF(AND(J3596&gt;0.3,J3596&lt;=1),INDEX(价格表!$B$4:$I$31,M3596,3),IF(AND(J3596&gt;1,J3596&lt;=2.2),INDEX(价格表!$B$4:$I$31,M3596,4),IF(AND(J3596&gt;2.2,J3596&lt;=3.3),INDEX(价格表!$B$4:$I$31,M3596,5),IF(AND(J3596&gt;3.3,J3596&lt;=4),INDEX(价格表!$B$4:$I$31,M3596,6),IF(AND(J3596&gt;4,J3596&lt;=5.5),INDEX(价格表!$B$4:$I$31,M3596,7),IF(J3596&gt;5.5,2.6+INDEX(价格表!$B$4:$I$31,M3596,8)*L3596)))))))</f>
        <v>2.15</v>
      </c>
    </row>
    <row r="3597" spans="1:14">
      <c r="A3597" s="18">
        <v>4311038555621</v>
      </c>
      <c r="B3597" s="18" t="s">
        <v>16</v>
      </c>
      <c r="C3597" s="19">
        <v>20201216</v>
      </c>
      <c r="D3597" s="19">
        <v>610538201209</v>
      </c>
      <c r="E3597" s="19" t="s">
        <v>16</v>
      </c>
      <c r="F3597" s="19">
        <v>20201226</v>
      </c>
      <c r="G3597" s="19" t="s">
        <v>17</v>
      </c>
      <c r="H3597" s="19" t="s">
        <v>25</v>
      </c>
      <c r="I3597" s="19" t="s">
        <v>26</v>
      </c>
      <c r="J3597" s="19">
        <v>1.44</v>
      </c>
      <c r="K3597" s="19" t="s">
        <v>20</v>
      </c>
      <c r="L3597">
        <f t="shared" si="66"/>
        <v>2</v>
      </c>
      <c r="M3597">
        <f>MATCH(H:H,价格表!$B$4:$B$35,0)</f>
        <v>25</v>
      </c>
      <c r="N3597" s="27">
        <f>IF(J3597&lt;=0.3,INDEX(价格表!$B$4:$I$31,M3597,2),IF(AND(J3597&gt;0.3,J3597&lt;=1),INDEX(价格表!$B$4:$I$31,M3597,3),IF(AND(J3597&gt;1,J3597&lt;=2.2),INDEX(价格表!$B$4:$I$31,M3597,4),IF(AND(J3597&gt;2.2,J3597&lt;=3.3),INDEX(价格表!$B$4:$I$31,M3597,5),IF(AND(J3597&gt;3.3,J3597&lt;=4),INDEX(价格表!$B$4:$I$31,M3597,6),IF(AND(J3597&gt;4,J3597&lt;=5.5),INDEX(价格表!$B$4:$I$31,M3597,7),IF(J3597&gt;5.5,2.6+INDEX(价格表!$B$4:$I$31,M3597,8)*L3597)))))))</f>
        <v>2.15</v>
      </c>
    </row>
    <row r="3598" spans="1:14">
      <c r="A3598" s="18">
        <v>4311038555623</v>
      </c>
      <c r="B3598" s="18" t="s">
        <v>16</v>
      </c>
      <c r="C3598" s="19">
        <v>20201216</v>
      </c>
      <c r="D3598" s="19">
        <v>610538201209</v>
      </c>
      <c r="E3598" s="19" t="s">
        <v>16</v>
      </c>
      <c r="F3598" s="19">
        <v>20201226</v>
      </c>
      <c r="G3598" s="19" t="s">
        <v>17</v>
      </c>
      <c r="H3598" s="19" t="s">
        <v>18</v>
      </c>
      <c r="I3598" s="19" t="s">
        <v>53</v>
      </c>
      <c r="J3598" s="19">
        <v>1.44</v>
      </c>
      <c r="K3598" s="19" t="s">
        <v>20</v>
      </c>
      <c r="L3598">
        <f t="shared" si="66"/>
        <v>2</v>
      </c>
      <c r="M3598">
        <f>MATCH(H:H,价格表!$B$4:$B$35,0)</f>
        <v>1</v>
      </c>
      <c r="N3598" s="27">
        <f>IF(J3598&lt;=0.3,INDEX(价格表!$B$4:$I$31,M3598,2),IF(AND(J3598&gt;0.3,J3598&lt;=1),INDEX(价格表!$B$4:$I$31,M3598,3),IF(AND(J3598&gt;1,J3598&lt;=2.2),INDEX(价格表!$B$4:$I$31,M3598,4),IF(AND(J3598&gt;2.2,J3598&lt;=3.3),INDEX(价格表!$B$4:$I$31,M3598,5),IF(AND(J3598&gt;3.3,J3598&lt;=4),INDEX(价格表!$B$4:$I$31,M3598,6),IF(AND(J3598&gt;4,J3598&lt;=5.5),INDEX(价格表!$B$4:$I$31,M3598,7),IF(J3598&gt;5.5,2.6+INDEX(价格表!$B$4:$I$31,M3598,8)*L3598)))))))</f>
        <v>2.15</v>
      </c>
    </row>
    <row r="3599" spans="1:14">
      <c r="A3599" s="18">
        <v>4311038555625</v>
      </c>
      <c r="B3599" s="18" t="s">
        <v>16</v>
      </c>
      <c r="C3599" s="19">
        <v>20201216</v>
      </c>
      <c r="D3599" s="19">
        <v>610538201209</v>
      </c>
      <c r="E3599" s="19" t="s">
        <v>16</v>
      </c>
      <c r="F3599" s="19">
        <v>20201226</v>
      </c>
      <c r="G3599" s="19" t="s">
        <v>17</v>
      </c>
      <c r="H3599" s="19" t="s">
        <v>25</v>
      </c>
      <c r="I3599" s="19" t="s">
        <v>203</v>
      </c>
      <c r="J3599" s="19">
        <v>1.44</v>
      </c>
      <c r="K3599" s="19" t="s">
        <v>20</v>
      </c>
      <c r="L3599">
        <f t="shared" si="66"/>
        <v>2</v>
      </c>
      <c r="M3599">
        <f>MATCH(H:H,价格表!$B$4:$B$35,0)</f>
        <v>25</v>
      </c>
      <c r="N3599" s="27">
        <f>IF(J3599&lt;=0.3,INDEX(价格表!$B$4:$I$31,M3599,2),IF(AND(J3599&gt;0.3,J3599&lt;=1),INDEX(价格表!$B$4:$I$31,M3599,3),IF(AND(J3599&gt;1,J3599&lt;=2.2),INDEX(价格表!$B$4:$I$31,M3599,4),IF(AND(J3599&gt;2.2,J3599&lt;=3.3),INDEX(价格表!$B$4:$I$31,M3599,5),IF(AND(J3599&gt;3.3,J3599&lt;=4),INDEX(价格表!$B$4:$I$31,M3599,6),IF(AND(J3599&gt;4,J3599&lt;=5.5),INDEX(价格表!$B$4:$I$31,M3599,7),IF(J3599&gt;5.5,2.6+INDEX(价格表!$B$4:$I$31,M3599,8)*L3599)))))))</f>
        <v>2.15</v>
      </c>
    </row>
    <row r="3600" spans="1:14">
      <c r="A3600" s="18">
        <v>4311038555649</v>
      </c>
      <c r="B3600" s="18" t="s">
        <v>16</v>
      </c>
      <c r="C3600" s="19">
        <v>20201216</v>
      </c>
      <c r="D3600" s="19">
        <v>610538201209</v>
      </c>
      <c r="E3600" s="19" t="s">
        <v>16</v>
      </c>
      <c r="F3600" s="19">
        <v>20201226</v>
      </c>
      <c r="G3600" s="19" t="s">
        <v>17</v>
      </c>
      <c r="H3600" s="19" t="s">
        <v>75</v>
      </c>
      <c r="I3600" s="19" t="s">
        <v>114</v>
      </c>
      <c r="J3600" s="19">
        <v>1.42</v>
      </c>
      <c r="K3600" s="19" t="s">
        <v>20</v>
      </c>
      <c r="L3600">
        <f t="shared" si="66"/>
        <v>2</v>
      </c>
      <c r="M3600">
        <f>MATCH(H:H,价格表!$B$4:$B$35,0)</f>
        <v>24</v>
      </c>
      <c r="N3600" s="27">
        <f>IF(J3600&lt;=0.3,INDEX(价格表!$B$4:$I$31,M3600,2),IF(AND(J3600&gt;0.3,J3600&lt;=1),INDEX(价格表!$B$4:$I$31,M3600,3),IF(AND(J3600&gt;1,J3600&lt;=2.2),INDEX(价格表!$B$4:$I$31,M3600,4),IF(AND(J3600&gt;2.2,J3600&lt;=3.3),INDEX(价格表!$B$4:$I$31,M3600,5),IF(AND(J3600&gt;3.3,J3600&lt;=4),INDEX(价格表!$B$4:$I$31,M3600,6),IF(AND(J3600&gt;4,J3600&lt;=5.5),INDEX(价格表!$B$4:$I$31,M3600,7),IF(J3600&gt;5.5,2.6+INDEX(价格表!$B$4:$I$31,M3600,8)*L3600)))))))</f>
        <v>2.15</v>
      </c>
    </row>
    <row r="3601" spans="1:14">
      <c r="A3601" s="18">
        <v>4311038555673</v>
      </c>
      <c r="B3601" s="18" t="s">
        <v>16</v>
      </c>
      <c r="C3601" s="19">
        <v>20201216</v>
      </c>
      <c r="D3601" s="19">
        <v>610538201209</v>
      </c>
      <c r="E3601" s="19" t="s">
        <v>16</v>
      </c>
      <c r="F3601" s="19">
        <v>20201226</v>
      </c>
      <c r="G3601" s="19" t="s">
        <v>17</v>
      </c>
      <c r="H3601" s="19" t="s">
        <v>68</v>
      </c>
      <c r="I3601" s="19" t="s">
        <v>175</v>
      </c>
      <c r="J3601" s="19">
        <v>1.42</v>
      </c>
      <c r="K3601" s="19" t="s">
        <v>20</v>
      </c>
      <c r="L3601">
        <f t="shared" si="66"/>
        <v>2</v>
      </c>
      <c r="M3601">
        <f>MATCH(H:H,价格表!$B$4:$B$35,0)</f>
        <v>5</v>
      </c>
      <c r="N3601" s="27">
        <f>IF(J3601&lt;=0.3,INDEX(价格表!$B$4:$I$31,M3601,2),IF(AND(J3601&gt;0.3,J3601&lt;=1),INDEX(价格表!$B$4:$I$31,M3601,3),IF(AND(J3601&gt;1,J3601&lt;=2.2),INDEX(价格表!$B$4:$I$31,M3601,4),IF(AND(J3601&gt;2.2,J3601&lt;=3.3),INDEX(价格表!$B$4:$I$31,M3601,5),IF(AND(J3601&gt;3.3,J3601&lt;=4),INDEX(价格表!$B$4:$I$31,M3601,6),IF(AND(J3601&gt;4,J3601&lt;=5.5),INDEX(价格表!$B$4:$I$31,M3601,7),IF(J3601&gt;5.5,2.6+INDEX(价格表!$B$4:$I$31,M3601,8)*L3601)))))))</f>
        <v>2.15</v>
      </c>
    </row>
    <row r="3602" spans="1:14">
      <c r="A3602" s="18">
        <v>4311038566420</v>
      </c>
      <c r="B3602" s="18" t="s">
        <v>16</v>
      </c>
      <c r="C3602" s="19">
        <v>20201216</v>
      </c>
      <c r="D3602" s="19">
        <v>610538201209</v>
      </c>
      <c r="E3602" s="19" t="s">
        <v>16</v>
      </c>
      <c r="F3602" s="19">
        <v>20201226</v>
      </c>
      <c r="G3602" s="19" t="s">
        <v>17</v>
      </c>
      <c r="H3602" s="19" t="s">
        <v>21</v>
      </c>
      <c r="I3602" s="19" t="s">
        <v>179</v>
      </c>
      <c r="J3602" s="19">
        <v>3.26</v>
      </c>
      <c r="K3602" s="19" t="s">
        <v>20</v>
      </c>
      <c r="L3602">
        <f t="shared" si="66"/>
        <v>4</v>
      </c>
      <c r="M3602">
        <f>MATCH(H:H,价格表!$B$4:$B$35,0)</f>
        <v>20</v>
      </c>
      <c r="N3602" s="27">
        <f>IF(J3602&lt;=0.3,INDEX(价格表!$B$4:$I$31,M3602,2),IF(AND(J3602&gt;0.3,J3602&lt;=1),INDEX(价格表!$B$4:$I$31,M3602,3),IF(AND(J3602&gt;1,J3602&lt;=2.2),INDEX(价格表!$B$4:$I$31,M3602,4),IF(AND(J3602&gt;2.2,J3602&lt;=3.3),INDEX(价格表!$B$4:$I$31,M3602,5),IF(AND(J3602&gt;3.3,J3602&lt;=4),INDEX(价格表!$B$4:$I$31,M3602,6),IF(AND(J3602&gt;4,J3602&lt;=5.5),INDEX(价格表!$B$4:$I$31,M3602,7),IF(J3602&gt;5.5,2.6+INDEX(价格表!$B$4:$I$31,M3602,8)*L3602)))))))</f>
        <v>2.5</v>
      </c>
    </row>
    <row r="3603" spans="1:14">
      <c r="A3603" s="18">
        <v>4311038566421</v>
      </c>
      <c r="B3603" s="18" t="s">
        <v>16</v>
      </c>
      <c r="C3603" s="19">
        <v>20201216</v>
      </c>
      <c r="D3603" s="19">
        <v>610538201209</v>
      </c>
      <c r="E3603" s="19" t="s">
        <v>16</v>
      </c>
      <c r="F3603" s="19">
        <v>20201226</v>
      </c>
      <c r="G3603" s="19" t="s">
        <v>17</v>
      </c>
      <c r="H3603" s="19" t="s">
        <v>45</v>
      </c>
      <c r="I3603" s="19" t="s">
        <v>371</v>
      </c>
      <c r="J3603" s="19">
        <v>3.28</v>
      </c>
      <c r="K3603" s="19" t="s">
        <v>20</v>
      </c>
      <c r="L3603">
        <f t="shared" si="66"/>
        <v>4</v>
      </c>
      <c r="M3603">
        <f>MATCH(H:H,价格表!$B$4:$B$35,0)</f>
        <v>9</v>
      </c>
      <c r="N3603" s="27">
        <f>IF(J3603&lt;=0.3,INDEX(价格表!$B$4:$I$31,M3603,2),IF(AND(J3603&gt;0.3,J3603&lt;=1),INDEX(价格表!$B$4:$I$31,M3603,3),IF(AND(J3603&gt;1,J3603&lt;=2.2),INDEX(价格表!$B$4:$I$31,M3603,4),IF(AND(J3603&gt;2.2,J3603&lt;=3.3),INDEX(价格表!$B$4:$I$31,M3603,5),IF(AND(J3603&gt;3.3,J3603&lt;=4),INDEX(价格表!$B$4:$I$31,M3603,6),IF(AND(J3603&gt;4,J3603&lt;=5.5),INDEX(价格表!$B$4:$I$31,M3603,7),IF(J3603&gt;5.5,2.6+INDEX(价格表!$B$4:$I$31,M3603,8)*L3603)))))))</f>
        <v>2.5</v>
      </c>
    </row>
    <row r="3604" spans="1:14">
      <c r="A3604" s="18">
        <v>4311038566422</v>
      </c>
      <c r="B3604" s="18" t="s">
        <v>16</v>
      </c>
      <c r="C3604" s="19">
        <v>20201216</v>
      </c>
      <c r="D3604" s="19">
        <v>610538201209</v>
      </c>
      <c r="E3604" s="19" t="s">
        <v>16</v>
      </c>
      <c r="F3604" s="19">
        <v>20201226</v>
      </c>
      <c r="G3604" s="19" t="s">
        <v>17</v>
      </c>
      <c r="H3604" s="19" t="s">
        <v>39</v>
      </c>
      <c r="I3604" s="19" t="s">
        <v>81</v>
      </c>
      <c r="J3604" s="19">
        <v>3.3</v>
      </c>
      <c r="K3604" s="19" t="s">
        <v>20</v>
      </c>
      <c r="L3604">
        <f t="shared" si="66"/>
        <v>4</v>
      </c>
      <c r="M3604">
        <f>MATCH(H:H,价格表!$B$4:$B$35,0)</f>
        <v>23</v>
      </c>
      <c r="N3604" s="27">
        <f>IF(J3604&lt;=0.3,INDEX(价格表!$B$4:$I$31,M3604,2),IF(AND(J3604&gt;0.3,J3604&lt;=1),INDEX(价格表!$B$4:$I$31,M3604,3),IF(AND(J3604&gt;1,J3604&lt;=2.2),INDEX(价格表!$B$4:$I$31,M3604,4),IF(AND(J3604&gt;2.2,J3604&lt;=3.3),INDEX(价格表!$B$4:$I$31,M3604,5),IF(AND(J3604&gt;3.3,J3604&lt;=4),INDEX(价格表!$B$4:$I$31,M3604,6),IF(AND(J3604&gt;4,J3604&lt;=5.5),INDEX(价格表!$B$4:$I$31,M3604,7),IF(J3604&gt;5.5,2.6+INDEX(价格表!$B$4:$I$31,M3604,8)*L3604)))))))</f>
        <v>2.5</v>
      </c>
    </row>
    <row r="3605" spans="1:14">
      <c r="A3605" s="18">
        <v>4311038566423</v>
      </c>
      <c r="B3605" s="18" t="s">
        <v>16</v>
      </c>
      <c r="C3605" s="19">
        <v>20201216</v>
      </c>
      <c r="D3605" s="19">
        <v>610538201209</v>
      </c>
      <c r="E3605" s="19" t="s">
        <v>16</v>
      </c>
      <c r="F3605" s="19">
        <v>20201226</v>
      </c>
      <c r="G3605" s="19" t="s">
        <v>17</v>
      </c>
      <c r="H3605" s="19" t="s">
        <v>25</v>
      </c>
      <c r="I3605" s="19" t="s">
        <v>26</v>
      </c>
      <c r="J3605" s="19">
        <v>3.26</v>
      </c>
      <c r="K3605" s="19" t="s">
        <v>20</v>
      </c>
      <c r="L3605">
        <f t="shared" si="66"/>
        <v>4</v>
      </c>
      <c r="M3605">
        <f>MATCH(H:H,价格表!$B$4:$B$35,0)</f>
        <v>25</v>
      </c>
      <c r="N3605" s="27">
        <f>IF(J3605&lt;=0.3,INDEX(价格表!$B$4:$I$31,M3605,2),IF(AND(J3605&gt;0.3,J3605&lt;=1),INDEX(价格表!$B$4:$I$31,M3605,3),IF(AND(J3605&gt;1,J3605&lt;=2.2),INDEX(价格表!$B$4:$I$31,M3605,4),IF(AND(J3605&gt;2.2,J3605&lt;=3.3),INDEX(价格表!$B$4:$I$31,M3605,5),IF(AND(J3605&gt;3.3,J3605&lt;=4),INDEX(价格表!$B$4:$I$31,M3605,6),IF(AND(J3605&gt;4,J3605&lt;=5.5),INDEX(价格表!$B$4:$I$31,M3605,7),IF(J3605&gt;5.5,2.6+INDEX(价格表!$B$4:$I$31,M3605,8)*L3605)))))))</f>
        <v>2.5</v>
      </c>
    </row>
    <row r="3606" spans="1:14">
      <c r="A3606" s="18">
        <v>4311038566424</v>
      </c>
      <c r="B3606" s="18" t="s">
        <v>16</v>
      </c>
      <c r="C3606" s="19">
        <v>20201216</v>
      </c>
      <c r="D3606" s="19">
        <v>610538201209</v>
      </c>
      <c r="E3606" s="19" t="s">
        <v>16</v>
      </c>
      <c r="F3606" s="19">
        <v>20201226</v>
      </c>
      <c r="G3606" s="19" t="s">
        <v>17</v>
      </c>
      <c r="H3606" s="19" t="s">
        <v>66</v>
      </c>
      <c r="I3606" s="19" t="s">
        <v>272</v>
      </c>
      <c r="J3606" s="19">
        <v>3.24</v>
      </c>
      <c r="K3606" s="19" t="s">
        <v>20</v>
      </c>
      <c r="L3606">
        <f t="shared" si="66"/>
        <v>4</v>
      </c>
      <c r="M3606">
        <f>MATCH(H:H,价格表!$B$4:$B$35,0)</f>
        <v>17</v>
      </c>
      <c r="N3606" s="27">
        <f>IF(J3606&lt;=0.3,INDEX(价格表!$B$4:$I$31,M3606,2),IF(AND(J3606&gt;0.3,J3606&lt;=1),INDEX(价格表!$B$4:$I$31,M3606,3),IF(AND(J3606&gt;1,J3606&lt;=2.2),INDEX(价格表!$B$4:$I$31,M3606,4),IF(AND(J3606&gt;2.2,J3606&lt;=3.3),INDEX(价格表!$B$4:$I$31,M3606,5),IF(AND(J3606&gt;3.3,J3606&lt;=4),INDEX(价格表!$B$4:$I$31,M3606,6),IF(AND(J3606&gt;4,J3606&lt;=5.5),INDEX(价格表!$B$4:$I$31,M3606,7),IF(J3606&gt;5.5,2.6+INDEX(价格表!$B$4:$I$31,M3606,8)*L3606)))))))</f>
        <v>2.5</v>
      </c>
    </row>
    <row r="3607" spans="1:14">
      <c r="A3607" s="18">
        <v>4311038566425</v>
      </c>
      <c r="B3607" s="18" t="s">
        <v>16</v>
      </c>
      <c r="C3607" s="19">
        <v>20201216</v>
      </c>
      <c r="D3607" s="19">
        <v>610538201209</v>
      </c>
      <c r="E3607" s="19" t="s">
        <v>16</v>
      </c>
      <c r="F3607" s="19">
        <v>20201226</v>
      </c>
      <c r="G3607" s="19" t="s">
        <v>17</v>
      </c>
      <c r="H3607" s="19" t="s">
        <v>50</v>
      </c>
      <c r="I3607" s="19" t="s">
        <v>177</v>
      </c>
      <c r="J3607" s="19">
        <v>3.27</v>
      </c>
      <c r="K3607" s="19" t="s">
        <v>20</v>
      </c>
      <c r="L3607">
        <f t="shared" si="66"/>
        <v>4</v>
      </c>
      <c r="M3607">
        <f>MATCH(H:H,价格表!$B$4:$B$35,0)</f>
        <v>4</v>
      </c>
      <c r="N3607" s="27">
        <f>IF(J3607&lt;=0.3,INDEX(价格表!$B$4:$I$31,M3607,2),IF(AND(J3607&gt;0.3,J3607&lt;=1),INDEX(价格表!$B$4:$I$31,M3607,3),IF(AND(J3607&gt;1,J3607&lt;=2.2),INDEX(价格表!$B$4:$I$31,M3607,4),IF(AND(J3607&gt;2.2,J3607&lt;=3.3),INDEX(价格表!$B$4:$I$31,M3607,5),IF(AND(J3607&gt;3.3,J3607&lt;=4),INDEX(价格表!$B$4:$I$31,M3607,6),IF(AND(J3607&gt;4,J3607&lt;=5.5),INDEX(价格表!$B$4:$I$31,M3607,7),IF(J3607&gt;5.5,2.6+INDEX(价格表!$B$4:$I$31,M3607,8)*L3607)))))))</f>
        <v>2.5</v>
      </c>
    </row>
    <row r="3608" spans="1:14">
      <c r="A3608" s="18">
        <v>4311038566428</v>
      </c>
      <c r="B3608" s="18" t="s">
        <v>16</v>
      </c>
      <c r="C3608" s="19">
        <v>20201216</v>
      </c>
      <c r="D3608" s="19">
        <v>610538201209</v>
      </c>
      <c r="E3608" s="19" t="s">
        <v>16</v>
      </c>
      <c r="F3608" s="19">
        <v>20201226</v>
      </c>
      <c r="G3608" s="19" t="s">
        <v>17</v>
      </c>
      <c r="H3608" s="19" t="s">
        <v>63</v>
      </c>
      <c r="I3608" s="19" t="s">
        <v>375</v>
      </c>
      <c r="J3608" s="19">
        <v>3.27</v>
      </c>
      <c r="K3608" s="19" t="s">
        <v>20</v>
      </c>
      <c r="L3608">
        <f t="shared" si="66"/>
        <v>4</v>
      </c>
      <c r="M3608">
        <f>MATCH(H:H,价格表!$B$4:$B$35,0)</f>
        <v>21</v>
      </c>
      <c r="N3608" s="27">
        <f>IF(J3608&lt;=0.3,INDEX(价格表!$B$4:$I$31,M3608,2),IF(AND(J3608&gt;0.3,J3608&lt;=1),INDEX(价格表!$B$4:$I$31,M3608,3),IF(AND(J3608&gt;1,J3608&lt;=2.2),INDEX(价格表!$B$4:$I$31,M3608,4),IF(AND(J3608&gt;2.2,J3608&lt;=3.3),INDEX(价格表!$B$4:$I$31,M3608,5),IF(AND(J3608&gt;3.3,J3608&lt;=4),INDEX(价格表!$B$4:$I$31,M3608,6),IF(AND(J3608&gt;4,J3608&lt;=5.5),INDEX(价格表!$B$4:$I$31,M3608,7),IF(J3608&gt;5.5,2.6+INDEX(价格表!$B$4:$I$31,M3608,8)*L3608)))))))</f>
        <v>2.5</v>
      </c>
    </row>
    <row r="3609" spans="1:14">
      <c r="A3609" s="18">
        <v>4311038566429</v>
      </c>
      <c r="B3609" s="18" t="s">
        <v>16</v>
      </c>
      <c r="C3609" s="19">
        <v>20201216</v>
      </c>
      <c r="D3609" s="19">
        <v>610538201209</v>
      </c>
      <c r="E3609" s="19" t="s">
        <v>16</v>
      </c>
      <c r="F3609" s="19">
        <v>20201226</v>
      </c>
      <c r="G3609" s="19" t="s">
        <v>17</v>
      </c>
      <c r="H3609" s="19" t="s">
        <v>75</v>
      </c>
      <c r="I3609" s="19" t="s">
        <v>114</v>
      </c>
      <c r="J3609" s="19">
        <v>3.26</v>
      </c>
      <c r="K3609" s="19" t="s">
        <v>20</v>
      </c>
      <c r="L3609">
        <f t="shared" si="66"/>
        <v>4</v>
      </c>
      <c r="M3609">
        <f>MATCH(H:H,价格表!$B$4:$B$35,0)</f>
        <v>24</v>
      </c>
      <c r="N3609" s="27">
        <f>IF(J3609&lt;=0.3,INDEX(价格表!$B$4:$I$31,M3609,2),IF(AND(J3609&gt;0.3,J3609&lt;=1),INDEX(价格表!$B$4:$I$31,M3609,3),IF(AND(J3609&gt;1,J3609&lt;=2.2),INDEX(价格表!$B$4:$I$31,M3609,4),IF(AND(J3609&gt;2.2,J3609&lt;=3.3),INDEX(价格表!$B$4:$I$31,M3609,5),IF(AND(J3609&gt;3.3,J3609&lt;=4),INDEX(价格表!$B$4:$I$31,M3609,6),IF(AND(J3609&gt;4,J3609&lt;=5.5),INDEX(价格表!$B$4:$I$31,M3609,7),IF(J3609&gt;5.5,2.6+INDEX(价格表!$B$4:$I$31,M3609,8)*L3609)))))))</f>
        <v>2.5</v>
      </c>
    </row>
    <row r="3610" spans="1:14">
      <c r="A3610" s="18">
        <v>4311038571173</v>
      </c>
      <c r="B3610" s="18" t="s">
        <v>16</v>
      </c>
      <c r="C3610" s="19">
        <v>20201216</v>
      </c>
      <c r="D3610" s="19">
        <v>610538201209</v>
      </c>
      <c r="E3610" s="19" t="s">
        <v>16</v>
      </c>
      <c r="F3610" s="19">
        <v>20201226</v>
      </c>
      <c r="G3610" s="19" t="s">
        <v>17</v>
      </c>
      <c r="H3610" s="19" t="s">
        <v>37</v>
      </c>
      <c r="I3610" s="19" t="s">
        <v>72</v>
      </c>
      <c r="J3610" s="19">
        <v>1.45</v>
      </c>
      <c r="K3610" s="19" t="s">
        <v>20</v>
      </c>
      <c r="L3610">
        <f t="shared" si="66"/>
        <v>2</v>
      </c>
      <c r="M3610">
        <f>MATCH(H:H,价格表!$B$4:$B$35,0)</f>
        <v>12</v>
      </c>
      <c r="N3610" s="27">
        <f>IF(J3610&lt;=0.3,INDEX(价格表!$B$4:$I$31,M3610,2),IF(AND(J3610&gt;0.3,J3610&lt;=1),INDEX(价格表!$B$4:$I$31,M3610,3),IF(AND(J3610&gt;1,J3610&lt;=2.2),INDEX(价格表!$B$4:$I$31,M3610,4),IF(AND(J3610&gt;2.2,J3610&lt;=3.3),INDEX(价格表!$B$4:$I$31,M3610,5),IF(AND(J3610&gt;3.3,J3610&lt;=4),INDEX(价格表!$B$4:$I$31,M3610,6),IF(AND(J3610&gt;4,J3610&lt;=5.5),INDEX(价格表!$B$4:$I$31,M3610,7),IF(J3610&gt;5.5,2.6+INDEX(价格表!$B$4:$I$31,M3610,8)*L3610)))))))</f>
        <v>2.15</v>
      </c>
    </row>
    <row r="3611" spans="1:14">
      <c r="A3611" s="18">
        <v>4311038571198</v>
      </c>
      <c r="B3611" s="18" t="s">
        <v>16</v>
      </c>
      <c r="C3611" s="19">
        <v>20201216</v>
      </c>
      <c r="D3611" s="19">
        <v>610538201209</v>
      </c>
      <c r="E3611" s="19" t="s">
        <v>16</v>
      </c>
      <c r="F3611" s="19">
        <v>20201226</v>
      </c>
      <c r="G3611" s="19" t="s">
        <v>17</v>
      </c>
      <c r="H3611" s="19" t="s">
        <v>56</v>
      </c>
      <c r="I3611" s="19" t="s">
        <v>136</v>
      </c>
      <c r="J3611" s="19">
        <v>1.42</v>
      </c>
      <c r="K3611" s="19" t="s">
        <v>20</v>
      </c>
      <c r="L3611">
        <f t="shared" si="66"/>
        <v>2</v>
      </c>
      <c r="M3611">
        <f>MATCH(H:H,价格表!$B$4:$B$35,0)</f>
        <v>11</v>
      </c>
      <c r="N3611" s="27">
        <f>IF(J3611&lt;=0.3,INDEX(价格表!$B$4:$I$31,M3611,2),IF(AND(J3611&gt;0.3,J3611&lt;=1),INDEX(价格表!$B$4:$I$31,M3611,3),IF(AND(J3611&gt;1,J3611&lt;=2.2),INDEX(价格表!$B$4:$I$31,M3611,4),IF(AND(J3611&gt;2.2,J3611&lt;=3.3),INDEX(价格表!$B$4:$I$31,M3611,5),IF(AND(J3611&gt;3.3,J3611&lt;=4),INDEX(价格表!$B$4:$I$31,M3611,6),IF(AND(J3611&gt;4,J3611&lt;=5.5),INDEX(价格表!$B$4:$I$31,M3611,7),IF(J3611&gt;5.5,2.6+INDEX(价格表!$B$4:$I$31,M3611,8)*L3611)))))))</f>
        <v>2.15</v>
      </c>
    </row>
    <row r="3612" spans="1:14">
      <c r="A3612" s="18">
        <v>4311038572741</v>
      </c>
      <c r="B3612" s="18" t="s">
        <v>16</v>
      </c>
      <c r="C3612" s="19">
        <v>20201216</v>
      </c>
      <c r="D3612" s="19">
        <v>610538201209</v>
      </c>
      <c r="E3612" s="19" t="s">
        <v>16</v>
      </c>
      <c r="F3612" s="19">
        <v>20201226</v>
      </c>
      <c r="G3612" s="19" t="s">
        <v>17</v>
      </c>
      <c r="H3612" s="19" t="s">
        <v>23</v>
      </c>
      <c r="I3612" s="19" t="s">
        <v>99</v>
      </c>
      <c r="J3612" s="19">
        <v>1.44</v>
      </c>
      <c r="K3612" s="19" t="s">
        <v>20</v>
      </c>
      <c r="L3612">
        <f t="shared" si="66"/>
        <v>2</v>
      </c>
      <c r="M3612">
        <f>MATCH(H:H,价格表!$B$4:$B$35,0)</f>
        <v>15</v>
      </c>
      <c r="N3612" s="27">
        <f>IF(J3612&lt;=0.3,INDEX(价格表!$B$4:$I$31,M3612,2),IF(AND(J3612&gt;0.3,J3612&lt;=1),INDEX(价格表!$B$4:$I$31,M3612,3),IF(AND(J3612&gt;1,J3612&lt;=2.2),INDEX(价格表!$B$4:$I$31,M3612,4),IF(AND(J3612&gt;2.2,J3612&lt;=3.3),INDEX(价格表!$B$4:$I$31,M3612,5),IF(AND(J3612&gt;3.3,J3612&lt;=4),INDEX(价格表!$B$4:$I$31,M3612,6),IF(AND(J3612&gt;4,J3612&lt;=5.5),INDEX(价格表!$B$4:$I$31,M3612,7),IF(J3612&gt;5.5,2.6+INDEX(价格表!$B$4:$I$31,M3612,8)*L3612)))))))</f>
        <v>2.15</v>
      </c>
    </row>
    <row r="3613" spans="1:14">
      <c r="A3613" s="18">
        <v>4311038572745</v>
      </c>
      <c r="B3613" s="18" t="s">
        <v>16</v>
      </c>
      <c r="C3613" s="19">
        <v>20201216</v>
      </c>
      <c r="D3613" s="19">
        <v>610538201209</v>
      </c>
      <c r="E3613" s="19" t="s">
        <v>16</v>
      </c>
      <c r="F3613" s="19">
        <v>20201226</v>
      </c>
      <c r="G3613" s="19" t="s">
        <v>17</v>
      </c>
      <c r="H3613" s="19" t="s">
        <v>23</v>
      </c>
      <c r="I3613" s="19" t="s">
        <v>118</v>
      </c>
      <c r="J3613" s="19">
        <v>1.44</v>
      </c>
      <c r="K3613" s="19" t="s">
        <v>20</v>
      </c>
      <c r="L3613">
        <f t="shared" si="66"/>
        <v>2</v>
      </c>
      <c r="M3613">
        <f>MATCH(H:H,价格表!$B$4:$B$35,0)</f>
        <v>15</v>
      </c>
      <c r="N3613" s="27">
        <f>IF(J3613&lt;=0.3,INDEX(价格表!$B$4:$I$31,M3613,2),IF(AND(J3613&gt;0.3,J3613&lt;=1),INDEX(价格表!$B$4:$I$31,M3613,3),IF(AND(J3613&gt;1,J3613&lt;=2.2),INDEX(价格表!$B$4:$I$31,M3613,4),IF(AND(J3613&gt;2.2,J3613&lt;=3.3),INDEX(价格表!$B$4:$I$31,M3613,5),IF(AND(J3613&gt;3.3,J3613&lt;=4),INDEX(价格表!$B$4:$I$31,M3613,6),IF(AND(J3613&gt;4,J3613&lt;=5.5),INDEX(价格表!$B$4:$I$31,M3613,7),IF(J3613&gt;5.5,2.6+INDEX(价格表!$B$4:$I$31,M3613,8)*L3613)))))))</f>
        <v>2.15</v>
      </c>
    </row>
    <row r="3614" spans="1:14">
      <c r="A3614" s="18">
        <v>4311038572746</v>
      </c>
      <c r="B3614" s="18" t="s">
        <v>16</v>
      </c>
      <c r="C3614" s="19">
        <v>20201216</v>
      </c>
      <c r="D3614" s="19">
        <v>610538201209</v>
      </c>
      <c r="E3614" s="19" t="s">
        <v>16</v>
      </c>
      <c r="F3614" s="19">
        <v>20201226</v>
      </c>
      <c r="G3614" s="19" t="s">
        <v>17</v>
      </c>
      <c r="H3614" s="19" t="s">
        <v>54</v>
      </c>
      <c r="I3614" s="19" t="s">
        <v>376</v>
      </c>
      <c r="J3614" s="19">
        <v>1.42</v>
      </c>
      <c r="K3614" s="19" t="s">
        <v>20</v>
      </c>
      <c r="L3614">
        <f t="shared" si="66"/>
        <v>2</v>
      </c>
      <c r="M3614">
        <f>MATCH(H:H,价格表!$B$4:$B$35,0)</f>
        <v>14</v>
      </c>
      <c r="N3614" s="27">
        <f>IF(J3614&lt;=0.3,INDEX(价格表!$B$4:$I$31,M3614,2),IF(AND(J3614&gt;0.3,J3614&lt;=1),INDEX(价格表!$B$4:$I$31,M3614,3),IF(AND(J3614&gt;1,J3614&lt;=2.2),INDEX(价格表!$B$4:$I$31,M3614,4),IF(AND(J3614&gt;2.2,J3614&lt;=3.3),INDEX(价格表!$B$4:$I$31,M3614,5),IF(AND(J3614&gt;3.3,J3614&lt;=4),INDEX(价格表!$B$4:$I$31,M3614,6),IF(AND(J3614&gt;4,J3614&lt;=5.5),INDEX(价格表!$B$4:$I$31,M3614,7),IF(J3614&gt;5.5,2.6+INDEX(价格表!$B$4:$I$31,M3614,8)*L3614)))))))</f>
        <v>2.15</v>
      </c>
    </row>
    <row r="3615" spans="1:14">
      <c r="A3615" s="18">
        <v>4311038572747</v>
      </c>
      <c r="B3615" s="18" t="s">
        <v>16</v>
      </c>
      <c r="C3615" s="19">
        <v>20201216</v>
      </c>
      <c r="D3615" s="19">
        <v>610538201209</v>
      </c>
      <c r="E3615" s="19" t="s">
        <v>16</v>
      </c>
      <c r="F3615" s="19">
        <v>20201226</v>
      </c>
      <c r="G3615" s="19" t="s">
        <v>17</v>
      </c>
      <c r="H3615" s="19" t="s">
        <v>18</v>
      </c>
      <c r="I3615" s="19" t="s">
        <v>369</v>
      </c>
      <c r="J3615" s="19">
        <v>1.42</v>
      </c>
      <c r="K3615" s="19" t="s">
        <v>20</v>
      </c>
      <c r="L3615">
        <f t="shared" si="66"/>
        <v>2</v>
      </c>
      <c r="M3615">
        <f>MATCH(H:H,价格表!$B$4:$B$35,0)</f>
        <v>1</v>
      </c>
      <c r="N3615" s="27">
        <f>IF(J3615&lt;=0.3,INDEX(价格表!$B$4:$I$31,M3615,2),IF(AND(J3615&gt;0.3,J3615&lt;=1),INDEX(价格表!$B$4:$I$31,M3615,3),IF(AND(J3615&gt;1,J3615&lt;=2.2),INDEX(价格表!$B$4:$I$31,M3615,4),IF(AND(J3615&gt;2.2,J3615&lt;=3.3),INDEX(价格表!$B$4:$I$31,M3615,5),IF(AND(J3615&gt;3.3,J3615&lt;=4),INDEX(价格表!$B$4:$I$31,M3615,6),IF(AND(J3615&gt;4,J3615&lt;=5.5),INDEX(价格表!$B$4:$I$31,M3615,7),IF(J3615&gt;5.5,2.6+INDEX(价格表!$B$4:$I$31,M3615,8)*L3615)))))))</f>
        <v>2.15</v>
      </c>
    </row>
    <row r="3616" spans="1:14">
      <c r="A3616" s="18">
        <v>4311038572748</v>
      </c>
      <c r="B3616" s="18" t="s">
        <v>16</v>
      </c>
      <c r="C3616" s="19">
        <v>20201216</v>
      </c>
      <c r="D3616" s="19">
        <v>610538201209</v>
      </c>
      <c r="E3616" s="19" t="s">
        <v>16</v>
      </c>
      <c r="F3616" s="19">
        <v>20201226</v>
      </c>
      <c r="G3616" s="19" t="s">
        <v>17</v>
      </c>
      <c r="H3616" s="19" t="s">
        <v>50</v>
      </c>
      <c r="I3616" s="19" t="s">
        <v>125</v>
      </c>
      <c r="J3616" s="19">
        <v>1.44</v>
      </c>
      <c r="K3616" s="19" t="s">
        <v>20</v>
      </c>
      <c r="L3616">
        <f t="shared" si="66"/>
        <v>2</v>
      </c>
      <c r="M3616">
        <f>MATCH(H:H,价格表!$B$4:$B$35,0)</f>
        <v>4</v>
      </c>
      <c r="N3616" s="27">
        <f>IF(J3616&lt;=0.3,INDEX(价格表!$B$4:$I$31,M3616,2),IF(AND(J3616&gt;0.3,J3616&lt;=1),INDEX(价格表!$B$4:$I$31,M3616,3),IF(AND(J3616&gt;1,J3616&lt;=2.2),INDEX(价格表!$B$4:$I$31,M3616,4),IF(AND(J3616&gt;2.2,J3616&lt;=3.3),INDEX(价格表!$B$4:$I$31,M3616,5),IF(AND(J3616&gt;3.3,J3616&lt;=4),INDEX(价格表!$B$4:$I$31,M3616,6),IF(AND(J3616&gt;4,J3616&lt;=5.5),INDEX(价格表!$B$4:$I$31,M3616,7),IF(J3616&gt;5.5,2.6+INDEX(价格表!$B$4:$I$31,M3616,8)*L3616)))))))</f>
        <v>2.15</v>
      </c>
    </row>
    <row r="3617" spans="1:14">
      <c r="A3617" s="18">
        <v>4311038572749</v>
      </c>
      <c r="B3617" s="18" t="s">
        <v>16</v>
      </c>
      <c r="C3617" s="19">
        <v>20201216</v>
      </c>
      <c r="D3617" s="19">
        <v>610538201209</v>
      </c>
      <c r="E3617" s="19" t="s">
        <v>16</v>
      </c>
      <c r="F3617" s="19">
        <v>20201226</v>
      </c>
      <c r="G3617" s="19" t="s">
        <v>17</v>
      </c>
      <c r="H3617" s="19" t="s">
        <v>45</v>
      </c>
      <c r="I3617" s="19" t="s">
        <v>137</v>
      </c>
      <c r="J3617" s="19">
        <v>1.42</v>
      </c>
      <c r="K3617" s="19" t="s">
        <v>20</v>
      </c>
      <c r="L3617">
        <f t="shared" si="66"/>
        <v>2</v>
      </c>
      <c r="M3617">
        <f>MATCH(H:H,价格表!$B$4:$B$35,0)</f>
        <v>9</v>
      </c>
      <c r="N3617" s="27">
        <f>IF(J3617&lt;=0.3,INDEX(价格表!$B$4:$I$31,M3617,2),IF(AND(J3617&gt;0.3,J3617&lt;=1),INDEX(价格表!$B$4:$I$31,M3617,3),IF(AND(J3617&gt;1,J3617&lt;=2.2),INDEX(价格表!$B$4:$I$31,M3617,4),IF(AND(J3617&gt;2.2,J3617&lt;=3.3),INDEX(价格表!$B$4:$I$31,M3617,5),IF(AND(J3617&gt;3.3,J3617&lt;=4),INDEX(价格表!$B$4:$I$31,M3617,6),IF(AND(J3617&gt;4,J3617&lt;=5.5),INDEX(价格表!$B$4:$I$31,M3617,7),IF(J3617&gt;5.5,2.6+INDEX(价格表!$B$4:$I$31,M3617,8)*L3617)))))))</f>
        <v>2.15</v>
      </c>
    </row>
    <row r="3618" spans="1:14">
      <c r="A3618" s="18">
        <v>4311038576546</v>
      </c>
      <c r="B3618" s="18" t="s">
        <v>16</v>
      </c>
      <c r="C3618" s="19">
        <v>20201216</v>
      </c>
      <c r="D3618" s="19">
        <v>610538201209</v>
      </c>
      <c r="E3618" s="19" t="s">
        <v>16</v>
      </c>
      <c r="F3618" s="19">
        <v>20201226</v>
      </c>
      <c r="G3618" s="19" t="s">
        <v>17</v>
      </c>
      <c r="H3618" s="19" t="s">
        <v>73</v>
      </c>
      <c r="I3618" s="19" t="s">
        <v>184</v>
      </c>
      <c r="J3618" s="19">
        <v>1.45</v>
      </c>
      <c r="K3618" s="19" t="s">
        <v>20</v>
      </c>
      <c r="L3618">
        <f t="shared" si="66"/>
        <v>2</v>
      </c>
      <c r="M3618">
        <f>MATCH(H:H,价格表!$B$4:$B$35,0)</f>
        <v>7</v>
      </c>
      <c r="N3618" s="27">
        <f>IF(J3618&lt;=0.3,INDEX(价格表!$B$4:$I$31,M3618,2),IF(AND(J3618&gt;0.3,J3618&lt;=1),INDEX(价格表!$B$4:$I$31,M3618,3),IF(AND(J3618&gt;1,J3618&lt;=2.2),INDEX(价格表!$B$4:$I$31,M3618,4),IF(AND(J3618&gt;2.2,J3618&lt;=3.3),INDEX(价格表!$B$4:$I$31,M3618,5),IF(AND(J3618&gt;3.3,J3618&lt;=4),INDEX(价格表!$B$4:$I$31,M3618,6),IF(AND(J3618&gt;4,J3618&lt;=5.5),INDEX(价格表!$B$4:$I$31,M3618,7),IF(J3618&gt;5.5,2.6+INDEX(价格表!$B$4:$I$31,M3618,8)*L3618)))))))</f>
        <v>2.15</v>
      </c>
    </row>
    <row r="3619" spans="1:14">
      <c r="A3619" s="18">
        <v>4311038576547</v>
      </c>
      <c r="B3619" s="18" t="s">
        <v>16</v>
      </c>
      <c r="C3619" s="19">
        <v>20201216</v>
      </c>
      <c r="D3619" s="19">
        <v>610538201209</v>
      </c>
      <c r="E3619" s="19" t="s">
        <v>16</v>
      </c>
      <c r="F3619" s="19">
        <v>20201226</v>
      </c>
      <c r="G3619" s="19" t="s">
        <v>17</v>
      </c>
      <c r="H3619" s="19" t="s">
        <v>45</v>
      </c>
      <c r="I3619" s="19" t="s">
        <v>347</v>
      </c>
      <c r="J3619" s="19">
        <v>1.42</v>
      </c>
      <c r="K3619" s="19" t="s">
        <v>20</v>
      </c>
      <c r="L3619">
        <f t="shared" si="66"/>
        <v>2</v>
      </c>
      <c r="M3619">
        <f>MATCH(H:H,价格表!$B$4:$B$35,0)</f>
        <v>9</v>
      </c>
      <c r="N3619" s="27">
        <f>IF(J3619&lt;=0.3,INDEX(价格表!$B$4:$I$31,M3619,2),IF(AND(J3619&gt;0.3,J3619&lt;=1),INDEX(价格表!$B$4:$I$31,M3619,3),IF(AND(J3619&gt;1,J3619&lt;=2.2),INDEX(价格表!$B$4:$I$31,M3619,4),IF(AND(J3619&gt;2.2,J3619&lt;=3.3),INDEX(价格表!$B$4:$I$31,M3619,5),IF(AND(J3619&gt;3.3,J3619&lt;=4),INDEX(价格表!$B$4:$I$31,M3619,6),IF(AND(J3619&gt;4,J3619&lt;=5.5),INDEX(价格表!$B$4:$I$31,M3619,7),IF(J3619&gt;5.5,2.6+INDEX(价格表!$B$4:$I$31,M3619,8)*L3619)))))))</f>
        <v>2.15</v>
      </c>
    </row>
    <row r="3620" spans="1:14">
      <c r="A3620" s="18">
        <v>4311038576548</v>
      </c>
      <c r="B3620" s="18" t="s">
        <v>16</v>
      </c>
      <c r="C3620" s="19">
        <v>20201216</v>
      </c>
      <c r="D3620" s="19">
        <v>610538201209</v>
      </c>
      <c r="E3620" s="19" t="s">
        <v>16</v>
      </c>
      <c r="F3620" s="19">
        <v>20201226</v>
      </c>
      <c r="G3620" s="19" t="s">
        <v>17</v>
      </c>
      <c r="H3620" s="19" t="s">
        <v>27</v>
      </c>
      <c r="I3620" s="19" t="s">
        <v>49</v>
      </c>
      <c r="J3620" s="19">
        <v>1.46</v>
      </c>
      <c r="K3620" s="19" t="s">
        <v>20</v>
      </c>
      <c r="L3620">
        <f t="shared" si="66"/>
        <v>2</v>
      </c>
      <c r="M3620">
        <f>MATCH(H:H,价格表!$B$4:$B$35,0)</f>
        <v>3</v>
      </c>
      <c r="N3620" s="27">
        <f>IF(J3620&lt;=0.3,INDEX(价格表!$B$4:$I$31,M3620,2),IF(AND(J3620&gt;0.3,J3620&lt;=1),INDEX(价格表!$B$4:$I$31,M3620,3),IF(AND(J3620&gt;1,J3620&lt;=2.2),INDEX(价格表!$B$4:$I$31,M3620,4),IF(AND(J3620&gt;2.2,J3620&lt;=3.3),INDEX(价格表!$B$4:$I$31,M3620,5),IF(AND(J3620&gt;3.3,J3620&lt;=4),INDEX(价格表!$B$4:$I$31,M3620,6),IF(AND(J3620&gt;4,J3620&lt;=5.5),INDEX(价格表!$B$4:$I$31,M3620,7),IF(J3620&gt;5.5,2.6+INDEX(价格表!$B$4:$I$31,M3620,8)*L3620)))))))</f>
        <v>2.15</v>
      </c>
    </row>
    <row r="3621" spans="1:14">
      <c r="A3621" s="18">
        <v>4311038576549</v>
      </c>
      <c r="B3621" s="18" t="s">
        <v>16</v>
      </c>
      <c r="C3621" s="19">
        <v>20201216</v>
      </c>
      <c r="D3621" s="19">
        <v>610538201209</v>
      </c>
      <c r="E3621" s="19" t="s">
        <v>16</v>
      </c>
      <c r="F3621" s="19">
        <v>20201226</v>
      </c>
      <c r="G3621" s="19" t="s">
        <v>17</v>
      </c>
      <c r="H3621" s="19" t="s">
        <v>50</v>
      </c>
      <c r="I3621" s="19" t="s">
        <v>166</v>
      </c>
      <c r="J3621" s="19">
        <v>1.49</v>
      </c>
      <c r="K3621" s="19" t="s">
        <v>20</v>
      </c>
      <c r="L3621">
        <f t="shared" si="66"/>
        <v>2</v>
      </c>
      <c r="M3621">
        <f>MATCH(H:H,价格表!$B$4:$B$35,0)</f>
        <v>4</v>
      </c>
      <c r="N3621" s="27">
        <f>IF(J3621&lt;=0.3,INDEX(价格表!$B$4:$I$31,M3621,2),IF(AND(J3621&gt;0.3,J3621&lt;=1),INDEX(价格表!$B$4:$I$31,M3621,3),IF(AND(J3621&gt;1,J3621&lt;=2.2),INDEX(价格表!$B$4:$I$31,M3621,4),IF(AND(J3621&gt;2.2,J3621&lt;=3.3),INDEX(价格表!$B$4:$I$31,M3621,5),IF(AND(J3621&gt;3.3,J3621&lt;=4),INDEX(价格表!$B$4:$I$31,M3621,6),IF(AND(J3621&gt;4,J3621&lt;=5.5),INDEX(价格表!$B$4:$I$31,M3621,7),IF(J3621&gt;5.5,2.6+INDEX(价格表!$B$4:$I$31,M3621,8)*L3621)))))))</f>
        <v>2.15</v>
      </c>
    </row>
    <row r="3622" spans="1:14">
      <c r="A3622" s="18">
        <v>4311038576550</v>
      </c>
      <c r="B3622" s="18" t="s">
        <v>16</v>
      </c>
      <c r="C3622" s="19">
        <v>20201216</v>
      </c>
      <c r="D3622" s="19">
        <v>610538201209</v>
      </c>
      <c r="E3622" s="19" t="s">
        <v>16</v>
      </c>
      <c r="F3622" s="19">
        <v>20201226</v>
      </c>
      <c r="G3622" s="19" t="s">
        <v>17</v>
      </c>
      <c r="H3622" s="19" t="s">
        <v>25</v>
      </c>
      <c r="I3622" s="19" t="s">
        <v>84</v>
      </c>
      <c r="J3622" s="19">
        <v>1.45</v>
      </c>
      <c r="K3622" s="19" t="s">
        <v>20</v>
      </c>
      <c r="L3622">
        <f t="shared" si="66"/>
        <v>2</v>
      </c>
      <c r="M3622">
        <f>MATCH(H:H,价格表!$B$4:$B$35,0)</f>
        <v>25</v>
      </c>
      <c r="N3622" s="27">
        <f>IF(J3622&lt;=0.3,INDEX(价格表!$B$4:$I$31,M3622,2),IF(AND(J3622&gt;0.3,J3622&lt;=1),INDEX(价格表!$B$4:$I$31,M3622,3),IF(AND(J3622&gt;1,J3622&lt;=2.2),INDEX(价格表!$B$4:$I$31,M3622,4),IF(AND(J3622&gt;2.2,J3622&lt;=3.3),INDEX(价格表!$B$4:$I$31,M3622,5),IF(AND(J3622&gt;3.3,J3622&lt;=4),INDEX(价格表!$B$4:$I$31,M3622,6),IF(AND(J3622&gt;4,J3622&lt;=5.5),INDEX(价格表!$B$4:$I$31,M3622,7),IF(J3622&gt;5.5,2.6+INDEX(价格表!$B$4:$I$31,M3622,8)*L3622)))))))</f>
        <v>2.15</v>
      </c>
    </row>
    <row r="3623" spans="1:14">
      <c r="A3623" s="18">
        <v>4311038576551</v>
      </c>
      <c r="B3623" s="18" t="s">
        <v>16</v>
      </c>
      <c r="C3623" s="19">
        <v>20201216</v>
      </c>
      <c r="D3623" s="19">
        <v>610538201209</v>
      </c>
      <c r="E3623" s="19" t="s">
        <v>16</v>
      </c>
      <c r="F3623" s="19">
        <v>20201226</v>
      </c>
      <c r="G3623" s="19" t="s">
        <v>17</v>
      </c>
      <c r="H3623" s="19" t="s">
        <v>18</v>
      </c>
      <c r="I3623" s="19" t="s">
        <v>53</v>
      </c>
      <c r="J3623" s="19">
        <v>1.45</v>
      </c>
      <c r="K3623" s="19" t="s">
        <v>20</v>
      </c>
      <c r="L3623">
        <f t="shared" si="66"/>
        <v>2</v>
      </c>
      <c r="M3623">
        <f>MATCH(H:H,价格表!$B$4:$B$35,0)</f>
        <v>1</v>
      </c>
      <c r="N3623" s="27">
        <f>IF(J3623&lt;=0.3,INDEX(价格表!$B$4:$I$31,M3623,2),IF(AND(J3623&gt;0.3,J3623&lt;=1),INDEX(价格表!$B$4:$I$31,M3623,3),IF(AND(J3623&gt;1,J3623&lt;=2.2),INDEX(价格表!$B$4:$I$31,M3623,4),IF(AND(J3623&gt;2.2,J3623&lt;=3.3),INDEX(价格表!$B$4:$I$31,M3623,5),IF(AND(J3623&gt;3.3,J3623&lt;=4),INDEX(价格表!$B$4:$I$31,M3623,6),IF(AND(J3623&gt;4,J3623&lt;=5.5),INDEX(价格表!$B$4:$I$31,M3623,7),IF(J3623&gt;5.5,2.6+INDEX(价格表!$B$4:$I$31,M3623,8)*L3623)))))))</f>
        <v>2.15</v>
      </c>
    </row>
    <row r="3624" spans="1:14">
      <c r="A3624" s="18">
        <v>4311038576552</v>
      </c>
      <c r="B3624" s="18" t="s">
        <v>16</v>
      </c>
      <c r="C3624" s="19">
        <v>20201216</v>
      </c>
      <c r="D3624" s="19">
        <v>610538201209</v>
      </c>
      <c r="E3624" s="19" t="s">
        <v>16</v>
      </c>
      <c r="F3624" s="19">
        <v>20201226</v>
      </c>
      <c r="G3624" s="19" t="s">
        <v>17</v>
      </c>
      <c r="H3624" s="19" t="s">
        <v>23</v>
      </c>
      <c r="I3624" s="19" t="s">
        <v>99</v>
      </c>
      <c r="J3624" s="19">
        <v>1.43</v>
      </c>
      <c r="K3624" s="19" t="s">
        <v>20</v>
      </c>
      <c r="L3624">
        <f t="shared" si="66"/>
        <v>2</v>
      </c>
      <c r="M3624">
        <f>MATCH(H:H,价格表!$B$4:$B$35,0)</f>
        <v>15</v>
      </c>
      <c r="N3624" s="27">
        <f>IF(J3624&lt;=0.3,INDEX(价格表!$B$4:$I$31,M3624,2),IF(AND(J3624&gt;0.3,J3624&lt;=1),INDEX(价格表!$B$4:$I$31,M3624,3),IF(AND(J3624&gt;1,J3624&lt;=2.2),INDEX(价格表!$B$4:$I$31,M3624,4),IF(AND(J3624&gt;2.2,J3624&lt;=3.3),INDEX(价格表!$B$4:$I$31,M3624,5),IF(AND(J3624&gt;3.3,J3624&lt;=4),INDEX(价格表!$B$4:$I$31,M3624,6),IF(AND(J3624&gt;4,J3624&lt;=5.5),INDEX(价格表!$B$4:$I$31,M3624,7),IF(J3624&gt;5.5,2.6+INDEX(价格表!$B$4:$I$31,M3624,8)*L3624)))))))</f>
        <v>2.15</v>
      </c>
    </row>
    <row r="3625" spans="1:14">
      <c r="A3625" s="18">
        <v>4311038576554</v>
      </c>
      <c r="B3625" s="18" t="s">
        <v>16</v>
      </c>
      <c r="C3625" s="19">
        <v>20201216</v>
      </c>
      <c r="D3625" s="19">
        <v>610538201209</v>
      </c>
      <c r="E3625" s="19" t="s">
        <v>16</v>
      </c>
      <c r="F3625" s="19">
        <v>20201226</v>
      </c>
      <c r="G3625" s="19" t="s">
        <v>17</v>
      </c>
      <c r="H3625" s="19" t="s">
        <v>54</v>
      </c>
      <c r="I3625" s="19" t="s">
        <v>78</v>
      </c>
      <c r="J3625" s="19">
        <v>1.62</v>
      </c>
      <c r="K3625" s="19" t="s">
        <v>20</v>
      </c>
      <c r="L3625">
        <f t="shared" si="66"/>
        <v>2</v>
      </c>
      <c r="M3625">
        <f>MATCH(H:H,价格表!$B$4:$B$35,0)</f>
        <v>14</v>
      </c>
      <c r="N3625" s="27">
        <f>IF(J3625&lt;=0.3,INDEX(价格表!$B$4:$I$31,M3625,2),IF(AND(J3625&gt;0.3,J3625&lt;=1),INDEX(价格表!$B$4:$I$31,M3625,3),IF(AND(J3625&gt;1,J3625&lt;=2.2),INDEX(价格表!$B$4:$I$31,M3625,4),IF(AND(J3625&gt;2.2,J3625&lt;=3.3),INDEX(价格表!$B$4:$I$31,M3625,5),IF(AND(J3625&gt;3.3,J3625&lt;=4),INDEX(价格表!$B$4:$I$31,M3625,6),IF(AND(J3625&gt;4,J3625&lt;=5.5),INDEX(价格表!$B$4:$I$31,M3625,7),IF(J3625&gt;5.5,2.6+INDEX(价格表!$B$4:$I$31,M3625,8)*L3625)))))))</f>
        <v>2.15</v>
      </c>
    </row>
    <row r="3626" spans="1:14">
      <c r="A3626" s="18">
        <v>4311038576555</v>
      </c>
      <c r="B3626" s="18" t="s">
        <v>16</v>
      </c>
      <c r="C3626" s="19">
        <v>20201216</v>
      </c>
      <c r="D3626" s="19">
        <v>610538201209</v>
      </c>
      <c r="E3626" s="19" t="s">
        <v>16</v>
      </c>
      <c r="F3626" s="19">
        <v>20201226</v>
      </c>
      <c r="G3626" s="19" t="s">
        <v>17</v>
      </c>
      <c r="H3626" s="19" t="s">
        <v>18</v>
      </c>
      <c r="I3626" s="19" t="s">
        <v>53</v>
      </c>
      <c r="J3626" s="19">
        <v>1.42</v>
      </c>
      <c r="K3626" s="19" t="s">
        <v>20</v>
      </c>
      <c r="L3626">
        <f t="shared" si="66"/>
        <v>2</v>
      </c>
      <c r="M3626">
        <f>MATCH(H:H,价格表!$B$4:$B$35,0)</f>
        <v>1</v>
      </c>
      <c r="N3626" s="27">
        <f>IF(J3626&lt;=0.3,INDEX(价格表!$B$4:$I$31,M3626,2),IF(AND(J3626&gt;0.3,J3626&lt;=1),INDEX(价格表!$B$4:$I$31,M3626,3),IF(AND(J3626&gt;1,J3626&lt;=2.2),INDEX(价格表!$B$4:$I$31,M3626,4),IF(AND(J3626&gt;2.2,J3626&lt;=3.3),INDEX(价格表!$B$4:$I$31,M3626,5),IF(AND(J3626&gt;3.3,J3626&lt;=4),INDEX(价格表!$B$4:$I$31,M3626,6),IF(AND(J3626&gt;4,J3626&lt;=5.5),INDEX(价格表!$B$4:$I$31,M3626,7),IF(J3626&gt;5.5,2.6+INDEX(价格表!$B$4:$I$31,M3626,8)*L3626)))))))</f>
        <v>2.15</v>
      </c>
    </row>
    <row r="3627" spans="1:14">
      <c r="A3627" s="18">
        <v>4311038576587</v>
      </c>
      <c r="B3627" s="18" t="s">
        <v>16</v>
      </c>
      <c r="C3627" s="19">
        <v>20201216</v>
      </c>
      <c r="D3627" s="19">
        <v>610538201209</v>
      </c>
      <c r="E3627" s="19" t="s">
        <v>16</v>
      </c>
      <c r="F3627" s="19">
        <v>20201226</v>
      </c>
      <c r="G3627" s="19" t="s">
        <v>17</v>
      </c>
      <c r="H3627" s="19" t="s">
        <v>82</v>
      </c>
      <c r="I3627" s="19" t="s">
        <v>83</v>
      </c>
      <c r="J3627" s="19">
        <v>1.45</v>
      </c>
      <c r="K3627" s="19" t="s">
        <v>20</v>
      </c>
      <c r="L3627">
        <f t="shared" si="66"/>
        <v>2</v>
      </c>
      <c r="M3627">
        <f>MATCH(H:H,价格表!$B$4:$B$35,0)</f>
        <v>2</v>
      </c>
      <c r="N3627" s="27">
        <f>IF(J3627&lt;=0.3,INDEX(价格表!$B$4:$I$31,M3627,2),IF(AND(J3627&gt;0.3,J3627&lt;=1),INDEX(价格表!$B$4:$I$31,M3627,3),IF(AND(J3627&gt;1,J3627&lt;=2.2),INDEX(价格表!$B$4:$I$31,M3627,4),IF(AND(J3627&gt;2.2,J3627&lt;=3.3),INDEX(价格表!$B$4:$I$31,M3627,5),IF(AND(J3627&gt;3.3,J3627&lt;=4),INDEX(价格表!$B$4:$I$31,M3627,6),IF(AND(J3627&gt;4,J3627&lt;=5.5),INDEX(价格表!$B$4:$I$31,M3627,7),IF(J3627&gt;5.5,2.6+INDEX(价格表!$B$4:$I$31,M3627,8)*L3627)))))))</f>
        <v>2.15</v>
      </c>
    </row>
    <row r="3628" spans="1:14">
      <c r="A3628" s="18">
        <v>4311038576588</v>
      </c>
      <c r="B3628" s="18" t="s">
        <v>16</v>
      </c>
      <c r="C3628" s="19">
        <v>20201216</v>
      </c>
      <c r="D3628" s="19">
        <v>610538201209</v>
      </c>
      <c r="E3628" s="19" t="s">
        <v>16</v>
      </c>
      <c r="F3628" s="19">
        <v>20201226</v>
      </c>
      <c r="G3628" s="19" t="s">
        <v>17</v>
      </c>
      <c r="H3628" s="19" t="s">
        <v>23</v>
      </c>
      <c r="I3628" s="19" t="s">
        <v>99</v>
      </c>
      <c r="J3628" s="19">
        <v>1.51</v>
      </c>
      <c r="K3628" s="19" t="s">
        <v>20</v>
      </c>
      <c r="L3628">
        <f t="shared" si="66"/>
        <v>2</v>
      </c>
      <c r="M3628">
        <f>MATCH(H:H,价格表!$B$4:$B$35,0)</f>
        <v>15</v>
      </c>
      <c r="N3628" s="27">
        <f>IF(J3628&lt;=0.3,INDEX(价格表!$B$4:$I$31,M3628,2),IF(AND(J3628&gt;0.3,J3628&lt;=1),INDEX(价格表!$B$4:$I$31,M3628,3),IF(AND(J3628&gt;1,J3628&lt;=2.2),INDEX(价格表!$B$4:$I$31,M3628,4),IF(AND(J3628&gt;2.2,J3628&lt;=3.3),INDEX(价格表!$B$4:$I$31,M3628,5),IF(AND(J3628&gt;3.3,J3628&lt;=4),INDEX(价格表!$B$4:$I$31,M3628,6),IF(AND(J3628&gt;4,J3628&lt;=5.5),INDEX(价格表!$B$4:$I$31,M3628,7),IF(J3628&gt;5.5,2.6+INDEX(价格表!$B$4:$I$31,M3628,8)*L3628)))))))</f>
        <v>2.15</v>
      </c>
    </row>
    <row r="3629" spans="1:14">
      <c r="A3629" s="18">
        <v>4311038576590</v>
      </c>
      <c r="B3629" s="18" t="s">
        <v>16</v>
      </c>
      <c r="C3629" s="19">
        <v>20201216</v>
      </c>
      <c r="D3629" s="19">
        <v>610538201209</v>
      </c>
      <c r="E3629" s="19" t="s">
        <v>16</v>
      </c>
      <c r="F3629" s="19">
        <v>20201226</v>
      </c>
      <c r="G3629" s="19" t="s">
        <v>17</v>
      </c>
      <c r="H3629" s="19" t="s">
        <v>43</v>
      </c>
      <c r="I3629" s="19" t="s">
        <v>44</v>
      </c>
      <c r="J3629" s="19">
        <v>1.42</v>
      </c>
      <c r="K3629" s="19" t="s">
        <v>20</v>
      </c>
      <c r="L3629">
        <f t="shared" si="66"/>
        <v>2</v>
      </c>
      <c r="M3629">
        <f>MATCH(H:H,价格表!$B$4:$B$35,0)</f>
        <v>10</v>
      </c>
      <c r="N3629" s="27">
        <f>IF(J3629&lt;=0.3,INDEX(价格表!$B$4:$I$31,M3629,2),IF(AND(J3629&gt;0.3,J3629&lt;=1),INDEX(价格表!$B$4:$I$31,M3629,3),IF(AND(J3629&gt;1,J3629&lt;=2.2),INDEX(价格表!$B$4:$I$31,M3629,4),IF(AND(J3629&gt;2.2,J3629&lt;=3.3),INDEX(价格表!$B$4:$I$31,M3629,5),IF(AND(J3629&gt;3.3,J3629&lt;=4),INDEX(价格表!$B$4:$I$31,M3629,6),IF(AND(J3629&gt;4,J3629&lt;=5.5),INDEX(价格表!$B$4:$I$31,M3629,7),IF(J3629&gt;5.5,2.6+INDEX(价格表!$B$4:$I$31,M3629,8)*L3629)))))))</f>
        <v>2.15</v>
      </c>
    </row>
    <row r="3630" spans="1:14">
      <c r="A3630" s="18">
        <v>4311038576591</v>
      </c>
      <c r="B3630" s="18" t="s">
        <v>16</v>
      </c>
      <c r="C3630" s="19">
        <v>20201216</v>
      </c>
      <c r="D3630" s="19">
        <v>610538201209</v>
      </c>
      <c r="E3630" s="19" t="s">
        <v>16</v>
      </c>
      <c r="F3630" s="19">
        <v>20201226</v>
      </c>
      <c r="G3630" s="19" t="s">
        <v>17</v>
      </c>
      <c r="H3630" s="19" t="s">
        <v>66</v>
      </c>
      <c r="I3630" s="19" t="s">
        <v>222</v>
      </c>
      <c r="J3630" s="19">
        <v>1.43</v>
      </c>
      <c r="K3630" s="19" t="s">
        <v>20</v>
      </c>
      <c r="L3630">
        <f t="shared" si="66"/>
        <v>2</v>
      </c>
      <c r="M3630">
        <f>MATCH(H:H,价格表!$B$4:$B$35,0)</f>
        <v>17</v>
      </c>
      <c r="N3630" s="27">
        <f>IF(J3630&lt;=0.3,INDEX(价格表!$B$4:$I$31,M3630,2),IF(AND(J3630&gt;0.3,J3630&lt;=1),INDEX(价格表!$B$4:$I$31,M3630,3),IF(AND(J3630&gt;1,J3630&lt;=2.2),INDEX(价格表!$B$4:$I$31,M3630,4),IF(AND(J3630&gt;2.2,J3630&lt;=3.3),INDEX(价格表!$B$4:$I$31,M3630,5),IF(AND(J3630&gt;3.3,J3630&lt;=4),INDEX(价格表!$B$4:$I$31,M3630,6),IF(AND(J3630&gt;4,J3630&lt;=5.5),INDEX(价格表!$B$4:$I$31,M3630,7),IF(J3630&gt;5.5,2.6+INDEX(价格表!$B$4:$I$31,M3630,8)*L3630)))))))</f>
        <v>2.15</v>
      </c>
    </row>
    <row r="3631" spans="1:14">
      <c r="A3631" s="18">
        <v>4311038576592</v>
      </c>
      <c r="B3631" s="18" t="s">
        <v>16</v>
      </c>
      <c r="C3631" s="19">
        <v>20201216</v>
      </c>
      <c r="D3631" s="19">
        <v>610538201209</v>
      </c>
      <c r="E3631" s="19" t="s">
        <v>16</v>
      </c>
      <c r="F3631" s="19">
        <v>20201226</v>
      </c>
      <c r="G3631" s="19" t="s">
        <v>17</v>
      </c>
      <c r="H3631" s="19" t="s">
        <v>50</v>
      </c>
      <c r="I3631" s="19" t="s">
        <v>161</v>
      </c>
      <c r="J3631" s="19">
        <v>1.46</v>
      </c>
      <c r="K3631" s="19" t="s">
        <v>20</v>
      </c>
      <c r="L3631">
        <f t="shared" si="66"/>
        <v>2</v>
      </c>
      <c r="M3631">
        <f>MATCH(H:H,价格表!$B$4:$B$35,0)</f>
        <v>4</v>
      </c>
      <c r="N3631" s="27">
        <f>IF(J3631&lt;=0.3,INDEX(价格表!$B$4:$I$31,M3631,2),IF(AND(J3631&gt;0.3,J3631&lt;=1),INDEX(价格表!$B$4:$I$31,M3631,3),IF(AND(J3631&gt;1,J3631&lt;=2.2),INDEX(价格表!$B$4:$I$31,M3631,4),IF(AND(J3631&gt;2.2,J3631&lt;=3.3),INDEX(价格表!$B$4:$I$31,M3631,5),IF(AND(J3631&gt;3.3,J3631&lt;=4),INDEX(价格表!$B$4:$I$31,M3631,6),IF(AND(J3631&gt;4,J3631&lt;=5.5),INDEX(价格表!$B$4:$I$31,M3631,7),IF(J3631&gt;5.5,2.6+INDEX(价格表!$B$4:$I$31,M3631,8)*L3631)))))))</f>
        <v>2.15</v>
      </c>
    </row>
    <row r="3632" spans="1:14">
      <c r="A3632" s="18">
        <v>4311038576593</v>
      </c>
      <c r="B3632" s="18" t="s">
        <v>16</v>
      </c>
      <c r="C3632" s="19">
        <v>20201216</v>
      </c>
      <c r="D3632" s="19">
        <v>610538201209</v>
      </c>
      <c r="E3632" s="19" t="s">
        <v>16</v>
      </c>
      <c r="F3632" s="19">
        <v>20201226</v>
      </c>
      <c r="G3632" s="19" t="s">
        <v>17</v>
      </c>
      <c r="H3632" s="19" t="s">
        <v>21</v>
      </c>
      <c r="I3632" s="19" t="s">
        <v>201</v>
      </c>
      <c r="J3632" s="19">
        <v>1.51</v>
      </c>
      <c r="K3632" s="19" t="s">
        <v>20</v>
      </c>
      <c r="L3632">
        <f t="shared" si="66"/>
        <v>2</v>
      </c>
      <c r="M3632">
        <f>MATCH(H:H,价格表!$B$4:$B$35,0)</f>
        <v>20</v>
      </c>
      <c r="N3632" s="27">
        <f>IF(J3632&lt;=0.3,INDEX(价格表!$B$4:$I$31,M3632,2),IF(AND(J3632&gt;0.3,J3632&lt;=1),INDEX(价格表!$B$4:$I$31,M3632,3),IF(AND(J3632&gt;1,J3632&lt;=2.2),INDEX(价格表!$B$4:$I$31,M3632,4),IF(AND(J3632&gt;2.2,J3632&lt;=3.3),INDEX(价格表!$B$4:$I$31,M3632,5),IF(AND(J3632&gt;3.3,J3632&lt;=4),INDEX(价格表!$B$4:$I$31,M3632,6),IF(AND(J3632&gt;4,J3632&lt;=5.5),INDEX(价格表!$B$4:$I$31,M3632,7),IF(J3632&gt;5.5,2.6+INDEX(价格表!$B$4:$I$31,M3632,8)*L3632)))))))</f>
        <v>2.15</v>
      </c>
    </row>
    <row r="3633" spans="1:14">
      <c r="A3633" s="18">
        <v>4311038576594</v>
      </c>
      <c r="B3633" s="18" t="s">
        <v>16</v>
      </c>
      <c r="C3633" s="19">
        <v>20201216</v>
      </c>
      <c r="D3633" s="19">
        <v>610538201209</v>
      </c>
      <c r="E3633" s="19" t="s">
        <v>16</v>
      </c>
      <c r="F3633" s="19">
        <v>20201226</v>
      </c>
      <c r="G3633" s="19" t="s">
        <v>17</v>
      </c>
      <c r="H3633" s="19" t="s">
        <v>45</v>
      </c>
      <c r="I3633" s="19" t="s">
        <v>137</v>
      </c>
      <c r="J3633" s="19">
        <v>1.53</v>
      </c>
      <c r="K3633" s="19" t="s">
        <v>20</v>
      </c>
      <c r="L3633">
        <f t="shared" si="66"/>
        <v>2</v>
      </c>
      <c r="M3633">
        <f>MATCH(H:H,价格表!$B$4:$B$35,0)</f>
        <v>9</v>
      </c>
      <c r="N3633" s="27">
        <f>IF(J3633&lt;=0.3,INDEX(价格表!$B$4:$I$31,M3633,2),IF(AND(J3633&gt;0.3,J3633&lt;=1),INDEX(价格表!$B$4:$I$31,M3633,3),IF(AND(J3633&gt;1,J3633&lt;=2.2),INDEX(价格表!$B$4:$I$31,M3633,4),IF(AND(J3633&gt;2.2,J3633&lt;=3.3),INDEX(价格表!$B$4:$I$31,M3633,5),IF(AND(J3633&gt;3.3,J3633&lt;=4),INDEX(价格表!$B$4:$I$31,M3633,6),IF(AND(J3633&gt;4,J3633&lt;=5.5),INDEX(价格表!$B$4:$I$31,M3633,7),IF(J3633&gt;5.5,2.6+INDEX(价格表!$B$4:$I$31,M3633,8)*L3633)))))))</f>
        <v>2.15</v>
      </c>
    </row>
    <row r="3634" spans="1:14">
      <c r="A3634" s="18">
        <v>4311038576596</v>
      </c>
      <c r="B3634" s="18" t="s">
        <v>16</v>
      </c>
      <c r="C3634" s="19">
        <v>20201216</v>
      </c>
      <c r="D3634" s="19">
        <v>610538201209</v>
      </c>
      <c r="E3634" s="19" t="s">
        <v>16</v>
      </c>
      <c r="F3634" s="19">
        <v>20201226</v>
      </c>
      <c r="G3634" s="19" t="s">
        <v>17</v>
      </c>
      <c r="H3634" s="19" t="s">
        <v>75</v>
      </c>
      <c r="I3634" s="19" t="s">
        <v>238</v>
      </c>
      <c r="J3634" s="19">
        <v>1.42</v>
      </c>
      <c r="K3634" s="19" t="s">
        <v>20</v>
      </c>
      <c r="L3634">
        <f t="shared" si="66"/>
        <v>2</v>
      </c>
      <c r="M3634">
        <f>MATCH(H:H,价格表!$B$4:$B$35,0)</f>
        <v>24</v>
      </c>
      <c r="N3634" s="27">
        <f>IF(J3634&lt;=0.3,INDEX(价格表!$B$4:$I$31,M3634,2),IF(AND(J3634&gt;0.3,J3634&lt;=1),INDEX(价格表!$B$4:$I$31,M3634,3),IF(AND(J3634&gt;1,J3634&lt;=2.2),INDEX(价格表!$B$4:$I$31,M3634,4),IF(AND(J3634&gt;2.2,J3634&lt;=3.3),INDEX(价格表!$B$4:$I$31,M3634,5),IF(AND(J3634&gt;3.3,J3634&lt;=4),INDEX(价格表!$B$4:$I$31,M3634,6),IF(AND(J3634&gt;4,J3634&lt;=5.5),INDEX(价格表!$B$4:$I$31,M3634,7),IF(J3634&gt;5.5,2.6+INDEX(价格表!$B$4:$I$31,M3634,8)*L3634)))))))</f>
        <v>2.15</v>
      </c>
    </row>
    <row r="3635" spans="1:14">
      <c r="A3635" s="18">
        <v>4311038578128</v>
      </c>
      <c r="B3635" s="18" t="s">
        <v>16</v>
      </c>
      <c r="C3635" s="19">
        <v>20201216</v>
      </c>
      <c r="D3635" s="19">
        <v>610538201209</v>
      </c>
      <c r="E3635" s="19" t="s">
        <v>16</v>
      </c>
      <c r="F3635" s="19">
        <v>20201226</v>
      </c>
      <c r="G3635" s="19" t="s">
        <v>17</v>
      </c>
      <c r="H3635" s="19" t="s">
        <v>25</v>
      </c>
      <c r="I3635" s="19" t="s">
        <v>199</v>
      </c>
      <c r="J3635" s="19">
        <v>1.43</v>
      </c>
      <c r="K3635" s="19" t="s">
        <v>20</v>
      </c>
      <c r="L3635">
        <f t="shared" si="66"/>
        <v>2</v>
      </c>
      <c r="M3635">
        <f>MATCH(H:H,价格表!$B$4:$B$35,0)</f>
        <v>25</v>
      </c>
      <c r="N3635" s="27">
        <f>IF(J3635&lt;=0.3,INDEX(价格表!$B$4:$I$31,M3635,2),IF(AND(J3635&gt;0.3,J3635&lt;=1),INDEX(价格表!$B$4:$I$31,M3635,3),IF(AND(J3635&gt;1,J3635&lt;=2.2),INDEX(价格表!$B$4:$I$31,M3635,4),IF(AND(J3635&gt;2.2,J3635&lt;=3.3),INDEX(价格表!$B$4:$I$31,M3635,5),IF(AND(J3635&gt;3.3,J3635&lt;=4),INDEX(价格表!$B$4:$I$31,M3635,6),IF(AND(J3635&gt;4,J3635&lt;=5.5),INDEX(价格表!$B$4:$I$31,M3635,7),IF(J3635&gt;5.5,2.6+INDEX(价格表!$B$4:$I$31,M3635,8)*L3635)))))))</f>
        <v>2.15</v>
      </c>
    </row>
    <row r="3636" spans="1:14">
      <c r="A3636" s="18">
        <v>4311038578129</v>
      </c>
      <c r="B3636" s="18" t="s">
        <v>16</v>
      </c>
      <c r="C3636" s="19">
        <v>20201216</v>
      </c>
      <c r="D3636" s="19">
        <v>610538201209</v>
      </c>
      <c r="E3636" s="19" t="s">
        <v>16</v>
      </c>
      <c r="F3636" s="19">
        <v>20201226</v>
      </c>
      <c r="G3636" s="19" t="s">
        <v>17</v>
      </c>
      <c r="H3636" s="19" t="s">
        <v>43</v>
      </c>
      <c r="I3636" s="19" t="s">
        <v>44</v>
      </c>
      <c r="J3636" s="19">
        <v>1.48</v>
      </c>
      <c r="K3636" s="19" t="s">
        <v>20</v>
      </c>
      <c r="L3636">
        <f t="shared" si="66"/>
        <v>2</v>
      </c>
      <c r="M3636">
        <f>MATCH(H:H,价格表!$B$4:$B$35,0)</f>
        <v>10</v>
      </c>
      <c r="N3636" s="27">
        <f>IF(J3636&lt;=0.3,INDEX(价格表!$B$4:$I$31,M3636,2),IF(AND(J3636&gt;0.3,J3636&lt;=1),INDEX(价格表!$B$4:$I$31,M3636,3),IF(AND(J3636&gt;1,J3636&lt;=2.2),INDEX(价格表!$B$4:$I$31,M3636,4),IF(AND(J3636&gt;2.2,J3636&lt;=3.3),INDEX(价格表!$B$4:$I$31,M3636,5),IF(AND(J3636&gt;3.3,J3636&lt;=4),INDEX(价格表!$B$4:$I$31,M3636,6),IF(AND(J3636&gt;4,J3636&lt;=5.5),INDEX(价格表!$B$4:$I$31,M3636,7),IF(J3636&gt;5.5,2.6+INDEX(价格表!$B$4:$I$31,M3636,8)*L3636)))))))</f>
        <v>2.15</v>
      </c>
    </row>
    <row r="3637" spans="1:14">
      <c r="A3637" s="18">
        <v>4311038578130</v>
      </c>
      <c r="B3637" s="18" t="s">
        <v>16</v>
      </c>
      <c r="C3637" s="19">
        <v>20201216</v>
      </c>
      <c r="D3637" s="19">
        <v>610538201209</v>
      </c>
      <c r="E3637" s="19" t="s">
        <v>16</v>
      </c>
      <c r="F3637" s="19">
        <v>20201226</v>
      </c>
      <c r="G3637" s="19" t="s">
        <v>17</v>
      </c>
      <c r="H3637" s="19" t="s">
        <v>45</v>
      </c>
      <c r="I3637" s="19" t="s">
        <v>48</v>
      </c>
      <c r="J3637" s="19">
        <v>1.42</v>
      </c>
      <c r="K3637" s="19" t="s">
        <v>20</v>
      </c>
      <c r="L3637">
        <f t="shared" si="66"/>
        <v>2</v>
      </c>
      <c r="M3637">
        <f>MATCH(H:H,价格表!$B$4:$B$35,0)</f>
        <v>9</v>
      </c>
      <c r="N3637" s="27">
        <f>IF(J3637&lt;=0.3,INDEX(价格表!$B$4:$I$31,M3637,2),IF(AND(J3637&gt;0.3,J3637&lt;=1),INDEX(价格表!$B$4:$I$31,M3637,3),IF(AND(J3637&gt;1,J3637&lt;=2.2),INDEX(价格表!$B$4:$I$31,M3637,4),IF(AND(J3637&gt;2.2,J3637&lt;=3.3),INDEX(价格表!$B$4:$I$31,M3637,5),IF(AND(J3637&gt;3.3,J3637&lt;=4),INDEX(价格表!$B$4:$I$31,M3637,6),IF(AND(J3637&gt;4,J3637&lt;=5.5),INDEX(价格表!$B$4:$I$31,M3637,7),IF(J3637&gt;5.5,2.6+INDEX(价格表!$B$4:$I$31,M3637,8)*L3637)))))))</f>
        <v>2.15</v>
      </c>
    </row>
    <row r="3638" spans="1:14">
      <c r="A3638" s="18">
        <v>4311038578132</v>
      </c>
      <c r="B3638" s="18" t="s">
        <v>16</v>
      </c>
      <c r="C3638" s="19">
        <v>20201216</v>
      </c>
      <c r="D3638" s="19">
        <v>610538201209</v>
      </c>
      <c r="E3638" s="19" t="s">
        <v>16</v>
      </c>
      <c r="F3638" s="19">
        <v>20201226</v>
      </c>
      <c r="G3638" s="19" t="s">
        <v>17</v>
      </c>
      <c r="H3638" s="19" t="s">
        <v>50</v>
      </c>
      <c r="I3638" s="19" t="s">
        <v>62</v>
      </c>
      <c r="J3638" s="19">
        <v>1.42</v>
      </c>
      <c r="K3638" s="19" t="s">
        <v>20</v>
      </c>
      <c r="L3638">
        <f t="shared" si="66"/>
        <v>2</v>
      </c>
      <c r="M3638">
        <f>MATCH(H:H,价格表!$B$4:$B$35,0)</f>
        <v>4</v>
      </c>
      <c r="N3638" s="27">
        <f>IF(J3638&lt;=0.3,INDEX(价格表!$B$4:$I$31,M3638,2),IF(AND(J3638&gt;0.3,J3638&lt;=1),INDEX(价格表!$B$4:$I$31,M3638,3),IF(AND(J3638&gt;1,J3638&lt;=2.2),INDEX(价格表!$B$4:$I$31,M3638,4),IF(AND(J3638&gt;2.2,J3638&lt;=3.3),INDEX(价格表!$B$4:$I$31,M3638,5),IF(AND(J3638&gt;3.3,J3638&lt;=4),INDEX(价格表!$B$4:$I$31,M3638,6),IF(AND(J3638&gt;4,J3638&lt;=5.5),INDEX(价格表!$B$4:$I$31,M3638,7),IF(J3638&gt;5.5,2.6+INDEX(价格表!$B$4:$I$31,M3638,8)*L3638)))))))</f>
        <v>2.15</v>
      </c>
    </row>
    <row r="3639" spans="1:14">
      <c r="A3639" s="18">
        <v>4311038578133</v>
      </c>
      <c r="B3639" s="18" t="s">
        <v>16</v>
      </c>
      <c r="C3639" s="19">
        <v>20201216</v>
      </c>
      <c r="D3639" s="19">
        <v>610538201209</v>
      </c>
      <c r="E3639" s="19" t="s">
        <v>16</v>
      </c>
      <c r="F3639" s="19">
        <v>20201226</v>
      </c>
      <c r="G3639" s="19" t="s">
        <v>17</v>
      </c>
      <c r="H3639" s="19" t="s">
        <v>30</v>
      </c>
      <c r="I3639" s="19" t="s">
        <v>335</v>
      </c>
      <c r="J3639" s="19">
        <v>1.44</v>
      </c>
      <c r="K3639" s="19" t="s">
        <v>20</v>
      </c>
      <c r="L3639">
        <f t="shared" si="66"/>
        <v>2</v>
      </c>
      <c r="M3639">
        <f>MATCH(H:H,价格表!$B$4:$B$35,0)</f>
        <v>16</v>
      </c>
      <c r="N3639" s="27">
        <f>IF(J3639&lt;=0.3,INDEX(价格表!$B$4:$I$31,M3639,2),IF(AND(J3639&gt;0.3,J3639&lt;=1),INDEX(价格表!$B$4:$I$31,M3639,3),IF(AND(J3639&gt;1,J3639&lt;=2.2),INDEX(价格表!$B$4:$I$31,M3639,4),IF(AND(J3639&gt;2.2,J3639&lt;=3.3),INDEX(价格表!$B$4:$I$31,M3639,5),IF(AND(J3639&gt;3.3,J3639&lt;=4),INDEX(价格表!$B$4:$I$31,M3639,6),IF(AND(J3639&gt;4,J3639&lt;=5.5),INDEX(价格表!$B$4:$I$31,M3639,7),IF(J3639&gt;5.5,2.6+INDEX(价格表!$B$4:$I$31,M3639,8)*L3639)))))))</f>
        <v>2.15</v>
      </c>
    </row>
    <row r="3640" spans="1:14">
      <c r="A3640" s="18">
        <v>4311038578134</v>
      </c>
      <c r="B3640" s="18" t="s">
        <v>16</v>
      </c>
      <c r="C3640" s="19">
        <v>20201216</v>
      </c>
      <c r="D3640" s="19">
        <v>610538201209</v>
      </c>
      <c r="E3640" s="19" t="s">
        <v>16</v>
      </c>
      <c r="F3640" s="19">
        <v>20201226</v>
      </c>
      <c r="G3640" s="19" t="s">
        <v>17</v>
      </c>
      <c r="H3640" s="19" t="s">
        <v>73</v>
      </c>
      <c r="I3640" s="19" t="s">
        <v>365</v>
      </c>
      <c r="J3640" s="19">
        <v>1.45</v>
      </c>
      <c r="K3640" s="19" t="s">
        <v>20</v>
      </c>
      <c r="L3640">
        <f t="shared" si="66"/>
        <v>2</v>
      </c>
      <c r="M3640">
        <f>MATCH(H:H,价格表!$B$4:$B$35,0)</f>
        <v>7</v>
      </c>
      <c r="N3640" s="27">
        <f>IF(J3640&lt;=0.3,INDEX(价格表!$B$4:$I$31,M3640,2),IF(AND(J3640&gt;0.3,J3640&lt;=1),INDEX(价格表!$B$4:$I$31,M3640,3),IF(AND(J3640&gt;1,J3640&lt;=2.2),INDEX(价格表!$B$4:$I$31,M3640,4),IF(AND(J3640&gt;2.2,J3640&lt;=3.3),INDEX(价格表!$B$4:$I$31,M3640,5),IF(AND(J3640&gt;3.3,J3640&lt;=4),INDEX(价格表!$B$4:$I$31,M3640,6),IF(AND(J3640&gt;4,J3640&lt;=5.5),INDEX(价格表!$B$4:$I$31,M3640,7),IF(J3640&gt;5.5,2.6+INDEX(价格表!$B$4:$I$31,M3640,8)*L3640)))))))</f>
        <v>2.15</v>
      </c>
    </row>
    <row r="3641" spans="1:14">
      <c r="A3641" s="18">
        <v>4311038578135</v>
      </c>
      <c r="B3641" s="18" t="s">
        <v>16</v>
      </c>
      <c r="C3641" s="19">
        <v>20201216</v>
      </c>
      <c r="D3641" s="19">
        <v>610538201209</v>
      </c>
      <c r="E3641" s="19" t="s">
        <v>16</v>
      </c>
      <c r="F3641" s="19">
        <v>20201226</v>
      </c>
      <c r="G3641" s="19" t="s">
        <v>17</v>
      </c>
      <c r="H3641" s="19" t="s">
        <v>27</v>
      </c>
      <c r="I3641" s="19" t="s">
        <v>134</v>
      </c>
      <c r="J3641" s="19">
        <v>1.49</v>
      </c>
      <c r="K3641" s="19" t="s">
        <v>20</v>
      </c>
      <c r="L3641">
        <f t="shared" si="66"/>
        <v>2</v>
      </c>
      <c r="M3641">
        <f>MATCH(H:H,价格表!$B$4:$B$35,0)</f>
        <v>3</v>
      </c>
      <c r="N3641" s="27">
        <f>IF(J3641&lt;=0.3,INDEX(价格表!$B$4:$I$31,M3641,2),IF(AND(J3641&gt;0.3,J3641&lt;=1),INDEX(价格表!$B$4:$I$31,M3641,3),IF(AND(J3641&gt;1,J3641&lt;=2.2),INDEX(价格表!$B$4:$I$31,M3641,4),IF(AND(J3641&gt;2.2,J3641&lt;=3.3),INDEX(价格表!$B$4:$I$31,M3641,5),IF(AND(J3641&gt;3.3,J3641&lt;=4),INDEX(价格表!$B$4:$I$31,M3641,6),IF(AND(J3641&gt;4,J3641&lt;=5.5),INDEX(价格表!$B$4:$I$31,M3641,7),IF(J3641&gt;5.5,2.6+INDEX(价格表!$B$4:$I$31,M3641,8)*L3641)))))))</f>
        <v>2.15</v>
      </c>
    </row>
    <row r="3642" spans="1:14">
      <c r="A3642" s="18">
        <v>4311038578136</v>
      </c>
      <c r="B3642" s="18" t="s">
        <v>16</v>
      </c>
      <c r="C3642" s="19">
        <v>20201216</v>
      </c>
      <c r="D3642" s="19">
        <v>610538201209</v>
      </c>
      <c r="E3642" s="19" t="s">
        <v>16</v>
      </c>
      <c r="F3642" s="19">
        <v>20201226</v>
      </c>
      <c r="G3642" s="19" t="s">
        <v>17</v>
      </c>
      <c r="H3642" s="19" t="s">
        <v>75</v>
      </c>
      <c r="I3642" s="19" t="s">
        <v>372</v>
      </c>
      <c r="J3642" s="19">
        <v>1.48</v>
      </c>
      <c r="K3642" s="19" t="s">
        <v>20</v>
      </c>
      <c r="L3642">
        <f t="shared" si="66"/>
        <v>2</v>
      </c>
      <c r="M3642">
        <f>MATCH(H:H,价格表!$B$4:$B$35,0)</f>
        <v>24</v>
      </c>
      <c r="N3642" s="27">
        <f>IF(J3642&lt;=0.3,INDEX(价格表!$B$4:$I$31,M3642,2),IF(AND(J3642&gt;0.3,J3642&lt;=1),INDEX(价格表!$B$4:$I$31,M3642,3),IF(AND(J3642&gt;1,J3642&lt;=2.2),INDEX(价格表!$B$4:$I$31,M3642,4),IF(AND(J3642&gt;2.2,J3642&lt;=3.3),INDEX(价格表!$B$4:$I$31,M3642,5),IF(AND(J3642&gt;3.3,J3642&lt;=4),INDEX(价格表!$B$4:$I$31,M3642,6),IF(AND(J3642&gt;4,J3642&lt;=5.5),INDEX(价格表!$B$4:$I$31,M3642,7),IF(J3642&gt;5.5,2.6+INDEX(价格表!$B$4:$I$31,M3642,8)*L3642)))))))</f>
        <v>2.15</v>
      </c>
    </row>
    <row r="3643" spans="1:14">
      <c r="A3643" s="18">
        <v>4311038578141</v>
      </c>
      <c r="B3643" s="18" t="s">
        <v>16</v>
      </c>
      <c r="C3643" s="19">
        <v>20201216</v>
      </c>
      <c r="D3643" s="19">
        <v>610538201209</v>
      </c>
      <c r="E3643" s="19" t="s">
        <v>16</v>
      </c>
      <c r="F3643" s="19">
        <v>20201226</v>
      </c>
      <c r="G3643" s="19" t="s">
        <v>17</v>
      </c>
      <c r="H3643" s="19" t="s">
        <v>75</v>
      </c>
      <c r="I3643" s="19" t="s">
        <v>238</v>
      </c>
      <c r="J3643" s="19">
        <v>1.44</v>
      </c>
      <c r="K3643" s="19" t="s">
        <v>20</v>
      </c>
      <c r="L3643">
        <f t="shared" si="66"/>
        <v>2</v>
      </c>
      <c r="M3643">
        <f>MATCH(H:H,价格表!$B$4:$B$35,0)</f>
        <v>24</v>
      </c>
      <c r="N3643" s="27">
        <f>IF(J3643&lt;=0.3,INDEX(价格表!$B$4:$I$31,M3643,2),IF(AND(J3643&gt;0.3,J3643&lt;=1),INDEX(价格表!$B$4:$I$31,M3643,3),IF(AND(J3643&gt;1,J3643&lt;=2.2),INDEX(价格表!$B$4:$I$31,M3643,4),IF(AND(J3643&gt;2.2,J3643&lt;=3.3),INDEX(价格表!$B$4:$I$31,M3643,5),IF(AND(J3643&gt;3.3,J3643&lt;=4),INDEX(价格表!$B$4:$I$31,M3643,6),IF(AND(J3643&gt;4,J3643&lt;=5.5),INDEX(价格表!$B$4:$I$31,M3643,7),IF(J3643&gt;5.5,2.6+INDEX(价格表!$B$4:$I$31,M3643,8)*L3643)))))))</f>
        <v>2.15</v>
      </c>
    </row>
    <row r="3644" spans="1:14">
      <c r="A3644" s="18">
        <v>4311038578142</v>
      </c>
      <c r="B3644" s="18" t="s">
        <v>16</v>
      </c>
      <c r="C3644" s="19">
        <v>20201216</v>
      </c>
      <c r="D3644" s="19">
        <v>610538201209</v>
      </c>
      <c r="E3644" s="19" t="s">
        <v>16</v>
      </c>
      <c r="F3644" s="19">
        <v>20201226</v>
      </c>
      <c r="G3644" s="19" t="s">
        <v>17</v>
      </c>
      <c r="H3644" s="19" t="s">
        <v>73</v>
      </c>
      <c r="I3644" s="19" t="s">
        <v>91</v>
      </c>
      <c r="J3644" s="19">
        <v>1.57</v>
      </c>
      <c r="K3644" s="19" t="s">
        <v>20</v>
      </c>
      <c r="L3644">
        <f t="shared" si="66"/>
        <v>2</v>
      </c>
      <c r="M3644">
        <f>MATCH(H:H,价格表!$B$4:$B$35,0)</f>
        <v>7</v>
      </c>
      <c r="N3644" s="27">
        <f>IF(J3644&lt;=0.3,INDEX(价格表!$B$4:$I$31,M3644,2),IF(AND(J3644&gt;0.3,J3644&lt;=1),INDEX(价格表!$B$4:$I$31,M3644,3),IF(AND(J3644&gt;1,J3644&lt;=2.2),INDEX(价格表!$B$4:$I$31,M3644,4),IF(AND(J3644&gt;2.2,J3644&lt;=3.3),INDEX(价格表!$B$4:$I$31,M3644,5),IF(AND(J3644&gt;3.3,J3644&lt;=4),INDEX(价格表!$B$4:$I$31,M3644,6),IF(AND(J3644&gt;4,J3644&lt;=5.5),INDEX(价格表!$B$4:$I$31,M3644,7),IF(J3644&gt;5.5,2.6+INDEX(价格表!$B$4:$I$31,M3644,8)*L3644)))))))</f>
        <v>2.15</v>
      </c>
    </row>
    <row r="3645" spans="1:14">
      <c r="A3645" s="18">
        <v>4311038578143</v>
      </c>
      <c r="B3645" s="18" t="s">
        <v>16</v>
      </c>
      <c r="C3645" s="19">
        <v>20201216</v>
      </c>
      <c r="D3645" s="19">
        <v>610538201209</v>
      </c>
      <c r="E3645" s="19" t="s">
        <v>16</v>
      </c>
      <c r="F3645" s="19">
        <v>20201226</v>
      </c>
      <c r="G3645" s="19" t="s">
        <v>17</v>
      </c>
      <c r="H3645" s="19" t="s">
        <v>18</v>
      </c>
      <c r="I3645" s="19" t="s">
        <v>53</v>
      </c>
      <c r="J3645" s="19">
        <v>1.44</v>
      </c>
      <c r="K3645" s="19" t="s">
        <v>20</v>
      </c>
      <c r="L3645">
        <f t="shared" si="66"/>
        <v>2</v>
      </c>
      <c r="M3645">
        <f>MATCH(H:H,价格表!$B$4:$B$35,0)</f>
        <v>1</v>
      </c>
      <c r="N3645" s="27">
        <f>IF(J3645&lt;=0.3,INDEX(价格表!$B$4:$I$31,M3645,2),IF(AND(J3645&gt;0.3,J3645&lt;=1),INDEX(价格表!$B$4:$I$31,M3645,3),IF(AND(J3645&gt;1,J3645&lt;=2.2),INDEX(价格表!$B$4:$I$31,M3645,4),IF(AND(J3645&gt;2.2,J3645&lt;=3.3),INDEX(价格表!$B$4:$I$31,M3645,5),IF(AND(J3645&gt;3.3,J3645&lt;=4),INDEX(价格表!$B$4:$I$31,M3645,6),IF(AND(J3645&gt;4,J3645&lt;=5.5),INDEX(价格表!$B$4:$I$31,M3645,7),IF(J3645&gt;5.5,2.6+INDEX(价格表!$B$4:$I$31,M3645,8)*L3645)))))))</f>
        <v>2.15</v>
      </c>
    </row>
    <row r="3646" spans="1:14">
      <c r="A3646" s="18">
        <v>4311038578144</v>
      </c>
      <c r="B3646" s="18" t="s">
        <v>16</v>
      </c>
      <c r="C3646" s="19">
        <v>20201216</v>
      </c>
      <c r="D3646" s="19">
        <v>610538201209</v>
      </c>
      <c r="E3646" s="19" t="s">
        <v>16</v>
      </c>
      <c r="F3646" s="19">
        <v>20201226</v>
      </c>
      <c r="G3646" s="19" t="s">
        <v>17</v>
      </c>
      <c r="H3646" s="19" t="s">
        <v>45</v>
      </c>
      <c r="I3646" s="19" t="s">
        <v>48</v>
      </c>
      <c r="J3646" s="19">
        <v>1.42</v>
      </c>
      <c r="K3646" s="19" t="s">
        <v>20</v>
      </c>
      <c r="L3646">
        <f t="shared" si="66"/>
        <v>2</v>
      </c>
      <c r="M3646">
        <f>MATCH(H:H,价格表!$B$4:$B$35,0)</f>
        <v>9</v>
      </c>
      <c r="N3646" s="27">
        <f>IF(J3646&lt;=0.3,INDEX(价格表!$B$4:$I$31,M3646,2),IF(AND(J3646&gt;0.3,J3646&lt;=1),INDEX(价格表!$B$4:$I$31,M3646,3),IF(AND(J3646&gt;1,J3646&lt;=2.2),INDEX(价格表!$B$4:$I$31,M3646,4),IF(AND(J3646&gt;2.2,J3646&lt;=3.3),INDEX(价格表!$B$4:$I$31,M3646,5),IF(AND(J3646&gt;3.3,J3646&lt;=4),INDEX(价格表!$B$4:$I$31,M3646,6),IF(AND(J3646&gt;4,J3646&lt;=5.5),INDEX(价格表!$B$4:$I$31,M3646,7),IF(J3646&gt;5.5,2.6+INDEX(价格表!$B$4:$I$31,M3646,8)*L3646)))))))</f>
        <v>2.15</v>
      </c>
    </row>
    <row r="3647" spans="1:14">
      <c r="A3647" s="18">
        <v>4311038578145</v>
      </c>
      <c r="B3647" s="18" t="s">
        <v>16</v>
      </c>
      <c r="C3647" s="19">
        <v>20201216</v>
      </c>
      <c r="D3647" s="19">
        <v>610538201209</v>
      </c>
      <c r="E3647" s="19" t="s">
        <v>16</v>
      </c>
      <c r="F3647" s="19">
        <v>20201226</v>
      </c>
      <c r="G3647" s="19" t="s">
        <v>17</v>
      </c>
      <c r="H3647" s="19" t="s">
        <v>68</v>
      </c>
      <c r="I3647" s="19" t="s">
        <v>140</v>
      </c>
      <c r="J3647" s="19">
        <v>1.43</v>
      </c>
      <c r="K3647" s="19" t="s">
        <v>20</v>
      </c>
      <c r="L3647">
        <f t="shared" si="66"/>
        <v>2</v>
      </c>
      <c r="M3647">
        <f>MATCH(H:H,价格表!$B$4:$B$35,0)</f>
        <v>5</v>
      </c>
      <c r="N3647" s="27">
        <f>IF(J3647&lt;=0.3,INDEX(价格表!$B$4:$I$31,M3647,2),IF(AND(J3647&gt;0.3,J3647&lt;=1),INDEX(价格表!$B$4:$I$31,M3647,3),IF(AND(J3647&gt;1,J3647&lt;=2.2),INDEX(价格表!$B$4:$I$31,M3647,4),IF(AND(J3647&gt;2.2,J3647&lt;=3.3),INDEX(价格表!$B$4:$I$31,M3647,5),IF(AND(J3647&gt;3.3,J3647&lt;=4),INDEX(价格表!$B$4:$I$31,M3647,6),IF(AND(J3647&gt;4,J3647&lt;=5.5),INDEX(价格表!$B$4:$I$31,M3647,7),IF(J3647&gt;5.5,2.6+INDEX(价格表!$B$4:$I$31,M3647,8)*L3647)))))))</f>
        <v>2.15</v>
      </c>
    </row>
    <row r="3648" spans="1:14">
      <c r="A3648" s="18">
        <v>4311038578146</v>
      </c>
      <c r="B3648" s="18" t="s">
        <v>16</v>
      </c>
      <c r="C3648" s="19">
        <v>20201216</v>
      </c>
      <c r="D3648" s="19">
        <v>610538201209</v>
      </c>
      <c r="E3648" s="19" t="s">
        <v>16</v>
      </c>
      <c r="F3648" s="19">
        <v>20201226</v>
      </c>
      <c r="G3648" s="19" t="s">
        <v>17</v>
      </c>
      <c r="H3648" s="19" t="s">
        <v>27</v>
      </c>
      <c r="I3648" s="19" t="s">
        <v>28</v>
      </c>
      <c r="J3648" s="19">
        <v>1.42</v>
      </c>
      <c r="K3648" s="19" t="s">
        <v>20</v>
      </c>
      <c r="L3648">
        <f t="shared" si="66"/>
        <v>2</v>
      </c>
      <c r="M3648">
        <f>MATCH(H:H,价格表!$B$4:$B$35,0)</f>
        <v>3</v>
      </c>
      <c r="N3648" s="27">
        <f>IF(J3648&lt;=0.3,INDEX(价格表!$B$4:$I$31,M3648,2),IF(AND(J3648&gt;0.3,J3648&lt;=1),INDEX(价格表!$B$4:$I$31,M3648,3),IF(AND(J3648&gt;1,J3648&lt;=2.2),INDEX(价格表!$B$4:$I$31,M3648,4),IF(AND(J3648&gt;2.2,J3648&lt;=3.3),INDEX(价格表!$B$4:$I$31,M3648,5),IF(AND(J3648&gt;3.3,J3648&lt;=4),INDEX(价格表!$B$4:$I$31,M3648,6),IF(AND(J3648&gt;4,J3648&lt;=5.5),INDEX(价格表!$B$4:$I$31,M3648,7),IF(J3648&gt;5.5,2.6+INDEX(价格表!$B$4:$I$31,M3648,8)*L3648)))))))</f>
        <v>2.15</v>
      </c>
    </row>
    <row r="3649" spans="1:14">
      <c r="A3649" s="18">
        <v>4311038578147</v>
      </c>
      <c r="B3649" s="18" t="s">
        <v>16</v>
      </c>
      <c r="C3649" s="19">
        <v>20201216</v>
      </c>
      <c r="D3649" s="19">
        <v>610538201209</v>
      </c>
      <c r="E3649" s="19" t="s">
        <v>16</v>
      </c>
      <c r="F3649" s="19">
        <v>20201226</v>
      </c>
      <c r="G3649" s="19" t="s">
        <v>17</v>
      </c>
      <c r="H3649" s="19" t="s">
        <v>50</v>
      </c>
      <c r="I3649" s="19" t="s">
        <v>288</v>
      </c>
      <c r="J3649" s="19">
        <v>1.44</v>
      </c>
      <c r="K3649" s="19" t="s">
        <v>20</v>
      </c>
      <c r="L3649">
        <f t="shared" si="66"/>
        <v>2</v>
      </c>
      <c r="M3649">
        <f>MATCH(H:H,价格表!$B$4:$B$35,0)</f>
        <v>4</v>
      </c>
      <c r="N3649" s="27">
        <f>IF(J3649&lt;=0.3,INDEX(价格表!$B$4:$I$31,M3649,2),IF(AND(J3649&gt;0.3,J3649&lt;=1),INDEX(价格表!$B$4:$I$31,M3649,3),IF(AND(J3649&gt;1,J3649&lt;=2.2),INDEX(价格表!$B$4:$I$31,M3649,4),IF(AND(J3649&gt;2.2,J3649&lt;=3.3),INDEX(价格表!$B$4:$I$31,M3649,5),IF(AND(J3649&gt;3.3,J3649&lt;=4),INDEX(价格表!$B$4:$I$31,M3649,6),IF(AND(J3649&gt;4,J3649&lt;=5.5),INDEX(价格表!$B$4:$I$31,M3649,7),IF(J3649&gt;5.5,2.6+INDEX(价格表!$B$4:$I$31,M3649,8)*L3649)))))))</f>
        <v>2.15</v>
      </c>
    </row>
    <row r="3650" spans="1:14">
      <c r="A3650" s="18">
        <v>4311038578148</v>
      </c>
      <c r="B3650" s="18" t="s">
        <v>16</v>
      </c>
      <c r="C3650" s="19">
        <v>20201216</v>
      </c>
      <c r="D3650" s="19">
        <v>610538201209</v>
      </c>
      <c r="E3650" s="19" t="s">
        <v>16</v>
      </c>
      <c r="F3650" s="19">
        <v>20201226</v>
      </c>
      <c r="G3650" s="19" t="s">
        <v>17</v>
      </c>
      <c r="H3650" s="19" t="s">
        <v>56</v>
      </c>
      <c r="I3650" s="19" t="s">
        <v>136</v>
      </c>
      <c r="J3650" s="19">
        <v>1.46</v>
      </c>
      <c r="K3650" s="19" t="s">
        <v>20</v>
      </c>
      <c r="L3650">
        <f t="shared" si="66"/>
        <v>2</v>
      </c>
      <c r="M3650">
        <f>MATCH(H:H,价格表!$B$4:$B$35,0)</f>
        <v>11</v>
      </c>
      <c r="N3650" s="27">
        <f>IF(J3650&lt;=0.3,INDEX(价格表!$B$4:$I$31,M3650,2),IF(AND(J3650&gt;0.3,J3650&lt;=1),INDEX(价格表!$B$4:$I$31,M3650,3),IF(AND(J3650&gt;1,J3650&lt;=2.2),INDEX(价格表!$B$4:$I$31,M3650,4),IF(AND(J3650&gt;2.2,J3650&lt;=3.3),INDEX(价格表!$B$4:$I$31,M3650,5),IF(AND(J3650&gt;3.3,J3650&lt;=4),INDEX(价格表!$B$4:$I$31,M3650,6),IF(AND(J3650&gt;4,J3650&lt;=5.5),INDEX(价格表!$B$4:$I$31,M3650,7),IF(J3650&gt;5.5,2.6+INDEX(价格表!$B$4:$I$31,M3650,8)*L3650)))))))</f>
        <v>2.15</v>
      </c>
    </row>
    <row r="3651" spans="1:14">
      <c r="A3651" s="18">
        <v>4311038578149</v>
      </c>
      <c r="B3651" s="18" t="s">
        <v>16</v>
      </c>
      <c r="C3651" s="19">
        <v>20201216</v>
      </c>
      <c r="D3651" s="19">
        <v>610538201209</v>
      </c>
      <c r="E3651" s="19" t="s">
        <v>16</v>
      </c>
      <c r="F3651" s="19">
        <v>20201226</v>
      </c>
      <c r="G3651" s="19" t="s">
        <v>17</v>
      </c>
      <c r="H3651" s="19" t="s">
        <v>50</v>
      </c>
      <c r="I3651" s="19" t="s">
        <v>125</v>
      </c>
      <c r="J3651" s="19">
        <v>1.43</v>
      </c>
      <c r="K3651" s="19" t="s">
        <v>20</v>
      </c>
      <c r="L3651">
        <f t="shared" si="66"/>
        <v>2</v>
      </c>
      <c r="M3651">
        <f>MATCH(H:H,价格表!$B$4:$B$35,0)</f>
        <v>4</v>
      </c>
      <c r="N3651" s="27">
        <f>IF(J3651&lt;=0.3,INDEX(价格表!$B$4:$I$31,M3651,2),IF(AND(J3651&gt;0.3,J3651&lt;=1),INDEX(价格表!$B$4:$I$31,M3651,3),IF(AND(J3651&gt;1,J3651&lt;=2.2),INDEX(价格表!$B$4:$I$31,M3651,4),IF(AND(J3651&gt;2.2,J3651&lt;=3.3),INDEX(价格表!$B$4:$I$31,M3651,5),IF(AND(J3651&gt;3.3,J3651&lt;=4),INDEX(价格表!$B$4:$I$31,M3651,6),IF(AND(J3651&gt;4,J3651&lt;=5.5),INDEX(价格表!$B$4:$I$31,M3651,7),IF(J3651&gt;5.5,2.6+INDEX(价格表!$B$4:$I$31,M3651,8)*L3651)))))))</f>
        <v>2.15</v>
      </c>
    </row>
    <row r="3652" spans="1:14">
      <c r="A3652" s="18">
        <v>4311038578150</v>
      </c>
      <c r="B3652" s="18" t="s">
        <v>16</v>
      </c>
      <c r="C3652" s="19">
        <v>20201216</v>
      </c>
      <c r="D3652" s="19">
        <v>610538201209</v>
      </c>
      <c r="E3652" s="19" t="s">
        <v>16</v>
      </c>
      <c r="F3652" s="19">
        <v>20201226</v>
      </c>
      <c r="G3652" s="19" t="s">
        <v>17</v>
      </c>
      <c r="H3652" s="19" t="s">
        <v>68</v>
      </c>
      <c r="I3652" s="19" t="s">
        <v>193</v>
      </c>
      <c r="J3652" s="19">
        <v>1.45</v>
      </c>
      <c r="K3652" s="19" t="s">
        <v>20</v>
      </c>
      <c r="L3652">
        <f t="shared" ref="L3652:L3715" si="67">ROUNDUP(J3652,0)</f>
        <v>2</v>
      </c>
      <c r="M3652">
        <f>MATCH(H:H,价格表!$B$4:$B$35,0)</f>
        <v>5</v>
      </c>
      <c r="N3652" s="27">
        <f>IF(J3652&lt;=0.3,INDEX(价格表!$B$4:$I$31,M3652,2),IF(AND(J3652&gt;0.3,J3652&lt;=1),INDEX(价格表!$B$4:$I$31,M3652,3),IF(AND(J3652&gt;1,J3652&lt;=2.2),INDEX(价格表!$B$4:$I$31,M3652,4),IF(AND(J3652&gt;2.2,J3652&lt;=3.3),INDEX(价格表!$B$4:$I$31,M3652,5),IF(AND(J3652&gt;3.3,J3652&lt;=4),INDEX(价格表!$B$4:$I$31,M3652,6),IF(AND(J3652&gt;4,J3652&lt;=5.5),INDEX(价格表!$B$4:$I$31,M3652,7),IF(J3652&gt;5.5,2.6+INDEX(价格表!$B$4:$I$31,M3652,8)*L3652)))))))</f>
        <v>2.15</v>
      </c>
    </row>
    <row r="3653" spans="1:14">
      <c r="A3653" s="18">
        <v>4311038578183</v>
      </c>
      <c r="B3653" s="18" t="s">
        <v>16</v>
      </c>
      <c r="C3653" s="19">
        <v>20201216</v>
      </c>
      <c r="D3653" s="19">
        <v>610538201209</v>
      </c>
      <c r="E3653" s="19" t="s">
        <v>16</v>
      </c>
      <c r="F3653" s="19">
        <v>20201226</v>
      </c>
      <c r="G3653" s="19" t="s">
        <v>17</v>
      </c>
      <c r="H3653" s="19" t="s">
        <v>82</v>
      </c>
      <c r="I3653" s="19" t="s">
        <v>285</v>
      </c>
      <c r="J3653" s="19">
        <v>1.44</v>
      </c>
      <c r="K3653" s="19" t="s">
        <v>20</v>
      </c>
      <c r="L3653">
        <f t="shared" si="67"/>
        <v>2</v>
      </c>
      <c r="M3653">
        <f>MATCH(H:H,价格表!$B$4:$B$35,0)</f>
        <v>2</v>
      </c>
      <c r="N3653" s="27">
        <f>IF(J3653&lt;=0.3,INDEX(价格表!$B$4:$I$31,M3653,2),IF(AND(J3653&gt;0.3,J3653&lt;=1),INDEX(价格表!$B$4:$I$31,M3653,3),IF(AND(J3653&gt;1,J3653&lt;=2.2),INDEX(价格表!$B$4:$I$31,M3653,4),IF(AND(J3653&gt;2.2,J3653&lt;=3.3),INDEX(价格表!$B$4:$I$31,M3653,5),IF(AND(J3653&gt;3.3,J3653&lt;=4),INDEX(价格表!$B$4:$I$31,M3653,6),IF(AND(J3653&gt;4,J3653&lt;=5.5),INDEX(价格表!$B$4:$I$31,M3653,7),IF(J3653&gt;5.5,2.6+INDEX(价格表!$B$4:$I$31,M3653,8)*L3653)))))))</f>
        <v>2.15</v>
      </c>
    </row>
    <row r="3654" spans="1:14">
      <c r="A3654" s="18">
        <v>4311038578185</v>
      </c>
      <c r="B3654" s="18" t="s">
        <v>16</v>
      </c>
      <c r="C3654" s="19">
        <v>20201216</v>
      </c>
      <c r="D3654" s="19">
        <v>610538201209</v>
      </c>
      <c r="E3654" s="19" t="s">
        <v>16</v>
      </c>
      <c r="F3654" s="19">
        <v>20201226</v>
      </c>
      <c r="G3654" s="19" t="s">
        <v>17</v>
      </c>
      <c r="H3654" s="19" t="s">
        <v>50</v>
      </c>
      <c r="I3654" s="19" t="s">
        <v>177</v>
      </c>
      <c r="J3654" s="19">
        <v>1.42</v>
      </c>
      <c r="K3654" s="19" t="s">
        <v>20</v>
      </c>
      <c r="L3654">
        <f t="shared" si="67"/>
        <v>2</v>
      </c>
      <c r="M3654">
        <f>MATCH(H:H,价格表!$B$4:$B$35,0)</f>
        <v>4</v>
      </c>
      <c r="N3654" s="27">
        <f>IF(J3654&lt;=0.3,INDEX(价格表!$B$4:$I$31,M3654,2),IF(AND(J3654&gt;0.3,J3654&lt;=1),INDEX(价格表!$B$4:$I$31,M3654,3),IF(AND(J3654&gt;1,J3654&lt;=2.2),INDEX(价格表!$B$4:$I$31,M3654,4),IF(AND(J3654&gt;2.2,J3654&lt;=3.3),INDEX(价格表!$B$4:$I$31,M3654,5),IF(AND(J3654&gt;3.3,J3654&lt;=4),INDEX(价格表!$B$4:$I$31,M3654,6),IF(AND(J3654&gt;4,J3654&lt;=5.5),INDEX(价格表!$B$4:$I$31,M3654,7),IF(J3654&gt;5.5,2.6+INDEX(价格表!$B$4:$I$31,M3654,8)*L3654)))))))</f>
        <v>2.15</v>
      </c>
    </row>
    <row r="3655" spans="1:14">
      <c r="A3655" s="18">
        <v>4311038580860</v>
      </c>
      <c r="B3655" s="18" t="s">
        <v>16</v>
      </c>
      <c r="C3655" s="19">
        <v>20201216</v>
      </c>
      <c r="D3655" s="19">
        <v>610538201209</v>
      </c>
      <c r="E3655" s="19" t="s">
        <v>16</v>
      </c>
      <c r="F3655" s="19">
        <v>20201226</v>
      </c>
      <c r="G3655" s="19" t="s">
        <v>17</v>
      </c>
      <c r="H3655" s="19" t="s">
        <v>88</v>
      </c>
      <c r="I3655" s="19" t="s">
        <v>101</v>
      </c>
      <c r="J3655" s="19">
        <v>1.43</v>
      </c>
      <c r="K3655" s="19" t="s">
        <v>20</v>
      </c>
      <c r="L3655">
        <f t="shared" si="67"/>
        <v>2</v>
      </c>
      <c r="M3655">
        <f>MATCH(H:H,价格表!$B$4:$B$35,0)</f>
        <v>19</v>
      </c>
      <c r="N3655" s="27">
        <f>IF(J3655&lt;=0.3,INDEX(价格表!$B$4:$I$31,M3655,2),IF(AND(J3655&gt;0.3,J3655&lt;=1),INDEX(价格表!$B$4:$I$31,M3655,3),IF(AND(J3655&gt;1,J3655&lt;=2.2),INDEX(价格表!$B$4:$I$31,M3655,4),IF(AND(J3655&gt;2.2,J3655&lt;=3.3),INDEX(价格表!$B$4:$I$31,M3655,5),IF(AND(J3655&gt;3.3,J3655&lt;=4),INDEX(价格表!$B$4:$I$31,M3655,6),IF(AND(J3655&gt;4,J3655&lt;=5.5),INDEX(价格表!$B$4:$I$31,M3655,7),IF(J3655&gt;5.5,2.6+INDEX(价格表!$B$4:$I$31,M3655,8)*L3655)))))))</f>
        <v>2.15</v>
      </c>
    </row>
    <row r="3656" spans="1:14">
      <c r="A3656" s="18">
        <v>4311038580861</v>
      </c>
      <c r="B3656" s="18" t="s">
        <v>16</v>
      </c>
      <c r="C3656" s="19">
        <v>20201216</v>
      </c>
      <c r="D3656" s="19">
        <v>610538201209</v>
      </c>
      <c r="E3656" s="19" t="s">
        <v>16</v>
      </c>
      <c r="F3656" s="19">
        <v>20201226</v>
      </c>
      <c r="G3656" s="19" t="s">
        <v>17</v>
      </c>
      <c r="H3656" s="19" t="s">
        <v>30</v>
      </c>
      <c r="I3656" s="19" t="s">
        <v>157</v>
      </c>
      <c r="J3656" s="19">
        <v>1.49</v>
      </c>
      <c r="K3656" s="19" t="s">
        <v>20</v>
      </c>
      <c r="L3656">
        <f t="shared" si="67"/>
        <v>2</v>
      </c>
      <c r="M3656">
        <f>MATCH(H:H,价格表!$B$4:$B$35,0)</f>
        <v>16</v>
      </c>
      <c r="N3656" s="27">
        <f>IF(J3656&lt;=0.3,INDEX(价格表!$B$4:$I$31,M3656,2),IF(AND(J3656&gt;0.3,J3656&lt;=1),INDEX(价格表!$B$4:$I$31,M3656,3),IF(AND(J3656&gt;1,J3656&lt;=2.2),INDEX(价格表!$B$4:$I$31,M3656,4),IF(AND(J3656&gt;2.2,J3656&lt;=3.3),INDEX(价格表!$B$4:$I$31,M3656,5),IF(AND(J3656&gt;3.3,J3656&lt;=4),INDEX(价格表!$B$4:$I$31,M3656,6),IF(AND(J3656&gt;4,J3656&lt;=5.5),INDEX(价格表!$B$4:$I$31,M3656,7),IF(J3656&gt;5.5,2.6+INDEX(价格表!$B$4:$I$31,M3656,8)*L3656)))))))</f>
        <v>2.15</v>
      </c>
    </row>
    <row r="3657" spans="1:14">
      <c r="A3657" s="18">
        <v>4311038580863</v>
      </c>
      <c r="B3657" s="18" t="s">
        <v>16</v>
      </c>
      <c r="C3657" s="19">
        <v>20201216</v>
      </c>
      <c r="D3657" s="19">
        <v>610538201209</v>
      </c>
      <c r="E3657" s="19" t="s">
        <v>16</v>
      </c>
      <c r="F3657" s="19">
        <v>20201226</v>
      </c>
      <c r="G3657" s="19" t="s">
        <v>17</v>
      </c>
      <c r="H3657" s="19" t="s">
        <v>25</v>
      </c>
      <c r="I3657" s="19" t="s">
        <v>84</v>
      </c>
      <c r="J3657" s="19">
        <v>1.45</v>
      </c>
      <c r="K3657" s="19" t="s">
        <v>20</v>
      </c>
      <c r="L3657">
        <f t="shared" si="67"/>
        <v>2</v>
      </c>
      <c r="M3657">
        <f>MATCH(H:H,价格表!$B$4:$B$35,0)</f>
        <v>25</v>
      </c>
      <c r="N3657" s="27">
        <f>IF(J3657&lt;=0.3,INDEX(价格表!$B$4:$I$31,M3657,2),IF(AND(J3657&gt;0.3,J3657&lt;=1),INDEX(价格表!$B$4:$I$31,M3657,3),IF(AND(J3657&gt;1,J3657&lt;=2.2),INDEX(价格表!$B$4:$I$31,M3657,4),IF(AND(J3657&gt;2.2,J3657&lt;=3.3),INDEX(价格表!$B$4:$I$31,M3657,5),IF(AND(J3657&gt;3.3,J3657&lt;=4),INDEX(价格表!$B$4:$I$31,M3657,6),IF(AND(J3657&gt;4,J3657&lt;=5.5),INDEX(价格表!$B$4:$I$31,M3657,7),IF(J3657&gt;5.5,2.6+INDEX(价格表!$B$4:$I$31,M3657,8)*L3657)))))))</f>
        <v>2.15</v>
      </c>
    </row>
    <row r="3658" spans="1:14">
      <c r="A3658" s="18">
        <v>4311038580864</v>
      </c>
      <c r="B3658" s="18" t="s">
        <v>16</v>
      </c>
      <c r="C3658" s="19">
        <v>20201216</v>
      </c>
      <c r="D3658" s="19">
        <v>610538201209</v>
      </c>
      <c r="E3658" s="19" t="s">
        <v>16</v>
      </c>
      <c r="F3658" s="19">
        <v>20201226</v>
      </c>
      <c r="G3658" s="19" t="s">
        <v>17</v>
      </c>
      <c r="H3658" s="19" t="s">
        <v>73</v>
      </c>
      <c r="I3658" s="19" t="s">
        <v>218</v>
      </c>
      <c r="J3658" s="19">
        <v>1.45</v>
      </c>
      <c r="K3658" s="19" t="s">
        <v>20</v>
      </c>
      <c r="L3658">
        <f t="shared" si="67"/>
        <v>2</v>
      </c>
      <c r="M3658">
        <f>MATCH(H:H,价格表!$B$4:$B$35,0)</f>
        <v>7</v>
      </c>
      <c r="N3658" s="27">
        <f>IF(J3658&lt;=0.3,INDEX(价格表!$B$4:$I$31,M3658,2),IF(AND(J3658&gt;0.3,J3658&lt;=1),INDEX(价格表!$B$4:$I$31,M3658,3),IF(AND(J3658&gt;1,J3658&lt;=2.2),INDEX(价格表!$B$4:$I$31,M3658,4),IF(AND(J3658&gt;2.2,J3658&lt;=3.3),INDEX(价格表!$B$4:$I$31,M3658,5),IF(AND(J3658&gt;3.3,J3658&lt;=4),INDEX(价格表!$B$4:$I$31,M3658,6),IF(AND(J3658&gt;4,J3658&lt;=5.5),INDEX(价格表!$B$4:$I$31,M3658,7),IF(J3658&gt;5.5,2.6+INDEX(价格表!$B$4:$I$31,M3658,8)*L3658)))))))</f>
        <v>2.15</v>
      </c>
    </row>
    <row r="3659" spans="1:14">
      <c r="A3659" s="18">
        <v>4311038580865</v>
      </c>
      <c r="B3659" s="18" t="s">
        <v>16</v>
      </c>
      <c r="C3659" s="19">
        <v>20201216</v>
      </c>
      <c r="D3659" s="19">
        <v>610538201209</v>
      </c>
      <c r="E3659" s="19" t="s">
        <v>16</v>
      </c>
      <c r="F3659" s="19">
        <v>20201226</v>
      </c>
      <c r="G3659" s="19" t="s">
        <v>17</v>
      </c>
      <c r="H3659" s="19" t="s">
        <v>25</v>
      </c>
      <c r="I3659" s="19" t="s">
        <v>26</v>
      </c>
      <c r="J3659" s="19">
        <v>1.44</v>
      </c>
      <c r="K3659" s="19" t="s">
        <v>20</v>
      </c>
      <c r="L3659">
        <f t="shared" si="67"/>
        <v>2</v>
      </c>
      <c r="M3659">
        <f>MATCH(H:H,价格表!$B$4:$B$35,0)</f>
        <v>25</v>
      </c>
      <c r="N3659" s="27">
        <f>IF(J3659&lt;=0.3,INDEX(价格表!$B$4:$I$31,M3659,2),IF(AND(J3659&gt;0.3,J3659&lt;=1),INDEX(价格表!$B$4:$I$31,M3659,3),IF(AND(J3659&gt;1,J3659&lt;=2.2),INDEX(价格表!$B$4:$I$31,M3659,4),IF(AND(J3659&gt;2.2,J3659&lt;=3.3),INDEX(价格表!$B$4:$I$31,M3659,5),IF(AND(J3659&gt;3.3,J3659&lt;=4),INDEX(价格表!$B$4:$I$31,M3659,6),IF(AND(J3659&gt;4,J3659&lt;=5.5),INDEX(价格表!$B$4:$I$31,M3659,7),IF(J3659&gt;5.5,2.6+INDEX(价格表!$B$4:$I$31,M3659,8)*L3659)))))))</f>
        <v>2.15</v>
      </c>
    </row>
    <row r="3660" spans="1:14">
      <c r="A3660" s="18">
        <v>4311038580866</v>
      </c>
      <c r="B3660" s="18" t="s">
        <v>16</v>
      </c>
      <c r="C3660" s="19">
        <v>20201216</v>
      </c>
      <c r="D3660" s="19">
        <v>610538201209</v>
      </c>
      <c r="E3660" s="19" t="s">
        <v>16</v>
      </c>
      <c r="F3660" s="19">
        <v>20201226</v>
      </c>
      <c r="G3660" s="19" t="s">
        <v>17</v>
      </c>
      <c r="H3660" s="19" t="s">
        <v>50</v>
      </c>
      <c r="I3660" s="19" t="s">
        <v>62</v>
      </c>
      <c r="J3660" s="19">
        <v>1.47</v>
      </c>
      <c r="K3660" s="19" t="s">
        <v>20</v>
      </c>
      <c r="L3660">
        <f t="shared" si="67"/>
        <v>2</v>
      </c>
      <c r="M3660">
        <f>MATCH(H:H,价格表!$B$4:$B$35,0)</f>
        <v>4</v>
      </c>
      <c r="N3660" s="27">
        <f>IF(J3660&lt;=0.3,INDEX(价格表!$B$4:$I$31,M3660,2),IF(AND(J3660&gt;0.3,J3660&lt;=1),INDEX(价格表!$B$4:$I$31,M3660,3),IF(AND(J3660&gt;1,J3660&lt;=2.2),INDEX(价格表!$B$4:$I$31,M3660,4),IF(AND(J3660&gt;2.2,J3660&lt;=3.3),INDEX(价格表!$B$4:$I$31,M3660,5),IF(AND(J3660&gt;3.3,J3660&lt;=4),INDEX(价格表!$B$4:$I$31,M3660,6),IF(AND(J3660&gt;4,J3660&lt;=5.5),INDEX(价格表!$B$4:$I$31,M3660,7),IF(J3660&gt;5.5,2.6+INDEX(价格表!$B$4:$I$31,M3660,8)*L3660)))))))</f>
        <v>2.15</v>
      </c>
    </row>
    <row r="3661" spans="1:14">
      <c r="A3661" s="18">
        <v>4311038580867</v>
      </c>
      <c r="B3661" s="18" t="s">
        <v>16</v>
      </c>
      <c r="C3661" s="19">
        <v>20201216</v>
      </c>
      <c r="D3661" s="19">
        <v>610538201209</v>
      </c>
      <c r="E3661" s="19" t="s">
        <v>16</v>
      </c>
      <c r="F3661" s="19">
        <v>20201226</v>
      </c>
      <c r="G3661" s="19" t="s">
        <v>17</v>
      </c>
      <c r="H3661" s="19" t="s">
        <v>18</v>
      </c>
      <c r="I3661" s="19" t="s">
        <v>53</v>
      </c>
      <c r="J3661" s="19">
        <v>1.44</v>
      </c>
      <c r="K3661" s="19" t="s">
        <v>20</v>
      </c>
      <c r="L3661">
        <f t="shared" si="67"/>
        <v>2</v>
      </c>
      <c r="M3661">
        <f>MATCH(H:H,价格表!$B$4:$B$35,0)</f>
        <v>1</v>
      </c>
      <c r="N3661" s="27">
        <f>IF(J3661&lt;=0.3,INDEX(价格表!$B$4:$I$31,M3661,2),IF(AND(J3661&gt;0.3,J3661&lt;=1),INDEX(价格表!$B$4:$I$31,M3661,3),IF(AND(J3661&gt;1,J3661&lt;=2.2),INDEX(价格表!$B$4:$I$31,M3661,4),IF(AND(J3661&gt;2.2,J3661&lt;=3.3),INDEX(价格表!$B$4:$I$31,M3661,5),IF(AND(J3661&gt;3.3,J3661&lt;=4),INDEX(价格表!$B$4:$I$31,M3661,6),IF(AND(J3661&gt;4,J3661&lt;=5.5),INDEX(价格表!$B$4:$I$31,M3661,7),IF(J3661&gt;5.5,2.6+INDEX(价格表!$B$4:$I$31,M3661,8)*L3661)))))))</f>
        <v>2.15</v>
      </c>
    </row>
    <row r="3662" spans="1:14">
      <c r="A3662" s="18">
        <v>4311038580868</v>
      </c>
      <c r="B3662" s="18" t="s">
        <v>16</v>
      </c>
      <c r="C3662" s="19">
        <v>20201216</v>
      </c>
      <c r="D3662" s="19">
        <v>610538201209</v>
      </c>
      <c r="E3662" s="19" t="s">
        <v>16</v>
      </c>
      <c r="F3662" s="19">
        <v>20201226</v>
      </c>
      <c r="G3662" s="19" t="s">
        <v>17</v>
      </c>
      <c r="H3662" s="19" t="s">
        <v>30</v>
      </c>
      <c r="I3662" s="19" t="s">
        <v>284</v>
      </c>
      <c r="J3662" s="19">
        <v>1.44</v>
      </c>
      <c r="K3662" s="19" t="s">
        <v>20</v>
      </c>
      <c r="L3662">
        <f t="shared" si="67"/>
        <v>2</v>
      </c>
      <c r="M3662">
        <f>MATCH(H:H,价格表!$B$4:$B$35,0)</f>
        <v>16</v>
      </c>
      <c r="N3662" s="27">
        <f>IF(J3662&lt;=0.3,INDEX(价格表!$B$4:$I$31,M3662,2),IF(AND(J3662&gt;0.3,J3662&lt;=1),INDEX(价格表!$B$4:$I$31,M3662,3),IF(AND(J3662&gt;1,J3662&lt;=2.2),INDEX(价格表!$B$4:$I$31,M3662,4),IF(AND(J3662&gt;2.2,J3662&lt;=3.3),INDEX(价格表!$B$4:$I$31,M3662,5),IF(AND(J3662&gt;3.3,J3662&lt;=4),INDEX(价格表!$B$4:$I$31,M3662,6),IF(AND(J3662&gt;4,J3662&lt;=5.5),INDEX(价格表!$B$4:$I$31,M3662,7),IF(J3662&gt;5.5,2.6+INDEX(价格表!$B$4:$I$31,M3662,8)*L3662)))))))</f>
        <v>2.15</v>
      </c>
    </row>
    <row r="3663" spans="1:14">
      <c r="A3663" s="18">
        <v>4311038580869</v>
      </c>
      <c r="B3663" s="18" t="s">
        <v>16</v>
      </c>
      <c r="C3663" s="19">
        <v>20201216</v>
      </c>
      <c r="D3663" s="19">
        <v>610538201209</v>
      </c>
      <c r="E3663" s="19" t="s">
        <v>16</v>
      </c>
      <c r="F3663" s="19">
        <v>20201226</v>
      </c>
      <c r="G3663" s="19" t="s">
        <v>17</v>
      </c>
      <c r="H3663" s="19" t="s">
        <v>73</v>
      </c>
      <c r="I3663" s="19" t="s">
        <v>218</v>
      </c>
      <c r="J3663" s="19">
        <v>1.49</v>
      </c>
      <c r="K3663" s="19" t="s">
        <v>20</v>
      </c>
      <c r="L3663">
        <f t="shared" si="67"/>
        <v>2</v>
      </c>
      <c r="M3663">
        <f>MATCH(H:H,价格表!$B$4:$B$35,0)</f>
        <v>7</v>
      </c>
      <c r="N3663" s="27">
        <f>IF(J3663&lt;=0.3,INDEX(价格表!$B$4:$I$31,M3663,2),IF(AND(J3663&gt;0.3,J3663&lt;=1),INDEX(价格表!$B$4:$I$31,M3663,3),IF(AND(J3663&gt;1,J3663&lt;=2.2),INDEX(价格表!$B$4:$I$31,M3663,4),IF(AND(J3663&gt;2.2,J3663&lt;=3.3),INDEX(价格表!$B$4:$I$31,M3663,5),IF(AND(J3663&gt;3.3,J3663&lt;=4),INDEX(价格表!$B$4:$I$31,M3663,6),IF(AND(J3663&gt;4,J3663&lt;=5.5),INDEX(价格表!$B$4:$I$31,M3663,7),IF(J3663&gt;5.5,2.6+INDEX(价格表!$B$4:$I$31,M3663,8)*L3663)))))))</f>
        <v>2.15</v>
      </c>
    </row>
    <row r="3664" spans="1:14">
      <c r="A3664" s="18">
        <v>4311038580870</v>
      </c>
      <c r="B3664" s="18" t="s">
        <v>16</v>
      </c>
      <c r="C3664" s="19">
        <v>20201216</v>
      </c>
      <c r="D3664" s="19">
        <v>610538201209</v>
      </c>
      <c r="E3664" s="19" t="s">
        <v>16</v>
      </c>
      <c r="F3664" s="19">
        <v>20201226</v>
      </c>
      <c r="G3664" s="19" t="s">
        <v>17</v>
      </c>
      <c r="H3664" s="19" t="s">
        <v>30</v>
      </c>
      <c r="I3664" s="19" t="s">
        <v>335</v>
      </c>
      <c r="J3664" s="19">
        <v>2.16</v>
      </c>
      <c r="K3664" s="19" t="s">
        <v>20</v>
      </c>
      <c r="L3664">
        <f t="shared" si="67"/>
        <v>3</v>
      </c>
      <c r="M3664">
        <f>MATCH(H:H,价格表!$B$4:$B$35,0)</f>
        <v>16</v>
      </c>
      <c r="N3664" s="27">
        <f>IF(J3664&lt;=0.3,INDEX(价格表!$B$4:$I$31,M3664,2),IF(AND(J3664&gt;0.3,J3664&lt;=1),INDEX(价格表!$B$4:$I$31,M3664,3),IF(AND(J3664&gt;1,J3664&lt;=2.2),INDEX(价格表!$B$4:$I$31,M3664,4),IF(AND(J3664&gt;2.2,J3664&lt;=3.3),INDEX(价格表!$B$4:$I$31,M3664,5),IF(AND(J3664&gt;3.3,J3664&lt;=4),INDEX(价格表!$B$4:$I$31,M3664,6),IF(AND(J3664&gt;4,J3664&lt;=5.5),INDEX(价格表!$B$4:$I$31,M3664,7),IF(J3664&gt;5.5,2.6+INDEX(价格表!$B$4:$I$31,M3664,8)*L3664)))))))</f>
        <v>2.15</v>
      </c>
    </row>
    <row r="3665" spans="1:14">
      <c r="A3665" s="18">
        <v>4311038580871</v>
      </c>
      <c r="B3665" s="18" t="s">
        <v>16</v>
      </c>
      <c r="C3665" s="19">
        <v>20201216</v>
      </c>
      <c r="D3665" s="19">
        <v>610538201209</v>
      </c>
      <c r="E3665" s="19" t="s">
        <v>16</v>
      </c>
      <c r="F3665" s="19">
        <v>20201226</v>
      </c>
      <c r="G3665" s="19" t="s">
        <v>17</v>
      </c>
      <c r="H3665" s="19" t="s">
        <v>75</v>
      </c>
      <c r="I3665" s="19" t="s">
        <v>114</v>
      </c>
      <c r="J3665" s="19">
        <v>1.42</v>
      </c>
      <c r="K3665" s="19" t="s">
        <v>20</v>
      </c>
      <c r="L3665">
        <f t="shared" si="67"/>
        <v>2</v>
      </c>
      <c r="M3665">
        <f>MATCH(H:H,价格表!$B$4:$B$35,0)</f>
        <v>24</v>
      </c>
      <c r="N3665" s="27">
        <f>IF(J3665&lt;=0.3,INDEX(价格表!$B$4:$I$31,M3665,2),IF(AND(J3665&gt;0.3,J3665&lt;=1),INDEX(价格表!$B$4:$I$31,M3665,3),IF(AND(J3665&gt;1,J3665&lt;=2.2),INDEX(价格表!$B$4:$I$31,M3665,4),IF(AND(J3665&gt;2.2,J3665&lt;=3.3),INDEX(价格表!$B$4:$I$31,M3665,5),IF(AND(J3665&gt;3.3,J3665&lt;=4),INDEX(价格表!$B$4:$I$31,M3665,6),IF(AND(J3665&gt;4,J3665&lt;=5.5),INDEX(价格表!$B$4:$I$31,M3665,7),IF(J3665&gt;5.5,2.6+INDEX(价格表!$B$4:$I$31,M3665,8)*L3665)))))))</f>
        <v>2.15</v>
      </c>
    </row>
    <row r="3666" spans="1:14">
      <c r="A3666" s="18">
        <v>4311038580872</v>
      </c>
      <c r="B3666" s="18" t="s">
        <v>16</v>
      </c>
      <c r="C3666" s="19">
        <v>20201216</v>
      </c>
      <c r="D3666" s="19">
        <v>610538201209</v>
      </c>
      <c r="E3666" s="19" t="s">
        <v>16</v>
      </c>
      <c r="F3666" s="19">
        <v>20201226</v>
      </c>
      <c r="G3666" s="19" t="s">
        <v>17</v>
      </c>
      <c r="H3666" s="19" t="s">
        <v>23</v>
      </c>
      <c r="I3666" s="19" t="s">
        <v>268</v>
      </c>
      <c r="J3666" s="19">
        <v>1.43</v>
      </c>
      <c r="K3666" s="19" t="s">
        <v>20</v>
      </c>
      <c r="L3666">
        <f t="shared" si="67"/>
        <v>2</v>
      </c>
      <c r="M3666">
        <f>MATCH(H:H,价格表!$B$4:$B$35,0)</f>
        <v>15</v>
      </c>
      <c r="N3666" s="27">
        <f>IF(J3666&lt;=0.3,INDEX(价格表!$B$4:$I$31,M3666,2),IF(AND(J3666&gt;0.3,J3666&lt;=1),INDEX(价格表!$B$4:$I$31,M3666,3),IF(AND(J3666&gt;1,J3666&lt;=2.2),INDEX(价格表!$B$4:$I$31,M3666,4),IF(AND(J3666&gt;2.2,J3666&lt;=3.3),INDEX(价格表!$B$4:$I$31,M3666,5),IF(AND(J3666&gt;3.3,J3666&lt;=4),INDEX(价格表!$B$4:$I$31,M3666,6),IF(AND(J3666&gt;4,J3666&lt;=5.5),INDEX(价格表!$B$4:$I$31,M3666,7),IF(J3666&gt;5.5,2.6+INDEX(价格表!$B$4:$I$31,M3666,8)*L3666)))))))</f>
        <v>2.15</v>
      </c>
    </row>
    <row r="3667" spans="1:14">
      <c r="A3667" s="18">
        <v>4311038580873</v>
      </c>
      <c r="B3667" s="18" t="s">
        <v>16</v>
      </c>
      <c r="C3667" s="19">
        <v>20201216</v>
      </c>
      <c r="D3667" s="19">
        <v>610538201209</v>
      </c>
      <c r="E3667" s="19" t="s">
        <v>16</v>
      </c>
      <c r="F3667" s="19">
        <v>20201226</v>
      </c>
      <c r="G3667" s="19" t="s">
        <v>17</v>
      </c>
      <c r="H3667" s="19" t="s">
        <v>35</v>
      </c>
      <c r="I3667" s="19" t="s">
        <v>135</v>
      </c>
      <c r="J3667" s="19">
        <v>1.61</v>
      </c>
      <c r="K3667" s="19" t="s">
        <v>20</v>
      </c>
      <c r="L3667">
        <f t="shared" si="67"/>
        <v>2</v>
      </c>
      <c r="M3667">
        <f>MATCH(H:H,价格表!$B$4:$B$35,0)</f>
        <v>22</v>
      </c>
      <c r="N3667" s="27">
        <f>IF(J3667&lt;=0.3,INDEX(价格表!$B$4:$I$31,M3667,2),IF(AND(J3667&gt;0.3,J3667&lt;=1),INDEX(价格表!$B$4:$I$31,M3667,3),IF(AND(J3667&gt;1,J3667&lt;=2.2),INDEX(价格表!$B$4:$I$31,M3667,4),IF(AND(J3667&gt;2.2,J3667&lt;=3.3),INDEX(价格表!$B$4:$I$31,M3667,5),IF(AND(J3667&gt;3.3,J3667&lt;=4),INDEX(价格表!$B$4:$I$31,M3667,6),IF(AND(J3667&gt;4,J3667&lt;=5.5),INDEX(价格表!$B$4:$I$31,M3667,7),IF(J3667&gt;5.5,2.6+INDEX(价格表!$B$4:$I$31,M3667,8)*L3667)))))))</f>
        <v>2.15</v>
      </c>
    </row>
    <row r="3668" spans="1:14">
      <c r="A3668" s="18">
        <v>4311038580874</v>
      </c>
      <c r="B3668" s="18" t="s">
        <v>16</v>
      </c>
      <c r="C3668" s="19">
        <v>20201216</v>
      </c>
      <c r="D3668" s="19">
        <v>610538201209</v>
      </c>
      <c r="E3668" s="19" t="s">
        <v>16</v>
      </c>
      <c r="F3668" s="19">
        <v>20201226</v>
      </c>
      <c r="G3668" s="19" t="s">
        <v>17</v>
      </c>
      <c r="H3668" s="19" t="s">
        <v>50</v>
      </c>
      <c r="I3668" s="19" t="s">
        <v>161</v>
      </c>
      <c r="J3668" s="19">
        <v>1.43</v>
      </c>
      <c r="K3668" s="19" t="s">
        <v>20</v>
      </c>
      <c r="L3668">
        <f t="shared" si="67"/>
        <v>2</v>
      </c>
      <c r="M3668">
        <f>MATCH(H:H,价格表!$B$4:$B$35,0)</f>
        <v>4</v>
      </c>
      <c r="N3668" s="27">
        <f>IF(J3668&lt;=0.3,INDEX(价格表!$B$4:$I$31,M3668,2),IF(AND(J3668&gt;0.3,J3668&lt;=1),INDEX(价格表!$B$4:$I$31,M3668,3),IF(AND(J3668&gt;1,J3668&lt;=2.2),INDEX(价格表!$B$4:$I$31,M3668,4),IF(AND(J3668&gt;2.2,J3668&lt;=3.3),INDEX(价格表!$B$4:$I$31,M3668,5),IF(AND(J3668&gt;3.3,J3668&lt;=4),INDEX(价格表!$B$4:$I$31,M3668,6),IF(AND(J3668&gt;4,J3668&lt;=5.5),INDEX(价格表!$B$4:$I$31,M3668,7),IF(J3668&gt;5.5,2.6+INDEX(价格表!$B$4:$I$31,M3668,8)*L3668)))))))</f>
        <v>2.15</v>
      </c>
    </row>
    <row r="3669" spans="1:14">
      <c r="A3669" s="18">
        <v>4311038580875</v>
      </c>
      <c r="B3669" s="18" t="s">
        <v>16</v>
      </c>
      <c r="C3669" s="19">
        <v>20201216</v>
      </c>
      <c r="D3669" s="19">
        <v>610538201209</v>
      </c>
      <c r="E3669" s="19" t="s">
        <v>16</v>
      </c>
      <c r="F3669" s="19">
        <v>20201226</v>
      </c>
      <c r="G3669" s="19" t="s">
        <v>17</v>
      </c>
      <c r="H3669" s="19" t="s">
        <v>63</v>
      </c>
      <c r="I3669" s="19" t="s">
        <v>375</v>
      </c>
      <c r="J3669" s="19">
        <v>1.43</v>
      </c>
      <c r="K3669" s="19" t="s">
        <v>20</v>
      </c>
      <c r="L3669">
        <f t="shared" si="67"/>
        <v>2</v>
      </c>
      <c r="M3669">
        <f>MATCH(H:H,价格表!$B$4:$B$35,0)</f>
        <v>21</v>
      </c>
      <c r="N3669" s="27">
        <f>IF(J3669&lt;=0.3,INDEX(价格表!$B$4:$I$31,M3669,2),IF(AND(J3669&gt;0.3,J3669&lt;=1),INDEX(价格表!$B$4:$I$31,M3669,3),IF(AND(J3669&gt;1,J3669&lt;=2.2),INDEX(价格表!$B$4:$I$31,M3669,4),IF(AND(J3669&gt;2.2,J3669&lt;=3.3),INDEX(价格表!$B$4:$I$31,M3669,5),IF(AND(J3669&gt;3.3,J3669&lt;=4),INDEX(价格表!$B$4:$I$31,M3669,6),IF(AND(J3669&gt;4,J3669&lt;=5.5),INDEX(价格表!$B$4:$I$31,M3669,7),IF(J3669&gt;5.5,2.6+INDEX(价格表!$B$4:$I$31,M3669,8)*L3669)))))))</f>
        <v>2.15</v>
      </c>
    </row>
    <row r="3670" spans="1:14">
      <c r="A3670" s="18">
        <v>4311038580876</v>
      </c>
      <c r="B3670" s="18" t="s">
        <v>16</v>
      </c>
      <c r="C3670" s="19">
        <v>20201216</v>
      </c>
      <c r="D3670" s="19">
        <v>610538201209</v>
      </c>
      <c r="E3670" s="19" t="s">
        <v>16</v>
      </c>
      <c r="F3670" s="19">
        <v>20201226</v>
      </c>
      <c r="G3670" s="19" t="s">
        <v>17</v>
      </c>
      <c r="H3670" s="19" t="s">
        <v>73</v>
      </c>
      <c r="I3670" s="19" t="s">
        <v>91</v>
      </c>
      <c r="J3670" s="19">
        <v>1.52</v>
      </c>
      <c r="K3670" s="19" t="s">
        <v>20</v>
      </c>
      <c r="L3670">
        <f t="shared" si="67"/>
        <v>2</v>
      </c>
      <c r="M3670">
        <f>MATCH(H:H,价格表!$B$4:$B$35,0)</f>
        <v>7</v>
      </c>
      <c r="N3670" s="27">
        <f>IF(J3670&lt;=0.3,INDEX(价格表!$B$4:$I$31,M3670,2),IF(AND(J3670&gt;0.3,J3670&lt;=1),INDEX(价格表!$B$4:$I$31,M3670,3),IF(AND(J3670&gt;1,J3670&lt;=2.2),INDEX(价格表!$B$4:$I$31,M3670,4),IF(AND(J3670&gt;2.2,J3670&lt;=3.3),INDEX(价格表!$B$4:$I$31,M3670,5),IF(AND(J3670&gt;3.3,J3670&lt;=4),INDEX(价格表!$B$4:$I$31,M3670,6),IF(AND(J3670&gt;4,J3670&lt;=5.5),INDEX(价格表!$B$4:$I$31,M3670,7),IF(J3670&gt;5.5,2.6+INDEX(价格表!$B$4:$I$31,M3670,8)*L3670)))))))</f>
        <v>2.15</v>
      </c>
    </row>
    <row r="3671" spans="1:14">
      <c r="A3671" s="18">
        <v>4311038580877</v>
      </c>
      <c r="B3671" s="18" t="s">
        <v>16</v>
      </c>
      <c r="C3671" s="19">
        <v>20201216</v>
      </c>
      <c r="D3671" s="19">
        <v>610538201209</v>
      </c>
      <c r="E3671" s="19" t="s">
        <v>16</v>
      </c>
      <c r="F3671" s="19">
        <v>20201226</v>
      </c>
      <c r="G3671" s="19" t="s">
        <v>17</v>
      </c>
      <c r="H3671" s="19" t="s">
        <v>21</v>
      </c>
      <c r="I3671" s="19" t="s">
        <v>22</v>
      </c>
      <c r="J3671" s="19">
        <v>1.43</v>
      </c>
      <c r="K3671" s="19" t="s">
        <v>20</v>
      </c>
      <c r="L3671">
        <f t="shared" si="67"/>
        <v>2</v>
      </c>
      <c r="M3671">
        <f>MATCH(H:H,价格表!$B$4:$B$35,0)</f>
        <v>20</v>
      </c>
      <c r="N3671" s="27">
        <f>IF(J3671&lt;=0.3,INDEX(价格表!$B$4:$I$31,M3671,2),IF(AND(J3671&gt;0.3,J3671&lt;=1),INDEX(价格表!$B$4:$I$31,M3671,3),IF(AND(J3671&gt;1,J3671&lt;=2.2),INDEX(价格表!$B$4:$I$31,M3671,4),IF(AND(J3671&gt;2.2,J3671&lt;=3.3),INDEX(价格表!$B$4:$I$31,M3671,5),IF(AND(J3671&gt;3.3,J3671&lt;=4),INDEX(价格表!$B$4:$I$31,M3671,6),IF(AND(J3671&gt;4,J3671&lt;=5.5),INDEX(价格表!$B$4:$I$31,M3671,7),IF(J3671&gt;5.5,2.6+INDEX(价格表!$B$4:$I$31,M3671,8)*L3671)))))))</f>
        <v>2.15</v>
      </c>
    </row>
    <row r="3672" spans="1:14">
      <c r="A3672" s="18">
        <v>4311038580878</v>
      </c>
      <c r="B3672" s="18" t="s">
        <v>16</v>
      </c>
      <c r="C3672" s="19">
        <v>20201216</v>
      </c>
      <c r="D3672" s="19">
        <v>610538201209</v>
      </c>
      <c r="E3672" s="19" t="s">
        <v>16</v>
      </c>
      <c r="F3672" s="19">
        <v>20201226</v>
      </c>
      <c r="G3672" s="19" t="s">
        <v>17</v>
      </c>
      <c r="H3672" s="19" t="s">
        <v>30</v>
      </c>
      <c r="I3672" s="19" t="s">
        <v>270</v>
      </c>
      <c r="J3672" s="19">
        <v>1.85</v>
      </c>
      <c r="K3672" s="19" t="s">
        <v>20</v>
      </c>
      <c r="L3672">
        <f t="shared" si="67"/>
        <v>2</v>
      </c>
      <c r="M3672">
        <f>MATCH(H:H,价格表!$B$4:$B$35,0)</f>
        <v>16</v>
      </c>
      <c r="N3672" s="27">
        <f>IF(J3672&lt;=0.3,INDEX(价格表!$B$4:$I$31,M3672,2),IF(AND(J3672&gt;0.3,J3672&lt;=1),INDEX(价格表!$B$4:$I$31,M3672,3),IF(AND(J3672&gt;1,J3672&lt;=2.2),INDEX(价格表!$B$4:$I$31,M3672,4),IF(AND(J3672&gt;2.2,J3672&lt;=3.3),INDEX(价格表!$B$4:$I$31,M3672,5),IF(AND(J3672&gt;3.3,J3672&lt;=4),INDEX(价格表!$B$4:$I$31,M3672,6),IF(AND(J3672&gt;4,J3672&lt;=5.5),INDEX(价格表!$B$4:$I$31,M3672,7),IF(J3672&gt;5.5,2.6+INDEX(价格表!$B$4:$I$31,M3672,8)*L3672)))))))</f>
        <v>2.15</v>
      </c>
    </row>
    <row r="3673" spans="1:14">
      <c r="A3673" s="18">
        <v>4311038580894</v>
      </c>
      <c r="B3673" s="18" t="s">
        <v>16</v>
      </c>
      <c r="C3673" s="19">
        <v>20201216</v>
      </c>
      <c r="D3673" s="19">
        <v>610538201209</v>
      </c>
      <c r="E3673" s="19" t="s">
        <v>16</v>
      </c>
      <c r="F3673" s="19">
        <v>20201226</v>
      </c>
      <c r="G3673" s="19" t="s">
        <v>17</v>
      </c>
      <c r="H3673" s="19" t="s">
        <v>37</v>
      </c>
      <c r="I3673" s="19" t="s">
        <v>72</v>
      </c>
      <c r="J3673" s="19">
        <v>1.44</v>
      </c>
      <c r="K3673" s="19" t="s">
        <v>20</v>
      </c>
      <c r="L3673">
        <f t="shared" si="67"/>
        <v>2</v>
      </c>
      <c r="M3673">
        <f>MATCH(H:H,价格表!$B$4:$B$35,0)</f>
        <v>12</v>
      </c>
      <c r="N3673" s="27">
        <f>IF(J3673&lt;=0.3,INDEX(价格表!$B$4:$I$31,M3673,2),IF(AND(J3673&gt;0.3,J3673&lt;=1),INDEX(价格表!$B$4:$I$31,M3673,3),IF(AND(J3673&gt;1,J3673&lt;=2.2),INDEX(价格表!$B$4:$I$31,M3673,4),IF(AND(J3673&gt;2.2,J3673&lt;=3.3),INDEX(价格表!$B$4:$I$31,M3673,5),IF(AND(J3673&gt;3.3,J3673&lt;=4),INDEX(价格表!$B$4:$I$31,M3673,6),IF(AND(J3673&gt;4,J3673&lt;=5.5),INDEX(价格表!$B$4:$I$31,M3673,7),IF(J3673&gt;5.5,2.6+INDEX(价格表!$B$4:$I$31,M3673,8)*L3673)))))))</f>
        <v>2.15</v>
      </c>
    </row>
    <row r="3674" spans="1:14">
      <c r="A3674" s="18">
        <v>4311038580895</v>
      </c>
      <c r="B3674" s="18" t="s">
        <v>16</v>
      </c>
      <c r="C3674" s="19">
        <v>20201216</v>
      </c>
      <c r="D3674" s="19">
        <v>610538201209</v>
      </c>
      <c r="E3674" s="19" t="s">
        <v>16</v>
      </c>
      <c r="F3674" s="19">
        <v>20201226</v>
      </c>
      <c r="G3674" s="19" t="s">
        <v>17</v>
      </c>
      <c r="H3674" s="19" t="s">
        <v>21</v>
      </c>
      <c r="I3674" s="19" t="s">
        <v>109</v>
      </c>
      <c r="J3674" s="19">
        <v>1.44</v>
      </c>
      <c r="K3674" s="19" t="s">
        <v>20</v>
      </c>
      <c r="L3674">
        <f t="shared" si="67"/>
        <v>2</v>
      </c>
      <c r="M3674">
        <f>MATCH(H:H,价格表!$B$4:$B$35,0)</f>
        <v>20</v>
      </c>
      <c r="N3674" s="27">
        <f>IF(J3674&lt;=0.3,INDEX(价格表!$B$4:$I$31,M3674,2),IF(AND(J3674&gt;0.3,J3674&lt;=1),INDEX(价格表!$B$4:$I$31,M3674,3),IF(AND(J3674&gt;1,J3674&lt;=2.2),INDEX(价格表!$B$4:$I$31,M3674,4),IF(AND(J3674&gt;2.2,J3674&lt;=3.3),INDEX(价格表!$B$4:$I$31,M3674,5),IF(AND(J3674&gt;3.3,J3674&lt;=4),INDEX(价格表!$B$4:$I$31,M3674,6),IF(AND(J3674&gt;4,J3674&lt;=5.5),INDEX(价格表!$B$4:$I$31,M3674,7),IF(J3674&gt;5.5,2.6+INDEX(价格表!$B$4:$I$31,M3674,8)*L3674)))))))</f>
        <v>2.15</v>
      </c>
    </row>
    <row r="3675" spans="1:14">
      <c r="A3675" s="18">
        <v>4311038580896</v>
      </c>
      <c r="B3675" s="18" t="s">
        <v>16</v>
      </c>
      <c r="C3675" s="19">
        <v>20201216</v>
      </c>
      <c r="D3675" s="19">
        <v>610538201209</v>
      </c>
      <c r="E3675" s="19" t="s">
        <v>16</v>
      </c>
      <c r="F3675" s="19">
        <v>20201226</v>
      </c>
      <c r="G3675" s="19" t="s">
        <v>17</v>
      </c>
      <c r="H3675" s="19" t="s">
        <v>27</v>
      </c>
      <c r="I3675" s="19" t="s">
        <v>85</v>
      </c>
      <c r="J3675" s="19">
        <v>1.45</v>
      </c>
      <c r="K3675" s="19" t="s">
        <v>20</v>
      </c>
      <c r="L3675">
        <f t="shared" si="67"/>
        <v>2</v>
      </c>
      <c r="M3675">
        <f>MATCH(H:H,价格表!$B$4:$B$35,0)</f>
        <v>3</v>
      </c>
      <c r="N3675" s="27">
        <f>IF(J3675&lt;=0.3,INDEX(价格表!$B$4:$I$31,M3675,2),IF(AND(J3675&gt;0.3,J3675&lt;=1),INDEX(价格表!$B$4:$I$31,M3675,3),IF(AND(J3675&gt;1,J3675&lt;=2.2),INDEX(价格表!$B$4:$I$31,M3675,4),IF(AND(J3675&gt;2.2,J3675&lt;=3.3),INDEX(价格表!$B$4:$I$31,M3675,5),IF(AND(J3675&gt;3.3,J3675&lt;=4),INDEX(价格表!$B$4:$I$31,M3675,6),IF(AND(J3675&gt;4,J3675&lt;=5.5),INDEX(价格表!$B$4:$I$31,M3675,7),IF(J3675&gt;5.5,2.6+INDEX(价格表!$B$4:$I$31,M3675,8)*L3675)))))))</f>
        <v>2.15</v>
      </c>
    </row>
    <row r="3676" spans="1:14">
      <c r="A3676" s="18">
        <v>4311038580897</v>
      </c>
      <c r="B3676" s="18" t="s">
        <v>16</v>
      </c>
      <c r="C3676" s="19">
        <v>20201216</v>
      </c>
      <c r="D3676" s="19">
        <v>610538201209</v>
      </c>
      <c r="E3676" s="19" t="s">
        <v>16</v>
      </c>
      <c r="F3676" s="19">
        <v>20201226</v>
      </c>
      <c r="G3676" s="19" t="s">
        <v>17</v>
      </c>
      <c r="H3676" s="19" t="s">
        <v>68</v>
      </c>
      <c r="I3676" s="19" t="s">
        <v>140</v>
      </c>
      <c r="J3676" s="19">
        <v>1.42</v>
      </c>
      <c r="K3676" s="19" t="s">
        <v>20</v>
      </c>
      <c r="L3676">
        <f t="shared" si="67"/>
        <v>2</v>
      </c>
      <c r="M3676">
        <f>MATCH(H:H,价格表!$B$4:$B$35,0)</f>
        <v>5</v>
      </c>
      <c r="N3676" s="27">
        <f>IF(J3676&lt;=0.3,INDEX(价格表!$B$4:$I$31,M3676,2),IF(AND(J3676&gt;0.3,J3676&lt;=1),INDEX(价格表!$B$4:$I$31,M3676,3),IF(AND(J3676&gt;1,J3676&lt;=2.2),INDEX(价格表!$B$4:$I$31,M3676,4),IF(AND(J3676&gt;2.2,J3676&lt;=3.3),INDEX(价格表!$B$4:$I$31,M3676,5),IF(AND(J3676&gt;3.3,J3676&lt;=4),INDEX(价格表!$B$4:$I$31,M3676,6),IF(AND(J3676&gt;4,J3676&lt;=5.5),INDEX(价格表!$B$4:$I$31,M3676,7),IF(J3676&gt;5.5,2.6+INDEX(价格表!$B$4:$I$31,M3676,8)*L3676)))))))</f>
        <v>2.15</v>
      </c>
    </row>
    <row r="3677" spans="1:14">
      <c r="A3677" s="18">
        <v>4311038580898</v>
      </c>
      <c r="B3677" s="18" t="s">
        <v>16</v>
      </c>
      <c r="C3677" s="19">
        <v>20201216</v>
      </c>
      <c r="D3677" s="19">
        <v>610538201209</v>
      </c>
      <c r="E3677" s="19" t="s">
        <v>16</v>
      </c>
      <c r="F3677" s="19">
        <v>20201226</v>
      </c>
      <c r="G3677" s="19" t="s">
        <v>17</v>
      </c>
      <c r="H3677" s="19" t="s">
        <v>37</v>
      </c>
      <c r="I3677" s="19" t="s">
        <v>351</v>
      </c>
      <c r="J3677" s="19">
        <v>1.43</v>
      </c>
      <c r="K3677" s="19" t="s">
        <v>20</v>
      </c>
      <c r="L3677">
        <f t="shared" si="67"/>
        <v>2</v>
      </c>
      <c r="M3677">
        <f>MATCH(H:H,价格表!$B$4:$B$35,0)</f>
        <v>12</v>
      </c>
      <c r="N3677" s="27">
        <f>IF(J3677&lt;=0.3,INDEX(价格表!$B$4:$I$31,M3677,2),IF(AND(J3677&gt;0.3,J3677&lt;=1),INDEX(价格表!$B$4:$I$31,M3677,3),IF(AND(J3677&gt;1,J3677&lt;=2.2),INDEX(价格表!$B$4:$I$31,M3677,4),IF(AND(J3677&gt;2.2,J3677&lt;=3.3),INDEX(价格表!$B$4:$I$31,M3677,5),IF(AND(J3677&gt;3.3,J3677&lt;=4),INDEX(价格表!$B$4:$I$31,M3677,6),IF(AND(J3677&gt;4,J3677&lt;=5.5),INDEX(价格表!$B$4:$I$31,M3677,7),IF(J3677&gt;5.5,2.6+INDEX(价格表!$B$4:$I$31,M3677,8)*L3677)))))))</f>
        <v>2.15</v>
      </c>
    </row>
    <row r="3678" spans="1:14">
      <c r="A3678" s="18">
        <v>4311038580899</v>
      </c>
      <c r="B3678" s="18" t="s">
        <v>16</v>
      </c>
      <c r="C3678" s="19">
        <v>20201216</v>
      </c>
      <c r="D3678" s="19">
        <v>610538201209</v>
      </c>
      <c r="E3678" s="19" t="s">
        <v>16</v>
      </c>
      <c r="F3678" s="19">
        <v>20201226</v>
      </c>
      <c r="G3678" s="19" t="s">
        <v>17</v>
      </c>
      <c r="H3678" s="19" t="s">
        <v>27</v>
      </c>
      <c r="I3678" s="19" t="s">
        <v>70</v>
      </c>
      <c r="J3678" s="19">
        <v>1.42</v>
      </c>
      <c r="K3678" s="19" t="s">
        <v>20</v>
      </c>
      <c r="L3678">
        <f t="shared" si="67"/>
        <v>2</v>
      </c>
      <c r="M3678">
        <f>MATCH(H:H,价格表!$B$4:$B$35,0)</f>
        <v>3</v>
      </c>
      <c r="N3678" s="27">
        <f>IF(J3678&lt;=0.3,INDEX(价格表!$B$4:$I$31,M3678,2),IF(AND(J3678&gt;0.3,J3678&lt;=1),INDEX(价格表!$B$4:$I$31,M3678,3),IF(AND(J3678&gt;1,J3678&lt;=2.2),INDEX(价格表!$B$4:$I$31,M3678,4),IF(AND(J3678&gt;2.2,J3678&lt;=3.3),INDEX(价格表!$B$4:$I$31,M3678,5),IF(AND(J3678&gt;3.3,J3678&lt;=4),INDEX(价格表!$B$4:$I$31,M3678,6),IF(AND(J3678&gt;4,J3678&lt;=5.5),INDEX(价格表!$B$4:$I$31,M3678,7),IF(J3678&gt;5.5,2.6+INDEX(价格表!$B$4:$I$31,M3678,8)*L3678)))))))</f>
        <v>2.15</v>
      </c>
    </row>
    <row r="3679" spans="1:14">
      <c r="A3679" s="18">
        <v>4311038580900</v>
      </c>
      <c r="B3679" s="18" t="s">
        <v>16</v>
      </c>
      <c r="C3679" s="19">
        <v>20201216</v>
      </c>
      <c r="D3679" s="19">
        <v>610538201209</v>
      </c>
      <c r="E3679" s="19" t="s">
        <v>16</v>
      </c>
      <c r="F3679" s="19">
        <v>20201226</v>
      </c>
      <c r="G3679" s="19" t="s">
        <v>17</v>
      </c>
      <c r="H3679" s="19" t="s">
        <v>66</v>
      </c>
      <c r="I3679" s="19" t="s">
        <v>113</v>
      </c>
      <c r="J3679" s="19">
        <v>1.42</v>
      </c>
      <c r="K3679" s="19" t="s">
        <v>20</v>
      </c>
      <c r="L3679">
        <f t="shared" si="67"/>
        <v>2</v>
      </c>
      <c r="M3679">
        <f>MATCH(H:H,价格表!$B$4:$B$35,0)</f>
        <v>17</v>
      </c>
      <c r="N3679" s="27">
        <f>IF(J3679&lt;=0.3,INDEX(价格表!$B$4:$I$31,M3679,2),IF(AND(J3679&gt;0.3,J3679&lt;=1),INDEX(价格表!$B$4:$I$31,M3679,3),IF(AND(J3679&gt;1,J3679&lt;=2.2),INDEX(价格表!$B$4:$I$31,M3679,4),IF(AND(J3679&gt;2.2,J3679&lt;=3.3),INDEX(价格表!$B$4:$I$31,M3679,5),IF(AND(J3679&gt;3.3,J3679&lt;=4),INDEX(价格表!$B$4:$I$31,M3679,6),IF(AND(J3679&gt;4,J3679&lt;=5.5),INDEX(价格表!$B$4:$I$31,M3679,7),IF(J3679&gt;5.5,2.6+INDEX(价格表!$B$4:$I$31,M3679,8)*L3679)))))))</f>
        <v>2.15</v>
      </c>
    </row>
    <row r="3680" spans="1:14">
      <c r="A3680" s="18">
        <v>4311038580902</v>
      </c>
      <c r="B3680" s="18" t="s">
        <v>16</v>
      </c>
      <c r="C3680" s="19">
        <v>20201216</v>
      </c>
      <c r="D3680" s="19">
        <v>610538201209</v>
      </c>
      <c r="E3680" s="19" t="s">
        <v>16</v>
      </c>
      <c r="F3680" s="19">
        <v>20201226</v>
      </c>
      <c r="G3680" s="19" t="s">
        <v>17</v>
      </c>
      <c r="H3680" s="19" t="s">
        <v>25</v>
      </c>
      <c r="I3680" s="19" t="s">
        <v>199</v>
      </c>
      <c r="J3680" s="19">
        <v>1.51</v>
      </c>
      <c r="K3680" s="19" t="s">
        <v>20</v>
      </c>
      <c r="L3680">
        <f t="shared" si="67"/>
        <v>2</v>
      </c>
      <c r="M3680">
        <f>MATCH(H:H,价格表!$B$4:$B$35,0)</f>
        <v>25</v>
      </c>
      <c r="N3680" s="27">
        <f>IF(J3680&lt;=0.3,INDEX(价格表!$B$4:$I$31,M3680,2),IF(AND(J3680&gt;0.3,J3680&lt;=1),INDEX(价格表!$B$4:$I$31,M3680,3),IF(AND(J3680&gt;1,J3680&lt;=2.2),INDEX(价格表!$B$4:$I$31,M3680,4),IF(AND(J3680&gt;2.2,J3680&lt;=3.3),INDEX(价格表!$B$4:$I$31,M3680,5),IF(AND(J3680&gt;3.3,J3680&lt;=4),INDEX(价格表!$B$4:$I$31,M3680,6),IF(AND(J3680&gt;4,J3680&lt;=5.5),INDEX(价格表!$B$4:$I$31,M3680,7),IF(J3680&gt;5.5,2.6+INDEX(价格表!$B$4:$I$31,M3680,8)*L3680)))))))</f>
        <v>2.15</v>
      </c>
    </row>
    <row r="3681" spans="1:14">
      <c r="A3681" s="18">
        <v>4311038580906</v>
      </c>
      <c r="B3681" s="18" t="s">
        <v>16</v>
      </c>
      <c r="C3681" s="19">
        <v>20201216</v>
      </c>
      <c r="D3681" s="19">
        <v>610538201209</v>
      </c>
      <c r="E3681" s="19" t="s">
        <v>16</v>
      </c>
      <c r="F3681" s="19">
        <v>20201226</v>
      </c>
      <c r="G3681" s="19" t="s">
        <v>17</v>
      </c>
      <c r="H3681" s="19" t="s">
        <v>50</v>
      </c>
      <c r="I3681" s="19" t="s">
        <v>166</v>
      </c>
      <c r="J3681" s="19">
        <v>1.53</v>
      </c>
      <c r="K3681" s="19" t="s">
        <v>20</v>
      </c>
      <c r="L3681">
        <f t="shared" si="67"/>
        <v>2</v>
      </c>
      <c r="M3681">
        <f>MATCH(H:H,价格表!$B$4:$B$35,0)</f>
        <v>4</v>
      </c>
      <c r="N3681" s="27">
        <f>IF(J3681&lt;=0.3,INDEX(价格表!$B$4:$I$31,M3681,2),IF(AND(J3681&gt;0.3,J3681&lt;=1),INDEX(价格表!$B$4:$I$31,M3681,3),IF(AND(J3681&gt;1,J3681&lt;=2.2),INDEX(价格表!$B$4:$I$31,M3681,4),IF(AND(J3681&gt;2.2,J3681&lt;=3.3),INDEX(价格表!$B$4:$I$31,M3681,5),IF(AND(J3681&gt;3.3,J3681&lt;=4),INDEX(价格表!$B$4:$I$31,M3681,6),IF(AND(J3681&gt;4,J3681&lt;=5.5),INDEX(价格表!$B$4:$I$31,M3681,7),IF(J3681&gt;5.5,2.6+INDEX(价格表!$B$4:$I$31,M3681,8)*L3681)))))))</f>
        <v>2.15</v>
      </c>
    </row>
    <row r="3682" spans="1:14">
      <c r="A3682" s="18">
        <v>4311038580908</v>
      </c>
      <c r="B3682" s="18" t="s">
        <v>16</v>
      </c>
      <c r="C3682" s="19">
        <v>20201216</v>
      </c>
      <c r="D3682" s="19">
        <v>610538201209</v>
      </c>
      <c r="E3682" s="19" t="s">
        <v>16</v>
      </c>
      <c r="F3682" s="19">
        <v>20201226</v>
      </c>
      <c r="G3682" s="19" t="s">
        <v>17</v>
      </c>
      <c r="H3682" s="19" t="s">
        <v>88</v>
      </c>
      <c r="I3682" s="19" t="s">
        <v>242</v>
      </c>
      <c r="J3682" s="19">
        <v>1.42</v>
      </c>
      <c r="K3682" s="19" t="s">
        <v>20</v>
      </c>
      <c r="L3682">
        <f t="shared" si="67"/>
        <v>2</v>
      </c>
      <c r="M3682">
        <f>MATCH(H:H,价格表!$B$4:$B$35,0)</f>
        <v>19</v>
      </c>
      <c r="N3682" s="27">
        <f>IF(J3682&lt;=0.3,INDEX(价格表!$B$4:$I$31,M3682,2),IF(AND(J3682&gt;0.3,J3682&lt;=1),INDEX(价格表!$B$4:$I$31,M3682,3),IF(AND(J3682&gt;1,J3682&lt;=2.2),INDEX(价格表!$B$4:$I$31,M3682,4),IF(AND(J3682&gt;2.2,J3682&lt;=3.3),INDEX(价格表!$B$4:$I$31,M3682,5),IF(AND(J3682&gt;3.3,J3682&lt;=4),INDEX(价格表!$B$4:$I$31,M3682,6),IF(AND(J3682&gt;4,J3682&lt;=5.5),INDEX(价格表!$B$4:$I$31,M3682,7),IF(J3682&gt;5.5,2.6+INDEX(价格表!$B$4:$I$31,M3682,8)*L3682)))))))</f>
        <v>2.15</v>
      </c>
    </row>
    <row r="3683" spans="1:14">
      <c r="A3683" s="18">
        <v>4311038580909</v>
      </c>
      <c r="B3683" s="18" t="s">
        <v>16</v>
      </c>
      <c r="C3683" s="19">
        <v>20201216</v>
      </c>
      <c r="D3683" s="19">
        <v>610538201209</v>
      </c>
      <c r="E3683" s="19" t="s">
        <v>16</v>
      </c>
      <c r="F3683" s="19">
        <v>20201226</v>
      </c>
      <c r="G3683" s="19" t="s">
        <v>17</v>
      </c>
      <c r="H3683" s="19" t="s">
        <v>73</v>
      </c>
      <c r="I3683" s="19" t="s">
        <v>184</v>
      </c>
      <c r="J3683" s="19">
        <v>1.42</v>
      </c>
      <c r="K3683" s="19" t="s">
        <v>20</v>
      </c>
      <c r="L3683">
        <f t="shared" si="67"/>
        <v>2</v>
      </c>
      <c r="M3683">
        <f>MATCH(H:H,价格表!$B$4:$B$35,0)</f>
        <v>7</v>
      </c>
      <c r="N3683" s="27">
        <f>IF(J3683&lt;=0.3,INDEX(价格表!$B$4:$I$31,M3683,2),IF(AND(J3683&gt;0.3,J3683&lt;=1),INDEX(价格表!$B$4:$I$31,M3683,3),IF(AND(J3683&gt;1,J3683&lt;=2.2),INDEX(价格表!$B$4:$I$31,M3683,4),IF(AND(J3683&gt;2.2,J3683&lt;=3.3),INDEX(价格表!$B$4:$I$31,M3683,5),IF(AND(J3683&gt;3.3,J3683&lt;=4),INDEX(价格表!$B$4:$I$31,M3683,6),IF(AND(J3683&gt;4,J3683&lt;=5.5),INDEX(价格表!$B$4:$I$31,M3683,7),IF(J3683&gt;5.5,2.6+INDEX(价格表!$B$4:$I$31,M3683,8)*L3683)))))))</f>
        <v>2.15</v>
      </c>
    </row>
    <row r="3684" spans="1:14">
      <c r="A3684" s="18">
        <v>4311038580910</v>
      </c>
      <c r="B3684" s="18" t="s">
        <v>16</v>
      </c>
      <c r="C3684" s="19">
        <v>20201216</v>
      </c>
      <c r="D3684" s="19">
        <v>610538201209</v>
      </c>
      <c r="E3684" s="19" t="s">
        <v>16</v>
      </c>
      <c r="F3684" s="19">
        <v>20201226</v>
      </c>
      <c r="G3684" s="19" t="s">
        <v>17</v>
      </c>
      <c r="H3684" s="19" t="s">
        <v>56</v>
      </c>
      <c r="I3684" s="19" t="s">
        <v>100</v>
      </c>
      <c r="J3684" s="19">
        <v>1.43</v>
      </c>
      <c r="K3684" s="19" t="s">
        <v>20</v>
      </c>
      <c r="L3684">
        <f t="shared" si="67"/>
        <v>2</v>
      </c>
      <c r="M3684">
        <f>MATCH(H:H,价格表!$B$4:$B$35,0)</f>
        <v>11</v>
      </c>
      <c r="N3684" s="27">
        <f>IF(J3684&lt;=0.3,INDEX(价格表!$B$4:$I$31,M3684,2),IF(AND(J3684&gt;0.3,J3684&lt;=1),INDEX(价格表!$B$4:$I$31,M3684,3),IF(AND(J3684&gt;1,J3684&lt;=2.2),INDEX(价格表!$B$4:$I$31,M3684,4),IF(AND(J3684&gt;2.2,J3684&lt;=3.3),INDEX(价格表!$B$4:$I$31,M3684,5),IF(AND(J3684&gt;3.3,J3684&lt;=4),INDEX(价格表!$B$4:$I$31,M3684,6),IF(AND(J3684&gt;4,J3684&lt;=5.5),INDEX(价格表!$B$4:$I$31,M3684,7),IF(J3684&gt;5.5,2.6+INDEX(价格表!$B$4:$I$31,M3684,8)*L3684)))))))</f>
        <v>2.15</v>
      </c>
    </row>
    <row r="3685" spans="1:14">
      <c r="A3685" s="18">
        <v>4311038580911</v>
      </c>
      <c r="B3685" s="18" t="s">
        <v>16</v>
      </c>
      <c r="C3685" s="19">
        <v>20201216</v>
      </c>
      <c r="D3685" s="19">
        <v>610538201209</v>
      </c>
      <c r="E3685" s="19" t="s">
        <v>16</v>
      </c>
      <c r="F3685" s="19">
        <v>20201226</v>
      </c>
      <c r="G3685" s="19" t="s">
        <v>17</v>
      </c>
      <c r="H3685" s="19" t="s">
        <v>39</v>
      </c>
      <c r="I3685" s="19" t="s">
        <v>226</v>
      </c>
      <c r="J3685" s="19">
        <v>1.42</v>
      </c>
      <c r="K3685" s="19" t="s">
        <v>20</v>
      </c>
      <c r="L3685">
        <f t="shared" si="67"/>
        <v>2</v>
      </c>
      <c r="M3685">
        <f>MATCH(H:H,价格表!$B$4:$B$35,0)</f>
        <v>23</v>
      </c>
      <c r="N3685" s="27">
        <f>IF(J3685&lt;=0.3,INDEX(价格表!$B$4:$I$31,M3685,2),IF(AND(J3685&gt;0.3,J3685&lt;=1),INDEX(价格表!$B$4:$I$31,M3685,3),IF(AND(J3685&gt;1,J3685&lt;=2.2),INDEX(价格表!$B$4:$I$31,M3685,4),IF(AND(J3685&gt;2.2,J3685&lt;=3.3),INDEX(价格表!$B$4:$I$31,M3685,5),IF(AND(J3685&gt;3.3,J3685&lt;=4),INDEX(价格表!$B$4:$I$31,M3685,6),IF(AND(J3685&gt;4,J3685&lt;=5.5),INDEX(价格表!$B$4:$I$31,M3685,7),IF(J3685&gt;5.5,2.6+INDEX(价格表!$B$4:$I$31,M3685,8)*L3685)))))))</f>
        <v>2.15</v>
      </c>
    </row>
    <row r="3686" spans="1:14">
      <c r="A3686" s="18">
        <v>4311038580913</v>
      </c>
      <c r="B3686" s="18" t="s">
        <v>16</v>
      </c>
      <c r="C3686" s="19">
        <v>20201216</v>
      </c>
      <c r="D3686" s="19">
        <v>610538201209</v>
      </c>
      <c r="E3686" s="19" t="s">
        <v>16</v>
      </c>
      <c r="F3686" s="19">
        <v>20201226</v>
      </c>
      <c r="G3686" s="19" t="s">
        <v>17</v>
      </c>
      <c r="H3686" s="19" t="s">
        <v>27</v>
      </c>
      <c r="I3686" s="19" t="s">
        <v>128</v>
      </c>
      <c r="J3686" s="19">
        <v>1.56</v>
      </c>
      <c r="K3686" s="19" t="s">
        <v>20</v>
      </c>
      <c r="L3686">
        <f t="shared" si="67"/>
        <v>2</v>
      </c>
      <c r="M3686">
        <f>MATCH(H:H,价格表!$B$4:$B$35,0)</f>
        <v>3</v>
      </c>
      <c r="N3686" s="27">
        <f>IF(J3686&lt;=0.3,INDEX(价格表!$B$4:$I$31,M3686,2),IF(AND(J3686&gt;0.3,J3686&lt;=1),INDEX(价格表!$B$4:$I$31,M3686,3),IF(AND(J3686&gt;1,J3686&lt;=2.2),INDEX(价格表!$B$4:$I$31,M3686,4),IF(AND(J3686&gt;2.2,J3686&lt;=3.3),INDEX(价格表!$B$4:$I$31,M3686,5),IF(AND(J3686&gt;3.3,J3686&lt;=4),INDEX(价格表!$B$4:$I$31,M3686,6),IF(AND(J3686&gt;4,J3686&lt;=5.5),INDEX(价格表!$B$4:$I$31,M3686,7),IF(J3686&gt;5.5,2.6+INDEX(价格表!$B$4:$I$31,M3686,8)*L3686)))))))</f>
        <v>2.15</v>
      </c>
    </row>
    <row r="3687" spans="1:14">
      <c r="A3687" s="18">
        <v>4311038580914</v>
      </c>
      <c r="B3687" s="18" t="s">
        <v>16</v>
      </c>
      <c r="C3687" s="19">
        <v>20201216</v>
      </c>
      <c r="D3687" s="19">
        <v>610538201209</v>
      </c>
      <c r="E3687" s="19" t="s">
        <v>16</v>
      </c>
      <c r="F3687" s="19">
        <v>20201226</v>
      </c>
      <c r="G3687" s="19" t="s">
        <v>17</v>
      </c>
      <c r="H3687" s="19" t="s">
        <v>75</v>
      </c>
      <c r="I3687" s="19" t="s">
        <v>221</v>
      </c>
      <c r="J3687" s="19">
        <v>1.43</v>
      </c>
      <c r="K3687" s="19" t="s">
        <v>20</v>
      </c>
      <c r="L3687">
        <f t="shared" si="67"/>
        <v>2</v>
      </c>
      <c r="M3687">
        <f>MATCH(H:H,价格表!$B$4:$B$35,0)</f>
        <v>24</v>
      </c>
      <c r="N3687" s="27">
        <f>IF(J3687&lt;=0.3,INDEX(价格表!$B$4:$I$31,M3687,2),IF(AND(J3687&gt;0.3,J3687&lt;=1),INDEX(价格表!$B$4:$I$31,M3687,3),IF(AND(J3687&gt;1,J3687&lt;=2.2),INDEX(价格表!$B$4:$I$31,M3687,4),IF(AND(J3687&gt;2.2,J3687&lt;=3.3),INDEX(价格表!$B$4:$I$31,M3687,5),IF(AND(J3687&gt;3.3,J3687&lt;=4),INDEX(价格表!$B$4:$I$31,M3687,6),IF(AND(J3687&gt;4,J3687&lt;=5.5),INDEX(价格表!$B$4:$I$31,M3687,7),IF(J3687&gt;5.5,2.6+INDEX(价格表!$B$4:$I$31,M3687,8)*L3687)))))))</f>
        <v>2.15</v>
      </c>
    </row>
    <row r="3688" spans="1:14">
      <c r="A3688" s="18">
        <v>4311038580915</v>
      </c>
      <c r="B3688" s="18" t="s">
        <v>16</v>
      </c>
      <c r="C3688" s="19">
        <v>20201216</v>
      </c>
      <c r="D3688" s="19">
        <v>610538201209</v>
      </c>
      <c r="E3688" s="19" t="s">
        <v>16</v>
      </c>
      <c r="F3688" s="19">
        <v>20201226</v>
      </c>
      <c r="G3688" s="19" t="s">
        <v>17</v>
      </c>
      <c r="H3688" s="19" t="s">
        <v>33</v>
      </c>
      <c r="I3688" s="19" t="s">
        <v>34</v>
      </c>
      <c r="J3688" s="19">
        <v>1.45</v>
      </c>
      <c r="K3688" s="19" t="s">
        <v>20</v>
      </c>
      <c r="L3688">
        <f t="shared" si="67"/>
        <v>2</v>
      </c>
      <c r="M3688">
        <f>MATCH(H:H,价格表!$B$4:$B$35,0)</f>
        <v>13</v>
      </c>
      <c r="N3688" s="27">
        <f>IF(J3688&lt;=0.3,INDEX(价格表!$B$4:$I$31,M3688,2),IF(AND(J3688&gt;0.3,J3688&lt;=1),INDEX(价格表!$B$4:$I$31,M3688,3),IF(AND(J3688&gt;1,J3688&lt;=2.2),INDEX(价格表!$B$4:$I$31,M3688,4),IF(AND(J3688&gt;2.2,J3688&lt;=3.3),INDEX(价格表!$B$4:$I$31,M3688,5),IF(AND(J3688&gt;3.3,J3688&lt;=4),INDEX(价格表!$B$4:$I$31,M3688,6),IF(AND(J3688&gt;4,J3688&lt;=5.5),INDEX(价格表!$B$4:$I$31,M3688,7),IF(J3688&gt;5.5,2.6+INDEX(价格表!$B$4:$I$31,M3688,8)*L3688)))))))</f>
        <v>2.15</v>
      </c>
    </row>
    <row r="3689" spans="1:14">
      <c r="A3689" s="18">
        <v>4311038580923</v>
      </c>
      <c r="B3689" s="18" t="s">
        <v>16</v>
      </c>
      <c r="C3689" s="19">
        <v>20201216</v>
      </c>
      <c r="D3689" s="19">
        <v>610538201209</v>
      </c>
      <c r="E3689" s="19" t="s">
        <v>16</v>
      </c>
      <c r="F3689" s="19">
        <v>20201226</v>
      </c>
      <c r="G3689" s="19" t="s">
        <v>17</v>
      </c>
      <c r="H3689" s="19" t="s">
        <v>43</v>
      </c>
      <c r="I3689" s="19" t="s">
        <v>217</v>
      </c>
      <c r="J3689" s="19">
        <v>1.47</v>
      </c>
      <c r="K3689" s="19" t="s">
        <v>20</v>
      </c>
      <c r="L3689">
        <f t="shared" si="67"/>
        <v>2</v>
      </c>
      <c r="M3689">
        <f>MATCH(H:H,价格表!$B$4:$B$35,0)</f>
        <v>10</v>
      </c>
      <c r="N3689" s="27">
        <f>IF(J3689&lt;=0.3,INDEX(价格表!$B$4:$I$31,M3689,2),IF(AND(J3689&gt;0.3,J3689&lt;=1),INDEX(价格表!$B$4:$I$31,M3689,3),IF(AND(J3689&gt;1,J3689&lt;=2.2),INDEX(价格表!$B$4:$I$31,M3689,4),IF(AND(J3689&gt;2.2,J3689&lt;=3.3),INDEX(价格表!$B$4:$I$31,M3689,5),IF(AND(J3689&gt;3.3,J3689&lt;=4),INDEX(价格表!$B$4:$I$31,M3689,6),IF(AND(J3689&gt;4,J3689&lt;=5.5),INDEX(价格表!$B$4:$I$31,M3689,7),IF(J3689&gt;5.5,2.6+INDEX(价格表!$B$4:$I$31,M3689,8)*L3689)))))))</f>
        <v>2.15</v>
      </c>
    </row>
    <row r="3690" spans="1:14">
      <c r="A3690" s="18">
        <v>4311038580925</v>
      </c>
      <c r="B3690" s="18" t="s">
        <v>16</v>
      </c>
      <c r="C3690" s="19">
        <v>20201216</v>
      </c>
      <c r="D3690" s="19">
        <v>610538201209</v>
      </c>
      <c r="E3690" s="19" t="s">
        <v>16</v>
      </c>
      <c r="F3690" s="19">
        <v>20201226</v>
      </c>
      <c r="G3690" s="19" t="s">
        <v>17</v>
      </c>
      <c r="H3690" s="19" t="s">
        <v>18</v>
      </c>
      <c r="I3690" s="19" t="s">
        <v>346</v>
      </c>
      <c r="J3690" s="19">
        <v>1.42</v>
      </c>
      <c r="K3690" s="19" t="s">
        <v>20</v>
      </c>
      <c r="L3690">
        <f t="shared" si="67"/>
        <v>2</v>
      </c>
      <c r="M3690">
        <f>MATCH(H:H,价格表!$B$4:$B$35,0)</f>
        <v>1</v>
      </c>
      <c r="N3690" s="27">
        <f>IF(J3690&lt;=0.3,INDEX(价格表!$B$4:$I$31,M3690,2),IF(AND(J3690&gt;0.3,J3690&lt;=1),INDEX(价格表!$B$4:$I$31,M3690,3),IF(AND(J3690&gt;1,J3690&lt;=2.2),INDEX(价格表!$B$4:$I$31,M3690,4),IF(AND(J3690&gt;2.2,J3690&lt;=3.3),INDEX(价格表!$B$4:$I$31,M3690,5),IF(AND(J3690&gt;3.3,J3690&lt;=4),INDEX(价格表!$B$4:$I$31,M3690,6),IF(AND(J3690&gt;4,J3690&lt;=5.5),INDEX(价格表!$B$4:$I$31,M3690,7),IF(J3690&gt;5.5,2.6+INDEX(价格表!$B$4:$I$31,M3690,8)*L3690)))))))</f>
        <v>2.15</v>
      </c>
    </row>
    <row r="3691" spans="1:14">
      <c r="A3691" s="18">
        <v>4311038580926</v>
      </c>
      <c r="B3691" s="18" t="s">
        <v>16</v>
      </c>
      <c r="C3691" s="19">
        <v>20201216</v>
      </c>
      <c r="D3691" s="19">
        <v>610538201209</v>
      </c>
      <c r="E3691" s="19" t="s">
        <v>16</v>
      </c>
      <c r="F3691" s="19">
        <v>20201226</v>
      </c>
      <c r="G3691" s="19" t="s">
        <v>17</v>
      </c>
      <c r="H3691" s="19" t="s">
        <v>30</v>
      </c>
      <c r="I3691" s="19" t="s">
        <v>31</v>
      </c>
      <c r="J3691" s="19">
        <v>1.43</v>
      </c>
      <c r="K3691" s="19" t="s">
        <v>20</v>
      </c>
      <c r="L3691">
        <f t="shared" si="67"/>
        <v>2</v>
      </c>
      <c r="M3691">
        <f>MATCH(H:H,价格表!$B$4:$B$35,0)</f>
        <v>16</v>
      </c>
      <c r="N3691" s="27">
        <f>IF(J3691&lt;=0.3,INDEX(价格表!$B$4:$I$31,M3691,2),IF(AND(J3691&gt;0.3,J3691&lt;=1),INDEX(价格表!$B$4:$I$31,M3691,3),IF(AND(J3691&gt;1,J3691&lt;=2.2),INDEX(价格表!$B$4:$I$31,M3691,4),IF(AND(J3691&gt;2.2,J3691&lt;=3.3),INDEX(价格表!$B$4:$I$31,M3691,5),IF(AND(J3691&gt;3.3,J3691&lt;=4),INDEX(价格表!$B$4:$I$31,M3691,6),IF(AND(J3691&gt;4,J3691&lt;=5.5),INDEX(价格表!$B$4:$I$31,M3691,7),IF(J3691&gt;5.5,2.6+INDEX(价格表!$B$4:$I$31,M3691,8)*L3691)))))))</f>
        <v>2.15</v>
      </c>
    </row>
    <row r="3692" spans="1:14">
      <c r="A3692" s="18">
        <v>4311038580927</v>
      </c>
      <c r="B3692" s="18" t="s">
        <v>16</v>
      </c>
      <c r="C3692" s="19">
        <v>20201216</v>
      </c>
      <c r="D3692" s="19">
        <v>610538201209</v>
      </c>
      <c r="E3692" s="19" t="s">
        <v>16</v>
      </c>
      <c r="F3692" s="19">
        <v>20201226</v>
      </c>
      <c r="G3692" s="19" t="s">
        <v>17</v>
      </c>
      <c r="H3692" s="19" t="s">
        <v>82</v>
      </c>
      <c r="I3692" s="19" t="s">
        <v>83</v>
      </c>
      <c r="J3692" s="19">
        <v>1.43</v>
      </c>
      <c r="K3692" s="19" t="s">
        <v>20</v>
      </c>
      <c r="L3692">
        <f t="shared" si="67"/>
        <v>2</v>
      </c>
      <c r="M3692">
        <f>MATCH(H:H,价格表!$B$4:$B$35,0)</f>
        <v>2</v>
      </c>
      <c r="N3692" s="27">
        <f>IF(J3692&lt;=0.3,INDEX(价格表!$B$4:$I$31,M3692,2),IF(AND(J3692&gt;0.3,J3692&lt;=1),INDEX(价格表!$B$4:$I$31,M3692,3),IF(AND(J3692&gt;1,J3692&lt;=2.2),INDEX(价格表!$B$4:$I$31,M3692,4),IF(AND(J3692&gt;2.2,J3692&lt;=3.3),INDEX(价格表!$B$4:$I$31,M3692,5),IF(AND(J3692&gt;3.3,J3692&lt;=4),INDEX(价格表!$B$4:$I$31,M3692,6),IF(AND(J3692&gt;4,J3692&lt;=5.5),INDEX(价格表!$B$4:$I$31,M3692,7),IF(J3692&gt;5.5,2.6+INDEX(价格表!$B$4:$I$31,M3692,8)*L3692)))))))</f>
        <v>2.15</v>
      </c>
    </row>
    <row r="3693" spans="1:14">
      <c r="A3693" s="18">
        <v>4311038580928</v>
      </c>
      <c r="B3693" s="18" t="s">
        <v>16</v>
      </c>
      <c r="C3693" s="19">
        <v>20201216</v>
      </c>
      <c r="D3693" s="19">
        <v>610538201209</v>
      </c>
      <c r="E3693" s="19" t="s">
        <v>16</v>
      </c>
      <c r="F3693" s="19">
        <v>20201226</v>
      </c>
      <c r="G3693" s="19" t="s">
        <v>17</v>
      </c>
      <c r="H3693" s="19" t="s">
        <v>73</v>
      </c>
      <c r="I3693" s="19" t="s">
        <v>80</v>
      </c>
      <c r="J3693" s="19">
        <v>1.62</v>
      </c>
      <c r="K3693" s="19" t="s">
        <v>20</v>
      </c>
      <c r="L3693">
        <f t="shared" si="67"/>
        <v>2</v>
      </c>
      <c r="M3693">
        <f>MATCH(H:H,价格表!$B$4:$B$35,0)</f>
        <v>7</v>
      </c>
      <c r="N3693" s="27">
        <f>IF(J3693&lt;=0.3,INDEX(价格表!$B$4:$I$31,M3693,2),IF(AND(J3693&gt;0.3,J3693&lt;=1),INDEX(价格表!$B$4:$I$31,M3693,3),IF(AND(J3693&gt;1,J3693&lt;=2.2),INDEX(价格表!$B$4:$I$31,M3693,4),IF(AND(J3693&gt;2.2,J3693&lt;=3.3),INDEX(价格表!$B$4:$I$31,M3693,5),IF(AND(J3693&gt;3.3,J3693&lt;=4),INDEX(价格表!$B$4:$I$31,M3693,6),IF(AND(J3693&gt;4,J3693&lt;=5.5),INDEX(价格表!$B$4:$I$31,M3693,7),IF(J3693&gt;5.5,2.6+INDEX(价格表!$B$4:$I$31,M3693,8)*L3693)))))))</f>
        <v>2.15</v>
      </c>
    </row>
    <row r="3694" spans="1:14">
      <c r="A3694" s="18">
        <v>4311038580929</v>
      </c>
      <c r="B3694" s="18" t="s">
        <v>16</v>
      </c>
      <c r="C3694" s="19">
        <v>20201216</v>
      </c>
      <c r="D3694" s="19">
        <v>610538201209</v>
      </c>
      <c r="E3694" s="19" t="s">
        <v>16</v>
      </c>
      <c r="F3694" s="19">
        <v>20201226</v>
      </c>
      <c r="G3694" s="19" t="s">
        <v>17</v>
      </c>
      <c r="H3694" s="19" t="s">
        <v>27</v>
      </c>
      <c r="I3694" s="19" t="s">
        <v>85</v>
      </c>
      <c r="J3694" s="19">
        <v>1.42</v>
      </c>
      <c r="K3694" s="19" t="s">
        <v>20</v>
      </c>
      <c r="L3694">
        <f t="shared" si="67"/>
        <v>2</v>
      </c>
      <c r="M3694">
        <f>MATCH(H:H,价格表!$B$4:$B$35,0)</f>
        <v>3</v>
      </c>
      <c r="N3694" s="27">
        <f>IF(J3694&lt;=0.3,INDEX(价格表!$B$4:$I$31,M3694,2),IF(AND(J3694&gt;0.3,J3694&lt;=1),INDEX(价格表!$B$4:$I$31,M3694,3),IF(AND(J3694&gt;1,J3694&lt;=2.2),INDEX(价格表!$B$4:$I$31,M3694,4),IF(AND(J3694&gt;2.2,J3694&lt;=3.3),INDEX(价格表!$B$4:$I$31,M3694,5),IF(AND(J3694&gt;3.3,J3694&lt;=4),INDEX(价格表!$B$4:$I$31,M3694,6),IF(AND(J3694&gt;4,J3694&lt;=5.5),INDEX(价格表!$B$4:$I$31,M3694,7),IF(J3694&gt;5.5,2.6+INDEX(价格表!$B$4:$I$31,M3694,8)*L3694)))))))</f>
        <v>2.15</v>
      </c>
    </row>
    <row r="3695" spans="1:14">
      <c r="A3695" s="18">
        <v>4311038580931</v>
      </c>
      <c r="B3695" s="18" t="s">
        <v>16</v>
      </c>
      <c r="C3695" s="19">
        <v>20201216</v>
      </c>
      <c r="D3695" s="19">
        <v>610538201209</v>
      </c>
      <c r="E3695" s="19" t="s">
        <v>16</v>
      </c>
      <c r="F3695" s="19">
        <v>20201226</v>
      </c>
      <c r="G3695" s="19" t="s">
        <v>17</v>
      </c>
      <c r="H3695" s="19" t="s">
        <v>75</v>
      </c>
      <c r="I3695" s="19" t="s">
        <v>114</v>
      </c>
      <c r="J3695" s="19">
        <v>1.42</v>
      </c>
      <c r="K3695" s="19" t="s">
        <v>20</v>
      </c>
      <c r="L3695">
        <f t="shared" si="67"/>
        <v>2</v>
      </c>
      <c r="M3695">
        <f>MATCH(H:H,价格表!$B$4:$B$35,0)</f>
        <v>24</v>
      </c>
      <c r="N3695" s="27">
        <f>IF(J3695&lt;=0.3,INDEX(价格表!$B$4:$I$31,M3695,2),IF(AND(J3695&gt;0.3,J3695&lt;=1),INDEX(价格表!$B$4:$I$31,M3695,3),IF(AND(J3695&gt;1,J3695&lt;=2.2),INDEX(价格表!$B$4:$I$31,M3695,4),IF(AND(J3695&gt;2.2,J3695&lt;=3.3),INDEX(价格表!$B$4:$I$31,M3695,5),IF(AND(J3695&gt;3.3,J3695&lt;=4),INDEX(价格表!$B$4:$I$31,M3695,6),IF(AND(J3695&gt;4,J3695&lt;=5.5),INDEX(价格表!$B$4:$I$31,M3695,7),IF(J3695&gt;5.5,2.6+INDEX(价格表!$B$4:$I$31,M3695,8)*L3695)))))))</f>
        <v>2.15</v>
      </c>
    </row>
    <row r="3696" spans="1:14">
      <c r="A3696" s="18">
        <v>4311038582876</v>
      </c>
      <c r="B3696" s="18" t="s">
        <v>16</v>
      </c>
      <c r="C3696" s="19">
        <v>20201216</v>
      </c>
      <c r="D3696" s="19">
        <v>610538201209</v>
      </c>
      <c r="E3696" s="19" t="s">
        <v>16</v>
      </c>
      <c r="F3696" s="19">
        <v>20201226</v>
      </c>
      <c r="G3696" s="19" t="s">
        <v>17</v>
      </c>
      <c r="H3696" s="19" t="s">
        <v>88</v>
      </c>
      <c r="I3696" s="19" t="s">
        <v>250</v>
      </c>
      <c r="J3696" s="19">
        <v>1.44</v>
      </c>
      <c r="K3696" s="19" t="s">
        <v>20</v>
      </c>
      <c r="L3696">
        <f t="shared" si="67"/>
        <v>2</v>
      </c>
      <c r="M3696">
        <f>MATCH(H:H,价格表!$B$4:$B$35,0)</f>
        <v>19</v>
      </c>
      <c r="N3696" s="27">
        <f>IF(J3696&lt;=0.3,INDEX(价格表!$B$4:$I$31,M3696,2),IF(AND(J3696&gt;0.3,J3696&lt;=1),INDEX(价格表!$B$4:$I$31,M3696,3),IF(AND(J3696&gt;1,J3696&lt;=2.2),INDEX(价格表!$B$4:$I$31,M3696,4),IF(AND(J3696&gt;2.2,J3696&lt;=3.3),INDEX(价格表!$B$4:$I$31,M3696,5),IF(AND(J3696&gt;3.3,J3696&lt;=4),INDEX(价格表!$B$4:$I$31,M3696,6),IF(AND(J3696&gt;4,J3696&lt;=5.5),INDEX(价格表!$B$4:$I$31,M3696,7),IF(J3696&gt;5.5,2.6+INDEX(价格表!$B$4:$I$31,M3696,8)*L3696)))))))</f>
        <v>2.15</v>
      </c>
    </row>
    <row r="3697" spans="1:14">
      <c r="A3697" s="18">
        <v>4311038582877</v>
      </c>
      <c r="B3697" s="18" t="s">
        <v>16</v>
      </c>
      <c r="C3697" s="19">
        <v>20201216</v>
      </c>
      <c r="D3697" s="19">
        <v>610538201209</v>
      </c>
      <c r="E3697" s="19" t="s">
        <v>16</v>
      </c>
      <c r="F3697" s="19">
        <v>20201226</v>
      </c>
      <c r="G3697" s="19" t="s">
        <v>17</v>
      </c>
      <c r="H3697" s="19" t="s">
        <v>39</v>
      </c>
      <c r="I3697" s="19" t="s">
        <v>235</v>
      </c>
      <c r="J3697" s="19">
        <v>1.43</v>
      </c>
      <c r="K3697" s="19" t="s">
        <v>20</v>
      </c>
      <c r="L3697">
        <f t="shared" si="67"/>
        <v>2</v>
      </c>
      <c r="M3697">
        <f>MATCH(H:H,价格表!$B$4:$B$35,0)</f>
        <v>23</v>
      </c>
      <c r="N3697" s="27">
        <f>IF(J3697&lt;=0.3,INDEX(价格表!$B$4:$I$31,M3697,2),IF(AND(J3697&gt;0.3,J3697&lt;=1),INDEX(价格表!$B$4:$I$31,M3697,3),IF(AND(J3697&gt;1,J3697&lt;=2.2),INDEX(价格表!$B$4:$I$31,M3697,4),IF(AND(J3697&gt;2.2,J3697&lt;=3.3),INDEX(价格表!$B$4:$I$31,M3697,5),IF(AND(J3697&gt;3.3,J3697&lt;=4),INDEX(价格表!$B$4:$I$31,M3697,6),IF(AND(J3697&gt;4,J3697&lt;=5.5),INDEX(价格表!$B$4:$I$31,M3697,7),IF(J3697&gt;5.5,2.6+INDEX(价格表!$B$4:$I$31,M3697,8)*L3697)))))))</f>
        <v>2.15</v>
      </c>
    </row>
    <row r="3698" spans="1:14">
      <c r="A3698" s="18">
        <v>4311038582878</v>
      </c>
      <c r="B3698" s="18" t="s">
        <v>16</v>
      </c>
      <c r="C3698" s="19">
        <v>20201216</v>
      </c>
      <c r="D3698" s="19">
        <v>610538201209</v>
      </c>
      <c r="E3698" s="19" t="s">
        <v>16</v>
      </c>
      <c r="F3698" s="19">
        <v>20201226</v>
      </c>
      <c r="G3698" s="19" t="s">
        <v>17</v>
      </c>
      <c r="H3698" s="19" t="s">
        <v>37</v>
      </c>
      <c r="I3698" s="19" t="s">
        <v>243</v>
      </c>
      <c r="J3698" s="19">
        <v>1.44</v>
      </c>
      <c r="K3698" s="19" t="s">
        <v>20</v>
      </c>
      <c r="L3698">
        <f t="shared" si="67"/>
        <v>2</v>
      </c>
      <c r="M3698">
        <f>MATCH(H:H,价格表!$B$4:$B$35,0)</f>
        <v>12</v>
      </c>
      <c r="N3698" s="27">
        <f>IF(J3698&lt;=0.3,INDEX(价格表!$B$4:$I$31,M3698,2),IF(AND(J3698&gt;0.3,J3698&lt;=1),INDEX(价格表!$B$4:$I$31,M3698,3),IF(AND(J3698&gt;1,J3698&lt;=2.2),INDEX(价格表!$B$4:$I$31,M3698,4),IF(AND(J3698&gt;2.2,J3698&lt;=3.3),INDEX(价格表!$B$4:$I$31,M3698,5),IF(AND(J3698&gt;3.3,J3698&lt;=4),INDEX(价格表!$B$4:$I$31,M3698,6),IF(AND(J3698&gt;4,J3698&lt;=5.5),INDEX(价格表!$B$4:$I$31,M3698,7),IF(J3698&gt;5.5,2.6+INDEX(价格表!$B$4:$I$31,M3698,8)*L3698)))))))</f>
        <v>2.15</v>
      </c>
    </row>
    <row r="3699" spans="1:14">
      <c r="A3699" s="18">
        <v>4311038582879</v>
      </c>
      <c r="B3699" s="18" t="s">
        <v>16</v>
      </c>
      <c r="C3699" s="19">
        <v>20201216</v>
      </c>
      <c r="D3699" s="19">
        <v>610538201209</v>
      </c>
      <c r="E3699" s="19" t="s">
        <v>16</v>
      </c>
      <c r="F3699" s="19">
        <v>20201226</v>
      </c>
      <c r="G3699" s="19" t="s">
        <v>17</v>
      </c>
      <c r="H3699" s="19" t="s">
        <v>50</v>
      </c>
      <c r="I3699" s="19" t="s">
        <v>62</v>
      </c>
      <c r="J3699" s="19">
        <v>1.42</v>
      </c>
      <c r="K3699" s="19" t="s">
        <v>20</v>
      </c>
      <c r="L3699">
        <f t="shared" si="67"/>
        <v>2</v>
      </c>
      <c r="M3699">
        <f>MATCH(H:H,价格表!$B$4:$B$35,0)</f>
        <v>4</v>
      </c>
      <c r="N3699" s="27">
        <f>IF(J3699&lt;=0.3,INDEX(价格表!$B$4:$I$31,M3699,2),IF(AND(J3699&gt;0.3,J3699&lt;=1),INDEX(价格表!$B$4:$I$31,M3699,3),IF(AND(J3699&gt;1,J3699&lt;=2.2),INDEX(价格表!$B$4:$I$31,M3699,4),IF(AND(J3699&gt;2.2,J3699&lt;=3.3),INDEX(价格表!$B$4:$I$31,M3699,5),IF(AND(J3699&gt;3.3,J3699&lt;=4),INDEX(价格表!$B$4:$I$31,M3699,6),IF(AND(J3699&gt;4,J3699&lt;=5.5),INDEX(价格表!$B$4:$I$31,M3699,7),IF(J3699&gt;5.5,2.6+INDEX(价格表!$B$4:$I$31,M3699,8)*L3699)))))))</f>
        <v>2.15</v>
      </c>
    </row>
    <row r="3700" spans="1:14">
      <c r="A3700" s="18">
        <v>4311038582881</v>
      </c>
      <c r="B3700" s="18" t="s">
        <v>16</v>
      </c>
      <c r="C3700" s="19">
        <v>20201216</v>
      </c>
      <c r="D3700" s="19">
        <v>610538201209</v>
      </c>
      <c r="E3700" s="19" t="s">
        <v>16</v>
      </c>
      <c r="F3700" s="19">
        <v>20201226</v>
      </c>
      <c r="G3700" s="19" t="s">
        <v>17</v>
      </c>
      <c r="H3700" s="19" t="s">
        <v>33</v>
      </c>
      <c r="I3700" s="19" t="s">
        <v>34</v>
      </c>
      <c r="J3700" s="19">
        <v>1.45</v>
      </c>
      <c r="K3700" s="19" t="s">
        <v>20</v>
      </c>
      <c r="L3700">
        <f t="shared" si="67"/>
        <v>2</v>
      </c>
      <c r="M3700">
        <f>MATCH(H:H,价格表!$B$4:$B$35,0)</f>
        <v>13</v>
      </c>
      <c r="N3700" s="27">
        <f>IF(J3700&lt;=0.3,INDEX(价格表!$B$4:$I$31,M3700,2),IF(AND(J3700&gt;0.3,J3700&lt;=1),INDEX(价格表!$B$4:$I$31,M3700,3),IF(AND(J3700&gt;1,J3700&lt;=2.2),INDEX(价格表!$B$4:$I$31,M3700,4),IF(AND(J3700&gt;2.2,J3700&lt;=3.3),INDEX(价格表!$B$4:$I$31,M3700,5),IF(AND(J3700&gt;3.3,J3700&lt;=4),INDEX(价格表!$B$4:$I$31,M3700,6),IF(AND(J3700&gt;4,J3700&lt;=5.5),INDEX(价格表!$B$4:$I$31,M3700,7),IF(J3700&gt;5.5,2.6+INDEX(价格表!$B$4:$I$31,M3700,8)*L3700)))))))</f>
        <v>2.15</v>
      </c>
    </row>
    <row r="3701" spans="1:14">
      <c r="A3701" s="18">
        <v>4311038582882</v>
      </c>
      <c r="B3701" s="18" t="s">
        <v>16</v>
      </c>
      <c r="C3701" s="19">
        <v>20201216</v>
      </c>
      <c r="D3701" s="19">
        <v>610538201209</v>
      </c>
      <c r="E3701" s="19" t="s">
        <v>16</v>
      </c>
      <c r="F3701" s="19">
        <v>20201226</v>
      </c>
      <c r="G3701" s="19" t="s">
        <v>17</v>
      </c>
      <c r="H3701" s="19" t="s">
        <v>39</v>
      </c>
      <c r="I3701" s="19" t="s">
        <v>40</v>
      </c>
      <c r="J3701" s="19">
        <v>1.47</v>
      </c>
      <c r="K3701" s="19" t="s">
        <v>20</v>
      </c>
      <c r="L3701">
        <f t="shared" si="67"/>
        <v>2</v>
      </c>
      <c r="M3701">
        <f>MATCH(H:H,价格表!$B$4:$B$35,0)</f>
        <v>23</v>
      </c>
      <c r="N3701" s="27">
        <f>IF(J3701&lt;=0.3,INDEX(价格表!$B$4:$I$31,M3701,2),IF(AND(J3701&gt;0.3,J3701&lt;=1),INDEX(价格表!$B$4:$I$31,M3701,3),IF(AND(J3701&gt;1,J3701&lt;=2.2),INDEX(价格表!$B$4:$I$31,M3701,4),IF(AND(J3701&gt;2.2,J3701&lt;=3.3),INDEX(价格表!$B$4:$I$31,M3701,5),IF(AND(J3701&gt;3.3,J3701&lt;=4),INDEX(价格表!$B$4:$I$31,M3701,6),IF(AND(J3701&gt;4,J3701&lt;=5.5),INDEX(价格表!$B$4:$I$31,M3701,7),IF(J3701&gt;5.5,2.6+INDEX(价格表!$B$4:$I$31,M3701,8)*L3701)))))))</f>
        <v>2.15</v>
      </c>
    </row>
    <row r="3702" spans="1:14">
      <c r="A3702" s="18">
        <v>4311038582883</v>
      </c>
      <c r="B3702" s="18" t="s">
        <v>16</v>
      </c>
      <c r="C3702" s="19">
        <v>20201216</v>
      </c>
      <c r="D3702" s="19">
        <v>610538201209</v>
      </c>
      <c r="E3702" s="19" t="s">
        <v>16</v>
      </c>
      <c r="F3702" s="19">
        <v>20201226</v>
      </c>
      <c r="G3702" s="19" t="s">
        <v>17</v>
      </c>
      <c r="H3702" s="19" t="s">
        <v>82</v>
      </c>
      <c r="I3702" s="19" t="s">
        <v>83</v>
      </c>
      <c r="J3702" s="19">
        <v>1.43</v>
      </c>
      <c r="K3702" s="19" t="s">
        <v>20</v>
      </c>
      <c r="L3702">
        <f t="shared" si="67"/>
        <v>2</v>
      </c>
      <c r="M3702">
        <f>MATCH(H:H,价格表!$B$4:$B$35,0)</f>
        <v>2</v>
      </c>
      <c r="N3702" s="27">
        <f>IF(J3702&lt;=0.3,INDEX(价格表!$B$4:$I$31,M3702,2),IF(AND(J3702&gt;0.3,J3702&lt;=1),INDEX(价格表!$B$4:$I$31,M3702,3),IF(AND(J3702&gt;1,J3702&lt;=2.2),INDEX(价格表!$B$4:$I$31,M3702,4),IF(AND(J3702&gt;2.2,J3702&lt;=3.3),INDEX(价格表!$B$4:$I$31,M3702,5),IF(AND(J3702&gt;3.3,J3702&lt;=4),INDEX(价格表!$B$4:$I$31,M3702,6),IF(AND(J3702&gt;4,J3702&lt;=5.5),INDEX(价格表!$B$4:$I$31,M3702,7),IF(J3702&gt;5.5,2.6+INDEX(价格表!$B$4:$I$31,M3702,8)*L3702)))))))</f>
        <v>2.15</v>
      </c>
    </row>
    <row r="3703" spans="1:14">
      <c r="A3703" s="18">
        <v>4311038582884</v>
      </c>
      <c r="B3703" s="18" t="s">
        <v>16</v>
      </c>
      <c r="C3703" s="19">
        <v>20201216</v>
      </c>
      <c r="D3703" s="19">
        <v>610538201209</v>
      </c>
      <c r="E3703" s="19" t="s">
        <v>16</v>
      </c>
      <c r="F3703" s="19">
        <v>20201226</v>
      </c>
      <c r="G3703" s="19" t="s">
        <v>17</v>
      </c>
      <c r="H3703" s="19" t="s">
        <v>73</v>
      </c>
      <c r="I3703" s="19" t="s">
        <v>218</v>
      </c>
      <c r="J3703" s="19">
        <v>1.46</v>
      </c>
      <c r="K3703" s="19" t="s">
        <v>20</v>
      </c>
      <c r="L3703">
        <f t="shared" si="67"/>
        <v>2</v>
      </c>
      <c r="M3703">
        <f>MATCH(H:H,价格表!$B$4:$B$35,0)</f>
        <v>7</v>
      </c>
      <c r="N3703" s="27">
        <f>IF(J3703&lt;=0.3,INDEX(价格表!$B$4:$I$31,M3703,2),IF(AND(J3703&gt;0.3,J3703&lt;=1),INDEX(价格表!$B$4:$I$31,M3703,3),IF(AND(J3703&gt;1,J3703&lt;=2.2),INDEX(价格表!$B$4:$I$31,M3703,4),IF(AND(J3703&gt;2.2,J3703&lt;=3.3),INDEX(价格表!$B$4:$I$31,M3703,5),IF(AND(J3703&gt;3.3,J3703&lt;=4),INDEX(价格表!$B$4:$I$31,M3703,6),IF(AND(J3703&gt;4,J3703&lt;=5.5),INDEX(价格表!$B$4:$I$31,M3703,7),IF(J3703&gt;5.5,2.6+INDEX(价格表!$B$4:$I$31,M3703,8)*L3703)))))))</f>
        <v>2.15</v>
      </c>
    </row>
    <row r="3704" spans="1:14">
      <c r="A3704" s="18">
        <v>4311038582885</v>
      </c>
      <c r="B3704" s="18" t="s">
        <v>16</v>
      </c>
      <c r="C3704" s="19">
        <v>20201216</v>
      </c>
      <c r="D3704" s="19">
        <v>610538201209</v>
      </c>
      <c r="E3704" s="19" t="s">
        <v>16</v>
      </c>
      <c r="F3704" s="19">
        <v>20201226</v>
      </c>
      <c r="G3704" s="19" t="s">
        <v>17</v>
      </c>
      <c r="H3704" s="19" t="s">
        <v>50</v>
      </c>
      <c r="I3704" s="19" t="s">
        <v>62</v>
      </c>
      <c r="J3704" s="19">
        <v>1.44</v>
      </c>
      <c r="K3704" s="19" t="s">
        <v>20</v>
      </c>
      <c r="L3704">
        <f t="shared" si="67"/>
        <v>2</v>
      </c>
      <c r="M3704">
        <f>MATCH(H:H,价格表!$B$4:$B$35,0)</f>
        <v>4</v>
      </c>
      <c r="N3704" s="27">
        <f>IF(J3704&lt;=0.3,INDEX(价格表!$B$4:$I$31,M3704,2),IF(AND(J3704&gt;0.3,J3704&lt;=1),INDEX(价格表!$B$4:$I$31,M3704,3),IF(AND(J3704&gt;1,J3704&lt;=2.2),INDEX(价格表!$B$4:$I$31,M3704,4),IF(AND(J3704&gt;2.2,J3704&lt;=3.3),INDEX(价格表!$B$4:$I$31,M3704,5),IF(AND(J3704&gt;3.3,J3704&lt;=4),INDEX(价格表!$B$4:$I$31,M3704,6),IF(AND(J3704&gt;4,J3704&lt;=5.5),INDEX(价格表!$B$4:$I$31,M3704,7),IF(J3704&gt;5.5,2.6+INDEX(价格表!$B$4:$I$31,M3704,8)*L3704)))))))</f>
        <v>2.15</v>
      </c>
    </row>
    <row r="3705" spans="1:14">
      <c r="A3705" s="18">
        <v>4311038582920</v>
      </c>
      <c r="B3705" s="18" t="s">
        <v>16</v>
      </c>
      <c r="C3705" s="19">
        <v>20201216</v>
      </c>
      <c r="D3705" s="19">
        <v>610538201209</v>
      </c>
      <c r="E3705" s="19" t="s">
        <v>16</v>
      </c>
      <c r="F3705" s="19">
        <v>20201226</v>
      </c>
      <c r="G3705" s="19" t="s">
        <v>17</v>
      </c>
      <c r="H3705" s="19" t="s">
        <v>123</v>
      </c>
      <c r="I3705" s="19" t="s">
        <v>124</v>
      </c>
      <c r="J3705" s="19">
        <v>1.47</v>
      </c>
      <c r="K3705" s="19" t="s">
        <v>20</v>
      </c>
      <c r="L3705">
        <f t="shared" si="67"/>
        <v>2</v>
      </c>
      <c r="M3705">
        <f>MATCH(H:H,价格表!$B$4:$B$35,0)</f>
        <v>30</v>
      </c>
      <c r="N3705" s="27">
        <f>L3705*7+3</f>
        <v>17</v>
      </c>
    </row>
    <row r="3706" spans="1:14">
      <c r="A3706" s="18">
        <v>4311038582921</v>
      </c>
      <c r="B3706" s="18" t="s">
        <v>16</v>
      </c>
      <c r="C3706" s="19">
        <v>20201216</v>
      </c>
      <c r="D3706" s="19">
        <v>610538201209</v>
      </c>
      <c r="E3706" s="19" t="s">
        <v>16</v>
      </c>
      <c r="F3706" s="19">
        <v>20201226</v>
      </c>
      <c r="G3706" s="19" t="s">
        <v>17</v>
      </c>
      <c r="H3706" s="19" t="s">
        <v>23</v>
      </c>
      <c r="I3706" s="19" t="s">
        <v>32</v>
      </c>
      <c r="J3706" s="19">
        <v>1.42</v>
      </c>
      <c r="K3706" s="19" t="s">
        <v>20</v>
      </c>
      <c r="L3706">
        <f t="shared" si="67"/>
        <v>2</v>
      </c>
      <c r="M3706">
        <f>MATCH(H:H,价格表!$B$4:$B$35,0)</f>
        <v>15</v>
      </c>
      <c r="N3706" s="27">
        <f>IF(J3706&lt;=0.3,INDEX(价格表!$B$4:$I$31,M3706,2),IF(AND(J3706&gt;0.3,J3706&lt;=1),INDEX(价格表!$B$4:$I$31,M3706,3),IF(AND(J3706&gt;1,J3706&lt;=2.2),INDEX(价格表!$B$4:$I$31,M3706,4),IF(AND(J3706&gt;2.2,J3706&lt;=3.3),INDEX(价格表!$B$4:$I$31,M3706,5),IF(AND(J3706&gt;3.3,J3706&lt;=4),INDEX(价格表!$B$4:$I$31,M3706,6),IF(AND(J3706&gt;4,J3706&lt;=5.5),INDEX(价格表!$B$4:$I$31,M3706,7),IF(J3706&gt;5.5,2.6+INDEX(价格表!$B$4:$I$31,M3706,8)*L3706)))))))</f>
        <v>2.15</v>
      </c>
    </row>
    <row r="3707" spans="1:14">
      <c r="A3707" s="18">
        <v>4311038582922</v>
      </c>
      <c r="B3707" s="18" t="s">
        <v>16</v>
      </c>
      <c r="C3707" s="19">
        <v>20201216</v>
      </c>
      <c r="D3707" s="19">
        <v>610538201209</v>
      </c>
      <c r="E3707" s="19" t="s">
        <v>16</v>
      </c>
      <c r="F3707" s="19">
        <v>20201226</v>
      </c>
      <c r="G3707" s="19" t="s">
        <v>17</v>
      </c>
      <c r="H3707" s="19" t="s">
        <v>23</v>
      </c>
      <c r="I3707" s="19" t="s">
        <v>194</v>
      </c>
      <c r="J3707" s="19">
        <v>1.48</v>
      </c>
      <c r="K3707" s="19" t="s">
        <v>20</v>
      </c>
      <c r="L3707">
        <f t="shared" si="67"/>
        <v>2</v>
      </c>
      <c r="M3707">
        <f>MATCH(H:H,价格表!$B$4:$B$35,0)</f>
        <v>15</v>
      </c>
      <c r="N3707" s="27">
        <f>IF(J3707&lt;=0.3,INDEX(价格表!$B$4:$I$31,M3707,2),IF(AND(J3707&gt;0.3,J3707&lt;=1),INDEX(价格表!$B$4:$I$31,M3707,3),IF(AND(J3707&gt;1,J3707&lt;=2.2),INDEX(价格表!$B$4:$I$31,M3707,4),IF(AND(J3707&gt;2.2,J3707&lt;=3.3),INDEX(价格表!$B$4:$I$31,M3707,5),IF(AND(J3707&gt;3.3,J3707&lt;=4),INDEX(价格表!$B$4:$I$31,M3707,6),IF(AND(J3707&gt;4,J3707&lt;=5.5),INDEX(价格表!$B$4:$I$31,M3707,7),IF(J3707&gt;5.5,2.6+INDEX(价格表!$B$4:$I$31,M3707,8)*L3707)))))))</f>
        <v>2.15</v>
      </c>
    </row>
    <row r="3708" spans="1:14">
      <c r="A3708" s="18">
        <v>4311038582923</v>
      </c>
      <c r="B3708" s="18" t="s">
        <v>16</v>
      </c>
      <c r="C3708" s="19">
        <v>20201216</v>
      </c>
      <c r="D3708" s="19">
        <v>610538201209</v>
      </c>
      <c r="E3708" s="19" t="s">
        <v>16</v>
      </c>
      <c r="F3708" s="19">
        <v>20201226</v>
      </c>
      <c r="G3708" s="19" t="s">
        <v>17</v>
      </c>
      <c r="H3708" s="19" t="s">
        <v>45</v>
      </c>
      <c r="I3708" s="19" t="s">
        <v>48</v>
      </c>
      <c r="J3708" s="19">
        <v>1.47</v>
      </c>
      <c r="K3708" s="19" t="s">
        <v>20</v>
      </c>
      <c r="L3708">
        <f t="shared" si="67"/>
        <v>2</v>
      </c>
      <c r="M3708">
        <f>MATCH(H:H,价格表!$B$4:$B$35,0)</f>
        <v>9</v>
      </c>
      <c r="N3708" s="27">
        <f>IF(J3708&lt;=0.3,INDEX(价格表!$B$4:$I$31,M3708,2),IF(AND(J3708&gt;0.3,J3708&lt;=1),INDEX(价格表!$B$4:$I$31,M3708,3),IF(AND(J3708&gt;1,J3708&lt;=2.2),INDEX(价格表!$B$4:$I$31,M3708,4),IF(AND(J3708&gt;2.2,J3708&lt;=3.3),INDEX(价格表!$B$4:$I$31,M3708,5),IF(AND(J3708&gt;3.3,J3708&lt;=4),INDEX(价格表!$B$4:$I$31,M3708,6),IF(AND(J3708&gt;4,J3708&lt;=5.5),INDEX(价格表!$B$4:$I$31,M3708,7),IF(J3708&gt;5.5,2.6+INDEX(价格表!$B$4:$I$31,M3708,8)*L3708)))))))</f>
        <v>2.15</v>
      </c>
    </row>
    <row r="3709" spans="1:14">
      <c r="A3709" s="18">
        <v>4311038582924</v>
      </c>
      <c r="B3709" s="18" t="s">
        <v>16</v>
      </c>
      <c r="C3709" s="19">
        <v>20201216</v>
      </c>
      <c r="D3709" s="19">
        <v>610538201209</v>
      </c>
      <c r="E3709" s="19" t="s">
        <v>16</v>
      </c>
      <c r="F3709" s="19">
        <v>20201226</v>
      </c>
      <c r="G3709" s="19" t="s">
        <v>17</v>
      </c>
      <c r="H3709" s="19" t="s">
        <v>27</v>
      </c>
      <c r="I3709" s="19" t="s">
        <v>211</v>
      </c>
      <c r="J3709" s="19">
        <v>1.43</v>
      </c>
      <c r="K3709" s="19" t="s">
        <v>20</v>
      </c>
      <c r="L3709">
        <f t="shared" si="67"/>
        <v>2</v>
      </c>
      <c r="M3709">
        <f>MATCH(H:H,价格表!$B$4:$B$35,0)</f>
        <v>3</v>
      </c>
      <c r="N3709" s="27">
        <f>IF(J3709&lt;=0.3,INDEX(价格表!$B$4:$I$31,M3709,2),IF(AND(J3709&gt;0.3,J3709&lt;=1),INDEX(价格表!$B$4:$I$31,M3709,3),IF(AND(J3709&gt;1,J3709&lt;=2.2),INDEX(价格表!$B$4:$I$31,M3709,4),IF(AND(J3709&gt;2.2,J3709&lt;=3.3),INDEX(价格表!$B$4:$I$31,M3709,5),IF(AND(J3709&gt;3.3,J3709&lt;=4),INDEX(价格表!$B$4:$I$31,M3709,6),IF(AND(J3709&gt;4,J3709&lt;=5.5),INDEX(价格表!$B$4:$I$31,M3709,7),IF(J3709&gt;5.5,2.6+INDEX(价格表!$B$4:$I$31,M3709,8)*L3709)))))))</f>
        <v>2.15</v>
      </c>
    </row>
    <row r="3710" spans="1:14">
      <c r="A3710" s="18">
        <v>4311038582925</v>
      </c>
      <c r="B3710" s="18" t="s">
        <v>16</v>
      </c>
      <c r="C3710" s="19">
        <v>20201216</v>
      </c>
      <c r="D3710" s="19">
        <v>610538201209</v>
      </c>
      <c r="E3710" s="19" t="s">
        <v>16</v>
      </c>
      <c r="F3710" s="19">
        <v>20201226</v>
      </c>
      <c r="G3710" s="19" t="s">
        <v>17</v>
      </c>
      <c r="H3710" s="19" t="s">
        <v>54</v>
      </c>
      <c r="I3710" s="19" t="s">
        <v>259</v>
      </c>
      <c r="J3710" s="19">
        <v>1.45</v>
      </c>
      <c r="K3710" s="19" t="s">
        <v>20</v>
      </c>
      <c r="L3710">
        <f t="shared" si="67"/>
        <v>2</v>
      </c>
      <c r="M3710">
        <f>MATCH(H:H,价格表!$B$4:$B$35,0)</f>
        <v>14</v>
      </c>
      <c r="N3710" s="27">
        <f>IF(J3710&lt;=0.3,INDEX(价格表!$B$4:$I$31,M3710,2),IF(AND(J3710&gt;0.3,J3710&lt;=1),INDEX(价格表!$B$4:$I$31,M3710,3),IF(AND(J3710&gt;1,J3710&lt;=2.2),INDEX(价格表!$B$4:$I$31,M3710,4),IF(AND(J3710&gt;2.2,J3710&lt;=3.3),INDEX(价格表!$B$4:$I$31,M3710,5),IF(AND(J3710&gt;3.3,J3710&lt;=4),INDEX(价格表!$B$4:$I$31,M3710,6),IF(AND(J3710&gt;4,J3710&lt;=5.5),INDEX(价格表!$B$4:$I$31,M3710,7),IF(J3710&gt;5.5,2.6+INDEX(价格表!$B$4:$I$31,M3710,8)*L3710)))))))</f>
        <v>2.15</v>
      </c>
    </row>
    <row r="3711" spans="1:14">
      <c r="A3711" s="18">
        <v>4311038582926</v>
      </c>
      <c r="B3711" s="18" t="s">
        <v>16</v>
      </c>
      <c r="C3711" s="19">
        <v>20201216</v>
      </c>
      <c r="D3711" s="19">
        <v>610538201209</v>
      </c>
      <c r="E3711" s="19" t="s">
        <v>16</v>
      </c>
      <c r="F3711" s="19">
        <v>20201226</v>
      </c>
      <c r="G3711" s="19" t="s">
        <v>17</v>
      </c>
      <c r="H3711" s="19" t="s">
        <v>123</v>
      </c>
      <c r="I3711" s="19" t="s">
        <v>124</v>
      </c>
      <c r="J3711" s="19">
        <v>1.43</v>
      </c>
      <c r="K3711" s="19" t="s">
        <v>20</v>
      </c>
      <c r="L3711">
        <f t="shared" si="67"/>
        <v>2</v>
      </c>
      <c r="M3711">
        <f>MATCH(H:H,价格表!$B$4:$B$35,0)</f>
        <v>30</v>
      </c>
      <c r="N3711" s="27">
        <f>L3711*7+3</f>
        <v>17</v>
      </c>
    </row>
    <row r="3712" spans="1:14">
      <c r="A3712" s="18">
        <v>4311038582929</v>
      </c>
      <c r="B3712" s="18" t="s">
        <v>16</v>
      </c>
      <c r="C3712" s="19">
        <v>20201216</v>
      </c>
      <c r="D3712" s="19">
        <v>610538201209</v>
      </c>
      <c r="E3712" s="19" t="s">
        <v>16</v>
      </c>
      <c r="F3712" s="19">
        <v>20201226</v>
      </c>
      <c r="G3712" s="19" t="s">
        <v>17</v>
      </c>
      <c r="H3712" s="19" t="s">
        <v>68</v>
      </c>
      <c r="I3712" s="19" t="s">
        <v>140</v>
      </c>
      <c r="J3712" s="19">
        <v>1.43</v>
      </c>
      <c r="K3712" s="19" t="s">
        <v>20</v>
      </c>
      <c r="L3712">
        <f t="shared" si="67"/>
        <v>2</v>
      </c>
      <c r="M3712">
        <f>MATCH(H:H,价格表!$B$4:$B$35,0)</f>
        <v>5</v>
      </c>
      <c r="N3712" s="27">
        <f>IF(J3712&lt;=0.3,INDEX(价格表!$B$4:$I$31,M3712,2),IF(AND(J3712&gt;0.3,J3712&lt;=1),INDEX(价格表!$B$4:$I$31,M3712,3),IF(AND(J3712&gt;1,J3712&lt;=2.2),INDEX(价格表!$B$4:$I$31,M3712,4),IF(AND(J3712&gt;2.2,J3712&lt;=3.3),INDEX(价格表!$B$4:$I$31,M3712,5),IF(AND(J3712&gt;3.3,J3712&lt;=4),INDEX(价格表!$B$4:$I$31,M3712,6),IF(AND(J3712&gt;4,J3712&lt;=5.5),INDEX(价格表!$B$4:$I$31,M3712,7),IF(J3712&gt;5.5,2.6+INDEX(价格表!$B$4:$I$31,M3712,8)*L3712)))))))</f>
        <v>2.15</v>
      </c>
    </row>
    <row r="3713" spans="1:14">
      <c r="A3713" s="18">
        <v>4311038582930</v>
      </c>
      <c r="B3713" s="18" t="s">
        <v>16</v>
      </c>
      <c r="C3713" s="19">
        <v>20201216</v>
      </c>
      <c r="D3713" s="19">
        <v>610538201209</v>
      </c>
      <c r="E3713" s="19" t="s">
        <v>16</v>
      </c>
      <c r="F3713" s="19">
        <v>20201226</v>
      </c>
      <c r="G3713" s="19" t="s">
        <v>17</v>
      </c>
      <c r="H3713" s="19" t="s">
        <v>73</v>
      </c>
      <c r="I3713" s="19" t="s">
        <v>218</v>
      </c>
      <c r="J3713" s="19">
        <v>1.42</v>
      </c>
      <c r="K3713" s="19" t="s">
        <v>20</v>
      </c>
      <c r="L3713">
        <f t="shared" si="67"/>
        <v>2</v>
      </c>
      <c r="M3713">
        <f>MATCH(H:H,价格表!$B$4:$B$35,0)</f>
        <v>7</v>
      </c>
      <c r="N3713" s="27">
        <f>IF(J3713&lt;=0.3,INDEX(价格表!$B$4:$I$31,M3713,2),IF(AND(J3713&gt;0.3,J3713&lt;=1),INDEX(价格表!$B$4:$I$31,M3713,3),IF(AND(J3713&gt;1,J3713&lt;=2.2),INDEX(价格表!$B$4:$I$31,M3713,4),IF(AND(J3713&gt;2.2,J3713&lt;=3.3),INDEX(价格表!$B$4:$I$31,M3713,5),IF(AND(J3713&gt;3.3,J3713&lt;=4),INDEX(价格表!$B$4:$I$31,M3713,6),IF(AND(J3713&gt;4,J3713&lt;=5.5),INDEX(价格表!$B$4:$I$31,M3713,7),IF(J3713&gt;5.5,2.6+INDEX(价格表!$B$4:$I$31,M3713,8)*L3713)))))))</f>
        <v>2.15</v>
      </c>
    </row>
    <row r="3714" spans="1:14">
      <c r="A3714" s="18">
        <v>4311038582931</v>
      </c>
      <c r="B3714" s="18" t="s">
        <v>16</v>
      </c>
      <c r="C3714" s="19">
        <v>20201216</v>
      </c>
      <c r="D3714" s="19">
        <v>610538201209</v>
      </c>
      <c r="E3714" s="19" t="s">
        <v>16</v>
      </c>
      <c r="F3714" s="19">
        <v>20201226</v>
      </c>
      <c r="G3714" s="19" t="s">
        <v>17</v>
      </c>
      <c r="H3714" s="19" t="s">
        <v>63</v>
      </c>
      <c r="I3714" s="19" t="s">
        <v>187</v>
      </c>
      <c r="J3714" s="19">
        <v>1.47</v>
      </c>
      <c r="K3714" s="19" t="s">
        <v>20</v>
      </c>
      <c r="L3714">
        <f t="shared" si="67"/>
        <v>2</v>
      </c>
      <c r="M3714">
        <f>MATCH(H:H,价格表!$B$4:$B$35,0)</f>
        <v>21</v>
      </c>
      <c r="N3714" s="27">
        <f>IF(J3714&lt;=0.3,INDEX(价格表!$B$4:$I$31,M3714,2),IF(AND(J3714&gt;0.3,J3714&lt;=1),INDEX(价格表!$B$4:$I$31,M3714,3),IF(AND(J3714&gt;1,J3714&lt;=2.2),INDEX(价格表!$B$4:$I$31,M3714,4),IF(AND(J3714&gt;2.2,J3714&lt;=3.3),INDEX(价格表!$B$4:$I$31,M3714,5),IF(AND(J3714&gt;3.3,J3714&lt;=4),INDEX(价格表!$B$4:$I$31,M3714,6),IF(AND(J3714&gt;4,J3714&lt;=5.5),INDEX(价格表!$B$4:$I$31,M3714,7),IF(J3714&gt;5.5,2.6+INDEX(价格表!$B$4:$I$31,M3714,8)*L3714)))))))</f>
        <v>2.15</v>
      </c>
    </row>
    <row r="3715" spans="1:14">
      <c r="A3715" s="18">
        <v>4311038582932</v>
      </c>
      <c r="B3715" s="18" t="s">
        <v>16</v>
      </c>
      <c r="C3715" s="19">
        <v>20201216</v>
      </c>
      <c r="D3715" s="19">
        <v>610538201209</v>
      </c>
      <c r="E3715" s="19" t="s">
        <v>16</v>
      </c>
      <c r="F3715" s="19">
        <v>20201226</v>
      </c>
      <c r="G3715" s="19" t="s">
        <v>17</v>
      </c>
      <c r="H3715" s="19" t="s">
        <v>21</v>
      </c>
      <c r="I3715" s="19" t="s">
        <v>109</v>
      </c>
      <c r="J3715" s="19">
        <v>1.46</v>
      </c>
      <c r="K3715" s="19" t="s">
        <v>20</v>
      </c>
      <c r="L3715">
        <f t="shared" si="67"/>
        <v>2</v>
      </c>
      <c r="M3715">
        <f>MATCH(H:H,价格表!$B$4:$B$35,0)</f>
        <v>20</v>
      </c>
      <c r="N3715" s="27">
        <f>IF(J3715&lt;=0.3,INDEX(价格表!$B$4:$I$31,M3715,2),IF(AND(J3715&gt;0.3,J3715&lt;=1),INDEX(价格表!$B$4:$I$31,M3715,3),IF(AND(J3715&gt;1,J3715&lt;=2.2),INDEX(价格表!$B$4:$I$31,M3715,4),IF(AND(J3715&gt;2.2,J3715&lt;=3.3),INDEX(价格表!$B$4:$I$31,M3715,5),IF(AND(J3715&gt;3.3,J3715&lt;=4),INDEX(价格表!$B$4:$I$31,M3715,6),IF(AND(J3715&gt;4,J3715&lt;=5.5),INDEX(价格表!$B$4:$I$31,M3715,7),IF(J3715&gt;5.5,2.6+INDEX(价格表!$B$4:$I$31,M3715,8)*L3715)))))))</f>
        <v>2.15</v>
      </c>
    </row>
    <row r="3716" spans="1:14">
      <c r="A3716" s="18">
        <v>4311038582933</v>
      </c>
      <c r="B3716" s="18" t="s">
        <v>16</v>
      </c>
      <c r="C3716" s="19">
        <v>20201216</v>
      </c>
      <c r="D3716" s="19">
        <v>610538201209</v>
      </c>
      <c r="E3716" s="19" t="s">
        <v>16</v>
      </c>
      <c r="F3716" s="19">
        <v>20201226</v>
      </c>
      <c r="G3716" s="19" t="s">
        <v>17</v>
      </c>
      <c r="H3716" s="19" t="s">
        <v>54</v>
      </c>
      <c r="I3716" s="19" t="s">
        <v>78</v>
      </c>
      <c r="J3716" s="19">
        <v>1.46</v>
      </c>
      <c r="K3716" s="19" t="s">
        <v>20</v>
      </c>
      <c r="L3716">
        <f t="shared" ref="L3716:L3779" si="68">ROUNDUP(J3716,0)</f>
        <v>2</v>
      </c>
      <c r="M3716">
        <f>MATCH(H:H,价格表!$B$4:$B$35,0)</f>
        <v>14</v>
      </c>
      <c r="N3716" s="27">
        <f>IF(J3716&lt;=0.3,INDEX(价格表!$B$4:$I$31,M3716,2),IF(AND(J3716&gt;0.3,J3716&lt;=1),INDEX(价格表!$B$4:$I$31,M3716,3),IF(AND(J3716&gt;1,J3716&lt;=2.2),INDEX(价格表!$B$4:$I$31,M3716,4),IF(AND(J3716&gt;2.2,J3716&lt;=3.3),INDEX(价格表!$B$4:$I$31,M3716,5),IF(AND(J3716&gt;3.3,J3716&lt;=4),INDEX(价格表!$B$4:$I$31,M3716,6),IF(AND(J3716&gt;4,J3716&lt;=5.5),INDEX(价格表!$B$4:$I$31,M3716,7),IF(J3716&gt;5.5,2.6+INDEX(价格表!$B$4:$I$31,M3716,8)*L3716)))))))</f>
        <v>2.15</v>
      </c>
    </row>
    <row r="3717" spans="1:14">
      <c r="A3717" s="18">
        <v>4311038582934</v>
      </c>
      <c r="B3717" s="18" t="s">
        <v>16</v>
      </c>
      <c r="C3717" s="19">
        <v>20201216</v>
      </c>
      <c r="D3717" s="19">
        <v>610538201209</v>
      </c>
      <c r="E3717" s="19" t="s">
        <v>16</v>
      </c>
      <c r="F3717" s="19">
        <v>20201226</v>
      </c>
      <c r="G3717" s="19" t="s">
        <v>17</v>
      </c>
      <c r="H3717" s="19" t="s">
        <v>43</v>
      </c>
      <c r="I3717" s="19" t="s">
        <v>79</v>
      </c>
      <c r="J3717" s="19">
        <v>1.42</v>
      </c>
      <c r="K3717" s="19" t="s">
        <v>20</v>
      </c>
      <c r="L3717">
        <f t="shared" si="68"/>
        <v>2</v>
      </c>
      <c r="M3717">
        <f>MATCH(H:H,价格表!$B$4:$B$35,0)</f>
        <v>10</v>
      </c>
      <c r="N3717" s="27">
        <f>IF(J3717&lt;=0.3,INDEX(价格表!$B$4:$I$31,M3717,2),IF(AND(J3717&gt;0.3,J3717&lt;=1),INDEX(价格表!$B$4:$I$31,M3717,3),IF(AND(J3717&gt;1,J3717&lt;=2.2),INDEX(价格表!$B$4:$I$31,M3717,4),IF(AND(J3717&gt;2.2,J3717&lt;=3.3),INDEX(价格表!$B$4:$I$31,M3717,5),IF(AND(J3717&gt;3.3,J3717&lt;=4),INDEX(价格表!$B$4:$I$31,M3717,6),IF(AND(J3717&gt;4,J3717&lt;=5.5),INDEX(价格表!$B$4:$I$31,M3717,7),IF(J3717&gt;5.5,2.6+INDEX(价格表!$B$4:$I$31,M3717,8)*L3717)))))))</f>
        <v>2.15</v>
      </c>
    </row>
    <row r="3718" spans="1:14">
      <c r="A3718" s="18">
        <v>4311038582935</v>
      </c>
      <c r="B3718" s="18" t="s">
        <v>16</v>
      </c>
      <c r="C3718" s="19">
        <v>20201216</v>
      </c>
      <c r="D3718" s="19">
        <v>610538201209</v>
      </c>
      <c r="E3718" s="19" t="s">
        <v>16</v>
      </c>
      <c r="F3718" s="19">
        <v>20201226</v>
      </c>
      <c r="G3718" s="19" t="s">
        <v>17</v>
      </c>
      <c r="H3718" s="19" t="s">
        <v>27</v>
      </c>
      <c r="I3718" s="19" t="s">
        <v>155</v>
      </c>
      <c r="J3718" s="19">
        <v>1.5</v>
      </c>
      <c r="K3718" s="19" t="s">
        <v>20</v>
      </c>
      <c r="L3718">
        <f t="shared" si="68"/>
        <v>2</v>
      </c>
      <c r="M3718">
        <f>MATCH(H:H,价格表!$B$4:$B$35,0)</f>
        <v>3</v>
      </c>
      <c r="N3718" s="27">
        <f>IF(J3718&lt;=0.3,INDEX(价格表!$B$4:$I$31,M3718,2),IF(AND(J3718&gt;0.3,J3718&lt;=1),INDEX(价格表!$B$4:$I$31,M3718,3),IF(AND(J3718&gt;1,J3718&lt;=2.2),INDEX(价格表!$B$4:$I$31,M3718,4),IF(AND(J3718&gt;2.2,J3718&lt;=3.3),INDEX(价格表!$B$4:$I$31,M3718,5),IF(AND(J3718&gt;3.3,J3718&lt;=4),INDEX(价格表!$B$4:$I$31,M3718,6),IF(AND(J3718&gt;4,J3718&lt;=5.5),INDEX(价格表!$B$4:$I$31,M3718,7),IF(J3718&gt;5.5,2.6+INDEX(价格表!$B$4:$I$31,M3718,8)*L3718)))))))</f>
        <v>2.15</v>
      </c>
    </row>
    <row r="3719" spans="1:14">
      <c r="A3719" s="18">
        <v>4311038582936</v>
      </c>
      <c r="B3719" s="18" t="s">
        <v>16</v>
      </c>
      <c r="C3719" s="19">
        <v>20201216</v>
      </c>
      <c r="D3719" s="19">
        <v>610538201209</v>
      </c>
      <c r="E3719" s="19" t="s">
        <v>16</v>
      </c>
      <c r="F3719" s="19">
        <v>20201226</v>
      </c>
      <c r="G3719" s="19" t="s">
        <v>17</v>
      </c>
      <c r="H3719" s="19" t="s">
        <v>54</v>
      </c>
      <c r="I3719" s="19" t="s">
        <v>94</v>
      </c>
      <c r="J3719" s="19">
        <v>1.46</v>
      </c>
      <c r="K3719" s="19" t="s">
        <v>20</v>
      </c>
      <c r="L3719">
        <f t="shared" si="68"/>
        <v>2</v>
      </c>
      <c r="M3719">
        <f>MATCH(H:H,价格表!$B$4:$B$35,0)</f>
        <v>14</v>
      </c>
      <c r="N3719" s="27">
        <f>IF(J3719&lt;=0.3,INDEX(价格表!$B$4:$I$31,M3719,2),IF(AND(J3719&gt;0.3,J3719&lt;=1),INDEX(价格表!$B$4:$I$31,M3719,3),IF(AND(J3719&gt;1,J3719&lt;=2.2),INDEX(价格表!$B$4:$I$31,M3719,4),IF(AND(J3719&gt;2.2,J3719&lt;=3.3),INDEX(价格表!$B$4:$I$31,M3719,5),IF(AND(J3719&gt;3.3,J3719&lt;=4),INDEX(价格表!$B$4:$I$31,M3719,6),IF(AND(J3719&gt;4,J3719&lt;=5.5),INDEX(价格表!$B$4:$I$31,M3719,7),IF(J3719&gt;5.5,2.6+INDEX(价格表!$B$4:$I$31,M3719,8)*L3719)))))))</f>
        <v>2.15</v>
      </c>
    </row>
    <row r="3720" spans="1:14">
      <c r="A3720" s="18">
        <v>4311038582937</v>
      </c>
      <c r="B3720" s="18" t="s">
        <v>16</v>
      </c>
      <c r="C3720" s="19">
        <v>20201216</v>
      </c>
      <c r="D3720" s="19">
        <v>610538201209</v>
      </c>
      <c r="E3720" s="19" t="s">
        <v>16</v>
      </c>
      <c r="F3720" s="19">
        <v>20201226</v>
      </c>
      <c r="G3720" s="19" t="s">
        <v>17</v>
      </c>
      <c r="H3720" s="19" t="s">
        <v>18</v>
      </c>
      <c r="I3720" s="19" t="s">
        <v>153</v>
      </c>
      <c r="J3720" s="19">
        <v>1.43</v>
      </c>
      <c r="K3720" s="19" t="s">
        <v>20</v>
      </c>
      <c r="L3720">
        <f t="shared" si="68"/>
        <v>2</v>
      </c>
      <c r="M3720">
        <f>MATCH(H:H,价格表!$B$4:$B$35,0)</f>
        <v>1</v>
      </c>
      <c r="N3720" s="27">
        <f>IF(J3720&lt;=0.3,INDEX(价格表!$B$4:$I$31,M3720,2),IF(AND(J3720&gt;0.3,J3720&lt;=1),INDEX(价格表!$B$4:$I$31,M3720,3),IF(AND(J3720&gt;1,J3720&lt;=2.2),INDEX(价格表!$B$4:$I$31,M3720,4),IF(AND(J3720&gt;2.2,J3720&lt;=3.3),INDEX(价格表!$B$4:$I$31,M3720,5),IF(AND(J3720&gt;3.3,J3720&lt;=4),INDEX(价格表!$B$4:$I$31,M3720,6),IF(AND(J3720&gt;4,J3720&lt;=5.5),INDEX(价格表!$B$4:$I$31,M3720,7),IF(J3720&gt;5.5,2.6+INDEX(价格表!$B$4:$I$31,M3720,8)*L3720)))))))</f>
        <v>2.15</v>
      </c>
    </row>
    <row r="3721" spans="1:14">
      <c r="A3721" s="18">
        <v>4311038582946</v>
      </c>
      <c r="B3721" s="18" t="s">
        <v>16</v>
      </c>
      <c r="C3721" s="19">
        <v>20201216</v>
      </c>
      <c r="D3721" s="19">
        <v>610538201209</v>
      </c>
      <c r="E3721" s="19" t="s">
        <v>16</v>
      </c>
      <c r="F3721" s="19">
        <v>20201226</v>
      </c>
      <c r="G3721" s="19" t="s">
        <v>17</v>
      </c>
      <c r="H3721" s="19" t="s">
        <v>43</v>
      </c>
      <c r="I3721" s="19" t="s">
        <v>44</v>
      </c>
      <c r="J3721" s="19">
        <v>1.42</v>
      </c>
      <c r="K3721" s="19" t="s">
        <v>20</v>
      </c>
      <c r="L3721">
        <f t="shared" si="68"/>
        <v>2</v>
      </c>
      <c r="M3721">
        <f>MATCH(H:H,价格表!$B$4:$B$35,0)</f>
        <v>10</v>
      </c>
      <c r="N3721" s="27">
        <f>IF(J3721&lt;=0.3,INDEX(价格表!$B$4:$I$31,M3721,2),IF(AND(J3721&gt;0.3,J3721&lt;=1),INDEX(价格表!$B$4:$I$31,M3721,3),IF(AND(J3721&gt;1,J3721&lt;=2.2),INDEX(价格表!$B$4:$I$31,M3721,4),IF(AND(J3721&gt;2.2,J3721&lt;=3.3),INDEX(价格表!$B$4:$I$31,M3721,5),IF(AND(J3721&gt;3.3,J3721&lt;=4),INDEX(价格表!$B$4:$I$31,M3721,6),IF(AND(J3721&gt;4,J3721&lt;=5.5),INDEX(价格表!$B$4:$I$31,M3721,7),IF(J3721&gt;5.5,2.6+INDEX(价格表!$B$4:$I$31,M3721,8)*L3721)))))))</f>
        <v>2.15</v>
      </c>
    </row>
    <row r="3722" spans="1:14">
      <c r="A3722" s="18">
        <v>4311038582947</v>
      </c>
      <c r="B3722" s="18" t="s">
        <v>16</v>
      </c>
      <c r="C3722" s="19">
        <v>20201216</v>
      </c>
      <c r="D3722" s="19">
        <v>610538201209</v>
      </c>
      <c r="E3722" s="19" t="s">
        <v>16</v>
      </c>
      <c r="F3722" s="19">
        <v>20201226</v>
      </c>
      <c r="G3722" s="19" t="s">
        <v>17</v>
      </c>
      <c r="H3722" s="19" t="s">
        <v>21</v>
      </c>
      <c r="I3722" s="19" t="s">
        <v>163</v>
      </c>
      <c r="J3722" s="19">
        <v>1.42</v>
      </c>
      <c r="K3722" s="19" t="s">
        <v>20</v>
      </c>
      <c r="L3722">
        <f t="shared" si="68"/>
        <v>2</v>
      </c>
      <c r="M3722">
        <f>MATCH(H:H,价格表!$B$4:$B$35,0)</f>
        <v>20</v>
      </c>
      <c r="N3722" s="27">
        <f>IF(J3722&lt;=0.3,INDEX(价格表!$B$4:$I$31,M3722,2),IF(AND(J3722&gt;0.3,J3722&lt;=1),INDEX(价格表!$B$4:$I$31,M3722,3),IF(AND(J3722&gt;1,J3722&lt;=2.2),INDEX(价格表!$B$4:$I$31,M3722,4),IF(AND(J3722&gt;2.2,J3722&lt;=3.3),INDEX(价格表!$B$4:$I$31,M3722,5),IF(AND(J3722&gt;3.3,J3722&lt;=4),INDEX(价格表!$B$4:$I$31,M3722,6),IF(AND(J3722&gt;4,J3722&lt;=5.5),INDEX(价格表!$B$4:$I$31,M3722,7),IF(J3722&gt;5.5,2.6+INDEX(价格表!$B$4:$I$31,M3722,8)*L3722)))))))</f>
        <v>2.15</v>
      </c>
    </row>
    <row r="3723" spans="1:14">
      <c r="A3723" s="18">
        <v>4311038582948</v>
      </c>
      <c r="B3723" s="18" t="s">
        <v>16</v>
      </c>
      <c r="C3723" s="19">
        <v>20201216</v>
      </c>
      <c r="D3723" s="19">
        <v>610538201209</v>
      </c>
      <c r="E3723" s="19" t="s">
        <v>16</v>
      </c>
      <c r="F3723" s="19">
        <v>20201226</v>
      </c>
      <c r="G3723" s="19" t="s">
        <v>17</v>
      </c>
      <c r="H3723" s="19" t="s">
        <v>88</v>
      </c>
      <c r="I3723" s="19" t="s">
        <v>101</v>
      </c>
      <c r="J3723" s="19">
        <v>1.44</v>
      </c>
      <c r="K3723" s="19" t="s">
        <v>20</v>
      </c>
      <c r="L3723">
        <f t="shared" si="68"/>
        <v>2</v>
      </c>
      <c r="M3723">
        <f>MATCH(H:H,价格表!$B$4:$B$35,0)</f>
        <v>19</v>
      </c>
      <c r="N3723" s="27">
        <f>IF(J3723&lt;=0.3,INDEX(价格表!$B$4:$I$31,M3723,2),IF(AND(J3723&gt;0.3,J3723&lt;=1),INDEX(价格表!$B$4:$I$31,M3723,3),IF(AND(J3723&gt;1,J3723&lt;=2.2),INDEX(价格表!$B$4:$I$31,M3723,4),IF(AND(J3723&gt;2.2,J3723&lt;=3.3),INDEX(价格表!$B$4:$I$31,M3723,5),IF(AND(J3723&gt;3.3,J3723&lt;=4),INDEX(价格表!$B$4:$I$31,M3723,6),IF(AND(J3723&gt;4,J3723&lt;=5.5),INDEX(价格表!$B$4:$I$31,M3723,7),IF(J3723&gt;5.5,2.6+INDEX(价格表!$B$4:$I$31,M3723,8)*L3723)))))))</f>
        <v>2.15</v>
      </c>
    </row>
    <row r="3724" spans="1:14">
      <c r="A3724" s="18">
        <v>4311038582949</v>
      </c>
      <c r="B3724" s="18" t="s">
        <v>16</v>
      </c>
      <c r="C3724" s="19">
        <v>20201216</v>
      </c>
      <c r="D3724" s="19">
        <v>610538201209</v>
      </c>
      <c r="E3724" s="19" t="s">
        <v>16</v>
      </c>
      <c r="F3724" s="19">
        <v>20201226</v>
      </c>
      <c r="G3724" s="19" t="s">
        <v>17</v>
      </c>
      <c r="H3724" s="19" t="s">
        <v>73</v>
      </c>
      <c r="I3724" s="19" t="s">
        <v>180</v>
      </c>
      <c r="J3724" s="19">
        <v>1.53</v>
      </c>
      <c r="K3724" s="19" t="s">
        <v>20</v>
      </c>
      <c r="L3724">
        <f t="shared" si="68"/>
        <v>2</v>
      </c>
      <c r="M3724">
        <f>MATCH(H:H,价格表!$B$4:$B$35,0)</f>
        <v>7</v>
      </c>
      <c r="N3724" s="27">
        <f>IF(J3724&lt;=0.3,INDEX(价格表!$B$4:$I$31,M3724,2),IF(AND(J3724&gt;0.3,J3724&lt;=1),INDEX(价格表!$B$4:$I$31,M3724,3),IF(AND(J3724&gt;1,J3724&lt;=2.2),INDEX(价格表!$B$4:$I$31,M3724,4),IF(AND(J3724&gt;2.2,J3724&lt;=3.3),INDEX(价格表!$B$4:$I$31,M3724,5),IF(AND(J3724&gt;3.3,J3724&lt;=4),INDEX(价格表!$B$4:$I$31,M3724,6),IF(AND(J3724&gt;4,J3724&lt;=5.5),INDEX(价格表!$B$4:$I$31,M3724,7),IF(J3724&gt;5.5,2.6+INDEX(价格表!$B$4:$I$31,M3724,8)*L3724)))))))</f>
        <v>2.15</v>
      </c>
    </row>
    <row r="3725" spans="1:14">
      <c r="A3725" s="18">
        <v>4311038582950</v>
      </c>
      <c r="B3725" s="18" t="s">
        <v>16</v>
      </c>
      <c r="C3725" s="19">
        <v>20201216</v>
      </c>
      <c r="D3725" s="19">
        <v>610538201209</v>
      </c>
      <c r="E3725" s="19" t="s">
        <v>16</v>
      </c>
      <c r="F3725" s="19">
        <v>20201226</v>
      </c>
      <c r="G3725" s="19" t="s">
        <v>17</v>
      </c>
      <c r="H3725" s="19" t="s">
        <v>39</v>
      </c>
      <c r="I3725" s="19" t="s">
        <v>81</v>
      </c>
      <c r="J3725" s="19">
        <v>1.48</v>
      </c>
      <c r="K3725" s="19" t="s">
        <v>20</v>
      </c>
      <c r="L3725">
        <f t="shared" si="68"/>
        <v>2</v>
      </c>
      <c r="M3725">
        <f>MATCH(H:H,价格表!$B$4:$B$35,0)</f>
        <v>23</v>
      </c>
      <c r="N3725" s="27">
        <f>IF(J3725&lt;=0.3,INDEX(价格表!$B$4:$I$31,M3725,2),IF(AND(J3725&gt;0.3,J3725&lt;=1),INDEX(价格表!$B$4:$I$31,M3725,3),IF(AND(J3725&gt;1,J3725&lt;=2.2),INDEX(价格表!$B$4:$I$31,M3725,4),IF(AND(J3725&gt;2.2,J3725&lt;=3.3),INDEX(价格表!$B$4:$I$31,M3725,5),IF(AND(J3725&gt;3.3,J3725&lt;=4),INDEX(价格表!$B$4:$I$31,M3725,6),IF(AND(J3725&gt;4,J3725&lt;=5.5),INDEX(价格表!$B$4:$I$31,M3725,7),IF(J3725&gt;5.5,2.6+INDEX(价格表!$B$4:$I$31,M3725,8)*L3725)))))))</f>
        <v>2.15</v>
      </c>
    </row>
    <row r="3726" spans="1:14">
      <c r="A3726" s="18">
        <v>4311038582951</v>
      </c>
      <c r="B3726" s="18" t="s">
        <v>16</v>
      </c>
      <c r="C3726" s="19">
        <v>20201216</v>
      </c>
      <c r="D3726" s="19">
        <v>610538201209</v>
      </c>
      <c r="E3726" s="19" t="s">
        <v>16</v>
      </c>
      <c r="F3726" s="19">
        <v>20201226</v>
      </c>
      <c r="G3726" s="19" t="s">
        <v>17</v>
      </c>
      <c r="H3726" s="19" t="s">
        <v>73</v>
      </c>
      <c r="I3726" s="19" t="s">
        <v>80</v>
      </c>
      <c r="J3726" s="19">
        <v>1.48</v>
      </c>
      <c r="K3726" s="19" t="s">
        <v>20</v>
      </c>
      <c r="L3726">
        <f t="shared" si="68"/>
        <v>2</v>
      </c>
      <c r="M3726">
        <f>MATCH(H:H,价格表!$B$4:$B$35,0)</f>
        <v>7</v>
      </c>
      <c r="N3726" s="27">
        <f>IF(J3726&lt;=0.3,INDEX(价格表!$B$4:$I$31,M3726,2),IF(AND(J3726&gt;0.3,J3726&lt;=1),INDEX(价格表!$B$4:$I$31,M3726,3),IF(AND(J3726&gt;1,J3726&lt;=2.2),INDEX(价格表!$B$4:$I$31,M3726,4),IF(AND(J3726&gt;2.2,J3726&lt;=3.3),INDEX(价格表!$B$4:$I$31,M3726,5),IF(AND(J3726&gt;3.3,J3726&lt;=4),INDEX(价格表!$B$4:$I$31,M3726,6),IF(AND(J3726&gt;4,J3726&lt;=5.5),INDEX(价格表!$B$4:$I$31,M3726,7),IF(J3726&gt;5.5,2.6+INDEX(价格表!$B$4:$I$31,M3726,8)*L3726)))))))</f>
        <v>2.15</v>
      </c>
    </row>
    <row r="3727" spans="1:14">
      <c r="A3727" s="18">
        <v>4311038582952</v>
      </c>
      <c r="B3727" s="18" t="s">
        <v>16</v>
      </c>
      <c r="C3727" s="19">
        <v>20201216</v>
      </c>
      <c r="D3727" s="19">
        <v>610538201209</v>
      </c>
      <c r="E3727" s="19" t="s">
        <v>16</v>
      </c>
      <c r="F3727" s="19">
        <v>20201226</v>
      </c>
      <c r="G3727" s="19" t="s">
        <v>17</v>
      </c>
      <c r="H3727" s="19" t="s">
        <v>68</v>
      </c>
      <c r="I3727" s="19" t="s">
        <v>112</v>
      </c>
      <c r="J3727" s="19">
        <v>1.44</v>
      </c>
      <c r="K3727" s="19" t="s">
        <v>20</v>
      </c>
      <c r="L3727">
        <f t="shared" si="68"/>
        <v>2</v>
      </c>
      <c r="M3727">
        <f>MATCH(H:H,价格表!$B$4:$B$35,0)</f>
        <v>5</v>
      </c>
      <c r="N3727" s="27">
        <f>IF(J3727&lt;=0.3,INDEX(价格表!$B$4:$I$31,M3727,2),IF(AND(J3727&gt;0.3,J3727&lt;=1),INDEX(价格表!$B$4:$I$31,M3727,3),IF(AND(J3727&gt;1,J3727&lt;=2.2),INDEX(价格表!$B$4:$I$31,M3727,4),IF(AND(J3727&gt;2.2,J3727&lt;=3.3),INDEX(价格表!$B$4:$I$31,M3727,5),IF(AND(J3727&gt;3.3,J3727&lt;=4),INDEX(价格表!$B$4:$I$31,M3727,6),IF(AND(J3727&gt;4,J3727&lt;=5.5),INDEX(价格表!$B$4:$I$31,M3727,7),IF(J3727&gt;5.5,2.6+INDEX(价格表!$B$4:$I$31,M3727,8)*L3727)))))))</f>
        <v>2.15</v>
      </c>
    </row>
    <row r="3728" spans="1:14">
      <c r="A3728" s="18">
        <v>4311038582953</v>
      </c>
      <c r="B3728" s="18" t="s">
        <v>16</v>
      </c>
      <c r="C3728" s="19">
        <v>20201216</v>
      </c>
      <c r="D3728" s="19">
        <v>610538201209</v>
      </c>
      <c r="E3728" s="19" t="s">
        <v>16</v>
      </c>
      <c r="F3728" s="19">
        <v>20201226</v>
      </c>
      <c r="G3728" s="19" t="s">
        <v>17</v>
      </c>
      <c r="H3728" s="19" t="s">
        <v>68</v>
      </c>
      <c r="I3728" s="19" t="s">
        <v>175</v>
      </c>
      <c r="J3728" s="19">
        <v>1.42</v>
      </c>
      <c r="K3728" s="19" t="s">
        <v>20</v>
      </c>
      <c r="L3728">
        <f t="shared" si="68"/>
        <v>2</v>
      </c>
      <c r="M3728">
        <f>MATCH(H:H,价格表!$B$4:$B$35,0)</f>
        <v>5</v>
      </c>
      <c r="N3728" s="27">
        <f>IF(J3728&lt;=0.3,INDEX(价格表!$B$4:$I$31,M3728,2),IF(AND(J3728&gt;0.3,J3728&lt;=1),INDEX(价格表!$B$4:$I$31,M3728,3),IF(AND(J3728&gt;1,J3728&lt;=2.2),INDEX(价格表!$B$4:$I$31,M3728,4),IF(AND(J3728&gt;2.2,J3728&lt;=3.3),INDEX(价格表!$B$4:$I$31,M3728,5),IF(AND(J3728&gt;3.3,J3728&lt;=4),INDEX(价格表!$B$4:$I$31,M3728,6),IF(AND(J3728&gt;4,J3728&lt;=5.5),INDEX(价格表!$B$4:$I$31,M3728,7),IF(J3728&gt;5.5,2.6+INDEX(价格表!$B$4:$I$31,M3728,8)*L3728)))))))</f>
        <v>2.15</v>
      </c>
    </row>
    <row r="3729" spans="1:14">
      <c r="A3729" s="18">
        <v>4311038586005</v>
      </c>
      <c r="B3729" s="18" t="s">
        <v>16</v>
      </c>
      <c r="C3729" s="19">
        <v>20201216</v>
      </c>
      <c r="D3729" s="19">
        <v>610538201209</v>
      </c>
      <c r="E3729" s="19" t="s">
        <v>16</v>
      </c>
      <c r="F3729" s="19">
        <v>20201226</v>
      </c>
      <c r="G3729" s="19" t="s">
        <v>17</v>
      </c>
      <c r="H3729" s="19" t="s">
        <v>27</v>
      </c>
      <c r="I3729" s="19" t="s">
        <v>155</v>
      </c>
      <c r="J3729" s="19">
        <v>1.46</v>
      </c>
      <c r="K3729" s="19" t="s">
        <v>20</v>
      </c>
      <c r="L3729">
        <f t="shared" si="68"/>
        <v>2</v>
      </c>
      <c r="M3729">
        <f>MATCH(H:H,价格表!$B$4:$B$35,0)</f>
        <v>3</v>
      </c>
      <c r="N3729" s="27">
        <f>IF(J3729&lt;=0.3,INDEX(价格表!$B$4:$I$31,M3729,2),IF(AND(J3729&gt;0.3,J3729&lt;=1),INDEX(价格表!$B$4:$I$31,M3729,3),IF(AND(J3729&gt;1,J3729&lt;=2.2),INDEX(价格表!$B$4:$I$31,M3729,4),IF(AND(J3729&gt;2.2,J3729&lt;=3.3),INDEX(价格表!$B$4:$I$31,M3729,5),IF(AND(J3729&gt;3.3,J3729&lt;=4),INDEX(价格表!$B$4:$I$31,M3729,6),IF(AND(J3729&gt;4,J3729&lt;=5.5),INDEX(价格表!$B$4:$I$31,M3729,7),IF(J3729&gt;5.5,2.6+INDEX(价格表!$B$4:$I$31,M3729,8)*L3729)))))))</f>
        <v>2.15</v>
      </c>
    </row>
    <row r="3730" spans="1:14">
      <c r="A3730" s="18">
        <v>4311038586006</v>
      </c>
      <c r="B3730" s="18" t="s">
        <v>16</v>
      </c>
      <c r="C3730" s="19">
        <v>20201216</v>
      </c>
      <c r="D3730" s="19">
        <v>610538201209</v>
      </c>
      <c r="E3730" s="19" t="s">
        <v>16</v>
      </c>
      <c r="F3730" s="19">
        <v>20201226</v>
      </c>
      <c r="G3730" s="19" t="s">
        <v>17</v>
      </c>
      <c r="H3730" s="19" t="s">
        <v>23</v>
      </c>
      <c r="I3730" s="19" t="s">
        <v>99</v>
      </c>
      <c r="J3730" s="19">
        <v>1.44</v>
      </c>
      <c r="K3730" s="19" t="s">
        <v>20</v>
      </c>
      <c r="L3730">
        <f t="shared" si="68"/>
        <v>2</v>
      </c>
      <c r="M3730">
        <f>MATCH(H:H,价格表!$B$4:$B$35,0)</f>
        <v>15</v>
      </c>
      <c r="N3730" s="27">
        <f>IF(J3730&lt;=0.3,INDEX(价格表!$B$4:$I$31,M3730,2),IF(AND(J3730&gt;0.3,J3730&lt;=1),INDEX(价格表!$B$4:$I$31,M3730,3),IF(AND(J3730&gt;1,J3730&lt;=2.2),INDEX(价格表!$B$4:$I$31,M3730,4),IF(AND(J3730&gt;2.2,J3730&lt;=3.3),INDEX(价格表!$B$4:$I$31,M3730,5),IF(AND(J3730&gt;3.3,J3730&lt;=4),INDEX(价格表!$B$4:$I$31,M3730,6),IF(AND(J3730&gt;4,J3730&lt;=5.5),INDEX(价格表!$B$4:$I$31,M3730,7),IF(J3730&gt;5.5,2.6+INDEX(价格表!$B$4:$I$31,M3730,8)*L3730)))))))</f>
        <v>2.15</v>
      </c>
    </row>
    <row r="3731" spans="1:14">
      <c r="A3731" s="18">
        <v>4311038586007</v>
      </c>
      <c r="B3731" s="18" t="s">
        <v>16</v>
      </c>
      <c r="C3731" s="19">
        <v>20201216</v>
      </c>
      <c r="D3731" s="19">
        <v>610538201209</v>
      </c>
      <c r="E3731" s="19" t="s">
        <v>16</v>
      </c>
      <c r="F3731" s="19">
        <v>20201226</v>
      </c>
      <c r="G3731" s="19" t="s">
        <v>17</v>
      </c>
      <c r="H3731" s="19" t="s">
        <v>18</v>
      </c>
      <c r="I3731" s="19" t="s">
        <v>53</v>
      </c>
      <c r="J3731" s="19">
        <v>1.44</v>
      </c>
      <c r="K3731" s="19" t="s">
        <v>20</v>
      </c>
      <c r="L3731">
        <f t="shared" si="68"/>
        <v>2</v>
      </c>
      <c r="M3731">
        <f>MATCH(H:H,价格表!$B$4:$B$35,0)</f>
        <v>1</v>
      </c>
      <c r="N3731" s="27">
        <f>IF(J3731&lt;=0.3,INDEX(价格表!$B$4:$I$31,M3731,2),IF(AND(J3731&gt;0.3,J3731&lt;=1),INDEX(价格表!$B$4:$I$31,M3731,3),IF(AND(J3731&gt;1,J3731&lt;=2.2),INDEX(价格表!$B$4:$I$31,M3731,4),IF(AND(J3731&gt;2.2,J3731&lt;=3.3),INDEX(价格表!$B$4:$I$31,M3731,5),IF(AND(J3731&gt;3.3,J3731&lt;=4),INDEX(价格表!$B$4:$I$31,M3731,6),IF(AND(J3731&gt;4,J3731&lt;=5.5),INDEX(价格表!$B$4:$I$31,M3731,7),IF(J3731&gt;5.5,2.6+INDEX(价格表!$B$4:$I$31,M3731,8)*L3731)))))))</f>
        <v>2.15</v>
      </c>
    </row>
    <row r="3732" spans="1:14">
      <c r="A3732" s="18">
        <v>4311038586008</v>
      </c>
      <c r="B3732" s="18" t="s">
        <v>16</v>
      </c>
      <c r="C3732" s="19">
        <v>20201216</v>
      </c>
      <c r="D3732" s="19">
        <v>610538201209</v>
      </c>
      <c r="E3732" s="19" t="s">
        <v>16</v>
      </c>
      <c r="F3732" s="19">
        <v>20201226</v>
      </c>
      <c r="G3732" s="19" t="s">
        <v>17</v>
      </c>
      <c r="H3732" s="19" t="s">
        <v>68</v>
      </c>
      <c r="I3732" s="19" t="s">
        <v>69</v>
      </c>
      <c r="J3732" s="19">
        <v>1.42</v>
      </c>
      <c r="K3732" s="19" t="s">
        <v>20</v>
      </c>
      <c r="L3732">
        <f t="shared" si="68"/>
        <v>2</v>
      </c>
      <c r="M3732">
        <f>MATCH(H:H,价格表!$B$4:$B$35,0)</f>
        <v>5</v>
      </c>
      <c r="N3732" s="27">
        <f>IF(J3732&lt;=0.3,INDEX(价格表!$B$4:$I$31,M3732,2),IF(AND(J3732&gt;0.3,J3732&lt;=1),INDEX(价格表!$B$4:$I$31,M3732,3),IF(AND(J3732&gt;1,J3732&lt;=2.2),INDEX(价格表!$B$4:$I$31,M3732,4),IF(AND(J3732&gt;2.2,J3732&lt;=3.3),INDEX(价格表!$B$4:$I$31,M3732,5),IF(AND(J3732&gt;3.3,J3732&lt;=4),INDEX(价格表!$B$4:$I$31,M3732,6),IF(AND(J3732&gt;4,J3732&lt;=5.5),INDEX(价格表!$B$4:$I$31,M3732,7),IF(J3732&gt;5.5,2.6+INDEX(价格表!$B$4:$I$31,M3732,8)*L3732)))))))</f>
        <v>2.15</v>
      </c>
    </row>
    <row r="3733" spans="1:14">
      <c r="A3733" s="18">
        <v>4311038586009</v>
      </c>
      <c r="B3733" s="18" t="s">
        <v>16</v>
      </c>
      <c r="C3733" s="19">
        <v>20201216</v>
      </c>
      <c r="D3733" s="19">
        <v>610538201209</v>
      </c>
      <c r="E3733" s="19" t="s">
        <v>16</v>
      </c>
      <c r="F3733" s="19">
        <v>20201226</v>
      </c>
      <c r="G3733" s="19" t="s">
        <v>17</v>
      </c>
      <c r="H3733" s="19" t="s">
        <v>27</v>
      </c>
      <c r="I3733" s="19" t="s">
        <v>210</v>
      </c>
      <c r="J3733" s="19">
        <v>1.42</v>
      </c>
      <c r="K3733" s="19" t="s">
        <v>20</v>
      </c>
      <c r="L3733">
        <f t="shared" si="68"/>
        <v>2</v>
      </c>
      <c r="M3733">
        <f>MATCH(H:H,价格表!$B$4:$B$35,0)</f>
        <v>3</v>
      </c>
      <c r="N3733" s="27">
        <f>IF(J3733&lt;=0.3,INDEX(价格表!$B$4:$I$31,M3733,2),IF(AND(J3733&gt;0.3,J3733&lt;=1),INDEX(价格表!$B$4:$I$31,M3733,3),IF(AND(J3733&gt;1,J3733&lt;=2.2),INDEX(价格表!$B$4:$I$31,M3733,4),IF(AND(J3733&gt;2.2,J3733&lt;=3.3),INDEX(价格表!$B$4:$I$31,M3733,5),IF(AND(J3733&gt;3.3,J3733&lt;=4),INDEX(价格表!$B$4:$I$31,M3733,6),IF(AND(J3733&gt;4,J3733&lt;=5.5),INDEX(价格表!$B$4:$I$31,M3733,7),IF(J3733&gt;5.5,2.6+INDEX(价格表!$B$4:$I$31,M3733,8)*L3733)))))))</f>
        <v>2.15</v>
      </c>
    </row>
    <row r="3734" spans="1:14">
      <c r="A3734" s="18">
        <v>4311038586010</v>
      </c>
      <c r="B3734" s="18" t="s">
        <v>16</v>
      </c>
      <c r="C3734" s="19">
        <v>20201216</v>
      </c>
      <c r="D3734" s="19">
        <v>610538201209</v>
      </c>
      <c r="E3734" s="19" t="s">
        <v>16</v>
      </c>
      <c r="F3734" s="19">
        <v>20201226</v>
      </c>
      <c r="G3734" s="19" t="s">
        <v>17</v>
      </c>
      <c r="H3734" s="19" t="s">
        <v>39</v>
      </c>
      <c r="I3734" s="19" t="s">
        <v>81</v>
      </c>
      <c r="J3734" s="19">
        <v>1.42</v>
      </c>
      <c r="K3734" s="19" t="s">
        <v>20</v>
      </c>
      <c r="L3734">
        <f t="shared" si="68"/>
        <v>2</v>
      </c>
      <c r="M3734">
        <f>MATCH(H:H,价格表!$B$4:$B$35,0)</f>
        <v>23</v>
      </c>
      <c r="N3734" s="27">
        <f>IF(J3734&lt;=0.3,INDEX(价格表!$B$4:$I$31,M3734,2),IF(AND(J3734&gt;0.3,J3734&lt;=1),INDEX(价格表!$B$4:$I$31,M3734,3),IF(AND(J3734&gt;1,J3734&lt;=2.2),INDEX(价格表!$B$4:$I$31,M3734,4),IF(AND(J3734&gt;2.2,J3734&lt;=3.3),INDEX(价格表!$B$4:$I$31,M3734,5),IF(AND(J3734&gt;3.3,J3734&lt;=4),INDEX(价格表!$B$4:$I$31,M3734,6),IF(AND(J3734&gt;4,J3734&lt;=5.5),INDEX(价格表!$B$4:$I$31,M3734,7),IF(J3734&gt;5.5,2.6+INDEX(价格表!$B$4:$I$31,M3734,8)*L3734)))))))</f>
        <v>2.15</v>
      </c>
    </row>
    <row r="3735" spans="1:14">
      <c r="A3735" s="18">
        <v>4311038586011</v>
      </c>
      <c r="B3735" s="18" t="s">
        <v>16</v>
      </c>
      <c r="C3735" s="19">
        <v>20201216</v>
      </c>
      <c r="D3735" s="19">
        <v>610538201209</v>
      </c>
      <c r="E3735" s="19" t="s">
        <v>16</v>
      </c>
      <c r="F3735" s="19">
        <v>20201226</v>
      </c>
      <c r="G3735" s="19" t="s">
        <v>17</v>
      </c>
      <c r="H3735" s="19" t="s">
        <v>73</v>
      </c>
      <c r="I3735" s="19" t="s">
        <v>93</v>
      </c>
      <c r="J3735" s="19">
        <v>1.44</v>
      </c>
      <c r="K3735" s="19" t="s">
        <v>20</v>
      </c>
      <c r="L3735">
        <f t="shared" si="68"/>
        <v>2</v>
      </c>
      <c r="M3735">
        <f>MATCH(H:H,价格表!$B$4:$B$35,0)</f>
        <v>7</v>
      </c>
      <c r="N3735" s="27">
        <f>IF(J3735&lt;=0.3,INDEX(价格表!$B$4:$I$31,M3735,2),IF(AND(J3735&gt;0.3,J3735&lt;=1),INDEX(价格表!$B$4:$I$31,M3735,3),IF(AND(J3735&gt;1,J3735&lt;=2.2),INDEX(价格表!$B$4:$I$31,M3735,4),IF(AND(J3735&gt;2.2,J3735&lt;=3.3),INDEX(价格表!$B$4:$I$31,M3735,5),IF(AND(J3735&gt;3.3,J3735&lt;=4),INDEX(价格表!$B$4:$I$31,M3735,6),IF(AND(J3735&gt;4,J3735&lt;=5.5),INDEX(价格表!$B$4:$I$31,M3735,7),IF(J3735&gt;5.5,2.6+INDEX(价格表!$B$4:$I$31,M3735,8)*L3735)))))))</f>
        <v>2.15</v>
      </c>
    </row>
    <row r="3736" spans="1:14">
      <c r="A3736" s="18">
        <v>4311038586012</v>
      </c>
      <c r="B3736" s="18" t="s">
        <v>16</v>
      </c>
      <c r="C3736" s="19">
        <v>20201216</v>
      </c>
      <c r="D3736" s="19">
        <v>610538201209</v>
      </c>
      <c r="E3736" s="19" t="s">
        <v>16</v>
      </c>
      <c r="F3736" s="19">
        <v>20201226</v>
      </c>
      <c r="G3736" s="19" t="s">
        <v>17</v>
      </c>
      <c r="H3736" s="19" t="s">
        <v>33</v>
      </c>
      <c r="I3736" s="19" t="s">
        <v>34</v>
      </c>
      <c r="J3736" s="19">
        <v>1.43</v>
      </c>
      <c r="K3736" s="19" t="s">
        <v>20</v>
      </c>
      <c r="L3736">
        <f t="shared" si="68"/>
        <v>2</v>
      </c>
      <c r="M3736">
        <f>MATCH(H:H,价格表!$B$4:$B$35,0)</f>
        <v>13</v>
      </c>
      <c r="N3736" s="27">
        <f>IF(J3736&lt;=0.3,INDEX(价格表!$B$4:$I$31,M3736,2),IF(AND(J3736&gt;0.3,J3736&lt;=1),INDEX(价格表!$B$4:$I$31,M3736,3),IF(AND(J3736&gt;1,J3736&lt;=2.2),INDEX(价格表!$B$4:$I$31,M3736,4),IF(AND(J3736&gt;2.2,J3736&lt;=3.3),INDEX(价格表!$B$4:$I$31,M3736,5),IF(AND(J3736&gt;3.3,J3736&lt;=4),INDEX(价格表!$B$4:$I$31,M3736,6),IF(AND(J3736&gt;4,J3736&lt;=5.5),INDEX(价格表!$B$4:$I$31,M3736,7),IF(J3736&gt;5.5,2.6+INDEX(价格表!$B$4:$I$31,M3736,8)*L3736)))))))</f>
        <v>2.15</v>
      </c>
    </row>
    <row r="3737" spans="1:14">
      <c r="A3737" s="18">
        <v>4311038586013</v>
      </c>
      <c r="B3737" s="18" t="s">
        <v>16</v>
      </c>
      <c r="C3737" s="19">
        <v>20201216</v>
      </c>
      <c r="D3737" s="19">
        <v>610538201209</v>
      </c>
      <c r="E3737" s="19" t="s">
        <v>16</v>
      </c>
      <c r="F3737" s="19">
        <v>20201226</v>
      </c>
      <c r="G3737" s="19" t="s">
        <v>17</v>
      </c>
      <c r="H3737" s="19" t="s">
        <v>45</v>
      </c>
      <c r="I3737" s="19" t="s">
        <v>48</v>
      </c>
      <c r="J3737" s="19">
        <v>1.42</v>
      </c>
      <c r="K3737" s="19" t="s">
        <v>20</v>
      </c>
      <c r="L3737">
        <f t="shared" si="68"/>
        <v>2</v>
      </c>
      <c r="M3737">
        <f>MATCH(H:H,价格表!$B$4:$B$35,0)</f>
        <v>9</v>
      </c>
      <c r="N3737" s="27">
        <f>IF(J3737&lt;=0.3,INDEX(价格表!$B$4:$I$31,M3737,2),IF(AND(J3737&gt;0.3,J3737&lt;=1),INDEX(价格表!$B$4:$I$31,M3737,3),IF(AND(J3737&gt;1,J3737&lt;=2.2),INDEX(价格表!$B$4:$I$31,M3737,4),IF(AND(J3737&gt;2.2,J3737&lt;=3.3),INDEX(价格表!$B$4:$I$31,M3737,5),IF(AND(J3737&gt;3.3,J3737&lt;=4),INDEX(价格表!$B$4:$I$31,M3737,6),IF(AND(J3737&gt;4,J3737&lt;=5.5),INDEX(价格表!$B$4:$I$31,M3737,7),IF(J3737&gt;5.5,2.6+INDEX(价格表!$B$4:$I$31,M3737,8)*L3737)))))))</f>
        <v>2.15</v>
      </c>
    </row>
    <row r="3738" spans="1:14">
      <c r="A3738" s="18">
        <v>4311038586014</v>
      </c>
      <c r="B3738" s="18" t="s">
        <v>16</v>
      </c>
      <c r="C3738" s="19">
        <v>20201216</v>
      </c>
      <c r="D3738" s="19">
        <v>610538201209</v>
      </c>
      <c r="E3738" s="19" t="s">
        <v>16</v>
      </c>
      <c r="F3738" s="19">
        <v>20201226</v>
      </c>
      <c r="G3738" s="19" t="s">
        <v>17</v>
      </c>
      <c r="H3738" s="19" t="s">
        <v>18</v>
      </c>
      <c r="I3738" s="19" t="s">
        <v>53</v>
      </c>
      <c r="J3738" s="19">
        <v>1.43</v>
      </c>
      <c r="K3738" s="19" t="s">
        <v>20</v>
      </c>
      <c r="L3738">
        <f t="shared" si="68"/>
        <v>2</v>
      </c>
      <c r="M3738">
        <f>MATCH(H:H,价格表!$B$4:$B$35,0)</f>
        <v>1</v>
      </c>
      <c r="N3738" s="27">
        <f>IF(J3738&lt;=0.3,INDEX(价格表!$B$4:$I$31,M3738,2),IF(AND(J3738&gt;0.3,J3738&lt;=1),INDEX(价格表!$B$4:$I$31,M3738,3),IF(AND(J3738&gt;1,J3738&lt;=2.2),INDEX(价格表!$B$4:$I$31,M3738,4),IF(AND(J3738&gt;2.2,J3738&lt;=3.3),INDEX(价格表!$B$4:$I$31,M3738,5),IF(AND(J3738&gt;3.3,J3738&lt;=4),INDEX(价格表!$B$4:$I$31,M3738,6),IF(AND(J3738&gt;4,J3738&lt;=5.5),INDEX(价格表!$B$4:$I$31,M3738,7),IF(J3738&gt;5.5,2.6+INDEX(价格表!$B$4:$I$31,M3738,8)*L3738)))))))</f>
        <v>2.15</v>
      </c>
    </row>
    <row r="3739" spans="1:14">
      <c r="A3739" s="18">
        <v>4311038586038</v>
      </c>
      <c r="B3739" s="18" t="s">
        <v>16</v>
      </c>
      <c r="C3739" s="19">
        <v>20201216</v>
      </c>
      <c r="D3739" s="19">
        <v>610538201209</v>
      </c>
      <c r="E3739" s="19" t="s">
        <v>16</v>
      </c>
      <c r="F3739" s="19">
        <v>20201226</v>
      </c>
      <c r="G3739" s="19" t="s">
        <v>17</v>
      </c>
      <c r="H3739" s="19" t="s">
        <v>25</v>
      </c>
      <c r="I3739" s="19" t="s">
        <v>203</v>
      </c>
      <c r="J3739" s="19">
        <v>1.42</v>
      </c>
      <c r="K3739" s="19" t="s">
        <v>20</v>
      </c>
      <c r="L3739">
        <f t="shared" si="68"/>
        <v>2</v>
      </c>
      <c r="M3739">
        <f>MATCH(H:H,价格表!$B$4:$B$35,0)</f>
        <v>25</v>
      </c>
      <c r="N3739" s="27">
        <f>IF(J3739&lt;=0.3,INDEX(价格表!$B$4:$I$31,M3739,2),IF(AND(J3739&gt;0.3,J3739&lt;=1),INDEX(价格表!$B$4:$I$31,M3739,3),IF(AND(J3739&gt;1,J3739&lt;=2.2),INDEX(价格表!$B$4:$I$31,M3739,4),IF(AND(J3739&gt;2.2,J3739&lt;=3.3),INDEX(价格表!$B$4:$I$31,M3739,5),IF(AND(J3739&gt;3.3,J3739&lt;=4),INDEX(价格表!$B$4:$I$31,M3739,6),IF(AND(J3739&gt;4,J3739&lt;=5.5),INDEX(价格表!$B$4:$I$31,M3739,7),IF(J3739&gt;5.5,2.6+INDEX(价格表!$B$4:$I$31,M3739,8)*L3739)))))))</f>
        <v>2.15</v>
      </c>
    </row>
    <row r="3740" spans="1:14">
      <c r="A3740" s="18">
        <v>4311038586040</v>
      </c>
      <c r="B3740" s="18" t="s">
        <v>16</v>
      </c>
      <c r="C3740" s="19">
        <v>20201216</v>
      </c>
      <c r="D3740" s="19">
        <v>610538201209</v>
      </c>
      <c r="E3740" s="19" t="s">
        <v>16</v>
      </c>
      <c r="F3740" s="19">
        <v>20201226</v>
      </c>
      <c r="G3740" s="19" t="s">
        <v>17</v>
      </c>
      <c r="H3740" s="19" t="s">
        <v>54</v>
      </c>
      <c r="I3740" s="19" t="s">
        <v>55</v>
      </c>
      <c r="J3740" s="19">
        <v>1.46</v>
      </c>
      <c r="K3740" s="19" t="s">
        <v>20</v>
      </c>
      <c r="L3740">
        <f t="shared" si="68"/>
        <v>2</v>
      </c>
      <c r="M3740">
        <f>MATCH(H:H,价格表!$B$4:$B$35,0)</f>
        <v>14</v>
      </c>
      <c r="N3740" s="27">
        <f>IF(J3740&lt;=0.3,INDEX(价格表!$B$4:$I$31,M3740,2),IF(AND(J3740&gt;0.3,J3740&lt;=1),INDEX(价格表!$B$4:$I$31,M3740,3),IF(AND(J3740&gt;1,J3740&lt;=2.2),INDEX(价格表!$B$4:$I$31,M3740,4),IF(AND(J3740&gt;2.2,J3740&lt;=3.3),INDEX(价格表!$B$4:$I$31,M3740,5),IF(AND(J3740&gt;3.3,J3740&lt;=4),INDEX(价格表!$B$4:$I$31,M3740,6),IF(AND(J3740&gt;4,J3740&lt;=5.5),INDEX(价格表!$B$4:$I$31,M3740,7),IF(J3740&gt;5.5,2.6+INDEX(价格表!$B$4:$I$31,M3740,8)*L3740)))))))</f>
        <v>2.15</v>
      </c>
    </row>
    <row r="3741" spans="1:14">
      <c r="A3741" s="18">
        <v>4311038586041</v>
      </c>
      <c r="B3741" s="18" t="s">
        <v>16</v>
      </c>
      <c r="C3741" s="19">
        <v>20201216</v>
      </c>
      <c r="D3741" s="19">
        <v>610538201209</v>
      </c>
      <c r="E3741" s="19" t="s">
        <v>16</v>
      </c>
      <c r="F3741" s="19">
        <v>20201226</v>
      </c>
      <c r="G3741" s="19" t="s">
        <v>17</v>
      </c>
      <c r="H3741" s="19" t="s">
        <v>45</v>
      </c>
      <c r="I3741" s="19" t="s">
        <v>352</v>
      </c>
      <c r="J3741" s="19">
        <v>1.58</v>
      </c>
      <c r="K3741" s="19" t="s">
        <v>20</v>
      </c>
      <c r="L3741">
        <f t="shared" si="68"/>
        <v>2</v>
      </c>
      <c r="M3741">
        <f>MATCH(H:H,价格表!$B$4:$B$35,0)</f>
        <v>9</v>
      </c>
      <c r="N3741" s="27">
        <f>IF(J3741&lt;=0.3,INDEX(价格表!$B$4:$I$31,M3741,2),IF(AND(J3741&gt;0.3,J3741&lt;=1),INDEX(价格表!$B$4:$I$31,M3741,3),IF(AND(J3741&gt;1,J3741&lt;=2.2),INDEX(价格表!$B$4:$I$31,M3741,4),IF(AND(J3741&gt;2.2,J3741&lt;=3.3),INDEX(价格表!$B$4:$I$31,M3741,5),IF(AND(J3741&gt;3.3,J3741&lt;=4),INDEX(价格表!$B$4:$I$31,M3741,6),IF(AND(J3741&gt;4,J3741&lt;=5.5),INDEX(价格表!$B$4:$I$31,M3741,7),IF(J3741&gt;5.5,2.6+INDEX(价格表!$B$4:$I$31,M3741,8)*L3741)))))))</f>
        <v>2.15</v>
      </c>
    </row>
    <row r="3742" spans="1:14">
      <c r="A3742" s="18">
        <v>4311038586042</v>
      </c>
      <c r="B3742" s="18" t="s">
        <v>16</v>
      </c>
      <c r="C3742" s="19">
        <v>20201216</v>
      </c>
      <c r="D3742" s="19">
        <v>610538201209</v>
      </c>
      <c r="E3742" s="19" t="s">
        <v>16</v>
      </c>
      <c r="F3742" s="19">
        <v>20201226</v>
      </c>
      <c r="G3742" s="19" t="s">
        <v>17</v>
      </c>
      <c r="H3742" s="19" t="s">
        <v>23</v>
      </c>
      <c r="I3742" s="19" t="s">
        <v>189</v>
      </c>
      <c r="J3742" s="19">
        <v>1.44</v>
      </c>
      <c r="K3742" s="19" t="s">
        <v>20</v>
      </c>
      <c r="L3742">
        <f t="shared" si="68"/>
        <v>2</v>
      </c>
      <c r="M3742">
        <f>MATCH(H:H,价格表!$B$4:$B$35,0)</f>
        <v>15</v>
      </c>
      <c r="N3742" s="27">
        <f>IF(J3742&lt;=0.3,INDEX(价格表!$B$4:$I$31,M3742,2),IF(AND(J3742&gt;0.3,J3742&lt;=1),INDEX(价格表!$B$4:$I$31,M3742,3),IF(AND(J3742&gt;1,J3742&lt;=2.2),INDEX(价格表!$B$4:$I$31,M3742,4),IF(AND(J3742&gt;2.2,J3742&lt;=3.3),INDEX(价格表!$B$4:$I$31,M3742,5),IF(AND(J3742&gt;3.3,J3742&lt;=4),INDEX(价格表!$B$4:$I$31,M3742,6),IF(AND(J3742&gt;4,J3742&lt;=5.5),INDEX(价格表!$B$4:$I$31,M3742,7),IF(J3742&gt;5.5,2.6+INDEX(价格表!$B$4:$I$31,M3742,8)*L3742)))))))</f>
        <v>2.15</v>
      </c>
    </row>
    <row r="3743" spans="1:14">
      <c r="A3743" s="18">
        <v>4311038586043</v>
      </c>
      <c r="B3743" s="18" t="s">
        <v>16</v>
      </c>
      <c r="C3743" s="19">
        <v>20201216</v>
      </c>
      <c r="D3743" s="19">
        <v>610538201209</v>
      </c>
      <c r="E3743" s="19" t="s">
        <v>16</v>
      </c>
      <c r="F3743" s="19">
        <v>20201226</v>
      </c>
      <c r="G3743" s="19" t="s">
        <v>17</v>
      </c>
      <c r="H3743" s="19" t="s">
        <v>23</v>
      </c>
      <c r="I3743" s="19" t="s">
        <v>99</v>
      </c>
      <c r="J3743" s="19">
        <v>1.42</v>
      </c>
      <c r="K3743" s="19" t="s">
        <v>20</v>
      </c>
      <c r="L3743">
        <f t="shared" si="68"/>
        <v>2</v>
      </c>
      <c r="M3743">
        <f>MATCH(H:H,价格表!$B$4:$B$35,0)</f>
        <v>15</v>
      </c>
      <c r="N3743" s="27">
        <f>IF(J3743&lt;=0.3,INDEX(价格表!$B$4:$I$31,M3743,2),IF(AND(J3743&gt;0.3,J3743&lt;=1),INDEX(价格表!$B$4:$I$31,M3743,3),IF(AND(J3743&gt;1,J3743&lt;=2.2),INDEX(价格表!$B$4:$I$31,M3743,4),IF(AND(J3743&gt;2.2,J3743&lt;=3.3),INDEX(价格表!$B$4:$I$31,M3743,5),IF(AND(J3743&gt;3.3,J3743&lt;=4),INDEX(价格表!$B$4:$I$31,M3743,6),IF(AND(J3743&gt;4,J3743&lt;=5.5),INDEX(价格表!$B$4:$I$31,M3743,7),IF(J3743&gt;5.5,2.6+INDEX(价格表!$B$4:$I$31,M3743,8)*L3743)))))))</f>
        <v>2.15</v>
      </c>
    </row>
    <row r="3744" spans="1:14">
      <c r="A3744" s="18">
        <v>4311038586044</v>
      </c>
      <c r="B3744" s="18" t="s">
        <v>16</v>
      </c>
      <c r="C3744" s="19">
        <v>20201216</v>
      </c>
      <c r="D3744" s="19">
        <v>610538201209</v>
      </c>
      <c r="E3744" s="19" t="s">
        <v>16</v>
      </c>
      <c r="F3744" s="19">
        <v>20201226</v>
      </c>
      <c r="G3744" s="19" t="s">
        <v>17</v>
      </c>
      <c r="H3744" s="19" t="s">
        <v>27</v>
      </c>
      <c r="I3744" s="19" t="s">
        <v>210</v>
      </c>
      <c r="J3744" s="19">
        <v>1.42</v>
      </c>
      <c r="K3744" s="19" t="s">
        <v>20</v>
      </c>
      <c r="L3744">
        <f t="shared" si="68"/>
        <v>2</v>
      </c>
      <c r="M3744">
        <f>MATCH(H:H,价格表!$B$4:$B$35,0)</f>
        <v>3</v>
      </c>
      <c r="N3744" s="27">
        <f>IF(J3744&lt;=0.3,INDEX(价格表!$B$4:$I$31,M3744,2),IF(AND(J3744&gt;0.3,J3744&lt;=1),INDEX(价格表!$B$4:$I$31,M3744,3),IF(AND(J3744&gt;1,J3744&lt;=2.2),INDEX(价格表!$B$4:$I$31,M3744,4),IF(AND(J3744&gt;2.2,J3744&lt;=3.3),INDEX(价格表!$B$4:$I$31,M3744,5),IF(AND(J3744&gt;3.3,J3744&lt;=4),INDEX(价格表!$B$4:$I$31,M3744,6),IF(AND(J3744&gt;4,J3744&lt;=5.5),INDEX(价格表!$B$4:$I$31,M3744,7),IF(J3744&gt;5.5,2.6+INDEX(价格表!$B$4:$I$31,M3744,8)*L3744)))))))</f>
        <v>2.15</v>
      </c>
    </row>
    <row r="3745" spans="1:14">
      <c r="A3745" s="18">
        <v>4311038587187</v>
      </c>
      <c r="B3745" s="18" t="s">
        <v>16</v>
      </c>
      <c r="C3745" s="19">
        <v>20201216</v>
      </c>
      <c r="D3745" s="19">
        <v>610538201209</v>
      </c>
      <c r="E3745" s="19" t="s">
        <v>16</v>
      </c>
      <c r="F3745" s="19">
        <v>20201226</v>
      </c>
      <c r="G3745" s="19" t="s">
        <v>17</v>
      </c>
      <c r="H3745" s="19" t="s">
        <v>73</v>
      </c>
      <c r="I3745" s="19" t="s">
        <v>91</v>
      </c>
      <c r="J3745" s="19">
        <v>1.52</v>
      </c>
      <c r="K3745" s="19" t="s">
        <v>20</v>
      </c>
      <c r="L3745">
        <f t="shared" si="68"/>
        <v>2</v>
      </c>
      <c r="M3745">
        <f>MATCH(H:H,价格表!$B$4:$B$35,0)</f>
        <v>7</v>
      </c>
      <c r="N3745" s="27">
        <f>IF(J3745&lt;=0.3,INDEX(价格表!$B$4:$I$31,M3745,2),IF(AND(J3745&gt;0.3,J3745&lt;=1),INDEX(价格表!$B$4:$I$31,M3745,3),IF(AND(J3745&gt;1,J3745&lt;=2.2),INDEX(价格表!$B$4:$I$31,M3745,4),IF(AND(J3745&gt;2.2,J3745&lt;=3.3),INDEX(价格表!$B$4:$I$31,M3745,5),IF(AND(J3745&gt;3.3,J3745&lt;=4),INDEX(价格表!$B$4:$I$31,M3745,6),IF(AND(J3745&gt;4,J3745&lt;=5.5),INDEX(价格表!$B$4:$I$31,M3745,7),IF(J3745&gt;5.5,2.6+INDEX(价格表!$B$4:$I$31,M3745,8)*L3745)))))))</f>
        <v>2.15</v>
      </c>
    </row>
    <row r="3746" spans="1:14">
      <c r="A3746" s="18">
        <v>4311038587188</v>
      </c>
      <c r="B3746" s="18" t="s">
        <v>16</v>
      </c>
      <c r="C3746" s="19">
        <v>20201216</v>
      </c>
      <c r="D3746" s="19">
        <v>610538201209</v>
      </c>
      <c r="E3746" s="19" t="s">
        <v>16</v>
      </c>
      <c r="F3746" s="19">
        <v>20201226</v>
      </c>
      <c r="G3746" s="19" t="s">
        <v>17</v>
      </c>
      <c r="H3746" s="19" t="s">
        <v>73</v>
      </c>
      <c r="I3746" s="19" t="s">
        <v>93</v>
      </c>
      <c r="J3746" s="19">
        <v>1.44</v>
      </c>
      <c r="K3746" s="19" t="s">
        <v>20</v>
      </c>
      <c r="L3746">
        <f t="shared" si="68"/>
        <v>2</v>
      </c>
      <c r="M3746">
        <f>MATCH(H:H,价格表!$B$4:$B$35,0)</f>
        <v>7</v>
      </c>
      <c r="N3746" s="27">
        <f>IF(J3746&lt;=0.3,INDEX(价格表!$B$4:$I$31,M3746,2),IF(AND(J3746&gt;0.3,J3746&lt;=1),INDEX(价格表!$B$4:$I$31,M3746,3),IF(AND(J3746&gt;1,J3746&lt;=2.2),INDEX(价格表!$B$4:$I$31,M3746,4),IF(AND(J3746&gt;2.2,J3746&lt;=3.3),INDEX(价格表!$B$4:$I$31,M3746,5),IF(AND(J3746&gt;3.3,J3746&lt;=4),INDEX(价格表!$B$4:$I$31,M3746,6),IF(AND(J3746&gt;4,J3746&lt;=5.5),INDEX(价格表!$B$4:$I$31,M3746,7),IF(J3746&gt;5.5,2.6+INDEX(价格表!$B$4:$I$31,M3746,8)*L3746)))))))</f>
        <v>2.15</v>
      </c>
    </row>
    <row r="3747" spans="1:14">
      <c r="A3747" s="18">
        <v>4311038587190</v>
      </c>
      <c r="B3747" s="18" t="s">
        <v>16</v>
      </c>
      <c r="C3747" s="19">
        <v>20201216</v>
      </c>
      <c r="D3747" s="19">
        <v>610538201209</v>
      </c>
      <c r="E3747" s="19" t="s">
        <v>16</v>
      </c>
      <c r="F3747" s="19">
        <v>20201226</v>
      </c>
      <c r="G3747" s="19" t="s">
        <v>17</v>
      </c>
      <c r="H3747" s="19" t="s">
        <v>25</v>
      </c>
      <c r="I3747" s="19" t="s">
        <v>42</v>
      </c>
      <c r="J3747" s="19">
        <v>1.44</v>
      </c>
      <c r="K3747" s="19" t="s">
        <v>20</v>
      </c>
      <c r="L3747">
        <f t="shared" si="68"/>
        <v>2</v>
      </c>
      <c r="M3747">
        <f>MATCH(H:H,价格表!$B$4:$B$35,0)</f>
        <v>25</v>
      </c>
      <c r="N3747" s="27">
        <f>IF(J3747&lt;=0.3,INDEX(价格表!$B$4:$I$31,M3747,2),IF(AND(J3747&gt;0.3,J3747&lt;=1),INDEX(价格表!$B$4:$I$31,M3747,3),IF(AND(J3747&gt;1,J3747&lt;=2.2),INDEX(价格表!$B$4:$I$31,M3747,4),IF(AND(J3747&gt;2.2,J3747&lt;=3.3),INDEX(价格表!$B$4:$I$31,M3747,5),IF(AND(J3747&gt;3.3,J3747&lt;=4),INDEX(价格表!$B$4:$I$31,M3747,6),IF(AND(J3747&gt;4,J3747&lt;=5.5),INDEX(价格表!$B$4:$I$31,M3747,7),IF(J3747&gt;5.5,2.6+INDEX(价格表!$B$4:$I$31,M3747,8)*L3747)))))))</f>
        <v>2.15</v>
      </c>
    </row>
    <row r="3748" spans="1:14">
      <c r="A3748" s="18">
        <v>4311038587191</v>
      </c>
      <c r="B3748" s="18" t="s">
        <v>16</v>
      </c>
      <c r="C3748" s="19">
        <v>20201216</v>
      </c>
      <c r="D3748" s="19">
        <v>610538201209</v>
      </c>
      <c r="E3748" s="19" t="s">
        <v>16</v>
      </c>
      <c r="F3748" s="19">
        <v>20201226</v>
      </c>
      <c r="G3748" s="19" t="s">
        <v>17</v>
      </c>
      <c r="H3748" s="19" t="s">
        <v>73</v>
      </c>
      <c r="I3748" s="19" t="s">
        <v>131</v>
      </c>
      <c r="J3748" s="19">
        <v>1.52</v>
      </c>
      <c r="K3748" s="19" t="s">
        <v>20</v>
      </c>
      <c r="L3748">
        <f t="shared" si="68"/>
        <v>2</v>
      </c>
      <c r="M3748">
        <f>MATCH(H:H,价格表!$B$4:$B$35,0)</f>
        <v>7</v>
      </c>
      <c r="N3748" s="27">
        <f>IF(J3748&lt;=0.3,INDEX(价格表!$B$4:$I$31,M3748,2),IF(AND(J3748&gt;0.3,J3748&lt;=1),INDEX(价格表!$B$4:$I$31,M3748,3),IF(AND(J3748&gt;1,J3748&lt;=2.2),INDEX(价格表!$B$4:$I$31,M3748,4),IF(AND(J3748&gt;2.2,J3748&lt;=3.3),INDEX(价格表!$B$4:$I$31,M3748,5),IF(AND(J3748&gt;3.3,J3748&lt;=4),INDEX(价格表!$B$4:$I$31,M3748,6),IF(AND(J3748&gt;4,J3748&lt;=5.5),INDEX(价格表!$B$4:$I$31,M3748,7),IF(J3748&gt;5.5,2.6+INDEX(价格表!$B$4:$I$31,M3748,8)*L3748)))))))</f>
        <v>2.15</v>
      </c>
    </row>
    <row r="3749" spans="1:14">
      <c r="A3749" s="18">
        <v>4311038587192</v>
      </c>
      <c r="B3749" s="18" t="s">
        <v>16</v>
      </c>
      <c r="C3749" s="19">
        <v>20201216</v>
      </c>
      <c r="D3749" s="19">
        <v>610538201209</v>
      </c>
      <c r="E3749" s="19" t="s">
        <v>16</v>
      </c>
      <c r="F3749" s="19">
        <v>20201226</v>
      </c>
      <c r="G3749" s="19" t="s">
        <v>17</v>
      </c>
      <c r="H3749" s="19" t="s">
        <v>33</v>
      </c>
      <c r="I3749" s="19" t="s">
        <v>34</v>
      </c>
      <c r="J3749" s="19">
        <v>1.44</v>
      </c>
      <c r="K3749" s="19" t="s">
        <v>20</v>
      </c>
      <c r="L3749">
        <f t="shared" si="68"/>
        <v>2</v>
      </c>
      <c r="M3749">
        <f>MATCH(H:H,价格表!$B$4:$B$35,0)</f>
        <v>13</v>
      </c>
      <c r="N3749" s="27">
        <f>IF(J3749&lt;=0.3,INDEX(价格表!$B$4:$I$31,M3749,2),IF(AND(J3749&gt;0.3,J3749&lt;=1),INDEX(价格表!$B$4:$I$31,M3749,3),IF(AND(J3749&gt;1,J3749&lt;=2.2),INDEX(价格表!$B$4:$I$31,M3749,4),IF(AND(J3749&gt;2.2,J3749&lt;=3.3),INDEX(价格表!$B$4:$I$31,M3749,5),IF(AND(J3749&gt;3.3,J3749&lt;=4),INDEX(价格表!$B$4:$I$31,M3749,6),IF(AND(J3749&gt;4,J3749&lt;=5.5),INDEX(价格表!$B$4:$I$31,M3749,7),IF(J3749&gt;5.5,2.6+INDEX(价格表!$B$4:$I$31,M3749,8)*L3749)))))))</f>
        <v>2.15</v>
      </c>
    </row>
    <row r="3750" spans="1:14">
      <c r="A3750" s="18">
        <v>4311038587194</v>
      </c>
      <c r="B3750" s="18" t="s">
        <v>16</v>
      </c>
      <c r="C3750" s="19">
        <v>20201216</v>
      </c>
      <c r="D3750" s="19">
        <v>610538201209</v>
      </c>
      <c r="E3750" s="19" t="s">
        <v>16</v>
      </c>
      <c r="F3750" s="19">
        <v>20201226</v>
      </c>
      <c r="G3750" s="19" t="s">
        <v>17</v>
      </c>
      <c r="H3750" s="19" t="s">
        <v>37</v>
      </c>
      <c r="I3750" s="19" t="s">
        <v>72</v>
      </c>
      <c r="J3750" s="19">
        <v>1.44</v>
      </c>
      <c r="K3750" s="19" t="s">
        <v>20</v>
      </c>
      <c r="L3750">
        <f t="shared" si="68"/>
        <v>2</v>
      </c>
      <c r="M3750">
        <f>MATCH(H:H,价格表!$B$4:$B$35,0)</f>
        <v>12</v>
      </c>
      <c r="N3750" s="27">
        <f>IF(J3750&lt;=0.3,INDEX(价格表!$B$4:$I$31,M3750,2),IF(AND(J3750&gt;0.3,J3750&lt;=1),INDEX(价格表!$B$4:$I$31,M3750,3),IF(AND(J3750&gt;1,J3750&lt;=2.2),INDEX(价格表!$B$4:$I$31,M3750,4),IF(AND(J3750&gt;2.2,J3750&lt;=3.3),INDEX(价格表!$B$4:$I$31,M3750,5),IF(AND(J3750&gt;3.3,J3750&lt;=4),INDEX(价格表!$B$4:$I$31,M3750,6),IF(AND(J3750&gt;4,J3750&lt;=5.5),INDEX(价格表!$B$4:$I$31,M3750,7),IF(J3750&gt;5.5,2.6+INDEX(价格表!$B$4:$I$31,M3750,8)*L3750)))))))</f>
        <v>2.15</v>
      </c>
    </row>
    <row r="3751" spans="1:14">
      <c r="A3751" s="18">
        <v>4311038587195</v>
      </c>
      <c r="B3751" s="18" t="s">
        <v>16</v>
      </c>
      <c r="C3751" s="19">
        <v>20201216</v>
      </c>
      <c r="D3751" s="19">
        <v>610538201209</v>
      </c>
      <c r="E3751" s="19" t="s">
        <v>16</v>
      </c>
      <c r="F3751" s="19">
        <v>20201226</v>
      </c>
      <c r="G3751" s="19" t="s">
        <v>17</v>
      </c>
      <c r="H3751" s="19" t="s">
        <v>21</v>
      </c>
      <c r="I3751" s="19" t="s">
        <v>205</v>
      </c>
      <c r="J3751" s="19">
        <v>1.44</v>
      </c>
      <c r="K3751" s="19" t="s">
        <v>20</v>
      </c>
      <c r="L3751">
        <f t="shared" si="68"/>
        <v>2</v>
      </c>
      <c r="M3751">
        <f>MATCH(H:H,价格表!$B$4:$B$35,0)</f>
        <v>20</v>
      </c>
      <c r="N3751" s="27">
        <f>IF(J3751&lt;=0.3,INDEX(价格表!$B$4:$I$31,M3751,2),IF(AND(J3751&gt;0.3,J3751&lt;=1),INDEX(价格表!$B$4:$I$31,M3751,3),IF(AND(J3751&gt;1,J3751&lt;=2.2),INDEX(价格表!$B$4:$I$31,M3751,4),IF(AND(J3751&gt;2.2,J3751&lt;=3.3),INDEX(价格表!$B$4:$I$31,M3751,5),IF(AND(J3751&gt;3.3,J3751&lt;=4),INDEX(价格表!$B$4:$I$31,M3751,6),IF(AND(J3751&gt;4,J3751&lt;=5.5),INDEX(价格表!$B$4:$I$31,M3751,7),IF(J3751&gt;5.5,2.6+INDEX(价格表!$B$4:$I$31,M3751,8)*L3751)))))))</f>
        <v>2.15</v>
      </c>
    </row>
    <row r="3752" spans="1:14">
      <c r="A3752" s="18">
        <v>4311038587196</v>
      </c>
      <c r="B3752" s="18" t="s">
        <v>16</v>
      </c>
      <c r="C3752" s="19">
        <v>20201216</v>
      </c>
      <c r="D3752" s="19">
        <v>610538201209</v>
      </c>
      <c r="E3752" s="19" t="s">
        <v>16</v>
      </c>
      <c r="F3752" s="19">
        <v>20201226</v>
      </c>
      <c r="G3752" s="19" t="s">
        <v>17</v>
      </c>
      <c r="H3752" s="19" t="s">
        <v>21</v>
      </c>
      <c r="I3752" s="19" t="s">
        <v>179</v>
      </c>
      <c r="J3752" s="19">
        <v>1.44</v>
      </c>
      <c r="K3752" s="19" t="s">
        <v>20</v>
      </c>
      <c r="L3752">
        <f t="shared" si="68"/>
        <v>2</v>
      </c>
      <c r="M3752">
        <f>MATCH(H:H,价格表!$B$4:$B$35,0)</f>
        <v>20</v>
      </c>
      <c r="N3752" s="27">
        <f>IF(J3752&lt;=0.3,INDEX(价格表!$B$4:$I$31,M3752,2),IF(AND(J3752&gt;0.3,J3752&lt;=1),INDEX(价格表!$B$4:$I$31,M3752,3),IF(AND(J3752&gt;1,J3752&lt;=2.2),INDEX(价格表!$B$4:$I$31,M3752,4),IF(AND(J3752&gt;2.2,J3752&lt;=3.3),INDEX(价格表!$B$4:$I$31,M3752,5),IF(AND(J3752&gt;3.3,J3752&lt;=4),INDEX(价格表!$B$4:$I$31,M3752,6),IF(AND(J3752&gt;4,J3752&lt;=5.5),INDEX(价格表!$B$4:$I$31,M3752,7),IF(J3752&gt;5.5,2.6+INDEX(价格表!$B$4:$I$31,M3752,8)*L3752)))))))</f>
        <v>2.15</v>
      </c>
    </row>
    <row r="3753" spans="1:14">
      <c r="A3753" s="18">
        <v>4311038587199</v>
      </c>
      <c r="B3753" s="18" t="s">
        <v>16</v>
      </c>
      <c r="C3753" s="19">
        <v>20201216</v>
      </c>
      <c r="D3753" s="19">
        <v>610538201209</v>
      </c>
      <c r="E3753" s="19" t="s">
        <v>16</v>
      </c>
      <c r="F3753" s="19">
        <v>20201226</v>
      </c>
      <c r="G3753" s="19" t="s">
        <v>17</v>
      </c>
      <c r="H3753" s="19" t="s">
        <v>54</v>
      </c>
      <c r="I3753" s="19" t="s">
        <v>71</v>
      </c>
      <c r="J3753" s="19">
        <v>1.41</v>
      </c>
      <c r="K3753" s="19" t="s">
        <v>20</v>
      </c>
      <c r="L3753">
        <f t="shared" si="68"/>
        <v>2</v>
      </c>
      <c r="M3753">
        <f>MATCH(H:H,价格表!$B$4:$B$35,0)</f>
        <v>14</v>
      </c>
      <c r="N3753" s="27">
        <f>IF(J3753&lt;=0.3,INDEX(价格表!$B$4:$I$31,M3753,2),IF(AND(J3753&gt;0.3,J3753&lt;=1),INDEX(价格表!$B$4:$I$31,M3753,3),IF(AND(J3753&gt;1,J3753&lt;=2.2),INDEX(价格表!$B$4:$I$31,M3753,4),IF(AND(J3753&gt;2.2,J3753&lt;=3.3),INDEX(价格表!$B$4:$I$31,M3753,5),IF(AND(J3753&gt;3.3,J3753&lt;=4),INDEX(价格表!$B$4:$I$31,M3753,6),IF(AND(J3753&gt;4,J3753&lt;=5.5),INDEX(价格表!$B$4:$I$31,M3753,7),IF(J3753&gt;5.5,2.6+INDEX(价格表!$B$4:$I$31,M3753,8)*L3753)))))))</f>
        <v>2.15</v>
      </c>
    </row>
    <row r="3754" spans="1:14">
      <c r="A3754" s="18">
        <v>4311038587200</v>
      </c>
      <c r="B3754" s="18" t="s">
        <v>16</v>
      </c>
      <c r="C3754" s="19">
        <v>20201216</v>
      </c>
      <c r="D3754" s="19">
        <v>610538201209</v>
      </c>
      <c r="E3754" s="19" t="s">
        <v>16</v>
      </c>
      <c r="F3754" s="19">
        <v>20201226</v>
      </c>
      <c r="G3754" s="19" t="s">
        <v>17</v>
      </c>
      <c r="H3754" s="19" t="s">
        <v>30</v>
      </c>
      <c r="I3754" s="19" t="s">
        <v>270</v>
      </c>
      <c r="J3754" s="19">
        <v>1.44</v>
      </c>
      <c r="K3754" s="19" t="s">
        <v>20</v>
      </c>
      <c r="L3754">
        <f t="shared" si="68"/>
        <v>2</v>
      </c>
      <c r="M3754">
        <f>MATCH(H:H,价格表!$B$4:$B$35,0)</f>
        <v>16</v>
      </c>
      <c r="N3754" s="27">
        <f>IF(J3754&lt;=0.3,INDEX(价格表!$B$4:$I$31,M3754,2),IF(AND(J3754&gt;0.3,J3754&lt;=1),INDEX(价格表!$B$4:$I$31,M3754,3),IF(AND(J3754&gt;1,J3754&lt;=2.2),INDEX(价格表!$B$4:$I$31,M3754,4),IF(AND(J3754&gt;2.2,J3754&lt;=3.3),INDEX(价格表!$B$4:$I$31,M3754,5),IF(AND(J3754&gt;3.3,J3754&lt;=4),INDEX(价格表!$B$4:$I$31,M3754,6),IF(AND(J3754&gt;4,J3754&lt;=5.5),INDEX(价格表!$B$4:$I$31,M3754,7),IF(J3754&gt;5.5,2.6+INDEX(价格表!$B$4:$I$31,M3754,8)*L3754)))))))</f>
        <v>2.15</v>
      </c>
    </row>
    <row r="3755" spans="1:14">
      <c r="A3755" s="18">
        <v>4311038587202</v>
      </c>
      <c r="B3755" s="18" t="s">
        <v>16</v>
      </c>
      <c r="C3755" s="19">
        <v>20201216</v>
      </c>
      <c r="D3755" s="19">
        <v>610538201209</v>
      </c>
      <c r="E3755" s="19" t="s">
        <v>16</v>
      </c>
      <c r="F3755" s="19">
        <v>20201226</v>
      </c>
      <c r="G3755" s="19" t="s">
        <v>17</v>
      </c>
      <c r="H3755" s="19" t="s">
        <v>37</v>
      </c>
      <c r="I3755" s="19" t="s">
        <v>119</v>
      </c>
      <c r="J3755" s="19">
        <v>1.5</v>
      </c>
      <c r="K3755" s="19" t="s">
        <v>20</v>
      </c>
      <c r="L3755">
        <f t="shared" si="68"/>
        <v>2</v>
      </c>
      <c r="M3755">
        <f>MATCH(H:H,价格表!$B$4:$B$35,0)</f>
        <v>12</v>
      </c>
      <c r="N3755" s="27">
        <f>IF(J3755&lt;=0.3,INDEX(价格表!$B$4:$I$31,M3755,2),IF(AND(J3755&gt;0.3,J3755&lt;=1),INDEX(价格表!$B$4:$I$31,M3755,3),IF(AND(J3755&gt;1,J3755&lt;=2.2),INDEX(价格表!$B$4:$I$31,M3755,4),IF(AND(J3755&gt;2.2,J3755&lt;=3.3),INDEX(价格表!$B$4:$I$31,M3755,5),IF(AND(J3755&gt;3.3,J3755&lt;=4),INDEX(价格表!$B$4:$I$31,M3755,6),IF(AND(J3755&gt;4,J3755&lt;=5.5),INDEX(价格表!$B$4:$I$31,M3755,7),IF(J3755&gt;5.5,2.6+INDEX(价格表!$B$4:$I$31,M3755,8)*L3755)))))))</f>
        <v>2.15</v>
      </c>
    </row>
    <row r="3756" spans="1:14">
      <c r="A3756" s="18">
        <v>4311038587203</v>
      </c>
      <c r="B3756" s="18" t="s">
        <v>16</v>
      </c>
      <c r="C3756" s="19">
        <v>20201216</v>
      </c>
      <c r="D3756" s="19">
        <v>610538201209</v>
      </c>
      <c r="E3756" s="19" t="s">
        <v>16</v>
      </c>
      <c r="F3756" s="19">
        <v>20201226</v>
      </c>
      <c r="G3756" s="19" t="s">
        <v>17</v>
      </c>
      <c r="H3756" s="19" t="s">
        <v>50</v>
      </c>
      <c r="I3756" s="19" t="s">
        <v>77</v>
      </c>
      <c r="J3756" s="19">
        <v>1.44</v>
      </c>
      <c r="K3756" s="19" t="s">
        <v>20</v>
      </c>
      <c r="L3756">
        <f t="shared" si="68"/>
        <v>2</v>
      </c>
      <c r="M3756">
        <f>MATCH(H:H,价格表!$B$4:$B$35,0)</f>
        <v>4</v>
      </c>
      <c r="N3756" s="27">
        <f>IF(J3756&lt;=0.3,INDEX(价格表!$B$4:$I$31,M3756,2),IF(AND(J3756&gt;0.3,J3756&lt;=1),INDEX(价格表!$B$4:$I$31,M3756,3),IF(AND(J3756&gt;1,J3756&lt;=2.2),INDEX(价格表!$B$4:$I$31,M3756,4),IF(AND(J3756&gt;2.2,J3756&lt;=3.3),INDEX(价格表!$B$4:$I$31,M3756,5),IF(AND(J3756&gt;3.3,J3756&lt;=4),INDEX(价格表!$B$4:$I$31,M3756,6),IF(AND(J3756&gt;4,J3756&lt;=5.5),INDEX(价格表!$B$4:$I$31,M3756,7),IF(J3756&gt;5.5,2.6+INDEX(价格表!$B$4:$I$31,M3756,8)*L3756)))))))</f>
        <v>2.15</v>
      </c>
    </row>
    <row r="3757" spans="1:14">
      <c r="A3757" s="18">
        <v>4311038587204</v>
      </c>
      <c r="B3757" s="18" t="s">
        <v>16</v>
      </c>
      <c r="C3757" s="19">
        <v>20201216</v>
      </c>
      <c r="D3757" s="19">
        <v>610538201209</v>
      </c>
      <c r="E3757" s="19" t="s">
        <v>16</v>
      </c>
      <c r="F3757" s="19">
        <v>20201226</v>
      </c>
      <c r="G3757" s="19" t="s">
        <v>17</v>
      </c>
      <c r="H3757" s="19" t="s">
        <v>43</v>
      </c>
      <c r="I3757" s="19" t="s">
        <v>292</v>
      </c>
      <c r="J3757" s="19">
        <v>1.42</v>
      </c>
      <c r="K3757" s="19" t="s">
        <v>20</v>
      </c>
      <c r="L3757">
        <f t="shared" si="68"/>
        <v>2</v>
      </c>
      <c r="M3757">
        <f>MATCH(H:H,价格表!$B$4:$B$35,0)</f>
        <v>10</v>
      </c>
      <c r="N3757" s="27">
        <f>IF(J3757&lt;=0.3,INDEX(价格表!$B$4:$I$31,M3757,2),IF(AND(J3757&gt;0.3,J3757&lt;=1),INDEX(价格表!$B$4:$I$31,M3757,3),IF(AND(J3757&gt;1,J3757&lt;=2.2),INDEX(价格表!$B$4:$I$31,M3757,4),IF(AND(J3757&gt;2.2,J3757&lt;=3.3),INDEX(价格表!$B$4:$I$31,M3757,5),IF(AND(J3757&gt;3.3,J3757&lt;=4),INDEX(价格表!$B$4:$I$31,M3757,6),IF(AND(J3757&gt;4,J3757&lt;=5.5),INDEX(价格表!$B$4:$I$31,M3757,7),IF(J3757&gt;5.5,2.6+INDEX(价格表!$B$4:$I$31,M3757,8)*L3757)))))))</f>
        <v>2.15</v>
      </c>
    </row>
    <row r="3758" spans="1:14">
      <c r="A3758" s="18">
        <v>4311038587205</v>
      </c>
      <c r="B3758" s="18" t="s">
        <v>16</v>
      </c>
      <c r="C3758" s="19">
        <v>20201216</v>
      </c>
      <c r="D3758" s="19">
        <v>610538201209</v>
      </c>
      <c r="E3758" s="19" t="s">
        <v>16</v>
      </c>
      <c r="F3758" s="19">
        <v>20201226</v>
      </c>
      <c r="G3758" s="19" t="s">
        <v>17</v>
      </c>
      <c r="H3758" s="19" t="s">
        <v>23</v>
      </c>
      <c r="I3758" s="19" t="s">
        <v>99</v>
      </c>
      <c r="J3758" s="19">
        <v>1.49</v>
      </c>
      <c r="K3758" s="19" t="s">
        <v>20</v>
      </c>
      <c r="L3758">
        <f t="shared" si="68"/>
        <v>2</v>
      </c>
      <c r="M3758">
        <f>MATCH(H:H,价格表!$B$4:$B$35,0)</f>
        <v>15</v>
      </c>
      <c r="N3758" s="27">
        <f>IF(J3758&lt;=0.3,INDEX(价格表!$B$4:$I$31,M3758,2),IF(AND(J3758&gt;0.3,J3758&lt;=1),INDEX(价格表!$B$4:$I$31,M3758,3),IF(AND(J3758&gt;1,J3758&lt;=2.2),INDEX(价格表!$B$4:$I$31,M3758,4),IF(AND(J3758&gt;2.2,J3758&lt;=3.3),INDEX(价格表!$B$4:$I$31,M3758,5),IF(AND(J3758&gt;3.3,J3758&lt;=4),INDEX(价格表!$B$4:$I$31,M3758,6),IF(AND(J3758&gt;4,J3758&lt;=5.5),INDEX(价格表!$B$4:$I$31,M3758,7),IF(J3758&gt;5.5,2.6+INDEX(价格表!$B$4:$I$31,M3758,8)*L3758)))))))</f>
        <v>2.15</v>
      </c>
    </row>
    <row r="3759" spans="1:14">
      <c r="A3759" s="18">
        <v>4311038587206</v>
      </c>
      <c r="B3759" s="18" t="s">
        <v>16</v>
      </c>
      <c r="C3759" s="19">
        <v>20201216</v>
      </c>
      <c r="D3759" s="19">
        <v>610538201209</v>
      </c>
      <c r="E3759" s="19" t="s">
        <v>16</v>
      </c>
      <c r="F3759" s="19">
        <v>20201226</v>
      </c>
      <c r="G3759" s="19" t="s">
        <v>17</v>
      </c>
      <c r="H3759" s="19" t="s">
        <v>75</v>
      </c>
      <c r="I3759" s="19" t="s">
        <v>114</v>
      </c>
      <c r="J3759" s="19">
        <v>1.48</v>
      </c>
      <c r="K3759" s="19" t="s">
        <v>20</v>
      </c>
      <c r="L3759">
        <f t="shared" si="68"/>
        <v>2</v>
      </c>
      <c r="M3759">
        <f>MATCH(H:H,价格表!$B$4:$B$35,0)</f>
        <v>24</v>
      </c>
      <c r="N3759" s="27">
        <f>IF(J3759&lt;=0.3,INDEX(价格表!$B$4:$I$31,M3759,2),IF(AND(J3759&gt;0.3,J3759&lt;=1),INDEX(价格表!$B$4:$I$31,M3759,3),IF(AND(J3759&gt;1,J3759&lt;=2.2),INDEX(价格表!$B$4:$I$31,M3759,4),IF(AND(J3759&gt;2.2,J3759&lt;=3.3),INDEX(价格表!$B$4:$I$31,M3759,5),IF(AND(J3759&gt;3.3,J3759&lt;=4),INDEX(价格表!$B$4:$I$31,M3759,6),IF(AND(J3759&gt;4,J3759&lt;=5.5),INDEX(价格表!$B$4:$I$31,M3759,7),IF(J3759&gt;5.5,2.6+INDEX(价格表!$B$4:$I$31,M3759,8)*L3759)))))))</f>
        <v>2.15</v>
      </c>
    </row>
    <row r="3760" spans="1:14">
      <c r="A3760" s="18">
        <v>4311038587207</v>
      </c>
      <c r="B3760" s="18" t="s">
        <v>16</v>
      </c>
      <c r="C3760" s="19">
        <v>20201216</v>
      </c>
      <c r="D3760" s="19">
        <v>610538201209</v>
      </c>
      <c r="E3760" s="19" t="s">
        <v>16</v>
      </c>
      <c r="F3760" s="19">
        <v>20201226</v>
      </c>
      <c r="G3760" s="19" t="s">
        <v>17</v>
      </c>
      <c r="H3760" s="19" t="s">
        <v>56</v>
      </c>
      <c r="I3760" s="19" t="s">
        <v>57</v>
      </c>
      <c r="J3760" s="19">
        <v>1.43</v>
      </c>
      <c r="K3760" s="19" t="s">
        <v>20</v>
      </c>
      <c r="L3760">
        <f t="shared" si="68"/>
        <v>2</v>
      </c>
      <c r="M3760">
        <f>MATCH(H:H,价格表!$B$4:$B$35,0)</f>
        <v>11</v>
      </c>
      <c r="N3760" s="27">
        <f>IF(J3760&lt;=0.3,INDEX(价格表!$B$4:$I$31,M3760,2),IF(AND(J3760&gt;0.3,J3760&lt;=1),INDEX(价格表!$B$4:$I$31,M3760,3),IF(AND(J3760&gt;1,J3760&lt;=2.2),INDEX(价格表!$B$4:$I$31,M3760,4),IF(AND(J3760&gt;2.2,J3760&lt;=3.3),INDEX(价格表!$B$4:$I$31,M3760,5),IF(AND(J3760&gt;3.3,J3760&lt;=4),INDEX(价格表!$B$4:$I$31,M3760,6),IF(AND(J3760&gt;4,J3760&lt;=5.5),INDEX(价格表!$B$4:$I$31,M3760,7),IF(J3760&gt;5.5,2.6+INDEX(价格表!$B$4:$I$31,M3760,8)*L3760)))))))</f>
        <v>2.15</v>
      </c>
    </row>
    <row r="3761" spans="1:14">
      <c r="A3761" s="18">
        <v>4311038587220</v>
      </c>
      <c r="B3761" s="18" t="s">
        <v>16</v>
      </c>
      <c r="C3761" s="19">
        <v>20201216</v>
      </c>
      <c r="D3761" s="19">
        <v>610538201209</v>
      </c>
      <c r="E3761" s="19" t="s">
        <v>16</v>
      </c>
      <c r="F3761" s="19">
        <v>20201226</v>
      </c>
      <c r="G3761" s="19" t="s">
        <v>17</v>
      </c>
      <c r="H3761" s="19" t="s">
        <v>30</v>
      </c>
      <c r="I3761" s="19" t="s">
        <v>31</v>
      </c>
      <c r="J3761" s="19">
        <v>2.1</v>
      </c>
      <c r="K3761" s="19" t="s">
        <v>20</v>
      </c>
      <c r="L3761">
        <f t="shared" si="68"/>
        <v>3</v>
      </c>
      <c r="M3761">
        <f>MATCH(H:H,价格表!$B$4:$B$35,0)</f>
        <v>16</v>
      </c>
      <c r="N3761" s="27">
        <f>IF(J3761&lt;=0.3,INDEX(价格表!$B$4:$I$31,M3761,2),IF(AND(J3761&gt;0.3,J3761&lt;=1),INDEX(价格表!$B$4:$I$31,M3761,3),IF(AND(J3761&gt;1,J3761&lt;=2.2),INDEX(价格表!$B$4:$I$31,M3761,4),IF(AND(J3761&gt;2.2,J3761&lt;=3.3),INDEX(价格表!$B$4:$I$31,M3761,5),IF(AND(J3761&gt;3.3,J3761&lt;=4),INDEX(价格表!$B$4:$I$31,M3761,6),IF(AND(J3761&gt;4,J3761&lt;=5.5),INDEX(价格表!$B$4:$I$31,M3761,7),IF(J3761&gt;5.5,2.6+INDEX(价格表!$B$4:$I$31,M3761,8)*L3761)))))))</f>
        <v>2.15</v>
      </c>
    </row>
    <row r="3762" spans="1:14">
      <c r="A3762" s="18">
        <v>4311038587221</v>
      </c>
      <c r="B3762" s="18" t="s">
        <v>16</v>
      </c>
      <c r="C3762" s="19">
        <v>20201216</v>
      </c>
      <c r="D3762" s="19">
        <v>610538201209</v>
      </c>
      <c r="E3762" s="19" t="s">
        <v>16</v>
      </c>
      <c r="F3762" s="19">
        <v>20201226</v>
      </c>
      <c r="G3762" s="19" t="s">
        <v>17</v>
      </c>
      <c r="H3762" s="19" t="s">
        <v>63</v>
      </c>
      <c r="I3762" s="19" t="s">
        <v>274</v>
      </c>
      <c r="J3762" s="19">
        <v>1.44</v>
      </c>
      <c r="K3762" s="19" t="s">
        <v>20</v>
      </c>
      <c r="L3762">
        <f t="shared" si="68"/>
        <v>2</v>
      </c>
      <c r="M3762">
        <f>MATCH(H:H,价格表!$B$4:$B$35,0)</f>
        <v>21</v>
      </c>
      <c r="N3762" s="27">
        <f>IF(J3762&lt;=0.3,INDEX(价格表!$B$4:$I$31,M3762,2),IF(AND(J3762&gt;0.3,J3762&lt;=1),INDEX(价格表!$B$4:$I$31,M3762,3),IF(AND(J3762&gt;1,J3762&lt;=2.2),INDEX(价格表!$B$4:$I$31,M3762,4),IF(AND(J3762&gt;2.2,J3762&lt;=3.3),INDEX(价格表!$B$4:$I$31,M3762,5),IF(AND(J3762&gt;3.3,J3762&lt;=4),INDEX(价格表!$B$4:$I$31,M3762,6),IF(AND(J3762&gt;4,J3762&lt;=5.5),INDEX(价格表!$B$4:$I$31,M3762,7),IF(J3762&gt;5.5,2.6+INDEX(价格表!$B$4:$I$31,M3762,8)*L3762)))))))</f>
        <v>2.15</v>
      </c>
    </row>
    <row r="3763" spans="1:14">
      <c r="A3763" s="18">
        <v>4311038587222</v>
      </c>
      <c r="B3763" s="18" t="s">
        <v>16</v>
      </c>
      <c r="C3763" s="19">
        <v>20201216</v>
      </c>
      <c r="D3763" s="19">
        <v>610538201209</v>
      </c>
      <c r="E3763" s="19" t="s">
        <v>16</v>
      </c>
      <c r="F3763" s="19">
        <v>20201226</v>
      </c>
      <c r="G3763" s="19" t="s">
        <v>17</v>
      </c>
      <c r="H3763" s="19" t="s">
        <v>27</v>
      </c>
      <c r="I3763" s="19" t="s">
        <v>28</v>
      </c>
      <c r="J3763" s="19">
        <v>1.45</v>
      </c>
      <c r="K3763" s="19" t="s">
        <v>20</v>
      </c>
      <c r="L3763">
        <f t="shared" si="68"/>
        <v>2</v>
      </c>
      <c r="M3763">
        <f>MATCH(H:H,价格表!$B$4:$B$35,0)</f>
        <v>3</v>
      </c>
      <c r="N3763" s="27">
        <f>IF(J3763&lt;=0.3,INDEX(价格表!$B$4:$I$31,M3763,2),IF(AND(J3763&gt;0.3,J3763&lt;=1),INDEX(价格表!$B$4:$I$31,M3763,3),IF(AND(J3763&gt;1,J3763&lt;=2.2),INDEX(价格表!$B$4:$I$31,M3763,4),IF(AND(J3763&gt;2.2,J3763&lt;=3.3),INDEX(价格表!$B$4:$I$31,M3763,5),IF(AND(J3763&gt;3.3,J3763&lt;=4),INDEX(价格表!$B$4:$I$31,M3763,6),IF(AND(J3763&gt;4,J3763&lt;=5.5),INDEX(价格表!$B$4:$I$31,M3763,7),IF(J3763&gt;5.5,2.6+INDEX(价格表!$B$4:$I$31,M3763,8)*L3763)))))))</f>
        <v>2.15</v>
      </c>
    </row>
    <row r="3764" spans="1:14">
      <c r="A3764" s="18">
        <v>4311038587223</v>
      </c>
      <c r="B3764" s="18" t="s">
        <v>16</v>
      </c>
      <c r="C3764" s="19">
        <v>20201216</v>
      </c>
      <c r="D3764" s="19">
        <v>610538201209</v>
      </c>
      <c r="E3764" s="19" t="s">
        <v>16</v>
      </c>
      <c r="F3764" s="19">
        <v>20201226</v>
      </c>
      <c r="G3764" s="19" t="s">
        <v>17</v>
      </c>
      <c r="H3764" s="19" t="s">
        <v>50</v>
      </c>
      <c r="I3764" s="19" t="s">
        <v>62</v>
      </c>
      <c r="J3764" s="19">
        <v>1.49</v>
      </c>
      <c r="K3764" s="19" t="s">
        <v>20</v>
      </c>
      <c r="L3764">
        <f t="shared" si="68"/>
        <v>2</v>
      </c>
      <c r="M3764">
        <f>MATCH(H:H,价格表!$B$4:$B$35,0)</f>
        <v>4</v>
      </c>
      <c r="N3764" s="27">
        <f>IF(J3764&lt;=0.3,INDEX(价格表!$B$4:$I$31,M3764,2),IF(AND(J3764&gt;0.3,J3764&lt;=1),INDEX(价格表!$B$4:$I$31,M3764,3),IF(AND(J3764&gt;1,J3764&lt;=2.2),INDEX(价格表!$B$4:$I$31,M3764,4),IF(AND(J3764&gt;2.2,J3764&lt;=3.3),INDEX(价格表!$B$4:$I$31,M3764,5),IF(AND(J3764&gt;3.3,J3764&lt;=4),INDEX(价格表!$B$4:$I$31,M3764,6),IF(AND(J3764&gt;4,J3764&lt;=5.5),INDEX(价格表!$B$4:$I$31,M3764,7),IF(J3764&gt;5.5,2.6+INDEX(价格表!$B$4:$I$31,M3764,8)*L3764)))))))</f>
        <v>2.15</v>
      </c>
    </row>
    <row r="3765" spans="1:14">
      <c r="A3765" s="18">
        <v>4311038587224</v>
      </c>
      <c r="B3765" s="18" t="s">
        <v>16</v>
      </c>
      <c r="C3765" s="19">
        <v>20201216</v>
      </c>
      <c r="D3765" s="19">
        <v>610538201209</v>
      </c>
      <c r="E3765" s="19" t="s">
        <v>16</v>
      </c>
      <c r="F3765" s="19">
        <v>20201226</v>
      </c>
      <c r="G3765" s="19" t="s">
        <v>17</v>
      </c>
      <c r="H3765" s="19" t="s">
        <v>43</v>
      </c>
      <c r="I3765" s="19" t="s">
        <v>79</v>
      </c>
      <c r="J3765" s="19">
        <v>1.45</v>
      </c>
      <c r="K3765" s="19" t="s">
        <v>20</v>
      </c>
      <c r="L3765">
        <f t="shared" si="68"/>
        <v>2</v>
      </c>
      <c r="M3765">
        <f>MATCH(H:H,价格表!$B$4:$B$35,0)</f>
        <v>10</v>
      </c>
      <c r="N3765" s="27">
        <f>IF(J3765&lt;=0.3,INDEX(价格表!$B$4:$I$31,M3765,2),IF(AND(J3765&gt;0.3,J3765&lt;=1),INDEX(价格表!$B$4:$I$31,M3765,3),IF(AND(J3765&gt;1,J3765&lt;=2.2),INDEX(价格表!$B$4:$I$31,M3765,4),IF(AND(J3765&gt;2.2,J3765&lt;=3.3),INDEX(价格表!$B$4:$I$31,M3765,5),IF(AND(J3765&gt;3.3,J3765&lt;=4),INDEX(价格表!$B$4:$I$31,M3765,6),IF(AND(J3765&gt;4,J3765&lt;=5.5),INDEX(价格表!$B$4:$I$31,M3765,7),IF(J3765&gt;5.5,2.6+INDEX(价格表!$B$4:$I$31,M3765,8)*L3765)))))))</f>
        <v>2.15</v>
      </c>
    </row>
    <row r="3766" spans="1:14">
      <c r="A3766" s="18">
        <v>4311038587225</v>
      </c>
      <c r="B3766" s="18" t="s">
        <v>16</v>
      </c>
      <c r="C3766" s="19">
        <v>20201216</v>
      </c>
      <c r="D3766" s="19">
        <v>610538201209</v>
      </c>
      <c r="E3766" s="19" t="s">
        <v>16</v>
      </c>
      <c r="F3766" s="19">
        <v>20201226</v>
      </c>
      <c r="G3766" s="19" t="s">
        <v>17</v>
      </c>
      <c r="H3766" s="19" t="s">
        <v>23</v>
      </c>
      <c r="I3766" s="19" t="s">
        <v>202</v>
      </c>
      <c r="J3766" s="19">
        <v>1.45</v>
      </c>
      <c r="K3766" s="19" t="s">
        <v>20</v>
      </c>
      <c r="L3766">
        <f t="shared" si="68"/>
        <v>2</v>
      </c>
      <c r="M3766">
        <f>MATCH(H:H,价格表!$B$4:$B$35,0)</f>
        <v>15</v>
      </c>
      <c r="N3766" s="27">
        <f>IF(J3766&lt;=0.3,INDEX(价格表!$B$4:$I$31,M3766,2),IF(AND(J3766&gt;0.3,J3766&lt;=1),INDEX(价格表!$B$4:$I$31,M3766,3),IF(AND(J3766&gt;1,J3766&lt;=2.2),INDEX(价格表!$B$4:$I$31,M3766,4),IF(AND(J3766&gt;2.2,J3766&lt;=3.3),INDEX(价格表!$B$4:$I$31,M3766,5),IF(AND(J3766&gt;3.3,J3766&lt;=4),INDEX(价格表!$B$4:$I$31,M3766,6),IF(AND(J3766&gt;4,J3766&lt;=5.5),INDEX(价格表!$B$4:$I$31,M3766,7),IF(J3766&gt;5.5,2.6+INDEX(价格表!$B$4:$I$31,M3766,8)*L3766)))))))</f>
        <v>2.15</v>
      </c>
    </row>
    <row r="3767" spans="1:14">
      <c r="A3767" s="18">
        <v>4311038587226</v>
      </c>
      <c r="B3767" s="18" t="s">
        <v>16</v>
      </c>
      <c r="C3767" s="19">
        <v>20201216</v>
      </c>
      <c r="D3767" s="19">
        <v>610538201209</v>
      </c>
      <c r="E3767" s="19" t="s">
        <v>16</v>
      </c>
      <c r="F3767" s="19">
        <v>20201226</v>
      </c>
      <c r="G3767" s="19" t="s">
        <v>17</v>
      </c>
      <c r="H3767" s="19" t="s">
        <v>23</v>
      </c>
      <c r="I3767" s="19" t="s">
        <v>268</v>
      </c>
      <c r="J3767" s="19">
        <v>1.46</v>
      </c>
      <c r="K3767" s="19" t="s">
        <v>20</v>
      </c>
      <c r="L3767">
        <f t="shared" si="68"/>
        <v>2</v>
      </c>
      <c r="M3767">
        <f>MATCH(H:H,价格表!$B$4:$B$35,0)</f>
        <v>15</v>
      </c>
      <c r="N3767" s="27">
        <f>IF(J3767&lt;=0.3,INDEX(价格表!$B$4:$I$31,M3767,2),IF(AND(J3767&gt;0.3,J3767&lt;=1),INDEX(价格表!$B$4:$I$31,M3767,3),IF(AND(J3767&gt;1,J3767&lt;=2.2),INDEX(价格表!$B$4:$I$31,M3767,4),IF(AND(J3767&gt;2.2,J3767&lt;=3.3),INDEX(价格表!$B$4:$I$31,M3767,5),IF(AND(J3767&gt;3.3,J3767&lt;=4),INDEX(价格表!$B$4:$I$31,M3767,6),IF(AND(J3767&gt;4,J3767&lt;=5.5),INDEX(价格表!$B$4:$I$31,M3767,7),IF(J3767&gt;5.5,2.6+INDEX(价格表!$B$4:$I$31,M3767,8)*L3767)))))))</f>
        <v>2.15</v>
      </c>
    </row>
    <row r="3768" spans="1:14">
      <c r="A3768" s="18">
        <v>4311038587227</v>
      </c>
      <c r="B3768" s="18" t="s">
        <v>16</v>
      </c>
      <c r="C3768" s="19">
        <v>20201216</v>
      </c>
      <c r="D3768" s="19">
        <v>610538201209</v>
      </c>
      <c r="E3768" s="19" t="s">
        <v>16</v>
      </c>
      <c r="F3768" s="19">
        <v>20201226</v>
      </c>
      <c r="G3768" s="19" t="s">
        <v>17</v>
      </c>
      <c r="H3768" s="19" t="s">
        <v>25</v>
      </c>
      <c r="I3768" s="19" t="s">
        <v>26</v>
      </c>
      <c r="J3768" s="19">
        <v>1.46</v>
      </c>
      <c r="K3768" s="19" t="s">
        <v>20</v>
      </c>
      <c r="L3768">
        <f t="shared" si="68"/>
        <v>2</v>
      </c>
      <c r="M3768">
        <f>MATCH(H:H,价格表!$B$4:$B$35,0)</f>
        <v>25</v>
      </c>
      <c r="N3768" s="27">
        <f>IF(J3768&lt;=0.3,INDEX(价格表!$B$4:$I$31,M3768,2),IF(AND(J3768&gt;0.3,J3768&lt;=1),INDEX(价格表!$B$4:$I$31,M3768,3),IF(AND(J3768&gt;1,J3768&lt;=2.2),INDEX(价格表!$B$4:$I$31,M3768,4),IF(AND(J3768&gt;2.2,J3768&lt;=3.3),INDEX(价格表!$B$4:$I$31,M3768,5),IF(AND(J3768&gt;3.3,J3768&lt;=4),INDEX(价格表!$B$4:$I$31,M3768,6),IF(AND(J3768&gt;4,J3768&lt;=5.5),INDEX(价格表!$B$4:$I$31,M3768,7),IF(J3768&gt;5.5,2.6+INDEX(价格表!$B$4:$I$31,M3768,8)*L3768)))))))</f>
        <v>2.15</v>
      </c>
    </row>
    <row r="3769" spans="1:14">
      <c r="A3769" s="18">
        <v>4311038587228</v>
      </c>
      <c r="B3769" s="18" t="s">
        <v>16</v>
      </c>
      <c r="C3769" s="19">
        <v>20201216</v>
      </c>
      <c r="D3769" s="19">
        <v>610538201209</v>
      </c>
      <c r="E3769" s="19" t="s">
        <v>16</v>
      </c>
      <c r="F3769" s="19">
        <v>20201226</v>
      </c>
      <c r="G3769" s="19" t="s">
        <v>17</v>
      </c>
      <c r="H3769" s="19" t="s">
        <v>73</v>
      </c>
      <c r="I3769" s="19" t="s">
        <v>231</v>
      </c>
      <c r="J3769" s="19">
        <v>1.48</v>
      </c>
      <c r="K3769" s="19" t="s">
        <v>20</v>
      </c>
      <c r="L3769">
        <f t="shared" si="68"/>
        <v>2</v>
      </c>
      <c r="M3769">
        <f>MATCH(H:H,价格表!$B$4:$B$35,0)</f>
        <v>7</v>
      </c>
      <c r="N3769" s="27">
        <f>IF(J3769&lt;=0.3,INDEX(价格表!$B$4:$I$31,M3769,2),IF(AND(J3769&gt;0.3,J3769&lt;=1),INDEX(价格表!$B$4:$I$31,M3769,3),IF(AND(J3769&gt;1,J3769&lt;=2.2),INDEX(价格表!$B$4:$I$31,M3769,4),IF(AND(J3769&gt;2.2,J3769&lt;=3.3),INDEX(价格表!$B$4:$I$31,M3769,5),IF(AND(J3769&gt;3.3,J3769&lt;=4),INDEX(价格表!$B$4:$I$31,M3769,6),IF(AND(J3769&gt;4,J3769&lt;=5.5),INDEX(价格表!$B$4:$I$31,M3769,7),IF(J3769&gt;5.5,2.6+INDEX(价格表!$B$4:$I$31,M3769,8)*L3769)))))))</f>
        <v>2.15</v>
      </c>
    </row>
    <row r="3770" spans="1:14">
      <c r="A3770" s="18">
        <v>4311038587229</v>
      </c>
      <c r="B3770" s="18" t="s">
        <v>16</v>
      </c>
      <c r="C3770" s="19">
        <v>20201216</v>
      </c>
      <c r="D3770" s="19">
        <v>610538201209</v>
      </c>
      <c r="E3770" s="19" t="s">
        <v>16</v>
      </c>
      <c r="F3770" s="19">
        <v>20201226</v>
      </c>
      <c r="G3770" s="19" t="s">
        <v>17</v>
      </c>
      <c r="H3770" s="19" t="s">
        <v>18</v>
      </c>
      <c r="I3770" s="19" t="s">
        <v>53</v>
      </c>
      <c r="J3770" s="19">
        <v>1.44</v>
      </c>
      <c r="K3770" s="19" t="s">
        <v>20</v>
      </c>
      <c r="L3770">
        <f t="shared" si="68"/>
        <v>2</v>
      </c>
      <c r="M3770">
        <f>MATCH(H:H,价格表!$B$4:$B$35,0)</f>
        <v>1</v>
      </c>
      <c r="N3770" s="27">
        <f>IF(J3770&lt;=0.3,INDEX(价格表!$B$4:$I$31,M3770,2),IF(AND(J3770&gt;0.3,J3770&lt;=1),INDEX(价格表!$B$4:$I$31,M3770,3),IF(AND(J3770&gt;1,J3770&lt;=2.2),INDEX(价格表!$B$4:$I$31,M3770,4),IF(AND(J3770&gt;2.2,J3770&lt;=3.3),INDEX(价格表!$B$4:$I$31,M3770,5),IF(AND(J3770&gt;3.3,J3770&lt;=4),INDEX(价格表!$B$4:$I$31,M3770,6),IF(AND(J3770&gt;4,J3770&lt;=5.5),INDEX(价格表!$B$4:$I$31,M3770,7),IF(J3770&gt;5.5,2.6+INDEX(价格表!$B$4:$I$31,M3770,8)*L3770)))))))</f>
        <v>2.15</v>
      </c>
    </row>
    <row r="3771" spans="1:14">
      <c r="A3771" s="18">
        <v>4311038587235</v>
      </c>
      <c r="B3771" s="18" t="s">
        <v>16</v>
      </c>
      <c r="C3771" s="19">
        <v>20201216</v>
      </c>
      <c r="D3771" s="19">
        <v>610538201209</v>
      </c>
      <c r="E3771" s="19" t="s">
        <v>16</v>
      </c>
      <c r="F3771" s="19">
        <v>20201226</v>
      </c>
      <c r="G3771" s="19" t="s">
        <v>17</v>
      </c>
      <c r="H3771" s="19" t="s">
        <v>23</v>
      </c>
      <c r="I3771" s="19" t="s">
        <v>189</v>
      </c>
      <c r="J3771" s="19">
        <v>1.45</v>
      </c>
      <c r="K3771" s="19" t="s">
        <v>20</v>
      </c>
      <c r="L3771">
        <f t="shared" si="68"/>
        <v>2</v>
      </c>
      <c r="M3771">
        <f>MATCH(H:H,价格表!$B$4:$B$35,0)</f>
        <v>15</v>
      </c>
      <c r="N3771" s="27">
        <f>IF(J3771&lt;=0.3,INDEX(价格表!$B$4:$I$31,M3771,2),IF(AND(J3771&gt;0.3,J3771&lt;=1),INDEX(价格表!$B$4:$I$31,M3771,3),IF(AND(J3771&gt;1,J3771&lt;=2.2),INDEX(价格表!$B$4:$I$31,M3771,4),IF(AND(J3771&gt;2.2,J3771&lt;=3.3),INDEX(价格表!$B$4:$I$31,M3771,5),IF(AND(J3771&gt;3.3,J3771&lt;=4),INDEX(价格表!$B$4:$I$31,M3771,6),IF(AND(J3771&gt;4,J3771&lt;=5.5),INDEX(价格表!$B$4:$I$31,M3771,7),IF(J3771&gt;5.5,2.6+INDEX(价格表!$B$4:$I$31,M3771,8)*L3771)))))))</f>
        <v>2.15</v>
      </c>
    </row>
    <row r="3772" spans="1:14">
      <c r="A3772" s="18">
        <v>4311038587236</v>
      </c>
      <c r="B3772" s="18" t="s">
        <v>16</v>
      </c>
      <c r="C3772" s="19">
        <v>20201216</v>
      </c>
      <c r="D3772" s="19">
        <v>610538201209</v>
      </c>
      <c r="E3772" s="19" t="s">
        <v>16</v>
      </c>
      <c r="F3772" s="19">
        <v>20201226</v>
      </c>
      <c r="G3772" s="19" t="s">
        <v>17</v>
      </c>
      <c r="H3772" s="19" t="s">
        <v>25</v>
      </c>
      <c r="I3772" s="19" t="s">
        <v>291</v>
      </c>
      <c r="J3772" s="19">
        <v>1.46</v>
      </c>
      <c r="K3772" s="19" t="s">
        <v>20</v>
      </c>
      <c r="L3772">
        <f t="shared" si="68"/>
        <v>2</v>
      </c>
      <c r="M3772">
        <f>MATCH(H:H,价格表!$B$4:$B$35,0)</f>
        <v>25</v>
      </c>
      <c r="N3772" s="27">
        <f>IF(J3772&lt;=0.3,INDEX(价格表!$B$4:$I$31,M3772,2),IF(AND(J3772&gt;0.3,J3772&lt;=1),INDEX(价格表!$B$4:$I$31,M3772,3),IF(AND(J3772&gt;1,J3772&lt;=2.2),INDEX(价格表!$B$4:$I$31,M3772,4),IF(AND(J3772&gt;2.2,J3772&lt;=3.3),INDEX(价格表!$B$4:$I$31,M3772,5),IF(AND(J3772&gt;3.3,J3772&lt;=4),INDEX(价格表!$B$4:$I$31,M3772,6),IF(AND(J3772&gt;4,J3772&lt;=5.5),INDEX(价格表!$B$4:$I$31,M3772,7),IF(J3772&gt;5.5,2.6+INDEX(价格表!$B$4:$I$31,M3772,8)*L3772)))))))</f>
        <v>2.15</v>
      </c>
    </row>
    <row r="3773" spans="1:14">
      <c r="A3773" s="18">
        <v>4311038587237</v>
      </c>
      <c r="B3773" s="18" t="s">
        <v>16</v>
      </c>
      <c r="C3773" s="19">
        <v>20201216</v>
      </c>
      <c r="D3773" s="19">
        <v>610538201209</v>
      </c>
      <c r="E3773" s="19" t="s">
        <v>16</v>
      </c>
      <c r="F3773" s="19">
        <v>20201226</v>
      </c>
      <c r="G3773" s="19" t="s">
        <v>17</v>
      </c>
      <c r="H3773" s="19" t="s">
        <v>54</v>
      </c>
      <c r="I3773" s="19" t="s">
        <v>78</v>
      </c>
      <c r="J3773" s="19">
        <v>1.45</v>
      </c>
      <c r="K3773" s="19" t="s">
        <v>20</v>
      </c>
      <c r="L3773">
        <f t="shared" si="68"/>
        <v>2</v>
      </c>
      <c r="M3773">
        <f>MATCH(H:H,价格表!$B$4:$B$35,0)</f>
        <v>14</v>
      </c>
      <c r="N3773" s="27">
        <f>IF(J3773&lt;=0.3,INDEX(价格表!$B$4:$I$31,M3773,2),IF(AND(J3773&gt;0.3,J3773&lt;=1),INDEX(价格表!$B$4:$I$31,M3773,3),IF(AND(J3773&gt;1,J3773&lt;=2.2),INDEX(价格表!$B$4:$I$31,M3773,4),IF(AND(J3773&gt;2.2,J3773&lt;=3.3),INDEX(价格表!$B$4:$I$31,M3773,5),IF(AND(J3773&gt;3.3,J3773&lt;=4),INDEX(价格表!$B$4:$I$31,M3773,6),IF(AND(J3773&gt;4,J3773&lt;=5.5),INDEX(价格表!$B$4:$I$31,M3773,7),IF(J3773&gt;5.5,2.6+INDEX(价格表!$B$4:$I$31,M3773,8)*L3773)))))))</f>
        <v>2.15</v>
      </c>
    </row>
    <row r="3774" spans="1:14">
      <c r="A3774" s="18">
        <v>4311038587238</v>
      </c>
      <c r="B3774" s="18" t="s">
        <v>16</v>
      </c>
      <c r="C3774" s="19">
        <v>20201216</v>
      </c>
      <c r="D3774" s="19">
        <v>610538201209</v>
      </c>
      <c r="E3774" s="19" t="s">
        <v>16</v>
      </c>
      <c r="F3774" s="19">
        <v>20201226</v>
      </c>
      <c r="G3774" s="19" t="s">
        <v>17</v>
      </c>
      <c r="H3774" s="19" t="s">
        <v>18</v>
      </c>
      <c r="I3774" s="19" t="s">
        <v>29</v>
      </c>
      <c r="J3774" s="19">
        <v>1.48</v>
      </c>
      <c r="K3774" s="19" t="s">
        <v>20</v>
      </c>
      <c r="L3774">
        <f t="shared" si="68"/>
        <v>2</v>
      </c>
      <c r="M3774">
        <f>MATCH(H:H,价格表!$B$4:$B$35,0)</f>
        <v>1</v>
      </c>
      <c r="N3774" s="27">
        <f>IF(J3774&lt;=0.3,INDEX(价格表!$B$4:$I$31,M3774,2),IF(AND(J3774&gt;0.3,J3774&lt;=1),INDEX(价格表!$B$4:$I$31,M3774,3),IF(AND(J3774&gt;1,J3774&lt;=2.2),INDEX(价格表!$B$4:$I$31,M3774,4),IF(AND(J3774&gt;2.2,J3774&lt;=3.3),INDEX(价格表!$B$4:$I$31,M3774,5),IF(AND(J3774&gt;3.3,J3774&lt;=4),INDEX(价格表!$B$4:$I$31,M3774,6),IF(AND(J3774&gt;4,J3774&lt;=5.5),INDEX(价格表!$B$4:$I$31,M3774,7),IF(J3774&gt;5.5,2.6+INDEX(价格表!$B$4:$I$31,M3774,8)*L3774)))))))</f>
        <v>2.15</v>
      </c>
    </row>
    <row r="3775" spans="1:14">
      <c r="A3775" s="18">
        <v>4311038587239</v>
      </c>
      <c r="B3775" s="18" t="s">
        <v>16</v>
      </c>
      <c r="C3775" s="19">
        <v>20201216</v>
      </c>
      <c r="D3775" s="19">
        <v>610538201209</v>
      </c>
      <c r="E3775" s="19" t="s">
        <v>16</v>
      </c>
      <c r="F3775" s="19">
        <v>20201226</v>
      </c>
      <c r="G3775" s="19" t="s">
        <v>17</v>
      </c>
      <c r="H3775" s="19" t="s">
        <v>73</v>
      </c>
      <c r="I3775" s="19" t="s">
        <v>365</v>
      </c>
      <c r="J3775" s="19">
        <v>1.44</v>
      </c>
      <c r="K3775" s="19" t="s">
        <v>20</v>
      </c>
      <c r="L3775">
        <f t="shared" si="68"/>
        <v>2</v>
      </c>
      <c r="M3775">
        <f>MATCH(H:H,价格表!$B$4:$B$35,0)</f>
        <v>7</v>
      </c>
      <c r="N3775" s="27">
        <f>IF(J3775&lt;=0.3,INDEX(价格表!$B$4:$I$31,M3775,2),IF(AND(J3775&gt;0.3,J3775&lt;=1),INDEX(价格表!$B$4:$I$31,M3775,3),IF(AND(J3775&gt;1,J3775&lt;=2.2),INDEX(价格表!$B$4:$I$31,M3775,4),IF(AND(J3775&gt;2.2,J3775&lt;=3.3),INDEX(价格表!$B$4:$I$31,M3775,5),IF(AND(J3775&gt;3.3,J3775&lt;=4),INDEX(价格表!$B$4:$I$31,M3775,6),IF(AND(J3775&gt;4,J3775&lt;=5.5),INDEX(价格表!$B$4:$I$31,M3775,7),IF(J3775&gt;5.5,2.6+INDEX(价格表!$B$4:$I$31,M3775,8)*L3775)))))))</f>
        <v>2.15</v>
      </c>
    </row>
    <row r="3776" spans="1:14">
      <c r="A3776" s="18">
        <v>4311038587240</v>
      </c>
      <c r="B3776" s="18" t="s">
        <v>16</v>
      </c>
      <c r="C3776" s="19">
        <v>20201216</v>
      </c>
      <c r="D3776" s="19">
        <v>610538201209</v>
      </c>
      <c r="E3776" s="19" t="s">
        <v>16</v>
      </c>
      <c r="F3776" s="19">
        <v>20201226</v>
      </c>
      <c r="G3776" s="19" t="s">
        <v>17</v>
      </c>
      <c r="H3776" s="19" t="s">
        <v>25</v>
      </c>
      <c r="I3776" s="19" t="s">
        <v>219</v>
      </c>
      <c r="J3776" s="19">
        <v>1.49</v>
      </c>
      <c r="K3776" s="19" t="s">
        <v>20</v>
      </c>
      <c r="L3776">
        <f t="shared" si="68"/>
        <v>2</v>
      </c>
      <c r="M3776">
        <f>MATCH(H:H,价格表!$B$4:$B$35,0)</f>
        <v>25</v>
      </c>
      <c r="N3776" s="27">
        <f>IF(J3776&lt;=0.3,INDEX(价格表!$B$4:$I$31,M3776,2),IF(AND(J3776&gt;0.3,J3776&lt;=1),INDEX(价格表!$B$4:$I$31,M3776,3),IF(AND(J3776&gt;1,J3776&lt;=2.2),INDEX(价格表!$B$4:$I$31,M3776,4),IF(AND(J3776&gt;2.2,J3776&lt;=3.3),INDEX(价格表!$B$4:$I$31,M3776,5),IF(AND(J3776&gt;3.3,J3776&lt;=4),INDEX(价格表!$B$4:$I$31,M3776,6),IF(AND(J3776&gt;4,J3776&lt;=5.5),INDEX(价格表!$B$4:$I$31,M3776,7),IF(J3776&gt;5.5,2.6+INDEX(价格表!$B$4:$I$31,M3776,8)*L3776)))))))</f>
        <v>2.15</v>
      </c>
    </row>
    <row r="3777" spans="1:14">
      <c r="A3777" s="18">
        <v>4311038587241</v>
      </c>
      <c r="B3777" s="18" t="s">
        <v>16</v>
      </c>
      <c r="C3777" s="19">
        <v>20201216</v>
      </c>
      <c r="D3777" s="19">
        <v>610538201209</v>
      </c>
      <c r="E3777" s="19" t="s">
        <v>16</v>
      </c>
      <c r="F3777" s="19">
        <v>20201226</v>
      </c>
      <c r="G3777" s="19" t="s">
        <v>17</v>
      </c>
      <c r="H3777" s="19" t="s">
        <v>25</v>
      </c>
      <c r="I3777" s="19" t="s">
        <v>199</v>
      </c>
      <c r="J3777" s="19">
        <v>1.45</v>
      </c>
      <c r="K3777" s="19" t="s">
        <v>20</v>
      </c>
      <c r="L3777">
        <f t="shared" si="68"/>
        <v>2</v>
      </c>
      <c r="M3777">
        <f>MATCH(H:H,价格表!$B$4:$B$35,0)</f>
        <v>25</v>
      </c>
      <c r="N3777" s="27">
        <f>IF(J3777&lt;=0.3,INDEX(价格表!$B$4:$I$31,M3777,2),IF(AND(J3777&gt;0.3,J3777&lt;=1),INDEX(价格表!$B$4:$I$31,M3777,3),IF(AND(J3777&gt;1,J3777&lt;=2.2),INDEX(价格表!$B$4:$I$31,M3777,4),IF(AND(J3777&gt;2.2,J3777&lt;=3.3),INDEX(价格表!$B$4:$I$31,M3777,5),IF(AND(J3777&gt;3.3,J3777&lt;=4),INDEX(价格表!$B$4:$I$31,M3777,6),IF(AND(J3777&gt;4,J3777&lt;=5.5),INDEX(价格表!$B$4:$I$31,M3777,7),IF(J3777&gt;5.5,2.6+INDEX(价格表!$B$4:$I$31,M3777,8)*L3777)))))))</f>
        <v>2.15</v>
      </c>
    </row>
    <row r="3778" spans="1:14">
      <c r="A3778" s="18">
        <v>4311038587242</v>
      </c>
      <c r="B3778" s="18" t="s">
        <v>16</v>
      </c>
      <c r="C3778" s="19">
        <v>20201216</v>
      </c>
      <c r="D3778" s="19">
        <v>610538201209</v>
      </c>
      <c r="E3778" s="19" t="s">
        <v>16</v>
      </c>
      <c r="F3778" s="19">
        <v>20201226</v>
      </c>
      <c r="G3778" s="19" t="s">
        <v>17</v>
      </c>
      <c r="H3778" s="19" t="s">
        <v>27</v>
      </c>
      <c r="I3778" s="19" t="s">
        <v>126</v>
      </c>
      <c r="J3778" s="19">
        <v>1.44</v>
      </c>
      <c r="K3778" s="19" t="s">
        <v>20</v>
      </c>
      <c r="L3778">
        <f t="shared" si="68"/>
        <v>2</v>
      </c>
      <c r="M3778">
        <f>MATCH(H:H,价格表!$B$4:$B$35,0)</f>
        <v>3</v>
      </c>
      <c r="N3778" s="27">
        <f>IF(J3778&lt;=0.3,INDEX(价格表!$B$4:$I$31,M3778,2),IF(AND(J3778&gt;0.3,J3778&lt;=1),INDEX(价格表!$B$4:$I$31,M3778,3),IF(AND(J3778&gt;1,J3778&lt;=2.2),INDEX(价格表!$B$4:$I$31,M3778,4),IF(AND(J3778&gt;2.2,J3778&lt;=3.3),INDEX(价格表!$B$4:$I$31,M3778,5),IF(AND(J3778&gt;3.3,J3778&lt;=4),INDEX(价格表!$B$4:$I$31,M3778,6),IF(AND(J3778&gt;4,J3778&lt;=5.5),INDEX(价格表!$B$4:$I$31,M3778,7),IF(J3778&gt;5.5,2.6+INDEX(价格表!$B$4:$I$31,M3778,8)*L3778)))))))</f>
        <v>2.15</v>
      </c>
    </row>
    <row r="3779" spans="1:14">
      <c r="A3779" s="18">
        <v>4311038587243</v>
      </c>
      <c r="B3779" s="18" t="s">
        <v>16</v>
      </c>
      <c r="C3779" s="19">
        <v>20201216</v>
      </c>
      <c r="D3779" s="19">
        <v>610538201209</v>
      </c>
      <c r="E3779" s="19" t="s">
        <v>16</v>
      </c>
      <c r="F3779" s="19">
        <v>20201226</v>
      </c>
      <c r="G3779" s="19" t="s">
        <v>17</v>
      </c>
      <c r="H3779" s="19" t="s">
        <v>39</v>
      </c>
      <c r="I3779" s="19" t="s">
        <v>81</v>
      </c>
      <c r="J3779" s="19">
        <v>1.46</v>
      </c>
      <c r="K3779" s="19" t="s">
        <v>20</v>
      </c>
      <c r="L3779">
        <f t="shared" si="68"/>
        <v>2</v>
      </c>
      <c r="M3779">
        <f>MATCH(H:H,价格表!$B$4:$B$35,0)</f>
        <v>23</v>
      </c>
      <c r="N3779" s="27">
        <f>IF(J3779&lt;=0.3,INDEX(价格表!$B$4:$I$31,M3779,2),IF(AND(J3779&gt;0.3,J3779&lt;=1),INDEX(价格表!$B$4:$I$31,M3779,3),IF(AND(J3779&gt;1,J3779&lt;=2.2),INDEX(价格表!$B$4:$I$31,M3779,4),IF(AND(J3779&gt;2.2,J3779&lt;=3.3),INDEX(价格表!$B$4:$I$31,M3779,5),IF(AND(J3779&gt;3.3,J3779&lt;=4),INDEX(价格表!$B$4:$I$31,M3779,6),IF(AND(J3779&gt;4,J3779&lt;=5.5),INDEX(价格表!$B$4:$I$31,M3779,7),IF(J3779&gt;5.5,2.6+INDEX(价格表!$B$4:$I$31,M3779,8)*L3779)))))))</f>
        <v>2.15</v>
      </c>
    </row>
    <row r="3780" spans="1:14">
      <c r="A3780" s="18">
        <v>4311038587244</v>
      </c>
      <c r="B3780" s="18" t="s">
        <v>16</v>
      </c>
      <c r="C3780" s="19">
        <v>20201216</v>
      </c>
      <c r="D3780" s="19">
        <v>610538201209</v>
      </c>
      <c r="E3780" s="19" t="s">
        <v>16</v>
      </c>
      <c r="F3780" s="19">
        <v>20201226</v>
      </c>
      <c r="G3780" s="19" t="s">
        <v>17</v>
      </c>
      <c r="H3780" s="19" t="s">
        <v>68</v>
      </c>
      <c r="I3780" s="19" t="s">
        <v>246</v>
      </c>
      <c r="J3780" s="19">
        <v>1.44</v>
      </c>
      <c r="K3780" s="19" t="s">
        <v>20</v>
      </c>
      <c r="L3780">
        <f t="shared" ref="L3780:L3843" si="69">ROUNDUP(J3780,0)</f>
        <v>2</v>
      </c>
      <c r="M3780">
        <f>MATCH(H:H,价格表!$B$4:$B$35,0)</f>
        <v>5</v>
      </c>
      <c r="N3780" s="27">
        <f>IF(J3780&lt;=0.3,INDEX(价格表!$B$4:$I$31,M3780,2),IF(AND(J3780&gt;0.3,J3780&lt;=1),INDEX(价格表!$B$4:$I$31,M3780,3),IF(AND(J3780&gt;1,J3780&lt;=2.2),INDEX(价格表!$B$4:$I$31,M3780,4),IF(AND(J3780&gt;2.2,J3780&lt;=3.3),INDEX(价格表!$B$4:$I$31,M3780,5),IF(AND(J3780&gt;3.3,J3780&lt;=4),INDEX(价格表!$B$4:$I$31,M3780,6),IF(AND(J3780&gt;4,J3780&lt;=5.5),INDEX(价格表!$B$4:$I$31,M3780,7),IF(J3780&gt;5.5,2.6+INDEX(价格表!$B$4:$I$31,M3780,8)*L3780)))))))</f>
        <v>2.15</v>
      </c>
    </row>
    <row r="3781" spans="1:14">
      <c r="A3781" s="18">
        <v>4311038588477</v>
      </c>
      <c r="B3781" s="18" t="s">
        <v>16</v>
      </c>
      <c r="C3781" s="19">
        <v>20201216</v>
      </c>
      <c r="D3781" s="19">
        <v>610538201209</v>
      </c>
      <c r="E3781" s="19" t="s">
        <v>16</v>
      </c>
      <c r="F3781" s="19">
        <v>20201226</v>
      </c>
      <c r="G3781" s="19" t="s">
        <v>17</v>
      </c>
      <c r="H3781" s="19" t="s">
        <v>88</v>
      </c>
      <c r="I3781" s="19" t="s">
        <v>250</v>
      </c>
      <c r="J3781" s="19">
        <v>1.44</v>
      </c>
      <c r="K3781" s="19" t="s">
        <v>20</v>
      </c>
      <c r="L3781">
        <f t="shared" si="69"/>
        <v>2</v>
      </c>
      <c r="M3781">
        <f>MATCH(H:H,价格表!$B$4:$B$35,0)</f>
        <v>19</v>
      </c>
      <c r="N3781" s="27">
        <f>IF(J3781&lt;=0.3,INDEX(价格表!$B$4:$I$31,M3781,2),IF(AND(J3781&gt;0.3,J3781&lt;=1),INDEX(价格表!$B$4:$I$31,M3781,3),IF(AND(J3781&gt;1,J3781&lt;=2.2),INDEX(价格表!$B$4:$I$31,M3781,4),IF(AND(J3781&gt;2.2,J3781&lt;=3.3),INDEX(价格表!$B$4:$I$31,M3781,5),IF(AND(J3781&gt;3.3,J3781&lt;=4),INDEX(价格表!$B$4:$I$31,M3781,6),IF(AND(J3781&gt;4,J3781&lt;=5.5),INDEX(价格表!$B$4:$I$31,M3781,7),IF(J3781&gt;5.5,2.6+INDEX(价格表!$B$4:$I$31,M3781,8)*L3781)))))))</f>
        <v>2.15</v>
      </c>
    </row>
    <row r="3782" spans="1:14">
      <c r="A3782" s="18">
        <v>4311038588478</v>
      </c>
      <c r="B3782" s="18" t="s">
        <v>16</v>
      </c>
      <c r="C3782" s="19">
        <v>20201216</v>
      </c>
      <c r="D3782" s="19">
        <v>610538201209</v>
      </c>
      <c r="E3782" s="19" t="s">
        <v>16</v>
      </c>
      <c r="F3782" s="19">
        <v>20201226</v>
      </c>
      <c r="G3782" s="19" t="s">
        <v>17</v>
      </c>
      <c r="H3782" s="19" t="s">
        <v>88</v>
      </c>
      <c r="I3782" s="19" t="s">
        <v>101</v>
      </c>
      <c r="J3782" s="19">
        <v>1.42</v>
      </c>
      <c r="K3782" s="19" t="s">
        <v>20</v>
      </c>
      <c r="L3782">
        <f t="shared" si="69"/>
        <v>2</v>
      </c>
      <c r="M3782">
        <f>MATCH(H:H,价格表!$B$4:$B$35,0)</f>
        <v>19</v>
      </c>
      <c r="N3782" s="27">
        <f>IF(J3782&lt;=0.3,INDEX(价格表!$B$4:$I$31,M3782,2),IF(AND(J3782&gt;0.3,J3782&lt;=1),INDEX(价格表!$B$4:$I$31,M3782,3),IF(AND(J3782&gt;1,J3782&lt;=2.2),INDEX(价格表!$B$4:$I$31,M3782,4),IF(AND(J3782&gt;2.2,J3782&lt;=3.3),INDEX(价格表!$B$4:$I$31,M3782,5),IF(AND(J3782&gt;3.3,J3782&lt;=4),INDEX(价格表!$B$4:$I$31,M3782,6),IF(AND(J3782&gt;4,J3782&lt;=5.5),INDEX(价格表!$B$4:$I$31,M3782,7),IF(J3782&gt;5.5,2.6+INDEX(价格表!$B$4:$I$31,M3782,8)*L3782)))))))</f>
        <v>2.15</v>
      </c>
    </row>
    <row r="3783" spans="1:14">
      <c r="A3783" s="18">
        <v>4311038588479</v>
      </c>
      <c r="B3783" s="18" t="s">
        <v>16</v>
      </c>
      <c r="C3783" s="19">
        <v>20201216</v>
      </c>
      <c r="D3783" s="19">
        <v>610538201209</v>
      </c>
      <c r="E3783" s="19" t="s">
        <v>16</v>
      </c>
      <c r="F3783" s="19">
        <v>20201226</v>
      </c>
      <c r="G3783" s="19" t="s">
        <v>17</v>
      </c>
      <c r="H3783" s="19" t="s">
        <v>75</v>
      </c>
      <c r="I3783" s="19" t="s">
        <v>114</v>
      </c>
      <c r="J3783" s="19">
        <v>1.43</v>
      </c>
      <c r="K3783" s="19" t="s">
        <v>20</v>
      </c>
      <c r="L3783">
        <f t="shared" si="69"/>
        <v>2</v>
      </c>
      <c r="M3783">
        <f>MATCH(H:H,价格表!$B$4:$B$35,0)</f>
        <v>24</v>
      </c>
      <c r="N3783" s="27">
        <f>IF(J3783&lt;=0.3,INDEX(价格表!$B$4:$I$31,M3783,2),IF(AND(J3783&gt;0.3,J3783&lt;=1),INDEX(价格表!$B$4:$I$31,M3783,3),IF(AND(J3783&gt;1,J3783&lt;=2.2),INDEX(价格表!$B$4:$I$31,M3783,4),IF(AND(J3783&gt;2.2,J3783&lt;=3.3),INDEX(价格表!$B$4:$I$31,M3783,5),IF(AND(J3783&gt;3.3,J3783&lt;=4),INDEX(价格表!$B$4:$I$31,M3783,6),IF(AND(J3783&gt;4,J3783&lt;=5.5),INDEX(价格表!$B$4:$I$31,M3783,7),IF(J3783&gt;5.5,2.6+INDEX(价格表!$B$4:$I$31,M3783,8)*L3783)))))))</f>
        <v>2.15</v>
      </c>
    </row>
    <row r="3784" spans="1:14">
      <c r="A3784" s="18">
        <v>4311038588482</v>
      </c>
      <c r="B3784" s="18" t="s">
        <v>16</v>
      </c>
      <c r="C3784" s="19">
        <v>20201216</v>
      </c>
      <c r="D3784" s="19">
        <v>610538201209</v>
      </c>
      <c r="E3784" s="19" t="s">
        <v>16</v>
      </c>
      <c r="F3784" s="19">
        <v>20201226</v>
      </c>
      <c r="G3784" s="19" t="s">
        <v>17</v>
      </c>
      <c r="H3784" s="19" t="s">
        <v>82</v>
      </c>
      <c r="I3784" s="19" t="s">
        <v>83</v>
      </c>
      <c r="J3784" s="19">
        <v>1.46</v>
      </c>
      <c r="K3784" s="19" t="s">
        <v>20</v>
      </c>
      <c r="L3784">
        <f t="shared" si="69"/>
        <v>2</v>
      </c>
      <c r="M3784">
        <f>MATCH(H:H,价格表!$B$4:$B$35,0)</f>
        <v>2</v>
      </c>
      <c r="N3784" s="27">
        <f>IF(J3784&lt;=0.3,INDEX(价格表!$B$4:$I$31,M3784,2),IF(AND(J3784&gt;0.3,J3784&lt;=1),INDEX(价格表!$B$4:$I$31,M3784,3),IF(AND(J3784&gt;1,J3784&lt;=2.2),INDEX(价格表!$B$4:$I$31,M3784,4),IF(AND(J3784&gt;2.2,J3784&lt;=3.3),INDEX(价格表!$B$4:$I$31,M3784,5),IF(AND(J3784&gt;3.3,J3784&lt;=4),INDEX(价格表!$B$4:$I$31,M3784,6),IF(AND(J3784&gt;4,J3784&lt;=5.5),INDEX(价格表!$B$4:$I$31,M3784,7),IF(J3784&gt;5.5,2.6+INDEX(价格表!$B$4:$I$31,M3784,8)*L3784)))))))</f>
        <v>2.15</v>
      </c>
    </row>
    <row r="3785" spans="1:14">
      <c r="A3785" s="18">
        <v>4311038588483</v>
      </c>
      <c r="B3785" s="18" t="s">
        <v>16</v>
      </c>
      <c r="C3785" s="19">
        <v>20201216</v>
      </c>
      <c r="D3785" s="19">
        <v>610538201209</v>
      </c>
      <c r="E3785" s="19" t="s">
        <v>16</v>
      </c>
      <c r="F3785" s="19">
        <v>20201226</v>
      </c>
      <c r="G3785" s="19" t="s">
        <v>17</v>
      </c>
      <c r="H3785" s="19" t="s">
        <v>39</v>
      </c>
      <c r="I3785" s="19" t="s">
        <v>81</v>
      </c>
      <c r="J3785" s="19">
        <v>1.46</v>
      </c>
      <c r="K3785" s="19" t="s">
        <v>20</v>
      </c>
      <c r="L3785">
        <f t="shared" si="69"/>
        <v>2</v>
      </c>
      <c r="M3785">
        <f>MATCH(H:H,价格表!$B$4:$B$35,0)</f>
        <v>23</v>
      </c>
      <c r="N3785" s="27">
        <f>IF(J3785&lt;=0.3,INDEX(价格表!$B$4:$I$31,M3785,2),IF(AND(J3785&gt;0.3,J3785&lt;=1),INDEX(价格表!$B$4:$I$31,M3785,3),IF(AND(J3785&gt;1,J3785&lt;=2.2),INDEX(价格表!$B$4:$I$31,M3785,4),IF(AND(J3785&gt;2.2,J3785&lt;=3.3),INDEX(价格表!$B$4:$I$31,M3785,5),IF(AND(J3785&gt;3.3,J3785&lt;=4),INDEX(价格表!$B$4:$I$31,M3785,6),IF(AND(J3785&gt;4,J3785&lt;=5.5),INDEX(价格表!$B$4:$I$31,M3785,7),IF(J3785&gt;5.5,2.6+INDEX(价格表!$B$4:$I$31,M3785,8)*L3785)))))))</f>
        <v>2.15</v>
      </c>
    </row>
    <row r="3786" spans="1:14">
      <c r="A3786" s="18">
        <v>4311038588484</v>
      </c>
      <c r="B3786" s="18" t="s">
        <v>16</v>
      </c>
      <c r="C3786" s="19">
        <v>20201216</v>
      </c>
      <c r="D3786" s="19">
        <v>610538201209</v>
      </c>
      <c r="E3786" s="19" t="s">
        <v>16</v>
      </c>
      <c r="F3786" s="19">
        <v>20201226</v>
      </c>
      <c r="G3786" s="19" t="s">
        <v>17</v>
      </c>
      <c r="H3786" s="19" t="s">
        <v>21</v>
      </c>
      <c r="I3786" s="19" t="s">
        <v>22</v>
      </c>
      <c r="J3786" s="19">
        <v>1.75</v>
      </c>
      <c r="K3786" s="19" t="s">
        <v>20</v>
      </c>
      <c r="L3786">
        <f t="shared" si="69"/>
        <v>2</v>
      </c>
      <c r="M3786">
        <f>MATCH(H:H,价格表!$B$4:$B$35,0)</f>
        <v>20</v>
      </c>
      <c r="N3786" s="27">
        <f>IF(J3786&lt;=0.3,INDEX(价格表!$B$4:$I$31,M3786,2),IF(AND(J3786&gt;0.3,J3786&lt;=1),INDEX(价格表!$B$4:$I$31,M3786,3),IF(AND(J3786&gt;1,J3786&lt;=2.2),INDEX(价格表!$B$4:$I$31,M3786,4),IF(AND(J3786&gt;2.2,J3786&lt;=3.3),INDEX(价格表!$B$4:$I$31,M3786,5),IF(AND(J3786&gt;3.3,J3786&lt;=4),INDEX(价格表!$B$4:$I$31,M3786,6),IF(AND(J3786&gt;4,J3786&lt;=5.5),INDEX(价格表!$B$4:$I$31,M3786,7),IF(J3786&gt;5.5,2.6+INDEX(价格表!$B$4:$I$31,M3786,8)*L3786)))))))</f>
        <v>2.15</v>
      </c>
    </row>
    <row r="3787" spans="1:14">
      <c r="A3787" s="18">
        <v>4311038588485</v>
      </c>
      <c r="B3787" s="18" t="s">
        <v>16</v>
      </c>
      <c r="C3787" s="19">
        <v>20201216</v>
      </c>
      <c r="D3787" s="19">
        <v>610538201209</v>
      </c>
      <c r="E3787" s="19" t="s">
        <v>16</v>
      </c>
      <c r="F3787" s="19">
        <v>20201226</v>
      </c>
      <c r="G3787" s="19" t="s">
        <v>17</v>
      </c>
      <c r="H3787" s="19" t="s">
        <v>27</v>
      </c>
      <c r="I3787" s="19" t="s">
        <v>176</v>
      </c>
      <c r="J3787" s="19">
        <v>1.43</v>
      </c>
      <c r="K3787" s="19" t="s">
        <v>20</v>
      </c>
      <c r="L3787">
        <f t="shared" si="69"/>
        <v>2</v>
      </c>
      <c r="M3787">
        <f>MATCH(H:H,价格表!$B$4:$B$35,0)</f>
        <v>3</v>
      </c>
      <c r="N3787" s="27">
        <f>IF(J3787&lt;=0.3,INDEX(价格表!$B$4:$I$31,M3787,2),IF(AND(J3787&gt;0.3,J3787&lt;=1),INDEX(价格表!$B$4:$I$31,M3787,3),IF(AND(J3787&gt;1,J3787&lt;=2.2),INDEX(价格表!$B$4:$I$31,M3787,4),IF(AND(J3787&gt;2.2,J3787&lt;=3.3),INDEX(价格表!$B$4:$I$31,M3787,5),IF(AND(J3787&gt;3.3,J3787&lt;=4),INDEX(价格表!$B$4:$I$31,M3787,6),IF(AND(J3787&gt;4,J3787&lt;=5.5),INDEX(价格表!$B$4:$I$31,M3787,7),IF(J3787&gt;5.5,2.6+INDEX(价格表!$B$4:$I$31,M3787,8)*L3787)))))))</f>
        <v>2.15</v>
      </c>
    </row>
    <row r="3788" spans="1:14">
      <c r="A3788" s="18">
        <v>4311038588492</v>
      </c>
      <c r="B3788" s="18" t="s">
        <v>16</v>
      </c>
      <c r="C3788" s="19">
        <v>20201216</v>
      </c>
      <c r="D3788" s="19">
        <v>610538201209</v>
      </c>
      <c r="E3788" s="19" t="s">
        <v>16</v>
      </c>
      <c r="F3788" s="19">
        <v>20201226</v>
      </c>
      <c r="G3788" s="19" t="s">
        <v>17</v>
      </c>
      <c r="H3788" s="19" t="s">
        <v>73</v>
      </c>
      <c r="I3788" s="19" t="s">
        <v>180</v>
      </c>
      <c r="J3788" s="19">
        <v>1.53</v>
      </c>
      <c r="K3788" s="19" t="s">
        <v>20</v>
      </c>
      <c r="L3788">
        <f t="shared" si="69"/>
        <v>2</v>
      </c>
      <c r="M3788">
        <f>MATCH(H:H,价格表!$B$4:$B$35,0)</f>
        <v>7</v>
      </c>
      <c r="N3788" s="27">
        <f>IF(J3788&lt;=0.3,INDEX(价格表!$B$4:$I$31,M3788,2),IF(AND(J3788&gt;0.3,J3788&lt;=1),INDEX(价格表!$B$4:$I$31,M3788,3),IF(AND(J3788&gt;1,J3788&lt;=2.2),INDEX(价格表!$B$4:$I$31,M3788,4),IF(AND(J3788&gt;2.2,J3788&lt;=3.3),INDEX(价格表!$B$4:$I$31,M3788,5),IF(AND(J3788&gt;3.3,J3788&lt;=4),INDEX(价格表!$B$4:$I$31,M3788,6),IF(AND(J3788&gt;4,J3788&lt;=5.5),INDEX(价格表!$B$4:$I$31,M3788,7),IF(J3788&gt;5.5,2.6+INDEX(价格表!$B$4:$I$31,M3788,8)*L3788)))))))</f>
        <v>2.15</v>
      </c>
    </row>
    <row r="3789" spans="1:14">
      <c r="A3789" s="18">
        <v>4311038588493</v>
      </c>
      <c r="B3789" s="18" t="s">
        <v>16</v>
      </c>
      <c r="C3789" s="19">
        <v>20201216</v>
      </c>
      <c r="D3789" s="19">
        <v>610538201209</v>
      </c>
      <c r="E3789" s="19" t="s">
        <v>16</v>
      </c>
      <c r="F3789" s="19">
        <v>20201226</v>
      </c>
      <c r="G3789" s="19" t="s">
        <v>17</v>
      </c>
      <c r="H3789" s="19" t="s">
        <v>35</v>
      </c>
      <c r="I3789" s="19" t="s">
        <v>102</v>
      </c>
      <c r="J3789" s="19">
        <v>1.46</v>
      </c>
      <c r="K3789" s="19" t="s">
        <v>20</v>
      </c>
      <c r="L3789">
        <f t="shared" si="69"/>
        <v>2</v>
      </c>
      <c r="M3789">
        <f>MATCH(H:H,价格表!$B$4:$B$35,0)</f>
        <v>22</v>
      </c>
      <c r="N3789" s="27">
        <f>IF(J3789&lt;=0.3,INDEX(价格表!$B$4:$I$31,M3789,2),IF(AND(J3789&gt;0.3,J3789&lt;=1),INDEX(价格表!$B$4:$I$31,M3789,3),IF(AND(J3789&gt;1,J3789&lt;=2.2),INDEX(价格表!$B$4:$I$31,M3789,4),IF(AND(J3789&gt;2.2,J3789&lt;=3.3),INDEX(价格表!$B$4:$I$31,M3789,5),IF(AND(J3789&gt;3.3,J3789&lt;=4),INDEX(价格表!$B$4:$I$31,M3789,6),IF(AND(J3789&gt;4,J3789&lt;=5.5),INDEX(价格表!$B$4:$I$31,M3789,7),IF(J3789&gt;5.5,2.6+INDEX(价格表!$B$4:$I$31,M3789,8)*L3789)))))))</f>
        <v>2.15</v>
      </c>
    </row>
    <row r="3790" spans="1:14">
      <c r="A3790" s="18">
        <v>4311038588494</v>
      </c>
      <c r="B3790" s="18" t="s">
        <v>16</v>
      </c>
      <c r="C3790" s="19">
        <v>20201216</v>
      </c>
      <c r="D3790" s="19">
        <v>610538201209</v>
      </c>
      <c r="E3790" s="19" t="s">
        <v>16</v>
      </c>
      <c r="F3790" s="19">
        <v>20201226</v>
      </c>
      <c r="G3790" s="19" t="s">
        <v>17</v>
      </c>
      <c r="H3790" s="19" t="s">
        <v>23</v>
      </c>
      <c r="I3790" s="19" t="s">
        <v>32</v>
      </c>
      <c r="J3790" s="19">
        <v>1.45</v>
      </c>
      <c r="K3790" s="19" t="s">
        <v>20</v>
      </c>
      <c r="L3790">
        <f t="shared" si="69"/>
        <v>2</v>
      </c>
      <c r="M3790">
        <f>MATCH(H:H,价格表!$B$4:$B$35,0)</f>
        <v>15</v>
      </c>
      <c r="N3790" s="27">
        <f>IF(J3790&lt;=0.3,INDEX(价格表!$B$4:$I$31,M3790,2),IF(AND(J3790&gt;0.3,J3790&lt;=1),INDEX(价格表!$B$4:$I$31,M3790,3),IF(AND(J3790&gt;1,J3790&lt;=2.2),INDEX(价格表!$B$4:$I$31,M3790,4),IF(AND(J3790&gt;2.2,J3790&lt;=3.3),INDEX(价格表!$B$4:$I$31,M3790,5),IF(AND(J3790&gt;3.3,J3790&lt;=4),INDEX(价格表!$B$4:$I$31,M3790,6),IF(AND(J3790&gt;4,J3790&lt;=5.5),INDEX(价格表!$B$4:$I$31,M3790,7),IF(J3790&gt;5.5,2.6+INDEX(价格表!$B$4:$I$31,M3790,8)*L3790)))))))</f>
        <v>2.15</v>
      </c>
    </row>
    <row r="3791" spans="1:14">
      <c r="A3791" s="18">
        <v>4311038588495</v>
      </c>
      <c r="B3791" s="18" t="s">
        <v>16</v>
      </c>
      <c r="C3791" s="19">
        <v>20201216</v>
      </c>
      <c r="D3791" s="19">
        <v>610538201209</v>
      </c>
      <c r="E3791" s="19" t="s">
        <v>16</v>
      </c>
      <c r="F3791" s="19">
        <v>20201226</v>
      </c>
      <c r="G3791" s="19" t="s">
        <v>17</v>
      </c>
      <c r="H3791" s="19" t="s">
        <v>23</v>
      </c>
      <c r="I3791" s="19" t="s">
        <v>99</v>
      </c>
      <c r="J3791" s="19">
        <v>1.43</v>
      </c>
      <c r="K3791" s="19" t="s">
        <v>20</v>
      </c>
      <c r="L3791">
        <f t="shared" si="69"/>
        <v>2</v>
      </c>
      <c r="M3791">
        <f>MATCH(H:H,价格表!$B$4:$B$35,0)</f>
        <v>15</v>
      </c>
      <c r="N3791" s="27">
        <f>IF(J3791&lt;=0.3,INDEX(价格表!$B$4:$I$31,M3791,2),IF(AND(J3791&gt;0.3,J3791&lt;=1),INDEX(价格表!$B$4:$I$31,M3791,3),IF(AND(J3791&gt;1,J3791&lt;=2.2),INDEX(价格表!$B$4:$I$31,M3791,4),IF(AND(J3791&gt;2.2,J3791&lt;=3.3),INDEX(价格表!$B$4:$I$31,M3791,5),IF(AND(J3791&gt;3.3,J3791&lt;=4),INDEX(价格表!$B$4:$I$31,M3791,6),IF(AND(J3791&gt;4,J3791&lt;=5.5),INDEX(价格表!$B$4:$I$31,M3791,7),IF(J3791&gt;5.5,2.6+INDEX(价格表!$B$4:$I$31,M3791,8)*L3791)))))))</f>
        <v>2.15</v>
      </c>
    </row>
    <row r="3792" spans="1:14">
      <c r="A3792" s="18">
        <v>4311038588496</v>
      </c>
      <c r="B3792" s="18" t="s">
        <v>16</v>
      </c>
      <c r="C3792" s="19">
        <v>20201216</v>
      </c>
      <c r="D3792" s="19">
        <v>610538201209</v>
      </c>
      <c r="E3792" s="19" t="s">
        <v>16</v>
      </c>
      <c r="F3792" s="19">
        <v>20201226</v>
      </c>
      <c r="G3792" s="19" t="s">
        <v>17</v>
      </c>
      <c r="H3792" s="19" t="s">
        <v>88</v>
      </c>
      <c r="I3792" s="19" t="s">
        <v>101</v>
      </c>
      <c r="J3792" s="19">
        <v>1.42</v>
      </c>
      <c r="K3792" s="19" t="s">
        <v>20</v>
      </c>
      <c r="L3792">
        <f t="shared" si="69"/>
        <v>2</v>
      </c>
      <c r="M3792">
        <f>MATCH(H:H,价格表!$B$4:$B$35,0)</f>
        <v>19</v>
      </c>
      <c r="N3792" s="27">
        <f>IF(J3792&lt;=0.3,INDEX(价格表!$B$4:$I$31,M3792,2),IF(AND(J3792&gt;0.3,J3792&lt;=1),INDEX(价格表!$B$4:$I$31,M3792,3),IF(AND(J3792&gt;1,J3792&lt;=2.2),INDEX(价格表!$B$4:$I$31,M3792,4),IF(AND(J3792&gt;2.2,J3792&lt;=3.3),INDEX(价格表!$B$4:$I$31,M3792,5),IF(AND(J3792&gt;3.3,J3792&lt;=4),INDEX(价格表!$B$4:$I$31,M3792,6),IF(AND(J3792&gt;4,J3792&lt;=5.5),INDEX(价格表!$B$4:$I$31,M3792,7),IF(J3792&gt;5.5,2.6+INDEX(价格表!$B$4:$I$31,M3792,8)*L3792)))))))</f>
        <v>2.15</v>
      </c>
    </row>
    <row r="3793" spans="1:14">
      <c r="A3793" s="18">
        <v>4311038588497</v>
      </c>
      <c r="B3793" s="18" t="s">
        <v>16</v>
      </c>
      <c r="C3793" s="19">
        <v>20201216</v>
      </c>
      <c r="D3793" s="19">
        <v>610538201209</v>
      </c>
      <c r="E3793" s="19" t="s">
        <v>16</v>
      </c>
      <c r="F3793" s="19">
        <v>20201226</v>
      </c>
      <c r="G3793" s="19" t="s">
        <v>17</v>
      </c>
      <c r="H3793" s="19" t="s">
        <v>30</v>
      </c>
      <c r="I3793" s="19" t="s">
        <v>270</v>
      </c>
      <c r="J3793" s="19">
        <v>1.43</v>
      </c>
      <c r="K3793" s="19" t="s">
        <v>20</v>
      </c>
      <c r="L3793">
        <f t="shared" si="69"/>
        <v>2</v>
      </c>
      <c r="M3793">
        <f>MATCH(H:H,价格表!$B$4:$B$35,0)</f>
        <v>16</v>
      </c>
      <c r="N3793" s="27">
        <f>IF(J3793&lt;=0.3,INDEX(价格表!$B$4:$I$31,M3793,2),IF(AND(J3793&gt;0.3,J3793&lt;=1),INDEX(价格表!$B$4:$I$31,M3793,3),IF(AND(J3793&gt;1,J3793&lt;=2.2),INDEX(价格表!$B$4:$I$31,M3793,4),IF(AND(J3793&gt;2.2,J3793&lt;=3.3),INDEX(价格表!$B$4:$I$31,M3793,5),IF(AND(J3793&gt;3.3,J3793&lt;=4),INDEX(价格表!$B$4:$I$31,M3793,6),IF(AND(J3793&gt;4,J3793&lt;=5.5),INDEX(价格表!$B$4:$I$31,M3793,7),IF(J3793&gt;5.5,2.6+INDEX(价格表!$B$4:$I$31,M3793,8)*L3793)))))))</f>
        <v>2.15</v>
      </c>
    </row>
    <row r="3794" spans="1:14">
      <c r="A3794" s="18">
        <v>4311038588498</v>
      </c>
      <c r="B3794" s="18" t="s">
        <v>16</v>
      </c>
      <c r="C3794" s="19">
        <v>20201216</v>
      </c>
      <c r="D3794" s="19">
        <v>610538201209</v>
      </c>
      <c r="E3794" s="19" t="s">
        <v>16</v>
      </c>
      <c r="F3794" s="19">
        <v>20201226</v>
      </c>
      <c r="G3794" s="19" t="s">
        <v>17</v>
      </c>
      <c r="H3794" s="19" t="s">
        <v>75</v>
      </c>
      <c r="I3794" s="19" t="s">
        <v>111</v>
      </c>
      <c r="J3794" s="19">
        <v>1.43</v>
      </c>
      <c r="K3794" s="19" t="s">
        <v>20</v>
      </c>
      <c r="L3794">
        <f t="shared" si="69"/>
        <v>2</v>
      </c>
      <c r="M3794">
        <f>MATCH(H:H,价格表!$B$4:$B$35,0)</f>
        <v>24</v>
      </c>
      <c r="N3794" s="27">
        <f>IF(J3794&lt;=0.3,INDEX(价格表!$B$4:$I$31,M3794,2),IF(AND(J3794&gt;0.3,J3794&lt;=1),INDEX(价格表!$B$4:$I$31,M3794,3),IF(AND(J3794&gt;1,J3794&lt;=2.2),INDEX(价格表!$B$4:$I$31,M3794,4),IF(AND(J3794&gt;2.2,J3794&lt;=3.3),INDEX(价格表!$B$4:$I$31,M3794,5),IF(AND(J3794&gt;3.3,J3794&lt;=4),INDEX(价格表!$B$4:$I$31,M3794,6),IF(AND(J3794&gt;4,J3794&lt;=5.5),INDEX(价格表!$B$4:$I$31,M3794,7),IF(J3794&gt;5.5,2.6+INDEX(价格表!$B$4:$I$31,M3794,8)*L3794)))))))</f>
        <v>2.15</v>
      </c>
    </row>
    <row r="3795" spans="1:14">
      <c r="A3795" s="18">
        <v>4311038591355</v>
      </c>
      <c r="B3795" s="18" t="s">
        <v>16</v>
      </c>
      <c r="C3795" s="19">
        <v>20201216</v>
      </c>
      <c r="D3795" s="19">
        <v>610538201209</v>
      </c>
      <c r="E3795" s="19" t="s">
        <v>16</v>
      </c>
      <c r="F3795" s="19">
        <v>20201226</v>
      </c>
      <c r="G3795" s="19" t="s">
        <v>17</v>
      </c>
      <c r="H3795" s="19" t="s">
        <v>73</v>
      </c>
      <c r="I3795" s="19" t="s">
        <v>74</v>
      </c>
      <c r="J3795" s="19">
        <v>1.42</v>
      </c>
      <c r="K3795" s="19" t="s">
        <v>20</v>
      </c>
      <c r="L3795">
        <f t="shared" si="69"/>
        <v>2</v>
      </c>
      <c r="M3795">
        <f>MATCH(H:H,价格表!$B$4:$B$35,0)</f>
        <v>7</v>
      </c>
      <c r="N3795" s="27">
        <f>IF(J3795&lt;=0.3,INDEX(价格表!$B$4:$I$31,M3795,2),IF(AND(J3795&gt;0.3,J3795&lt;=1),INDEX(价格表!$B$4:$I$31,M3795,3),IF(AND(J3795&gt;1,J3795&lt;=2.2),INDEX(价格表!$B$4:$I$31,M3795,4),IF(AND(J3795&gt;2.2,J3795&lt;=3.3),INDEX(价格表!$B$4:$I$31,M3795,5),IF(AND(J3795&gt;3.3,J3795&lt;=4),INDEX(价格表!$B$4:$I$31,M3795,6),IF(AND(J3795&gt;4,J3795&lt;=5.5),INDEX(价格表!$B$4:$I$31,M3795,7),IF(J3795&gt;5.5,2.6+INDEX(价格表!$B$4:$I$31,M3795,8)*L3795)))))))</f>
        <v>2.15</v>
      </c>
    </row>
    <row r="3796" spans="1:14">
      <c r="A3796" s="18">
        <v>4311038593005</v>
      </c>
      <c r="B3796" s="18" t="s">
        <v>16</v>
      </c>
      <c r="C3796" s="19">
        <v>20201216</v>
      </c>
      <c r="D3796" s="19">
        <v>610538201209</v>
      </c>
      <c r="E3796" s="19" t="s">
        <v>16</v>
      </c>
      <c r="F3796" s="19">
        <v>20201226</v>
      </c>
      <c r="G3796" s="19" t="s">
        <v>17</v>
      </c>
      <c r="H3796" s="19" t="s">
        <v>30</v>
      </c>
      <c r="I3796" s="19" t="s">
        <v>281</v>
      </c>
      <c r="J3796" s="19">
        <v>1.42</v>
      </c>
      <c r="K3796" s="19" t="s">
        <v>20</v>
      </c>
      <c r="L3796">
        <f t="shared" si="69"/>
        <v>2</v>
      </c>
      <c r="M3796">
        <f>MATCH(H:H,价格表!$B$4:$B$35,0)</f>
        <v>16</v>
      </c>
      <c r="N3796" s="27">
        <f>IF(J3796&lt;=0.3,INDEX(价格表!$B$4:$I$31,M3796,2),IF(AND(J3796&gt;0.3,J3796&lt;=1),INDEX(价格表!$B$4:$I$31,M3796,3),IF(AND(J3796&gt;1,J3796&lt;=2.2),INDEX(价格表!$B$4:$I$31,M3796,4),IF(AND(J3796&gt;2.2,J3796&lt;=3.3),INDEX(价格表!$B$4:$I$31,M3796,5),IF(AND(J3796&gt;3.3,J3796&lt;=4),INDEX(价格表!$B$4:$I$31,M3796,6),IF(AND(J3796&gt;4,J3796&lt;=5.5),INDEX(价格表!$B$4:$I$31,M3796,7),IF(J3796&gt;5.5,2.6+INDEX(价格表!$B$4:$I$31,M3796,8)*L3796)))))))</f>
        <v>2.15</v>
      </c>
    </row>
    <row r="3797" spans="1:14">
      <c r="A3797" s="18">
        <v>4311038593006</v>
      </c>
      <c r="B3797" s="18" t="s">
        <v>16</v>
      </c>
      <c r="C3797" s="19">
        <v>20201216</v>
      </c>
      <c r="D3797" s="19">
        <v>610538201209</v>
      </c>
      <c r="E3797" s="19" t="s">
        <v>16</v>
      </c>
      <c r="F3797" s="19">
        <v>20201226</v>
      </c>
      <c r="G3797" s="19" t="s">
        <v>17</v>
      </c>
      <c r="H3797" s="19" t="s">
        <v>25</v>
      </c>
      <c r="I3797" s="19" t="s">
        <v>84</v>
      </c>
      <c r="J3797" s="19">
        <v>1.46</v>
      </c>
      <c r="K3797" s="19" t="s">
        <v>20</v>
      </c>
      <c r="L3797">
        <f t="shared" si="69"/>
        <v>2</v>
      </c>
      <c r="M3797">
        <f>MATCH(H:H,价格表!$B$4:$B$35,0)</f>
        <v>25</v>
      </c>
      <c r="N3797" s="27">
        <f>IF(J3797&lt;=0.3,INDEX(价格表!$B$4:$I$31,M3797,2),IF(AND(J3797&gt;0.3,J3797&lt;=1),INDEX(价格表!$B$4:$I$31,M3797,3),IF(AND(J3797&gt;1,J3797&lt;=2.2),INDEX(价格表!$B$4:$I$31,M3797,4),IF(AND(J3797&gt;2.2,J3797&lt;=3.3),INDEX(价格表!$B$4:$I$31,M3797,5),IF(AND(J3797&gt;3.3,J3797&lt;=4),INDEX(价格表!$B$4:$I$31,M3797,6),IF(AND(J3797&gt;4,J3797&lt;=5.5),INDEX(价格表!$B$4:$I$31,M3797,7),IF(J3797&gt;5.5,2.6+INDEX(价格表!$B$4:$I$31,M3797,8)*L3797)))))))</f>
        <v>2.15</v>
      </c>
    </row>
    <row r="3798" spans="1:14">
      <c r="A3798" s="18">
        <v>4311038593007</v>
      </c>
      <c r="B3798" s="18" t="s">
        <v>16</v>
      </c>
      <c r="C3798" s="19">
        <v>20201216</v>
      </c>
      <c r="D3798" s="19">
        <v>610538201209</v>
      </c>
      <c r="E3798" s="19" t="s">
        <v>16</v>
      </c>
      <c r="F3798" s="19">
        <v>20201226</v>
      </c>
      <c r="G3798" s="19" t="s">
        <v>17</v>
      </c>
      <c r="H3798" s="19" t="s">
        <v>27</v>
      </c>
      <c r="I3798" s="19" t="s">
        <v>134</v>
      </c>
      <c r="J3798" s="19">
        <v>1.47</v>
      </c>
      <c r="K3798" s="19" t="s">
        <v>20</v>
      </c>
      <c r="L3798">
        <f t="shared" si="69"/>
        <v>2</v>
      </c>
      <c r="M3798">
        <f>MATCH(H:H,价格表!$B$4:$B$35,0)</f>
        <v>3</v>
      </c>
      <c r="N3798" s="27">
        <f>IF(J3798&lt;=0.3,INDEX(价格表!$B$4:$I$31,M3798,2),IF(AND(J3798&gt;0.3,J3798&lt;=1),INDEX(价格表!$B$4:$I$31,M3798,3),IF(AND(J3798&gt;1,J3798&lt;=2.2),INDEX(价格表!$B$4:$I$31,M3798,4),IF(AND(J3798&gt;2.2,J3798&lt;=3.3),INDEX(价格表!$B$4:$I$31,M3798,5),IF(AND(J3798&gt;3.3,J3798&lt;=4),INDEX(价格表!$B$4:$I$31,M3798,6),IF(AND(J3798&gt;4,J3798&lt;=5.5),INDEX(价格表!$B$4:$I$31,M3798,7),IF(J3798&gt;5.5,2.6+INDEX(价格表!$B$4:$I$31,M3798,8)*L3798)))))))</f>
        <v>2.15</v>
      </c>
    </row>
    <row r="3799" spans="1:14">
      <c r="A3799" s="18">
        <v>4311038593008</v>
      </c>
      <c r="B3799" s="18" t="s">
        <v>16</v>
      </c>
      <c r="C3799" s="19">
        <v>20201216</v>
      </c>
      <c r="D3799" s="19">
        <v>610538201209</v>
      </c>
      <c r="E3799" s="19" t="s">
        <v>16</v>
      </c>
      <c r="F3799" s="19">
        <v>20201226</v>
      </c>
      <c r="G3799" s="19" t="s">
        <v>17</v>
      </c>
      <c r="H3799" s="19" t="s">
        <v>23</v>
      </c>
      <c r="I3799" s="19" t="s">
        <v>99</v>
      </c>
      <c r="J3799" s="19">
        <v>1.43</v>
      </c>
      <c r="K3799" s="19" t="s">
        <v>20</v>
      </c>
      <c r="L3799">
        <f t="shared" si="69"/>
        <v>2</v>
      </c>
      <c r="M3799">
        <f>MATCH(H:H,价格表!$B$4:$B$35,0)</f>
        <v>15</v>
      </c>
      <c r="N3799" s="27">
        <f>IF(J3799&lt;=0.3,INDEX(价格表!$B$4:$I$31,M3799,2),IF(AND(J3799&gt;0.3,J3799&lt;=1),INDEX(价格表!$B$4:$I$31,M3799,3),IF(AND(J3799&gt;1,J3799&lt;=2.2),INDEX(价格表!$B$4:$I$31,M3799,4),IF(AND(J3799&gt;2.2,J3799&lt;=3.3),INDEX(价格表!$B$4:$I$31,M3799,5),IF(AND(J3799&gt;3.3,J3799&lt;=4),INDEX(价格表!$B$4:$I$31,M3799,6),IF(AND(J3799&gt;4,J3799&lt;=5.5),INDEX(价格表!$B$4:$I$31,M3799,7),IF(J3799&gt;5.5,2.6+INDEX(价格表!$B$4:$I$31,M3799,8)*L3799)))))))</f>
        <v>2.15</v>
      </c>
    </row>
    <row r="3800" spans="1:14">
      <c r="A3800" s="18">
        <v>4311038594200</v>
      </c>
      <c r="B3800" s="18" t="s">
        <v>16</v>
      </c>
      <c r="C3800" s="19">
        <v>20201216</v>
      </c>
      <c r="D3800" s="19">
        <v>610538201209</v>
      </c>
      <c r="E3800" s="19" t="s">
        <v>16</v>
      </c>
      <c r="F3800" s="19">
        <v>20201226</v>
      </c>
      <c r="G3800" s="19" t="s">
        <v>17</v>
      </c>
      <c r="H3800" s="19" t="s">
        <v>27</v>
      </c>
      <c r="I3800" s="19" t="s">
        <v>126</v>
      </c>
      <c r="J3800" s="19">
        <v>1.43</v>
      </c>
      <c r="K3800" s="19" t="s">
        <v>20</v>
      </c>
      <c r="L3800">
        <f t="shared" si="69"/>
        <v>2</v>
      </c>
      <c r="M3800">
        <f>MATCH(H:H,价格表!$B$4:$B$35,0)</f>
        <v>3</v>
      </c>
      <c r="N3800" s="27">
        <f>IF(J3800&lt;=0.3,INDEX(价格表!$B$4:$I$31,M3800,2),IF(AND(J3800&gt;0.3,J3800&lt;=1),INDEX(价格表!$B$4:$I$31,M3800,3),IF(AND(J3800&gt;1,J3800&lt;=2.2),INDEX(价格表!$B$4:$I$31,M3800,4),IF(AND(J3800&gt;2.2,J3800&lt;=3.3),INDEX(价格表!$B$4:$I$31,M3800,5),IF(AND(J3800&gt;3.3,J3800&lt;=4),INDEX(价格表!$B$4:$I$31,M3800,6),IF(AND(J3800&gt;4,J3800&lt;=5.5),INDEX(价格表!$B$4:$I$31,M3800,7),IF(J3800&gt;5.5,2.6+INDEX(价格表!$B$4:$I$31,M3800,8)*L3800)))))))</f>
        <v>2.15</v>
      </c>
    </row>
    <row r="3801" spans="1:14">
      <c r="A3801" s="18">
        <v>4311038594201</v>
      </c>
      <c r="B3801" s="18" t="s">
        <v>16</v>
      </c>
      <c r="C3801" s="19">
        <v>20201216</v>
      </c>
      <c r="D3801" s="19">
        <v>610538201209</v>
      </c>
      <c r="E3801" s="19" t="s">
        <v>16</v>
      </c>
      <c r="F3801" s="19">
        <v>20201226</v>
      </c>
      <c r="G3801" s="19" t="s">
        <v>17</v>
      </c>
      <c r="H3801" s="19" t="s">
        <v>50</v>
      </c>
      <c r="I3801" s="19" t="s">
        <v>62</v>
      </c>
      <c r="J3801" s="19">
        <v>1.44</v>
      </c>
      <c r="K3801" s="19" t="s">
        <v>20</v>
      </c>
      <c r="L3801">
        <f t="shared" si="69"/>
        <v>2</v>
      </c>
      <c r="M3801">
        <f>MATCH(H:H,价格表!$B$4:$B$35,0)</f>
        <v>4</v>
      </c>
      <c r="N3801" s="27">
        <f>IF(J3801&lt;=0.3,INDEX(价格表!$B$4:$I$31,M3801,2),IF(AND(J3801&gt;0.3,J3801&lt;=1),INDEX(价格表!$B$4:$I$31,M3801,3),IF(AND(J3801&gt;1,J3801&lt;=2.2),INDEX(价格表!$B$4:$I$31,M3801,4),IF(AND(J3801&gt;2.2,J3801&lt;=3.3),INDEX(价格表!$B$4:$I$31,M3801,5),IF(AND(J3801&gt;3.3,J3801&lt;=4),INDEX(价格表!$B$4:$I$31,M3801,6),IF(AND(J3801&gt;4,J3801&lt;=5.5),INDEX(价格表!$B$4:$I$31,M3801,7),IF(J3801&gt;5.5,2.6+INDEX(价格表!$B$4:$I$31,M3801,8)*L3801)))))))</f>
        <v>2.15</v>
      </c>
    </row>
    <row r="3802" spans="1:14">
      <c r="A3802" s="18">
        <v>4311038594202</v>
      </c>
      <c r="B3802" s="18" t="s">
        <v>16</v>
      </c>
      <c r="C3802" s="19">
        <v>20201216</v>
      </c>
      <c r="D3802" s="19">
        <v>610538201209</v>
      </c>
      <c r="E3802" s="19" t="s">
        <v>16</v>
      </c>
      <c r="F3802" s="19">
        <v>20201226</v>
      </c>
      <c r="G3802" s="19" t="s">
        <v>17</v>
      </c>
      <c r="H3802" s="19" t="s">
        <v>18</v>
      </c>
      <c r="I3802" s="19" t="s">
        <v>53</v>
      </c>
      <c r="J3802" s="19">
        <v>1.43</v>
      </c>
      <c r="K3802" s="19" t="s">
        <v>20</v>
      </c>
      <c r="L3802">
        <f t="shared" si="69"/>
        <v>2</v>
      </c>
      <c r="M3802">
        <f>MATCH(H:H,价格表!$B$4:$B$35,0)</f>
        <v>1</v>
      </c>
      <c r="N3802" s="27">
        <f>IF(J3802&lt;=0.3,INDEX(价格表!$B$4:$I$31,M3802,2),IF(AND(J3802&gt;0.3,J3802&lt;=1),INDEX(价格表!$B$4:$I$31,M3802,3),IF(AND(J3802&gt;1,J3802&lt;=2.2),INDEX(价格表!$B$4:$I$31,M3802,4),IF(AND(J3802&gt;2.2,J3802&lt;=3.3),INDEX(价格表!$B$4:$I$31,M3802,5),IF(AND(J3802&gt;3.3,J3802&lt;=4),INDEX(价格表!$B$4:$I$31,M3802,6),IF(AND(J3802&gt;4,J3802&lt;=5.5),INDEX(价格表!$B$4:$I$31,M3802,7),IF(J3802&gt;5.5,2.6+INDEX(价格表!$B$4:$I$31,M3802,8)*L3802)))))))</f>
        <v>2.15</v>
      </c>
    </row>
    <row r="3803" spans="1:14">
      <c r="A3803" s="18">
        <v>4311038594203</v>
      </c>
      <c r="B3803" s="18" t="s">
        <v>16</v>
      </c>
      <c r="C3803" s="19">
        <v>20201216</v>
      </c>
      <c r="D3803" s="19">
        <v>610538201209</v>
      </c>
      <c r="E3803" s="19" t="s">
        <v>16</v>
      </c>
      <c r="F3803" s="19">
        <v>20201226</v>
      </c>
      <c r="G3803" s="19" t="s">
        <v>17</v>
      </c>
      <c r="H3803" s="19" t="s">
        <v>27</v>
      </c>
      <c r="I3803" s="19" t="s">
        <v>126</v>
      </c>
      <c r="J3803" s="19">
        <v>1.47</v>
      </c>
      <c r="K3803" s="19" t="s">
        <v>20</v>
      </c>
      <c r="L3803">
        <f t="shared" si="69"/>
        <v>2</v>
      </c>
      <c r="M3803">
        <f>MATCH(H:H,价格表!$B$4:$B$35,0)</f>
        <v>3</v>
      </c>
      <c r="N3803" s="27">
        <f>IF(J3803&lt;=0.3,INDEX(价格表!$B$4:$I$31,M3803,2),IF(AND(J3803&gt;0.3,J3803&lt;=1),INDEX(价格表!$B$4:$I$31,M3803,3),IF(AND(J3803&gt;1,J3803&lt;=2.2),INDEX(价格表!$B$4:$I$31,M3803,4),IF(AND(J3803&gt;2.2,J3803&lt;=3.3),INDEX(价格表!$B$4:$I$31,M3803,5),IF(AND(J3803&gt;3.3,J3803&lt;=4),INDEX(价格表!$B$4:$I$31,M3803,6),IF(AND(J3803&gt;4,J3803&lt;=5.5),INDEX(价格表!$B$4:$I$31,M3803,7),IF(J3803&gt;5.5,2.6+INDEX(价格表!$B$4:$I$31,M3803,8)*L3803)))))))</f>
        <v>2.15</v>
      </c>
    </row>
    <row r="3804" spans="1:14">
      <c r="A3804" s="18">
        <v>4311038594205</v>
      </c>
      <c r="B3804" s="18" t="s">
        <v>16</v>
      </c>
      <c r="C3804" s="19">
        <v>20201216</v>
      </c>
      <c r="D3804" s="19">
        <v>610538201209</v>
      </c>
      <c r="E3804" s="19" t="s">
        <v>16</v>
      </c>
      <c r="F3804" s="19">
        <v>20201226</v>
      </c>
      <c r="G3804" s="19" t="s">
        <v>17</v>
      </c>
      <c r="H3804" s="19" t="s">
        <v>82</v>
      </c>
      <c r="I3804" s="19" t="s">
        <v>83</v>
      </c>
      <c r="J3804" s="19">
        <v>1.39</v>
      </c>
      <c r="K3804" s="19" t="s">
        <v>20</v>
      </c>
      <c r="L3804">
        <f t="shared" si="69"/>
        <v>2</v>
      </c>
      <c r="M3804">
        <f>MATCH(H:H,价格表!$B$4:$B$35,0)</f>
        <v>2</v>
      </c>
      <c r="N3804" s="27">
        <f>IF(J3804&lt;=0.3,INDEX(价格表!$B$4:$I$31,M3804,2),IF(AND(J3804&gt;0.3,J3804&lt;=1),INDEX(价格表!$B$4:$I$31,M3804,3),IF(AND(J3804&gt;1,J3804&lt;=2.2),INDEX(价格表!$B$4:$I$31,M3804,4),IF(AND(J3804&gt;2.2,J3804&lt;=3.3),INDEX(价格表!$B$4:$I$31,M3804,5),IF(AND(J3804&gt;3.3,J3804&lt;=4),INDEX(价格表!$B$4:$I$31,M3804,6),IF(AND(J3804&gt;4,J3804&lt;=5.5),INDEX(价格表!$B$4:$I$31,M3804,7),IF(J3804&gt;5.5,2.6+INDEX(价格表!$B$4:$I$31,M3804,8)*L3804)))))))</f>
        <v>2.15</v>
      </c>
    </row>
    <row r="3805" spans="1:14">
      <c r="A3805" s="18">
        <v>4311038594207</v>
      </c>
      <c r="B3805" s="18" t="s">
        <v>16</v>
      </c>
      <c r="C3805" s="19">
        <v>20201216</v>
      </c>
      <c r="D3805" s="19">
        <v>610538201209</v>
      </c>
      <c r="E3805" s="19" t="s">
        <v>16</v>
      </c>
      <c r="F3805" s="19">
        <v>20201226</v>
      </c>
      <c r="G3805" s="19" t="s">
        <v>17</v>
      </c>
      <c r="H3805" s="19" t="s">
        <v>73</v>
      </c>
      <c r="I3805" s="19" t="s">
        <v>93</v>
      </c>
      <c r="J3805" s="19">
        <v>1.47</v>
      </c>
      <c r="K3805" s="19" t="s">
        <v>20</v>
      </c>
      <c r="L3805">
        <f t="shared" si="69"/>
        <v>2</v>
      </c>
      <c r="M3805">
        <f>MATCH(H:H,价格表!$B$4:$B$35,0)</f>
        <v>7</v>
      </c>
      <c r="N3805" s="27">
        <f>IF(J3805&lt;=0.3,INDEX(价格表!$B$4:$I$31,M3805,2),IF(AND(J3805&gt;0.3,J3805&lt;=1),INDEX(价格表!$B$4:$I$31,M3805,3),IF(AND(J3805&gt;1,J3805&lt;=2.2),INDEX(价格表!$B$4:$I$31,M3805,4),IF(AND(J3805&gt;2.2,J3805&lt;=3.3),INDEX(价格表!$B$4:$I$31,M3805,5),IF(AND(J3805&gt;3.3,J3805&lt;=4),INDEX(价格表!$B$4:$I$31,M3805,6),IF(AND(J3805&gt;4,J3805&lt;=5.5),INDEX(价格表!$B$4:$I$31,M3805,7),IF(J3805&gt;5.5,2.6+INDEX(价格表!$B$4:$I$31,M3805,8)*L3805)))))))</f>
        <v>2.15</v>
      </c>
    </row>
    <row r="3806" spans="1:14">
      <c r="A3806" s="18">
        <v>4311038594208</v>
      </c>
      <c r="B3806" s="18" t="s">
        <v>16</v>
      </c>
      <c r="C3806" s="19">
        <v>20201216</v>
      </c>
      <c r="D3806" s="19">
        <v>610538201209</v>
      </c>
      <c r="E3806" s="19" t="s">
        <v>16</v>
      </c>
      <c r="F3806" s="19">
        <v>20201226</v>
      </c>
      <c r="G3806" s="19" t="s">
        <v>17</v>
      </c>
      <c r="H3806" s="19" t="s">
        <v>75</v>
      </c>
      <c r="I3806" s="19" t="s">
        <v>227</v>
      </c>
      <c r="J3806" s="19">
        <v>1.44</v>
      </c>
      <c r="K3806" s="19" t="s">
        <v>20</v>
      </c>
      <c r="L3806">
        <f t="shared" si="69"/>
        <v>2</v>
      </c>
      <c r="M3806">
        <f>MATCH(H:H,价格表!$B$4:$B$35,0)</f>
        <v>24</v>
      </c>
      <c r="N3806" s="27">
        <f>IF(J3806&lt;=0.3,INDEX(价格表!$B$4:$I$31,M3806,2),IF(AND(J3806&gt;0.3,J3806&lt;=1),INDEX(价格表!$B$4:$I$31,M3806,3),IF(AND(J3806&gt;1,J3806&lt;=2.2),INDEX(价格表!$B$4:$I$31,M3806,4),IF(AND(J3806&gt;2.2,J3806&lt;=3.3),INDEX(价格表!$B$4:$I$31,M3806,5),IF(AND(J3806&gt;3.3,J3806&lt;=4),INDEX(价格表!$B$4:$I$31,M3806,6),IF(AND(J3806&gt;4,J3806&lt;=5.5),INDEX(价格表!$B$4:$I$31,M3806,7),IF(J3806&gt;5.5,2.6+INDEX(价格表!$B$4:$I$31,M3806,8)*L3806)))))))</f>
        <v>2.15</v>
      </c>
    </row>
    <row r="3807" spans="1:14">
      <c r="A3807" s="18">
        <v>4311038594209</v>
      </c>
      <c r="B3807" s="18" t="s">
        <v>16</v>
      </c>
      <c r="C3807" s="19">
        <v>20201216</v>
      </c>
      <c r="D3807" s="19">
        <v>610538201209</v>
      </c>
      <c r="E3807" s="19" t="s">
        <v>16</v>
      </c>
      <c r="F3807" s="19">
        <v>20201226</v>
      </c>
      <c r="G3807" s="19" t="s">
        <v>17</v>
      </c>
      <c r="H3807" s="19" t="s">
        <v>68</v>
      </c>
      <c r="I3807" s="19" t="s">
        <v>146</v>
      </c>
      <c r="J3807" s="19">
        <v>1.42</v>
      </c>
      <c r="K3807" s="19" t="s">
        <v>20</v>
      </c>
      <c r="L3807">
        <f t="shared" si="69"/>
        <v>2</v>
      </c>
      <c r="M3807">
        <f>MATCH(H:H,价格表!$B$4:$B$35,0)</f>
        <v>5</v>
      </c>
      <c r="N3807" s="27">
        <f>IF(J3807&lt;=0.3,INDEX(价格表!$B$4:$I$31,M3807,2),IF(AND(J3807&gt;0.3,J3807&lt;=1),INDEX(价格表!$B$4:$I$31,M3807,3),IF(AND(J3807&gt;1,J3807&lt;=2.2),INDEX(价格表!$B$4:$I$31,M3807,4),IF(AND(J3807&gt;2.2,J3807&lt;=3.3),INDEX(价格表!$B$4:$I$31,M3807,5),IF(AND(J3807&gt;3.3,J3807&lt;=4),INDEX(价格表!$B$4:$I$31,M3807,6),IF(AND(J3807&gt;4,J3807&lt;=5.5),INDEX(价格表!$B$4:$I$31,M3807,7),IF(J3807&gt;5.5,2.6+INDEX(价格表!$B$4:$I$31,M3807,8)*L3807)))))))</f>
        <v>2.15</v>
      </c>
    </row>
    <row r="3808" spans="1:14">
      <c r="A3808" s="18">
        <v>4311038594220</v>
      </c>
      <c r="B3808" s="18" t="s">
        <v>16</v>
      </c>
      <c r="C3808" s="19">
        <v>20201216</v>
      </c>
      <c r="D3808" s="19">
        <v>610538201209</v>
      </c>
      <c r="E3808" s="19" t="s">
        <v>16</v>
      </c>
      <c r="F3808" s="19">
        <v>20201226</v>
      </c>
      <c r="G3808" s="19" t="s">
        <v>17</v>
      </c>
      <c r="H3808" s="19" t="s">
        <v>45</v>
      </c>
      <c r="I3808" s="19" t="s">
        <v>277</v>
      </c>
      <c r="J3808" s="19">
        <v>1.44</v>
      </c>
      <c r="K3808" s="19" t="s">
        <v>20</v>
      </c>
      <c r="L3808">
        <f t="shared" si="69"/>
        <v>2</v>
      </c>
      <c r="M3808">
        <f>MATCH(H:H,价格表!$B$4:$B$35,0)</f>
        <v>9</v>
      </c>
      <c r="N3808" s="27">
        <f>IF(J3808&lt;=0.3,INDEX(价格表!$B$4:$I$31,M3808,2),IF(AND(J3808&gt;0.3,J3808&lt;=1),INDEX(价格表!$B$4:$I$31,M3808,3),IF(AND(J3808&gt;1,J3808&lt;=2.2),INDEX(价格表!$B$4:$I$31,M3808,4),IF(AND(J3808&gt;2.2,J3808&lt;=3.3),INDEX(价格表!$B$4:$I$31,M3808,5),IF(AND(J3808&gt;3.3,J3808&lt;=4),INDEX(价格表!$B$4:$I$31,M3808,6),IF(AND(J3808&gt;4,J3808&lt;=5.5),INDEX(价格表!$B$4:$I$31,M3808,7),IF(J3808&gt;5.5,2.6+INDEX(价格表!$B$4:$I$31,M3808,8)*L3808)))))))</f>
        <v>2.15</v>
      </c>
    </row>
    <row r="3809" spans="1:14">
      <c r="A3809" s="18">
        <v>4311038594221</v>
      </c>
      <c r="B3809" s="18" t="s">
        <v>16</v>
      </c>
      <c r="C3809" s="19">
        <v>20201216</v>
      </c>
      <c r="D3809" s="19">
        <v>610538201209</v>
      </c>
      <c r="E3809" s="19" t="s">
        <v>16</v>
      </c>
      <c r="F3809" s="19">
        <v>20201226</v>
      </c>
      <c r="G3809" s="19" t="s">
        <v>17</v>
      </c>
      <c r="H3809" s="19" t="s">
        <v>73</v>
      </c>
      <c r="I3809" s="19" t="s">
        <v>93</v>
      </c>
      <c r="J3809" s="19">
        <v>1.44</v>
      </c>
      <c r="K3809" s="19" t="s">
        <v>20</v>
      </c>
      <c r="L3809">
        <f t="shared" si="69"/>
        <v>2</v>
      </c>
      <c r="M3809">
        <f>MATCH(H:H,价格表!$B$4:$B$35,0)</f>
        <v>7</v>
      </c>
      <c r="N3809" s="27">
        <f>IF(J3809&lt;=0.3,INDEX(价格表!$B$4:$I$31,M3809,2),IF(AND(J3809&gt;0.3,J3809&lt;=1),INDEX(价格表!$B$4:$I$31,M3809,3),IF(AND(J3809&gt;1,J3809&lt;=2.2),INDEX(价格表!$B$4:$I$31,M3809,4),IF(AND(J3809&gt;2.2,J3809&lt;=3.3),INDEX(价格表!$B$4:$I$31,M3809,5),IF(AND(J3809&gt;3.3,J3809&lt;=4),INDEX(价格表!$B$4:$I$31,M3809,6),IF(AND(J3809&gt;4,J3809&lt;=5.5),INDEX(价格表!$B$4:$I$31,M3809,7),IF(J3809&gt;5.5,2.6+INDEX(价格表!$B$4:$I$31,M3809,8)*L3809)))))))</f>
        <v>2.15</v>
      </c>
    </row>
    <row r="3810" spans="1:14">
      <c r="A3810" s="18">
        <v>4311038594222</v>
      </c>
      <c r="B3810" s="18" t="s">
        <v>16</v>
      </c>
      <c r="C3810" s="19">
        <v>20201216</v>
      </c>
      <c r="D3810" s="19">
        <v>610538201209</v>
      </c>
      <c r="E3810" s="19" t="s">
        <v>16</v>
      </c>
      <c r="F3810" s="19">
        <v>20201226</v>
      </c>
      <c r="G3810" s="19" t="s">
        <v>17</v>
      </c>
      <c r="H3810" s="19" t="s">
        <v>39</v>
      </c>
      <c r="I3810" s="19" t="s">
        <v>81</v>
      </c>
      <c r="J3810" s="19">
        <v>1.55</v>
      </c>
      <c r="K3810" s="19" t="s">
        <v>20</v>
      </c>
      <c r="L3810">
        <f t="shared" si="69"/>
        <v>2</v>
      </c>
      <c r="M3810">
        <f>MATCH(H:H,价格表!$B$4:$B$35,0)</f>
        <v>23</v>
      </c>
      <c r="N3810" s="27">
        <f>IF(J3810&lt;=0.3,INDEX(价格表!$B$4:$I$31,M3810,2),IF(AND(J3810&gt;0.3,J3810&lt;=1),INDEX(价格表!$B$4:$I$31,M3810,3),IF(AND(J3810&gt;1,J3810&lt;=2.2),INDEX(价格表!$B$4:$I$31,M3810,4),IF(AND(J3810&gt;2.2,J3810&lt;=3.3),INDEX(价格表!$B$4:$I$31,M3810,5),IF(AND(J3810&gt;3.3,J3810&lt;=4),INDEX(价格表!$B$4:$I$31,M3810,6),IF(AND(J3810&gt;4,J3810&lt;=5.5),INDEX(价格表!$B$4:$I$31,M3810,7),IF(J3810&gt;5.5,2.6+INDEX(价格表!$B$4:$I$31,M3810,8)*L3810)))))))</f>
        <v>2.15</v>
      </c>
    </row>
    <row r="3811" spans="1:14">
      <c r="A3811" s="18">
        <v>4311038594223</v>
      </c>
      <c r="B3811" s="18" t="s">
        <v>16</v>
      </c>
      <c r="C3811" s="19">
        <v>20201216</v>
      </c>
      <c r="D3811" s="19">
        <v>610538201209</v>
      </c>
      <c r="E3811" s="19" t="s">
        <v>16</v>
      </c>
      <c r="F3811" s="19">
        <v>20201226</v>
      </c>
      <c r="G3811" s="19" t="s">
        <v>17</v>
      </c>
      <c r="H3811" s="19" t="s">
        <v>25</v>
      </c>
      <c r="I3811" s="19" t="s">
        <v>26</v>
      </c>
      <c r="J3811" s="19">
        <v>1.48</v>
      </c>
      <c r="K3811" s="19" t="s">
        <v>20</v>
      </c>
      <c r="L3811">
        <f t="shared" si="69"/>
        <v>2</v>
      </c>
      <c r="M3811">
        <f>MATCH(H:H,价格表!$B$4:$B$35,0)</f>
        <v>25</v>
      </c>
      <c r="N3811" s="27">
        <f>IF(J3811&lt;=0.3,INDEX(价格表!$B$4:$I$31,M3811,2),IF(AND(J3811&gt;0.3,J3811&lt;=1),INDEX(价格表!$B$4:$I$31,M3811,3),IF(AND(J3811&gt;1,J3811&lt;=2.2),INDEX(价格表!$B$4:$I$31,M3811,4),IF(AND(J3811&gt;2.2,J3811&lt;=3.3),INDEX(价格表!$B$4:$I$31,M3811,5),IF(AND(J3811&gt;3.3,J3811&lt;=4),INDEX(价格表!$B$4:$I$31,M3811,6),IF(AND(J3811&gt;4,J3811&lt;=5.5),INDEX(价格表!$B$4:$I$31,M3811,7),IF(J3811&gt;5.5,2.6+INDEX(价格表!$B$4:$I$31,M3811,8)*L3811)))))))</f>
        <v>2.15</v>
      </c>
    </row>
    <row r="3812" spans="1:14">
      <c r="A3812" s="18">
        <v>4311038594224</v>
      </c>
      <c r="B3812" s="18" t="s">
        <v>16</v>
      </c>
      <c r="C3812" s="19">
        <v>20201216</v>
      </c>
      <c r="D3812" s="19">
        <v>610538201209</v>
      </c>
      <c r="E3812" s="19" t="s">
        <v>16</v>
      </c>
      <c r="F3812" s="19">
        <v>20201226</v>
      </c>
      <c r="G3812" s="19" t="s">
        <v>17</v>
      </c>
      <c r="H3812" s="19" t="s">
        <v>23</v>
      </c>
      <c r="I3812" s="19" t="s">
        <v>258</v>
      </c>
      <c r="J3812" s="19">
        <v>1.44</v>
      </c>
      <c r="K3812" s="19" t="s">
        <v>20</v>
      </c>
      <c r="L3812">
        <f t="shared" si="69"/>
        <v>2</v>
      </c>
      <c r="M3812">
        <f>MATCH(H:H,价格表!$B$4:$B$35,0)</f>
        <v>15</v>
      </c>
      <c r="N3812" s="27">
        <f>IF(J3812&lt;=0.3,INDEX(价格表!$B$4:$I$31,M3812,2),IF(AND(J3812&gt;0.3,J3812&lt;=1),INDEX(价格表!$B$4:$I$31,M3812,3),IF(AND(J3812&gt;1,J3812&lt;=2.2),INDEX(价格表!$B$4:$I$31,M3812,4),IF(AND(J3812&gt;2.2,J3812&lt;=3.3),INDEX(价格表!$B$4:$I$31,M3812,5),IF(AND(J3812&gt;3.3,J3812&lt;=4),INDEX(价格表!$B$4:$I$31,M3812,6),IF(AND(J3812&gt;4,J3812&lt;=5.5),INDEX(价格表!$B$4:$I$31,M3812,7),IF(J3812&gt;5.5,2.6+INDEX(价格表!$B$4:$I$31,M3812,8)*L3812)))))))</f>
        <v>2.15</v>
      </c>
    </row>
    <row r="3813" spans="1:14">
      <c r="A3813" s="18">
        <v>4311038594225</v>
      </c>
      <c r="B3813" s="18" t="s">
        <v>16</v>
      </c>
      <c r="C3813" s="19">
        <v>20201216</v>
      </c>
      <c r="D3813" s="19">
        <v>610538201209</v>
      </c>
      <c r="E3813" s="19" t="s">
        <v>16</v>
      </c>
      <c r="F3813" s="19">
        <v>20201226</v>
      </c>
      <c r="G3813" s="19" t="s">
        <v>17</v>
      </c>
      <c r="H3813" s="19" t="s">
        <v>27</v>
      </c>
      <c r="I3813" s="19" t="s">
        <v>107</v>
      </c>
      <c r="J3813" s="19">
        <v>1.74</v>
      </c>
      <c r="K3813" s="19" t="s">
        <v>20</v>
      </c>
      <c r="L3813">
        <f t="shared" si="69"/>
        <v>2</v>
      </c>
      <c r="M3813">
        <f>MATCH(H:H,价格表!$B$4:$B$35,0)</f>
        <v>3</v>
      </c>
      <c r="N3813" s="27">
        <f>IF(J3813&lt;=0.3,INDEX(价格表!$B$4:$I$31,M3813,2),IF(AND(J3813&gt;0.3,J3813&lt;=1),INDEX(价格表!$B$4:$I$31,M3813,3),IF(AND(J3813&gt;1,J3813&lt;=2.2),INDEX(价格表!$B$4:$I$31,M3813,4),IF(AND(J3813&gt;2.2,J3813&lt;=3.3),INDEX(价格表!$B$4:$I$31,M3813,5),IF(AND(J3813&gt;3.3,J3813&lt;=4),INDEX(价格表!$B$4:$I$31,M3813,6),IF(AND(J3813&gt;4,J3813&lt;=5.5),INDEX(价格表!$B$4:$I$31,M3813,7),IF(J3813&gt;5.5,2.6+INDEX(价格表!$B$4:$I$31,M3813,8)*L3813)))))))</f>
        <v>2.15</v>
      </c>
    </row>
    <row r="3814" spans="1:14">
      <c r="A3814" s="18">
        <v>4311038594226</v>
      </c>
      <c r="B3814" s="18" t="s">
        <v>16</v>
      </c>
      <c r="C3814" s="19">
        <v>20201216</v>
      </c>
      <c r="D3814" s="19">
        <v>610538201209</v>
      </c>
      <c r="E3814" s="19" t="s">
        <v>16</v>
      </c>
      <c r="F3814" s="19">
        <v>20201226</v>
      </c>
      <c r="G3814" s="19" t="s">
        <v>17</v>
      </c>
      <c r="H3814" s="19" t="s">
        <v>25</v>
      </c>
      <c r="I3814" s="19" t="s">
        <v>26</v>
      </c>
      <c r="J3814" s="19">
        <v>1.47</v>
      </c>
      <c r="K3814" s="19" t="s">
        <v>20</v>
      </c>
      <c r="L3814">
        <f t="shared" si="69"/>
        <v>2</v>
      </c>
      <c r="M3814">
        <f>MATCH(H:H,价格表!$B$4:$B$35,0)</f>
        <v>25</v>
      </c>
      <c r="N3814" s="27">
        <f>IF(J3814&lt;=0.3,INDEX(价格表!$B$4:$I$31,M3814,2),IF(AND(J3814&gt;0.3,J3814&lt;=1),INDEX(价格表!$B$4:$I$31,M3814,3),IF(AND(J3814&gt;1,J3814&lt;=2.2),INDEX(价格表!$B$4:$I$31,M3814,4),IF(AND(J3814&gt;2.2,J3814&lt;=3.3),INDEX(价格表!$B$4:$I$31,M3814,5),IF(AND(J3814&gt;3.3,J3814&lt;=4),INDEX(价格表!$B$4:$I$31,M3814,6),IF(AND(J3814&gt;4,J3814&lt;=5.5),INDEX(价格表!$B$4:$I$31,M3814,7),IF(J3814&gt;5.5,2.6+INDEX(价格表!$B$4:$I$31,M3814,8)*L3814)))))))</f>
        <v>2.15</v>
      </c>
    </row>
    <row r="3815" spans="1:14">
      <c r="A3815" s="18">
        <v>4311038594228</v>
      </c>
      <c r="B3815" s="18" t="s">
        <v>16</v>
      </c>
      <c r="C3815" s="19">
        <v>20201216</v>
      </c>
      <c r="D3815" s="19">
        <v>610538201209</v>
      </c>
      <c r="E3815" s="19" t="s">
        <v>16</v>
      </c>
      <c r="F3815" s="19">
        <v>20201226</v>
      </c>
      <c r="G3815" s="19" t="s">
        <v>17</v>
      </c>
      <c r="H3815" s="19" t="s">
        <v>21</v>
      </c>
      <c r="I3815" s="19" t="s">
        <v>204</v>
      </c>
      <c r="J3815" s="19">
        <v>1.7</v>
      </c>
      <c r="K3815" s="19" t="s">
        <v>20</v>
      </c>
      <c r="L3815">
        <f t="shared" si="69"/>
        <v>2</v>
      </c>
      <c r="M3815">
        <f>MATCH(H:H,价格表!$B$4:$B$35,0)</f>
        <v>20</v>
      </c>
      <c r="N3815" s="27">
        <f>IF(J3815&lt;=0.3,INDEX(价格表!$B$4:$I$31,M3815,2),IF(AND(J3815&gt;0.3,J3815&lt;=1),INDEX(价格表!$B$4:$I$31,M3815,3),IF(AND(J3815&gt;1,J3815&lt;=2.2),INDEX(价格表!$B$4:$I$31,M3815,4),IF(AND(J3815&gt;2.2,J3815&lt;=3.3),INDEX(价格表!$B$4:$I$31,M3815,5),IF(AND(J3815&gt;3.3,J3815&lt;=4),INDEX(价格表!$B$4:$I$31,M3815,6),IF(AND(J3815&gt;4,J3815&lt;=5.5),INDEX(价格表!$B$4:$I$31,M3815,7),IF(J3815&gt;5.5,2.6+INDEX(价格表!$B$4:$I$31,M3815,8)*L3815)))))))</f>
        <v>2.15</v>
      </c>
    </row>
    <row r="3816" spans="1:14">
      <c r="A3816" s="18">
        <v>4311038594229</v>
      </c>
      <c r="B3816" s="18" t="s">
        <v>16</v>
      </c>
      <c r="C3816" s="19">
        <v>20201216</v>
      </c>
      <c r="D3816" s="19">
        <v>610538201209</v>
      </c>
      <c r="E3816" s="19" t="s">
        <v>16</v>
      </c>
      <c r="F3816" s="19">
        <v>20201226</v>
      </c>
      <c r="G3816" s="19" t="s">
        <v>17</v>
      </c>
      <c r="H3816" s="19" t="s">
        <v>23</v>
      </c>
      <c r="I3816" s="19" t="s">
        <v>32</v>
      </c>
      <c r="J3816" s="19">
        <v>1.44</v>
      </c>
      <c r="K3816" s="19" t="s">
        <v>20</v>
      </c>
      <c r="L3816">
        <f t="shared" si="69"/>
        <v>2</v>
      </c>
      <c r="M3816">
        <f>MATCH(H:H,价格表!$B$4:$B$35,0)</f>
        <v>15</v>
      </c>
      <c r="N3816" s="27">
        <f>IF(J3816&lt;=0.3,INDEX(价格表!$B$4:$I$31,M3816,2),IF(AND(J3816&gt;0.3,J3816&lt;=1),INDEX(价格表!$B$4:$I$31,M3816,3),IF(AND(J3816&gt;1,J3816&lt;=2.2),INDEX(价格表!$B$4:$I$31,M3816,4),IF(AND(J3816&gt;2.2,J3816&lt;=3.3),INDEX(价格表!$B$4:$I$31,M3816,5),IF(AND(J3816&gt;3.3,J3816&lt;=4),INDEX(价格表!$B$4:$I$31,M3816,6),IF(AND(J3816&gt;4,J3816&lt;=5.5),INDEX(价格表!$B$4:$I$31,M3816,7),IF(J3816&gt;5.5,2.6+INDEX(价格表!$B$4:$I$31,M3816,8)*L3816)))))))</f>
        <v>2.15</v>
      </c>
    </row>
    <row r="3817" spans="1:14">
      <c r="A3817" s="18">
        <v>4311038594230</v>
      </c>
      <c r="B3817" s="18" t="s">
        <v>16</v>
      </c>
      <c r="C3817" s="19">
        <v>20201216</v>
      </c>
      <c r="D3817" s="19">
        <v>610538201209</v>
      </c>
      <c r="E3817" s="19" t="s">
        <v>16</v>
      </c>
      <c r="F3817" s="19">
        <v>20201226</v>
      </c>
      <c r="G3817" s="19" t="s">
        <v>17</v>
      </c>
      <c r="H3817" s="19" t="s">
        <v>23</v>
      </c>
      <c r="I3817" s="19" t="s">
        <v>162</v>
      </c>
      <c r="J3817" s="19">
        <v>1.47</v>
      </c>
      <c r="K3817" s="19" t="s">
        <v>20</v>
      </c>
      <c r="L3817">
        <f t="shared" si="69"/>
        <v>2</v>
      </c>
      <c r="M3817">
        <f>MATCH(H:H,价格表!$B$4:$B$35,0)</f>
        <v>15</v>
      </c>
      <c r="N3817" s="27">
        <f>IF(J3817&lt;=0.3,INDEX(价格表!$B$4:$I$31,M3817,2),IF(AND(J3817&gt;0.3,J3817&lt;=1),INDEX(价格表!$B$4:$I$31,M3817,3),IF(AND(J3817&gt;1,J3817&lt;=2.2),INDEX(价格表!$B$4:$I$31,M3817,4),IF(AND(J3817&gt;2.2,J3817&lt;=3.3),INDEX(价格表!$B$4:$I$31,M3817,5),IF(AND(J3817&gt;3.3,J3817&lt;=4),INDEX(价格表!$B$4:$I$31,M3817,6),IF(AND(J3817&gt;4,J3817&lt;=5.5),INDEX(价格表!$B$4:$I$31,M3817,7),IF(J3817&gt;5.5,2.6+INDEX(价格表!$B$4:$I$31,M3817,8)*L3817)))))))</f>
        <v>2.15</v>
      </c>
    </row>
    <row r="3818" spans="1:14">
      <c r="A3818" s="18">
        <v>4311038594232</v>
      </c>
      <c r="B3818" s="18" t="s">
        <v>16</v>
      </c>
      <c r="C3818" s="19">
        <v>20201216</v>
      </c>
      <c r="D3818" s="19">
        <v>610538201209</v>
      </c>
      <c r="E3818" s="19" t="s">
        <v>16</v>
      </c>
      <c r="F3818" s="19">
        <v>20201226</v>
      </c>
      <c r="G3818" s="19" t="s">
        <v>17</v>
      </c>
      <c r="H3818" s="19" t="s">
        <v>73</v>
      </c>
      <c r="I3818" s="19" t="s">
        <v>91</v>
      </c>
      <c r="J3818" s="19">
        <v>1.54</v>
      </c>
      <c r="K3818" s="19" t="s">
        <v>20</v>
      </c>
      <c r="L3818">
        <f t="shared" si="69"/>
        <v>2</v>
      </c>
      <c r="M3818">
        <f>MATCH(H:H,价格表!$B$4:$B$35,0)</f>
        <v>7</v>
      </c>
      <c r="N3818" s="27">
        <f>IF(J3818&lt;=0.3,INDEX(价格表!$B$4:$I$31,M3818,2),IF(AND(J3818&gt;0.3,J3818&lt;=1),INDEX(价格表!$B$4:$I$31,M3818,3),IF(AND(J3818&gt;1,J3818&lt;=2.2),INDEX(价格表!$B$4:$I$31,M3818,4),IF(AND(J3818&gt;2.2,J3818&lt;=3.3),INDEX(价格表!$B$4:$I$31,M3818,5),IF(AND(J3818&gt;3.3,J3818&lt;=4),INDEX(价格表!$B$4:$I$31,M3818,6),IF(AND(J3818&gt;4,J3818&lt;=5.5),INDEX(价格表!$B$4:$I$31,M3818,7),IF(J3818&gt;5.5,2.6+INDEX(价格表!$B$4:$I$31,M3818,8)*L3818)))))))</f>
        <v>2.15</v>
      </c>
    </row>
    <row r="3819" spans="1:14">
      <c r="A3819" s="18">
        <v>4311038594233</v>
      </c>
      <c r="B3819" s="18" t="s">
        <v>16</v>
      </c>
      <c r="C3819" s="19">
        <v>20201216</v>
      </c>
      <c r="D3819" s="19">
        <v>610538201209</v>
      </c>
      <c r="E3819" s="19" t="s">
        <v>16</v>
      </c>
      <c r="F3819" s="19">
        <v>20201226</v>
      </c>
      <c r="G3819" s="19" t="s">
        <v>17</v>
      </c>
      <c r="H3819" s="19" t="s">
        <v>73</v>
      </c>
      <c r="I3819" s="19" t="s">
        <v>91</v>
      </c>
      <c r="J3819" s="19">
        <v>1.58</v>
      </c>
      <c r="K3819" s="19" t="s">
        <v>20</v>
      </c>
      <c r="L3819">
        <f t="shared" si="69"/>
        <v>2</v>
      </c>
      <c r="M3819">
        <f>MATCH(H:H,价格表!$B$4:$B$35,0)</f>
        <v>7</v>
      </c>
      <c r="N3819" s="27">
        <f>IF(J3819&lt;=0.3,INDEX(价格表!$B$4:$I$31,M3819,2),IF(AND(J3819&gt;0.3,J3819&lt;=1),INDEX(价格表!$B$4:$I$31,M3819,3),IF(AND(J3819&gt;1,J3819&lt;=2.2),INDEX(价格表!$B$4:$I$31,M3819,4),IF(AND(J3819&gt;2.2,J3819&lt;=3.3),INDEX(价格表!$B$4:$I$31,M3819,5),IF(AND(J3819&gt;3.3,J3819&lt;=4),INDEX(价格表!$B$4:$I$31,M3819,6),IF(AND(J3819&gt;4,J3819&lt;=5.5),INDEX(价格表!$B$4:$I$31,M3819,7),IF(J3819&gt;5.5,2.6+INDEX(价格表!$B$4:$I$31,M3819,8)*L3819)))))))</f>
        <v>2.15</v>
      </c>
    </row>
    <row r="3820" spans="1:14">
      <c r="A3820" s="18">
        <v>4311038594236</v>
      </c>
      <c r="B3820" s="18" t="s">
        <v>16</v>
      </c>
      <c r="C3820" s="19">
        <v>20201216</v>
      </c>
      <c r="D3820" s="19">
        <v>610538201209</v>
      </c>
      <c r="E3820" s="19" t="s">
        <v>16</v>
      </c>
      <c r="F3820" s="19">
        <v>20201226</v>
      </c>
      <c r="G3820" s="19" t="s">
        <v>17</v>
      </c>
      <c r="H3820" s="19" t="s">
        <v>21</v>
      </c>
      <c r="I3820" s="19" t="s">
        <v>179</v>
      </c>
      <c r="J3820" s="19">
        <v>1.53</v>
      </c>
      <c r="K3820" s="19" t="s">
        <v>20</v>
      </c>
      <c r="L3820">
        <f t="shared" si="69"/>
        <v>2</v>
      </c>
      <c r="M3820">
        <f>MATCH(H:H,价格表!$B$4:$B$35,0)</f>
        <v>20</v>
      </c>
      <c r="N3820" s="27">
        <f>IF(J3820&lt;=0.3,INDEX(价格表!$B$4:$I$31,M3820,2),IF(AND(J3820&gt;0.3,J3820&lt;=1),INDEX(价格表!$B$4:$I$31,M3820,3),IF(AND(J3820&gt;1,J3820&lt;=2.2),INDEX(价格表!$B$4:$I$31,M3820,4),IF(AND(J3820&gt;2.2,J3820&lt;=3.3),INDEX(价格表!$B$4:$I$31,M3820,5),IF(AND(J3820&gt;3.3,J3820&lt;=4),INDEX(价格表!$B$4:$I$31,M3820,6),IF(AND(J3820&gt;4,J3820&lt;=5.5),INDEX(价格表!$B$4:$I$31,M3820,7),IF(J3820&gt;5.5,2.6+INDEX(价格表!$B$4:$I$31,M3820,8)*L3820)))))))</f>
        <v>2.15</v>
      </c>
    </row>
    <row r="3821" spans="1:14">
      <c r="A3821" s="18">
        <v>4311038594238</v>
      </c>
      <c r="B3821" s="18" t="s">
        <v>16</v>
      </c>
      <c r="C3821" s="19">
        <v>20201216</v>
      </c>
      <c r="D3821" s="19">
        <v>610538201209</v>
      </c>
      <c r="E3821" s="19" t="s">
        <v>16</v>
      </c>
      <c r="F3821" s="19">
        <v>20201226</v>
      </c>
      <c r="G3821" s="19" t="s">
        <v>17</v>
      </c>
      <c r="H3821" s="19" t="s">
        <v>68</v>
      </c>
      <c r="I3821" s="19" t="s">
        <v>140</v>
      </c>
      <c r="J3821" s="19">
        <v>1.54</v>
      </c>
      <c r="K3821" s="19" t="s">
        <v>20</v>
      </c>
      <c r="L3821">
        <f t="shared" si="69"/>
        <v>2</v>
      </c>
      <c r="M3821">
        <f>MATCH(H:H,价格表!$B$4:$B$35,0)</f>
        <v>5</v>
      </c>
      <c r="N3821" s="27">
        <f>IF(J3821&lt;=0.3,INDEX(价格表!$B$4:$I$31,M3821,2),IF(AND(J3821&gt;0.3,J3821&lt;=1),INDEX(价格表!$B$4:$I$31,M3821,3),IF(AND(J3821&gt;1,J3821&lt;=2.2),INDEX(价格表!$B$4:$I$31,M3821,4),IF(AND(J3821&gt;2.2,J3821&lt;=3.3),INDEX(价格表!$B$4:$I$31,M3821,5),IF(AND(J3821&gt;3.3,J3821&lt;=4),INDEX(价格表!$B$4:$I$31,M3821,6),IF(AND(J3821&gt;4,J3821&lt;=5.5),INDEX(价格表!$B$4:$I$31,M3821,7),IF(J3821&gt;5.5,2.6+INDEX(价格表!$B$4:$I$31,M3821,8)*L3821)))))))</f>
        <v>2.15</v>
      </c>
    </row>
    <row r="3822" spans="1:14">
      <c r="A3822" s="18">
        <v>4311038594239</v>
      </c>
      <c r="B3822" s="18" t="s">
        <v>16</v>
      </c>
      <c r="C3822" s="19">
        <v>20201216</v>
      </c>
      <c r="D3822" s="19">
        <v>610538201209</v>
      </c>
      <c r="E3822" s="19" t="s">
        <v>16</v>
      </c>
      <c r="F3822" s="19">
        <v>20201226</v>
      </c>
      <c r="G3822" s="19" t="s">
        <v>17</v>
      </c>
      <c r="H3822" s="19" t="s">
        <v>21</v>
      </c>
      <c r="I3822" s="19" t="s">
        <v>179</v>
      </c>
      <c r="J3822" s="19">
        <v>1.48</v>
      </c>
      <c r="K3822" s="19" t="s">
        <v>20</v>
      </c>
      <c r="L3822">
        <f t="shared" si="69"/>
        <v>2</v>
      </c>
      <c r="M3822">
        <f>MATCH(H:H,价格表!$B$4:$B$35,0)</f>
        <v>20</v>
      </c>
      <c r="N3822" s="27">
        <f>IF(J3822&lt;=0.3,INDEX(价格表!$B$4:$I$31,M3822,2),IF(AND(J3822&gt;0.3,J3822&lt;=1),INDEX(价格表!$B$4:$I$31,M3822,3),IF(AND(J3822&gt;1,J3822&lt;=2.2),INDEX(价格表!$B$4:$I$31,M3822,4),IF(AND(J3822&gt;2.2,J3822&lt;=3.3),INDEX(价格表!$B$4:$I$31,M3822,5),IF(AND(J3822&gt;3.3,J3822&lt;=4),INDEX(价格表!$B$4:$I$31,M3822,6),IF(AND(J3822&gt;4,J3822&lt;=5.5),INDEX(价格表!$B$4:$I$31,M3822,7),IF(J3822&gt;5.5,2.6+INDEX(价格表!$B$4:$I$31,M3822,8)*L3822)))))))</f>
        <v>2.15</v>
      </c>
    </row>
    <row r="3823" spans="1:14">
      <c r="A3823" s="18">
        <v>4311038594250</v>
      </c>
      <c r="B3823" s="18" t="s">
        <v>16</v>
      </c>
      <c r="C3823" s="19">
        <v>20201216</v>
      </c>
      <c r="D3823" s="19">
        <v>610538201209</v>
      </c>
      <c r="E3823" s="19" t="s">
        <v>16</v>
      </c>
      <c r="F3823" s="19">
        <v>20201226</v>
      </c>
      <c r="G3823" s="19" t="s">
        <v>17</v>
      </c>
      <c r="H3823" s="19" t="s">
        <v>43</v>
      </c>
      <c r="I3823" s="19" t="s">
        <v>240</v>
      </c>
      <c r="J3823" s="19">
        <v>1.44</v>
      </c>
      <c r="K3823" s="19" t="s">
        <v>20</v>
      </c>
      <c r="L3823">
        <f t="shared" si="69"/>
        <v>2</v>
      </c>
      <c r="M3823">
        <f>MATCH(H:H,价格表!$B$4:$B$35,0)</f>
        <v>10</v>
      </c>
      <c r="N3823" s="27">
        <f>IF(J3823&lt;=0.3,INDEX(价格表!$B$4:$I$31,M3823,2),IF(AND(J3823&gt;0.3,J3823&lt;=1),INDEX(价格表!$B$4:$I$31,M3823,3),IF(AND(J3823&gt;1,J3823&lt;=2.2),INDEX(价格表!$B$4:$I$31,M3823,4),IF(AND(J3823&gt;2.2,J3823&lt;=3.3),INDEX(价格表!$B$4:$I$31,M3823,5),IF(AND(J3823&gt;3.3,J3823&lt;=4),INDEX(价格表!$B$4:$I$31,M3823,6),IF(AND(J3823&gt;4,J3823&lt;=5.5),INDEX(价格表!$B$4:$I$31,M3823,7),IF(J3823&gt;5.5,2.6+INDEX(价格表!$B$4:$I$31,M3823,8)*L3823)))))))</f>
        <v>2.15</v>
      </c>
    </row>
    <row r="3824" spans="1:14">
      <c r="A3824" s="18">
        <v>4311038594251</v>
      </c>
      <c r="B3824" s="18" t="s">
        <v>16</v>
      </c>
      <c r="C3824" s="19">
        <v>20201216</v>
      </c>
      <c r="D3824" s="19">
        <v>610538201209</v>
      </c>
      <c r="E3824" s="19" t="s">
        <v>16</v>
      </c>
      <c r="F3824" s="19">
        <v>20201226</v>
      </c>
      <c r="G3824" s="19" t="s">
        <v>17</v>
      </c>
      <c r="H3824" s="19" t="s">
        <v>25</v>
      </c>
      <c r="I3824" s="19" t="s">
        <v>42</v>
      </c>
      <c r="J3824" s="19">
        <v>1.46</v>
      </c>
      <c r="K3824" s="19" t="s">
        <v>20</v>
      </c>
      <c r="L3824">
        <f t="shared" si="69"/>
        <v>2</v>
      </c>
      <c r="M3824">
        <f>MATCH(H:H,价格表!$B$4:$B$35,0)</f>
        <v>25</v>
      </c>
      <c r="N3824" s="27">
        <f>IF(J3824&lt;=0.3,INDEX(价格表!$B$4:$I$31,M3824,2),IF(AND(J3824&gt;0.3,J3824&lt;=1),INDEX(价格表!$B$4:$I$31,M3824,3),IF(AND(J3824&gt;1,J3824&lt;=2.2),INDEX(价格表!$B$4:$I$31,M3824,4),IF(AND(J3824&gt;2.2,J3824&lt;=3.3),INDEX(价格表!$B$4:$I$31,M3824,5),IF(AND(J3824&gt;3.3,J3824&lt;=4),INDEX(价格表!$B$4:$I$31,M3824,6),IF(AND(J3824&gt;4,J3824&lt;=5.5),INDEX(价格表!$B$4:$I$31,M3824,7),IF(J3824&gt;5.5,2.6+INDEX(价格表!$B$4:$I$31,M3824,8)*L3824)))))))</f>
        <v>2.15</v>
      </c>
    </row>
    <row r="3825" spans="1:14">
      <c r="A3825" s="18">
        <v>4311038594252</v>
      </c>
      <c r="B3825" s="18" t="s">
        <v>16</v>
      </c>
      <c r="C3825" s="19">
        <v>20201216</v>
      </c>
      <c r="D3825" s="19">
        <v>610538201209</v>
      </c>
      <c r="E3825" s="19" t="s">
        <v>16</v>
      </c>
      <c r="F3825" s="19">
        <v>20201226</v>
      </c>
      <c r="G3825" s="19" t="s">
        <v>17</v>
      </c>
      <c r="H3825" s="19" t="s">
        <v>35</v>
      </c>
      <c r="I3825" s="19" t="s">
        <v>102</v>
      </c>
      <c r="J3825" s="19">
        <v>1.46</v>
      </c>
      <c r="K3825" s="19" t="s">
        <v>20</v>
      </c>
      <c r="L3825">
        <f t="shared" si="69"/>
        <v>2</v>
      </c>
      <c r="M3825">
        <f>MATCH(H:H,价格表!$B$4:$B$35,0)</f>
        <v>22</v>
      </c>
      <c r="N3825" s="27">
        <f>IF(J3825&lt;=0.3,INDEX(价格表!$B$4:$I$31,M3825,2),IF(AND(J3825&gt;0.3,J3825&lt;=1),INDEX(价格表!$B$4:$I$31,M3825,3),IF(AND(J3825&gt;1,J3825&lt;=2.2),INDEX(价格表!$B$4:$I$31,M3825,4),IF(AND(J3825&gt;2.2,J3825&lt;=3.3),INDEX(价格表!$B$4:$I$31,M3825,5),IF(AND(J3825&gt;3.3,J3825&lt;=4),INDEX(价格表!$B$4:$I$31,M3825,6),IF(AND(J3825&gt;4,J3825&lt;=5.5),INDEX(价格表!$B$4:$I$31,M3825,7),IF(J3825&gt;5.5,2.6+INDEX(价格表!$B$4:$I$31,M3825,8)*L3825)))))))</f>
        <v>2.15</v>
      </c>
    </row>
    <row r="3826" spans="1:14">
      <c r="A3826" s="18">
        <v>4311038594253</v>
      </c>
      <c r="B3826" s="18" t="s">
        <v>16</v>
      </c>
      <c r="C3826" s="19">
        <v>20201216</v>
      </c>
      <c r="D3826" s="19">
        <v>610538201209</v>
      </c>
      <c r="E3826" s="19" t="s">
        <v>16</v>
      </c>
      <c r="F3826" s="19">
        <v>20201226</v>
      </c>
      <c r="G3826" s="19" t="s">
        <v>17</v>
      </c>
      <c r="H3826" s="19" t="s">
        <v>75</v>
      </c>
      <c r="I3826" s="19" t="s">
        <v>114</v>
      </c>
      <c r="J3826" s="19">
        <v>1.43</v>
      </c>
      <c r="K3826" s="19" t="s">
        <v>20</v>
      </c>
      <c r="L3826">
        <f t="shared" si="69"/>
        <v>2</v>
      </c>
      <c r="M3826">
        <f>MATCH(H:H,价格表!$B$4:$B$35,0)</f>
        <v>24</v>
      </c>
      <c r="N3826" s="27">
        <f>IF(J3826&lt;=0.3,INDEX(价格表!$B$4:$I$31,M3826,2),IF(AND(J3826&gt;0.3,J3826&lt;=1),INDEX(价格表!$B$4:$I$31,M3826,3),IF(AND(J3826&gt;1,J3826&lt;=2.2),INDEX(价格表!$B$4:$I$31,M3826,4),IF(AND(J3826&gt;2.2,J3826&lt;=3.3),INDEX(价格表!$B$4:$I$31,M3826,5),IF(AND(J3826&gt;3.3,J3826&lt;=4),INDEX(价格表!$B$4:$I$31,M3826,6),IF(AND(J3826&gt;4,J3826&lt;=5.5),INDEX(价格表!$B$4:$I$31,M3826,7),IF(J3826&gt;5.5,2.6+INDEX(价格表!$B$4:$I$31,M3826,8)*L3826)))))))</f>
        <v>2.15</v>
      </c>
    </row>
    <row r="3827" spans="1:14">
      <c r="A3827" s="18">
        <v>4311038594254</v>
      </c>
      <c r="B3827" s="18" t="s">
        <v>16</v>
      </c>
      <c r="C3827" s="19">
        <v>20201216</v>
      </c>
      <c r="D3827" s="19">
        <v>610538201209</v>
      </c>
      <c r="E3827" s="19" t="s">
        <v>16</v>
      </c>
      <c r="F3827" s="19">
        <v>20201226</v>
      </c>
      <c r="G3827" s="19" t="s">
        <v>17</v>
      </c>
      <c r="H3827" s="19" t="s">
        <v>18</v>
      </c>
      <c r="I3827" s="19" t="s">
        <v>53</v>
      </c>
      <c r="J3827" s="19">
        <v>2.83</v>
      </c>
      <c r="K3827" s="19" t="s">
        <v>20</v>
      </c>
      <c r="L3827">
        <f t="shared" si="69"/>
        <v>3</v>
      </c>
      <c r="M3827">
        <f>MATCH(H:H,价格表!$B$4:$B$35,0)</f>
        <v>1</v>
      </c>
      <c r="N3827" s="27">
        <f>IF(J3827&lt;=0.3,INDEX(价格表!$B$4:$I$31,M3827,2),IF(AND(J3827&gt;0.3,J3827&lt;=1),INDEX(价格表!$B$4:$I$31,M3827,3),IF(AND(J3827&gt;1,J3827&lt;=2.2),INDEX(价格表!$B$4:$I$31,M3827,4),IF(AND(J3827&gt;2.2,J3827&lt;=3.3),INDEX(价格表!$B$4:$I$31,M3827,5),IF(AND(J3827&gt;3.3,J3827&lt;=4),INDEX(价格表!$B$4:$I$31,M3827,6),IF(AND(J3827&gt;4,J3827&lt;=5.5),INDEX(价格表!$B$4:$I$31,M3827,7),IF(J3827&gt;5.5,2.6+INDEX(价格表!$B$4:$I$31,M3827,8)*L3827)))))))</f>
        <v>2.5</v>
      </c>
    </row>
    <row r="3828" spans="1:14">
      <c r="A3828" s="18">
        <v>4311038594255</v>
      </c>
      <c r="B3828" s="18" t="s">
        <v>16</v>
      </c>
      <c r="C3828" s="19">
        <v>20201216</v>
      </c>
      <c r="D3828" s="19">
        <v>610538201209</v>
      </c>
      <c r="E3828" s="19" t="s">
        <v>16</v>
      </c>
      <c r="F3828" s="19">
        <v>20201226</v>
      </c>
      <c r="G3828" s="19" t="s">
        <v>17</v>
      </c>
      <c r="H3828" s="19" t="s">
        <v>45</v>
      </c>
      <c r="I3828" s="19" t="s">
        <v>120</v>
      </c>
      <c r="J3828" s="19">
        <v>1.4</v>
      </c>
      <c r="K3828" s="19" t="s">
        <v>20</v>
      </c>
      <c r="L3828">
        <f t="shared" si="69"/>
        <v>2</v>
      </c>
      <c r="M3828">
        <f>MATCH(H:H,价格表!$B$4:$B$35,0)</f>
        <v>9</v>
      </c>
      <c r="N3828" s="27">
        <f>IF(J3828&lt;=0.3,INDEX(价格表!$B$4:$I$31,M3828,2),IF(AND(J3828&gt;0.3,J3828&lt;=1),INDEX(价格表!$B$4:$I$31,M3828,3),IF(AND(J3828&gt;1,J3828&lt;=2.2),INDEX(价格表!$B$4:$I$31,M3828,4),IF(AND(J3828&gt;2.2,J3828&lt;=3.3),INDEX(价格表!$B$4:$I$31,M3828,5),IF(AND(J3828&gt;3.3,J3828&lt;=4),INDEX(价格表!$B$4:$I$31,M3828,6),IF(AND(J3828&gt;4,J3828&lt;=5.5),INDEX(价格表!$B$4:$I$31,M3828,7),IF(J3828&gt;5.5,2.6+INDEX(价格表!$B$4:$I$31,M3828,8)*L3828)))))))</f>
        <v>2.15</v>
      </c>
    </row>
    <row r="3829" spans="1:14">
      <c r="A3829" s="18">
        <v>4311038594256</v>
      </c>
      <c r="B3829" s="18" t="s">
        <v>16</v>
      </c>
      <c r="C3829" s="19">
        <v>20201216</v>
      </c>
      <c r="D3829" s="19">
        <v>610538201209</v>
      </c>
      <c r="E3829" s="19" t="s">
        <v>16</v>
      </c>
      <c r="F3829" s="19">
        <v>20201226</v>
      </c>
      <c r="G3829" s="19" t="s">
        <v>17</v>
      </c>
      <c r="H3829" s="19" t="s">
        <v>75</v>
      </c>
      <c r="I3829" s="19" t="s">
        <v>238</v>
      </c>
      <c r="J3829" s="19">
        <v>1.44</v>
      </c>
      <c r="K3829" s="19" t="s">
        <v>20</v>
      </c>
      <c r="L3829">
        <f t="shared" si="69"/>
        <v>2</v>
      </c>
      <c r="M3829">
        <f>MATCH(H:H,价格表!$B$4:$B$35,0)</f>
        <v>24</v>
      </c>
      <c r="N3829" s="27">
        <f>IF(J3829&lt;=0.3,INDEX(价格表!$B$4:$I$31,M3829,2),IF(AND(J3829&gt;0.3,J3829&lt;=1),INDEX(价格表!$B$4:$I$31,M3829,3),IF(AND(J3829&gt;1,J3829&lt;=2.2),INDEX(价格表!$B$4:$I$31,M3829,4),IF(AND(J3829&gt;2.2,J3829&lt;=3.3),INDEX(价格表!$B$4:$I$31,M3829,5),IF(AND(J3829&gt;3.3,J3829&lt;=4),INDEX(价格表!$B$4:$I$31,M3829,6),IF(AND(J3829&gt;4,J3829&lt;=5.5),INDEX(价格表!$B$4:$I$31,M3829,7),IF(J3829&gt;5.5,2.6+INDEX(价格表!$B$4:$I$31,M3829,8)*L3829)))))))</f>
        <v>2.15</v>
      </c>
    </row>
    <row r="3830" spans="1:14">
      <c r="A3830" s="18">
        <v>4311038594257</v>
      </c>
      <c r="B3830" s="18" t="s">
        <v>16</v>
      </c>
      <c r="C3830" s="19">
        <v>20201216</v>
      </c>
      <c r="D3830" s="19">
        <v>610538201209</v>
      </c>
      <c r="E3830" s="19" t="s">
        <v>16</v>
      </c>
      <c r="F3830" s="19">
        <v>20201226</v>
      </c>
      <c r="G3830" s="19" t="s">
        <v>17</v>
      </c>
      <c r="H3830" s="19" t="s">
        <v>27</v>
      </c>
      <c r="I3830" s="19" t="s">
        <v>28</v>
      </c>
      <c r="J3830" s="19">
        <v>1.47</v>
      </c>
      <c r="K3830" s="19" t="s">
        <v>20</v>
      </c>
      <c r="L3830">
        <f t="shared" si="69"/>
        <v>2</v>
      </c>
      <c r="M3830">
        <f>MATCH(H:H,价格表!$B$4:$B$35,0)</f>
        <v>3</v>
      </c>
      <c r="N3830" s="27">
        <f>IF(J3830&lt;=0.3,INDEX(价格表!$B$4:$I$31,M3830,2),IF(AND(J3830&gt;0.3,J3830&lt;=1),INDEX(价格表!$B$4:$I$31,M3830,3),IF(AND(J3830&gt;1,J3830&lt;=2.2),INDEX(价格表!$B$4:$I$31,M3830,4),IF(AND(J3830&gt;2.2,J3830&lt;=3.3),INDEX(价格表!$B$4:$I$31,M3830,5),IF(AND(J3830&gt;3.3,J3830&lt;=4),INDEX(价格表!$B$4:$I$31,M3830,6),IF(AND(J3830&gt;4,J3830&lt;=5.5),INDEX(价格表!$B$4:$I$31,M3830,7),IF(J3830&gt;5.5,2.6+INDEX(价格表!$B$4:$I$31,M3830,8)*L3830)))))))</f>
        <v>2.15</v>
      </c>
    </row>
    <row r="3831" spans="1:14">
      <c r="A3831" s="18">
        <v>4311038594258</v>
      </c>
      <c r="B3831" s="18" t="s">
        <v>16</v>
      </c>
      <c r="C3831" s="19">
        <v>20201216</v>
      </c>
      <c r="D3831" s="19">
        <v>610538201209</v>
      </c>
      <c r="E3831" s="19" t="s">
        <v>16</v>
      </c>
      <c r="F3831" s="19">
        <v>20201226</v>
      </c>
      <c r="G3831" s="19" t="s">
        <v>17</v>
      </c>
      <c r="H3831" s="19" t="s">
        <v>23</v>
      </c>
      <c r="I3831" s="19" t="s">
        <v>118</v>
      </c>
      <c r="J3831" s="19">
        <v>1.54</v>
      </c>
      <c r="K3831" s="19" t="s">
        <v>20</v>
      </c>
      <c r="L3831">
        <f t="shared" si="69"/>
        <v>2</v>
      </c>
      <c r="M3831">
        <f>MATCH(H:H,价格表!$B$4:$B$35,0)</f>
        <v>15</v>
      </c>
      <c r="N3831" s="27">
        <f>IF(J3831&lt;=0.3,INDEX(价格表!$B$4:$I$31,M3831,2),IF(AND(J3831&gt;0.3,J3831&lt;=1),INDEX(价格表!$B$4:$I$31,M3831,3),IF(AND(J3831&gt;1,J3831&lt;=2.2),INDEX(价格表!$B$4:$I$31,M3831,4),IF(AND(J3831&gt;2.2,J3831&lt;=3.3),INDEX(价格表!$B$4:$I$31,M3831,5),IF(AND(J3831&gt;3.3,J3831&lt;=4),INDEX(价格表!$B$4:$I$31,M3831,6),IF(AND(J3831&gt;4,J3831&lt;=5.5),INDEX(价格表!$B$4:$I$31,M3831,7),IF(J3831&gt;5.5,2.6+INDEX(价格表!$B$4:$I$31,M3831,8)*L3831)))))))</f>
        <v>2.15</v>
      </c>
    </row>
    <row r="3832" spans="1:14">
      <c r="A3832" s="18">
        <v>4311038594259</v>
      </c>
      <c r="B3832" s="18" t="s">
        <v>16</v>
      </c>
      <c r="C3832" s="19">
        <v>20201216</v>
      </c>
      <c r="D3832" s="19">
        <v>610538201209</v>
      </c>
      <c r="E3832" s="19" t="s">
        <v>16</v>
      </c>
      <c r="F3832" s="19">
        <v>20201226</v>
      </c>
      <c r="G3832" s="19" t="s">
        <v>17</v>
      </c>
      <c r="H3832" s="19" t="s">
        <v>39</v>
      </c>
      <c r="I3832" s="19" t="s">
        <v>165</v>
      </c>
      <c r="J3832" s="19">
        <v>1.44</v>
      </c>
      <c r="K3832" s="19" t="s">
        <v>20</v>
      </c>
      <c r="L3832">
        <f t="shared" si="69"/>
        <v>2</v>
      </c>
      <c r="M3832">
        <f>MATCH(H:H,价格表!$B$4:$B$35,0)</f>
        <v>23</v>
      </c>
      <c r="N3832" s="27">
        <f>IF(J3832&lt;=0.3,INDEX(价格表!$B$4:$I$31,M3832,2),IF(AND(J3832&gt;0.3,J3832&lt;=1),INDEX(价格表!$B$4:$I$31,M3832,3),IF(AND(J3832&gt;1,J3832&lt;=2.2),INDEX(价格表!$B$4:$I$31,M3832,4),IF(AND(J3832&gt;2.2,J3832&lt;=3.3),INDEX(价格表!$B$4:$I$31,M3832,5),IF(AND(J3832&gt;3.3,J3832&lt;=4),INDEX(价格表!$B$4:$I$31,M3832,6),IF(AND(J3832&gt;4,J3832&lt;=5.5),INDEX(价格表!$B$4:$I$31,M3832,7),IF(J3832&gt;5.5,2.6+INDEX(价格表!$B$4:$I$31,M3832,8)*L3832)))))))</f>
        <v>2.15</v>
      </c>
    </row>
    <row r="3833" spans="1:14">
      <c r="A3833" s="18">
        <v>4311038594260</v>
      </c>
      <c r="B3833" s="18" t="s">
        <v>16</v>
      </c>
      <c r="C3833" s="19">
        <v>20201216</v>
      </c>
      <c r="D3833" s="19">
        <v>610538201209</v>
      </c>
      <c r="E3833" s="19" t="s">
        <v>16</v>
      </c>
      <c r="F3833" s="19">
        <v>20201226</v>
      </c>
      <c r="G3833" s="19" t="s">
        <v>17</v>
      </c>
      <c r="H3833" s="19" t="s">
        <v>73</v>
      </c>
      <c r="I3833" s="19" t="s">
        <v>256</v>
      </c>
      <c r="J3833" s="19">
        <v>1.48</v>
      </c>
      <c r="K3833" s="19" t="s">
        <v>20</v>
      </c>
      <c r="L3833">
        <f t="shared" si="69"/>
        <v>2</v>
      </c>
      <c r="M3833">
        <f>MATCH(H:H,价格表!$B$4:$B$35,0)</f>
        <v>7</v>
      </c>
      <c r="N3833" s="27">
        <f>IF(J3833&lt;=0.3,INDEX(价格表!$B$4:$I$31,M3833,2),IF(AND(J3833&gt;0.3,J3833&lt;=1),INDEX(价格表!$B$4:$I$31,M3833,3),IF(AND(J3833&gt;1,J3833&lt;=2.2),INDEX(价格表!$B$4:$I$31,M3833,4),IF(AND(J3833&gt;2.2,J3833&lt;=3.3),INDEX(价格表!$B$4:$I$31,M3833,5),IF(AND(J3833&gt;3.3,J3833&lt;=4),INDEX(价格表!$B$4:$I$31,M3833,6),IF(AND(J3833&gt;4,J3833&lt;=5.5),INDEX(价格表!$B$4:$I$31,M3833,7),IF(J3833&gt;5.5,2.6+INDEX(价格表!$B$4:$I$31,M3833,8)*L3833)))))))</f>
        <v>2.15</v>
      </c>
    </row>
    <row r="3834" spans="1:14">
      <c r="A3834" s="18">
        <v>4311038594261</v>
      </c>
      <c r="B3834" s="18" t="s">
        <v>16</v>
      </c>
      <c r="C3834" s="19">
        <v>20201216</v>
      </c>
      <c r="D3834" s="19">
        <v>610538201209</v>
      </c>
      <c r="E3834" s="19" t="s">
        <v>16</v>
      </c>
      <c r="F3834" s="19">
        <v>20201226</v>
      </c>
      <c r="G3834" s="19" t="s">
        <v>17</v>
      </c>
      <c r="H3834" s="19" t="s">
        <v>88</v>
      </c>
      <c r="I3834" s="19" t="s">
        <v>101</v>
      </c>
      <c r="J3834" s="19">
        <v>1.44</v>
      </c>
      <c r="K3834" s="19" t="s">
        <v>20</v>
      </c>
      <c r="L3834">
        <f t="shared" si="69"/>
        <v>2</v>
      </c>
      <c r="M3834">
        <f>MATCH(H:H,价格表!$B$4:$B$35,0)</f>
        <v>19</v>
      </c>
      <c r="N3834" s="27">
        <f>IF(J3834&lt;=0.3,INDEX(价格表!$B$4:$I$31,M3834,2),IF(AND(J3834&gt;0.3,J3834&lt;=1),INDEX(价格表!$B$4:$I$31,M3834,3),IF(AND(J3834&gt;1,J3834&lt;=2.2),INDEX(价格表!$B$4:$I$31,M3834,4),IF(AND(J3834&gt;2.2,J3834&lt;=3.3),INDEX(价格表!$B$4:$I$31,M3834,5),IF(AND(J3834&gt;3.3,J3834&lt;=4),INDEX(价格表!$B$4:$I$31,M3834,6),IF(AND(J3834&gt;4,J3834&lt;=5.5),INDEX(价格表!$B$4:$I$31,M3834,7),IF(J3834&gt;5.5,2.6+INDEX(价格表!$B$4:$I$31,M3834,8)*L3834)))))))</f>
        <v>2.15</v>
      </c>
    </row>
    <row r="3835" spans="1:14">
      <c r="A3835" s="18">
        <v>4311038594262</v>
      </c>
      <c r="B3835" s="18" t="s">
        <v>16</v>
      </c>
      <c r="C3835" s="19">
        <v>20201216</v>
      </c>
      <c r="D3835" s="19">
        <v>610538201209</v>
      </c>
      <c r="E3835" s="19" t="s">
        <v>16</v>
      </c>
      <c r="F3835" s="19">
        <v>20201226</v>
      </c>
      <c r="G3835" s="19" t="s">
        <v>17</v>
      </c>
      <c r="H3835" s="19" t="s">
        <v>18</v>
      </c>
      <c r="I3835" s="19" t="s">
        <v>61</v>
      </c>
      <c r="J3835" s="19">
        <v>1.42</v>
      </c>
      <c r="K3835" s="19" t="s">
        <v>20</v>
      </c>
      <c r="L3835">
        <f t="shared" si="69"/>
        <v>2</v>
      </c>
      <c r="M3835">
        <f>MATCH(H:H,价格表!$B$4:$B$35,0)</f>
        <v>1</v>
      </c>
      <c r="N3835" s="27">
        <f>IF(J3835&lt;=0.3,INDEX(价格表!$B$4:$I$31,M3835,2),IF(AND(J3835&gt;0.3,J3835&lt;=1),INDEX(价格表!$B$4:$I$31,M3835,3),IF(AND(J3835&gt;1,J3835&lt;=2.2),INDEX(价格表!$B$4:$I$31,M3835,4),IF(AND(J3835&gt;2.2,J3835&lt;=3.3),INDEX(价格表!$B$4:$I$31,M3835,5),IF(AND(J3835&gt;3.3,J3835&lt;=4),INDEX(价格表!$B$4:$I$31,M3835,6),IF(AND(J3835&gt;4,J3835&lt;=5.5),INDEX(价格表!$B$4:$I$31,M3835,7),IF(J3835&gt;5.5,2.6+INDEX(价格表!$B$4:$I$31,M3835,8)*L3835)))))))</f>
        <v>2.15</v>
      </c>
    </row>
    <row r="3836" spans="1:14">
      <c r="A3836" s="18">
        <v>4311038594264</v>
      </c>
      <c r="B3836" s="18" t="s">
        <v>16</v>
      </c>
      <c r="C3836" s="19">
        <v>20201216</v>
      </c>
      <c r="D3836" s="19">
        <v>610538201209</v>
      </c>
      <c r="E3836" s="19" t="s">
        <v>16</v>
      </c>
      <c r="F3836" s="19">
        <v>20201226</v>
      </c>
      <c r="G3836" s="19" t="s">
        <v>17</v>
      </c>
      <c r="H3836" s="19" t="s">
        <v>68</v>
      </c>
      <c r="I3836" s="19" t="s">
        <v>249</v>
      </c>
      <c r="J3836" s="19">
        <v>1.45</v>
      </c>
      <c r="K3836" s="19" t="s">
        <v>20</v>
      </c>
      <c r="L3836">
        <f t="shared" si="69"/>
        <v>2</v>
      </c>
      <c r="M3836">
        <f>MATCH(H:H,价格表!$B$4:$B$35,0)</f>
        <v>5</v>
      </c>
      <c r="N3836" s="27">
        <f>IF(J3836&lt;=0.3,INDEX(价格表!$B$4:$I$31,M3836,2),IF(AND(J3836&gt;0.3,J3836&lt;=1),INDEX(价格表!$B$4:$I$31,M3836,3),IF(AND(J3836&gt;1,J3836&lt;=2.2),INDEX(价格表!$B$4:$I$31,M3836,4),IF(AND(J3836&gt;2.2,J3836&lt;=3.3),INDEX(价格表!$B$4:$I$31,M3836,5),IF(AND(J3836&gt;3.3,J3836&lt;=4),INDEX(价格表!$B$4:$I$31,M3836,6),IF(AND(J3836&gt;4,J3836&lt;=5.5),INDEX(价格表!$B$4:$I$31,M3836,7),IF(J3836&gt;5.5,2.6+INDEX(价格表!$B$4:$I$31,M3836,8)*L3836)))))))</f>
        <v>2.15</v>
      </c>
    </row>
    <row r="3837" spans="1:14">
      <c r="A3837" s="18">
        <v>4311038594265</v>
      </c>
      <c r="B3837" s="18" t="s">
        <v>16</v>
      </c>
      <c r="C3837" s="19">
        <v>20201216</v>
      </c>
      <c r="D3837" s="19">
        <v>610538201209</v>
      </c>
      <c r="E3837" s="19" t="s">
        <v>16</v>
      </c>
      <c r="F3837" s="19">
        <v>20201226</v>
      </c>
      <c r="G3837" s="19" t="s">
        <v>17</v>
      </c>
      <c r="H3837" s="19" t="s">
        <v>45</v>
      </c>
      <c r="I3837" s="19" t="s">
        <v>371</v>
      </c>
      <c r="J3837" s="19">
        <v>1.46</v>
      </c>
      <c r="K3837" s="19" t="s">
        <v>20</v>
      </c>
      <c r="L3837">
        <f t="shared" si="69"/>
        <v>2</v>
      </c>
      <c r="M3837">
        <f>MATCH(H:H,价格表!$B$4:$B$35,0)</f>
        <v>9</v>
      </c>
      <c r="N3837" s="27">
        <f>IF(J3837&lt;=0.3,INDEX(价格表!$B$4:$I$31,M3837,2),IF(AND(J3837&gt;0.3,J3837&lt;=1),INDEX(价格表!$B$4:$I$31,M3837,3),IF(AND(J3837&gt;1,J3837&lt;=2.2),INDEX(价格表!$B$4:$I$31,M3837,4),IF(AND(J3837&gt;2.2,J3837&lt;=3.3),INDEX(价格表!$B$4:$I$31,M3837,5),IF(AND(J3837&gt;3.3,J3837&lt;=4),INDEX(价格表!$B$4:$I$31,M3837,6),IF(AND(J3837&gt;4,J3837&lt;=5.5),INDEX(价格表!$B$4:$I$31,M3837,7),IF(J3837&gt;5.5,2.6+INDEX(价格表!$B$4:$I$31,M3837,8)*L3837)))))))</f>
        <v>2.15</v>
      </c>
    </row>
    <row r="3838" spans="1:14">
      <c r="A3838" s="18">
        <v>4311038594266</v>
      </c>
      <c r="B3838" s="18" t="s">
        <v>16</v>
      </c>
      <c r="C3838" s="19">
        <v>20201216</v>
      </c>
      <c r="D3838" s="19">
        <v>610538201209</v>
      </c>
      <c r="E3838" s="19" t="s">
        <v>16</v>
      </c>
      <c r="F3838" s="19">
        <v>20201226</v>
      </c>
      <c r="G3838" s="19" t="s">
        <v>17</v>
      </c>
      <c r="H3838" s="19" t="s">
        <v>45</v>
      </c>
      <c r="I3838" s="19" t="s">
        <v>48</v>
      </c>
      <c r="J3838" s="19">
        <v>1.44</v>
      </c>
      <c r="K3838" s="19" t="s">
        <v>20</v>
      </c>
      <c r="L3838">
        <f t="shared" si="69"/>
        <v>2</v>
      </c>
      <c r="M3838">
        <f>MATCH(H:H,价格表!$B$4:$B$35,0)</f>
        <v>9</v>
      </c>
      <c r="N3838" s="27">
        <f>IF(J3838&lt;=0.3,INDEX(价格表!$B$4:$I$31,M3838,2),IF(AND(J3838&gt;0.3,J3838&lt;=1),INDEX(价格表!$B$4:$I$31,M3838,3),IF(AND(J3838&gt;1,J3838&lt;=2.2),INDEX(价格表!$B$4:$I$31,M3838,4),IF(AND(J3838&gt;2.2,J3838&lt;=3.3),INDEX(价格表!$B$4:$I$31,M3838,5),IF(AND(J3838&gt;3.3,J3838&lt;=4),INDEX(价格表!$B$4:$I$31,M3838,6),IF(AND(J3838&gt;4,J3838&lt;=5.5),INDEX(价格表!$B$4:$I$31,M3838,7),IF(J3838&gt;5.5,2.6+INDEX(价格表!$B$4:$I$31,M3838,8)*L3838)))))))</f>
        <v>2.15</v>
      </c>
    </row>
    <row r="3839" spans="1:14">
      <c r="A3839" s="18">
        <v>4311038594267</v>
      </c>
      <c r="B3839" s="18" t="s">
        <v>16</v>
      </c>
      <c r="C3839" s="19">
        <v>20201216</v>
      </c>
      <c r="D3839" s="19">
        <v>610538201209</v>
      </c>
      <c r="E3839" s="19" t="s">
        <v>16</v>
      </c>
      <c r="F3839" s="19">
        <v>20201226</v>
      </c>
      <c r="G3839" s="19" t="s">
        <v>17</v>
      </c>
      <c r="H3839" s="19" t="s">
        <v>73</v>
      </c>
      <c r="I3839" s="19" t="s">
        <v>91</v>
      </c>
      <c r="J3839" s="19">
        <v>1.52</v>
      </c>
      <c r="K3839" s="19" t="s">
        <v>20</v>
      </c>
      <c r="L3839">
        <f t="shared" si="69"/>
        <v>2</v>
      </c>
      <c r="M3839">
        <f>MATCH(H:H,价格表!$B$4:$B$35,0)</f>
        <v>7</v>
      </c>
      <c r="N3839" s="27">
        <f>IF(J3839&lt;=0.3,INDEX(价格表!$B$4:$I$31,M3839,2),IF(AND(J3839&gt;0.3,J3839&lt;=1),INDEX(价格表!$B$4:$I$31,M3839,3),IF(AND(J3839&gt;1,J3839&lt;=2.2),INDEX(价格表!$B$4:$I$31,M3839,4),IF(AND(J3839&gt;2.2,J3839&lt;=3.3),INDEX(价格表!$B$4:$I$31,M3839,5),IF(AND(J3839&gt;3.3,J3839&lt;=4),INDEX(价格表!$B$4:$I$31,M3839,6),IF(AND(J3839&gt;4,J3839&lt;=5.5),INDEX(价格表!$B$4:$I$31,M3839,7),IF(J3839&gt;5.5,2.6+INDEX(价格表!$B$4:$I$31,M3839,8)*L3839)))))))</f>
        <v>2.15</v>
      </c>
    </row>
    <row r="3840" spans="1:14">
      <c r="A3840" s="18">
        <v>4311038594268</v>
      </c>
      <c r="B3840" s="18" t="s">
        <v>16</v>
      </c>
      <c r="C3840" s="19">
        <v>20201216</v>
      </c>
      <c r="D3840" s="19">
        <v>610538201209</v>
      </c>
      <c r="E3840" s="19" t="s">
        <v>16</v>
      </c>
      <c r="F3840" s="19">
        <v>20201226</v>
      </c>
      <c r="G3840" s="19" t="s">
        <v>17</v>
      </c>
      <c r="H3840" s="19" t="s">
        <v>45</v>
      </c>
      <c r="I3840" s="19" t="s">
        <v>87</v>
      </c>
      <c r="J3840" s="19">
        <v>1.44</v>
      </c>
      <c r="K3840" s="19" t="s">
        <v>20</v>
      </c>
      <c r="L3840">
        <f t="shared" si="69"/>
        <v>2</v>
      </c>
      <c r="M3840">
        <f>MATCH(H:H,价格表!$B$4:$B$35,0)</f>
        <v>9</v>
      </c>
      <c r="N3840" s="27">
        <f>IF(J3840&lt;=0.3,INDEX(价格表!$B$4:$I$31,M3840,2),IF(AND(J3840&gt;0.3,J3840&lt;=1),INDEX(价格表!$B$4:$I$31,M3840,3),IF(AND(J3840&gt;1,J3840&lt;=2.2),INDEX(价格表!$B$4:$I$31,M3840,4),IF(AND(J3840&gt;2.2,J3840&lt;=3.3),INDEX(价格表!$B$4:$I$31,M3840,5),IF(AND(J3840&gt;3.3,J3840&lt;=4),INDEX(价格表!$B$4:$I$31,M3840,6),IF(AND(J3840&gt;4,J3840&lt;=5.5),INDEX(价格表!$B$4:$I$31,M3840,7),IF(J3840&gt;5.5,2.6+INDEX(价格表!$B$4:$I$31,M3840,8)*L3840)))))))</f>
        <v>2.15</v>
      </c>
    </row>
    <row r="3841" spans="1:14">
      <c r="A3841" s="18">
        <v>4311038594269</v>
      </c>
      <c r="B3841" s="18" t="s">
        <v>16</v>
      </c>
      <c r="C3841" s="19">
        <v>20201216</v>
      </c>
      <c r="D3841" s="19">
        <v>610538201209</v>
      </c>
      <c r="E3841" s="19" t="s">
        <v>16</v>
      </c>
      <c r="F3841" s="19">
        <v>20201226</v>
      </c>
      <c r="G3841" s="19" t="s">
        <v>17</v>
      </c>
      <c r="H3841" s="19" t="s">
        <v>73</v>
      </c>
      <c r="I3841" s="19" t="s">
        <v>92</v>
      </c>
      <c r="J3841" s="19">
        <v>1.42</v>
      </c>
      <c r="K3841" s="19" t="s">
        <v>20</v>
      </c>
      <c r="L3841">
        <f t="shared" si="69"/>
        <v>2</v>
      </c>
      <c r="M3841">
        <f>MATCH(H:H,价格表!$B$4:$B$35,0)</f>
        <v>7</v>
      </c>
      <c r="N3841" s="27">
        <f>IF(J3841&lt;=0.3,INDEX(价格表!$B$4:$I$31,M3841,2),IF(AND(J3841&gt;0.3,J3841&lt;=1),INDEX(价格表!$B$4:$I$31,M3841,3),IF(AND(J3841&gt;1,J3841&lt;=2.2),INDEX(价格表!$B$4:$I$31,M3841,4),IF(AND(J3841&gt;2.2,J3841&lt;=3.3),INDEX(价格表!$B$4:$I$31,M3841,5),IF(AND(J3841&gt;3.3,J3841&lt;=4),INDEX(价格表!$B$4:$I$31,M3841,6),IF(AND(J3841&gt;4,J3841&lt;=5.5),INDEX(价格表!$B$4:$I$31,M3841,7),IF(J3841&gt;5.5,2.6+INDEX(价格表!$B$4:$I$31,M3841,8)*L3841)))))))</f>
        <v>2.15</v>
      </c>
    </row>
    <row r="3842" spans="1:14">
      <c r="A3842" s="18">
        <v>4311038595484</v>
      </c>
      <c r="B3842" s="18" t="s">
        <v>16</v>
      </c>
      <c r="C3842" s="19">
        <v>20201216</v>
      </c>
      <c r="D3842" s="19">
        <v>610538201209</v>
      </c>
      <c r="E3842" s="19" t="s">
        <v>16</v>
      </c>
      <c r="F3842" s="19">
        <v>20201226</v>
      </c>
      <c r="G3842" s="19" t="s">
        <v>17</v>
      </c>
      <c r="H3842" s="19" t="s">
        <v>68</v>
      </c>
      <c r="I3842" s="19" t="s">
        <v>193</v>
      </c>
      <c r="J3842" s="19">
        <v>1.46</v>
      </c>
      <c r="K3842" s="19" t="s">
        <v>20</v>
      </c>
      <c r="L3842">
        <f t="shared" si="69"/>
        <v>2</v>
      </c>
      <c r="M3842">
        <f>MATCH(H:H,价格表!$B$4:$B$35,0)</f>
        <v>5</v>
      </c>
      <c r="N3842" s="27">
        <f>IF(J3842&lt;=0.3,INDEX(价格表!$B$4:$I$31,M3842,2),IF(AND(J3842&gt;0.3,J3842&lt;=1),INDEX(价格表!$B$4:$I$31,M3842,3),IF(AND(J3842&gt;1,J3842&lt;=2.2),INDEX(价格表!$B$4:$I$31,M3842,4),IF(AND(J3842&gt;2.2,J3842&lt;=3.3),INDEX(价格表!$B$4:$I$31,M3842,5),IF(AND(J3842&gt;3.3,J3842&lt;=4),INDEX(价格表!$B$4:$I$31,M3842,6),IF(AND(J3842&gt;4,J3842&lt;=5.5),INDEX(价格表!$B$4:$I$31,M3842,7),IF(J3842&gt;5.5,2.6+INDEX(价格表!$B$4:$I$31,M3842,8)*L3842)))))))</f>
        <v>2.15</v>
      </c>
    </row>
    <row r="3843" spans="1:14">
      <c r="A3843" s="18">
        <v>4311038595485</v>
      </c>
      <c r="B3843" s="18" t="s">
        <v>16</v>
      </c>
      <c r="C3843" s="19">
        <v>20201216</v>
      </c>
      <c r="D3843" s="19">
        <v>610538201209</v>
      </c>
      <c r="E3843" s="19" t="s">
        <v>16</v>
      </c>
      <c r="F3843" s="19">
        <v>20201226</v>
      </c>
      <c r="G3843" s="19" t="s">
        <v>17</v>
      </c>
      <c r="H3843" s="19" t="s">
        <v>27</v>
      </c>
      <c r="I3843" s="19" t="s">
        <v>70</v>
      </c>
      <c r="J3843" s="19">
        <v>1.46</v>
      </c>
      <c r="K3843" s="19" t="s">
        <v>20</v>
      </c>
      <c r="L3843">
        <f t="shared" si="69"/>
        <v>2</v>
      </c>
      <c r="M3843">
        <f>MATCH(H:H,价格表!$B$4:$B$35,0)</f>
        <v>3</v>
      </c>
      <c r="N3843" s="27">
        <f>IF(J3843&lt;=0.3,INDEX(价格表!$B$4:$I$31,M3843,2),IF(AND(J3843&gt;0.3,J3843&lt;=1),INDEX(价格表!$B$4:$I$31,M3843,3),IF(AND(J3843&gt;1,J3843&lt;=2.2),INDEX(价格表!$B$4:$I$31,M3843,4),IF(AND(J3843&gt;2.2,J3843&lt;=3.3),INDEX(价格表!$B$4:$I$31,M3843,5),IF(AND(J3843&gt;3.3,J3843&lt;=4),INDEX(价格表!$B$4:$I$31,M3843,6),IF(AND(J3843&gt;4,J3843&lt;=5.5),INDEX(价格表!$B$4:$I$31,M3843,7),IF(J3843&gt;5.5,2.6+INDEX(价格表!$B$4:$I$31,M3843,8)*L3843)))))))</f>
        <v>2.15</v>
      </c>
    </row>
    <row r="3844" spans="1:14">
      <c r="A3844" s="18">
        <v>4311038595486</v>
      </c>
      <c r="B3844" s="18" t="s">
        <v>16</v>
      </c>
      <c r="C3844" s="19">
        <v>20201216</v>
      </c>
      <c r="D3844" s="19">
        <v>610538201209</v>
      </c>
      <c r="E3844" s="19" t="s">
        <v>16</v>
      </c>
      <c r="F3844" s="19">
        <v>20201226</v>
      </c>
      <c r="G3844" s="19" t="s">
        <v>17</v>
      </c>
      <c r="H3844" s="19" t="s">
        <v>88</v>
      </c>
      <c r="I3844" s="19" t="s">
        <v>101</v>
      </c>
      <c r="J3844" s="19">
        <v>1.43</v>
      </c>
      <c r="K3844" s="19" t="s">
        <v>20</v>
      </c>
      <c r="L3844">
        <f t="shared" ref="L3844:L3907" si="70">ROUNDUP(J3844,0)</f>
        <v>2</v>
      </c>
      <c r="M3844">
        <f>MATCH(H:H,价格表!$B$4:$B$35,0)</f>
        <v>19</v>
      </c>
      <c r="N3844" s="27">
        <f>IF(J3844&lt;=0.3,INDEX(价格表!$B$4:$I$31,M3844,2),IF(AND(J3844&gt;0.3,J3844&lt;=1),INDEX(价格表!$B$4:$I$31,M3844,3),IF(AND(J3844&gt;1,J3844&lt;=2.2),INDEX(价格表!$B$4:$I$31,M3844,4),IF(AND(J3844&gt;2.2,J3844&lt;=3.3),INDEX(价格表!$B$4:$I$31,M3844,5),IF(AND(J3844&gt;3.3,J3844&lt;=4),INDEX(价格表!$B$4:$I$31,M3844,6),IF(AND(J3844&gt;4,J3844&lt;=5.5),INDEX(价格表!$B$4:$I$31,M3844,7),IF(J3844&gt;5.5,2.6+INDEX(价格表!$B$4:$I$31,M3844,8)*L3844)))))))</f>
        <v>2.15</v>
      </c>
    </row>
    <row r="3845" spans="1:14">
      <c r="A3845" s="18">
        <v>4311038595487</v>
      </c>
      <c r="B3845" s="18" t="s">
        <v>16</v>
      </c>
      <c r="C3845" s="19">
        <v>20201216</v>
      </c>
      <c r="D3845" s="19">
        <v>610538201209</v>
      </c>
      <c r="E3845" s="19" t="s">
        <v>16</v>
      </c>
      <c r="F3845" s="19">
        <v>20201226</v>
      </c>
      <c r="G3845" s="19" t="s">
        <v>17</v>
      </c>
      <c r="H3845" s="19" t="s">
        <v>39</v>
      </c>
      <c r="I3845" s="19" t="s">
        <v>81</v>
      </c>
      <c r="J3845" s="19">
        <v>1.56</v>
      </c>
      <c r="K3845" s="19" t="s">
        <v>20</v>
      </c>
      <c r="L3845">
        <f t="shared" si="70"/>
        <v>2</v>
      </c>
      <c r="M3845">
        <f>MATCH(H:H,价格表!$B$4:$B$35,0)</f>
        <v>23</v>
      </c>
      <c r="N3845" s="27">
        <f>IF(J3845&lt;=0.3,INDEX(价格表!$B$4:$I$31,M3845,2),IF(AND(J3845&gt;0.3,J3845&lt;=1),INDEX(价格表!$B$4:$I$31,M3845,3),IF(AND(J3845&gt;1,J3845&lt;=2.2),INDEX(价格表!$B$4:$I$31,M3845,4),IF(AND(J3845&gt;2.2,J3845&lt;=3.3),INDEX(价格表!$B$4:$I$31,M3845,5),IF(AND(J3845&gt;3.3,J3845&lt;=4),INDEX(价格表!$B$4:$I$31,M3845,6),IF(AND(J3845&gt;4,J3845&lt;=5.5),INDEX(价格表!$B$4:$I$31,M3845,7),IF(J3845&gt;5.5,2.6+INDEX(价格表!$B$4:$I$31,M3845,8)*L3845)))))))</f>
        <v>2.15</v>
      </c>
    </row>
    <row r="3846" spans="1:14">
      <c r="A3846" s="18">
        <v>4311038595488</v>
      </c>
      <c r="B3846" s="18" t="s">
        <v>16</v>
      </c>
      <c r="C3846" s="19">
        <v>20201216</v>
      </c>
      <c r="D3846" s="19">
        <v>610538201209</v>
      </c>
      <c r="E3846" s="19" t="s">
        <v>16</v>
      </c>
      <c r="F3846" s="19">
        <v>20201226</v>
      </c>
      <c r="G3846" s="19" t="s">
        <v>17</v>
      </c>
      <c r="H3846" s="19" t="s">
        <v>27</v>
      </c>
      <c r="I3846" s="19" t="s">
        <v>28</v>
      </c>
      <c r="J3846" s="19">
        <v>1.44</v>
      </c>
      <c r="K3846" s="19" t="s">
        <v>20</v>
      </c>
      <c r="L3846">
        <f t="shared" si="70"/>
        <v>2</v>
      </c>
      <c r="M3846">
        <f>MATCH(H:H,价格表!$B$4:$B$35,0)</f>
        <v>3</v>
      </c>
      <c r="N3846" s="27">
        <f>IF(J3846&lt;=0.3,INDEX(价格表!$B$4:$I$31,M3846,2),IF(AND(J3846&gt;0.3,J3846&lt;=1),INDEX(价格表!$B$4:$I$31,M3846,3),IF(AND(J3846&gt;1,J3846&lt;=2.2),INDEX(价格表!$B$4:$I$31,M3846,4),IF(AND(J3846&gt;2.2,J3846&lt;=3.3),INDEX(价格表!$B$4:$I$31,M3846,5),IF(AND(J3846&gt;3.3,J3846&lt;=4),INDEX(价格表!$B$4:$I$31,M3846,6),IF(AND(J3846&gt;4,J3846&lt;=5.5),INDEX(价格表!$B$4:$I$31,M3846,7),IF(J3846&gt;5.5,2.6+INDEX(价格表!$B$4:$I$31,M3846,8)*L3846)))))))</f>
        <v>2.15</v>
      </c>
    </row>
    <row r="3847" spans="1:14">
      <c r="A3847" s="18">
        <v>4311038595489</v>
      </c>
      <c r="B3847" s="18" t="s">
        <v>16</v>
      </c>
      <c r="C3847" s="19">
        <v>20201216</v>
      </c>
      <c r="D3847" s="19">
        <v>610538201209</v>
      </c>
      <c r="E3847" s="19" t="s">
        <v>16</v>
      </c>
      <c r="F3847" s="19">
        <v>20201226</v>
      </c>
      <c r="G3847" s="19" t="s">
        <v>17</v>
      </c>
      <c r="H3847" s="19" t="s">
        <v>27</v>
      </c>
      <c r="I3847" s="19" t="s">
        <v>210</v>
      </c>
      <c r="J3847" s="19">
        <v>1.46</v>
      </c>
      <c r="K3847" s="19" t="s">
        <v>20</v>
      </c>
      <c r="L3847">
        <f t="shared" si="70"/>
        <v>2</v>
      </c>
      <c r="M3847">
        <f>MATCH(H:H,价格表!$B$4:$B$35,0)</f>
        <v>3</v>
      </c>
      <c r="N3847" s="27">
        <f>IF(J3847&lt;=0.3,INDEX(价格表!$B$4:$I$31,M3847,2),IF(AND(J3847&gt;0.3,J3847&lt;=1),INDEX(价格表!$B$4:$I$31,M3847,3),IF(AND(J3847&gt;1,J3847&lt;=2.2),INDEX(价格表!$B$4:$I$31,M3847,4),IF(AND(J3847&gt;2.2,J3847&lt;=3.3),INDEX(价格表!$B$4:$I$31,M3847,5),IF(AND(J3847&gt;3.3,J3847&lt;=4),INDEX(价格表!$B$4:$I$31,M3847,6),IF(AND(J3847&gt;4,J3847&lt;=5.5),INDEX(价格表!$B$4:$I$31,M3847,7),IF(J3847&gt;5.5,2.6+INDEX(价格表!$B$4:$I$31,M3847,8)*L3847)))))))</f>
        <v>2.15</v>
      </c>
    </row>
    <row r="3848" spans="1:14">
      <c r="A3848" s="18">
        <v>4311038595491</v>
      </c>
      <c r="B3848" s="18" t="s">
        <v>16</v>
      </c>
      <c r="C3848" s="19">
        <v>20201216</v>
      </c>
      <c r="D3848" s="19">
        <v>610538201209</v>
      </c>
      <c r="E3848" s="19" t="s">
        <v>16</v>
      </c>
      <c r="F3848" s="19">
        <v>20201226</v>
      </c>
      <c r="G3848" s="19" t="s">
        <v>17</v>
      </c>
      <c r="H3848" s="19" t="s">
        <v>43</v>
      </c>
      <c r="I3848" s="19" t="s">
        <v>292</v>
      </c>
      <c r="J3848" s="19">
        <v>1.42</v>
      </c>
      <c r="K3848" s="19" t="s">
        <v>20</v>
      </c>
      <c r="L3848">
        <f t="shared" si="70"/>
        <v>2</v>
      </c>
      <c r="M3848">
        <f>MATCH(H:H,价格表!$B$4:$B$35,0)</f>
        <v>10</v>
      </c>
      <c r="N3848" s="27">
        <f>IF(J3848&lt;=0.3,INDEX(价格表!$B$4:$I$31,M3848,2),IF(AND(J3848&gt;0.3,J3848&lt;=1),INDEX(价格表!$B$4:$I$31,M3848,3),IF(AND(J3848&gt;1,J3848&lt;=2.2),INDEX(价格表!$B$4:$I$31,M3848,4),IF(AND(J3848&gt;2.2,J3848&lt;=3.3),INDEX(价格表!$B$4:$I$31,M3848,5),IF(AND(J3848&gt;3.3,J3848&lt;=4),INDEX(价格表!$B$4:$I$31,M3848,6),IF(AND(J3848&gt;4,J3848&lt;=5.5),INDEX(价格表!$B$4:$I$31,M3848,7),IF(J3848&gt;5.5,2.6+INDEX(价格表!$B$4:$I$31,M3848,8)*L3848)))))))</f>
        <v>2.15</v>
      </c>
    </row>
    <row r="3849" spans="1:14">
      <c r="A3849" s="18">
        <v>4311038595492</v>
      </c>
      <c r="B3849" s="18" t="s">
        <v>16</v>
      </c>
      <c r="C3849" s="19">
        <v>20201216</v>
      </c>
      <c r="D3849" s="19">
        <v>610538201209</v>
      </c>
      <c r="E3849" s="19" t="s">
        <v>16</v>
      </c>
      <c r="F3849" s="19">
        <v>20201226</v>
      </c>
      <c r="G3849" s="19" t="s">
        <v>17</v>
      </c>
      <c r="H3849" s="19" t="s">
        <v>25</v>
      </c>
      <c r="I3849" s="19" t="s">
        <v>203</v>
      </c>
      <c r="J3849" s="19">
        <v>1.49</v>
      </c>
      <c r="K3849" s="19" t="s">
        <v>20</v>
      </c>
      <c r="L3849">
        <f t="shared" si="70"/>
        <v>2</v>
      </c>
      <c r="M3849">
        <f>MATCH(H:H,价格表!$B$4:$B$35,0)</f>
        <v>25</v>
      </c>
      <c r="N3849" s="27">
        <f>IF(J3849&lt;=0.3,INDEX(价格表!$B$4:$I$31,M3849,2),IF(AND(J3849&gt;0.3,J3849&lt;=1),INDEX(价格表!$B$4:$I$31,M3849,3),IF(AND(J3849&gt;1,J3849&lt;=2.2),INDEX(价格表!$B$4:$I$31,M3849,4),IF(AND(J3849&gt;2.2,J3849&lt;=3.3),INDEX(价格表!$B$4:$I$31,M3849,5),IF(AND(J3849&gt;3.3,J3849&lt;=4),INDEX(价格表!$B$4:$I$31,M3849,6),IF(AND(J3849&gt;4,J3849&lt;=5.5),INDEX(价格表!$B$4:$I$31,M3849,7),IF(J3849&gt;5.5,2.6+INDEX(价格表!$B$4:$I$31,M3849,8)*L3849)))))))</f>
        <v>2.15</v>
      </c>
    </row>
    <row r="3850" spans="1:14">
      <c r="A3850" s="18">
        <v>4311038596926</v>
      </c>
      <c r="B3850" s="18" t="s">
        <v>16</v>
      </c>
      <c r="C3850" s="19">
        <v>20201216</v>
      </c>
      <c r="D3850" s="19">
        <v>610538201209</v>
      </c>
      <c r="E3850" s="19" t="s">
        <v>16</v>
      </c>
      <c r="F3850" s="19">
        <v>20201226</v>
      </c>
      <c r="G3850" s="19" t="s">
        <v>17</v>
      </c>
      <c r="H3850" s="19" t="s">
        <v>68</v>
      </c>
      <c r="I3850" s="19" t="s">
        <v>69</v>
      </c>
      <c r="J3850" s="19">
        <v>1.42</v>
      </c>
      <c r="K3850" s="19" t="s">
        <v>20</v>
      </c>
      <c r="L3850">
        <f t="shared" si="70"/>
        <v>2</v>
      </c>
      <c r="M3850">
        <f>MATCH(H:H,价格表!$B$4:$B$35,0)</f>
        <v>5</v>
      </c>
      <c r="N3850" s="27">
        <f>IF(J3850&lt;=0.3,INDEX(价格表!$B$4:$I$31,M3850,2),IF(AND(J3850&gt;0.3,J3850&lt;=1),INDEX(价格表!$B$4:$I$31,M3850,3),IF(AND(J3850&gt;1,J3850&lt;=2.2),INDEX(价格表!$B$4:$I$31,M3850,4),IF(AND(J3850&gt;2.2,J3850&lt;=3.3),INDEX(价格表!$B$4:$I$31,M3850,5),IF(AND(J3850&gt;3.3,J3850&lt;=4),INDEX(价格表!$B$4:$I$31,M3850,6),IF(AND(J3850&gt;4,J3850&lt;=5.5),INDEX(价格表!$B$4:$I$31,M3850,7),IF(J3850&gt;5.5,2.6+INDEX(价格表!$B$4:$I$31,M3850,8)*L3850)))))))</f>
        <v>2.15</v>
      </c>
    </row>
    <row r="3851" spans="1:14">
      <c r="A3851" s="18">
        <v>4311038596927</v>
      </c>
      <c r="B3851" s="18" t="s">
        <v>16</v>
      </c>
      <c r="C3851" s="19">
        <v>20201216</v>
      </c>
      <c r="D3851" s="19">
        <v>610538201209</v>
      </c>
      <c r="E3851" s="19" t="s">
        <v>16</v>
      </c>
      <c r="F3851" s="19">
        <v>20201226</v>
      </c>
      <c r="G3851" s="19" t="s">
        <v>17</v>
      </c>
      <c r="H3851" s="19" t="s">
        <v>88</v>
      </c>
      <c r="I3851" s="19" t="s">
        <v>101</v>
      </c>
      <c r="J3851" s="19">
        <v>1.45</v>
      </c>
      <c r="K3851" s="19" t="s">
        <v>20</v>
      </c>
      <c r="L3851">
        <f t="shared" si="70"/>
        <v>2</v>
      </c>
      <c r="M3851">
        <f>MATCH(H:H,价格表!$B$4:$B$35,0)</f>
        <v>19</v>
      </c>
      <c r="N3851" s="27">
        <f>IF(J3851&lt;=0.3,INDEX(价格表!$B$4:$I$31,M3851,2),IF(AND(J3851&gt;0.3,J3851&lt;=1),INDEX(价格表!$B$4:$I$31,M3851,3),IF(AND(J3851&gt;1,J3851&lt;=2.2),INDEX(价格表!$B$4:$I$31,M3851,4),IF(AND(J3851&gt;2.2,J3851&lt;=3.3),INDEX(价格表!$B$4:$I$31,M3851,5),IF(AND(J3851&gt;3.3,J3851&lt;=4),INDEX(价格表!$B$4:$I$31,M3851,6),IF(AND(J3851&gt;4,J3851&lt;=5.5),INDEX(价格表!$B$4:$I$31,M3851,7),IF(J3851&gt;5.5,2.6+INDEX(价格表!$B$4:$I$31,M3851,8)*L3851)))))))</f>
        <v>2.15</v>
      </c>
    </row>
    <row r="3852" spans="1:14">
      <c r="A3852" s="18">
        <v>4311038596928</v>
      </c>
      <c r="B3852" s="18" t="s">
        <v>16</v>
      </c>
      <c r="C3852" s="19">
        <v>20201216</v>
      </c>
      <c r="D3852" s="19">
        <v>610538201209</v>
      </c>
      <c r="E3852" s="19" t="s">
        <v>16</v>
      </c>
      <c r="F3852" s="19">
        <v>20201226</v>
      </c>
      <c r="G3852" s="19" t="s">
        <v>17</v>
      </c>
      <c r="H3852" s="19" t="s">
        <v>39</v>
      </c>
      <c r="I3852" s="19" t="s">
        <v>40</v>
      </c>
      <c r="J3852" s="19">
        <v>1.47</v>
      </c>
      <c r="K3852" s="19" t="s">
        <v>20</v>
      </c>
      <c r="L3852">
        <f t="shared" si="70"/>
        <v>2</v>
      </c>
      <c r="M3852">
        <f>MATCH(H:H,价格表!$B$4:$B$35,0)</f>
        <v>23</v>
      </c>
      <c r="N3852" s="27">
        <f>IF(J3852&lt;=0.3,INDEX(价格表!$B$4:$I$31,M3852,2),IF(AND(J3852&gt;0.3,J3852&lt;=1),INDEX(价格表!$B$4:$I$31,M3852,3),IF(AND(J3852&gt;1,J3852&lt;=2.2),INDEX(价格表!$B$4:$I$31,M3852,4),IF(AND(J3852&gt;2.2,J3852&lt;=3.3),INDEX(价格表!$B$4:$I$31,M3852,5),IF(AND(J3852&gt;3.3,J3852&lt;=4),INDEX(价格表!$B$4:$I$31,M3852,6),IF(AND(J3852&gt;4,J3852&lt;=5.5),INDEX(价格表!$B$4:$I$31,M3852,7),IF(J3852&gt;5.5,2.6+INDEX(价格表!$B$4:$I$31,M3852,8)*L3852)))))))</f>
        <v>2.15</v>
      </c>
    </row>
    <row r="3853" spans="1:14">
      <c r="A3853" s="18">
        <v>4311038596929</v>
      </c>
      <c r="B3853" s="18" t="s">
        <v>16</v>
      </c>
      <c r="C3853" s="19">
        <v>20201216</v>
      </c>
      <c r="D3853" s="19">
        <v>610538201209</v>
      </c>
      <c r="E3853" s="19" t="s">
        <v>16</v>
      </c>
      <c r="F3853" s="19">
        <v>20201226</v>
      </c>
      <c r="G3853" s="19" t="s">
        <v>17</v>
      </c>
      <c r="H3853" s="19" t="s">
        <v>37</v>
      </c>
      <c r="I3853" s="19" t="s">
        <v>105</v>
      </c>
      <c r="J3853" s="19">
        <v>1.47</v>
      </c>
      <c r="K3853" s="19" t="s">
        <v>20</v>
      </c>
      <c r="L3853">
        <f t="shared" si="70"/>
        <v>2</v>
      </c>
      <c r="M3853">
        <f>MATCH(H:H,价格表!$B$4:$B$35,0)</f>
        <v>12</v>
      </c>
      <c r="N3853" s="27">
        <f>IF(J3853&lt;=0.3,INDEX(价格表!$B$4:$I$31,M3853,2),IF(AND(J3853&gt;0.3,J3853&lt;=1),INDEX(价格表!$B$4:$I$31,M3853,3),IF(AND(J3853&gt;1,J3853&lt;=2.2),INDEX(价格表!$B$4:$I$31,M3853,4),IF(AND(J3853&gt;2.2,J3853&lt;=3.3),INDEX(价格表!$B$4:$I$31,M3853,5),IF(AND(J3853&gt;3.3,J3853&lt;=4),INDEX(价格表!$B$4:$I$31,M3853,6),IF(AND(J3853&gt;4,J3853&lt;=5.5),INDEX(价格表!$B$4:$I$31,M3853,7),IF(J3853&gt;5.5,2.6+INDEX(价格表!$B$4:$I$31,M3853,8)*L3853)))))))</f>
        <v>2.15</v>
      </c>
    </row>
    <row r="3854" spans="1:14">
      <c r="A3854" s="18">
        <v>4311038596930</v>
      </c>
      <c r="B3854" s="18" t="s">
        <v>16</v>
      </c>
      <c r="C3854" s="19">
        <v>20201216</v>
      </c>
      <c r="D3854" s="19">
        <v>610538201209</v>
      </c>
      <c r="E3854" s="19" t="s">
        <v>16</v>
      </c>
      <c r="F3854" s="19">
        <v>20201226</v>
      </c>
      <c r="G3854" s="19" t="s">
        <v>17</v>
      </c>
      <c r="H3854" s="19" t="s">
        <v>21</v>
      </c>
      <c r="I3854" s="19" t="s">
        <v>22</v>
      </c>
      <c r="J3854" s="19">
        <v>1.43</v>
      </c>
      <c r="K3854" s="19" t="s">
        <v>20</v>
      </c>
      <c r="L3854">
        <f t="shared" si="70"/>
        <v>2</v>
      </c>
      <c r="M3854">
        <f>MATCH(H:H,价格表!$B$4:$B$35,0)</f>
        <v>20</v>
      </c>
      <c r="N3854" s="27">
        <f>IF(J3854&lt;=0.3,INDEX(价格表!$B$4:$I$31,M3854,2),IF(AND(J3854&gt;0.3,J3854&lt;=1),INDEX(价格表!$B$4:$I$31,M3854,3),IF(AND(J3854&gt;1,J3854&lt;=2.2),INDEX(价格表!$B$4:$I$31,M3854,4),IF(AND(J3854&gt;2.2,J3854&lt;=3.3),INDEX(价格表!$B$4:$I$31,M3854,5),IF(AND(J3854&gt;3.3,J3854&lt;=4),INDEX(价格表!$B$4:$I$31,M3854,6),IF(AND(J3854&gt;4,J3854&lt;=5.5),INDEX(价格表!$B$4:$I$31,M3854,7),IF(J3854&gt;5.5,2.6+INDEX(价格表!$B$4:$I$31,M3854,8)*L3854)))))))</f>
        <v>2.15</v>
      </c>
    </row>
    <row r="3855" spans="1:14">
      <c r="A3855" s="18">
        <v>4311038596933</v>
      </c>
      <c r="B3855" s="18" t="s">
        <v>16</v>
      </c>
      <c r="C3855" s="19">
        <v>20201216</v>
      </c>
      <c r="D3855" s="19">
        <v>610538201209</v>
      </c>
      <c r="E3855" s="19" t="s">
        <v>16</v>
      </c>
      <c r="F3855" s="19">
        <v>20201226</v>
      </c>
      <c r="G3855" s="19" t="s">
        <v>17</v>
      </c>
      <c r="H3855" s="19" t="s">
        <v>35</v>
      </c>
      <c r="I3855" s="19" t="s">
        <v>156</v>
      </c>
      <c r="J3855" s="19">
        <v>1.42</v>
      </c>
      <c r="K3855" s="19" t="s">
        <v>20</v>
      </c>
      <c r="L3855">
        <f t="shared" si="70"/>
        <v>2</v>
      </c>
      <c r="M3855">
        <f>MATCH(H:H,价格表!$B$4:$B$35,0)</f>
        <v>22</v>
      </c>
      <c r="N3855" s="27">
        <f>IF(J3855&lt;=0.3,INDEX(价格表!$B$4:$I$31,M3855,2),IF(AND(J3855&gt;0.3,J3855&lt;=1),INDEX(价格表!$B$4:$I$31,M3855,3),IF(AND(J3855&gt;1,J3855&lt;=2.2),INDEX(价格表!$B$4:$I$31,M3855,4),IF(AND(J3855&gt;2.2,J3855&lt;=3.3),INDEX(价格表!$B$4:$I$31,M3855,5),IF(AND(J3855&gt;3.3,J3855&lt;=4),INDEX(价格表!$B$4:$I$31,M3855,6),IF(AND(J3855&gt;4,J3855&lt;=5.5),INDEX(价格表!$B$4:$I$31,M3855,7),IF(J3855&gt;5.5,2.6+INDEX(价格表!$B$4:$I$31,M3855,8)*L3855)))))))</f>
        <v>2.15</v>
      </c>
    </row>
    <row r="3856" spans="1:14">
      <c r="A3856" s="18">
        <v>4311038596934</v>
      </c>
      <c r="B3856" s="18" t="s">
        <v>16</v>
      </c>
      <c r="C3856" s="19">
        <v>20201216</v>
      </c>
      <c r="D3856" s="19">
        <v>610538201209</v>
      </c>
      <c r="E3856" s="19" t="s">
        <v>16</v>
      </c>
      <c r="F3856" s="19">
        <v>20201226</v>
      </c>
      <c r="G3856" s="19" t="s">
        <v>17</v>
      </c>
      <c r="H3856" s="19" t="s">
        <v>88</v>
      </c>
      <c r="I3856" s="19" t="s">
        <v>250</v>
      </c>
      <c r="J3856" s="19">
        <v>1.47</v>
      </c>
      <c r="K3856" s="19" t="s">
        <v>20</v>
      </c>
      <c r="L3856">
        <f t="shared" si="70"/>
        <v>2</v>
      </c>
      <c r="M3856">
        <f>MATCH(H:H,价格表!$B$4:$B$35,0)</f>
        <v>19</v>
      </c>
      <c r="N3856" s="27">
        <f>IF(J3856&lt;=0.3,INDEX(价格表!$B$4:$I$31,M3856,2),IF(AND(J3856&gt;0.3,J3856&lt;=1),INDEX(价格表!$B$4:$I$31,M3856,3),IF(AND(J3856&gt;1,J3856&lt;=2.2),INDEX(价格表!$B$4:$I$31,M3856,4),IF(AND(J3856&gt;2.2,J3856&lt;=3.3),INDEX(价格表!$B$4:$I$31,M3856,5),IF(AND(J3856&gt;3.3,J3856&lt;=4),INDEX(价格表!$B$4:$I$31,M3856,6),IF(AND(J3856&gt;4,J3856&lt;=5.5),INDEX(价格表!$B$4:$I$31,M3856,7),IF(J3856&gt;5.5,2.6+INDEX(价格表!$B$4:$I$31,M3856,8)*L3856)))))))</f>
        <v>2.15</v>
      </c>
    </row>
    <row r="3857" spans="1:14">
      <c r="A3857" s="18">
        <v>4311038596941</v>
      </c>
      <c r="B3857" s="18" t="s">
        <v>16</v>
      </c>
      <c r="C3857" s="19">
        <v>20201216</v>
      </c>
      <c r="D3857" s="19">
        <v>610538201209</v>
      </c>
      <c r="E3857" s="19" t="s">
        <v>16</v>
      </c>
      <c r="F3857" s="19">
        <v>20201226</v>
      </c>
      <c r="G3857" s="19" t="s">
        <v>17</v>
      </c>
      <c r="H3857" s="19" t="s">
        <v>88</v>
      </c>
      <c r="I3857" s="19" t="s">
        <v>250</v>
      </c>
      <c r="J3857" s="19">
        <v>1.4</v>
      </c>
      <c r="K3857" s="19" t="s">
        <v>20</v>
      </c>
      <c r="L3857">
        <f t="shared" si="70"/>
        <v>2</v>
      </c>
      <c r="M3857">
        <f>MATCH(H:H,价格表!$B$4:$B$35,0)</f>
        <v>19</v>
      </c>
      <c r="N3857" s="27">
        <f>IF(J3857&lt;=0.3,INDEX(价格表!$B$4:$I$31,M3857,2),IF(AND(J3857&gt;0.3,J3857&lt;=1),INDEX(价格表!$B$4:$I$31,M3857,3),IF(AND(J3857&gt;1,J3857&lt;=2.2),INDEX(价格表!$B$4:$I$31,M3857,4),IF(AND(J3857&gt;2.2,J3857&lt;=3.3),INDEX(价格表!$B$4:$I$31,M3857,5),IF(AND(J3857&gt;3.3,J3857&lt;=4),INDEX(价格表!$B$4:$I$31,M3857,6),IF(AND(J3857&gt;4,J3857&lt;=5.5),INDEX(价格表!$B$4:$I$31,M3857,7),IF(J3857&gt;5.5,2.6+INDEX(价格表!$B$4:$I$31,M3857,8)*L3857)))))))</f>
        <v>2.15</v>
      </c>
    </row>
    <row r="3858" spans="1:14">
      <c r="A3858" s="18">
        <v>4311038596942</v>
      </c>
      <c r="B3858" s="18" t="s">
        <v>16</v>
      </c>
      <c r="C3858" s="19">
        <v>20201216</v>
      </c>
      <c r="D3858" s="19">
        <v>610538201209</v>
      </c>
      <c r="E3858" s="19" t="s">
        <v>16</v>
      </c>
      <c r="F3858" s="19">
        <v>20201226</v>
      </c>
      <c r="G3858" s="19" t="s">
        <v>17</v>
      </c>
      <c r="H3858" s="19" t="s">
        <v>30</v>
      </c>
      <c r="I3858" s="19" t="s">
        <v>31</v>
      </c>
      <c r="J3858" s="19">
        <v>1.42</v>
      </c>
      <c r="K3858" s="19" t="s">
        <v>20</v>
      </c>
      <c r="L3858">
        <f t="shared" si="70"/>
        <v>2</v>
      </c>
      <c r="M3858">
        <f>MATCH(H:H,价格表!$B$4:$B$35,0)</f>
        <v>16</v>
      </c>
      <c r="N3858" s="27">
        <f>IF(J3858&lt;=0.3,INDEX(价格表!$B$4:$I$31,M3858,2),IF(AND(J3858&gt;0.3,J3858&lt;=1),INDEX(价格表!$B$4:$I$31,M3858,3),IF(AND(J3858&gt;1,J3858&lt;=2.2),INDEX(价格表!$B$4:$I$31,M3858,4),IF(AND(J3858&gt;2.2,J3858&lt;=3.3),INDEX(价格表!$B$4:$I$31,M3858,5),IF(AND(J3858&gt;3.3,J3858&lt;=4),INDEX(价格表!$B$4:$I$31,M3858,6),IF(AND(J3858&gt;4,J3858&lt;=5.5),INDEX(价格表!$B$4:$I$31,M3858,7),IF(J3858&gt;5.5,2.6+INDEX(价格表!$B$4:$I$31,M3858,8)*L3858)))))))</f>
        <v>2.15</v>
      </c>
    </row>
    <row r="3859" spans="1:14">
      <c r="A3859" s="18">
        <v>4311038596943</v>
      </c>
      <c r="B3859" s="18" t="s">
        <v>16</v>
      </c>
      <c r="C3859" s="19">
        <v>20201216</v>
      </c>
      <c r="D3859" s="19">
        <v>610538201209</v>
      </c>
      <c r="E3859" s="19" t="s">
        <v>16</v>
      </c>
      <c r="F3859" s="19">
        <v>20201226</v>
      </c>
      <c r="G3859" s="19" t="s">
        <v>17</v>
      </c>
      <c r="H3859" s="19" t="s">
        <v>23</v>
      </c>
      <c r="I3859" s="19" t="s">
        <v>258</v>
      </c>
      <c r="J3859" s="19">
        <v>1.48</v>
      </c>
      <c r="K3859" s="19" t="s">
        <v>20</v>
      </c>
      <c r="L3859">
        <f t="shared" si="70"/>
        <v>2</v>
      </c>
      <c r="M3859">
        <f>MATCH(H:H,价格表!$B$4:$B$35,0)</f>
        <v>15</v>
      </c>
      <c r="N3859" s="27">
        <f>IF(J3859&lt;=0.3,INDEX(价格表!$B$4:$I$31,M3859,2),IF(AND(J3859&gt;0.3,J3859&lt;=1),INDEX(价格表!$B$4:$I$31,M3859,3),IF(AND(J3859&gt;1,J3859&lt;=2.2),INDEX(价格表!$B$4:$I$31,M3859,4),IF(AND(J3859&gt;2.2,J3859&lt;=3.3),INDEX(价格表!$B$4:$I$31,M3859,5),IF(AND(J3859&gt;3.3,J3859&lt;=4),INDEX(价格表!$B$4:$I$31,M3859,6),IF(AND(J3859&gt;4,J3859&lt;=5.5),INDEX(价格表!$B$4:$I$31,M3859,7),IF(J3859&gt;5.5,2.6+INDEX(价格表!$B$4:$I$31,M3859,8)*L3859)))))))</f>
        <v>2.15</v>
      </c>
    </row>
    <row r="3860" spans="1:14">
      <c r="A3860" s="18">
        <v>4311038596944</v>
      </c>
      <c r="B3860" s="18" t="s">
        <v>16</v>
      </c>
      <c r="C3860" s="19">
        <v>20201216</v>
      </c>
      <c r="D3860" s="19">
        <v>610538201209</v>
      </c>
      <c r="E3860" s="19" t="s">
        <v>16</v>
      </c>
      <c r="F3860" s="19">
        <v>20201226</v>
      </c>
      <c r="G3860" s="19" t="s">
        <v>17</v>
      </c>
      <c r="H3860" s="19" t="s">
        <v>75</v>
      </c>
      <c r="I3860" s="19" t="s">
        <v>114</v>
      </c>
      <c r="J3860" s="19">
        <v>1.45</v>
      </c>
      <c r="K3860" s="19" t="s">
        <v>20</v>
      </c>
      <c r="L3860">
        <f t="shared" si="70"/>
        <v>2</v>
      </c>
      <c r="M3860">
        <f>MATCH(H:H,价格表!$B$4:$B$35,0)</f>
        <v>24</v>
      </c>
      <c r="N3860" s="27">
        <f>IF(J3860&lt;=0.3,INDEX(价格表!$B$4:$I$31,M3860,2),IF(AND(J3860&gt;0.3,J3860&lt;=1),INDEX(价格表!$B$4:$I$31,M3860,3),IF(AND(J3860&gt;1,J3860&lt;=2.2),INDEX(价格表!$B$4:$I$31,M3860,4),IF(AND(J3860&gt;2.2,J3860&lt;=3.3),INDEX(价格表!$B$4:$I$31,M3860,5),IF(AND(J3860&gt;3.3,J3860&lt;=4),INDEX(价格表!$B$4:$I$31,M3860,6),IF(AND(J3860&gt;4,J3860&lt;=5.5),INDEX(价格表!$B$4:$I$31,M3860,7),IF(J3860&gt;5.5,2.6+INDEX(价格表!$B$4:$I$31,M3860,8)*L3860)))))))</f>
        <v>2.15</v>
      </c>
    </row>
    <row r="3861" spans="1:14">
      <c r="A3861" s="18">
        <v>4311038596945</v>
      </c>
      <c r="B3861" s="18" t="s">
        <v>16</v>
      </c>
      <c r="C3861" s="19">
        <v>20201216</v>
      </c>
      <c r="D3861" s="19">
        <v>610538201209</v>
      </c>
      <c r="E3861" s="19" t="s">
        <v>16</v>
      </c>
      <c r="F3861" s="19">
        <v>20201226</v>
      </c>
      <c r="G3861" s="19" t="s">
        <v>17</v>
      </c>
      <c r="H3861" s="19" t="s">
        <v>73</v>
      </c>
      <c r="I3861" s="19" t="s">
        <v>91</v>
      </c>
      <c r="J3861" s="19">
        <v>1.51</v>
      </c>
      <c r="K3861" s="19" t="s">
        <v>20</v>
      </c>
      <c r="L3861">
        <f t="shared" si="70"/>
        <v>2</v>
      </c>
      <c r="M3861">
        <f>MATCH(H:H,价格表!$B$4:$B$35,0)</f>
        <v>7</v>
      </c>
      <c r="N3861" s="27">
        <f>IF(J3861&lt;=0.3,INDEX(价格表!$B$4:$I$31,M3861,2),IF(AND(J3861&gt;0.3,J3861&lt;=1),INDEX(价格表!$B$4:$I$31,M3861,3),IF(AND(J3861&gt;1,J3861&lt;=2.2),INDEX(价格表!$B$4:$I$31,M3861,4),IF(AND(J3861&gt;2.2,J3861&lt;=3.3),INDEX(价格表!$B$4:$I$31,M3861,5),IF(AND(J3861&gt;3.3,J3861&lt;=4),INDEX(价格表!$B$4:$I$31,M3861,6),IF(AND(J3861&gt;4,J3861&lt;=5.5),INDEX(价格表!$B$4:$I$31,M3861,7),IF(J3861&gt;5.5,2.6+INDEX(价格表!$B$4:$I$31,M3861,8)*L3861)))))))</f>
        <v>2.15</v>
      </c>
    </row>
    <row r="3862" spans="1:14">
      <c r="A3862" s="18">
        <v>4311038596946</v>
      </c>
      <c r="B3862" s="18" t="s">
        <v>16</v>
      </c>
      <c r="C3862" s="19">
        <v>20201216</v>
      </c>
      <c r="D3862" s="19">
        <v>610538201209</v>
      </c>
      <c r="E3862" s="19" t="s">
        <v>16</v>
      </c>
      <c r="F3862" s="19">
        <v>20201226</v>
      </c>
      <c r="G3862" s="19" t="s">
        <v>17</v>
      </c>
      <c r="H3862" s="19" t="s">
        <v>39</v>
      </c>
      <c r="I3862" s="19" t="s">
        <v>40</v>
      </c>
      <c r="J3862" s="19">
        <v>1.44</v>
      </c>
      <c r="K3862" s="19" t="s">
        <v>20</v>
      </c>
      <c r="L3862">
        <f t="shared" si="70"/>
        <v>2</v>
      </c>
      <c r="M3862">
        <f>MATCH(H:H,价格表!$B$4:$B$35,0)</f>
        <v>23</v>
      </c>
      <c r="N3862" s="27">
        <f>IF(J3862&lt;=0.3,INDEX(价格表!$B$4:$I$31,M3862,2),IF(AND(J3862&gt;0.3,J3862&lt;=1),INDEX(价格表!$B$4:$I$31,M3862,3),IF(AND(J3862&gt;1,J3862&lt;=2.2),INDEX(价格表!$B$4:$I$31,M3862,4),IF(AND(J3862&gt;2.2,J3862&lt;=3.3),INDEX(价格表!$B$4:$I$31,M3862,5),IF(AND(J3862&gt;3.3,J3862&lt;=4),INDEX(价格表!$B$4:$I$31,M3862,6),IF(AND(J3862&gt;4,J3862&lt;=5.5),INDEX(价格表!$B$4:$I$31,M3862,7),IF(J3862&gt;5.5,2.6+INDEX(价格表!$B$4:$I$31,M3862,8)*L3862)))))))</f>
        <v>2.15</v>
      </c>
    </row>
    <row r="3863" spans="1:14">
      <c r="A3863" s="18">
        <v>4311038596947</v>
      </c>
      <c r="B3863" s="18" t="s">
        <v>16</v>
      </c>
      <c r="C3863" s="19">
        <v>20201216</v>
      </c>
      <c r="D3863" s="19">
        <v>610538201209</v>
      </c>
      <c r="E3863" s="19" t="s">
        <v>16</v>
      </c>
      <c r="F3863" s="19">
        <v>20201226</v>
      </c>
      <c r="G3863" s="19" t="s">
        <v>17</v>
      </c>
      <c r="H3863" s="19" t="s">
        <v>35</v>
      </c>
      <c r="I3863" s="19" t="s">
        <v>135</v>
      </c>
      <c r="J3863" s="19">
        <v>1.49</v>
      </c>
      <c r="K3863" s="19" t="s">
        <v>20</v>
      </c>
      <c r="L3863">
        <f t="shared" si="70"/>
        <v>2</v>
      </c>
      <c r="M3863">
        <f>MATCH(H:H,价格表!$B$4:$B$35,0)</f>
        <v>22</v>
      </c>
      <c r="N3863" s="27">
        <f>IF(J3863&lt;=0.3,INDEX(价格表!$B$4:$I$31,M3863,2),IF(AND(J3863&gt;0.3,J3863&lt;=1),INDEX(价格表!$B$4:$I$31,M3863,3),IF(AND(J3863&gt;1,J3863&lt;=2.2),INDEX(价格表!$B$4:$I$31,M3863,4),IF(AND(J3863&gt;2.2,J3863&lt;=3.3),INDEX(价格表!$B$4:$I$31,M3863,5),IF(AND(J3863&gt;3.3,J3863&lt;=4),INDEX(价格表!$B$4:$I$31,M3863,6),IF(AND(J3863&gt;4,J3863&lt;=5.5),INDEX(价格表!$B$4:$I$31,M3863,7),IF(J3863&gt;5.5,2.6+INDEX(价格表!$B$4:$I$31,M3863,8)*L3863)))))))</f>
        <v>2.15</v>
      </c>
    </row>
    <row r="3864" spans="1:14">
      <c r="A3864" s="18">
        <v>4311038596948</v>
      </c>
      <c r="B3864" s="18" t="s">
        <v>16</v>
      </c>
      <c r="C3864" s="19">
        <v>20201216</v>
      </c>
      <c r="D3864" s="19">
        <v>610538201209</v>
      </c>
      <c r="E3864" s="19" t="s">
        <v>16</v>
      </c>
      <c r="F3864" s="19">
        <v>20201226</v>
      </c>
      <c r="G3864" s="19" t="s">
        <v>17</v>
      </c>
      <c r="H3864" s="19" t="s">
        <v>75</v>
      </c>
      <c r="I3864" s="19" t="s">
        <v>221</v>
      </c>
      <c r="J3864" s="19">
        <v>1.45</v>
      </c>
      <c r="K3864" s="19" t="s">
        <v>20</v>
      </c>
      <c r="L3864">
        <f t="shared" si="70"/>
        <v>2</v>
      </c>
      <c r="M3864">
        <f>MATCH(H:H,价格表!$B$4:$B$35,0)</f>
        <v>24</v>
      </c>
      <c r="N3864" s="27">
        <f>IF(J3864&lt;=0.3,INDEX(价格表!$B$4:$I$31,M3864,2),IF(AND(J3864&gt;0.3,J3864&lt;=1),INDEX(价格表!$B$4:$I$31,M3864,3),IF(AND(J3864&gt;1,J3864&lt;=2.2),INDEX(价格表!$B$4:$I$31,M3864,4),IF(AND(J3864&gt;2.2,J3864&lt;=3.3),INDEX(价格表!$B$4:$I$31,M3864,5),IF(AND(J3864&gt;3.3,J3864&lt;=4),INDEX(价格表!$B$4:$I$31,M3864,6),IF(AND(J3864&gt;4,J3864&lt;=5.5),INDEX(价格表!$B$4:$I$31,M3864,7),IF(J3864&gt;5.5,2.6+INDEX(价格表!$B$4:$I$31,M3864,8)*L3864)))))))</f>
        <v>2.15</v>
      </c>
    </row>
    <row r="3865" spans="1:14">
      <c r="A3865" s="18">
        <v>4311038596949</v>
      </c>
      <c r="B3865" s="18" t="s">
        <v>16</v>
      </c>
      <c r="C3865" s="19">
        <v>20201216</v>
      </c>
      <c r="D3865" s="19">
        <v>610538201209</v>
      </c>
      <c r="E3865" s="19" t="s">
        <v>16</v>
      </c>
      <c r="F3865" s="19">
        <v>20201226</v>
      </c>
      <c r="G3865" s="19" t="s">
        <v>17</v>
      </c>
      <c r="H3865" s="19" t="s">
        <v>25</v>
      </c>
      <c r="I3865" s="19" t="s">
        <v>219</v>
      </c>
      <c r="J3865" s="19">
        <v>1.44</v>
      </c>
      <c r="K3865" s="19" t="s">
        <v>20</v>
      </c>
      <c r="L3865">
        <f t="shared" si="70"/>
        <v>2</v>
      </c>
      <c r="M3865">
        <f>MATCH(H:H,价格表!$B$4:$B$35,0)</f>
        <v>25</v>
      </c>
      <c r="N3865" s="27">
        <f>IF(J3865&lt;=0.3,INDEX(价格表!$B$4:$I$31,M3865,2),IF(AND(J3865&gt;0.3,J3865&lt;=1),INDEX(价格表!$B$4:$I$31,M3865,3),IF(AND(J3865&gt;1,J3865&lt;=2.2),INDEX(价格表!$B$4:$I$31,M3865,4),IF(AND(J3865&gt;2.2,J3865&lt;=3.3),INDEX(价格表!$B$4:$I$31,M3865,5),IF(AND(J3865&gt;3.3,J3865&lt;=4),INDEX(价格表!$B$4:$I$31,M3865,6),IF(AND(J3865&gt;4,J3865&lt;=5.5),INDEX(价格表!$B$4:$I$31,M3865,7),IF(J3865&gt;5.5,2.6+INDEX(价格表!$B$4:$I$31,M3865,8)*L3865)))))))</f>
        <v>2.15</v>
      </c>
    </row>
    <row r="3866" spans="1:14">
      <c r="A3866" s="18">
        <v>4311038596950</v>
      </c>
      <c r="B3866" s="18" t="s">
        <v>16</v>
      </c>
      <c r="C3866" s="19">
        <v>20201216</v>
      </c>
      <c r="D3866" s="19">
        <v>610538201209</v>
      </c>
      <c r="E3866" s="19" t="s">
        <v>16</v>
      </c>
      <c r="F3866" s="19">
        <v>20201226</v>
      </c>
      <c r="G3866" s="19" t="s">
        <v>17</v>
      </c>
      <c r="H3866" s="19" t="s">
        <v>21</v>
      </c>
      <c r="I3866" s="19" t="s">
        <v>228</v>
      </c>
      <c r="J3866" s="19">
        <v>1.44</v>
      </c>
      <c r="K3866" s="19" t="s">
        <v>20</v>
      </c>
      <c r="L3866">
        <f t="shared" si="70"/>
        <v>2</v>
      </c>
      <c r="M3866">
        <f>MATCH(H:H,价格表!$B$4:$B$35,0)</f>
        <v>20</v>
      </c>
      <c r="N3866" s="27">
        <f>IF(J3866&lt;=0.3,INDEX(价格表!$B$4:$I$31,M3866,2),IF(AND(J3866&gt;0.3,J3866&lt;=1),INDEX(价格表!$B$4:$I$31,M3866,3),IF(AND(J3866&gt;1,J3866&lt;=2.2),INDEX(价格表!$B$4:$I$31,M3866,4),IF(AND(J3866&gt;2.2,J3866&lt;=3.3),INDEX(价格表!$B$4:$I$31,M3866,5),IF(AND(J3866&gt;3.3,J3866&lt;=4),INDEX(价格表!$B$4:$I$31,M3866,6),IF(AND(J3866&gt;4,J3866&lt;=5.5),INDEX(价格表!$B$4:$I$31,M3866,7),IF(J3866&gt;5.5,2.6+INDEX(价格表!$B$4:$I$31,M3866,8)*L3866)))))))</f>
        <v>2.15</v>
      </c>
    </row>
    <row r="3867" spans="1:14">
      <c r="A3867" s="18">
        <v>4311038596951</v>
      </c>
      <c r="B3867" s="18" t="s">
        <v>16</v>
      </c>
      <c r="C3867" s="19">
        <v>20201216</v>
      </c>
      <c r="D3867" s="19">
        <v>610538201209</v>
      </c>
      <c r="E3867" s="19" t="s">
        <v>16</v>
      </c>
      <c r="F3867" s="19">
        <v>20201226</v>
      </c>
      <c r="G3867" s="19" t="s">
        <v>17</v>
      </c>
      <c r="H3867" s="19" t="s">
        <v>88</v>
      </c>
      <c r="I3867" s="19" t="s">
        <v>232</v>
      </c>
      <c r="J3867" s="19">
        <v>1.45</v>
      </c>
      <c r="K3867" s="19" t="s">
        <v>20</v>
      </c>
      <c r="L3867">
        <f t="shared" si="70"/>
        <v>2</v>
      </c>
      <c r="M3867">
        <f>MATCH(H:H,价格表!$B$4:$B$35,0)</f>
        <v>19</v>
      </c>
      <c r="N3867" s="27">
        <f>IF(J3867&lt;=0.3,INDEX(价格表!$B$4:$I$31,M3867,2),IF(AND(J3867&gt;0.3,J3867&lt;=1),INDEX(价格表!$B$4:$I$31,M3867,3),IF(AND(J3867&gt;1,J3867&lt;=2.2),INDEX(价格表!$B$4:$I$31,M3867,4),IF(AND(J3867&gt;2.2,J3867&lt;=3.3),INDEX(价格表!$B$4:$I$31,M3867,5),IF(AND(J3867&gt;3.3,J3867&lt;=4),INDEX(价格表!$B$4:$I$31,M3867,6),IF(AND(J3867&gt;4,J3867&lt;=5.5),INDEX(价格表!$B$4:$I$31,M3867,7),IF(J3867&gt;5.5,2.6+INDEX(价格表!$B$4:$I$31,M3867,8)*L3867)))))))</f>
        <v>2.15</v>
      </c>
    </row>
    <row r="3868" spans="1:14">
      <c r="A3868" s="18">
        <v>4311038596952</v>
      </c>
      <c r="B3868" s="18" t="s">
        <v>16</v>
      </c>
      <c r="C3868" s="19">
        <v>20201216</v>
      </c>
      <c r="D3868" s="19">
        <v>610538201209</v>
      </c>
      <c r="E3868" s="19" t="s">
        <v>16</v>
      </c>
      <c r="F3868" s="19">
        <v>20201226</v>
      </c>
      <c r="G3868" s="19" t="s">
        <v>17</v>
      </c>
      <c r="H3868" s="19" t="s">
        <v>21</v>
      </c>
      <c r="I3868" s="19" t="s">
        <v>205</v>
      </c>
      <c r="J3868" s="19">
        <v>1.48</v>
      </c>
      <c r="K3868" s="19" t="s">
        <v>20</v>
      </c>
      <c r="L3868">
        <f t="shared" si="70"/>
        <v>2</v>
      </c>
      <c r="M3868">
        <f>MATCH(H:H,价格表!$B$4:$B$35,0)</f>
        <v>20</v>
      </c>
      <c r="N3868" s="27">
        <f>IF(J3868&lt;=0.3,INDEX(价格表!$B$4:$I$31,M3868,2),IF(AND(J3868&gt;0.3,J3868&lt;=1),INDEX(价格表!$B$4:$I$31,M3868,3),IF(AND(J3868&gt;1,J3868&lt;=2.2),INDEX(价格表!$B$4:$I$31,M3868,4),IF(AND(J3868&gt;2.2,J3868&lt;=3.3),INDEX(价格表!$B$4:$I$31,M3868,5),IF(AND(J3868&gt;3.3,J3868&lt;=4),INDEX(价格表!$B$4:$I$31,M3868,6),IF(AND(J3868&gt;4,J3868&lt;=5.5),INDEX(价格表!$B$4:$I$31,M3868,7),IF(J3868&gt;5.5,2.6+INDEX(价格表!$B$4:$I$31,M3868,8)*L3868)))))))</f>
        <v>2.15</v>
      </c>
    </row>
    <row r="3869" spans="1:14">
      <c r="A3869" s="18">
        <v>4311038596953</v>
      </c>
      <c r="B3869" s="18" t="s">
        <v>16</v>
      </c>
      <c r="C3869" s="19">
        <v>20201216</v>
      </c>
      <c r="D3869" s="19">
        <v>610538201209</v>
      </c>
      <c r="E3869" s="19" t="s">
        <v>16</v>
      </c>
      <c r="F3869" s="19">
        <v>20201226</v>
      </c>
      <c r="G3869" s="19" t="s">
        <v>17</v>
      </c>
      <c r="H3869" s="19" t="s">
        <v>18</v>
      </c>
      <c r="I3869" s="19" t="s">
        <v>53</v>
      </c>
      <c r="J3869" s="19">
        <v>1.41</v>
      </c>
      <c r="K3869" s="19" t="s">
        <v>20</v>
      </c>
      <c r="L3869">
        <f t="shared" si="70"/>
        <v>2</v>
      </c>
      <c r="M3869">
        <f>MATCH(H:H,价格表!$B$4:$B$35,0)</f>
        <v>1</v>
      </c>
      <c r="N3869" s="27">
        <f>IF(J3869&lt;=0.3,INDEX(价格表!$B$4:$I$31,M3869,2),IF(AND(J3869&gt;0.3,J3869&lt;=1),INDEX(价格表!$B$4:$I$31,M3869,3),IF(AND(J3869&gt;1,J3869&lt;=2.2),INDEX(价格表!$B$4:$I$31,M3869,4),IF(AND(J3869&gt;2.2,J3869&lt;=3.3),INDEX(价格表!$B$4:$I$31,M3869,5),IF(AND(J3869&gt;3.3,J3869&lt;=4),INDEX(价格表!$B$4:$I$31,M3869,6),IF(AND(J3869&gt;4,J3869&lt;=5.5),INDEX(价格表!$B$4:$I$31,M3869,7),IF(J3869&gt;5.5,2.6+INDEX(价格表!$B$4:$I$31,M3869,8)*L3869)))))))</f>
        <v>2.15</v>
      </c>
    </row>
    <row r="3870" spans="1:14">
      <c r="A3870" s="18">
        <v>4311038596954</v>
      </c>
      <c r="B3870" s="18" t="s">
        <v>16</v>
      </c>
      <c r="C3870" s="19">
        <v>20201216</v>
      </c>
      <c r="D3870" s="19">
        <v>610538201209</v>
      </c>
      <c r="E3870" s="19" t="s">
        <v>16</v>
      </c>
      <c r="F3870" s="19">
        <v>20201226</v>
      </c>
      <c r="G3870" s="19" t="s">
        <v>17</v>
      </c>
      <c r="H3870" s="19" t="s">
        <v>54</v>
      </c>
      <c r="I3870" s="19" t="s">
        <v>191</v>
      </c>
      <c r="J3870" s="19">
        <v>1.45</v>
      </c>
      <c r="K3870" s="19" t="s">
        <v>20</v>
      </c>
      <c r="L3870">
        <f t="shared" si="70"/>
        <v>2</v>
      </c>
      <c r="M3870">
        <f>MATCH(H:H,价格表!$B$4:$B$35,0)</f>
        <v>14</v>
      </c>
      <c r="N3870" s="27">
        <f>IF(J3870&lt;=0.3,INDEX(价格表!$B$4:$I$31,M3870,2),IF(AND(J3870&gt;0.3,J3870&lt;=1),INDEX(价格表!$B$4:$I$31,M3870,3),IF(AND(J3870&gt;1,J3870&lt;=2.2),INDEX(价格表!$B$4:$I$31,M3870,4),IF(AND(J3870&gt;2.2,J3870&lt;=3.3),INDEX(价格表!$B$4:$I$31,M3870,5),IF(AND(J3870&gt;3.3,J3870&lt;=4),INDEX(价格表!$B$4:$I$31,M3870,6),IF(AND(J3870&gt;4,J3870&lt;=5.5),INDEX(价格表!$B$4:$I$31,M3870,7),IF(J3870&gt;5.5,2.6+INDEX(价格表!$B$4:$I$31,M3870,8)*L3870)))))))</f>
        <v>2.15</v>
      </c>
    </row>
    <row r="3871" spans="1:14">
      <c r="A3871" s="18">
        <v>4311038596955</v>
      </c>
      <c r="B3871" s="18" t="s">
        <v>16</v>
      </c>
      <c r="C3871" s="19">
        <v>20201216</v>
      </c>
      <c r="D3871" s="19">
        <v>610538201209</v>
      </c>
      <c r="E3871" s="19" t="s">
        <v>16</v>
      </c>
      <c r="F3871" s="19">
        <v>20201226</v>
      </c>
      <c r="G3871" s="19" t="s">
        <v>17</v>
      </c>
      <c r="H3871" s="19" t="s">
        <v>23</v>
      </c>
      <c r="I3871" s="19" t="s">
        <v>32</v>
      </c>
      <c r="J3871" s="19">
        <v>1.46</v>
      </c>
      <c r="K3871" s="19" t="s">
        <v>20</v>
      </c>
      <c r="L3871">
        <f t="shared" si="70"/>
        <v>2</v>
      </c>
      <c r="M3871">
        <f>MATCH(H:H,价格表!$B$4:$B$35,0)</f>
        <v>15</v>
      </c>
      <c r="N3871" s="27">
        <f>IF(J3871&lt;=0.3,INDEX(价格表!$B$4:$I$31,M3871,2),IF(AND(J3871&gt;0.3,J3871&lt;=1),INDEX(价格表!$B$4:$I$31,M3871,3),IF(AND(J3871&gt;1,J3871&lt;=2.2),INDEX(价格表!$B$4:$I$31,M3871,4),IF(AND(J3871&gt;2.2,J3871&lt;=3.3),INDEX(价格表!$B$4:$I$31,M3871,5),IF(AND(J3871&gt;3.3,J3871&lt;=4),INDEX(价格表!$B$4:$I$31,M3871,6),IF(AND(J3871&gt;4,J3871&lt;=5.5),INDEX(价格表!$B$4:$I$31,M3871,7),IF(J3871&gt;5.5,2.6+INDEX(价格表!$B$4:$I$31,M3871,8)*L3871)))))))</f>
        <v>2.15</v>
      </c>
    </row>
    <row r="3872" spans="1:14">
      <c r="A3872" s="18">
        <v>4311038596956</v>
      </c>
      <c r="B3872" s="18" t="s">
        <v>16</v>
      </c>
      <c r="C3872" s="19">
        <v>20201216</v>
      </c>
      <c r="D3872" s="19">
        <v>610538201209</v>
      </c>
      <c r="E3872" s="19" t="s">
        <v>16</v>
      </c>
      <c r="F3872" s="19">
        <v>20201226</v>
      </c>
      <c r="G3872" s="19" t="s">
        <v>17</v>
      </c>
      <c r="H3872" s="19" t="s">
        <v>50</v>
      </c>
      <c r="I3872" s="19" t="s">
        <v>133</v>
      </c>
      <c r="J3872" s="19">
        <v>1.43</v>
      </c>
      <c r="K3872" s="19" t="s">
        <v>20</v>
      </c>
      <c r="L3872">
        <f t="shared" si="70"/>
        <v>2</v>
      </c>
      <c r="M3872">
        <f>MATCH(H:H,价格表!$B$4:$B$35,0)</f>
        <v>4</v>
      </c>
      <c r="N3872" s="27">
        <f>IF(J3872&lt;=0.3,INDEX(价格表!$B$4:$I$31,M3872,2),IF(AND(J3872&gt;0.3,J3872&lt;=1),INDEX(价格表!$B$4:$I$31,M3872,3),IF(AND(J3872&gt;1,J3872&lt;=2.2),INDEX(价格表!$B$4:$I$31,M3872,4),IF(AND(J3872&gt;2.2,J3872&lt;=3.3),INDEX(价格表!$B$4:$I$31,M3872,5),IF(AND(J3872&gt;3.3,J3872&lt;=4),INDEX(价格表!$B$4:$I$31,M3872,6),IF(AND(J3872&gt;4,J3872&lt;=5.5),INDEX(价格表!$B$4:$I$31,M3872,7),IF(J3872&gt;5.5,2.6+INDEX(价格表!$B$4:$I$31,M3872,8)*L3872)))))))</f>
        <v>2.15</v>
      </c>
    </row>
    <row r="3873" spans="1:14">
      <c r="A3873" s="18">
        <v>4311038596957</v>
      </c>
      <c r="B3873" s="18" t="s">
        <v>16</v>
      </c>
      <c r="C3873" s="19">
        <v>20201216</v>
      </c>
      <c r="D3873" s="19">
        <v>610538201209</v>
      </c>
      <c r="E3873" s="19" t="s">
        <v>16</v>
      </c>
      <c r="F3873" s="19">
        <v>20201226</v>
      </c>
      <c r="G3873" s="19" t="s">
        <v>17</v>
      </c>
      <c r="H3873" s="19" t="s">
        <v>75</v>
      </c>
      <c r="I3873" s="19" t="s">
        <v>114</v>
      </c>
      <c r="J3873" s="19">
        <v>1.42</v>
      </c>
      <c r="K3873" s="19" t="s">
        <v>20</v>
      </c>
      <c r="L3873">
        <f t="shared" si="70"/>
        <v>2</v>
      </c>
      <c r="M3873">
        <f>MATCH(H:H,价格表!$B$4:$B$35,0)</f>
        <v>24</v>
      </c>
      <c r="N3873" s="27">
        <f>IF(J3873&lt;=0.3,INDEX(价格表!$B$4:$I$31,M3873,2),IF(AND(J3873&gt;0.3,J3873&lt;=1),INDEX(价格表!$B$4:$I$31,M3873,3),IF(AND(J3873&gt;1,J3873&lt;=2.2),INDEX(价格表!$B$4:$I$31,M3873,4),IF(AND(J3873&gt;2.2,J3873&lt;=3.3),INDEX(价格表!$B$4:$I$31,M3873,5),IF(AND(J3873&gt;3.3,J3873&lt;=4),INDEX(价格表!$B$4:$I$31,M3873,6),IF(AND(J3873&gt;4,J3873&lt;=5.5),INDEX(价格表!$B$4:$I$31,M3873,7),IF(J3873&gt;5.5,2.6+INDEX(价格表!$B$4:$I$31,M3873,8)*L3873)))))))</f>
        <v>2.15</v>
      </c>
    </row>
    <row r="3874" spans="1:14">
      <c r="A3874" s="18">
        <v>4311038596958</v>
      </c>
      <c r="B3874" s="18" t="s">
        <v>16</v>
      </c>
      <c r="C3874" s="19">
        <v>20201216</v>
      </c>
      <c r="D3874" s="19">
        <v>610538201209</v>
      </c>
      <c r="E3874" s="19" t="s">
        <v>16</v>
      </c>
      <c r="F3874" s="19">
        <v>20201226</v>
      </c>
      <c r="G3874" s="19" t="s">
        <v>17</v>
      </c>
      <c r="H3874" s="19" t="s">
        <v>82</v>
      </c>
      <c r="I3874" s="19" t="s">
        <v>83</v>
      </c>
      <c r="J3874" s="19">
        <v>1.44</v>
      </c>
      <c r="K3874" s="19" t="s">
        <v>20</v>
      </c>
      <c r="L3874">
        <f t="shared" si="70"/>
        <v>2</v>
      </c>
      <c r="M3874">
        <f>MATCH(H:H,价格表!$B$4:$B$35,0)</f>
        <v>2</v>
      </c>
      <c r="N3874" s="27">
        <f>IF(J3874&lt;=0.3,INDEX(价格表!$B$4:$I$31,M3874,2),IF(AND(J3874&gt;0.3,J3874&lt;=1),INDEX(价格表!$B$4:$I$31,M3874,3),IF(AND(J3874&gt;1,J3874&lt;=2.2),INDEX(价格表!$B$4:$I$31,M3874,4),IF(AND(J3874&gt;2.2,J3874&lt;=3.3),INDEX(价格表!$B$4:$I$31,M3874,5),IF(AND(J3874&gt;3.3,J3874&lt;=4),INDEX(价格表!$B$4:$I$31,M3874,6),IF(AND(J3874&gt;4,J3874&lt;=5.5),INDEX(价格表!$B$4:$I$31,M3874,7),IF(J3874&gt;5.5,2.6+INDEX(价格表!$B$4:$I$31,M3874,8)*L3874)))))))</f>
        <v>2.15</v>
      </c>
    </row>
    <row r="3875" spans="1:14">
      <c r="A3875" s="18">
        <v>4311038598377</v>
      </c>
      <c r="B3875" s="18" t="s">
        <v>16</v>
      </c>
      <c r="C3875" s="19">
        <v>20201216</v>
      </c>
      <c r="D3875" s="19">
        <v>610538201209</v>
      </c>
      <c r="E3875" s="19" t="s">
        <v>16</v>
      </c>
      <c r="F3875" s="19">
        <v>20201226</v>
      </c>
      <c r="G3875" s="19" t="s">
        <v>17</v>
      </c>
      <c r="H3875" s="19" t="s">
        <v>73</v>
      </c>
      <c r="I3875" s="19" t="s">
        <v>91</v>
      </c>
      <c r="J3875" s="19">
        <v>1.5</v>
      </c>
      <c r="K3875" s="19" t="s">
        <v>20</v>
      </c>
      <c r="L3875">
        <f t="shared" si="70"/>
        <v>2</v>
      </c>
      <c r="M3875">
        <f>MATCH(H:H,价格表!$B$4:$B$35,0)</f>
        <v>7</v>
      </c>
      <c r="N3875" s="27">
        <f>IF(J3875&lt;=0.3,INDEX(价格表!$B$4:$I$31,M3875,2),IF(AND(J3875&gt;0.3,J3875&lt;=1),INDEX(价格表!$B$4:$I$31,M3875,3),IF(AND(J3875&gt;1,J3875&lt;=2.2),INDEX(价格表!$B$4:$I$31,M3875,4),IF(AND(J3875&gt;2.2,J3875&lt;=3.3),INDEX(价格表!$B$4:$I$31,M3875,5),IF(AND(J3875&gt;3.3,J3875&lt;=4),INDEX(价格表!$B$4:$I$31,M3875,6),IF(AND(J3875&gt;4,J3875&lt;=5.5),INDEX(价格表!$B$4:$I$31,M3875,7),IF(J3875&gt;5.5,2.6+INDEX(价格表!$B$4:$I$31,M3875,8)*L3875)))))))</f>
        <v>2.15</v>
      </c>
    </row>
    <row r="3876" spans="1:14">
      <c r="A3876" s="18">
        <v>4311038598403</v>
      </c>
      <c r="B3876" s="18" t="s">
        <v>16</v>
      </c>
      <c r="C3876" s="19">
        <v>20201216</v>
      </c>
      <c r="D3876" s="19">
        <v>610538201209</v>
      </c>
      <c r="E3876" s="19" t="s">
        <v>16</v>
      </c>
      <c r="F3876" s="19">
        <v>20201226</v>
      </c>
      <c r="G3876" s="19" t="s">
        <v>17</v>
      </c>
      <c r="H3876" s="19" t="s">
        <v>21</v>
      </c>
      <c r="I3876" s="19" t="s">
        <v>279</v>
      </c>
      <c r="J3876" s="19">
        <v>1.48</v>
      </c>
      <c r="K3876" s="19" t="s">
        <v>20</v>
      </c>
      <c r="L3876">
        <f t="shared" si="70"/>
        <v>2</v>
      </c>
      <c r="M3876">
        <f>MATCH(H:H,价格表!$B$4:$B$35,0)</f>
        <v>20</v>
      </c>
      <c r="N3876" s="27">
        <f>IF(J3876&lt;=0.3,INDEX(价格表!$B$4:$I$31,M3876,2),IF(AND(J3876&gt;0.3,J3876&lt;=1),INDEX(价格表!$B$4:$I$31,M3876,3),IF(AND(J3876&gt;1,J3876&lt;=2.2),INDEX(价格表!$B$4:$I$31,M3876,4),IF(AND(J3876&gt;2.2,J3876&lt;=3.3),INDEX(价格表!$B$4:$I$31,M3876,5),IF(AND(J3876&gt;3.3,J3876&lt;=4),INDEX(价格表!$B$4:$I$31,M3876,6),IF(AND(J3876&gt;4,J3876&lt;=5.5),INDEX(价格表!$B$4:$I$31,M3876,7),IF(J3876&gt;5.5,2.6+INDEX(价格表!$B$4:$I$31,M3876,8)*L3876)))))))</f>
        <v>2.15</v>
      </c>
    </row>
    <row r="3877" spans="1:14">
      <c r="A3877" s="18">
        <v>4311038598404</v>
      </c>
      <c r="B3877" s="18" t="s">
        <v>16</v>
      </c>
      <c r="C3877" s="19">
        <v>20201216</v>
      </c>
      <c r="D3877" s="19">
        <v>610538201209</v>
      </c>
      <c r="E3877" s="19" t="s">
        <v>16</v>
      </c>
      <c r="F3877" s="19">
        <v>20201226</v>
      </c>
      <c r="G3877" s="19" t="s">
        <v>17</v>
      </c>
      <c r="H3877" s="19" t="s">
        <v>54</v>
      </c>
      <c r="I3877" s="19" t="s">
        <v>264</v>
      </c>
      <c r="J3877" s="19">
        <v>1.44</v>
      </c>
      <c r="K3877" s="19" t="s">
        <v>20</v>
      </c>
      <c r="L3877">
        <f t="shared" si="70"/>
        <v>2</v>
      </c>
      <c r="M3877">
        <f>MATCH(H:H,价格表!$B$4:$B$35,0)</f>
        <v>14</v>
      </c>
      <c r="N3877" s="27">
        <f>IF(J3877&lt;=0.3,INDEX(价格表!$B$4:$I$31,M3877,2),IF(AND(J3877&gt;0.3,J3877&lt;=1),INDEX(价格表!$B$4:$I$31,M3877,3),IF(AND(J3877&gt;1,J3877&lt;=2.2),INDEX(价格表!$B$4:$I$31,M3877,4),IF(AND(J3877&gt;2.2,J3877&lt;=3.3),INDEX(价格表!$B$4:$I$31,M3877,5),IF(AND(J3877&gt;3.3,J3877&lt;=4),INDEX(价格表!$B$4:$I$31,M3877,6),IF(AND(J3877&gt;4,J3877&lt;=5.5),INDEX(价格表!$B$4:$I$31,M3877,7),IF(J3877&gt;5.5,2.6+INDEX(价格表!$B$4:$I$31,M3877,8)*L3877)))))))</f>
        <v>2.15</v>
      </c>
    </row>
    <row r="3878" spans="1:14">
      <c r="A3878" s="18">
        <v>4311038598405</v>
      </c>
      <c r="B3878" s="18" t="s">
        <v>16</v>
      </c>
      <c r="C3878" s="19">
        <v>20201216</v>
      </c>
      <c r="D3878" s="19">
        <v>610538201209</v>
      </c>
      <c r="E3878" s="19" t="s">
        <v>16</v>
      </c>
      <c r="F3878" s="19">
        <v>20201226</v>
      </c>
      <c r="G3878" s="19" t="s">
        <v>17</v>
      </c>
      <c r="H3878" s="19" t="s">
        <v>73</v>
      </c>
      <c r="I3878" s="19" t="s">
        <v>74</v>
      </c>
      <c r="J3878" s="19">
        <v>1.44</v>
      </c>
      <c r="K3878" s="19" t="s">
        <v>20</v>
      </c>
      <c r="L3878">
        <f t="shared" si="70"/>
        <v>2</v>
      </c>
      <c r="M3878">
        <f>MATCH(H:H,价格表!$B$4:$B$35,0)</f>
        <v>7</v>
      </c>
      <c r="N3878" s="27">
        <f>IF(J3878&lt;=0.3,INDEX(价格表!$B$4:$I$31,M3878,2),IF(AND(J3878&gt;0.3,J3878&lt;=1),INDEX(价格表!$B$4:$I$31,M3878,3),IF(AND(J3878&gt;1,J3878&lt;=2.2),INDEX(价格表!$B$4:$I$31,M3878,4),IF(AND(J3878&gt;2.2,J3878&lt;=3.3),INDEX(价格表!$B$4:$I$31,M3878,5),IF(AND(J3878&gt;3.3,J3878&lt;=4),INDEX(价格表!$B$4:$I$31,M3878,6),IF(AND(J3878&gt;4,J3878&lt;=5.5),INDEX(价格表!$B$4:$I$31,M3878,7),IF(J3878&gt;5.5,2.6+INDEX(价格表!$B$4:$I$31,M3878,8)*L3878)))))))</f>
        <v>2.15</v>
      </c>
    </row>
    <row r="3879" spans="1:14">
      <c r="A3879" s="18">
        <v>4311038598406</v>
      </c>
      <c r="B3879" s="18" t="s">
        <v>16</v>
      </c>
      <c r="C3879" s="19">
        <v>20201216</v>
      </c>
      <c r="D3879" s="19">
        <v>610538201209</v>
      </c>
      <c r="E3879" s="19" t="s">
        <v>16</v>
      </c>
      <c r="F3879" s="19">
        <v>20201226</v>
      </c>
      <c r="G3879" s="19" t="s">
        <v>17</v>
      </c>
      <c r="H3879" s="19" t="s">
        <v>73</v>
      </c>
      <c r="I3879" s="19" t="s">
        <v>93</v>
      </c>
      <c r="J3879" s="19">
        <v>1.51</v>
      </c>
      <c r="K3879" s="19" t="s">
        <v>20</v>
      </c>
      <c r="L3879">
        <f t="shared" si="70"/>
        <v>2</v>
      </c>
      <c r="M3879">
        <f>MATCH(H:H,价格表!$B$4:$B$35,0)</f>
        <v>7</v>
      </c>
      <c r="N3879" s="27">
        <f>IF(J3879&lt;=0.3,INDEX(价格表!$B$4:$I$31,M3879,2),IF(AND(J3879&gt;0.3,J3879&lt;=1),INDEX(价格表!$B$4:$I$31,M3879,3),IF(AND(J3879&gt;1,J3879&lt;=2.2),INDEX(价格表!$B$4:$I$31,M3879,4),IF(AND(J3879&gt;2.2,J3879&lt;=3.3),INDEX(价格表!$B$4:$I$31,M3879,5),IF(AND(J3879&gt;3.3,J3879&lt;=4),INDEX(价格表!$B$4:$I$31,M3879,6),IF(AND(J3879&gt;4,J3879&lt;=5.5),INDEX(价格表!$B$4:$I$31,M3879,7),IF(J3879&gt;5.5,2.6+INDEX(价格表!$B$4:$I$31,M3879,8)*L3879)))))))</f>
        <v>2.15</v>
      </c>
    </row>
    <row r="3880" spans="1:14">
      <c r="A3880" s="18">
        <v>4311038598407</v>
      </c>
      <c r="B3880" s="18" t="s">
        <v>16</v>
      </c>
      <c r="C3880" s="19">
        <v>20201216</v>
      </c>
      <c r="D3880" s="19">
        <v>610538201209</v>
      </c>
      <c r="E3880" s="19" t="s">
        <v>16</v>
      </c>
      <c r="F3880" s="19">
        <v>20201226</v>
      </c>
      <c r="G3880" s="19" t="s">
        <v>17</v>
      </c>
      <c r="H3880" s="19" t="s">
        <v>73</v>
      </c>
      <c r="I3880" s="19" t="s">
        <v>80</v>
      </c>
      <c r="J3880" s="19">
        <v>1.42</v>
      </c>
      <c r="K3880" s="19" t="s">
        <v>20</v>
      </c>
      <c r="L3880">
        <f t="shared" si="70"/>
        <v>2</v>
      </c>
      <c r="M3880">
        <f>MATCH(H:H,价格表!$B$4:$B$35,0)</f>
        <v>7</v>
      </c>
      <c r="N3880" s="27">
        <f>IF(J3880&lt;=0.3,INDEX(价格表!$B$4:$I$31,M3880,2),IF(AND(J3880&gt;0.3,J3880&lt;=1),INDEX(价格表!$B$4:$I$31,M3880,3),IF(AND(J3880&gt;1,J3880&lt;=2.2),INDEX(价格表!$B$4:$I$31,M3880,4),IF(AND(J3880&gt;2.2,J3880&lt;=3.3),INDEX(价格表!$B$4:$I$31,M3880,5),IF(AND(J3880&gt;3.3,J3880&lt;=4),INDEX(价格表!$B$4:$I$31,M3880,6),IF(AND(J3880&gt;4,J3880&lt;=5.5),INDEX(价格表!$B$4:$I$31,M3880,7),IF(J3880&gt;5.5,2.6+INDEX(价格表!$B$4:$I$31,M3880,8)*L3880)))))))</f>
        <v>2.15</v>
      </c>
    </row>
    <row r="3881" spans="1:14">
      <c r="A3881" s="18">
        <v>4311038598408</v>
      </c>
      <c r="B3881" s="18" t="s">
        <v>16</v>
      </c>
      <c r="C3881" s="19">
        <v>20201216</v>
      </c>
      <c r="D3881" s="19">
        <v>610538201209</v>
      </c>
      <c r="E3881" s="19" t="s">
        <v>16</v>
      </c>
      <c r="F3881" s="19">
        <v>20201226</v>
      </c>
      <c r="G3881" s="19" t="s">
        <v>17</v>
      </c>
      <c r="H3881" s="19" t="s">
        <v>23</v>
      </c>
      <c r="I3881" s="19" t="s">
        <v>162</v>
      </c>
      <c r="J3881" s="19">
        <v>1.42</v>
      </c>
      <c r="K3881" s="19" t="s">
        <v>20</v>
      </c>
      <c r="L3881">
        <f t="shared" si="70"/>
        <v>2</v>
      </c>
      <c r="M3881">
        <f>MATCH(H:H,价格表!$B$4:$B$35,0)</f>
        <v>15</v>
      </c>
      <c r="N3881" s="27">
        <f>IF(J3881&lt;=0.3,INDEX(价格表!$B$4:$I$31,M3881,2),IF(AND(J3881&gt;0.3,J3881&lt;=1),INDEX(价格表!$B$4:$I$31,M3881,3),IF(AND(J3881&gt;1,J3881&lt;=2.2),INDEX(价格表!$B$4:$I$31,M3881,4),IF(AND(J3881&gt;2.2,J3881&lt;=3.3),INDEX(价格表!$B$4:$I$31,M3881,5),IF(AND(J3881&gt;3.3,J3881&lt;=4),INDEX(价格表!$B$4:$I$31,M3881,6),IF(AND(J3881&gt;4,J3881&lt;=5.5),INDEX(价格表!$B$4:$I$31,M3881,7),IF(J3881&gt;5.5,2.6+INDEX(价格表!$B$4:$I$31,M3881,8)*L3881)))))))</f>
        <v>2.15</v>
      </c>
    </row>
    <row r="3882" spans="1:14">
      <c r="A3882" s="18">
        <v>4311038598409</v>
      </c>
      <c r="B3882" s="18" t="s">
        <v>16</v>
      </c>
      <c r="C3882" s="19">
        <v>20201216</v>
      </c>
      <c r="D3882" s="19">
        <v>610538201209</v>
      </c>
      <c r="E3882" s="19" t="s">
        <v>16</v>
      </c>
      <c r="F3882" s="19">
        <v>20201226</v>
      </c>
      <c r="G3882" s="19" t="s">
        <v>17</v>
      </c>
      <c r="H3882" s="19" t="s">
        <v>23</v>
      </c>
      <c r="I3882" s="19" t="s">
        <v>190</v>
      </c>
      <c r="J3882" s="19">
        <v>1.43</v>
      </c>
      <c r="K3882" s="19" t="s">
        <v>20</v>
      </c>
      <c r="L3882">
        <f t="shared" si="70"/>
        <v>2</v>
      </c>
      <c r="M3882">
        <f>MATCH(H:H,价格表!$B$4:$B$35,0)</f>
        <v>15</v>
      </c>
      <c r="N3882" s="27">
        <f>IF(J3882&lt;=0.3,INDEX(价格表!$B$4:$I$31,M3882,2),IF(AND(J3882&gt;0.3,J3882&lt;=1),INDEX(价格表!$B$4:$I$31,M3882,3),IF(AND(J3882&gt;1,J3882&lt;=2.2),INDEX(价格表!$B$4:$I$31,M3882,4),IF(AND(J3882&gt;2.2,J3882&lt;=3.3),INDEX(价格表!$B$4:$I$31,M3882,5),IF(AND(J3882&gt;3.3,J3882&lt;=4),INDEX(价格表!$B$4:$I$31,M3882,6),IF(AND(J3882&gt;4,J3882&lt;=5.5),INDEX(价格表!$B$4:$I$31,M3882,7),IF(J3882&gt;5.5,2.6+INDEX(价格表!$B$4:$I$31,M3882,8)*L3882)))))))</f>
        <v>2.15</v>
      </c>
    </row>
    <row r="3883" spans="1:14">
      <c r="A3883" s="18">
        <v>4311038598410</v>
      </c>
      <c r="B3883" s="18" t="s">
        <v>16</v>
      </c>
      <c r="C3883" s="19">
        <v>20201216</v>
      </c>
      <c r="D3883" s="19">
        <v>610538201209</v>
      </c>
      <c r="E3883" s="19" t="s">
        <v>16</v>
      </c>
      <c r="F3883" s="19">
        <v>20201226</v>
      </c>
      <c r="G3883" s="19" t="s">
        <v>17</v>
      </c>
      <c r="H3883" s="19" t="s">
        <v>33</v>
      </c>
      <c r="I3883" s="19" t="s">
        <v>34</v>
      </c>
      <c r="J3883" s="19">
        <v>1.42</v>
      </c>
      <c r="K3883" s="19" t="s">
        <v>20</v>
      </c>
      <c r="L3883">
        <f t="shared" si="70"/>
        <v>2</v>
      </c>
      <c r="M3883">
        <f>MATCH(H:H,价格表!$B$4:$B$35,0)</f>
        <v>13</v>
      </c>
      <c r="N3883" s="27">
        <f>IF(J3883&lt;=0.3,INDEX(价格表!$B$4:$I$31,M3883,2),IF(AND(J3883&gt;0.3,J3883&lt;=1),INDEX(价格表!$B$4:$I$31,M3883,3),IF(AND(J3883&gt;1,J3883&lt;=2.2),INDEX(价格表!$B$4:$I$31,M3883,4),IF(AND(J3883&gt;2.2,J3883&lt;=3.3),INDEX(价格表!$B$4:$I$31,M3883,5),IF(AND(J3883&gt;3.3,J3883&lt;=4),INDEX(价格表!$B$4:$I$31,M3883,6),IF(AND(J3883&gt;4,J3883&lt;=5.5),INDEX(价格表!$B$4:$I$31,M3883,7),IF(J3883&gt;5.5,2.6+INDEX(价格表!$B$4:$I$31,M3883,8)*L3883)))))))</f>
        <v>2.15</v>
      </c>
    </row>
    <row r="3884" spans="1:14">
      <c r="A3884" s="18">
        <v>4311038598411</v>
      </c>
      <c r="B3884" s="18" t="s">
        <v>16</v>
      </c>
      <c r="C3884" s="19">
        <v>20201216</v>
      </c>
      <c r="D3884" s="19">
        <v>610538201209</v>
      </c>
      <c r="E3884" s="19" t="s">
        <v>16</v>
      </c>
      <c r="F3884" s="19">
        <v>20201226</v>
      </c>
      <c r="G3884" s="19" t="s">
        <v>17</v>
      </c>
      <c r="H3884" s="19" t="s">
        <v>18</v>
      </c>
      <c r="I3884" s="19" t="s">
        <v>53</v>
      </c>
      <c r="J3884" s="19">
        <v>1.45</v>
      </c>
      <c r="K3884" s="19" t="s">
        <v>20</v>
      </c>
      <c r="L3884">
        <f t="shared" si="70"/>
        <v>2</v>
      </c>
      <c r="M3884">
        <f>MATCH(H:H,价格表!$B$4:$B$35,0)</f>
        <v>1</v>
      </c>
      <c r="N3884" s="27">
        <f>IF(J3884&lt;=0.3,INDEX(价格表!$B$4:$I$31,M3884,2),IF(AND(J3884&gt;0.3,J3884&lt;=1),INDEX(价格表!$B$4:$I$31,M3884,3),IF(AND(J3884&gt;1,J3884&lt;=2.2),INDEX(价格表!$B$4:$I$31,M3884,4),IF(AND(J3884&gt;2.2,J3884&lt;=3.3),INDEX(价格表!$B$4:$I$31,M3884,5),IF(AND(J3884&gt;3.3,J3884&lt;=4),INDEX(价格表!$B$4:$I$31,M3884,6),IF(AND(J3884&gt;4,J3884&lt;=5.5),INDEX(价格表!$B$4:$I$31,M3884,7),IF(J3884&gt;5.5,2.6+INDEX(价格表!$B$4:$I$31,M3884,8)*L3884)))))))</f>
        <v>2.15</v>
      </c>
    </row>
    <row r="3885" spans="1:14">
      <c r="A3885" s="18">
        <v>4311038598412</v>
      </c>
      <c r="B3885" s="18" t="s">
        <v>16</v>
      </c>
      <c r="C3885" s="19">
        <v>20201216</v>
      </c>
      <c r="D3885" s="19">
        <v>610538201209</v>
      </c>
      <c r="E3885" s="19" t="s">
        <v>16</v>
      </c>
      <c r="F3885" s="19">
        <v>20201226</v>
      </c>
      <c r="G3885" s="19" t="s">
        <v>17</v>
      </c>
      <c r="H3885" s="19" t="s">
        <v>73</v>
      </c>
      <c r="I3885" s="19" t="s">
        <v>215</v>
      </c>
      <c r="J3885" s="19">
        <v>1.46</v>
      </c>
      <c r="K3885" s="19" t="s">
        <v>20</v>
      </c>
      <c r="L3885">
        <f t="shared" si="70"/>
        <v>2</v>
      </c>
      <c r="M3885">
        <f>MATCH(H:H,价格表!$B$4:$B$35,0)</f>
        <v>7</v>
      </c>
      <c r="N3885" s="27">
        <f>IF(J3885&lt;=0.3,INDEX(价格表!$B$4:$I$31,M3885,2),IF(AND(J3885&gt;0.3,J3885&lt;=1),INDEX(价格表!$B$4:$I$31,M3885,3),IF(AND(J3885&gt;1,J3885&lt;=2.2),INDEX(价格表!$B$4:$I$31,M3885,4),IF(AND(J3885&gt;2.2,J3885&lt;=3.3),INDEX(价格表!$B$4:$I$31,M3885,5),IF(AND(J3885&gt;3.3,J3885&lt;=4),INDEX(价格表!$B$4:$I$31,M3885,6),IF(AND(J3885&gt;4,J3885&lt;=5.5),INDEX(价格表!$B$4:$I$31,M3885,7),IF(J3885&gt;5.5,2.6+INDEX(价格表!$B$4:$I$31,M3885,8)*L3885)))))))</f>
        <v>2.15</v>
      </c>
    </row>
    <row r="3886" spans="1:14">
      <c r="A3886" s="18">
        <v>4311038599832</v>
      </c>
      <c r="B3886" s="18" t="s">
        <v>16</v>
      </c>
      <c r="C3886" s="19">
        <v>20201216</v>
      </c>
      <c r="D3886" s="19">
        <v>610538201209</v>
      </c>
      <c r="E3886" s="19" t="s">
        <v>16</v>
      </c>
      <c r="F3886" s="19">
        <v>20201226</v>
      </c>
      <c r="G3886" s="19" t="s">
        <v>17</v>
      </c>
      <c r="H3886" s="19" t="s">
        <v>56</v>
      </c>
      <c r="I3886" s="19" t="s">
        <v>261</v>
      </c>
      <c r="J3886" s="19">
        <v>1.43</v>
      </c>
      <c r="K3886" s="19" t="s">
        <v>20</v>
      </c>
      <c r="L3886">
        <f t="shared" si="70"/>
        <v>2</v>
      </c>
      <c r="M3886">
        <f>MATCH(H:H,价格表!$B$4:$B$35,0)</f>
        <v>11</v>
      </c>
      <c r="N3886" s="27">
        <f>IF(J3886&lt;=0.3,INDEX(价格表!$B$4:$I$31,M3886,2),IF(AND(J3886&gt;0.3,J3886&lt;=1),INDEX(价格表!$B$4:$I$31,M3886,3),IF(AND(J3886&gt;1,J3886&lt;=2.2),INDEX(价格表!$B$4:$I$31,M3886,4),IF(AND(J3886&gt;2.2,J3886&lt;=3.3),INDEX(价格表!$B$4:$I$31,M3886,5),IF(AND(J3886&gt;3.3,J3886&lt;=4),INDEX(价格表!$B$4:$I$31,M3886,6),IF(AND(J3886&gt;4,J3886&lt;=5.5),INDEX(价格表!$B$4:$I$31,M3886,7),IF(J3886&gt;5.5,2.6+INDEX(价格表!$B$4:$I$31,M3886,8)*L3886)))))))</f>
        <v>2.15</v>
      </c>
    </row>
    <row r="3887" spans="1:14">
      <c r="A3887" s="18">
        <v>4311038599833</v>
      </c>
      <c r="B3887" s="18" t="s">
        <v>16</v>
      </c>
      <c r="C3887" s="19">
        <v>20201216</v>
      </c>
      <c r="D3887" s="19">
        <v>610538201209</v>
      </c>
      <c r="E3887" s="19" t="s">
        <v>16</v>
      </c>
      <c r="F3887" s="19">
        <v>20201226</v>
      </c>
      <c r="G3887" s="19" t="s">
        <v>17</v>
      </c>
      <c r="H3887" s="19" t="s">
        <v>21</v>
      </c>
      <c r="I3887" s="19" t="s">
        <v>163</v>
      </c>
      <c r="J3887" s="19">
        <v>1.77</v>
      </c>
      <c r="K3887" s="19" t="s">
        <v>20</v>
      </c>
      <c r="L3887">
        <f t="shared" si="70"/>
        <v>2</v>
      </c>
      <c r="M3887">
        <f>MATCH(H:H,价格表!$B$4:$B$35,0)</f>
        <v>20</v>
      </c>
      <c r="N3887" s="27">
        <f>IF(J3887&lt;=0.3,INDEX(价格表!$B$4:$I$31,M3887,2),IF(AND(J3887&gt;0.3,J3887&lt;=1),INDEX(价格表!$B$4:$I$31,M3887,3),IF(AND(J3887&gt;1,J3887&lt;=2.2),INDEX(价格表!$B$4:$I$31,M3887,4),IF(AND(J3887&gt;2.2,J3887&lt;=3.3),INDEX(价格表!$B$4:$I$31,M3887,5),IF(AND(J3887&gt;3.3,J3887&lt;=4),INDEX(价格表!$B$4:$I$31,M3887,6),IF(AND(J3887&gt;4,J3887&lt;=5.5),INDEX(价格表!$B$4:$I$31,M3887,7),IF(J3887&gt;5.5,2.6+INDEX(价格表!$B$4:$I$31,M3887,8)*L3887)))))))</f>
        <v>2.15</v>
      </c>
    </row>
    <row r="3888" spans="1:14">
      <c r="A3888" s="18">
        <v>4311038599834</v>
      </c>
      <c r="B3888" s="18" t="s">
        <v>16</v>
      </c>
      <c r="C3888" s="19">
        <v>20201216</v>
      </c>
      <c r="D3888" s="19">
        <v>610538201209</v>
      </c>
      <c r="E3888" s="19" t="s">
        <v>16</v>
      </c>
      <c r="F3888" s="19">
        <v>20201226</v>
      </c>
      <c r="G3888" s="19" t="s">
        <v>17</v>
      </c>
      <c r="H3888" s="19" t="s">
        <v>73</v>
      </c>
      <c r="I3888" s="19" t="s">
        <v>91</v>
      </c>
      <c r="J3888" s="19">
        <v>1.58</v>
      </c>
      <c r="K3888" s="19" t="s">
        <v>20</v>
      </c>
      <c r="L3888">
        <f t="shared" si="70"/>
        <v>2</v>
      </c>
      <c r="M3888">
        <f>MATCH(H:H,价格表!$B$4:$B$35,0)</f>
        <v>7</v>
      </c>
      <c r="N3888" s="27">
        <f>IF(J3888&lt;=0.3,INDEX(价格表!$B$4:$I$31,M3888,2),IF(AND(J3888&gt;0.3,J3888&lt;=1),INDEX(价格表!$B$4:$I$31,M3888,3),IF(AND(J3888&gt;1,J3888&lt;=2.2),INDEX(价格表!$B$4:$I$31,M3888,4),IF(AND(J3888&gt;2.2,J3888&lt;=3.3),INDEX(价格表!$B$4:$I$31,M3888,5),IF(AND(J3888&gt;3.3,J3888&lt;=4),INDEX(价格表!$B$4:$I$31,M3888,6),IF(AND(J3888&gt;4,J3888&lt;=5.5),INDEX(价格表!$B$4:$I$31,M3888,7),IF(J3888&gt;5.5,2.6+INDEX(价格表!$B$4:$I$31,M3888,8)*L3888)))))))</f>
        <v>2.15</v>
      </c>
    </row>
    <row r="3889" spans="1:14">
      <c r="A3889" s="18">
        <v>4311038599835</v>
      </c>
      <c r="B3889" s="18" t="s">
        <v>16</v>
      </c>
      <c r="C3889" s="19">
        <v>20201216</v>
      </c>
      <c r="D3889" s="19">
        <v>610538201209</v>
      </c>
      <c r="E3889" s="19" t="s">
        <v>16</v>
      </c>
      <c r="F3889" s="19">
        <v>20201226</v>
      </c>
      <c r="G3889" s="19" t="s">
        <v>17</v>
      </c>
      <c r="H3889" s="19" t="s">
        <v>21</v>
      </c>
      <c r="I3889" s="19" t="s">
        <v>179</v>
      </c>
      <c r="J3889" s="19">
        <v>1.43</v>
      </c>
      <c r="K3889" s="19" t="s">
        <v>20</v>
      </c>
      <c r="L3889">
        <f t="shared" si="70"/>
        <v>2</v>
      </c>
      <c r="M3889">
        <f>MATCH(H:H,价格表!$B$4:$B$35,0)</f>
        <v>20</v>
      </c>
      <c r="N3889" s="27">
        <f>IF(J3889&lt;=0.3,INDEX(价格表!$B$4:$I$31,M3889,2),IF(AND(J3889&gt;0.3,J3889&lt;=1),INDEX(价格表!$B$4:$I$31,M3889,3),IF(AND(J3889&gt;1,J3889&lt;=2.2),INDEX(价格表!$B$4:$I$31,M3889,4),IF(AND(J3889&gt;2.2,J3889&lt;=3.3),INDEX(价格表!$B$4:$I$31,M3889,5),IF(AND(J3889&gt;3.3,J3889&lt;=4),INDEX(价格表!$B$4:$I$31,M3889,6),IF(AND(J3889&gt;4,J3889&lt;=5.5),INDEX(价格表!$B$4:$I$31,M3889,7),IF(J3889&gt;5.5,2.6+INDEX(价格表!$B$4:$I$31,M3889,8)*L3889)))))))</f>
        <v>2.15</v>
      </c>
    </row>
    <row r="3890" spans="1:14">
      <c r="A3890" s="18">
        <v>4311038599836</v>
      </c>
      <c r="B3890" s="18" t="s">
        <v>16</v>
      </c>
      <c r="C3890" s="19">
        <v>20201216</v>
      </c>
      <c r="D3890" s="19">
        <v>610538201209</v>
      </c>
      <c r="E3890" s="19" t="s">
        <v>16</v>
      </c>
      <c r="F3890" s="19">
        <v>20201226</v>
      </c>
      <c r="G3890" s="19" t="s">
        <v>17</v>
      </c>
      <c r="H3890" s="19" t="s">
        <v>18</v>
      </c>
      <c r="I3890" s="19" t="s">
        <v>53</v>
      </c>
      <c r="J3890" s="19">
        <v>1.44</v>
      </c>
      <c r="K3890" s="19" t="s">
        <v>20</v>
      </c>
      <c r="L3890">
        <f t="shared" si="70"/>
        <v>2</v>
      </c>
      <c r="M3890">
        <f>MATCH(H:H,价格表!$B$4:$B$35,0)</f>
        <v>1</v>
      </c>
      <c r="N3890" s="27">
        <f>IF(J3890&lt;=0.3,INDEX(价格表!$B$4:$I$31,M3890,2),IF(AND(J3890&gt;0.3,J3890&lt;=1),INDEX(价格表!$B$4:$I$31,M3890,3),IF(AND(J3890&gt;1,J3890&lt;=2.2),INDEX(价格表!$B$4:$I$31,M3890,4),IF(AND(J3890&gt;2.2,J3890&lt;=3.3),INDEX(价格表!$B$4:$I$31,M3890,5),IF(AND(J3890&gt;3.3,J3890&lt;=4),INDEX(价格表!$B$4:$I$31,M3890,6),IF(AND(J3890&gt;4,J3890&lt;=5.5),INDEX(价格表!$B$4:$I$31,M3890,7),IF(J3890&gt;5.5,2.6+INDEX(价格表!$B$4:$I$31,M3890,8)*L3890)))))))</f>
        <v>2.15</v>
      </c>
    </row>
    <row r="3891" spans="1:14">
      <c r="A3891" s="18">
        <v>4311038599837</v>
      </c>
      <c r="B3891" s="18" t="s">
        <v>16</v>
      </c>
      <c r="C3891" s="19">
        <v>20201216</v>
      </c>
      <c r="D3891" s="19">
        <v>610538201209</v>
      </c>
      <c r="E3891" s="19" t="s">
        <v>16</v>
      </c>
      <c r="F3891" s="19">
        <v>20201226</v>
      </c>
      <c r="G3891" s="19" t="s">
        <v>17</v>
      </c>
      <c r="H3891" s="19" t="s">
        <v>73</v>
      </c>
      <c r="I3891" s="19" t="s">
        <v>131</v>
      </c>
      <c r="J3891" s="19">
        <v>1.42</v>
      </c>
      <c r="K3891" s="19" t="s">
        <v>20</v>
      </c>
      <c r="L3891">
        <f t="shared" si="70"/>
        <v>2</v>
      </c>
      <c r="M3891">
        <f>MATCH(H:H,价格表!$B$4:$B$35,0)</f>
        <v>7</v>
      </c>
      <c r="N3891" s="27">
        <f>IF(J3891&lt;=0.3,INDEX(价格表!$B$4:$I$31,M3891,2),IF(AND(J3891&gt;0.3,J3891&lt;=1),INDEX(价格表!$B$4:$I$31,M3891,3),IF(AND(J3891&gt;1,J3891&lt;=2.2),INDEX(价格表!$B$4:$I$31,M3891,4),IF(AND(J3891&gt;2.2,J3891&lt;=3.3),INDEX(价格表!$B$4:$I$31,M3891,5),IF(AND(J3891&gt;3.3,J3891&lt;=4),INDEX(价格表!$B$4:$I$31,M3891,6),IF(AND(J3891&gt;4,J3891&lt;=5.5),INDEX(价格表!$B$4:$I$31,M3891,7),IF(J3891&gt;5.5,2.6+INDEX(价格表!$B$4:$I$31,M3891,8)*L3891)))))))</f>
        <v>2.15</v>
      </c>
    </row>
    <row r="3892" spans="1:14">
      <c r="A3892" s="18">
        <v>4311038599838</v>
      </c>
      <c r="B3892" s="18" t="s">
        <v>16</v>
      </c>
      <c r="C3892" s="19">
        <v>20201216</v>
      </c>
      <c r="D3892" s="19">
        <v>610538201209</v>
      </c>
      <c r="E3892" s="19" t="s">
        <v>16</v>
      </c>
      <c r="F3892" s="19">
        <v>20201226</v>
      </c>
      <c r="G3892" s="19" t="s">
        <v>17</v>
      </c>
      <c r="H3892" s="19" t="s">
        <v>23</v>
      </c>
      <c r="I3892" s="19" t="s">
        <v>98</v>
      </c>
      <c r="J3892" s="19">
        <v>1.43</v>
      </c>
      <c r="K3892" s="19" t="s">
        <v>20</v>
      </c>
      <c r="L3892">
        <f t="shared" si="70"/>
        <v>2</v>
      </c>
      <c r="M3892">
        <f>MATCH(H:H,价格表!$B$4:$B$35,0)</f>
        <v>15</v>
      </c>
      <c r="N3892" s="27">
        <f>IF(J3892&lt;=0.3,INDEX(价格表!$B$4:$I$31,M3892,2),IF(AND(J3892&gt;0.3,J3892&lt;=1),INDEX(价格表!$B$4:$I$31,M3892,3),IF(AND(J3892&gt;1,J3892&lt;=2.2),INDEX(价格表!$B$4:$I$31,M3892,4),IF(AND(J3892&gt;2.2,J3892&lt;=3.3),INDEX(价格表!$B$4:$I$31,M3892,5),IF(AND(J3892&gt;3.3,J3892&lt;=4),INDEX(价格表!$B$4:$I$31,M3892,6),IF(AND(J3892&gt;4,J3892&lt;=5.5),INDEX(价格表!$B$4:$I$31,M3892,7),IF(J3892&gt;5.5,2.6+INDEX(价格表!$B$4:$I$31,M3892,8)*L3892)))))))</f>
        <v>2.15</v>
      </c>
    </row>
    <row r="3893" spans="1:14">
      <c r="A3893" s="18">
        <v>4311038599839</v>
      </c>
      <c r="B3893" s="18" t="s">
        <v>16</v>
      </c>
      <c r="C3893" s="19">
        <v>20201216</v>
      </c>
      <c r="D3893" s="19">
        <v>610538201209</v>
      </c>
      <c r="E3893" s="19" t="s">
        <v>16</v>
      </c>
      <c r="F3893" s="19">
        <v>20201226</v>
      </c>
      <c r="G3893" s="19" t="s">
        <v>17</v>
      </c>
      <c r="H3893" s="19" t="s">
        <v>27</v>
      </c>
      <c r="I3893" s="19" t="s">
        <v>348</v>
      </c>
      <c r="J3893" s="19">
        <v>1.42</v>
      </c>
      <c r="K3893" s="19" t="s">
        <v>20</v>
      </c>
      <c r="L3893">
        <f t="shared" si="70"/>
        <v>2</v>
      </c>
      <c r="M3893">
        <f>MATCH(H:H,价格表!$B$4:$B$35,0)</f>
        <v>3</v>
      </c>
      <c r="N3893" s="27">
        <f>IF(J3893&lt;=0.3,INDEX(价格表!$B$4:$I$31,M3893,2),IF(AND(J3893&gt;0.3,J3893&lt;=1),INDEX(价格表!$B$4:$I$31,M3893,3),IF(AND(J3893&gt;1,J3893&lt;=2.2),INDEX(价格表!$B$4:$I$31,M3893,4),IF(AND(J3893&gt;2.2,J3893&lt;=3.3),INDEX(价格表!$B$4:$I$31,M3893,5),IF(AND(J3893&gt;3.3,J3893&lt;=4),INDEX(价格表!$B$4:$I$31,M3893,6),IF(AND(J3893&gt;4,J3893&lt;=5.5),INDEX(价格表!$B$4:$I$31,M3893,7),IF(J3893&gt;5.5,2.6+INDEX(价格表!$B$4:$I$31,M3893,8)*L3893)))))))</f>
        <v>2.15</v>
      </c>
    </row>
    <row r="3894" spans="1:14">
      <c r="A3894" s="18">
        <v>4311038599840</v>
      </c>
      <c r="B3894" s="18" t="s">
        <v>16</v>
      </c>
      <c r="C3894" s="19">
        <v>20201216</v>
      </c>
      <c r="D3894" s="19">
        <v>610538201209</v>
      </c>
      <c r="E3894" s="19" t="s">
        <v>16</v>
      </c>
      <c r="F3894" s="19">
        <v>20201226</v>
      </c>
      <c r="G3894" s="19" t="s">
        <v>17</v>
      </c>
      <c r="H3894" s="19" t="s">
        <v>73</v>
      </c>
      <c r="I3894" s="19" t="s">
        <v>92</v>
      </c>
      <c r="J3894" s="19">
        <v>1.45</v>
      </c>
      <c r="K3894" s="19" t="s">
        <v>20</v>
      </c>
      <c r="L3894">
        <f t="shared" si="70"/>
        <v>2</v>
      </c>
      <c r="M3894">
        <f>MATCH(H:H,价格表!$B$4:$B$35,0)</f>
        <v>7</v>
      </c>
      <c r="N3894" s="27">
        <f>IF(J3894&lt;=0.3,INDEX(价格表!$B$4:$I$31,M3894,2),IF(AND(J3894&gt;0.3,J3894&lt;=1),INDEX(价格表!$B$4:$I$31,M3894,3),IF(AND(J3894&gt;1,J3894&lt;=2.2),INDEX(价格表!$B$4:$I$31,M3894,4),IF(AND(J3894&gt;2.2,J3894&lt;=3.3),INDEX(价格表!$B$4:$I$31,M3894,5),IF(AND(J3894&gt;3.3,J3894&lt;=4),INDEX(价格表!$B$4:$I$31,M3894,6),IF(AND(J3894&gt;4,J3894&lt;=5.5),INDEX(价格表!$B$4:$I$31,M3894,7),IF(J3894&gt;5.5,2.6+INDEX(价格表!$B$4:$I$31,M3894,8)*L3894)))))))</f>
        <v>2.15</v>
      </c>
    </row>
    <row r="3895" spans="1:14">
      <c r="A3895" s="18">
        <v>4311038599841</v>
      </c>
      <c r="B3895" s="18" t="s">
        <v>16</v>
      </c>
      <c r="C3895" s="19">
        <v>20201216</v>
      </c>
      <c r="D3895" s="19">
        <v>610538201209</v>
      </c>
      <c r="E3895" s="19" t="s">
        <v>16</v>
      </c>
      <c r="F3895" s="19">
        <v>20201226</v>
      </c>
      <c r="G3895" s="19" t="s">
        <v>17</v>
      </c>
      <c r="H3895" s="19" t="s">
        <v>54</v>
      </c>
      <c r="I3895" s="19" t="s">
        <v>259</v>
      </c>
      <c r="J3895" s="19">
        <v>1.42</v>
      </c>
      <c r="K3895" s="19" t="s">
        <v>20</v>
      </c>
      <c r="L3895">
        <f t="shared" si="70"/>
        <v>2</v>
      </c>
      <c r="M3895">
        <f>MATCH(H:H,价格表!$B$4:$B$35,0)</f>
        <v>14</v>
      </c>
      <c r="N3895" s="27">
        <f>IF(J3895&lt;=0.3,INDEX(价格表!$B$4:$I$31,M3895,2),IF(AND(J3895&gt;0.3,J3895&lt;=1),INDEX(价格表!$B$4:$I$31,M3895,3),IF(AND(J3895&gt;1,J3895&lt;=2.2),INDEX(价格表!$B$4:$I$31,M3895,4),IF(AND(J3895&gt;2.2,J3895&lt;=3.3),INDEX(价格表!$B$4:$I$31,M3895,5),IF(AND(J3895&gt;3.3,J3895&lt;=4),INDEX(价格表!$B$4:$I$31,M3895,6),IF(AND(J3895&gt;4,J3895&lt;=5.5),INDEX(价格表!$B$4:$I$31,M3895,7),IF(J3895&gt;5.5,2.6+INDEX(价格表!$B$4:$I$31,M3895,8)*L3895)))))))</f>
        <v>2.15</v>
      </c>
    </row>
    <row r="3896" spans="1:14">
      <c r="A3896" s="18">
        <v>4311038599858</v>
      </c>
      <c r="B3896" s="18" t="s">
        <v>16</v>
      </c>
      <c r="C3896" s="19">
        <v>20201216</v>
      </c>
      <c r="D3896" s="19">
        <v>610538201209</v>
      </c>
      <c r="E3896" s="19" t="s">
        <v>16</v>
      </c>
      <c r="F3896" s="19">
        <v>20201226</v>
      </c>
      <c r="G3896" s="19" t="s">
        <v>17</v>
      </c>
      <c r="H3896" s="19" t="s">
        <v>54</v>
      </c>
      <c r="I3896" s="19" t="s">
        <v>78</v>
      </c>
      <c r="J3896" s="19">
        <v>1.42</v>
      </c>
      <c r="K3896" s="19" t="s">
        <v>20</v>
      </c>
      <c r="L3896">
        <f t="shared" si="70"/>
        <v>2</v>
      </c>
      <c r="M3896">
        <f>MATCH(H:H,价格表!$B$4:$B$35,0)</f>
        <v>14</v>
      </c>
      <c r="N3896" s="27">
        <f>IF(J3896&lt;=0.3,INDEX(价格表!$B$4:$I$31,M3896,2),IF(AND(J3896&gt;0.3,J3896&lt;=1),INDEX(价格表!$B$4:$I$31,M3896,3),IF(AND(J3896&gt;1,J3896&lt;=2.2),INDEX(价格表!$B$4:$I$31,M3896,4),IF(AND(J3896&gt;2.2,J3896&lt;=3.3),INDEX(价格表!$B$4:$I$31,M3896,5),IF(AND(J3896&gt;3.3,J3896&lt;=4),INDEX(价格表!$B$4:$I$31,M3896,6),IF(AND(J3896&gt;4,J3896&lt;=5.5),INDEX(价格表!$B$4:$I$31,M3896,7),IF(J3896&gt;5.5,2.6+INDEX(价格表!$B$4:$I$31,M3896,8)*L3896)))))))</f>
        <v>2.15</v>
      </c>
    </row>
    <row r="3897" spans="1:14">
      <c r="A3897" s="18">
        <v>4311038599860</v>
      </c>
      <c r="B3897" s="18" t="s">
        <v>16</v>
      </c>
      <c r="C3897" s="19">
        <v>20201216</v>
      </c>
      <c r="D3897" s="19">
        <v>610538201209</v>
      </c>
      <c r="E3897" s="19" t="s">
        <v>16</v>
      </c>
      <c r="F3897" s="19">
        <v>20201226</v>
      </c>
      <c r="G3897" s="19" t="s">
        <v>17</v>
      </c>
      <c r="H3897" s="19" t="s">
        <v>25</v>
      </c>
      <c r="I3897" s="19" t="s">
        <v>248</v>
      </c>
      <c r="J3897" s="19">
        <v>1.42</v>
      </c>
      <c r="K3897" s="19" t="s">
        <v>20</v>
      </c>
      <c r="L3897">
        <f t="shared" si="70"/>
        <v>2</v>
      </c>
      <c r="M3897">
        <f>MATCH(H:H,价格表!$B$4:$B$35,0)</f>
        <v>25</v>
      </c>
      <c r="N3897" s="27">
        <f>IF(J3897&lt;=0.3,INDEX(价格表!$B$4:$I$31,M3897,2),IF(AND(J3897&gt;0.3,J3897&lt;=1),INDEX(价格表!$B$4:$I$31,M3897,3),IF(AND(J3897&gt;1,J3897&lt;=2.2),INDEX(价格表!$B$4:$I$31,M3897,4),IF(AND(J3897&gt;2.2,J3897&lt;=3.3),INDEX(价格表!$B$4:$I$31,M3897,5),IF(AND(J3897&gt;3.3,J3897&lt;=4),INDEX(价格表!$B$4:$I$31,M3897,6),IF(AND(J3897&gt;4,J3897&lt;=5.5),INDEX(价格表!$B$4:$I$31,M3897,7),IF(J3897&gt;5.5,2.6+INDEX(价格表!$B$4:$I$31,M3897,8)*L3897)))))))</f>
        <v>2.15</v>
      </c>
    </row>
    <row r="3898" spans="1:14">
      <c r="A3898" s="18">
        <v>4311038599862</v>
      </c>
      <c r="B3898" s="18" t="s">
        <v>16</v>
      </c>
      <c r="C3898" s="19">
        <v>20201216</v>
      </c>
      <c r="D3898" s="19">
        <v>610538201209</v>
      </c>
      <c r="E3898" s="19" t="s">
        <v>16</v>
      </c>
      <c r="F3898" s="19">
        <v>20201226</v>
      </c>
      <c r="G3898" s="19" t="s">
        <v>17</v>
      </c>
      <c r="H3898" s="19" t="s">
        <v>45</v>
      </c>
      <c r="I3898" s="19" t="s">
        <v>48</v>
      </c>
      <c r="J3898" s="19">
        <v>1.43</v>
      </c>
      <c r="K3898" s="19" t="s">
        <v>20</v>
      </c>
      <c r="L3898">
        <f t="shared" si="70"/>
        <v>2</v>
      </c>
      <c r="M3898">
        <f>MATCH(H:H,价格表!$B$4:$B$35,0)</f>
        <v>9</v>
      </c>
      <c r="N3898" s="27">
        <f>IF(J3898&lt;=0.3,INDEX(价格表!$B$4:$I$31,M3898,2),IF(AND(J3898&gt;0.3,J3898&lt;=1),INDEX(价格表!$B$4:$I$31,M3898,3),IF(AND(J3898&gt;1,J3898&lt;=2.2),INDEX(价格表!$B$4:$I$31,M3898,4),IF(AND(J3898&gt;2.2,J3898&lt;=3.3),INDEX(价格表!$B$4:$I$31,M3898,5),IF(AND(J3898&gt;3.3,J3898&lt;=4),INDEX(价格表!$B$4:$I$31,M3898,6),IF(AND(J3898&gt;4,J3898&lt;=5.5),INDEX(价格表!$B$4:$I$31,M3898,7),IF(J3898&gt;5.5,2.6+INDEX(价格表!$B$4:$I$31,M3898,8)*L3898)))))))</f>
        <v>2.15</v>
      </c>
    </row>
    <row r="3899" spans="1:14">
      <c r="A3899" s="18">
        <v>4311038599863</v>
      </c>
      <c r="B3899" s="18" t="s">
        <v>16</v>
      </c>
      <c r="C3899" s="19">
        <v>20201216</v>
      </c>
      <c r="D3899" s="19">
        <v>610538201209</v>
      </c>
      <c r="E3899" s="19" t="s">
        <v>16</v>
      </c>
      <c r="F3899" s="19">
        <v>20201226</v>
      </c>
      <c r="G3899" s="19" t="s">
        <v>17</v>
      </c>
      <c r="H3899" s="19" t="s">
        <v>50</v>
      </c>
      <c r="I3899" s="19" t="s">
        <v>51</v>
      </c>
      <c r="J3899" s="19">
        <v>1.59</v>
      </c>
      <c r="K3899" s="19" t="s">
        <v>20</v>
      </c>
      <c r="L3899">
        <f t="shared" si="70"/>
        <v>2</v>
      </c>
      <c r="M3899">
        <f>MATCH(H:H,价格表!$B$4:$B$35,0)</f>
        <v>4</v>
      </c>
      <c r="N3899" s="27">
        <f>IF(J3899&lt;=0.3,INDEX(价格表!$B$4:$I$31,M3899,2),IF(AND(J3899&gt;0.3,J3899&lt;=1),INDEX(价格表!$B$4:$I$31,M3899,3),IF(AND(J3899&gt;1,J3899&lt;=2.2),INDEX(价格表!$B$4:$I$31,M3899,4),IF(AND(J3899&gt;2.2,J3899&lt;=3.3),INDEX(价格表!$B$4:$I$31,M3899,5),IF(AND(J3899&gt;3.3,J3899&lt;=4),INDEX(价格表!$B$4:$I$31,M3899,6),IF(AND(J3899&gt;4,J3899&lt;=5.5),INDEX(价格表!$B$4:$I$31,M3899,7),IF(J3899&gt;5.5,2.6+INDEX(价格表!$B$4:$I$31,M3899,8)*L3899)))))))</f>
        <v>2.15</v>
      </c>
    </row>
    <row r="3900" spans="1:14">
      <c r="A3900" s="18">
        <v>4311038599864</v>
      </c>
      <c r="B3900" s="18" t="s">
        <v>16</v>
      </c>
      <c r="C3900" s="19">
        <v>20201216</v>
      </c>
      <c r="D3900" s="19">
        <v>610538201209</v>
      </c>
      <c r="E3900" s="19" t="s">
        <v>16</v>
      </c>
      <c r="F3900" s="19">
        <v>20201226</v>
      </c>
      <c r="G3900" s="19" t="s">
        <v>17</v>
      </c>
      <c r="H3900" s="19" t="s">
        <v>68</v>
      </c>
      <c r="I3900" s="19" t="s">
        <v>234</v>
      </c>
      <c r="J3900" s="19">
        <v>1.46</v>
      </c>
      <c r="K3900" s="19" t="s">
        <v>20</v>
      </c>
      <c r="L3900">
        <f t="shared" si="70"/>
        <v>2</v>
      </c>
      <c r="M3900">
        <f>MATCH(H:H,价格表!$B$4:$B$35,0)</f>
        <v>5</v>
      </c>
      <c r="N3900" s="27">
        <f>IF(J3900&lt;=0.3,INDEX(价格表!$B$4:$I$31,M3900,2),IF(AND(J3900&gt;0.3,J3900&lt;=1),INDEX(价格表!$B$4:$I$31,M3900,3),IF(AND(J3900&gt;1,J3900&lt;=2.2),INDEX(价格表!$B$4:$I$31,M3900,4),IF(AND(J3900&gt;2.2,J3900&lt;=3.3),INDEX(价格表!$B$4:$I$31,M3900,5),IF(AND(J3900&gt;3.3,J3900&lt;=4),INDEX(价格表!$B$4:$I$31,M3900,6),IF(AND(J3900&gt;4,J3900&lt;=5.5),INDEX(价格表!$B$4:$I$31,M3900,7),IF(J3900&gt;5.5,2.6+INDEX(价格表!$B$4:$I$31,M3900,8)*L3900)))))))</f>
        <v>2.15</v>
      </c>
    </row>
    <row r="3901" spans="1:14">
      <c r="A3901" s="18">
        <v>4311038599865</v>
      </c>
      <c r="B3901" s="18" t="s">
        <v>16</v>
      </c>
      <c r="C3901" s="19">
        <v>20201216</v>
      </c>
      <c r="D3901" s="19">
        <v>610538201209</v>
      </c>
      <c r="E3901" s="19" t="s">
        <v>16</v>
      </c>
      <c r="F3901" s="19">
        <v>20201226</v>
      </c>
      <c r="G3901" s="19" t="s">
        <v>17</v>
      </c>
      <c r="H3901" s="19" t="s">
        <v>35</v>
      </c>
      <c r="I3901" s="19" t="s">
        <v>239</v>
      </c>
      <c r="J3901" s="19">
        <v>1.42</v>
      </c>
      <c r="K3901" s="19" t="s">
        <v>20</v>
      </c>
      <c r="L3901">
        <f t="shared" si="70"/>
        <v>2</v>
      </c>
      <c r="M3901">
        <f>MATCH(H:H,价格表!$B$4:$B$35,0)</f>
        <v>22</v>
      </c>
      <c r="N3901" s="27">
        <f>IF(J3901&lt;=0.3,INDEX(价格表!$B$4:$I$31,M3901,2),IF(AND(J3901&gt;0.3,J3901&lt;=1),INDEX(价格表!$B$4:$I$31,M3901,3),IF(AND(J3901&gt;1,J3901&lt;=2.2),INDEX(价格表!$B$4:$I$31,M3901,4),IF(AND(J3901&gt;2.2,J3901&lt;=3.3),INDEX(价格表!$B$4:$I$31,M3901,5),IF(AND(J3901&gt;3.3,J3901&lt;=4),INDEX(价格表!$B$4:$I$31,M3901,6),IF(AND(J3901&gt;4,J3901&lt;=5.5),INDEX(价格表!$B$4:$I$31,M3901,7),IF(J3901&gt;5.5,2.6+INDEX(价格表!$B$4:$I$31,M3901,8)*L3901)))))))</f>
        <v>2.15</v>
      </c>
    </row>
    <row r="3902" spans="1:14">
      <c r="A3902" s="18">
        <v>4311038599866</v>
      </c>
      <c r="B3902" s="18" t="s">
        <v>16</v>
      </c>
      <c r="C3902" s="19">
        <v>20201216</v>
      </c>
      <c r="D3902" s="19">
        <v>610538201209</v>
      </c>
      <c r="E3902" s="19" t="s">
        <v>16</v>
      </c>
      <c r="F3902" s="19">
        <v>20201226</v>
      </c>
      <c r="G3902" s="19" t="s">
        <v>17</v>
      </c>
      <c r="H3902" s="19" t="s">
        <v>45</v>
      </c>
      <c r="I3902" s="19" t="s">
        <v>143</v>
      </c>
      <c r="J3902" s="19">
        <v>1.49</v>
      </c>
      <c r="K3902" s="19" t="s">
        <v>20</v>
      </c>
      <c r="L3902">
        <f t="shared" si="70"/>
        <v>2</v>
      </c>
      <c r="M3902">
        <f>MATCH(H:H,价格表!$B$4:$B$35,0)</f>
        <v>9</v>
      </c>
      <c r="N3902" s="27">
        <f>IF(J3902&lt;=0.3,INDEX(价格表!$B$4:$I$31,M3902,2),IF(AND(J3902&gt;0.3,J3902&lt;=1),INDEX(价格表!$B$4:$I$31,M3902,3),IF(AND(J3902&gt;1,J3902&lt;=2.2),INDEX(价格表!$B$4:$I$31,M3902,4),IF(AND(J3902&gt;2.2,J3902&lt;=3.3),INDEX(价格表!$B$4:$I$31,M3902,5),IF(AND(J3902&gt;3.3,J3902&lt;=4),INDEX(价格表!$B$4:$I$31,M3902,6),IF(AND(J3902&gt;4,J3902&lt;=5.5),INDEX(价格表!$B$4:$I$31,M3902,7),IF(J3902&gt;5.5,2.6+INDEX(价格表!$B$4:$I$31,M3902,8)*L3902)))))))</f>
        <v>2.15</v>
      </c>
    </row>
    <row r="3903" spans="1:14">
      <c r="A3903" s="18">
        <v>4311038599867</v>
      </c>
      <c r="B3903" s="18" t="s">
        <v>16</v>
      </c>
      <c r="C3903" s="19">
        <v>20201216</v>
      </c>
      <c r="D3903" s="19">
        <v>610538201209</v>
      </c>
      <c r="E3903" s="19" t="s">
        <v>16</v>
      </c>
      <c r="F3903" s="19">
        <v>20201226</v>
      </c>
      <c r="G3903" s="19" t="s">
        <v>17</v>
      </c>
      <c r="H3903" s="19" t="s">
        <v>54</v>
      </c>
      <c r="I3903" s="19" t="s">
        <v>213</v>
      </c>
      <c r="J3903" s="19">
        <v>1.42</v>
      </c>
      <c r="K3903" s="19" t="s">
        <v>20</v>
      </c>
      <c r="L3903">
        <f t="shared" si="70"/>
        <v>2</v>
      </c>
      <c r="M3903">
        <f>MATCH(H:H,价格表!$B$4:$B$35,0)</f>
        <v>14</v>
      </c>
      <c r="N3903" s="27">
        <f>IF(J3903&lt;=0.3,INDEX(价格表!$B$4:$I$31,M3903,2),IF(AND(J3903&gt;0.3,J3903&lt;=1),INDEX(价格表!$B$4:$I$31,M3903,3),IF(AND(J3903&gt;1,J3903&lt;=2.2),INDEX(价格表!$B$4:$I$31,M3903,4),IF(AND(J3903&gt;2.2,J3903&lt;=3.3),INDEX(价格表!$B$4:$I$31,M3903,5),IF(AND(J3903&gt;3.3,J3903&lt;=4),INDEX(价格表!$B$4:$I$31,M3903,6),IF(AND(J3903&gt;4,J3903&lt;=5.5),INDEX(价格表!$B$4:$I$31,M3903,7),IF(J3903&gt;5.5,2.6+INDEX(价格表!$B$4:$I$31,M3903,8)*L3903)))))))</f>
        <v>2.15</v>
      </c>
    </row>
    <row r="3904" spans="1:14">
      <c r="A3904" s="18">
        <v>4311038599899</v>
      </c>
      <c r="B3904" s="18" t="s">
        <v>16</v>
      </c>
      <c r="C3904" s="19">
        <v>20201216</v>
      </c>
      <c r="D3904" s="19">
        <v>610538201209</v>
      </c>
      <c r="E3904" s="19" t="s">
        <v>16</v>
      </c>
      <c r="F3904" s="19">
        <v>20201226</v>
      </c>
      <c r="G3904" s="19" t="s">
        <v>17</v>
      </c>
      <c r="H3904" s="19" t="s">
        <v>50</v>
      </c>
      <c r="I3904" s="19" t="s">
        <v>62</v>
      </c>
      <c r="J3904" s="19">
        <v>1.42</v>
      </c>
      <c r="K3904" s="19" t="s">
        <v>20</v>
      </c>
      <c r="L3904">
        <f t="shared" si="70"/>
        <v>2</v>
      </c>
      <c r="M3904">
        <f>MATCH(H:H,价格表!$B$4:$B$35,0)</f>
        <v>4</v>
      </c>
      <c r="N3904" s="27">
        <f>IF(J3904&lt;=0.3,INDEX(价格表!$B$4:$I$31,M3904,2),IF(AND(J3904&gt;0.3,J3904&lt;=1),INDEX(价格表!$B$4:$I$31,M3904,3),IF(AND(J3904&gt;1,J3904&lt;=2.2),INDEX(价格表!$B$4:$I$31,M3904,4),IF(AND(J3904&gt;2.2,J3904&lt;=3.3),INDEX(价格表!$B$4:$I$31,M3904,5),IF(AND(J3904&gt;3.3,J3904&lt;=4),INDEX(价格表!$B$4:$I$31,M3904,6),IF(AND(J3904&gt;4,J3904&lt;=5.5),INDEX(价格表!$B$4:$I$31,M3904,7),IF(J3904&gt;5.5,2.6+INDEX(价格表!$B$4:$I$31,M3904,8)*L3904)))))))</f>
        <v>2.15</v>
      </c>
    </row>
    <row r="3905" spans="1:14">
      <c r="A3905" s="18">
        <v>4311038599901</v>
      </c>
      <c r="B3905" s="18" t="s">
        <v>16</v>
      </c>
      <c r="C3905" s="19">
        <v>20201216</v>
      </c>
      <c r="D3905" s="19">
        <v>610538201209</v>
      </c>
      <c r="E3905" s="19" t="s">
        <v>16</v>
      </c>
      <c r="F3905" s="19">
        <v>20201226</v>
      </c>
      <c r="G3905" s="19" t="s">
        <v>17</v>
      </c>
      <c r="H3905" s="19" t="s">
        <v>56</v>
      </c>
      <c r="I3905" s="19" t="s">
        <v>149</v>
      </c>
      <c r="J3905" s="19">
        <v>1.43</v>
      </c>
      <c r="K3905" s="19" t="s">
        <v>20</v>
      </c>
      <c r="L3905">
        <f t="shared" si="70"/>
        <v>2</v>
      </c>
      <c r="M3905">
        <f>MATCH(H:H,价格表!$B$4:$B$35,0)</f>
        <v>11</v>
      </c>
      <c r="N3905" s="27">
        <f>IF(J3905&lt;=0.3,INDEX(价格表!$B$4:$I$31,M3905,2),IF(AND(J3905&gt;0.3,J3905&lt;=1),INDEX(价格表!$B$4:$I$31,M3905,3),IF(AND(J3905&gt;1,J3905&lt;=2.2),INDEX(价格表!$B$4:$I$31,M3905,4),IF(AND(J3905&gt;2.2,J3905&lt;=3.3),INDEX(价格表!$B$4:$I$31,M3905,5),IF(AND(J3905&gt;3.3,J3905&lt;=4),INDEX(价格表!$B$4:$I$31,M3905,6),IF(AND(J3905&gt;4,J3905&lt;=5.5),INDEX(价格表!$B$4:$I$31,M3905,7),IF(J3905&gt;5.5,2.6+INDEX(价格表!$B$4:$I$31,M3905,8)*L3905)))))))</f>
        <v>2.15</v>
      </c>
    </row>
    <row r="3906" spans="1:14">
      <c r="A3906" s="18">
        <v>4311038599902</v>
      </c>
      <c r="B3906" s="18" t="s">
        <v>16</v>
      </c>
      <c r="C3906" s="19">
        <v>20201216</v>
      </c>
      <c r="D3906" s="19">
        <v>610538201209</v>
      </c>
      <c r="E3906" s="19" t="s">
        <v>16</v>
      </c>
      <c r="F3906" s="19">
        <v>20201226</v>
      </c>
      <c r="G3906" s="19" t="s">
        <v>17</v>
      </c>
      <c r="H3906" s="19" t="s">
        <v>123</v>
      </c>
      <c r="I3906" s="19" t="s">
        <v>124</v>
      </c>
      <c r="J3906" s="19">
        <v>1.43</v>
      </c>
      <c r="K3906" s="19" t="s">
        <v>20</v>
      </c>
      <c r="L3906">
        <f t="shared" si="70"/>
        <v>2</v>
      </c>
      <c r="M3906">
        <f>MATCH(H:H,价格表!$B$4:$B$35,0)</f>
        <v>30</v>
      </c>
      <c r="N3906" s="27">
        <f>L3906*7+3</f>
        <v>17</v>
      </c>
    </row>
    <row r="3907" spans="1:14">
      <c r="A3907" s="18">
        <v>4311038599903</v>
      </c>
      <c r="B3907" s="18" t="s">
        <v>16</v>
      </c>
      <c r="C3907" s="19">
        <v>20201216</v>
      </c>
      <c r="D3907" s="19">
        <v>610538201209</v>
      </c>
      <c r="E3907" s="19" t="s">
        <v>16</v>
      </c>
      <c r="F3907" s="19">
        <v>20201226</v>
      </c>
      <c r="G3907" s="19" t="s">
        <v>17</v>
      </c>
      <c r="H3907" s="19" t="s">
        <v>21</v>
      </c>
      <c r="I3907" s="19" t="s">
        <v>163</v>
      </c>
      <c r="J3907" s="19">
        <v>1.7</v>
      </c>
      <c r="K3907" s="19" t="s">
        <v>20</v>
      </c>
      <c r="L3907">
        <f t="shared" si="70"/>
        <v>2</v>
      </c>
      <c r="M3907">
        <f>MATCH(H:H,价格表!$B$4:$B$35,0)</f>
        <v>20</v>
      </c>
      <c r="N3907" s="27">
        <f>IF(J3907&lt;=0.3,INDEX(价格表!$B$4:$I$31,M3907,2),IF(AND(J3907&gt;0.3,J3907&lt;=1),INDEX(价格表!$B$4:$I$31,M3907,3),IF(AND(J3907&gt;1,J3907&lt;=2.2),INDEX(价格表!$B$4:$I$31,M3907,4),IF(AND(J3907&gt;2.2,J3907&lt;=3.3),INDEX(价格表!$B$4:$I$31,M3907,5),IF(AND(J3907&gt;3.3,J3907&lt;=4),INDEX(价格表!$B$4:$I$31,M3907,6),IF(AND(J3907&gt;4,J3907&lt;=5.5),INDEX(价格表!$B$4:$I$31,M3907,7),IF(J3907&gt;5.5,2.6+INDEX(价格表!$B$4:$I$31,M3907,8)*L3907)))))))</f>
        <v>2.15</v>
      </c>
    </row>
    <row r="3908" spans="1:14">
      <c r="A3908" s="18">
        <v>4311038599904</v>
      </c>
      <c r="B3908" s="18" t="s">
        <v>16</v>
      </c>
      <c r="C3908" s="19">
        <v>20201216</v>
      </c>
      <c r="D3908" s="19">
        <v>610538201209</v>
      </c>
      <c r="E3908" s="19" t="s">
        <v>16</v>
      </c>
      <c r="F3908" s="19">
        <v>20201226</v>
      </c>
      <c r="G3908" s="19" t="s">
        <v>17</v>
      </c>
      <c r="H3908" s="19" t="s">
        <v>39</v>
      </c>
      <c r="I3908" s="19" t="s">
        <v>81</v>
      </c>
      <c r="J3908" s="19">
        <v>1.48</v>
      </c>
      <c r="K3908" s="19" t="s">
        <v>20</v>
      </c>
      <c r="L3908">
        <f t="shared" ref="L3908:L3971" si="71">ROUNDUP(J3908,0)</f>
        <v>2</v>
      </c>
      <c r="M3908">
        <f>MATCH(H:H,价格表!$B$4:$B$35,0)</f>
        <v>23</v>
      </c>
      <c r="N3908" s="27">
        <f>IF(J3908&lt;=0.3,INDEX(价格表!$B$4:$I$31,M3908,2),IF(AND(J3908&gt;0.3,J3908&lt;=1),INDEX(价格表!$B$4:$I$31,M3908,3),IF(AND(J3908&gt;1,J3908&lt;=2.2),INDEX(价格表!$B$4:$I$31,M3908,4),IF(AND(J3908&gt;2.2,J3908&lt;=3.3),INDEX(价格表!$B$4:$I$31,M3908,5),IF(AND(J3908&gt;3.3,J3908&lt;=4),INDEX(价格表!$B$4:$I$31,M3908,6),IF(AND(J3908&gt;4,J3908&lt;=5.5),INDEX(价格表!$B$4:$I$31,M3908,7),IF(J3908&gt;5.5,2.6+INDEX(价格表!$B$4:$I$31,M3908,8)*L3908)))))))</f>
        <v>2.15</v>
      </c>
    </row>
    <row r="3909" spans="1:14">
      <c r="A3909" s="18">
        <v>4311038599906</v>
      </c>
      <c r="B3909" s="18" t="s">
        <v>16</v>
      </c>
      <c r="C3909" s="19">
        <v>20201216</v>
      </c>
      <c r="D3909" s="19">
        <v>610538201209</v>
      </c>
      <c r="E3909" s="19" t="s">
        <v>16</v>
      </c>
      <c r="F3909" s="19">
        <v>20201226</v>
      </c>
      <c r="G3909" s="19" t="s">
        <v>17</v>
      </c>
      <c r="H3909" s="19" t="s">
        <v>37</v>
      </c>
      <c r="I3909" s="19" t="s">
        <v>72</v>
      </c>
      <c r="J3909" s="19">
        <v>1.42</v>
      </c>
      <c r="K3909" s="19" t="s">
        <v>20</v>
      </c>
      <c r="L3909">
        <f t="shared" si="71"/>
        <v>2</v>
      </c>
      <c r="M3909">
        <f>MATCH(H:H,价格表!$B$4:$B$35,0)</f>
        <v>12</v>
      </c>
      <c r="N3909" s="27">
        <f>IF(J3909&lt;=0.3,INDEX(价格表!$B$4:$I$31,M3909,2),IF(AND(J3909&gt;0.3,J3909&lt;=1),INDEX(价格表!$B$4:$I$31,M3909,3),IF(AND(J3909&gt;1,J3909&lt;=2.2),INDEX(价格表!$B$4:$I$31,M3909,4),IF(AND(J3909&gt;2.2,J3909&lt;=3.3),INDEX(价格表!$B$4:$I$31,M3909,5),IF(AND(J3909&gt;3.3,J3909&lt;=4),INDEX(价格表!$B$4:$I$31,M3909,6),IF(AND(J3909&gt;4,J3909&lt;=5.5),INDEX(价格表!$B$4:$I$31,M3909,7),IF(J3909&gt;5.5,2.6+INDEX(价格表!$B$4:$I$31,M3909,8)*L3909)))))))</f>
        <v>2.15</v>
      </c>
    </row>
    <row r="3910" spans="1:14">
      <c r="A3910" s="18">
        <v>4311038599908</v>
      </c>
      <c r="B3910" s="18" t="s">
        <v>16</v>
      </c>
      <c r="C3910" s="19">
        <v>20201216</v>
      </c>
      <c r="D3910" s="19">
        <v>610538201209</v>
      </c>
      <c r="E3910" s="19" t="s">
        <v>16</v>
      </c>
      <c r="F3910" s="19">
        <v>20201226</v>
      </c>
      <c r="G3910" s="19" t="s">
        <v>17</v>
      </c>
      <c r="H3910" s="19" t="s">
        <v>21</v>
      </c>
      <c r="I3910" s="19" t="s">
        <v>179</v>
      </c>
      <c r="J3910" s="19">
        <v>1.44</v>
      </c>
      <c r="K3910" s="19" t="s">
        <v>20</v>
      </c>
      <c r="L3910">
        <f t="shared" si="71"/>
        <v>2</v>
      </c>
      <c r="M3910">
        <f>MATCH(H:H,价格表!$B$4:$B$35,0)</f>
        <v>20</v>
      </c>
      <c r="N3910" s="27">
        <f>IF(J3910&lt;=0.3,INDEX(价格表!$B$4:$I$31,M3910,2),IF(AND(J3910&gt;0.3,J3910&lt;=1),INDEX(价格表!$B$4:$I$31,M3910,3),IF(AND(J3910&gt;1,J3910&lt;=2.2),INDEX(价格表!$B$4:$I$31,M3910,4),IF(AND(J3910&gt;2.2,J3910&lt;=3.3),INDEX(价格表!$B$4:$I$31,M3910,5),IF(AND(J3910&gt;3.3,J3910&lt;=4),INDEX(价格表!$B$4:$I$31,M3910,6),IF(AND(J3910&gt;4,J3910&lt;=5.5),INDEX(价格表!$B$4:$I$31,M3910,7),IF(J3910&gt;5.5,2.6+INDEX(价格表!$B$4:$I$31,M3910,8)*L3910)))))))</f>
        <v>2.15</v>
      </c>
    </row>
    <row r="3911" spans="1:14">
      <c r="A3911" s="18">
        <v>4311038601187</v>
      </c>
      <c r="B3911" s="18" t="s">
        <v>16</v>
      </c>
      <c r="C3911" s="19">
        <v>20201216</v>
      </c>
      <c r="D3911" s="19">
        <v>610538201209</v>
      </c>
      <c r="E3911" s="19" t="s">
        <v>16</v>
      </c>
      <c r="F3911" s="19">
        <v>20201226</v>
      </c>
      <c r="G3911" s="19" t="s">
        <v>17</v>
      </c>
      <c r="H3911" s="19" t="s">
        <v>50</v>
      </c>
      <c r="I3911" s="19" t="s">
        <v>161</v>
      </c>
      <c r="J3911" s="19">
        <v>1.45</v>
      </c>
      <c r="K3911" s="19" t="s">
        <v>20</v>
      </c>
      <c r="L3911">
        <f t="shared" si="71"/>
        <v>2</v>
      </c>
      <c r="M3911">
        <f>MATCH(H:H,价格表!$B$4:$B$35,0)</f>
        <v>4</v>
      </c>
      <c r="N3911" s="27">
        <f>IF(J3911&lt;=0.3,INDEX(价格表!$B$4:$I$31,M3911,2),IF(AND(J3911&gt;0.3,J3911&lt;=1),INDEX(价格表!$B$4:$I$31,M3911,3),IF(AND(J3911&gt;1,J3911&lt;=2.2),INDEX(价格表!$B$4:$I$31,M3911,4),IF(AND(J3911&gt;2.2,J3911&lt;=3.3),INDEX(价格表!$B$4:$I$31,M3911,5),IF(AND(J3911&gt;3.3,J3911&lt;=4),INDEX(价格表!$B$4:$I$31,M3911,6),IF(AND(J3911&gt;4,J3911&lt;=5.5),INDEX(价格表!$B$4:$I$31,M3911,7),IF(J3911&gt;5.5,2.6+INDEX(价格表!$B$4:$I$31,M3911,8)*L3911)))))))</f>
        <v>2.15</v>
      </c>
    </row>
    <row r="3912" spans="1:14">
      <c r="A3912" s="18">
        <v>4311038601189</v>
      </c>
      <c r="B3912" s="18" t="s">
        <v>16</v>
      </c>
      <c r="C3912" s="19">
        <v>20201216</v>
      </c>
      <c r="D3912" s="19">
        <v>610538201209</v>
      </c>
      <c r="E3912" s="19" t="s">
        <v>16</v>
      </c>
      <c r="F3912" s="19">
        <v>20201226</v>
      </c>
      <c r="G3912" s="19" t="s">
        <v>17</v>
      </c>
      <c r="H3912" s="19" t="s">
        <v>75</v>
      </c>
      <c r="I3912" s="19" t="s">
        <v>111</v>
      </c>
      <c r="J3912" s="19">
        <v>1.45</v>
      </c>
      <c r="K3912" s="19" t="s">
        <v>20</v>
      </c>
      <c r="L3912">
        <f t="shared" si="71"/>
        <v>2</v>
      </c>
      <c r="M3912">
        <f>MATCH(H:H,价格表!$B$4:$B$35,0)</f>
        <v>24</v>
      </c>
      <c r="N3912" s="27">
        <f>IF(J3912&lt;=0.3,INDEX(价格表!$B$4:$I$31,M3912,2),IF(AND(J3912&gt;0.3,J3912&lt;=1),INDEX(价格表!$B$4:$I$31,M3912,3),IF(AND(J3912&gt;1,J3912&lt;=2.2),INDEX(价格表!$B$4:$I$31,M3912,4),IF(AND(J3912&gt;2.2,J3912&lt;=3.3),INDEX(价格表!$B$4:$I$31,M3912,5),IF(AND(J3912&gt;3.3,J3912&lt;=4),INDEX(价格表!$B$4:$I$31,M3912,6),IF(AND(J3912&gt;4,J3912&lt;=5.5),INDEX(价格表!$B$4:$I$31,M3912,7),IF(J3912&gt;5.5,2.6+INDEX(价格表!$B$4:$I$31,M3912,8)*L3912)))))))</f>
        <v>2.15</v>
      </c>
    </row>
    <row r="3913" spans="1:14">
      <c r="A3913" s="18">
        <v>4311038601190</v>
      </c>
      <c r="B3913" s="18" t="s">
        <v>16</v>
      </c>
      <c r="C3913" s="19">
        <v>20201216</v>
      </c>
      <c r="D3913" s="19">
        <v>610538201209</v>
      </c>
      <c r="E3913" s="19" t="s">
        <v>16</v>
      </c>
      <c r="F3913" s="19">
        <v>20201226</v>
      </c>
      <c r="G3913" s="19" t="s">
        <v>17</v>
      </c>
      <c r="H3913" s="19" t="s">
        <v>68</v>
      </c>
      <c r="I3913" s="19" t="s">
        <v>234</v>
      </c>
      <c r="J3913" s="19">
        <v>1.44</v>
      </c>
      <c r="K3913" s="19" t="s">
        <v>20</v>
      </c>
      <c r="L3913">
        <f t="shared" si="71"/>
        <v>2</v>
      </c>
      <c r="M3913">
        <f>MATCH(H:H,价格表!$B$4:$B$35,0)</f>
        <v>5</v>
      </c>
      <c r="N3913" s="27">
        <f>IF(J3913&lt;=0.3,INDEX(价格表!$B$4:$I$31,M3913,2),IF(AND(J3913&gt;0.3,J3913&lt;=1),INDEX(价格表!$B$4:$I$31,M3913,3),IF(AND(J3913&gt;1,J3913&lt;=2.2),INDEX(价格表!$B$4:$I$31,M3913,4),IF(AND(J3913&gt;2.2,J3913&lt;=3.3),INDEX(价格表!$B$4:$I$31,M3913,5),IF(AND(J3913&gt;3.3,J3913&lt;=4),INDEX(价格表!$B$4:$I$31,M3913,6),IF(AND(J3913&gt;4,J3913&lt;=5.5),INDEX(价格表!$B$4:$I$31,M3913,7),IF(J3913&gt;5.5,2.6+INDEX(价格表!$B$4:$I$31,M3913,8)*L3913)))))))</f>
        <v>2.15</v>
      </c>
    </row>
    <row r="3914" spans="1:14">
      <c r="A3914" s="18">
        <v>4311038601191</v>
      </c>
      <c r="B3914" s="18" t="s">
        <v>16</v>
      </c>
      <c r="C3914" s="19">
        <v>20201216</v>
      </c>
      <c r="D3914" s="19">
        <v>610538201209</v>
      </c>
      <c r="E3914" s="19" t="s">
        <v>16</v>
      </c>
      <c r="F3914" s="19">
        <v>20201226</v>
      </c>
      <c r="G3914" s="19" t="s">
        <v>17</v>
      </c>
      <c r="H3914" s="19" t="s">
        <v>88</v>
      </c>
      <c r="I3914" s="19" t="s">
        <v>220</v>
      </c>
      <c r="J3914" s="19">
        <v>1.44</v>
      </c>
      <c r="K3914" s="19" t="s">
        <v>20</v>
      </c>
      <c r="L3914">
        <f t="shared" si="71"/>
        <v>2</v>
      </c>
      <c r="M3914">
        <f>MATCH(H:H,价格表!$B$4:$B$35,0)</f>
        <v>19</v>
      </c>
      <c r="N3914" s="27">
        <f>IF(J3914&lt;=0.3,INDEX(价格表!$B$4:$I$31,M3914,2),IF(AND(J3914&gt;0.3,J3914&lt;=1),INDEX(价格表!$B$4:$I$31,M3914,3),IF(AND(J3914&gt;1,J3914&lt;=2.2),INDEX(价格表!$B$4:$I$31,M3914,4),IF(AND(J3914&gt;2.2,J3914&lt;=3.3),INDEX(价格表!$B$4:$I$31,M3914,5),IF(AND(J3914&gt;3.3,J3914&lt;=4),INDEX(价格表!$B$4:$I$31,M3914,6),IF(AND(J3914&gt;4,J3914&lt;=5.5),INDEX(价格表!$B$4:$I$31,M3914,7),IF(J3914&gt;5.5,2.6+INDEX(价格表!$B$4:$I$31,M3914,8)*L3914)))))))</f>
        <v>2.15</v>
      </c>
    </row>
    <row r="3915" spans="1:14">
      <c r="A3915" s="18">
        <v>4311038601193</v>
      </c>
      <c r="B3915" s="18" t="s">
        <v>16</v>
      </c>
      <c r="C3915" s="19">
        <v>20201216</v>
      </c>
      <c r="D3915" s="19">
        <v>610538201209</v>
      </c>
      <c r="E3915" s="19" t="s">
        <v>16</v>
      </c>
      <c r="F3915" s="19">
        <v>20201226</v>
      </c>
      <c r="G3915" s="19" t="s">
        <v>17</v>
      </c>
      <c r="H3915" s="19" t="s">
        <v>73</v>
      </c>
      <c r="I3915" s="19" t="s">
        <v>93</v>
      </c>
      <c r="J3915" s="19">
        <v>1.45</v>
      </c>
      <c r="K3915" s="19" t="s">
        <v>20</v>
      </c>
      <c r="L3915">
        <f t="shared" si="71"/>
        <v>2</v>
      </c>
      <c r="M3915">
        <f>MATCH(H:H,价格表!$B$4:$B$35,0)</f>
        <v>7</v>
      </c>
      <c r="N3915" s="27">
        <f>IF(J3915&lt;=0.3,INDEX(价格表!$B$4:$I$31,M3915,2),IF(AND(J3915&gt;0.3,J3915&lt;=1),INDEX(价格表!$B$4:$I$31,M3915,3),IF(AND(J3915&gt;1,J3915&lt;=2.2),INDEX(价格表!$B$4:$I$31,M3915,4),IF(AND(J3915&gt;2.2,J3915&lt;=3.3),INDEX(价格表!$B$4:$I$31,M3915,5),IF(AND(J3915&gt;3.3,J3915&lt;=4),INDEX(价格表!$B$4:$I$31,M3915,6),IF(AND(J3915&gt;4,J3915&lt;=5.5),INDEX(价格表!$B$4:$I$31,M3915,7),IF(J3915&gt;5.5,2.6+INDEX(价格表!$B$4:$I$31,M3915,8)*L3915)))))))</f>
        <v>2.15</v>
      </c>
    </row>
    <row r="3916" spans="1:14">
      <c r="A3916" s="18">
        <v>4311038601194</v>
      </c>
      <c r="B3916" s="18" t="s">
        <v>16</v>
      </c>
      <c r="C3916" s="19">
        <v>20201216</v>
      </c>
      <c r="D3916" s="19">
        <v>610538201209</v>
      </c>
      <c r="E3916" s="19" t="s">
        <v>16</v>
      </c>
      <c r="F3916" s="19">
        <v>20201226</v>
      </c>
      <c r="G3916" s="19" t="s">
        <v>17</v>
      </c>
      <c r="H3916" s="19" t="s">
        <v>56</v>
      </c>
      <c r="I3916" s="19" t="s">
        <v>136</v>
      </c>
      <c r="J3916" s="19">
        <v>1.45</v>
      </c>
      <c r="K3916" s="19" t="s">
        <v>20</v>
      </c>
      <c r="L3916">
        <f t="shared" si="71"/>
        <v>2</v>
      </c>
      <c r="M3916">
        <f>MATCH(H:H,价格表!$B$4:$B$35,0)</f>
        <v>11</v>
      </c>
      <c r="N3916" s="27">
        <f>IF(J3916&lt;=0.3,INDEX(价格表!$B$4:$I$31,M3916,2),IF(AND(J3916&gt;0.3,J3916&lt;=1),INDEX(价格表!$B$4:$I$31,M3916,3),IF(AND(J3916&gt;1,J3916&lt;=2.2),INDEX(价格表!$B$4:$I$31,M3916,4),IF(AND(J3916&gt;2.2,J3916&lt;=3.3),INDEX(价格表!$B$4:$I$31,M3916,5),IF(AND(J3916&gt;3.3,J3916&lt;=4),INDEX(价格表!$B$4:$I$31,M3916,6),IF(AND(J3916&gt;4,J3916&lt;=5.5),INDEX(价格表!$B$4:$I$31,M3916,7),IF(J3916&gt;5.5,2.6+INDEX(价格表!$B$4:$I$31,M3916,8)*L3916)))))))</f>
        <v>2.15</v>
      </c>
    </row>
    <row r="3917" spans="1:14">
      <c r="A3917" s="18">
        <v>4311038601195</v>
      </c>
      <c r="B3917" s="18" t="s">
        <v>16</v>
      </c>
      <c r="C3917" s="19">
        <v>20201216</v>
      </c>
      <c r="D3917" s="19">
        <v>610538201209</v>
      </c>
      <c r="E3917" s="19" t="s">
        <v>16</v>
      </c>
      <c r="F3917" s="19">
        <v>20201226</v>
      </c>
      <c r="G3917" s="19" t="s">
        <v>17</v>
      </c>
      <c r="H3917" s="19" t="s">
        <v>73</v>
      </c>
      <c r="I3917" s="19" t="s">
        <v>184</v>
      </c>
      <c r="J3917" s="19">
        <v>1.44</v>
      </c>
      <c r="K3917" s="19" t="s">
        <v>20</v>
      </c>
      <c r="L3917">
        <f t="shared" si="71"/>
        <v>2</v>
      </c>
      <c r="M3917">
        <f>MATCH(H:H,价格表!$B$4:$B$35,0)</f>
        <v>7</v>
      </c>
      <c r="N3917" s="27">
        <f>IF(J3917&lt;=0.3,INDEX(价格表!$B$4:$I$31,M3917,2),IF(AND(J3917&gt;0.3,J3917&lt;=1),INDEX(价格表!$B$4:$I$31,M3917,3),IF(AND(J3917&gt;1,J3917&lt;=2.2),INDEX(价格表!$B$4:$I$31,M3917,4),IF(AND(J3917&gt;2.2,J3917&lt;=3.3),INDEX(价格表!$B$4:$I$31,M3917,5),IF(AND(J3917&gt;3.3,J3917&lt;=4),INDEX(价格表!$B$4:$I$31,M3917,6),IF(AND(J3917&gt;4,J3917&lt;=5.5),INDEX(价格表!$B$4:$I$31,M3917,7),IF(J3917&gt;5.5,2.6+INDEX(价格表!$B$4:$I$31,M3917,8)*L3917)))))))</f>
        <v>2.15</v>
      </c>
    </row>
    <row r="3918" spans="1:14">
      <c r="A3918" s="18">
        <v>4311038601257</v>
      </c>
      <c r="B3918" s="18" t="s">
        <v>16</v>
      </c>
      <c r="C3918" s="19">
        <v>20201216</v>
      </c>
      <c r="D3918" s="19">
        <v>610538201209</v>
      </c>
      <c r="E3918" s="19" t="s">
        <v>16</v>
      </c>
      <c r="F3918" s="19">
        <v>20201226</v>
      </c>
      <c r="G3918" s="19" t="s">
        <v>17</v>
      </c>
      <c r="H3918" s="19" t="s">
        <v>21</v>
      </c>
      <c r="I3918" s="19" t="s">
        <v>204</v>
      </c>
      <c r="J3918" s="19">
        <v>1.74</v>
      </c>
      <c r="K3918" s="19" t="s">
        <v>20</v>
      </c>
      <c r="L3918">
        <f t="shared" si="71"/>
        <v>2</v>
      </c>
      <c r="M3918">
        <f>MATCH(H:H,价格表!$B$4:$B$35,0)</f>
        <v>20</v>
      </c>
      <c r="N3918" s="27">
        <f>IF(J3918&lt;=0.3,INDEX(价格表!$B$4:$I$31,M3918,2),IF(AND(J3918&gt;0.3,J3918&lt;=1),INDEX(价格表!$B$4:$I$31,M3918,3),IF(AND(J3918&gt;1,J3918&lt;=2.2),INDEX(价格表!$B$4:$I$31,M3918,4),IF(AND(J3918&gt;2.2,J3918&lt;=3.3),INDEX(价格表!$B$4:$I$31,M3918,5),IF(AND(J3918&gt;3.3,J3918&lt;=4),INDEX(价格表!$B$4:$I$31,M3918,6),IF(AND(J3918&gt;4,J3918&lt;=5.5),INDEX(价格表!$B$4:$I$31,M3918,7),IF(J3918&gt;5.5,2.6+INDEX(价格表!$B$4:$I$31,M3918,8)*L3918)))))))</f>
        <v>2.15</v>
      </c>
    </row>
    <row r="3919" spans="1:14">
      <c r="A3919" s="18">
        <v>4311038601258</v>
      </c>
      <c r="B3919" s="18" t="s">
        <v>16</v>
      </c>
      <c r="C3919" s="19">
        <v>20201216</v>
      </c>
      <c r="D3919" s="19">
        <v>610538201209</v>
      </c>
      <c r="E3919" s="19" t="s">
        <v>16</v>
      </c>
      <c r="F3919" s="19">
        <v>20201226</v>
      </c>
      <c r="G3919" s="19" t="s">
        <v>17</v>
      </c>
      <c r="H3919" s="19" t="s">
        <v>68</v>
      </c>
      <c r="I3919" s="19" t="s">
        <v>263</v>
      </c>
      <c r="J3919" s="19">
        <v>1.42</v>
      </c>
      <c r="K3919" s="19" t="s">
        <v>20</v>
      </c>
      <c r="L3919">
        <f t="shared" si="71"/>
        <v>2</v>
      </c>
      <c r="M3919">
        <f>MATCH(H:H,价格表!$B$4:$B$35,0)</f>
        <v>5</v>
      </c>
      <c r="N3919" s="27">
        <f>IF(J3919&lt;=0.3,INDEX(价格表!$B$4:$I$31,M3919,2),IF(AND(J3919&gt;0.3,J3919&lt;=1),INDEX(价格表!$B$4:$I$31,M3919,3),IF(AND(J3919&gt;1,J3919&lt;=2.2),INDEX(价格表!$B$4:$I$31,M3919,4),IF(AND(J3919&gt;2.2,J3919&lt;=3.3),INDEX(价格表!$B$4:$I$31,M3919,5),IF(AND(J3919&gt;3.3,J3919&lt;=4),INDEX(价格表!$B$4:$I$31,M3919,6),IF(AND(J3919&gt;4,J3919&lt;=5.5),INDEX(价格表!$B$4:$I$31,M3919,7),IF(J3919&gt;5.5,2.6+INDEX(价格表!$B$4:$I$31,M3919,8)*L3919)))))))</f>
        <v>2.15</v>
      </c>
    </row>
    <row r="3920" spans="1:14">
      <c r="A3920" s="18">
        <v>4311038601259</v>
      </c>
      <c r="B3920" s="18" t="s">
        <v>16</v>
      </c>
      <c r="C3920" s="19">
        <v>20201216</v>
      </c>
      <c r="D3920" s="19">
        <v>610538201209</v>
      </c>
      <c r="E3920" s="19" t="s">
        <v>16</v>
      </c>
      <c r="F3920" s="19">
        <v>20201226</v>
      </c>
      <c r="G3920" s="19" t="s">
        <v>17</v>
      </c>
      <c r="H3920" s="19" t="s">
        <v>18</v>
      </c>
      <c r="I3920" s="19" t="s">
        <v>29</v>
      </c>
      <c r="J3920" s="19">
        <v>1.42</v>
      </c>
      <c r="K3920" s="19" t="s">
        <v>20</v>
      </c>
      <c r="L3920">
        <f t="shared" si="71"/>
        <v>2</v>
      </c>
      <c r="M3920">
        <f>MATCH(H:H,价格表!$B$4:$B$35,0)</f>
        <v>1</v>
      </c>
      <c r="N3920" s="27">
        <f>IF(J3920&lt;=0.3,INDEX(价格表!$B$4:$I$31,M3920,2),IF(AND(J3920&gt;0.3,J3920&lt;=1),INDEX(价格表!$B$4:$I$31,M3920,3),IF(AND(J3920&gt;1,J3920&lt;=2.2),INDEX(价格表!$B$4:$I$31,M3920,4),IF(AND(J3920&gt;2.2,J3920&lt;=3.3),INDEX(价格表!$B$4:$I$31,M3920,5),IF(AND(J3920&gt;3.3,J3920&lt;=4),INDEX(价格表!$B$4:$I$31,M3920,6),IF(AND(J3920&gt;4,J3920&lt;=5.5),INDEX(价格表!$B$4:$I$31,M3920,7),IF(J3920&gt;5.5,2.6+INDEX(价格表!$B$4:$I$31,M3920,8)*L3920)))))))</f>
        <v>2.15</v>
      </c>
    </row>
    <row r="3921" spans="1:14">
      <c r="A3921" s="18">
        <v>4311038601260</v>
      </c>
      <c r="B3921" s="18" t="s">
        <v>16</v>
      </c>
      <c r="C3921" s="19">
        <v>20201216</v>
      </c>
      <c r="D3921" s="19">
        <v>610538201209</v>
      </c>
      <c r="E3921" s="19" t="s">
        <v>16</v>
      </c>
      <c r="F3921" s="19">
        <v>20201226</v>
      </c>
      <c r="G3921" s="19" t="s">
        <v>17</v>
      </c>
      <c r="H3921" s="19" t="s">
        <v>50</v>
      </c>
      <c r="I3921" s="19" t="s">
        <v>177</v>
      </c>
      <c r="J3921" s="19">
        <v>1.43</v>
      </c>
      <c r="K3921" s="19" t="s">
        <v>20</v>
      </c>
      <c r="L3921">
        <f t="shared" si="71"/>
        <v>2</v>
      </c>
      <c r="M3921">
        <f>MATCH(H:H,价格表!$B$4:$B$35,0)</f>
        <v>4</v>
      </c>
      <c r="N3921" s="27">
        <f>IF(J3921&lt;=0.3,INDEX(价格表!$B$4:$I$31,M3921,2),IF(AND(J3921&gt;0.3,J3921&lt;=1),INDEX(价格表!$B$4:$I$31,M3921,3),IF(AND(J3921&gt;1,J3921&lt;=2.2),INDEX(价格表!$B$4:$I$31,M3921,4),IF(AND(J3921&gt;2.2,J3921&lt;=3.3),INDEX(价格表!$B$4:$I$31,M3921,5),IF(AND(J3921&gt;3.3,J3921&lt;=4),INDEX(价格表!$B$4:$I$31,M3921,6),IF(AND(J3921&gt;4,J3921&lt;=5.5),INDEX(价格表!$B$4:$I$31,M3921,7),IF(J3921&gt;5.5,2.6+INDEX(价格表!$B$4:$I$31,M3921,8)*L3921)))))))</f>
        <v>2.15</v>
      </c>
    </row>
    <row r="3922" spans="1:14">
      <c r="A3922" s="18">
        <v>4311038601261</v>
      </c>
      <c r="B3922" s="18" t="s">
        <v>16</v>
      </c>
      <c r="C3922" s="19">
        <v>20201216</v>
      </c>
      <c r="D3922" s="19">
        <v>610538201209</v>
      </c>
      <c r="E3922" s="19" t="s">
        <v>16</v>
      </c>
      <c r="F3922" s="19">
        <v>20201226</v>
      </c>
      <c r="G3922" s="19" t="s">
        <v>17</v>
      </c>
      <c r="H3922" s="19" t="s">
        <v>23</v>
      </c>
      <c r="I3922" s="19" t="s">
        <v>99</v>
      </c>
      <c r="J3922" s="19">
        <v>1.44</v>
      </c>
      <c r="K3922" s="19" t="s">
        <v>20</v>
      </c>
      <c r="L3922">
        <f t="shared" si="71"/>
        <v>2</v>
      </c>
      <c r="M3922">
        <f>MATCH(H:H,价格表!$B$4:$B$35,0)</f>
        <v>15</v>
      </c>
      <c r="N3922" s="27">
        <f>IF(J3922&lt;=0.3,INDEX(价格表!$B$4:$I$31,M3922,2),IF(AND(J3922&gt;0.3,J3922&lt;=1),INDEX(价格表!$B$4:$I$31,M3922,3),IF(AND(J3922&gt;1,J3922&lt;=2.2),INDEX(价格表!$B$4:$I$31,M3922,4),IF(AND(J3922&gt;2.2,J3922&lt;=3.3),INDEX(价格表!$B$4:$I$31,M3922,5),IF(AND(J3922&gt;3.3,J3922&lt;=4),INDEX(价格表!$B$4:$I$31,M3922,6),IF(AND(J3922&gt;4,J3922&lt;=5.5),INDEX(价格表!$B$4:$I$31,M3922,7),IF(J3922&gt;5.5,2.6+INDEX(价格表!$B$4:$I$31,M3922,8)*L3922)))))))</f>
        <v>2.15</v>
      </c>
    </row>
    <row r="3923" spans="1:14">
      <c r="A3923" s="18">
        <v>4311038601262</v>
      </c>
      <c r="B3923" s="18" t="s">
        <v>16</v>
      </c>
      <c r="C3923" s="19">
        <v>20201216</v>
      </c>
      <c r="D3923" s="19">
        <v>610538201209</v>
      </c>
      <c r="E3923" s="19" t="s">
        <v>16</v>
      </c>
      <c r="F3923" s="19">
        <v>20201226</v>
      </c>
      <c r="G3923" s="19" t="s">
        <v>17</v>
      </c>
      <c r="H3923" s="19" t="s">
        <v>56</v>
      </c>
      <c r="I3923" s="19" t="s">
        <v>136</v>
      </c>
      <c r="J3923" s="19">
        <v>1.42</v>
      </c>
      <c r="K3923" s="19" t="s">
        <v>20</v>
      </c>
      <c r="L3923">
        <f t="shared" si="71"/>
        <v>2</v>
      </c>
      <c r="M3923">
        <f>MATCH(H:H,价格表!$B$4:$B$35,0)</f>
        <v>11</v>
      </c>
      <c r="N3923" s="27">
        <f>IF(J3923&lt;=0.3,INDEX(价格表!$B$4:$I$31,M3923,2),IF(AND(J3923&gt;0.3,J3923&lt;=1),INDEX(价格表!$B$4:$I$31,M3923,3),IF(AND(J3923&gt;1,J3923&lt;=2.2),INDEX(价格表!$B$4:$I$31,M3923,4),IF(AND(J3923&gt;2.2,J3923&lt;=3.3),INDEX(价格表!$B$4:$I$31,M3923,5),IF(AND(J3923&gt;3.3,J3923&lt;=4),INDEX(价格表!$B$4:$I$31,M3923,6),IF(AND(J3923&gt;4,J3923&lt;=5.5),INDEX(价格表!$B$4:$I$31,M3923,7),IF(J3923&gt;5.5,2.6+INDEX(价格表!$B$4:$I$31,M3923,8)*L3923)))))))</f>
        <v>2.15</v>
      </c>
    </row>
    <row r="3924" spans="1:14">
      <c r="A3924" s="18">
        <v>4311038601263</v>
      </c>
      <c r="B3924" s="18" t="s">
        <v>16</v>
      </c>
      <c r="C3924" s="19">
        <v>20201216</v>
      </c>
      <c r="D3924" s="19">
        <v>610538201209</v>
      </c>
      <c r="E3924" s="19" t="s">
        <v>16</v>
      </c>
      <c r="F3924" s="19">
        <v>20201226</v>
      </c>
      <c r="G3924" s="19" t="s">
        <v>17</v>
      </c>
      <c r="H3924" s="19" t="s">
        <v>68</v>
      </c>
      <c r="I3924" s="19" t="s">
        <v>146</v>
      </c>
      <c r="J3924" s="19">
        <v>1.56</v>
      </c>
      <c r="K3924" s="19" t="s">
        <v>20</v>
      </c>
      <c r="L3924">
        <f t="shared" si="71"/>
        <v>2</v>
      </c>
      <c r="M3924">
        <f>MATCH(H:H,价格表!$B$4:$B$35,0)</f>
        <v>5</v>
      </c>
      <c r="N3924" s="27">
        <f>IF(J3924&lt;=0.3,INDEX(价格表!$B$4:$I$31,M3924,2),IF(AND(J3924&gt;0.3,J3924&lt;=1),INDEX(价格表!$B$4:$I$31,M3924,3),IF(AND(J3924&gt;1,J3924&lt;=2.2),INDEX(价格表!$B$4:$I$31,M3924,4),IF(AND(J3924&gt;2.2,J3924&lt;=3.3),INDEX(价格表!$B$4:$I$31,M3924,5),IF(AND(J3924&gt;3.3,J3924&lt;=4),INDEX(价格表!$B$4:$I$31,M3924,6),IF(AND(J3924&gt;4,J3924&lt;=5.5),INDEX(价格表!$B$4:$I$31,M3924,7),IF(J3924&gt;5.5,2.6+INDEX(价格表!$B$4:$I$31,M3924,8)*L3924)))))))</f>
        <v>2.15</v>
      </c>
    </row>
    <row r="3925" spans="1:14">
      <c r="A3925" s="18">
        <v>4311038601264</v>
      </c>
      <c r="B3925" s="18" t="s">
        <v>16</v>
      </c>
      <c r="C3925" s="19">
        <v>20201216</v>
      </c>
      <c r="D3925" s="19">
        <v>610538201209</v>
      </c>
      <c r="E3925" s="19" t="s">
        <v>16</v>
      </c>
      <c r="F3925" s="19">
        <v>20201226</v>
      </c>
      <c r="G3925" s="19" t="s">
        <v>17</v>
      </c>
      <c r="H3925" s="19" t="s">
        <v>73</v>
      </c>
      <c r="I3925" s="19" t="s">
        <v>215</v>
      </c>
      <c r="J3925" s="19">
        <v>1.46</v>
      </c>
      <c r="K3925" s="19" t="s">
        <v>20</v>
      </c>
      <c r="L3925">
        <f t="shared" si="71"/>
        <v>2</v>
      </c>
      <c r="M3925">
        <f>MATCH(H:H,价格表!$B$4:$B$35,0)</f>
        <v>7</v>
      </c>
      <c r="N3925" s="27">
        <f>IF(J3925&lt;=0.3,INDEX(价格表!$B$4:$I$31,M3925,2),IF(AND(J3925&gt;0.3,J3925&lt;=1),INDEX(价格表!$B$4:$I$31,M3925,3),IF(AND(J3925&gt;1,J3925&lt;=2.2),INDEX(价格表!$B$4:$I$31,M3925,4),IF(AND(J3925&gt;2.2,J3925&lt;=3.3),INDEX(价格表!$B$4:$I$31,M3925,5),IF(AND(J3925&gt;3.3,J3925&lt;=4),INDEX(价格表!$B$4:$I$31,M3925,6),IF(AND(J3925&gt;4,J3925&lt;=5.5),INDEX(价格表!$B$4:$I$31,M3925,7),IF(J3925&gt;5.5,2.6+INDEX(价格表!$B$4:$I$31,M3925,8)*L3925)))))))</f>
        <v>2.15</v>
      </c>
    </row>
    <row r="3926" spans="1:14">
      <c r="A3926" s="18">
        <v>4311038601266</v>
      </c>
      <c r="B3926" s="18" t="s">
        <v>16</v>
      </c>
      <c r="C3926" s="19">
        <v>20201216</v>
      </c>
      <c r="D3926" s="19">
        <v>610538201209</v>
      </c>
      <c r="E3926" s="19" t="s">
        <v>16</v>
      </c>
      <c r="F3926" s="19">
        <v>20201226</v>
      </c>
      <c r="G3926" s="19" t="s">
        <v>17</v>
      </c>
      <c r="H3926" s="19" t="s">
        <v>33</v>
      </c>
      <c r="I3926" s="19" t="s">
        <v>34</v>
      </c>
      <c r="J3926" s="19">
        <v>1.43</v>
      </c>
      <c r="K3926" s="19" t="s">
        <v>20</v>
      </c>
      <c r="L3926">
        <f t="shared" si="71"/>
        <v>2</v>
      </c>
      <c r="M3926">
        <f>MATCH(H:H,价格表!$B$4:$B$35,0)</f>
        <v>13</v>
      </c>
      <c r="N3926" s="27">
        <f>IF(J3926&lt;=0.3,INDEX(价格表!$B$4:$I$31,M3926,2),IF(AND(J3926&gt;0.3,J3926&lt;=1),INDEX(价格表!$B$4:$I$31,M3926,3),IF(AND(J3926&gt;1,J3926&lt;=2.2),INDEX(价格表!$B$4:$I$31,M3926,4),IF(AND(J3926&gt;2.2,J3926&lt;=3.3),INDEX(价格表!$B$4:$I$31,M3926,5),IF(AND(J3926&gt;3.3,J3926&lt;=4),INDEX(价格表!$B$4:$I$31,M3926,6),IF(AND(J3926&gt;4,J3926&lt;=5.5),INDEX(价格表!$B$4:$I$31,M3926,7),IF(J3926&gt;5.5,2.6+INDEX(价格表!$B$4:$I$31,M3926,8)*L3926)))))))</f>
        <v>2.15</v>
      </c>
    </row>
    <row r="3927" spans="1:14">
      <c r="A3927" s="18">
        <v>4311038603705</v>
      </c>
      <c r="B3927" s="18" t="s">
        <v>16</v>
      </c>
      <c r="C3927" s="19">
        <v>20201216</v>
      </c>
      <c r="D3927" s="19">
        <v>610538201209</v>
      </c>
      <c r="E3927" s="19" t="s">
        <v>16</v>
      </c>
      <c r="F3927" s="19">
        <v>20201226</v>
      </c>
      <c r="G3927" s="19" t="s">
        <v>17</v>
      </c>
      <c r="H3927" s="19" t="s">
        <v>68</v>
      </c>
      <c r="I3927" s="19" t="s">
        <v>152</v>
      </c>
      <c r="J3927" s="19">
        <v>1.43</v>
      </c>
      <c r="K3927" s="19" t="s">
        <v>20</v>
      </c>
      <c r="L3927">
        <f t="shared" si="71"/>
        <v>2</v>
      </c>
      <c r="M3927">
        <f>MATCH(H:H,价格表!$B$4:$B$35,0)</f>
        <v>5</v>
      </c>
      <c r="N3927" s="27">
        <f>IF(J3927&lt;=0.3,INDEX(价格表!$B$4:$I$31,M3927,2),IF(AND(J3927&gt;0.3,J3927&lt;=1),INDEX(价格表!$B$4:$I$31,M3927,3),IF(AND(J3927&gt;1,J3927&lt;=2.2),INDEX(价格表!$B$4:$I$31,M3927,4),IF(AND(J3927&gt;2.2,J3927&lt;=3.3),INDEX(价格表!$B$4:$I$31,M3927,5),IF(AND(J3927&gt;3.3,J3927&lt;=4),INDEX(价格表!$B$4:$I$31,M3927,6),IF(AND(J3927&gt;4,J3927&lt;=5.5),INDEX(价格表!$B$4:$I$31,M3927,7),IF(J3927&gt;5.5,2.6+INDEX(价格表!$B$4:$I$31,M3927,8)*L3927)))))))</f>
        <v>2.15</v>
      </c>
    </row>
    <row r="3928" spans="1:14">
      <c r="A3928" s="18">
        <v>4311038603706</v>
      </c>
      <c r="B3928" s="18" t="s">
        <v>16</v>
      </c>
      <c r="C3928" s="19">
        <v>20201216</v>
      </c>
      <c r="D3928" s="19">
        <v>610538201209</v>
      </c>
      <c r="E3928" s="19" t="s">
        <v>16</v>
      </c>
      <c r="F3928" s="19">
        <v>20201226</v>
      </c>
      <c r="G3928" s="19" t="s">
        <v>17</v>
      </c>
      <c r="H3928" s="19" t="s">
        <v>27</v>
      </c>
      <c r="I3928" s="19" t="s">
        <v>155</v>
      </c>
      <c r="J3928" s="19">
        <v>1.42</v>
      </c>
      <c r="K3928" s="19" t="s">
        <v>20</v>
      </c>
      <c r="L3928">
        <f t="shared" si="71"/>
        <v>2</v>
      </c>
      <c r="M3928">
        <f>MATCH(H:H,价格表!$B$4:$B$35,0)</f>
        <v>3</v>
      </c>
      <c r="N3928" s="27">
        <f>IF(J3928&lt;=0.3,INDEX(价格表!$B$4:$I$31,M3928,2),IF(AND(J3928&gt;0.3,J3928&lt;=1),INDEX(价格表!$B$4:$I$31,M3928,3),IF(AND(J3928&gt;1,J3928&lt;=2.2),INDEX(价格表!$B$4:$I$31,M3928,4),IF(AND(J3928&gt;2.2,J3928&lt;=3.3),INDEX(价格表!$B$4:$I$31,M3928,5),IF(AND(J3928&gt;3.3,J3928&lt;=4),INDEX(价格表!$B$4:$I$31,M3928,6),IF(AND(J3928&gt;4,J3928&lt;=5.5),INDEX(价格表!$B$4:$I$31,M3928,7),IF(J3928&gt;5.5,2.6+INDEX(价格表!$B$4:$I$31,M3928,8)*L3928)))))))</f>
        <v>2.15</v>
      </c>
    </row>
    <row r="3929" spans="1:14">
      <c r="A3929" s="18">
        <v>4311038603708</v>
      </c>
      <c r="B3929" s="18" t="s">
        <v>16</v>
      </c>
      <c r="C3929" s="19">
        <v>20201216</v>
      </c>
      <c r="D3929" s="19">
        <v>610538201209</v>
      </c>
      <c r="E3929" s="19" t="s">
        <v>16</v>
      </c>
      <c r="F3929" s="19">
        <v>20201226</v>
      </c>
      <c r="G3929" s="19" t="s">
        <v>17</v>
      </c>
      <c r="H3929" s="19" t="s">
        <v>35</v>
      </c>
      <c r="I3929" s="19" t="s">
        <v>135</v>
      </c>
      <c r="J3929" s="19">
        <v>1.42</v>
      </c>
      <c r="K3929" s="19" t="s">
        <v>20</v>
      </c>
      <c r="L3929">
        <f t="shared" si="71"/>
        <v>2</v>
      </c>
      <c r="M3929">
        <f>MATCH(H:H,价格表!$B$4:$B$35,0)</f>
        <v>22</v>
      </c>
      <c r="N3929" s="27">
        <f>IF(J3929&lt;=0.3,INDEX(价格表!$B$4:$I$31,M3929,2),IF(AND(J3929&gt;0.3,J3929&lt;=1),INDEX(价格表!$B$4:$I$31,M3929,3),IF(AND(J3929&gt;1,J3929&lt;=2.2),INDEX(价格表!$B$4:$I$31,M3929,4),IF(AND(J3929&gt;2.2,J3929&lt;=3.3),INDEX(价格表!$B$4:$I$31,M3929,5),IF(AND(J3929&gt;3.3,J3929&lt;=4),INDEX(价格表!$B$4:$I$31,M3929,6),IF(AND(J3929&gt;4,J3929&lt;=5.5),INDEX(价格表!$B$4:$I$31,M3929,7),IF(J3929&gt;5.5,2.6+INDEX(价格表!$B$4:$I$31,M3929,8)*L3929)))))))</f>
        <v>2.15</v>
      </c>
    </row>
    <row r="3930" spans="1:14">
      <c r="A3930" s="18">
        <v>4311038603709</v>
      </c>
      <c r="B3930" s="18" t="s">
        <v>16</v>
      </c>
      <c r="C3930" s="19">
        <v>20201216</v>
      </c>
      <c r="D3930" s="19">
        <v>610538201209</v>
      </c>
      <c r="E3930" s="19" t="s">
        <v>16</v>
      </c>
      <c r="F3930" s="19">
        <v>20201226</v>
      </c>
      <c r="G3930" s="19" t="s">
        <v>17</v>
      </c>
      <c r="H3930" s="19" t="s">
        <v>27</v>
      </c>
      <c r="I3930" s="19" t="s">
        <v>85</v>
      </c>
      <c r="J3930" s="19">
        <v>1.43</v>
      </c>
      <c r="K3930" s="19" t="s">
        <v>20</v>
      </c>
      <c r="L3930">
        <f t="shared" si="71"/>
        <v>2</v>
      </c>
      <c r="M3930">
        <f>MATCH(H:H,价格表!$B$4:$B$35,0)</f>
        <v>3</v>
      </c>
      <c r="N3930" s="27">
        <f>IF(J3930&lt;=0.3,INDEX(价格表!$B$4:$I$31,M3930,2),IF(AND(J3930&gt;0.3,J3930&lt;=1),INDEX(价格表!$B$4:$I$31,M3930,3),IF(AND(J3930&gt;1,J3930&lt;=2.2),INDEX(价格表!$B$4:$I$31,M3930,4),IF(AND(J3930&gt;2.2,J3930&lt;=3.3),INDEX(价格表!$B$4:$I$31,M3930,5),IF(AND(J3930&gt;3.3,J3930&lt;=4),INDEX(价格表!$B$4:$I$31,M3930,6),IF(AND(J3930&gt;4,J3930&lt;=5.5),INDEX(价格表!$B$4:$I$31,M3930,7),IF(J3930&gt;5.5,2.6+INDEX(价格表!$B$4:$I$31,M3930,8)*L3930)))))))</f>
        <v>2.15</v>
      </c>
    </row>
    <row r="3931" spans="1:14">
      <c r="A3931" s="18">
        <v>4311038603710</v>
      </c>
      <c r="B3931" s="18" t="s">
        <v>16</v>
      </c>
      <c r="C3931" s="19">
        <v>20201216</v>
      </c>
      <c r="D3931" s="19">
        <v>610538201209</v>
      </c>
      <c r="E3931" s="19" t="s">
        <v>16</v>
      </c>
      <c r="F3931" s="19">
        <v>20201226</v>
      </c>
      <c r="G3931" s="19" t="s">
        <v>17</v>
      </c>
      <c r="H3931" s="19" t="s">
        <v>27</v>
      </c>
      <c r="I3931" s="19" t="s">
        <v>28</v>
      </c>
      <c r="J3931" s="19">
        <v>1.44</v>
      </c>
      <c r="K3931" s="19" t="s">
        <v>20</v>
      </c>
      <c r="L3931">
        <f t="shared" si="71"/>
        <v>2</v>
      </c>
      <c r="M3931">
        <f>MATCH(H:H,价格表!$B$4:$B$35,0)</f>
        <v>3</v>
      </c>
      <c r="N3931" s="27">
        <f>IF(J3931&lt;=0.3,INDEX(价格表!$B$4:$I$31,M3931,2),IF(AND(J3931&gt;0.3,J3931&lt;=1),INDEX(价格表!$B$4:$I$31,M3931,3),IF(AND(J3931&gt;1,J3931&lt;=2.2),INDEX(价格表!$B$4:$I$31,M3931,4),IF(AND(J3931&gt;2.2,J3931&lt;=3.3),INDEX(价格表!$B$4:$I$31,M3931,5),IF(AND(J3931&gt;3.3,J3931&lt;=4),INDEX(价格表!$B$4:$I$31,M3931,6),IF(AND(J3931&gt;4,J3931&lt;=5.5),INDEX(价格表!$B$4:$I$31,M3931,7),IF(J3931&gt;5.5,2.6+INDEX(价格表!$B$4:$I$31,M3931,8)*L3931)))))))</f>
        <v>2.15</v>
      </c>
    </row>
    <row r="3932" spans="1:14">
      <c r="A3932" s="18">
        <v>4311038603711</v>
      </c>
      <c r="B3932" s="18" t="s">
        <v>16</v>
      </c>
      <c r="C3932" s="19">
        <v>20201216</v>
      </c>
      <c r="D3932" s="19">
        <v>610538201209</v>
      </c>
      <c r="E3932" s="19" t="s">
        <v>16</v>
      </c>
      <c r="F3932" s="19">
        <v>20201226</v>
      </c>
      <c r="G3932" s="19" t="s">
        <v>17</v>
      </c>
      <c r="H3932" s="19" t="s">
        <v>35</v>
      </c>
      <c r="I3932" s="19" t="s">
        <v>229</v>
      </c>
      <c r="J3932" s="19">
        <v>1.46</v>
      </c>
      <c r="K3932" s="19" t="s">
        <v>20</v>
      </c>
      <c r="L3932">
        <f t="shared" si="71"/>
        <v>2</v>
      </c>
      <c r="M3932">
        <f>MATCH(H:H,价格表!$B$4:$B$35,0)</f>
        <v>22</v>
      </c>
      <c r="N3932" s="27">
        <f>IF(J3932&lt;=0.3,INDEX(价格表!$B$4:$I$31,M3932,2),IF(AND(J3932&gt;0.3,J3932&lt;=1),INDEX(价格表!$B$4:$I$31,M3932,3),IF(AND(J3932&gt;1,J3932&lt;=2.2),INDEX(价格表!$B$4:$I$31,M3932,4),IF(AND(J3932&gt;2.2,J3932&lt;=3.3),INDEX(价格表!$B$4:$I$31,M3932,5),IF(AND(J3932&gt;3.3,J3932&lt;=4),INDEX(价格表!$B$4:$I$31,M3932,6),IF(AND(J3932&gt;4,J3932&lt;=5.5),INDEX(价格表!$B$4:$I$31,M3932,7),IF(J3932&gt;5.5,2.6+INDEX(价格表!$B$4:$I$31,M3932,8)*L3932)))))))</f>
        <v>2.15</v>
      </c>
    </row>
    <row r="3933" spans="1:14">
      <c r="A3933" s="18">
        <v>4311038603712</v>
      </c>
      <c r="B3933" s="18" t="s">
        <v>16</v>
      </c>
      <c r="C3933" s="19">
        <v>20201216</v>
      </c>
      <c r="D3933" s="19">
        <v>610538201209</v>
      </c>
      <c r="E3933" s="19" t="s">
        <v>16</v>
      </c>
      <c r="F3933" s="19">
        <v>20201226</v>
      </c>
      <c r="G3933" s="19" t="s">
        <v>17</v>
      </c>
      <c r="H3933" s="19" t="s">
        <v>27</v>
      </c>
      <c r="I3933" s="19" t="s">
        <v>134</v>
      </c>
      <c r="J3933" s="19">
        <v>1.51</v>
      </c>
      <c r="K3933" s="19" t="s">
        <v>20</v>
      </c>
      <c r="L3933">
        <f t="shared" si="71"/>
        <v>2</v>
      </c>
      <c r="M3933">
        <f>MATCH(H:H,价格表!$B$4:$B$35,0)</f>
        <v>3</v>
      </c>
      <c r="N3933" s="27">
        <f>IF(J3933&lt;=0.3,INDEX(价格表!$B$4:$I$31,M3933,2),IF(AND(J3933&gt;0.3,J3933&lt;=1),INDEX(价格表!$B$4:$I$31,M3933,3),IF(AND(J3933&gt;1,J3933&lt;=2.2),INDEX(价格表!$B$4:$I$31,M3933,4),IF(AND(J3933&gt;2.2,J3933&lt;=3.3),INDEX(价格表!$B$4:$I$31,M3933,5),IF(AND(J3933&gt;3.3,J3933&lt;=4),INDEX(价格表!$B$4:$I$31,M3933,6),IF(AND(J3933&gt;4,J3933&lt;=5.5),INDEX(价格表!$B$4:$I$31,M3933,7),IF(J3933&gt;5.5,2.6+INDEX(价格表!$B$4:$I$31,M3933,8)*L3933)))))))</f>
        <v>2.15</v>
      </c>
    </row>
    <row r="3934" spans="1:14">
      <c r="A3934" s="18">
        <v>4311038603713</v>
      </c>
      <c r="B3934" s="18" t="s">
        <v>16</v>
      </c>
      <c r="C3934" s="19">
        <v>20201216</v>
      </c>
      <c r="D3934" s="19">
        <v>610538201209</v>
      </c>
      <c r="E3934" s="19" t="s">
        <v>16</v>
      </c>
      <c r="F3934" s="19">
        <v>20201226</v>
      </c>
      <c r="G3934" s="19" t="s">
        <v>17</v>
      </c>
      <c r="H3934" s="19" t="s">
        <v>18</v>
      </c>
      <c r="I3934" s="19" t="s">
        <v>53</v>
      </c>
      <c r="J3934" s="19">
        <v>1.44</v>
      </c>
      <c r="K3934" s="19" t="s">
        <v>20</v>
      </c>
      <c r="L3934">
        <f t="shared" si="71"/>
        <v>2</v>
      </c>
      <c r="M3934">
        <f>MATCH(H:H,价格表!$B$4:$B$35,0)</f>
        <v>1</v>
      </c>
      <c r="N3934" s="27">
        <f>IF(J3934&lt;=0.3,INDEX(价格表!$B$4:$I$31,M3934,2),IF(AND(J3934&gt;0.3,J3934&lt;=1),INDEX(价格表!$B$4:$I$31,M3934,3),IF(AND(J3934&gt;1,J3934&lt;=2.2),INDEX(价格表!$B$4:$I$31,M3934,4),IF(AND(J3934&gt;2.2,J3934&lt;=3.3),INDEX(价格表!$B$4:$I$31,M3934,5),IF(AND(J3934&gt;3.3,J3934&lt;=4),INDEX(价格表!$B$4:$I$31,M3934,6),IF(AND(J3934&gt;4,J3934&lt;=5.5),INDEX(价格表!$B$4:$I$31,M3934,7),IF(J3934&gt;5.5,2.6+INDEX(价格表!$B$4:$I$31,M3934,8)*L3934)))))))</f>
        <v>2.15</v>
      </c>
    </row>
    <row r="3935" spans="1:14">
      <c r="A3935" s="18">
        <v>4311038603714</v>
      </c>
      <c r="B3935" s="18" t="s">
        <v>16</v>
      </c>
      <c r="C3935" s="19">
        <v>20201216</v>
      </c>
      <c r="D3935" s="19">
        <v>610538201209</v>
      </c>
      <c r="E3935" s="19" t="s">
        <v>16</v>
      </c>
      <c r="F3935" s="19">
        <v>20201226</v>
      </c>
      <c r="G3935" s="19" t="s">
        <v>17</v>
      </c>
      <c r="H3935" s="19" t="s">
        <v>39</v>
      </c>
      <c r="I3935" s="19" t="s">
        <v>81</v>
      </c>
      <c r="J3935" s="19">
        <v>1.45</v>
      </c>
      <c r="K3935" s="19" t="s">
        <v>20</v>
      </c>
      <c r="L3935">
        <f t="shared" si="71"/>
        <v>2</v>
      </c>
      <c r="M3935">
        <f>MATCH(H:H,价格表!$B$4:$B$35,0)</f>
        <v>23</v>
      </c>
      <c r="N3935" s="27">
        <f>IF(J3935&lt;=0.3,INDEX(价格表!$B$4:$I$31,M3935,2),IF(AND(J3935&gt;0.3,J3935&lt;=1),INDEX(价格表!$B$4:$I$31,M3935,3),IF(AND(J3935&gt;1,J3935&lt;=2.2),INDEX(价格表!$B$4:$I$31,M3935,4),IF(AND(J3935&gt;2.2,J3935&lt;=3.3),INDEX(价格表!$B$4:$I$31,M3935,5),IF(AND(J3935&gt;3.3,J3935&lt;=4),INDEX(价格表!$B$4:$I$31,M3935,6),IF(AND(J3935&gt;4,J3935&lt;=5.5),INDEX(价格表!$B$4:$I$31,M3935,7),IF(J3935&gt;5.5,2.6+INDEX(价格表!$B$4:$I$31,M3935,8)*L3935)))))))</f>
        <v>2.15</v>
      </c>
    </row>
    <row r="3936" spans="1:14">
      <c r="A3936" s="18">
        <v>4311038615864</v>
      </c>
      <c r="B3936" s="18" t="s">
        <v>16</v>
      </c>
      <c r="C3936" s="19">
        <v>20201216</v>
      </c>
      <c r="D3936" s="19">
        <v>610538201209</v>
      </c>
      <c r="E3936" s="19" t="s">
        <v>16</v>
      </c>
      <c r="F3936" s="19">
        <v>20201226</v>
      </c>
      <c r="G3936" s="19" t="s">
        <v>17</v>
      </c>
      <c r="H3936" s="19" t="s">
        <v>39</v>
      </c>
      <c r="I3936" s="19" t="s">
        <v>81</v>
      </c>
      <c r="J3936" s="19">
        <v>1.53</v>
      </c>
      <c r="K3936" s="19" t="s">
        <v>20</v>
      </c>
      <c r="L3936">
        <f t="shared" si="71"/>
        <v>2</v>
      </c>
      <c r="M3936">
        <f>MATCH(H:H,价格表!$B$4:$B$35,0)</f>
        <v>23</v>
      </c>
      <c r="N3936" s="27">
        <f>IF(J3936&lt;=0.3,INDEX(价格表!$B$4:$I$31,M3936,2),IF(AND(J3936&gt;0.3,J3936&lt;=1),INDEX(价格表!$B$4:$I$31,M3936,3),IF(AND(J3936&gt;1,J3936&lt;=2.2),INDEX(价格表!$B$4:$I$31,M3936,4),IF(AND(J3936&gt;2.2,J3936&lt;=3.3),INDEX(价格表!$B$4:$I$31,M3936,5),IF(AND(J3936&gt;3.3,J3936&lt;=4),INDEX(价格表!$B$4:$I$31,M3936,6),IF(AND(J3936&gt;4,J3936&lt;=5.5),INDEX(价格表!$B$4:$I$31,M3936,7),IF(J3936&gt;5.5,2.6+INDEX(价格表!$B$4:$I$31,M3936,8)*L3936)))))))</f>
        <v>2.15</v>
      </c>
    </row>
    <row r="3937" spans="1:14">
      <c r="A3937" s="18">
        <v>4311038615865</v>
      </c>
      <c r="B3937" s="18" t="s">
        <v>16</v>
      </c>
      <c r="C3937" s="19">
        <v>20201216</v>
      </c>
      <c r="D3937" s="19">
        <v>610538201209</v>
      </c>
      <c r="E3937" s="19" t="s">
        <v>16</v>
      </c>
      <c r="F3937" s="19">
        <v>20201226</v>
      </c>
      <c r="G3937" s="19" t="s">
        <v>17</v>
      </c>
      <c r="H3937" s="19" t="s">
        <v>75</v>
      </c>
      <c r="I3937" s="19" t="s">
        <v>76</v>
      </c>
      <c r="J3937" s="19">
        <v>1.42</v>
      </c>
      <c r="K3937" s="19" t="s">
        <v>20</v>
      </c>
      <c r="L3937">
        <f t="shared" si="71"/>
        <v>2</v>
      </c>
      <c r="M3937">
        <f>MATCH(H:H,价格表!$B$4:$B$35,0)</f>
        <v>24</v>
      </c>
      <c r="N3937" s="27">
        <f>IF(J3937&lt;=0.3,INDEX(价格表!$B$4:$I$31,M3937,2),IF(AND(J3937&gt;0.3,J3937&lt;=1),INDEX(价格表!$B$4:$I$31,M3937,3),IF(AND(J3937&gt;1,J3937&lt;=2.2),INDEX(价格表!$B$4:$I$31,M3937,4),IF(AND(J3937&gt;2.2,J3937&lt;=3.3),INDEX(价格表!$B$4:$I$31,M3937,5),IF(AND(J3937&gt;3.3,J3937&lt;=4),INDEX(价格表!$B$4:$I$31,M3937,6),IF(AND(J3937&gt;4,J3937&lt;=5.5),INDEX(价格表!$B$4:$I$31,M3937,7),IF(J3937&gt;5.5,2.6+INDEX(价格表!$B$4:$I$31,M3937,8)*L3937)))))))</f>
        <v>2.15</v>
      </c>
    </row>
    <row r="3938" spans="1:14">
      <c r="A3938" s="18">
        <v>4311038615866</v>
      </c>
      <c r="B3938" s="18" t="s">
        <v>16</v>
      </c>
      <c r="C3938" s="19">
        <v>20201216</v>
      </c>
      <c r="D3938" s="19">
        <v>610538201209</v>
      </c>
      <c r="E3938" s="19" t="s">
        <v>16</v>
      </c>
      <c r="F3938" s="19">
        <v>20201226</v>
      </c>
      <c r="G3938" s="19" t="s">
        <v>17</v>
      </c>
      <c r="H3938" s="19" t="s">
        <v>27</v>
      </c>
      <c r="I3938" s="19" t="s">
        <v>85</v>
      </c>
      <c r="J3938" s="19">
        <v>1.45</v>
      </c>
      <c r="K3938" s="19" t="s">
        <v>20</v>
      </c>
      <c r="L3938">
        <f t="shared" si="71"/>
        <v>2</v>
      </c>
      <c r="M3938">
        <f>MATCH(H:H,价格表!$B$4:$B$35,0)</f>
        <v>3</v>
      </c>
      <c r="N3938" s="27">
        <f>IF(J3938&lt;=0.3,INDEX(价格表!$B$4:$I$31,M3938,2),IF(AND(J3938&gt;0.3,J3938&lt;=1),INDEX(价格表!$B$4:$I$31,M3938,3),IF(AND(J3938&gt;1,J3938&lt;=2.2),INDEX(价格表!$B$4:$I$31,M3938,4),IF(AND(J3938&gt;2.2,J3938&lt;=3.3),INDEX(价格表!$B$4:$I$31,M3938,5),IF(AND(J3938&gt;3.3,J3938&lt;=4),INDEX(价格表!$B$4:$I$31,M3938,6),IF(AND(J3938&gt;4,J3938&lt;=5.5),INDEX(价格表!$B$4:$I$31,M3938,7),IF(J3938&gt;5.5,2.6+INDEX(价格表!$B$4:$I$31,M3938,8)*L3938)))))))</f>
        <v>2.15</v>
      </c>
    </row>
    <row r="3939" spans="1:14">
      <c r="A3939" s="18">
        <v>4311038615867</v>
      </c>
      <c r="B3939" s="18" t="s">
        <v>16</v>
      </c>
      <c r="C3939" s="19">
        <v>20201216</v>
      </c>
      <c r="D3939" s="19">
        <v>610538201209</v>
      </c>
      <c r="E3939" s="19" t="s">
        <v>16</v>
      </c>
      <c r="F3939" s="19">
        <v>20201226</v>
      </c>
      <c r="G3939" s="19" t="s">
        <v>17</v>
      </c>
      <c r="H3939" s="19" t="s">
        <v>18</v>
      </c>
      <c r="I3939" s="19" t="s">
        <v>377</v>
      </c>
      <c r="J3939" s="19">
        <v>1.42</v>
      </c>
      <c r="K3939" s="19" t="s">
        <v>20</v>
      </c>
      <c r="L3939">
        <f t="shared" si="71"/>
        <v>2</v>
      </c>
      <c r="M3939">
        <f>MATCH(H:H,价格表!$B$4:$B$35,0)</f>
        <v>1</v>
      </c>
      <c r="N3939" s="27">
        <f>IF(J3939&lt;=0.3,INDEX(价格表!$B$4:$I$31,M3939,2),IF(AND(J3939&gt;0.3,J3939&lt;=1),INDEX(价格表!$B$4:$I$31,M3939,3),IF(AND(J3939&gt;1,J3939&lt;=2.2),INDEX(价格表!$B$4:$I$31,M3939,4),IF(AND(J3939&gt;2.2,J3939&lt;=3.3),INDEX(价格表!$B$4:$I$31,M3939,5),IF(AND(J3939&gt;3.3,J3939&lt;=4),INDEX(价格表!$B$4:$I$31,M3939,6),IF(AND(J3939&gt;4,J3939&lt;=5.5),INDEX(价格表!$B$4:$I$31,M3939,7),IF(J3939&gt;5.5,2.6+INDEX(价格表!$B$4:$I$31,M3939,8)*L3939)))))))</f>
        <v>2.15</v>
      </c>
    </row>
    <row r="3940" spans="1:14">
      <c r="A3940" s="18">
        <v>4311038615868</v>
      </c>
      <c r="B3940" s="18" t="s">
        <v>16</v>
      </c>
      <c r="C3940" s="19">
        <v>20201216</v>
      </c>
      <c r="D3940" s="19">
        <v>610538201209</v>
      </c>
      <c r="E3940" s="19" t="s">
        <v>16</v>
      </c>
      <c r="F3940" s="19">
        <v>20201226</v>
      </c>
      <c r="G3940" s="19" t="s">
        <v>17</v>
      </c>
      <c r="H3940" s="19" t="s">
        <v>88</v>
      </c>
      <c r="I3940" s="19" t="s">
        <v>101</v>
      </c>
      <c r="J3940" s="19">
        <v>1.42</v>
      </c>
      <c r="K3940" s="19" t="s">
        <v>20</v>
      </c>
      <c r="L3940">
        <f t="shared" si="71"/>
        <v>2</v>
      </c>
      <c r="M3940">
        <f>MATCH(H:H,价格表!$B$4:$B$35,0)</f>
        <v>19</v>
      </c>
      <c r="N3940" s="27">
        <f>IF(J3940&lt;=0.3,INDEX(价格表!$B$4:$I$31,M3940,2),IF(AND(J3940&gt;0.3,J3940&lt;=1),INDEX(价格表!$B$4:$I$31,M3940,3),IF(AND(J3940&gt;1,J3940&lt;=2.2),INDEX(价格表!$B$4:$I$31,M3940,4),IF(AND(J3940&gt;2.2,J3940&lt;=3.3),INDEX(价格表!$B$4:$I$31,M3940,5),IF(AND(J3940&gt;3.3,J3940&lt;=4),INDEX(价格表!$B$4:$I$31,M3940,6),IF(AND(J3940&gt;4,J3940&lt;=5.5),INDEX(价格表!$B$4:$I$31,M3940,7),IF(J3940&gt;5.5,2.6+INDEX(价格表!$B$4:$I$31,M3940,8)*L3940)))))))</f>
        <v>2.15</v>
      </c>
    </row>
    <row r="3941" spans="1:14">
      <c r="A3941" s="18">
        <v>4311038615869</v>
      </c>
      <c r="B3941" s="18" t="s">
        <v>16</v>
      </c>
      <c r="C3941" s="19">
        <v>20201216</v>
      </c>
      <c r="D3941" s="19">
        <v>610538201209</v>
      </c>
      <c r="E3941" s="19" t="s">
        <v>16</v>
      </c>
      <c r="F3941" s="19">
        <v>20201226</v>
      </c>
      <c r="G3941" s="19" t="s">
        <v>17</v>
      </c>
      <c r="H3941" s="19" t="s">
        <v>23</v>
      </c>
      <c r="I3941" s="19" t="s">
        <v>189</v>
      </c>
      <c r="J3941" s="19">
        <v>1.54</v>
      </c>
      <c r="K3941" s="19" t="s">
        <v>20</v>
      </c>
      <c r="L3941">
        <f t="shared" si="71"/>
        <v>2</v>
      </c>
      <c r="M3941">
        <f>MATCH(H:H,价格表!$B$4:$B$35,0)</f>
        <v>15</v>
      </c>
      <c r="N3941" s="27">
        <f>IF(J3941&lt;=0.3,INDEX(价格表!$B$4:$I$31,M3941,2),IF(AND(J3941&gt;0.3,J3941&lt;=1),INDEX(价格表!$B$4:$I$31,M3941,3),IF(AND(J3941&gt;1,J3941&lt;=2.2),INDEX(价格表!$B$4:$I$31,M3941,4),IF(AND(J3941&gt;2.2,J3941&lt;=3.3),INDEX(价格表!$B$4:$I$31,M3941,5),IF(AND(J3941&gt;3.3,J3941&lt;=4),INDEX(价格表!$B$4:$I$31,M3941,6),IF(AND(J3941&gt;4,J3941&lt;=5.5),INDEX(价格表!$B$4:$I$31,M3941,7),IF(J3941&gt;5.5,2.6+INDEX(价格表!$B$4:$I$31,M3941,8)*L3941)))))))</f>
        <v>2.15</v>
      </c>
    </row>
    <row r="3942" spans="1:14">
      <c r="A3942" s="18">
        <v>4311038615870</v>
      </c>
      <c r="B3942" s="18" t="s">
        <v>16</v>
      </c>
      <c r="C3942" s="19">
        <v>20201216</v>
      </c>
      <c r="D3942" s="19">
        <v>610538201209</v>
      </c>
      <c r="E3942" s="19" t="s">
        <v>16</v>
      </c>
      <c r="F3942" s="19">
        <v>20201226</v>
      </c>
      <c r="G3942" s="19" t="s">
        <v>17</v>
      </c>
      <c r="H3942" s="19" t="s">
        <v>123</v>
      </c>
      <c r="I3942" s="19" t="s">
        <v>124</v>
      </c>
      <c r="J3942" s="19">
        <v>1.42</v>
      </c>
      <c r="K3942" s="19" t="s">
        <v>20</v>
      </c>
      <c r="L3942">
        <f t="shared" si="71"/>
        <v>2</v>
      </c>
      <c r="M3942">
        <f>MATCH(H:H,价格表!$B$4:$B$35,0)</f>
        <v>30</v>
      </c>
      <c r="N3942" s="27">
        <f>L3942*7+3</f>
        <v>17</v>
      </c>
    </row>
    <row r="3943" spans="1:14">
      <c r="A3943" s="18">
        <v>4311038615871</v>
      </c>
      <c r="B3943" s="18" t="s">
        <v>16</v>
      </c>
      <c r="C3943" s="19">
        <v>20201216</v>
      </c>
      <c r="D3943" s="19">
        <v>610538201209</v>
      </c>
      <c r="E3943" s="19" t="s">
        <v>16</v>
      </c>
      <c r="F3943" s="19">
        <v>20201226</v>
      </c>
      <c r="G3943" s="19" t="s">
        <v>17</v>
      </c>
      <c r="H3943" s="19" t="s">
        <v>33</v>
      </c>
      <c r="I3943" s="19" t="s">
        <v>34</v>
      </c>
      <c r="J3943" s="19">
        <v>1.42</v>
      </c>
      <c r="K3943" s="19" t="s">
        <v>20</v>
      </c>
      <c r="L3943">
        <f t="shared" si="71"/>
        <v>2</v>
      </c>
      <c r="M3943">
        <f>MATCH(H:H,价格表!$B$4:$B$35,0)</f>
        <v>13</v>
      </c>
      <c r="N3943" s="27">
        <f>IF(J3943&lt;=0.3,INDEX(价格表!$B$4:$I$31,M3943,2),IF(AND(J3943&gt;0.3,J3943&lt;=1),INDEX(价格表!$B$4:$I$31,M3943,3),IF(AND(J3943&gt;1,J3943&lt;=2.2),INDEX(价格表!$B$4:$I$31,M3943,4),IF(AND(J3943&gt;2.2,J3943&lt;=3.3),INDEX(价格表!$B$4:$I$31,M3943,5),IF(AND(J3943&gt;3.3,J3943&lt;=4),INDEX(价格表!$B$4:$I$31,M3943,6),IF(AND(J3943&gt;4,J3943&lt;=5.5),INDEX(价格表!$B$4:$I$31,M3943,7),IF(J3943&gt;5.5,2.6+INDEX(价格表!$B$4:$I$31,M3943,8)*L3943)))))))</f>
        <v>2.15</v>
      </c>
    </row>
    <row r="3944" spans="1:14">
      <c r="A3944" s="18">
        <v>4311038615872</v>
      </c>
      <c r="B3944" s="18" t="s">
        <v>16</v>
      </c>
      <c r="C3944" s="19">
        <v>20201216</v>
      </c>
      <c r="D3944" s="19">
        <v>610538201209</v>
      </c>
      <c r="E3944" s="19" t="s">
        <v>16</v>
      </c>
      <c r="F3944" s="19">
        <v>20201226</v>
      </c>
      <c r="G3944" s="19" t="s">
        <v>17</v>
      </c>
      <c r="H3944" s="19" t="s">
        <v>23</v>
      </c>
      <c r="I3944" s="19" t="s">
        <v>225</v>
      </c>
      <c r="J3944" s="19">
        <v>1.45</v>
      </c>
      <c r="K3944" s="19" t="s">
        <v>20</v>
      </c>
      <c r="L3944">
        <f t="shared" si="71"/>
        <v>2</v>
      </c>
      <c r="M3944">
        <f>MATCH(H:H,价格表!$B$4:$B$35,0)</f>
        <v>15</v>
      </c>
      <c r="N3944" s="27">
        <f>IF(J3944&lt;=0.3,INDEX(价格表!$B$4:$I$31,M3944,2),IF(AND(J3944&gt;0.3,J3944&lt;=1),INDEX(价格表!$B$4:$I$31,M3944,3),IF(AND(J3944&gt;1,J3944&lt;=2.2),INDEX(价格表!$B$4:$I$31,M3944,4),IF(AND(J3944&gt;2.2,J3944&lt;=3.3),INDEX(价格表!$B$4:$I$31,M3944,5),IF(AND(J3944&gt;3.3,J3944&lt;=4),INDEX(价格表!$B$4:$I$31,M3944,6),IF(AND(J3944&gt;4,J3944&lt;=5.5),INDEX(价格表!$B$4:$I$31,M3944,7),IF(J3944&gt;5.5,2.6+INDEX(价格表!$B$4:$I$31,M3944,8)*L3944)))))))</f>
        <v>2.15</v>
      </c>
    </row>
    <row r="3945" spans="1:14">
      <c r="A3945" s="18">
        <v>4311038615873</v>
      </c>
      <c r="B3945" s="18" t="s">
        <v>16</v>
      </c>
      <c r="C3945" s="19">
        <v>20201216</v>
      </c>
      <c r="D3945" s="19">
        <v>610538201209</v>
      </c>
      <c r="E3945" s="19" t="s">
        <v>16</v>
      </c>
      <c r="F3945" s="19">
        <v>20201226</v>
      </c>
      <c r="G3945" s="19" t="s">
        <v>17</v>
      </c>
      <c r="H3945" s="19" t="s">
        <v>39</v>
      </c>
      <c r="I3945" s="19" t="s">
        <v>235</v>
      </c>
      <c r="J3945" s="19">
        <v>1.5</v>
      </c>
      <c r="K3945" s="19" t="s">
        <v>20</v>
      </c>
      <c r="L3945">
        <f t="shared" si="71"/>
        <v>2</v>
      </c>
      <c r="M3945">
        <f>MATCH(H:H,价格表!$B$4:$B$35,0)</f>
        <v>23</v>
      </c>
      <c r="N3945" s="27">
        <f>IF(J3945&lt;=0.3,INDEX(价格表!$B$4:$I$31,M3945,2),IF(AND(J3945&gt;0.3,J3945&lt;=1),INDEX(价格表!$B$4:$I$31,M3945,3),IF(AND(J3945&gt;1,J3945&lt;=2.2),INDEX(价格表!$B$4:$I$31,M3945,4),IF(AND(J3945&gt;2.2,J3945&lt;=3.3),INDEX(价格表!$B$4:$I$31,M3945,5),IF(AND(J3945&gt;3.3,J3945&lt;=4),INDEX(价格表!$B$4:$I$31,M3945,6),IF(AND(J3945&gt;4,J3945&lt;=5.5),INDEX(价格表!$B$4:$I$31,M3945,7),IF(J3945&gt;5.5,2.6+INDEX(价格表!$B$4:$I$31,M3945,8)*L3945)))))))</f>
        <v>2.15</v>
      </c>
    </row>
    <row r="3946" spans="1:14">
      <c r="A3946" s="18">
        <v>4311038615906</v>
      </c>
      <c r="B3946" s="18" t="s">
        <v>16</v>
      </c>
      <c r="C3946" s="19">
        <v>20201216</v>
      </c>
      <c r="D3946" s="19">
        <v>610538201209</v>
      </c>
      <c r="E3946" s="19" t="s">
        <v>16</v>
      </c>
      <c r="F3946" s="19">
        <v>20201226</v>
      </c>
      <c r="G3946" s="19" t="s">
        <v>17</v>
      </c>
      <c r="H3946" s="19" t="s">
        <v>88</v>
      </c>
      <c r="I3946" s="19" t="s">
        <v>232</v>
      </c>
      <c r="J3946" s="19">
        <v>1.44</v>
      </c>
      <c r="K3946" s="19" t="s">
        <v>20</v>
      </c>
      <c r="L3946">
        <f t="shared" si="71"/>
        <v>2</v>
      </c>
      <c r="M3946">
        <f>MATCH(H:H,价格表!$B$4:$B$35,0)</f>
        <v>19</v>
      </c>
      <c r="N3946" s="27">
        <f>IF(J3946&lt;=0.3,INDEX(价格表!$B$4:$I$31,M3946,2),IF(AND(J3946&gt;0.3,J3946&lt;=1),INDEX(价格表!$B$4:$I$31,M3946,3),IF(AND(J3946&gt;1,J3946&lt;=2.2),INDEX(价格表!$B$4:$I$31,M3946,4),IF(AND(J3946&gt;2.2,J3946&lt;=3.3),INDEX(价格表!$B$4:$I$31,M3946,5),IF(AND(J3946&gt;3.3,J3946&lt;=4),INDEX(价格表!$B$4:$I$31,M3946,6),IF(AND(J3946&gt;4,J3946&lt;=5.5),INDEX(价格表!$B$4:$I$31,M3946,7),IF(J3946&gt;5.5,2.6+INDEX(价格表!$B$4:$I$31,M3946,8)*L3946)))))))</f>
        <v>2.15</v>
      </c>
    </row>
    <row r="3947" spans="1:14">
      <c r="A3947" s="18">
        <v>4311038615908</v>
      </c>
      <c r="B3947" s="18" t="s">
        <v>16</v>
      </c>
      <c r="C3947" s="19">
        <v>20201216</v>
      </c>
      <c r="D3947" s="19">
        <v>610538201209</v>
      </c>
      <c r="E3947" s="19" t="s">
        <v>16</v>
      </c>
      <c r="F3947" s="19">
        <v>20201226</v>
      </c>
      <c r="G3947" s="19" t="s">
        <v>17</v>
      </c>
      <c r="H3947" s="19" t="s">
        <v>88</v>
      </c>
      <c r="I3947" s="19" t="s">
        <v>101</v>
      </c>
      <c r="J3947" s="19">
        <v>1.42</v>
      </c>
      <c r="K3947" s="19" t="s">
        <v>20</v>
      </c>
      <c r="L3947">
        <f t="shared" si="71"/>
        <v>2</v>
      </c>
      <c r="M3947">
        <f>MATCH(H:H,价格表!$B$4:$B$35,0)</f>
        <v>19</v>
      </c>
      <c r="N3947" s="27">
        <f>IF(J3947&lt;=0.3,INDEX(价格表!$B$4:$I$31,M3947,2),IF(AND(J3947&gt;0.3,J3947&lt;=1),INDEX(价格表!$B$4:$I$31,M3947,3),IF(AND(J3947&gt;1,J3947&lt;=2.2),INDEX(价格表!$B$4:$I$31,M3947,4),IF(AND(J3947&gt;2.2,J3947&lt;=3.3),INDEX(价格表!$B$4:$I$31,M3947,5),IF(AND(J3947&gt;3.3,J3947&lt;=4),INDEX(价格表!$B$4:$I$31,M3947,6),IF(AND(J3947&gt;4,J3947&lt;=5.5),INDEX(价格表!$B$4:$I$31,M3947,7),IF(J3947&gt;5.5,2.6+INDEX(价格表!$B$4:$I$31,M3947,8)*L3947)))))))</f>
        <v>2.15</v>
      </c>
    </row>
    <row r="3948" spans="1:14">
      <c r="A3948" s="18">
        <v>4311038615909</v>
      </c>
      <c r="B3948" s="18" t="s">
        <v>16</v>
      </c>
      <c r="C3948" s="19">
        <v>20201216</v>
      </c>
      <c r="D3948" s="19">
        <v>610538201209</v>
      </c>
      <c r="E3948" s="19" t="s">
        <v>16</v>
      </c>
      <c r="F3948" s="19">
        <v>20201226</v>
      </c>
      <c r="G3948" s="19" t="s">
        <v>17</v>
      </c>
      <c r="H3948" s="19" t="s">
        <v>25</v>
      </c>
      <c r="I3948" s="19" t="s">
        <v>84</v>
      </c>
      <c r="J3948" s="19">
        <v>1.45</v>
      </c>
      <c r="K3948" s="19" t="s">
        <v>20</v>
      </c>
      <c r="L3948">
        <f t="shared" si="71"/>
        <v>2</v>
      </c>
      <c r="M3948">
        <f>MATCH(H:H,价格表!$B$4:$B$35,0)</f>
        <v>25</v>
      </c>
      <c r="N3948" s="27">
        <f>IF(J3948&lt;=0.3,INDEX(价格表!$B$4:$I$31,M3948,2),IF(AND(J3948&gt;0.3,J3948&lt;=1),INDEX(价格表!$B$4:$I$31,M3948,3),IF(AND(J3948&gt;1,J3948&lt;=2.2),INDEX(价格表!$B$4:$I$31,M3948,4),IF(AND(J3948&gt;2.2,J3948&lt;=3.3),INDEX(价格表!$B$4:$I$31,M3948,5),IF(AND(J3948&gt;3.3,J3948&lt;=4),INDEX(价格表!$B$4:$I$31,M3948,6),IF(AND(J3948&gt;4,J3948&lt;=5.5),INDEX(价格表!$B$4:$I$31,M3948,7),IF(J3948&gt;5.5,2.6+INDEX(价格表!$B$4:$I$31,M3948,8)*L3948)))))))</f>
        <v>2.15</v>
      </c>
    </row>
    <row r="3949" spans="1:14">
      <c r="A3949" s="18">
        <v>4311038615910</v>
      </c>
      <c r="B3949" s="18" t="s">
        <v>16</v>
      </c>
      <c r="C3949" s="19">
        <v>20201216</v>
      </c>
      <c r="D3949" s="19">
        <v>610538201209</v>
      </c>
      <c r="E3949" s="19" t="s">
        <v>16</v>
      </c>
      <c r="F3949" s="19">
        <v>20201226</v>
      </c>
      <c r="G3949" s="19" t="s">
        <v>17</v>
      </c>
      <c r="H3949" s="19" t="s">
        <v>73</v>
      </c>
      <c r="I3949" s="19" t="s">
        <v>184</v>
      </c>
      <c r="J3949" s="19">
        <v>1.46</v>
      </c>
      <c r="K3949" s="19" t="s">
        <v>20</v>
      </c>
      <c r="L3949">
        <f t="shared" si="71"/>
        <v>2</v>
      </c>
      <c r="M3949">
        <f>MATCH(H:H,价格表!$B$4:$B$35,0)</f>
        <v>7</v>
      </c>
      <c r="N3949" s="27">
        <f>IF(J3949&lt;=0.3,INDEX(价格表!$B$4:$I$31,M3949,2),IF(AND(J3949&gt;0.3,J3949&lt;=1),INDEX(价格表!$B$4:$I$31,M3949,3),IF(AND(J3949&gt;1,J3949&lt;=2.2),INDEX(价格表!$B$4:$I$31,M3949,4),IF(AND(J3949&gt;2.2,J3949&lt;=3.3),INDEX(价格表!$B$4:$I$31,M3949,5),IF(AND(J3949&gt;3.3,J3949&lt;=4),INDEX(价格表!$B$4:$I$31,M3949,6),IF(AND(J3949&gt;4,J3949&lt;=5.5),INDEX(价格表!$B$4:$I$31,M3949,7),IF(J3949&gt;5.5,2.6+INDEX(价格表!$B$4:$I$31,M3949,8)*L3949)))))))</f>
        <v>2.15</v>
      </c>
    </row>
    <row r="3950" spans="1:14">
      <c r="A3950" s="18">
        <v>4311038615911</v>
      </c>
      <c r="B3950" s="18" t="s">
        <v>16</v>
      </c>
      <c r="C3950" s="19">
        <v>20201216</v>
      </c>
      <c r="D3950" s="19">
        <v>610538201209</v>
      </c>
      <c r="E3950" s="19" t="s">
        <v>16</v>
      </c>
      <c r="F3950" s="19">
        <v>20201226</v>
      </c>
      <c r="G3950" s="19" t="s">
        <v>17</v>
      </c>
      <c r="H3950" s="19" t="s">
        <v>30</v>
      </c>
      <c r="I3950" s="19" t="s">
        <v>360</v>
      </c>
      <c r="J3950" s="19">
        <v>1.42</v>
      </c>
      <c r="K3950" s="19" t="s">
        <v>20</v>
      </c>
      <c r="L3950">
        <f t="shared" si="71"/>
        <v>2</v>
      </c>
      <c r="M3950">
        <f>MATCH(H:H,价格表!$B$4:$B$35,0)</f>
        <v>16</v>
      </c>
      <c r="N3950" s="27">
        <f>IF(J3950&lt;=0.3,INDEX(价格表!$B$4:$I$31,M3950,2),IF(AND(J3950&gt;0.3,J3950&lt;=1),INDEX(价格表!$B$4:$I$31,M3950,3),IF(AND(J3950&gt;1,J3950&lt;=2.2),INDEX(价格表!$B$4:$I$31,M3950,4),IF(AND(J3950&gt;2.2,J3950&lt;=3.3),INDEX(价格表!$B$4:$I$31,M3950,5),IF(AND(J3950&gt;3.3,J3950&lt;=4),INDEX(价格表!$B$4:$I$31,M3950,6),IF(AND(J3950&gt;4,J3950&lt;=5.5),INDEX(价格表!$B$4:$I$31,M3950,7),IF(J3950&gt;5.5,2.6+INDEX(价格表!$B$4:$I$31,M3950,8)*L3950)))))))</f>
        <v>2.15</v>
      </c>
    </row>
    <row r="3951" spans="1:14">
      <c r="A3951" s="18">
        <v>4311038615913</v>
      </c>
      <c r="B3951" s="18" t="s">
        <v>16</v>
      </c>
      <c r="C3951" s="19">
        <v>20201216</v>
      </c>
      <c r="D3951" s="19">
        <v>610538201209</v>
      </c>
      <c r="E3951" s="19" t="s">
        <v>16</v>
      </c>
      <c r="F3951" s="19">
        <v>20201226</v>
      </c>
      <c r="G3951" s="19" t="s">
        <v>17</v>
      </c>
      <c r="H3951" s="19" t="s">
        <v>30</v>
      </c>
      <c r="I3951" s="19" t="s">
        <v>144</v>
      </c>
      <c r="J3951" s="19">
        <v>1.45</v>
      </c>
      <c r="K3951" s="19" t="s">
        <v>20</v>
      </c>
      <c r="L3951">
        <f t="shared" si="71"/>
        <v>2</v>
      </c>
      <c r="M3951">
        <f>MATCH(H:H,价格表!$B$4:$B$35,0)</f>
        <v>16</v>
      </c>
      <c r="N3951" s="27">
        <f>IF(J3951&lt;=0.3,INDEX(价格表!$B$4:$I$31,M3951,2),IF(AND(J3951&gt;0.3,J3951&lt;=1),INDEX(价格表!$B$4:$I$31,M3951,3),IF(AND(J3951&gt;1,J3951&lt;=2.2),INDEX(价格表!$B$4:$I$31,M3951,4),IF(AND(J3951&gt;2.2,J3951&lt;=3.3),INDEX(价格表!$B$4:$I$31,M3951,5),IF(AND(J3951&gt;3.3,J3951&lt;=4),INDEX(价格表!$B$4:$I$31,M3951,6),IF(AND(J3951&gt;4,J3951&lt;=5.5),INDEX(价格表!$B$4:$I$31,M3951,7),IF(J3951&gt;5.5,2.6+INDEX(价格表!$B$4:$I$31,M3951,8)*L3951)))))))</f>
        <v>2.15</v>
      </c>
    </row>
    <row r="3952" spans="1:14">
      <c r="A3952" s="18">
        <v>4311038615914</v>
      </c>
      <c r="B3952" s="18" t="s">
        <v>16</v>
      </c>
      <c r="C3952" s="19">
        <v>20201216</v>
      </c>
      <c r="D3952" s="19">
        <v>610538201209</v>
      </c>
      <c r="E3952" s="19" t="s">
        <v>16</v>
      </c>
      <c r="F3952" s="19">
        <v>20201226</v>
      </c>
      <c r="G3952" s="19" t="s">
        <v>17</v>
      </c>
      <c r="H3952" s="19" t="s">
        <v>21</v>
      </c>
      <c r="I3952" s="19" t="s">
        <v>109</v>
      </c>
      <c r="J3952" s="19">
        <v>1.42</v>
      </c>
      <c r="K3952" s="19" t="s">
        <v>20</v>
      </c>
      <c r="L3952">
        <f t="shared" si="71"/>
        <v>2</v>
      </c>
      <c r="M3952">
        <f>MATCH(H:H,价格表!$B$4:$B$35,0)</f>
        <v>20</v>
      </c>
      <c r="N3952" s="27">
        <f>IF(J3952&lt;=0.3,INDEX(价格表!$B$4:$I$31,M3952,2),IF(AND(J3952&gt;0.3,J3952&lt;=1),INDEX(价格表!$B$4:$I$31,M3952,3),IF(AND(J3952&gt;1,J3952&lt;=2.2),INDEX(价格表!$B$4:$I$31,M3952,4),IF(AND(J3952&gt;2.2,J3952&lt;=3.3),INDEX(价格表!$B$4:$I$31,M3952,5),IF(AND(J3952&gt;3.3,J3952&lt;=4),INDEX(价格表!$B$4:$I$31,M3952,6),IF(AND(J3952&gt;4,J3952&lt;=5.5),INDEX(价格表!$B$4:$I$31,M3952,7),IF(J3952&gt;5.5,2.6+INDEX(价格表!$B$4:$I$31,M3952,8)*L3952)))))))</f>
        <v>2.15</v>
      </c>
    </row>
    <row r="3953" spans="1:14">
      <c r="A3953" s="18">
        <v>4311038615915</v>
      </c>
      <c r="B3953" s="18" t="s">
        <v>16</v>
      </c>
      <c r="C3953" s="19">
        <v>20201216</v>
      </c>
      <c r="D3953" s="19">
        <v>610538201209</v>
      </c>
      <c r="E3953" s="19" t="s">
        <v>16</v>
      </c>
      <c r="F3953" s="19">
        <v>20201226</v>
      </c>
      <c r="G3953" s="19" t="s">
        <v>17</v>
      </c>
      <c r="H3953" s="19" t="s">
        <v>68</v>
      </c>
      <c r="I3953" s="19" t="s">
        <v>130</v>
      </c>
      <c r="J3953" s="19">
        <v>1.42</v>
      </c>
      <c r="K3953" s="19" t="s">
        <v>20</v>
      </c>
      <c r="L3953">
        <f t="shared" si="71"/>
        <v>2</v>
      </c>
      <c r="M3953">
        <f>MATCH(H:H,价格表!$B$4:$B$35,0)</f>
        <v>5</v>
      </c>
      <c r="N3953" s="27">
        <f>IF(J3953&lt;=0.3,INDEX(价格表!$B$4:$I$31,M3953,2),IF(AND(J3953&gt;0.3,J3953&lt;=1),INDEX(价格表!$B$4:$I$31,M3953,3),IF(AND(J3953&gt;1,J3953&lt;=2.2),INDEX(价格表!$B$4:$I$31,M3953,4),IF(AND(J3953&gt;2.2,J3953&lt;=3.3),INDEX(价格表!$B$4:$I$31,M3953,5),IF(AND(J3953&gt;3.3,J3953&lt;=4),INDEX(价格表!$B$4:$I$31,M3953,6),IF(AND(J3953&gt;4,J3953&lt;=5.5),INDEX(价格表!$B$4:$I$31,M3953,7),IF(J3953&gt;5.5,2.6+INDEX(价格表!$B$4:$I$31,M3953,8)*L3953)))))))</f>
        <v>2.15</v>
      </c>
    </row>
    <row r="3954" spans="1:14">
      <c r="A3954" s="18">
        <v>4311038617177</v>
      </c>
      <c r="B3954" s="18" t="s">
        <v>16</v>
      </c>
      <c r="C3954" s="19">
        <v>20201216</v>
      </c>
      <c r="D3954" s="19">
        <v>610538201209</v>
      </c>
      <c r="E3954" s="19" t="s">
        <v>16</v>
      </c>
      <c r="F3954" s="19">
        <v>20201226</v>
      </c>
      <c r="G3954" s="19" t="s">
        <v>17</v>
      </c>
      <c r="H3954" s="19" t="s">
        <v>33</v>
      </c>
      <c r="I3954" s="19" t="s">
        <v>34</v>
      </c>
      <c r="J3954" s="19">
        <v>1.44</v>
      </c>
      <c r="K3954" s="19" t="s">
        <v>20</v>
      </c>
      <c r="L3954">
        <f t="shared" si="71"/>
        <v>2</v>
      </c>
      <c r="M3954">
        <f>MATCH(H:H,价格表!$B$4:$B$35,0)</f>
        <v>13</v>
      </c>
      <c r="N3954" s="27">
        <f>IF(J3954&lt;=0.3,INDEX(价格表!$B$4:$I$31,M3954,2),IF(AND(J3954&gt;0.3,J3954&lt;=1),INDEX(价格表!$B$4:$I$31,M3954,3),IF(AND(J3954&gt;1,J3954&lt;=2.2),INDEX(价格表!$B$4:$I$31,M3954,4),IF(AND(J3954&gt;2.2,J3954&lt;=3.3),INDEX(价格表!$B$4:$I$31,M3954,5),IF(AND(J3954&gt;3.3,J3954&lt;=4),INDEX(价格表!$B$4:$I$31,M3954,6),IF(AND(J3954&gt;4,J3954&lt;=5.5),INDEX(价格表!$B$4:$I$31,M3954,7),IF(J3954&gt;5.5,2.6+INDEX(价格表!$B$4:$I$31,M3954,8)*L3954)))))))</f>
        <v>2.15</v>
      </c>
    </row>
    <row r="3955" spans="1:14">
      <c r="A3955" s="18">
        <v>4311038617178</v>
      </c>
      <c r="B3955" s="18" t="s">
        <v>16</v>
      </c>
      <c r="C3955" s="19">
        <v>20201216</v>
      </c>
      <c r="D3955" s="19">
        <v>610538201209</v>
      </c>
      <c r="E3955" s="19" t="s">
        <v>16</v>
      </c>
      <c r="F3955" s="19">
        <v>20201226</v>
      </c>
      <c r="G3955" s="19" t="s">
        <v>17</v>
      </c>
      <c r="H3955" s="19" t="s">
        <v>35</v>
      </c>
      <c r="I3955" s="19" t="s">
        <v>36</v>
      </c>
      <c r="J3955" s="19">
        <v>1.47</v>
      </c>
      <c r="K3955" s="19" t="s">
        <v>20</v>
      </c>
      <c r="L3955">
        <f t="shared" si="71"/>
        <v>2</v>
      </c>
      <c r="M3955">
        <f>MATCH(H:H,价格表!$B$4:$B$35,0)</f>
        <v>22</v>
      </c>
      <c r="N3955" s="27">
        <f>IF(J3955&lt;=0.3,INDEX(价格表!$B$4:$I$31,M3955,2),IF(AND(J3955&gt;0.3,J3955&lt;=1),INDEX(价格表!$B$4:$I$31,M3955,3),IF(AND(J3955&gt;1,J3955&lt;=2.2),INDEX(价格表!$B$4:$I$31,M3955,4),IF(AND(J3955&gt;2.2,J3955&lt;=3.3),INDEX(价格表!$B$4:$I$31,M3955,5),IF(AND(J3955&gt;3.3,J3955&lt;=4),INDEX(价格表!$B$4:$I$31,M3955,6),IF(AND(J3955&gt;4,J3955&lt;=5.5),INDEX(价格表!$B$4:$I$31,M3955,7),IF(J3955&gt;5.5,2.6+INDEX(价格表!$B$4:$I$31,M3955,8)*L3955)))))))</f>
        <v>2.15</v>
      </c>
    </row>
    <row r="3956" spans="1:14">
      <c r="A3956" s="18">
        <v>4311038617179</v>
      </c>
      <c r="B3956" s="18" t="s">
        <v>16</v>
      </c>
      <c r="C3956" s="19">
        <v>20201216</v>
      </c>
      <c r="D3956" s="19">
        <v>610538201209</v>
      </c>
      <c r="E3956" s="19" t="s">
        <v>16</v>
      </c>
      <c r="F3956" s="19">
        <v>20201226</v>
      </c>
      <c r="G3956" s="19" t="s">
        <v>17</v>
      </c>
      <c r="H3956" s="19" t="s">
        <v>50</v>
      </c>
      <c r="I3956" s="19" t="s">
        <v>125</v>
      </c>
      <c r="J3956" s="19">
        <v>1.52</v>
      </c>
      <c r="K3956" s="19" t="s">
        <v>20</v>
      </c>
      <c r="L3956">
        <f t="shared" si="71"/>
        <v>2</v>
      </c>
      <c r="M3956">
        <f>MATCH(H:H,价格表!$B$4:$B$35,0)</f>
        <v>4</v>
      </c>
      <c r="N3956" s="27">
        <f>IF(J3956&lt;=0.3,INDEX(价格表!$B$4:$I$31,M3956,2),IF(AND(J3956&gt;0.3,J3956&lt;=1),INDEX(价格表!$B$4:$I$31,M3956,3),IF(AND(J3956&gt;1,J3956&lt;=2.2),INDEX(价格表!$B$4:$I$31,M3956,4),IF(AND(J3956&gt;2.2,J3956&lt;=3.3),INDEX(价格表!$B$4:$I$31,M3956,5),IF(AND(J3956&gt;3.3,J3956&lt;=4),INDEX(价格表!$B$4:$I$31,M3956,6),IF(AND(J3956&gt;4,J3956&lt;=5.5),INDEX(价格表!$B$4:$I$31,M3956,7),IF(J3956&gt;5.5,2.6+INDEX(价格表!$B$4:$I$31,M3956,8)*L3956)))))))</f>
        <v>2.15</v>
      </c>
    </row>
    <row r="3957" spans="1:14">
      <c r="A3957" s="18">
        <v>4311038617181</v>
      </c>
      <c r="B3957" s="18" t="s">
        <v>16</v>
      </c>
      <c r="C3957" s="19">
        <v>20201216</v>
      </c>
      <c r="D3957" s="19">
        <v>610538201209</v>
      </c>
      <c r="E3957" s="19" t="s">
        <v>16</v>
      </c>
      <c r="F3957" s="19">
        <v>20201226</v>
      </c>
      <c r="G3957" s="19" t="s">
        <v>17</v>
      </c>
      <c r="H3957" s="19" t="s">
        <v>30</v>
      </c>
      <c r="I3957" s="19" t="s">
        <v>157</v>
      </c>
      <c r="J3957" s="19">
        <v>1.44</v>
      </c>
      <c r="K3957" s="19" t="s">
        <v>20</v>
      </c>
      <c r="L3957">
        <f t="shared" si="71"/>
        <v>2</v>
      </c>
      <c r="M3957">
        <f>MATCH(H:H,价格表!$B$4:$B$35,0)</f>
        <v>16</v>
      </c>
      <c r="N3957" s="27">
        <f>IF(J3957&lt;=0.3,INDEX(价格表!$B$4:$I$31,M3957,2),IF(AND(J3957&gt;0.3,J3957&lt;=1),INDEX(价格表!$B$4:$I$31,M3957,3),IF(AND(J3957&gt;1,J3957&lt;=2.2),INDEX(价格表!$B$4:$I$31,M3957,4),IF(AND(J3957&gt;2.2,J3957&lt;=3.3),INDEX(价格表!$B$4:$I$31,M3957,5),IF(AND(J3957&gt;3.3,J3957&lt;=4),INDEX(价格表!$B$4:$I$31,M3957,6),IF(AND(J3957&gt;4,J3957&lt;=5.5),INDEX(价格表!$B$4:$I$31,M3957,7),IF(J3957&gt;5.5,2.6+INDEX(价格表!$B$4:$I$31,M3957,8)*L3957)))))))</f>
        <v>2.15</v>
      </c>
    </row>
    <row r="3958" spans="1:14">
      <c r="A3958" s="18">
        <v>4311038617182</v>
      </c>
      <c r="B3958" s="18" t="s">
        <v>16</v>
      </c>
      <c r="C3958" s="19">
        <v>20201216</v>
      </c>
      <c r="D3958" s="19">
        <v>610538201209</v>
      </c>
      <c r="E3958" s="19" t="s">
        <v>16</v>
      </c>
      <c r="F3958" s="19">
        <v>20201226</v>
      </c>
      <c r="G3958" s="19" t="s">
        <v>17</v>
      </c>
      <c r="H3958" s="19" t="s">
        <v>21</v>
      </c>
      <c r="I3958" s="19" t="s">
        <v>179</v>
      </c>
      <c r="J3958" s="19">
        <v>1.45</v>
      </c>
      <c r="K3958" s="19" t="s">
        <v>20</v>
      </c>
      <c r="L3958">
        <f t="shared" si="71"/>
        <v>2</v>
      </c>
      <c r="M3958">
        <f>MATCH(H:H,价格表!$B$4:$B$35,0)</f>
        <v>20</v>
      </c>
      <c r="N3958" s="27">
        <f>IF(J3958&lt;=0.3,INDEX(价格表!$B$4:$I$31,M3958,2),IF(AND(J3958&gt;0.3,J3958&lt;=1),INDEX(价格表!$B$4:$I$31,M3958,3),IF(AND(J3958&gt;1,J3958&lt;=2.2),INDEX(价格表!$B$4:$I$31,M3958,4),IF(AND(J3958&gt;2.2,J3958&lt;=3.3),INDEX(价格表!$B$4:$I$31,M3958,5),IF(AND(J3958&gt;3.3,J3958&lt;=4),INDEX(价格表!$B$4:$I$31,M3958,6),IF(AND(J3958&gt;4,J3958&lt;=5.5),INDEX(价格表!$B$4:$I$31,M3958,7),IF(J3958&gt;5.5,2.6+INDEX(价格表!$B$4:$I$31,M3958,8)*L3958)))))))</f>
        <v>2.15</v>
      </c>
    </row>
    <row r="3959" spans="1:14">
      <c r="A3959" s="18">
        <v>4311038617183</v>
      </c>
      <c r="B3959" s="18" t="s">
        <v>16</v>
      </c>
      <c r="C3959" s="19">
        <v>20201216</v>
      </c>
      <c r="D3959" s="19">
        <v>610538201209</v>
      </c>
      <c r="E3959" s="19" t="s">
        <v>16</v>
      </c>
      <c r="F3959" s="19">
        <v>20201226</v>
      </c>
      <c r="G3959" s="19" t="s">
        <v>17</v>
      </c>
      <c r="H3959" s="19" t="s">
        <v>63</v>
      </c>
      <c r="I3959" s="19" t="s">
        <v>375</v>
      </c>
      <c r="J3959" s="19">
        <v>1.45</v>
      </c>
      <c r="K3959" s="19" t="s">
        <v>20</v>
      </c>
      <c r="L3959">
        <f t="shared" si="71"/>
        <v>2</v>
      </c>
      <c r="M3959">
        <f>MATCH(H:H,价格表!$B$4:$B$35,0)</f>
        <v>21</v>
      </c>
      <c r="N3959" s="27">
        <f>IF(J3959&lt;=0.3,INDEX(价格表!$B$4:$I$31,M3959,2),IF(AND(J3959&gt;0.3,J3959&lt;=1),INDEX(价格表!$B$4:$I$31,M3959,3),IF(AND(J3959&gt;1,J3959&lt;=2.2),INDEX(价格表!$B$4:$I$31,M3959,4),IF(AND(J3959&gt;2.2,J3959&lt;=3.3),INDEX(价格表!$B$4:$I$31,M3959,5),IF(AND(J3959&gt;3.3,J3959&lt;=4),INDEX(价格表!$B$4:$I$31,M3959,6),IF(AND(J3959&gt;4,J3959&lt;=5.5),INDEX(价格表!$B$4:$I$31,M3959,7),IF(J3959&gt;5.5,2.6+INDEX(价格表!$B$4:$I$31,M3959,8)*L3959)))))))</f>
        <v>2.15</v>
      </c>
    </row>
    <row r="3960" spans="1:14">
      <c r="A3960" s="18">
        <v>4311038617184</v>
      </c>
      <c r="B3960" s="18" t="s">
        <v>16</v>
      </c>
      <c r="C3960" s="19">
        <v>20201216</v>
      </c>
      <c r="D3960" s="19">
        <v>610538201209</v>
      </c>
      <c r="E3960" s="19" t="s">
        <v>16</v>
      </c>
      <c r="F3960" s="19">
        <v>20201226</v>
      </c>
      <c r="G3960" s="19" t="s">
        <v>17</v>
      </c>
      <c r="H3960" s="19" t="s">
        <v>33</v>
      </c>
      <c r="I3960" s="19" t="s">
        <v>34</v>
      </c>
      <c r="J3960" s="19">
        <v>1.44</v>
      </c>
      <c r="K3960" s="19" t="s">
        <v>20</v>
      </c>
      <c r="L3960">
        <f t="shared" si="71"/>
        <v>2</v>
      </c>
      <c r="M3960">
        <f>MATCH(H:H,价格表!$B$4:$B$35,0)</f>
        <v>13</v>
      </c>
      <c r="N3960" s="27">
        <f>IF(J3960&lt;=0.3,INDEX(价格表!$B$4:$I$31,M3960,2),IF(AND(J3960&gt;0.3,J3960&lt;=1),INDEX(价格表!$B$4:$I$31,M3960,3),IF(AND(J3960&gt;1,J3960&lt;=2.2),INDEX(价格表!$B$4:$I$31,M3960,4),IF(AND(J3960&gt;2.2,J3960&lt;=3.3),INDEX(价格表!$B$4:$I$31,M3960,5),IF(AND(J3960&gt;3.3,J3960&lt;=4),INDEX(价格表!$B$4:$I$31,M3960,6),IF(AND(J3960&gt;4,J3960&lt;=5.5),INDEX(价格表!$B$4:$I$31,M3960,7),IF(J3960&gt;5.5,2.6+INDEX(价格表!$B$4:$I$31,M3960,8)*L3960)))))))</f>
        <v>2.15</v>
      </c>
    </row>
    <row r="3961" spans="1:14">
      <c r="A3961" s="18">
        <v>4311038617185</v>
      </c>
      <c r="B3961" s="18" t="s">
        <v>16</v>
      </c>
      <c r="C3961" s="19">
        <v>20201216</v>
      </c>
      <c r="D3961" s="19">
        <v>610538201209</v>
      </c>
      <c r="E3961" s="19" t="s">
        <v>16</v>
      </c>
      <c r="F3961" s="19">
        <v>20201226</v>
      </c>
      <c r="G3961" s="19" t="s">
        <v>17</v>
      </c>
      <c r="H3961" s="19" t="s">
        <v>21</v>
      </c>
      <c r="I3961" s="19" t="s">
        <v>22</v>
      </c>
      <c r="J3961" s="19">
        <v>1.44</v>
      </c>
      <c r="K3961" s="19" t="s">
        <v>20</v>
      </c>
      <c r="L3961">
        <f t="shared" si="71"/>
        <v>2</v>
      </c>
      <c r="M3961">
        <f>MATCH(H:H,价格表!$B$4:$B$35,0)</f>
        <v>20</v>
      </c>
      <c r="N3961" s="27">
        <f>IF(J3961&lt;=0.3,INDEX(价格表!$B$4:$I$31,M3961,2),IF(AND(J3961&gt;0.3,J3961&lt;=1),INDEX(价格表!$B$4:$I$31,M3961,3),IF(AND(J3961&gt;1,J3961&lt;=2.2),INDEX(价格表!$B$4:$I$31,M3961,4),IF(AND(J3961&gt;2.2,J3961&lt;=3.3),INDEX(价格表!$B$4:$I$31,M3961,5),IF(AND(J3961&gt;3.3,J3961&lt;=4),INDEX(价格表!$B$4:$I$31,M3961,6),IF(AND(J3961&gt;4,J3961&lt;=5.5),INDEX(价格表!$B$4:$I$31,M3961,7),IF(J3961&gt;5.5,2.6+INDEX(价格表!$B$4:$I$31,M3961,8)*L3961)))))))</f>
        <v>2.15</v>
      </c>
    </row>
    <row r="3962" spans="1:14">
      <c r="A3962" s="18">
        <v>4311038617186</v>
      </c>
      <c r="B3962" s="18" t="s">
        <v>16</v>
      </c>
      <c r="C3962" s="19">
        <v>20201216</v>
      </c>
      <c r="D3962" s="19">
        <v>610538201209</v>
      </c>
      <c r="E3962" s="19" t="s">
        <v>16</v>
      </c>
      <c r="F3962" s="19">
        <v>20201226</v>
      </c>
      <c r="G3962" s="19" t="s">
        <v>17</v>
      </c>
      <c r="H3962" s="19" t="s">
        <v>68</v>
      </c>
      <c r="I3962" s="19" t="s">
        <v>263</v>
      </c>
      <c r="J3962" s="19">
        <v>1.42</v>
      </c>
      <c r="K3962" s="19" t="s">
        <v>20</v>
      </c>
      <c r="L3962">
        <f t="shared" si="71"/>
        <v>2</v>
      </c>
      <c r="M3962">
        <f>MATCH(H:H,价格表!$B$4:$B$35,0)</f>
        <v>5</v>
      </c>
      <c r="N3962" s="27">
        <f>IF(J3962&lt;=0.3,INDEX(价格表!$B$4:$I$31,M3962,2),IF(AND(J3962&gt;0.3,J3962&lt;=1),INDEX(价格表!$B$4:$I$31,M3962,3),IF(AND(J3962&gt;1,J3962&lt;=2.2),INDEX(价格表!$B$4:$I$31,M3962,4),IF(AND(J3962&gt;2.2,J3962&lt;=3.3),INDEX(价格表!$B$4:$I$31,M3962,5),IF(AND(J3962&gt;3.3,J3962&lt;=4),INDEX(价格表!$B$4:$I$31,M3962,6),IF(AND(J3962&gt;4,J3962&lt;=5.5),INDEX(价格表!$B$4:$I$31,M3962,7),IF(J3962&gt;5.5,2.6+INDEX(价格表!$B$4:$I$31,M3962,8)*L3962)))))))</f>
        <v>2.15</v>
      </c>
    </row>
    <row r="3963" spans="1:14">
      <c r="A3963" s="18">
        <v>4311038617245</v>
      </c>
      <c r="B3963" s="18" t="s">
        <v>16</v>
      </c>
      <c r="C3963" s="19">
        <v>20201216</v>
      </c>
      <c r="D3963" s="19">
        <v>610538201209</v>
      </c>
      <c r="E3963" s="19" t="s">
        <v>16</v>
      </c>
      <c r="F3963" s="19">
        <v>20201226</v>
      </c>
      <c r="G3963" s="19" t="s">
        <v>17</v>
      </c>
      <c r="H3963" s="19" t="s">
        <v>82</v>
      </c>
      <c r="I3963" s="19" t="s">
        <v>83</v>
      </c>
      <c r="J3963" s="19">
        <v>1.45</v>
      </c>
      <c r="K3963" s="19" t="s">
        <v>20</v>
      </c>
      <c r="L3963">
        <f t="shared" si="71"/>
        <v>2</v>
      </c>
      <c r="M3963">
        <f>MATCH(H:H,价格表!$B$4:$B$35,0)</f>
        <v>2</v>
      </c>
      <c r="N3963" s="27">
        <f>IF(J3963&lt;=0.3,INDEX(价格表!$B$4:$I$31,M3963,2),IF(AND(J3963&gt;0.3,J3963&lt;=1),INDEX(价格表!$B$4:$I$31,M3963,3),IF(AND(J3963&gt;1,J3963&lt;=2.2),INDEX(价格表!$B$4:$I$31,M3963,4),IF(AND(J3963&gt;2.2,J3963&lt;=3.3),INDEX(价格表!$B$4:$I$31,M3963,5),IF(AND(J3963&gt;3.3,J3963&lt;=4),INDEX(价格表!$B$4:$I$31,M3963,6),IF(AND(J3963&gt;4,J3963&lt;=5.5),INDEX(价格表!$B$4:$I$31,M3963,7),IF(J3963&gt;5.5,2.6+INDEX(价格表!$B$4:$I$31,M3963,8)*L3963)))))))</f>
        <v>2.15</v>
      </c>
    </row>
    <row r="3964" spans="1:14">
      <c r="A3964" s="18">
        <v>4311038617246</v>
      </c>
      <c r="B3964" s="18" t="s">
        <v>16</v>
      </c>
      <c r="C3964" s="19">
        <v>20201216</v>
      </c>
      <c r="D3964" s="19">
        <v>610538201209</v>
      </c>
      <c r="E3964" s="19" t="s">
        <v>16</v>
      </c>
      <c r="F3964" s="19">
        <v>20201226</v>
      </c>
      <c r="G3964" s="19" t="s">
        <v>17</v>
      </c>
      <c r="H3964" s="19" t="s">
        <v>18</v>
      </c>
      <c r="I3964" s="19" t="s">
        <v>53</v>
      </c>
      <c r="J3964" s="19">
        <v>1.45</v>
      </c>
      <c r="K3964" s="19" t="s">
        <v>20</v>
      </c>
      <c r="L3964">
        <f t="shared" si="71"/>
        <v>2</v>
      </c>
      <c r="M3964">
        <f>MATCH(H:H,价格表!$B$4:$B$35,0)</f>
        <v>1</v>
      </c>
      <c r="N3964" s="27">
        <f>IF(J3964&lt;=0.3,INDEX(价格表!$B$4:$I$31,M3964,2),IF(AND(J3964&gt;0.3,J3964&lt;=1),INDEX(价格表!$B$4:$I$31,M3964,3),IF(AND(J3964&gt;1,J3964&lt;=2.2),INDEX(价格表!$B$4:$I$31,M3964,4),IF(AND(J3964&gt;2.2,J3964&lt;=3.3),INDEX(价格表!$B$4:$I$31,M3964,5),IF(AND(J3964&gt;3.3,J3964&lt;=4),INDEX(价格表!$B$4:$I$31,M3964,6),IF(AND(J3964&gt;4,J3964&lt;=5.5),INDEX(价格表!$B$4:$I$31,M3964,7),IF(J3964&gt;5.5,2.6+INDEX(价格表!$B$4:$I$31,M3964,8)*L3964)))))))</f>
        <v>2.15</v>
      </c>
    </row>
    <row r="3965" spans="1:14">
      <c r="A3965" s="18">
        <v>4311038617248</v>
      </c>
      <c r="B3965" s="18" t="s">
        <v>16</v>
      </c>
      <c r="C3965" s="19">
        <v>20201216</v>
      </c>
      <c r="D3965" s="19">
        <v>610538201209</v>
      </c>
      <c r="E3965" s="19" t="s">
        <v>16</v>
      </c>
      <c r="F3965" s="19">
        <v>20201226</v>
      </c>
      <c r="G3965" s="19" t="s">
        <v>17</v>
      </c>
      <c r="H3965" s="19" t="s">
        <v>50</v>
      </c>
      <c r="I3965" s="19" t="s">
        <v>345</v>
      </c>
      <c r="J3965" s="19">
        <v>1.44</v>
      </c>
      <c r="K3965" s="19" t="s">
        <v>20</v>
      </c>
      <c r="L3965">
        <f t="shared" si="71"/>
        <v>2</v>
      </c>
      <c r="M3965">
        <f>MATCH(H:H,价格表!$B$4:$B$35,0)</f>
        <v>4</v>
      </c>
      <c r="N3965" s="27">
        <f>IF(J3965&lt;=0.3,INDEX(价格表!$B$4:$I$31,M3965,2),IF(AND(J3965&gt;0.3,J3965&lt;=1),INDEX(价格表!$B$4:$I$31,M3965,3),IF(AND(J3965&gt;1,J3965&lt;=2.2),INDEX(价格表!$B$4:$I$31,M3965,4),IF(AND(J3965&gt;2.2,J3965&lt;=3.3),INDEX(价格表!$B$4:$I$31,M3965,5),IF(AND(J3965&gt;3.3,J3965&lt;=4),INDEX(价格表!$B$4:$I$31,M3965,6),IF(AND(J3965&gt;4,J3965&lt;=5.5),INDEX(价格表!$B$4:$I$31,M3965,7),IF(J3965&gt;5.5,2.6+INDEX(价格表!$B$4:$I$31,M3965,8)*L3965)))))))</f>
        <v>2.15</v>
      </c>
    </row>
    <row r="3966" spans="1:14">
      <c r="A3966" s="18">
        <v>4311038617249</v>
      </c>
      <c r="B3966" s="18" t="s">
        <v>16</v>
      </c>
      <c r="C3966" s="19">
        <v>20201216</v>
      </c>
      <c r="D3966" s="19">
        <v>610538201209</v>
      </c>
      <c r="E3966" s="19" t="s">
        <v>16</v>
      </c>
      <c r="F3966" s="19">
        <v>20201226</v>
      </c>
      <c r="G3966" s="19" t="s">
        <v>17</v>
      </c>
      <c r="H3966" s="19" t="s">
        <v>25</v>
      </c>
      <c r="I3966" s="19" t="s">
        <v>121</v>
      </c>
      <c r="J3966" s="19">
        <v>1.44</v>
      </c>
      <c r="K3966" s="19" t="s">
        <v>20</v>
      </c>
      <c r="L3966">
        <f t="shared" si="71"/>
        <v>2</v>
      </c>
      <c r="M3966">
        <f>MATCH(H:H,价格表!$B$4:$B$35,0)</f>
        <v>25</v>
      </c>
      <c r="N3966" s="27">
        <f>IF(J3966&lt;=0.3,INDEX(价格表!$B$4:$I$31,M3966,2),IF(AND(J3966&gt;0.3,J3966&lt;=1),INDEX(价格表!$B$4:$I$31,M3966,3),IF(AND(J3966&gt;1,J3966&lt;=2.2),INDEX(价格表!$B$4:$I$31,M3966,4),IF(AND(J3966&gt;2.2,J3966&lt;=3.3),INDEX(价格表!$B$4:$I$31,M3966,5),IF(AND(J3966&gt;3.3,J3966&lt;=4),INDEX(价格表!$B$4:$I$31,M3966,6),IF(AND(J3966&gt;4,J3966&lt;=5.5),INDEX(价格表!$B$4:$I$31,M3966,7),IF(J3966&gt;5.5,2.6+INDEX(价格表!$B$4:$I$31,M3966,8)*L3966)))))))</f>
        <v>2.15</v>
      </c>
    </row>
    <row r="3967" spans="1:14">
      <c r="A3967" s="18">
        <v>4311038617250</v>
      </c>
      <c r="B3967" s="18" t="s">
        <v>16</v>
      </c>
      <c r="C3967" s="19">
        <v>20201216</v>
      </c>
      <c r="D3967" s="19">
        <v>610538201209</v>
      </c>
      <c r="E3967" s="19" t="s">
        <v>16</v>
      </c>
      <c r="F3967" s="19">
        <v>20201226</v>
      </c>
      <c r="G3967" s="19" t="s">
        <v>17</v>
      </c>
      <c r="H3967" s="19" t="s">
        <v>50</v>
      </c>
      <c r="I3967" s="19" t="s">
        <v>62</v>
      </c>
      <c r="J3967" s="19">
        <v>1.45</v>
      </c>
      <c r="K3967" s="19" t="s">
        <v>20</v>
      </c>
      <c r="L3967">
        <f t="shared" si="71"/>
        <v>2</v>
      </c>
      <c r="M3967">
        <f>MATCH(H:H,价格表!$B$4:$B$35,0)</f>
        <v>4</v>
      </c>
      <c r="N3967" s="27">
        <f>IF(J3967&lt;=0.3,INDEX(价格表!$B$4:$I$31,M3967,2),IF(AND(J3967&gt;0.3,J3967&lt;=1),INDEX(价格表!$B$4:$I$31,M3967,3),IF(AND(J3967&gt;1,J3967&lt;=2.2),INDEX(价格表!$B$4:$I$31,M3967,4),IF(AND(J3967&gt;2.2,J3967&lt;=3.3),INDEX(价格表!$B$4:$I$31,M3967,5),IF(AND(J3967&gt;3.3,J3967&lt;=4),INDEX(价格表!$B$4:$I$31,M3967,6),IF(AND(J3967&gt;4,J3967&lt;=5.5),INDEX(价格表!$B$4:$I$31,M3967,7),IF(J3967&gt;5.5,2.6+INDEX(价格表!$B$4:$I$31,M3967,8)*L3967)))))))</f>
        <v>2.15</v>
      </c>
    </row>
    <row r="3968" spans="1:14">
      <c r="A3968" s="18">
        <v>4311038617251</v>
      </c>
      <c r="B3968" s="18" t="s">
        <v>16</v>
      </c>
      <c r="C3968" s="19">
        <v>20201216</v>
      </c>
      <c r="D3968" s="19">
        <v>610538201209</v>
      </c>
      <c r="E3968" s="19" t="s">
        <v>16</v>
      </c>
      <c r="F3968" s="19">
        <v>20201226</v>
      </c>
      <c r="G3968" s="19" t="s">
        <v>17</v>
      </c>
      <c r="H3968" s="19" t="s">
        <v>56</v>
      </c>
      <c r="I3968" s="19" t="s">
        <v>356</v>
      </c>
      <c r="J3968" s="19">
        <v>1.46</v>
      </c>
      <c r="K3968" s="19" t="s">
        <v>20</v>
      </c>
      <c r="L3968">
        <f t="shared" si="71"/>
        <v>2</v>
      </c>
      <c r="M3968">
        <f>MATCH(H:H,价格表!$B$4:$B$35,0)</f>
        <v>11</v>
      </c>
      <c r="N3968" s="27">
        <f>IF(J3968&lt;=0.3,INDEX(价格表!$B$4:$I$31,M3968,2),IF(AND(J3968&gt;0.3,J3968&lt;=1),INDEX(价格表!$B$4:$I$31,M3968,3),IF(AND(J3968&gt;1,J3968&lt;=2.2),INDEX(价格表!$B$4:$I$31,M3968,4),IF(AND(J3968&gt;2.2,J3968&lt;=3.3),INDEX(价格表!$B$4:$I$31,M3968,5),IF(AND(J3968&gt;3.3,J3968&lt;=4),INDEX(价格表!$B$4:$I$31,M3968,6),IF(AND(J3968&gt;4,J3968&lt;=5.5),INDEX(价格表!$B$4:$I$31,M3968,7),IF(J3968&gt;5.5,2.6+INDEX(价格表!$B$4:$I$31,M3968,8)*L3968)))))))</f>
        <v>2.15</v>
      </c>
    </row>
    <row r="3969" spans="1:14">
      <c r="A3969" s="18">
        <v>4311038617252</v>
      </c>
      <c r="B3969" s="18" t="s">
        <v>16</v>
      </c>
      <c r="C3969" s="19">
        <v>20201216</v>
      </c>
      <c r="D3969" s="19">
        <v>610538201209</v>
      </c>
      <c r="E3969" s="19" t="s">
        <v>16</v>
      </c>
      <c r="F3969" s="19">
        <v>20201226</v>
      </c>
      <c r="G3969" s="19" t="s">
        <v>17</v>
      </c>
      <c r="H3969" s="19" t="s">
        <v>39</v>
      </c>
      <c r="I3969" s="19" t="s">
        <v>81</v>
      </c>
      <c r="J3969" s="19">
        <v>1.48</v>
      </c>
      <c r="K3969" s="19" t="s">
        <v>20</v>
      </c>
      <c r="L3969">
        <f t="shared" si="71"/>
        <v>2</v>
      </c>
      <c r="M3969">
        <f>MATCH(H:H,价格表!$B$4:$B$35,0)</f>
        <v>23</v>
      </c>
      <c r="N3969" s="27">
        <f>IF(J3969&lt;=0.3,INDEX(价格表!$B$4:$I$31,M3969,2),IF(AND(J3969&gt;0.3,J3969&lt;=1),INDEX(价格表!$B$4:$I$31,M3969,3),IF(AND(J3969&gt;1,J3969&lt;=2.2),INDEX(价格表!$B$4:$I$31,M3969,4),IF(AND(J3969&gt;2.2,J3969&lt;=3.3),INDEX(价格表!$B$4:$I$31,M3969,5),IF(AND(J3969&gt;3.3,J3969&lt;=4),INDEX(价格表!$B$4:$I$31,M3969,6),IF(AND(J3969&gt;4,J3969&lt;=5.5),INDEX(价格表!$B$4:$I$31,M3969,7),IF(J3969&gt;5.5,2.6+INDEX(价格表!$B$4:$I$31,M3969,8)*L3969)))))))</f>
        <v>2.15</v>
      </c>
    </row>
    <row r="3970" spans="1:14">
      <c r="A3970" s="18">
        <v>4311038617269</v>
      </c>
      <c r="B3970" s="18" t="s">
        <v>16</v>
      </c>
      <c r="C3970" s="19">
        <v>20201216</v>
      </c>
      <c r="D3970" s="19">
        <v>610538201209</v>
      </c>
      <c r="E3970" s="19" t="s">
        <v>16</v>
      </c>
      <c r="F3970" s="19">
        <v>20201226</v>
      </c>
      <c r="G3970" s="19" t="s">
        <v>17</v>
      </c>
      <c r="H3970" s="19" t="s">
        <v>25</v>
      </c>
      <c r="I3970" s="19" t="s">
        <v>42</v>
      </c>
      <c r="J3970" s="19">
        <v>1.45</v>
      </c>
      <c r="K3970" s="19" t="s">
        <v>20</v>
      </c>
      <c r="L3970">
        <f t="shared" si="71"/>
        <v>2</v>
      </c>
      <c r="M3970">
        <f>MATCH(H:H,价格表!$B$4:$B$35,0)</f>
        <v>25</v>
      </c>
      <c r="N3970" s="27">
        <f>IF(J3970&lt;=0.3,INDEX(价格表!$B$4:$I$31,M3970,2),IF(AND(J3970&gt;0.3,J3970&lt;=1),INDEX(价格表!$B$4:$I$31,M3970,3),IF(AND(J3970&gt;1,J3970&lt;=2.2),INDEX(价格表!$B$4:$I$31,M3970,4),IF(AND(J3970&gt;2.2,J3970&lt;=3.3),INDEX(价格表!$B$4:$I$31,M3970,5),IF(AND(J3970&gt;3.3,J3970&lt;=4),INDEX(价格表!$B$4:$I$31,M3970,6),IF(AND(J3970&gt;4,J3970&lt;=5.5),INDEX(价格表!$B$4:$I$31,M3970,7),IF(J3970&gt;5.5,2.6+INDEX(价格表!$B$4:$I$31,M3970,8)*L3970)))))))</f>
        <v>2.15</v>
      </c>
    </row>
    <row r="3971" spans="1:14">
      <c r="A3971" s="18">
        <v>4311038617270</v>
      </c>
      <c r="B3971" s="18" t="s">
        <v>16</v>
      </c>
      <c r="C3971" s="19">
        <v>20201216</v>
      </c>
      <c r="D3971" s="19">
        <v>610538201209</v>
      </c>
      <c r="E3971" s="19" t="s">
        <v>16</v>
      </c>
      <c r="F3971" s="19">
        <v>20201226</v>
      </c>
      <c r="G3971" s="19" t="s">
        <v>17</v>
      </c>
      <c r="H3971" s="19" t="s">
        <v>37</v>
      </c>
      <c r="I3971" s="19" t="s">
        <v>72</v>
      </c>
      <c r="J3971" s="19">
        <v>1.46</v>
      </c>
      <c r="K3971" s="19" t="s">
        <v>20</v>
      </c>
      <c r="L3971">
        <f t="shared" si="71"/>
        <v>2</v>
      </c>
      <c r="M3971">
        <f>MATCH(H:H,价格表!$B$4:$B$35,0)</f>
        <v>12</v>
      </c>
      <c r="N3971" s="27">
        <f>IF(J3971&lt;=0.3,INDEX(价格表!$B$4:$I$31,M3971,2),IF(AND(J3971&gt;0.3,J3971&lt;=1),INDEX(价格表!$B$4:$I$31,M3971,3),IF(AND(J3971&gt;1,J3971&lt;=2.2),INDEX(价格表!$B$4:$I$31,M3971,4),IF(AND(J3971&gt;2.2,J3971&lt;=3.3),INDEX(价格表!$B$4:$I$31,M3971,5),IF(AND(J3971&gt;3.3,J3971&lt;=4),INDEX(价格表!$B$4:$I$31,M3971,6),IF(AND(J3971&gt;4,J3971&lt;=5.5),INDEX(价格表!$B$4:$I$31,M3971,7),IF(J3971&gt;5.5,2.6+INDEX(价格表!$B$4:$I$31,M3971,8)*L3971)))))))</f>
        <v>2.15</v>
      </c>
    </row>
    <row r="3972" spans="1:14">
      <c r="A3972" s="18">
        <v>4311038617271</v>
      </c>
      <c r="B3972" s="18" t="s">
        <v>16</v>
      </c>
      <c r="C3972" s="19">
        <v>20201216</v>
      </c>
      <c r="D3972" s="19">
        <v>610538201209</v>
      </c>
      <c r="E3972" s="19" t="s">
        <v>16</v>
      </c>
      <c r="F3972" s="19">
        <v>20201226</v>
      </c>
      <c r="G3972" s="19" t="s">
        <v>17</v>
      </c>
      <c r="H3972" s="19" t="s">
        <v>54</v>
      </c>
      <c r="I3972" s="19" t="s">
        <v>78</v>
      </c>
      <c r="J3972" s="19">
        <v>1.4</v>
      </c>
      <c r="K3972" s="19" t="s">
        <v>20</v>
      </c>
      <c r="L3972">
        <f t="shared" ref="L3972:L4035" si="72">ROUNDUP(J3972,0)</f>
        <v>2</v>
      </c>
      <c r="M3972">
        <f>MATCH(H:H,价格表!$B$4:$B$35,0)</f>
        <v>14</v>
      </c>
      <c r="N3972" s="27">
        <f>IF(J3972&lt;=0.3,INDEX(价格表!$B$4:$I$31,M3972,2),IF(AND(J3972&gt;0.3,J3972&lt;=1),INDEX(价格表!$B$4:$I$31,M3972,3),IF(AND(J3972&gt;1,J3972&lt;=2.2),INDEX(价格表!$B$4:$I$31,M3972,4),IF(AND(J3972&gt;2.2,J3972&lt;=3.3),INDEX(价格表!$B$4:$I$31,M3972,5),IF(AND(J3972&gt;3.3,J3972&lt;=4),INDEX(价格表!$B$4:$I$31,M3972,6),IF(AND(J3972&gt;4,J3972&lt;=5.5),INDEX(价格表!$B$4:$I$31,M3972,7),IF(J3972&gt;5.5,2.6+INDEX(价格表!$B$4:$I$31,M3972,8)*L3972)))))))</f>
        <v>2.15</v>
      </c>
    </row>
    <row r="3973" spans="1:14">
      <c r="A3973" s="18">
        <v>4311038617272</v>
      </c>
      <c r="B3973" s="18" t="s">
        <v>16</v>
      </c>
      <c r="C3973" s="19">
        <v>20201216</v>
      </c>
      <c r="D3973" s="19">
        <v>610538201209</v>
      </c>
      <c r="E3973" s="19" t="s">
        <v>16</v>
      </c>
      <c r="F3973" s="19">
        <v>20201226</v>
      </c>
      <c r="G3973" s="19" t="s">
        <v>17</v>
      </c>
      <c r="H3973" s="19" t="s">
        <v>45</v>
      </c>
      <c r="I3973" s="19" t="s">
        <v>137</v>
      </c>
      <c r="J3973" s="19">
        <v>1.47</v>
      </c>
      <c r="K3973" s="19" t="s">
        <v>20</v>
      </c>
      <c r="L3973">
        <f t="shared" si="72"/>
        <v>2</v>
      </c>
      <c r="M3973">
        <f>MATCH(H:H,价格表!$B$4:$B$35,0)</f>
        <v>9</v>
      </c>
      <c r="N3973" s="27">
        <f>IF(J3973&lt;=0.3,INDEX(价格表!$B$4:$I$31,M3973,2),IF(AND(J3973&gt;0.3,J3973&lt;=1),INDEX(价格表!$B$4:$I$31,M3973,3),IF(AND(J3973&gt;1,J3973&lt;=2.2),INDEX(价格表!$B$4:$I$31,M3973,4),IF(AND(J3973&gt;2.2,J3973&lt;=3.3),INDEX(价格表!$B$4:$I$31,M3973,5),IF(AND(J3973&gt;3.3,J3973&lt;=4),INDEX(价格表!$B$4:$I$31,M3973,6),IF(AND(J3973&gt;4,J3973&lt;=5.5),INDEX(价格表!$B$4:$I$31,M3973,7),IF(J3973&gt;5.5,2.6+INDEX(价格表!$B$4:$I$31,M3973,8)*L3973)))))))</f>
        <v>2.15</v>
      </c>
    </row>
    <row r="3974" spans="1:14">
      <c r="A3974" s="18">
        <v>4311038617273</v>
      </c>
      <c r="B3974" s="18" t="s">
        <v>16</v>
      </c>
      <c r="C3974" s="19">
        <v>20201216</v>
      </c>
      <c r="D3974" s="19">
        <v>610538201209</v>
      </c>
      <c r="E3974" s="19" t="s">
        <v>16</v>
      </c>
      <c r="F3974" s="19">
        <v>20201226</v>
      </c>
      <c r="G3974" s="19" t="s">
        <v>17</v>
      </c>
      <c r="H3974" s="19" t="s">
        <v>18</v>
      </c>
      <c r="I3974" s="19" t="s">
        <v>53</v>
      </c>
      <c r="J3974" s="19">
        <v>1.43</v>
      </c>
      <c r="K3974" s="19" t="s">
        <v>20</v>
      </c>
      <c r="L3974">
        <f t="shared" si="72"/>
        <v>2</v>
      </c>
      <c r="M3974">
        <f>MATCH(H:H,价格表!$B$4:$B$35,0)</f>
        <v>1</v>
      </c>
      <c r="N3974" s="27">
        <f>IF(J3974&lt;=0.3,INDEX(价格表!$B$4:$I$31,M3974,2),IF(AND(J3974&gt;0.3,J3974&lt;=1),INDEX(价格表!$B$4:$I$31,M3974,3),IF(AND(J3974&gt;1,J3974&lt;=2.2),INDEX(价格表!$B$4:$I$31,M3974,4),IF(AND(J3974&gt;2.2,J3974&lt;=3.3),INDEX(价格表!$B$4:$I$31,M3974,5),IF(AND(J3974&gt;3.3,J3974&lt;=4),INDEX(价格表!$B$4:$I$31,M3974,6),IF(AND(J3974&gt;4,J3974&lt;=5.5),INDEX(价格表!$B$4:$I$31,M3974,7),IF(J3974&gt;5.5,2.6+INDEX(价格表!$B$4:$I$31,M3974,8)*L3974)))))))</f>
        <v>2.15</v>
      </c>
    </row>
    <row r="3975" spans="1:14">
      <c r="A3975" s="18">
        <v>4311038617276</v>
      </c>
      <c r="B3975" s="18" t="s">
        <v>16</v>
      </c>
      <c r="C3975" s="19">
        <v>20201216</v>
      </c>
      <c r="D3975" s="19">
        <v>610538201209</v>
      </c>
      <c r="E3975" s="19" t="s">
        <v>16</v>
      </c>
      <c r="F3975" s="19">
        <v>20201226</v>
      </c>
      <c r="G3975" s="19" t="s">
        <v>17</v>
      </c>
      <c r="H3975" s="19" t="s">
        <v>23</v>
      </c>
      <c r="I3975" s="19" t="s">
        <v>258</v>
      </c>
      <c r="J3975" s="19">
        <v>1.44</v>
      </c>
      <c r="K3975" s="19" t="s">
        <v>20</v>
      </c>
      <c r="L3975">
        <f t="shared" si="72"/>
        <v>2</v>
      </c>
      <c r="M3975">
        <f>MATCH(H:H,价格表!$B$4:$B$35,0)</f>
        <v>15</v>
      </c>
      <c r="N3975" s="27">
        <f>IF(J3975&lt;=0.3,INDEX(价格表!$B$4:$I$31,M3975,2),IF(AND(J3975&gt;0.3,J3975&lt;=1),INDEX(价格表!$B$4:$I$31,M3975,3),IF(AND(J3975&gt;1,J3975&lt;=2.2),INDEX(价格表!$B$4:$I$31,M3975,4),IF(AND(J3975&gt;2.2,J3975&lt;=3.3),INDEX(价格表!$B$4:$I$31,M3975,5),IF(AND(J3975&gt;3.3,J3975&lt;=4),INDEX(价格表!$B$4:$I$31,M3975,6),IF(AND(J3975&gt;4,J3975&lt;=5.5),INDEX(价格表!$B$4:$I$31,M3975,7),IF(J3975&gt;5.5,2.6+INDEX(价格表!$B$4:$I$31,M3975,8)*L3975)))))))</f>
        <v>2.15</v>
      </c>
    </row>
    <row r="3976" spans="1:14">
      <c r="A3976" s="18">
        <v>4311038617278</v>
      </c>
      <c r="B3976" s="18" t="s">
        <v>16</v>
      </c>
      <c r="C3976" s="19">
        <v>20201216</v>
      </c>
      <c r="D3976" s="19">
        <v>610538201209</v>
      </c>
      <c r="E3976" s="19" t="s">
        <v>16</v>
      </c>
      <c r="F3976" s="19">
        <v>20201226</v>
      </c>
      <c r="G3976" s="19" t="s">
        <v>17</v>
      </c>
      <c r="H3976" s="19" t="s">
        <v>45</v>
      </c>
      <c r="I3976" s="19" t="s">
        <v>172</v>
      </c>
      <c r="J3976" s="19">
        <v>1.48</v>
      </c>
      <c r="K3976" s="19" t="s">
        <v>20</v>
      </c>
      <c r="L3976">
        <f t="shared" si="72"/>
        <v>2</v>
      </c>
      <c r="M3976">
        <f>MATCH(H:H,价格表!$B$4:$B$35,0)</f>
        <v>9</v>
      </c>
      <c r="N3976" s="27">
        <f>IF(J3976&lt;=0.3,INDEX(价格表!$B$4:$I$31,M3976,2),IF(AND(J3976&gt;0.3,J3976&lt;=1),INDEX(价格表!$B$4:$I$31,M3976,3),IF(AND(J3976&gt;1,J3976&lt;=2.2),INDEX(价格表!$B$4:$I$31,M3976,4),IF(AND(J3976&gt;2.2,J3976&lt;=3.3),INDEX(价格表!$B$4:$I$31,M3976,5),IF(AND(J3976&gt;3.3,J3976&lt;=4),INDEX(价格表!$B$4:$I$31,M3976,6),IF(AND(J3976&gt;4,J3976&lt;=5.5),INDEX(价格表!$B$4:$I$31,M3976,7),IF(J3976&gt;5.5,2.6+INDEX(价格表!$B$4:$I$31,M3976,8)*L3976)))))))</f>
        <v>2.15</v>
      </c>
    </row>
    <row r="3977" spans="1:14">
      <c r="A3977" s="18">
        <v>4311038617283</v>
      </c>
      <c r="B3977" s="18" t="s">
        <v>16</v>
      </c>
      <c r="C3977" s="19">
        <v>20201216</v>
      </c>
      <c r="D3977" s="19">
        <v>610538201209</v>
      </c>
      <c r="E3977" s="19" t="s">
        <v>16</v>
      </c>
      <c r="F3977" s="19">
        <v>20201226</v>
      </c>
      <c r="G3977" s="19" t="s">
        <v>17</v>
      </c>
      <c r="H3977" s="19" t="s">
        <v>21</v>
      </c>
      <c r="I3977" s="19" t="s">
        <v>204</v>
      </c>
      <c r="J3977" s="19">
        <v>1.63</v>
      </c>
      <c r="K3977" s="19" t="s">
        <v>20</v>
      </c>
      <c r="L3977">
        <f t="shared" si="72"/>
        <v>2</v>
      </c>
      <c r="M3977">
        <f>MATCH(H:H,价格表!$B$4:$B$35,0)</f>
        <v>20</v>
      </c>
      <c r="N3977" s="27">
        <f>IF(J3977&lt;=0.3,INDEX(价格表!$B$4:$I$31,M3977,2),IF(AND(J3977&gt;0.3,J3977&lt;=1),INDEX(价格表!$B$4:$I$31,M3977,3),IF(AND(J3977&gt;1,J3977&lt;=2.2),INDEX(价格表!$B$4:$I$31,M3977,4),IF(AND(J3977&gt;2.2,J3977&lt;=3.3),INDEX(价格表!$B$4:$I$31,M3977,5),IF(AND(J3977&gt;3.3,J3977&lt;=4),INDEX(价格表!$B$4:$I$31,M3977,6),IF(AND(J3977&gt;4,J3977&lt;=5.5),INDEX(价格表!$B$4:$I$31,M3977,7),IF(J3977&gt;5.5,2.6+INDEX(价格表!$B$4:$I$31,M3977,8)*L3977)))))))</f>
        <v>2.15</v>
      </c>
    </row>
    <row r="3978" spans="1:14">
      <c r="A3978" s="18">
        <v>4311038617286</v>
      </c>
      <c r="B3978" s="18" t="s">
        <v>16</v>
      </c>
      <c r="C3978" s="19">
        <v>20201216</v>
      </c>
      <c r="D3978" s="19">
        <v>610538201209</v>
      </c>
      <c r="E3978" s="19" t="s">
        <v>16</v>
      </c>
      <c r="F3978" s="19">
        <v>20201226</v>
      </c>
      <c r="G3978" s="19" t="s">
        <v>17</v>
      </c>
      <c r="H3978" s="19" t="s">
        <v>39</v>
      </c>
      <c r="I3978" s="19" t="s">
        <v>235</v>
      </c>
      <c r="J3978" s="19">
        <v>1.45</v>
      </c>
      <c r="K3978" s="19" t="s">
        <v>20</v>
      </c>
      <c r="L3978">
        <f t="shared" si="72"/>
        <v>2</v>
      </c>
      <c r="M3978">
        <f>MATCH(H:H,价格表!$B$4:$B$35,0)</f>
        <v>23</v>
      </c>
      <c r="N3978" s="27">
        <f>IF(J3978&lt;=0.3,INDEX(价格表!$B$4:$I$31,M3978,2),IF(AND(J3978&gt;0.3,J3978&lt;=1),INDEX(价格表!$B$4:$I$31,M3978,3),IF(AND(J3978&gt;1,J3978&lt;=2.2),INDEX(价格表!$B$4:$I$31,M3978,4),IF(AND(J3978&gt;2.2,J3978&lt;=3.3),INDEX(价格表!$B$4:$I$31,M3978,5),IF(AND(J3978&gt;3.3,J3978&lt;=4),INDEX(价格表!$B$4:$I$31,M3978,6),IF(AND(J3978&gt;4,J3978&lt;=5.5),INDEX(价格表!$B$4:$I$31,M3978,7),IF(J3978&gt;5.5,2.6+INDEX(价格表!$B$4:$I$31,M3978,8)*L3978)))))))</f>
        <v>2.15</v>
      </c>
    </row>
    <row r="3979" spans="1:14">
      <c r="A3979" s="18">
        <v>4311038617288</v>
      </c>
      <c r="B3979" s="18" t="s">
        <v>16</v>
      </c>
      <c r="C3979" s="19">
        <v>20201216</v>
      </c>
      <c r="D3979" s="19">
        <v>610538201209</v>
      </c>
      <c r="E3979" s="19" t="s">
        <v>16</v>
      </c>
      <c r="F3979" s="19">
        <v>20201226</v>
      </c>
      <c r="G3979" s="19" t="s">
        <v>17</v>
      </c>
      <c r="H3979" s="19" t="s">
        <v>30</v>
      </c>
      <c r="I3979" s="19" t="s">
        <v>31</v>
      </c>
      <c r="J3979" s="19">
        <v>1.77</v>
      </c>
      <c r="K3979" s="19" t="s">
        <v>20</v>
      </c>
      <c r="L3979">
        <f t="shared" si="72"/>
        <v>2</v>
      </c>
      <c r="M3979">
        <f>MATCH(H:H,价格表!$B$4:$B$35,0)</f>
        <v>16</v>
      </c>
      <c r="N3979" s="27">
        <f>IF(J3979&lt;=0.3,INDEX(价格表!$B$4:$I$31,M3979,2),IF(AND(J3979&gt;0.3,J3979&lt;=1),INDEX(价格表!$B$4:$I$31,M3979,3),IF(AND(J3979&gt;1,J3979&lt;=2.2),INDEX(价格表!$B$4:$I$31,M3979,4),IF(AND(J3979&gt;2.2,J3979&lt;=3.3),INDEX(价格表!$B$4:$I$31,M3979,5),IF(AND(J3979&gt;3.3,J3979&lt;=4),INDEX(价格表!$B$4:$I$31,M3979,6),IF(AND(J3979&gt;4,J3979&lt;=5.5),INDEX(价格表!$B$4:$I$31,M3979,7),IF(J3979&gt;5.5,2.6+INDEX(价格表!$B$4:$I$31,M3979,8)*L3979)))))))</f>
        <v>2.15</v>
      </c>
    </row>
    <row r="3980" spans="1:14">
      <c r="A3980" s="18">
        <v>4311038617289</v>
      </c>
      <c r="B3980" s="18" t="s">
        <v>16</v>
      </c>
      <c r="C3980" s="19">
        <v>20201216</v>
      </c>
      <c r="D3980" s="19">
        <v>610538201209</v>
      </c>
      <c r="E3980" s="19" t="s">
        <v>16</v>
      </c>
      <c r="F3980" s="19">
        <v>20201226</v>
      </c>
      <c r="G3980" s="19" t="s">
        <v>17</v>
      </c>
      <c r="H3980" s="19" t="s">
        <v>25</v>
      </c>
      <c r="I3980" s="19" t="s">
        <v>84</v>
      </c>
      <c r="J3980" s="19">
        <v>1.42</v>
      </c>
      <c r="K3980" s="19" t="s">
        <v>20</v>
      </c>
      <c r="L3980">
        <f t="shared" si="72"/>
        <v>2</v>
      </c>
      <c r="M3980">
        <f>MATCH(H:H,价格表!$B$4:$B$35,0)</f>
        <v>25</v>
      </c>
      <c r="N3980" s="27">
        <f>IF(J3980&lt;=0.3,INDEX(价格表!$B$4:$I$31,M3980,2),IF(AND(J3980&gt;0.3,J3980&lt;=1),INDEX(价格表!$B$4:$I$31,M3980,3),IF(AND(J3980&gt;1,J3980&lt;=2.2),INDEX(价格表!$B$4:$I$31,M3980,4),IF(AND(J3980&gt;2.2,J3980&lt;=3.3),INDEX(价格表!$B$4:$I$31,M3980,5),IF(AND(J3980&gt;3.3,J3980&lt;=4),INDEX(价格表!$B$4:$I$31,M3980,6),IF(AND(J3980&gt;4,J3980&lt;=5.5),INDEX(价格表!$B$4:$I$31,M3980,7),IF(J3980&gt;5.5,2.6+INDEX(价格表!$B$4:$I$31,M3980,8)*L3980)))))))</f>
        <v>2.15</v>
      </c>
    </row>
    <row r="3981" spans="1:14">
      <c r="A3981" s="18">
        <v>4311038617290</v>
      </c>
      <c r="B3981" s="18" t="s">
        <v>16</v>
      </c>
      <c r="C3981" s="19">
        <v>20201216</v>
      </c>
      <c r="D3981" s="19">
        <v>610538201209</v>
      </c>
      <c r="E3981" s="19" t="s">
        <v>16</v>
      </c>
      <c r="F3981" s="19">
        <v>20201226</v>
      </c>
      <c r="G3981" s="19" t="s">
        <v>17</v>
      </c>
      <c r="H3981" s="19" t="s">
        <v>54</v>
      </c>
      <c r="I3981" s="19" t="s">
        <v>275</v>
      </c>
      <c r="J3981" s="19">
        <v>1.42</v>
      </c>
      <c r="K3981" s="19" t="s">
        <v>20</v>
      </c>
      <c r="L3981">
        <f t="shared" si="72"/>
        <v>2</v>
      </c>
      <c r="M3981">
        <f>MATCH(H:H,价格表!$B$4:$B$35,0)</f>
        <v>14</v>
      </c>
      <c r="N3981" s="27">
        <f>IF(J3981&lt;=0.3,INDEX(价格表!$B$4:$I$31,M3981,2),IF(AND(J3981&gt;0.3,J3981&lt;=1),INDEX(价格表!$B$4:$I$31,M3981,3),IF(AND(J3981&gt;1,J3981&lt;=2.2),INDEX(价格表!$B$4:$I$31,M3981,4),IF(AND(J3981&gt;2.2,J3981&lt;=3.3),INDEX(价格表!$B$4:$I$31,M3981,5),IF(AND(J3981&gt;3.3,J3981&lt;=4),INDEX(价格表!$B$4:$I$31,M3981,6),IF(AND(J3981&gt;4,J3981&lt;=5.5),INDEX(价格表!$B$4:$I$31,M3981,7),IF(J3981&gt;5.5,2.6+INDEX(价格表!$B$4:$I$31,M3981,8)*L3981)))))))</f>
        <v>2.15</v>
      </c>
    </row>
    <row r="3982" spans="1:14">
      <c r="A3982" s="18">
        <v>4311038617291</v>
      </c>
      <c r="B3982" s="18" t="s">
        <v>16</v>
      </c>
      <c r="C3982" s="19">
        <v>20201216</v>
      </c>
      <c r="D3982" s="19">
        <v>610538201209</v>
      </c>
      <c r="E3982" s="19" t="s">
        <v>16</v>
      </c>
      <c r="F3982" s="19">
        <v>20201226</v>
      </c>
      <c r="G3982" s="19" t="s">
        <v>17</v>
      </c>
      <c r="H3982" s="19" t="s">
        <v>30</v>
      </c>
      <c r="I3982" s="19" t="s">
        <v>270</v>
      </c>
      <c r="J3982" s="19">
        <v>1.44</v>
      </c>
      <c r="K3982" s="19" t="s">
        <v>20</v>
      </c>
      <c r="L3982">
        <f t="shared" si="72"/>
        <v>2</v>
      </c>
      <c r="M3982">
        <f>MATCH(H:H,价格表!$B$4:$B$35,0)</f>
        <v>16</v>
      </c>
      <c r="N3982" s="27">
        <f>IF(J3982&lt;=0.3,INDEX(价格表!$B$4:$I$31,M3982,2),IF(AND(J3982&gt;0.3,J3982&lt;=1),INDEX(价格表!$B$4:$I$31,M3982,3),IF(AND(J3982&gt;1,J3982&lt;=2.2),INDEX(价格表!$B$4:$I$31,M3982,4),IF(AND(J3982&gt;2.2,J3982&lt;=3.3),INDEX(价格表!$B$4:$I$31,M3982,5),IF(AND(J3982&gt;3.3,J3982&lt;=4),INDEX(价格表!$B$4:$I$31,M3982,6),IF(AND(J3982&gt;4,J3982&lt;=5.5),INDEX(价格表!$B$4:$I$31,M3982,7),IF(J3982&gt;5.5,2.6+INDEX(价格表!$B$4:$I$31,M3982,8)*L3982)))))))</f>
        <v>2.15</v>
      </c>
    </row>
    <row r="3983" spans="1:14">
      <c r="A3983" s="18">
        <v>4311038617292</v>
      </c>
      <c r="B3983" s="18" t="s">
        <v>16</v>
      </c>
      <c r="C3983" s="19">
        <v>20201216</v>
      </c>
      <c r="D3983" s="19">
        <v>610538201209</v>
      </c>
      <c r="E3983" s="19" t="s">
        <v>16</v>
      </c>
      <c r="F3983" s="19">
        <v>20201226</v>
      </c>
      <c r="G3983" s="19" t="s">
        <v>17</v>
      </c>
      <c r="H3983" s="19" t="s">
        <v>43</v>
      </c>
      <c r="I3983" s="19" t="s">
        <v>44</v>
      </c>
      <c r="J3983" s="19">
        <v>1.4</v>
      </c>
      <c r="K3983" s="19" t="s">
        <v>20</v>
      </c>
      <c r="L3983">
        <f t="shared" si="72"/>
        <v>2</v>
      </c>
      <c r="M3983">
        <f>MATCH(H:H,价格表!$B$4:$B$35,0)</f>
        <v>10</v>
      </c>
      <c r="N3983" s="27">
        <f>IF(J3983&lt;=0.3,INDEX(价格表!$B$4:$I$31,M3983,2),IF(AND(J3983&gt;0.3,J3983&lt;=1),INDEX(价格表!$B$4:$I$31,M3983,3),IF(AND(J3983&gt;1,J3983&lt;=2.2),INDEX(价格表!$B$4:$I$31,M3983,4),IF(AND(J3983&gt;2.2,J3983&lt;=3.3),INDEX(价格表!$B$4:$I$31,M3983,5),IF(AND(J3983&gt;3.3,J3983&lt;=4),INDEX(价格表!$B$4:$I$31,M3983,6),IF(AND(J3983&gt;4,J3983&lt;=5.5),INDEX(价格表!$B$4:$I$31,M3983,7),IF(J3983&gt;5.5,2.6+INDEX(价格表!$B$4:$I$31,M3983,8)*L3983)))))))</f>
        <v>2.15</v>
      </c>
    </row>
    <row r="3984" spans="1:14">
      <c r="A3984" s="18">
        <v>4311038619809</v>
      </c>
      <c r="B3984" s="18" t="s">
        <v>16</v>
      </c>
      <c r="C3984" s="19">
        <v>20201216</v>
      </c>
      <c r="D3984" s="19">
        <v>610538201209</v>
      </c>
      <c r="E3984" s="19" t="s">
        <v>16</v>
      </c>
      <c r="F3984" s="19">
        <v>20201226</v>
      </c>
      <c r="G3984" s="19" t="s">
        <v>17</v>
      </c>
      <c r="H3984" s="19" t="s">
        <v>18</v>
      </c>
      <c r="I3984" s="19" t="s">
        <v>53</v>
      </c>
      <c r="J3984" s="19">
        <v>1.44</v>
      </c>
      <c r="K3984" s="19" t="s">
        <v>20</v>
      </c>
      <c r="L3984">
        <f t="shared" si="72"/>
        <v>2</v>
      </c>
      <c r="M3984">
        <f>MATCH(H:H,价格表!$B$4:$B$35,0)</f>
        <v>1</v>
      </c>
      <c r="N3984" s="27">
        <f>IF(J3984&lt;=0.3,INDEX(价格表!$B$4:$I$31,M3984,2),IF(AND(J3984&gt;0.3,J3984&lt;=1),INDEX(价格表!$B$4:$I$31,M3984,3),IF(AND(J3984&gt;1,J3984&lt;=2.2),INDEX(价格表!$B$4:$I$31,M3984,4),IF(AND(J3984&gt;2.2,J3984&lt;=3.3),INDEX(价格表!$B$4:$I$31,M3984,5),IF(AND(J3984&gt;3.3,J3984&lt;=4),INDEX(价格表!$B$4:$I$31,M3984,6),IF(AND(J3984&gt;4,J3984&lt;=5.5),INDEX(价格表!$B$4:$I$31,M3984,7),IF(J3984&gt;5.5,2.6+INDEX(价格表!$B$4:$I$31,M3984,8)*L3984)))))))</f>
        <v>2.15</v>
      </c>
    </row>
    <row r="3985" spans="1:14">
      <c r="A3985" s="18">
        <v>4311038619810</v>
      </c>
      <c r="B3985" s="18" t="s">
        <v>16</v>
      </c>
      <c r="C3985" s="19">
        <v>20201216</v>
      </c>
      <c r="D3985" s="19">
        <v>610538201209</v>
      </c>
      <c r="E3985" s="19" t="s">
        <v>16</v>
      </c>
      <c r="F3985" s="19">
        <v>20201226</v>
      </c>
      <c r="G3985" s="19" t="s">
        <v>17</v>
      </c>
      <c r="H3985" s="19" t="s">
        <v>23</v>
      </c>
      <c r="I3985" s="19" t="s">
        <v>24</v>
      </c>
      <c r="J3985" s="19">
        <v>1.44</v>
      </c>
      <c r="K3985" s="19" t="s">
        <v>20</v>
      </c>
      <c r="L3985">
        <f t="shared" si="72"/>
        <v>2</v>
      </c>
      <c r="M3985">
        <f>MATCH(H:H,价格表!$B$4:$B$35,0)</f>
        <v>15</v>
      </c>
      <c r="N3985" s="27">
        <f>IF(J3985&lt;=0.3,INDEX(价格表!$B$4:$I$31,M3985,2),IF(AND(J3985&gt;0.3,J3985&lt;=1),INDEX(价格表!$B$4:$I$31,M3985,3),IF(AND(J3985&gt;1,J3985&lt;=2.2),INDEX(价格表!$B$4:$I$31,M3985,4),IF(AND(J3985&gt;2.2,J3985&lt;=3.3),INDEX(价格表!$B$4:$I$31,M3985,5),IF(AND(J3985&gt;3.3,J3985&lt;=4),INDEX(价格表!$B$4:$I$31,M3985,6),IF(AND(J3985&gt;4,J3985&lt;=5.5),INDEX(价格表!$B$4:$I$31,M3985,7),IF(J3985&gt;5.5,2.6+INDEX(价格表!$B$4:$I$31,M3985,8)*L3985)))))))</f>
        <v>2.15</v>
      </c>
    </row>
    <row r="3986" spans="1:14">
      <c r="A3986" s="18">
        <v>4311038619812</v>
      </c>
      <c r="B3986" s="18" t="s">
        <v>16</v>
      </c>
      <c r="C3986" s="19">
        <v>20201216</v>
      </c>
      <c r="D3986" s="19">
        <v>610538201209</v>
      </c>
      <c r="E3986" s="19" t="s">
        <v>16</v>
      </c>
      <c r="F3986" s="19">
        <v>20201226</v>
      </c>
      <c r="G3986" s="19" t="s">
        <v>17</v>
      </c>
      <c r="H3986" s="19" t="s">
        <v>39</v>
      </c>
      <c r="I3986" s="19" t="s">
        <v>40</v>
      </c>
      <c r="J3986" s="19">
        <v>1.45</v>
      </c>
      <c r="K3986" s="19" t="s">
        <v>20</v>
      </c>
      <c r="L3986">
        <f t="shared" si="72"/>
        <v>2</v>
      </c>
      <c r="M3986">
        <f>MATCH(H:H,价格表!$B$4:$B$35,0)</f>
        <v>23</v>
      </c>
      <c r="N3986" s="27">
        <f>IF(J3986&lt;=0.3,INDEX(价格表!$B$4:$I$31,M3986,2),IF(AND(J3986&gt;0.3,J3986&lt;=1),INDEX(价格表!$B$4:$I$31,M3986,3),IF(AND(J3986&gt;1,J3986&lt;=2.2),INDEX(价格表!$B$4:$I$31,M3986,4),IF(AND(J3986&gt;2.2,J3986&lt;=3.3),INDEX(价格表!$B$4:$I$31,M3986,5),IF(AND(J3986&gt;3.3,J3986&lt;=4),INDEX(价格表!$B$4:$I$31,M3986,6),IF(AND(J3986&gt;4,J3986&lt;=5.5),INDEX(价格表!$B$4:$I$31,M3986,7),IF(J3986&gt;5.5,2.6+INDEX(价格表!$B$4:$I$31,M3986,8)*L3986)))))))</f>
        <v>2.15</v>
      </c>
    </row>
    <row r="3987" spans="1:14">
      <c r="A3987" s="18">
        <v>4311038619813</v>
      </c>
      <c r="B3987" s="18" t="s">
        <v>16</v>
      </c>
      <c r="C3987" s="19">
        <v>20201216</v>
      </c>
      <c r="D3987" s="19">
        <v>610538201209</v>
      </c>
      <c r="E3987" s="19" t="s">
        <v>16</v>
      </c>
      <c r="F3987" s="19">
        <v>20201226</v>
      </c>
      <c r="G3987" s="19" t="s">
        <v>17</v>
      </c>
      <c r="H3987" s="19" t="s">
        <v>50</v>
      </c>
      <c r="I3987" s="19" t="s">
        <v>166</v>
      </c>
      <c r="J3987" s="19">
        <v>1.53</v>
      </c>
      <c r="K3987" s="19" t="s">
        <v>20</v>
      </c>
      <c r="L3987">
        <f t="shared" si="72"/>
        <v>2</v>
      </c>
      <c r="M3987">
        <f>MATCH(H:H,价格表!$B$4:$B$35,0)</f>
        <v>4</v>
      </c>
      <c r="N3987" s="27">
        <f>IF(J3987&lt;=0.3,INDEX(价格表!$B$4:$I$31,M3987,2),IF(AND(J3987&gt;0.3,J3987&lt;=1),INDEX(价格表!$B$4:$I$31,M3987,3),IF(AND(J3987&gt;1,J3987&lt;=2.2),INDEX(价格表!$B$4:$I$31,M3987,4),IF(AND(J3987&gt;2.2,J3987&lt;=3.3),INDEX(价格表!$B$4:$I$31,M3987,5),IF(AND(J3987&gt;3.3,J3987&lt;=4),INDEX(价格表!$B$4:$I$31,M3987,6),IF(AND(J3987&gt;4,J3987&lt;=5.5),INDEX(价格表!$B$4:$I$31,M3987,7),IF(J3987&gt;5.5,2.6+INDEX(价格表!$B$4:$I$31,M3987,8)*L3987)))))))</f>
        <v>2.15</v>
      </c>
    </row>
    <row r="3988" spans="1:14">
      <c r="A3988" s="18">
        <v>4311038619814</v>
      </c>
      <c r="B3988" s="18" t="s">
        <v>16</v>
      </c>
      <c r="C3988" s="19">
        <v>20201216</v>
      </c>
      <c r="D3988" s="19">
        <v>610538201209</v>
      </c>
      <c r="E3988" s="19" t="s">
        <v>16</v>
      </c>
      <c r="F3988" s="19">
        <v>20201226</v>
      </c>
      <c r="G3988" s="19" t="s">
        <v>17</v>
      </c>
      <c r="H3988" s="19" t="s">
        <v>37</v>
      </c>
      <c r="I3988" s="19" t="s">
        <v>357</v>
      </c>
      <c r="J3988" s="19">
        <v>1.44</v>
      </c>
      <c r="K3988" s="19" t="s">
        <v>20</v>
      </c>
      <c r="L3988">
        <f t="shared" si="72"/>
        <v>2</v>
      </c>
      <c r="M3988">
        <f>MATCH(H:H,价格表!$B$4:$B$35,0)</f>
        <v>12</v>
      </c>
      <c r="N3988" s="27">
        <f>IF(J3988&lt;=0.3,INDEX(价格表!$B$4:$I$31,M3988,2),IF(AND(J3988&gt;0.3,J3988&lt;=1),INDEX(价格表!$B$4:$I$31,M3988,3),IF(AND(J3988&gt;1,J3988&lt;=2.2),INDEX(价格表!$B$4:$I$31,M3988,4),IF(AND(J3988&gt;2.2,J3988&lt;=3.3),INDEX(价格表!$B$4:$I$31,M3988,5),IF(AND(J3988&gt;3.3,J3988&lt;=4),INDEX(价格表!$B$4:$I$31,M3988,6),IF(AND(J3988&gt;4,J3988&lt;=5.5),INDEX(价格表!$B$4:$I$31,M3988,7),IF(J3988&gt;5.5,2.6+INDEX(价格表!$B$4:$I$31,M3988,8)*L3988)))))))</f>
        <v>2.15</v>
      </c>
    </row>
    <row r="3989" spans="1:14">
      <c r="A3989" s="18">
        <v>4311038619815</v>
      </c>
      <c r="B3989" s="18" t="s">
        <v>16</v>
      </c>
      <c r="C3989" s="19">
        <v>20201216</v>
      </c>
      <c r="D3989" s="19">
        <v>610538201209</v>
      </c>
      <c r="E3989" s="19" t="s">
        <v>16</v>
      </c>
      <c r="F3989" s="19">
        <v>20201226</v>
      </c>
      <c r="G3989" s="19" t="s">
        <v>17</v>
      </c>
      <c r="H3989" s="19" t="s">
        <v>39</v>
      </c>
      <c r="I3989" s="19" t="s">
        <v>40</v>
      </c>
      <c r="J3989" s="19">
        <v>1.43</v>
      </c>
      <c r="K3989" s="19" t="s">
        <v>20</v>
      </c>
      <c r="L3989">
        <f t="shared" si="72"/>
        <v>2</v>
      </c>
      <c r="M3989">
        <f>MATCH(H:H,价格表!$B$4:$B$35,0)</f>
        <v>23</v>
      </c>
      <c r="N3989" s="27">
        <f>IF(J3989&lt;=0.3,INDEX(价格表!$B$4:$I$31,M3989,2),IF(AND(J3989&gt;0.3,J3989&lt;=1),INDEX(价格表!$B$4:$I$31,M3989,3),IF(AND(J3989&gt;1,J3989&lt;=2.2),INDEX(价格表!$B$4:$I$31,M3989,4),IF(AND(J3989&gt;2.2,J3989&lt;=3.3),INDEX(价格表!$B$4:$I$31,M3989,5),IF(AND(J3989&gt;3.3,J3989&lt;=4),INDEX(价格表!$B$4:$I$31,M3989,6),IF(AND(J3989&gt;4,J3989&lt;=5.5),INDEX(价格表!$B$4:$I$31,M3989,7),IF(J3989&gt;5.5,2.6+INDEX(价格表!$B$4:$I$31,M3989,8)*L3989)))))))</f>
        <v>2.15</v>
      </c>
    </row>
    <row r="3990" spans="1:14">
      <c r="A3990" s="18">
        <v>4311038619816</v>
      </c>
      <c r="B3990" s="18" t="s">
        <v>16</v>
      </c>
      <c r="C3990" s="19">
        <v>20201216</v>
      </c>
      <c r="D3990" s="19">
        <v>610538201209</v>
      </c>
      <c r="E3990" s="19" t="s">
        <v>16</v>
      </c>
      <c r="F3990" s="19">
        <v>20201226</v>
      </c>
      <c r="G3990" s="19" t="s">
        <v>17</v>
      </c>
      <c r="H3990" s="19" t="s">
        <v>27</v>
      </c>
      <c r="I3990" s="19" t="s">
        <v>28</v>
      </c>
      <c r="J3990" s="19">
        <v>1.42</v>
      </c>
      <c r="K3990" s="19" t="s">
        <v>20</v>
      </c>
      <c r="L3990">
        <f t="shared" si="72"/>
        <v>2</v>
      </c>
      <c r="M3990">
        <f>MATCH(H:H,价格表!$B$4:$B$35,0)</f>
        <v>3</v>
      </c>
      <c r="N3990" s="27">
        <f>IF(J3990&lt;=0.3,INDEX(价格表!$B$4:$I$31,M3990,2),IF(AND(J3990&gt;0.3,J3990&lt;=1),INDEX(价格表!$B$4:$I$31,M3990,3),IF(AND(J3990&gt;1,J3990&lt;=2.2),INDEX(价格表!$B$4:$I$31,M3990,4),IF(AND(J3990&gt;2.2,J3990&lt;=3.3),INDEX(价格表!$B$4:$I$31,M3990,5),IF(AND(J3990&gt;3.3,J3990&lt;=4),INDEX(价格表!$B$4:$I$31,M3990,6),IF(AND(J3990&gt;4,J3990&lt;=5.5),INDEX(价格表!$B$4:$I$31,M3990,7),IF(J3990&gt;5.5,2.6+INDEX(价格表!$B$4:$I$31,M3990,8)*L3990)))))))</f>
        <v>2.15</v>
      </c>
    </row>
    <row r="3991" spans="1:14">
      <c r="A3991" s="18">
        <v>4311038619817</v>
      </c>
      <c r="B3991" s="18" t="s">
        <v>16</v>
      </c>
      <c r="C3991" s="19">
        <v>20201216</v>
      </c>
      <c r="D3991" s="19">
        <v>610538201209</v>
      </c>
      <c r="E3991" s="19" t="s">
        <v>16</v>
      </c>
      <c r="F3991" s="19">
        <v>20201226</v>
      </c>
      <c r="G3991" s="19" t="s">
        <v>17</v>
      </c>
      <c r="H3991" s="19" t="s">
        <v>88</v>
      </c>
      <c r="I3991" s="19" t="s">
        <v>101</v>
      </c>
      <c r="J3991" s="19">
        <v>1.47</v>
      </c>
      <c r="K3991" s="19" t="s">
        <v>20</v>
      </c>
      <c r="L3991">
        <f t="shared" si="72"/>
        <v>2</v>
      </c>
      <c r="M3991">
        <f>MATCH(H:H,价格表!$B$4:$B$35,0)</f>
        <v>19</v>
      </c>
      <c r="N3991" s="27">
        <f>IF(J3991&lt;=0.3,INDEX(价格表!$B$4:$I$31,M3991,2),IF(AND(J3991&gt;0.3,J3991&lt;=1),INDEX(价格表!$B$4:$I$31,M3991,3),IF(AND(J3991&gt;1,J3991&lt;=2.2),INDEX(价格表!$B$4:$I$31,M3991,4),IF(AND(J3991&gt;2.2,J3991&lt;=3.3),INDEX(价格表!$B$4:$I$31,M3991,5),IF(AND(J3991&gt;3.3,J3991&lt;=4),INDEX(价格表!$B$4:$I$31,M3991,6),IF(AND(J3991&gt;4,J3991&lt;=5.5),INDEX(价格表!$B$4:$I$31,M3991,7),IF(J3991&gt;5.5,2.6+INDEX(价格表!$B$4:$I$31,M3991,8)*L3991)))))))</f>
        <v>2.15</v>
      </c>
    </row>
    <row r="3992" spans="1:14">
      <c r="A3992" s="18">
        <v>4311038619818</v>
      </c>
      <c r="B3992" s="18" t="s">
        <v>16</v>
      </c>
      <c r="C3992" s="19">
        <v>20201216</v>
      </c>
      <c r="D3992" s="19">
        <v>610538201209</v>
      </c>
      <c r="E3992" s="19" t="s">
        <v>16</v>
      </c>
      <c r="F3992" s="19">
        <v>20201226</v>
      </c>
      <c r="G3992" s="19" t="s">
        <v>17</v>
      </c>
      <c r="H3992" s="19" t="s">
        <v>39</v>
      </c>
      <c r="I3992" s="19" t="s">
        <v>81</v>
      </c>
      <c r="J3992" s="19">
        <v>1.44</v>
      </c>
      <c r="K3992" s="19" t="s">
        <v>20</v>
      </c>
      <c r="L3992">
        <f t="shared" si="72"/>
        <v>2</v>
      </c>
      <c r="M3992">
        <f>MATCH(H:H,价格表!$B$4:$B$35,0)</f>
        <v>23</v>
      </c>
      <c r="N3992" s="27">
        <f>IF(J3992&lt;=0.3,INDEX(价格表!$B$4:$I$31,M3992,2),IF(AND(J3992&gt;0.3,J3992&lt;=1),INDEX(价格表!$B$4:$I$31,M3992,3),IF(AND(J3992&gt;1,J3992&lt;=2.2),INDEX(价格表!$B$4:$I$31,M3992,4),IF(AND(J3992&gt;2.2,J3992&lt;=3.3),INDEX(价格表!$B$4:$I$31,M3992,5),IF(AND(J3992&gt;3.3,J3992&lt;=4),INDEX(价格表!$B$4:$I$31,M3992,6),IF(AND(J3992&gt;4,J3992&lt;=5.5),INDEX(价格表!$B$4:$I$31,M3992,7),IF(J3992&gt;5.5,2.6+INDEX(价格表!$B$4:$I$31,M3992,8)*L3992)))))))</f>
        <v>2.15</v>
      </c>
    </row>
    <row r="3993" spans="1:14">
      <c r="A3993" s="18">
        <v>4311038619830</v>
      </c>
      <c r="B3993" s="18" t="s">
        <v>16</v>
      </c>
      <c r="C3993" s="19">
        <v>20201216</v>
      </c>
      <c r="D3993" s="19">
        <v>610538201209</v>
      </c>
      <c r="E3993" s="19" t="s">
        <v>16</v>
      </c>
      <c r="F3993" s="19">
        <v>20201226</v>
      </c>
      <c r="G3993" s="19" t="s">
        <v>17</v>
      </c>
      <c r="H3993" s="19" t="s">
        <v>25</v>
      </c>
      <c r="I3993" s="19" t="s">
        <v>84</v>
      </c>
      <c r="J3993" s="19">
        <v>1.47</v>
      </c>
      <c r="K3993" s="19" t="s">
        <v>20</v>
      </c>
      <c r="L3993">
        <f t="shared" si="72"/>
        <v>2</v>
      </c>
      <c r="M3993">
        <f>MATCH(H:H,价格表!$B$4:$B$35,0)</f>
        <v>25</v>
      </c>
      <c r="N3993" s="27">
        <f>IF(J3993&lt;=0.3,INDEX(价格表!$B$4:$I$31,M3993,2),IF(AND(J3993&gt;0.3,J3993&lt;=1),INDEX(价格表!$B$4:$I$31,M3993,3),IF(AND(J3993&gt;1,J3993&lt;=2.2),INDEX(价格表!$B$4:$I$31,M3993,4),IF(AND(J3993&gt;2.2,J3993&lt;=3.3),INDEX(价格表!$B$4:$I$31,M3993,5),IF(AND(J3993&gt;3.3,J3993&lt;=4),INDEX(价格表!$B$4:$I$31,M3993,6),IF(AND(J3993&gt;4,J3993&lt;=5.5),INDEX(价格表!$B$4:$I$31,M3993,7),IF(J3993&gt;5.5,2.6+INDEX(价格表!$B$4:$I$31,M3993,8)*L3993)))))))</f>
        <v>2.15</v>
      </c>
    </row>
    <row r="3994" spans="1:14">
      <c r="A3994" s="18">
        <v>4311038619831</v>
      </c>
      <c r="B3994" s="18" t="s">
        <v>16</v>
      </c>
      <c r="C3994" s="19">
        <v>20201216</v>
      </c>
      <c r="D3994" s="19">
        <v>610538201209</v>
      </c>
      <c r="E3994" s="19" t="s">
        <v>16</v>
      </c>
      <c r="F3994" s="19">
        <v>20201226</v>
      </c>
      <c r="G3994" s="19" t="s">
        <v>17</v>
      </c>
      <c r="H3994" s="19" t="s">
        <v>45</v>
      </c>
      <c r="I3994" s="19" t="s">
        <v>48</v>
      </c>
      <c r="J3994" s="19">
        <v>1.43</v>
      </c>
      <c r="K3994" s="19" t="s">
        <v>20</v>
      </c>
      <c r="L3994">
        <f t="shared" si="72"/>
        <v>2</v>
      </c>
      <c r="M3994">
        <f>MATCH(H:H,价格表!$B$4:$B$35,0)</f>
        <v>9</v>
      </c>
      <c r="N3994" s="27">
        <f>IF(J3994&lt;=0.3,INDEX(价格表!$B$4:$I$31,M3994,2),IF(AND(J3994&gt;0.3,J3994&lt;=1),INDEX(价格表!$B$4:$I$31,M3994,3),IF(AND(J3994&gt;1,J3994&lt;=2.2),INDEX(价格表!$B$4:$I$31,M3994,4),IF(AND(J3994&gt;2.2,J3994&lt;=3.3),INDEX(价格表!$B$4:$I$31,M3994,5),IF(AND(J3994&gt;3.3,J3994&lt;=4),INDEX(价格表!$B$4:$I$31,M3994,6),IF(AND(J3994&gt;4,J3994&lt;=5.5),INDEX(价格表!$B$4:$I$31,M3994,7),IF(J3994&gt;5.5,2.6+INDEX(价格表!$B$4:$I$31,M3994,8)*L3994)))))))</f>
        <v>2.15</v>
      </c>
    </row>
    <row r="3995" spans="1:14">
      <c r="A3995" s="18">
        <v>4311038619832</v>
      </c>
      <c r="B3995" s="18" t="s">
        <v>16</v>
      </c>
      <c r="C3995" s="19">
        <v>20201216</v>
      </c>
      <c r="D3995" s="19">
        <v>610538201209</v>
      </c>
      <c r="E3995" s="19" t="s">
        <v>16</v>
      </c>
      <c r="F3995" s="19">
        <v>20201226</v>
      </c>
      <c r="G3995" s="19" t="s">
        <v>17</v>
      </c>
      <c r="H3995" s="19" t="s">
        <v>45</v>
      </c>
      <c r="I3995" s="19" t="s">
        <v>143</v>
      </c>
      <c r="J3995" s="19">
        <v>1.54</v>
      </c>
      <c r="K3995" s="19" t="s">
        <v>20</v>
      </c>
      <c r="L3995">
        <f t="shared" si="72"/>
        <v>2</v>
      </c>
      <c r="M3995">
        <f>MATCH(H:H,价格表!$B$4:$B$35,0)</f>
        <v>9</v>
      </c>
      <c r="N3995" s="27">
        <f>IF(J3995&lt;=0.3,INDEX(价格表!$B$4:$I$31,M3995,2),IF(AND(J3995&gt;0.3,J3995&lt;=1),INDEX(价格表!$B$4:$I$31,M3995,3),IF(AND(J3995&gt;1,J3995&lt;=2.2),INDEX(价格表!$B$4:$I$31,M3995,4),IF(AND(J3995&gt;2.2,J3995&lt;=3.3),INDEX(价格表!$B$4:$I$31,M3995,5),IF(AND(J3995&gt;3.3,J3995&lt;=4),INDEX(价格表!$B$4:$I$31,M3995,6),IF(AND(J3995&gt;4,J3995&lt;=5.5),INDEX(价格表!$B$4:$I$31,M3995,7),IF(J3995&gt;5.5,2.6+INDEX(价格表!$B$4:$I$31,M3995,8)*L3995)))))))</f>
        <v>2.15</v>
      </c>
    </row>
    <row r="3996" spans="1:14">
      <c r="A3996" s="18">
        <v>4311038619833</v>
      </c>
      <c r="B3996" s="18" t="s">
        <v>16</v>
      </c>
      <c r="C3996" s="19">
        <v>20201216</v>
      </c>
      <c r="D3996" s="19">
        <v>610538201209</v>
      </c>
      <c r="E3996" s="19" t="s">
        <v>16</v>
      </c>
      <c r="F3996" s="19">
        <v>20201226</v>
      </c>
      <c r="G3996" s="19" t="s">
        <v>17</v>
      </c>
      <c r="H3996" s="19" t="s">
        <v>25</v>
      </c>
      <c r="I3996" s="19" t="s">
        <v>160</v>
      </c>
      <c r="J3996" s="19">
        <v>1.45</v>
      </c>
      <c r="K3996" s="19" t="s">
        <v>20</v>
      </c>
      <c r="L3996">
        <f t="shared" si="72"/>
        <v>2</v>
      </c>
      <c r="M3996">
        <f>MATCH(H:H,价格表!$B$4:$B$35,0)</f>
        <v>25</v>
      </c>
      <c r="N3996" s="27">
        <f>IF(J3996&lt;=0.3,INDEX(价格表!$B$4:$I$31,M3996,2),IF(AND(J3996&gt;0.3,J3996&lt;=1),INDEX(价格表!$B$4:$I$31,M3996,3),IF(AND(J3996&gt;1,J3996&lt;=2.2),INDEX(价格表!$B$4:$I$31,M3996,4),IF(AND(J3996&gt;2.2,J3996&lt;=3.3),INDEX(价格表!$B$4:$I$31,M3996,5),IF(AND(J3996&gt;3.3,J3996&lt;=4),INDEX(价格表!$B$4:$I$31,M3996,6),IF(AND(J3996&gt;4,J3996&lt;=5.5),INDEX(价格表!$B$4:$I$31,M3996,7),IF(J3996&gt;5.5,2.6+INDEX(价格表!$B$4:$I$31,M3996,8)*L3996)))))))</f>
        <v>2.15</v>
      </c>
    </row>
    <row r="3997" spans="1:14">
      <c r="A3997" s="18">
        <v>4311038619834</v>
      </c>
      <c r="B3997" s="18" t="s">
        <v>16</v>
      </c>
      <c r="C3997" s="19">
        <v>20201216</v>
      </c>
      <c r="D3997" s="19">
        <v>610538201209</v>
      </c>
      <c r="E3997" s="19" t="s">
        <v>16</v>
      </c>
      <c r="F3997" s="19">
        <v>20201226</v>
      </c>
      <c r="G3997" s="19" t="s">
        <v>17</v>
      </c>
      <c r="H3997" s="19" t="s">
        <v>23</v>
      </c>
      <c r="I3997" s="19" t="s">
        <v>189</v>
      </c>
      <c r="J3997" s="19">
        <v>1.44</v>
      </c>
      <c r="K3997" s="19" t="s">
        <v>20</v>
      </c>
      <c r="L3997">
        <f t="shared" si="72"/>
        <v>2</v>
      </c>
      <c r="M3997">
        <f>MATCH(H:H,价格表!$B$4:$B$35,0)</f>
        <v>15</v>
      </c>
      <c r="N3997" s="27">
        <f>IF(J3997&lt;=0.3,INDEX(价格表!$B$4:$I$31,M3997,2),IF(AND(J3997&gt;0.3,J3997&lt;=1),INDEX(价格表!$B$4:$I$31,M3997,3),IF(AND(J3997&gt;1,J3997&lt;=2.2),INDEX(价格表!$B$4:$I$31,M3997,4),IF(AND(J3997&gt;2.2,J3997&lt;=3.3),INDEX(价格表!$B$4:$I$31,M3997,5),IF(AND(J3997&gt;3.3,J3997&lt;=4),INDEX(价格表!$B$4:$I$31,M3997,6),IF(AND(J3997&gt;4,J3997&lt;=5.5),INDEX(价格表!$B$4:$I$31,M3997,7),IF(J3997&gt;5.5,2.6+INDEX(价格表!$B$4:$I$31,M3997,8)*L3997)))))))</f>
        <v>2.15</v>
      </c>
    </row>
    <row r="3998" spans="1:14">
      <c r="A3998" s="18">
        <v>4311038619835</v>
      </c>
      <c r="B3998" s="18" t="s">
        <v>16</v>
      </c>
      <c r="C3998" s="19">
        <v>20201216</v>
      </c>
      <c r="D3998" s="19">
        <v>610538201209</v>
      </c>
      <c r="E3998" s="19" t="s">
        <v>16</v>
      </c>
      <c r="F3998" s="19">
        <v>20201226</v>
      </c>
      <c r="G3998" s="19" t="s">
        <v>17</v>
      </c>
      <c r="H3998" s="19" t="s">
        <v>68</v>
      </c>
      <c r="I3998" s="19" t="s">
        <v>146</v>
      </c>
      <c r="J3998" s="19">
        <v>1.45</v>
      </c>
      <c r="K3998" s="19" t="s">
        <v>20</v>
      </c>
      <c r="L3998">
        <f t="shared" si="72"/>
        <v>2</v>
      </c>
      <c r="M3998">
        <f>MATCH(H:H,价格表!$B$4:$B$35,0)</f>
        <v>5</v>
      </c>
      <c r="N3998" s="27">
        <f>IF(J3998&lt;=0.3,INDEX(价格表!$B$4:$I$31,M3998,2),IF(AND(J3998&gt;0.3,J3998&lt;=1),INDEX(价格表!$B$4:$I$31,M3998,3),IF(AND(J3998&gt;1,J3998&lt;=2.2),INDEX(价格表!$B$4:$I$31,M3998,4),IF(AND(J3998&gt;2.2,J3998&lt;=3.3),INDEX(价格表!$B$4:$I$31,M3998,5),IF(AND(J3998&gt;3.3,J3998&lt;=4),INDEX(价格表!$B$4:$I$31,M3998,6),IF(AND(J3998&gt;4,J3998&lt;=5.5),INDEX(价格表!$B$4:$I$31,M3998,7),IF(J3998&gt;5.5,2.6+INDEX(价格表!$B$4:$I$31,M3998,8)*L3998)))))))</f>
        <v>2.15</v>
      </c>
    </row>
    <row r="3999" spans="1:14">
      <c r="A3999" s="18">
        <v>4311038619836</v>
      </c>
      <c r="B3999" s="18" t="s">
        <v>16</v>
      </c>
      <c r="C3999" s="19">
        <v>20201216</v>
      </c>
      <c r="D3999" s="19">
        <v>610538201209</v>
      </c>
      <c r="E3999" s="19" t="s">
        <v>16</v>
      </c>
      <c r="F3999" s="19">
        <v>20201226</v>
      </c>
      <c r="G3999" s="19" t="s">
        <v>17</v>
      </c>
      <c r="H3999" s="19" t="s">
        <v>73</v>
      </c>
      <c r="I3999" s="19" t="s">
        <v>215</v>
      </c>
      <c r="J3999" s="19">
        <v>1.47</v>
      </c>
      <c r="K3999" s="19" t="s">
        <v>20</v>
      </c>
      <c r="L3999">
        <f t="shared" si="72"/>
        <v>2</v>
      </c>
      <c r="M3999">
        <f>MATCH(H:H,价格表!$B$4:$B$35,0)</f>
        <v>7</v>
      </c>
      <c r="N3999" s="27">
        <f>IF(J3999&lt;=0.3,INDEX(价格表!$B$4:$I$31,M3999,2),IF(AND(J3999&gt;0.3,J3999&lt;=1),INDEX(价格表!$B$4:$I$31,M3999,3),IF(AND(J3999&gt;1,J3999&lt;=2.2),INDEX(价格表!$B$4:$I$31,M3999,4),IF(AND(J3999&gt;2.2,J3999&lt;=3.3),INDEX(价格表!$B$4:$I$31,M3999,5),IF(AND(J3999&gt;3.3,J3999&lt;=4),INDEX(价格表!$B$4:$I$31,M3999,6),IF(AND(J3999&gt;4,J3999&lt;=5.5),INDEX(价格表!$B$4:$I$31,M3999,7),IF(J3999&gt;5.5,2.6+INDEX(价格表!$B$4:$I$31,M3999,8)*L3999)))))))</f>
        <v>2.15</v>
      </c>
    </row>
    <row r="4000" spans="1:14">
      <c r="A4000" s="18">
        <v>4311038619837</v>
      </c>
      <c r="B4000" s="18" t="s">
        <v>16</v>
      </c>
      <c r="C4000" s="19">
        <v>20201216</v>
      </c>
      <c r="D4000" s="19">
        <v>610538201209</v>
      </c>
      <c r="E4000" s="19" t="s">
        <v>16</v>
      </c>
      <c r="F4000" s="19">
        <v>20201226</v>
      </c>
      <c r="G4000" s="19" t="s">
        <v>17</v>
      </c>
      <c r="H4000" s="19" t="s">
        <v>68</v>
      </c>
      <c r="I4000" s="19" t="s">
        <v>146</v>
      </c>
      <c r="J4000" s="19">
        <v>1.42</v>
      </c>
      <c r="K4000" s="19" t="s">
        <v>20</v>
      </c>
      <c r="L4000">
        <f t="shared" si="72"/>
        <v>2</v>
      </c>
      <c r="M4000">
        <f>MATCH(H:H,价格表!$B$4:$B$35,0)</f>
        <v>5</v>
      </c>
      <c r="N4000" s="27">
        <f>IF(J4000&lt;=0.3,INDEX(价格表!$B$4:$I$31,M4000,2),IF(AND(J4000&gt;0.3,J4000&lt;=1),INDEX(价格表!$B$4:$I$31,M4000,3),IF(AND(J4000&gt;1,J4000&lt;=2.2),INDEX(价格表!$B$4:$I$31,M4000,4),IF(AND(J4000&gt;2.2,J4000&lt;=3.3),INDEX(价格表!$B$4:$I$31,M4000,5),IF(AND(J4000&gt;3.3,J4000&lt;=4),INDEX(价格表!$B$4:$I$31,M4000,6),IF(AND(J4000&gt;4,J4000&lt;=5.5),INDEX(价格表!$B$4:$I$31,M4000,7),IF(J4000&gt;5.5,2.6+INDEX(价格表!$B$4:$I$31,M4000,8)*L4000)))))))</f>
        <v>2.15</v>
      </c>
    </row>
    <row r="4001" spans="1:14">
      <c r="A4001" s="18">
        <v>4311038619839</v>
      </c>
      <c r="B4001" s="18" t="s">
        <v>16</v>
      </c>
      <c r="C4001" s="19">
        <v>20201216</v>
      </c>
      <c r="D4001" s="19">
        <v>610538201209</v>
      </c>
      <c r="E4001" s="19" t="s">
        <v>16</v>
      </c>
      <c r="F4001" s="19">
        <v>20201226</v>
      </c>
      <c r="G4001" s="19" t="s">
        <v>17</v>
      </c>
      <c r="H4001" s="19" t="s">
        <v>23</v>
      </c>
      <c r="I4001" s="19" t="s">
        <v>190</v>
      </c>
      <c r="J4001" s="19">
        <v>1.43</v>
      </c>
      <c r="K4001" s="19" t="s">
        <v>20</v>
      </c>
      <c r="L4001">
        <f t="shared" si="72"/>
        <v>2</v>
      </c>
      <c r="M4001">
        <f>MATCH(H:H,价格表!$B$4:$B$35,0)</f>
        <v>15</v>
      </c>
      <c r="N4001" s="27">
        <f>IF(J4001&lt;=0.3,INDEX(价格表!$B$4:$I$31,M4001,2),IF(AND(J4001&gt;0.3,J4001&lt;=1),INDEX(价格表!$B$4:$I$31,M4001,3),IF(AND(J4001&gt;1,J4001&lt;=2.2),INDEX(价格表!$B$4:$I$31,M4001,4),IF(AND(J4001&gt;2.2,J4001&lt;=3.3),INDEX(价格表!$B$4:$I$31,M4001,5),IF(AND(J4001&gt;3.3,J4001&lt;=4),INDEX(价格表!$B$4:$I$31,M4001,6),IF(AND(J4001&gt;4,J4001&lt;=5.5),INDEX(价格表!$B$4:$I$31,M4001,7),IF(J4001&gt;5.5,2.6+INDEX(价格表!$B$4:$I$31,M4001,8)*L4001)))))))</f>
        <v>2.15</v>
      </c>
    </row>
    <row r="4002" spans="1:14">
      <c r="A4002" s="18">
        <v>4311038619843</v>
      </c>
      <c r="B4002" s="18" t="s">
        <v>16</v>
      </c>
      <c r="C4002" s="19">
        <v>20201216</v>
      </c>
      <c r="D4002" s="19">
        <v>610538201209</v>
      </c>
      <c r="E4002" s="19" t="s">
        <v>16</v>
      </c>
      <c r="F4002" s="19">
        <v>20201226</v>
      </c>
      <c r="G4002" s="19" t="s">
        <v>17</v>
      </c>
      <c r="H4002" s="19" t="s">
        <v>23</v>
      </c>
      <c r="I4002" s="19" t="s">
        <v>268</v>
      </c>
      <c r="J4002" s="19">
        <v>1.44</v>
      </c>
      <c r="K4002" s="19" t="s">
        <v>20</v>
      </c>
      <c r="L4002">
        <f t="shared" si="72"/>
        <v>2</v>
      </c>
      <c r="M4002">
        <f>MATCH(H:H,价格表!$B$4:$B$35,0)</f>
        <v>15</v>
      </c>
      <c r="N4002" s="27">
        <f>IF(J4002&lt;=0.3,INDEX(价格表!$B$4:$I$31,M4002,2),IF(AND(J4002&gt;0.3,J4002&lt;=1),INDEX(价格表!$B$4:$I$31,M4002,3),IF(AND(J4002&gt;1,J4002&lt;=2.2),INDEX(价格表!$B$4:$I$31,M4002,4),IF(AND(J4002&gt;2.2,J4002&lt;=3.3),INDEX(价格表!$B$4:$I$31,M4002,5),IF(AND(J4002&gt;3.3,J4002&lt;=4),INDEX(价格表!$B$4:$I$31,M4002,6),IF(AND(J4002&gt;4,J4002&lt;=5.5),INDEX(价格表!$B$4:$I$31,M4002,7),IF(J4002&gt;5.5,2.6+INDEX(价格表!$B$4:$I$31,M4002,8)*L4002)))))))</f>
        <v>2.15</v>
      </c>
    </row>
    <row r="4003" spans="1:14">
      <c r="A4003" s="18">
        <v>4311038619844</v>
      </c>
      <c r="B4003" s="18" t="s">
        <v>16</v>
      </c>
      <c r="C4003" s="19">
        <v>20201216</v>
      </c>
      <c r="D4003" s="19">
        <v>610538201209</v>
      </c>
      <c r="E4003" s="19" t="s">
        <v>16</v>
      </c>
      <c r="F4003" s="19">
        <v>20201226</v>
      </c>
      <c r="G4003" s="19" t="s">
        <v>17</v>
      </c>
      <c r="H4003" s="19" t="s">
        <v>63</v>
      </c>
      <c r="I4003" s="19" t="s">
        <v>187</v>
      </c>
      <c r="J4003" s="19">
        <v>1.47</v>
      </c>
      <c r="K4003" s="19" t="s">
        <v>20</v>
      </c>
      <c r="L4003">
        <f t="shared" si="72"/>
        <v>2</v>
      </c>
      <c r="M4003">
        <f>MATCH(H:H,价格表!$B$4:$B$35,0)</f>
        <v>21</v>
      </c>
      <c r="N4003" s="27">
        <f>IF(J4003&lt;=0.3,INDEX(价格表!$B$4:$I$31,M4003,2),IF(AND(J4003&gt;0.3,J4003&lt;=1),INDEX(价格表!$B$4:$I$31,M4003,3),IF(AND(J4003&gt;1,J4003&lt;=2.2),INDEX(价格表!$B$4:$I$31,M4003,4),IF(AND(J4003&gt;2.2,J4003&lt;=3.3),INDEX(价格表!$B$4:$I$31,M4003,5),IF(AND(J4003&gt;3.3,J4003&lt;=4),INDEX(价格表!$B$4:$I$31,M4003,6),IF(AND(J4003&gt;4,J4003&lt;=5.5),INDEX(价格表!$B$4:$I$31,M4003,7),IF(J4003&gt;5.5,2.6+INDEX(价格表!$B$4:$I$31,M4003,8)*L4003)))))))</f>
        <v>2.15</v>
      </c>
    </row>
    <row r="4004" spans="1:14">
      <c r="A4004" s="18">
        <v>4311038619845</v>
      </c>
      <c r="B4004" s="18" t="s">
        <v>16</v>
      </c>
      <c r="C4004" s="19">
        <v>20201216</v>
      </c>
      <c r="D4004" s="19">
        <v>610538201209</v>
      </c>
      <c r="E4004" s="19" t="s">
        <v>16</v>
      </c>
      <c r="F4004" s="19">
        <v>20201226</v>
      </c>
      <c r="G4004" s="19" t="s">
        <v>17</v>
      </c>
      <c r="H4004" s="19" t="s">
        <v>63</v>
      </c>
      <c r="I4004" s="19" t="s">
        <v>375</v>
      </c>
      <c r="J4004" s="19">
        <v>1.5</v>
      </c>
      <c r="K4004" s="19" t="s">
        <v>20</v>
      </c>
      <c r="L4004">
        <f t="shared" si="72"/>
        <v>2</v>
      </c>
      <c r="M4004">
        <f>MATCH(H:H,价格表!$B$4:$B$35,0)</f>
        <v>21</v>
      </c>
      <c r="N4004" s="27">
        <f>IF(J4004&lt;=0.3,INDEX(价格表!$B$4:$I$31,M4004,2),IF(AND(J4004&gt;0.3,J4004&lt;=1),INDEX(价格表!$B$4:$I$31,M4004,3),IF(AND(J4004&gt;1,J4004&lt;=2.2),INDEX(价格表!$B$4:$I$31,M4004,4),IF(AND(J4004&gt;2.2,J4004&lt;=3.3),INDEX(价格表!$B$4:$I$31,M4004,5),IF(AND(J4004&gt;3.3,J4004&lt;=4),INDEX(价格表!$B$4:$I$31,M4004,6),IF(AND(J4004&gt;4,J4004&lt;=5.5),INDEX(价格表!$B$4:$I$31,M4004,7),IF(J4004&gt;5.5,2.6+INDEX(价格表!$B$4:$I$31,M4004,8)*L4004)))))))</f>
        <v>2.15</v>
      </c>
    </row>
    <row r="4005" spans="1:14">
      <c r="A4005" s="18">
        <v>4311038619846</v>
      </c>
      <c r="B4005" s="18" t="s">
        <v>16</v>
      </c>
      <c r="C4005" s="19">
        <v>20201216</v>
      </c>
      <c r="D4005" s="19">
        <v>610538201209</v>
      </c>
      <c r="E4005" s="19" t="s">
        <v>16</v>
      </c>
      <c r="F4005" s="19">
        <v>20201226</v>
      </c>
      <c r="G4005" s="19" t="s">
        <v>17</v>
      </c>
      <c r="H4005" s="19" t="s">
        <v>23</v>
      </c>
      <c r="I4005" s="19" t="s">
        <v>99</v>
      </c>
      <c r="J4005" s="19">
        <v>1.48</v>
      </c>
      <c r="K4005" s="19" t="s">
        <v>20</v>
      </c>
      <c r="L4005">
        <f t="shared" si="72"/>
        <v>2</v>
      </c>
      <c r="M4005">
        <f>MATCH(H:H,价格表!$B$4:$B$35,0)</f>
        <v>15</v>
      </c>
      <c r="N4005" s="27">
        <f>IF(J4005&lt;=0.3,INDEX(价格表!$B$4:$I$31,M4005,2),IF(AND(J4005&gt;0.3,J4005&lt;=1),INDEX(价格表!$B$4:$I$31,M4005,3),IF(AND(J4005&gt;1,J4005&lt;=2.2),INDEX(价格表!$B$4:$I$31,M4005,4),IF(AND(J4005&gt;2.2,J4005&lt;=3.3),INDEX(价格表!$B$4:$I$31,M4005,5),IF(AND(J4005&gt;3.3,J4005&lt;=4),INDEX(价格表!$B$4:$I$31,M4005,6),IF(AND(J4005&gt;4,J4005&lt;=5.5),INDEX(价格表!$B$4:$I$31,M4005,7),IF(J4005&gt;5.5,2.6+INDEX(价格表!$B$4:$I$31,M4005,8)*L4005)))))))</f>
        <v>2.15</v>
      </c>
    </row>
    <row r="4006" spans="1:14">
      <c r="A4006" s="18">
        <v>4311038619847</v>
      </c>
      <c r="B4006" s="18" t="s">
        <v>16</v>
      </c>
      <c r="C4006" s="19">
        <v>20201216</v>
      </c>
      <c r="D4006" s="19">
        <v>610538201209</v>
      </c>
      <c r="E4006" s="19" t="s">
        <v>16</v>
      </c>
      <c r="F4006" s="19">
        <v>20201226</v>
      </c>
      <c r="G4006" s="19" t="s">
        <v>17</v>
      </c>
      <c r="H4006" s="19" t="s">
        <v>50</v>
      </c>
      <c r="I4006" s="19" t="s">
        <v>166</v>
      </c>
      <c r="J4006" s="19">
        <v>1.43</v>
      </c>
      <c r="K4006" s="19" t="s">
        <v>20</v>
      </c>
      <c r="L4006">
        <f t="shared" si="72"/>
        <v>2</v>
      </c>
      <c r="M4006">
        <f>MATCH(H:H,价格表!$B$4:$B$35,0)</f>
        <v>4</v>
      </c>
      <c r="N4006" s="27">
        <f>IF(J4006&lt;=0.3,INDEX(价格表!$B$4:$I$31,M4006,2),IF(AND(J4006&gt;0.3,J4006&lt;=1),INDEX(价格表!$B$4:$I$31,M4006,3),IF(AND(J4006&gt;1,J4006&lt;=2.2),INDEX(价格表!$B$4:$I$31,M4006,4),IF(AND(J4006&gt;2.2,J4006&lt;=3.3),INDEX(价格表!$B$4:$I$31,M4006,5),IF(AND(J4006&gt;3.3,J4006&lt;=4),INDEX(价格表!$B$4:$I$31,M4006,6),IF(AND(J4006&gt;4,J4006&lt;=5.5),INDEX(价格表!$B$4:$I$31,M4006,7),IF(J4006&gt;5.5,2.6+INDEX(价格表!$B$4:$I$31,M4006,8)*L4006)))))))</f>
        <v>2.15</v>
      </c>
    </row>
    <row r="4007" spans="1:14">
      <c r="A4007" s="18">
        <v>4311038619848</v>
      </c>
      <c r="B4007" s="18" t="s">
        <v>16</v>
      </c>
      <c r="C4007" s="19">
        <v>20201216</v>
      </c>
      <c r="D4007" s="19">
        <v>610538201209</v>
      </c>
      <c r="E4007" s="19" t="s">
        <v>16</v>
      </c>
      <c r="F4007" s="19">
        <v>20201226</v>
      </c>
      <c r="G4007" s="19" t="s">
        <v>17</v>
      </c>
      <c r="H4007" s="19" t="s">
        <v>54</v>
      </c>
      <c r="I4007" s="19" t="s">
        <v>78</v>
      </c>
      <c r="J4007" s="19">
        <v>1.42</v>
      </c>
      <c r="K4007" s="19" t="s">
        <v>20</v>
      </c>
      <c r="L4007">
        <f t="shared" si="72"/>
        <v>2</v>
      </c>
      <c r="M4007">
        <f>MATCH(H:H,价格表!$B$4:$B$35,0)</f>
        <v>14</v>
      </c>
      <c r="N4007" s="27">
        <f>IF(J4007&lt;=0.3,INDEX(价格表!$B$4:$I$31,M4007,2),IF(AND(J4007&gt;0.3,J4007&lt;=1),INDEX(价格表!$B$4:$I$31,M4007,3),IF(AND(J4007&gt;1,J4007&lt;=2.2),INDEX(价格表!$B$4:$I$31,M4007,4),IF(AND(J4007&gt;2.2,J4007&lt;=3.3),INDEX(价格表!$B$4:$I$31,M4007,5),IF(AND(J4007&gt;3.3,J4007&lt;=4),INDEX(价格表!$B$4:$I$31,M4007,6),IF(AND(J4007&gt;4,J4007&lt;=5.5),INDEX(价格表!$B$4:$I$31,M4007,7),IF(J4007&gt;5.5,2.6+INDEX(价格表!$B$4:$I$31,M4007,8)*L4007)))))))</f>
        <v>2.15</v>
      </c>
    </row>
    <row r="4008" spans="1:14">
      <c r="A4008" s="18">
        <v>4311038619849</v>
      </c>
      <c r="B4008" s="18" t="s">
        <v>16</v>
      </c>
      <c r="C4008" s="19">
        <v>20201216</v>
      </c>
      <c r="D4008" s="19">
        <v>610538201209</v>
      </c>
      <c r="E4008" s="19" t="s">
        <v>16</v>
      </c>
      <c r="F4008" s="19">
        <v>20201226</v>
      </c>
      <c r="G4008" s="19" t="s">
        <v>17</v>
      </c>
      <c r="H4008" s="19" t="s">
        <v>73</v>
      </c>
      <c r="I4008" s="19" t="s">
        <v>180</v>
      </c>
      <c r="J4008" s="19">
        <v>1.51</v>
      </c>
      <c r="K4008" s="19" t="s">
        <v>20</v>
      </c>
      <c r="L4008">
        <f t="shared" si="72"/>
        <v>2</v>
      </c>
      <c r="M4008">
        <f>MATCH(H:H,价格表!$B$4:$B$35,0)</f>
        <v>7</v>
      </c>
      <c r="N4008" s="27">
        <f>IF(J4008&lt;=0.3,INDEX(价格表!$B$4:$I$31,M4008,2),IF(AND(J4008&gt;0.3,J4008&lt;=1),INDEX(价格表!$B$4:$I$31,M4008,3),IF(AND(J4008&gt;1,J4008&lt;=2.2),INDEX(价格表!$B$4:$I$31,M4008,4),IF(AND(J4008&gt;2.2,J4008&lt;=3.3),INDEX(价格表!$B$4:$I$31,M4008,5),IF(AND(J4008&gt;3.3,J4008&lt;=4),INDEX(价格表!$B$4:$I$31,M4008,6),IF(AND(J4008&gt;4,J4008&lt;=5.5),INDEX(价格表!$B$4:$I$31,M4008,7),IF(J4008&gt;5.5,2.6+INDEX(价格表!$B$4:$I$31,M4008,8)*L4008)))))))</f>
        <v>2.15</v>
      </c>
    </row>
    <row r="4009" spans="1:14">
      <c r="A4009" s="18">
        <v>4311038619850</v>
      </c>
      <c r="B4009" s="18" t="s">
        <v>16</v>
      </c>
      <c r="C4009" s="19">
        <v>20201216</v>
      </c>
      <c r="D4009" s="19">
        <v>610538201209</v>
      </c>
      <c r="E4009" s="19" t="s">
        <v>16</v>
      </c>
      <c r="F4009" s="19">
        <v>20201226</v>
      </c>
      <c r="G4009" s="19" t="s">
        <v>17</v>
      </c>
      <c r="H4009" s="19" t="s">
        <v>45</v>
      </c>
      <c r="I4009" s="19" t="s">
        <v>143</v>
      </c>
      <c r="J4009" s="19">
        <v>1.52</v>
      </c>
      <c r="K4009" s="19" t="s">
        <v>20</v>
      </c>
      <c r="L4009">
        <f t="shared" si="72"/>
        <v>2</v>
      </c>
      <c r="M4009">
        <f>MATCH(H:H,价格表!$B$4:$B$35,0)</f>
        <v>9</v>
      </c>
      <c r="N4009" s="27">
        <f>IF(J4009&lt;=0.3,INDEX(价格表!$B$4:$I$31,M4009,2),IF(AND(J4009&gt;0.3,J4009&lt;=1),INDEX(价格表!$B$4:$I$31,M4009,3),IF(AND(J4009&gt;1,J4009&lt;=2.2),INDEX(价格表!$B$4:$I$31,M4009,4),IF(AND(J4009&gt;2.2,J4009&lt;=3.3),INDEX(价格表!$B$4:$I$31,M4009,5),IF(AND(J4009&gt;3.3,J4009&lt;=4),INDEX(价格表!$B$4:$I$31,M4009,6),IF(AND(J4009&gt;4,J4009&lt;=5.5),INDEX(价格表!$B$4:$I$31,M4009,7),IF(J4009&gt;5.5,2.6+INDEX(价格表!$B$4:$I$31,M4009,8)*L4009)))))))</f>
        <v>2.15</v>
      </c>
    </row>
    <row r="4010" spans="1:14">
      <c r="A4010" s="18">
        <v>4311038619851</v>
      </c>
      <c r="B4010" s="18" t="s">
        <v>16</v>
      </c>
      <c r="C4010" s="19">
        <v>20201216</v>
      </c>
      <c r="D4010" s="19">
        <v>610538201209</v>
      </c>
      <c r="E4010" s="19" t="s">
        <v>16</v>
      </c>
      <c r="F4010" s="19">
        <v>20201226</v>
      </c>
      <c r="G4010" s="19" t="s">
        <v>17</v>
      </c>
      <c r="H4010" s="19" t="s">
        <v>33</v>
      </c>
      <c r="I4010" s="19" t="s">
        <v>34</v>
      </c>
      <c r="J4010" s="19">
        <v>1.45</v>
      </c>
      <c r="K4010" s="19" t="s">
        <v>20</v>
      </c>
      <c r="L4010">
        <f t="shared" si="72"/>
        <v>2</v>
      </c>
      <c r="M4010">
        <f>MATCH(H:H,价格表!$B$4:$B$35,0)</f>
        <v>13</v>
      </c>
      <c r="N4010" s="27">
        <f>IF(J4010&lt;=0.3,INDEX(价格表!$B$4:$I$31,M4010,2),IF(AND(J4010&gt;0.3,J4010&lt;=1),INDEX(价格表!$B$4:$I$31,M4010,3),IF(AND(J4010&gt;1,J4010&lt;=2.2),INDEX(价格表!$B$4:$I$31,M4010,4),IF(AND(J4010&gt;2.2,J4010&lt;=3.3),INDEX(价格表!$B$4:$I$31,M4010,5),IF(AND(J4010&gt;3.3,J4010&lt;=4),INDEX(价格表!$B$4:$I$31,M4010,6),IF(AND(J4010&gt;4,J4010&lt;=5.5),INDEX(价格表!$B$4:$I$31,M4010,7),IF(J4010&gt;5.5,2.6+INDEX(价格表!$B$4:$I$31,M4010,8)*L4010)))))))</f>
        <v>2.15</v>
      </c>
    </row>
    <row r="4011" spans="1:14">
      <c r="A4011" s="18">
        <v>4311038621714</v>
      </c>
      <c r="B4011" s="18" t="s">
        <v>16</v>
      </c>
      <c r="C4011" s="19">
        <v>20201216</v>
      </c>
      <c r="D4011" s="19">
        <v>610538201209</v>
      </c>
      <c r="E4011" s="19" t="s">
        <v>16</v>
      </c>
      <c r="F4011" s="19">
        <v>20201226</v>
      </c>
      <c r="G4011" s="19" t="s">
        <v>17</v>
      </c>
      <c r="H4011" s="19" t="s">
        <v>30</v>
      </c>
      <c r="I4011" s="19" t="s">
        <v>336</v>
      </c>
      <c r="J4011" s="19">
        <v>1.44</v>
      </c>
      <c r="K4011" s="19" t="s">
        <v>20</v>
      </c>
      <c r="L4011">
        <f t="shared" si="72"/>
        <v>2</v>
      </c>
      <c r="M4011">
        <f>MATCH(H:H,价格表!$B$4:$B$35,0)</f>
        <v>16</v>
      </c>
      <c r="N4011" s="27">
        <f>IF(J4011&lt;=0.3,INDEX(价格表!$B$4:$I$31,M4011,2),IF(AND(J4011&gt;0.3,J4011&lt;=1),INDEX(价格表!$B$4:$I$31,M4011,3),IF(AND(J4011&gt;1,J4011&lt;=2.2),INDEX(价格表!$B$4:$I$31,M4011,4),IF(AND(J4011&gt;2.2,J4011&lt;=3.3),INDEX(价格表!$B$4:$I$31,M4011,5),IF(AND(J4011&gt;3.3,J4011&lt;=4),INDEX(价格表!$B$4:$I$31,M4011,6),IF(AND(J4011&gt;4,J4011&lt;=5.5),INDEX(价格表!$B$4:$I$31,M4011,7),IF(J4011&gt;5.5,2.6+INDEX(价格表!$B$4:$I$31,M4011,8)*L4011)))))))</f>
        <v>2.15</v>
      </c>
    </row>
    <row r="4012" spans="1:14">
      <c r="A4012" s="18">
        <v>4311038623221</v>
      </c>
      <c r="B4012" s="18" t="s">
        <v>16</v>
      </c>
      <c r="C4012" s="19">
        <v>20201216</v>
      </c>
      <c r="D4012" s="19">
        <v>610538201209</v>
      </c>
      <c r="E4012" s="19" t="s">
        <v>16</v>
      </c>
      <c r="F4012" s="19">
        <v>20201226</v>
      </c>
      <c r="G4012" s="19" t="s">
        <v>17</v>
      </c>
      <c r="H4012" s="19" t="s">
        <v>25</v>
      </c>
      <c r="I4012" s="19" t="s">
        <v>199</v>
      </c>
      <c r="J4012" s="19">
        <v>1.44</v>
      </c>
      <c r="K4012" s="19" t="s">
        <v>20</v>
      </c>
      <c r="L4012">
        <f t="shared" si="72"/>
        <v>2</v>
      </c>
      <c r="M4012">
        <f>MATCH(H:H,价格表!$B$4:$B$35,0)</f>
        <v>25</v>
      </c>
      <c r="N4012" s="27">
        <f>IF(J4012&lt;=0.3,INDEX(价格表!$B$4:$I$31,M4012,2),IF(AND(J4012&gt;0.3,J4012&lt;=1),INDEX(价格表!$B$4:$I$31,M4012,3),IF(AND(J4012&gt;1,J4012&lt;=2.2),INDEX(价格表!$B$4:$I$31,M4012,4),IF(AND(J4012&gt;2.2,J4012&lt;=3.3),INDEX(价格表!$B$4:$I$31,M4012,5),IF(AND(J4012&gt;3.3,J4012&lt;=4),INDEX(价格表!$B$4:$I$31,M4012,6),IF(AND(J4012&gt;4,J4012&lt;=5.5),INDEX(价格表!$B$4:$I$31,M4012,7),IF(J4012&gt;5.5,2.6+INDEX(价格表!$B$4:$I$31,M4012,8)*L4012)))))))</f>
        <v>2.15</v>
      </c>
    </row>
    <row r="4013" spans="1:14">
      <c r="A4013" s="18">
        <v>4311038623222</v>
      </c>
      <c r="B4013" s="18" t="s">
        <v>16</v>
      </c>
      <c r="C4013" s="19">
        <v>20201216</v>
      </c>
      <c r="D4013" s="19">
        <v>610538201209</v>
      </c>
      <c r="E4013" s="19" t="s">
        <v>16</v>
      </c>
      <c r="F4013" s="19">
        <v>20201226</v>
      </c>
      <c r="G4013" s="19" t="s">
        <v>17</v>
      </c>
      <c r="H4013" s="19" t="s">
        <v>88</v>
      </c>
      <c r="I4013" s="19" t="s">
        <v>250</v>
      </c>
      <c r="J4013" s="19">
        <v>1.42</v>
      </c>
      <c r="K4013" s="19" t="s">
        <v>20</v>
      </c>
      <c r="L4013">
        <f t="shared" si="72"/>
        <v>2</v>
      </c>
      <c r="M4013">
        <f>MATCH(H:H,价格表!$B$4:$B$35,0)</f>
        <v>19</v>
      </c>
      <c r="N4013" s="27">
        <f>IF(J4013&lt;=0.3,INDEX(价格表!$B$4:$I$31,M4013,2),IF(AND(J4013&gt;0.3,J4013&lt;=1),INDEX(价格表!$B$4:$I$31,M4013,3),IF(AND(J4013&gt;1,J4013&lt;=2.2),INDEX(价格表!$B$4:$I$31,M4013,4),IF(AND(J4013&gt;2.2,J4013&lt;=3.3),INDEX(价格表!$B$4:$I$31,M4013,5),IF(AND(J4013&gt;3.3,J4013&lt;=4),INDEX(价格表!$B$4:$I$31,M4013,6),IF(AND(J4013&gt;4,J4013&lt;=5.5),INDEX(价格表!$B$4:$I$31,M4013,7),IF(J4013&gt;5.5,2.6+INDEX(价格表!$B$4:$I$31,M4013,8)*L4013)))))))</f>
        <v>2.15</v>
      </c>
    </row>
    <row r="4014" spans="1:14">
      <c r="A4014" s="18">
        <v>4311038623223</v>
      </c>
      <c r="B4014" s="18" t="s">
        <v>16</v>
      </c>
      <c r="C4014" s="19">
        <v>20201216</v>
      </c>
      <c r="D4014" s="19">
        <v>610538201209</v>
      </c>
      <c r="E4014" s="19" t="s">
        <v>16</v>
      </c>
      <c r="F4014" s="19">
        <v>20201226</v>
      </c>
      <c r="G4014" s="19" t="s">
        <v>17</v>
      </c>
      <c r="H4014" s="19" t="s">
        <v>54</v>
      </c>
      <c r="I4014" s="19" t="s">
        <v>78</v>
      </c>
      <c r="J4014" s="19">
        <v>1.45</v>
      </c>
      <c r="K4014" s="19" t="s">
        <v>20</v>
      </c>
      <c r="L4014">
        <f t="shared" si="72"/>
        <v>2</v>
      </c>
      <c r="M4014">
        <f>MATCH(H:H,价格表!$B$4:$B$35,0)</f>
        <v>14</v>
      </c>
      <c r="N4014" s="27">
        <f>IF(J4014&lt;=0.3,INDEX(价格表!$B$4:$I$31,M4014,2),IF(AND(J4014&gt;0.3,J4014&lt;=1),INDEX(价格表!$B$4:$I$31,M4014,3),IF(AND(J4014&gt;1,J4014&lt;=2.2),INDEX(价格表!$B$4:$I$31,M4014,4),IF(AND(J4014&gt;2.2,J4014&lt;=3.3),INDEX(价格表!$B$4:$I$31,M4014,5),IF(AND(J4014&gt;3.3,J4014&lt;=4),INDEX(价格表!$B$4:$I$31,M4014,6),IF(AND(J4014&gt;4,J4014&lt;=5.5),INDEX(价格表!$B$4:$I$31,M4014,7),IF(J4014&gt;5.5,2.6+INDEX(价格表!$B$4:$I$31,M4014,8)*L4014)))))))</f>
        <v>2.15</v>
      </c>
    </row>
    <row r="4015" spans="1:14">
      <c r="A4015" s="18">
        <v>4311038623224</v>
      </c>
      <c r="B4015" s="18" t="s">
        <v>16</v>
      </c>
      <c r="C4015" s="19">
        <v>20201216</v>
      </c>
      <c r="D4015" s="19">
        <v>610538201209</v>
      </c>
      <c r="E4015" s="19" t="s">
        <v>16</v>
      </c>
      <c r="F4015" s="19">
        <v>20201226</v>
      </c>
      <c r="G4015" s="19" t="s">
        <v>17</v>
      </c>
      <c r="H4015" s="19" t="s">
        <v>18</v>
      </c>
      <c r="I4015" s="19" t="s">
        <v>359</v>
      </c>
      <c r="J4015" s="19">
        <v>1.44</v>
      </c>
      <c r="K4015" s="19" t="s">
        <v>20</v>
      </c>
      <c r="L4015">
        <f t="shared" si="72"/>
        <v>2</v>
      </c>
      <c r="M4015">
        <f>MATCH(H:H,价格表!$B$4:$B$35,0)</f>
        <v>1</v>
      </c>
      <c r="N4015" s="27">
        <f>IF(J4015&lt;=0.3,INDEX(价格表!$B$4:$I$31,M4015,2),IF(AND(J4015&gt;0.3,J4015&lt;=1),INDEX(价格表!$B$4:$I$31,M4015,3),IF(AND(J4015&gt;1,J4015&lt;=2.2),INDEX(价格表!$B$4:$I$31,M4015,4),IF(AND(J4015&gt;2.2,J4015&lt;=3.3),INDEX(价格表!$B$4:$I$31,M4015,5),IF(AND(J4015&gt;3.3,J4015&lt;=4),INDEX(价格表!$B$4:$I$31,M4015,6),IF(AND(J4015&gt;4,J4015&lt;=5.5),INDEX(价格表!$B$4:$I$31,M4015,7),IF(J4015&gt;5.5,2.6+INDEX(价格表!$B$4:$I$31,M4015,8)*L4015)))))))</f>
        <v>2.15</v>
      </c>
    </row>
    <row r="4016" spans="1:14">
      <c r="A4016" s="18">
        <v>4311038623225</v>
      </c>
      <c r="B4016" s="18" t="s">
        <v>16</v>
      </c>
      <c r="C4016" s="19">
        <v>20201216</v>
      </c>
      <c r="D4016" s="19">
        <v>610538201209</v>
      </c>
      <c r="E4016" s="19" t="s">
        <v>16</v>
      </c>
      <c r="F4016" s="19">
        <v>20201226</v>
      </c>
      <c r="G4016" s="19" t="s">
        <v>17</v>
      </c>
      <c r="H4016" s="19" t="s">
        <v>25</v>
      </c>
      <c r="I4016" s="19" t="s">
        <v>42</v>
      </c>
      <c r="J4016" s="19">
        <v>1.44</v>
      </c>
      <c r="K4016" s="19" t="s">
        <v>20</v>
      </c>
      <c r="L4016">
        <f t="shared" si="72"/>
        <v>2</v>
      </c>
      <c r="M4016">
        <f>MATCH(H:H,价格表!$B$4:$B$35,0)</f>
        <v>25</v>
      </c>
      <c r="N4016" s="27">
        <f>IF(J4016&lt;=0.3,INDEX(价格表!$B$4:$I$31,M4016,2),IF(AND(J4016&gt;0.3,J4016&lt;=1),INDEX(价格表!$B$4:$I$31,M4016,3),IF(AND(J4016&gt;1,J4016&lt;=2.2),INDEX(价格表!$B$4:$I$31,M4016,4),IF(AND(J4016&gt;2.2,J4016&lt;=3.3),INDEX(价格表!$B$4:$I$31,M4016,5),IF(AND(J4016&gt;3.3,J4016&lt;=4),INDEX(价格表!$B$4:$I$31,M4016,6),IF(AND(J4016&gt;4,J4016&lt;=5.5),INDEX(价格表!$B$4:$I$31,M4016,7),IF(J4016&gt;5.5,2.6+INDEX(价格表!$B$4:$I$31,M4016,8)*L4016)))))))</f>
        <v>2.15</v>
      </c>
    </row>
    <row r="4017" spans="1:14">
      <c r="A4017" s="18">
        <v>4311038623226</v>
      </c>
      <c r="B4017" s="18" t="s">
        <v>16</v>
      </c>
      <c r="C4017" s="19">
        <v>20201216</v>
      </c>
      <c r="D4017" s="19">
        <v>610538201209</v>
      </c>
      <c r="E4017" s="19" t="s">
        <v>16</v>
      </c>
      <c r="F4017" s="19">
        <v>20201226</v>
      </c>
      <c r="G4017" s="19" t="s">
        <v>17</v>
      </c>
      <c r="H4017" s="19" t="s">
        <v>43</v>
      </c>
      <c r="I4017" s="19" t="s">
        <v>79</v>
      </c>
      <c r="J4017" s="19">
        <v>1.44</v>
      </c>
      <c r="K4017" s="19" t="s">
        <v>20</v>
      </c>
      <c r="L4017">
        <f t="shared" si="72"/>
        <v>2</v>
      </c>
      <c r="M4017">
        <f>MATCH(H:H,价格表!$B$4:$B$35,0)</f>
        <v>10</v>
      </c>
      <c r="N4017" s="27">
        <f>IF(J4017&lt;=0.3,INDEX(价格表!$B$4:$I$31,M4017,2),IF(AND(J4017&gt;0.3,J4017&lt;=1),INDEX(价格表!$B$4:$I$31,M4017,3),IF(AND(J4017&gt;1,J4017&lt;=2.2),INDEX(价格表!$B$4:$I$31,M4017,4),IF(AND(J4017&gt;2.2,J4017&lt;=3.3),INDEX(价格表!$B$4:$I$31,M4017,5),IF(AND(J4017&gt;3.3,J4017&lt;=4),INDEX(价格表!$B$4:$I$31,M4017,6),IF(AND(J4017&gt;4,J4017&lt;=5.5),INDEX(价格表!$B$4:$I$31,M4017,7),IF(J4017&gt;5.5,2.6+INDEX(价格表!$B$4:$I$31,M4017,8)*L4017)))))))</f>
        <v>2.15</v>
      </c>
    </row>
    <row r="4018" spans="1:14">
      <c r="A4018" s="18">
        <v>4311038623227</v>
      </c>
      <c r="B4018" s="18" t="s">
        <v>16</v>
      </c>
      <c r="C4018" s="19">
        <v>20201216</v>
      </c>
      <c r="D4018" s="19">
        <v>610538201209</v>
      </c>
      <c r="E4018" s="19" t="s">
        <v>16</v>
      </c>
      <c r="F4018" s="19">
        <v>20201226</v>
      </c>
      <c r="G4018" s="19" t="s">
        <v>17</v>
      </c>
      <c r="H4018" s="19" t="s">
        <v>25</v>
      </c>
      <c r="I4018" s="19" t="s">
        <v>373</v>
      </c>
      <c r="J4018" s="19">
        <v>1.45</v>
      </c>
      <c r="K4018" s="19" t="s">
        <v>20</v>
      </c>
      <c r="L4018">
        <f t="shared" si="72"/>
        <v>2</v>
      </c>
      <c r="M4018">
        <f>MATCH(H:H,价格表!$B$4:$B$35,0)</f>
        <v>25</v>
      </c>
      <c r="N4018" s="27">
        <f>IF(J4018&lt;=0.3,INDEX(价格表!$B$4:$I$31,M4018,2),IF(AND(J4018&gt;0.3,J4018&lt;=1),INDEX(价格表!$B$4:$I$31,M4018,3),IF(AND(J4018&gt;1,J4018&lt;=2.2),INDEX(价格表!$B$4:$I$31,M4018,4),IF(AND(J4018&gt;2.2,J4018&lt;=3.3),INDEX(价格表!$B$4:$I$31,M4018,5),IF(AND(J4018&gt;3.3,J4018&lt;=4),INDEX(价格表!$B$4:$I$31,M4018,6),IF(AND(J4018&gt;4,J4018&lt;=5.5),INDEX(价格表!$B$4:$I$31,M4018,7),IF(J4018&gt;5.5,2.6+INDEX(价格表!$B$4:$I$31,M4018,8)*L4018)))))))</f>
        <v>2.15</v>
      </c>
    </row>
    <row r="4019" spans="1:14">
      <c r="A4019" s="18">
        <v>4311038623229</v>
      </c>
      <c r="B4019" s="18" t="s">
        <v>16</v>
      </c>
      <c r="C4019" s="19">
        <v>20201216</v>
      </c>
      <c r="D4019" s="19">
        <v>610538201209</v>
      </c>
      <c r="E4019" s="19" t="s">
        <v>16</v>
      </c>
      <c r="F4019" s="19">
        <v>20201226</v>
      </c>
      <c r="G4019" s="19" t="s">
        <v>17</v>
      </c>
      <c r="H4019" s="19" t="s">
        <v>68</v>
      </c>
      <c r="I4019" s="19" t="s">
        <v>263</v>
      </c>
      <c r="J4019" s="19">
        <v>1.42</v>
      </c>
      <c r="K4019" s="19" t="s">
        <v>20</v>
      </c>
      <c r="L4019">
        <f t="shared" si="72"/>
        <v>2</v>
      </c>
      <c r="M4019">
        <f>MATCH(H:H,价格表!$B$4:$B$35,0)</f>
        <v>5</v>
      </c>
      <c r="N4019" s="27">
        <f>IF(J4019&lt;=0.3,INDEX(价格表!$B$4:$I$31,M4019,2),IF(AND(J4019&gt;0.3,J4019&lt;=1),INDEX(价格表!$B$4:$I$31,M4019,3),IF(AND(J4019&gt;1,J4019&lt;=2.2),INDEX(价格表!$B$4:$I$31,M4019,4),IF(AND(J4019&gt;2.2,J4019&lt;=3.3),INDEX(价格表!$B$4:$I$31,M4019,5),IF(AND(J4019&gt;3.3,J4019&lt;=4),INDEX(价格表!$B$4:$I$31,M4019,6),IF(AND(J4019&gt;4,J4019&lt;=5.5),INDEX(价格表!$B$4:$I$31,M4019,7),IF(J4019&gt;5.5,2.6+INDEX(价格表!$B$4:$I$31,M4019,8)*L4019)))))))</f>
        <v>2.15</v>
      </c>
    </row>
    <row r="4020" spans="1:14">
      <c r="A4020" s="18">
        <v>4311038623230</v>
      </c>
      <c r="B4020" s="18" t="s">
        <v>16</v>
      </c>
      <c r="C4020" s="19">
        <v>20201216</v>
      </c>
      <c r="D4020" s="19">
        <v>610538201209</v>
      </c>
      <c r="E4020" s="19" t="s">
        <v>16</v>
      </c>
      <c r="F4020" s="19">
        <v>20201226</v>
      </c>
      <c r="G4020" s="19" t="s">
        <v>17</v>
      </c>
      <c r="H4020" s="19" t="s">
        <v>45</v>
      </c>
      <c r="I4020" s="19" t="s">
        <v>196</v>
      </c>
      <c r="J4020" s="19">
        <v>1.47</v>
      </c>
      <c r="K4020" s="19" t="s">
        <v>20</v>
      </c>
      <c r="L4020">
        <f t="shared" si="72"/>
        <v>2</v>
      </c>
      <c r="M4020">
        <f>MATCH(H:H,价格表!$B$4:$B$35,0)</f>
        <v>9</v>
      </c>
      <c r="N4020" s="27">
        <f>IF(J4020&lt;=0.3,INDEX(价格表!$B$4:$I$31,M4020,2),IF(AND(J4020&gt;0.3,J4020&lt;=1),INDEX(价格表!$B$4:$I$31,M4020,3),IF(AND(J4020&gt;1,J4020&lt;=2.2),INDEX(价格表!$B$4:$I$31,M4020,4),IF(AND(J4020&gt;2.2,J4020&lt;=3.3),INDEX(价格表!$B$4:$I$31,M4020,5),IF(AND(J4020&gt;3.3,J4020&lt;=4),INDEX(价格表!$B$4:$I$31,M4020,6),IF(AND(J4020&gt;4,J4020&lt;=5.5),INDEX(价格表!$B$4:$I$31,M4020,7),IF(J4020&gt;5.5,2.6+INDEX(价格表!$B$4:$I$31,M4020,8)*L4020)))))))</f>
        <v>2.15</v>
      </c>
    </row>
    <row r="4021" spans="1:14">
      <c r="A4021" s="18">
        <v>4311038624421</v>
      </c>
      <c r="B4021" s="18" t="s">
        <v>16</v>
      </c>
      <c r="C4021" s="19">
        <v>20201216</v>
      </c>
      <c r="D4021" s="19">
        <v>610538201209</v>
      </c>
      <c r="E4021" s="19" t="s">
        <v>16</v>
      </c>
      <c r="F4021" s="19">
        <v>20201226</v>
      </c>
      <c r="G4021" s="19" t="s">
        <v>17</v>
      </c>
      <c r="H4021" s="19" t="s">
        <v>33</v>
      </c>
      <c r="I4021" s="19" t="s">
        <v>34</v>
      </c>
      <c r="J4021" s="19">
        <v>1.44</v>
      </c>
      <c r="K4021" s="19" t="s">
        <v>20</v>
      </c>
      <c r="L4021">
        <f t="shared" si="72"/>
        <v>2</v>
      </c>
      <c r="M4021">
        <f>MATCH(H:H,价格表!$B$4:$B$35,0)</f>
        <v>13</v>
      </c>
      <c r="N4021" s="27">
        <f>IF(J4021&lt;=0.3,INDEX(价格表!$B$4:$I$31,M4021,2),IF(AND(J4021&gt;0.3,J4021&lt;=1),INDEX(价格表!$B$4:$I$31,M4021,3),IF(AND(J4021&gt;1,J4021&lt;=2.2),INDEX(价格表!$B$4:$I$31,M4021,4),IF(AND(J4021&gt;2.2,J4021&lt;=3.3),INDEX(价格表!$B$4:$I$31,M4021,5),IF(AND(J4021&gt;3.3,J4021&lt;=4),INDEX(价格表!$B$4:$I$31,M4021,6),IF(AND(J4021&gt;4,J4021&lt;=5.5),INDEX(价格表!$B$4:$I$31,M4021,7),IF(J4021&gt;5.5,2.6+INDEX(价格表!$B$4:$I$31,M4021,8)*L4021)))))))</f>
        <v>2.15</v>
      </c>
    </row>
    <row r="4022" spans="1:14">
      <c r="A4022" s="18">
        <v>4311038624424</v>
      </c>
      <c r="B4022" s="18" t="s">
        <v>16</v>
      </c>
      <c r="C4022" s="19">
        <v>20201216</v>
      </c>
      <c r="D4022" s="19">
        <v>610538201209</v>
      </c>
      <c r="E4022" s="19" t="s">
        <v>16</v>
      </c>
      <c r="F4022" s="19">
        <v>20201226</v>
      </c>
      <c r="G4022" s="19" t="s">
        <v>17</v>
      </c>
      <c r="H4022" s="19" t="s">
        <v>73</v>
      </c>
      <c r="I4022" s="19" t="s">
        <v>131</v>
      </c>
      <c r="J4022" s="19">
        <v>1.72</v>
      </c>
      <c r="K4022" s="19" t="s">
        <v>20</v>
      </c>
      <c r="L4022">
        <f t="shared" si="72"/>
        <v>2</v>
      </c>
      <c r="M4022">
        <f>MATCH(H:H,价格表!$B$4:$B$35,0)</f>
        <v>7</v>
      </c>
      <c r="N4022" s="27">
        <f>IF(J4022&lt;=0.3,INDEX(价格表!$B$4:$I$31,M4022,2),IF(AND(J4022&gt;0.3,J4022&lt;=1),INDEX(价格表!$B$4:$I$31,M4022,3),IF(AND(J4022&gt;1,J4022&lt;=2.2),INDEX(价格表!$B$4:$I$31,M4022,4),IF(AND(J4022&gt;2.2,J4022&lt;=3.3),INDEX(价格表!$B$4:$I$31,M4022,5),IF(AND(J4022&gt;3.3,J4022&lt;=4),INDEX(价格表!$B$4:$I$31,M4022,6),IF(AND(J4022&gt;4,J4022&lt;=5.5),INDEX(价格表!$B$4:$I$31,M4022,7),IF(J4022&gt;5.5,2.6+INDEX(价格表!$B$4:$I$31,M4022,8)*L4022)))))))</f>
        <v>2.15</v>
      </c>
    </row>
    <row r="4023" spans="1:14">
      <c r="A4023" s="18">
        <v>4311038624425</v>
      </c>
      <c r="B4023" s="18" t="s">
        <v>16</v>
      </c>
      <c r="C4023" s="19">
        <v>20201216</v>
      </c>
      <c r="D4023" s="19">
        <v>610538201209</v>
      </c>
      <c r="E4023" s="19" t="s">
        <v>16</v>
      </c>
      <c r="F4023" s="19">
        <v>20201226</v>
      </c>
      <c r="G4023" s="19" t="s">
        <v>17</v>
      </c>
      <c r="H4023" s="19" t="s">
        <v>73</v>
      </c>
      <c r="I4023" s="19" t="s">
        <v>92</v>
      </c>
      <c r="J4023" s="19">
        <v>1.47</v>
      </c>
      <c r="K4023" s="19" t="s">
        <v>20</v>
      </c>
      <c r="L4023">
        <f t="shared" si="72"/>
        <v>2</v>
      </c>
      <c r="M4023">
        <f>MATCH(H:H,价格表!$B$4:$B$35,0)</f>
        <v>7</v>
      </c>
      <c r="N4023" s="27">
        <f>IF(J4023&lt;=0.3,INDEX(价格表!$B$4:$I$31,M4023,2),IF(AND(J4023&gt;0.3,J4023&lt;=1),INDEX(价格表!$B$4:$I$31,M4023,3),IF(AND(J4023&gt;1,J4023&lt;=2.2),INDEX(价格表!$B$4:$I$31,M4023,4),IF(AND(J4023&gt;2.2,J4023&lt;=3.3),INDEX(价格表!$B$4:$I$31,M4023,5),IF(AND(J4023&gt;3.3,J4023&lt;=4),INDEX(价格表!$B$4:$I$31,M4023,6),IF(AND(J4023&gt;4,J4023&lt;=5.5),INDEX(价格表!$B$4:$I$31,M4023,7),IF(J4023&gt;5.5,2.6+INDEX(价格表!$B$4:$I$31,M4023,8)*L4023)))))))</f>
        <v>2.15</v>
      </c>
    </row>
    <row r="4024" spans="1:14">
      <c r="A4024" s="18">
        <v>4311038624426</v>
      </c>
      <c r="B4024" s="18" t="s">
        <v>16</v>
      </c>
      <c r="C4024" s="19">
        <v>20201216</v>
      </c>
      <c r="D4024" s="19">
        <v>610538201209</v>
      </c>
      <c r="E4024" s="19" t="s">
        <v>16</v>
      </c>
      <c r="F4024" s="19">
        <v>20201226</v>
      </c>
      <c r="G4024" s="19" t="s">
        <v>17</v>
      </c>
      <c r="H4024" s="19" t="s">
        <v>73</v>
      </c>
      <c r="I4024" s="19" t="s">
        <v>365</v>
      </c>
      <c r="J4024" s="19">
        <v>1.47</v>
      </c>
      <c r="K4024" s="19" t="s">
        <v>20</v>
      </c>
      <c r="L4024">
        <f t="shared" si="72"/>
        <v>2</v>
      </c>
      <c r="M4024">
        <f>MATCH(H:H,价格表!$B$4:$B$35,0)</f>
        <v>7</v>
      </c>
      <c r="N4024" s="27">
        <f>IF(J4024&lt;=0.3,INDEX(价格表!$B$4:$I$31,M4024,2),IF(AND(J4024&gt;0.3,J4024&lt;=1),INDEX(价格表!$B$4:$I$31,M4024,3),IF(AND(J4024&gt;1,J4024&lt;=2.2),INDEX(价格表!$B$4:$I$31,M4024,4),IF(AND(J4024&gt;2.2,J4024&lt;=3.3),INDEX(价格表!$B$4:$I$31,M4024,5),IF(AND(J4024&gt;3.3,J4024&lt;=4),INDEX(价格表!$B$4:$I$31,M4024,6),IF(AND(J4024&gt;4,J4024&lt;=5.5),INDEX(价格表!$B$4:$I$31,M4024,7),IF(J4024&gt;5.5,2.6+INDEX(价格表!$B$4:$I$31,M4024,8)*L4024)))))))</f>
        <v>2.15</v>
      </c>
    </row>
    <row r="4025" spans="1:14">
      <c r="A4025" s="18">
        <v>4311038624427</v>
      </c>
      <c r="B4025" s="18" t="s">
        <v>16</v>
      </c>
      <c r="C4025" s="19">
        <v>20201216</v>
      </c>
      <c r="D4025" s="19">
        <v>610538201209</v>
      </c>
      <c r="E4025" s="19" t="s">
        <v>16</v>
      </c>
      <c r="F4025" s="19">
        <v>20201226</v>
      </c>
      <c r="G4025" s="19" t="s">
        <v>17</v>
      </c>
      <c r="H4025" s="19" t="s">
        <v>23</v>
      </c>
      <c r="I4025" s="19" t="s">
        <v>24</v>
      </c>
      <c r="J4025" s="19">
        <v>1.44</v>
      </c>
      <c r="K4025" s="19" t="s">
        <v>20</v>
      </c>
      <c r="L4025">
        <f t="shared" si="72"/>
        <v>2</v>
      </c>
      <c r="M4025">
        <f>MATCH(H:H,价格表!$B$4:$B$35,0)</f>
        <v>15</v>
      </c>
      <c r="N4025" s="27">
        <f>IF(J4025&lt;=0.3,INDEX(价格表!$B$4:$I$31,M4025,2),IF(AND(J4025&gt;0.3,J4025&lt;=1),INDEX(价格表!$B$4:$I$31,M4025,3),IF(AND(J4025&gt;1,J4025&lt;=2.2),INDEX(价格表!$B$4:$I$31,M4025,4),IF(AND(J4025&gt;2.2,J4025&lt;=3.3),INDEX(价格表!$B$4:$I$31,M4025,5),IF(AND(J4025&gt;3.3,J4025&lt;=4),INDEX(价格表!$B$4:$I$31,M4025,6),IF(AND(J4025&gt;4,J4025&lt;=5.5),INDEX(价格表!$B$4:$I$31,M4025,7),IF(J4025&gt;5.5,2.6+INDEX(价格表!$B$4:$I$31,M4025,8)*L4025)))))))</f>
        <v>2.15</v>
      </c>
    </row>
    <row r="4026" spans="1:14">
      <c r="A4026" s="18">
        <v>4311038624428</v>
      </c>
      <c r="B4026" s="18" t="s">
        <v>16</v>
      </c>
      <c r="C4026" s="19">
        <v>20201216</v>
      </c>
      <c r="D4026" s="19">
        <v>610538201209</v>
      </c>
      <c r="E4026" s="19" t="s">
        <v>16</v>
      </c>
      <c r="F4026" s="19">
        <v>20201226</v>
      </c>
      <c r="G4026" s="19" t="s">
        <v>17</v>
      </c>
      <c r="H4026" s="19" t="s">
        <v>37</v>
      </c>
      <c r="I4026" s="19" t="s">
        <v>105</v>
      </c>
      <c r="J4026" s="19">
        <v>1.45</v>
      </c>
      <c r="K4026" s="19" t="s">
        <v>20</v>
      </c>
      <c r="L4026">
        <f t="shared" si="72"/>
        <v>2</v>
      </c>
      <c r="M4026">
        <f>MATCH(H:H,价格表!$B$4:$B$35,0)</f>
        <v>12</v>
      </c>
      <c r="N4026" s="27">
        <f>IF(J4026&lt;=0.3,INDEX(价格表!$B$4:$I$31,M4026,2),IF(AND(J4026&gt;0.3,J4026&lt;=1),INDEX(价格表!$B$4:$I$31,M4026,3),IF(AND(J4026&gt;1,J4026&lt;=2.2),INDEX(价格表!$B$4:$I$31,M4026,4),IF(AND(J4026&gt;2.2,J4026&lt;=3.3),INDEX(价格表!$B$4:$I$31,M4026,5),IF(AND(J4026&gt;3.3,J4026&lt;=4),INDEX(价格表!$B$4:$I$31,M4026,6),IF(AND(J4026&gt;4,J4026&lt;=5.5),INDEX(价格表!$B$4:$I$31,M4026,7),IF(J4026&gt;5.5,2.6+INDEX(价格表!$B$4:$I$31,M4026,8)*L4026)))))))</f>
        <v>2.15</v>
      </c>
    </row>
    <row r="4027" spans="1:14">
      <c r="A4027" s="18">
        <v>4311038624432</v>
      </c>
      <c r="B4027" s="18" t="s">
        <v>16</v>
      </c>
      <c r="C4027" s="19">
        <v>20201216</v>
      </c>
      <c r="D4027" s="19">
        <v>610538201209</v>
      </c>
      <c r="E4027" s="19" t="s">
        <v>16</v>
      </c>
      <c r="F4027" s="19">
        <v>20201226</v>
      </c>
      <c r="G4027" s="19" t="s">
        <v>17</v>
      </c>
      <c r="H4027" s="19" t="s">
        <v>27</v>
      </c>
      <c r="I4027" s="19" t="s">
        <v>70</v>
      </c>
      <c r="J4027" s="19">
        <v>1.44</v>
      </c>
      <c r="K4027" s="19" t="s">
        <v>20</v>
      </c>
      <c r="L4027">
        <f t="shared" si="72"/>
        <v>2</v>
      </c>
      <c r="M4027">
        <f>MATCH(H:H,价格表!$B$4:$B$35,0)</f>
        <v>3</v>
      </c>
      <c r="N4027" s="27">
        <f>IF(J4027&lt;=0.3,INDEX(价格表!$B$4:$I$31,M4027,2),IF(AND(J4027&gt;0.3,J4027&lt;=1),INDEX(价格表!$B$4:$I$31,M4027,3),IF(AND(J4027&gt;1,J4027&lt;=2.2),INDEX(价格表!$B$4:$I$31,M4027,4),IF(AND(J4027&gt;2.2,J4027&lt;=3.3),INDEX(价格表!$B$4:$I$31,M4027,5),IF(AND(J4027&gt;3.3,J4027&lt;=4),INDEX(价格表!$B$4:$I$31,M4027,6),IF(AND(J4027&gt;4,J4027&lt;=5.5),INDEX(价格表!$B$4:$I$31,M4027,7),IF(J4027&gt;5.5,2.6+INDEX(价格表!$B$4:$I$31,M4027,8)*L4027)))))))</f>
        <v>2.15</v>
      </c>
    </row>
    <row r="4028" spans="1:14">
      <c r="A4028" s="18">
        <v>4311038624433</v>
      </c>
      <c r="B4028" s="18" t="s">
        <v>16</v>
      </c>
      <c r="C4028" s="19">
        <v>20201216</v>
      </c>
      <c r="D4028" s="19">
        <v>610538201209</v>
      </c>
      <c r="E4028" s="19" t="s">
        <v>16</v>
      </c>
      <c r="F4028" s="19">
        <v>20201226</v>
      </c>
      <c r="G4028" s="19" t="s">
        <v>17</v>
      </c>
      <c r="H4028" s="19" t="s">
        <v>23</v>
      </c>
      <c r="I4028" s="19" t="s">
        <v>99</v>
      </c>
      <c r="J4028" s="19">
        <v>1.44</v>
      </c>
      <c r="K4028" s="19" t="s">
        <v>20</v>
      </c>
      <c r="L4028">
        <f t="shared" si="72"/>
        <v>2</v>
      </c>
      <c r="M4028">
        <f>MATCH(H:H,价格表!$B$4:$B$35,0)</f>
        <v>15</v>
      </c>
      <c r="N4028" s="27">
        <f>IF(J4028&lt;=0.3,INDEX(价格表!$B$4:$I$31,M4028,2),IF(AND(J4028&gt;0.3,J4028&lt;=1),INDEX(价格表!$B$4:$I$31,M4028,3),IF(AND(J4028&gt;1,J4028&lt;=2.2),INDEX(价格表!$B$4:$I$31,M4028,4),IF(AND(J4028&gt;2.2,J4028&lt;=3.3),INDEX(价格表!$B$4:$I$31,M4028,5),IF(AND(J4028&gt;3.3,J4028&lt;=4),INDEX(价格表!$B$4:$I$31,M4028,6),IF(AND(J4028&gt;4,J4028&lt;=5.5),INDEX(价格表!$B$4:$I$31,M4028,7),IF(J4028&gt;5.5,2.6+INDEX(价格表!$B$4:$I$31,M4028,8)*L4028)))))))</f>
        <v>2.15</v>
      </c>
    </row>
    <row r="4029" spans="1:14">
      <c r="A4029" s="18">
        <v>4311038624434</v>
      </c>
      <c r="B4029" s="18" t="s">
        <v>16</v>
      </c>
      <c r="C4029" s="19">
        <v>20201216</v>
      </c>
      <c r="D4029" s="19">
        <v>610538201209</v>
      </c>
      <c r="E4029" s="19" t="s">
        <v>16</v>
      </c>
      <c r="F4029" s="19">
        <v>20201226</v>
      </c>
      <c r="G4029" s="19" t="s">
        <v>17</v>
      </c>
      <c r="H4029" s="19" t="s">
        <v>27</v>
      </c>
      <c r="I4029" s="19" t="s">
        <v>128</v>
      </c>
      <c r="J4029" s="19">
        <v>1.46</v>
      </c>
      <c r="K4029" s="19" t="s">
        <v>20</v>
      </c>
      <c r="L4029">
        <f t="shared" si="72"/>
        <v>2</v>
      </c>
      <c r="M4029">
        <f>MATCH(H:H,价格表!$B$4:$B$35,0)</f>
        <v>3</v>
      </c>
      <c r="N4029" s="27">
        <f>IF(J4029&lt;=0.3,INDEX(价格表!$B$4:$I$31,M4029,2),IF(AND(J4029&gt;0.3,J4029&lt;=1),INDEX(价格表!$B$4:$I$31,M4029,3),IF(AND(J4029&gt;1,J4029&lt;=2.2),INDEX(价格表!$B$4:$I$31,M4029,4),IF(AND(J4029&gt;2.2,J4029&lt;=3.3),INDEX(价格表!$B$4:$I$31,M4029,5),IF(AND(J4029&gt;3.3,J4029&lt;=4),INDEX(价格表!$B$4:$I$31,M4029,6),IF(AND(J4029&gt;4,J4029&lt;=5.5),INDEX(价格表!$B$4:$I$31,M4029,7),IF(J4029&gt;5.5,2.6+INDEX(价格表!$B$4:$I$31,M4029,8)*L4029)))))))</f>
        <v>2.15</v>
      </c>
    </row>
    <row r="4030" spans="1:14">
      <c r="A4030" s="18">
        <v>4311038624435</v>
      </c>
      <c r="B4030" s="18" t="s">
        <v>16</v>
      </c>
      <c r="C4030" s="19">
        <v>20201216</v>
      </c>
      <c r="D4030" s="19">
        <v>610538201209</v>
      </c>
      <c r="E4030" s="19" t="s">
        <v>16</v>
      </c>
      <c r="F4030" s="19">
        <v>20201226</v>
      </c>
      <c r="G4030" s="19" t="s">
        <v>17</v>
      </c>
      <c r="H4030" s="19" t="s">
        <v>88</v>
      </c>
      <c r="I4030" s="19" t="s">
        <v>101</v>
      </c>
      <c r="J4030" s="19">
        <v>1.45</v>
      </c>
      <c r="K4030" s="19" t="s">
        <v>20</v>
      </c>
      <c r="L4030">
        <f t="shared" si="72"/>
        <v>2</v>
      </c>
      <c r="M4030">
        <f>MATCH(H:H,价格表!$B$4:$B$35,0)</f>
        <v>19</v>
      </c>
      <c r="N4030" s="27">
        <f>IF(J4030&lt;=0.3,INDEX(价格表!$B$4:$I$31,M4030,2),IF(AND(J4030&gt;0.3,J4030&lt;=1),INDEX(价格表!$B$4:$I$31,M4030,3),IF(AND(J4030&gt;1,J4030&lt;=2.2),INDEX(价格表!$B$4:$I$31,M4030,4),IF(AND(J4030&gt;2.2,J4030&lt;=3.3),INDEX(价格表!$B$4:$I$31,M4030,5),IF(AND(J4030&gt;3.3,J4030&lt;=4),INDEX(价格表!$B$4:$I$31,M4030,6),IF(AND(J4030&gt;4,J4030&lt;=5.5),INDEX(价格表!$B$4:$I$31,M4030,7),IF(J4030&gt;5.5,2.6+INDEX(价格表!$B$4:$I$31,M4030,8)*L4030)))))))</f>
        <v>2.15</v>
      </c>
    </row>
    <row r="4031" spans="1:14">
      <c r="A4031" s="18">
        <v>4311038624436</v>
      </c>
      <c r="B4031" s="18" t="s">
        <v>16</v>
      </c>
      <c r="C4031" s="19">
        <v>20201216</v>
      </c>
      <c r="D4031" s="19">
        <v>610538201209</v>
      </c>
      <c r="E4031" s="19" t="s">
        <v>16</v>
      </c>
      <c r="F4031" s="19">
        <v>20201226</v>
      </c>
      <c r="G4031" s="19" t="s">
        <v>17</v>
      </c>
      <c r="H4031" s="19" t="s">
        <v>21</v>
      </c>
      <c r="I4031" s="19" t="s">
        <v>228</v>
      </c>
      <c r="J4031" s="19">
        <v>1.71</v>
      </c>
      <c r="K4031" s="19" t="s">
        <v>20</v>
      </c>
      <c r="L4031">
        <f t="shared" si="72"/>
        <v>2</v>
      </c>
      <c r="M4031">
        <f>MATCH(H:H,价格表!$B$4:$B$35,0)</f>
        <v>20</v>
      </c>
      <c r="N4031" s="27">
        <f>IF(J4031&lt;=0.3,INDEX(价格表!$B$4:$I$31,M4031,2),IF(AND(J4031&gt;0.3,J4031&lt;=1),INDEX(价格表!$B$4:$I$31,M4031,3),IF(AND(J4031&gt;1,J4031&lt;=2.2),INDEX(价格表!$B$4:$I$31,M4031,4),IF(AND(J4031&gt;2.2,J4031&lt;=3.3),INDEX(价格表!$B$4:$I$31,M4031,5),IF(AND(J4031&gt;3.3,J4031&lt;=4),INDEX(价格表!$B$4:$I$31,M4031,6),IF(AND(J4031&gt;4,J4031&lt;=5.5),INDEX(价格表!$B$4:$I$31,M4031,7),IF(J4031&gt;5.5,2.6+INDEX(价格表!$B$4:$I$31,M4031,8)*L4031)))))))</f>
        <v>2.15</v>
      </c>
    </row>
    <row r="4032" spans="1:14">
      <c r="A4032" s="18">
        <v>4311038624437</v>
      </c>
      <c r="B4032" s="18" t="s">
        <v>16</v>
      </c>
      <c r="C4032" s="19">
        <v>20201216</v>
      </c>
      <c r="D4032" s="19">
        <v>610538201209</v>
      </c>
      <c r="E4032" s="19" t="s">
        <v>16</v>
      </c>
      <c r="F4032" s="19">
        <v>20201226</v>
      </c>
      <c r="G4032" s="19" t="s">
        <v>17</v>
      </c>
      <c r="H4032" s="19" t="s">
        <v>66</v>
      </c>
      <c r="I4032" s="19" t="s">
        <v>67</v>
      </c>
      <c r="J4032" s="19">
        <v>1.44</v>
      </c>
      <c r="K4032" s="19" t="s">
        <v>20</v>
      </c>
      <c r="L4032">
        <f t="shared" si="72"/>
        <v>2</v>
      </c>
      <c r="M4032">
        <f>MATCH(H:H,价格表!$B$4:$B$35,0)</f>
        <v>17</v>
      </c>
      <c r="N4032" s="27">
        <f>IF(J4032&lt;=0.3,INDEX(价格表!$B$4:$I$31,M4032,2),IF(AND(J4032&gt;0.3,J4032&lt;=1),INDEX(价格表!$B$4:$I$31,M4032,3),IF(AND(J4032&gt;1,J4032&lt;=2.2),INDEX(价格表!$B$4:$I$31,M4032,4),IF(AND(J4032&gt;2.2,J4032&lt;=3.3),INDEX(价格表!$B$4:$I$31,M4032,5),IF(AND(J4032&gt;3.3,J4032&lt;=4),INDEX(价格表!$B$4:$I$31,M4032,6),IF(AND(J4032&gt;4,J4032&lt;=5.5),INDEX(价格表!$B$4:$I$31,M4032,7),IF(J4032&gt;5.5,2.6+INDEX(价格表!$B$4:$I$31,M4032,8)*L4032)))))))</f>
        <v>2.15</v>
      </c>
    </row>
    <row r="4033" spans="1:14">
      <c r="A4033" s="18">
        <v>4311038624438</v>
      </c>
      <c r="B4033" s="18" t="s">
        <v>16</v>
      </c>
      <c r="C4033" s="19">
        <v>20201216</v>
      </c>
      <c r="D4033" s="19">
        <v>610538201209</v>
      </c>
      <c r="E4033" s="19" t="s">
        <v>16</v>
      </c>
      <c r="F4033" s="19">
        <v>20201226</v>
      </c>
      <c r="G4033" s="19" t="s">
        <v>17</v>
      </c>
      <c r="H4033" s="19" t="s">
        <v>23</v>
      </c>
      <c r="I4033" s="19" t="s">
        <v>189</v>
      </c>
      <c r="J4033" s="19">
        <v>1.44</v>
      </c>
      <c r="K4033" s="19" t="s">
        <v>20</v>
      </c>
      <c r="L4033">
        <f t="shared" si="72"/>
        <v>2</v>
      </c>
      <c r="M4033">
        <f>MATCH(H:H,价格表!$B$4:$B$35,0)</f>
        <v>15</v>
      </c>
      <c r="N4033" s="27">
        <f>IF(J4033&lt;=0.3,INDEX(价格表!$B$4:$I$31,M4033,2),IF(AND(J4033&gt;0.3,J4033&lt;=1),INDEX(价格表!$B$4:$I$31,M4033,3),IF(AND(J4033&gt;1,J4033&lt;=2.2),INDEX(价格表!$B$4:$I$31,M4033,4),IF(AND(J4033&gt;2.2,J4033&lt;=3.3),INDEX(价格表!$B$4:$I$31,M4033,5),IF(AND(J4033&gt;3.3,J4033&lt;=4),INDEX(价格表!$B$4:$I$31,M4033,6),IF(AND(J4033&gt;4,J4033&lt;=5.5),INDEX(价格表!$B$4:$I$31,M4033,7),IF(J4033&gt;5.5,2.6+INDEX(价格表!$B$4:$I$31,M4033,8)*L4033)))))))</f>
        <v>2.15</v>
      </c>
    </row>
    <row r="4034" spans="1:14">
      <c r="A4034" s="18">
        <v>4311038624439</v>
      </c>
      <c r="B4034" s="18" t="s">
        <v>16</v>
      </c>
      <c r="C4034" s="19">
        <v>20201216</v>
      </c>
      <c r="D4034" s="19">
        <v>610538201209</v>
      </c>
      <c r="E4034" s="19" t="s">
        <v>16</v>
      </c>
      <c r="F4034" s="19">
        <v>20201226</v>
      </c>
      <c r="G4034" s="19" t="s">
        <v>17</v>
      </c>
      <c r="H4034" s="19" t="s">
        <v>50</v>
      </c>
      <c r="I4034" s="19" t="s">
        <v>166</v>
      </c>
      <c r="J4034" s="19">
        <v>1.48</v>
      </c>
      <c r="K4034" s="19" t="s">
        <v>20</v>
      </c>
      <c r="L4034">
        <f t="shared" si="72"/>
        <v>2</v>
      </c>
      <c r="M4034">
        <f>MATCH(H:H,价格表!$B$4:$B$35,0)</f>
        <v>4</v>
      </c>
      <c r="N4034" s="27">
        <f>IF(J4034&lt;=0.3,INDEX(价格表!$B$4:$I$31,M4034,2),IF(AND(J4034&gt;0.3,J4034&lt;=1),INDEX(价格表!$B$4:$I$31,M4034,3),IF(AND(J4034&gt;1,J4034&lt;=2.2),INDEX(价格表!$B$4:$I$31,M4034,4),IF(AND(J4034&gt;2.2,J4034&lt;=3.3),INDEX(价格表!$B$4:$I$31,M4034,5),IF(AND(J4034&gt;3.3,J4034&lt;=4),INDEX(价格表!$B$4:$I$31,M4034,6),IF(AND(J4034&gt;4,J4034&lt;=5.5),INDEX(价格表!$B$4:$I$31,M4034,7),IF(J4034&gt;5.5,2.6+INDEX(价格表!$B$4:$I$31,M4034,8)*L4034)))))))</f>
        <v>2.15</v>
      </c>
    </row>
    <row r="4035" spans="1:14">
      <c r="A4035" s="18">
        <v>4311038624440</v>
      </c>
      <c r="B4035" s="18" t="s">
        <v>16</v>
      </c>
      <c r="C4035" s="19">
        <v>20201216</v>
      </c>
      <c r="D4035" s="19">
        <v>610538201209</v>
      </c>
      <c r="E4035" s="19" t="s">
        <v>16</v>
      </c>
      <c r="F4035" s="19">
        <v>20201226</v>
      </c>
      <c r="G4035" s="19" t="s">
        <v>17</v>
      </c>
      <c r="H4035" s="19" t="s">
        <v>54</v>
      </c>
      <c r="I4035" s="19" t="s">
        <v>71</v>
      </c>
      <c r="J4035" s="19">
        <v>1.44</v>
      </c>
      <c r="K4035" s="19" t="s">
        <v>20</v>
      </c>
      <c r="L4035">
        <f t="shared" si="72"/>
        <v>2</v>
      </c>
      <c r="M4035">
        <f>MATCH(H:H,价格表!$B$4:$B$35,0)</f>
        <v>14</v>
      </c>
      <c r="N4035" s="27">
        <f>IF(J4035&lt;=0.3,INDEX(价格表!$B$4:$I$31,M4035,2),IF(AND(J4035&gt;0.3,J4035&lt;=1),INDEX(价格表!$B$4:$I$31,M4035,3),IF(AND(J4035&gt;1,J4035&lt;=2.2),INDEX(价格表!$B$4:$I$31,M4035,4),IF(AND(J4035&gt;2.2,J4035&lt;=3.3),INDEX(价格表!$B$4:$I$31,M4035,5),IF(AND(J4035&gt;3.3,J4035&lt;=4),INDEX(价格表!$B$4:$I$31,M4035,6),IF(AND(J4035&gt;4,J4035&lt;=5.5),INDEX(价格表!$B$4:$I$31,M4035,7),IF(J4035&gt;5.5,2.6+INDEX(价格表!$B$4:$I$31,M4035,8)*L4035)))))))</f>
        <v>2.15</v>
      </c>
    </row>
    <row r="4036" spans="1:14">
      <c r="A4036" s="18">
        <v>4311038624441</v>
      </c>
      <c r="B4036" s="18" t="s">
        <v>16</v>
      </c>
      <c r="C4036" s="19">
        <v>20201216</v>
      </c>
      <c r="D4036" s="19">
        <v>610538201209</v>
      </c>
      <c r="E4036" s="19" t="s">
        <v>16</v>
      </c>
      <c r="F4036" s="19">
        <v>20201226</v>
      </c>
      <c r="G4036" s="19" t="s">
        <v>17</v>
      </c>
      <c r="H4036" s="19" t="s">
        <v>39</v>
      </c>
      <c r="I4036" s="19" t="s">
        <v>235</v>
      </c>
      <c r="J4036" s="19">
        <v>1.45</v>
      </c>
      <c r="K4036" s="19" t="s">
        <v>20</v>
      </c>
      <c r="L4036">
        <f t="shared" ref="L4036:L4099" si="73">ROUNDUP(J4036,0)</f>
        <v>2</v>
      </c>
      <c r="M4036">
        <f>MATCH(H:H,价格表!$B$4:$B$35,0)</f>
        <v>23</v>
      </c>
      <c r="N4036" s="27">
        <f>IF(J4036&lt;=0.3,INDEX(价格表!$B$4:$I$31,M4036,2),IF(AND(J4036&gt;0.3,J4036&lt;=1),INDEX(价格表!$B$4:$I$31,M4036,3),IF(AND(J4036&gt;1,J4036&lt;=2.2),INDEX(价格表!$B$4:$I$31,M4036,4),IF(AND(J4036&gt;2.2,J4036&lt;=3.3),INDEX(价格表!$B$4:$I$31,M4036,5),IF(AND(J4036&gt;3.3,J4036&lt;=4),INDEX(价格表!$B$4:$I$31,M4036,6),IF(AND(J4036&gt;4,J4036&lt;=5.5),INDEX(价格表!$B$4:$I$31,M4036,7),IF(J4036&gt;5.5,2.6+INDEX(价格表!$B$4:$I$31,M4036,8)*L4036)))))))</f>
        <v>2.15</v>
      </c>
    </row>
    <row r="4037" spans="1:14">
      <c r="A4037" s="18">
        <v>4311038624442</v>
      </c>
      <c r="B4037" s="18" t="s">
        <v>16</v>
      </c>
      <c r="C4037" s="19">
        <v>20201216</v>
      </c>
      <c r="D4037" s="19">
        <v>610538201209</v>
      </c>
      <c r="E4037" s="19" t="s">
        <v>16</v>
      </c>
      <c r="F4037" s="19">
        <v>20201226</v>
      </c>
      <c r="G4037" s="19" t="s">
        <v>17</v>
      </c>
      <c r="H4037" s="19" t="s">
        <v>27</v>
      </c>
      <c r="I4037" s="19" t="s">
        <v>128</v>
      </c>
      <c r="J4037" s="19">
        <v>1.55</v>
      </c>
      <c r="K4037" s="19" t="s">
        <v>20</v>
      </c>
      <c r="L4037">
        <f t="shared" si="73"/>
        <v>2</v>
      </c>
      <c r="M4037">
        <f>MATCH(H:H,价格表!$B$4:$B$35,0)</f>
        <v>3</v>
      </c>
      <c r="N4037" s="27">
        <f>IF(J4037&lt;=0.3,INDEX(价格表!$B$4:$I$31,M4037,2),IF(AND(J4037&gt;0.3,J4037&lt;=1),INDEX(价格表!$B$4:$I$31,M4037,3),IF(AND(J4037&gt;1,J4037&lt;=2.2),INDEX(价格表!$B$4:$I$31,M4037,4),IF(AND(J4037&gt;2.2,J4037&lt;=3.3),INDEX(价格表!$B$4:$I$31,M4037,5),IF(AND(J4037&gt;3.3,J4037&lt;=4),INDEX(价格表!$B$4:$I$31,M4037,6),IF(AND(J4037&gt;4,J4037&lt;=5.5),INDEX(价格表!$B$4:$I$31,M4037,7),IF(J4037&gt;5.5,2.6+INDEX(价格表!$B$4:$I$31,M4037,8)*L4037)))))))</f>
        <v>2.15</v>
      </c>
    </row>
    <row r="4038" spans="1:14">
      <c r="A4038" s="18">
        <v>4311038624443</v>
      </c>
      <c r="B4038" s="18" t="s">
        <v>16</v>
      </c>
      <c r="C4038" s="19">
        <v>20201216</v>
      </c>
      <c r="D4038" s="19">
        <v>610538201209</v>
      </c>
      <c r="E4038" s="19" t="s">
        <v>16</v>
      </c>
      <c r="F4038" s="19">
        <v>20201226</v>
      </c>
      <c r="G4038" s="19" t="s">
        <v>17</v>
      </c>
      <c r="H4038" s="19" t="s">
        <v>75</v>
      </c>
      <c r="I4038" s="19" t="s">
        <v>238</v>
      </c>
      <c r="J4038" s="19">
        <v>1.44</v>
      </c>
      <c r="K4038" s="19" t="s">
        <v>20</v>
      </c>
      <c r="L4038">
        <f t="shared" si="73"/>
        <v>2</v>
      </c>
      <c r="M4038">
        <f>MATCH(H:H,价格表!$B$4:$B$35,0)</f>
        <v>24</v>
      </c>
      <c r="N4038" s="27">
        <f>IF(J4038&lt;=0.3,INDEX(价格表!$B$4:$I$31,M4038,2),IF(AND(J4038&gt;0.3,J4038&lt;=1),INDEX(价格表!$B$4:$I$31,M4038,3),IF(AND(J4038&gt;1,J4038&lt;=2.2),INDEX(价格表!$B$4:$I$31,M4038,4),IF(AND(J4038&gt;2.2,J4038&lt;=3.3),INDEX(价格表!$B$4:$I$31,M4038,5),IF(AND(J4038&gt;3.3,J4038&lt;=4),INDEX(价格表!$B$4:$I$31,M4038,6),IF(AND(J4038&gt;4,J4038&lt;=5.5),INDEX(价格表!$B$4:$I$31,M4038,7),IF(J4038&gt;5.5,2.6+INDEX(价格表!$B$4:$I$31,M4038,8)*L4038)))))))</f>
        <v>2.15</v>
      </c>
    </row>
    <row r="4039" spans="1:14">
      <c r="A4039" s="18">
        <v>4311038624444</v>
      </c>
      <c r="B4039" s="18" t="s">
        <v>16</v>
      </c>
      <c r="C4039" s="19">
        <v>20201216</v>
      </c>
      <c r="D4039" s="19">
        <v>610538201209</v>
      </c>
      <c r="E4039" s="19" t="s">
        <v>16</v>
      </c>
      <c r="F4039" s="19">
        <v>20201226</v>
      </c>
      <c r="G4039" s="19" t="s">
        <v>17</v>
      </c>
      <c r="H4039" s="19" t="s">
        <v>18</v>
      </c>
      <c r="I4039" s="19" t="s">
        <v>346</v>
      </c>
      <c r="J4039" s="19">
        <v>1.44</v>
      </c>
      <c r="K4039" s="19" t="s">
        <v>20</v>
      </c>
      <c r="L4039">
        <f t="shared" si="73"/>
        <v>2</v>
      </c>
      <c r="M4039">
        <f>MATCH(H:H,价格表!$B$4:$B$35,0)</f>
        <v>1</v>
      </c>
      <c r="N4039" s="27">
        <f>IF(J4039&lt;=0.3,INDEX(价格表!$B$4:$I$31,M4039,2),IF(AND(J4039&gt;0.3,J4039&lt;=1),INDEX(价格表!$B$4:$I$31,M4039,3),IF(AND(J4039&gt;1,J4039&lt;=2.2),INDEX(价格表!$B$4:$I$31,M4039,4),IF(AND(J4039&gt;2.2,J4039&lt;=3.3),INDEX(价格表!$B$4:$I$31,M4039,5),IF(AND(J4039&gt;3.3,J4039&lt;=4),INDEX(价格表!$B$4:$I$31,M4039,6),IF(AND(J4039&gt;4,J4039&lt;=5.5),INDEX(价格表!$B$4:$I$31,M4039,7),IF(J4039&gt;5.5,2.6+INDEX(价格表!$B$4:$I$31,M4039,8)*L4039)))))))</f>
        <v>2.15</v>
      </c>
    </row>
    <row r="4040" spans="1:14">
      <c r="A4040" s="18">
        <v>4311038624445</v>
      </c>
      <c r="B4040" s="18" t="s">
        <v>16</v>
      </c>
      <c r="C4040" s="19">
        <v>20201216</v>
      </c>
      <c r="D4040" s="19">
        <v>610538201209</v>
      </c>
      <c r="E4040" s="19" t="s">
        <v>16</v>
      </c>
      <c r="F4040" s="19">
        <v>20201226</v>
      </c>
      <c r="G4040" s="19" t="s">
        <v>17</v>
      </c>
      <c r="H4040" s="19" t="s">
        <v>21</v>
      </c>
      <c r="I4040" s="19" t="s">
        <v>205</v>
      </c>
      <c r="J4040" s="19">
        <v>1.74</v>
      </c>
      <c r="K4040" s="19" t="s">
        <v>20</v>
      </c>
      <c r="L4040">
        <f t="shared" si="73"/>
        <v>2</v>
      </c>
      <c r="M4040">
        <f>MATCH(H:H,价格表!$B$4:$B$35,0)</f>
        <v>20</v>
      </c>
      <c r="N4040" s="27">
        <f>IF(J4040&lt;=0.3,INDEX(价格表!$B$4:$I$31,M4040,2),IF(AND(J4040&gt;0.3,J4040&lt;=1),INDEX(价格表!$B$4:$I$31,M4040,3),IF(AND(J4040&gt;1,J4040&lt;=2.2),INDEX(价格表!$B$4:$I$31,M4040,4),IF(AND(J4040&gt;2.2,J4040&lt;=3.3),INDEX(价格表!$B$4:$I$31,M4040,5),IF(AND(J4040&gt;3.3,J4040&lt;=4),INDEX(价格表!$B$4:$I$31,M4040,6),IF(AND(J4040&gt;4,J4040&lt;=5.5),INDEX(价格表!$B$4:$I$31,M4040,7),IF(J4040&gt;5.5,2.6+INDEX(价格表!$B$4:$I$31,M4040,8)*L4040)))))))</f>
        <v>2.15</v>
      </c>
    </row>
    <row r="4041" spans="1:14">
      <c r="A4041" s="18">
        <v>4311038624446</v>
      </c>
      <c r="B4041" s="18" t="s">
        <v>16</v>
      </c>
      <c r="C4041" s="19">
        <v>20201216</v>
      </c>
      <c r="D4041" s="19">
        <v>610538201209</v>
      </c>
      <c r="E4041" s="19" t="s">
        <v>16</v>
      </c>
      <c r="F4041" s="19">
        <v>20201226</v>
      </c>
      <c r="G4041" s="19" t="s">
        <v>17</v>
      </c>
      <c r="H4041" s="19" t="s">
        <v>50</v>
      </c>
      <c r="I4041" s="19" t="s">
        <v>62</v>
      </c>
      <c r="J4041" s="19">
        <v>1.46</v>
      </c>
      <c r="K4041" s="19" t="s">
        <v>20</v>
      </c>
      <c r="L4041">
        <f t="shared" si="73"/>
        <v>2</v>
      </c>
      <c r="M4041">
        <f>MATCH(H:H,价格表!$B$4:$B$35,0)</f>
        <v>4</v>
      </c>
      <c r="N4041" s="27">
        <f>IF(J4041&lt;=0.3,INDEX(价格表!$B$4:$I$31,M4041,2),IF(AND(J4041&gt;0.3,J4041&lt;=1),INDEX(价格表!$B$4:$I$31,M4041,3),IF(AND(J4041&gt;1,J4041&lt;=2.2),INDEX(价格表!$B$4:$I$31,M4041,4),IF(AND(J4041&gt;2.2,J4041&lt;=3.3),INDEX(价格表!$B$4:$I$31,M4041,5),IF(AND(J4041&gt;3.3,J4041&lt;=4),INDEX(价格表!$B$4:$I$31,M4041,6),IF(AND(J4041&gt;4,J4041&lt;=5.5),INDEX(价格表!$B$4:$I$31,M4041,7),IF(J4041&gt;5.5,2.6+INDEX(价格表!$B$4:$I$31,M4041,8)*L4041)))))))</f>
        <v>2.15</v>
      </c>
    </row>
    <row r="4042" spans="1:14">
      <c r="A4042" s="18">
        <v>4311038624447</v>
      </c>
      <c r="B4042" s="18" t="s">
        <v>16</v>
      </c>
      <c r="C4042" s="19">
        <v>20201216</v>
      </c>
      <c r="D4042" s="19">
        <v>610538201209</v>
      </c>
      <c r="E4042" s="19" t="s">
        <v>16</v>
      </c>
      <c r="F4042" s="19">
        <v>20201226</v>
      </c>
      <c r="G4042" s="19" t="s">
        <v>17</v>
      </c>
      <c r="H4042" s="19" t="s">
        <v>37</v>
      </c>
      <c r="I4042" s="19" t="s">
        <v>72</v>
      </c>
      <c r="J4042" s="19">
        <v>1.44</v>
      </c>
      <c r="K4042" s="19" t="s">
        <v>20</v>
      </c>
      <c r="L4042">
        <f t="shared" si="73"/>
        <v>2</v>
      </c>
      <c r="M4042">
        <f>MATCH(H:H,价格表!$B$4:$B$35,0)</f>
        <v>12</v>
      </c>
      <c r="N4042" s="27">
        <f>IF(J4042&lt;=0.3,INDEX(价格表!$B$4:$I$31,M4042,2),IF(AND(J4042&gt;0.3,J4042&lt;=1),INDEX(价格表!$B$4:$I$31,M4042,3),IF(AND(J4042&gt;1,J4042&lt;=2.2),INDEX(价格表!$B$4:$I$31,M4042,4),IF(AND(J4042&gt;2.2,J4042&lt;=3.3),INDEX(价格表!$B$4:$I$31,M4042,5),IF(AND(J4042&gt;3.3,J4042&lt;=4),INDEX(价格表!$B$4:$I$31,M4042,6),IF(AND(J4042&gt;4,J4042&lt;=5.5),INDEX(价格表!$B$4:$I$31,M4042,7),IF(J4042&gt;5.5,2.6+INDEX(价格表!$B$4:$I$31,M4042,8)*L4042)))))))</f>
        <v>2.15</v>
      </c>
    </row>
    <row r="4043" spans="1:14">
      <c r="A4043" s="18">
        <v>4311038624448</v>
      </c>
      <c r="B4043" s="18" t="s">
        <v>16</v>
      </c>
      <c r="C4043" s="19">
        <v>20201216</v>
      </c>
      <c r="D4043" s="19">
        <v>610538201209</v>
      </c>
      <c r="E4043" s="19" t="s">
        <v>16</v>
      </c>
      <c r="F4043" s="19">
        <v>20201226</v>
      </c>
      <c r="G4043" s="19" t="s">
        <v>17</v>
      </c>
      <c r="H4043" s="19" t="s">
        <v>25</v>
      </c>
      <c r="I4043" s="19" t="s">
        <v>160</v>
      </c>
      <c r="J4043" s="19">
        <v>1.44</v>
      </c>
      <c r="K4043" s="19" t="s">
        <v>20</v>
      </c>
      <c r="L4043">
        <f t="shared" si="73"/>
        <v>2</v>
      </c>
      <c r="M4043">
        <f>MATCH(H:H,价格表!$B$4:$B$35,0)</f>
        <v>25</v>
      </c>
      <c r="N4043" s="27">
        <f>IF(J4043&lt;=0.3,INDEX(价格表!$B$4:$I$31,M4043,2),IF(AND(J4043&gt;0.3,J4043&lt;=1),INDEX(价格表!$B$4:$I$31,M4043,3),IF(AND(J4043&gt;1,J4043&lt;=2.2),INDEX(价格表!$B$4:$I$31,M4043,4),IF(AND(J4043&gt;2.2,J4043&lt;=3.3),INDEX(价格表!$B$4:$I$31,M4043,5),IF(AND(J4043&gt;3.3,J4043&lt;=4),INDEX(价格表!$B$4:$I$31,M4043,6),IF(AND(J4043&gt;4,J4043&lt;=5.5),INDEX(价格表!$B$4:$I$31,M4043,7),IF(J4043&gt;5.5,2.6+INDEX(价格表!$B$4:$I$31,M4043,8)*L4043)))))))</f>
        <v>2.15</v>
      </c>
    </row>
    <row r="4044" spans="1:14">
      <c r="A4044" s="18">
        <v>4311038624449</v>
      </c>
      <c r="B4044" s="18" t="s">
        <v>16</v>
      </c>
      <c r="C4044" s="19">
        <v>20201216</v>
      </c>
      <c r="D4044" s="19">
        <v>610538201209</v>
      </c>
      <c r="E4044" s="19" t="s">
        <v>16</v>
      </c>
      <c r="F4044" s="19">
        <v>20201226</v>
      </c>
      <c r="G4044" s="19" t="s">
        <v>17</v>
      </c>
      <c r="H4044" s="19" t="s">
        <v>45</v>
      </c>
      <c r="I4044" s="19" t="s">
        <v>352</v>
      </c>
      <c r="J4044" s="19">
        <v>1.55</v>
      </c>
      <c r="K4044" s="19" t="s">
        <v>20</v>
      </c>
      <c r="L4044">
        <f t="shared" si="73"/>
        <v>2</v>
      </c>
      <c r="M4044">
        <f>MATCH(H:H,价格表!$B$4:$B$35,0)</f>
        <v>9</v>
      </c>
      <c r="N4044" s="27">
        <f>IF(J4044&lt;=0.3,INDEX(价格表!$B$4:$I$31,M4044,2),IF(AND(J4044&gt;0.3,J4044&lt;=1),INDEX(价格表!$B$4:$I$31,M4044,3),IF(AND(J4044&gt;1,J4044&lt;=2.2),INDEX(价格表!$B$4:$I$31,M4044,4),IF(AND(J4044&gt;2.2,J4044&lt;=3.3),INDEX(价格表!$B$4:$I$31,M4044,5),IF(AND(J4044&gt;3.3,J4044&lt;=4),INDEX(价格表!$B$4:$I$31,M4044,6),IF(AND(J4044&gt;4,J4044&lt;=5.5),INDEX(价格表!$B$4:$I$31,M4044,7),IF(J4044&gt;5.5,2.6+INDEX(价格表!$B$4:$I$31,M4044,8)*L4044)))))))</f>
        <v>2.15</v>
      </c>
    </row>
    <row r="4045" spans="1:14">
      <c r="A4045" s="18">
        <v>4311038624450</v>
      </c>
      <c r="B4045" s="18" t="s">
        <v>16</v>
      </c>
      <c r="C4045" s="19">
        <v>20201216</v>
      </c>
      <c r="D4045" s="19">
        <v>610538201209</v>
      </c>
      <c r="E4045" s="19" t="s">
        <v>16</v>
      </c>
      <c r="F4045" s="19">
        <v>20201226</v>
      </c>
      <c r="G4045" s="19" t="s">
        <v>17</v>
      </c>
      <c r="H4045" s="19" t="s">
        <v>21</v>
      </c>
      <c r="I4045" s="19" t="s">
        <v>163</v>
      </c>
      <c r="J4045" s="19">
        <v>1.62</v>
      </c>
      <c r="K4045" s="19" t="s">
        <v>20</v>
      </c>
      <c r="L4045">
        <f t="shared" si="73"/>
        <v>2</v>
      </c>
      <c r="M4045">
        <f>MATCH(H:H,价格表!$B$4:$B$35,0)</f>
        <v>20</v>
      </c>
      <c r="N4045" s="27">
        <f>IF(J4045&lt;=0.3,INDEX(价格表!$B$4:$I$31,M4045,2),IF(AND(J4045&gt;0.3,J4045&lt;=1),INDEX(价格表!$B$4:$I$31,M4045,3),IF(AND(J4045&gt;1,J4045&lt;=2.2),INDEX(价格表!$B$4:$I$31,M4045,4),IF(AND(J4045&gt;2.2,J4045&lt;=3.3),INDEX(价格表!$B$4:$I$31,M4045,5),IF(AND(J4045&gt;3.3,J4045&lt;=4),INDEX(价格表!$B$4:$I$31,M4045,6),IF(AND(J4045&gt;4,J4045&lt;=5.5),INDEX(价格表!$B$4:$I$31,M4045,7),IF(J4045&gt;5.5,2.6+INDEX(价格表!$B$4:$I$31,M4045,8)*L4045)))))))</f>
        <v>2.15</v>
      </c>
    </row>
    <row r="4046" spans="1:14">
      <c r="A4046" s="18">
        <v>4311038624451</v>
      </c>
      <c r="B4046" s="18" t="s">
        <v>16</v>
      </c>
      <c r="C4046" s="19">
        <v>20201216</v>
      </c>
      <c r="D4046" s="19">
        <v>610538201209</v>
      </c>
      <c r="E4046" s="19" t="s">
        <v>16</v>
      </c>
      <c r="F4046" s="19">
        <v>20201226</v>
      </c>
      <c r="G4046" s="19" t="s">
        <v>17</v>
      </c>
      <c r="H4046" s="19" t="s">
        <v>45</v>
      </c>
      <c r="I4046" s="19" t="s">
        <v>367</v>
      </c>
      <c r="J4046" s="19">
        <v>1.55</v>
      </c>
      <c r="K4046" s="19" t="s">
        <v>20</v>
      </c>
      <c r="L4046">
        <f t="shared" si="73"/>
        <v>2</v>
      </c>
      <c r="M4046">
        <f>MATCH(H:H,价格表!$B$4:$B$35,0)</f>
        <v>9</v>
      </c>
      <c r="N4046" s="27">
        <f>IF(J4046&lt;=0.3,INDEX(价格表!$B$4:$I$31,M4046,2),IF(AND(J4046&gt;0.3,J4046&lt;=1),INDEX(价格表!$B$4:$I$31,M4046,3),IF(AND(J4046&gt;1,J4046&lt;=2.2),INDEX(价格表!$B$4:$I$31,M4046,4),IF(AND(J4046&gt;2.2,J4046&lt;=3.3),INDEX(价格表!$B$4:$I$31,M4046,5),IF(AND(J4046&gt;3.3,J4046&lt;=4),INDEX(价格表!$B$4:$I$31,M4046,6),IF(AND(J4046&gt;4,J4046&lt;=5.5),INDEX(价格表!$B$4:$I$31,M4046,7),IF(J4046&gt;5.5,2.6+INDEX(价格表!$B$4:$I$31,M4046,8)*L4046)))))))</f>
        <v>2.15</v>
      </c>
    </row>
    <row r="4047" spans="1:14">
      <c r="A4047" s="18">
        <v>4311038624467</v>
      </c>
      <c r="B4047" s="18" t="s">
        <v>16</v>
      </c>
      <c r="C4047" s="19">
        <v>20201216</v>
      </c>
      <c r="D4047" s="19">
        <v>610538201209</v>
      </c>
      <c r="E4047" s="19" t="s">
        <v>16</v>
      </c>
      <c r="F4047" s="19">
        <v>20201226</v>
      </c>
      <c r="G4047" s="19" t="s">
        <v>17</v>
      </c>
      <c r="H4047" s="19" t="s">
        <v>21</v>
      </c>
      <c r="I4047" s="19" t="s">
        <v>181</v>
      </c>
      <c r="J4047" s="19">
        <v>1.49</v>
      </c>
      <c r="K4047" s="19" t="s">
        <v>20</v>
      </c>
      <c r="L4047">
        <f t="shared" si="73"/>
        <v>2</v>
      </c>
      <c r="M4047">
        <f>MATCH(H:H,价格表!$B$4:$B$35,0)</f>
        <v>20</v>
      </c>
      <c r="N4047" s="27">
        <f>IF(J4047&lt;=0.3,INDEX(价格表!$B$4:$I$31,M4047,2),IF(AND(J4047&gt;0.3,J4047&lt;=1),INDEX(价格表!$B$4:$I$31,M4047,3),IF(AND(J4047&gt;1,J4047&lt;=2.2),INDEX(价格表!$B$4:$I$31,M4047,4),IF(AND(J4047&gt;2.2,J4047&lt;=3.3),INDEX(价格表!$B$4:$I$31,M4047,5),IF(AND(J4047&gt;3.3,J4047&lt;=4),INDEX(价格表!$B$4:$I$31,M4047,6),IF(AND(J4047&gt;4,J4047&lt;=5.5),INDEX(价格表!$B$4:$I$31,M4047,7),IF(J4047&gt;5.5,2.6+INDEX(价格表!$B$4:$I$31,M4047,8)*L4047)))))))</f>
        <v>2.15</v>
      </c>
    </row>
    <row r="4048" spans="1:14">
      <c r="A4048" s="18">
        <v>4311038624469</v>
      </c>
      <c r="B4048" s="18" t="s">
        <v>16</v>
      </c>
      <c r="C4048" s="19">
        <v>20201216</v>
      </c>
      <c r="D4048" s="19">
        <v>610538201209</v>
      </c>
      <c r="E4048" s="19" t="s">
        <v>16</v>
      </c>
      <c r="F4048" s="19">
        <v>20201226</v>
      </c>
      <c r="G4048" s="19" t="s">
        <v>17</v>
      </c>
      <c r="H4048" s="19" t="s">
        <v>37</v>
      </c>
      <c r="I4048" s="19" t="s">
        <v>214</v>
      </c>
      <c r="J4048" s="19">
        <v>1.44</v>
      </c>
      <c r="K4048" s="19" t="s">
        <v>20</v>
      </c>
      <c r="L4048">
        <f t="shared" si="73"/>
        <v>2</v>
      </c>
      <c r="M4048">
        <f>MATCH(H:H,价格表!$B$4:$B$35,0)</f>
        <v>12</v>
      </c>
      <c r="N4048" s="27">
        <f>IF(J4048&lt;=0.3,INDEX(价格表!$B$4:$I$31,M4048,2),IF(AND(J4048&gt;0.3,J4048&lt;=1),INDEX(价格表!$B$4:$I$31,M4048,3),IF(AND(J4048&gt;1,J4048&lt;=2.2),INDEX(价格表!$B$4:$I$31,M4048,4),IF(AND(J4048&gt;2.2,J4048&lt;=3.3),INDEX(价格表!$B$4:$I$31,M4048,5),IF(AND(J4048&gt;3.3,J4048&lt;=4),INDEX(价格表!$B$4:$I$31,M4048,6),IF(AND(J4048&gt;4,J4048&lt;=5.5),INDEX(价格表!$B$4:$I$31,M4048,7),IF(J4048&gt;5.5,2.6+INDEX(价格表!$B$4:$I$31,M4048,8)*L4048)))))))</f>
        <v>2.15</v>
      </c>
    </row>
    <row r="4049" spans="1:14">
      <c r="A4049" s="18">
        <v>4311038624470</v>
      </c>
      <c r="B4049" s="18" t="s">
        <v>16</v>
      </c>
      <c r="C4049" s="19">
        <v>20201216</v>
      </c>
      <c r="D4049" s="19">
        <v>610538201209</v>
      </c>
      <c r="E4049" s="19" t="s">
        <v>16</v>
      </c>
      <c r="F4049" s="19">
        <v>20201226</v>
      </c>
      <c r="G4049" s="19" t="s">
        <v>17</v>
      </c>
      <c r="H4049" s="19" t="s">
        <v>45</v>
      </c>
      <c r="I4049" s="19" t="s">
        <v>196</v>
      </c>
      <c r="J4049" s="19">
        <v>1.44</v>
      </c>
      <c r="K4049" s="19" t="s">
        <v>20</v>
      </c>
      <c r="L4049">
        <f t="shared" si="73"/>
        <v>2</v>
      </c>
      <c r="M4049">
        <f>MATCH(H:H,价格表!$B$4:$B$35,0)</f>
        <v>9</v>
      </c>
      <c r="N4049" s="27">
        <f>IF(J4049&lt;=0.3,INDEX(价格表!$B$4:$I$31,M4049,2),IF(AND(J4049&gt;0.3,J4049&lt;=1),INDEX(价格表!$B$4:$I$31,M4049,3),IF(AND(J4049&gt;1,J4049&lt;=2.2),INDEX(价格表!$B$4:$I$31,M4049,4),IF(AND(J4049&gt;2.2,J4049&lt;=3.3),INDEX(价格表!$B$4:$I$31,M4049,5),IF(AND(J4049&gt;3.3,J4049&lt;=4),INDEX(价格表!$B$4:$I$31,M4049,6),IF(AND(J4049&gt;4,J4049&lt;=5.5),INDEX(价格表!$B$4:$I$31,M4049,7),IF(J4049&gt;5.5,2.6+INDEX(价格表!$B$4:$I$31,M4049,8)*L4049)))))))</f>
        <v>2.15</v>
      </c>
    </row>
    <row r="4050" spans="1:14">
      <c r="A4050" s="18">
        <v>4311038624471</v>
      </c>
      <c r="B4050" s="18" t="s">
        <v>16</v>
      </c>
      <c r="C4050" s="19">
        <v>20201216</v>
      </c>
      <c r="D4050" s="19">
        <v>610538201209</v>
      </c>
      <c r="E4050" s="19" t="s">
        <v>16</v>
      </c>
      <c r="F4050" s="19">
        <v>20201226</v>
      </c>
      <c r="G4050" s="19" t="s">
        <v>17</v>
      </c>
      <c r="H4050" s="19" t="s">
        <v>23</v>
      </c>
      <c r="I4050" s="19" t="s">
        <v>268</v>
      </c>
      <c r="J4050" s="19">
        <v>1.6</v>
      </c>
      <c r="K4050" s="19" t="s">
        <v>20</v>
      </c>
      <c r="L4050">
        <f t="shared" si="73"/>
        <v>2</v>
      </c>
      <c r="M4050">
        <f>MATCH(H:H,价格表!$B$4:$B$35,0)</f>
        <v>15</v>
      </c>
      <c r="N4050" s="27">
        <f>IF(J4050&lt;=0.3,INDEX(价格表!$B$4:$I$31,M4050,2),IF(AND(J4050&gt;0.3,J4050&lt;=1),INDEX(价格表!$B$4:$I$31,M4050,3),IF(AND(J4050&gt;1,J4050&lt;=2.2),INDEX(价格表!$B$4:$I$31,M4050,4),IF(AND(J4050&gt;2.2,J4050&lt;=3.3),INDEX(价格表!$B$4:$I$31,M4050,5),IF(AND(J4050&gt;3.3,J4050&lt;=4),INDEX(价格表!$B$4:$I$31,M4050,6),IF(AND(J4050&gt;4,J4050&lt;=5.5),INDEX(价格表!$B$4:$I$31,M4050,7),IF(J4050&gt;5.5,2.6+INDEX(价格表!$B$4:$I$31,M4050,8)*L4050)))))))</f>
        <v>2.15</v>
      </c>
    </row>
    <row r="4051" spans="1:14">
      <c r="A4051" s="18">
        <v>4311038624472</v>
      </c>
      <c r="B4051" s="18" t="s">
        <v>16</v>
      </c>
      <c r="C4051" s="19">
        <v>20201216</v>
      </c>
      <c r="D4051" s="19">
        <v>610538201209</v>
      </c>
      <c r="E4051" s="19" t="s">
        <v>16</v>
      </c>
      <c r="F4051" s="19">
        <v>20201226</v>
      </c>
      <c r="G4051" s="19" t="s">
        <v>17</v>
      </c>
      <c r="H4051" s="19" t="s">
        <v>63</v>
      </c>
      <c r="I4051" s="19" t="s">
        <v>187</v>
      </c>
      <c r="J4051" s="19">
        <v>1.44</v>
      </c>
      <c r="K4051" s="19" t="s">
        <v>20</v>
      </c>
      <c r="L4051">
        <f t="shared" si="73"/>
        <v>2</v>
      </c>
      <c r="M4051">
        <f>MATCH(H:H,价格表!$B$4:$B$35,0)</f>
        <v>21</v>
      </c>
      <c r="N4051" s="27">
        <f>IF(J4051&lt;=0.3,INDEX(价格表!$B$4:$I$31,M4051,2),IF(AND(J4051&gt;0.3,J4051&lt;=1),INDEX(价格表!$B$4:$I$31,M4051,3),IF(AND(J4051&gt;1,J4051&lt;=2.2),INDEX(价格表!$B$4:$I$31,M4051,4),IF(AND(J4051&gt;2.2,J4051&lt;=3.3),INDEX(价格表!$B$4:$I$31,M4051,5),IF(AND(J4051&gt;3.3,J4051&lt;=4),INDEX(价格表!$B$4:$I$31,M4051,6),IF(AND(J4051&gt;4,J4051&lt;=5.5),INDEX(价格表!$B$4:$I$31,M4051,7),IF(J4051&gt;5.5,2.6+INDEX(价格表!$B$4:$I$31,M4051,8)*L4051)))))))</f>
        <v>2.15</v>
      </c>
    </row>
    <row r="4052" spans="1:14">
      <c r="A4052" s="18">
        <v>4311038624473</v>
      </c>
      <c r="B4052" s="18" t="s">
        <v>16</v>
      </c>
      <c r="C4052" s="19">
        <v>20201216</v>
      </c>
      <c r="D4052" s="19">
        <v>610538201209</v>
      </c>
      <c r="E4052" s="19" t="s">
        <v>16</v>
      </c>
      <c r="F4052" s="19">
        <v>20201226</v>
      </c>
      <c r="G4052" s="19" t="s">
        <v>17</v>
      </c>
      <c r="H4052" s="19" t="s">
        <v>39</v>
      </c>
      <c r="I4052" s="19" t="s">
        <v>208</v>
      </c>
      <c r="J4052" s="19">
        <v>1.47</v>
      </c>
      <c r="K4052" s="19" t="s">
        <v>20</v>
      </c>
      <c r="L4052">
        <f t="shared" si="73"/>
        <v>2</v>
      </c>
      <c r="M4052">
        <f>MATCH(H:H,价格表!$B$4:$B$35,0)</f>
        <v>23</v>
      </c>
      <c r="N4052" s="27">
        <f>IF(J4052&lt;=0.3,INDEX(价格表!$B$4:$I$31,M4052,2),IF(AND(J4052&gt;0.3,J4052&lt;=1),INDEX(价格表!$B$4:$I$31,M4052,3),IF(AND(J4052&gt;1,J4052&lt;=2.2),INDEX(价格表!$B$4:$I$31,M4052,4),IF(AND(J4052&gt;2.2,J4052&lt;=3.3),INDEX(价格表!$B$4:$I$31,M4052,5),IF(AND(J4052&gt;3.3,J4052&lt;=4),INDEX(价格表!$B$4:$I$31,M4052,6),IF(AND(J4052&gt;4,J4052&lt;=5.5),INDEX(价格表!$B$4:$I$31,M4052,7),IF(J4052&gt;5.5,2.6+INDEX(价格表!$B$4:$I$31,M4052,8)*L4052)))))))</f>
        <v>2.15</v>
      </c>
    </row>
    <row r="4053" spans="1:14">
      <c r="A4053" s="18">
        <v>4311038624474</v>
      </c>
      <c r="B4053" s="18" t="s">
        <v>16</v>
      </c>
      <c r="C4053" s="19">
        <v>20201216</v>
      </c>
      <c r="D4053" s="19">
        <v>610538201209</v>
      </c>
      <c r="E4053" s="19" t="s">
        <v>16</v>
      </c>
      <c r="F4053" s="19">
        <v>20201226</v>
      </c>
      <c r="G4053" s="19" t="s">
        <v>17</v>
      </c>
      <c r="H4053" s="19" t="s">
        <v>39</v>
      </c>
      <c r="I4053" s="19" t="s">
        <v>81</v>
      </c>
      <c r="J4053" s="19">
        <v>1.55</v>
      </c>
      <c r="K4053" s="19" t="s">
        <v>20</v>
      </c>
      <c r="L4053">
        <f t="shared" si="73"/>
        <v>2</v>
      </c>
      <c r="M4053">
        <f>MATCH(H:H,价格表!$B$4:$B$35,0)</f>
        <v>23</v>
      </c>
      <c r="N4053" s="27">
        <f>IF(J4053&lt;=0.3,INDEX(价格表!$B$4:$I$31,M4053,2),IF(AND(J4053&gt;0.3,J4053&lt;=1),INDEX(价格表!$B$4:$I$31,M4053,3),IF(AND(J4053&gt;1,J4053&lt;=2.2),INDEX(价格表!$B$4:$I$31,M4053,4),IF(AND(J4053&gt;2.2,J4053&lt;=3.3),INDEX(价格表!$B$4:$I$31,M4053,5),IF(AND(J4053&gt;3.3,J4053&lt;=4),INDEX(价格表!$B$4:$I$31,M4053,6),IF(AND(J4053&gt;4,J4053&lt;=5.5),INDEX(价格表!$B$4:$I$31,M4053,7),IF(J4053&gt;5.5,2.6+INDEX(价格表!$B$4:$I$31,M4053,8)*L4053)))))))</f>
        <v>2.15</v>
      </c>
    </row>
    <row r="4054" spans="1:14">
      <c r="A4054" s="18">
        <v>4311038624475</v>
      </c>
      <c r="B4054" s="18" t="s">
        <v>16</v>
      </c>
      <c r="C4054" s="19">
        <v>20201216</v>
      </c>
      <c r="D4054" s="19">
        <v>610538201209</v>
      </c>
      <c r="E4054" s="19" t="s">
        <v>16</v>
      </c>
      <c r="F4054" s="19">
        <v>20201226</v>
      </c>
      <c r="G4054" s="19" t="s">
        <v>17</v>
      </c>
      <c r="H4054" s="19" t="s">
        <v>68</v>
      </c>
      <c r="I4054" s="19" t="s">
        <v>140</v>
      </c>
      <c r="J4054" s="19">
        <v>1.44</v>
      </c>
      <c r="K4054" s="19" t="s">
        <v>20</v>
      </c>
      <c r="L4054">
        <f t="shared" si="73"/>
        <v>2</v>
      </c>
      <c r="M4054">
        <f>MATCH(H:H,价格表!$B$4:$B$35,0)</f>
        <v>5</v>
      </c>
      <c r="N4054" s="27">
        <f>IF(J4054&lt;=0.3,INDEX(价格表!$B$4:$I$31,M4054,2),IF(AND(J4054&gt;0.3,J4054&lt;=1),INDEX(价格表!$B$4:$I$31,M4054,3),IF(AND(J4054&gt;1,J4054&lt;=2.2),INDEX(价格表!$B$4:$I$31,M4054,4),IF(AND(J4054&gt;2.2,J4054&lt;=3.3),INDEX(价格表!$B$4:$I$31,M4054,5),IF(AND(J4054&gt;3.3,J4054&lt;=4),INDEX(价格表!$B$4:$I$31,M4054,6),IF(AND(J4054&gt;4,J4054&lt;=5.5),INDEX(价格表!$B$4:$I$31,M4054,7),IF(J4054&gt;5.5,2.6+INDEX(价格表!$B$4:$I$31,M4054,8)*L4054)))))))</f>
        <v>2.15</v>
      </c>
    </row>
    <row r="4055" spans="1:14">
      <c r="A4055" s="18">
        <v>4311038624476</v>
      </c>
      <c r="B4055" s="18" t="s">
        <v>16</v>
      </c>
      <c r="C4055" s="19">
        <v>20201216</v>
      </c>
      <c r="D4055" s="19">
        <v>610538201209</v>
      </c>
      <c r="E4055" s="19" t="s">
        <v>16</v>
      </c>
      <c r="F4055" s="19">
        <v>20201226</v>
      </c>
      <c r="G4055" s="19" t="s">
        <v>17</v>
      </c>
      <c r="H4055" s="19" t="s">
        <v>73</v>
      </c>
      <c r="I4055" s="19" t="s">
        <v>184</v>
      </c>
      <c r="J4055" s="19">
        <v>1.47</v>
      </c>
      <c r="K4055" s="19" t="s">
        <v>20</v>
      </c>
      <c r="L4055">
        <f t="shared" si="73"/>
        <v>2</v>
      </c>
      <c r="M4055">
        <f>MATCH(H:H,价格表!$B$4:$B$35,0)</f>
        <v>7</v>
      </c>
      <c r="N4055" s="27">
        <f>IF(J4055&lt;=0.3,INDEX(价格表!$B$4:$I$31,M4055,2),IF(AND(J4055&gt;0.3,J4055&lt;=1),INDEX(价格表!$B$4:$I$31,M4055,3),IF(AND(J4055&gt;1,J4055&lt;=2.2),INDEX(价格表!$B$4:$I$31,M4055,4),IF(AND(J4055&gt;2.2,J4055&lt;=3.3),INDEX(价格表!$B$4:$I$31,M4055,5),IF(AND(J4055&gt;3.3,J4055&lt;=4),INDEX(价格表!$B$4:$I$31,M4055,6),IF(AND(J4055&gt;4,J4055&lt;=5.5),INDEX(价格表!$B$4:$I$31,M4055,7),IF(J4055&gt;5.5,2.6+INDEX(价格表!$B$4:$I$31,M4055,8)*L4055)))))))</f>
        <v>2.15</v>
      </c>
    </row>
    <row r="4056" spans="1:14">
      <c r="A4056" s="18">
        <v>4311038624493</v>
      </c>
      <c r="B4056" s="18" t="s">
        <v>16</v>
      </c>
      <c r="C4056" s="19">
        <v>20201216</v>
      </c>
      <c r="D4056" s="19">
        <v>610538201209</v>
      </c>
      <c r="E4056" s="19" t="s">
        <v>16</v>
      </c>
      <c r="F4056" s="19">
        <v>20201226</v>
      </c>
      <c r="G4056" s="19" t="s">
        <v>17</v>
      </c>
      <c r="H4056" s="19" t="s">
        <v>88</v>
      </c>
      <c r="I4056" s="19" t="s">
        <v>110</v>
      </c>
      <c r="J4056" s="19">
        <v>1.46</v>
      </c>
      <c r="K4056" s="19" t="s">
        <v>20</v>
      </c>
      <c r="L4056">
        <f t="shared" si="73"/>
        <v>2</v>
      </c>
      <c r="M4056">
        <f>MATCH(H:H,价格表!$B$4:$B$35,0)</f>
        <v>19</v>
      </c>
      <c r="N4056" s="27">
        <f>IF(J4056&lt;=0.3,INDEX(价格表!$B$4:$I$31,M4056,2),IF(AND(J4056&gt;0.3,J4056&lt;=1),INDEX(价格表!$B$4:$I$31,M4056,3),IF(AND(J4056&gt;1,J4056&lt;=2.2),INDEX(价格表!$B$4:$I$31,M4056,4),IF(AND(J4056&gt;2.2,J4056&lt;=3.3),INDEX(价格表!$B$4:$I$31,M4056,5),IF(AND(J4056&gt;3.3,J4056&lt;=4),INDEX(价格表!$B$4:$I$31,M4056,6),IF(AND(J4056&gt;4,J4056&lt;=5.5),INDEX(价格表!$B$4:$I$31,M4056,7),IF(J4056&gt;5.5,2.6+INDEX(价格表!$B$4:$I$31,M4056,8)*L4056)))))))</f>
        <v>2.15</v>
      </c>
    </row>
    <row r="4057" spans="1:14">
      <c r="A4057" s="18">
        <v>4311038624494</v>
      </c>
      <c r="B4057" s="18" t="s">
        <v>16</v>
      </c>
      <c r="C4057" s="19">
        <v>20201216</v>
      </c>
      <c r="D4057" s="19">
        <v>610538201209</v>
      </c>
      <c r="E4057" s="19" t="s">
        <v>16</v>
      </c>
      <c r="F4057" s="19">
        <v>20201226</v>
      </c>
      <c r="G4057" s="19" t="s">
        <v>17</v>
      </c>
      <c r="H4057" s="19" t="s">
        <v>68</v>
      </c>
      <c r="I4057" s="19" t="s">
        <v>152</v>
      </c>
      <c r="J4057" s="19">
        <v>1.48</v>
      </c>
      <c r="K4057" s="19" t="s">
        <v>20</v>
      </c>
      <c r="L4057">
        <f t="shared" si="73"/>
        <v>2</v>
      </c>
      <c r="M4057">
        <f>MATCH(H:H,价格表!$B$4:$B$35,0)</f>
        <v>5</v>
      </c>
      <c r="N4057" s="27">
        <f>IF(J4057&lt;=0.3,INDEX(价格表!$B$4:$I$31,M4057,2),IF(AND(J4057&gt;0.3,J4057&lt;=1),INDEX(价格表!$B$4:$I$31,M4057,3),IF(AND(J4057&gt;1,J4057&lt;=2.2),INDEX(价格表!$B$4:$I$31,M4057,4),IF(AND(J4057&gt;2.2,J4057&lt;=3.3),INDEX(价格表!$B$4:$I$31,M4057,5),IF(AND(J4057&gt;3.3,J4057&lt;=4),INDEX(价格表!$B$4:$I$31,M4057,6),IF(AND(J4057&gt;4,J4057&lt;=5.5),INDEX(价格表!$B$4:$I$31,M4057,7),IF(J4057&gt;5.5,2.6+INDEX(价格表!$B$4:$I$31,M4057,8)*L4057)))))))</f>
        <v>2.15</v>
      </c>
    </row>
    <row r="4058" spans="1:14">
      <c r="A4058" s="18">
        <v>4311038624495</v>
      </c>
      <c r="B4058" s="18" t="s">
        <v>16</v>
      </c>
      <c r="C4058" s="19">
        <v>20201216</v>
      </c>
      <c r="D4058" s="19">
        <v>610538201209</v>
      </c>
      <c r="E4058" s="19" t="s">
        <v>16</v>
      </c>
      <c r="F4058" s="19">
        <v>20201226</v>
      </c>
      <c r="G4058" s="19" t="s">
        <v>17</v>
      </c>
      <c r="H4058" s="19" t="s">
        <v>18</v>
      </c>
      <c r="I4058" s="19" t="s">
        <v>53</v>
      </c>
      <c r="J4058" s="19">
        <v>1.44</v>
      </c>
      <c r="K4058" s="19" t="s">
        <v>20</v>
      </c>
      <c r="L4058">
        <f t="shared" si="73"/>
        <v>2</v>
      </c>
      <c r="M4058">
        <f>MATCH(H:H,价格表!$B$4:$B$35,0)</f>
        <v>1</v>
      </c>
      <c r="N4058" s="27">
        <f>IF(J4058&lt;=0.3,INDEX(价格表!$B$4:$I$31,M4058,2),IF(AND(J4058&gt;0.3,J4058&lt;=1),INDEX(价格表!$B$4:$I$31,M4058,3),IF(AND(J4058&gt;1,J4058&lt;=2.2),INDEX(价格表!$B$4:$I$31,M4058,4),IF(AND(J4058&gt;2.2,J4058&lt;=3.3),INDEX(价格表!$B$4:$I$31,M4058,5),IF(AND(J4058&gt;3.3,J4058&lt;=4),INDEX(价格表!$B$4:$I$31,M4058,6),IF(AND(J4058&gt;4,J4058&lt;=5.5),INDEX(价格表!$B$4:$I$31,M4058,7),IF(J4058&gt;5.5,2.6+INDEX(价格表!$B$4:$I$31,M4058,8)*L4058)))))))</f>
        <v>2.15</v>
      </c>
    </row>
    <row r="4059" spans="1:14">
      <c r="A4059" s="18">
        <v>4311038624496</v>
      </c>
      <c r="B4059" s="18" t="s">
        <v>16</v>
      </c>
      <c r="C4059" s="19">
        <v>20201216</v>
      </c>
      <c r="D4059" s="19">
        <v>610538201209</v>
      </c>
      <c r="E4059" s="19" t="s">
        <v>16</v>
      </c>
      <c r="F4059" s="19">
        <v>20201226</v>
      </c>
      <c r="G4059" s="19" t="s">
        <v>17</v>
      </c>
      <c r="H4059" s="19" t="s">
        <v>18</v>
      </c>
      <c r="I4059" s="19" t="s">
        <v>53</v>
      </c>
      <c r="J4059" s="19">
        <v>1.45</v>
      </c>
      <c r="K4059" s="19" t="s">
        <v>20</v>
      </c>
      <c r="L4059">
        <f t="shared" si="73"/>
        <v>2</v>
      </c>
      <c r="M4059">
        <f>MATCH(H:H,价格表!$B$4:$B$35,0)</f>
        <v>1</v>
      </c>
      <c r="N4059" s="27">
        <f>IF(J4059&lt;=0.3,INDEX(价格表!$B$4:$I$31,M4059,2),IF(AND(J4059&gt;0.3,J4059&lt;=1),INDEX(价格表!$B$4:$I$31,M4059,3),IF(AND(J4059&gt;1,J4059&lt;=2.2),INDEX(价格表!$B$4:$I$31,M4059,4),IF(AND(J4059&gt;2.2,J4059&lt;=3.3),INDEX(价格表!$B$4:$I$31,M4059,5),IF(AND(J4059&gt;3.3,J4059&lt;=4),INDEX(价格表!$B$4:$I$31,M4059,6),IF(AND(J4059&gt;4,J4059&lt;=5.5),INDEX(价格表!$B$4:$I$31,M4059,7),IF(J4059&gt;5.5,2.6+INDEX(价格表!$B$4:$I$31,M4059,8)*L4059)))))))</f>
        <v>2.15</v>
      </c>
    </row>
    <row r="4060" spans="1:14">
      <c r="A4060" s="18">
        <v>4311038624497</v>
      </c>
      <c r="B4060" s="18" t="s">
        <v>16</v>
      </c>
      <c r="C4060" s="19">
        <v>20201216</v>
      </c>
      <c r="D4060" s="19">
        <v>610538201209</v>
      </c>
      <c r="E4060" s="19" t="s">
        <v>16</v>
      </c>
      <c r="F4060" s="19">
        <v>20201226</v>
      </c>
      <c r="G4060" s="19" t="s">
        <v>17</v>
      </c>
      <c r="H4060" s="19" t="s">
        <v>75</v>
      </c>
      <c r="I4060" s="19" t="s">
        <v>114</v>
      </c>
      <c r="J4060" s="19">
        <v>1.45</v>
      </c>
      <c r="K4060" s="19" t="s">
        <v>20</v>
      </c>
      <c r="L4060">
        <f t="shared" si="73"/>
        <v>2</v>
      </c>
      <c r="M4060">
        <f>MATCH(H:H,价格表!$B$4:$B$35,0)</f>
        <v>24</v>
      </c>
      <c r="N4060" s="27">
        <f>IF(J4060&lt;=0.3,INDEX(价格表!$B$4:$I$31,M4060,2),IF(AND(J4060&gt;0.3,J4060&lt;=1),INDEX(价格表!$B$4:$I$31,M4060,3),IF(AND(J4060&gt;1,J4060&lt;=2.2),INDEX(价格表!$B$4:$I$31,M4060,4),IF(AND(J4060&gt;2.2,J4060&lt;=3.3),INDEX(价格表!$B$4:$I$31,M4060,5),IF(AND(J4060&gt;3.3,J4060&lt;=4),INDEX(价格表!$B$4:$I$31,M4060,6),IF(AND(J4060&gt;4,J4060&lt;=5.5),INDEX(价格表!$B$4:$I$31,M4060,7),IF(J4060&gt;5.5,2.6+INDEX(价格表!$B$4:$I$31,M4060,8)*L4060)))))))</f>
        <v>2.15</v>
      </c>
    </row>
    <row r="4061" spans="1:14">
      <c r="A4061" s="18">
        <v>4311038624498</v>
      </c>
      <c r="B4061" s="18" t="s">
        <v>16</v>
      </c>
      <c r="C4061" s="19">
        <v>20201216</v>
      </c>
      <c r="D4061" s="19">
        <v>610538201209</v>
      </c>
      <c r="E4061" s="19" t="s">
        <v>16</v>
      </c>
      <c r="F4061" s="19">
        <v>20201226</v>
      </c>
      <c r="G4061" s="19" t="s">
        <v>17</v>
      </c>
      <c r="H4061" s="19" t="s">
        <v>33</v>
      </c>
      <c r="I4061" s="19" t="s">
        <v>34</v>
      </c>
      <c r="J4061" s="19">
        <v>1.45</v>
      </c>
      <c r="K4061" s="19" t="s">
        <v>20</v>
      </c>
      <c r="L4061">
        <f t="shared" si="73"/>
        <v>2</v>
      </c>
      <c r="M4061">
        <f>MATCH(H:H,价格表!$B$4:$B$35,0)</f>
        <v>13</v>
      </c>
      <c r="N4061" s="27">
        <f>IF(J4061&lt;=0.3,INDEX(价格表!$B$4:$I$31,M4061,2),IF(AND(J4061&gt;0.3,J4061&lt;=1),INDEX(价格表!$B$4:$I$31,M4061,3),IF(AND(J4061&gt;1,J4061&lt;=2.2),INDEX(价格表!$B$4:$I$31,M4061,4),IF(AND(J4061&gt;2.2,J4061&lt;=3.3),INDEX(价格表!$B$4:$I$31,M4061,5),IF(AND(J4061&gt;3.3,J4061&lt;=4),INDEX(价格表!$B$4:$I$31,M4061,6),IF(AND(J4061&gt;4,J4061&lt;=5.5),INDEX(价格表!$B$4:$I$31,M4061,7),IF(J4061&gt;5.5,2.6+INDEX(价格表!$B$4:$I$31,M4061,8)*L4061)))))))</f>
        <v>2.15</v>
      </c>
    </row>
    <row r="4062" spans="1:14">
      <c r="A4062" s="18">
        <v>4311038624499</v>
      </c>
      <c r="B4062" s="18" t="s">
        <v>16</v>
      </c>
      <c r="C4062" s="19">
        <v>20201216</v>
      </c>
      <c r="D4062" s="19">
        <v>610538201209</v>
      </c>
      <c r="E4062" s="19" t="s">
        <v>16</v>
      </c>
      <c r="F4062" s="19">
        <v>20201226</v>
      </c>
      <c r="G4062" s="19" t="s">
        <v>17</v>
      </c>
      <c r="H4062" s="19" t="s">
        <v>75</v>
      </c>
      <c r="I4062" s="19" t="s">
        <v>76</v>
      </c>
      <c r="J4062" s="19">
        <v>1.44</v>
      </c>
      <c r="K4062" s="19" t="s">
        <v>20</v>
      </c>
      <c r="L4062">
        <f t="shared" si="73"/>
        <v>2</v>
      </c>
      <c r="M4062">
        <f>MATCH(H:H,价格表!$B$4:$B$35,0)</f>
        <v>24</v>
      </c>
      <c r="N4062" s="27">
        <f>IF(J4062&lt;=0.3,INDEX(价格表!$B$4:$I$31,M4062,2),IF(AND(J4062&gt;0.3,J4062&lt;=1),INDEX(价格表!$B$4:$I$31,M4062,3),IF(AND(J4062&gt;1,J4062&lt;=2.2),INDEX(价格表!$B$4:$I$31,M4062,4),IF(AND(J4062&gt;2.2,J4062&lt;=3.3),INDEX(价格表!$B$4:$I$31,M4062,5),IF(AND(J4062&gt;3.3,J4062&lt;=4),INDEX(价格表!$B$4:$I$31,M4062,6),IF(AND(J4062&gt;4,J4062&lt;=5.5),INDEX(价格表!$B$4:$I$31,M4062,7),IF(J4062&gt;5.5,2.6+INDEX(价格表!$B$4:$I$31,M4062,8)*L4062)))))))</f>
        <v>2.15</v>
      </c>
    </row>
    <row r="4063" spans="1:14">
      <c r="A4063" s="18">
        <v>4311038624500</v>
      </c>
      <c r="B4063" s="18" t="s">
        <v>16</v>
      </c>
      <c r="C4063" s="19">
        <v>20201216</v>
      </c>
      <c r="D4063" s="19">
        <v>610538201209</v>
      </c>
      <c r="E4063" s="19" t="s">
        <v>16</v>
      </c>
      <c r="F4063" s="19">
        <v>20201226</v>
      </c>
      <c r="G4063" s="19" t="s">
        <v>17</v>
      </c>
      <c r="H4063" s="19" t="s">
        <v>56</v>
      </c>
      <c r="I4063" s="19" t="s">
        <v>136</v>
      </c>
      <c r="J4063" s="19">
        <v>1.46</v>
      </c>
      <c r="K4063" s="19" t="s">
        <v>20</v>
      </c>
      <c r="L4063">
        <f t="shared" si="73"/>
        <v>2</v>
      </c>
      <c r="M4063">
        <f>MATCH(H:H,价格表!$B$4:$B$35,0)</f>
        <v>11</v>
      </c>
      <c r="N4063" s="27">
        <f>IF(J4063&lt;=0.3,INDEX(价格表!$B$4:$I$31,M4063,2),IF(AND(J4063&gt;0.3,J4063&lt;=1),INDEX(价格表!$B$4:$I$31,M4063,3),IF(AND(J4063&gt;1,J4063&lt;=2.2),INDEX(价格表!$B$4:$I$31,M4063,4),IF(AND(J4063&gt;2.2,J4063&lt;=3.3),INDEX(价格表!$B$4:$I$31,M4063,5),IF(AND(J4063&gt;3.3,J4063&lt;=4),INDEX(价格表!$B$4:$I$31,M4063,6),IF(AND(J4063&gt;4,J4063&lt;=5.5),INDEX(价格表!$B$4:$I$31,M4063,7),IF(J4063&gt;5.5,2.6+INDEX(价格表!$B$4:$I$31,M4063,8)*L4063)))))))</f>
        <v>2.15</v>
      </c>
    </row>
    <row r="4064" spans="1:14">
      <c r="A4064" s="18">
        <v>4311038624501</v>
      </c>
      <c r="B4064" s="18" t="s">
        <v>16</v>
      </c>
      <c r="C4064" s="19">
        <v>20201216</v>
      </c>
      <c r="D4064" s="19">
        <v>610538201209</v>
      </c>
      <c r="E4064" s="19" t="s">
        <v>16</v>
      </c>
      <c r="F4064" s="19">
        <v>20201226</v>
      </c>
      <c r="G4064" s="19" t="s">
        <v>17</v>
      </c>
      <c r="H4064" s="19" t="s">
        <v>39</v>
      </c>
      <c r="I4064" s="19" t="s">
        <v>40</v>
      </c>
      <c r="J4064" s="19">
        <v>1.48</v>
      </c>
      <c r="K4064" s="19" t="s">
        <v>20</v>
      </c>
      <c r="L4064">
        <f t="shared" si="73"/>
        <v>2</v>
      </c>
      <c r="M4064">
        <f>MATCH(H:H,价格表!$B$4:$B$35,0)</f>
        <v>23</v>
      </c>
      <c r="N4064" s="27">
        <f>IF(J4064&lt;=0.3,INDEX(价格表!$B$4:$I$31,M4064,2),IF(AND(J4064&gt;0.3,J4064&lt;=1),INDEX(价格表!$B$4:$I$31,M4064,3),IF(AND(J4064&gt;1,J4064&lt;=2.2),INDEX(价格表!$B$4:$I$31,M4064,4),IF(AND(J4064&gt;2.2,J4064&lt;=3.3),INDEX(价格表!$B$4:$I$31,M4064,5),IF(AND(J4064&gt;3.3,J4064&lt;=4),INDEX(价格表!$B$4:$I$31,M4064,6),IF(AND(J4064&gt;4,J4064&lt;=5.5),INDEX(价格表!$B$4:$I$31,M4064,7),IF(J4064&gt;5.5,2.6+INDEX(价格表!$B$4:$I$31,M4064,8)*L4064)))))))</f>
        <v>2.15</v>
      </c>
    </row>
    <row r="4065" spans="1:14">
      <c r="A4065" s="18">
        <v>4311038627114</v>
      </c>
      <c r="B4065" s="18" t="s">
        <v>16</v>
      </c>
      <c r="C4065" s="19">
        <v>20201216</v>
      </c>
      <c r="D4065" s="19">
        <v>610538201209</v>
      </c>
      <c r="E4065" s="19" t="s">
        <v>16</v>
      </c>
      <c r="F4065" s="19">
        <v>20201226</v>
      </c>
      <c r="G4065" s="19" t="s">
        <v>17</v>
      </c>
      <c r="H4065" s="19" t="s">
        <v>35</v>
      </c>
      <c r="I4065" s="19" t="s">
        <v>102</v>
      </c>
      <c r="J4065" s="19">
        <v>1.43</v>
      </c>
      <c r="K4065" s="19" t="s">
        <v>20</v>
      </c>
      <c r="L4065">
        <f t="shared" si="73"/>
        <v>2</v>
      </c>
      <c r="M4065">
        <f>MATCH(H:H,价格表!$B$4:$B$35,0)</f>
        <v>22</v>
      </c>
      <c r="N4065" s="27">
        <f>IF(J4065&lt;=0.3,INDEX(价格表!$B$4:$I$31,M4065,2),IF(AND(J4065&gt;0.3,J4065&lt;=1),INDEX(价格表!$B$4:$I$31,M4065,3),IF(AND(J4065&gt;1,J4065&lt;=2.2),INDEX(价格表!$B$4:$I$31,M4065,4),IF(AND(J4065&gt;2.2,J4065&lt;=3.3),INDEX(价格表!$B$4:$I$31,M4065,5),IF(AND(J4065&gt;3.3,J4065&lt;=4),INDEX(价格表!$B$4:$I$31,M4065,6),IF(AND(J4065&gt;4,J4065&lt;=5.5),INDEX(价格表!$B$4:$I$31,M4065,7),IF(J4065&gt;5.5,2.6+INDEX(价格表!$B$4:$I$31,M4065,8)*L4065)))))))</f>
        <v>2.15</v>
      </c>
    </row>
    <row r="4066" spans="1:14">
      <c r="A4066" s="18">
        <v>4311038627115</v>
      </c>
      <c r="B4066" s="18" t="s">
        <v>16</v>
      </c>
      <c r="C4066" s="19">
        <v>20201216</v>
      </c>
      <c r="D4066" s="19">
        <v>610538201209</v>
      </c>
      <c r="E4066" s="19" t="s">
        <v>16</v>
      </c>
      <c r="F4066" s="19">
        <v>20201226</v>
      </c>
      <c r="G4066" s="19" t="s">
        <v>17</v>
      </c>
      <c r="H4066" s="19" t="s">
        <v>88</v>
      </c>
      <c r="I4066" s="19" t="s">
        <v>110</v>
      </c>
      <c r="J4066" s="19">
        <v>1.4</v>
      </c>
      <c r="K4066" s="19" t="s">
        <v>20</v>
      </c>
      <c r="L4066">
        <f t="shared" si="73"/>
        <v>2</v>
      </c>
      <c r="M4066">
        <f>MATCH(H:H,价格表!$B$4:$B$35,0)</f>
        <v>19</v>
      </c>
      <c r="N4066" s="27">
        <f>IF(J4066&lt;=0.3,INDEX(价格表!$B$4:$I$31,M4066,2),IF(AND(J4066&gt;0.3,J4066&lt;=1),INDEX(价格表!$B$4:$I$31,M4066,3),IF(AND(J4066&gt;1,J4066&lt;=2.2),INDEX(价格表!$B$4:$I$31,M4066,4),IF(AND(J4066&gt;2.2,J4066&lt;=3.3),INDEX(价格表!$B$4:$I$31,M4066,5),IF(AND(J4066&gt;3.3,J4066&lt;=4),INDEX(价格表!$B$4:$I$31,M4066,6),IF(AND(J4066&gt;4,J4066&lt;=5.5),INDEX(价格表!$B$4:$I$31,M4066,7),IF(J4066&gt;5.5,2.6+INDEX(价格表!$B$4:$I$31,M4066,8)*L4066)))))))</f>
        <v>2.15</v>
      </c>
    </row>
    <row r="4067" spans="1:14">
      <c r="A4067" s="18">
        <v>4311038627116</v>
      </c>
      <c r="B4067" s="18" t="s">
        <v>16</v>
      </c>
      <c r="C4067" s="19">
        <v>20201216</v>
      </c>
      <c r="D4067" s="19">
        <v>610538201209</v>
      </c>
      <c r="E4067" s="19" t="s">
        <v>16</v>
      </c>
      <c r="F4067" s="19">
        <v>20201226</v>
      </c>
      <c r="G4067" s="19" t="s">
        <v>17</v>
      </c>
      <c r="H4067" s="19" t="s">
        <v>56</v>
      </c>
      <c r="I4067" s="19" t="s">
        <v>57</v>
      </c>
      <c r="J4067" s="19">
        <v>1.45</v>
      </c>
      <c r="K4067" s="19" t="s">
        <v>20</v>
      </c>
      <c r="L4067">
        <f t="shared" si="73"/>
        <v>2</v>
      </c>
      <c r="M4067">
        <f>MATCH(H:H,价格表!$B$4:$B$35,0)</f>
        <v>11</v>
      </c>
      <c r="N4067" s="27">
        <f>IF(J4067&lt;=0.3,INDEX(价格表!$B$4:$I$31,M4067,2),IF(AND(J4067&gt;0.3,J4067&lt;=1),INDEX(价格表!$B$4:$I$31,M4067,3),IF(AND(J4067&gt;1,J4067&lt;=2.2),INDEX(价格表!$B$4:$I$31,M4067,4),IF(AND(J4067&gt;2.2,J4067&lt;=3.3),INDEX(价格表!$B$4:$I$31,M4067,5),IF(AND(J4067&gt;3.3,J4067&lt;=4),INDEX(价格表!$B$4:$I$31,M4067,6),IF(AND(J4067&gt;4,J4067&lt;=5.5),INDEX(价格表!$B$4:$I$31,M4067,7),IF(J4067&gt;5.5,2.6+INDEX(价格表!$B$4:$I$31,M4067,8)*L4067)))))))</f>
        <v>2.15</v>
      </c>
    </row>
    <row r="4068" spans="1:14">
      <c r="A4068" s="18">
        <v>4311038627117</v>
      </c>
      <c r="B4068" s="18" t="s">
        <v>16</v>
      </c>
      <c r="C4068" s="19">
        <v>20201216</v>
      </c>
      <c r="D4068" s="19">
        <v>610538201209</v>
      </c>
      <c r="E4068" s="19" t="s">
        <v>16</v>
      </c>
      <c r="F4068" s="19">
        <v>20201226</v>
      </c>
      <c r="G4068" s="19" t="s">
        <v>17</v>
      </c>
      <c r="H4068" s="19" t="s">
        <v>39</v>
      </c>
      <c r="I4068" s="19" t="s">
        <v>208</v>
      </c>
      <c r="J4068" s="19">
        <v>1.53</v>
      </c>
      <c r="K4068" s="19" t="s">
        <v>20</v>
      </c>
      <c r="L4068">
        <f t="shared" si="73"/>
        <v>2</v>
      </c>
      <c r="M4068">
        <f>MATCH(H:H,价格表!$B$4:$B$35,0)</f>
        <v>23</v>
      </c>
      <c r="N4068" s="27">
        <f>IF(J4068&lt;=0.3,INDEX(价格表!$B$4:$I$31,M4068,2),IF(AND(J4068&gt;0.3,J4068&lt;=1),INDEX(价格表!$B$4:$I$31,M4068,3),IF(AND(J4068&gt;1,J4068&lt;=2.2),INDEX(价格表!$B$4:$I$31,M4068,4),IF(AND(J4068&gt;2.2,J4068&lt;=3.3),INDEX(价格表!$B$4:$I$31,M4068,5),IF(AND(J4068&gt;3.3,J4068&lt;=4),INDEX(价格表!$B$4:$I$31,M4068,6),IF(AND(J4068&gt;4,J4068&lt;=5.5),INDEX(价格表!$B$4:$I$31,M4068,7),IF(J4068&gt;5.5,2.6+INDEX(价格表!$B$4:$I$31,M4068,8)*L4068)))))))</f>
        <v>2.15</v>
      </c>
    </row>
    <row r="4069" spans="1:14">
      <c r="A4069" s="18">
        <v>4311038627118</v>
      </c>
      <c r="B4069" s="18" t="s">
        <v>16</v>
      </c>
      <c r="C4069" s="19">
        <v>20201216</v>
      </c>
      <c r="D4069" s="19">
        <v>610538201209</v>
      </c>
      <c r="E4069" s="19" t="s">
        <v>16</v>
      </c>
      <c r="F4069" s="19">
        <v>20201226</v>
      </c>
      <c r="G4069" s="19" t="s">
        <v>17</v>
      </c>
      <c r="H4069" s="19" t="s">
        <v>27</v>
      </c>
      <c r="I4069" s="19" t="s">
        <v>210</v>
      </c>
      <c r="J4069" s="19">
        <v>1.42</v>
      </c>
      <c r="K4069" s="19" t="s">
        <v>20</v>
      </c>
      <c r="L4069">
        <f t="shared" si="73"/>
        <v>2</v>
      </c>
      <c r="M4069">
        <f>MATCH(H:H,价格表!$B$4:$B$35,0)</f>
        <v>3</v>
      </c>
      <c r="N4069" s="27">
        <f>IF(J4069&lt;=0.3,INDEX(价格表!$B$4:$I$31,M4069,2),IF(AND(J4069&gt;0.3,J4069&lt;=1),INDEX(价格表!$B$4:$I$31,M4069,3),IF(AND(J4069&gt;1,J4069&lt;=2.2),INDEX(价格表!$B$4:$I$31,M4069,4),IF(AND(J4069&gt;2.2,J4069&lt;=3.3),INDEX(价格表!$B$4:$I$31,M4069,5),IF(AND(J4069&gt;3.3,J4069&lt;=4),INDEX(价格表!$B$4:$I$31,M4069,6),IF(AND(J4069&gt;4,J4069&lt;=5.5),INDEX(价格表!$B$4:$I$31,M4069,7),IF(J4069&gt;5.5,2.6+INDEX(价格表!$B$4:$I$31,M4069,8)*L4069)))))))</f>
        <v>2.15</v>
      </c>
    </row>
    <row r="4070" spans="1:14">
      <c r="A4070" s="18">
        <v>4311038627119</v>
      </c>
      <c r="B4070" s="18" t="s">
        <v>16</v>
      </c>
      <c r="C4070" s="19">
        <v>20201216</v>
      </c>
      <c r="D4070" s="19">
        <v>610538201209</v>
      </c>
      <c r="E4070" s="19" t="s">
        <v>16</v>
      </c>
      <c r="F4070" s="19">
        <v>20201226</v>
      </c>
      <c r="G4070" s="19" t="s">
        <v>17</v>
      </c>
      <c r="H4070" s="19" t="s">
        <v>66</v>
      </c>
      <c r="I4070" s="19" t="s">
        <v>113</v>
      </c>
      <c r="J4070" s="19">
        <v>1.42</v>
      </c>
      <c r="K4070" s="19" t="s">
        <v>20</v>
      </c>
      <c r="L4070">
        <f t="shared" si="73"/>
        <v>2</v>
      </c>
      <c r="M4070">
        <f>MATCH(H:H,价格表!$B$4:$B$35,0)</f>
        <v>17</v>
      </c>
      <c r="N4070" s="27">
        <f>IF(J4070&lt;=0.3,INDEX(价格表!$B$4:$I$31,M4070,2),IF(AND(J4070&gt;0.3,J4070&lt;=1),INDEX(价格表!$B$4:$I$31,M4070,3),IF(AND(J4070&gt;1,J4070&lt;=2.2),INDEX(价格表!$B$4:$I$31,M4070,4),IF(AND(J4070&gt;2.2,J4070&lt;=3.3),INDEX(价格表!$B$4:$I$31,M4070,5),IF(AND(J4070&gt;3.3,J4070&lt;=4),INDEX(价格表!$B$4:$I$31,M4070,6),IF(AND(J4070&gt;4,J4070&lt;=5.5),INDEX(价格表!$B$4:$I$31,M4070,7),IF(J4070&gt;5.5,2.6+INDEX(价格表!$B$4:$I$31,M4070,8)*L4070)))))))</f>
        <v>2.15</v>
      </c>
    </row>
    <row r="4071" spans="1:14">
      <c r="A4071" s="18">
        <v>4311038627120</v>
      </c>
      <c r="B4071" s="18" t="s">
        <v>16</v>
      </c>
      <c r="C4071" s="19">
        <v>20201216</v>
      </c>
      <c r="D4071" s="19">
        <v>610538201209</v>
      </c>
      <c r="E4071" s="19" t="s">
        <v>16</v>
      </c>
      <c r="F4071" s="19">
        <v>20201226</v>
      </c>
      <c r="G4071" s="19" t="s">
        <v>17</v>
      </c>
      <c r="H4071" s="19" t="s">
        <v>73</v>
      </c>
      <c r="I4071" s="19" t="s">
        <v>74</v>
      </c>
      <c r="J4071" s="19">
        <v>1.44</v>
      </c>
      <c r="K4071" s="19" t="s">
        <v>20</v>
      </c>
      <c r="L4071">
        <f t="shared" si="73"/>
        <v>2</v>
      </c>
      <c r="M4071">
        <f>MATCH(H:H,价格表!$B$4:$B$35,0)</f>
        <v>7</v>
      </c>
      <c r="N4071" s="27">
        <f>IF(J4071&lt;=0.3,INDEX(价格表!$B$4:$I$31,M4071,2),IF(AND(J4071&gt;0.3,J4071&lt;=1),INDEX(价格表!$B$4:$I$31,M4071,3),IF(AND(J4071&gt;1,J4071&lt;=2.2),INDEX(价格表!$B$4:$I$31,M4071,4),IF(AND(J4071&gt;2.2,J4071&lt;=3.3),INDEX(价格表!$B$4:$I$31,M4071,5),IF(AND(J4071&gt;3.3,J4071&lt;=4),INDEX(价格表!$B$4:$I$31,M4071,6),IF(AND(J4071&gt;4,J4071&lt;=5.5),INDEX(价格表!$B$4:$I$31,M4071,7),IF(J4071&gt;5.5,2.6+INDEX(价格表!$B$4:$I$31,M4071,8)*L4071)))))))</f>
        <v>2.15</v>
      </c>
    </row>
    <row r="4072" spans="1:14">
      <c r="A4072" s="18">
        <v>4311038627121</v>
      </c>
      <c r="B4072" s="18" t="s">
        <v>16</v>
      </c>
      <c r="C4072" s="19">
        <v>20201216</v>
      </c>
      <c r="D4072" s="19">
        <v>610538201209</v>
      </c>
      <c r="E4072" s="19" t="s">
        <v>16</v>
      </c>
      <c r="F4072" s="19">
        <v>20201226</v>
      </c>
      <c r="G4072" s="19" t="s">
        <v>17</v>
      </c>
      <c r="H4072" s="19" t="s">
        <v>45</v>
      </c>
      <c r="I4072" s="19" t="s">
        <v>143</v>
      </c>
      <c r="J4072" s="19">
        <v>1.55</v>
      </c>
      <c r="K4072" s="19" t="s">
        <v>20</v>
      </c>
      <c r="L4072">
        <f t="shared" si="73"/>
        <v>2</v>
      </c>
      <c r="M4072">
        <f>MATCH(H:H,价格表!$B$4:$B$35,0)</f>
        <v>9</v>
      </c>
      <c r="N4072" s="27">
        <f>IF(J4072&lt;=0.3,INDEX(价格表!$B$4:$I$31,M4072,2),IF(AND(J4072&gt;0.3,J4072&lt;=1),INDEX(价格表!$B$4:$I$31,M4072,3),IF(AND(J4072&gt;1,J4072&lt;=2.2),INDEX(价格表!$B$4:$I$31,M4072,4),IF(AND(J4072&gt;2.2,J4072&lt;=3.3),INDEX(价格表!$B$4:$I$31,M4072,5),IF(AND(J4072&gt;3.3,J4072&lt;=4),INDEX(价格表!$B$4:$I$31,M4072,6),IF(AND(J4072&gt;4,J4072&lt;=5.5),INDEX(价格表!$B$4:$I$31,M4072,7),IF(J4072&gt;5.5,2.6+INDEX(价格表!$B$4:$I$31,M4072,8)*L4072)))))))</f>
        <v>2.15</v>
      </c>
    </row>
    <row r="4073" spans="1:14">
      <c r="A4073" s="18">
        <v>4311038627122</v>
      </c>
      <c r="B4073" s="18" t="s">
        <v>16</v>
      </c>
      <c r="C4073" s="19">
        <v>20201216</v>
      </c>
      <c r="D4073" s="19">
        <v>610538201209</v>
      </c>
      <c r="E4073" s="19" t="s">
        <v>16</v>
      </c>
      <c r="F4073" s="19">
        <v>20201226</v>
      </c>
      <c r="G4073" s="19" t="s">
        <v>17</v>
      </c>
      <c r="H4073" s="19" t="s">
        <v>33</v>
      </c>
      <c r="I4073" s="19" t="s">
        <v>34</v>
      </c>
      <c r="J4073" s="19">
        <v>1.44</v>
      </c>
      <c r="K4073" s="19" t="s">
        <v>20</v>
      </c>
      <c r="L4073">
        <f t="shared" si="73"/>
        <v>2</v>
      </c>
      <c r="M4073">
        <f>MATCH(H:H,价格表!$B$4:$B$35,0)</f>
        <v>13</v>
      </c>
      <c r="N4073" s="27">
        <f>IF(J4073&lt;=0.3,INDEX(价格表!$B$4:$I$31,M4073,2),IF(AND(J4073&gt;0.3,J4073&lt;=1),INDEX(价格表!$B$4:$I$31,M4073,3),IF(AND(J4073&gt;1,J4073&lt;=2.2),INDEX(价格表!$B$4:$I$31,M4073,4),IF(AND(J4073&gt;2.2,J4073&lt;=3.3),INDEX(价格表!$B$4:$I$31,M4073,5),IF(AND(J4073&gt;3.3,J4073&lt;=4),INDEX(价格表!$B$4:$I$31,M4073,6),IF(AND(J4073&gt;4,J4073&lt;=5.5),INDEX(价格表!$B$4:$I$31,M4073,7),IF(J4073&gt;5.5,2.6+INDEX(价格表!$B$4:$I$31,M4073,8)*L4073)))))))</f>
        <v>2.15</v>
      </c>
    </row>
    <row r="4074" spans="1:14">
      <c r="A4074" s="18">
        <v>4311038627123</v>
      </c>
      <c r="B4074" s="18" t="s">
        <v>16</v>
      </c>
      <c r="C4074" s="19">
        <v>20201216</v>
      </c>
      <c r="D4074" s="19">
        <v>610538201209</v>
      </c>
      <c r="E4074" s="19" t="s">
        <v>16</v>
      </c>
      <c r="F4074" s="19">
        <v>20201226</v>
      </c>
      <c r="G4074" s="19" t="s">
        <v>17</v>
      </c>
      <c r="H4074" s="19" t="s">
        <v>25</v>
      </c>
      <c r="I4074" s="19" t="s">
        <v>291</v>
      </c>
      <c r="J4074" s="19">
        <v>1.43</v>
      </c>
      <c r="K4074" s="19" t="s">
        <v>20</v>
      </c>
      <c r="L4074">
        <f t="shared" si="73"/>
        <v>2</v>
      </c>
      <c r="M4074">
        <f>MATCH(H:H,价格表!$B$4:$B$35,0)</f>
        <v>25</v>
      </c>
      <c r="N4074" s="27">
        <f>IF(J4074&lt;=0.3,INDEX(价格表!$B$4:$I$31,M4074,2),IF(AND(J4074&gt;0.3,J4074&lt;=1),INDEX(价格表!$B$4:$I$31,M4074,3),IF(AND(J4074&gt;1,J4074&lt;=2.2),INDEX(价格表!$B$4:$I$31,M4074,4),IF(AND(J4074&gt;2.2,J4074&lt;=3.3),INDEX(价格表!$B$4:$I$31,M4074,5),IF(AND(J4074&gt;3.3,J4074&lt;=4),INDEX(价格表!$B$4:$I$31,M4074,6),IF(AND(J4074&gt;4,J4074&lt;=5.5),INDEX(价格表!$B$4:$I$31,M4074,7),IF(J4074&gt;5.5,2.6+INDEX(价格表!$B$4:$I$31,M4074,8)*L4074)))))))</f>
        <v>2.15</v>
      </c>
    </row>
    <row r="4075" spans="1:14">
      <c r="A4075" s="18">
        <v>4311038627142</v>
      </c>
      <c r="B4075" s="18" t="s">
        <v>16</v>
      </c>
      <c r="C4075" s="19">
        <v>20201216</v>
      </c>
      <c r="D4075" s="19">
        <v>610538201209</v>
      </c>
      <c r="E4075" s="19" t="s">
        <v>16</v>
      </c>
      <c r="F4075" s="19">
        <v>20201226</v>
      </c>
      <c r="G4075" s="19" t="s">
        <v>17</v>
      </c>
      <c r="H4075" s="19" t="s">
        <v>82</v>
      </c>
      <c r="I4075" s="19" t="s">
        <v>83</v>
      </c>
      <c r="J4075" s="19">
        <v>1.44</v>
      </c>
      <c r="K4075" s="19" t="s">
        <v>20</v>
      </c>
      <c r="L4075">
        <f t="shared" si="73"/>
        <v>2</v>
      </c>
      <c r="M4075">
        <f>MATCH(H:H,价格表!$B$4:$B$35,0)</f>
        <v>2</v>
      </c>
      <c r="N4075" s="27">
        <f>IF(J4075&lt;=0.3,INDEX(价格表!$B$4:$I$31,M4075,2),IF(AND(J4075&gt;0.3,J4075&lt;=1),INDEX(价格表!$B$4:$I$31,M4075,3),IF(AND(J4075&gt;1,J4075&lt;=2.2),INDEX(价格表!$B$4:$I$31,M4075,4),IF(AND(J4075&gt;2.2,J4075&lt;=3.3),INDEX(价格表!$B$4:$I$31,M4075,5),IF(AND(J4075&gt;3.3,J4075&lt;=4),INDEX(价格表!$B$4:$I$31,M4075,6),IF(AND(J4075&gt;4,J4075&lt;=5.5),INDEX(价格表!$B$4:$I$31,M4075,7),IF(J4075&gt;5.5,2.6+INDEX(价格表!$B$4:$I$31,M4075,8)*L4075)))))))</f>
        <v>2.15</v>
      </c>
    </row>
    <row r="4076" spans="1:14">
      <c r="A4076" s="18">
        <v>4311038627143</v>
      </c>
      <c r="B4076" s="18" t="s">
        <v>16</v>
      </c>
      <c r="C4076" s="19">
        <v>20201216</v>
      </c>
      <c r="D4076" s="19">
        <v>610538201209</v>
      </c>
      <c r="E4076" s="19" t="s">
        <v>16</v>
      </c>
      <c r="F4076" s="19">
        <v>20201226</v>
      </c>
      <c r="G4076" s="19" t="s">
        <v>17</v>
      </c>
      <c r="H4076" s="19" t="s">
        <v>73</v>
      </c>
      <c r="I4076" s="19" t="s">
        <v>74</v>
      </c>
      <c r="J4076" s="19">
        <v>1.41</v>
      </c>
      <c r="K4076" s="19" t="s">
        <v>20</v>
      </c>
      <c r="L4076">
        <f t="shared" si="73"/>
        <v>2</v>
      </c>
      <c r="M4076">
        <f>MATCH(H:H,价格表!$B$4:$B$35,0)</f>
        <v>7</v>
      </c>
      <c r="N4076" s="27">
        <f>IF(J4076&lt;=0.3,INDEX(价格表!$B$4:$I$31,M4076,2),IF(AND(J4076&gt;0.3,J4076&lt;=1),INDEX(价格表!$B$4:$I$31,M4076,3),IF(AND(J4076&gt;1,J4076&lt;=2.2),INDEX(价格表!$B$4:$I$31,M4076,4),IF(AND(J4076&gt;2.2,J4076&lt;=3.3),INDEX(价格表!$B$4:$I$31,M4076,5),IF(AND(J4076&gt;3.3,J4076&lt;=4),INDEX(价格表!$B$4:$I$31,M4076,6),IF(AND(J4076&gt;4,J4076&lt;=5.5),INDEX(价格表!$B$4:$I$31,M4076,7),IF(J4076&gt;5.5,2.6+INDEX(价格表!$B$4:$I$31,M4076,8)*L4076)))))))</f>
        <v>2.15</v>
      </c>
    </row>
    <row r="4077" spans="1:14">
      <c r="A4077" s="18">
        <v>4311038627144</v>
      </c>
      <c r="B4077" s="18" t="s">
        <v>16</v>
      </c>
      <c r="C4077" s="19">
        <v>20201216</v>
      </c>
      <c r="D4077" s="19">
        <v>610538201209</v>
      </c>
      <c r="E4077" s="19" t="s">
        <v>16</v>
      </c>
      <c r="F4077" s="19">
        <v>20201226</v>
      </c>
      <c r="G4077" s="19" t="s">
        <v>17</v>
      </c>
      <c r="H4077" s="19" t="s">
        <v>27</v>
      </c>
      <c r="I4077" s="19" t="s">
        <v>210</v>
      </c>
      <c r="J4077" s="19">
        <v>1.52</v>
      </c>
      <c r="K4077" s="19" t="s">
        <v>20</v>
      </c>
      <c r="L4077">
        <f t="shared" si="73"/>
        <v>2</v>
      </c>
      <c r="M4077">
        <f>MATCH(H:H,价格表!$B$4:$B$35,0)</f>
        <v>3</v>
      </c>
      <c r="N4077" s="27">
        <f>IF(J4077&lt;=0.3,INDEX(价格表!$B$4:$I$31,M4077,2),IF(AND(J4077&gt;0.3,J4077&lt;=1),INDEX(价格表!$B$4:$I$31,M4077,3),IF(AND(J4077&gt;1,J4077&lt;=2.2),INDEX(价格表!$B$4:$I$31,M4077,4),IF(AND(J4077&gt;2.2,J4077&lt;=3.3),INDEX(价格表!$B$4:$I$31,M4077,5),IF(AND(J4077&gt;3.3,J4077&lt;=4),INDEX(价格表!$B$4:$I$31,M4077,6),IF(AND(J4077&gt;4,J4077&lt;=5.5),INDEX(价格表!$B$4:$I$31,M4077,7),IF(J4077&gt;5.5,2.6+INDEX(价格表!$B$4:$I$31,M4077,8)*L4077)))))))</f>
        <v>2.15</v>
      </c>
    </row>
    <row r="4078" spans="1:14">
      <c r="A4078" s="18">
        <v>4311038627145</v>
      </c>
      <c r="B4078" s="18" t="s">
        <v>16</v>
      </c>
      <c r="C4078" s="19">
        <v>20201216</v>
      </c>
      <c r="D4078" s="19">
        <v>610538201209</v>
      </c>
      <c r="E4078" s="19" t="s">
        <v>16</v>
      </c>
      <c r="F4078" s="19">
        <v>20201226</v>
      </c>
      <c r="G4078" s="19" t="s">
        <v>17</v>
      </c>
      <c r="H4078" s="19" t="s">
        <v>158</v>
      </c>
      <c r="I4078" s="19" t="s">
        <v>159</v>
      </c>
      <c r="J4078" s="19">
        <v>1.44</v>
      </c>
      <c r="K4078" s="19" t="s">
        <v>20</v>
      </c>
      <c r="L4078">
        <f t="shared" si="73"/>
        <v>2</v>
      </c>
      <c r="M4078">
        <f>MATCH(H:H,价格表!$B$4:$B$35,0)</f>
        <v>31</v>
      </c>
      <c r="N4078" s="27">
        <f>L4078*12+3</f>
        <v>27</v>
      </c>
    </row>
    <row r="4079" spans="1:14">
      <c r="A4079" s="18">
        <v>4311038627146</v>
      </c>
      <c r="B4079" s="18" t="s">
        <v>16</v>
      </c>
      <c r="C4079" s="19">
        <v>20201216</v>
      </c>
      <c r="D4079" s="19">
        <v>610538201209</v>
      </c>
      <c r="E4079" s="19" t="s">
        <v>16</v>
      </c>
      <c r="F4079" s="19">
        <v>20201226</v>
      </c>
      <c r="G4079" s="19" t="s">
        <v>17</v>
      </c>
      <c r="H4079" s="19" t="s">
        <v>82</v>
      </c>
      <c r="I4079" s="19" t="s">
        <v>83</v>
      </c>
      <c r="J4079" s="19">
        <v>1.42</v>
      </c>
      <c r="K4079" s="19" t="s">
        <v>20</v>
      </c>
      <c r="L4079">
        <f t="shared" si="73"/>
        <v>2</v>
      </c>
      <c r="M4079">
        <f>MATCH(H:H,价格表!$B$4:$B$35,0)</f>
        <v>2</v>
      </c>
      <c r="N4079" s="27">
        <f>IF(J4079&lt;=0.3,INDEX(价格表!$B$4:$I$31,M4079,2),IF(AND(J4079&gt;0.3,J4079&lt;=1),INDEX(价格表!$B$4:$I$31,M4079,3),IF(AND(J4079&gt;1,J4079&lt;=2.2),INDEX(价格表!$B$4:$I$31,M4079,4),IF(AND(J4079&gt;2.2,J4079&lt;=3.3),INDEX(价格表!$B$4:$I$31,M4079,5),IF(AND(J4079&gt;3.3,J4079&lt;=4),INDEX(价格表!$B$4:$I$31,M4079,6),IF(AND(J4079&gt;4,J4079&lt;=5.5),INDEX(价格表!$B$4:$I$31,M4079,7),IF(J4079&gt;5.5,2.6+INDEX(价格表!$B$4:$I$31,M4079,8)*L4079)))))))</f>
        <v>2.15</v>
      </c>
    </row>
    <row r="4080" spans="1:14">
      <c r="A4080" s="18">
        <v>4311038627147</v>
      </c>
      <c r="B4080" s="18" t="s">
        <v>16</v>
      </c>
      <c r="C4080" s="19">
        <v>20201216</v>
      </c>
      <c r="D4080" s="19">
        <v>610538201209</v>
      </c>
      <c r="E4080" s="19" t="s">
        <v>16</v>
      </c>
      <c r="F4080" s="19">
        <v>20201226</v>
      </c>
      <c r="G4080" s="19" t="s">
        <v>17</v>
      </c>
      <c r="H4080" s="19" t="s">
        <v>73</v>
      </c>
      <c r="I4080" s="19" t="s">
        <v>93</v>
      </c>
      <c r="J4080" s="19">
        <v>1.51</v>
      </c>
      <c r="K4080" s="19" t="s">
        <v>20</v>
      </c>
      <c r="L4080">
        <f t="shared" si="73"/>
        <v>2</v>
      </c>
      <c r="M4080">
        <f>MATCH(H:H,价格表!$B$4:$B$35,0)</f>
        <v>7</v>
      </c>
      <c r="N4080" s="27">
        <f>IF(J4080&lt;=0.3,INDEX(价格表!$B$4:$I$31,M4080,2),IF(AND(J4080&gt;0.3,J4080&lt;=1),INDEX(价格表!$B$4:$I$31,M4080,3),IF(AND(J4080&gt;1,J4080&lt;=2.2),INDEX(价格表!$B$4:$I$31,M4080,4),IF(AND(J4080&gt;2.2,J4080&lt;=3.3),INDEX(价格表!$B$4:$I$31,M4080,5),IF(AND(J4080&gt;3.3,J4080&lt;=4),INDEX(价格表!$B$4:$I$31,M4080,6),IF(AND(J4080&gt;4,J4080&lt;=5.5),INDEX(价格表!$B$4:$I$31,M4080,7),IF(J4080&gt;5.5,2.6+INDEX(价格表!$B$4:$I$31,M4080,8)*L4080)))))))</f>
        <v>2.15</v>
      </c>
    </row>
    <row r="4081" spans="1:14">
      <c r="A4081" s="18">
        <v>4311038627149</v>
      </c>
      <c r="B4081" s="18" t="s">
        <v>16</v>
      </c>
      <c r="C4081" s="19">
        <v>20201216</v>
      </c>
      <c r="D4081" s="19">
        <v>610538201209</v>
      </c>
      <c r="E4081" s="19" t="s">
        <v>16</v>
      </c>
      <c r="F4081" s="19">
        <v>20201226</v>
      </c>
      <c r="G4081" s="19" t="s">
        <v>17</v>
      </c>
      <c r="H4081" s="19" t="s">
        <v>27</v>
      </c>
      <c r="I4081" s="19" t="s">
        <v>70</v>
      </c>
      <c r="J4081" s="19">
        <v>1.46</v>
      </c>
      <c r="K4081" s="19" t="s">
        <v>20</v>
      </c>
      <c r="L4081">
        <f t="shared" si="73"/>
        <v>2</v>
      </c>
      <c r="M4081">
        <f>MATCH(H:H,价格表!$B$4:$B$35,0)</f>
        <v>3</v>
      </c>
      <c r="N4081" s="27">
        <f>IF(J4081&lt;=0.3,INDEX(价格表!$B$4:$I$31,M4081,2),IF(AND(J4081&gt;0.3,J4081&lt;=1),INDEX(价格表!$B$4:$I$31,M4081,3),IF(AND(J4081&gt;1,J4081&lt;=2.2),INDEX(价格表!$B$4:$I$31,M4081,4),IF(AND(J4081&gt;2.2,J4081&lt;=3.3),INDEX(价格表!$B$4:$I$31,M4081,5),IF(AND(J4081&gt;3.3,J4081&lt;=4),INDEX(价格表!$B$4:$I$31,M4081,6),IF(AND(J4081&gt;4,J4081&lt;=5.5),INDEX(价格表!$B$4:$I$31,M4081,7),IF(J4081&gt;5.5,2.6+INDEX(价格表!$B$4:$I$31,M4081,8)*L4081)))))))</f>
        <v>2.15</v>
      </c>
    </row>
    <row r="4082" spans="1:14">
      <c r="A4082" s="18">
        <v>4311038627150</v>
      </c>
      <c r="B4082" s="18" t="s">
        <v>16</v>
      </c>
      <c r="C4082" s="19">
        <v>20201216</v>
      </c>
      <c r="D4082" s="19">
        <v>610538201209</v>
      </c>
      <c r="E4082" s="19" t="s">
        <v>16</v>
      </c>
      <c r="F4082" s="19">
        <v>20201226</v>
      </c>
      <c r="G4082" s="19" t="s">
        <v>17</v>
      </c>
      <c r="H4082" s="19" t="s">
        <v>35</v>
      </c>
      <c r="I4082" s="19" t="s">
        <v>102</v>
      </c>
      <c r="J4082" s="19">
        <v>1.45</v>
      </c>
      <c r="K4082" s="19" t="s">
        <v>20</v>
      </c>
      <c r="L4082">
        <f t="shared" si="73"/>
        <v>2</v>
      </c>
      <c r="M4082">
        <f>MATCH(H:H,价格表!$B$4:$B$35,0)</f>
        <v>22</v>
      </c>
      <c r="N4082" s="27">
        <f>IF(J4082&lt;=0.3,INDEX(价格表!$B$4:$I$31,M4082,2),IF(AND(J4082&gt;0.3,J4082&lt;=1),INDEX(价格表!$B$4:$I$31,M4082,3),IF(AND(J4082&gt;1,J4082&lt;=2.2),INDEX(价格表!$B$4:$I$31,M4082,4),IF(AND(J4082&gt;2.2,J4082&lt;=3.3),INDEX(价格表!$B$4:$I$31,M4082,5),IF(AND(J4082&gt;3.3,J4082&lt;=4),INDEX(价格表!$B$4:$I$31,M4082,6),IF(AND(J4082&gt;4,J4082&lt;=5.5),INDEX(价格表!$B$4:$I$31,M4082,7),IF(J4082&gt;5.5,2.6+INDEX(价格表!$B$4:$I$31,M4082,8)*L4082)))))))</f>
        <v>2.15</v>
      </c>
    </row>
    <row r="4083" spans="1:14">
      <c r="A4083" s="18">
        <v>4311038627151</v>
      </c>
      <c r="B4083" s="18" t="s">
        <v>16</v>
      </c>
      <c r="C4083" s="19">
        <v>20201216</v>
      </c>
      <c r="D4083" s="19">
        <v>610538201209</v>
      </c>
      <c r="E4083" s="19" t="s">
        <v>16</v>
      </c>
      <c r="F4083" s="19">
        <v>20201226</v>
      </c>
      <c r="G4083" s="19" t="s">
        <v>17</v>
      </c>
      <c r="H4083" s="19" t="s">
        <v>27</v>
      </c>
      <c r="I4083" s="19" t="s">
        <v>211</v>
      </c>
      <c r="J4083" s="19">
        <v>1.47</v>
      </c>
      <c r="K4083" s="19" t="s">
        <v>20</v>
      </c>
      <c r="L4083">
        <f t="shared" si="73"/>
        <v>2</v>
      </c>
      <c r="M4083">
        <f>MATCH(H:H,价格表!$B$4:$B$35,0)</f>
        <v>3</v>
      </c>
      <c r="N4083" s="27">
        <f>IF(J4083&lt;=0.3,INDEX(价格表!$B$4:$I$31,M4083,2),IF(AND(J4083&gt;0.3,J4083&lt;=1),INDEX(价格表!$B$4:$I$31,M4083,3),IF(AND(J4083&gt;1,J4083&lt;=2.2),INDEX(价格表!$B$4:$I$31,M4083,4),IF(AND(J4083&gt;2.2,J4083&lt;=3.3),INDEX(价格表!$B$4:$I$31,M4083,5),IF(AND(J4083&gt;3.3,J4083&lt;=4),INDEX(价格表!$B$4:$I$31,M4083,6),IF(AND(J4083&gt;4,J4083&lt;=5.5),INDEX(价格表!$B$4:$I$31,M4083,7),IF(J4083&gt;5.5,2.6+INDEX(价格表!$B$4:$I$31,M4083,8)*L4083)))))))</f>
        <v>2.15</v>
      </c>
    </row>
    <row r="4084" spans="1:14">
      <c r="A4084" s="18">
        <v>4311038630562</v>
      </c>
      <c r="B4084" s="18" t="s">
        <v>16</v>
      </c>
      <c r="C4084" s="19">
        <v>20201216</v>
      </c>
      <c r="D4084" s="19">
        <v>610538201209</v>
      </c>
      <c r="E4084" s="19" t="s">
        <v>16</v>
      </c>
      <c r="F4084" s="19">
        <v>20201226</v>
      </c>
      <c r="G4084" s="19" t="s">
        <v>17</v>
      </c>
      <c r="H4084" s="19" t="s">
        <v>23</v>
      </c>
      <c r="I4084" s="19" t="s">
        <v>127</v>
      </c>
      <c r="J4084" s="19">
        <v>1.44</v>
      </c>
      <c r="K4084" s="19" t="s">
        <v>20</v>
      </c>
      <c r="L4084">
        <f t="shared" si="73"/>
        <v>2</v>
      </c>
      <c r="M4084">
        <f>MATCH(H:H,价格表!$B$4:$B$35,0)</f>
        <v>15</v>
      </c>
      <c r="N4084" s="27">
        <f>IF(J4084&lt;=0.3,INDEX(价格表!$B$4:$I$31,M4084,2),IF(AND(J4084&gt;0.3,J4084&lt;=1),INDEX(价格表!$B$4:$I$31,M4084,3),IF(AND(J4084&gt;1,J4084&lt;=2.2),INDEX(价格表!$B$4:$I$31,M4084,4),IF(AND(J4084&gt;2.2,J4084&lt;=3.3),INDEX(价格表!$B$4:$I$31,M4084,5),IF(AND(J4084&gt;3.3,J4084&lt;=4),INDEX(价格表!$B$4:$I$31,M4084,6),IF(AND(J4084&gt;4,J4084&lt;=5.5),INDEX(价格表!$B$4:$I$31,M4084,7),IF(J4084&gt;5.5,2.6+INDEX(价格表!$B$4:$I$31,M4084,8)*L4084)))))))</f>
        <v>2.15</v>
      </c>
    </row>
    <row r="4085" spans="1:14">
      <c r="A4085" s="18">
        <v>4311038630563</v>
      </c>
      <c r="B4085" s="18" t="s">
        <v>16</v>
      </c>
      <c r="C4085" s="19">
        <v>20201216</v>
      </c>
      <c r="D4085" s="19">
        <v>610538201209</v>
      </c>
      <c r="E4085" s="19" t="s">
        <v>16</v>
      </c>
      <c r="F4085" s="19">
        <v>20201226</v>
      </c>
      <c r="G4085" s="19" t="s">
        <v>17</v>
      </c>
      <c r="H4085" s="19" t="s">
        <v>23</v>
      </c>
      <c r="I4085" s="19" t="s">
        <v>98</v>
      </c>
      <c r="J4085" s="19">
        <v>1.49</v>
      </c>
      <c r="K4085" s="19" t="s">
        <v>20</v>
      </c>
      <c r="L4085">
        <f t="shared" si="73"/>
        <v>2</v>
      </c>
      <c r="M4085">
        <f>MATCH(H:H,价格表!$B$4:$B$35,0)</f>
        <v>15</v>
      </c>
      <c r="N4085" s="27">
        <f>IF(J4085&lt;=0.3,INDEX(价格表!$B$4:$I$31,M4085,2),IF(AND(J4085&gt;0.3,J4085&lt;=1),INDEX(价格表!$B$4:$I$31,M4085,3),IF(AND(J4085&gt;1,J4085&lt;=2.2),INDEX(价格表!$B$4:$I$31,M4085,4),IF(AND(J4085&gt;2.2,J4085&lt;=3.3),INDEX(价格表!$B$4:$I$31,M4085,5),IF(AND(J4085&gt;3.3,J4085&lt;=4),INDEX(价格表!$B$4:$I$31,M4085,6),IF(AND(J4085&gt;4,J4085&lt;=5.5),INDEX(价格表!$B$4:$I$31,M4085,7),IF(J4085&gt;5.5,2.6+INDEX(价格表!$B$4:$I$31,M4085,8)*L4085)))))))</f>
        <v>2.15</v>
      </c>
    </row>
    <row r="4086" spans="1:14">
      <c r="A4086" s="18">
        <v>4311038630564</v>
      </c>
      <c r="B4086" s="18" t="s">
        <v>16</v>
      </c>
      <c r="C4086" s="19">
        <v>20201216</v>
      </c>
      <c r="D4086" s="19">
        <v>610538201209</v>
      </c>
      <c r="E4086" s="19" t="s">
        <v>16</v>
      </c>
      <c r="F4086" s="19">
        <v>20201226</v>
      </c>
      <c r="G4086" s="19" t="s">
        <v>17</v>
      </c>
      <c r="H4086" s="19" t="s">
        <v>73</v>
      </c>
      <c r="I4086" s="19" t="s">
        <v>93</v>
      </c>
      <c r="J4086" s="19">
        <v>1.5</v>
      </c>
      <c r="K4086" s="19" t="s">
        <v>20</v>
      </c>
      <c r="L4086">
        <f t="shared" si="73"/>
        <v>2</v>
      </c>
      <c r="M4086">
        <f>MATCH(H:H,价格表!$B$4:$B$35,0)</f>
        <v>7</v>
      </c>
      <c r="N4086" s="27">
        <f>IF(J4086&lt;=0.3,INDEX(价格表!$B$4:$I$31,M4086,2),IF(AND(J4086&gt;0.3,J4086&lt;=1),INDEX(价格表!$B$4:$I$31,M4086,3),IF(AND(J4086&gt;1,J4086&lt;=2.2),INDEX(价格表!$B$4:$I$31,M4086,4),IF(AND(J4086&gt;2.2,J4086&lt;=3.3),INDEX(价格表!$B$4:$I$31,M4086,5),IF(AND(J4086&gt;3.3,J4086&lt;=4),INDEX(价格表!$B$4:$I$31,M4086,6),IF(AND(J4086&gt;4,J4086&lt;=5.5),INDEX(价格表!$B$4:$I$31,M4086,7),IF(J4086&gt;5.5,2.6+INDEX(价格表!$B$4:$I$31,M4086,8)*L4086)))))))</f>
        <v>2.15</v>
      </c>
    </row>
    <row r="4087" spans="1:14">
      <c r="A4087" s="18">
        <v>4311038630565</v>
      </c>
      <c r="B4087" s="18" t="s">
        <v>16</v>
      </c>
      <c r="C4087" s="19">
        <v>20201216</v>
      </c>
      <c r="D4087" s="19">
        <v>610538201209</v>
      </c>
      <c r="E4087" s="19" t="s">
        <v>16</v>
      </c>
      <c r="F4087" s="19">
        <v>20201226</v>
      </c>
      <c r="G4087" s="19" t="s">
        <v>17</v>
      </c>
      <c r="H4087" s="19" t="s">
        <v>27</v>
      </c>
      <c r="I4087" s="19" t="s">
        <v>126</v>
      </c>
      <c r="J4087" s="19">
        <v>1.41</v>
      </c>
      <c r="K4087" s="19" t="s">
        <v>20</v>
      </c>
      <c r="L4087">
        <f t="shared" si="73"/>
        <v>2</v>
      </c>
      <c r="M4087">
        <f>MATCH(H:H,价格表!$B$4:$B$35,0)</f>
        <v>3</v>
      </c>
      <c r="N4087" s="27">
        <f>IF(J4087&lt;=0.3,INDEX(价格表!$B$4:$I$31,M4087,2),IF(AND(J4087&gt;0.3,J4087&lt;=1),INDEX(价格表!$B$4:$I$31,M4087,3),IF(AND(J4087&gt;1,J4087&lt;=2.2),INDEX(价格表!$B$4:$I$31,M4087,4),IF(AND(J4087&gt;2.2,J4087&lt;=3.3),INDEX(价格表!$B$4:$I$31,M4087,5),IF(AND(J4087&gt;3.3,J4087&lt;=4),INDEX(价格表!$B$4:$I$31,M4087,6),IF(AND(J4087&gt;4,J4087&lt;=5.5),INDEX(价格表!$B$4:$I$31,M4087,7),IF(J4087&gt;5.5,2.6+INDEX(价格表!$B$4:$I$31,M4087,8)*L4087)))))))</f>
        <v>2.15</v>
      </c>
    </row>
    <row r="4088" spans="1:14">
      <c r="A4088" s="18">
        <v>4311038630566</v>
      </c>
      <c r="B4088" s="18" t="s">
        <v>16</v>
      </c>
      <c r="C4088" s="19">
        <v>20201216</v>
      </c>
      <c r="D4088" s="19">
        <v>610538201209</v>
      </c>
      <c r="E4088" s="19" t="s">
        <v>16</v>
      </c>
      <c r="F4088" s="19">
        <v>20201226</v>
      </c>
      <c r="G4088" s="19" t="s">
        <v>17</v>
      </c>
      <c r="H4088" s="19" t="s">
        <v>50</v>
      </c>
      <c r="I4088" s="19" t="s">
        <v>62</v>
      </c>
      <c r="J4088" s="19">
        <v>1.43</v>
      </c>
      <c r="K4088" s="19" t="s">
        <v>20</v>
      </c>
      <c r="L4088">
        <f t="shared" si="73"/>
        <v>2</v>
      </c>
      <c r="M4088">
        <f>MATCH(H:H,价格表!$B$4:$B$35,0)</f>
        <v>4</v>
      </c>
      <c r="N4088" s="27">
        <f>IF(J4088&lt;=0.3,INDEX(价格表!$B$4:$I$31,M4088,2),IF(AND(J4088&gt;0.3,J4088&lt;=1),INDEX(价格表!$B$4:$I$31,M4088,3),IF(AND(J4088&gt;1,J4088&lt;=2.2),INDEX(价格表!$B$4:$I$31,M4088,4),IF(AND(J4088&gt;2.2,J4088&lt;=3.3),INDEX(价格表!$B$4:$I$31,M4088,5),IF(AND(J4088&gt;3.3,J4088&lt;=4),INDEX(价格表!$B$4:$I$31,M4088,6),IF(AND(J4088&gt;4,J4088&lt;=5.5),INDEX(价格表!$B$4:$I$31,M4088,7),IF(J4088&gt;5.5,2.6+INDEX(价格表!$B$4:$I$31,M4088,8)*L4088)))))))</f>
        <v>2.15</v>
      </c>
    </row>
    <row r="4089" spans="1:14">
      <c r="A4089" s="18">
        <v>4311038630567</v>
      </c>
      <c r="B4089" s="18" t="s">
        <v>16</v>
      </c>
      <c r="C4089" s="19">
        <v>20201216</v>
      </c>
      <c r="D4089" s="19">
        <v>610538201209</v>
      </c>
      <c r="E4089" s="19" t="s">
        <v>16</v>
      </c>
      <c r="F4089" s="19">
        <v>20201226</v>
      </c>
      <c r="G4089" s="19" t="s">
        <v>17</v>
      </c>
      <c r="H4089" s="19" t="s">
        <v>18</v>
      </c>
      <c r="I4089" s="19" t="s">
        <v>276</v>
      </c>
      <c r="J4089" s="19">
        <v>1.62</v>
      </c>
      <c r="K4089" s="19" t="s">
        <v>20</v>
      </c>
      <c r="L4089">
        <f t="shared" si="73"/>
        <v>2</v>
      </c>
      <c r="M4089">
        <f>MATCH(H:H,价格表!$B$4:$B$35,0)</f>
        <v>1</v>
      </c>
      <c r="N4089" s="27">
        <f>IF(J4089&lt;=0.3,INDEX(价格表!$B$4:$I$31,M4089,2),IF(AND(J4089&gt;0.3,J4089&lt;=1),INDEX(价格表!$B$4:$I$31,M4089,3),IF(AND(J4089&gt;1,J4089&lt;=2.2),INDEX(价格表!$B$4:$I$31,M4089,4),IF(AND(J4089&gt;2.2,J4089&lt;=3.3),INDEX(价格表!$B$4:$I$31,M4089,5),IF(AND(J4089&gt;3.3,J4089&lt;=4),INDEX(价格表!$B$4:$I$31,M4089,6),IF(AND(J4089&gt;4,J4089&lt;=5.5),INDEX(价格表!$B$4:$I$31,M4089,7),IF(J4089&gt;5.5,2.6+INDEX(价格表!$B$4:$I$31,M4089,8)*L4089)))))))</f>
        <v>2.15</v>
      </c>
    </row>
    <row r="4090" spans="1:14">
      <c r="A4090" s="18">
        <v>4311038630568</v>
      </c>
      <c r="B4090" s="18" t="s">
        <v>16</v>
      </c>
      <c r="C4090" s="19">
        <v>20201216</v>
      </c>
      <c r="D4090" s="19">
        <v>610538201209</v>
      </c>
      <c r="E4090" s="19" t="s">
        <v>16</v>
      </c>
      <c r="F4090" s="19">
        <v>20201226</v>
      </c>
      <c r="G4090" s="19" t="s">
        <v>17</v>
      </c>
      <c r="H4090" s="19" t="s">
        <v>54</v>
      </c>
      <c r="I4090" s="19" t="s">
        <v>55</v>
      </c>
      <c r="J4090" s="19">
        <v>1.41</v>
      </c>
      <c r="K4090" s="19" t="s">
        <v>20</v>
      </c>
      <c r="L4090">
        <f t="shared" si="73"/>
        <v>2</v>
      </c>
      <c r="M4090">
        <f>MATCH(H:H,价格表!$B$4:$B$35,0)</f>
        <v>14</v>
      </c>
      <c r="N4090" s="27">
        <f>IF(J4090&lt;=0.3,INDEX(价格表!$B$4:$I$31,M4090,2),IF(AND(J4090&gt;0.3,J4090&lt;=1),INDEX(价格表!$B$4:$I$31,M4090,3),IF(AND(J4090&gt;1,J4090&lt;=2.2),INDEX(价格表!$B$4:$I$31,M4090,4),IF(AND(J4090&gt;2.2,J4090&lt;=3.3),INDEX(价格表!$B$4:$I$31,M4090,5),IF(AND(J4090&gt;3.3,J4090&lt;=4),INDEX(价格表!$B$4:$I$31,M4090,6),IF(AND(J4090&gt;4,J4090&lt;=5.5),INDEX(价格表!$B$4:$I$31,M4090,7),IF(J4090&gt;5.5,2.6+INDEX(价格表!$B$4:$I$31,M4090,8)*L4090)))))))</f>
        <v>2.15</v>
      </c>
    </row>
    <row r="4091" spans="1:14">
      <c r="A4091" s="18">
        <v>4311038630570</v>
      </c>
      <c r="B4091" s="18" t="s">
        <v>16</v>
      </c>
      <c r="C4091" s="19">
        <v>20201216</v>
      </c>
      <c r="D4091" s="19">
        <v>610538201209</v>
      </c>
      <c r="E4091" s="19" t="s">
        <v>16</v>
      </c>
      <c r="F4091" s="19">
        <v>20201226</v>
      </c>
      <c r="G4091" s="19" t="s">
        <v>17</v>
      </c>
      <c r="H4091" s="19" t="s">
        <v>88</v>
      </c>
      <c r="I4091" s="19" t="s">
        <v>101</v>
      </c>
      <c r="J4091" s="19">
        <v>1.45</v>
      </c>
      <c r="K4091" s="19" t="s">
        <v>20</v>
      </c>
      <c r="L4091">
        <f t="shared" si="73"/>
        <v>2</v>
      </c>
      <c r="M4091">
        <f>MATCH(H:H,价格表!$B$4:$B$35,0)</f>
        <v>19</v>
      </c>
      <c r="N4091" s="27">
        <f>IF(J4091&lt;=0.3,INDEX(价格表!$B$4:$I$31,M4091,2),IF(AND(J4091&gt;0.3,J4091&lt;=1),INDEX(价格表!$B$4:$I$31,M4091,3),IF(AND(J4091&gt;1,J4091&lt;=2.2),INDEX(价格表!$B$4:$I$31,M4091,4),IF(AND(J4091&gt;2.2,J4091&lt;=3.3),INDEX(价格表!$B$4:$I$31,M4091,5),IF(AND(J4091&gt;3.3,J4091&lt;=4),INDEX(价格表!$B$4:$I$31,M4091,6),IF(AND(J4091&gt;4,J4091&lt;=5.5),INDEX(价格表!$B$4:$I$31,M4091,7),IF(J4091&gt;5.5,2.6+INDEX(价格表!$B$4:$I$31,M4091,8)*L4091)))))))</f>
        <v>2.15</v>
      </c>
    </row>
    <row r="4092" spans="1:14">
      <c r="A4092" s="18">
        <v>4311038630571</v>
      </c>
      <c r="B4092" s="18" t="s">
        <v>16</v>
      </c>
      <c r="C4092" s="19">
        <v>20201216</v>
      </c>
      <c r="D4092" s="19">
        <v>610538201209</v>
      </c>
      <c r="E4092" s="19" t="s">
        <v>16</v>
      </c>
      <c r="F4092" s="19">
        <v>20201226</v>
      </c>
      <c r="G4092" s="19" t="s">
        <v>17</v>
      </c>
      <c r="H4092" s="19" t="s">
        <v>45</v>
      </c>
      <c r="I4092" s="19" t="s">
        <v>48</v>
      </c>
      <c r="J4092" s="19">
        <v>1.45</v>
      </c>
      <c r="K4092" s="19" t="s">
        <v>20</v>
      </c>
      <c r="L4092">
        <f t="shared" si="73"/>
        <v>2</v>
      </c>
      <c r="M4092">
        <f>MATCH(H:H,价格表!$B$4:$B$35,0)</f>
        <v>9</v>
      </c>
      <c r="N4092" s="27">
        <f>IF(J4092&lt;=0.3,INDEX(价格表!$B$4:$I$31,M4092,2),IF(AND(J4092&gt;0.3,J4092&lt;=1),INDEX(价格表!$B$4:$I$31,M4092,3),IF(AND(J4092&gt;1,J4092&lt;=2.2),INDEX(价格表!$B$4:$I$31,M4092,4),IF(AND(J4092&gt;2.2,J4092&lt;=3.3),INDEX(价格表!$B$4:$I$31,M4092,5),IF(AND(J4092&gt;3.3,J4092&lt;=4),INDEX(价格表!$B$4:$I$31,M4092,6),IF(AND(J4092&gt;4,J4092&lt;=5.5),INDEX(价格表!$B$4:$I$31,M4092,7),IF(J4092&gt;5.5,2.6+INDEX(价格表!$B$4:$I$31,M4092,8)*L4092)))))))</f>
        <v>2.15</v>
      </c>
    </row>
    <row r="4093" spans="1:14">
      <c r="A4093" s="18">
        <v>4311038630572</v>
      </c>
      <c r="B4093" s="18" t="s">
        <v>16</v>
      </c>
      <c r="C4093" s="19">
        <v>20201216</v>
      </c>
      <c r="D4093" s="19">
        <v>610538201209</v>
      </c>
      <c r="E4093" s="19" t="s">
        <v>16</v>
      </c>
      <c r="F4093" s="19">
        <v>20201226</v>
      </c>
      <c r="G4093" s="19" t="s">
        <v>17</v>
      </c>
      <c r="H4093" s="19" t="s">
        <v>56</v>
      </c>
      <c r="I4093" s="19" t="s">
        <v>136</v>
      </c>
      <c r="J4093" s="19">
        <v>1.47</v>
      </c>
      <c r="K4093" s="19" t="s">
        <v>20</v>
      </c>
      <c r="L4093">
        <f t="shared" si="73"/>
        <v>2</v>
      </c>
      <c r="M4093">
        <f>MATCH(H:H,价格表!$B$4:$B$35,0)</f>
        <v>11</v>
      </c>
      <c r="N4093" s="27">
        <f>IF(J4093&lt;=0.3,INDEX(价格表!$B$4:$I$31,M4093,2),IF(AND(J4093&gt;0.3,J4093&lt;=1),INDEX(价格表!$B$4:$I$31,M4093,3),IF(AND(J4093&gt;1,J4093&lt;=2.2),INDEX(价格表!$B$4:$I$31,M4093,4),IF(AND(J4093&gt;2.2,J4093&lt;=3.3),INDEX(价格表!$B$4:$I$31,M4093,5),IF(AND(J4093&gt;3.3,J4093&lt;=4),INDEX(价格表!$B$4:$I$31,M4093,6),IF(AND(J4093&gt;4,J4093&lt;=5.5),INDEX(价格表!$B$4:$I$31,M4093,7),IF(J4093&gt;5.5,2.6+INDEX(价格表!$B$4:$I$31,M4093,8)*L4093)))))))</f>
        <v>2.15</v>
      </c>
    </row>
    <row r="4094" spans="1:14">
      <c r="A4094" s="18">
        <v>4311038630574</v>
      </c>
      <c r="B4094" s="18" t="s">
        <v>16</v>
      </c>
      <c r="C4094" s="19">
        <v>20201216</v>
      </c>
      <c r="D4094" s="19">
        <v>610538201209</v>
      </c>
      <c r="E4094" s="19" t="s">
        <v>16</v>
      </c>
      <c r="F4094" s="19">
        <v>20201226</v>
      </c>
      <c r="G4094" s="19" t="s">
        <v>17</v>
      </c>
      <c r="H4094" s="19" t="s">
        <v>88</v>
      </c>
      <c r="I4094" s="19" t="s">
        <v>232</v>
      </c>
      <c r="J4094" s="19">
        <v>1.44</v>
      </c>
      <c r="K4094" s="19" t="s">
        <v>20</v>
      </c>
      <c r="L4094">
        <f t="shared" si="73"/>
        <v>2</v>
      </c>
      <c r="M4094">
        <f>MATCH(H:H,价格表!$B$4:$B$35,0)</f>
        <v>19</v>
      </c>
      <c r="N4094" s="27">
        <f>IF(J4094&lt;=0.3,INDEX(价格表!$B$4:$I$31,M4094,2),IF(AND(J4094&gt;0.3,J4094&lt;=1),INDEX(价格表!$B$4:$I$31,M4094,3),IF(AND(J4094&gt;1,J4094&lt;=2.2),INDEX(价格表!$B$4:$I$31,M4094,4),IF(AND(J4094&gt;2.2,J4094&lt;=3.3),INDEX(价格表!$B$4:$I$31,M4094,5),IF(AND(J4094&gt;3.3,J4094&lt;=4),INDEX(价格表!$B$4:$I$31,M4094,6),IF(AND(J4094&gt;4,J4094&lt;=5.5),INDEX(价格表!$B$4:$I$31,M4094,7),IF(J4094&gt;5.5,2.6+INDEX(价格表!$B$4:$I$31,M4094,8)*L4094)))))))</f>
        <v>2.15</v>
      </c>
    </row>
    <row r="4095" spans="1:14">
      <c r="A4095" s="18">
        <v>4311038630575</v>
      </c>
      <c r="B4095" s="18" t="s">
        <v>16</v>
      </c>
      <c r="C4095" s="19">
        <v>20201216</v>
      </c>
      <c r="D4095" s="19">
        <v>610538201209</v>
      </c>
      <c r="E4095" s="19" t="s">
        <v>16</v>
      </c>
      <c r="F4095" s="19">
        <v>20201226</v>
      </c>
      <c r="G4095" s="19" t="s">
        <v>17</v>
      </c>
      <c r="H4095" s="19" t="s">
        <v>73</v>
      </c>
      <c r="I4095" s="19" t="s">
        <v>366</v>
      </c>
      <c r="J4095" s="19">
        <v>1.49</v>
      </c>
      <c r="K4095" s="19" t="s">
        <v>20</v>
      </c>
      <c r="L4095">
        <f t="shared" si="73"/>
        <v>2</v>
      </c>
      <c r="M4095">
        <f>MATCH(H:H,价格表!$B$4:$B$35,0)</f>
        <v>7</v>
      </c>
      <c r="N4095" s="27">
        <f>IF(J4095&lt;=0.3,INDEX(价格表!$B$4:$I$31,M4095,2),IF(AND(J4095&gt;0.3,J4095&lt;=1),INDEX(价格表!$B$4:$I$31,M4095,3),IF(AND(J4095&gt;1,J4095&lt;=2.2),INDEX(价格表!$B$4:$I$31,M4095,4),IF(AND(J4095&gt;2.2,J4095&lt;=3.3),INDEX(价格表!$B$4:$I$31,M4095,5),IF(AND(J4095&gt;3.3,J4095&lt;=4),INDEX(价格表!$B$4:$I$31,M4095,6),IF(AND(J4095&gt;4,J4095&lt;=5.5),INDEX(价格表!$B$4:$I$31,M4095,7),IF(J4095&gt;5.5,2.6+INDEX(价格表!$B$4:$I$31,M4095,8)*L4095)))))))</f>
        <v>2.15</v>
      </c>
    </row>
    <row r="4096" spans="1:14">
      <c r="A4096" s="18">
        <v>4311038630576</v>
      </c>
      <c r="B4096" s="18" t="s">
        <v>16</v>
      </c>
      <c r="C4096" s="19">
        <v>20201216</v>
      </c>
      <c r="D4096" s="19">
        <v>610538201209</v>
      </c>
      <c r="E4096" s="19" t="s">
        <v>16</v>
      </c>
      <c r="F4096" s="19">
        <v>20201226</v>
      </c>
      <c r="G4096" s="19" t="s">
        <v>17</v>
      </c>
      <c r="H4096" s="19" t="s">
        <v>18</v>
      </c>
      <c r="I4096" s="19" t="s">
        <v>61</v>
      </c>
      <c r="J4096" s="19">
        <v>1.44</v>
      </c>
      <c r="K4096" s="19" t="s">
        <v>20</v>
      </c>
      <c r="L4096">
        <f t="shared" si="73"/>
        <v>2</v>
      </c>
      <c r="M4096">
        <f>MATCH(H:H,价格表!$B$4:$B$35,0)</f>
        <v>1</v>
      </c>
      <c r="N4096" s="27">
        <f>IF(J4096&lt;=0.3,INDEX(价格表!$B$4:$I$31,M4096,2),IF(AND(J4096&gt;0.3,J4096&lt;=1),INDEX(价格表!$B$4:$I$31,M4096,3),IF(AND(J4096&gt;1,J4096&lt;=2.2),INDEX(价格表!$B$4:$I$31,M4096,4),IF(AND(J4096&gt;2.2,J4096&lt;=3.3),INDEX(价格表!$B$4:$I$31,M4096,5),IF(AND(J4096&gt;3.3,J4096&lt;=4),INDEX(价格表!$B$4:$I$31,M4096,6),IF(AND(J4096&gt;4,J4096&lt;=5.5),INDEX(价格表!$B$4:$I$31,M4096,7),IF(J4096&gt;5.5,2.6+INDEX(价格表!$B$4:$I$31,M4096,8)*L4096)))))))</f>
        <v>2.15</v>
      </c>
    </row>
    <row r="4097" spans="1:14">
      <c r="A4097" s="18">
        <v>4311038630578</v>
      </c>
      <c r="B4097" s="18" t="s">
        <v>16</v>
      </c>
      <c r="C4097" s="19">
        <v>20201216</v>
      </c>
      <c r="D4097" s="19">
        <v>610538201209</v>
      </c>
      <c r="E4097" s="19" t="s">
        <v>16</v>
      </c>
      <c r="F4097" s="19">
        <v>20201226</v>
      </c>
      <c r="G4097" s="19" t="s">
        <v>17</v>
      </c>
      <c r="H4097" s="19" t="s">
        <v>27</v>
      </c>
      <c r="I4097" s="19" t="s">
        <v>128</v>
      </c>
      <c r="J4097" s="19">
        <v>1.55</v>
      </c>
      <c r="K4097" s="19" t="s">
        <v>20</v>
      </c>
      <c r="L4097">
        <f t="shared" si="73"/>
        <v>2</v>
      </c>
      <c r="M4097">
        <f>MATCH(H:H,价格表!$B$4:$B$35,0)</f>
        <v>3</v>
      </c>
      <c r="N4097" s="27">
        <f>IF(J4097&lt;=0.3,INDEX(价格表!$B$4:$I$31,M4097,2),IF(AND(J4097&gt;0.3,J4097&lt;=1),INDEX(价格表!$B$4:$I$31,M4097,3),IF(AND(J4097&gt;1,J4097&lt;=2.2),INDEX(价格表!$B$4:$I$31,M4097,4),IF(AND(J4097&gt;2.2,J4097&lt;=3.3),INDEX(价格表!$B$4:$I$31,M4097,5),IF(AND(J4097&gt;3.3,J4097&lt;=4),INDEX(价格表!$B$4:$I$31,M4097,6),IF(AND(J4097&gt;4,J4097&lt;=5.5),INDEX(价格表!$B$4:$I$31,M4097,7),IF(J4097&gt;5.5,2.6+INDEX(价格表!$B$4:$I$31,M4097,8)*L4097)))))))</f>
        <v>2.15</v>
      </c>
    </row>
    <row r="4098" spans="1:14">
      <c r="A4098" s="18">
        <v>4311038630580</v>
      </c>
      <c r="B4098" s="18" t="s">
        <v>16</v>
      </c>
      <c r="C4098" s="19">
        <v>20201216</v>
      </c>
      <c r="D4098" s="19">
        <v>610538201209</v>
      </c>
      <c r="E4098" s="19" t="s">
        <v>16</v>
      </c>
      <c r="F4098" s="19">
        <v>20201226</v>
      </c>
      <c r="G4098" s="19" t="s">
        <v>17</v>
      </c>
      <c r="H4098" s="19" t="s">
        <v>50</v>
      </c>
      <c r="I4098" s="19" t="s">
        <v>177</v>
      </c>
      <c r="J4098" s="19">
        <v>1.45</v>
      </c>
      <c r="K4098" s="19" t="s">
        <v>20</v>
      </c>
      <c r="L4098">
        <f t="shared" si="73"/>
        <v>2</v>
      </c>
      <c r="M4098">
        <f>MATCH(H:H,价格表!$B$4:$B$35,0)</f>
        <v>4</v>
      </c>
      <c r="N4098" s="27">
        <f>IF(J4098&lt;=0.3,INDEX(价格表!$B$4:$I$31,M4098,2),IF(AND(J4098&gt;0.3,J4098&lt;=1),INDEX(价格表!$B$4:$I$31,M4098,3),IF(AND(J4098&gt;1,J4098&lt;=2.2),INDEX(价格表!$B$4:$I$31,M4098,4),IF(AND(J4098&gt;2.2,J4098&lt;=3.3),INDEX(价格表!$B$4:$I$31,M4098,5),IF(AND(J4098&gt;3.3,J4098&lt;=4),INDEX(价格表!$B$4:$I$31,M4098,6),IF(AND(J4098&gt;4,J4098&lt;=5.5),INDEX(价格表!$B$4:$I$31,M4098,7),IF(J4098&gt;5.5,2.6+INDEX(价格表!$B$4:$I$31,M4098,8)*L4098)))))))</f>
        <v>2.15</v>
      </c>
    </row>
    <row r="4099" spans="1:14">
      <c r="A4099" s="18">
        <v>4311038630581</v>
      </c>
      <c r="B4099" s="18" t="s">
        <v>16</v>
      </c>
      <c r="C4099" s="19">
        <v>20201216</v>
      </c>
      <c r="D4099" s="19">
        <v>610538201209</v>
      </c>
      <c r="E4099" s="19" t="s">
        <v>16</v>
      </c>
      <c r="F4099" s="19">
        <v>20201226</v>
      </c>
      <c r="G4099" s="19" t="s">
        <v>17</v>
      </c>
      <c r="H4099" s="19" t="s">
        <v>73</v>
      </c>
      <c r="I4099" s="19" t="s">
        <v>91</v>
      </c>
      <c r="J4099" s="19">
        <v>1.51</v>
      </c>
      <c r="K4099" s="19" t="s">
        <v>20</v>
      </c>
      <c r="L4099">
        <f t="shared" si="73"/>
        <v>2</v>
      </c>
      <c r="M4099">
        <f>MATCH(H:H,价格表!$B$4:$B$35,0)</f>
        <v>7</v>
      </c>
      <c r="N4099" s="27">
        <f>IF(J4099&lt;=0.3,INDEX(价格表!$B$4:$I$31,M4099,2),IF(AND(J4099&gt;0.3,J4099&lt;=1),INDEX(价格表!$B$4:$I$31,M4099,3),IF(AND(J4099&gt;1,J4099&lt;=2.2),INDEX(价格表!$B$4:$I$31,M4099,4),IF(AND(J4099&gt;2.2,J4099&lt;=3.3),INDEX(价格表!$B$4:$I$31,M4099,5),IF(AND(J4099&gt;3.3,J4099&lt;=4),INDEX(价格表!$B$4:$I$31,M4099,6),IF(AND(J4099&gt;4,J4099&lt;=5.5),INDEX(价格表!$B$4:$I$31,M4099,7),IF(J4099&gt;5.5,2.6+INDEX(价格表!$B$4:$I$31,M4099,8)*L4099)))))))</f>
        <v>2.15</v>
      </c>
    </row>
    <row r="4100" spans="1:14">
      <c r="A4100" s="18">
        <v>4311038630584</v>
      </c>
      <c r="B4100" s="18" t="s">
        <v>16</v>
      </c>
      <c r="C4100" s="19">
        <v>20201216</v>
      </c>
      <c r="D4100" s="19">
        <v>610538201209</v>
      </c>
      <c r="E4100" s="19" t="s">
        <v>16</v>
      </c>
      <c r="F4100" s="19">
        <v>20201226</v>
      </c>
      <c r="G4100" s="19" t="s">
        <v>17</v>
      </c>
      <c r="H4100" s="19" t="s">
        <v>73</v>
      </c>
      <c r="I4100" s="19" t="s">
        <v>207</v>
      </c>
      <c r="J4100" s="19">
        <v>1.47</v>
      </c>
      <c r="K4100" s="19" t="s">
        <v>20</v>
      </c>
      <c r="L4100">
        <f t="shared" ref="L4100:L4163" si="74">ROUNDUP(J4100,0)</f>
        <v>2</v>
      </c>
      <c r="M4100">
        <f>MATCH(H:H,价格表!$B$4:$B$35,0)</f>
        <v>7</v>
      </c>
      <c r="N4100" s="27">
        <f>IF(J4100&lt;=0.3,INDEX(价格表!$B$4:$I$31,M4100,2),IF(AND(J4100&gt;0.3,J4100&lt;=1),INDEX(价格表!$B$4:$I$31,M4100,3),IF(AND(J4100&gt;1,J4100&lt;=2.2),INDEX(价格表!$B$4:$I$31,M4100,4),IF(AND(J4100&gt;2.2,J4100&lt;=3.3),INDEX(价格表!$B$4:$I$31,M4100,5),IF(AND(J4100&gt;3.3,J4100&lt;=4),INDEX(价格表!$B$4:$I$31,M4100,6),IF(AND(J4100&gt;4,J4100&lt;=5.5),INDEX(价格表!$B$4:$I$31,M4100,7),IF(J4100&gt;5.5,2.6+INDEX(价格表!$B$4:$I$31,M4100,8)*L4100)))))))</f>
        <v>2.15</v>
      </c>
    </row>
    <row r="4101" spans="1:14">
      <c r="A4101" s="18">
        <v>4311038630585</v>
      </c>
      <c r="B4101" s="18" t="s">
        <v>16</v>
      </c>
      <c r="C4101" s="19">
        <v>20201216</v>
      </c>
      <c r="D4101" s="19">
        <v>610538201209</v>
      </c>
      <c r="E4101" s="19" t="s">
        <v>16</v>
      </c>
      <c r="F4101" s="19">
        <v>20201226</v>
      </c>
      <c r="G4101" s="19" t="s">
        <v>17</v>
      </c>
      <c r="H4101" s="19" t="s">
        <v>18</v>
      </c>
      <c r="I4101" s="19" t="s">
        <v>276</v>
      </c>
      <c r="J4101" s="19">
        <v>1.44</v>
      </c>
      <c r="K4101" s="19" t="s">
        <v>20</v>
      </c>
      <c r="L4101">
        <f t="shared" si="74"/>
        <v>2</v>
      </c>
      <c r="M4101">
        <f>MATCH(H:H,价格表!$B$4:$B$35,0)</f>
        <v>1</v>
      </c>
      <c r="N4101" s="27">
        <f>IF(J4101&lt;=0.3,INDEX(价格表!$B$4:$I$31,M4101,2),IF(AND(J4101&gt;0.3,J4101&lt;=1),INDEX(价格表!$B$4:$I$31,M4101,3),IF(AND(J4101&gt;1,J4101&lt;=2.2),INDEX(价格表!$B$4:$I$31,M4101,4),IF(AND(J4101&gt;2.2,J4101&lt;=3.3),INDEX(价格表!$B$4:$I$31,M4101,5),IF(AND(J4101&gt;3.3,J4101&lt;=4),INDEX(价格表!$B$4:$I$31,M4101,6),IF(AND(J4101&gt;4,J4101&lt;=5.5),INDEX(价格表!$B$4:$I$31,M4101,7),IF(J4101&gt;5.5,2.6+INDEX(价格表!$B$4:$I$31,M4101,8)*L4101)))))))</f>
        <v>2.15</v>
      </c>
    </row>
    <row r="4102" spans="1:14">
      <c r="A4102" s="18">
        <v>4311038630586</v>
      </c>
      <c r="B4102" s="18" t="s">
        <v>16</v>
      </c>
      <c r="C4102" s="19">
        <v>20201216</v>
      </c>
      <c r="D4102" s="19">
        <v>610538201209</v>
      </c>
      <c r="E4102" s="19" t="s">
        <v>16</v>
      </c>
      <c r="F4102" s="19">
        <v>20201226</v>
      </c>
      <c r="G4102" s="19" t="s">
        <v>17</v>
      </c>
      <c r="H4102" s="19" t="s">
        <v>56</v>
      </c>
      <c r="I4102" s="19" t="s">
        <v>149</v>
      </c>
      <c r="J4102" s="19">
        <v>1.47</v>
      </c>
      <c r="K4102" s="19" t="s">
        <v>20</v>
      </c>
      <c r="L4102">
        <f t="shared" si="74"/>
        <v>2</v>
      </c>
      <c r="M4102">
        <f>MATCH(H:H,价格表!$B$4:$B$35,0)</f>
        <v>11</v>
      </c>
      <c r="N4102" s="27">
        <f>IF(J4102&lt;=0.3,INDEX(价格表!$B$4:$I$31,M4102,2),IF(AND(J4102&gt;0.3,J4102&lt;=1),INDEX(价格表!$B$4:$I$31,M4102,3),IF(AND(J4102&gt;1,J4102&lt;=2.2),INDEX(价格表!$B$4:$I$31,M4102,4),IF(AND(J4102&gt;2.2,J4102&lt;=3.3),INDEX(价格表!$B$4:$I$31,M4102,5),IF(AND(J4102&gt;3.3,J4102&lt;=4),INDEX(价格表!$B$4:$I$31,M4102,6),IF(AND(J4102&gt;4,J4102&lt;=5.5),INDEX(价格表!$B$4:$I$31,M4102,7),IF(J4102&gt;5.5,2.6+INDEX(价格表!$B$4:$I$31,M4102,8)*L4102)))))))</f>
        <v>2.15</v>
      </c>
    </row>
    <row r="4103" spans="1:14">
      <c r="A4103" s="18">
        <v>4311038630587</v>
      </c>
      <c r="B4103" s="18" t="s">
        <v>16</v>
      </c>
      <c r="C4103" s="19">
        <v>20201216</v>
      </c>
      <c r="D4103" s="19">
        <v>610538201209</v>
      </c>
      <c r="E4103" s="19" t="s">
        <v>16</v>
      </c>
      <c r="F4103" s="19">
        <v>20201226</v>
      </c>
      <c r="G4103" s="19" t="s">
        <v>17</v>
      </c>
      <c r="H4103" s="19" t="s">
        <v>25</v>
      </c>
      <c r="I4103" s="19" t="s">
        <v>26</v>
      </c>
      <c r="J4103" s="19">
        <v>1.44</v>
      </c>
      <c r="K4103" s="19" t="s">
        <v>20</v>
      </c>
      <c r="L4103">
        <f t="shared" si="74"/>
        <v>2</v>
      </c>
      <c r="M4103">
        <f>MATCH(H:H,价格表!$B$4:$B$35,0)</f>
        <v>25</v>
      </c>
      <c r="N4103" s="27">
        <f>IF(J4103&lt;=0.3,INDEX(价格表!$B$4:$I$31,M4103,2),IF(AND(J4103&gt;0.3,J4103&lt;=1),INDEX(价格表!$B$4:$I$31,M4103,3),IF(AND(J4103&gt;1,J4103&lt;=2.2),INDEX(价格表!$B$4:$I$31,M4103,4),IF(AND(J4103&gt;2.2,J4103&lt;=3.3),INDEX(价格表!$B$4:$I$31,M4103,5),IF(AND(J4103&gt;3.3,J4103&lt;=4),INDEX(价格表!$B$4:$I$31,M4103,6),IF(AND(J4103&gt;4,J4103&lt;=5.5),INDEX(价格表!$B$4:$I$31,M4103,7),IF(J4103&gt;5.5,2.6+INDEX(价格表!$B$4:$I$31,M4103,8)*L4103)))))))</f>
        <v>2.15</v>
      </c>
    </row>
    <row r="4104" spans="1:14">
      <c r="A4104" s="18">
        <v>4311038630588</v>
      </c>
      <c r="B4104" s="18" t="s">
        <v>16</v>
      </c>
      <c r="C4104" s="19">
        <v>20201216</v>
      </c>
      <c r="D4104" s="19">
        <v>610538201209</v>
      </c>
      <c r="E4104" s="19" t="s">
        <v>16</v>
      </c>
      <c r="F4104" s="19">
        <v>20201226</v>
      </c>
      <c r="G4104" s="19" t="s">
        <v>17</v>
      </c>
      <c r="H4104" s="19" t="s">
        <v>66</v>
      </c>
      <c r="I4104" s="19" t="s">
        <v>113</v>
      </c>
      <c r="J4104" s="19">
        <v>1.44</v>
      </c>
      <c r="K4104" s="19" t="s">
        <v>20</v>
      </c>
      <c r="L4104">
        <f t="shared" si="74"/>
        <v>2</v>
      </c>
      <c r="M4104">
        <f>MATCH(H:H,价格表!$B$4:$B$35,0)</f>
        <v>17</v>
      </c>
      <c r="N4104" s="27">
        <f>IF(J4104&lt;=0.3,INDEX(价格表!$B$4:$I$31,M4104,2),IF(AND(J4104&gt;0.3,J4104&lt;=1),INDEX(价格表!$B$4:$I$31,M4104,3),IF(AND(J4104&gt;1,J4104&lt;=2.2),INDEX(价格表!$B$4:$I$31,M4104,4),IF(AND(J4104&gt;2.2,J4104&lt;=3.3),INDEX(价格表!$B$4:$I$31,M4104,5),IF(AND(J4104&gt;3.3,J4104&lt;=4),INDEX(价格表!$B$4:$I$31,M4104,6),IF(AND(J4104&gt;4,J4104&lt;=5.5),INDEX(价格表!$B$4:$I$31,M4104,7),IF(J4104&gt;5.5,2.6+INDEX(价格表!$B$4:$I$31,M4104,8)*L4104)))))))</f>
        <v>2.15</v>
      </c>
    </row>
    <row r="4105" spans="1:14">
      <c r="A4105" s="18">
        <v>4311038630589</v>
      </c>
      <c r="B4105" s="18" t="s">
        <v>16</v>
      </c>
      <c r="C4105" s="19">
        <v>20201216</v>
      </c>
      <c r="D4105" s="19">
        <v>610538201209</v>
      </c>
      <c r="E4105" s="19" t="s">
        <v>16</v>
      </c>
      <c r="F4105" s="19">
        <v>20201226</v>
      </c>
      <c r="G4105" s="19" t="s">
        <v>17</v>
      </c>
      <c r="H4105" s="19" t="s">
        <v>45</v>
      </c>
      <c r="I4105" s="19" t="s">
        <v>172</v>
      </c>
      <c r="J4105" s="19">
        <v>1.47</v>
      </c>
      <c r="K4105" s="19" t="s">
        <v>20</v>
      </c>
      <c r="L4105">
        <f t="shared" si="74"/>
        <v>2</v>
      </c>
      <c r="M4105">
        <f>MATCH(H:H,价格表!$B$4:$B$35,0)</f>
        <v>9</v>
      </c>
      <c r="N4105" s="27">
        <f>IF(J4105&lt;=0.3,INDEX(价格表!$B$4:$I$31,M4105,2),IF(AND(J4105&gt;0.3,J4105&lt;=1),INDEX(价格表!$B$4:$I$31,M4105,3),IF(AND(J4105&gt;1,J4105&lt;=2.2),INDEX(价格表!$B$4:$I$31,M4105,4),IF(AND(J4105&gt;2.2,J4105&lt;=3.3),INDEX(价格表!$B$4:$I$31,M4105,5),IF(AND(J4105&gt;3.3,J4105&lt;=4),INDEX(价格表!$B$4:$I$31,M4105,6),IF(AND(J4105&gt;4,J4105&lt;=5.5),INDEX(价格表!$B$4:$I$31,M4105,7),IF(J4105&gt;5.5,2.6+INDEX(价格表!$B$4:$I$31,M4105,8)*L4105)))))))</f>
        <v>2.15</v>
      </c>
    </row>
    <row r="4106" spans="1:14">
      <c r="A4106" s="18">
        <v>4311038630590</v>
      </c>
      <c r="B4106" s="18" t="s">
        <v>16</v>
      </c>
      <c r="C4106" s="19">
        <v>20201216</v>
      </c>
      <c r="D4106" s="19">
        <v>610538201209</v>
      </c>
      <c r="E4106" s="19" t="s">
        <v>16</v>
      </c>
      <c r="F4106" s="19">
        <v>20201226</v>
      </c>
      <c r="G4106" s="19" t="s">
        <v>17</v>
      </c>
      <c r="H4106" s="19" t="s">
        <v>21</v>
      </c>
      <c r="I4106" s="19" t="s">
        <v>204</v>
      </c>
      <c r="J4106" s="19">
        <v>1.69</v>
      </c>
      <c r="K4106" s="19" t="s">
        <v>20</v>
      </c>
      <c r="L4106">
        <f t="shared" si="74"/>
        <v>2</v>
      </c>
      <c r="M4106">
        <f>MATCH(H:H,价格表!$B$4:$B$35,0)</f>
        <v>20</v>
      </c>
      <c r="N4106" s="27">
        <f>IF(J4106&lt;=0.3,INDEX(价格表!$B$4:$I$31,M4106,2),IF(AND(J4106&gt;0.3,J4106&lt;=1),INDEX(价格表!$B$4:$I$31,M4106,3),IF(AND(J4106&gt;1,J4106&lt;=2.2),INDEX(价格表!$B$4:$I$31,M4106,4),IF(AND(J4106&gt;2.2,J4106&lt;=3.3),INDEX(价格表!$B$4:$I$31,M4106,5),IF(AND(J4106&gt;3.3,J4106&lt;=4),INDEX(价格表!$B$4:$I$31,M4106,6),IF(AND(J4106&gt;4,J4106&lt;=5.5),INDEX(价格表!$B$4:$I$31,M4106,7),IF(J4106&gt;5.5,2.6+INDEX(价格表!$B$4:$I$31,M4106,8)*L4106)))))))</f>
        <v>2.15</v>
      </c>
    </row>
    <row r="4107" spans="1:14">
      <c r="A4107" s="18">
        <v>4311038630592</v>
      </c>
      <c r="B4107" s="18" t="s">
        <v>16</v>
      </c>
      <c r="C4107" s="19">
        <v>20201216</v>
      </c>
      <c r="D4107" s="19">
        <v>610538201209</v>
      </c>
      <c r="E4107" s="19" t="s">
        <v>16</v>
      </c>
      <c r="F4107" s="19">
        <v>20201226</v>
      </c>
      <c r="G4107" s="19" t="s">
        <v>17</v>
      </c>
      <c r="H4107" s="19" t="s">
        <v>54</v>
      </c>
      <c r="I4107" s="19" t="s">
        <v>94</v>
      </c>
      <c r="J4107" s="19">
        <v>1.94</v>
      </c>
      <c r="K4107" s="19" t="s">
        <v>20</v>
      </c>
      <c r="L4107">
        <f t="shared" si="74"/>
        <v>2</v>
      </c>
      <c r="M4107">
        <f>MATCH(H:H,价格表!$B$4:$B$35,0)</f>
        <v>14</v>
      </c>
      <c r="N4107" s="27">
        <f>IF(J4107&lt;=0.3,INDEX(价格表!$B$4:$I$31,M4107,2),IF(AND(J4107&gt;0.3,J4107&lt;=1),INDEX(价格表!$B$4:$I$31,M4107,3),IF(AND(J4107&gt;1,J4107&lt;=2.2),INDEX(价格表!$B$4:$I$31,M4107,4),IF(AND(J4107&gt;2.2,J4107&lt;=3.3),INDEX(价格表!$B$4:$I$31,M4107,5),IF(AND(J4107&gt;3.3,J4107&lt;=4),INDEX(价格表!$B$4:$I$31,M4107,6),IF(AND(J4107&gt;4,J4107&lt;=5.5),INDEX(价格表!$B$4:$I$31,M4107,7),IF(J4107&gt;5.5,2.6+INDEX(价格表!$B$4:$I$31,M4107,8)*L4107)))))))</f>
        <v>2.15</v>
      </c>
    </row>
    <row r="4108" spans="1:14">
      <c r="A4108" s="18">
        <v>4311038630604</v>
      </c>
      <c r="B4108" s="18" t="s">
        <v>16</v>
      </c>
      <c r="C4108" s="19">
        <v>20201216</v>
      </c>
      <c r="D4108" s="19">
        <v>610538201209</v>
      </c>
      <c r="E4108" s="19" t="s">
        <v>16</v>
      </c>
      <c r="F4108" s="19">
        <v>20201226</v>
      </c>
      <c r="G4108" s="19" t="s">
        <v>17</v>
      </c>
      <c r="H4108" s="19" t="s">
        <v>27</v>
      </c>
      <c r="I4108" s="19" t="s">
        <v>211</v>
      </c>
      <c r="J4108" s="19">
        <v>1.44</v>
      </c>
      <c r="K4108" s="19" t="s">
        <v>20</v>
      </c>
      <c r="L4108">
        <f t="shared" si="74"/>
        <v>2</v>
      </c>
      <c r="M4108">
        <f>MATCH(H:H,价格表!$B$4:$B$35,0)</f>
        <v>3</v>
      </c>
      <c r="N4108" s="27">
        <f>IF(J4108&lt;=0.3,INDEX(价格表!$B$4:$I$31,M4108,2),IF(AND(J4108&gt;0.3,J4108&lt;=1),INDEX(价格表!$B$4:$I$31,M4108,3),IF(AND(J4108&gt;1,J4108&lt;=2.2),INDEX(价格表!$B$4:$I$31,M4108,4),IF(AND(J4108&gt;2.2,J4108&lt;=3.3),INDEX(价格表!$B$4:$I$31,M4108,5),IF(AND(J4108&gt;3.3,J4108&lt;=4),INDEX(价格表!$B$4:$I$31,M4108,6),IF(AND(J4108&gt;4,J4108&lt;=5.5),INDEX(价格表!$B$4:$I$31,M4108,7),IF(J4108&gt;5.5,2.6+INDEX(价格表!$B$4:$I$31,M4108,8)*L4108)))))))</f>
        <v>2.15</v>
      </c>
    </row>
    <row r="4109" spans="1:14">
      <c r="A4109" s="18">
        <v>4311038630605</v>
      </c>
      <c r="B4109" s="18" t="s">
        <v>16</v>
      </c>
      <c r="C4109" s="19">
        <v>20201216</v>
      </c>
      <c r="D4109" s="19">
        <v>610538201209</v>
      </c>
      <c r="E4109" s="19" t="s">
        <v>16</v>
      </c>
      <c r="F4109" s="19">
        <v>20201226</v>
      </c>
      <c r="G4109" s="19" t="s">
        <v>17</v>
      </c>
      <c r="H4109" s="19" t="s">
        <v>30</v>
      </c>
      <c r="I4109" s="19" t="s">
        <v>251</v>
      </c>
      <c r="J4109" s="19">
        <v>2.12</v>
      </c>
      <c r="K4109" s="19" t="s">
        <v>20</v>
      </c>
      <c r="L4109">
        <f t="shared" si="74"/>
        <v>3</v>
      </c>
      <c r="M4109">
        <f>MATCH(H:H,价格表!$B$4:$B$35,0)</f>
        <v>16</v>
      </c>
      <c r="N4109" s="27">
        <f>IF(J4109&lt;=0.3,INDEX(价格表!$B$4:$I$31,M4109,2),IF(AND(J4109&gt;0.3,J4109&lt;=1),INDEX(价格表!$B$4:$I$31,M4109,3),IF(AND(J4109&gt;1,J4109&lt;=2.2),INDEX(价格表!$B$4:$I$31,M4109,4),IF(AND(J4109&gt;2.2,J4109&lt;=3.3),INDEX(价格表!$B$4:$I$31,M4109,5),IF(AND(J4109&gt;3.3,J4109&lt;=4),INDEX(价格表!$B$4:$I$31,M4109,6),IF(AND(J4109&gt;4,J4109&lt;=5.5),INDEX(价格表!$B$4:$I$31,M4109,7),IF(J4109&gt;5.5,2.6+INDEX(价格表!$B$4:$I$31,M4109,8)*L4109)))))))</f>
        <v>2.15</v>
      </c>
    </row>
    <row r="4110" spans="1:14">
      <c r="A4110" s="18">
        <v>4311038630606</v>
      </c>
      <c r="B4110" s="18" t="s">
        <v>16</v>
      </c>
      <c r="C4110" s="19">
        <v>20201216</v>
      </c>
      <c r="D4110" s="19">
        <v>610538201209</v>
      </c>
      <c r="E4110" s="19" t="s">
        <v>16</v>
      </c>
      <c r="F4110" s="19">
        <v>20201226</v>
      </c>
      <c r="G4110" s="19" t="s">
        <v>17</v>
      </c>
      <c r="H4110" s="19" t="s">
        <v>73</v>
      </c>
      <c r="I4110" s="19" t="s">
        <v>93</v>
      </c>
      <c r="J4110" s="19">
        <v>1.44</v>
      </c>
      <c r="K4110" s="19" t="s">
        <v>20</v>
      </c>
      <c r="L4110">
        <f t="shared" si="74"/>
        <v>2</v>
      </c>
      <c r="M4110">
        <f>MATCH(H:H,价格表!$B$4:$B$35,0)</f>
        <v>7</v>
      </c>
      <c r="N4110" s="27">
        <f>IF(J4110&lt;=0.3,INDEX(价格表!$B$4:$I$31,M4110,2),IF(AND(J4110&gt;0.3,J4110&lt;=1),INDEX(价格表!$B$4:$I$31,M4110,3),IF(AND(J4110&gt;1,J4110&lt;=2.2),INDEX(价格表!$B$4:$I$31,M4110,4),IF(AND(J4110&gt;2.2,J4110&lt;=3.3),INDEX(价格表!$B$4:$I$31,M4110,5),IF(AND(J4110&gt;3.3,J4110&lt;=4),INDEX(价格表!$B$4:$I$31,M4110,6),IF(AND(J4110&gt;4,J4110&lt;=5.5),INDEX(价格表!$B$4:$I$31,M4110,7),IF(J4110&gt;5.5,2.6+INDEX(价格表!$B$4:$I$31,M4110,8)*L4110)))))))</f>
        <v>2.15</v>
      </c>
    </row>
    <row r="4111" spans="1:14">
      <c r="A4111" s="18">
        <v>4311038630607</v>
      </c>
      <c r="B4111" s="18" t="s">
        <v>16</v>
      </c>
      <c r="C4111" s="19">
        <v>20201216</v>
      </c>
      <c r="D4111" s="19">
        <v>610538201209</v>
      </c>
      <c r="E4111" s="19" t="s">
        <v>16</v>
      </c>
      <c r="F4111" s="19">
        <v>20201226</v>
      </c>
      <c r="G4111" s="19" t="s">
        <v>17</v>
      </c>
      <c r="H4111" s="19" t="s">
        <v>39</v>
      </c>
      <c r="I4111" s="19" t="s">
        <v>182</v>
      </c>
      <c r="J4111" s="19">
        <v>1.44</v>
      </c>
      <c r="K4111" s="19" t="s">
        <v>20</v>
      </c>
      <c r="L4111">
        <f t="shared" si="74"/>
        <v>2</v>
      </c>
      <c r="M4111">
        <f>MATCH(H:H,价格表!$B$4:$B$35,0)</f>
        <v>23</v>
      </c>
      <c r="N4111" s="27">
        <f>IF(J4111&lt;=0.3,INDEX(价格表!$B$4:$I$31,M4111,2),IF(AND(J4111&gt;0.3,J4111&lt;=1),INDEX(价格表!$B$4:$I$31,M4111,3),IF(AND(J4111&gt;1,J4111&lt;=2.2),INDEX(价格表!$B$4:$I$31,M4111,4),IF(AND(J4111&gt;2.2,J4111&lt;=3.3),INDEX(价格表!$B$4:$I$31,M4111,5),IF(AND(J4111&gt;3.3,J4111&lt;=4),INDEX(价格表!$B$4:$I$31,M4111,6),IF(AND(J4111&gt;4,J4111&lt;=5.5),INDEX(价格表!$B$4:$I$31,M4111,7),IF(J4111&gt;5.5,2.6+INDEX(价格表!$B$4:$I$31,M4111,8)*L4111)))))))</f>
        <v>2.15</v>
      </c>
    </row>
    <row r="4112" spans="1:14">
      <c r="A4112" s="18">
        <v>4311038630608</v>
      </c>
      <c r="B4112" s="18" t="s">
        <v>16</v>
      </c>
      <c r="C4112" s="19">
        <v>20201216</v>
      </c>
      <c r="D4112" s="19">
        <v>610538201209</v>
      </c>
      <c r="E4112" s="19" t="s">
        <v>16</v>
      </c>
      <c r="F4112" s="19">
        <v>20201226</v>
      </c>
      <c r="G4112" s="19" t="s">
        <v>17</v>
      </c>
      <c r="H4112" s="19" t="s">
        <v>37</v>
      </c>
      <c r="I4112" s="19" t="s">
        <v>119</v>
      </c>
      <c r="J4112" s="19">
        <v>1.44</v>
      </c>
      <c r="K4112" s="19" t="s">
        <v>20</v>
      </c>
      <c r="L4112">
        <f t="shared" si="74"/>
        <v>2</v>
      </c>
      <c r="M4112">
        <f>MATCH(H:H,价格表!$B$4:$B$35,0)</f>
        <v>12</v>
      </c>
      <c r="N4112" s="27">
        <f>IF(J4112&lt;=0.3,INDEX(价格表!$B$4:$I$31,M4112,2),IF(AND(J4112&gt;0.3,J4112&lt;=1),INDEX(价格表!$B$4:$I$31,M4112,3),IF(AND(J4112&gt;1,J4112&lt;=2.2),INDEX(价格表!$B$4:$I$31,M4112,4),IF(AND(J4112&gt;2.2,J4112&lt;=3.3),INDEX(价格表!$B$4:$I$31,M4112,5),IF(AND(J4112&gt;3.3,J4112&lt;=4),INDEX(价格表!$B$4:$I$31,M4112,6),IF(AND(J4112&gt;4,J4112&lt;=5.5),INDEX(价格表!$B$4:$I$31,M4112,7),IF(J4112&gt;5.5,2.6+INDEX(价格表!$B$4:$I$31,M4112,8)*L4112)))))))</f>
        <v>2.15</v>
      </c>
    </row>
    <row r="4113" spans="1:14">
      <c r="A4113" s="18">
        <v>4311038630609</v>
      </c>
      <c r="B4113" s="18" t="s">
        <v>16</v>
      </c>
      <c r="C4113" s="19">
        <v>20201216</v>
      </c>
      <c r="D4113" s="19">
        <v>610538201209</v>
      </c>
      <c r="E4113" s="19" t="s">
        <v>16</v>
      </c>
      <c r="F4113" s="19">
        <v>20201226</v>
      </c>
      <c r="G4113" s="19" t="s">
        <v>17</v>
      </c>
      <c r="H4113" s="19" t="s">
        <v>37</v>
      </c>
      <c r="I4113" s="19" t="s">
        <v>214</v>
      </c>
      <c r="J4113" s="19">
        <v>1.47</v>
      </c>
      <c r="K4113" s="19" t="s">
        <v>20</v>
      </c>
      <c r="L4113">
        <f t="shared" si="74"/>
        <v>2</v>
      </c>
      <c r="M4113">
        <f>MATCH(H:H,价格表!$B$4:$B$35,0)</f>
        <v>12</v>
      </c>
      <c r="N4113" s="27">
        <f>IF(J4113&lt;=0.3,INDEX(价格表!$B$4:$I$31,M4113,2),IF(AND(J4113&gt;0.3,J4113&lt;=1),INDEX(价格表!$B$4:$I$31,M4113,3),IF(AND(J4113&gt;1,J4113&lt;=2.2),INDEX(价格表!$B$4:$I$31,M4113,4),IF(AND(J4113&gt;2.2,J4113&lt;=3.3),INDEX(价格表!$B$4:$I$31,M4113,5),IF(AND(J4113&gt;3.3,J4113&lt;=4),INDEX(价格表!$B$4:$I$31,M4113,6),IF(AND(J4113&gt;4,J4113&lt;=5.5),INDEX(价格表!$B$4:$I$31,M4113,7),IF(J4113&gt;5.5,2.6+INDEX(价格表!$B$4:$I$31,M4113,8)*L4113)))))))</f>
        <v>2.15</v>
      </c>
    </row>
    <row r="4114" spans="1:14">
      <c r="A4114" s="18">
        <v>4311038630611</v>
      </c>
      <c r="B4114" s="18" t="s">
        <v>16</v>
      </c>
      <c r="C4114" s="19">
        <v>20201216</v>
      </c>
      <c r="D4114" s="19">
        <v>610538201209</v>
      </c>
      <c r="E4114" s="19" t="s">
        <v>16</v>
      </c>
      <c r="F4114" s="19">
        <v>20201226</v>
      </c>
      <c r="G4114" s="19" t="s">
        <v>17</v>
      </c>
      <c r="H4114" s="19" t="s">
        <v>88</v>
      </c>
      <c r="I4114" s="19" t="s">
        <v>101</v>
      </c>
      <c r="J4114" s="19">
        <v>1.45</v>
      </c>
      <c r="K4114" s="19" t="s">
        <v>20</v>
      </c>
      <c r="L4114">
        <f t="shared" si="74"/>
        <v>2</v>
      </c>
      <c r="M4114">
        <f>MATCH(H:H,价格表!$B$4:$B$35,0)</f>
        <v>19</v>
      </c>
      <c r="N4114" s="27">
        <f>IF(J4114&lt;=0.3,INDEX(价格表!$B$4:$I$31,M4114,2),IF(AND(J4114&gt;0.3,J4114&lt;=1),INDEX(价格表!$B$4:$I$31,M4114,3),IF(AND(J4114&gt;1,J4114&lt;=2.2),INDEX(价格表!$B$4:$I$31,M4114,4),IF(AND(J4114&gt;2.2,J4114&lt;=3.3),INDEX(价格表!$B$4:$I$31,M4114,5),IF(AND(J4114&gt;3.3,J4114&lt;=4),INDEX(价格表!$B$4:$I$31,M4114,6),IF(AND(J4114&gt;4,J4114&lt;=5.5),INDEX(价格表!$B$4:$I$31,M4114,7),IF(J4114&gt;5.5,2.6+INDEX(价格表!$B$4:$I$31,M4114,8)*L4114)))))))</f>
        <v>2.15</v>
      </c>
    </row>
    <row r="4115" spans="1:14">
      <c r="A4115" s="18">
        <v>4311038630612</v>
      </c>
      <c r="B4115" s="18" t="s">
        <v>16</v>
      </c>
      <c r="C4115" s="19">
        <v>20201216</v>
      </c>
      <c r="D4115" s="19">
        <v>610538201209</v>
      </c>
      <c r="E4115" s="19" t="s">
        <v>16</v>
      </c>
      <c r="F4115" s="19">
        <v>20201226</v>
      </c>
      <c r="G4115" s="19" t="s">
        <v>17</v>
      </c>
      <c r="H4115" s="19" t="s">
        <v>45</v>
      </c>
      <c r="I4115" s="19" t="s">
        <v>120</v>
      </c>
      <c r="J4115" s="19">
        <v>1.45</v>
      </c>
      <c r="K4115" s="19" t="s">
        <v>20</v>
      </c>
      <c r="L4115">
        <f t="shared" si="74"/>
        <v>2</v>
      </c>
      <c r="M4115">
        <f>MATCH(H:H,价格表!$B$4:$B$35,0)</f>
        <v>9</v>
      </c>
      <c r="N4115" s="27">
        <f>IF(J4115&lt;=0.3,INDEX(价格表!$B$4:$I$31,M4115,2),IF(AND(J4115&gt;0.3,J4115&lt;=1),INDEX(价格表!$B$4:$I$31,M4115,3),IF(AND(J4115&gt;1,J4115&lt;=2.2),INDEX(价格表!$B$4:$I$31,M4115,4),IF(AND(J4115&gt;2.2,J4115&lt;=3.3),INDEX(价格表!$B$4:$I$31,M4115,5),IF(AND(J4115&gt;3.3,J4115&lt;=4),INDEX(价格表!$B$4:$I$31,M4115,6),IF(AND(J4115&gt;4,J4115&lt;=5.5),INDEX(价格表!$B$4:$I$31,M4115,7),IF(J4115&gt;5.5,2.6+INDEX(价格表!$B$4:$I$31,M4115,8)*L4115)))))))</f>
        <v>2.15</v>
      </c>
    </row>
    <row r="4116" spans="1:14">
      <c r="A4116" s="18">
        <v>4311038630627</v>
      </c>
      <c r="B4116" s="18" t="s">
        <v>16</v>
      </c>
      <c r="C4116" s="19">
        <v>20201216</v>
      </c>
      <c r="D4116" s="19">
        <v>610538201209</v>
      </c>
      <c r="E4116" s="19" t="s">
        <v>16</v>
      </c>
      <c r="F4116" s="19">
        <v>20201226</v>
      </c>
      <c r="G4116" s="19" t="s">
        <v>17</v>
      </c>
      <c r="H4116" s="19" t="s">
        <v>56</v>
      </c>
      <c r="I4116" s="19" t="s">
        <v>149</v>
      </c>
      <c r="J4116" s="19">
        <v>1.43</v>
      </c>
      <c r="K4116" s="19" t="s">
        <v>20</v>
      </c>
      <c r="L4116">
        <f t="shared" si="74"/>
        <v>2</v>
      </c>
      <c r="M4116">
        <f>MATCH(H:H,价格表!$B$4:$B$35,0)</f>
        <v>11</v>
      </c>
      <c r="N4116" s="27">
        <f>IF(J4116&lt;=0.3,INDEX(价格表!$B$4:$I$31,M4116,2),IF(AND(J4116&gt;0.3,J4116&lt;=1),INDEX(价格表!$B$4:$I$31,M4116,3),IF(AND(J4116&gt;1,J4116&lt;=2.2),INDEX(价格表!$B$4:$I$31,M4116,4),IF(AND(J4116&gt;2.2,J4116&lt;=3.3),INDEX(价格表!$B$4:$I$31,M4116,5),IF(AND(J4116&gt;3.3,J4116&lt;=4),INDEX(价格表!$B$4:$I$31,M4116,6),IF(AND(J4116&gt;4,J4116&lt;=5.5),INDEX(价格表!$B$4:$I$31,M4116,7),IF(J4116&gt;5.5,2.6+INDEX(价格表!$B$4:$I$31,M4116,8)*L4116)))))))</f>
        <v>2.15</v>
      </c>
    </row>
    <row r="4117" spans="1:14">
      <c r="A4117" s="18">
        <v>4311038630629</v>
      </c>
      <c r="B4117" s="18" t="s">
        <v>16</v>
      </c>
      <c r="C4117" s="19">
        <v>20201216</v>
      </c>
      <c r="D4117" s="19">
        <v>610538201209</v>
      </c>
      <c r="E4117" s="19" t="s">
        <v>16</v>
      </c>
      <c r="F4117" s="19">
        <v>20201226</v>
      </c>
      <c r="G4117" s="19" t="s">
        <v>17</v>
      </c>
      <c r="H4117" s="19" t="s">
        <v>18</v>
      </c>
      <c r="I4117" s="19" t="s">
        <v>223</v>
      </c>
      <c r="J4117" s="19">
        <v>1.41</v>
      </c>
      <c r="K4117" s="19" t="s">
        <v>20</v>
      </c>
      <c r="L4117">
        <f t="shared" si="74"/>
        <v>2</v>
      </c>
      <c r="M4117">
        <f>MATCH(H:H,价格表!$B$4:$B$35,0)</f>
        <v>1</v>
      </c>
      <c r="N4117" s="27">
        <f>IF(J4117&lt;=0.3,INDEX(价格表!$B$4:$I$31,M4117,2),IF(AND(J4117&gt;0.3,J4117&lt;=1),INDEX(价格表!$B$4:$I$31,M4117,3),IF(AND(J4117&gt;1,J4117&lt;=2.2),INDEX(价格表!$B$4:$I$31,M4117,4),IF(AND(J4117&gt;2.2,J4117&lt;=3.3),INDEX(价格表!$B$4:$I$31,M4117,5),IF(AND(J4117&gt;3.3,J4117&lt;=4),INDEX(价格表!$B$4:$I$31,M4117,6),IF(AND(J4117&gt;4,J4117&lt;=5.5),INDEX(价格表!$B$4:$I$31,M4117,7),IF(J4117&gt;5.5,2.6+INDEX(价格表!$B$4:$I$31,M4117,8)*L4117)))))))</f>
        <v>2.15</v>
      </c>
    </row>
    <row r="4118" spans="1:14">
      <c r="A4118" s="18">
        <v>4311038630630</v>
      </c>
      <c r="B4118" s="18" t="s">
        <v>16</v>
      </c>
      <c r="C4118" s="19">
        <v>20201216</v>
      </c>
      <c r="D4118" s="19">
        <v>610538201209</v>
      </c>
      <c r="E4118" s="19" t="s">
        <v>16</v>
      </c>
      <c r="F4118" s="19">
        <v>20201226</v>
      </c>
      <c r="G4118" s="19" t="s">
        <v>17</v>
      </c>
      <c r="H4118" s="19" t="s">
        <v>45</v>
      </c>
      <c r="I4118" s="19" t="s">
        <v>371</v>
      </c>
      <c r="J4118" s="19">
        <v>1.44</v>
      </c>
      <c r="K4118" s="19" t="s">
        <v>20</v>
      </c>
      <c r="L4118">
        <f t="shared" si="74"/>
        <v>2</v>
      </c>
      <c r="M4118">
        <f>MATCH(H:H,价格表!$B$4:$B$35,0)</f>
        <v>9</v>
      </c>
      <c r="N4118" s="27">
        <f>IF(J4118&lt;=0.3,INDEX(价格表!$B$4:$I$31,M4118,2),IF(AND(J4118&gt;0.3,J4118&lt;=1),INDEX(价格表!$B$4:$I$31,M4118,3),IF(AND(J4118&gt;1,J4118&lt;=2.2),INDEX(价格表!$B$4:$I$31,M4118,4),IF(AND(J4118&gt;2.2,J4118&lt;=3.3),INDEX(价格表!$B$4:$I$31,M4118,5),IF(AND(J4118&gt;3.3,J4118&lt;=4),INDEX(价格表!$B$4:$I$31,M4118,6),IF(AND(J4118&gt;4,J4118&lt;=5.5),INDEX(价格表!$B$4:$I$31,M4118,7),IF(J4118&gt;5.5,2.6+INDEX(价格表!$B$4:$I$31,M4118,8)*L4118)))))))</f>
        <v>2.15</v>
      </c>
    </row>
    <row r="4119" spans="1:14">
      <c r="A4119" s="18">
        <v>4311038630633</v>
      </c>
      <c r="B4119" s="18" t="s">
        <v>16</v>
      </c>
      <c r="C4119" s="19">
        <v>20201216</v>
      </c>
      <c r="D4119" s="19">
        <v>610538201209</v>
      </c>
      <c r="E4119" s="19" t="s">
        <v>16</v>
      </c>
      <c r="F4119" s="19">
        <v>20201226</v>
      </c>
      <c r="G4119" s="19" t="s">
        <v>17</v>
      </c>
      <c r="H4119" s="19" t="s">
        <v>88</v>
      </c>
      <c r="I4119" s="19" t="s">
        <v>101</v>
      </c>
      <c r="J4119" s="19">
        <v>1.42</v>
      </c>
      <c r="K4119" s="19" t="s">
        <v>20</v>
      </c>
      <c r="L4119">
        <f t="shared" si="74"/>
        <v>2</v>
      </c>
      <c r="M4119">
        <f>MATCH(H:H,价格表!$B$4:$B$35,0)</f>
        <v>19</v>
      </c>
      <c r="N4119" s="27">
        <f>IF(J4119&lt;=0.3,INDEX(价格表!$B$4:$I$31,M4119,2),IF(AND(J4119&gt;0.3,J4119&lt;=1),INDEX(价格表!$B$4:$I$31,M4119,3),IF(AND(J4119&gt;1,J4119&lt;=2.2),INDEX(价格表!$B$4:$I$31,M4119,4),IF(AND(J4119&gt;2.2,J4119&lt;=3.3),INDEX(价格表!$B$4:$I$31,M4119,5),IF(AND(J4119&gt;3.3,J4119&lt;=4),INDEX(价格表!$B$4:$I$31,M4119,6),IF(AND(J4119&gt;4,J4119&lt;=5.5),INDEX(价格表!$B$4:$I$31,M4119,7),IF(J4119&gt;5.5,2.6+INDEX(价格表!$B$4:$I$31,M4119,8)*L4119)))))))</f>
        <v>2.15</v>
      </c>
    </row>
    <row r="4120" spans="1:14">
      <c r="A4120" s="18">
        <v>4311038630635</v>
      </c>
      <c r="B4120" s="18" t="s">
        <v>16</v>
      </c>
      <c r="C4120" s="19">
        <v>20201216</v>
      </c>
      <c r="D4120" s="19">
        <v>610538201209</v>
      </c>
      <c r="E4120" s="19" t="s">
        <v>16</v>
      </c>
      <c r="F4120" s="19">
        <v>20201226</v>
      </c>
      <c r="G4120" s="19" t="s">
        <v>17</v>
      </c>
      <c r="H4120" s="19" t="s">
        <v>27</v>
      </c>
      <c r="I4120" s="19" t="s">
        <v>134</v>
      </c>
      <c r="J4120" s="19">
        <v>1.51</v>
      </c>
      <c r="K4120" s="19" t="s">
        <v>20</v>
      </c>
      <c r="L4120">
        <f t="shared" si="74"/>
        <v>2</v>
      </c>
      <c r="M4120">
        <f>MATCH(H:H,价格表!$B$4:$B$35,0)</f>
        <v>3</v>
      </c>
      <c r="N4120" s="27">
        <f>IF(J4120&lt;=0.3,INDEX(价格表!$B$4:$I$31,M4120,2),IF(AND(J4120&gt;0.3,J4120&lt;=1),INDEX(价格表!$B$4:$I$31,M4120,3),IF(AND(J4120&gt;1,J4120&lt;=2.2),INDEX(价格表!$B$4:$I$31,M4120,4),IF(AND(J4120&gt;2.2,J4120&lt;=3.3),INDEX(价格表!$B$4:$I$31,M4120,5),IF(AND(J4120&gt;3.3,J4120&lt;=4),INDEX(价格表!$B$4:$I$31,M4120,6),IF(AND(J4120&gt;4,J4120&lt;=5.5),INDEX(价格表!$B$4:$I$31,M4120,7),IF(J4120&gt;5.5,2.6+INDEX(价格表!$B$4:$I$31,M4120,8)*L4120)))))))</f>
        <v>2.15</v>
      </c>
    </row>
    <row r="4121" spans="1:14">
      <c r="A4121" s="18">
        <v>4311038630636</v>
      </c>
      <c r="B4121" s="18" t="s">
        <v>16</v>
      </c>
      <c r="C4121" s="19">
        <v>20201216</v>
      </c>
      <c r="D4121" s="19">
        <v>610538201209</v>
      </c>
      <c r="E4121" s="19" t="s">
        <v>16</v>
      </c>
      <c r="F4121" s="19">
        <v>20201226</v>
      </c>
      <c r="G4121" s="19" t="s">
        <v>17</v>
      </c>
      <c r="H4121" s="19" t="s">
        <v>35</v>
      </c>
      <c r="I4121" s="19" t="s">
        <v>253</v>
      </c>
      <c r="J4121" s="19">
        <v>1.43</v>
      </c>
      <c r="K4121" s="19" t="s">
        <v>20</v>
      </c>
      <c r="L4121">
        <f t="shared" si="74"/>
        <v>2</v>
      </c>
      <c r="M4121">
        <f>MATCH(H:H,价格表!$B$4:$B$35,0)</f>
        <v>22</v>
      </c>
      <c r="N4121" s="27">
        <f>IF(J4121&lt;=0.3,INDEX(价格表!$B$4:$I$31,M4121,2),IF(AND(J4121&gt;0.3,J4121&lt;=1),INDEX(价格表!$B$4:$I$31,M4121,3),IF(AND(J4121&gt;1,J4121&lt;=2.2),INDEX(价格表!$B$4:$I$31,M4121,4),IF(AND(J4121&gt;2.2,J4121&lt;=3.3),INDEX(价格表!$B$4:$I$31,M4121,5),IF(AND(J4121&gt;3.3,J4121&lt;=4),INDEX(价格表!$B$4:$I$31,M4121,6),IF(AND(J4121&gt;4,J4121&lt;=5.5),INDEX(价格表!$B$4:$I$31,M4121,7),IF(J4121&gt;5.5,2.6+INDEX(价格表!$B$4:$I$31,M4121,8)*L4121)))))))</f>
        <v>2.15</v>
      </c>
    </row>
    <row r="4122" spans="1:14">
      <c r="A4122" s="18">
        <v>4311038630639</v>
      </c>
      <c r="B4122" s="18" t="s">
        <v>16</v>
      </c>
      <c r="C4122" s="19">
        <v>20201216</v>
      </c>
      <c r="D4122" s="19">
        <v>610538201209</v>
      </c>
      <c r="E4122" s="19" t="s">
        <v>16</v>
      </c>
      <c r="F4122" s="19">
        <v>20201226</v>
      </c>
      <c r="G4122" s="19" t="s">
        <v>17</v>
      </c>
      <c r="H4122" s="19" t="s">
        <v>18</v>
      </c>
      <c r="I4122" s="19" t="s">
        <v>346</v>
      </c>
      <c r="J4122" s="19">
        <v>1.44</v>
      </c>
      <c r="K4122" s="19" t="s">
        <v>20</v>
      </c>
      <c r="L4122">
        <f t="shared" si="74"/>
        <v>2</v>
      </c>
      <c r="M4122">
        <f>MATCH(H:H,价格表!$B$4:$B$35,0)</f>
        <v>1</v>
      </c>
      <c r="N4122" s="27">
        <f>IF(J4122&lt;=0.3,INDEX(价格表!$B$4:$I$31,M4122,2),IF(AND(J4122&gt;0.3,J4122&lt;=1),INDEX(价格表!$B$4:$I$31,M4122,3),IF(AND(J4122&gt;1,J4122&lt;=2.2),INDEX(价格表!$B$4:$I$31,M4122,4),IF(AND(J4122&gt;2.2,J4122&lt;=3.3),INDEX(价格表!$B$4:$I$31,M4122,5),IF(AND(J4122&gt;3.3,J4122&lt;=4),INDEX(价格表!$B$4:$I$31,M4122,6),IF(AND(J4122&gt;4,J4122&lt;=5.5),INDEX(价格表!$B$4:$I$31,M4122,7),IF(J4122&gt;5.5,2.6+INDEX(价格表!$B$4:$I$31,M4122,8)*L4122)))))))</f>
        <v>2.15</v>
      </c>
    </row>
    <row r="4123" spans="1:14">
      <c r="A4123" s="18">
        <v>4311038630641</v>
      </c>
      <c r="B4123" s="18" t="s">
        <v>16</v>
      </c>
      <c r="C4123" s="19">
        <v>20201216</v>
      </c>
      <c r="D4123" s="19">
        <v>610538201209</v>
      </c>
      <c r="E4123" s="19" t="s">
        <v>16</v>
      </c>
      <c r="F4123" s="19">
        <v>20201226</v>
      </c>
      <c r="G4123" s="19" t="s">
        <v>17</v>
      </c>
      <c r="H4123" s="19" t="s">
        <v>73</v>
      </c>
      <c r="I4123" s="19" t="s">
        <v>180</v>
      </c>
      <c r="J4123" s="19">
        <v>1.44</v>
      </c>
      <c r="K4123" s="19" t="s">
        <v>20</v>
      </c>
      <c r="L4123">
        <f t="shared" si="74"/>
        <v>2</v>
      </c>
      <c r="M4123">
        <f>MATCH(H:H,价格表!$B$4:$B$35,0)</f>
        <v>7</v>
      </c>
      <c r="N4123" s="27">
        <f>IF(J4123&lt;=0.3,INDEX(价格表!$B$4:$I$31,M4123,2),IF(AND(J4123&gt;0.3,J4123&lt;=1),INDEX(价格表!$B$4:$I$31,M4123,3),IF(AND(J4123&gt;1,J4123&lt;=2.2),INDEX(价格表!$B$4:$I$31,M4123,4),IF(AND(J4123&gt;2.2,J4123&lt;=3.3),INDEX(价格表!$B$4:$I$31,M4123,5),IF(AND(J4123&gt;3.3,J4123&lt;=4),INDEX(价格表!$B$4:$I$31,M4123,6),IF(AND(J4123&gt;4,J4123&lt;=5.5),INDEX(价格表!$B$4:$I$31,M4123,7),IF(J4123&gt;5.5,2.6+INDEX(价格表!$B$4:$I$31,M4123,8)*L4123)))))))</f>
        <v>2.15</v>
      </c>
    </row>
    <row r="4124" spans="1:14">
      <c r="A4124" s="18">
        <v>4311038630642</v>
      </c>
      <c r="B4124" s="18" t="s">
        <v>16</v>
      </c>
      <c r="C4124" s="19">
        <v>20201216</v>
      </c>
      <c r="D4124" s="19">
        <v>610538201209</v>
      </c>
      <c r="E4124" s="19" t="s">
        <v>16</v>
      </c>
      <c r="F4124" s="19">
        <v>20201226</v>
      </c>
      <c r="G4124" s="19" t="s">
        <v>17</v>
      </c>
      <c r="H4124" s="19" t="s">
        <v>75</v>
      </c>
      <c r="I4124" s="19" t="s">
        <v>111</v>
      </c>
      <c r="J4124" s="19">
        <v>1.39</v>
      </c>
      <c r="K4124" s="19" t="s">
        <v>20</v>
      </c>
      <c r="L4124">
        <f t="shared" si="74"/>
        <v>2</v>
      </c>
      <c r="M4124">
        <f>MATCH(H:H,价格表!$B$4:$B$35,0)</f>
        <v>24</v>
      </c>
      <c r="N4124" s="27">
        <f>IF(J4124&lt;=0.3,INDEX(价格表!$B$4:$I$31,M4124,2),IF(AND(J4124&gt;0.3,J4124&lt;=1),INDEX(价格表!$B$4:$I$31,M4124,3),IF(AND(J4124&gt;1,J4124&lt;=2.2),INDEX(价格表!$B$4:$I$31,M4124,4),IF(AND(J4124&gt;2.2,J4124&lt;=3.3),INDEX(价格表!$B$4:$I$31,M4124,5),IF(AND(J4124&gt;3.3,J4124&lt;=4),INDEX(价格表!$B$4:$I$31,M4124,6),IF(AND(J4124&gt;4,J4124&lt;=5.5),INDEX(价格表!$B$4:$I$31,M4124,7),IF(J4124&gt;5.5,2.6+INDEX(价格表!$B$4:$I$31,M4124,8)*L4124)))))))</f>
        <v>2.15</v>
      </c>
    </row>
    <row r="4125" spans="1:14">
      <c r="A4125" s="18">
        <v>4311038630643</v>
      </c>
      <c r="B4125" s="18" t="s">
        <v>16</v>
      </c>
      <c r="C4125" s="19">
        <v>20201216</v>
      </c>
      <c r="D4125" s="19">
        <v>610538201209</v>
      </c>
      <c r="E4125" s="19" t="s">
        <v>16</v>
      </c>
      <c r="F4125" s="19">
        <v>20201226</v>
      </c>
      <c r="G4125" s="19" t="s">
        <v>17</v>
      </c>
      <c r="H4125" s="19" t="s">
        <v>73</v>
      </c>
      <c r="I4125" s="19" t="s">
        <v>91</v>
      </c>
      <c r="J4125" s="19">
        <v>1.49</v>
      </c>
      <c r="K4125" s="19" t="s">
        <v>20</v>
      </c>
      <c r="L4125">
        <f t="shared" si="74"/>
        <v>2</v>
      </c>
      <c r="M4125">
        <f>MATCH(H:H,价格表!$B$4:$B$35,0)</f>
        <v>7</v>
      </c>
      <c r="N4125" s="27">
        <f>IF(J4125&lt;=0.3,INDEX(价格表!$B$4:$I$31,M4125,2),IF(AND(J4125&gt;0.3,J4125&lt;=1),INDEX(价格表!$B$4:$I$31,M4125,3),IF(AND(J4125&gt;1,J4125&lt;=2.2),INDEX(价格表!$B$4:$I$31,M4125,4),IF(AND(J4125&gt;2.2,J4125&lt;=3.3),INDEX(价格表!$B$4:$I$31,M4125,5),IF(AND(J4125&gt;3.3,J4125&lt;=4),INDEX(价格表!$B$4:$I$31,M4125,6),IF(AND(J4125&gt;4,J4125&lt;=5.5),INDEX(价格表!$B$4:$I$31,M4125,7),IF(J4125&gt;5.5,2.6+INDEX(价格表!$B$4:$I$31,M4125,8)*L4125)))))))</f>
        <v>2.15</v>
      </c>
    </row>
    <row r="4126" spans="1:14">
      <c r="A4126" s="18">
        <v>4311038630644</v>
      </c>
      <c r="B4126" s="18" t="s">
        <v>16</v>
      </c>
      <c r="C4126" s="19">
        <v>20201216</v>
      </c>
      <c r="D4126" s="19">
        <v>610538201209</v>
      </c>
      <c r="E4126" s="19" t="s">
        <v>16</v>
      </c>
      <c r="F4126" s="19">
        <v>20201226</v>
      </c>
      <c r="G4126" s="19" t="s">
        <v>17</v>
      </c>
      <c r="H4126" s="19" t="s">
        <v>27</v>
      </c>
      <c r="I4126" s="19" t="s">
        <v>126</v>
      </c>
      <c r="J4126" s="19">
        <v>1.46</v>
      </c>
      <c r="K4126" s="19" t="s">
        <v>20</v>
      </c>
      <c r="L4126">
        <f t="shared" si="74"/>
        <v>2</v>
      </c>
      <c r="M4126">
        <f>MATCH(H:H,价格表!$B$4:$B$35,0)</f>
        <v>3</v>
      </c>
      <c r="N4126" s="27">
        <f>IF(J4126&lt;=0.3,INDEX(价格表!$B$4:$I$31,M4126,2),IF(AND(J4126&gt;0.3,J4126&lt;=1),INDEX(价格表!$B$4:$I$31,M4126,3),IF(AND(J4126&gt;1,J4126&lt;=2.2),INDEX(价格表!$B$4:$I$31,M4126,4),IF(AND(J4126&gt;2.2,J4126&lt;=3.3),INDEX(价格表!$B$4:$I$31,M4126,5),IF(AND(J4126&gt;3.3,J4126&lt;=4),INDEX(价格表!$B$4:$I$31,M4126,6),IF(AND(J4126&gt;4,J4126&lt;=5.5),INDEX(价格表!$B$4:$I$31,M4126,7),IF(J4126&gt;5.5,2.6+INDEX(价格表!$B$4:$I$31,M4126,8)*L4126)))))))</f>
        <v>2.15</v>
      </c>
    </row>
    <row r="4127" spans="1:14">
      <c r="A4127" s="18">
        <v>4311038630645</v>
      </c>
      <c r="B4127" s="18" t="s">
        <v>16</v>
      </c>
      <c r="C4127" s="19">
        <v>20201216</v>
      </c>
      <c r="D4127" s="19">
        <v>610538201209</v>
      </c>
      <c r="E4127" s="19" t="s">
        <v>16</v>
      </c>
      <c r="F4127" s="19">
        <v>20201226</v>
      </c>
      <c r="G4127" s="19" t="s">
        <v>17</v>
      </c>
      <c r="H4127" s="19" t="s">
        <v>56</v>
      </c>
      <c r="I4127" s="19" t="s">
        <v>65</v>
      </c>
      <c r="J4127" s="19">
        <v>1.42</v>
      </c>
      <c r="K4127" s="19" t="s">
        <v>20</v>
      </c>
      <c r="L4127">
        <f t="shared" si="74"/>
        <v>2</v>
      </c>
      <c r="M4127">
        <f>MATCH(H:H,价格表!$B$4:$B$35,0)</f>
        <v>11</v>
      </c>
      <c r="N4127" s="27">
        <f>IF(J4127&lt;=0.3,INDEX(价格表!$B$4:$I$31,M4127,2),IF(AND(J4127&gt;0.3,J4127&lt;=1),INDEX(价格表!$B$4:$I$31,M4127,3),IF(AND(J4127&gt;1,J4127&lt;=2.2),INDEX(价格表!$B$4:$I$31,M4127,4),IF(AND(J4127&gt;2.2,J4127&lt;=3.3),INDEX(价格表!$B$4:$I$31,M4127,5),IF(AND(J4127&gt;3.3,J4127&lt;=4),INDEX(价格表!$B$4:$I$31,M4127,6),IF(AND(J4127&gt;4,J4127&lt;=5.5),INDEX(价格表!$B$4:$I$31,M4127,7),IF(J4127&gt;5.5,2.6+INDEX(价格表!$B$4:$I$31,M4127,8)*L4127)))))))</f>
        <v>2.15</v>
      </c>
    </row>
    <row r="4128" spans="1:14">
      <c r="A4128" s="18">
        <v>4311038630646</v>
      </c>
      <c r="B4128" s="18" t="s">
        <v>16</v>
      </c>
      <c r="C4128" s="19">
        <v>20201216</v>
      </c>
      <c r="D4128" s="19">
        <v>610538201209</v>
      </c>
      <c r="E4128" s="19" t="s">
        <v>16</v>
      </c>
      <c r="F4128" s="19">
        <v>20201226</v>
      </c>
      <c r="G4128" s="19" t="s">
        <v>17</v>
      </c>
      <c r="H4128" s="19" t="s">
        <v>27</v>
      </c>
      <c r="I4128" s="19" t="s">
        <v>85</v>
      </c>
      <c r="J4128" s="19">
        <v>1.41</v>
      </c>
      <c r="K4128" s="19" t="s">
        <v>20</v>
      </c>
      <c r="L4128">
        <f t="shared" si="74"/>
        <v>2</v>
      </c>
      <c r="M4128">
        <f>MATCH(H:H,价格表!$B$4:$B$35,0)</f>
        <v>3</v>
      </c>
      <c r="N4128" s="27">
        <f>IF(J4128&lt;=0.3,INDEX(价格表!$B$4:$I$31,M4128,2),IF(AND(J4128&gt;0.3,J4128&lt;=1),INDEX(价格表!$B$4:$I$31,M4128,3),IF(AND(J4128&gt;1,J4128&lt;=2.2),INDEX(价格表!$B$4:$I$31,M4128,4),IF(AND(J4128&gt;2.2,J4128&lt;=3.3),INDEX(价格表!$B$4:$I$31,M4128,5),IF(AND(J4128&gt;3.3,J4128&lt;=4),INDEX(价格表!$B$4:$I$31,M4128,6),IF(AND(J4128&gt;4,J4128&lt;=5.5),INDEX(价格表!$B$4:$I$31,M4128,7),IF(J4128&gt;5.5,2.6+INDEX(价格表!$B$4:$I$31,M4128,8)*L4128)))))))</f>
        <v>2.15</v>
      </c>
    </row>
    <row r="4129" spans="1:14">
      <c r="A4129" s="18">
        <v>4311038630647</v>
      </c>
      <c r="B4129" s="18" t="s">
        <v>16</v>
      </c>
      <c r="C4129" s="19">
        <v>20201216</v>
      </c>
      <c r="D4129" s="19">
        <v>610538201209</v>
      </c>
      <c r="E4129" s="19" t="s">
        <v>16</v>
      </c>
      <c r="F4129" s="19">
        <v>20201226</v>
      </c>
      <c r="G4129" s="19" t="s">
        <v>17</v>
      </c>
      <c r="H4129" s="19" t="s">
        <v>73</v>
      </c>
      <c r="I4129" s="19" t="s">
        <v>180</v>
      </c>
      <c r="J4129" s="19">
        <v>1.48</v>
      </c>
      <c r="K4129" s="19" t="s">
        <v>20</v>
      </c>
      <c r="L4129">
        <f t="shared" si="74"/>
        <v>2</v>
      </c>
      <c r="M4129">
        <f>MATCH(H:H,价格表!$B$4:$B$35,0)</f>
        <v>7</v>
      </c>
      <c r="N4129" s="27">
        <f>IF(J4129&lt;=0.3,INDEX(价格表!$B$4:$I$31,M4129,2),IF(AND(J4129&gt;0.3,J4129&lt;=1),INDEX(价格表!$B$4:$I$31,M4129,3),IF(AND(J4129&gt;1,J4129&lt;=2.2),INDEX(价格表!$B$4:$I$31,M4129,4),IF(AND(J4129&gt;2.2,J4129&lt;=3.3),INDEX(价格表!$B$4:$I$31,M4129,5),IF(AND(J4129&gt;3.3,J4129&lt;=4),INDEX(价格表!$B$4:$I$31,M4129,6),IF(AND(J4129&gt;4,J4129&lt;=5.5),INDEX(价格表!$B$4:$I$31,M4129,7),IF(J4129&gt;5.5,2.6+INDEX(价格表!$B$4:$I$31,M4129,8)*L4129)))))))</f>
        <v>2.15</v>
      </c>
    </row>
    <row r="4130" spans="1:14">
      <c r="A4130" s="18">
        <v>4311038630648</v>
      </c>
      <c r="B4130" s="18" t="s">
        <v>16</v>
      </c>
      <c r="C4130" s="19">
        <v>20201216</v>
      </c>
      <c r="D4130" s="19">
        <v>610538201209</v>
      </c>
      <c r="E4130" s="19" t="s">
        <v>16</v>
      </c>
      <c r="F4130" s="19">
        <v>20201226</v>
      </c>
      <c r="G4130" s="19" t="s">
        <v>17</v>
      </c>
      <c r="H4130" s="19" t="s">
        <v>73</v>
      </c>
      <c r="I4130" s="19" t="s">
        <v>92</v>
      </c>
      <c r="J4130" s="19">
        <v>1.44</v>
      </c>
      <c r="K4130" s="19" t="s">
        <v>20</v>
      </c>
      <c r="L4130">
        <f t="shared" si="74"/>
        <v>2</v>
      </c>
      <c r="M4130">
        <f>MATCH(H:H,价格表!$B$4:$B$35,0)</f>
        <v>7</v>
      </c>
      <c r="N4130" s="27">
        <f>IF(J4130&lt;=0.3,INDEX(价格表!$B$4:$I$31,M4130,2),IF(AND(J4130&gt;0.3,J4130&lt;=1),INDEX(价格表!$B$4:$I$31,M4130,3),IF(AND(J4130&gt;1,J4130&lt;=2.2),INDEX(价格表!$B$4:$I$31,M4130,4),IF(AND(J4130&gt;2.2,J4130&lt;=3.3),INDEX(价格表!$B$4:$I$31,M4130,5),IF(AND(J4130&gt;3.3,J4130&lt;=4),INDEX(价格表!$B$4:$I$31,M4130,6),IF(AND(J4130&gt;4,J4130&lt;=5.5),INDEX(价格表!$B$4:$I$31,M4130,7),IF(J4130&gt;5.5,2.6+INDEX(价格表!$B$4:$I$31,M4130,8)*L4130)))))))</f>
        <v>2.15</v>
      </c>
    </row>
    <row r="4131" spans="1:14">
      <c r="A4131" s="18">
        <v>4311038630652</v>
      </c>
      <c r="B4131" s="18" t="s">
        <v>16</v>
      </c>
      <c r="C4131" s="19">
        <v>20201216</v>
      </c>
      <c r="D4131" s="19">
        <v>610538201209</v>
      </c>
      <c r="E4131" s="19" t="s">
        <v>16</v>
      </c>
      <c r="F4131" s="19">
        <v>20201226</v>
      </c>
      <c r="G4131" s="19" t="s">
        <v>17</v>
      </c>
      <c r="H4131" s="19" t="s">
        <v>21</v>
      </c>
      <c r="I4131" s="19" t="s">
        <v>181</v>
      </c>
      <c r="J4131" s="19">
        <v>1.47</v>
      </c>
      <c r="K4131" s="19" t="s">
        <v>20</v>
      </c>
      <c r="L4131">
        <f t="shared" si="74"/>
        <v>2</v>
      </c>
      <c r="M4131">
        <f>MATCH(H:H,价格表!$B$4:$B$35,0)</f>
        <v>20</v>
      </c>
      <c r="N4131" s="27">
        <f>IF(J4131&lt;=0.3,INDEX(价格表!$B$4:$I$31,M4131,2),IF(AND(J4131&gt;0.3,J4131&lt;=1),INDEX(价格表!$B$4:$I$31,M4131,3),IF(AND(J4131&gt;1,J4131&lt;=2.2),INDEX(价格表!$B$4:$I$31,M4131,4),IF(AND(J4131&gt;2.2,J4131&lt;=3.3),INDEX(价格表!$B$4:$I$31,M4131,5),IF(AND(J4131&gt;3.3,J4131&lt;=4),INDEX(价格表!$B$4:$I$31,M4131,6),IF(AND(J4131&gt;4,J4131&lt;=5.5),INDEX(价格表!$B$4:$I$31,M4131,7),IF(J4131&gt;5.5,2.6+INDEX(价格表!$B$4:$I$31,M4131,8)*L4131)))))))</f>
        <v>2.15</v>
      </c>
    </row>
    <row r="4132" spans="1:14">
      <c r="A4132" s="18">
        <v>4311038630653</v>
      </c>
      <c r="B4132" s="18" t="s">
        <v>16</v>
      </c>
      <c r="C4132" s="19">
        <v>20201216</v>
      </c>
      <c r="D4132" s="19">
        <v>610538201209</v>
      </c>
      <c r="E4132" s="19" t="s">
        <v>16</v>
      </c>
      <c r="F4132" s="19">
        <v>20201226</v>
      </c>
      <c r="G4132" s="19" t="s">
        <v>17</v>
      </c>
      <c r="H4132" s="19" t="s">
        <v>21</v>
      </c>
      <c r="I4132" s="19" t="s">
        <v>228</v>
      </c>
      <c r="J4132" s="19">
        <v>1.42</v>
      </c>
      <c r="K4132" s="19" t="s">
        <v>20</v>
      </c>
      <c r="L4132">
        <f t="shared" si="74"/>
        <v>2</v>
      </c>
      <c r="M4132">
        <f>MATCH(H:H,价格表!$B$4:$B$35,0)</f>
        <v>20</v>
      </c>
      <c r="N4132" s="27">
        <f>IF(J4132&lt;=0.3,INDEX(价格表!$B$4:$I$31,M4132,2),IF(AND(J4132&gt;0.3,J4132&lt;=1),INDEX(价格表!$B$4:$I$31,M4132,3),IF(AND(J4132&gt;1,J4132&lt;=2.2),INDEX(价格表!$B$4:$I$31,M4132,4),IF(AND(J4132&gt;2.2,J4132&lt;=3.3),INDEX(价格表!$B$4:$I$31,M4132,5),IF(AND(J4132&gt;3.3,J4132&lt;=4),INDEX(价格表!$B$4:$I$31,M4132,6),IF(AND(J4132&gt;4,J4132&lt;=5.5),INDEX(价格表!$B$4:$I$31,M4132,7),IF(J4132&gt;5.5,2.6+INDEX(价格表!$B$4:$I$31,M4132,8)*L4132)))))))</f>
        <v>2.15</v>
      </c>
    </row>
    <row r="4133" spans="1:14">
      <c r="A4133" s="18">
        <v>4311038630654</v>
      </c>
      <c r="B4133" s="18" t="s">
        <v>16</v>
      </c>
      <c r="C4133" s="19">
        <v>20201216</v>
      </c>
      <c r="D4133" s="19">
        <v>610538201209</v>
      </c>
      <c r="E4133" s="19" t="s">
        <v>16</v>
      </c>
      <c r="F4133" s="19">
        <v>20201226</v>
      </c>
      <c r="G4133" s="19" t="s">
        <v>17</v>
      </c>
      <c r="H4133" s="19" t="s">
        <v>25</v>
      </c>
      <c r="I4133" s="19" t="s">
        <v>26</v>
      </c>
      <c r="J4133" s="19">
        <v>1.43</v>
      </c>
      <c r="K4133" s="19" t="s">
        <v>20</v>
      </c>
      <c r="L4133">
        <f t="shared" si="74"/>
        <v>2</v>
      </c>
      <c r="M4133">
        <f>MATCH(H:H,价格表!$B$4:$B$35,0)</f>
        <v>25</v>
      </c>
      <c r="N4133" s="27">
        <f>IF(J4133&lt;=0.3,INDEX(价格表!$B$4:$I$31,M4133,2),IF(AND(J4133&gt;0.3,J4133&lt;=1),INDEX(价格表!$B$4:$I$31,M4133,3),IF(AND(J4133&gt;1,J4133&lt;=2.2),INDEX(价格表!$B$4:$I$31,M4133,4),IF(AND(J4133&gt;2.2,J4133&lt;=3.3),INDEX(价格表!$B$4:$I$31,M4133,5),IF(AND(J4133&gt;3.3,J4133&lt;=4),INDEX(价格表!$B$4:$I$31,M4133,6),IF(AND(J4133&gt;4,J4133&lt;=5.5),INDEX(价格表!$B$4:$I$31,M4133,7),IF(J4133&gt;5.5,2.6+INDEX(价格表!$B$4:$I$31,M4133,8)*L4133)))))))</f>
        <v>2.15</v>
      </c>
    </row>
    <row r="4134" spans="1:14">
      <c r="A4134" s="18">
        <v>4311038630655</v>
      </c>
      <c r="B4134" s="18" t="s">
        <v>16</v>
      </c>
      <c r="C4134" s="19">
        <v>20201216</v>
      </c>
      <c r="D4134" s="19">
        <v>610538201209</v>
      </c>
      <c r="E4134" s="19" t="s">
        <v>16</v>
      </c>
      <c r="F4134" s="19">
        <v>20201226</v>
      </c>
      <c r="G4134" s="19" t="s">
        <v>17</v>
      </c>
      <c r="H4134" s="19" t="s">
        <v>23</v>
      </c>
      <c r="I4134" s="19" t="s">
        <v>99</v>
      </c>
      <c r="J4134" s="19">
        <v>1.44</v>
      </c>
      <c r="K4134" s="19" t="s">
        <v>20</v>
      </c>
      <c r="L4134">
        <f t="shared" si="74"/>
        <v>2</v>
      </c>
      <c r="M4134">
        <f>MATCH(H:H,价格表!$B$4:$B$35,0)</f>
        <v>15</v>
      </c>
      <c r="N4134" s="27">
        <f>IF(J4134&lt;=0.3,INDEX(价格表!$B$4:$I$31,M4134,2),IF(AND(J4134&gt;0.3,J4134&lt;=1),INDEX(价格表!$B$4:$I$31,M4134,3),IF(AND(J4134&gt;1,J4134&lt;=2.2),INDEX(价格表!$B$4:$I$31,M4134,4),IF(AND(J4134&gt;2.2,J4134&lt;=3.3),INDEX(价格表!$B$4:$I$31,M4134,5),IF(AND(J4134&gt;3.3,J4134&lt;=4),INDEX(价格表!$B$4:$I$31,M4134,6),IF(AND(J4134&gt;4,J4134&lt;=5.5),INDEX(价格表!$B$4:$I$31,M4134,7),IF(J4134&gt;5.5,2.6+INDEX(价格表!$B$4:$I$31,M4134,8)*L4134)))))))</f>
        <v>2.15</v>
      </c>
    </row>
    <row r="4135" spans="1:14">
      <c r="A4135" s="18">
        <v>4311038630656</v>
      </c>
      <c r="B4135" s="18" t="s">
        <v>16</v>
      </c>
      <c r="C4135" s="19">
        <v>20201216</v>
      </c>
      <c r="D4135" s="19">
        <v>610538201209</v>
      </c>
      <c r="E4135" s="19" t="s">
        <v>16</v>
      </c>
      <c r="F4135" s="19">
        <v>20201226</v>
      </c>
      <c r="G4135" s="19" t="s">
        <v>17</v>
      </c>
      <c r="H4135" s="19" t="s">
        <v>27</v>
      </c>
      <c r="I4135" s="19" t="s">
        <v>49</v>
      </c>
      <c r="J4135" s="19">
        <v>1.42</v>
      </c>
      <c r="K4135" s="19" t="s">
        <v>20</v>
      </c>
      <c r="L4135">
        <f t="shared" si="74"/>
        <v>2</v>
      </c>
      <c r="M4135">
        <f>MATCH(H:H,价格表!$B$4:$B$35,0)</f>
        <v>3</v>
      </c>
      <c r="N4135" s="27">
        <f>IF(J4135&lt;=0.3,INDEX(价格表!$B$4:$I$31,M4135,2),IF(AND(J4135&gt;0.3,J4135&lt;=1),INDEX(价格表!$B$4:$I$31,M4135,3),IF(AND(J4135&gt;1,J4135&lt;=2.2),INDEX(价格表!$B$4:$I$31,M4135,4),IF(AND(J4135&gt;2.2,J4135&lt;=3.3),INDEX(价格表!$B$4:$I$31,M4135,5),IF(AND(J4135&gt;3.3,J4135&lt;=4),INDEX(价格表!$B$4:$I$31,M4135,6),IF(AND(J4135&gt;4,J4135&lt;=5.5),INDEX(价格表!$B$4:$I$31,M4135,7),IF(J4135&gt;5.5,2.6+INDEX(价格表!$B$4:$I$31,M4135,8)*L4135)))))))</f>
        <v>2.15</v>
      </c>
    </row>
    <row r="4136" spans="1:14">
      <c r="A4136" s="18">
        <v>4311038630657</v>
      </c>
      <c r="B4136" s="18" t="s">
        <v>16</v>
      </c>
      <c r="C4136" s="19">
        <v>20201216</v>
      </c>
      <c r="D4136" s="19">
        <v>610538201209</v>
      </c>
      <c r="E4136" s="19" t="s">
        <v>16</v>
      </c>
      <c r="F4136" s="19">
        <v>20201226</v>
      </c>
      <c r="G4136" s="19" t="s">
        <v>17</v>
      </c>
      <c r="H4136" s="19" t="s">
        <v>21</v>
      </c>
      <c r="I4136" s="19" t="s">
        <v>22</v>
      </c>
      <c r="J4136" s="19">
        <v>1.42</v>
      </c>
      <c r="K4136" s="19" t="s">
        <v>20</v>
      </c>
      <c r="L4136">
        <f t="shared" si="74"/>
        <v>2</v>
      </c>
      <c r="M4136">
        <f>MATCH(H:H,价格表!$B$4:$B$35,0)</f>
        <v>20</v>
      </c>
      <c r="N4136" s="27">
        <f>IF(J4136&lt;=0.3,INDEX(价格表!$B$4:$I$31,M4136,2),IF(AND(J4136&gt;0.3,J4136&lt;=1),INDEX(价格表!$B$4:$I$31,M4136,3),IF(AND(J4136&gt;1,J4136&lt;=2.2),INDEX(价格表!$B$4:$I$31,M4136,4),IF(AND(J4136&gt;2.2,J4136&lt;=3.3),INDEX(价格表!$B$4:$I$31,M4136,5),IF(AND(J4136&gt;3.3,J4136&lt;=4),INDEX(价格表!$B$4:$I$31,M4136,6),IF(AND(J4136&gt;4,J4136&lt;=5.5),INDEX(价格表!$B$4:$I$31,M4136,7),IF(J4136&gt;5.5,2.6+INDEX(价格表!$B$4:$I$31,M4136,8)*L4136)))))))</f>
        <v>2.15</v>
      </c>
    </row>
    <row r="4137" spans="1:14">
      <c r="A4137" s="18">
        <v>4311038630658</v>
      </c>
      <c r="B4137" s="18" t="s">
        <v>16</v>
      </c>
      <c r="C4137" s="19">
        <v>20201216</v>
      </c>
      <c r="D4137" s="19">
        <v>610538201209</v>
      </c>
      <c r="E4137" s="19" t="s">
        <v>16</v>
      </c>
      <c r="F4137" s="19">
        <v>20201226</v>
      </c>
      <c r="G4137" s="19" t="s">
        <v>17</v>
      </c>
      <c r="H4137" s="19" t="s">
        <v>63</v>
      </c>
      <c r="I4137" s="19" t="s">
        <v>187</v>
      </c>
      <c r="J4137" s="19">
        <v>1.46</v>
      </c>
      <c r="K4137" s="19" t="s">
        <v>20</v>
      </c>
      <c r="L4137">
        <f t="shared" si="74"/>
        <v>2</v>
      </c>
      <c r="M4137">
        <f>MATCH(H:H,价格表!$B$4:$B$35,0)</f>
        <v>21</v>
      </c>
      <c r="N4137" s="27">
        <f>IF(J4137&lt;=0.3,INDEX(价格表!$B$4:$I$31,M4137,2),IF(AND(J4137&gt;0.3,J4137&lt;=1),INDEX(价格表!$B$4:$I$31,M4137,3),IF(AND(J4137&gt;1,J4137&lt;=2.2),INDEX(价格表!$B$4:$I$31,M4137,4),IF(AND(J4137&gt;2.2,J4137&lt;=3.3),INDEX(价格表!$B$4:$I$31,M4137,5),IF(AND(J4137&gt;3.3,J4137&lt;=4),INDEX(价格表!$B$4:$I$31,M4137,6),IF(AND(J4137&gt;4,J4137&lt;=5.5),INDEX(价格表!$B$4:$I$31,M4137,7),IF(J4137&gt;5.5,2.6+INDEX(价格表!$B$4:$I$31,M4137,8)*L4137)))))))</f>
        <v>2.15</v>
      </c>
    </row>
    <row r="4138" spans="1:14">
      <c r="A4138" s="18">
        <v>4311038630659</v>
      </c>
      <c r="B4138" s="18" t="s">
        <v>16</v>
      </c>
      <c r="C4138" s="19">
        <v>20201216</v>
      </c>
      <c r="D4138" s="19">
        <v>610538201209</v>
      </c>
      <c r="E4138" s="19" t="s">
        <v>16</v>
      </c>
      <c r="F4138" s="19">
        <v>20201226</v>
      </c>
      <c r="G4138" s="19" t="s">
        <v>17</v>
      </c>
      <c r="H4138" s="19" t="s">
        <v>68</v>
      </c>
      <c r="I4138" s="19" t="s">
        <v>263</v>
      </c>
      <c r="J4138" s="19">
        <v>1.44</v>
      </c>
      <c r="K4138" s="19" t="s">
        <v>20</v>
      </c>
      <c r="L4138">
        <f t="shared" si="74"/>
        <v>2</v>
      </c>
      <c r="M4138">
        <f>MATCH(H:H,价格表!$B$4:$B$35,0)</f>
        <v>5</v>
      </c>
      <c r="N4138" s="27">
        <f>IF(J4138&lt;=0.3,INDEX(价格表!$B$4:$I$31,M4138,2),IF(AND(J4138&gt;0.3,J4138&lt;=1),INDEX(价格表!$B$4:$I$31,M4138,3),IF(AND(J4138&gt;1,J4138&lt;=2.2),INDEX(价格表!$B$4:$I$31,M4138,4),IF(AND(J4138&gt;2.2,J4138&lt;=3.3),INDEX(价格表!$B$4:$I$31,M4138,5),IF(AND(J4138&gt;3.3,J4138&lt;=4),INDEX(价格表!$B$4:$I$31,M4138,6),IF(AND(J4138&gt;4,J4138&lt;=5.5),INDEX(价格表!$B$4:$I$31,M4138,7),IF(J4138&gt;5.5,2.6+INDEX(价格表!$B$4:$I$31,M4138,8)*L4138)))))))</f>
        <v>2.15</v>
      </c>
    </row>
    <row r="4139" spans="1:14">
      <c r="A4139" s="18">
        <v>4311038630660</v>
      </c>
      <c r="B4139" s="18" t="s">
        <v>16</v>
      </c>
      <c r="C4139" s="19">
        <v>20201216</v>
      </c>
      <c r="D4139" s="19">
        <v>610538201209</v>
      </c>
      <c r="E4139" s="19" t="s">
        <v>16</v>
      </c>
      <c r="F4139" s="19">
        <v>20201226</v>
      </c>
      <c r="G4139" s="19" t="s">
        <v>17</v>
      </c>
      <c r="H4139" s="19" t="s">
        <v>18</v>
      </c>
      <c r="I4139" s="19" t="s">
        <v>53</v>
      </c>
      <c r="J4139" s="19">
        <v>1.42</v>
      </c>
      <c r="K4139" s="19" t="s">
        <v>20</v>
      </c>
      <c r="L4139">
        <f t="shared" si="74"/>
        <v>2</v>
      </c>
      <c r="M4139">
        <f>MATCH(H:H,价格表!$B$4:$B$35,0)</f>
        <v>1</v>
      </c>
      <c r="N4139" s="27">
        <f>IF(J4139&lt;=0.3,INDEX(价格表!$B$4:$I$31,M4139,2),IF(AND(J4139&gt;0.3,J4139&lt;=1),INDEX(价格表!$B$4:$I$31,M4139,3),IF(AND(J4139&gt;1,J4139&lt;=2.2),INDEX(价格表!$B$4:$I$31,M4139,4),IF(AND(J4139&gt;2.2,J4139&lt;=3.3),INDEX(价格表!$B$4:$I$31,M4139,5),IF(AND(J4139&gt;3.3,J4139&lt;=4),INDEX(价格表!$B$4:$I$31,M4139,6),IF(AND(J4139&gt;4,J4139&lt;=5.5),INDEX(价格表!$B$4:$I$31,M4139,7),IF(J4139&gt;5.5,2.6+INDEX(价格表!$B$4:$I$31,M4139,8)*L4139)))))))</f>
        <v>2.15</v>
      </c>
    </row>
    <row r="4140" spans="1:14">
      <c r="A4140" s="18">
        <v>4311038630661</v>
      </c>
      <c r="B4140" s="18" t="s">
        <v>16</v>
      </c>
      <c r="C4140" s="19">
        <v>20201216</v>
      </c>
      <c r="D4140" s="19">
        <v>610538201209</v>
      </c>
      <c r="E4140" s="19" t="s">
        <v>16</v>
      </c>
      <c r="F4140" s="19">
        <v>20201226</v>
      </c>
      <c r="G4140" s="19" t="s">
        <v>17</v>
      </c>
      <c r="H4140" s="19" t="s">
        <v>25</v>
      </c>
      <c r="I4140" s="19" t="s">
        <v>160</v>
      </c>
      <c r="J4140" s="19">
        <v>1.42</v>
      </c>
      <c r="K4140" s="19" t="s">
        <v>20</v>
      </c>
      <c r="L4140">
        <f t="shared" si="74"/>
        <v>2</v>
      </c>
      <c r="M4140">
        <f>MATCH(H:H,价格表!$B$4:$B$35,0)</f>
        <v>25</v>
      </c>
      <c r="N4140" s="27">
        <f>IF(J4140&lt;=0.3,INDEX(价格表!$B$4:$I$31,M4140,2),IF(AND(J4140&gt;0.3,J4140&lt;=1),INDEX(价格表!$B$4:$I$31,M4140,3),IF(AND(J4140&gt;1,J4140&lt;=2.2),INDEX(价格表!$B$4:$I$31,M4140,4),IF(AND(J4140&gt;2.2,J4140&lt;=3.3),INDEX(价格表!$B$4:$I$31,M4140,5),IF(AND(J4140&gt;3.3,J4140&lt;=4),INDEX(价格表!$B$4:$I$31,M4140,6),IF(AND(J4140&gt;4,J4140&lt;=5.5),INDEX(价格表!$B$4:$I$31,M4140,7),IF(J4140&gt;5.5,2.6+INDEX(价格表!$B$4:$I$31,M4140,8)*L4140)))))))</f>
        <v>2.15</v>
      </c>
    </row>
    <row r="4141" spans="1:14">
      <c r="A4141" s="18">
        <v>4311038630663</v>
      </c>
      <c r="B4141" s="18" t="s">
        <v>16</v>
      </c>
      <c r="C4141" s="19">
        <v>20201216</v>
      </c>
      <c r="D4141" s="19">
        <v>610538201209</v>
      </c>
      <c r="E4141" s="19" t="s">
        <v>16</v>
      </c>
      <c r="F4141" s="19">
        <v>20201226</v>
      </c>
      <c r="G4141" s="19" t="s">
        <v>17</v>
      </c>
      <c r="H4141" s="19" t="s">
        <v>18</v>
      </c>
      <c r="I4141" s="19" t="s">
        <v>276</v>
      </c>
      <c r="J4141" s="19">
        <v>1.42</v>
      </c>
      <c r="K4141" s="19" t="s">
        <v>20</v>
      </c>
      <c r="L4141">
        <f t="shared" si="74"/>
        <v>2</v>
      </c>
      <c r="M4141">
        <f>MATCH(H:H,价格表!$B$4:$B$35,0)</f>
        <v>1</v>
      </c>
      <c r="N4141" s="27">
        <f>IF(J4141&lt;=0.3,INDEX(价格表!$B$4:$I$31,M4141,2),IF(AND(J4141&gt;0.3,J4141&lt;=1),INDEX(价格表!$B$4:$I$31,M4141,3),IF(AND(J4141&gt;1,J4141&lt;=2.2),INDEX(价格表!$B$4:$I$31,M4141,4),IF(AND(J4141&gt;2.2,J4141&lt;=3.3),INDEX(价格表!$B$4:$I$31,M4141,5),IF(AND(J4141&gt;3.3,J4141&lt;=4),INDEX(价格表!$B$4:$I$31,M4141,6),IF(AND(J4141&gt;4,J4141&lt;=5.5),INDEX(价格表!$B$4:$I$31,M4141,7),IF(J4141&gt;5.5,2.6+INDEX(价格表!$B$4:$I$31,M4141,8)*L4141)))))))</f>
        <v>2.15</v>
      </c>
    </row>
    <row r="4142" spans="1:14">
      <c r="A4142" s="18">
        <v>4311038630664</v>
      </c>
      <c r="B4142" s="18" t="s">
        <v>16</v>
      </c>
      <c r="C4142" s="19">
        <v>20201216</v>
      </c>
      <c r="D4142" s="19">
        <v>610538201209</v>
      </c>
      <c r="E4142" s="19" t="s">
        <v>16</v>
      </c>
      <c r="F4142" s="19">
        <v>20201226</v>
      </c>
      <c r="G4142" s="19" t="s">
        <v>17</v>
      </c>
      <c r="H4142" s="19" t="s">
        <v>18</v>
      </c>
      <c r="I4142" s="19" t="s">
        <v>53</v>
      </c>
      <c r="J4142" s="19">
        <v>1.45</v>
      </c>
      <c r="K4142" s="19" t="s">
        <v>20</v>
      </c>
      <c r="L4142">
        <f t="shared" si="74"/>
        <v>2</v>
      </c>
      <c r="M4142">
        <f>MATCH(H:H,价格表!$B$4:$B$35,0)</f>
        <v>1</v>
      </c>
      <c r="N4142" s="27">
        <f>IF(J4142&lt;=0.3,INDEX(价格表!$B$4:$I$31,M4142,2),IF(AND(J4142&gt;0.3,J4142&lt;=1),INDEX(价格表!$B$4:$I$31,M4142,3),IF(AND(J4142&gt;1,J4142&lt;=2.2),INDEX(价格表!$B$4:$I$31,M4142,4),IF(AND(J4142&gt;2.2,J4142&lt;=3.3),INDEX(价格表!$B$4:$I$31,M4142,5),IF(AND(J4142&gt;3.3,J4142&lt;=4),INDEX(价格表!$B$4:$I$31,M4142,6),IF(AND(J4142&gt;4,J4142&lt;=5.5),INDEX(价格表!$B$4:$I$31,M4142,7),IF(J4142&gt;5.5,2.6+INDEX(价格表!$B$4:$I$31,M4142,8)*L4142)))))))</f>
        <v>2.15</v>
      </c>
    </row>
    <row r="4143" spans="1:14">
      <c r="A4143" s="18">
        <v>4311038630665</v>
      </c>
      <c r="B4143" s="18" t="s">
        <v>16</v>
      </c>
      <c r="C4143" s="19">
        <v>20201216</v>
      </c>
      <c r="D4143" s="19">
        <v>610538201209</v>
      </c>
      <c r="E4143" s="19" t="s">
        <v>16</v>
      </c>
      <c r="F4143" s="19">
        <v>20201226</v>
      </c>
      <c r="G4143" s="19" t="s">
        <v>17</v>
      </c>
      <c r="H4143" s="19" t="s">
        <v>88</v>
      </c>
      <c r="I4143" s="19" t="s">
        <v>101</v>
      </c>
      <c r="J4143" s="19">
        <v>1.47</v>
      </c>
      <c r="K4143" s="19" t="s">
        <v>20</v>
      </c>
      <c r="L4143">
        <f t="shared" si="74"/>
        <v>2</v>
      </c>
      <c r="M4143">
        <f>MATCH(H:H,价格表!$B$4:$B$35,0)</f>
        <v>19</v>
      </c>
      <c r="N4143" s="27">
        <f>IF(J4143&lt;=0.3,INDEX(价格表!$B$4:$I$31,M4143,2),IF(AND(J4143&gt;0.3,J4143&lt;=1),INDEX(价格表!$B$4:$I$31,M4143,3),IF(AND(J4143&gt;1,J4143&lt;=2.2),INDEX(价格表!$B$4:$I$31,M4143,4),IF(AND(J4143&gt;2.2,J4143&lt;=3.3),INDEX(价格表!$B$4:$I$31,M4143,5),IF(AND(J4143&gt;3.3,J4143&lt;=4),INDEX(价格表!$B$4:$I$31,M4143,6),IF(AND(J4143&gt;4,J4143&lt;=5.5),INDEX(价格表!$B$4:$I$31,M4143,7),IF(J4143&gt;5.5,2.6+INDEX(价格表!$B$4:$I$31,M4143,8)*L4143)))))))</f>
        <v>2.15</v>
      </c>
    </row>
    <row r="4144" spans="1:14">
      <c r="A4144" s="18">
        <v>4311038630666</v>
      </c>
      <c r="B4144" s="18" t="s">
        <v>16</v>
      </c>
      <c r="C4144" s="19">
        <v>20201216</v>
      </c>
      <c r="D4144" s="19">
        <v>610538201209</v>
      </c>
      <c r="E4144" s="19" t="s">
        <v>16</v>
      </c>
      <c r="F4144" s="19">
        <v>20201226</v>
      </c>
      <c r="G4144" s="19" t="s">
        <v>17</v>
      </c>
      <c r="H4144" s="19" t="s">
        <v>73</v>
      </c>
      <c r="I4144" s="19" t="s">
        <v>92</v>
      </c>
      <c r="J4144" s="19">
        <v>1.49</v>
      </c>
      <c r="K4144" s="19" t="s">
        <v>20</v>
      </c>
      <c r="L4144">
        <f t="shared" si="74"/>
        <v>2</v>
      </c>
      <c r="M4144">
        <f>MATCH(H:H,价格表!$B$4:$B$35,0)</f>
        <v>7</v>
      </c>
      <c r="N4144" s="27">
        <f>IF(J4144&lt;=0.3,INDEX(价格表!$B$4:$I$31,M4144,2),IF(AND(J4144&gt;0.3,J4144&lt;=1),INDEX(价格表!$B$4:$I$31,M4144,3),IF(AND(J4144&gt;1,J4144&lt;=2.2),INDEX(价格表!$B$4:$I$31,M4144,4),IF(AND(J4144&gt;2.2,J4144&lt;=3.3),INDEX(价格表!$B$4:$I$31,M4144,5),IF(AND(J4144&gt;3.3,J4144&lt;=4),INDEX(价格表!$B$4:$I$31,M4144,6),IF(AND(J4144&gt;4,J4144&lt;=5.5),INDEX(价格表!$B$4:$I$31,M4144,7),IF(J4144&gt;5.5,2.6+INDEX(价格表!$B$4:$I$31,M4144,8)*L4144)))))))</f>
        <v>2.15</v>
      </c>
    </row>
    <row r="4145" spans="1:14">
      <c r="A4145" s="18">
        <v>4311038630667</v>
      </c>
      <c r="B4145" s="18" t="s">
        <v>16</v>
      </c>
      <c r="C4145" s="19">
        <v>20201216</v>
      </c>
      <c r="D4145" s="19">
        <v>610538201209</v>
      </c>
      <c r="E4145" s="19" t="s">
        <v>16</v>
      </c>
      <c r="F4145" s="19">
        <v>20201226</v>
      </c>
      <c r="G4145" s="19" t="s">
        <v>17</v>
      </c>
      <c r="H4145" s="19" t="s">
        <v>25</v>
      </c>
      <c r="I4145" s="19" t="s">
        <v>121</v>
      </c>
      <c r="J4145" s="19">
        <v>1.44</v>
      </c>
      <c r="K4145" s="19" t="s">
        <v>20</v>
      </c>
      <c r="L4145">
        <f t="shared" si="74"/>
        <v>2</v>
      </c>
      <c r="M4145">
        <f>MATCH(H:H,价格表!$B$4:$B$35,0)</f>
        <v>25</v>
      </c>
      <c r="N4145" s="27">
        <f>IF(J4145&lt;=0.3,INDEX(价格表!$B$4:$I$31,M4145,2),IF(AND(J4145&gt;0.3,J4145&lt;=1),INDEX(价格表!$B$4:$I$31,M4145,3),IF(AND(J4145&gt;1,J4145&lt;=2.2),INDEX(价格表!$B$4:$I$31,M4145,4),IF(AND(J4145&gt;2.2,J4145&lt;=3.3),INDEX(价格表!$B$4:$I$31,M4145,5),IF(AND(J4145&gt;3.3,J4145&lt;=4),INDEX(价格表!$B$4:$I$31,M4145,6),IF(AND(J4145&gt;4,J4145&lt;=5.5),INDEX(价格表!$B$4:$I$31,M4145,7),IF(J4145&gt;5.5,2.6+INDEX(价格表!$B$4:$I$31,M4145,8)*L4145)))))))</f>
        <v>2.15</v>
      </c>
    </row>
    <row r="4146" spans="1:14">
      <c r="A4146" s="18">
        <v>4311038630668</v>
      </c>
      <c r="B4146" s="18" t="s">
        <v>16</v>
      </c>
      <c r="C4146" s="19">
        <v>20201216</v>
      </c>
      <c r="D4146" s="19">
        <v>610538201209</v>
      </c>
      <c r="E4146" s="19" t="s">
        <v>16</v>
      </c>
      <c r="F4146" s="19">
        <v>20201226</v>
      </c>
      <c r="G4146" s="19" t="s">
        <v>17</v>
      </c>
      <c r="H4146" s="19" t="s">
        <v>73</v>
      </c>
      <c r="I4146" s="19" t="s">
        <v>91</v>
      </c>
      <c r="J4146" s="19">
        <v>1.54</v>
      </c>
      <c r="K4146" s="19" t="s">
        <v>20</v>
      </c>
      <c r="L4146">
        <f t="shared" si="74"/>
        <v>2</v>
      </c>
      <c r="M4146">
        <f>MATCH(H:H,价格表!$B$4:$B$35,0)</f>
        <v>7</v>
      </c>
      <c r="N4146" s="27">
        <f>IF(J4146&lt;=0.3,INDEX(价格表!$B$4:$I$31,M4146,2),IF(AND(J4146&gt;0.3,J4146&lt;=1),INDEX(价格表!$B$4:$I$31,M4146,3),IF(AND(J4146&gt;1,J4146&lt;=2.2),INDEX(价格表!$B$4:$I$31,M4146,4),IF(AND(J4146&gt;2.2,J4146&lt;=3.3),INDEX(价格表!$B$4:$I$31,M4146,5),IF(AND(J4146&gt;3.3,J4146&lt;=4),INDEX(价格表!$B$4:$I$31,M4146,6),IF(AND(J4146&gt;4,J4146&lt;=5.5),INDEX(价格表!$B$4:$I$31,M4146,7),IF(J4146&gt;5.5,2.6+INDEX(价格表!$B$4:$I$31,M4146,8)*L4146)))))))</f>
        <v>2.15</v>
      </c>
    </row>
    <row r="4147" spans="1:14">
      <c r="A4147" s="18">
        <v>4311038630669</v>
      </c>
      <c r="B4147" s="18" t="s">
        <v>16</v>
      </c>
      <c r="C4147" s="19">
        <v>20201216</v>
      </c>
      <c r="D4147" s="19">
        <v>610538201209</v>
      </c>
      <c r="E4147" s="19" t="s">
        <v>16</v>
      </c>
      <c r="F4147" s="19">
        <v>20201226</v>
      </c>
      <c r="G4147" s="19" t="s">
        <v>17</v>
      </c>
      <c r="H4147" s="19" t="s">
        <v>45</v>
      </c>
      <c r="I4147" s="19" t="s">
        <v>143</v>
      </c>
      <c r="J4147" s="19">
        <v>1.44</v>
      </c>
      <c r="K4147" s="19" t="s">
        <v>20</v>
      </c>
      <c r="L4147">
        <f t="shared" si="74"/>
        <v>2</v>
      </c>
      <c r="M4147">
        <f>MATCH(H:H,价格表!$B$4:$B$35,0)</f>
        <v>9</v>
      </c>
      <c r="N4147" s="27">
        <f>IF(J4147&lt;=0.3,INDEX(价格表!$B$4:$I$31,M4147,2),IF(AND(J4147&gt;0.3,J4147&lt;=1),INDEX(价格表!$B$4:$I$31,M4147,3),IF(AND(J4147&gt;1,J4147&lt;=2.2),INDEX(价格表!$B$4:$I$31,M4147,4),IF(AND(J4147&gt;2.2,J4147&lt;=3.3),INDEX(价格表!$B$4:$I$31,M4147,5),IF(AND(J4147&gt;3.3,J4147&lt;=4),INDEX(价格表!$B$4:$I$31,M4147,6),IF(AND(J4147&gt;4,J4147&lt;=5.5),INDEX(价格表!$B$4:$I$31,M4147,7),IF(J4147&gt;5.5,2.6+INDEX(价格表!$B$4:$I$31,M4147,8)*L4147)))))))</f>
        <v>2.15</v>
      </c>
    </row>
    <row r="4148" spans="1:14">
      <c r="A4148" s="18">
        <v>4311038630670</v>
      </c>
      <c r="B4148" s="18" t="s">
        <v>16</v>
      </c>
      <c r="C4148" s="19">
        <v>20201216</v>
      </c>
      <c r="D4148" s="19">
        <v>610538201209</v>
      </c>
      <c r="E4148" s="19" t="s">
        <v>16</v>
      </c>
      <c r="F4148" s="19">
        <v>20201226</v>
      </c>
      <c r="G4148" s="19" t="s">
        <v>17</v>
      </c>
      <c r="H4148" s="19" t="s">
        <v>27</v>
      </c>
      <c r="I4148" s="19" t="s">
        <v>348</v>
      </c>
      <c r="J4148" s="19">
        <v>1.44</v>
      </c>
      <c r="K4148" s="19" t="s">
        <v>20</v>
      </c>
      <c r="L4148">
        <f t="shared" si="74"/>
        <v>2</v>
      </c>
      <c r="M4148">
        <f>MATCH(H:H,价格表!$B$4:$B$35,0)</f>
        <v>3</v>
      </c>
      <c r="N4148" s="27">
        <f>IF(J4148&lt;=0.3,INDEX(价格表!$B$4:$I$31,M4148,2),IF(AND(J4148&gt;0.3,J4148&lt;=1),INDEX(价格表!$B$4:$I$31,M4148,3),IF(AND(J4148&gt;1,J4148&lt;=2.2),INDEX(价格表!$B$4:$I$31,M4148,4),IF(AND(J4148&gt;2.2,J4148&lt;=3.3),INDEX(价格表!$B$4:$I$31,M4148,5),IF(AND(J4148&gt;3.3,J4148&lt;=4),INDEX(价格表!$B$4:$I$31,M4148,6),IF(AND(J4148&gt;4,J4148&lt;=5.5),INDEX(价格表!$B$4:$I$31,M4148,7),IF(J4148&gt;5.5,2.6+INDEX(价格表!$B$4:$I$31,M4148,8)*L4148)))))))</f>
        <v>2.15</v>
      </c>
    </row>
    <row r="4149" spans="1:14">
      <c r="A4149" s="18">
        <v>4311038630671</v>
      </c>
      <c r="B4149" s="18" t="s">
        <v>16</v>
      </c>
      <c r="C4149" s="19">
        <v>20201216</v>
      </c>
      <c r="D4149" s="19">
        <v>610538201209</v>
      </c>
      <c r="E4149" s="19" t="s">
        <v>16</v>
      </c>
      <c r="F4149" s="19">
        <v>20201226</v>
      </c>
      <c r="G4149" s="19" t="s">
        <v>17</v>
      </c>
      <c r="H4149" s="19" t="s">
        <v>23</v>
      </c>
      <c r="I4149" s="19" t="s">
        <v>258</v>
      </c>
      <c r="J4149" s="19">
        <v>1.44</v>
      </c>
      <c r="K4149" s="19" t="s">
        <v>20</v>
      </c>
      <c r="L4149">
        <f t="shared" si="74"/>
        <v>2</v>
      </c>
      <c r="M4149">
        <f>MATCH(H:H,价格表!$B$4:$B$35,0)</f>
        <v>15</v>
      </c>
      <c r="N4149" s="27">
        <f>IF(J4149&lt;=0.3,INDEX(价格表!$B$4:$I$31,M4149,2),IF(AND(J4149&gt;0.3,J4149&lt;=1),INDEX(价格表!$B$4:$I$31,M4149,3),IF(AND(J4149&gt;1,J4149&lt;=2.2),INDEX(价格表!$B$4:$I$31,M4149,4),IF(AND(J4149&gt;2.2,J4149&lt;=3.3),INDEX(价格表!$B$4:$I$31,M4149,5),IF(AND(J4149&gt;3.3,J4149&lt;=4),INDEX(价格表!$B$4:$I$31,M4149,6),IF(AND(J4149&gt;4,J4149&lt;=5.5),INDEX(价格表!$B$4:$I$31,M4149,7),IF(J4149&gt;5.5,2.6+INDEX(价格表!$B$4:$I$31,M4149,8)*L4149)))))))</f>
        <v>2.15</v>
      </c>
    </row>
    <row r="4150" spans="1:14">
      <c r="A4150" s="18">
        <v>4311038630672</v>
      </c>
      <c r="B4150" s="18" t="s">
        <v>16</v>
      </c>
      <c r="C4150" s="19">
        <v>20201216</v>
      </c>
      <c r="D4150" s="19">
        <v>610538201209</v>
      </c>
      <c r="E4150" s="19" t="s">
        <v>16</v>
      </c>
      <c r="F4150" s="19">
        <v>20201226</v>
      </c>
      <c r="G4150" s="19" t="s">
        <v>17</v>
      </c>
      <c r="H4150" s="19" t="s">
        <v>37</v>
      </c>
      <c r="I4150" s="19" t="s">
        <v>72</v>
      </c>
      <c r="J4150" s="19">
        <v>1.48</v>
      </c>
      <c r="K4150" s="19" t="s">
        <v>20</v>
      </c>
      <c r="L4150">
        <f t="shared" si="74"/>
        <v>2</v>
      </c>
      <c r="M4150">
        <f>MATCH(H:H,价格表!$B$4:$B$35,0)</f>
        <v>12</v>
      </c>
      <c r="N4150" s="27">
        <f>IF(J4150&lt;=0.3,INDEX(价格表!$B$4:$I$31,M4150,2),IF(AND(J4150&gt;0.3,J4150&lt;=1),INDEX(价格表!$B$4:$I$31,M4150,3),IF(AND(J4150&gt;1,J4150&lt;=2.2),INDEX(价格表!$B$4:$I$31,M4150,4),IF(AND(J4150&gt;2.2,J4150&lt;=3.3),INDEX(价格表!$B$4:$I$31,M4150,5),IF(AND(J4150&gt;3.3,J4150&lt;=4),INDEX(价格表!$B$4:$I$31,M4150,6),IF(AND(J4150&gt;4,J4150&lt;=5.5),INDEX(价格表!$B$4:$I$31,M4150,7),IF(J4150&gt;5.5,2.6+INDEX(价格表!$B$4:$I$31,M4150,8)*L4150)))))))</f>
        <v>2.15</v>
      </c>
    </row>
    <row r="4151" spans="1:14">
      <c r="A4151" s="18">
        <v>4311038630673</v>
      </c>
      <c r="B4151" s="18" t="s">
        <v>16</v>
      </c>
      <c r="C4151" s="19">
        <v>20201216</v>
      </c>
      <c r="D4151" s="19">
        <v>610538201209</v>
      </c>
      <c r="E4151" s="19" t="s">
        <v>16</v>
      </c>
      <c r="F4151" s="19">
        <v>20201226</v>
      </c>
      <c r="G4151" s="19" t="s">
        <v>17</v>
      </c>
      <c r="H4151" s="19" t="s">
        <v>23</v>
      </c>
      <c r="I4151" s="19" t="s">
        <v>202</v>
      </c>
      <c r="J4151" s="19">
        <v>1.44</v>
      </c>
      <c r="K4151" s="19" t="s">
        <v>20</v>
      </c>
      <c r="L4151">
        <f t="shared" si="74"/>
        <v>2</v>
      </c>
      <c r="M4151">
        <f>MATCH(H:H,价格表!$B$4:$B$35,0)</f>
        <v>15</v>
      </c>
      <c r="N4151" s="27">
        <f>IF(J4151&lt;=0.3,INDEX(价格表!$B$4:$I$31,M4151,2),IF(AND(J4151&gt;0.3,J4151&lt;=1),INDEX(价格表!$B$4:$I$31,M4151,3),IF(AND(J4151&gt;1,J4151&lt;=2.2),INDEX(价格表!$B$4:$I$31,M4151,4),IF(AND(J4151&gt;2.2,J4151&lt;=3.3),INDEX(价格表!$B$4:$I$31,M4151,5),IF(AND(J4151&gt;3.3,J4151&lt;=4),INDEX(价格表!$B$4:$I$31,M4151,6),IF(AND(J4151&gt;4,J4151&lt;=5.5),INDEX(价格表!$B$4:$I$31,M4151,7),IF(J4151&gt;5.5,2.6+INDEX(价格表!$B$4:$I$31,M4151,8)*L4151)))))))</f>
        <v>2.15</v>
      </c>
    </row>
    <row r="4152" spans="1:14">
      <c r="A4152" s="18">
        <v>4311038630675</v>
      </c>
      <c r="B4152" s="18" t="s">
        <v>16</v>
      </c>
      <c r="C4152" s="19">
        <v>20201216</v>
      </c>
      <c r="D4152" s="19">
        <v>610538201209</v>
      </c>
      <c r="E4152" s="19" t="s">
        <v>16</v>
      </c>
      <c r="F4152" s="19">
        <v>20201226</v>
      </c>
      <c r="G4152" s="19" t="s">
        <v>17</v>
      </c>
      <c r="H4152" s="19" t="s">
        <v>18</v>
      </c>
      <c r="I4152" s="19" t="s">
        <v>168</v>
      </c>
      <c r="J4152" s="19">
        <v>1.45</v>
      </c>
      <c r="K4152" s="19" t="s">
        <v>20</v>
      </c>
      <c r="L4152">
        <f t="shared" si="74"/>
        <v>2</v>
      </c>
      <c r="M4152">
        <f>MATCH(H:H,价格表!$B$4:$B$35,0)</f>
        <v>1</v>
      </c>
      <c r="N4152" s="27">
        <f>IF(J4152&lt;=0.3,INDEX(价格表!$B$4:$I$31,M4152,2),IF(AND(J4152&gt;0.3,J4152&lt;=1),INDEX(价格表!$B$4:$I$31,M4152,3),IF(AND(J4152&gt;1,J4152&lt;=2.2),INDEX(价格表!$B$4:$I$31,M4152,4),IF(AND(J4152&gt;2.2,J4152&lt;=3.3),INDEX(价格表!$B$4:$I$31,M4152,5),IF(AND(J4152&gt;3.3,J4152&lt;=4),INDEX(价格表!$B$4:$I$31,M4152,6),IF(AND(J4152&gt;4,J4152&lt;=5.5),INDEX(价格表!$B$4:$I$31,M4152,7),IF(J4152&gt;5.5,2.6+INDEX(价格表!$B$4:$I$31,M4152,8)*L4152)))))))</f>
        <v>2.15</v>
      </c>
    </row>
    <row r="4153" spans="1:14">
      <c r="A4153" s="18">
        <v>4311038630676</v>
      </c>
      <c r="B4153" s="18" t="s">
        <v>16</v>
      </c>
      <c r="C4153" s="19">
        <v>20201216</v>
      </c>
      <c r="D4153" s="19">
        <v>610538201209</v>
      </c>
      <c r="E4153" s="19" t="s">
        <v>16</v>
      </c>
      <c r="F4153" s="19">
        <v>20201226</v>
      </c>
      <c r="G4153" s="19" t="s">
        <v>17</v>
      </c>
      <c r="H4153" s="19" t="s">
        <v>27</v>
      </c>
      <c r="I4153" s="19" t="s">
        <v>70</v>
      </c>
      <c r="J4153" s="19">
        <v>1.46</v>
      </c>
      <c r="K4153" s="19" t="s">
        <v>20</v>
      </c>
      <c r="L4153">
        <f t="shared" si="74"/>
        <v>2</v>
      </c>
      <c r="M4153">
        <f>MATCH(H:H,价格表!$B$4:$B$35,0)</f>
        <v>3</v>
      </c>
      <c r="N4153" s="27">
        <f>IF(J4153&lt;=0.3,INDEX(价格表!$B$4:$I$31,M4153,2),IF(AND(J4153&gt;0.3,J4153&lt;=1),INDEX(价格表!$B$4:$I$31,M4153,3),IF(AND(J4153&gt;1,J4153&lt;=2.2),INDEX(价格表!$B$4:$I$31,M4153,4),IF(AND(J4153&gt;2.2,J4153&lt;=3.3),INDEX(价格表!$B$4:$I$31,M4153,5),IF(AND(J4153&gt;3.3,J4153&lt;=4),INDEX(价格表!$B$4:$I$31,M4153,6),IF(AND(J4153&gt;4,J4153&lt;=5.5),INDEX(价格表!$B$4:$I$31,M4153,7),IF(J4153&gt;5.5,2.6+INDEX(价格表!$B$4:$I$31,M4153,8)*L4153)))))))</f>
        <v>2.15</v>
      </c>
    </row>
    <row r="4154" spans="1:14">
      <c r="A4154" s="18">
        <v>4311038630677</v>
      </c>
      <c r="B4154" s="18" t="s">
        <v>16</v>
      </c>
      <c r="C4154" s="19">
        <v>20201216</v>
      </c>
      <c r="D4154" s="19">
        <v>610538201209</v>
      </c>
      <c r="E4154" s="19" t="s">
        <v>16</v>
      </c>
      <c r="F4154" s="19">
        <v>20201226</v>
      </c>
      <c r="G4154" s="19" t="s">
        <v>17</v>
      </c>
      <c r="H4154" s="19" t="s">
        <v>23</v>
      </c>
      <c r="I4154" s="19" t="s">
        <v>99</v>
      </c>
      <c r="J4154" s="19">
        <v>1.44</v>
      </c>
      <c r="K4154" s="19" t="s">
        <v>20</v>
      </c>
      <c r="L4154">
        <f t="shared" si="74"/>
        <v>2</v>
      </c>
      <c r="M4154">
        <f>MATCH(H:H,价格表!$B$4:$B$35,0)</f>
        <v>15</v>
      </c>
      <c r="N4154" s="27">
        <f>IF(J4154&lt;=0.3,INDEX(价格表!$B$4:$I$31,M4154,2),IF(AND(J4154&gt;0.3,J4154&lt;=1),INDEX(价格表!$B$4:$I$31,M4154,3),IF(AND(J4154&gt;1,J4154&lt;=2.2),INDEX(价格表!$B$4:$I$31,M4154,4),IF(AND(J4154&gt;2.2,J4154&lt;=3.3),INDEX(价格表!$B$4:$I$31,M4154,5),IF(AND(J4154&gt;3.3,J4154&lt;=4),INDEX(价格表!$B$4:$I$31,M4154,6),IF(AND(J4154&gt;4,J4154&lt;=5.5),INDEX(价格表!$B$4:$I$31,M4154,7),IF(J4154&gt;5.5,2.6+INDEX(价格表!$B$4:$I$31,M4154,8)*L4154)))))))</f>
        <v>2.15</v>
      </c>
    </row>
    <row r="4155" spans="1:14">
      <c r="A4155" s="18">
        <v>4311038630679</v>
      </c>
      <c r="B4155" s="18" t="s">
        <v>16</v>
      </c>
      <c r="C4155" s="19">
        <v>20201216</v>
      </c>
      <c r="D4155" s="19">
        <v>610538201209</v>
      </c>
      <c r="E4155" s="19" t="s">
        <v>16</v>
      </c>
      <c r="F4155" s="19">
        <v>20201226</v>
      </c>
      <c r="G4155" s="19" t="s">
        <v>17</v>
      </c>
      <c r="H4155" s="19" t="s">
        <v>18</v>
      </c>
      <c r="I4155" s="19" t="s">
        <v>168</v>
      </c>
      <c r="J4155" s="19">
        <v>1.44</v>
      </c>
      <c r="K4155" s="19" t="s">
        <v>20</v>
      </c>
      <c r="L4155">
        <f t="shared" si="74"/>
        <v>2</v>
      </c>
      <c r="M4155">
        <f>MATCH(H:H,价格表!$B$4:$B$35,0)</f>
        <v>1</v>
      </c>
      <c r="N4155" s="27">
        <f>IF(J4155&lt;=0.3,INDEX(价格表!$B$4:$I$31,M4155,2),IF(AND(J4155&gt;0.3,J4155&lt;=1),INDEX(价格表!$B$4:$I$31,M4155,3),IF(AND(J4155&gt;1,J4155&lt;=2.2),INDEX(价格表!$B$4:$I$31,M4155,4),IF(AND(J4155&gt;2.2,J4155&lt;=3.3),INDEX(价格表!$B$4:$I$31,M4155,5),IF(AND(J4155&gt;3.3,J4155&lt;=4),INDEX(价格表!$B$4:$I$31,M4155,6),IF(AND(J4155&gt;4,J4155&lt;=5.5),INDEX(价格表!$B$4:$I$31,M4155,7),IF(J4155&gt;5.5,2.6+INDEX(价格表!$B$4:$I$31,M4155,8)*L4155)))))))</f>
        <v>2.15</v>
      </c>
    </row>
    <row r="4156" spans="1:14">
      <c r="A4156" s="18">
        <v>4311038630680</v>
      </c>
      <c r="B4156" s="18" t="s">
        <v>16</v>
      </c>
      <c r="C4156" s="19">
        <v>20201216</v>
      </c>
      <c r="D4156" s="19">
        <v>610538201209</v>
      </c>
      <c r="E4156" s="19" t="s">
        <v>16</v>
      </c>
      <c r="F4156" s="19">
        <v>20201226</v>
      </c>
      <c r="G4156" s="19" t="s">
        <v>17</v>
      </c>
      <c r="H4156" s="19" t="s">
        <v>43</v>
      </c>
      <c r="I4156" s="19" t="s">
        <v>79</v>
      </c>
      <c r="J4156" s="19">
        <v>1.44</v>
      </c>
      <c r="K4156" s="19" t="s">
        <v>20</v>
      </c>
      <c r="L4156">
        <f t="shared" si="74"/>
        <v>2</v>
      </c>
      <c r="M4156">
        <f>MATCH(H:H,价格表!$B$4:$B$35,0)</f>
        <v>10</v>
      </c>
      <c r="N4156" s="27">
        <f>IF(J4156&lt;=0.3,INDEX(价格表!$B$4:$I$31,M4156,2),IF(AND(J4156&gt;0.3,J4156&lt;=1),INDEX(价格表!$B$4:$I$31,M4156,3),IF(AND(J4156&gt;1,J4156&lt;=2.2),INDEX(价格表!$B$4:$I$31,M4156,4),IF(AND(J4156&gt;2.2,J4156&lt;=3.3),INDEX(价格表!$B$4:$I$31,M4156,5),IF(AND(J4156&gt;3.3,J4156&lt;=4),INDEX(价格表!$B$4:$I$31,M4156,6),IF(AND(J4156&gt;4,J4156&lt;=5.5),INDEX(价格表!$B$4:$I$31,M4156,7),IF(J4156&gt;5.5,2.6+INDEX(价格表!$B$4:$I$31,M4156,8)*L4156)))))))</f>
        <v>2.15</v>
      </c>
    </row>
    <row r="4157" spans="1:14">
      <c r="A4157" s="18">
        <v>4311038630682</v>
      </c>
      <c r="B4157" s="18" t="s">
        <v>16</v>
      </c>
      <c r="C4157" s="19">
        <v>20201216</v>
      </c>
      <c r="D4157" s="19">
        <v>610538201209</v>
      </c>
      <c r="E4157" s="19" t="s">
        <v>16</v>
      </c>
      <c r="F4157" s="19">
        <v>20201226</v>
      </c>
      <c r="G4157" s="19" t="s">
        <v>17</v>
      </c>
      <c r="H4157" s="19" t="s">
        <v>54</v>
      </c>
      <c r="I4157" s="19" t="s">
        <v>206</v>
      </c>
      <c r="J4157" s="19">
        <v>1.44</v>
      </c>
      <c r="K4157" s="19" t="s">
        <v>20</v>
      </c>
      <c r="L4157">
        <f t="shared" si="74"/>
        <v>2</v>
      </c>
      <c r="M4157">
        <f>MATCH(H:H,价格表!$B$4:$B$35,0)</f>
        <v>14</v>
      </c>
      <c r="N4157" s="27">
        <f>IF(J4157&lt;=0.3,INDEX(价格表!$B$4:$I$31,M4157,2),IF(AND(J4157&gt;0.3,J4157&lt;=1),INDEX(价格表!$B$4:$I$31,M4157,3),IF(AND(J4157&gt;1,J4157&lt;=2.2),INDEX(价格表!$B$4:$I$31,M4157,4),IF(AND(J4157&gt;2.2,J4157&lt;=3.3),INDEX(价格表!$B$4:$I$31,M4157,5),IF(AND(J4157&gt;3.3,J4157&lt;=4),INDEX(价格表!$B$4:$I$31,M4157,6),IF(AND(J4157&gt;4,J4157&lt;=5.5),INDEX(价格表!$B$4:$I$31,M4157,7),IF(J4157&gt;5.5,2.6+INDEX(价格表!$B$4:$I$31,M4157,8)*L4157)))))))</f>
        <v>2.15</v>
      </c>
    </row>
    <row r="4158" spans="1:14">
      <c r="A4158" s="18">
        <v>4311038631842</v>
      </c>
      <c r="B4158" s="18" t="s">
        <v>16</v>
      </c>
      <c r="C4158" s="19">
        <v>20201216</v>
      </c>
      <c r="D4158" s="19">
        <v>610538201209</v>
      </c>
      <c r="E4158" s="19" t="s">
        <v>16</v>
      </c>
      <c r="F4158" s="19">
        <v>20201226</v>
      </c>
      <c r="G4158" s="19" t="s">
        <v>17</v>
      </c>
      <c r="H4158" s="19" t="s">
        <v>23</v>
      </c>
      <c r="I4158" s="19" t="s">
        <v>189</v>
      </c>
      <c r="J4158" s="19">
        <v>1.44</v>
      </c>
      <c r="K4158" s="19" t="s">
        <v>20</v>
      </c>
      <c r="L4158">
        <f t="shared" si="74"/>
        <v>2</v>
      </c>
      <c r="M4158">
        <f>MATCH(H:H,价格表!$B$4:$B$35,0)</f>
        <v>15</v>
      </c>
      <c r="N4158" s="27">
        <f>IF(J4158&lt;=0.3,INDEX(价格表!$B$4:$I$31,M4158,2),IF(AND(J4158&gt;0.3,J4158&lt;=1),INDEX(价格表!$B$4:$I$31,M4158,3),IF(AND(J4158&gt;1,J4158&lt;=2.2),INDEX(价格表!$B$4:$I$31,M4158,4),IF(AND(J4158&gt;2.2,J4158&lt;=3.3),INDEX(价格表!$B$4:$I$31,M4158,5),IF(AND(J4158&gt;3.3,J4158&lt;=4),INDEX(价格表!$B$4:$I$31,M4158,6),IF(AND(J4158&gt;4,J4158&lt;=5.5),INDEX(价格表!$B$4:$I$31,M4158,7),IF(J4158&gt;5.5,2.6+INDEX(价格表!$B$4:$I$31,M4158,8)*L4158)))))))</f>
        <v>2.15</v>
      </c>
    </row>
    <row r="4159" spans="1:14">
      <c r="A4159" s="18">
        <v>4311038631843</v>
      </c>
      <c r="B4159" s="18" t="s">
        <v>16</v>
      </c>
      <c r="C4159" s="19">
        <v>20201216</v>
      </c>
      <c r="D4159" s="19">
        <v>610538201209</v>
      </c>
      <c r="E4159" s="19" t="s">
        <v>16</v>
      </c>
      <c r="F4159" s="19">
        <v>20201226</v>
      </c>
      <c r="G4159" s="19" t="s">
        <v>17</v>
      </c>
      <c r="H4159" s="19" t="s">
        <v>21</v>
      </c>
      <c r="I4159" s="19" t="s">
        <v>204</v>
      </c>
      <c r="J4159" s="19">
        <v>1.6</v>
      </c>
      <c r="K4159" s="19" t="s">
        <v>20</v>
      </c>
      <c r="L4159">
        <f t="shared" si="74"/>
        <v>2</v>
      </c>
      <c r="M4159">
        <f>MATCH(H:H,价格表!$B$4:$B$35,0)</f>
        <v>20</v>
      </c>
      <c r="N4159" s="27">
        <f>IF(J4159&lt;=0.3,INDEX(价格表!$B$4:$I$31,M4159,2),IF(AND(J4159&gt;0.3,J4159&lt;=1),INDEX(价格表!$B$4:$I$31,M4159,3),IF(AND(J4159&gt;1,J4159&lt;=2.2),INDEX(价格表!$B$4:$I$31,M4159,4),IF(AND(J4159&gt;2.2,J4159&lt;=3.3),INDEX(价格表!$B$4:$I$31,M4159,5),IF(AND(J4159&gt;3.3,J4159&lt;=4),INDEX(价格表!$B$4:$I$31,M4159,6),IF(AND(J4159&gt;4,J4159&lt;=5.5),INDEX(价格表!$B$4:$I$31,M4159,7),IF(J4159&gt;5.5,2.6+INDEX(价格表!$B$4:$I$31,M4159,8)*L4159)))))))</f>
        <v>2.15</v>
      </c>
    </row>
    <row r="4160" spans="1:14">
      <c r="A4160" s="18">
        <v>4311038631844</v>
      </c>
      <c r="B4160" s="18" t="s">
        <v>16</v>
      </c>
      <c r="C4160" s="19">
        <v>20201216</v>
      </c>
      <c r="D4160" s="19">
        <v>610538201209</v>
      </c>
      <c r="E4160" s="19" t="s">
        <v>16</v>
      </c>
      <c r="F4160" s="19">
        <v>20201226</v>
      </c>
      <c r="G4160" s="19" t="s">
        <v>17</v>
      </c>
      <c r="H4160" s="19" t="s">
        <v>123</v>
      </c>
      <c r="I4160" s="19" t="s">
        <v>198</v>
      </c>
      <c r="J4160" s="19">
        <v>1.42</v>
      </c>
      <c r="K4160" s="19" t="s">
        <v>20</v>
      </c>
      <c r="L4160">
        <f t="shared" si="74"/>
        <v>2</v>
      </c>
      <c r="M4160">
        <f>MATCH(H:H,价格表!$B$4:$B$35,0)</f>
        <v>30</v>
      </c>
      <c r="N4160" s="27">
        <f>L4160*7+3</f>
        <v>17</v>
      </c>
    </row>
    <row r="4161" spans="1:14">
      <c r="A4161" s="18">
        <v>4311038631845</v>
      </c>
      <c r="B4161" s="18" t="s">
        <v>16</v>
      </c>
      <c r="C4161" s="19">
        <v>20201216</v>
      </c>
      <c r="D4161" s="19">
        <v>610538201209</v>
      </c>
      <c r="E4161" s="19" t="s">
        <v>16</v>
      </c>
      <c r="F4161" s="19">
        <v>20201226</v>
      </c>
      <c r="G4161" s="19" t="s">
        <v>17</v>
      </c>
      <c r="H4161" s="19" t="s">
        <v>73</v>
      </c>
      <c r="I4161" s="19" t="s">
        <v>207</v>
      </c>
      <c r="J4161" s="19">
        <v>1.42</v>
      </c>
      <c r="K4161" s="19" t="s">
        <v>20</v>
      </c>
      <c r="L4161">
        <f t="shared" si="74"/>
        <v>2</v>
      </c>
      <c r="M4161">
        <f>MATCH(H:H,价格表!$B$4:$B$35,0)</f>
        <v>7</v>
      </c>
      <c r="N4161" s="27">
        <f>IF(J4161&lt;=0.3,INDEX(价格表!$B$4:$I$31,M4161,2),IF(AND(J4161&gt;0.3,J4161&lt;=1),INDEX(价格表!$B$4:$I$31,M4161,3),IF(AND(J4161&gt;1,J4161&lt;=2.2),INDEX(价格表!$B$4:$I$31,M4161,4),IF(AND(J4161&gt;2.2,J4161&lt;=3.3),INDEX(价格表!$B$4:$I$31,M4161,5),IF(AND(J4161&gt;3.3,J4161&lt;=4),INDEX(价格表!$B$4:$I$31,M4161,6),IF(AND(J4161&gt;4,J4161&lt;=5.5),INDEX(价格表!$B$4:$I$31,M4161,7),IF(J4161&gt;5.5,2.6+INDEX(价格表!$B$4:$I$31,M4161,8)*L4161)))))))</f>
        <v>2.15</v>
      </c>
    </row>
    <row r="4162" spans="1:14">
      <c r="A4162" s="18">
        <v>4311038631846</v>
      </c>
      <c r="B4162" s="18" t="s">
        <v>16</v>
      </c>
      <c r="C4162" s="19">
        <v>20201216</v>
      </c>
      <c r="D4162" s="19">
        <v>610538201209</v>
      </c>
      <c r="E4162" s="19" t="s">
        <v>16</v>
      </c>
      <c r="F4162" s="19">
        <v>20201226</v>
      </c>
      <c r="G4162" s="19" t="s">
        <v>17</v>
      </c>
      <c r="H4162" s="19" t="s">
        <v>25</v>
      </c>
      <c r="I4162" s="19" t="s">
        <v>248</v>
      </c>
      <c r="J4162" s="19">
        <v>1.41</v>
      </c>
      <c r="K4162" s="19" t="s">
        <v>20</v>
      </c>
      <c r="L4162">
        <f t="shared" si="74"/>
        <v>2</v>
      </c>
      <c r="M4162">
        <f>MATCH(H:H,价格表!$B$4:$B$35,0)</f>
        <v>25</v>
      </c>
      <c r="N4162" s="27">
        <f>IF(J4162&lt;=0.3,INDEX(价格表!$B$4:$I$31,M4162,2),IF(AND(J4162&gt;0.3,J4162&lt;=1),INDEX(价格表!$B$4:$I$31,M4162,3),IF(AND(J4162&gt;1,J4162&lt;=2.2),INDEX(价格表!$B$4:$I$31,M4162,4),IF(AND(J4162&gt;2.2,J4162&lt;=3.3),INDEX(价格表!$B$4:$I$31,M4162,5),IF(AND(J4162&gt;3.3,J4162&lt;=4),INDEX(价格表!$B$4:$I$31,M4162,6),IF(AND(J4162&gt;4,J4162&lt;=5.5),INDEX(价格表!$B$4:$I$31,M4162,7),IF(J4162&gt;5.5,2.6+INDEX(价格表!$B$4:$I$31,M4162,8)*L4162)))))))</f>
        <v>2.15</v>
      </c>
    </row>
    <row r="4163" spans="1:14">
      <c r="A4163" s="18">
        <v>4311038631847</v>
      </c>
      <c r="B4163" s="18" t="s">
        <v>16</v>
      </c>
      <c r="C4163" s="19">
        <v>20201216</v>
      </c>
      <c r="D4163" s="19">
        <v>610538201209</v>
      </c>
      <c r="E4163" s="19" t="s">
        <v>16</v>
      </c>
      <c r="F4163" s="19">
        <v>20201226</v>
      </c>
      <c r="G4163" s="19" t="s">
        <v>17</v>
      </c>
      <c r="H4163" s="19" t="s">
        <v>35</v>
      </c>
      <c r="I4163" s="19" t="s">
        <v>253</v>
      </c>
      <c r="J4163" s="19">
        <v>1.47</v>
      </c>
      <c r="K4163" s="19" t="s">
        <v>20</v>
      </c>
      <c r="L4163">
        <f t="shared" si="74"/>
        <v>2</v>
      </c>
      <c r="M4163">
        <f>MATCH(H:H,价格表!$B$4:$B$35,0)</f>
        <v>22</v>
      </c>
      <c r="N4163" s="27">
        <f>IF(J4163&lt;=0.3,INDEX(价格表!$B$4:$I$31,M4163,2),IF(AND(J4163&gt;0.3,J4163&lt;=1),INDEX(价格表!$B$4:$I$31,M4163,3),IF(AND(J4163&gt;1,J4163&lt;=2.2),INDEX(价格表!$B$4:$I$31,M4163,4),IF(AND(J4163&gt;2.2,J4163&lt;=3.3),INDEX(价格表!$B$4:$I$31,M4163,5),IF(AND(J4163&gt;3.3,J4163&lt;=4),INDEX(价格表!$B$4:$I$31,M4163,6),IF(AND(J4163&gt;4,J4163&lt;=5.5),INDEX(价格表!$B$4:$I$31,M4163,7),IF(J4163&gt;5.5,2.6+INDEX(价格表!$B$4:$I$31,M4163,8)*L4163)))))))</f>
        <v>2.15</v>
      </c>
    </row>
    <row r="4164" spans="1:14">
      <c r="A4164" s="18">
        <v>4311038631849</v>
      </c>
      <c r="B4164" s="18" t="s">
        <v>16</v>
      </c>
      <c r="C4164" s="19">
        <v>20201216</v>
      </c>
      <c r="D4164" s="19">
        <v>610538201209</v>
      </c>
      <c r="E4164" s="19" t="s">
        <v>16</v>
      </c>
      <c r="F4164" s="19">
        <v>20201226</v>
      </c>
      <c r="G4164" s="19" t="s">
        <v>17</v>
      </c>
      <c r="H4164" s="19" t="s">
        <v>45</v>
      </c>
      <c r="I4164" s="19" t="s">
        <v>143</v>
      </c>
      <c r="J4164" s="19">
        <v>1.57</v>
      </c>
      <c r="K4164" s="19" t="s">
        <v>20</v>
      </c>
      <c r="L4164">
        <f t="shared" ref="L4164:L4227" si="75">ROUNDUP(J4164,0)</f>
        <v>2</v>
      </c>
      <c r="M4164">
        <f>MATCH(H:H,价格表!$B$4:$B$35,0)</f>
        <v>9</v>
      </c>
      <c r="N4164" s="27">
        <f>IF(J4164&lt;=0.3,INDEX(价格表!$B$4:$I$31,M4164,2),IF(AND(J4164&gt;0.3,J4164&lt;=1),INDEX(价格表!$B$4:$I$31,M4164,3),IF(AND(J4164&gt;1,J4164&lt;=2.2),INDEX(价格表!$B$4:$I$31,M4164,4),IF(AND(J4164&gt;2.2,J4164&lt;=3.3),INDEX(价格表!$B$4:$I$31,M4164,5),IF(AND(J4164&gt;3.3,J4164&lt;=4),INDEX(价格表!$B$4:$I$31,M4164,6),IF(AND(J4164&gt;4,J4164&lt;=5.5),INDEX(价格表!$B$4:$I$31,M4164,7),IF(J4164&gt;5.5,2.6+INDEX(价格表!$B$4:$I$31,M4164,8)*L4164)))))))</f>
        <v>2.15</v>
      </c>
    </row>
    <row r="4165" spans="1:14">
      <c r="A4165" s="18">
        <v>4311038631850</v>
      </c>
      <c r="B4165" s="18" t="s">
        <v>16</v>
      </c>
      <c r="C4165" s="19">
        <v>20201216</v>
      </c>
      <c r="D4165" s="19">
        <v>610538201209</v>
      </c>
      <c r="E4165" s="19" t="s">
        <v>16</v>
      </c>
      <c r="F4165" s="19">
        <v>20201226</v>
      </c>
      <c r="G4165" s="19" t="s">
        <v>17</v>
      </c>
      <c r="H4165" s="19" t="s">
        <v>37</v>
      </c>
      <c r="I4165" s="19" t="s">
        <v>72</v>
      </c>
      <c r="J4165" s="19">
        <v>1.43</v>
      </c>
      <c r="K4165" s="19" t="s">
        <v>20</v>
      </c>
      <c r="L4165">
        <f t="shared" si="75"/>
        <v>2</v>
      </c>
      <c r="M4165">
        <f>MATCH(H:H,价格表!$B$4:$B$35,0)</f>
        <v>12</v>
      </c>
      <c r="N4165" s="27">
        <f>IF(J4165&lt;=0.3,INDEX(价格表!$B$4:$I$31,M4165,2),IF(AND(J4165&gt;0.3,J4165&lt;=1),INDEX(价格表!$B$4:$I$31,M4165,3),IF(AND(J4165&gt;1,J4165&lt;=2.2),INDEX(价格表!$B$4:$I$31,M4165,4),IF(AND(J4165&gt;2.2,J4165&lt;=3.3),INDEX(价格表!$B$4:$I$31,M4165,5),IF(AND(J4165&gt;3.3,J4165&lt;=4),INDEX(价格表!$B$4:$I$31,M4165,6),IF(AND(J4165&gt;4,J4165&lt;=5.5),INDEX(价格表!$B$4:$I$31,M4165,7),IF(J4165&gt;5.5,2.6+INDEX(价格表!$B$4:$I$31,M4165,8)*L4165)))))))</f>
        <v>2.15</v>
      </c>
    </row>
    <row r="4166" spans="1:14">
      <c r="A4166" s="18">
        <v>4311038631851</v>
      </c>
      <c r="B4166" s="18" t="s">
        <v>16</v>
      </c>
      <c r="C4166" s="19">
        <v>20201216</v>
      </c>
      <c r="D4166" s="19">
        <v>610538201209</v>
      </c>
      <c r="E4166" s="19" t="s">
        <v>16</v>
      </c>
      <c r="F4166" s="19">
        <v>20201226</v>
      </c>
      <c r="G4166" s="19" t="s">
        <v>17</v>
      </c>
      <c r="H4166" s="19" t="s">
        <v>18</v>
      </c>
      <c r="I4166" s="19" t="s">
        <v>359</v>
      </c>
      <c r="J4166" s="19">
        <v>1.43</v>
      </c>
      <c r="K4166" s="19" t="s">
        <v>20</v>
      </c>
      <c r="L4166">
        <f t="shared" si="75"/>
        <v>2</v>
      </c>
      <c r="M4166">
        <f>MATCH(H:H,价格表!$B$4:$B$35,0)</f>
        <v>1</v>
      </c>
      <c r="N4166" s="27">
        <f>IF(J4166&lt;=0.3,INDEX(价格表!$B$4:$I$31,M4166,2),IF(AND(J4166&gt;0.3,J4166&lt;=1),INDEX(价格表!$B$4:$I$31,M4166,3),IF(AND(J4166&gt;1,J4166&lt;=2.2),INDEX(价格表!$B$4:$I$31,M4166,4),IF(AND(J4166&gt;2.2,J4166&lt;=3.3),INDEX(价格表!$B$4:$I$31,M4166,5),IF(AND(J4166&gt;3.3,J4166&lt;=4),INDEX(价格表!$B$4:$I$31,M4166,6),IF(AND(J4166&gt;4,J4166&lt;=5.5),INDEX(价格表!$B$4:$I$31,M4166,7),IF(J4166&gt;5.5,2.6+INDEX(价格表!$B$4:$I$31,M4166,8)*L4166)))))))</f>
        <v>2.15</v>
      </c>
    </row>
    <row r="4167" spans="1:14">
      <c r="A4167" s="18">
        <v>4311038637955</v>
      </c>
      <c r="B4167" s="18" t="s">
        <v>16</v>
      </c>
      <c r="C4167" s="19">
        <v>20201216</v>
      </c>
      <c r="D4167" s="19">
        <v>610538201209</v>
      </c>
      <c r="E4167" s="19" t="s">
        <v>16</v>
      </c>
      <c r="F4167" s="19">
        <v>20201226</v>
      </c>
      <c r="G4167" s="19" t="s">
        <v>17</v>
      </c>
      <c r="H4167" s="19" t="s">
        <v>35</v>
      </c>
      <c r="I4167" s="19" t="s">
        <v>102</v>
      </c>
      <c r="J4167" s="19">
        <v>1.67</v>
      </c>
      <c r="K4167" s="19" t="s">
        <v>20</v>
      </c>
      <c r="L4167">
        <f t="shared" si="75"/>
        <v>2</v>
      </c>
      <c r="M4167">
        <f>MATCH(H:H,价格表!$B$4:$B$35,0)</f>
        <v>22</v>
      </c>
      <c r="N4167" s="27">
        <f>IF(J4167&lt;=0.3,INDEX(价格表!$B$4:$I$31,M4167,2),IF(AND(J4167&gt;0.3,J4167&lt;=1),INDEX(价格表!$B$4:$I$31,M4167,3),IF(AND(J4167&gt;1,J4167&lt;=2.2),INDEX(价格表!$B$4:$I$31,M4167,4),IF(AND(J4167&gt;2.2,J4167&lt;=3.3),INDEX(价格表!$B$4:$I$31,M4167,5),IF(AND(J4167&gt;3.3,J4167&lt;=4),INDEX(价格表!$B$4:$I$31,M4167,6),IF(AND(J4167&gt;4,J4167&lt;=5.5),INDEX(价格表!$B$4:$I$31,M4167,7),IF(J4167&gt;5.5,2.6+INDEX(价格表!$B$4:$I$31,M4167,8)*L4167)))))))</f>
        <v>2.15</v>
      </c>
    </row>
    <row r="4168" spans="1:14">
      <c r="A4168" s="18">
        <v>4311038637956</v>
      </c>
      <c r="B4168" s="18" t="s">
        <v>16</v>
      </c>
      <c r="C4168" s="19">
        <v>20201216</v>
      </c>
      <c r="D4168" s="19">
        <v>610538201209</v>
      </c>
      <c r="E4168" s="19" t="s">
        <v>16</v>
      </c>
      <c r="F4168" s="19">
        <v>20201226</v>
      </c>
      <c r="G4168" s="19" t="s">
        <v>17</v>
      </c>
      <c r="H4168" s="19" t="s">
        <v>27</v>
      </c>
      <c r="I4168" s="19" t="s">
        <v>134</v>
      </c>
      <c r="J4168" s="19">
        <v>1.46</v>
      </c>
      <c r="K4168" s="19" t="s">
        <v>20</v>
      </c>
      <c r="L4168">
        <f t="shared" si="75"/>
        <v>2</v>
      </c>
      <c r="M4168">
        <f>MATCH(H:H,价格表!$B$4:$B$35,0)</f>
        <v>3</v>
      </c>
      <c r="N4168" s="27">
        <f>IF(J4168&lt;=0.3,INDEX(价格表!$B$4:$I$31,M4168,2),IF(AND(J4168&gt;0.3,J4168&lt;=1),INDEX(价格表!$B$4:$I$31,M4168,3),IF(AND(J4168&gt;1,J4168&lt;=2.2),INDEX(价格表!$B$4:$I$31,M4168,4),IF(AND(J4168&gt;2.2,J4168&lt;=3.3),INDEX(价格表!$B$4:$I$31,M4168,5),IF(AND(J4168&gt;3.3,J4168&lt;=4),INDEX(价格表!$B$4:$I$31,M4168,6),IF(AND(J4168&gt;4,J4168&lt;=5.5),INDEX(价格表!$B$4:$I$31,M4168,7),IF(J4168&gt;5.5,2.6+INDEX(价格表!$B$4:$I$31,M4168,8)*L4168)))))))</f>
        <v>2.15</v>
      </c>
    </row>
    <row r="4169" spans="1:14">
      <c r="A4169" s="18">
        <v>4311038637957</v>
      </c>
      <c r="B4169" s="18" t="s">
        <v>16</v>
      </c>
      <c r="C4169" s="19">
        <v>20201216</v>
      </c>
      <c r="D4169" s="19">
        <v>610538201209</v>
      </c>
      <c r="E4169" s="19" t="s">
        <v>16</v>
      </c>
      <c r="F4169" s="19">
        <v>20201226</v>
      </c>
      <c r="G4169" s="19" t="s">
        <v>17</v>
      </c>
      <c r="H4169" s="19" t="s">
        <v>75</v>
      </c>
      <c r="I4169" s="19" t="s">
        <v>238</v>
      </c>
      <c r="J4169" s="19">
        <v>1.47</v>
      </c>
      <c r="K4169" s="19" t="s">
        <v>20</v>
      </c>
      <c r="L4169">
        <f t="shared" si="75"/>
        <v>2</v>
      </c>
      <c r="M4169">
        <f>MATCH(H:H,价格表!$B$4:$B$35,0)</f>
        <v>24</v>
      </c>
      <c r="N4169" s="27">
        <f>IF(J4169&lt;=0.3,INDEX(价格表!$B$4:$I$31,M4169,2),IF(AND(J4169&gt;0.3,J4169&lt;=1),INDEX(价格表!$B$4:$I$31,M4169,3),IF(AND(J4169&gt;1,J4169&lt;=2.2),INDEX(价格表!$B$4:$I$31,M4169,4),IF(AND(J4169&gt;2.2,J4169&lt;=3.3),INDEX(价格表!$B$4:$I$31,M4169,5),IF(AND(J4169&gt;3.3,J4169&lt;=4),INDEX(价格表!$B$4:$I$31,M4169,6),IF(AND(J4169&gt;4,J4169&lt;=5.5),INDEX(价格表!$B$4:$I$31,M4169,7),IF(J4169&gt;5.5,2.6+INDEX(价格表!$B$4:$I$31,M4169,8)*L4169)))))))</f>
        <v>2.15</v>
      </c>
    </row>
    <row r="4170" spans="1:14">
      <c r="A4170" s="18">
        <v>4311038637958</v>
      </c>
      <c r="B4170" s="18" t="s">
        <v>16</v>
      </c>
      <c r="C4170" s="19">
        <v>20201216</v>
      </c>
      <c r="D4170" s="19">
        <v>610538201209</v>
      </c>
      <c r="E4170" s="19" t="s">
        <v>16</v>
      </c>
      <c r="F4170" s="19">
        <v>20201226</v>
      </c>
      <c r="G4170" s="19" t="s">
        <v>17</v>
      </c>
      <c r="H4170" s="19" t="s">
        <v>73</v>
      </c>
      <c r="I4170" s="19" t="s">
        <v>92</v>
      </c>
      <c r="J4170" s="19">
        <v>1.51</v>
      </c>
      <c r="K4170" s="19" t="s">
        <v>20</v>
      </c>
      <c r="L4170">
        <f t="shared" si="75"/>
        <v>2</v>
      </c>
      <c r="M4170">
        <f>MATCH(H:H,价格表!$B$4:$B$35,0)</f>
        <v>7</v>
      </c>
      <c r="N4170" s="27">
        <f>IF(J4170&lt;=0.3,INDEX(价格表!$B$4:$I$31,M4170,2),IF(AND(J4170&gt;0.3,J4170&lt;=1),INDEX(价格表!$B$4:$I$31,M4170,3),IF(AND(J4170&gt;1,J4170&lt;=2.2),INDEX(价格表!$B$4:$I$31,M4170,4),IF(AND(J4170&gt;2.2,J4170&lt;=3.3),INDEX(价格表!$B$4:$I$31,M4170,5),IF(AND(J4170&gt;3.3,J4170&lt;=4),INDEX(价格表!$B$4:$I$31,M4170,6),IF(AND(J4170&gt;4,J4170&lt;=5.5),INDEX(价格表!$B$4:$I$31,M4170,7),IF(J4170&gt;5.5,2.6+INDEX(价格表!$B$4:$I$31,M4170,8)*L4170)))))))</f>
        <v>2.15</v>
      </c>
    </row>
    <row r="4171" spans="1:14">
      <c r="A4171" s="18">
        <v>4311038637959</v>
      </c>
      <c r="B4171" s="18" t="s">
        <v>16</v>
      </c>
      <c r="C4171" s="19">
        <v>20201216</v>
      </c>
      <c r="D4171" s="19">
        <v>610538201209</v>
      </c>
      <c r="E4171" s="19" t="s">
        <v>16</v>
      </c>
      <c r="F4171" s="19">
        <v>20201226</v>
      </c>
      <c r="G4171" s="19" t="s">
        <v>17</v>
      </c>
      <c r="H4171" s="19" t="s">
        <v>73</v>
      </c>
      <c r="I4171" s="19" t="s">
        <v>91</v>
      </c>
      <c r="J4171" s="19">
        <v>1.56</v>
      </c>
      <c r="K4171" s="19" t="s">
        <v>20</v>
      </c>
      <c r="L4171">
        <f t="shared" si="75"/>
        <v>2</v>
      </c>
      <c r="M4171">
        <f>MATCH(H:H,价格表!$B$4:$B$35,0)</f>
        <v>7</v>
      </c>
      <c r="N4171" s="27">
        <f>IF(J4171&lt;=0.3,INDEX(价格表!$B$4:$I$31,M4171,2),IF(AND(J4171&gt;0.3,J4171&lt;=1),INDEX(价格表!$B$4:$I$31,M4171,3),IF(AND(J4171&gt;1,J4171&lt;=2.2),INDEX(价格表!$B$4:$I$31,M4171,4),IF(AND(J4171&gt;2.2,J4171&lt;=3.3),INDEX(价格表!$B$4:$I$31,M4171,5),IF(AND(J4171&gt;3.3,J4171&lt;=4),INDEX(价格表!$B$4:$I$31,M4171,6),IF(AND(J4171&gt;4,J4171&lt;=5.5),INDEX(价格表!$B$4:$I$31,M4171,7),IF(J4171&gt;5.5,2.6+INDEX(价格表!$B$4:$I$31,M4171,8)*L4171)))))))</f>
        <v>2.15</v>
      </c>
    </row>
    <row r="4172" spans="1:14">
      <c r="A4172" s="18">
        <v>4311038637960</v>
      </c>
      <c r="B4172" s="18" t="s">
        <v>16</v>
      </c>
      <c r="C4172" s="19">
        <v>20201216</v>
      </c>
      <c r="D4172" s="19">
        <v>610538201209</v>
      </c>
      <c r="E4172" s="19" t="s">
        <v>16</v>
      </c>
      <c r="F4172" s="19">
        <v>20201226</v>
      </c>
      <c r="G4172" s="19" t="s">
        <v>17</v>
      </c>
      <c r="H4172" s="19" t="s">
        <v>75</v>
      </c>
      <c r="I4172" s="19" t="s">
        <v>76</v>
      </c>
      <c r="J4172" s="19">
        <v>1.45</v>
      </c>
      <c r="K4172" s="19" t="s">
        <v>20</v>
      </c>
      <c r="L4172">
        <f t="shared" si="75"/>
        <v>2</v>
      </c>
      <c r="M4172">
        <f>MATCH(H:H,价格表!$B$4:$B$35,0)</f>
        <v>24</v>
      </c>
      <c r="N4172" s="27">
        <f>IF(J4172&lt;=0.3,INDEX(价格表!$B$4:$I$31,M4172,2),IF(AND(J4172&gt;0.3,J4172&lt;=1),INDEX(价格表!$B$4:$I$31,M4172,3),IF(AND(J4172&gt;1,J4172&lt;=2.2),INDEX(价格表!$B$4:$I$31,M4172,4),IF(AND(J4172&gt;2.2,J4172&lt;=3.3),INDEX(价格表!$B$4:$I$31,M4172,5),IF(AND(J4172&gt;3.3,J4172&lt;=4),INDEX(价格表!$B$4:$I$31,M4172,6),IF(AND(J4172&gt;4,J4172&lt;=5.5),INDEX(价格表!$B$4:$I$31,M4172,7),IF(J4172&gt;5.5,2.6+INDEX(价格表!$B$4:$I$31,M4172,8)*L4172)))))))</f>
        <v>2.15</v>
      </c>
    </row>
    <row r="4173" spans="1:14">
      <c r="A4173" s="18">
        <v>4311038637961</v>
      </c>
      <c r="B4173" s="18" t="s">
        <v>16</v>
      </c>
      <c r="C4173" s="19">
        <v>20201216</v>
      </c>
      <c r="D4173" s="19">
        <v>610538201209</v>
      </c>
      <c r="E4173" s="19" t="s">
        <v>16</v>
      </c>
      <c r="F4173" s="19">
        <v>20201226</v>
      </c>
      <c r="G4173" s="19" t="s">
        <v>17</v>
      </c>
      <c r="H4173" s="19" t="s">
        <v>73</v>
      </c>
      <c r="I4173" s="19" t="s">
        <v>93</v>
      </c>
      <c r="J4173" s="19">
        <v>1.53</v>
      </c>
      <c r="K4173" s="19" t="s">
        <v>20</v>
      </c>
      <c r="L4173">
        <f t="shared" si="75"/>
        <v>2</v>
      </c>
      <c r="M4173">
        <f>MATCH(H:H,价格表!$B$4:$B$35,0)</f>
        <v>7</v>
      </c>
      <c r="N4173" s="27">
        <f>IF(J4173&lt;=0.3,INDEX(价格表!$B$4:$I$31,M4173,2),IF(AND(J4173&gt;0.3,J4173&lt;=1),INDEX(价格表!$B$4:$I$31,M4173,3),IF(AND(J4173&gt;1,J4173&lt;=2.2),INDEX(价格表!$B$4:$I$31,M4173,4),IF(AND(J4173&gt;2.2,J4173&lt;=3.3),INDEX(价格表!$B$4:$I$31,M4173,5),IF(AND(J4173&gt;3.3,J4173&lt;=4),INDEX(价格表!$B$4:$I$31,M4173,6),IF(AND(J4173&gt;4,J4173&lt;=5.5),INDEX(价格表!$B$4:$I$31,M4173,7),IF(J4173&gt;5.5,2.6+INDEX(价格表!$B$4:$I$31,M4173,8)*L4173)))))))</f>
        <v>2.15</v>
      </c>
    </row>
    <row r="4174" spans="1:14">
      <c r="A4174" s="18">
        <v>4311038637962</v>
      </c>
      <c r="B4174" s="18" t="s">
        <v>16</v>
      </c>
      <c r="C4174" s="19">
        <v>20201216</v>
      </c>
      <c r="D4174" s="19">
        <v>610538201209</v>
      </c>
      <c r="E4174" s="19" t="s">
        <v>16</v>
      </c>
      <c r="F4174" s="19">
        <v>20201226</v>
      </c>
      <c r="G4174" s="19" t="s">
        <v>17</v>
      </c>
      <c r="H4174" s="19" t="s">
        <v>35</v>
      </c>
      <c r="I4174" s="19" t="s">
        <v>186</v>
      </c>
      <c r="J4174" s="19">
        <v>1.44</v>
      </c>
      <c r="K4174" s="19" t="s">
        <v>20</v>
      </c>
      <c r="L4174">
        <f t="shared" si="75"/>
        <v>2</v>
      </c>
      <c r="M4174">
        <f>MATCH(H:H,价格表!$B$4:$B$35,0)</f>
        <v>22</v>
      </c>
      <c r="N4174" s="27">
        <f>IF(J4174&lt;=0.3,INDEX(价格表!$B$4:$I$31,M4174,2),IF(AND(J4174&gt;0.3,J4174&lt;=1),INDEX(价格表!$B$4:$I$31,M4174,3),IF(AND(J4174&gt;1,J4174&lt;=2.2),INDEX(价格表!$B$4:$I$31,M4174,4),IF(AND(J4174&gt;2.2,J4174&lt;=3.3),INDEX(价格表!$B$4:$I$31,M4174,5),IF(AND(J4174&gt;3.3,J4174&lt;=4),INDEX(价格表!$B$4:$I$31,M4174,6),IF(AND(J4174&gt;4,J4174&lt;=5.5),INDEX(价格表!$B$4:$I$31,M4174,7),IF(J4174&gt;5.5,2.6+INDEX(价格表!$B$4:$I$31,M4174,8)*L4174)))))))</f>
        <v>2.15</v>
      </c>
    </row>
    <row r="4175" spans="1:14">
      <c r="A4175" s="18">
        <v>4311038637991</v>
      </c>
      <c r="B4175" s="18" t="s">
        <v>16</v>
      </c>
      <c r="C4175" s="19">
        <v>20201216</v>
      </c>
      <c r="D4175" s="19">
        <v>610538201209</v>
      </c>
      <c r="E4175" s="19" t="s">
        <v>16</v>
      </c>
      <c r="F4175" s="19">
        <v>20201226</v>
      </c>
      <c r="G4175" s="19" t="s">
        <v>17</v>
      </c>
      <c r="H4175" s="19" t="s">
        <v>63</v>
      </c>
      <c r="I4175" s="19" t="s">
        <v>187</v>
      </c>
      <c r="J4175" s="19">
        <v>1.58</v>
      </c>
      <c r="K4175" s="19" t="s">
        <v>20</v>
      </c>
      <c r="L4175">
        <f t="shared" si="75"/>
        <v>2</v>
      </c>
      <c r="M4175">
        <f>MATCH(H:H,价格表!$B$4:$B$35,0)</f>
        <v>21</v>
      </c>
      <c r="N4175" s="27">
        <f>IF(J4175&lt;=0.3,INDEX(价格表!$B$4:$I$31,M4175,2),IF(AND(J4175&gt;0.3,J4175&lt;=1),INDEX(价格表!$B$4:$I$31,M4175,3),IF(AND(J4175&gt;1,J4175&lt;=2.2),INDEX(价格表!$B$4:$I$31,M4175,4),IF(AND(J4175&gt;2.2,J4175&lt;=3.3),INDEX(价格表!$B$4:$I$31,M4175,5),IF(AND(J4175&gt;3.3,J4175&lt;=4),INDEX(价格表!$B$4:$I$31,M4175,6),IF(AND(J4175&gt;4,J4175&lt;=5.5),INDEX(价格表!$B$4:$I$31,M4175,7),IF(J4175&gt;5.5,2.6+INDEX(价格表!$B$4:$I$31,M4175,8)*L4175)))))))</f>
        <v>2.15</v>
      </c>
    </row>
    <row r="4176" spans="1:14">
      <c r="A4176" s="18">
        <v>4311038637992</v>
      </c>
      <c r="B4176" s="18" t="s">
        <v>16</v>
      </c>
      <c r="C4176" s="19">
        <v>20201216</v>
      </c>
      <c r="D4176" s="19">
        <v>610538201209</v>
      </c>
      <c r="E4176" s="19" t="s">
        <v>16</v>
      </c>
      <c r="F4176" s="19">
        <v>20201226</v>
      </c>
      <c r="G4176" s="19" t="s">
        <v>17</v>
      </c>
      <c r="H4176" s="19" t="s">
        <v>21</v>
      </c>
      <c r="I4176" s="19" t="s">
        <v>22</v>
      </c>
      <c r="J4176" s="19">
        <v>1.71</v>
      </c>
      <c r="K4176" s="19" t="s">
        <v>20</v>
      </c>
      <c r="L4176">
        <f t="shared" si="75"/>
        <v>2</v>
      </c>
      <c r="M4176">
        <f>MATCH(H:H,价格表!$B$4:$B$35,0)</f>
        <v>20</v>
      </c>
      <c r="N4176" s="27">
        <f>IF(J4176&lt;=0.3,INDEX(价格表!$B$4:$I$31,M4176,2),IF(AND(J4176&gt;0.3,J4176&lt;=1),INDEX(价格表!$B$4:$I$31,M4176,3),IF(AND(J4176&gt;1,J4176&lt;=2.2),INDEX(价格表!$B$4:$I$31,M4176,4),IF(AND(J4176&gt;2.2,J4176&lt;=3.3),INDEX(价格表!$B$4:$I$31,M4176,5),IF(AND(J4176&gt;3.3,J4176&lt;=4),INDEX(价格表!$B$4:$I$31,M4176,6),IF(AND(J4176&gt;4,J4176&lt;=5.5),INDEX(价格表!$B$4:$I$31,M4176,7),IF(J4176&gt;5.5,2.6+INDEX(价格表!$B$4:$I$31,M4176,8)*L4176)))))))</f>
        <v>2.15</v>
      </c>
    </row>
    <row r="4177" spans="1:14">
      <c r="A4177" s="18">
        <v>4311038637993</v>
      </c>
      <c r="B4177" s="18" t="s">
        <v>16</v>
      </c>
      <c r="C4177" s="19">
        <v>20201216</v>
      </c>
      <c r="D4177" s="19">
        <v>610538201209</v>
      </c>
      <c r="E4177" s="19" t="s">
        <v>16</v>
      </c>
      <c r="F4177" s="19">
        <v>20201226</v>
      </c>
      <c r="G4177" s="19" t="s">
        <v>17</v>
      </c>
      <c r="H4177" s="19" t="s">
        <v>75</v>
      </c>
      <c r="I4177" s="19" t="s">
        <v>293</v>
      </c>
      <c r="J4177" s="19">
        <v>1.47</v>
      </c>
      <c r="K4177" s="19" t="s">
        <v>20</v>
      </c>
      <c r="L4177">
        <f t="shared" si="75"/>
        <v>2</v>
      </c>
      <c r="M4177">
        <f>MATCH(H:H,价格表!$B$4:$B$35,0)</f>
        <v>24</v>
      </c>
      <c r="N4177" s="27">
        <f>IF(J4177&lt;=0.3,INDEX(价格表!$B$4:$I$31,M4177,2),IF(AND(J4177&gt;0.3,J4177&lt;=1),INDEX(价格表!$B$4:$I$31,M4177,3),IF(AND(J4177&gt;1,J4177&lt;=2.2),INDEX(价格表!$B$4:$I$31,M4177,4),IF(AND(J4177&gt;2.2,J4177&lt;=3.3),INDEX(价格表!$B$4:$I$31,M4177,5),IF(AND(J4177&gt;3.3,J4177&lt;=4),INDEX(价格表!$B$4:$I$31,M4177,6),IF(AND(J4177&gt;4,J4177&lt;=5.5),INDEX(价格表!$B$4:$I$31,M4177,7),IF(J4177&gt;5.5,2.6+INDEX(价格表!$B$4:$I$31,M4177,8)*L4177)))))))</f>
        <v>2.15</v>
      </c>
    </row>
    <row r="4178" spans="1:14">
      <c r="A4178" s="18">
        <v>4311038637994</v>
      </c>
      <c r="B4178" s="18" t="s">
        <v>16</v>
      </c>
      <c r="C4178" s="19">
        <v>20201216</v>
      </c>
      <c r="D4178" s="19">
        <v>610538201209</v>
      </c>
      <c r="E4178" s="19" t="s">
        <v>16</v>
      </c>
      <c r="F4178" s="19">
        <v>20201226</v>
      </c>
      <c r="G4178" s="19" t="s">
        <v>17</v>
      </c>
      <c r="H4178" s="19" t="s">
        <v>23</v>
      </c>
      <c r="I4178" s="19" t="s">
        <v>258</v>
      </c>
      <c r="J4178" s="19">
        <v>1.44</v>
      </c>
      <c r="K4178" s="19" t="s">
        <v>20</v>
      </c>
      <c r="L4178">
        <f t="shared" si="75"/>
        <v>2</v>
      </c>
      <c r="M4178">
        <f>MATCH(H:H,价格表!$B$4:$B$35,0)</f>
        <v>15</v>
      </c>
      <c r="N4178" s="27">
        <f>IF(J4178&lt;=0.3,INDEX(价格表!$B$4:$I$31,M4178,2),IF(AND(J4178&gt;0.3,J4178&lt;=1),INDEX(价格表!$B$4:$I$31,M4178,3),IF(AND(J4178&gt;1,J4178&lt;=2.2),INDEX(价格表!$B$4:$I$31,M4178,4),IF(AND(J4178&gt;2.2,J4178&lt;=3.3),INDEX(价格表!$B$4:$I$31,M4178,5),IF(AND(J4178&gt;3.3,J4178&lt;=4),INDEX(价格表!$B$4:$I$31,M4178,6),IF(AND(J4178&gt;4,J4178&lt;=5.5),INDEX(价格表!$B$4:$I$31,M4178,7),IF(J4178&gt;5.5,2.6+INDEX(价格表!$B$4:$I$31,M4178,8)*L4178)))))))</f>
        <v>2.15</v>
      </c>
    </row>
    <row r="4179" spans="1:14">
      <c r="A4179" s="18">
        <v>4311038637995</v>
      </c>
      <c r="B4179" s="18" t="s">
        <v>16</v>
      </c>
      <c r="C4179" s="19">
        <v>20201216</v>
      </c>
      <c r="D4179" s="19">
        <v>610538201209</v>
      </c>
      <c r="E4179" s="19" t="s">
        <v>16</v>
      </c>
      <c r="F4179" s="19">
        <v>20201226</v>
      </c>
      <c r="G4179" s="19" t="s">
        <v>17</v>
      </c>
      <c r="H4179" s="19" t="s">
        <v>37</v>
      </c>
      <c r="I4179" s="19" t="s">
        <v>349</v>
      </c>
      <c r="J4179" s="19">
        <v>1.45</v>
      </c>
      <c r="K4179" s="19" t="s">
        <v>20</v>
      </c>
      <c r="L4179">
        <f t="shared" si="75"/>
        <v>2</v>
      </c>
      <c r="M4179">
        <f>MATCH(H:H,价格表!$B$4:$B$35,0)</f>
        <v>12</v>
      </c>
      <c r="N4179" s="27">
        <f>IF(J4179&lt;=0.3,INDEX(价格表!$B$4:$I$31,M4179,2),IF(AND(J4179&gt;0.3,J4179&lt;=1),INDEX(价格表!$B$4:$I$31,M4179,3),IF(AND(J4179&gt;1,J4179&lt;=2.2),INDEX(价格表!$B$4:$I$31,M4179,4),IF(AND(J4179&gt;2.2,J4179&lt;=3.3),INDEX(价格表!$B$4:$I$31,M4179,5),IF(AND(J4179&gt;3.3,J4179&lt;=4),INDEX(价格表!$B$4:$I$31,M4179,6),IF(AND(J4179&gt;4,J4179&lt;=5.5),INDEX(价格表!$B$4:$I$31,M4179,7),IF(J4179&gt;5.5,2.6+INDEX(价格表!$B$4:$I$31,M4179,8)*L4179)))))))</f>
        <v>2.15</v>
      </c>
    </row>
    <row r="4180" spans="1:14">
      <c r="A4180" s="18">
        <v>4311038637996</v>
      </c>
      <c r="B4180" s="18" t="s">
        <v>16</v>
      </c>
      <c r="C4180" s="19">
        <v>20201216</v>
      </c>
      <c r="D4180" s="19">
        <v>610538201209</v>
      </c>
      <c r="E4180" s="19" t="s">
        <v>16</v>
      </c>
      <c r="F4180" s="19">
        <v>20201226</v>
      </c>
      <c r="G4180" s="19" t="s">
        <v>17</v>
      </c>
      <c r="H4180" s="19" t="s">
        <v>54</v>
      </c>
      <c r="I4180" s="19" t="s">
        <v>78</v>
      </c>
      <c r="J4180" s="19">
        <v>1.44</v>
      </c>
      <c r="K4180" s="19" t="s">
        <v>20</v>
      </c>
      <c r="L4180">
        <f t="shared" si="75"/>
        <v>2</v>
      </c>
      <c r="M4180">
        <f>MATCH(H:H,价格表!$B$4:$B$35,0)</f>
        <v>14</v>
      </c>
      <c r="N4180" s="27">
        <f>IF(J4180&lt;=0.3,INDEX(价格表!$B$4:$I$31,M4180,2),IF(AND(J4180&gt;0.3,J4180&lt;=1),INDEX(价格表!$B$4:$I$31,M4180,3),IF(AND(J4180&gt;1,J4180&lt;=2.2),INDEX(价格表!$B$4:$I$31,M4180,4),IF(AND(J4180&gt;2.2,J4180&lt;=3.3),INDEX(价格表!$B$4:$I$31,M4180,5),IF(AND(J4180&gt;3.3,J4180&lt;=4),INDEX(价格表!$B$4:$I$31,M4180,6),IF(AND(J4180&gt;4,J4180&lt;=5.5),INDEX(价格表!$B$4:$I$31,M4180,7),IF(J4180&gt;5.5,2.6+INDEX(价格表!$B$4:$I$31,M4180,8)*L4180)))))))</f>
        <v>2.15</v>
      </c>
    </row>
    <row r="4181" spans="1:14">
      <c r="A4181" s="18">
        <v>4311038637997</v>
      </c>
      <c r="B4181" s="18" t="s">
        <v>16</v>
      </c>
      <c r="C4181" s="19">
        <v>20201216</v>
      </c>
      <c r="D4181" s="19">
        <v>610538201209</v>
      </c>
      <c r="E4181" s="19" t="s">
        <v>16</v>
      </c>
      <c r="F4181" s="19">
        <v>20201226</v>
      </c>
      <c r="G4181" s="19" t="s">
        <v>17</v>
      </c>
      <c r="H4181" s="19" t="s">
        <v>45</v>
      </c>
      <c r="I4181" s="19" t="s">
        <v>48</v>
      </c>
      <c r="J4181" s="19">
        <v>1.44</v>
      </c>
      <c r="K4181" s="19" t="s">
        <v>20</v>
      </c>
      <c r="L4181">
        <f t="shared" si="75"/>
        <v>2</v>
      </c>
      <c r="M4181">
        <f>MATCH(H:H,价格表!$B$4:$B$35,0)</f>
        <v>9</v>
      </c>
      <c r="N4181" s="27">
        <f>IF(J4181&lt;=0.3,INDEX(价格表!$B$4:$I$31,M4181,2),IF(AND(J4181&gt;0.3,J4181&lt;=1),INDEX(价格表!$B$4:$I$31,M4181,3),IF(AND(J4181&gt;1,J4181&lt;=2.2),INDEX(价格表!$B$4:$I$31,M4181,4),IF(AND(J4181&gt;2.2,J4181&lt;=3.3),INDEX(价格表!$B$4:$I$31,M4181,5),IF(AND(J4181&gt;3.3,J4181&lt;=4),INDEX(价格表!$B$4:$I$31,M4181,6),IF(AND(J4181&gt;4,J4181&lt;=5.5),INDEX(价格表!$B$4:$I$31,M4181,7),IF(J4181&gt;5.5,2.6+INDEX(价格表!$B$4:$I$31,M4181,8)*L4181)))))))</f>
        <v>2.15</v>
      </c>
    </row>
    <row r="4182" spans="1:14">
      <c r="A4182" s="18">
        <v>4311038637998</v>
      </c>
      <c r="B4182" s="18" t="s">
        <v>16</v>
      </c>
      <c r="C4182" s="19">
        <v>20201216</v>
      </c>
      <c r="D4182" s="19">
        <v>610538201209</v>
      </c>
      <c r="E4182" s="19" t="s">
        <v>16</v>
      </c>
      <c r="F4182" s="19">
        <v>20201226</v>
      </c>
      <c r="G4182" s="19" t="s">
        <v>17</v>
      </c>
      <c r="H4182" s="19" t="s">
        <v>50</v>
      </c>
      <c r="I4182" s="19" t="s">
        <v>51</v>
      </c>
      <c r="J4182" s="19">
        <v>1.52</v>
      </c>
      <c r="K4182" s="19" t="s">
        <v>20</v>
      </c>
      <c r="L4182">
        <f t="shared" si="75"/>
        <v>2</v>
      </c>
      <c r="M4182">
        <f>MATCH(H:H,价格表!$B$4:$B$35,0)</f>
        <v>4</v>
      </c>
      <c r="N4182" s="27">
        <f>IF(J4182&lt;=0.3,INDEX(价格表!$B$4:$I$31,M4182,2),IF(AND(J4182&gt;0.3,J4182&lt;=1),INDEX(价格表!$B$4:$I$31,M4182,3),IF(AND(J4182&gt;1,J4182&lt;=2.2),INDEX(价格表!$B$4:$I$31,M4182,4),IF(AND(J4182&gt;2.2,J4182&lt;=3.3),INDEX(价格表!$B$4:$I$31,M4182,5),IF(AND(J4182&gt;3.3,J4182&lt;=4),INDEX(价格表!$B$4:$I$31,M4182,6),IF(AND(J4182&gt;4,J4182&lt;=5.5),INDEX(价格表!$B$4:$I$31,M4182,7),IF(J4182&gt;5.5,2.6+INDEX(价格表!$B$4:$I$31,M4182,8)*L4182)))))))</f>
        <v>2.15</v>
      </c>
    </row>
    <row r="4183" spans="1:14">
      <c r="A4183" s="18">
        <v>4311038637999</v>
      </c>
      <c r="B4183" s="18" t="s">
        <v>16</v>
      </c>
      <c r="C4183" s="19">
        <v>20201216</v>
      </c>
      <c r="D4183" s="19">
        <v>610538201209</v>
      </c>
      <c r="E4183" s="19" t="s">
        <v>16</v>
      </c>
      <c r="F4183" s="19">
        <v>20201226</v>
      </c>
      <c r="G4183" s="19" t="s">
        <v>17</v>
      </c>
      <c r="H4183" s="19" t="s">
        <v>18</v>
      </c>
      <c r="I4183" s="19" t="s">
        <v>53</v>
      </c>
      <c r="J4183" s="19">
        <v>1.44</v>
      </c>
      <c r="K4183" s="19" t="s">
        <v>20</v>
      </c>
      <c r="L4183">
        <f t="shared" si="75"/>
        <v>2</v>
      </c>
      <c r="M4183">
        <f>MATCH(H:H,价格表!$B$4:$B$35,0)</f>
        <v>1</v>
      </c>
      <c r="N4183" s="27">
        <f>IF(J4183&lt;=0.3,INDEX(价格表!$B$4:$I$31,M4183,2),IF(AND(J4183&gt;0.3,J4183&lt;=1),INDEX(价格表!$B$4:$I$31,M4183,3),IF(AND(J4183&gt;1,J4183&lt;=2.2),INDEX(价格表!$B$4:$I$31,M4183,4),IF(AND(J4183&gt;2.2,J4183&lt;=3.3),INDEX(价格表!$B$4:$I$31,M4183,5),IF(AND(J4183&gt;3.3,J4183&lt;=4),INDEX(价格表!$B$4:$I$31,M4183,6),IF(AND(J4183&gt;4,J4183&lt;=5.5),INDEX(价格表!$B$4:$I$31,M4183,7),IF(J4183&gt;5.5,2.6+INDEX(价格表!$B$4:$I$31,M4183,8)*L4183)))))))</f>
        <v>2.15</v>
      </c>
    </row>
    <row r="4184" spans="1:14">
      <c r="A4184" s="18">
        <v>4311038638000</v>
      </c>
      <c r="B4184" s="18" t="s">
        <v>16</v>
      </c>
      <c r="C4184" s="19">
        <v>20201216</v>
      </c>
      <c r="D4184" s="19">
        <v>610538201209</v>
      </c>
      <c r="E4184" s="19" t="s">
        <v>16</v>
      </c>
      <c r="F4184" s="19">
        <v>20201226</v>
      </c>
      <c r="G4184" s="19" t="s">
        <v>17</v>
      </c>
      <c r="H4184" s="19" t="s">
        <v>37</v>
      </c>
      <c r="I4184" s="19" t="s">
        <v>349</v>
      </c>
      <c r="J4184" s="19">
        <v>1.44</v>
      </c>
      <c r="K4184" s="19" t="s">
        <v>20</v>
      </c>
      <c r="L4184">
        <f t="shared" si="75"/>
        <v>2</v>
      </c>
      <c r="M4184">
        <f>MATCH(H:H,价格表!$B$4:$B$35,0)</f>
        <v>12</v>
      </c>
      <c r="N4184" s="27">
        <f>IF(J4184&lt;=0.3,INDEX(价格表!$B$4:$I$31,M4184,2),IF(AND(J4184&gt;0.3,J4184&lt;=1),INDEX(价格表!$B$4:$I$31,M4184,3),IF(AND(J4184&gt;1,J4184&lt;=2.2),INDEX(价格表!$B$4:$I$31,M4184,4),IF(AND(J4184&gt;2.2,J4184&lt;=3.3),INDEX(价格表!$B$4:$I$31,M4184,5),IF(AND(J4184&gt;3.3,J4184&lt;=4),INDEX(价格表!$B$4:$I$31,M4184,6),IF(AND(J4184&gt;4,J4184&lt;=5.5),INDEX(价格表!$B$4:$I$31,M4184,7),IF(J4184&gt;5.5,2.6+INDEX(价格表!$B$4:$I$31,M4184,8)*L4184)))))))</f>
        <v>2.15</v>
      </c>
    </row>
    <row r="4185" spans="1:14">
      <c r="A4185" s="18">
        <v>4311038638001</v>
      </c>
      <c r="B4185" s="18" t="s">
        <v>16</v>
      </c>
      <c r="C4185" s="19">
        <v>20201216</v>
      </c>
      <c r="D4185" s="19">
        <v>610538201209</v>
      </c>
      <c r="E4185" s="19" t="s">
        <v>16</v>
      </c>
      <c r="F4185" s="19">
        <v>20201226</v>
      </c>
      <c r="G4185" s="19" t="s">
        <v>17</v>
      </c>
      <c r="H4185" s="19" t="s">
        <v>68</v>
      </c>
      <c r="I4185" s="19" t="s">
        <v>152</v>
      </c>
      <c r="J4185" s="19">
        <v>1.56</v>
      </c>
      <c r="K4185" s="19" t="s">
        <v>20</v>
      </c>
      <c r="L4185">
        <f t="shared" si="75"/>
        <v>2</v>
      </c>
      <c r="M4185">
        <f>MATCH(H:H,价格表!$B$4:$B$35,0)</f>
        <v>5</v>
      </c>
      <c r="N4185" s="27">
        <f>IF(J4185&lt;=0.3,INDEX(价格表!$B$4:$I$31,M4185,2),IF(AND(J4185&gt;0.3,J4185&lt;=1),INDEX(价格表!$B$4:$I$31,M4185,3),IF(AND(J4185&gt;1,J4185&lt;=2.2),INDEX(价格表!$B$4:$I$31,M4185,4),IF(AND(J4185&gt;2.2,J4185&lt;=3.3),INDEX(价格表!$B$4:$I$31,M4185,5),IF(AND(J4185&gt;3.3,J4185&lt;=4),INDEX(价格表!$B$4:$I$31,M4185,6),IF(AND(J4185&gt;4,J4185&lt;=5.5),INDEX(价格表!$B$4:$I$31,M4185,7),IF(J4185&gt;5.5,2.6+INDEX(价格表!$B$4:$I$31,M4185,8)*L4185)))))))</f>
        <v>2.15</v>
      </c>
    </row>
    <row r="4186" spans="1:14">
      <c r="A4186" s="18">
        <v>4311038638003</v>
      </c>
      <c r="B4186" s="18" t="s">
        <v>16</v>
      </c>
      <c r="C4186" s="19">
        <v>20201216</v>
      </c>
      <c r="D4186" s="19">
        <v>610538201209</v>
      </c>
      <c r="E4186" s="19" t="s">
        <v>16</v>
      </c>
      <c r="F4186" s="19">
        <v>20201226</v>
      </c>
      <c r="G4186" s="19" t="s">
        <v>17</v>
      </c>
      <c r="H4186" s="19" t="s">
        <v>43</v>
      </c>
      <c r="I4186" s="19" t="s">
        <v>44</v>
      </c>
      <c r="J4186" s="19">
        <v>1.45</v>
      </c>
      <c r="K4186" s="19" t="s">
        <v>20</v>
      </c>
      <c r="L4186">
        <f t="shared" si="75"/>
        <v>2</v>
      </c>
      <c r="M4186">
        <f>MATCH(H:H,价格表!$B$4:$B$35,0)</f>
        <v>10</v>
      </c>
      <c r="N4186" s="27">
        <f>IF(J4186&lt;=0.3,INDEX(价格表!$B$4:$I$31,M4186,2),IF(AND(J4186&gt;0.3,J4186&lt;=1),INDEX(价格表!$B$4:$I$31,M4186,3),IF(AND(J4186&gt;1,J4186&lt;=2.2),INDEX(价格表!$B$4:$I$31,M4186,4),IF(AND(J4186&gt;2.2,J4186&lt;=3.3),INDEX(价格表!$B$4:$I$31,M4186,5),IF(AND(J4186&gt;3.3,J4186&lt;=4),INDEX(价格表!$B$4:$I$31,M4186,6),IF(AND(J4186&gt;4,J4186&lt;=5.5),INDEX(价格表!$B$4:$I$31,M4186,7),IF(J4186&gt;5.5,2.6+INDEX(价格表!$B$4:$I$31,M4186,8)*L4186)))))))</f>
        <v>2.15</v>
      </c>
    </row>
    <row r="4187" spans="1:14">
      <c r="A4187" s="18">
        <v>4311038638004</v>
      </c>
      <c r="B4187" s="18" t="s">
        <v>16</v>
      </c>
      <c r="C4187" s="19">
        <v>20201216</v>
      </c>
      <c r="D4187" s="19">
        <v>610538201209</v>
      </c>
      <c r="E4187" s="19" t="s">
        <v>16</v>
      </c>
      <c r="F4187" s="19">
        <v>20201226</v>
      </c>
      <c r="G4187" s="19" t="s">
        <v>17</v>
      </c>
      <c r="H4187" s="19" t="s">
        <v>23</v>
      </c>
      <c r="I4187" s="19" t="s">
        <v>268</v>
      </c>
      <c r="J4187" s="19">
        <v>1.49</v>
      </c>
      <c r="K4187" s="19" t="s">
        <v>20</v>
      </c>
      <c r="L4187">
        <f t="shared" si="75"/>
        <v>2</v>
      </c>
      <c r="M4187">
        <f>MATCH(H:H,价格表!$B$4:$B$35,0)</f>
        <v>15</v>
      </c>
      <c r="N4187" s="27">
        <f>IF(J4187&lt;=0.3,INDEX(价格表!$B$4:$I$31,M4187,2),IF(AND(J4187&gt;0.3,J4187&lt;=1),INDEX(价格表!$B$4:$I$31,M4187,3),IF(AND(J4187&gt;1,J4187&lt;=2.2),INDEX(价格表!$B$4:$I$31,M4187,4),IF(AND(J4187&gt;2.2,J4187&lt;=3.3),INDEX(价格表!$B$4:$I$31,M4187,5),IF(AND(J4187&gt;3.3,J4187&lt;=4),INDEX(价格表!$B$4:$I$31,M4187,6),IF(AND(J4187&gt;4,J4187&lt;=5.5),INDEX(价格表!$B$4:$I$31,M4187,7),IF(J4187&gt;5.5,2.6+INDEX(价格表!$B$4:$I$31,M4187,8)*L4187)))))))</f>
        <v>2.15</v>
      </c>
    </row>
    <row r="4188" spans="1:14">
      <c r="A4188" s="18">
        <v>4311038638005</v>
      </c>
      <c r="B4188" s="18" t="s">
        <v>16</v>
      </c>
      <c r="C4188" s="19">
        <v>20201216</v>
      </c>
      <c r="D4188" s="19">
        <v>610538201209</v>
      </c>
      <c r="E4188" s="19" t="s">
        <v>16</v>
      </c>
      <c r="F4188" s="19">
        <v>20201226</v>
      </c>
      <c r="G4188" s="19" t="s">
        <v>17</v>
      </c>
      <c r="H4188" s="19" t="s">
        <v>43</v>
      </c>
      <c r="I4188" s="19" t="s">
        <v>108</v>
      </c>
      <c r="J4188" s="19">
        <v>1.45</v>
      </c>
      <c r="K4188" s="19" t="s">
        <v>20</v>
      </c>
      <c r="L4188">
        <f t="shared" si="75"/>
        <v>2</v>
      </c>
      <c r="M4188">
        <f>MATCH(H:H,价格表!$B$4:$B$35,0)</f>
        <v>10</v>
      </c>
      <c r="N4188" s="27">
        <f>IF(J4188&lt;=0.3,INDEX(价格表!$B$4:$I$31,M4188,2),IF(AND(J4188&gt;0.3,J4188&lt;=1),INDEX(价格表!$B$4:$I$31,M4188,3),IF(AND(J4188&gt;1,J4188&lt;=2.2),INDEX(价格表!$B$4:$I$31,M4188,4),IF(AND(J4188&gt;2.2,J4188&lt;=3.3),INDEX(价格表!$B$4:$I$31,M4188,5),IF(AND(J4188&gt;3.3,J4188&lt;=4),INDEX(价格表!$B$4:$I$31,M4188,6),IF(AND(J4188&gt;4,J4188&lt;=5.5),INDEX(价格表!$B$4:$I$31,M4188,7),IF(J4188&gt;5.5,2.6+INDEX(价格表!$B$4:$I$31,M4188,8)*L4188)))))))</f>
        <v>2.15</v>
      </c>
    </row>
    <row r="4189" spans="1:14">
      <c r="A4189" s="18">
        <v>4311038638006</v>
      </c>
      <c r="B4189" s="18" t="s">
        <v>16</v>
      </c>
      <c r="C4189" s="19">
        <v>20201216</v>
      </c>
      <c r="D4189" s="19">
        <v>610538201209</v>
      </c>
      <c r="E4189" s="19" t="s">
        <v>16</v>
      </c>
      <c r="F4189" s="19">
        <v>20201226</v>
      </c>
      <c r="G4189" s="19" t="s">
        <v>17</v>
      </c>
      <c r="H4189" s="19" t="s">
        <v>23</v>
      </c>
      <c r="I4189" s="19" t="s">
        <v>98</v>
      </c>
      <c r="J4189" s="19">
        <v>1.45</v>
      </c>
      <c r="K4189" s="19" t="s">
        <v>20</v>
      </c>
      <c r="L4189">
        <f t="shared" si="75"/>
        <v>2</v>
      </c>
      <c r="M4189">
        <f>MATCH(H:H,价格表!$B$4:$B$35,0)</f>
        <v>15</v>
      </c>
      <c r="N4189" s="27">
        <f>IF(J4189&lt;=0.3,INDEX(价格表!$B$4:$I$31,M4189,2),IF(AND(J4189&gt;0.3,J4189&lt;=1),INDEX(价格表!$B$4:$I$31,M4189,3),IF(AND(J4189&gt;1,J4189&lt;=2.2),INDEX(价格表!$B$4:$I$31,M4189,4),IF(AND(J4189&gt;2.2,J4189&lt;=3.3),INDEX(价格表!$B$4:$I$31,M4189,5),IF(AND(J4189&gt;3.3,J4189&lt;=4),INDEX(价格表!$B$4:$I$31,M4189,6),IF(AND(J4189&gt;4,J4189&lt;=5.5),INDEX(价格表!$B$4:$I$31,M4189,7),IF(J4189&gt;5.5,2.6+INDEX(价格表!$B$4:$I$31,M4189,8)*L4189)))))))</f>
        <v>2.15</v>
      </c>
    </row>
    <row r="4190" spans="1:14">
      <c r="A4190" s="18">
        <v>4311038638007</v>
      </c>
      <c r="B4190" s="18" t="s">
        <v>16</v>
      </c>
      <c r="C4190" s="19">
        <v>20201216</v>
      </c>
      <c r="D4190" s="19">
        <v>610538201209</v>
      </c>
      <c r="E4190" s="19" t="s">
        <v>16</v>
      </c>
      <c r="F4190" s="19">
        <v>20201226</v>
      </c>
      <c r="G4190" s="19" t="s">
        <v>17</v>
      </c>
      <c r="H4190" s="19" t="s">
        <v>23</v>
      </c>
      <c r="I4190" s="19" t="s">
        <v>41</v>
      </c>
      <c r="J4190" s="19">
        <v>1.45</v>
      </c>
      <c r="K4190" s="19" t="s">
        <v>20</v>
      </c>
      <c r="L4190">
        <f t="shared" si="75"/>
        <v>2</v>
      </c>
      <c r="M4190">
        <f>MATCH(H:H,价格表!$B$4:$B$35,0)</f>
        <v>15</v>
      </c>
      <c r="N4190" s="27">
        <f>IF(J4190&lt;=0.3,INDEX(价格表!$B$4:$I$31,M4190,2),IF(AND(J4190&gt;0.3,J4190&lt;=1),INDEX(价格表!$B$4:$I$31,M4190,3),IF(AND(J4190&gt;1,J4190&lt;=2.2),INDEX(价格表!$B$4:$I$31,M4190,4),IF(AND(J4190&gt;2.2,J4190&lt;=3.3),INDEX(价格表!$B$4:$I$31,M4190,5),IF(AND(J4190&gt;3.3,J4190&lt;=4),INDEX(价格表!$B$4:$I$31,M4190,6),IF(AND(J4190&gt;4,J4190&lt;=5.5),INDEX(价格表!$B$4:$I$31,M4190,7),IF(J4190&gt;5.5,2.6+INDEX(价格表!$B$4:$I$31,M4190,8)*L4190)))))))</f>
        <v>2.15</v>
      </c>
    </row>
    <row r="4191" spans="1:14">
      <c r="A4191" s="18">
        <v>4311038638017</v>
      </c>
      <c r="B4191" s="18" t="s">
        <v>16</v>
      </c>
      <c r="C4191" s="19">
        <v>20201216</v>
      </c>
      <c r="D4191" s="19">
        <v>610538201209</v>
      </c>
      <c r="E4191" s="19" t="s">
        <v>16</v>
      </c>
      <c r="F4191" s="19">
        <v>20201226</v>
      </c>
      <c r="G4191" s="19" t="s">
        <v>17</v>
      </c>
      <c r="H4191" s="19" t="s">
        <v>68</v>
      </c>
      <c r="I4191" s="19" t="s">
        <v>249</v>
      </c>
      <c r="J4191" s="19">
        <v>1.42</v>
      </c>
      <c r="K4191" s="19" t="s">
        <v>20</v>
      </c>
      <c r="L4191">
        <f t="shared" si="75"/>
        <v>2</v>
      </c>
      <c r="M4191">
        <f>MATCH(H:H,价格表!$B$4:$B$35,0)</f>
        <v>5</v>
      </c>
      <c r="N4191" s="27">
        <f>IF(J4191&lt;=0.3,INDEX(价格表!$B$4:$I$31,M4191,2),IF(AND(J4191&gt;0.3,J4191&lt;=1),INDEX(价格表!$B$4:$I$31,M4191,3),IF(AND(J4191&gt;1,J4191&lt;=2.2),INDEX(价格表!$B$4:$I$31,M4191,4),IF(AND(J4191&gt;2.2,J4191&lt;=3.3),INDEX(价格表!$B$4:$I$31,M4191,5),IF(AND(J4191&gt;3.3,J4191&lt;=4),INDEX(价格表!$B$4:$I$31,M4191,6),IF(AND(J4191&gt;4,J4191&lt;=5.5),INDEX(价格表!$B$4:$I$31,M4191,7),IF(J4191&gt;5.5,2.6+INDEX(价格表!$B$4:$I$31,M4191,8)*L4191)))))))</f>
        <v>2.15</v>
      </c>
    </row>
    <row r="4192" spans="1:14">
      <c r="A4192" s="18">
        <v>4311038638018</v>
      </c>
      <c r="B4192" s="18" t="s">
        <v>16</v>
      </c>
      <c r="C4192" s="19">
        <v>20201216</v>
      </c>
      <c r="D4192" s="19">
        <v>610538201209</v>
      </c>
      <c r="E4192" s="19" t="s">
        <v>16</v>
      </c>
      <c r="F4192" s="19">
        <v>20201226</v>
      </c>
      <c r="G4192" s="19" t="s">
        <v>17</v>
      </c>
      <c r="H4192" s="19" t="s">
        <v>50</v>
      </c>
      <c r="I4192" s="19" t="s">
        <v>62</v>
      </c>
      <c r="J4192" s="19">
        <v>1.52</v>
      </c>
      <c r="K4192" s="19" t="s">
        <v>20</v>
      </c>
      <c r="L4192">
        <f t="shared" si="75"/>
        <v>2</v>
      </c>
      <c r="M4192">
        <f>MATCH(H:H,价格表!$B$4:$B$35,0)</f>
        <v>4</v>
      </c>
      <c r="N4192" s="27">
        <f>IF(J4192&lt;=0.3,INDEX(价格表!$B$4:$I$31,M4192,2),IF(AND(J4192&gt;0.3,J4192&lt;=1),INDEX(价格表!$B$4:$I$31,M4192,3),IF(AND(J4192&gt;1,J4192&lt;=2.2),INDEX(价格表!$B$4:$I$31,M4192,4),IF(AND(J4192&gt;2.2,J4192&lt;=3.3),INDEX(价格表!$B$4:$I$31,M4192,5),IF(AND(J4192&gt;3.3,J4192&lt;=4),INDEX(价格表!$B$4:$I$31,M4192,6),IF(AND(J4192&gt;4,J4192&lt;=5.5),INDEX(价格表!$B$4:$I$31,M4192,7),IF(J4192&gt;5.5,2.6+INDEX(价格表!$B$4:$I$31,M4192,8)*L4192)))))))</f>
        <v>2.15</v>
      </c>
    </row>
    <row r="4193" spans="1:14">
      <c r="A4193" s="18">
        <v>4311038638019</v>
      </c>
      <c r="B4193" s="18" t="s">
        <v>16</v>
      </c>
      <c r="C4193" s="19">
        <v>20201216</v>
      </c>
      <c r="D4193" s="19">
        <v>610538201209</v>
      </c>
      <c r="E4193" s="19" t="s">
        <v>16</v>
      </c>
      <c r="F4193" s="19">
        <v>20201226</v>
      </c>
      <c r="G4193" s="19" t="s">
        <v>17</v>
      </c>
      <c r="H4193" s="19" t="s">
        <v>21</v>
      </c>
      <c r="I4193" s="19" t="s">
        <v>228</v>
      </c>
      <c r="J4193" s="19">
        <v>1.53</v>
      </c>
      <c r="K4193" s="19" t="s">
        <v>20</v>
      </c>
      <c r="L4193">
        <f t="shared" si="75"/>
        <v>2</v>
      </c>
      <c r="M4193">
        <f>MATCH(H:H,价格表!$B$4:$B$35,0)</f>
        <v>20</v>
      </c>
      <c r="N4193" s="27">
        <f>IF(J4193&lt;=0.3,INDEX(价格表!$B$4:$I$31,M4193,2),IF(AND(J4193&gt;0.3,J4193&lt;=1),INDEX(价格表!$B$4:$I$31,M4193,3),IF(AND(J4193&gt;1,J4193&lt;=2.2),INDEX(价格表!$B$4:$I$31,M4193,4),IF(AND(J4193&gt;2.2,J4193&lt;=3.3),INDEX(价格表!$B$4:$I$31,M4193,5),IF(AND(J4193&gt;3.3,J4193&lt;=4),INDEX(价格表!$B$4:$I$31,M4193,6),IF(AND(J4193&gt;4,J4193&lt;=5.5),INDEX(价格表!$B$4:$I$31,M4193,7),IF(J4193&gt;5.5,2.6+INDEX(价格表!$B$4:$I$31,M4193,8)*L4193)))))))</f>
        <v>2.15</v>
      </c>
    </row>
    <row r="4194" spans="1:14">
      <c r="A4194" s="18">
        <v>4311038638020</v>
      </c>
      <c r="B4194" s="18" t="s">
        <v>16</v>
      </c>
      <c r="C4194" s="19">
        <v>20201216</v>
      </c>
      <c r="D4194" s="19">
        <v>610538201209</v>
      </c>
      <c r="E4194" s="19" t="s">
        <v>16</v>
      </c>
      <c r="F4194" s="19">
        <v>20201226</v>
      </c>
      <c r="G4194" s="19" t="s">
        <v>17</v>
      </c>
      <c r="H4194" s="19" t="s">
        <v>68</v>
      </c>
      <c r="I4194" s="19" t="s">
        <v>140</v>
      </c>
      <c r="J4194" s="19">
        <v>1.45</v>
      </c>
      <c r="K4194" s="19" t="s">
        <v>20</v>
      </c>
      <c r="L4194">
        <f t="shared" si="75"/>
        <v>2</v>
      </c>
      <c r="M4194">
        <f>MATCH(H:H,价格表!$B$4:$B$35,0)</f>
        <v>5</v>
      </c>
      <c r="N4194" s="27">
        <f>IF(J4194&lt;=0.3,INDEX(价格表!$B$4:$I$31,M4194,2),IF(AND(J4194&gt;0.3,J4194&lt;=1),INDEX(价格表!$B$4:$I$31,M4194,3),IF(AND(J4194&gt;1,J4194&lt;=2.2),INDEX(价格表!$B$4:$I$31,M4194,4),IF(AND(J4194&gt;2.2,J4194&lt;=3.3),INDEX(价格表!$B$4:$I$31,M4194,5),IF(AND(J4194&gt;3.3,J4194&lt;=4),INDEX(价格表!$B$4:$I$31,M4194,6),IF(AND(J4194&gt;4,J4194&lt;=5.5),INDEX(价格表!$B$4:$I$31,M4194,7),IF(J4194&gt;5.5,2.6+INDEX(价格表!$B$4:$I$31,M4194,8)*L4194)))))))</f>
        <v>2.15</v>
      </c>
    </row>
    <row r="4195" spans="1:14">
      <c r="A4195" s="18">
        <v>4311038638021</v>
      </c>
      <c r="B4195" s="18" t="s">
        <v>16</v>
      </c>
      <c r="C4195" s="19">
        <v>20201216</v>
      </c>
      <c r="D4195" s="19">
        <v>610538201209</v>
      </c>
      <c r="E4195" s="19" t="s">
        <v>16</v>
      </c>
      <c r="F4195" s="19">
        <v>20201226</v>
      </c>
      <c r="G4195" s="19" t="s">
        <v>17</v>
      </c>
      <c r="H4195" s="19" t="s">
        <v>27</v>
      </c>
      <c r="I4195" s="19" t="s">
        <v>211</v>
      </c>
      <c r="J4195" s="19">
        <v>1.42</v>
      </c>
      <c r="K4195" s="19" t="s">
        <v>20</v>
      </c>
      <c r="L4195">
        <f t="shared" si="75"/>
        <v>2</v>
      </c>
      <c r="M4195">
        <f>MATCH(H:H,价格表!$B$4:$B$35,0)</f>
        <v>3</v>
      </c>
      <c r="N4195" s="27">
        <f>IF(J4195&lt;=0.3,INDEX(价格表!$B$4:$I$31,M4195,2),IF(AND(J4195&gt;0.3,J4195&lt;=1),INDEX(价格表!$B$4:$I$31,M4195,3),IF(AND(J4195&gt;1,J4195&lt;=2.2),INDEX(价格表!$B$4:$I$31,M4195,4),IF(AND(J4195&gt;2.2,J4195&lt;=3.3),INDEX(价格表!$B$4:$I$31,M4195,5),IF(AND(J4195&gt;3.3,J4195&lt;=4),INDEX(价格表!$B$4:$I$31,M4195,6),IF(AND(J4195&gt;4,J4195&lt;=5.5),INDEX(价格表!$B$4:$I$31,M4195,7),IF(J4195&gt;5.5,2.6+INDEX(价格表!$B$4:$I$31,M4195,8)*L4195)))))))</f>
        <v>2.15</v>
      </c>
    </row>
    <row r="4196" spans="1:14">
      <c r="A4196" s="18">
        <v>4311038638022</v>
      </c>
      <c r="B4196" s="18" t="s">
        <v>16</v>
      </c>
      <c r="C4196" s="19">
        <v>20201216</v>
      </c>
      <c r="D4196" s="19">
        <v>610538201209</v>
      </c>
      <c r="E4196" s="19" t="s">
        <v>16</v>
      </c>
      <c r="F4196" s="19">
        <v>20201226</v>
      </c>
      <c r="G4196" s="19" t="s">
        <v>17</v>
      </c>
      <c r="H4196" s="19" t="s">
        <v>39</v>
      </c>
      <c r="I4196" s="19" t="s">
        <v>40</v>
      </c>
      <c r="J4196" s="19">
        <v>1.41</v>
      </c>
      <c r="K4196" s="19" t="s">
        <v>20</v>
      </c>
      <c r="L4196">
        <f t="shared" si="75"/>
        <v>2</v>
      </c>
      <c r="M4196">
        <f>MATCH(H:H,价格表!$B$4:$B$35,0)</f>
        <v>23</v>
      </c>
      <c r="N4196" s="27">
        <f>IF(J4196&lt;=0.3,INDEX(价格表!$B$4:$I$31,M4196,2),IF(AND(J4196&gt;0.3,J4196&lt;=1),INDEX(价格表!$B$4:$I$31,M4196,3),IF(AND(J4196&gt;1,J4196&lt;=2.2),INDEX(价格表!$B$4:$I$31,M4196,4),IF(AND(J4196&gt;2.2,J4196&lt;=3.3),INDEX(价格表!$B$4:$I$31,M4196,5),IF(AND(J4196&gt;3.3,J4196&lt;=4),INDEX(价格表!$B$4:$I$31,M4196,6),IF(AND(J4196&gt;4,J4196&lt;=5.5),INDEX(价格表!$B$4:$I$31,M4196,7),IF(J4196&gt;5.5,2.6+INDEX(价格表!$B$4:$I$31,M4196,8)*L4196)))))))</f>
        <v>2.15</v>
      </c>
    </row>
    <row r="4197" spans="1:14">
      <c r="A4197" s="18">
        <v>4311038638023</v>
      </c>
      <c r="B4197" s="18" t="s">
        <v>16</v>
      </c>
      <c r="C4197" s="19">
        <v>20201216</v>
      </c>
      <c r="D4197" s="19">
        <v>610538201209</v>
      </c>
      <c r="E4197" s="19" t="s">
        <v>16</v>
      </c>
      <c r="F4197" s="19">
        <v>20201226</v>
      </c>
      <c r="G4197" s="19" t="s">
        <v>17</v>
      </c>
      <c r="H4197" s="19" t="s">
        <v>21</v>
      </c>
      <c r="I4197" s="19" t="s">
        <v>181</v>
      </c>
      <c r="J4197" s="19">
        <v>1.4</v>
      </c>
      <c r="K4197" s="19" t="s">
        <v>20</v>
      </c>
      <c r="L4197">
        <f t="shared" si="75"/>
        <v>2</v>
      </c>
      <c r="M4197">
        <f>MATCH(H:H,价格表!$B$4:$B$35,0)</f>
        <v>20</v>
      </c>
      <c r="N4197" s="27">
        <f>IF(J4197&lt;=0.3,INDEX(价格表!$B$4:$I$31,M4197,2),IF(AND(J4197&gt;0.3,J4197&lt;=1),INDEX(价格表!$B$4:$I$31,M4197,3),IF(AND(J4197&gt;1,J4197&lt;=2.2),INDEX(价格表!$B$4:$I$31,M4197,4),IF(AND(J4197&gt;2.2,J4197&lt;=3.3),INDEX(价格表!$B$4:$I$31,M4197,5),IF(AND(J4197&gt;3.3,J4197&lt;=4),INDEX(价格表!$B$4:$I$31,M4197,6),IF(AND(J4197&gt;4,J4197&lt;=5.5),INDEX(价格表!$B$4:$I$31,M4197,7),IF(J4197&gt;5.5,2.6+INDEX(价格表!$B$4:$I$31,M4197,8)*L4197)))))))</f>
        <v>2.15</v>
      </c>
    </row>
    <row r="4198" spans="1:14">
      <c r="A4198" s="18">
        <v>4311038638024</v>
      </c>
      <c r="B4198" s="18" t="s">
        <v>16</v>
      </c>
      <c r="C4198" s="19">
        <v>20201216</v>
      </c>
      <c r="D4198" s="19">
        <v>610538201209</v>
      </c>
      <c r="E4198" s="19" t="s">
        <v>16</v>
      </c>
      <c r="F4198" s="19">
        <v>20201226</v>
      </c>
      <c r="G4198" s="19" t="s">
        <v>17</v>
      </c>
      <c r="H4198" s="19" t="s">
        <v>25</v>
      </c>
      <c r="I4198" s="19" t="s">
        <v>26</v>
      </c>
      <c r="J4198" s="19">
        <v>1.63</v>
      </c>
      <c r="K4198" s="19" t="s">
        <v>20</v>
      </c>
      <c r="L4198">
        <f t="shared" si="75"/>
        <v>2</v>
      </c>
      <c r="M4198">
        <f>MATCH(H:H,价格表!$B$4:$B$35,0)</f>
        <v>25</v>
      </c>
      <c r="N4198" s="27">
        <f>IF(J4198&lt;=0.3,INDEX(价格表!$B$4:$I$31,M4198,2),IF(AND(J4198&gt;0.3,J4198&lt;=1),INDEX(价格表!$B$4:$I$31,M4198,3),IF(AND(J4198&gt;1,J4198&lt;=2.2),INDEX(价格表!$B$4:$I$31,M4198,4),IF(AND(J4198&gt;2.2,J4198&lt;=3.3),INDEX(价格表!$B$4:$I$31,M4198,5),IF(AND(J4198&gt;3.3,J4198&lt;=4),INDEX(价格表!$B$4:$I$31,M4198,6),IF(AND(J4198&gt;4,J4198&lt;=5.5),INDEX(价格表!$B$4:$I$31,M4198,7),IF(J4198&gt;5.5,2.6+INDEX(价格表!$B$4:$I$31,M4198,8)*L4198)))))))</f>
        <v>2.15</v>
      </c>
    </row>
    <row r="4199" spans="1:14">
      <c r="A4199" s="18">
        <v>4311038638025</v>
      </c>
      <c r="B4199" s="18" t="s">
        <v>16</v>
      </c>
      <c r="C4199" s="19">
        <v>20201216</v>
      </c>
      <c r="D4199" s="19">
        <v>610538201209</v>
      </c>
      <c r="E4199" s="19" t="s">
        <v>16</v>
      </c>
      <c r="F4199" s="19">
        <v>20201226</v>
      </c>
      <c r="G4199" s="19" t="s">
        <v>17</v>
      </c>
      <c r="H4199" s="19" t="s">
        <v>33</v>
      </c>
      <c r="I4199" s="19" t="s">
        <v>34</v>
      </c>
      <c r="J4199" s="19">
        <v>1.44</v>
      </c>
      <c r="K4199" s="19" t="s">
        <v>20</v>
      </c>
      <c r="L4199">
        <f t="shared" si="75"/>
        <v>2</v>
      </c>
      <c r="M4199">
        <f>MATCH(H:H,价格表!$B$4:$B$35,0)</f>
        <v>13</v>
      </c>
      <c r="N4199" s="27">
        <f>IF(J4199&lt;=0.3,INDEX(价格表!$B$4:$I$31,M4199,2),IF(AND(J4199&gt;0.3,J4199&lt;=1),INDEX(价格表!$B$4:$I$31,M4199,3),IF(AND(J4199&gt;1,J4199&lt;=2.2),INDEX(价格表!$B$4:$I$31,M4199,4),IF(AND(J4199&gt;2.2,J4199&lt;=3.3),INDEX(价格表!$B$4:$I$31,M4199,5),IF(AND(J4199&gt;3.3,J4199&lt;=4),INDEX(价格表!$B$4:$I$31,M4199,6),IF(AND(J4199&gt;4,J4199&lt;=5.5),INDEX(价格表!$B$4:$I$31,M4199,7),IF(J4199&gt;5.5,2.6+INDEX(价格表!$B$4:$I$31,M4199,8)*L4199)))))))</f>
        <v>2.15</v>
      </c>
    </row>
    <row r="4200" spans="1:14">
      <c r="A4200" s="18">
        <v>4311038638046</v>
      </c>
      <c r="B4200" s="18" t="s">
        <v>16</v>
      </c>
      <c r="C4200" s="19">
        <v>20201216</v>
      </c>
      <c r="D4200" s="19">
        <v>610538201209</v>
      </c>
      <c r="E4200" s="19" t="s">
        <v>16</v>
      </c>
      <c r="F4200" s="19">
        <v>20201226</v>
      </c>
      <c r="G4200" s="19" t="s">
        <v>17</v>
      </c>
      <c r="H4200" s="19" t="s">
        <v>23</v>
      </c>
      <c r="I4200" s="19" t="s">
        <v>99</v>
      </c>
      <c r="J4200" s="19">
        <v>1.49</v>
      </c>
      <c r="K4200" s="19" t="s">
        <v>20</v>
      </c>
      <c r="L4200">
        <f t="shared" si="75"/>
        <v>2</v>
      </c>
      <c r="M4200">
        <f>MATCH(H:H,价格表!$B$4:$B$35,0)</f>
        <v>15</v>
      </c>
      <c r="N4200" s="27">
        <f>IF(J4200&lt;=0.3,INDEX(价格表!$B$4:$I$31,M4200,2),IF(AND(J4200&gt;0.3,J4200&lt;=1),INDEX(价格表!$B$4:$I$31,M4200,3),IF(AND(J4200&gt;1,J4200&lt;=2.2),INDEX(价格表!$B$4:$I$31,M4200,4),IF(AND(J4200&gt;2.2,J4200&lt;=3.3),INDEX(价格表!$B$4:$I$31,M4200,5),IF(AND(J4200&gt;3.3,J4200&lt;=4),INDEX(价格表!$B$4:$I$31,M4200,6),IF(AND(J4200&gt;4,J4200&lt;=5.5),INDEX(价格表!$B$4:$I$31,M4200,7),IF(J4200&gt;5.5,2.6+INDEX(价格表!$B$4:$I$31,M4200,8)*L4200)))))))</f>
        <v>2.15</v>
      </c>
    </row>
    <row r="4201" spans="1:14">
      <c r="A4201" s="18">
        <v>4311038638048</v>
      </c>
      <c r="B4201" s="18" t="s">
        <v>16</v>
      </c>
      <c r="C4201" s="19">
        <v>20201216</v>
      </c>
      <c r="D4201" s="19">
        <v>610538201209</v>
      </c>
      <c r="E4201" s="19" t="s">
        <v>16</v>
      </c>
      <c r="F4201" s="19">
        <v>20201226</v>
      </c>
      <c r="G4201" s="19" t="s">
        <v>17</v>
      </c>
      <c r="H4201" s="19" t="s">
        <v>73</v>
      </c>
      <c r="I4201" s="19" t="s">
        <v>92</v>
      </c>
      <c r="J4201" s="19">
        <v>1.45</v>
      </c>
      <c r="K4201" s="19" t="s">
        <v>20</v>
      </c>
      <c r="L4201">
        <f t="shared" si="75"/>
        <v>2</v>
      </c>
      <c r="M4201">
        <f>MATCH(H:H,价格表!$B$4:$B$35,0)</f>
        <v>7</v>
      </c>
      <c r="N4201" s="27">
        <f>IF(J4201&lt;=0.3,INDEX(价格表!$B$4:$I$31,M4201,2),IF(AND(J4201&gt;0.3,J4201&lt;=1),INDEX(价格表!$B$4:$I$31,M4201,3),IF(AND(J4201&gt;1,J4201&lt;=2.2),INDEX(价格表!$B$4:$I$31,M4201,4),IF(AND(J4201&gt;2.2,J4201&lt;=3.3),INDEX(价格表!$B$4:$I$31,M4201,5),IF(AND(J4201&gt;3.3,J4201&lt;=4),INDEX(价格表!$B$4:$I$31,M4201,6),IF(AND(J4201&gt;4,J4201&lt;=5.5),INDEX(价格表!$B$4:$I$31,M4201,7),IF(J4201&gt;5.5,2.6+INDEX(价格表!$B$4:$I$31,M4201,8)*L4201)))))))</f>
        <v>2.15</v>
      </c>
    </row>
    <row r="4202" spans="1:14">
      <c r="A4202" s="18">
        <v>4311038638049</v>
      </c>
      <c r="B4202" s="18" t="s">
        <v>16</v>
      </c>
      <c r="C4202" s="19">
        <v>20201216</v>
      </c>
      <c r="D4202" s="19">
        <v>610538201209</v>
      </c>
      <c r="E4202" s="19" t="s">
        <v>16</v>
      </c>
      <c r="F4202" s="19">
        <v>20201226</v>
      </c>
      <c r="G4202" s="19" t="s">
        <v>17</v>
      </c>
      <c r="H4202" s="19" t="s">
        <v>45</v>
      </c>
      <c r="I4202" s="19" t="s">
        <v>137</v>
      </c>
      <c r="J4202" s="19">
        <v>1.45</v>
      </c>
      <c r="K4202" s="19" t="s">
        <v>20</v>
      </c>
      <c r="L4202">
        <f t="shared" si="75"/>
        <v>2</v>
      </c>
      <c r="M4202">
        <f>MATCH(H:H,价格表!$B$4:$B$35,0)</f>
        <v>9</v>
      </c>
      <c r="N4202" s="27">
        <f>IF(J4202&lt;=0.3,INDEX(价格表!$B$4:$I$31,M4202,2),IF(AND(J4202&gt;0.3,J4202&lt;=1),INDEX(价格表!$B$4:$I$31,M4202,3),IF(AND(J4202&gt;1,J4202&lt;=2.2),INDEX(价格表!$B$4:$I$31,M4202,4),IF(AND(J4202&gt;2.2,J4202&lt;=3.3),INDEX(价格表!$B$4:$I$31,M4202,5),IF(AND(J4202&gt;3.3,J4202&lt;=4),INDEX(价格表!$B$4:$I$31,M4202,6),IF(AND(J4202&gt;4,J4202&lt;=5.5),INDEX(价格表!$B$4:$I$31,M4202,7),IF(J4202&gt;5.5,2.6+INDEX(价格表!$B$4:$I$31,M4202,8)*L4202)))))))</f>
        <v>2.15</v>
      </c>
    </row>
    <row r="4203" spans="1:14">
      <c r="A4203" s="18">
        <v>4311038638051</v>
      </c>
      <c r="B4203" s="18" t="s">
        <v>16</v>
      </c>
      <c r="C4203" s="19">
        <v>20201216</v>
      </c>
      <c r="D4203" s="19">
        <v>610538201209</v>
      </c>
      <c r="E4203" s="19" t="s">
        <v>16</v>
      </c>
      <c r="F4203" s="19">
        <v>20201226</v>
      </c>
      <c r="G4203" s="19" t="s">
        <v>17</v>
      </c>
      <c r="H4203" s="19" t="s">
        <v>50</v>
      </c>
      <c r="I4203" s="19" t="s">
        <v>77</v>
      </c>
      <c r="J4203" s="19">
        <v>1.46</v>
      </c>
      <c r="K4203" s="19" t="s">
        <v>20</v>
      </c>
      <c r="L4203">
        <f t="shared" si="75"/>
        <v>2</v>
      </c>
      <c r="M4203">
        <f>MATCH(H:H,价格表!$B$4:$B$35,0)</f>
        <v>4</v>
      </c>
      <c r="N4203" s="27">
        <f>IF(J4203&lt;=0.3,INDEX(价格表!$B$4:$I$31,M4203,2),IF(AND(J4203&gt;0.3,J4203&lt;=1),INDEX(价格表!$B$4:$I$31,M4203,3),IF(AND(J4203&gt;1,J4203&lt;=2.2),INDEX(价格表!$B$4:$I$31,M4203,4),IF(AND(J4203&gt;2.2,J4203&lt;=3.3),INDEX(价格表!$B$4:$I$31,M4203,5),IF(AND(J4203&gt;3.3,J4203&lt;=4),INDEX(价格表!$B$4:$I$31,M4203,6),IF(AND(J4203&gt;4,J4203&lt;=5.5),INDEX(价格表!$B$4:$I$31,M4203,7),IF(J4203&gt;5.5,2.6+INDEX(价格表!$B$4:$I$31,M4203,8)*L4203)))))))</f>
        <v>2.15</v>
      </c>
    </row>
    <row r="4204" spans="1:14">
      <c r="A4204" s="18">
        <v>4311038638052</v>
      </c>
      <c r="B4204" s="18" t="s">
        <v>16</v>
      </c>
      <c r="C4204" s="19">
        <v>20201216</v>
      </c>
      <c r="D4204" s="19">
        <v>610538201209</v>
      </c>
      <c r="E4204" s="19" t="s">
        <v>16</v>
      </c>
      <c r="F4204" s="19">
        <v>20201226</v>
      </c>
      <c r="G4204" s="19" t="s">
        <v>17</v>
      </c>
      <c r="H4204" s="19" t="s">
        <v>75</v>
      </c>
      <c r="I4204" s="19" t="s">
        <v>114</v>
      </c>
      <c r="J4204" s="19">
        <v>1.42</v>
      </c>
      <c r="K4204" s="19" t="s">
        <v>20</v>
      </c>
      <c r="L4204">
        <f t="shared" si="75"/>
        <v>2</v>
      </c>
      <c r="M4204">
        <f>MATCH(H:H,价格表!$B$4:$B$35,0)</f>
        <v>24</v>
      </c>
      <c r="N4204" s="27">
        <f>IF(J4204&lt;=0.3,INDEX(价格表!$B$4:$I$31,M4204,2),IF(AND(J4204&gt;0.3,J4204&lt;=1),INDEX(价格表!$B$4:$I$31,M4204,3),IF(AND(J4204&gt;1,J4204&lt;=2.2),INDEX(价格表!$B$4:$I$31,M4204,4),IF(AND(J4204&gt;2.2,J4204&lt;=3.3),INDEX(价格表!$B$4:$I$31,M4204,5),IF(AND(J4204&gt;3.3,J4204&lt;=4),INDEX(价格表!$B$4:$I$31,M4204,6),IF(AND(J4204&gt;4,J4204&lt;=5.5),INDEX(价格表!$B$4:$I$31,M4204,7),IF(J4204&gt;5.5,2.6+INDEX(价格表!$B$4:$I$31,M4204,8)*L4204)))))))</f>
        <v>2.15</v>
      </c>
    </row>
    <row r="4205" spans="1:14">
      <c r="A4205" s="18">
        <v>4311038638053</v>
      </c>
      <c r="B4205" s="18" t="s">
        <v>16</v>
      </c>
      <c r="C4205" s="19">
        <v>20201216</v>
      </c>
      <c r="D4205" s="19">
        <v>610538201209</v>
      </c>
      <c r="E4205" s="19" t="s">
        <v>16</v>
      </c>
      <c r="F4205" s="19">
        <v>20201226</v>
      </c>
      <c r="G4205" s="19" t="s">
        <v>17</v>
      </c>
      <c r="H4205" s="19" t="s">
        <v>54</v>
      </c>
      <c r="I4205" s="19" t="s">
        <v>55</v>
      </c>
      <c r="J4205" s="19">
        <v>1.44</v>
      </c>
      <c r="K4205" s="19" t="s">
        <v>20</v>
      </c>
      <c r="L4205">
        <f t="shared" si="75"/>
        <v>2</v>
      </c>
      <c r="M4205">
        <f>MATCH(H:H,价格表!$B$4:$B$35,0)</f>
        <v>14</v>
      </c>
      <c r="N4205" s="27">
        <f>IF(J4205&lt;=0.3,INDEX(价格表!$B$4:$I$31,M4205,2),IF(AND(J4205&gt;0.3,J4205&lt;=1),INDEX(价格表!$B$4:$I$31,M4205,3),IF(AND(J4205&gt;1,J4205&lt;=2.2),INDEX(价格表!$B$4:$I$31,M4205,4),IF(AND(J4205&gt;2.2,J4205&lt;=3.3),INDEX(价格表!$B$4:$I$31,M4205,5),IF(AND(J4205&gt;3.3,J4205&lt;=4),INDEX(价格表!$B$4:$I$31,M4205,6),IF(AND(J4205&gt;4,J4205&lt;=5.5),INDEX(价格表!$B$4:$I$31,M4205,7),IF(J4205&gt;5.5,2.6+INDEX(价格表!$B$4:$I$31,M4205,8)*L4205)))))))</f>
        <v>2.15</v>
      </c>
    </row>
    <row r="4206" spans="1:14">
      <c r="A4206" s="18">
        <v>4311038638054</v>
      </c>
      <c r="B4206" s="18" t="s">
        <v>16</v>
      </c>
      <c r="C4206" s="19">
        <v>20201216</v>
      </c>
      <c r="D4206" s="19">
        <v>610538201209</v>
      </c>
      <c r="E4206" s="19" t="s">
        <v>16</v>
      </c>
      <c r="F4206" s="19">
        <v>20201226</v>
      </c>
      <c r="G4206" s="19" t="s">
        <v>17</v>
      </c>
      <c r="H4206" s="19" t="s">
        <v>23</v>
      </c>
      <c r="I4206" s="19" t="s">
        <v>268</v>
      </c>
      <c r="J4206" s="19">
        <v>1.46</v>
      </c>
      <c r="K4206" s="19" t="s">
        <v>20</v>
      </c>
      <c r="L4206">
        <f t="shared" si="75"/>
        <v>2</v>
      </c>
      <c r="M4206">
        <f>MATCH(H:H,价格表!$B$4:$B$35,0)</f>
        <v>15</v>
      </c>
      <c r="N4206" s="27">
        <f>IF(J4206&lt;=0.3,INDEX(价格表!$B$4:$I$31,M4206,2),IF(AND(J4206&gt;0.3,J4206&lt;=1),INDEX(价格表!$B$4:$I$31,M4206,3),IF(AND(J4206&gt;1,J4206&lt;=2.2),INDEX(价格表!$B$4:$I$31,M4206,4),IF(AND(J4206&gt;2.2,J4206&lt;=3.3),INDEX(价格表!$B$4:$I$31,M4206,5),IF(AND(J4206&gt;3.3,J4206&lt;=4),INDEX(价格表!$B$4:$I$31,M4206,6),IF(AND(J4206&gt;4,J4206&lt;=5.5),INDEX(价格表!$B$4:$I$31,M4206,7),IF(J4206&gt;5.5,2.6+INDEX(价格表!$B$4:$I$31,M4206,8)*L4206)))))))</f>
        <v>2.15</v>
      </c>
    </row>
    <row r="4207" spans="1:14">
      <c r="A4207" s="18">
        <v>4311038638055</v>
      </c>
      <c r="B4207" s="18" t="s">
        <v>16</v>
      </c>
      <c r="C4207" s="19">
        <v>20201216</v>
      </c>
      <c r="D4207" s="19">
        <v>610538201209</v>
      </c>
      <c r="E4207" s="19" t="s">
        <v>16</v>
      </c>
      <c r="F4207" s="19">
        <v>20201226</v>
      </c>
      <c r="G4207" s="19" t="s">
        <v>17</v>
      </c>
      <c r="H4207" s="19" t="s">
        <v>88</v>
      </c>
      <c r="I4207" s="19" t="s">
        <v>232</v>
      </c>
      <c r="J4207" s="19">
        <v>1.43</v>
      </c>
      <c r="K4207" s="19" t="s">
        <v>20</v>
      </c>
      <c r="L4207">
        <f t="shared" si="75"/>
        <v>2</v>
      </c>
      <c r="M4207">
        <f>MATCH(H:H,价格表!$B$4:$B$35,0)</f>
        <v>19</v>
      </c>
      <c r="N4207" s="27">
        <f>IF(J4207&lt;=0.3,INDEX(价格表!$B$4:$I$31,M4207,2),IF(AND(J4207&gt;0.3,J4207&lt;=1),INDEX(价格表!$B$4:$I$31,M4207,3),IF(AND(J4207&gt;1,J4207&lt;=2.2),INDEX(价格表!$B$4:$I$31,M4207,4),IF(AND(J4207&gt;2.2,J4207&lt;=3.3),INDEX(价格表!$B$4:$I$31,M4207,5),IF(AND(J4207&gt;3.3,J4207&lt;=4),INDEX(价格表!$B$4:$I$31,M4207,6),IF(AND(J4207&gt;4,J4207&lt;=5.5),INDEX(价格表!$B$4:$I$31,M4207,7),IF(J4207&gt;5.5,2.6+INDEX(价格表!$B$4:$I$31,M4207,8)*L4207)))))))</f>
        <v>2.15</v>
      </c>
    </row>
    <row r="4208" spans="1:14">
      <c r="A4208" s="18">
        <v>4311038638056</v>
      </c>
      <c r="B4208" s="18" t="s">
        <v>16</v>
      </c>
      <c r="C4208" s="19">
        <v>20201216</v>
      </c>
      <c r="D4208" s="19">
        <v>610538201209</v>
      </c>
      <c r="E4208" s="19" t="s">
        <v>16</v>
      </c>
      <c r="F4208" s="19">
        <v>20201226</v>
      </c>
      <c r="G4208" s="19" t="s">
        <v>17</v>
      </c>
      <c r="H4208" s="19" t="s">
        <v>73</v>
      </c>
      <c r="I4208" s="19" t="s">
        <v>92</v>
      </c>
      <c r="J4208" s="19">
        <v>1.56</v>
      </c>
      <c r="K4208" s="19" t="s">
        <v>20</v>
      </c>
      <c r="L4208">
        <f t="shared" si="75"/>
        <v>2</v>
      </c>
      <c r="M4208">
        <f>MATCH(H:H,价格表!$B$4:$B$35,0)</f>
        <v>7</v>
      </c>
      <c r="N4208" s="27">
        <f>IF(J4208&lt;=0.3,INDEX(价格表!$B$4:$I$31,M4208,2),IF(AND(J4208&gt;0.3,J4208&lt;=1),INDEX(价格表!$B$4:$I$31,M4208,3),IF(AND(J4208&gt;1,J4208&lt;=2.2),INDEX(价格表!$B$4:$I$31,M4208,4),IF(AND(J4208&gt;2.2,J4208&lt;=3.3),INDEX(价格表!$B$4:$I$31,M4208,5),IF(AND(J4208&gt;3.3,J4208&lt;=4),INDEX(价格表!$B$4:$I$31,M4208,6),IF(AND(J4208&gt;4,J4208&lt;=5.5),INDEX(价格表!$B$4:$I$31,M4208,7),IF(J4208&gt;5.5,2.6+INDEX(价格表!$B$4:$I$31,M4208,8)*L4208)))))))</f>
        <v>2.15</v>
      </c>
    </row>
    <row r="4209" spans="1:14">
      <c r="A4209" s="18">
        <v>4311038638057</v>
      </c>
      <c r="B4209" s="18" t="s">
        <v>16</v>
      </c>
      <c r="C4209" s="19">
        <v>20201216</v>
      </c>
      <c r="D4209" s="19">
        <v>610538201209</v>
      </c>
      <c r="E4209" s="19" t="s">
        <v>16</v>
      </c>
      <c r="F4209" s="19">
        <v>20201226</v>
      </c>
      <c r="G4209" s="19" t="s">
        <v>17</v>
      </c>
      <c r="H4209" s="19" t="s">
        <v>27</v>
      </c>
      <c r="I4209" s="19" t="s">
        <v>348</v>
      </c>
      <c r="J4209" s="19">
        <v>1.48</v>
      </c>
      <c r="K4209" s="19" t="s">
        <v>20</v>
      </c>
      <c r="L4209">
        <f t="shared" si="75"/>
        <v>2</v>
      </c>
      <c r="M4209">
        <f>MATCH(H:H,价格表!$B$4:$B$35,0)</f>
        <v>3</v>
      </c>
      <c r="N4209" s="27">
        <f>IF(J4209&lt;=0.3,INDEX(价格表!$B$4:$I$31,M4209,2),IF(AND(J4209&gt;0.3,J4209&lt;=1),INDEX(价格表!$B$4:$I$31,M4209,3),IF(AND(J4209&gt;1,J4209&lt;=2.2),INDEX(价格表!$B$4:$I$31,M4209,4),IF(AND(J4209&gt;2.2,J4209&lt;=3.3),INDEX(价格表!$B$4:$I$31,M4209,5),IF(AND(J4209&gt;3.3,J4209&lt;=4),INDEX(价格表!$B$4:$I$31,M4209,6),IF(AND(J4209&gt;4,J4209&lt;=5.5),INDEX(价格表!$B$4:$I$31,M4209,7),IF(J4209&gt;5.5,2.6+INDEX(价格表!$B$4:$I$31,M4209,8)*L4209)))))))</f>
        <v>2.15</v>
      </c>
    </row>
    <row r="4210" spans="1:14">
      <c r="A4210" s="18">
        <v>4311038638058</v>
      </c>
      <c r="B4210" s="18" t="s">
        <v>16</v>
      </c>
      <c r="C4210" s="19">
        <v>20201216</v>
      </c>
      <c r="D4210" s="19">
        <v>610538201209</v>
      </c>
      <c r="E4210" s="19" t="s">
        <v>16</v>
      </c>
      <c r="F4210" s="19">
        <v>20201226</v>
      </c>
      <c r="G4210" s="19" t="s">
        <v>17</v>
      </c>
      <c r="H4210" s="19" t="s">
        <v>73</v>
      </c>
      <c r="I4210" s="19" t="s">
        <v>91</v>
      </c>
      <c r="J4210" s="19">
        <v>1.43</v>
      </c>
      <c r="K4210" s="19" t="s">
        <v>20</v>
      </c>
      <c r="L4210">
        <f t="shared" si="75"/>
        <v>2</v>
      </c>
      <c r="M4210">
        <f>MATCH(H:H,价格表!$B$4:$B$35,0)</f>
        <v>7</v>
      </c>
      <c r="N4210" s="27">
        <f>IF(J4210&lt;=0.3,INDEX(价格表!$B$4:$I$31,M4210,2),IF(AND(J4210&gt;0.3,J4210&lt;=1),INDEX(价格表!$B$4:$I$31,M4210,3),IF(AND(J4210&gt;1,J4210&lt;=2.2),INDEX(价格表!$B$4:$I$31,M4210,4),IF(AND(J4210&gt;2.2,J4210&lt;=3.3),INDEX(价格表!$B$4:$I$31,M4210,5),IF(AND(J4210&gt;3.3,J4210&lt;=4),INDEX(价格表!$B$4:$I$31,M4210,6),IF(AND(J4210&gt;4,J4210&lt;=5.5),INDEX(价格表!$B$4:$I$31,M4210,7),IF(J4210&gt;5.5,2.6+INDEX(价格表!$B$4:$I$31,M4210,8)*L4210)))))))</f>
        <v>2.15</v>
      </c>
    </row>
    <row r="4211" spans="1:14">
      <c r="A4211" s="18">
        <v>4311038638059</v>
      </c>
      <c r="B4211" s="18" t="s">
        <v>16</v>
      </c>
      <c r="C4211" s="19">
        <v>20201216</v>
      </c>
      <c r="D4211" s="19">
        <v>610538201209</v>
      </c>
      <c r="E4211" s="19" t="s">
        <v>16</v>
      </c>
      <c r="F4211" s="19">
        <v>20201226</v>
      </c>
      <c r="G4211" s="19" t="s">
        <v>17</v>
      </c>
      <c r="H4211" s="19" t="s">
        <v>88</v>
      </c>
      <c r="I4211" s="19" t="s">
        <v>250</v>
      </c>
      <c r="J4211" s="19">
        <v>1.47</v>
      </c>
      <c r="K4211" s="19" t="s">
        <v>20</v>
      </c>
      <c r="L4211">
        <f t="shared" si="75"/>
        <v>2</v>
      </c>
      <c r="M4211">
        <f>MATCH(H:H,价格表!$B$4:$B$35,0)</f>
        <v>19</v>
      </c>
      <c r="N4211" s="27">
        <f>IF(J4211&lt;=0.3,INDEX(价格表!$B$4:$I$31,M4211,2),IF(AND(J4211&gt;0.3,J4211&lt;=1),INDEX(价格表!$B$4:$I$31,M4211,3),IF(AND(J4211&gt;1,J4211&lt;=2.2),INDEX(价格表!$B$4:$I$31,M4211,4),IF(AND(J4211&gt;2.2,J4211&lt;=3.3),INDEX(价格表!$B$4:$I$31,M4211,5),IF(AND(J4211&gt;3.3,J4211&lt;=4),INDEX(价格表!$B$4:$I$31,M4211,6),IF(AND(J4211&gt;4,J4211&lt;=5.5),INDEX(价格表!$B$4:$I$31,M4211,7),IF(J4211&gt;5.5,2.6+INDEX(价格表!$B$4:$I$31,M4211,8)*L4211)))))))</f>
        <v>2.15</v>
      </c>
    </row>
    <row r="4212" spans="1:14">
      <c r="A4212" s="18">
        <v>4311038638060</v>
      </c>
      <c r="B4212" s="18" t="s">
        <v>16</v>
      </c>
      <c r="C4212" s="19">
        <v>20201216</v>
      </c>
      <c r="D4212" s="19">
        <v>610538201209</v>
      </c>
      <c r="E4212" s="19" t="s">
        <v>16</v>
      </c>
      <c r="F4212" s="19">
        <v>20201226</v>
      </c>
      <c r="G4212" s="19" t="s">
        <v>17</v>
      </c>
      <c r="H4212" s="19" t="s">
        <v>73</v>
      </c>
      <c r="I4212" s="19" t="s">
        <v>184</v>
      </c>
      <c r="J4212" s="19">
        <v>1.46</v>
      </c>
      <c r="K4212" s="19" t="s">
        <v>20</v>
      </c>
      <c r="L4212">
        <f t="shared" si="75"/>
        <v>2</v>
      </c>
      <c r="M4212">
        <f>MATCH(H:H,价格表!$B$4:$B$35,0)</f>
        <v>7</v>
      </c>
      <c r="N4212" s="27">
        <f>IF(J4212&lt;=0.3,INDEX(价格表!$B$4:$I$31,M4212,2),IF(AND(J4212&gt;0.3,J4212&lt;=1),INDEX(价格表!$B$4:$I$31,M4212,3),IF(AND(J4212&gt;1,J4212&lt;=2.2),INDEX(价格表!$B$4:$I$31,M4212,4),IF(AND(J4212&gt;2.2,J4212&lt;=3.3),INDEX(价格表!$B$4:$I$31,M4212,5),IF(AND(J4212&gt;3.3,J4212&lt;=4),INDEX(价格表!$B$4:$I$31,M4212,6),IF(AND(J4212&gt;4,J4212&lt;=5.5),INDEX(价格表!$B$4:$I$31,M4212,7),IF(J4212&gt;5.5,2.6+INDEX(价格表!$B$4:$I$31,M4212,8)*L4212)))))))</f>
        <v>2.15</v>
      </c>
    </row>
    <row r="4213" spans="1:14">
      <c r="A4213" s="18">
        <v>4311038638061</v>
      </c>
      <c r="B4213" s="18" t="s">
        <v>16</v>
      </c>
      <c r="C4213" s="19">
        <v>20201216</v>
      </c>
      <c r="D4213" s="19">
        <v>610538201209</v>
      </c>
      <c r="E4213" s="19" t="s">
        <v>16</v>
      </c>
      <c r="F4213" s="19">
        <v>20201226</v>
      </c>
      <c r="G4213" s="19" t="s">
        <v>17</v>
      </c>
      <c r="H4213" s="19" t="s">
        <v>68</v>
      </c>
      <c r="I4213" s="19" t="s">
        <v>140</v>
      </c>
      <c r="J4213" s="19">
        <v>1.43</v>
      </c>
      <c r="K4213" s="19" t="s">
        <v>20</v>
      </c>
      <c r="L4213">
        <f t="shared" si="75"/>
        <v>2</v>
      </c>
      <c r="M4213">
        <f>MATCH(H:H,价格表!$B$4:$B$35,0)</f>
        <v>5</v>
      </c>
      <c r="N4213" s="27">
        <f>IF(J4213&lt;=0.3,INDEX(价格表!$B$4:$I$31,M4213,2),IF(AND(J4213&gt;0.3,J4213&lt;=1),INDEX(价格表!$B$4:$I$31,M4213,3),IF(AND(J4213&gt;1,J4213&lt;=2.2),INDEX(价格表!$B$4:$I$31,M4213,4),IF(AND(J4213&gt;2.2,J4213&lt;=3.3),INDEX(价格表!$B$4:$I$31,M4213,5),IF(AND(J4213&gt;3.3,J4213&lt;=4),INDEX(价格表!$B$4:$I$31,M4213,6),IF(AND(J4213&gt;4,J4213&lt;=5.5),INDEX(价格表!$B$4:$I$31,M4213,7),IF(J4213&gt;5.5,2.6+INDEX(价格表!$B$4:$I$31,M4213,8)*L4213)))))))</f>
        <v>2.15</v>
      </c>
    </row>
    <row r="4214" spans="1:14">
      <c r="A4214" s="18">
        <v>4311038638062</v>
      </c>
      <c r="B4214" s="18" t="s">
        <v>16</v>
      </c>
      <c r="C4214" s="19">
        <v>20201216</v>
      </c>
      <c r="D4214" s="19">
        <v>610538201209</v>
      </c>
      <c r="E4214" s="19" t="s">
        <v>16</v>
      </c>
      <c r="F4214" s="19">
        <v>20201226</v>
      </c>
      <c r="G4214" s="19" t="s">
        <v>17</v>
      </c>
      <c r="H4214" s="19" t="s">
        <v>75</v>
      </c>
      <c r="I4214" s="19" t="s">
        <v>111</v>
      </c>
      <c r="J4214" s="19">
        <v>1.42</v>
      </c>
      <c r="K4214" s="19" t="s">
        <v>20</v>
      </c>
      <c r="L4214">
        <f t="shared" si="75"/>
        <v>2</v>
      </c>
      <c r="M4214">
        <f>MATCH(H:H,价格表!$B$4:$B$35,0)</f>
        <v>24</v>
      </c>
      <c r="N4214" s="27">
        <f>IF(J4214&lt;=0.3,INDEX(价格表!$B$4:$I$31,M4214,2),IF(AND(J4214&gt;0.3,J4214&lt;=1),INDEX(价格表!$B$4:$I$31,M4214,3),IF(AND(J4214&gt;1,J4214&lt;=2.2),INDEX(价格表!$B$4:$I$31,M4214,4),IF(AND(J4214&gt;2.2,J4214&lt;=3.3),INDEX(价格表!$B$4:$I$31,M4214,5),IF(AND(J4214&gt;3.3,J4214&lt;=4),INDEX(价格表!$B$4:$I$31,M4214,6),IF(AND(J4214&gt;4,J4214&lt;=5.5),INDEX(价格表!$B$4:$I$31,M4214,7),IF(J4214&gt;5.5,2.6+INDEX(价格表!$B$4:$I$31,M4214,8)*L4214)))))))</f>
        <v>2.15</v>
      </c>
    </row>
    <row r="4215" spans="1:14">
      <c r="A4215" s="18">
        <v>4311038638063</v>
      </c>
      <c r="B4215" s="18" t="s">
        <v>16</v>
      </c>
      <c r="C4215" s="19">
        <v>20201216</v>
      </c>
      <c r="D4215" s="19">
        <v>610538201209</v>
      </c>
      <c r="E4215" s="19" t="s">
        <v>16</v>
      </c>
      <c r="F4215" s="19">
        <v>20201226</v>
      </c>
      <c r="G4215" s="19" t="s">
        <v>17</v>
      </c>
      <c r="H4215" s="19" t="s">
        <v>18</v>
      </c>
      <c r="I4215" s="19" t="s">
        <v>369</v>
      </c>
      <c r="J4215" s="19">
        <v>1.44</v>
      </c>
      <c r="K4215" s="19" t="s">
        <v>20</v>
      </c>
      <c r="L4215">
        <f t="shared" si="75"/>
        <v>2</v>
      </c>
      <c r="M4215">
        <f>MATCH(H:H,价格表!$B$4:$B$35,0)</f>
        <v>1</v>
      </c>
      <c r="N4215" s="27">
        <f>IF(J4215&lt;=0.3,INDEX(价格表!$B$4:$I$31,M4215,2),IF(AND(J4215&gt;0.3,J4215&lt;=1),INDEX(价格表!$B$4:$I$31,M4215,3),IF(AND(J4215&gt;1,J4215&lt;=2.2),INDEX(价格表!$B$4:$I$31,M4215,4),IF(AND(J4215&gt;2.2,J4215&lt;=3.3),INDEX(价格表!$B$4:$I$31,M4215,5),IF(AND(J4215&gt;3.3,J4215&lt;=4),INDEX(价格表!$B$4:$I$31,M4215,6),IF(AND(J4215&gt;4,J4215&lt;=5.5),INDEX(价格表!$B$4:$I$31,M4215,7),IF(J4215&gt;5.5,2.6+INDEX(价格表!$B$4:$I$31,M4215,8)*L4215)))))))</f>
        <v>2.15</v>
      </c>
    </row>
    <row r="4216" spans="1:14">
      <c r="A4216" s="18">
        <v>4311038638064</v>
      </c>
      <c r="B4216" s="18" t="s">
        <v>16</v>
      </c>
      <c r="C4216" s="19">
        <v>20201216</v>
      </c>
      <c r="D4216" s="19">
        <v>610538201209</v>
      </c>
      <c r="E4216" s="19" t="s">
        <v>16</v>
      </c>
      <c r="F4216" s="19">
        <v>20201226</v>
      </c>
      <c r="G4216" s="19" t="s">
        <v>17</v>
      </c>
      <c r="H4216" s="19" t="s">
        <v>45</v>
      </c>
      <c r="I4216" s="19" t="s">
        <v>48</v>
      </c>
      <c r="J4216" s="19">
        <v>1.44</v>
      </c>
      <c r="K4216" s="19" t="s">
        <v>20</v>
      </c>
      <c r="L4216">
        <f t="shared" si="75"/>
        <v>2</v>
      </c>
      <c r="M4216">
        <f>MATCH(H:H,价格表!$B$4:$B$35,0)</f>
        <v>9</v>
      </c>
      <c r="N4216" s="27">
        <f>IF(J4216&lt;=0.3,INDEX(价格表!$B$4:$I$31,M4216,2),IF(AND(J4216&gt;0.3,J4216&lt;=1),INDEX(价格表!$B$4:$I$31,M4216,3),IF(AND(J4216&gt;1,J4216&lt;=2.2),INDEX(价格表!$B$4:$I$31,M4216,4),IF(AND(J4216&gt;2.2,J4216&lt;=3.3),INDEX(价格表!$B$4:$I$31,M4216,5),IF(AND(J4216&gt;3.3,J4216&lt;=4),INDEX(价格表!$B$4:$I$31,M4216,6),IF(AND(J4216&gt;4,J4216&lt;=5.5),INDEX(价格表!$B$4:$I$31,M4216,7),IF(J4216&gt;5.5,2.6+INDEX(价格表!$B$4:$I$31,M4216,8)*L4216)))))))</f>
        <v>2.15</v>
      </c>
    </row>
    <row r="4217" spans="1:14">
      <c r="A4217" s="18">
        <v>4311038638065</v>
      </c>
      <c r="B4217" s="18" t="s">
        <v>16</v>
      </c>
      <c r="C4217" s="19">
        <v>20201216</v>
      </c>
      <c r="D4217" s="19">
        <v>610538201209</v>
      </c>
      <c r="E4217" s="19" t="s">
        <v>16</v>
      </c>
      <c r="F4217" s="19">
        <v>20201226</v>
      </c>
      <c r="G4217" s="19" t="s">
        <v>17</v>
      </c>
      <c r="H4217" s="19" t="s">
        <v>68</v>
      </c>
      <c r="I4217" s="19" t="s">
        <v>249</v>
      </c>
      <c r="J4217" s="19">
        <v>1.46</v>
      </c>
      <c r="K4217" s="19" t="s">
        <v>20</v>
      </c>
      <c r="L4217">
        <f t="shared" si="75"/>
        <v>2</v>
      </c>
      <c r="M4217">
        <f>MATCH(H:H,价格表!$B$4:$B$35,0)</f>
        <v>5</v>
      </c>
      <c r="N4217" s="27">
        <f>IF(J4217&lt;=0.3,INDEX(价格表!$B$4:$I$31,M4217,2),IF(AND(J4217&gt;0.3,J4217&lt;=1),INDEX(价格表!$B$4:$I$31,M4217,3),IF(AND(J4217&gt;1,J4217&lt;=2.2),INDEX(价格表!$B$4:$I$31,M4217,4),IF(AND(J4217&gt;2.2,J4217&lt;=3.3),INDEX(价格表!$B$4:$I$31,M4217,5),IF(AND(J4217&gt;3.3,J4217&lt;=4),INDEX(价格表!$B$4:$I$31,M4217,6),IF(AND(J4217&gt;4,J4217&lt;=5.5),INDEX(价格表!$B$4:$I$31,M4217,7),IF(J4217&gt;5.5,2.6+INDEX(价格表!$B$4:$I$31,M4217,8)*L4217)))))))</f>
        <v>2.15</v>
      </c>
    </row>
    <row r="4218" spans="1:14">
      <c r="A4218" s="18">
        <v>4311038639223</v>
      </c>
      <c r="B4218" s="18" t="s">
        <v>16</v>
      </c>
      <c r="C4218" s="19">
        <v>20201216</v>
      </c>
      <c r="D4218" s="19">
        <v>610538201209</v>
      </c>
      <c r="E4218" s="19" t="s">
        <v>16</v>
      </c>
      <c r="F4218" s="19">
        <v>20201226</v>
      </c>
      <c r="G4218" s="19" t="s">
        <v>17</v>
      </c>
      <c r="H4218" s="19" t="s">
        <v>158</v>
      </c>
      <c r="I4218" s="19" t="s">
        <v>374</v>
      </c>
      <c r="J4218" s="19">
        <v>1.42</v>
      </c>
      <c r="K4218" s="19" t="s">
        <v>20</v>
      </c>
      <c r="L4218">
        <f t="shared" si="75"/>
        <v>2</v>
      </c>
      <c r="M4218">
        <f>MATCH(H:H,价格表!$B$4:$B$35,0)</f>
        <v>31</v>
      </c>
      <c r="N4218" s="27">
        <f>L4218*12+3</f>
        <v>27</v>
      </c>
    </row>
    <row r="4219" spans="1:14">
      <c r="A4219" s="18">
        <v>4311038639224</v>
      </c>
      <c r="B4219" s="18" t="s">
        <v>16</v>
      </c>
      <c r="C4219" s="19">
        <v>20201216</v>
      </c>
      <c r="D4219" s="19">
        <v>610538201209</v>
      </c>
      <c r="E4219" s="19" t="s">
        <v>16</v>
      </c>
      <c r="F4219" s="19">
        <v>20201226</v>
      </c>
      <c r="G4219" s="19" t="s">
        <v>17</v>
      </c>
      <c r="H4219" s="19" t="s">
        <v>27</v>
      </c>
      <c r="I4219" s="19" t="s">
        <v>128</v>
      </c>
      <c r="J4219" s="19">
        <v>1.43</v>
      </c>
      <c r="K4219" s="19" t="s">
        <v>20</v>
      </c>
      <c r="L4219">
        <f t="shared" si="75"/>
        <v>2</v>
      </c>
      <c r="M4219">
        <f>MATCH(H:H,价格表!$B$4:$B$35,0)</f>
        <v>3</v>
      </c>
      <c r="N4219" s="27">
        <f>IF(J4219&lt;=0.3,INDEX(价格表!$B$4:$I$31,M4219,2),IF(AND(J4219&gt;0.3,J4219&lt;=1),INDEX(价格表!$B$4:$I$31,M4219,3),IF(AND(J4219&gt;1,J4219&lt;=2.2),INDEX(价格表!$B$4:$I$31,M4219,4),IF(AND(J4219&gt;2.2,J4219&lt;=3.3),INDEX(价格表!$B$4:$I$31,M4219,5),IF(AND(J4219&gt;3.3,J4219&lt;=4),INDEX(价格表!$B$4:$I$31,M4219,6),IF(AND(J4219&gt;4,J4219&lt;=5.5),INDEX(价格表!$B$4:$I$31,M4219,7),IF(J4219&gt;5.5,2.6+INDEX(价格表!$B$4:$I$31,M4219,8)*L4219)))))))</f>
        <v>2.15</v>
      </c>
    </row>
    <row r="4220" spans="1:14">
      <c r="A4220" s="18">
        <v>4311038639225</v>
      </c>
      <c r="B4220" s="18" t="s">
        <v>16</v>
      </c>
      <c r="C4220" s="19">
        <v>20201216</v>
      </c>
      <c r="D4220" s="19">
        <v>610538201209</v>
      </c>
      <c r="E4220" s="19" t="s">
        <v>16</v>
      </c>
      <c r="F4220" s="19">
        <v>20201226</v>
      </c>
      <c r="G4220" s="19" t="s">
        <v>17</v>
      </c>
      <c r="H4220" s="19" t="s">
        <v>63</v>
      </c>
      <c r="I4220" s="19" t="s">
        <v>187</v>
      </c>
      <c r="J4220" s="19">
        <v>1.44</v>
      </c>
      <c r="K4220" s="19" t="s">
        <v>20</v>
      </c>
      <c r="L4220">
        <f t="shared" si="75"/>
        <v>2</v>
      </c>
      <c r="M4220">
        <f>MATCH(H:H,价格表!$B$4:$B$35,0)</f>
        <v>21</v>
      </c>
      <c r="N4220" s="27">
        <f>IF(J4220&lt;=0.3,INDEX(价格表!$B$4:$I$31,M4220,2),IF(AND(J4220&gt;0.3,J4220&lt;=1),INDEX(价格表!$B$4:$I$31,M4220,3),IF(AND(J4220&gt;1,J4220&lt;=2.2),INDEX(价格表!$B$4:$I$31,M4220,4),IF(AND(J4220&gt;2.2,J4220&lt;=3.3),INDEX(价格表!$B$4:$I$31,M4220,5),IF(AND(J4220&gt;3.3,J4220&lt;=4),INDEX(价格表!$B$4:$I$31,M4220,6),IF(AND(J4220&gt;4,J4220&lt;=5.5),INDEX(价格表!$B$4:$I$31,M4220,7),IF(J4220&gt;5.5,2.6+INDEX(价格表!$B$4:$I$31,M4220,8)*L4220)))))))</f>
        <v>2.15</v>
      </c>
    </row>
    <row r="4221" spans="1:14">
      <c r="A4221" s="18">
        <v>4311038639226</v>
      </c>
      <c r="B4221" s="18" t="s">
        <v>16</v>
      </c>
      <c r="C4221" s="19">
        <v>20201216</v>
      </c>
      <c r="D4221" s="19">
        <v>610538201209</v>
      </c>
      <c r="E4221" s="19" t="s">
        <v>16</v>
      </c>
      <c r="F4221" s="19">
        <v>20201226</v>
      </c>
      <c r="G4221" s="19" t="s">
        <v>17</v>
      </c>
      <c r="H4221" s="19" t="s">
        <v>73</v>
      </c>
      <c r="I4221" s="19" t="s">
        <v>215</v>
      </c>
      <c r="J4221" s="19">
        <v>1.45</v>
      </c>
      <c r="K4221" s="19" t="s">
        <v>20</v>
      </c>
      <c r="L4221">
        <f t="shared" si="75"/>
        <v>2</v>
      </c>
      <c r="M4221">
        <f>MATCH(H:H,价格表!$B$4:$B$35,0)</f>
        <v>7</v>
      </c>
      <c r="N4221" s="27">
        <f>IF(J4221&lt;=0.3,INDEX(价格表!$B$4:$I$31,M4221,2),IF(AND(J4221&gt;0.3,J4221&lt;=1),INDEX(价格表!$B$4:$I$31,M4221,3),IF(AND(J4221&gt;1,J4221&lt;=2.2),INDEX(价格表!$B$4:$I$31,M4221,4),IF(AND(J4221&gt;2.2,J4221&lt;=3.3),INDEX(价格表!$B$4:$I$31,M4221,5),IF(AND(J4221&gt;3.3,J4221&lt;=4),INDEX(价格表!$B$4:$I$31,M4221,6),IF(AND(J4221&gt;4,J4221&lt;=5.5),INDEX(价格表!$B$4:$I$31,M4221,7),IF(J4221&gt;5.5,2.6+INDEX(价格表!$B$4:$I$31,M4221,8)*L4221)))))))</f>
        <v>2.15</v>
      </c>
    </row>
    <row r="4222" spans="1:14">
      <c r="A4222" s="18">
        <v>4311038639227</v>
      </c>
      <c r="B4222" s="18" t="s">
        <v>16</v>
      </c>
      <c r="C4222" s="19">
        <v>20201216</v>
      </c>
      <c r="D4222" s="19">
        <v>610538201209</v>
      </c>
      <c r="E4222" s="19" t="s">
        <v>16</v>
      </c>
      <c r="F4222" s="19">
        <v>20201226</v>
      </c>
      <c r="G4222" s="19" t="s">
        <v>17</v>
      </c>
      <c r="H4222" s="19" t="s">
        <v>56</v>
      </c>
      <c r="I4222" s="19" t="s">
        <v>57</v>
      </c>
      <c r="J4222" s="19">
        <v>1.41</v>
      </c>
      <c r="K4222" s="19" t="s">
        <v>20</v>
      </c>
      <c r="L4222">
        <f t="shared" si="75"/>
        <v>2</v>
      </c>
      <c r="M4222">
        <f>MATCH(H:H,价格表!$B$4:$B$35,0)</f>
        <v>11</v>
      </c>
      <c r="N4222" s="27">
        <f>IF(J4222&lt;=0.3,INDEX(价格表!$B$4:$I$31,M4222,2),IF(AND(J4222&gt;0.3,J4222&lt;=1),INDEX(价格表!$B$4:$I$31,M4222,3),IF(AND(J4222&gt;1,J4222&lt;=2.2),INDEX(价格表!$B$4:$I$31,M4222,4),IF(AND(J4222&gt;2.2,J4222&lt;=3.3),INDEX(价格表!$B$4:$I$31,M4222,5),IF(AND(J4222&gt;3.3,J4222&lt;=4),INDEX(价格表!$B$4:$I$31,M4222,6),IF(AND(J4222&gt;4,J4222&lt;=5.5),INDEX(价格表!$B$4:$I$31,M4222,7),IF(J4222&gt;5.5,2.6+INDEX(价格表!$B$4:$I$31,M4222,8)*L4222)))))))</f>
        <v>2.15</v>
      </c>
    </row>
    <row r="4223" spans="1:14">
      <c r="A4223" s="18">
        <v>4311038639229</v>
      </c>
      <c r="B4223" s="18" t="s">
        <v>16</v>
      </c>
      <c r="C4223" s="19">
        <v>20201216</v>
      </c>
      <c r="D4223" s="19">
        <v>610538201209</v>
      </c>
      <c r="E4223" s="19" t="s">
        <v>16</v>
      </c>
      <c r="F4223" s="19">
        <v>20201226</v>
      </c>
      <c r="G4223" s="19" t="s">
        <v>17</v>
      </c>
      <c r="H4223" s="19" t="s">
        <v>21</v>
      </c>
      <c r="I4223" s="19" t="s">
        <v>109</v>
      </c>
      <c r="J4223" s="19">
        <v>1.54</v>
      </c>
      <c r="K4223" s="19" t="s">
        <v>20</v>
      </c>
      <c r="L4223">
        <f t="shared" si="75"/>
        <v>2</v>
      </c>
      <c r="M4223">
        <f>MATCH(H:H,价格表!$B$4:$B$35,0)</f>
        <v>20</v>
      </c>
      <c r="N4223" s="27">
        <f>IF(J4223&lt;=0.3,INDEX(价格表!$B$4:$I$31,M4223,2),IF(AND(J4223&gt;0.3,J4223&lt;=1),INDEX(价格表!$B$4:$I$31,M4223,3),IF(AND(J4223&gt;1,J4223&lt;=2.2),INDEX(价格表!$B$4:$I$31,M4223,4),IF(AND(J4223&gt;2.2,J4223&lt;=3.3),INDEX(价格表!$B$4:$I$31,M4223,5),IF(AND(J4223&gt;3.3,J4223&lt;=4),INDEX(价格表!$B$4:$I$31,M4223,6),IF(AND(J4223&gt;4,J4223&lt;=5.5),INDEX(价格表!$B$4:$I$31,M4223,7),IF(J4223&gt;5.5,2.6+INDEX(价格表!$B$4:$I$31,M4223,8)*L4223)))))))</f>
        <v>2.15</v>
      </c>
    </row>
    <row r="4224" spans="1:14">
      <c r="A4224" s="18">
        <v>4311038639230</v>
      </c>
      <c r="B4224" s="18" t="s">
        <v>16</v>
      </c>
      <c r="C4224" s="19">
        <v>20201216</v>
      </c>
      <c r="D4224" s="19">
        <v>610538201209</v>
      </c>
      <c r="E4224" s="19" t="s">
        <v>16</v>
      </c>
      <c r="F4224" s="19">
        <v>20201226</v>
      </c>
      <c r="G4224" s="19" t="s">
        <v>17</v>
      </c>
      <c r="H4224" s="19" t="s">
        <v>39</v>
      </c>
      <c r="I4224" s="19" t="s">
        <v>81</v>
      </c>
      <c r="J4224" s="19">
        <v>1.5</v>
      </c>
      <c r="K4224" s="19" t="s">
        <v>20</v>
      </c>
      <c r="L4224">
        <f t="shared" si="75"/>
        <v>2</v>
      </c>
      <c r="M4224">
        <f>MATCH(H:H,价格表!$B$4:$B$35,0)</f>
        <v>23</v>
      </c>
      <c r="N4224" s="27">
        <f>IF(J4224&lt;=0.3,INDEX(价格表!$B$4:$I$31,M4224,2),IF(AND(J4224&gt;0.3,J4224&lt;=1),INDEX(价格表!$B$4:$I$31,M4224,3),IF(AND(J4224&gt;1,J4224&lt;=2.2),INDEX(价格表!$B$4:$I$31,M4224,4),IF(AND(J4224&gt;2.2,J4224&lt;=3.3),INDEX(价格表!$B$4:$I$31,M4224,5),IF(AND(J4224&gt;3.3,J4224&lt;=4),INDEX(价格表!$B$4:$I$31,M4224,6),IF(AND(J4224&gt;4,J4224&lt;=5.5),INDEX(价格表!$B$4:$I$31,M4224,7),IF(J4224&gt;5.5,2.6+INDEX(价格表!$B$4:$I$31,M4224,8)*L4224)))))))</f>
        <v>2.15</v>
      </c>
    </row>
    <row r="4225" spans="1:14">
      <c r="A4225" s="18">
        <v>4311038639231</v>
      </c>
      <c r="B4225" s="18" t="s">
        <v>16</v>
      </c>
      <c r="C4225" s="19">
        <v>20201216</v>
      </c>
      <c r="D4225" s="19">
        <v>610538201209</v>
      </c>
      <c r="E4225" s="19" t="s">
        <v>16</v>
      </c>
      <c r="F4225" s="19">
        <v>20201226</v>
      </c>
      <c r="G4225" s="19" t="s">
        <v>17</v>
      </c>
      <c r="H4225" s="19" t="s">
        <v>75</v>
      </c>
      <c r="I4225" s="19" t="s">
        <v>227</v>
      </c>
      <c r="J4225" s="19">
        <v>1.44</v>
      </c>
      <c r="K4225" s="19" t="s">
        <v>20</v>
      </c>
      <c r="L4225">
        <f t="shared" si="75"/>
        <v>2</v>
      </c>
      <c r="M4225">
        <f>MATCH(H:H,价格表!$B$4:$B$35,0)</f>
        <v>24</v>
      </c>
      <c r="N4225" s="27">
        <f>IF(J4225&lt;=0.3,INDEX(价格表!$B$4:$I$31,M4225,2),IF(AND(J4225&gt;0.3,J4225&lt;=1),INDEX(价格表!$B$4:$I$31,M4225,3),IF(AND(J4225&gt;1,J4225&lt;=2.2),INDEX(价格表!$B$4:$I$31,M4225,4),IF(AND(J4225&gt;2.2,J4225&lt;=3.3),INDEX(价格表!$B$4:$I$31,M4225,5),IF(AND(J4225&gt;3.3,J4225&lt;=4),INDEX(价格表!$B$4:$I$31,M4225,6),IF(AND(J4225&gt;4,J4225&lt;=5.5),INDEX(价格表!$B$4:$I$31,M4225,7),IF(J4225&gt;5.5,2.6+INDEX(价格表!$B$4:$I$31,M4225,8)*L4225)))))))</f>
        <v>2.15</v>
      </c>
    </row>
    <row r="4226" spans="1:14">
      <c r="A4226" s="18">
        <v>4311038639232</v>
      </c>
      <c r="B4226" s="18" t="s">
        <v>16</v>
      </c>
      <c r="C4226" s="19">
        <v>20201216</v>
      </c>
      <c r="D4226" s="19">
        <v>610538201209</v>
      </c>
      <c r="E4226" s="19" t="s">
        <v>16</v>
      </c>
      <c r="F4226" s="19">
        <v>20201226</v>
      </c>
      <c r="G4226" s="19" t="s">
        <v>17</v>
      </c>
      <c r="H4226" s="19" t="s">
        <v>43</v>
      </c>
      <c r="I4226" s="19" t="s">
        <v>108</v>
      </c>
      <c r="J4226" s="19">
        <v>1.44</v>
      </c>
      <c r="K4226" s="19" t="s">
        <v>20</v>
      </c>
      <c r="L4226">
        <f t="shared" si="75"/>
        <v>2</v>
      </c>
      <c r="M4226">
        <f>MATCH(H:H,价格表!$B$4:$B$35,0)</f>
        <v>10</v>
      </c>
      <c r="N4226" s="27">
        <f>IF(J4226&lt;=0.3,INDEX(价格表!$B$4:$I$31,M4226,2),IF(AND(J4226&gt;0.3,J4226&lt;=1),INDEX(价格表!$B$4:$I$31,M4226,3),IF(AND(J4226&gt;1,J4226&lt;=2.2),INDEX(价格表!$B$4:$I$31,M4226,4),IF(AND(J4226&gt;2.2,J4226&lt;=3.3),INDEX(价格表!$B$4:$I$31,M4226,5),IF(AND(J4226&gt;3.3,J4226&lt;=4),INDEX(价格表!$B$4:$I$31,M4226,6),IF(AND(J4226&gt;4,J4226&lt;=5.5),INDEX(价格表!$B$4:$I$31,M4226,7),IF(J4226&gt;5.5,2.6+INDEX(价格表!$B$4:$I$31,M4226,8)*L4226)))))))</f>
        <v>2.15</v>
      </c>
    </row>
    <row r="4227" spans="1:14">
      <c r="A4227" s="18">
        <v>4311038640617</v>
      </c>
      <c r="B4227" s="18" t="s">
        <v>16</v>
      </c>
      <c r="C4227" s="19">
        <v>20201216</v>
      </c>
      <c r="D4227" s="19">
        <v>610538201209</v>
      </c>
      <c r="E4227" s="19" t="s">
        <v>16</v>
      </c>
      <c r="F4227" s="19">
        <v>20201226</v>
      </c>
      <c r="G4227" s="19" t="s">
        <v>17</v>
      </c>
      <c r="H4227" s="19" t="s">
        <v>37</v>
      </c>
      <c r="I4227" s="19" t="s">
        <v>38</v>
      </c>
      <c r="J4227" s="19">
        <v>1.46</v>
      </c>
      <c r="K4227" s="19" t="s">
        <v>20</v>
      </c>
      <c r="L4227">
        <f t="shared" si="75"/>
        <v>2</v>
      </c>
      <c r="M4227">
        <f>MATCH(H:H,价格表!$B$4:$B$35,0)</f>
        <v>12</v>
      </c>
      <c r="N4227" s="27">
        <f>IF(J4227&lt;=0.3,INDEX(价格表!$B$4:$I$31,M4227,2),IF(AND(J4227&gt;0.3,J4227&lt;=1),INDEX(价格表!$B$4:$I$31,M4227,3),IF(AND(J4227&gt;1,J4227&lt;=2.2),INDEX(价格表!$B$4:$I$31,M4227,4),IF(AND(J4227&gt;2.2,J4227&lt;=3.3),INDEX(价格表!$B$4:$I$31,M4227,5),IF(AND(J4227&gt;3.3,J4227&lt;=4),INDEX(价格表!$B$4:$I$31,M4227,6),IF(AND(J4227&gt;4,J4227&lt;=5.5),INDEX(价格表!$B$4:$I$31,M4227,7),IF(J4227&gt;5.5,2.6+INDEX(价格表!$B$4:$I$31,M4227,8)*L4227)))))))</f>
        <v>2.15</v>
      </c>
    </row>
    <row r="4228" spans="1:14">
      <c r="A4228" s="18">
        <v>4311038640618</v>
      </c>
      <c r="B4228" s="18" t="s">
        <v>16</v>
      </c>
      <c r="C4228" s="19">
        <v>20201216</v>
      </c>
      <c r="D4228" s="19">
        <v>610538201209</v>
      </c>
      <c r="E4228" s="19" t="s">
        <v>16</v>
      </c>
      <c r="F4228" s="19">
        <v>20201226</v>
      </c>
      <c r="G4228" s="19" t="s">
        <v>17</v>
      </c>
      <c r="H4228" s="19" t="s">
        <v>73</v>
      </c>
      <c r="I4228" s="19" t="s">
        <v>215</v>
      </c>
      <c r="J4228" s="19">
        <v>1.46</v>
      </c>
      <c r="K4228" s="19" t="s">
        <v>20</v>
      </c>
      <c r="L4228">
        <f t="shared" ref="L4228:L4291" si="76">ROUNDUP(J4228,0)</f>
        <v>2</v>
      </c>
      <c r="M4228">
        <f>MATCH(H:H,价格表!$B$4:$B$35,0)</f>
        <v>7</v>
      </c>
      <c r="N4228" s="27">
        <f>IF(J4228&lt;=0.3,INDEX(价格表!$B$4:$I$31,M4228,2),IF(AND(J4228&gt;0.3,J4228&lt;=1),INDEX(价格表!$B$4:$I$31,M4228,3),IF(AND(J4228&gt;1,J4228&lt;=2.2),INDEX(价格表!$B$4:$I$31,M4228,4),IF(AND(J4228&gt;2.2,J4228&lt;=3.3),INDEX(价格表!$B$4:$I$31,M4228,5),IF(AND(J4228&gt;3.3,J4228&lt;=4),INDEX(价格表!$B$4:$I$31,M4228,6),IF(AND(J4228&gt;4,J4228&lt;=5.5),INDEX(价格表!$B$4:$I$31,M4228,7),IF(J4228&gt;5.5,2.6+INDEX(价格表!$B$4:$I$31,M4228,8)*L4228)))))))</f>
        <v>2.15</v>
      </c>
    </row>
    <row r="4229" spans="1:14">
      <c r="A4229" s="18">
        <v>4311038640620</v>
      </c>
      <c r="B4229" s="18" t="s">
        <v>16</v>
      </c>
      <c r="C4229" s="19">
        <v>20201216</v>
      </c>
      <c r="D4229" s="19">
        <v>610538201209</v>
      </c>
      <c r="E4229" s="19" t="s">
        <v>16</v>
      </c>
      <c r="F4229" s="19">
        <v>20201226</v>
      </c>
      <c r="G4229" s="19" t="s">
        <v>17</v>
      </c>
      <c r="H4229" s="19" t="s">
        <v>27</v>
      </c>
      <c r="I4229" s="19" t="s">
        <v>126</v>
      </c>
      <c r="J4229" s="19">
        <v>1.47</v>
      </c>
      <c r="K4229" s="19" t="s">
        <v>20</v>
      </c>
      <c r="L4229">
        <f t="shared" si="76"/>
        <v>2</v>
      </c>
      <c r="M4229">
        <f>MATCH(H:H,价格表!$B$4:$B$35,0)</f>
        <v>3</v>
      </c>
      <c r="N4229" s="27">
        <f>IF(J4229&lt;=0.3,INDEX(价格表!$B$4:$I$31,M4229,2),IF(AND(J4229&gt;0.3,J4229&lt;=1),INDEX(价格表!$B$4:$I$31,M4229,3),IF(AND(J4229&gt;1,J4229&lt;=2.2),INDEX(价格表!$B$4:$I$31,M4229,4),IF(AND(J4229&gt;2.2,J4229&lt;=3.3),INDEX(价格表!$B$4:$I$31,M4229,5),IF(AND(J4229&gt;3.3,J4229&lt;=4),INDEX(价格表!$B$4:$I$31,M4229,6),IF(AND(J4229&gt;4,J4229&lt;=5.5),INDEX(价格表!$B$4:$I$31,M4229,7),IF(J4229&gt;5.5,2.6+INDEX(价格表!$B$4:$I$31,M4229,8)*L4229)))))))</f>
        <v>2.15</v>
      </c>
    </row>
    <row r="4230" spans="1:14">
      <c r="A4230" s="18">
        <v>4311038640621</v>
      </c>
      <c r="B4230" s="18" t="s">
        <v>16</v>
      </c>
      <c r="C4230" s="19">
        <v>20201216</v>
      </c>
      <c r="D4230" s="19">
        <v>610538201209</v>
      </c>
      <c r="E4230" s="19" t="s">
        <v>16</v>
      </c>
      <c r="F4230" s="19">
        <v>20201226</v>
      </c>
      <c r="G4230" s="19" t="s">
        <v>17</v>
      </c>
      <c r="H4230" s="19" t="s">
        <v>82</v>
      </c>
      <c r="I4230" s="19" t="s">
        <v>83</v>
      </c>
      <c r="J4230" s="19">
        <v>1.51</v>
      </c>
      <c r="K4230" s="19" t="s">
        <v>20</v>
      </c>
      <c r="L4230">
        <f t="shared" si="76"/>
        <v>2</v>
      </c>
      <c r="M4230">
        <f>MATCH(H:H,价格表!$B$4:$B$35,0)</f>
        <v>2</v>
      </c>
      <c r="N4230" s="27">
        <f>IF(J4230&lt;=0.3,INDEX(价格表!$B$4:$I$31,M4230,2),IF(AND(J4230&gt;0.3,J4230&lt;=1),INDEX(价格表!$B$4:$I$31,M4230,3),IF(AND(J4230&gt;1,J4230&lt;=2.2),INDEX(价格表!$B$4:$I$31,M4230,4),IF(AND(J4230&gt;2.2,J4230&lt;=3.3),INDEX(价格表!$B$4:$I$31,M4230,5),IF(AND(J4230&gt;3.3,J4230&lt;=4),INDEX(价格表!$B$4:$I$31,M4230,6),IF(AND(J4230&gt;4,J4230&lt;=5.5),INDEX(价格表!$B$4:$I$31,M4230,7),IF(J4230&gt;5.5,2.6+INDEX(价格表!$B$4:$I$31,M4230,8)*L4230)))))))</f>
        <v>2.15</v>
      </c>
    </row>
    <row r="4231" spans="1:14">
      <c r="A4231" s="18">
        <v>4311038640622</v>
      </c>
      <c r="B4231" s="18" t="s">
        <v>16</v>
      </c>
      <c r="C4231" s="19">
        <v>20201216</v>
      </c>
      <c r="D4231" s="19">
        <v>610538201209</v>
      </c>
      <c r="E4231" s="19" t="s">
        <v>16</v>
      </c>
      <c r="F4231" s="19">
        <v>20201226</v>
      </c>
      <c r="G4231" s="19" t="s">
        <v>17</v>
      </c>
      <c r="H4231" s="19" t="s">
        <v>18</v>
      </c>
      <c r="I4231" s="19" t="s">
        <v>53</v>
      </c>
      <c r="J4231" s="19">
        <v>1.4</v>
      </c>
      <c r="K4231" s="19" t="s">
        <v>20</v>
      </c>
      <c r="L4231">
        <f t="shared" si="76"/>
        <v>2</v>
      </c>
      <c r="M4231">
        <f>MATCH(H:H,价格表!$B$4:$B$35,0)</f>
        <v>1</v>
      </c>
      <c r="N4231" s="27">
        <f>IF(J4231&lt;=0.3,INDEX(价格表!$B$4:$I$31,M4231,2),IF(AND(J4231&gt;0.3,J4231&lt;=1),INDEX(价格表!$B$4:$I$31,M4231,3),IF(AND(J4231&gt;1,J4231&lt;=2.2),INDEX(价格表!$B$4:$I$31,M4231,4),IF(AND(J4231&gt;2.2,J4231&lt;=3.3),INDEX(价格表!$B$4:$I$31,M4231,5),IF(AND(J4231&gt;3.3,J4231&lt;=4),INDEX(价格表!$B$4:$I$31,M4231,6),IF(AND(J4231&gt;4,J4231&lt;=5.5),INDEX(价格表!$B$4:$I$31,M4231,7),IF(J4231&gt;5.5,2.6+INDEX(价格表!$B$4:$I$31,M4231,8)*L4231)))))))</f>
        <v>2.15</v>
      </c>
    </row>
    <row r="4232" spans="1:14">
      <c r="A4232" s="18">
        <v>4311038640624</v>
      </c>
      <c r="B4232" s="18" t="s">
        <v>16</v>
      </c>
      <c r="C4232" s="19">
        <v>20201216</v>
      </c>
      <c r="D4232" s="19">
        <v>610538201209</v>
      </c>
      <c r="E4232" s="19" t="s">
        <v>16</v>
      </c>
      <c r="F4232" s="19">
        <v>20201226</v>
      </c>
      <c r="G4232" s="19" t="s">
        <v>17</v>
      </c>
      <c r="H4232" s="19" t="s">
        <v>75</v>
      </c>
      <c r="I4232" s="19" t="s">
        <v>221</v>
      </c>
      <c r="J4232" s="19">
        <v>1.51</v>
      </c>
      <c r="K4232" s="19" t="s">
        <v>20</v>
      </c>
      <c r="L4232">
        <f t="shared" si="76"/>
        <v>2</v>
      </c>
      <c r="M4232">
        <f>MATCH(H:H,价格表!$B$4:$B$35,0)</f>
        <v>24</v>
      </c>
      <c r="N4232" s="27">
        <f>IF(J4232&lt;=0.3,INDEX(价格表!$B$4:$I$31,M4232,2),IF(AND(J4232&gt;0.3,J4232&lt;=1),INDEX(价格表!$B$4:$I$31,M4232,3),IF(AND(J4232&gt;1,J4232&lt;=2.2),INDEX(价格表!$B$4:$I$31,M4232,4),IF(AND(J4232&gt;2.2,J4232&lt;=3.3),INDEX(价格表!$B$4:$I$31,M4232,5),IF(AND(J4232&gt;3.3,J4232&lt;=4),INDEX(价格表!$B$4:$I$31,M4232,6),IF(AND(J4232&gt;4,J4232&lt;=5.5),INDEX(价格表!$B$4:$I$31,M4232,7),IF(J4232&gt;5.5,2.6+INDEX(价格表!$B$4:$I$31,M4232,8)*L4232)))))))</f>
        <v>2.15</v>
      </c>
    </row>
    <row r="4233" spans="1:14">
      <c r="A4233" s="18">
        <v>4311038640625</v>
      </c>
      <c r="B4233" s="18" t="s">
        <v>16</v>
      </c>
      <c r="C4233" s="19">
        <v>20201216</v>
      </c>
      <c r="D4233" s="19">
        <v>610538201209</v>
      </c>
      <c r="E4233" s="19" t="s">
        <v>16</v>
      </c>
      <c r="F4233" s="19">
        <v>20201226</v>
      </c>
      <c r="G4233" s="19" t="s">
        <v>17</v>
      </c>
      <c r="H4233" s="19" t="s">
        <v>123</v>
      </c>
      <c r="I4233" s="19" t="s">
        <v>368</v>
      </c>
      <c r="J4233" s="19">
        <v>1.42</v>
      </c>
      <c r="K4233" s="19" t="s">
        <v>20</v>
      </c>
      <c r="L4233">
        <f t="shared" si="76"/>
        <v>2</v>
      </c>
      <c r="M4233">
        <f>MATCH(H:H,价格表!$B$4:$B$35,0)</f>
        <v>30</v>
      </c>
      <c r="N4233" s="27">
        <f>L4233*7+3</f>
        <v>17</v>
      </c>
    </row>
    <row r="4234" spans="1:14">
      <c r="A4234" s="18">
        <v>4311038640626</v>
      </c>
      <c r="B4234" s="18" t="s">
        <v>16</v>
      </c>
      <c r="C4234" s="19">
        <v>20201216</v>
      </c>
      <c r="D4234" s="19">
        <v>610538201209</v>
      </c>
      <c r="E4234" s="19" t="s">
        <v>16</v>
      </c>
      <c r="F4234" s="19">
        <v>20201226</v>
      </c>
      <c r="G4234" s="19" t="s">
        <v>17</v>
      </c>
      <c r="H4234" s="19" t="s">
        <v>18</v>
      </c>
      <c r="I4234" s="19" t="s">
        <v>29</v>
      </c>
      <c r="J4234" s="19">
        <v>1.45</v>
      </c>
      <c r="K4234" s="19" t="s">
        <v>20</v>
      </c>
      <c r="L4234">
        <f t="shared" si="76"/>
        <v>2</v>
      </c>
      <c r="M4234">
        <f>MATCH(H:H,价格表!$B$4:$B$35,0)</f>
        <v>1</v>
      </c>
      <c r="N4234" s="27">
        <f>IF(J4234&lt;=0.3,INDEX(价格表!$B$4:$I$31,M4234,2),IF(AND(J4234&gt;0.3,J4234&lt;=1),INDEX(价格表!$B$4:$I$31,M4234,3),IF(AND(J4234&gt;1,J4234&lt;=2.2),INDEX(价格表!$B$4:$I$31,M4234,4),IF(AND(J4234&gt;2.2,J4234&lt;=3.3),INDEX(价格表!$B$4:$I$31,M4234,5),IF(AND(J4234&gt;3.3,J4234&lt;=4),INDEX(价格表!$B$4:$I$31,M4234,6),IF(AND(J4234&gt;4,J4234&lt;=5.5),INDEX(价格表!$B$4:$I$31,M4234,7),IF(J4234&gt;5.5,2.6+INDEX(价格表!$B$4:$I$31,M4234,8)*L4234)))))))</f>
        <v>2.15</v>
      </c>
    </row>
    <row r="4235" spans="1:14">
      <c r="A4235" s="18">
        <v>4311038640628</v>
      </c>
      <c r="B4235" s="18" t="s">
        <v>16</v>
      </c>
      <c r="C4235" s="19">
        <v>20201216</v>
      </c>
      <c r="D4235" s="19">
        <v>610538201209</v>
      </c>
      <c r="E4235" s="19" t="s">
        <v>16</v>
      </c>
      <c r="F4235" s="19">
        <v>20201226</v>
      </c>
      <c r="G4235" s="19" t="s">
        <v>17</v>
      </c>
      <c r="H4235" s="19" t="s">
        <v>50</v>
      </c>
      <c r="I4235" s="19" t="s">
        <v>51</v>
      </c>
      <c r="J4235" s="19">
        <v>1.4</v>
      </c>
      <c r="K4235" s="19" t="s">
        <v>20</v>
      </c>
      <c r="L4235">
        <f t="shared" si="76"/>
        <v>2</v>
      </c>
      <c r="M4235">
        <f>MATCH(H:H,价格表!$B$4:$B$35,0)</f>
        <v>4</v>
      </c>
      <c r="N4235" s="27">
        <f>IF(J4235&lt;=0.3,INDEX(价格表!$B$4:$I$31,M4235,2),IF(AND(J4235&gt;0.3,J4235&lt;=1),INDEX(价格表!$B$4:$I$31,M4235,3),IF(AND(J4235&gt;1,J4235&lt;=2.2),INDEX(价格表!$B$4:$I$31,M4235,4),IF(AND(J4235&gt;2.2,J4235&lt;=3.3),INDEX(价格表!$B$4:$I$31,M4235,5),IF(AND(J4235&gt;3.3,J4235&lt;=4),INDEX(价格表!$B$4:$I$31,M4235,6),IF(AND(J4235&gt;4,J4235&lt;=5.5),INDEX(价格表!$B$4:$I$31,M4235,7),IF(J4235&gt;5.5,2.6+INDEX(价格表!$B$4:$I$31,M4235,8)*L4235)))))))</f>
        <v>2.15</v>
      </c>
    </row>
    <row r="4236" spans="1:14">
      <c r="A4236" s="18">
        <v>4311038640629</v>
      </c>
      <c r="B4236" s="18" t="s">
        <v>16</v>
      </c>
      <c r="C4236" s="19">
        <v>20201216</v>
      </c>
      <c r="D4236" s="19">
        <v>610538201209</v>
      </c>
      <c r="E4236" s="19" t="s">
        <v>16</v>
      </c>
      <c r="F4236" s="19">
        <v>20201226</v>
      </c>
      <c r="G4236" s="19" t="s">
        <v>17</v>
      </c>
      <c r="H4236" s="19" t="s">
        <v>27</v>
      </c>
      <c r="I4236" s="19" t="s">
        <v>211</v>
      </c>
      <c r="J4236" s="19">
        <v>1.42</v>
      </c>
      <c r="K4236" s="19" t="s">
        <v>20</v>
      </c>
      <c r="L4236">
        <f t="shared" si="76"/>
        <v>2</v>
      </c>
      <c r="M4236">
        <f>MATCH(H:H,价格表!$B$4:$B$35,0)</f>
        <v>3</v>
      </c>
      <c r="N4236" s="27">
        <f>IF(J4236&lt;=0.3,INDEX(价格表!$B$4:$I$31,M4236,2),IF(AND(J4236&gt;0.3,J4236&lt;=1),INDEX(价格表!$B$4:$I$31,M4236,3),IF(AND(J4236&gt;1,J4236&lt;=2.2),INDEX(价格表!$B$4:$I$31,M4236,4),IF(AND(J4236&gt;2.2,J4236&lt;=3.3),INDEX(价格表!$B$4:$I$31,M4236,5),IF(AND(J4236&gt;3.3,J4236&lt;=4),INDEX(价格表!$B$4:$I$31,M4236,6),IF(AND(J4236&gt;4,J4236&lt;=5.5),INDEX(价格表!$B$4:$I$31,M4236,7),IF(J4236&gt;5.5,2.6+INDEX(价格表!$B$4:$I$31,M4236,8)*L4236)))))))</f>
        <v>2.15</v>
      </c>
    </row>
    <row r="4237" spans="1:14">
      <c r="A4237" s="18">
        <v>4311038640631</v>
      </c>
      <c r="B4237" s="18" t="s">
        <v>16</v>
      </c>
      <c r="C4237" s="19">
        <v>20201216</v>
      </c>
      <c r="D4237" s="19">
        <v>610538201209</v>
      </c>
      <c r="E4237" s="19" t="s">
        <v>16</v>
      </c>
      <c r="F4237" s="19">
        <v>20201226</v>
      </c>
      <c r="G4237" s="19" t="s">
        <v>17</v>
      </c>
      <c r="H4237" s="19" t="s">
        <v>18</v>
      </c>
      <c r="I4237" s="19" t="s">
        <v>61</v>
      </c>
      <c r="J4237" s="19">
        <v>1.43</v>
      </c>
      <c r="K4237" s="19" t="s">
        <v>20</v>
      </c>
      <c r="L4237">
        <f t="shared" si="76"/>
        <v>2</v>
      </c>
      <c r="M4237">
        <f>MATCH(H:H,价格表!$B$4:$B$35,0)</f>
        <v>1</v>
      </c>
      <c r="N4237" s="27">
        <f>IF(J4237&lt;=0.3,INDEX(价格表!$B$4:$I$31,M4237,2),IF(AND(J4237&gt;0.3,J4237&lt;=1),INDEX(价格表!$B$4:$I$31,M4237,3),IF(AND(J4237&gt;1,J4237&lt;=2.2),INDEX(价格表!$B$4:$I$31,M4237,4),IF(AND(J4237&gt;2.2,J4237&lt;=3.3),INDEX(价格表!$B$4:$I$31,M4237,5),IF(AND(J4237&gt;3.3,J4237&lt;=4),INDEX(价格表!$B$4:$I$31,M4237,6),IF(AND(J4237&gt;4,J4237&lt;=5.5),INDEX(价格表!$B$4:$I$31,M4237,7),IF(J4237&gt;5.5,2.6+INDEX(价格表!$B$4:$I$31,M4237,8)*L4237)))))))</f>
        <v>2.15</v>
      </c>
    </row>
    <row r="4238" spans="1:14">
      <c r="A4238" s="18">
        <v>4311038640632</v>
      </c>
      <c r="B4238" s="18" t="s">
        <v>16</v>
      </c>
      <c r="C4238" s="19">
        <v>20201216</v>
      </c>
      <c r="D4238" s="19">
        <v>610538201209</v>
      </c>
      <c r="E4238" s="19" t="s">
        <v>16</v>
      </c>
      <c r="F4238" s="19">
        <v>20201226</v>
      </c>
      <c r="G4238" s="19" t="s">
        <v>17</v>
      </c>
      <c r="H4238" s="19" t="s">
        <v>39</v>
      </c>
      <c r="I4238" s="19" t="s">
        <v>40</v>
      </c>
      <c r="J4238" s="19">
        <v>1.42</v>
      </c>
      <c r="K4238" s="19" t="s">
        <v>20</v>
      </c>
      <c r="L4238">
        <f t="shared" si="76"/>
        <v>2</v>
      </c>
      <c r="M4238">
        <f>MATCH(H:H,价格表!$B$4:$B$35,0)</f>
        <v>23</v>
      </c>
      <c r="N4238" s="27">
        <f>IF(J4238&lt;=0.3,INDEX(价格表!$B$4:$I$31,M4238,2),IF(AND(J4238&gt;0.3,J4238&lt;=1),INDEX(价格表!$B$4:$I$31,M4238,3),IF(AND(J4238&gt;1,J4238&lt;=2.2),INDEX(价格表!$B$4:$I$31,M4238,4),IF(AND(J4238&gt;2.2,J4238&lt;=3.3),INDEX(价格表!$B$4:$I$31,M4238,5),IF(AND(J4238&gt;3.3,J4238&lt;=4),INDEX(价格表!$B$4:$I$31,M4238,6),IF(AND(J4238&gt;4,J4238&lt;=5.5),INDEX(价格表!$B$4:$I$31,M4238,7),IF(J4238&gt;5.5,2.6+INDEX(价格表!$B$4:$I$31,M4238,8)*L4238)))))))</f>
        <v>2.15</v>
      </c>
    </row>
    <row r="4239" spans="1:14">
      <c r="A4239" s="18">
        <v>4311038640634</v>
      </c>
      <c r="B4239" s="18" t="s">
        <v>16</v>
      </c>
      <c r="C4239" s="19">
        <v>20201216</v>
      </c>
      <c r="D4239" s="19">
        <v>610538201209</v>
      </c>
      <c r="E4239" s="19" t="s">
        <v>16</v>
      </c>
      <c r="F4239" s="19">
        <v>20201226</v>
      </c>
      <c r="G4239" s="19" t="s">
        <v>17</v>
      </c>
      <c r="H4239" s="19" t="s">
        <v>68</v>
      </c>
      <c r="I4239" s="19" t="s">
        <v>193</v>
      </c>
      <c r="J4239" s="19">
        <v>1.42</v>
      </c>
      <c r="K4239" s="19" t="s">
        <v>20</v>
      </c>
      <c r="L4239">
        <f t="shared" si="76"/>
        <v>2</v>
      </c>
      <c r="M4239">
        <f>MATCH(H:H,价格表!$B$4:$B$35,0)</f>
        <v>5</v>
      </c>
      <c r="N4239" s="27">
        <f>IF(J4239&lt;=0.3,INDEX(价格表!$B$4:$I$31,M4239,2),IF(AND(J4239&gt;0.3,J4239&lt;=1),INDEX(价格表!$B$4:$I$31,M4239,3),IF(AND(J4239&gt;1,J4239&lt;=2.2),INDEX(价格表!$B$4:$I$31,M4239,4),IF(AND(J4239&gt;2.2,J4239&lt;=3.3),INDEX(价格表!$B$4:$I$31,M4239,5),IF(AND(J4239&gt;3.3,J4239&lt;=4),INDEX(价格表!$B$4:$I$31,M4239,6),IF(AND(J4239&gt;4,J4239&lt;=5.5),INDEX(价格表!$B$4:$I$31,M4239,7),IF(J4239&gt;5.5,2.6+INDEX(价格表!$B$4:$I$31,M4239,8)*L4239)))))))</f>
        <v>2.15</v>
      </c>
    </row>
    <row r="4240" spans="1:14">
      <c r="A4240" s="18">
        <v>4311038640635</v>
      </c>
      <c r="B4240" s="18" t="s">
        <v>16</v>
      </c>
      <c r="C4240" s="19">
        <v>20201216</v>
      </c>
      <c r="D4240" s="19">
        <v>610538201209</v>
      </c>
      <c r="E4240" s="19" t="s">
        <v>16</v>
      </c>
      <c r="F4240" s="19">
        <v>20201226</v>
      </c>
      <c r="G4240" s="19" t="s">
        <v>17</v>
      </c>
      <c r="H4240" s="19" t="s">
        <v>50</v>
      </c>
      <c r="I4240" s="19" t="s">
        <v>177</v>
      </c>
      <c r="J4240" s="19">
        <v>1.44</v>
      </c>
      <c r="K4240" s="19" t="s">
        <v>20</v>
      </c>
      <c r="L4240">
        <f t="shared" si="76"/>
        <v>2</v>
      </c>
      <c r="M4240">
        <f>MATCH(H:H,价格表!$B$4:$B$35,0)</f>
        <v>4</v>
      </c>
      <c r="N4240" s="27">
        <f>IF(J4240&lt;=0.3,INDEX(价格表!$B$4:$I$31,M4240,2),IF(AND(J4240&gt;0.3,J4240&lt;=1),INDEX(价格表!$B$4:$I$31,M4240,3),IF(AND(J4240&gt;1,J4240&lt;=2.2),INDEX(价格表!$B$4:$I$31,M4240,4),IF(AND(J4240&gt;2.2,J4240&lt;=3.3),INDEX(价格表!$B$4:$I$31,M4240,5),IF(AND(J4240&gt;3.3,J4240&lt;=4),INDEX(价格表!$B$4:$I$31,M4240,6),IF(AND(J4240&gt;4,J4240&lt;=5.5),INDEX(价格表!$B$4:$I$31,M4240,7),IF(J4240&gt;5.5,2.6+INDEX(价格表!$B$4:$I$31,M4240,8)*L4240)))))))</f>
        <v>2.15</v>
      </c>
    </row>
    <row r="4241" spans="1:14">
      <c r="A4241" s="18">
        <v>4311038640636</v>
      </c>
      <c r="B4241" s="18" t="s">
        <v>16</v>
      </c>
      <c r="C4241" s="19">
        <v>20201216</v>
      </c>
      <c r="D4241" s="19">
        <v>610538201209</v>
      </c>
      <c r="E4241" s="19" t="s">
        <v>16</v>
      </c>
      <c r="F4241" s="19">
        <v>20201226</v>
      </c>
      <c r="G4241" s="19" t="s">
        <v>17</v>
      </c>
      <c r="H4241" s="19" t="s">
        <v>21</v>
      </c>
      <c r="I4241" s="19" t="s">
        <v>204</v>
      </c>
      <c r="J4241" s="19">
        <v>1.69</v>
      </c>
      <c r="K4241" s="19" t="s">
        <v>20</v>
      </c>
      <c r="L4241">
        <f t="shared" si="76"/>
        <v>2</v>
      </c>
      <c r="M4241">
        <f>MATCH(H:H,价格表!$B$4:$B$35,0)</f>
        <v>20</v>
      </c>
      <c r="N4241" s="27">
        <f>IF(J4241&lt;=0.3,INDEX(价格表!$B$4:$I$31,M4241,2),IF(AND(J4241&gt;0.3,J4241&lt;=1),INDEX(价格表!$B$4:$I$31,M4241,3),IF(AND(J4241&gt;1,J4241&lt;=2.2),INDEX(价格表!$B$4:$I$31,M4241,4),IF(AND(J4241&gt;2.2,J4241&lt;=3.3),INDEX(价格表!$B$4:$I$31,M4241,5),IF(AND(J4241&gt;3.3,J4241&lt;=4),INDEX(价格表!$B$4:$I$31,M4241,6),IF(AND(J4241&gt;4,J4241&lt;=5.5),INDEX(价格表!$B$4:$I$31,M4241,7),IF(J4241&gt;5.5,2.6+INDEX(价格表!$B$4:$I$31,M4241,8)*L4241)))))))</f>
        <v>2.15</v>
      </c>
    </row>
    <row r="4242" spans="1:14">
      <c r="A4242" s="18">
        <v>4311038640653</v>
      </c>
      <c r="B4242" s="18" t="s">
        <v>16</v>
      </c>
      <c r="C4242" s="19">
        <v>20201216</v>
      </c>
      <c r="D4242" s="19">
        <v>610538201209</v>
      </c>
      <c r="E4242" s="19" t="s">
        <v>16</v>
      </c>
      <c r="F4242" s="19">
        <v>20201226</v>
      </c>
      <c r="G4242" s="19" t="s">
        <v>17</v>
      </c>
      <c r="H4242" s="19" t="s">
        <v>75</v>
      </c>
      <c r="I4242" s="19" t="s">
        <v>111</v>
      </c>
      <c r="J4242" s="19">
        <v>1.44</v>
      </c>
      <c r="K4242" s="19" t="s">
        <v>20</v>
      </c>
      <c r="L4242">
        <f t="shared" si="76"/>
        <v>2</v>
      </c>
      <c r="M4242">
        <f>MATCH(H:H,价格表!$B$4:$B$35,0)</f>
        <v>24</v>
      </c>
      <c r="N4242" s="27">
        <f>IF(J4242&lt;=0.3,INDEX(价格表!$B$4:$I$31,M4242,2),IF(AND(J4242&gt;0.3,J4242&lt;=1),INDEX(价格表!$B$4:$I$31,M4242,3),IF(AND(J4242&gt;1,J4242&lt;=2.2),INDEX(价格表!$B$4:$I$31,M4242,4),IF(AND(J4242&gt;2.2,J4242&lt;=3.3),INDEX(价格表!$B$4:$I$31,M4242,5),IF(AND(J4242&gt;3.3,J4242&lt;=4),INDEX(价格表!$B$4:$I$31,M4242,6),IF(AND(J4242&gt;4,J4242&lt;=5.5),INDEX(价格表!$B$4:$I$31,M4242,7),IF(J4242&gt;5.5,2.6+INDEX(价格表!$B$4:$I$31,M4242,8)*L4242)))))))</f>
        <v>2.15</v>
      </c>
    </row>
    <row r="4243" spans="1:14">
      <c r="A4243" s="18">
        <v>4311038640654</v>
      </c>
      <c r="B4243" s="18" t="s">
        <v>16</v>
      </c>
      <c r="C4243" s="19">
        <v>20201216</v>
      </c>
      <c r="D4243" s="19">
        <v>610538201209</v>
      </c>
      <c r="E4243" s="19" t="s">
        <v>16</v>
      </c>
      <c r="F4243" s="19">
        <v>20201226</v>
      </c>
      <c r="G4243" s="19" t="s">
        <v>17</v>
      </c>
      <c r="H4243" s="19" t="s">
        <v>18</v>
      </c>
      <c r="I4243" s="19" t="s">
        <v>29</v>
      </c>
      <c r="J4243" s="19">
        <v>1.49</v>
      </c>
      <c r="K4243" s="19" t="s">
        <v>20</v>
      </c>
      <c r="L4243">
        <f t="shared" si="76"/>
        <v>2</v>
      </c>
      <c r="M4243">
        <f>MATCH(H:H,价格表!$B$4:$B$35,0)</f>
        <v>1</v>
      </c>
      <c r="N4243" s="27">
        <f>IF(J4243&lt;=0.3,INDEX(价格表!$B$4:$I$31,M4243,2),IF(AND(J4243&gt;0.3,J4243&lt;=1),INDEX(价格表!$B$4:$I$31,M4243,3),IF(AND(J4243&gt;1,J4243&lt;=2.2),INDEX(价格表!$B$4:$I$31,M4243,4),IF(AND(J4243&gt;2.2,J4243&lt;=3.3),INDEX(价格表!$B$4:$I$31,M4243,5),IF(AND(J4243&gt;3.3,J4243&lt;=4),INDEX(价格表!$B$4:$I$31,M4243,6),IF(AND(J4243&gt;4,J4243&lt;=5.5),INDEX(价格表!$B$4:$I$31,M4243,7),IF(J4243&gt;5.5,2.6+INDEX(价格表!$B$4:$I$31,M4243,8)*L4243)))))))</f>
        <v>2.15</v>
      </c>
    </row>
    <row r="4244" spans="1:14">
      <c r="A4244" s="18">
        <v>4311038640655</v>
      </c>
      <c r="B4244" s="18" t="s">
        <v>16</v>
      </c>
      <c r="C4244" s="19">
        <v>20201216</v>
      </c>
      <c r="D4244" s="19">
        <v>610538201209</v>
      </c>
      <c r="E4244" s="19" t="s">
        <v>16</v>
      </c>
      <c r="F4244" s="19">
        <v>20201226</v>
      </c>
      <c r="G4244" s="19" t="s">
        <v>17</v>
      </c>
      <c r="H4244" s="19" t="s">
        <v>45</v>
      </c>
      <c r="I4244" s="19" t="s">
        <v>60</v>
      </c>
      <c r="J4244" s="19">
        <v>1.44</v>
      </c>
      <c r="K4244" s="19" t="s">
        <v>20</v>
      </c>
      <c r="L4244">
        <f t="shared" si="76"/>
        <v>2</v>
      </c>
      <c r="M4244">
        <f>MATCH(H:H,价格表!$B$4:$B$35,0)</f>
        <v>9</v>
      </c>
      <c r="N4244" s="27">
        <f>IF(J4244&lt;=0.3,INDEX(价格表!$B$4:$I$31,M4244,2),IF(AND(J4244&gt;0.3,J4244&lt;=1),INDEX(价格表!$B$4:$I$31,M4244,3),IF(AND(J4244&gt;1,J4244&lt;=2.2),INDEX(价格表!$B$4:$I$31,M4244,4),IF(AND(J4244&gt;2.2,J4244&lt;=3.3),INDEX(价格表!$B$4:$I$31,M4244,5),IF(AND(J4244&gt;3.3,J4244&lt;=4),INDEX(价格表!$B$4:$I$31,M4244,6),IF(AND(J4244&gt;4,J4244&lt;=5.5),INDEX(价格表!$B$4:$I$31,M4244,7),IF(J4244&gt;5.5,2.6+INDEX(价格表!$B$4:$I$31,M4244,8)*L4244)))))))</f>
        <v>2.15</v>
      </c>
    </row>
    <row r="4245" spans="1:14">
      <c r="A4245" s="18">
        <v>4311038640656</v>
      </c>
      <c r="B4245" s="18" t="s">
        <v>16</v>
      </c>
      <c r="C4245" s="19">
        <v>20201216</v>
      </c>
      <c r="D4245" s="19">
        <v>610538201209</v>
      </c>
      <c r="E4245" s="19" t="s">
        <v>16</v>
      </c>
      <c r="F4245" s="19">
        <v>20201226</v>
      </c>
      <c r="G4245" s="19" t="s">
        <v>17</v>
      </c>
      <c r="H4245" s="19" t="s">
        <v>35</v>
      </c>
      <c r="I4245" s="19" t="s">
        <v>239</v>
      </c>
      <c r="J4245" s="19">
        <v>1.45</v>
      </c>
      <c r="K4245" s="19" t="s">
        <v>20</v>
      </c>
      <c r="L4245">
        <f t="shared" si="76"/>
        <v>2</v>
      </c>
      <c r="M4245">
        <f>MATCH(H:H,价格表!$B$4:$B$35,0)</f>
        <v>22</v>
      </c>
      <c r="N4245" s="27">
        <f>IF(J4245&lt;=0.3,INDEX(价格表!$B$4:$I$31,M4245,2),IF(AND(J4245&gt;0.3,J4245&lt;=1),INDEX(价格表!$B$4:$I$31,M4245,3),IF(AND(J4245&gt;1,J4245&lt;=2.2),INDEX(价格表!$B$4:$I$31,M4245,4),IF(AND(J4245&gt;2.2,J4245&lt;=3.3),INDEX(价格表!$B$4:$I$31,M4245,5),IF(AND(J4245&gt;3.3,J4245&lt;=4),INDEX(价格表!$B$4:$I$31,M4245,6),IF(AND(J4245&gt;4,J4245&lt;=5.5),INDEX(价格表!$B$4:$I$31,M4245,7),IF(J4245&gt;5.5,2.6+INDEX(价格表!$B$4:$I$31,M4245,8)*L4245)))))))</f>
        <v>2.15</v>
      </c>
    </row>
    <row r="4246" spans="1:14">
      <c r="A4246" s="18">
        <v>4311038640658</v>
      </c>
      <c r="B4246" s="18" t="s">
        <v>16</v>
      </c>
      <c r="C4246" s="19">
        <v>20201216</v>
      </c>
      <c r="D4246" s="19">
        <v>610538201209</v>
      </c>
      <c r="E4246" s="19" t="s">
        <v>16</v>
      </c>
      <c r="F4246" s="19">
        <v>20201226</v>
      </c>
      <c r="G4246" s="19" t="s">
        <v>17</v>
      </c>
      <c r="H4246" s="19" t="s">
        <v>45</v>
      </c>
      <c r="I4246" s="19" t="s">
        <v>48</v>
      </c>
      <c r="J4246" s="19">
        <v>1.48</v>
      </c>
      <c r="K4246" s="19" t="s">
        <v>20</v>
      </c>
      <c r="L4246">
        <f t="shared" si="76"/>
        <v>2</v>
      </c>
      <c r="M4246">
        <f>MATCH(H:H,价格表!$B$4:$B$35,0)</f>
        <v>9</v>
      </c>
      <c r="N4246" s="27">
        <f>IF(J4246&lt;=0.3,INDEX(价格表!$B$4:$I$31,M4246,2),IF(AND(J4246&gt;0.3,J4246&lt;=1),INDEX(价格表!$B$4:$I$31,M4246,3),IF(AND(J4246&gt;1,J4246&lt;=2.2),INDEX(价格表!$B$4:$I$31,M4246,4),IF(AND(J4246&gt;2.2,J4246&lt;=3.3),INDEX(价格表!$B$4:$I$31,M4246,5),IF(AND(J4246&gt;3.3,J4246&lt;=4),INDEX(价格表!$B$4:$I$31,M4246,6),IF(AND(J4246&gt;4,J4246&lt;=5.5),INDEX(价格表!$B$4:$I$31,M4246,7),IF(J4246&gt;5.5,2.6+INDEX(价格表!$B$4:$I$31,M4246,8)*L4246)))))))</f>
        <v>2.15</v>
      </c>
    </row>
    <row r="4247" spans="1:14">
      <c r="A4247" s="18">
        <v>4311038640659</v>
      </c>
      <c r="B4247" s="18" t="s">
        <v>16</v>
      </c>
      <c r="C4247" s="19">
        <v>20201216</v>
      </c>
      <c r="D4247" s="19">
        <v>610538201209</v>
      </c>
      <c r="E4247" s="19" t="s">
        <v>16</v>
      </c>
      <c r="F4247" s="19">
        <v>20201226</v>
      </c>
      <c r="G4247" s="19" t="s">
        <v>17</v>
      </c>
      <c r="H4247" s="19" t="s">
        <v>54</v>
      </c>
      <c r="I4247" s="19" t="s">
        <v>264</v>
      </c>
      <c r="J4247" s="19">
        <v>1.42</v>
      </c>
      <c r="K4247" s="19" t="s">
        <v>20</v>
      </c>
      <c r="L4247">
        <f t="shared" si="76"/>
        <v>2</v>
      </c>
      <c r="M4247">
        <f>MATCH(H:H,价格表!$B$4:$B$35,0)</f>
        <v>14</v>
      </c>
      <c r="N4247" s="27">
        <f>IF(J4247&lt;=0.3,INDEX(价格表!$B$4:$I$31,M4247,2),IF(AND(J4247&gt;0.3,J4247&lt;=1),INDEX(价格表!$B$4:$I$31,M4247,3),IF(AND(J4247&gt;1,J4247&lt;=2.2),INDEX(价格表!$B$4:$I$31,M4247,4),IF(AND(J4247&gt;2.2,J4247&lt;=3.3),INDEX(价格表!$B$4:$I$31,M4247,5),IF(AND(J4247&gt;3.3,J4247&lt;=4),INDEX(价格表!$B$4:$I$31,M4247,6),IF(AND(J4247&gt;4,J4247&lt;=5.5),INDEX(价格表!$B$4:$I$31,M4247,7),IF(J4247&gt;5.5,2.6+INDEX(价格表!$B$4:$I$31,M4247,8)*L4247)))))))</f>
        <v>2.15</v>
      </c>
    </row>
    <row r="4248" spans="1:14">
      <c r="A4248" s="18">
        <v>4311038640661</v>
      </c>
      <c r="B4248" s="18" t="s">
        <v>16</v>
      </c>
      <c r="C4248" s="19">
        <v>20201216</v>
      </c>
      <c r="D4248" s="19">
        <v>610538201209</v>
      </c>
      <c r="E4248" s="19" t="s">
        <v>16</v>
      </c>
      <c r="F4248" s="19">
        <v>20201226</v>
      </c>
      <c r="G4248" s="19" t="s">
        <v>17</v>
      </c>
      <c r="H4248" s="19" t="s">
        <v>66</v>
      </c>
      <c r="I4248" s="19" t="s">
        <v>67</v>
      </c>
      <c r="J4248" s="19">
        <v>1.42</v>
      </c>
      <c r="K4248" s="19" t="s">
        <v>20</v>
      </c>
      <c r="L4248">
        <f t="shared" si="76"/>
        <v>2</v>
      </c>
      <c r="M4248">
        <f>MATCH(H:H,价格表!$B$4:$B$35,0)</f>
        <v>17</v>
      </c>
      <c r="N4248" s="27">
        <f>IF(J4248&lt;=0.3,INDEX(价格表!$B$4:$I$31,M4248,2),IF(AND(J4248&gt;0.3,J4248&lt;=1),INDEX(价格表!$B$4:$I$31,M4248,3),IF(AND(J4248&gt;1,J4248&lt;=2.2),INDEX(价格表!$B$4:$I$31,M4248,4),IF(AND(J4248&gt;2.2,J4248&lt;=3.3),INDEX(价格表!$B$4:$I$31,M4248,5),IF(AND(J4248&gt;3.3,J4248&lt;=4),INDEX(价格表!$B$4:$I$31,M4248,6),IF(AND(J4248&gt;4,J4248&lt;=5.5),INDEX(价格表!$B$4:$I$31,M4248,7),IF(J4248&gt;5.5,2.6+INDEX(价格表!$B$4:$I$31,M4248,8)*L4248)))))))</f>
        <v>2.15</v>
      </c>
    </row>
    <row r="4249" spans="1:14">
      <c r="A4249" s="18">
        <v>4311038640662</v>
      </c>
      <c r="B4249" s="18" t="s">
        <v>16</v>
      </c>
      <c r="C4249" s="19">
        <v>20201216</v>
      </c>
      <c r="D4249" s="19">
        <v>610538201209</v>
      </c>
      <c r="E4249" s="19" t="s">
        <v>16</v>
      </c>
      <c r="F4249" s="19">
        <v>20201226</v>
      </c>
      <c r="G4249" s="19" t="s">
        <v>17</v>
      </c>
      <c r="H4249" s="19" t="s">
        <v>66</v>
      </c>
      <c r="I4249" s="19" t="s">
        <v>67</v>
      </c>
      <c r="J4249" s="19">
        <v>1.45</v>
      </c>
      <c r="K4249" s="19" t="s">
        <v>20</v>
      </c>
      <c r="L4249">
        <f t="shared" si="76"/>
        <v>2</v>
      </c>
      <c r="M4249">
        <f>MATCH(H:H,价格表!$B$4:$B$35,0)</f>
        <v>17</v>
      </c>
      <c r="N4249" s="27">
        <f>IF(J4249&lt;=0.3,INDEX(价格表!$B$4:$I$31,M4249,2),IF(AND(J4249&gt;0.3,J4249&lt;=1),INDEX(价格表!$B$4:$I$31,M4249,3),IF(AND(J4249&gt;1,J4249&lt;=2.2),INDEX(价格表!$B$4:$I$31,M4249,4),IF(AND(J4249&gt;2.2,J4249&lt;=3.3),INDEX(价格表!$B$4:$I$31,M4249,5),IF(AND(J4249&gt;3.3,J4249&lt;=4),INDEX(价格表!$B$4:$I$31,M4249,6),IF(AND(J4249&gt;4,J4249&lt;=5.5),INDEX(价格表!$B$4:$I$31,M4249,7),IF(J4249&gt;5.5,2.6+INDEX(价格表!$B$4:$I$31,M4249,8)*L4249)))))))</f>
        <v>2.15</v>
      </c>
    </row>
    <row r="4250" spans="1:14">
      <c r="A4250" s="18">
        <v>4311038646047</v>
      </c>
      <c r="B4250" s="18" t="s">
        <v>16</v>
      </c>
      <c r="C4250" s="19">
        <v>20201216</v>
      </c>
      <c r="D4250" s="19">
        <v>610538201209</v>
      </c>
      <c r="E4250" s="19" t="s">
        <v>16</v>
      </c>
      <c r="F4250" s="19">
        <v>20201226</v>
      </c>
      <c r="G4250" s="19" t="s">
        <v>17</v>
      </c>
      <c r="H4250" s="19" t="s">
        <v>56</v>
      </c>
      <c r="I4250" s="19" t="s">
        <v>149</v>
      </c>
      <c r="J4250" s="19">
        <v>1.44</v>
      </c>
      <c r="K4250" s="19" t="s">
        <v>20</v>
      </c>
      <c r="L4250">
        <f t="shared" si="76"/>
        <v>2</v>
      </c>
      <c r="M4250">
        <f>MATCH(H:H,价格表!$B$4:$B$35,0)</f>
        <v>11</v>
      </c>
      <c r="N4250" s="27">
        <f>IF(J4250&lt;=0.3,INDEX(价格表!$B$4:$I$31,M4250,2),IF(AND(J4250&gt;0.3,J4250&lt;=1),INDEX(价格表!$B$4:$I$31,M4250,3),IF(AND(J4250&gt;1,J4250&lt;=2.2),INDEX(价格表!$B$4:$I$31,M4250,4),IF(AND(J4250&gt;2.2,J4250&lt;=3.3),INDEX(价格表!$B$4:$I$31,M4250,5),IF(AND(J4250&gt;3.3,J4250&lt;=4),INDEX(价格表!$B$4:$I$31,M4250,6),IF(AND(J4250&gt;4,J4250&lt;=5.5),INDEX(价格表!$B$4:$I$31,M4250,7),IF(J4250&gt;5.5,2.6+INDEX(价格表!$B$4:$I$31,M4250,8)*L4250)))))))</f>
        <v>2.15</v>
      </c>
    </row>
    <row r="4251" spans="1:14">
      <c r="A4251" s="18">
        <v>4311038646048</v>
      </c>
      <c r="B4251" s="18" t="s">
        <v>16</v>
      </c>
      <c r="C4251" s="19">
        <v>20201216</v>
      </c>
      <c r="D4251" s="19">
        <v>610538201209</v>
      </c>
      <c r="E4251" s="19" t="s">
        <v>16</v>
      </c>
      <c r="F4251" s="19">
        <v>20201226</v>
      </c>
      <c r="G4251" s="19" t="s">
        <v>17</v>
      </c>
      <c r="H4251" s="19" t="s">
        <v>23</v>
      </c>
      <c r="I4251" s="19" t="s">
        <v>115</v>
      </c>
      <c r="J4251" s="19">
        <v>1.43</v>
      </c>
      <c r="K4251" s="19" t="s">
        <v>20</v>
      </c>
      <c r="L4251">
        <f t="shared" si="76"/>
        <v>2</v>
      </c>
      <c r="M4251">
        <f>MATCH(H:H,价格表!$B$4:$B$35,0)</f>
        <v>15</v>
      </c>
      <c r="N4251" s="27">
        <f>IF(J4251&lt;=0.3,INDEX(价格表!$B$4:$I$31,M4251,2),IF(AND(J4251&gt;0.3,J4251&lt;=1),INDEX(价格表!$B$4:$I$31,M4251,3),IF(AND(J4251&gt;1,J4251&lt;=2.2),INDEX(价格表!$B$4:$I$31,M4251,4),IF(AND(J4251&gt;2.2,J4251&lt;=3.3),INDEX(价格表!$B$4:$I$31,M4251,5),IF(AND(J4251&gt;3.3,J4251&lt;=4),INDEX(价格表!$B$4:$I$31,M4251,6),IF(AND(J4251&gt;4,J4251&lt;=5.5),INDEX(价格表!$B$4:$I$31,M4251,7),IF(J4251&gt;5.5,2.6+INDEX(价格表!$B$4:$I$31,M4251,8)*L4251)))))))</f>
        <v>2.15</v>
      </c>
    </row>
    <row r="4252" spans="1:14">
      <c r="A4252" s="18">
        <v>4311038646049</v>
      </c>
      <c r="B4252" s="18" t="s">
        <v>16</v>
      </c>
      <c r="C4252" s="19">
        <v>20201216</v>
      </c>
      <c r="D4252" s="19">
        <v>610538201209</v>
      </c>
      <c r="E4252" s="19" t="s">
        <v>16</v>
      </c>
      <c r="F4252" s="19">
        <v>20201226</v>
      </c>
      <c r="G4252" s="19" t="s">
        <v>17</v>
      </c>
      <c r="H4252" s="19" t="s">
        <v>21</v>
      </c>
      <c r="I4252" s="19" t="s">
        <v>163</v>
      </c>
      <c r="J4252" s="19">
        <v>1.44</v>
      </c>
      <c r="K4252" s="19" t="s">
        <v>20</v>
      </c>
      <c r="L4252">
        <f t="shared" si="76"/>
        <v>2</v>
      </c>
      <c r="M4252">
        <f>MATCH(H:H,价格表!$B$4:$B$35,0)</f>
        <v>20</v>
      </c>
      <c r="N4252" s="27">
        <f>IF(J4252&lt;=0.3,INDEX(价格表!$B$4:$I$31,M4252,2),IF(AND(J4252&gt;0.3,J4252&lt;=1),INDEX(价格表!$B$4:$I$31,M4252,3),IF(AND(J4252&gt;1,J4252&lt;=2.2),INDEX(价格表!$B$4:$I$31,M4252,4),IF(AND(J4252&gt;2.2,J4252&lt;=3.3),INDEX(价格表!$B$4:$I$31,M4252,5),IF(AND(J4252&gt;3.3,J4252&lt;=4),INDEX(价格表!$B$4:$I$31,M4252,6),IF(AND(J4252&gt;4,J4252&lt;=5.5),INDEX(价格表!$B$4:$I$31,M4252,7),IF(J4252&gt;5.5,2.6+INDEX(价格表!$B$4:$I$31,M4252,8)*L4252)))))))</f>
        <v>2.15</v>
      </c>
    </row>
    <row r="4253" spans="1:14">
      <c r="A4253" s="18">
        <v>4311038646050</v>
      </c>
      <c r="B4253" s="18" t="s">
        <v>16</v>
      </c>
      <c r="C4253" s="19">
        <v>20201216</v>
      </c>
      <c r="D4253" s="19">
        <v>610538201209</v>
      </c>
      <c r="E4253" s="19" t="s">
        <v>16</v>
      </c>
      <c r="F4253" s="19">
        <v>20201226</v>
      </c>
      <c r="G4253" s="19" t="s">
        <v>17</v>
      </c>
      <c r="H4253" s="19" t="s">
        <v>66</v>
      </c>
      <c r="I4253" s="19" t="s">
        <v>67</v>
      </c>
      <c r="J4253" s="19">
        <v>1.43</v>
      </c>
      <c r="K4253" s="19" t="s">
        <v>20</v>
      </c>
      <c r="L4253">
        <f t="shared" si="76"/>
        <v>2</v>
      </c>
      <c r="M4253">
        <f>MATCH(H:H,价格表!$B$4:$B$35,0)</f>
        <v>17</v>
      </c>
      <c r="N4253" s="27">
        <f>IF(J4253&lt;=0.3,INDEX(价格表!$B$4:$I$31,M4253,2),IF(AND(J4253&gt;0.3,J4253&lt;=1),INDEX(价格表!$B$4:$I$31,M4253,3),IF(AND(J4253&gt;1,J4253&lt;=2.2),INDEX(价格表!$B$4:$I$31,M4253,4),IF(AND(J4253&gt;2.2,J4253&lt;=3.3),INDEX(价格表!$B$4:$I$31,M4253,5),IF(AND(J4253&gt;3.3,J4253&lt;=4),INDEX(价格表!$B$4:$I$31,M4253,6),IF(AND(J4253&gt;4,J4253&lt;=5.5),INDEX(价格表!$B$4:$I$31,M4253,7),IF(J4253&gt;5.5,2.6+INDEX(价格表!$B$4:$I$31,M4253,8)*L4253)))))))</f>
        <v>2.15</v>
      </c>
    </row>
    <row r="4254" spans="1:14">
      <c r="A4254" s="18">
        <v>4311038646052</v>
      </c>
      <c r="B4254" s="18" t="s">
        <v>16</v>
      </c>
      <c r="C4254" s="19">
        <v>20201216</v>
      </c>
      <c r="D4254" s="19">
        <v>610538201209</v>
      </c>
      <c r="E4254" s="19" t="s">
        <v>16</v>
      </c>
      <c r="F4254" s="19">
        <v>20201226</v>
      </c>
      <c r="G4254" s="19" t="s">
        <v>17</v>
      </c>
      <c r="H4254" s="19" t="s">
        <v>68</v>
      </c>
      <c r="I4254" s="19" t="s">
        <v>241</v>
      </c>
      <c r="J4254" s="19">
        <v>1.45</v>
      </c>
      <c r="K4254" s="19" t="s">
        <v>20</v>
      </c>
      <c r="L4254">
        <f t="shared" si="76"/>
        <v>2</v>
      </c>
      <c r="M4254">
        <f>MATCH(H:H,价格表!$B$4:$B$35,0)</f>
        <v>5</v>
      </c>
      <c r="N4254" s="27">
        <f>IF(J4254&lt;=0.3,INDEX(价格表!$B$4:$I$31,M4254,2),IF(AND(J4254&gt;0.3,J4254&lt;=1),INDEX(价格表!$B$4:$I$31,M4254,3),IF(AND(J4254&gt;1,J4254&lt;=2.2),INDEX(价格表!$B$4:$I$31,M4254,4),IF(AND(J4254&gt;2.2,J4254&lt;=3.3),INDEX(价格表!$B$4:$I$31,M4254,5),IF(AND(J4254&gt;3.3,J4254&lt;=4),INDEX(价格表!$B$4:$I$31,M4254,6),IF(AND(J4254&gt;4,J4254&lt;=5.5),INDEX(价格表!$B$4:$I$31,M4254,7),IF(J4254&gt;5.5,2.6+INDEX(价格表!$B$4:$I$31,M4254,8)*L4254)))))))</f>
        <v>2.15</v>
      </c>
    </row>
    <row r="4255" spans="1:14">
      <c r="A4255" s="18">
        <v>4311038646053</v>
      </c>
      <c r="B4255" s="18" t="s">
        <v>16</v>
      </c>
      <c r="C4255" s="19">
        <v>20201216</v>
      </c>
      <c r="D4255" s="19">
        <v>610538201209</v>
      </c>
      <c r="E4255" s="19" t="s">
        <v>16</v>
      </c>
      <c r="F4255" s="19">
        <v>20201226</v>
      </c>
      <c r="G4255" s="19" t="s">
        <v>17</v>
      </c>
      <c r="H4255" s="19" t="s">
        <v>37</v>
      </c>
      <c r="I4255" s="19" t="s">
        <v>72</v>
      </c>
      <c r="J4255" s="19">
        <v>1.45</v>
      </c>
      <c r="K4255" s="19" t="s">
        <v>20</v>
      </c>
      <c r="L4255">
        <f t="shared" si="76"/>
        <v>2</v>
      </c>
      <c r="M4255">
        <f>MATCH(H:H,价格表!$B$4:$B$35,0)</f>
        <v>12</v>
      </c>
      <c r="N4255" s="27">
        <f>IF(J4255&lt;=0.3,INDEX(价格表!$B$4:$I$31,M4255,2),IF(AND(J4255&gt;0.3,J4255&lt;=1),INDEX(价格表!$B$4:$I$31,M4255,3),IF(AND(J4255&gt;1,J4255&lt;=2.2),INDEX(价格表!$B$4:$I$31,M4255,4),IF(AND(J4255&gt;2.2,J4255&lt;=3.3),INDEX(价格表!$B$4:$I$31,M4255,5),IF(AND(J4255&gt;3.3,J4255&lt;=4),INDEX(价格表!$B$4:$I$31,M4255,6),IF(AND(J4255&gt;4,J4255&lt;=5.5),INDEX(价格表!$B$4:$I$31,M4255,7),IF(J4255&gt;5.5,2.6+INDEX(价格表!$B$4:$I$31,M4255,8)*L4255)))))))</f>
        <v>2.15</v>
      </c>
    </row>
    <row r="4256" spans="1:14">
      <c r="A4256" s="18">
        <v>4311038646054</v>
      </c>
      <c r="B4256" s="18" t="s">
        <v>16</v>
      </c>
      <c r="C4256" s="19">
        <v>20201216</v>
      </c>
      <c r="D4256" s="19">
        <v>610538201209</v>
      </c>
      <c r="E4256" s="19" t="s">
        <v>16</v>
      </c>
      <c r="F4256" s="19">
        <v>20201226</v>
      </c>
      <c r="G4256" s="19" t="s">
        <v>17</v>
      </c>
      <c r="H4256" s="19" t="s">
        <v>18</v>
      </c>
      <c r="I4256" s="19" t="s">
        <v>139</v>
      </c>
      <c r="J4256" s="19">
        <v>1.43</v>
      </c>
      <c r="K4256" s="19" t="s">
        <v>20</v>
      </c>
      <c r="L4256">
        <f t="shared" si="76"/>
        <v>2</v>
      </c>
      <c r="M4256">
        <f>MATCH(H:H,价格表!$B$4:$B$35,0)</f>
        <v>1</v>
      </c>
      <c r="N4256" s="27">
        <f>IF(J4256&lt;=0.3,INDEX(价格表!$B$4:$I$31,M4256,2),IF(AND(J4256&gt;0.3,J4256&lt;=1),INDEX(价格表!$B$4:$I$31,M4256,3),IF(AND(J4256&gt;1,J4256&lt;=2.2),INDEX(价格表!$B$4:$I$31,M4256,4),IF(AND(J4256&gt;2.2,J4256&lt;=3.3),INDEX(价格表!$B$4:$I$31,M4256,5),IF(AND(J4256&gt;3.3,J4256&lt;=4),INDEX(价格表!$B$4:$I$31,M4256,6),IF(AND(J4256&gt;4,J4256&lt;=5.5),INDEX(价格表!$B$4:$I$31,M4256,7),IF(J4256&gt;5.5,2.6+INDEX(价格表!$B$4:$I$31,M4256,8)*L4256)))))))</f>
        <v>2.15</v>
      </c>
    </row>
    <row r="4257" spans="1:14">
      <c r="A4257" s="18">
        <v>4311038646055</v>
      </c>
      <c r="B4257" s="18" t="s">
        <v>16</v>
      </c>
      <c r="C4257" s="19">
        <v>20201216</v>
      </c>
      <c r="D4257" s="19">
        <v>610538201209</v>
      </c>
      <c r="E4257" s="19" t="s">
        <v>16</v>
      </c>
      <c r="F4257" s="19">
        <v>20201226</v>
      </c>
      <c r="G4257" s="19" t="s">
        <v>17</v>
      </c>
      <c r="H4257" s="19" t="s">
        <v>27</v>
      </c>
      <c r="I4257" s="19" t="s">
        <v>210</v>
      </c>
      <c r="J4257" s="19">
        <v>1.51</v>
      </c>
      <c r="K4257" s="19" t="s">
        <v>20</v>
      </c>
      <c r="L4257">
        <f t="shared" si="76"/>
        <v>2</v>
      </c>
      <c r="M4257">
        <f>MATCH(H:H,价格表!$B$4:$B$35,0)</f>
        <v>3</v>
      </c>
      <c r="N4257" s="27">
        <f>IF(J4257&lt;=0.3,INDEX(价格表!$B$4:$I$31,M4257,2),IF(AND(J4257&gt;0.3,J4257&lt;=1),INDEX(价格表!$B$4:$I$31,M4257,3),IF(AND(J4257&gt;1,J4257&lt;=2.2),INDEX(价格表!$B$4:$I$31,M4257,4),IF(AND(J4257&gt;2.2,J4257&lt;=3.3),INDEX(价格表!$B$4:$I$31,M4257,5),IF(AND(J4257&gt;3.3,J4257&lt;=4),INDEX(价格表!$B$4:$I$31,M4257,6),IF(AND(J4257&gt;4,J4257&lt;=5.5),INDEX(价格表!$B$4:$I$31,M4257,7),IF(J4257&gt;5.5,2.6+INDEX(价格表!$B$4:$I$31,M4257,8)*L4257)))))))</f>
        <v>2.15</v>
      </c>
    </row>
    <row r="4258" spans="1:14">
      <c r="A4258" s="18">
        <v>4311038646056</v>
      </c>
      <c r="B4258" s="18" t="s">
        <v>16</v>
      </c>
      <c r="C4258" s="19">
        <v>20201216</v>
      </c>
      <c r="D4258" s="19">
        <v>610538201209</v>
      </c>
      <c r="E4258" s="19" t="s">
        <v>16</v>
      </c>
      <c r="F4258" s="19">
        <v>20201226</v>
      </c>
      <c r="G4258" s="19" t="s">
        <v>17</v>
      </c>
      <c r="H4258" s="19" t="s">
        <v>50</v>
      </c>
      <c r="I4258" s="19" t="s">
        <v>62</v>
      </c>
      <c r="J4258" s="19">
        <v>1.46</v>
      </c>
      <c r="K4258" s="19" t="s">
        <v>20</v>
      </c>
      <c r="L4258">
        <f t="shared" si="76"/>
        <v>2</v>
      </c>
      <c r="M4258">
        <f>MATCH(H:H,价格表!$B$4:$B$35,0)</f>
        <v>4</v>
      </c>
      <c r="N4258" s="27">
        <f>IF(J4258&lt;=0.3,INDEX(价格表!$B$4:$I$31,M4258,2),IF(AND(J4258&gt;0.3,J4258&lt;=1),INDEX(价格表!$B$4:$I$31,M4258,3),IF(AND(J4258&gt;1,J4258&lt;=2.2),INDEX(价格表!$B$4:$I$31,M4258,4),IF(AND(J4258&gt;2.2,J4258&lt;=3.3),INDEX(价格表!$B$4:$I$31,M4258,5),IF(AND(J4258&gt;3.3,J4258&lt;=4),INDEX(价格表!$B$4:$I$31,M4258,6),IF(AND(J4258&gt;4,J4258&lt;=5.5),INDEX(价格表!$B$4:$I$31,M4258,7),IF(J4258&gt;5.5,2.6+INDEX(价格表!$B$4:$I$31,M4258,8)*L4258)))))))</f>
        <v>2.15</v>
      </c>
    </row>
    <row r="4259" spans="1:14">
      <c r="A4259" s="18">
        <v>4311038646067</v>
      </c>
      <c r="B4259" s="18" t="s">
        <v>16</v>
      </c>
      <c r="C4259" s="19">
        <v>20201216</v>
      </c>
      <c r="D4259" s="19">
        <v>610538201209</v>
      </c>
      <c r="E4259" s="19" t="s">
        <v>16</v>
      </c>
      <c r="F4259" s="19">
        <v>20201226</v>
      </c>
      <c r="G4259" s="19" t="s">
        <v>17</v>
      </c>
      <c r="H4259" s="19" t="s">
        <v>39</v>
      </c>
      <c r="I4259" s="19" t="s">
        <v>40</v>
      </c>
      <c r="J4259" s="19">
        <v>1.47</v>
      </c>
      <c r="K4259" s="19" t="s">
        <v>20</v>
      </c>
      <c r="L4259">
        <f t="shared" si="76"/>
        <v>2</v>
      </c>
      <c r="M4259">
        <f>MATCH(H:H,价格表!$B$4:$B$35,0)</f>
        <v>23</v>
      </c>
      <c r="N4259" s="27">
        <f>IF(J4259&lt;=0.3,INDEX(价格表!$B$4:$I$31,M4259,2),IF(AND(J4259&gt;0.3,J4259&lt;=1),INDEX(价格表!$B$4:$I$31,M4259,3),IF(AND(J4259&gt;1,J4259&lt;=2.2),INDEX(价格表!$B$4:$I$31,M4259,4),IF(AND(J4259&gt;2.2,J4259&lt;=3.3),INDEX(价格表!$B$4:$I$31,M4259,5),IF(AND(J4259&gt;3.3,J4259&lt;=4),INDEX(价格表!$B$4:$I$31,M4259,6),IF(AND(J4259&gt;4,J4259&lt;=5.5),INDEX(价格表!$B$4:$I$31,M4259,7),IF(J4259&gt;5.5,2.6+INDEX(价格表!$B$4:$I$31,M4259,8)*L4259)))))))</f>
        <v>2.15</v>
      </c>
    </row>
    <row r="4260" spans="1:14">
      <c r="A4260" s="18">
        <v>4311038646068</v>
      </c>
      <c r="B4260" s="18" t="s">
        <v>16</v>
      </c>
      <c r="C4260" s="19">
        <v>20201216</v>
      </c>
      <c r="D4260" s="19">
        <v>610538201209</v>
      </c>
      <c r="E4260" s="19" t="s">
        <v>16</v>
      </c>
      <c r="F4260" s="19">
        <v>20201226</v>
      </c>
      <c r="G4260" s="19" t="s">
        <v>17</v>
      </c>
      <c r="H4260" s="19" t="s">
        <v>50</v>
      </c>
      <c r="I4260" s="19" t="s">
        <v>62</v>
      </c>
      <c r="J4260" s="19">
        <v>1.47</v>
      </c>
      <c r="K4260" s="19" t="s">
        <v>20</v>
      </c>
      <c r="L4260">
        <f t="shared" si="76"/>
        <v>2</v>
      </c>
      <c r="M4260">
        <f>MATCH(H:H,价格表!$B$4:$B$35,0)</f>
        <v>4</v>
      </c>
      <c r="N4260" s="27">
        <f>IF(J4260&lt;=0.3,INDEX(价格表!$B$4:$I$31,M4260,2),IF(AND(J4260&gt;0.3,J4260&lt;=1),INDEX(价格表!$B$4:$I$31,M4260,3),IF(AND(J4260&gt;1,J4260&lt;=2.2),INDEX(价格表!$B$4:$I$31,M4260,4),IF(AND(J4260&gt;2.2,J4260&lt;=3.3),INDEX(价格表!$B$4:$I$31,M4260,5),IF(AND(J4260&gt;3.3,J4260&lt;=4),INDEX(价格表!$B$4:$I$31,M4260,6),IF(AND(J4260&gt;4,J4260&lt;=5.5),INDEX(价格表!$B$4:$I$31,M4260,7),IF(J4260&gt;5.5,2.6+INDEX(价格表!$B$4:$I$31,M4260,8)*L4260)))))))</f>
        <v>2.15</v>
      </c>
    </row>
    <row r="4261" spans="1:14">
      <c r="A4261" s="18">
        <v>4311038646069</v>
      </c>
      <c r="B4261" s="18" t="s">
        <v>16</v>
      </c>
      <c r="C4261" s="19">
        <v>20201216</v>
      </c>
      <c r="D4261" s="19">
        <v>610538201209</v>
      </c>
      <c r="E4261" s="19" t="s">
        <v>16</v>
      </c>
      <c r="F4261" s="19">
        <v>20201226</v>
      </c>
      <c r="G4261" s="19" t="s">
        <v>17</v>
      </c>
      <c r="H4261" s="19" t="s">
        <v>27</v>
      </c>
      <c r="I4261" s="19" t="s">
        <v>134</v>
      </c>
      <c r="J4261" s="19">
        <v>1.5</v>
      </c>
      <c r="K4261" s="19" t="s">
        <v>20</v>
      </c>
      <c r="L4261">
        <f t="shared" si="76"/>
        <v>2</v>
      </c>
      <c r="M4261">
        <f>MATCH(H:H,价格表!$B$4:$B$35,0)</f>
        <v>3</v>
      </c>
      <c r="N4261" s="27">
        <f>IF(J4261&lt;=0.3,INDEX(价格表!$B$4:$I$31,M4261,2),IF(AND(J4261&gt;0.3,J4261&lt;=1),INDEX(价格表!$B$4:$I$31,M4261,3),IF(AND(J4261&gt;1,J4261&lt;=2.2),INDEX(价格表!$B$4:$I$31,M4261,4),IF(AND(J4261&gt;2.2,J4261&lt;=3.3),INDEX(价格表!$B$4:$I$31,M4261,5),IF(AND(J4261&gt;3.3,J4261&lt;=4),INDEX(价格表!$B$4:$I$31,M4261,6),IF(AND(J4261&gt;4,J4261&lt;=5.5),INDEX(价格表!$B$4:$I$31,M4261,7),IF(J4261&gt;5.5,2.6+INDEX(价格表!$B$4:$I$31,M4261,8)*L4261)))))))</f>
        <v>2.15</v>
      </c>
    </row>
    <row r="4262" spans="1:14">
      <c r="A4262" s="18">
        <v>4311038646071</v>
      </c>
      <c r="B4262" s="18" t="s">
        <v>16</v>
      </c>
      <c r="C4262" s="19">
        <v>20201216</v>
      </c>
      <c r="D4262" s="19">
        <v>610538201209</v>
      </c>
      <c r="E4262" s="19" t="s">
        <v>16</v>
      </c>
      <c r="F4262" s="19">
        <v>20201226</v>
      </c>
      <c r="G4262" s="19" t="s">
        <v>17</v>
      </c>
      <c r="H4262" s="19" t="s">
        <v>82</v>
      </c>
      <c r="I4262" s="19" t="s">
        <v>83</v>
      </c>
      <c r="J4262" s="19">
        <v>1.43</v>
      </c>
      <c r="K4262" s="19" t="s">
        <v>20</v>
      </c>
      <c r="L4262">
        <f t="shared" si="76"/>
        <v>2</v>
      </c>
      <c r="M4262">
        <f>MATCH(H:H,价格表!$B$4:$B$35,0)</f>
        <v>2</v>
      </c>
      <c r="N4262" s="27">
        <f>IF(J4262&lt;=0.3,INDEX(价格表!$B$4:$I$31,M4262,2),IF(AND(J4262&gt;0.3,J4262&lt;=1),INDEX(价格表!$B$4:$I$31,M4262,3),IF(AND(J4262&gt;1,J4262&lt;=2.2),INDEX(价格表!$B$4:$I$31,M4262,4),IF(AND(J4262&gt;2.2,J4262&lt;=3.3),INDEX(价格表!$B$4:$I$31,M4262,5),IF(AND(J4262&gt;3.3,J4262&lt;=4),INDEX(价格表!$B$4:$I$31,M4262,6),IF(AND(J4262&gt;4,J4262&lt;=5.5),INDEX(价格表!$B$4:$I$31,M4262,7),IF(J4262&gt;5.5,2.6+INDEX(价格表!$B$4:$I$31,M4262,8)*L4262)))))))</f>
        <v>2.15</v>
      </c>
    </row>
    <row r="4263" spans="1:14">
      <c r="A4263" s="18">
        <v>4311038646072</v>
      </c>
      <c r="B4263" s="18" t="s">
        <v>16</v>
      </c>
      <c r="C4263" s="19">
        <v>20201216</v>
      </c>
      <c r="D4263" s="19">
        <v>610538201209</v>
      </c>
      <c r="E4263" s="19" t="s">
        <v>16</v>
      </c>
      <c r="F4263" s="19">
        <v>20201226</v>
      </c>
      <c r="G4263" s="19" t="s">
        <v>17</v>
      </c>
      <c r="H4263" s="19" t="s">
        <v>66</v>
      </c>
      <c r="I4263" s="19" t="s">
        <v>67</v>
      </c>
      <c r="J4263" s="19">
        <v>1.44</v>
      </c>
      <c r="K4263" s="19" t="s">
        <v>20</v>
      </c>
      <c r="L4263">
        <f t="shared" si="76"/>
        <v>2</v>
      </c>
      <c r="M4263">
        <f>MATCH(H:H,价格表!$B$4:$B$35,0)</f>
        <v>17</v>
      </c>
      <c r="N4263" s="27">
        <f>IF(J4263&lt;=0.3,INDEX(价格表!$B$4:$I$31,M4263,2),IF(AND(J4263&gt;0.3,J4263&lt;=1),INDEX(价格表!$B$4:$I$31,M4263,3),IF(AND(J4263&gt;1,J4263&lt;=2.2),INDEX(价格表!$B$4:$I$31,M4263,4),IF(AND(J4263&gt;2.2,J4263&lt;=3.3),INDEX(价格表!$B$4:$I$31,M4263,5),IF(AND(J4263&gt;3.3,J4263&lt;=4),INDEX(价格表!$B$4:$I$31,M4263,6),IF(AND(J4263&gt;4,J4263&lt;=5.5),INDEX(价格表!$B$4:$I$31,M4263,7),IF(J4263&gt;5.5,2.6+INDEX(价格表!$B$4:$I$31,M4263,8)*L4263)))))))</f>
        <v>2.15</v>
      </c>
    </row>
    <row r="4264" spans="1:14">
      <c r="A4264" s="18">
        <v>4311038646073</v>
      </c>
      <c r="B4264" s="18" t="s">
        <v>16</v>
      </c>
      <c r="C4264" s="19">
        <v>20201216</v>
      </c>
      <c r="D4264" s="19">
        <v>610538201209</v>
      </c>
      <c r="E4264" s="19" t="s">
        <v>16</v>
      </c>
      <c r="F4264" s="19">
        <v>20201226</v>
      </c>
      <c r="G4264" s="19" t="s">
        <v>17</v>
      </c>
      <c r="H4264" s="19" t="s">
        <v>39</v>
      </c>
      <c r="I4264" s="19" t="s">
        <v>86</v>
      </c>
      <c r="J4264" s="19">
        <v>1.5</v>
      </c>
      <c r="K4264" s="19" t="s">
        <v>20</v>
      </c>
      <c r="L4264">
        <f t="shared" si="76"/>
        <v>2</v>
      </c>
      <c r="M4264">
        <f>MATCH(H:H,价格表!$B$4:$B$35,0)</f>
        <v>23</v>
      </c>
      <c r="N4264" s="27">
        <f>IF(J4264&lt;=0.3,INDEX(价格表!$B$4:$I$31,M4264,2),IF(AND(J4264&gt;0.3,J4264&lt;=1),INDEX(价格表!$B$4:$I$31,M4264,3),IF(AND(J4264&gt;1,J4264&lt;=2.2),INDEX(价格表!$B$4:$I$31,M4264,4),IF(AND(J4264&gt;2.2,J4264&lt;=3.3),INDEX(价格表!$B$4:$I$31,M4264,5),IF(AND(J4264&gt;3.3,J4264&lt;=4),INDEX(价格表!$B$4:$I$31,M4264,6),IF(AND(J4264&gt;4,J4264&lt;=5.5),INDEX(价格表!$B$4:$I$31,M4264,7),IF(J4264&gt;5.5,2.6+INDEX(价格表!$B$4:$I$31,M4264,8)*L4264)))))))</f>
        <v>2.15</v>
      </c>
    </row>
    <row r="4265" spans="1:14">
      <c r="A4265" s="18">
        <v>4311038646074</v>
      </c>
      <c r="B4265" s="18" t="s">
        <v>16</v>
      </c>
      <c r="C4265" s="19">
        <v>20201216</v>
      </c>
      <c r="D4265" s="19">
        <v>610538201209</v>
      </c>
      <c r="E4265" s="19" t="s">
        <v>16</v>
      </c>
      <c r="F4265" s="19">
        <v>20201226</v>
      </c>
      <c r="G4265" s="19" t="s">
        <v>17</v>
      </c>
      <c r="H4265" s="19" t="s">
        <v>39</v>
      </c>
      <c r="I4265" s="19" t="s">
        <v>245</v>
      </c>
      <c r="J4265" s="19">
        <v>1.51</v>
      </c>
      <c r="K4265" s="19" t="s">
        <v>20</v>
      </c>
      <c r="L4265">
        <f t="shared" si="76"/>
        <v>2</v>
      </c>
      <c r="M4265">
        <f>MATCH(H:H,价格表!$B$4:$B$35,0)</f>
        <v>23</v>
      </c>
      <c r="N4265" s="27">
        <f>IF(J4265&lt;=0.3,INDEX(价格表!$B$4:$I$31,M4265,2),IF(AND(J4265&gt;0.3,J4265&lt;=1),INDEX(价格表!$B$4:$I$31,M4265,3),IF(AND(J4265&gt;1,J4265&lt;=2.2),INDEX(价格表!$B$4:$I$31,M4265,4),IF(AND(J4265&gt;2.2,J4265&lt;=3.3),INDEX(价格表!$B$4:$I$31,M4265,5),IF(AND(J4265&gt;3.3,J4265&lt;=4),INDEX(价格表!$B$4:$I$31,M4265,6),IF(AND(J4265&gt;4,J4265&lt;=5.5),INDEX(价格表!$B$4:$I$31,M4265,7),IF(J4265&gt;5.5,2.6+INDEX(价格表!$B$4:$I$31,M4265,8)*L4265)))))))</f>
        <v>2.15</v>
      </c>
    </row>
    <row r="4266" spans="1:14">
      <c r="A4266" s="18">
        <v>4311038646075</v>
      </c>
      <c r="B4266" s="18" t="s">
        <v>16</v>
      </c>
      <c r="C4266" s="19">
        <v>20201216</v>
      </c>
      <c r="D4266" s="19">
        <v>610538201209</v>
      </c>
      <c r="E4266" s="19" t="s">
        <v>16</v>
      </c>
      <c r="F4266" s="19">
        <v>20201226</v>
      </c>
      <c r="G4266" s="19" t="s">
        <v>17</v>
      </c>
      <c r="H4266" s="19" t="s">
        <v>68</v>
      </c>
      <c r="I4266" s="19" t="s">
        <v>130</v>
      </c>
      <c r="J4266" s="19">
        <v>1.45</v>
      </c>
      <c r="K4266" s="19" t="s">
        <v>20</v>
      </c>
      <c r="L4266">
        <f t="shared" si="76"/>
        <v>2</v>
      </c>
      <c r="M4266">
        <f>MATCH(H:H,价格表!$B$4:$B$35,0)</f>
        <v>5</v>
      </c>
      <c r="N4266" s="27">
        <f>IF(J4266&lt;=0.3,INDEX(价格表!$B$4:$I$31,M4266,2),IF(AND(J4266&gt;0.3,J4266&lt;=1),INDEX(价格表!$B$4:$I$31,M4266,3),IF(AND(J4266&gt;1,J4266&lt;=2.2),INDEX(价格表!$B$4:$I$31,M4266,4),IF(AND(J4266&gt;2.2,J4266&lt;=3.3),INDEX(价格表!$B$4:$I$31,M4266,5),IF(AND(J4266&gt;3.3,J4266&lt;=4),INDEX(价格表!$B$4:$I$31,M4266,6),IF(AND(J4266&gt;4,J4266&lt;=5.5),INDEX(价格表!$B$4:$I$31,M4266,7),IF(J4266&gt;5.5,2.6+INDEX(价格表!$B$4:$I$31,M4266,8)*L4266)))))))</f>
        <v>2.15</v>
      </c>
    </row>
    <row r="4267" spans="1:14">
      <c r="A4267" s="18">
        <v>4311038646076</v>
      </c>
      <c r="B4267" s="18" t="s">
        <v>16</v>
      </c>
      <c r="C4267" s="19">
        <v>20201216</v>
      </c>
      <c r="D4267" s="19">
        <v>610538201209</v>
      </c>
      <c r="E4267" s="19" t="s">
        <v>16</v>
      </c>
      <c r="F4267" s="19">
        <v>20201226</v>
      </c>
      <c r="G4267" s="19" t="s">
        <v>17</v>
      </c>
      <c r="H4267" s="19" t="s">
        <v>66</v>
      </c>
      <c r="I4267" s="19" t="s">
        <v>142</v>
      </c>
      <c r="J4267" s="19">
        <v>1.46</v>
      </c>
      <c r="K4267" s="19" t="s">
        <v>20</v>
      </c>
      <c r="L4267">
        <f t="shared" si="76"/>
        <v>2</v>
      </c>
      <c r="M4267">
        <f>MATCH(H:H,价格表!$B$4:$B$35,0)</f>
        <v>17</v>
      </c>
      <c r="N4267" s="27">
        <f>IF(J4267&lt;=0.3,INDEX(价格表!$B$4:$I$31,M4267,2),IF(AND(J4267&gt;0.3,J4267&lt;=1),INDEX(价格表!$B$4:$I$31,M4267,3),IF(AND(J4267&gt;1,J4267&lt;=2.2),INDEX(价格表!$B$4:$I$31,M4267,4),IF(AND(J4267&gt;2.2,J4267&lt;=3.3),INDEX(价格表!$B$4:$I$31,M4267,5),IF(AND(J4267&gt;3.3,J4267&lt;=4),INDEX(价格表!$B$4:$I$31,M4267,6),IF(AND(J4267&gt;4,J4267&lt;=5.5),INDEX(价格表!$B$4:$I$31,M4267,7),IF(J4267&gt;5.5,2.6+INDEX(价格表!$B$4:$I$31,M4267,8)*L4267)))))))</f>
        <v>2.15</v>
      </c>
    </row>
    <row r="4268" spans="1:14">
      <c r="A4268" s="18">
        <v>4311038669771</v>
      </c>
      <c r="B4268" s="18" t="s">
        <v>16</v>
      </c>
      <c r="C4268" s="19">
        <v>20201216</v>
      </c>
      <c r="D4268" s="19">
        <v>610538201209</v>
      </c>
      <c r="E4268" s="19" t="s">
        <v>16</v>
      </c>
      <c r="F4268" s="19">
        <v>20201226</v>
      </c>
      <c r="G4268" s="19" t="s">
        <v>17</v>
      </c>
      <c r="H4268" s="19" t="s">
        <v>73</v>
      </c>
      <c r="I4268" s="19" t="s">
        <v>184</v>
      </c>
      <c r="J4268" s="19">
        <v>1.44</v>
      </c>
      <c r="K4268" s="19" t="s">
        <v>20</v>
      </c>
      <c r="L4268">
        <f t="shared" si="76"/>
        <v>2</v>
      </c>
      <c r="M4268">
        <f>MATCH(H:H,价格表!$B$4:$B$35,0)</f>
        <v>7</v>
      </c>
      <c r="N4268" s="27">
        <f>IF(J4268&lt;=0.3,INDEX(价格表!$B$4:$I$31,M4268,2),IF(AND(J4268&gt;0.3,J4268&lt;=1),INDEX(价格表!$B$4:$I$31,M4268,3),IF(AND(J4268&gt;1,J4268&lt;=2.2),INDEX(价格表!$B$4:$I$31,M4268,4),IF(AND(J4268&gt;2.2,J4268&lt;=3.3),INDEX(价格表!$B$4:$I$31,M4268,5),IF(AND(J4268&gt;3.3,J4268&lt;=4),INDEX(价格表!$B$4:$I$31,M4268,6),IF(AND(J4268&gt;4,J4268&lt;=5.5),INDEX(价格表!$B$4:$I$31,M4268,7),IF(J4268&gt;5.5,2.6+INDEX(价格表!$B$4:$I$31,M4268,8)*L4268)))))))</f>
        <v>2.15</v>
      </c>
    </row>
    <row r="4269" spans="1:14">
      <c r="A4269" s="18">
        <v>4311038669772</v>
      </c>
      <c r="B4269" s="18" t="s">
        <v>16</v>
      </c>
      <c r="C4269" s="19">
        <v>20201216</v>
      </c>
      <c r="D4269" s="19">
        <v>610538201209</v>
      </c>
      <c r="E4269" s="19" t="s">
        <v>16</v>
      </c>
      <c r="F4269" s="19">
        <v>20201226</v>
      </c>
      <c r="G4269" s="19" t="s">
        <v>17</v>
      </c>
      <c r="H4269" s="19" t="s">
        <v>43</v>
      </c>
      <c r="I4269" s="19" t="s">
        <v>44</v>
      </c>
      <c r="J4269" s="19">
        <v>1.41</v>
      </c>
      <c r="K4269" s="19" t="s">
        <v>20</v>
      </c>
      <c r="L4269">
        <f t="shared" si="76"/>
        <v>2</v>
      </c>
      <c r="M4269">
        <f>MATCH(H:H,价格表!$B$4:$B$35,0)</f>
        <v>10</v>
      </c>
      <c r="N4269" s="27">
        <f>IF(J4269&lt;=0.3,INDEX(价格表!$B$4:$I$31,M4269,2),IF(AND(J4269&gt;0.3,J4269&lt;=1),INDEX(价格表!$B$4:$I$31,M4269,3),IF(AND(J4269&gt;1,J4269&lt;=2.2),INDEX(价格表!$B$4:$I$31,M4269,4),IF(AND(J4269&gt;2.2,J4269&lt;=3.3),INDEX(价格表!$B$4:$I$31,M4269,5),IF(AND(J4269&gt;3.3,J4269&lt;=4),INDEX(价格表!$B$4:$I$31,M4269,6),IF(AND(J4269&gt;4,J4269&lt;=5.5),INDEX(价格表!$B$4:$I$31,M4269,7),IF(J4269&gt;5.5,2.6+INDEX(价格表!$B$4:$I$31,M4269,8)*L4269)))))))</f>
        <v>2.15</v>
      </c>
    </row>
    <row r="4270" spans="1:14">
      <c r="A4270" s="18">
        <v>4311038669774</v>
      </c>
      <c r="B4270" s="18" t="s">
        <v>16</v>
      </c>
      <c r="C4270" s="19">
        <v>20201216</v>
      </c>
      <c r="D4270" s="19">
        <v>610538201209</v>
      </c>
      <c r="E4270" s="19" t="s">
        <v>16</v>
      </c>
      <c r="F4270" s="19">
        <v>20201226</v>
      </c>
      <c r="G4270" s="19" t="s">
        <v>17</v>
      </c>
      <c r="H4270" s="19" t="s">
        <v>21</v>
      </c>
      <c r="I4270" s="19" t="s">
        <v>179</v>
      </c>
      <c r="J4270" s="19">
        <v>1.43</v>
      </c>
      <c r="K4270" s="19" t="s">
        <v>20</v>
      </c>
      <c r="L4270">
        <f t="shared" si="76"/>
        <v>2</v>
      </c>
      <c r="M4270">
        <f>MATCH(H:H,价格表!$B$4:$B$35,0)</f>
        <v>20</v>
      </c>
      <c r="N4270" s="27">
        <f>IF(J4270&lt;=0.3,INDEX(价格表!$B$4:$I$31,M4270,2),IF(AND(J4270&gt;0.3,J4270&lt;=1),INDEX(价格表!$B$4:$I$31,M4270,3),IF(AND(J4270&gt;1,J4270&lt;=2.2),INDEX(价格表!$B$4:$I$31,M4270,4),IF(AND(J4270&gt;2.2,J4270&lt;=3.3),INDEX(价格表!$B$4:$I$31,M4270,5),IF(AND(J4270&gt;3.3,J4270&lt;=4),INDEX(价格表!$B$4:$I$31,M4270,6),IF(AND(J4270&gt;4,J4270&lt;=5.5),INDEX(价格表!$B$4:$I$31,M4270,7),IF(J4270&gt;5.5,2.6+INDEX(价格表!$B$4:$I$31,M4270,8)*L4270)))))))</f>
        <v>2.15</v>
      </c>
    </row>
    <row r="4271" spans="1:14">
      <c r="A4271" s="18">
        <v>4311038669775</v>
      </c>
      <c r="B4271" s="18" t="s">
        <v>16</v>
      </c>
      <c r="C4271" s="19">
        <v>20201216</v>
      </c>
      <c r="D4271" s="19">
        <v>610538201209</v>
      </c>
      <c r="E4271" s="19" t="s">
        <v>16</v>
      </c>
      <c r="F4271" s="19">
        <v>20201226</v>
      </c>
      <c r="G4271" s="19" t="s">
        <v>17</v>
      </c>
      <c r="H4271" s="19" t="s">
        <v>25</v>
      </c>
      <c r="I4271" s="19" t="s">
        <v>203</v>
      </c>
      <c r="J4271" s="19">
        <v>1.42</v>
      </c>
      <c r="K4271" s="19" t="s">
        <v>20</v>
      </c>
      <c r="L4271">
        <f t="shared" si="76"/>
        <v>2</v>
      </c>
      <c r="M4271">
        <f>MATCH(H:H,价格表!$B$4:$B$35,0)</f>
        <v>25</v>
      </c>
      <c r="N4271" s="27">
        <f>IF(J4271&lt;=0.3,INDEX(价格表!$B$4:$I$31,M4271,2),IF(AND(J4271&gt;0.3,J4271&lt;=1),INDEX(价格表!$B$4:$I$31,M4271,3),IF(AND(J4271&gt;1,J4271&lt;=2.2),INDEX(价格表!$B$4:$I$31,M4271,4),IF(AND(J4271&gt;2.2,J4271&lt;=3.3),INDEX(价格表!$B$4:$I$31,M4271,5),IF(AND(J4271&gt;3.3,J4271&lt;=4),INDEX(价格表!$B$4:$I$31,M4271,6),IF(AND(J4271&gt;4,J4271&lt;=5.5),INDEX(价格表!$B$4:$I$31,M4271,7),IF(J4271&gt;5.5,2.6+INDEX(价格表!$B$4:$I$31,M4271,8)*L4271)))))))</f>
        <v>2.15</v>
      </c>
    </row>
    <row r="4272" spans="1:14">
      <c r="A4272" s="18">
        <v>4311038669777</v>
      </c>
      <c r="B4272" s="18" t="s">
        <v>16</v>
      </c>
      <c r="C4272" s="19">
        <v>20201216</v>
      </c>
      <c r="D4272" s="19">
        <v>610538201209</v>
      </c>
      <c r="E4272" s="19" t="s">
        <v>16</v>
      </c>
      <c r="F4272" s="19">
        <v>20201226</v>
      </c>
      <c r="G4272" s="19" t="s">
        <v>17</v>
      </c>
      <c r="H4272" s="19" t="s">
        <v>35</v>
      </c>
      <c r="I4272" s="19" t="s">
        <v>102</v>
      </c>
      <c r="J4272" s="19">
        <v>1.42</v>
      </c>
      <c r="K4272" s="19" t="s">
        <v>20</v>
      </c>
      <c r="L4272">
        <f t="shared" si="76"/>
        <v>2</v>
      </c>
      <c r="M4272">
        <f>MATCH(H:H,价格表!$B$4:$B$35,0)</f>
        <v>22</v>
      </c>
      <c r="N4272" s="27">
        <f>IF(J4272&lt;=0.3,INDEX(价格表!$B$4:$I$31,M4272,2),IF(AND(J4272&gt;0.3,J4272&lt;=1),INDEX(价格表!$B$4:$I$31,M4272,3),IF(AND(J4272&gt;1,J4272&lt;=2.2),INDEX(价格表!$B$4:$I$31,M4272,4),IF(AND(J4272&gt;2.2,J4272&lt;=3.3),INDEX(价格表!$B$4:$I$31,M4272,5),IF(AND(J4272&gt;3.3,J4272&lt;=4),INDEX(价格表!$B$4:$I$31,M4272,6),IF(AND(J4272&gt;4,J4272&lt;=5.5),INDEX(价格表!$B$4:$I$31,M4272,7),IF(J4272&gt;5.5,2.6+INDEX(价格表!$B$4:$I$31,M4272,8)*L4272)))))))</f>
        <v>2.15</v>
      </c>
    </row>
    <row r="4273" spans="1:14">
      <c r="A4273" s="18">
        <v>4311038669778</v>
      </c>
      <c r="B4273" s="18" t="s">
        <v>16</v>
      </c>
      <c r="C4273" s="19">
        <v>20201216</v>
      </c>
      <c r="D4273" s="19">
        <v>610538201209</v>
      </c>
      <c r="E4273" s="19" t="s">
        <v>16</v>
      </c>
      <c r="F4273" s="19">
        <v>20201226</v>
      </c>
      <c r="G4273" s="19" t="s">
        <v>17</v>
      </c>
      <c r="H4273" s="19" t="s">
        <v>25</v>
      </c>
      <c r="I4273" s="19" t="s">
        <v>42</v>
      </c>
      <c r="J4273" s="19">
        <v>1.43</v>
      </c>
      <c r="K4273" s="19" t="s">
        <v>20</v>
      </c>
      <c r="L4273">
        <f t="shared" si="76"/>
        <v>2</v>
      </c>
      <c r="M4273">
        <f>MATCH(H:H,价格表!$B$4:$B$35,0)</f>
        <v>25</v>
      </c>
      <c r="N4273" s="27">
        <f>IF(J4273&lt;=0.3,INDEX(价格表!$B$4:$I$31,M4273,2),IF(AND(J4273&gt;0.3,J4273&lt;=1),INDEX(价格表!$B$4:$I$31,M4273,3),IF(AND(J4273&gt;1,J4273&lt;=2.2),INDEX(价格表!$B$4:$I$31,M4273,4),IF(AND(J4273&gt;2.2,J4273&lt;=3.3),INDEX(价格表!$B$4:$I$31,M4273,5),IF(AND(J4273&gt;3.3,J4273&lt;=4),INDEX(价格表!$B$4:$I$31,M4273,6),IF(AND(J4273&gt;4,J4273&lt;=5.5),INDEX(价格表!$B$4:$I$31,M4273,7),IF(J4273&gt;5.5,2.6+INDEX(价格表!$B$4:$I$31,M4273,8)*L4273)))))))</f>
        <v>2.15</v>
      </c>
    </row>
    <row r="4274" spans="1:14">
      <c r="A4274" s="18">
        <v>4311038669779</v>
      </c>
      <c r="B4274" s="18" t="s">
        <v>16</v>
      </c>
      <c r="C4274" s="19">
        <v>20201216</v>
      </c>
      <c r="D4274" s="19">
        <v>610538201209</v>
      </c>
      <c r="E4274" s="19" t="s">
        <v>16</v>
      </c>
      <c r="F4274" s="19">
        <v>20201226</v>
      </c>
      <c r="G4274" s="19" t="s">
        <v>17</v>
      </c>
      <c r="H4274" s="19" t="s">
        <v>23</v>
      </c>
      <c r="I4274" s="19" t="s">
        <v>99</v>
      </c>
      <c r="J4274" s="19">
        <v>1.42</v>
      </c>
      <c r="K4274" s="19" t="s">
        <v>20</v>
      </c>
      <c r="L4274">
        <f t="shared" si="76"/>
        <v>2</v>
      </c>
      <c r="M4274">
        <f>MATCH(H:H,价格表!$B$4:$B$35,0)</f>
        <v>15</v>
      </c>
      <c r="N4274" s="27">
        <f>IF(J4274&lt;=0.3,INDEX(价格表!$B$4:$I$31,M4274,2),IF(AND(J4274&gt;0.3,J4274&lt;=1),INDEX(价格表!$B$4:$I$31,M4274,3),IF(AND(J4274&gt;1,J4274&lt;=2.2),INDEX(价格表!$B$4:$I$31,M4274,4),IF(AND(J4274&gt;2.2,J4274&lt;=3.3),INDEX(价格表!$B$4:$I$31,M4274,5),IF(AND(J4274&gt;3.3,J4274&lt;=4),INDEX(价格表!$B$4:$I$31,M4274,6),IF(AND(J4274&gt;4,J4274&lt;=5.5),INDEX(价格表!$B$4:$I$31,M4274,7),IF(J4274&gt;5.5,2.6+INDEX(价格表!$B$4:$I$31,M4274,8)*L4274)))))))</f>
        <v>2.15</v>
      </c>
    </row>
    <row r="4275" spans="1:14">
      <c r="A4275" s="18">
        <v>4311038669780</v>
      </c>
      <c r="B4275" s="18" t="s">
        <v>16</v>
      </c>
      <c r="C4275" s="19">
        <v>20201216</v>
      </c>
      <c r="D4275" s="19">
        <v>610538201209</v>
      </c>
      <c r="E4275" s="19" t="s">
        <v>16</v>
      </c>
      <c r="F4275" s="19">
        <v>20201226</v>
      </c>
      <c r="G4275" s="19" t="s">
        <v>17</v>
      </c>
      <c r="H4275" s="19" t="s">
        <v>73</v>
      </c>
      <c r="I4275" s="19" t="s">
        <v>93</v>
      </c>
      <c r="J4275" s="19">
        <v>1.5</v>
      </c>
      <c r="K4275" s="19" t="s">
        <v>20</v>
      </c>
      <c r="L4275">
        <f t="shared" si="76"/>
        <v>2</v>
      </c>
      <c r="M4275">
        <f>MATCH(H:H,价格表!$B$4:$B$35,0)</f>
        <v>7</v>
      </c>
      <c r="N4275" s="27">
        <f>IF(J4275&lt;=0.3,INDEX(价格表!$B$4:$I$31,M4275,2),IF(AND(J4275&gt;0.3,J4275&lt;=1),INDEX(价格表!$B$4:$I$31,M4275,3),IF(AND(J4275&gt;1,J4275&lt;=2.2),INDEX(价格表!$B$4:$I$31,M4275,4),IF(AND(J4275&gt;2.2,J4275&lt;=3.3),INDEX(价格表!$B$4:$I$31,M4275,5),IF(AND(J4275&gt;3.3,J4275&lt;=4),INDEX(价格表!$B$4:$I$31,M4275,6),IF(AND(J4275&gt;4,J4275&lt;=5.5),INDEX(价格表!$B$4:$I$31,M4275,7),IF(J4275&gt;5.5,2.6+INDEX(价格表!$B$4:$I$31,M4275,8)*L4275)))))))</f>
        <v>2.15</v>
      </c>
    </row>
    <row r="4276" spans="1:14">
      <c r="A4276" s="18">
        <v>4311038669784</v>
      </c>
      <c r="B4276" s="18" t="s">
        <v>16</v>
      </c>
      <c r="C4276" s="19">
        <v>20201216</v>
      </c>
      <c r="D4276" s="19">
        <v>610538201209</v>
      </c>
      <c r="E4276" s="19" t="s">
        <v>16</v>
      </c>
      <c r="F4276" s="19">
        <v>20201226</v>
      </c>
      <c r="G4276" s="19" t="s">
        <v>17</v>
      </c>
      <c r="H4276" s="19" t="s">
        <v>73</v>
      </c>
      <c r="I4276" s="19" t="s">
        <v>91</v>
      </c>
      <c r="J4276" s="19">
        <v>1.58</v>
      </c>
      <c r="K4276" s="19" t="s">
        <v>20</v>
      </c>
      <c r="L4276">
        <f t="shared" si="76"/>
        <v>2</v>
      </c>
      <c r="M4276">
        <f>MATCH(H:H,价格表!$B$4:$B$35,0)</f>
        <v>7</v>
      </c>
      <c r="N4276" s="27">
        <f>IF(J4276&lt;=0.3,INDEX(价格表!$B$4:$I$31,M4276,2),IF(AND(J4276&gt;0.3,J4276&lt;=1),INDEX(价格表!$B$4:$I$31,M4276,3),IF(AND(J4276&gt;1,J4276&lt;=2.2),INDEX(价格表!$B$4:$I$31,M4276,4),IF(AND(J4276&gt;2.2,J4276&lt;=3.3),INDEX(价格表!$B$4:$I$31,M4276,5),IF(AND(J4276&gt;3.3,J4276&lt;=4),INDEX(价格表!$B$4:$I$31,M4276,6),IF(AND(J4276&gt;4,J4276&lt;=5.5),INDEX(价格表!$B$4:$I$31,M4276,7),IF(J4276&gt;5.5,2.6+INDEX(价格表!$B$4:$I$31,M4276,8)*L4276)))))))</f>
        <v>2.15</v>
      </c>
    </row>
    <row r="4277" spans="1:14">
      <c r="A4277" s="18">
        <v>4311038669785</v>
      </c>
      <c r="B4277" s="18" t="s">
        <v>16</v>
      </c>
      <c r="C4277" s="19">
        <v>20201216</v>
      </c>
      <c r="D4277" s="19">
        <v>610538201209</v>
      </c>
      <c r="E4277" s="19" t="s">
        <v>16</v>
      </c>
      <c r="F4277" s="19">
        <v>20201226</v>
      </c>
      <c r="G4277" s="19" t="s">
        <v>17</v>
      </c>
      <c r="H4277" s="19" t="s">
        <v>39</v>
      </c>
      <c r="I4277" s="19" t="s">
        <v>81</v>
      </c>
      <c r="J4277" s="19">
        <v>1.47</v>
      </c>
      <c r="K4277" s="19" t="s">
        <v>20</v>
      </c>
      <c r="L4277">
        <f t="shared" si="76"/>
        <v>2</v>
      </c>
      <c r="M4277">
        <f>MATCH(H:H,价格表!$B$4:$B$35,0)</f>
        <v>23</v>
      </c>
      <c r="N4277" s="27">
        <f>IF(J4277&lt;=0.3,INDEX(价格表!$B$4:$I$31,M4277,2),IF(AND(J4277&gt;0.3,J4277&lt;=1),INDEX(价格表!$B$4:$I$31,M4277,3),IF(AND(J4277&gt;1,J4277&lt;=2.2),INDEX(价格表!$B$4:$I$31,M4277,4),IF(AND(J4277&gt;2.2,J4277&lt;=3.3),INDEX(价格表!$B$4:$I$31,M4277,5),IF(AND(J4277&gt;3.3,J4277&lt;=4),INDEX(价格表!$B$4:$I$31,M4277,6),IF(AND(J4277&gt;4,J4277&lt;=5.5),INDEX(价格表!$B$4:$I$31,M4277,7),IF(J4277&gt;5.5,2.6+INDEX(价格表!$B$4:$I$31,M4277,8)*L4277)))))))</f>
        <v>2.15</v>
      </c>
    </row>
    <row r="4278" spans="1:14">
      <c r="A4278" s="18">
        <v>4311038669786</v>
      </c>
      <c r="B4278" s="18" t="s">
        <v>16</v>
      </c>
      <c r="C4278" s="19">
        <v>20201216</v>
      </c>
      <c r="D4278" s="19">
        <v>610538201209</v>
      </c>
      <c r="E4278" s="19" t="s">
        <v>16</v>
      </c>
      <c r="F4278" s="19">
        <v>20201226</v>
      </c>
      <c r="G4278" s="19" t="s">
        <v>17</v>
      </c>
      <c r="H4278" s="19" t="s">
        <v>18</v>
      </c>
      <c r="I4278" s="19" t="s">
        <v>185</v>
      </c>
      <c r="J4278" s="19">
        <v>1.49</v>
      </c>
      <c r="K4278" s="19" t="s">
        <v>20</v>
      </c>
      <c r="L4278">
        <f t="shared" si="76"/>
        <v>2</v>
      </c>
      <c r="M4278">
        <f>MATCH(H:H,价格表!$B$4:$B$35,0)</f>
        <v>1</v>
      </c>
      <c r="N4278" s="27">
        <f>IF(J4278&lt;=0.3,INDEX(价格表!$B$4:$I$31,M4278,2),IF(AND(J4278&gt;0.3,J4278&lt;=1),INDEX(价格表!$B$4:$I$31,M4278,3),IF(AND(J4278&gt;1,J4278&lt;=2.2),INDEX(价格表!$B$4:$I$31,M4278,4),IF(AND(J4278&gt;2.2,J4278&lt;=3.3),INDEX(价格表!$B$4:$I$31,M4278,5),IF(AND(J4278&gt;3.3,J4278&lt;=4),INDEX(价格表!$B$4:$I$31,M4278,6),IF(AND(J4278&gt;4,J4278&lt;=5.5),INDEX(价格表!$B$4:$I$31,M4278,7),IF(J4278&gt;5.5,2.6+INDEX(价格表!$B$4:$I$31,M4278,8)*L4278)))))))</f>
        <v>2.15</v>
      </c>
    </row>
    <row r="4279" spans="1:14">
      <c r="A4279" s="18">
        <v>4311038680875</v>
      </c>
      <c r="B4279" s="18" t="s">
        <v>16</v>
      </c>
      <c r="C4279" s="19">
        <v>20201216</v>
      </c>
      <c r="D4279" s="19">
        <v>610538201209</v>
      </c>
      <c r="E4279" s="19" t="s">
        <v>16</v>
      </c>
      <c r="F4279" s="19">
        <v>20201226</v>
      </c>
      <c r="G4279" s="19" t="s">
        <v>17</v>
      </c>
      <c r="H4279" s="19" t="s">
        <v>25</v>
      </c>
      <c r="I4279" s="19" t="s">
        <v>199</v>
      </c>
      <c r="J4279" s="19">
        <v>1.42</v>
      </c>
      <c r="K4279" s="19" t="s">
        <v>20</v>
      </c>
      <c r="L4279">
        <f t="shared" si="76"/>
        <v>2</v>
      </c>
      <c r="M4279">
        <f>MATCH(H:H,价格表!$B$4:$B$35,0)</f>
        <v>25</v>
      </c>
      <c r="N4279" s="27">
        <f>IF(J4279&lt;=0.3,INDEX(价格表!$B$4:$I$31,M4279,2),IF(AND(J4279&gt;0.3,J4279&lt;=1),INDEX(价格表!$B$4:$I$31,M4279,3),IF(AND(J4279&gt;1,J4279&lt;=2.2),INDEX(价格表!$B$4:$I$31,M4279,4),IF(AND(J4279&gt;2.2,J4279&lt;=3.3),INDEX(价格表!$B$4:$I$31,M4279,5),IF(AND(J4279&gt;3.3,J4279&lt;=4),INDEX(价格表!$B$4:$I$31,M4279,6),IF(AND(J4279&gt;4,J4279&lt;=5.5),INDEX(价格表!$B$4:$I$31,M4279,7),IF(J4279&gt;5.5,2.6+INDEX(价格表!$B$4:$I$31,M4279,8)*L4279)))))))</f>
        <v>2.15</v>
      </c>
    </row>
    <row r="4280" spans="1:14">
      <c r="A4280" s="18">
        <v>4311038919451</v>
      </c>
      <c r="B4280" s="18" t="s">
        <v>16</v>
      </c>
      <c r="C4280" s="19">
        <v>20201216</v>
      </c>
      <c r="D4280" s="19">
        <v>610538201209</v>
      </c>
      <c r="E4280" s="19" t="s">
        <v>16</v>
      </c>
      <c r="F4280" s="19">
        <v>20201226</v>
      </c>
      <c r="G4280" s="19" t="s">
        <v>17</v>
      </c>
      <c r="H4280" s="19" t="s">
        <v>37</v>
      </c>
      <c r="I4280" s="19" t="s">
        <v>38</v>
      </c>
      <c r="J4280" s="19">
        <v>1.42</v>
      </c>
      <c r="K4280" s="19" t="s">
        <v>20</v>
      </c>
      <c r="L4280">
        <f t="shared" si="76"/>
        <v>2</v>
      </c>
      <c r="M4280">
        <f>MATCH(H:H,价格表!$B$4:$B$35,0)</f>
        <v>12</v>
      </c>
      <c r="N4280" s="27">
        <f>IF(J4280&lt;=0.3,INDEX(价格表!$B$4:$I$31,M4280,2),IF(AND(J4280&gt;0.3,J4280&lt;=1),INDEX(价格表!$B$4:$I$31,M4280,3),IF(AND(J4280&gt;1,J4280&lt;=2.2),INDEX(价格表!$B$4:$I$31,M4280,4),IF(AND(J4280&gt;2.2,J4280&lt;=3.3),INDEX(价格表!$B$4:$I$31,M4280,5),IF(AND(J4280&gt;3.3,J4280&lt;=4),INDEX(价格表!$B$4:$I$31,M4280,6),IF(AND(J4280&gt;4,J4280&lt;=5.5),INDEX(价格表!$B$4:$I$31,M4280,7),IF(J4280&gt;5.5,2.6+INDEX(价格表!$B$4:$I$31,M4280,8)*L4280)))))))</f>
        <v>2.15</v>
      </c>
    </row>
    <row r="4281" spans="1:14">
      <c r="A4281" s="18">
        <v>4311038919453</v>
      </c>
      <c r="B4281" s="18" t="s">
        <v>16</v>
      </c>
      <c r="C4281" s="19">
        <v>20201216</v>
      </c>
      <c r="D4281" s="19">
        <v>610538201209</v>
      </c>
      <c r="E4281" s="19" t="s">
        <v>16</v>
      </c>
      <c r="F4281" s="19">
        <v>20201226</v>
      </c>
      <c r="G4281" s="19" t="s">
        <v>17</v>
      </c>
      <c r="H4281" s="19" t="s">
        <v>63</v>
      </c>
      <c r="I4281" s="19" t="s">
        <v>183</v>
      </c>
      <c r="J4281" s="19">
        <v>0.58</v>
      </c>
      <c r="K4281" s="19" t="s">
        <v>20</v>
      </c>
      <c r="L4281">
        <f t="shared" si="76"/>
        <v>1</v>
      </c>
      <c r="M4281">
        <f>MATCH(H:H,价格表!$B$4:$B$35,0)</f>
        <v>21</v>
      </c>
      <c r="N4281" s="27">
        <f>IF(J4281&lt;=0.3,INDEX(价格表!$B$4:$I$31,M4281,2),IF(AND(J4281&gt;0.3,J4281&lt;=1),INDEX(价格表!$B$4:$I$31,M4281,3),IF(AND(J4281&gt;1,J4281&lt;=2.2),INDEX(价格表!$B$4:$I$31,M4281,4),IF(AND(J4281&gt;2.2,J4281&lt;=3.3),INDEX(价格表!$B$4:$I$31,M4281,5),IF(AND(J4281&gt;3.3,J4281&lt;=4),INDEX(价格表!$B$4:$I$31,M4281,6),IF(AND(J4281&gt;4,J4281&lt;=5.5),INDEX(价格表!$B$4:$I$31,M4281,7),IF(J4281&gt;5.5,2.6+INDEX(价格表!$B$4:$I$31,M4281,8)*L4281)))))))</f>
        <v>1.8</v>
      </c>
    </row>
    <row r="4282" spans="1:14">
      <c r="A4282" s="18">
        <v>4311038919454</v>
      </c>
      <c r="B4282" s="18" t="s">
        <v>16</v>
      </c>
      <c r="C4282" s="19">
        <v>20201216</v>
      </c>
      <c r="D4282" s="19">
        <v>610538201209</v>
      </c>
      <c r="E4282" s="19" t="s">
        <v>16</v>
      </c>
      <c r="F4282" s="19">
        <v>20201226</v>
      </c>
      <c r="G4282" s="19" t="s">
        <v>17</v>
      </c>
      <c r="H4282" s="19" t="s">
        <v>35</v>
      </c>
      <c r="I4282" s="19" t="s">
        <v>186</v>
      </c>
      <c r="J4282" s="19">
        <v>1.42</v>
      </c>
      <c r="K4282" s="19" t="s">
        <v>20</v>
      </c>
      <c r="L4282">
        <f t="shared" si="76"/>
        <v>2</v>
      </c>
      <c r="M4282">
        <f>MATCH(H:H,价格表!$B$4:$B$35,0)</f>
        <v>22</v>
      </c>
      <c r="N4282" s="27">
        <f>IF(J4282&lt;=0.3,INDEX(价格表!$B$4:$I$31,M4282,2),IF(AND(J4282&gt;0.3,J4282&lt;=1),INDEX(价格表!$B$4:$I$31,M4282,3),IF(AND(J4282&gt;1,J4282&lt;=2.2),INDEX(价格表!$B$4:$I$31,M4282,4),IF(AND(J4282&gt;2.2,J4282&lt;=3.3),INDEX(价格表!$B$4:$I$31,M4282,5),IF(AND(J4282&gt;3.3,J4282&lt;=4),INDEX(价格表!$B$4:$I$31,M4282,6),IF(AND(J4282&gt;4,J4282&lt;=5.5),INDEX(价格表!$B$4:$I$31,M4282,7),IF(J4282&gt;5.5,2.6+INDEX(价格表!$B$4:$I$31,M4282,8)*L4282)))))))</f>
        <v>2.15</v>
      </c>
    </row>
    <row r="4283" spans="1:14">
      <c r="A4283" s="18">
        <v>4311038919455</v>
      </c>
      <c r="B4283" s="18" t="s">
        <v>16</v>
      </c>
      <c r="C4283" s="19">
        <v>20201216</v>
      </c>
      <c r="D4283" s="19">
        <v>610538201209</v>
      </c>
      <c r="E4283" s="19" t="s">
        <v>16</v>
      </c>
      <c r="F4283" s="19">
        <v>20201226</v>
      </c>
      <c r="G4283" s="19" t="s">
        <v>17</v>
      </c>
      <c r="H4283" s="19" t="s">
        <v>50</v>
      </c>
      <c r="I4283" s="19" t="s">
        <v>62</v>
      </c>
      <c r="J4283" s="19">
        <v>1.43</v>
      </c>
      <c r="K4283" s="19" t="s">
        <v>20</v>
      </c>
      <c r="L4283">
        <f t="shared" si="76"/>
        <v>2</v>
      </c>
      <c r="M4283">
        <f>MATCH(H:H,价格表!$B$4:$B$35,0)</f>
        <v>4</v>
      </c>
      <c r="N4283" s="27">
        <f>IF(J4283&lt;=0.3,INDEX(价格表!$B$4:$I$31,M4283,2),IF(AND(J4283&gt;0.3,J4283&lt;=1),INDEX(价格表!$B$4:$I$31,M4283,3),IF(AND(J4283&gt;1,J4283&lt;=2.2),INDEX(价格表!$B$4:$I$31,M4283,4),IF(AND(J4283&gt;2.2,J4283&lt;=3.3),INDEX(价格表!$B$4:$I$31,M4283,5),IF(AND(J4283&gt;3.3,J4283&lt;=4),INDEX(价格表!$B$4:$I$31,M4283,6),IF(AND(J4283&gt;4,J4283&lt;=5.5),INDEX(价格表!$B$4:$I$31,M4283,7),IF(J4283&gt;5.5,2.6+INDEX(价格表!$B$4:$I$31,M4283,8)*L4283)))))))</f>
        <v>2.15</v>
      </c>
    </row>
    <row r="4284" spans="1:14">
      <c r="A4284" s="18">
        <v>4311038919456</v>
      </c>
      <c r="B4284" s="18" t="s">
        <v>16</v>
      </c>
      <c r="C4284" s="19">
        <v>20201216</v>
      </c>
      <c r="D4284" s="19">
        <v>610538201209</v>
      </c>
      <c r="E4284" s="19" t="s">
        <v>16</v>
      </c>
      <c r="F4284" s="19">
        <v>20201226</v>
      </c>
      <c r="G4284" s="19" t="s">
        <v>17</v>
      </c>
      <c r="H4284" s="19" t="s">
        <v>73</v>
      </c>
      <c r="I4284" s="19" t="s">
        <v>92</v>
      </c>
      <c r="J4284" s="19">
        <v>2.66</v>
      </c>
      <c r="K4284" s="19" t="s">
        <v>20</v>
      </c>
      <c r="L4284">
        <f t="shared" si="76"/>
        <v>3</v>
      </c>
      <c r="M4284">
        <f>MATCH(H:H,价格表!$B$4:$B$35,0)</f>
        <v>7</v>
      </c>
      <c r="N4284" s="27">
        <f>IF(J4284&lt;=0.3,INDEX(价格表!$B$4:$I$31,M4284,2),IF(AND(J4284&gt;0.3,J4284&lt;=1),INDEX(价格表!$B$4:$I$31,M4284,3),IF(AND(J4284&gt;1,J4284&lt;=2.2),INDEX(价格表!$B$4:$I$31,M4284,4),IF(AND(J4284&gt;2.2,J4284&lt;=3.3),INDEX(价格表!$B$4:$I$31,M4284,5),IF(AND(J4284&gt;3.3,J4284&lt;=4),INDEX(价格表!$B$4:$I$31,M4284,6),IF(AND(J4284&gt;4,J4284&lt;=5.5),INDEX(价格表!$B$4:$I$31,M4284,7),IF(J4284&gt;5.5,2.6+INDEX(价格表!$B$4:$I$31,M4284,8)*L4284)))))))</f>
        <v>2.5</v>
      </c>
    </row>
    <row r="4285" spans="1:14">
      <c r="A4285" s="18">
        <v>4311038919457</v>
      </c>
      <c r="B4285" s="18" t="s">
        <v>16</v>
      </c>
      <c r="C4285" s="19">
        <v>20201216</v>
      </c>
      <c r="D4285" s="19">
        <v>610538201209</v>
      </c>
      <c r="E4285" s="19" t="s">
        <v>16</v>
      </c>
      <c r="F4285" s="19">
        <v>20201226</v>
      </c>
      <c r="G4285" s="19" t="s">
        <v>17</v>
      </c>
      <c r="H4285" s="19" t="s">
        <v>88</v>
      </c>
      <c r="I4285" s="19" t="s">
        <v>101</v>
      </c>
      <c r="J4285" s="19">
        <v>1.42</v>
      </c>
      <c r="K4285" s="19" t="s">
        <v>20</v>
      </c>
      <c r="L4285">
        <f t="shared" si="76"/>
        <v>2</v>
      </c>
      <c r="M4285">
        <f>MATCH(H:H,价格表!$B$4:$B$35,0)</f>
        <v>19</v>
      </c>
      <c r="N4285" s="27">
        <f>IF(J4285&lt;=0.3,INDEX(价格表!$B$4:$I$31,M4285,2),IF(AND(J4285&gt;0.3,J4285&lt;=1),INDEX(价格表!$B$4:$I$31,M4285,3),IF(AND(J4285&gt;1,J4285&lt;=2.2),INDEX(价格表!$B$4:$I$31,M4285,4),IF(AND(J4285&gt;2.2,J4285&lt;=3.3),INDEX(价格表!$B$4:$I$31,M4285,5),IF(AND(J4285&gt;3.3,J4285&lt;=4),INDEX(价格表!$B$4:$I$31,M4285,6),IF(AND(J4285&gt;4,J4285&lt;=5.5),INDEX(价格表!$B$4:$I$31,M4285,7),IF(J4285&gt;5.5,2.6+INDEX(价格表!$B$4:$I$31,M4285,8)*L4285)))))))</f>
        <v>2.15</v>
      </c>
    </row>
    <row r="4286" spans="1:14">
      <c r="A4286" s="18">
        <v>4311038919458</v>
      </c>
      <c r="B4286" s="18" t="s">
        <v>16</v>
      </c>
      <c r="C4286" s="19">
        <v>20201216</v>
      </c>
      <c r="D4286" s="19">
        <v>610538201209</v>
      </c>
      <c r="E4286" s="19" t="s">
        <v>16</v>
      </c>
      <c r="F4286" s="19">
        <v>20201226</v>
      </c>
      <c r="G4286" s="19" t="s">
        <v>17</v>
      </c>
      <c r="H4286" s="19" t="s">
        <v>27</v>
      </c>
      <c r="I4286" s="19" t="s">
        <v>107</v>
      </c>
      <c r="J4286" s="19">
        <v>1.42</v>
      </c>
      <c r="K4286" s="19" t="s">
        <v>20</v>
      </c>
      <c r="L4286">
        <f t="shared" si="76"/>
        <v>2</v>
      </c>
      <c r="M4286">
        <f>MATCH(H:H,价格表!$B$4:$B$35,0)</f>
        <v>3</v>
      </c>
      <c r="N4286" s="27">
        <f>IF(J4286&lt;=0.3,INDEX(价格表!$B$4:$I$31,M4286,2),IF(AND(J4286&gt;0.3,J4286&lt;=1),INDEX(价格表!$B$4:$I$31,M4286,3),IF(AND(J4286&gt;1,J4286&lt;=2.2),INDEX(价格表!$B$4:$I$31,M4286,4),IF(AND(J4286&gt;2.2,J4286&lt;=3.3),INDEX(价格表!$B$4:$I$31,M4286,5),IF(AND(J4286&gt;3.3,J4286&lt;=4),INDEX(价格表!$B$4:$I$31,M4286,6),IF(AND(J4286&gt;4,J4286&lt;=5.5),INDEX(价格表!$B$4:$I$31,M4286,7),IF(J4286&gt;5.5,2.6+INDEX(价格表!$B$4:$I$31,M4286,8)*L4286)))))))</f>
        <v>2.15</v>
      </c>
    </row>
    <row r="4287" spans="1:14">
      <c r="A4287" s="18">
        <v>4311038919459</v>
      </c>
      <c r="B4287" s="18" t="s">
        <v>16</v>
      </c>
      <c r="C4287" s="19">
        <v>20201216</v>
      </c>
      <c r="D4287" s="19">
        <v>610538201209</v>
      </c>
      <c r="E4287" s="19" t="s">
        <v>16</v>
      </c>
      <c r="F4287" s="19">
        <v>20201226</v>
      </c>
      <c r="G4287" s="19" t="s">
        <v>17</v>
      </c>
      <c r="H4287" s="19" t="s">
        <v>73</v>
      </c>
      <c r="I4287" s="19" t="s">
        <v>218</v>
      </c>
      <c r="J4287" s="19">
        <v>1.45</v>
      </c>
      <c r="K4287" s="19" t="s">
        <v>20</v>
      </c>
      <c r="L4287">
        <f t="shared" si="76"/>
        <v>2</v>
      </c>
      <c r="M4287">
        <f>MATCH(H:H,价格表!$B$4:$B$35,0)</f>
        <v>7</v>
      </c>
      <c r="N4287" s="27">
        <f>IF(J4287&lt;=0.3,INDEX(价格表!$B$4:$I$31,M4287,2),IF(AND(J4287&gt;0.3,J4287&lt;=1),INDEX(价格表!$B$4:$I$31,M4287,3),IF(AND(J4287&gt;1,J4287&lt;=2.2),INDEX(价格表!$B$4:$I$31,M4287,4),IF(AND(J4287&gt;2.2,J4287&lt;=3.3),INDEX(价格表!$B$4:$I$31,M4287,5),IF(AND(J4287&gt;3.3,J4287&lt;=4),INDEX(价格表!$B$4:$I$31,M4287,6),IF(AND(J4287&gt;4,J4287&lt;=5.5),INDEX(价格表!$B$4:$I$31,M4287,7),IF(J4287&gt;5.5,2.6+INDEX(价格表!$B$4:$I$31,M4287,8)*L4287)))))))</f>
        <v>2.15</v>
      </c>
    </row>
    <row r="4288" spans="1:14">
      <c r="A4288" s="18">
        <v>4311038926942</v>
      </c>
      <c r="B4288" s="18" t="s">
        <v>16</v>
      </c>
      <c r="C4288" s="19">
        <v>20201216</v>
      </c>
      <c r="D4288" s="19">
        <v>610538201209</v>
      </c>
      <c r="E4288" s="19" t="s">
        <v>16</v>
      </c>
      <c r="F4288" s="19">
        <v>20201226</v>
      </c>
      <c r="G4288" s="19" t="s">
        <v>17</v>
      </c>
      <c r="H4288" s="19" t="s">
        <v>73</v>
      </c>
      <c r="I4288" s="19" t="s">
        <v>93</v>
      </c>
      <c r="J4288" s="19">
        <v>1.45</v>
      </c>
      <c r="K4288" s="19" t="s">
        <v>20</v>
      </c>
      <c r="L4288">
        <f t="shared" si="76"/>
        <v>2</v>
      </c>
      <c r="M4288">
        <f>MATCH(H:H,价格表!$B$4:$B$35,0)</f>
        <v>7</v>
      </c>
      <c r="N4288" s="27">
        <f>IF(J4288&lt;=0.3,INDEX(价格表!$B$4:$I$31,M4288,2),IF(AND(J4288&gt;0.3,J4288&lt;=1),INDEX(价格表!$B$4:$I$31,M4288,3),IF(AND(J4288&gt;1,J4288&lt;=2.2),INDEX(价格表!$B$4:$I$31,M4288,4),IF(AND(J4288&gt;2.2,J4288&lt;=3.3),INDEX(价格表!$B$4:$I$31,M4288,5),IF(AND(J4288&gt;3.3,J4288&lt;=4),INDEX(价格表!$B$4:$I$31,M4288,6),IF(AND(J4288&gt;4,J4288&lt;=5.5),INDEX(价格表!$B$4:$I$31,M4288,7),IF(J4288&gt;5.5,2.6+INDEX(价格表!$B$4:$I$31,M4288,8)*L4288)))))))</f>
        <v>2.15</v>
      </c>
    </row>
    <row r="4289" spans="1:14">
      <c r="A4289" s="18">
        <v>4311050861485</v>
      </c>
      <c r="B4289" s="18" t="s">
        <v>16</v>
      </c>
      <c r="C4289" s="19">
        <v>20201216</v>
      </c>
      <c r="D4289" s="19">
        <v>610538201209</v>
      </c>
      <c r="E4289" s="19" t="s">
        <v>16</v>
      </c>
      <c r="F4289" s="19">
        <v>20201226</v>
      </c>
      <c r="G4289" s="19" t="s">
        <v>17</v>
      </c>
      <c r="H4289" s="19" t="s">
        <v>18</v>
      </c>
      <c r="I4289" s="19" t="s">
        <v>267</v>
      </c>
      <c r="J4289" s="19">
        <v>1.43</v>
      </c>
      <c r="K4289" s="19" t="s">
        <v>20</v>
      </c>
      <c r="L4289">
        <f t="shared" si="76"/>
        <v>2</v>
      </c>
      <c r="M4289">
        <f>MATCH(H:H,价格表!$B$4:$B$35,0)</f>
        <v>1</v>
      </c>
      <c r="N4289" s="27">
        <f>IF(J4289&lt;=0.3,INDEX(价格表!$B$4:$I$31,M4289,2),IF(AND(J4289&gt;0.3,J4289&lt;=1),INDEX(价格表!$B$4:$I$31,M4289,3),IF(AND(J4289&gt;1,J4289&lt;=2.2),INDEX(价格表!$B$4:$I$31,M4289,4),IF(AND(J4289&gt;2.2,J4289&lt;=3.3),INDEX(价格表!$B$4:$I$31,M4289,5),IF(AND(J4289&gt;3.3,J4289&lt;=4),INDEX(价格表!$B$4:$I$31,M4289,6),IF(AND(J4289&gt;4,J4289&lt;=5.5),INDEX(价格表!$B$4:$I$31,M4289,7),IF(J4289&gt;5.5,2.6+INDEX(价格表!$B$4:$I$31,M4289,8)*L4289)))))))</f>
        <v>2.15</v>
      </c>
    </row>
    <row r="4290" spans="1:14">
      <c r="A4290" s="18">
        <v>4311050868846</v>
      </c>
      <c r="B4290" s="18" t="s">
        <v>16</v>
      </c>
      <c r="C4290" s="19">
        <v>20201216</v>
      </c>
      <c r="D4290" s="19">
        <v>610538201209</v>
      </c>
      <c r="E4290" s="19" t="s">
        <v>16</v>
      </c>
      <c r="F4290" s="19">
        <v>20201226</v>
      </c>
      <c r="G4290" s="19" t="s">
        <v>17</v>
      </c>
      <c r="H4290" s="19" t="s">
        <v>18</v>
      </c>
      <c r="I4290" s="19" t="s">
        <v>377</v>
      </c>
      <c r="J4290" s="19">
        <v>1.43</v>
      </c>
      <c r="K4290" s="19" t="s">
        <v>20</v>
      </c>
      <c r="L4290">
        <f t="shared" si="76"/>
        <v>2</v>
      </c>
      <c r="M4290">
        <f>MATCH(H:H,价格表!$B$4:$B$35,0)</f>
        <v>1</v>
      </c>
      <c r="N4290" s="27">
        <f>IF(J4290&lt;=0.3,INDEX(价格表!$B$4:$I$31,M4290,2),IF(AND(J4290&gt;0.3,J4290&lt;=1),INDEX(价格表!$B$4:$I$31,M4290,3),IF(AND(J4290&gt;1,J4290&lt;=2.2),INDEX(价格表!$B$4:$I$31,M4290,4),IF(AND(J4290&gt;2.2,J4290&lt;=3.3),INDEX(价格表!$B$4:$I$31,M4290,5),IF(AND(J4290&gt;3.3,J4290&lt;=4),INDEX(价格表!$B$4:$I$31,M4290,6),IF(AND(J4290&gt;4,J4290&lt;=5.5),INDEX(价格表!$B$4:$I$31,M4290,7),IF(J4290&gt;5.5,2.6+INDEX(价格表!$B$4:$I$31,M4290,8)*L4290)))))))</f>
        <v>2.15</v>
      </c>
    </row>
    <row r="4291" spans="1:14">
      <c r="A4291" s="18">
        <v>4311050868847</v>
      </c>
      <c r="B4291" s="18" t="s">
        <v>16</v>
      </c>
      <c r="C4291" s="19">
        <v>20201216</v>
      </c>
      <c r="D4291" s="19">
        <v>610538201209</v>
      </c>
      <c r="E4291" s="19" t="s">
        <v>16</v>
      </c>
      <c r="F4291" s="19">
        <v>20201226</v>
      </c>
      <c r="G4291" s="19" t="s">
        <v>17</v>
      </c>
      <c r="H4291" s="19" t="s">
        <v>18</v>
      </c>
      <c r="I4291" s="19" t="s">
        <v>53</v>
      </c>
      <c r="J4291" s="19">
        <v>1.44</v>
      </c>
      <c r="K4291" s="19" t="s">
        <v>20</v>
      </c>
      <c r="L4291">
        <f t="shared" si="76"/>
        <v>2</v>
      </c>
      <c r="M4291">
        <f>MATCH(H:H,价格表!$B$4:$B$35,0)</f>
        <v>1</v>
      </c>
      <c r="N4291" s="27">
        <f>IF(J4291&lt;=0.3,INDEX(价格表!$B$4:$I$31,M4291,2),IF(AND(J4291&gt;0.3,J4291&lt;=1),INDEX(价格表!$B$4:$I$31,M4291,3),IF(AND(J4291&gt;1,J4291&lt;=2.2),INDEX(价格表!$B$4:$I$31,M4291,4),IF(AND(J4291&gt;2.2,J4291&lt;=3.3),INDEX(价格表!$B$4:$I$31,M4291,5),IF(AND(J4291&gt;3.3,J4291&lt;=4),INDEX(价格表!$B$4:$I$31,M4291,6),IF(AND(J4291&gt;4,J4291&lt;=5.5),INDEX(价格表!$B$4:$I$31,M4291,7),IF(J4291&gt;5.5,2.6+INDEX(价格表!$B$4:$I$31,M4291,8)*L4291)))))))</f>
        <v>2.15</v>
      </c>
    </row>
    <row r="4292" spans="1:14">
      <c r="A4292" s="18">
        <v>4311050868848</v>
      </c>
      <c r="B4292" s="18" t="s">
        <v>16</v>
      </c>
      <c r="C4292" s="19">
        <v>20201216</v>
      </c>
      <c r="D4292" s="19">
        <v>610538201209</v>
      </c>
      <c r="E4292" s="19" t="s">
        <v>16</v>
      </c>
      <c r="F4292" s="19">
        <v>20201226</v>
      </c>
      <c r="G4292" s="19" t="s">
        <v>17</v>
      </c>
      <c r="H4292" s="19" t="s">
        <v>21</v>
      </c>
      <c r="I4292" s="19" t="s">
        <v>279</v>
      </c>
      <c r="J4292" s="19">
        <v>2</v>
      </c>
      <c r="K4292" s="19" t="s">
        <v>20</v>
      </c>
      <c r="L4292">
        <f t="shared" ref="L4292:L4355" si="77">ROUNDUP(J4292,0)</f>
        <v>2</v>
      </c>
      <c r="M4292">
        <f>MATCH(H:H,价格表!$B$4:$B$35,0)</f>
        <v>20</v>
      </c>
      <c r="N4292" s="27">
        <f>IF(J4292&lt;=0.3,INDEX(价格表!$B$4:$I$31,M4292,2),IF(AND(J4292&gt;0.3,J4292&lt;=1),INDEX(价格表!$B$4:$I$31,M4292,3),IF(AND(J4292&gt;1,J4292&lt;=2.2),INDEX(价格表!$B$4:$I$31,M4292,4),IF(AND(J4292&gt;2.2,J4292&lt;=3.3),INDEX(价格表!$B$4:$I$31,M4292,5),IF(AND(J4292&gt;3.3,J4292&lt;=4),INDEX(价格表!$B$4:$I$31,M4292,6),IF(AND(J4292&gt;4,J4292&lt;=5.5),INDEX(价格表!$B$4:$I$31,M4292,7),IF(J4292&gt;5.5,2.6+INDEX(价格表!$B$4:$I$31,M4292,8)*L4292)))))))</f>
        <v>2.15</v>
      </c>
    </row>
    <row r="4293" spans="1:14">
      <c r="A4293" s="18">
        <v>4311050868849</v>
      </c>
      <c r="B4293" s="18" t="s">
        <v>16</v>
      </c>
      <c r="C4293" s="19">
        <v>20201216</v>
      </c>
      <c r="D4293" s="19">
        <v>610538201209</v>
      </c>
      <c r="E4293" s="19" t="s">
        <v>16</v>
      </c>
      <c r="F4293" s="19">
        <v>20201226</v>
      </c>
      <c r="G4293" s="19" t="s">
        <v>17</v>
      </c>
      <c r="H4293" s="19" t="s">
        <v>18</v>
      </c>
      <c r="I4293" s="19" t="s">
        <v>53</v>
      </c>
      <c r="J4293" s="19">
        <v>1.45</v>
      </c>
      <c r="K4293" s="19" t="s">
        <v>20</v>
      </c>
      <c r="L4293">
        <f t="shared" si="77"/>
        <v>2</v>
      </c>
      <c r="M4293">
        <f>MATCH(H:H,价格表!$B$4:$B$35,0)</f>
        <v>1</v>
      </c>
      <c r="N4293" s="27">
        <f>IF(J4293&lt;=0.3,INDEX(价格表!$B$4:$I$31,M4293,2),IF(AND(J4293&gt;0.3,J4293&lt;=1),INDEX(价格表!$B$4:$I$31,M4293,3),IF(AND(J4293&gt;1,J4293&lt;=2.2),INDEX(价格表!$B$4:$I$31,M4293,4),IF(AND(J4293&gt;2.2,J4293&lt;=3.3),INDEX(价格表!$B$4:$I$31,M4293,5),IF(AND(J4293&gt;3.3,J4293&lt;=4),INDEX(价格表!$B$4:$I$31,M4293,6),IF(AND(J4293&gt;4,J4293&lt;=5.5),INDEX(价格表!$B$4:$I$31,M4293,7),IF(J4293&gt;5.5,2.6+INDEX(价格表!$B$4:$I$31,M4293,8)*L4293)))))))</f>
        <v>2.15</v>
      </c>
    </row>
    <row r="4294" spans="1:14">
      <c r="A4294" s="18">
        <v>4311050868851</v>
      </c>
      <c r="B4294" s="18" t="s">
        <v>16</v>
      </c>
      <c r="C4294" s="19">
        <v>20201216</v>
      </c>
      <c r="D4294" s="19">
        <v>610538201209</v>
      </c>
      <c r="E4294" s="19" t="s">
        <v>16</v>
      </c>
      <c r="F4294" s="19">
        <v>20201226</v>
      </c>
      <c r="G4294" s="19" t="s">
        <v>17</v>
      </c>
      <c r="H4294" s="19" t="s">
        <v>75</v>
      </c>
      <c r="I4294" s="19" t="s">
        <v>192</v>
      </c>
      <c r="J4294" s="19">
        <v>1.43</v>
      </c>
      <c r="K4294" s="19" t="s">
        <v>20</v>
      </c>
      <c r="L4294">
        <f t="shared" si="77"/>
        <v>2</v>
      </c>
      <c r="M4294">
        <f>MATCH(H:H,价格表!$B$4:$B$35,0)</f>
        <v>24</v>
      </c>
      <c r="N4294" s="27">
        <f>IF(J4294&lt;=0.3,INDEX(价格表!$B$4:$I$31,M4294,2),IF(AND(J4294&gt;0.3,J4294&lt;=1),INDEX(价格表!$B$4:$I$31,M4294,3),IF(AND(J4294&gt;1,J4294&lt;=2.2),INDEX(价格表!$B$4:$I$31,M4294,4),IF(AND(J4294&gt;2.2,J4294&lt;=3.3),INDEX(价格表!$B$4:$I$31,M4294,5),IF(AND(J4294&gt;3.3,J4294&lt;=4),INDEX(价格表!$B$4:$I$31,M4294,6),IF(AND(J4294&gt;4,J4294&lt;=5.5),INDEX(价格表!$B$4:$I$31,M4294,7),IF(J4294&gt;5.5,2.6+INDEX(价格表!$B$4:$I$31,M4294,8)*L4294)))))))</f>
        <v>2.15</v>
      </c>
    </row>
    <row r="4295" spans="1:14">
      <c r="A4295" s="18">
        <v>4311050868854</v>
      </c>
      <c r="B4295" s="18" t="s">
        <v>16</v>
      </c>
      <c r="C4295" s="19">
        <v>20201216</v>
      </c>
      <c r="D4295" s="19">
        <v>610538201209</v>
      </c>
      <c r="E4295" s="19" t="s">
        <v>16</v>
      </c>
      <c r="F4295" s="19">
        <v>20201226</v>
      </c>
      <c r="G4295" s="19" t="s">
        <v>17</v>
      </c>
      <c r="H4295" s="19" t="s">
        <v>27</v>
      </c>
      <c r="I4295" s="19" t="s">
        <v>28</v>
      </c>
      <c r="J4295" s="19">
        <v>1.92</v>
      </c>
      <c r="K4295" s="19" t="s">
        <v>20</v>
      </c>
      <c r="L4295">
        <f t="shared" si="77"/>
        <v>2</v>
      </c>
      <c r="M4295">
        <f>MATCH(H:H,价格表!$B$4:$B$35,0)</f>
        <v>3</v>
      </c>
      <c r="N4295" s="27">
        <f>IF(J4295&lt;=0.3,INDEX(价格表!$B$4:$I$31,M4295,2),IF(AND(J4295&gt;0.3,J4295&lt;=1),INDEX(价格表!$B$4:$I$31,M4295,3),IF(AND(J4295&gt;1,J4295&lt;=2.2),INDEX(价格表!$B$4:$I$31,M4295,4),IF(AND(J4295&gt;2.2,J4295&lt;=3.3),INDEX(价格表!$B$4:$I$31,M4295,5),IF(AND(J4295&gt;3.3,J4295&lt;=4),INDEX(价格表!$B$4:$I$31,M4295,6),IF(AND(J4295&gt;4,J4295&lt;=5.5),INDEX(价格表!$B$4:$I$31,M4295,7),IF(J4295&gt;5.5,2.6+INDEX(价格表!$B$4:$I$31,M4295,8)*L4295)))))))</f>
        <v>2.15</v>
      </c>
    </row>
    <row r="4296" spans="1:14">
      <c r="A4296" s="18">
        <v>4311050868855</v>
      </c>
      <c r="B4296" s="18" t="s">
        <v>16</v>
      </c>
      <c r="C4296" s="19">
        <v>20201216</v>
      </c>
      <c r="D4296" s="19">
        <v>610538201209</v>
      </c>
      <c r="E4296" s="19" t="s">
        <v>16</v>
      </c>
      <c r="F4296" s="19">
        <v>20201226</v>
      </c>
      <c r="G4296" s="19" t="s">
        <v>17</v>
      </c>
      <c r="H4296" s="19" t="s">
        <v>56</v>
      </c>
      <c r="I4296" s="19" t="s">
        <v>100</v>
      </c>
      <c r="J4296" s="19">
        <v>1.45</v>
      </c>
      <c r="K4296" s="19" t="s">
        <v>20</v>
      </c>
      <c r="L4296">
        <f t="shared" si="77"/>
        <v>2</v>
      </c>
      <c r="M4296">
        <f>MATCH(H:H,价格表!$B$4:$B$35,0)</f>
        <v>11</v>
      </c>
      <c r="N4296" s="27">
        <f>IF(J4296&lt;=0.3,INDEX(价格表!$B$4:$I$31,M4296,2),IF(AND(J4296&gt;0.3,J4296&lt;=1),INDEX(价格表!$B$4:$I$31,M4296,3),IF(AND(J4296&gt;1,J4296&lt;=2.2),INDEX(价格表!$B$4:$I$31,M4296,4),IF(AND(J4296&gt;2.2,J4296&lt;=3.3),INDEX(价格表!$B$4:$I$31,M4296,5),IF(AND(J4296&gt;3.3,J4296&lt;=4),INDEX(价格表!$B$4:$I$31,M4296,6),IF(AND(J4296&gt;4,J4296&lt;=5.5),INDEX(价格表!$B$4:$I$31,M4296,7),IF(J4296&gt;5.5,2.6+INDEX(价格表!$B$4:$I$31,M4296,8)*L4296)))))))</f>
        <v>2.15</v>
      </c>
    </row>
    <row r="4297" spans="1:14">
      <c r="A4297" s="18">
        <v>4311050868896</v>
      </c>
      <c r="B4297" s="18" t="s">
        <v>16</v>
      </c>
      <c r="C4297" s="19">
        <v>20201216</v>
      </c>
      <c r="D4297" s="19">
        <v>610538201209</v>
      </c>
      <c r="E4297" s="19" t="s">
        <v>16</v>
      </c>
      <c r="F4297" s="19">
        <v>20201226</v>
      </c>
      <c r="G4297" s="19" t="s">
        <v>17</v>
      </c>
      <c r="H4297" s="19" t="s">
        <v>21</v>
      </c>
      <c r="I4297" s="19" t="s">
        <v>181</v>
      </c>
      <c r="J4297" s="19">
        <v>1.48</v>
      </c>
      <c r="K4297" s="19" t="s">
        <v>20</v>
      </c>
      <c r="L4297">
        <f t="shared" si="77"/>
        <v>2</v>
      </c>
      <c r="M4297">
        <f>MATCH(H:H,价格表!$B$4:$B$35,0)</f>
        <v>20</v>
      </c>
      <c r="N4297" s="27">
        <f>IF(J4297&lt;=0.3,INDEX(价格表!$B$4:$I$31,M4297,2),IF(AND(J4297&gt;0.3,J4297&lt;=1),INDEX(价格表!$B$4:$I$31,M4297,3),IF(AND(J4297&gt;1,J4297&lt;=2.2),INDEX(价格表!$B$4:$I$31,M4297,4),IF(AND(J4297&gt;2.2,J4297&lt;=3.3),INDEX(价格表!$B$4:$I$31,M4297,5),IF(AND(J4297&gt;3.3,J4297&lt;=4),INDEX(价格表!$B$4:$I$31,M4297,6),IF(AND(J4297&gt;4,J4297&lt;=5.5),INDEX(价格表!$B$4:$I$31,M4297,7),IF(J4297&gt;5.5,2.6+INDEX(价格表!$B$4:$I$31,M4297,8)*L4297)))))))</f>
        <v>2.15</v>
      </c>
    </row>
    <row r="4298" spans="1:14">
      <c r="A4298" s="18">
        <v>4311050868897</v>
      </c>
      <c r="B4298" s="18" t="s">
        <v>16</v>
      </c>
      <c r="C4298" s="19">
        <v>20201216</v>
      </c>
      <c r="D4298" s="19">
        <v>610538201209</v>
      </c>
      <c r="E4298" s="19" t="s">
        <v>16</v>
      </c>
      <c r="F4298" s="19">
        <v>20201226</v>
      </c>
      <c r="G4298" s="19" t="s">
        <v>17</v>
      </c>
      <c r="H4298" s="19" t="s">
        <v>27</v>
      </c>
      <c r="I4298" s="19" t="s">
        <v>49</v>
      </c>
      <c r="J4298" s="19">
        <v>1.42</v>
      </c>
      <c r="K4298" s="19" t="s">
        <v>20</v>
      </c>
      <c r="L4298">
        <f t="shared" si="77"/>
        <v>2</v>
      </c>
      <c r="M4298">
        <f>MATCH(H:H,价格表!$B$4:$B$35,0)</f>
        <v>3</v>
      </c>
      <c r="N4298" s="27">
        <f>IF(J4298&lt;=0.3,INDEX(价格表!$B$4:$I$31,M4298,2),IF(AND(J4298&gt;0.3,J4298&lt;=1),INDEX(价格表!$B$4:$I$31,M4298,3),IF(AND(J4298&gt;1,J4298&lt;=2.2),INDEX(价格表!$B$4:$I$31,M4298,4),IF(AND(J4298&gt;2.2,J4298&lt;=3.3),INDEX(价格表!$B$4:$I$31,M4298,5),IF(AND(J4298&gt;3.3,J4298&lt;=4),INDEX(价格表!$B$4:$I$31,M4298,6),IF(AND(J4298&gt;4,J4298&lt;=5.5),INDEX(价格表!$B$4:$I$31,M4298,7),IF(J4298&gt;5.5,2.6+INDEX(价格表!$B$4:$I$31,M4298,8)*L4298)))))))</f>
        <v>2.15</v>
      </c>
    </row>
    <row r="4299" spans="1:14">
      <c r="A4299" s="18">
        <v>4311050868898</v>
      </c>
      <c r="B4299" s="18" t="s">
        <v>16</v>
      </c>
      <c r="C4299" s="19">
        <v>20201216</v>
      </c>
      <c r="D4299" s="19">
        <v>610538201209</v>
      </c>
      <c r="E4299" s="19" t="s">
        <v>16</v>
      </c>
      <c r="F4299" s="19">
        <v>20201226</v>
      </c>
      <c r="G4299" s="19" t="s">
        <v>17</v>
      </c>
      <c r="H4299" s="19" t="s">
        <v>45</v>
      </c>
      <c r="I4299" s="19" t="s">
        <v>137</v>
      </c>
      <c r="J4299" s="19">
        <v>1.42</v>
      </c>
      <c r="K4299" s="19" t="s">
        <v>20</v>
      </c>
      <c r="L4299">
        <f t="shared" si="77"/>
        <v>2</v>
      </c>
      <c r="M4299">
        <f>MATCH(H:H,价格表!$B$4:$B$35,0)</f>
        <v>9</v>
      </c>
      <c r="N4299" s="27">
        <f>IF(J4299&lt;=0.3,INDEX(价格表!$B$4:$I$31,M4299,2),IF(AND(J4299&gt;0.3,J4299&lt;=1),INDEX(价格表!$B$4:$I$31,M4299,3),IF(AND(J4299&gt;1,J4299&lt;=2.2),INDEX(价格表!$B$4:$I$31,M4299,4),IF(AND(J4299&gt;2.2,J4299&lt;=3.3),INDEX(价格表!$B$4:$I$31,M4299,5),IF(AND(J4299&gt;3.3,J4299&lt;=4),INDEX(价格表!$B$4:$I$31,M4299,6),IF(AND(J4299&gt;4,J4299&lt;=5.5),INDEX(价格表!$B$4:$I$31,M4299,7),IF(J4299&gt;5.5,2.6+INDEX(价格表!$B$4:$I$31,M4299,8)*L4299)))))))</f>
        <v>2.15</v>
      </c>
    </row>
    <row r="4300" spans="1:14">
      <c r="A4300" s="18">
        <v>4311050868899</v>
      </c>
      <c r="B4300" s="18" t="s">
        <v>16</v>
      </c>
      <c r="C4300" s="19">
        <v>20201216</v>
      </c>
      <c r="D4300" s="19">
        <v>610538201209</v>
      </c>
      <c r="E4300" s="19" t="s">
        <v>16</v>
      </c>
      <c r="F4300" s="19">
        <v>20201226</v>
      </c>
      <c r="G4300" s="19" t="s">
        <v>17</v>
      </c>
      <c r="H4300" s="19" t="s">
        <v>18</v>
      </c>
      <c r="I4300" s="19" t="s">
        <v>53</v>
      </c>
      <c r="J4300" s="19">
        <v>1.46</v>
      </c>
      <c r="K4300" s="19" t="s">
        <v>20</v>
      </c>
      <c r="L4300">
        <f t="shared" si="77"/>
        <v>2</v>
      </c>
      <c r="M4300">
        <f>MATCH(H:H,价格表!$B$4:$B$35,0)</f>
        <v>1</v>
      </c>
      <c r="N4300" s="27">
        <f>IF(J4300&lt;=0.3,INDEX(价格表!$B$4:$I$31,M4300,2),IF(AND(J4300&gt;0.3,J4300&lt;=1),INDEX(价格表!$B$4:$I$31,M4300,3),IF(AND(J4300&gt;1,J4300&lt;=2.2),INDEX(价格表!$B$4:$I$31,M4300,4),IF(AND(J4300&gt;2.2,J4300&lt;=3.3),INDEX(价格表!$B$4:$I$31,M4300,5),IF(AND(J4300&gt;3.3,J4300&lt;=4),INDEX(价格表!$B$4:$I$31,M4300,6),IF(AND(J4300&gt;4,J4300&lt;=5.5),INDEX(价格表!$B$4:$I$31,M4300,7),IF(J4300&gt;5.5,2.6+INDEX(价格表!$B$4:$I$31,M4300,8)*L4300)))))))</f>
        <v>2.15</v>
      </c>
    </row>
    <row r="4301" spans="1:14">
      <c r="A4301" s="18">
        <v>4311050868900</v>
      </c>
      <c r="B4301" s="18" t="s">
        <v>16</v>
      </c>
      <c r="C4301" s="19">
        <v>20201216</v>
      </c>
      <c r="D4301" s="19">
        <v>610538201209</v>
      </c>
      <c r="E4301" s="19" t="s">
        <v>16</v>
      </c>
      <c r="F4301" s="19">
        <v>20201226</v>
      </c>
      <c r="G4301" s="19" t="s">
        <v>17</v>
      </c>
      <c r="H4301" s="19" t="s">
        <v>18</v>
      </c>
      <c r="I4301" s="19" t="s">
        <v>53</v>
      </c>
      <c r="J4301" s="19">
        <v>1.42</v>
      </c>
      <c r="K4301" s="19" t="s">
        <v>20</v>
      </c>
      <c r="L4301">
        <f t="shared" si="77"/>
        <v>2</v>
      </c>
      <c r="M4301">
        <f>MATCH(H:H,价格表!$B$4:$B$35,0)</f>
        <v>1</v>
      </c>
      <c r="N4301" s="27">
        <f>IF(J4301&lt;=0.3,INDEX(价格表!$B$4:$I$31,M4301,2),IF(AND(J4301&gt;0.3,J4301&lt;=1),INDEX(价格表!$B$4:$I$31,M4301,3),IF(AND(J4301&gt;1,J4301&lt;=2.2),INDEX(价格表!$B$4:$I$31,M4301,4),IF(AND(J4301&gt;2.2,J4301&lt;=3.3),INDEX(价格表!$B$4:$I$31,M4301,5),IF(AND(J4301&gt;3.3,J4301&lt;=4),INDEX(价格表!$B$4:$I$31,M4301,6),IF(AND(J4301&gt;4,J4301&lt;=5.5),INDEX(价格表!$B$4:$I$31,M4301,7),IF(J4301&gt;5.5,2.6+INDEX(价格表!$B$4:$I$31,M4301,8)*L4301)))))))</f>
        <v>2.15</v>
      </c>
    </row>
    <row r="4302" spans="1:14">
      <c r="A4302" s="18">
        <v>4311050868901</v>
      </c>
      <c r="B4302" s="18" t="s">
        <v>16</v>
      </c>
      <c r="C4302" s="19">
        <v>20201216</v>
      </c>
      <c r="D4302" s="19">
        <v>610538201209</v>
      </c>
      <c r="E4302" s="19" t="s">
        <v>16</v>
      </c>
      <c r="F4302" s="19">
        <v>20201226</v>
      </c>
      <c r="G4302" s="19" t="s">
        <v>17</v>
      </c>
      <c r="H4302" s="19" t="s">
        <v>23</v>
      </c>
      <c r="I4302" s="19" t="s">
        <v>98</v>
      </c>
      <c r="J4302" s="19">
        <v>1.46</v>
      </c>
      <c r="K4302" s="19" t="s">
        <v>20</v>
      </c>
      <c r="L4302">
        <f t="shared" si="77"/>
        <v>2</v>
      </c>
      <c r="M4302">
        <f>MATCH(H:H,价格表!$B$4:$B$35,0)</f>
        <v>15</v>
      </c>
      <c r="N4302" s="27">
        <f>IF(J4302&lt;=0.3,INDEX(价格表!$B$4:$I$31,M4302,2),IF(AND(J4302&gt;0.3,J4302&lt;=1),INDEX(价格表!$B$4:$I$31,M4302,3),IF(AND(J4302&gt;1,J4302&lt;=2.2),INDEX(价格表!$B$4:$I$31,M4302,4),IF(AND(J4302&gt;2.2,J4302&lt;=3.3),INDEX(价格表!$B$4:$I$31,M4302,5),IF(AND(J4302&gt;3.3,J4302&lt;=4),INDEX(价格表!$B$4:$I$31,M4302,6),IF(AND(J4302&gt;4,J4302&lt;=5.5),INDEX(价格表!$B$4:$I$31,M4302,7),IF(J4302&gt;5.5,2.6+INDEX(价格表!$B$4:$I$31,M4302,8)*L4302)))))))</f>
        <v>2.15</v>
      </c>
    </row>
    <row r="4303" spans="1:14">
      <c r="A4303" s="18">
        <v>4311050868902</v>
      </c>
      <c r="B4303" s="18" t="s">
        <v>16</v>
      </c>
      <c r="C4303" s="19">
        <v>20201216</v>
      </c>
      <c r="D4303" s="19">
        <v>610538201209</v>
      </c>
      <c r="E4303" s="19" t="s">
        <v>16</v>
      </c>
      <c r="F4303" s="19">
        <v>20201226</v>
      </c>
      <c r="G4303" s="19" t="s">
        <v>17</v>
      </c>
      <c r="H4303" s="19" t="s">
        <v>50</v>
      </c>
      <c r="I4303" s="19" t="s">
        <v>62</v>
      </c>
      <c r="J4303" s="19">
        <v>1.42</v>
      </c>
      <c r="K4303" s="19" t="s">
        <v>20</v>
      </c>
      <c r="L4303">
        <f t="shared" si="77"/>
        <v>2</v>
      </c>
      <c r="M4303">
        <f>MATCH(H:H,价格表!$B$4:$B$35,0)</f>
        <v>4</v>
      </c>
      <c r="N4303" s="27">
        <f>IF(J4303&lt;=0.3,INDEX(价格表!$B$4:$I$31,M4303,2),IF(AND(J4303&gt;0.3,J4303&lt;=1),INDEX(价格表!$B$4:$I$31,M4303,3),IF(AND(J4303&gt;1,J4303&lt;=2.2),INDEX(价格表!$B$4:$I$31,M4303,4),IF(AND(J4303&gt;2.2,J4303&lt;=3.3),INDEX(价格表!$B$4:$I$31,M4303,5),IF(AND(J4303&gt;3.3,J4303&lt;=4),INDEX(价格表!$B$4:$I$31,M4303,6),IF(AND(J4303&gt;4,J4303&lt;=5.5),INDEX(价格表!$B$4:$I$31,M4303,7),IF(J4303&gt;5.5,2.6+INDEX(价格表!$B$4:$I$31,M4303,8)*L4303)))))))</f>
        <v>2.15</v>
      </c>
    </row>
    <row r="4304" spans="1:14">
      <c r="A4304" s="18">
        <v>4311050868903</v>
      </c>
      <c r="B4304" s="18" t="s">
        <v>16</v>
      </c>
      <c r="C4304" s="19">
        <v>20201216</v>
      </c>
      <c r="D4304" s="19">
        <v>610538201209</v>
      </c>
      <c r="E4304" s="19" t="s">
        <v>16</v>
      </c>
      <c r="F4304" s="19">
        <v>20201226</v>
      </c>
      <c r="G4304" s="19" t="s">
        <v>17</v>
      </c>
      <c r="H4304" s="19" t="s">
        <v>21</v>
      </c>
      <c r="I4304" s="19" t="s">
        <v>228</v>
      </c>
      <c r="J4304" s="19">
        <v>1.45</v>
      </c>
      <c r="K4304" s="19" t="s">
        <v>20</v>
      </c>
      <c r="L4304">
        <f t="shared" si="77"/>
        <v>2</v>
      </c>
      <c r="M4304">
        <f>MATCH(H:H,价格表!$B$4:$B$35,0)</f>
        <v>20</v>
      </c>
      <c r="N4304" s="27">
        <f>IF(J4304&lt;=0.3,INDEX(价格表!$B$4:$I$31,M4304,2),IF(AND(J4304&gt;0.3,J4304&lt;=1),INDEX(价格表!$B$4:$I$31,M4304,3),IF(AND(J4304&gt;1,J4304&lt;=2.2),INDEX(价格表!$B$4:$I$31,M4304,4),IF(AND(J4304&gt;2.2,J4304&lt;=3.3),INDEX(价格表!$B$4:$I$31,M4304,5),IF(AND(J4304&gt;3.3,J4304&lt;=4),INDEX(价格表!$B$4:$I$31,M4304,6),IF(AND(J4304&gt;4,J4304&lt;=5.5),INDEX(价格表!$B$4:$I$31,M4304,7),IF(J4304&gt;5.5,2.6+INDEX(价格表!$B$4:$I$31,M4304,8)*L4304)))))))</f>
        <v>2.15</v>
      </c>
    </row>
    <row r="4305" spans="1:14">
      <c r="A4305" s="18">
        <v>4311050868904</v>
      </c>
      <c r="B4305" s="18" t="s">
        <v>16</v>
      </c>
      <c r="C4305" s="19">
        <v>20201216</v>
      </c>
      <c r="D4305" s="19">
        <v>610538201209</v>
      </c>
      <c r="E4305" s="19" t="s">
        <v>16</v>
      </c>
      <c r="F4305" s="19">
        <v>20201226</v>
      </c>
      <c r="G4305" s="19" t="s">
        <v>17</v>
      </c>
      <c r="H4305" s="19" t="s">
        <v>82</v>
      </c>
      <c r="I4305" s="19" t="s">
        <v>83</v>
      </c>
      <c r="J4305" s="19">
        <v>1.42</v>
      </c>
      <c r="K4305" s="19" t="s">
        <v>20</v>
      </c>
      <c r="L4305">
        <f t="shared" si="77"/>
        <v>2</v>
      </c>
      <c r="M4305">
        <f>MATCH(H:H,价格表!$B$4:$B$35,0)</f>
        <v>2</v>
      </c>
      <c r="N4305" s="27">
        <f>IF(J4305&lt;=0.3,INDEX(价格表!$B$4:$I$31,M4305,2),IF(AND(J4305&gt;0.3,J4305&lt;=1),INDEX(价格表!$B$4:$I$31,M4305,3),IF(AND(J4305&gt;1,J4305&lt;=2.2),INDEX(价格表!$B$4:$I$31,M4305,4),IF(AND(J4305&gt;2.2,J4305&lt;=3.3),INDEX(价格表!$B$4:$I$31,M4305,5),IF(AND(J4305&gt;3.3,J4305&lt;=4),INDEX(价格表!$B$4:$I$31,M4305,6),IF(AND(J4305&gt;4,J4305&lt;=5.5),INDEX(价格表!$B$4:$I$31,M4305,7),IF(J4305&gt;5.5,2.6+INDEX(价格表!$B$4:$I$31,M4305,8)*L4305)))))))</f>
        <v>2.15</v>
      </c>
    </row>
    <row r="4306" spans="1:14">
      <c r="A4306" s="18">
        <v>4311050875938</v>
      </c>
      <c r="B4306" s="18" t="s">
        <v>16</v>
      </c>
      <c r="C4306" s="19">
        <v>20201216</v>
      </c>
      <c r="D4306" s="19">
        <v>610538201209</v>
      </c>
      <c r="E4306" s="19" t="s">
        <v>16</v>
      </c>
      <c r="F4306" s="19">
        <v>20201226</v>
      </c>
      <c r="G4306" s="19" t="s">
        <v>17</v>
      </c>
      <c r="H4306" s="19" t="s">
        <v>43</v>
      </c>
      <c r="I4306" s="19" t="s">
        <v>44</v>
      </c>
      <c r="J4306" s="19">
        <v>1.44</v>
      </c>
      <c r="K4306" s="19" t="s">
        <v>20</v>
      </c>
      <c r="L4306">
        <f t="shared" si="77"/>
        <v>2</v>
      </c>
      <c r="M4306">
        <f>MATCH(H:H,价格表!$B$4:$B$35,0)</f>
        <v>10</v>
      </c>
      <c r="N4306" s="27">
        <f>IF(J4306&lt;=0.3,INDEX(价格表!$B$4:$I$31,M4306,2),IF(AND(J4306&gt;0.3,J4306&lt;=1),INDEX(价格表!$B$4:$I$31,M4306,3),IF(AND(J4306&gt;1,J4306&lt;=2.2),INDEX(价格表!$B$4:$I$31,M4306,4),IF(AND(J4306&gt;2.2,J4306&lt;=3.3),INDEX(价格表!$B$4:$I$31,M4306,5),IF(AND(J4306&gt;3.3,J4306&lt;=4),INDEX(价格表!$B$4:$I$31,M4306,6),IF(AND(J4306&gt;4,J4306&lt;=5.5),INDEX(价格表!$B$4:$I$31,M4306,7),IF(J4306&gt;5.5,2.6+INDEX(价格表!$B$4:$I$31,M4306,8)*L4306)))))))</f>
        <v>2.15</v>
      </c>
    </row>
    <row r="4307" spans="1:14">
      <c r="A4307" s="18">
        <v>4311050875952</v>
      </c>
      <c r="B4307" s="18" t="s">
        <v>16</v>
      </c>
      <c r="C4307" s="19">
        <v>20201216</v>
      </c>
      <c r="D4307" s="19">
        <v>610538201209</v>
      </c>
      <c r="E4307" s="19" t="s">
        <v>16</v>
      </c>
      <c r="F4307" s="19">
        <v>20201226</v>
      </c>
      <c r="G4307" s="19" t="s">
        <v>17</v>
      </c>
      <c r="H4307" s="19" t="s">
        <v>23</v>
      </c>
      <c r="I4307" s="19" t="s">
        <v>258</v>
      </c>
      <c r="J4307" s="19">
        <v>1.43</v>
      </c>
      <c r="K4307" s="19" t="s">
        <v>20</v>
      </c>
      <c r="L4307">
        <f t="shared" si="77"/>
        <v>2</v>
      </c>
      <c r="M4307">
        <f>MATCH(H:H,价格表!$B$4:$B$35,0)</f>
        <v>15</v>
      </c>
      <c r="N4307" s="27">
        <f>IF(J4307&lt;=0.3,INDEX(价格表!$B$4:$I$31,M4307,2),IF(AND(J4307&gt;0.3,J4307&lt;=1),INDEX(价格表!$B$4:$I$31,M4307,3),IF(AND(J4307&gt;1,J4307&lt;=2.2),INDEX(价格表!$B$4:$I$31,M4307,4),IF(AND(J4307&gt;2.2,J4307&lt;=3.3),INDEX(价格表!$B$4:$I$31,M4307,5),IF(AND(J4307&gt;3.3,J4307&lt;=4),INDEX(价格表!$B$4:$I$31,M4307,6),IF(AND(J4307&gt;4,J4307&lt;=5.5),INDEX(价格表!$B$4:$I$31,M4307,7),IF(J4307&gt;5.5,2.6+INDEX(价格表!$B$4:$I$31,M4307,8)*L4307)))))))</f>
        <v>2.15</v>
      </c>
    </row>
    <row r="4308" spans="1:14">
      <c r="A4308" s="18">
        <v>4311050882496</v>
      </c>
      <c r="B4308" s="18" t="s">
        <v>16</v>
      </c>
      <c r="C4308" s="19">
        <v>20201216</v>
      </c>
      <c r="D4308" s="19">
        <v>610538201209</v>
      </c>
      <c r="E4308" s="19" t="s">
        <v>16</v>
      </c>
      <c r="F4308" s="19">
        <v>20201226</v>
      </c>
      <c r="G4308" s="19" t="s">
        <v>17</v>
      </c>
      <c r="H4308" s="19" t="s">
        <v>18</v>
      </c>
      <c r="I4308" s="19" t="s">
        <v>61</v>
      </c>
      <c r="J4308" s="19">
        <v>1.44</v>
      </c>
      <c r="K4308" s="19" t="s">
        <v>20</v>
      </c>
      <c r="L4308">
        <f t="shared" si="77"/>
        <v>2</v>
      </c>
      <c r="M4308">
        <f>MATCH(H:H,价格表!$B$4:$B$35,0)</f>
        <v>1</v>
      </c>
      <c r="N4308" s="27">
        <f>IF(J4308&lt;=0.3,INDEX(价格表!$B$4:$I$31,M4308,2),IF(AND(J4308&gt;0.3,J4308&lt;=1),INDEX(价格表!$B$4:$I$31,M4308,3),IF(AND(J4308&gt;1,J4308&lt;=2.2),INDEX(价格表!$B$4:$I$31,M4308,4),IF(AND(J4308&gt;2.2,J4308&lt;=3.3),INDEX(价格表!$B$4:$I$31,M4308,5),IF(AND(J4308&gt;3.3,J4308&lt;=4),INDEX(价格表!$B$4:$I$31,M4308,6),IF(AND(J4308&gt;4,J4308&lt;=5.5),INDEX(价格表!$B$4:$I$31,M4308,7),IF(J4308&gt;5.5,2.6+INDEX(价格表!$B$4:$I$31,M4308,8)*L4308)))))))</f>
        <v>2.15</v>
      </c>
    </row>
    <row r="4309" spans="1:14">
      <c r="A4309" s="18">
        <v>4311050890576</v>
      </c>
      <c r="B4309" s="18" t="s">
        <v>16</v>
      </c>
      <c r="C4309" s="19">
        <v>20201216</v>
      </c>
      <c r="D4309" s="19">
        <v>610538201209</v>
      </c>
      <c r="E4309" s="19" t="s">
        <v>16</v>
      </c>
      <c r="F4309" s="19">
        <v>20201226</v>
      </c>
      <c r="G4309" s="19" t="s">
        <v>17</v>
      </c>
      <c r="H4309" s="19" t="s">
        <v>18</v>
      </c>
      <c r="I4309" s="19" t="s">
        <v>53</v>
      </c>
      <c r="J4309" s="19">
        <v>1.43</v>
      </c>
      <c r="K4309" s="19" t="s">
        <v>20</v>
      </c>
      <c r="L4309">
        <f t="shared" si="77"/>
        <v>2</v>
      </c>
      <c r="M4309">
        <f>MATCH(H:H,价格表!$B$4:$B$35,0)</f>
        <v>1</v>
      </c>
      <c r="N4309" s="27">
        <f>IF(J4309&lt;=0.3,INDEX(价格表!$B$4:$I$31,M4309,2),IF(AND(J4309&gt;0.3,J4309&lt;=1),INDEX(价格表!$B$4:$I$31,M4309,3),IF(AND(J4309&gt;1,J4309&lt;=2.2),INDEX(价格表!$B$4:$I$31,M4309,4),IF(AND(J4309&gt;2.2,J4309&lt;=3.3),INDEX(价格表!$B$4:$I$31,M4309,5),IF(AND(J4309&gt;3.3,J4309&lt;=4),INDEX(价格表!$B$4:$I$31,M4309,6),IF(AND(J4309&gt;4,J4309&lt;=5.5),INDEX(价格表!$B$4:$I$31,M4309,7),IF(J4309&gt;5.5,2.6+INDEX(价格表!$B$4:$I$31,M4309,8)*L4309)))))))</f>
        <v>2.15</v>
      </c>
    </row>
    <row r="4310" spans="1:14">
      <c r="A4310" s="18">
        <v>4311050895885</v>
      </c>
      <c r="B4310" s="18" t="s">
        <v>16</v>
      </c>
      <c r="C4310" s="19">
        <v>20201216</v>
      </c>
      <c r="D4310" s="19">
        <v>610538201209</v>
      </c>
      <c r="E4310" s="19" t="s">
        <v>16</v>
      </c>
      <c r="F4310" s="19">
        <v>20201226</v>
      </c>
      <c r="G4310" s="19" t="s">
        <v>17</v>
      </c>
      <c r="H4310" s="19" t="s">
        <v>45</v>
      </c>
      <c r="I4310" s="19" t="s">
        <v>358</v>
      </c>
      <c r="J4310" s="19">
        <v>1.42</v>
      </c>
      <c r="K4310" s="19" t="s">
        <v>20</v>
      </c>
      <c r="L4310">
        <f t="shared" si="77"/>
        <v>2</v>
      </c>
      <c r="M4310">
        <f>MATCH(H:H,价格表!$B$4:$B$35,0)</f>
        <v>9</v>
      </c>
      <c r="N4310" s="27">
        <f>IF(J4310&lt;=0.3,INDEX(价格表!$B$4:$I$31,M4310,2),IF(AND(J4310&gt;0.3,J4310&lt;=1),INDEX(价格表!$B$4:$I$31,M4310,3),IF(AND(J4310&gt;1,J4310&lt;=2.2),INDEX(价格表!$B$4:$I$31,M4310,4),IF(AND(J4310&gt;2.2,J4310&lt;=3.3),INDEX(价格表!$B$4:$I$31,M4310,5),IF(AND(J4310&gt;3.3,J4310&lt;=4),INDEX(价格表!$B$4:$I$31,M4310,6),IF(AND(J4310&gt;4,J4310&lt;=5.5),INDEX(价格表!$B$4:$I$31,M4310,7),IF(J4310&gt;5.5,2.6+INDEX(价格表!$B$4:$I$31,M4310,8)*L4310)))))))</f>
        <v>2.15</v>
      </c>
    </row>
    <row r="4311" spans="1:14">
      <c r="A4311" s="18">
        <v>4311050895996</v>
      </c>
      <c r="B4311" s="18" t="s">
        <v>16</v>
      </c>
      <c r="C4311" s="19">
        <v>20201216</v>
      </c>
      <c r="D4311" s="19">
        <v>610538201209</v>
      </c>
      <c r="E4311" s="19" t="s">
        <v>16</v>
      </c>
      <c r="F4311" s="19">
        <v>20201226</v>
      </c>
      <c r="G4311" s="19" t="s">
        <v>17</v>
      </c>
      <c r="H4311" s="19" t="s">
        <v>45</v>
      </c>
      <c r="I4311" s="19" t="s">
        <v>143</v>
      </c>
      <c r="J4311" s="19">
        <v>1.5</v>
      </c>
      <c r="K4311" s="19" t="s">
        <v>20</v>
      </c>
      <c r="L4311">
        <f t="shared" si="77"/>
        <v>2</v>
      </c>
      <c r="M4311">
        <f>MATCH(H:H,价格表!$B$4:$B$35,0)</f>
        <v>9</v>
      </c>
      <c r="N4311" s="27">
        <f>IF(J4311&lt;=0.3,INDEX(价格表!$B$4:$I$31,M4311,2),IF(AND(J4311&gt;0.3,J4311&lt;=1),INDEX(价格表!$B$4:$I$31,M4311,3),IF(AND(J4311&gt;1,J4311&lt;=2.2),INDEX(价格表!$B$4:$I$31,M4311,4),IF(AND(J4311&gt;2.2,J4311&lt;=3.3),INDEX(价格表!$B$4:$I$31,M4311,5),IF(AND(J4311&gt;3.3,J4311&lt;=4),INDEX(价格表!$B$4:$I$31,M4311,6),IF(AND(J4311&gt;4,J4311&lt;=5.5),INDEX(价格表!$B$4:$I$31,M4311,7),IF(J4311&gt;5.5,2.6+INDEX(价格表!$B$4:$I$31,M4311,8)*L4311)))))))</f>
        <v>2.15</v>
      </c>
    </row>
    <row r="4312" spans="1:14">
      <c r="A4312" s="18">
        <v>4311050896650</v>
      </c>
      <c r="B4312" s="18" t="s">
        <v>16</v>
      </c>
      <c r="C4312" s="19">
        <v>20201216</v>
      </c>
      <c r="D4312" s="19">
        <v>610538201209</v>
      </c>
      <c r="E4312" s="19" t="s">
        <v>16</v>
      </c>
      <c r="F4312" s="19">
        <v>20201226</v>
      </c>
      <c r="G4312" s="19" t="s">
        <v>17</v>
      </c>
      <c r="H4312" s="19" t="s">
        <v>18</v>
      </c>
      <c r="I4312" s="19" t="s">
        <v>139</v>
      </c>
      <c r="J4312" s="19">
        <v>1.42</v>
      </c>
      <c r="K4312" s="19" t="s">
        <v>20</v>
      </c>
      <c r="L4312">
        <f t="shared" si="77"/>
        <v>2</v>
      </c>
      <c r="M4312">
        <f>MATCH(H:H,价格表!$B$4:$B$35,0)</f>
        <v>1</v>
      </c>
      <c r="N4312" s="27">
        <f>IF(J4312&lt;=0.3,INDEX(价格表!$B$4:$I$31,M4312,2),IF(AND(J4312&gt;0.3,J4312&lt;=1),INDEX(价格表!$B$4:$I$31,M4312,3),IF(AND(J4312&gt;1,J4312&lt;=2.2),INDEX(价格表!$B$4:$I$31,M4312,4),IF(AND(J4312&gt;2.2,J4312&lt;=3.3),INDEX(价格表!$B$4:$I$31,M4312,5),IF(AND(J4312&gt;3.3,J4312&lt;=4),INDEX(价格表!$B$4:$I$31,M4312,6),IF(AND(J4312&gt;4,J4312&lt;=5.5),INDEX(价格表!$B$4:$I$31,M4312,7),IF(J4312&gt;5.5,2.6+INDEX(价格表!$B$4:$I$31,M4312,8)*L4312)))))))</f>
        <v>2.15</v>
      </c>
    </row>
    <row r="4313" spans="1:14">
      <c r="A4313" s="18">
        <v>4311050896651</v>
      </c>
      <c r="B4313" s="18" t="s">
        <v>16</v>
      </c>
      <c r="C4313" s="19">
        <v>20201216</v>
      </c>
      <c r="D4313" s="19">
        <v>610538201209</v>
      </c>
      <c r="E4313" s="19" t="s">
        <v>16</v>
      </c>
      <c r="F4313" s="19">
        <v>20201226</v>
      </c>
      <c r="G4313" s="19" t="s">
        <v>17</v>
      </c>
      <c r="H4313" s="19" t="s">
        <v>73</v>
      </c>
      <c r="I4313" s="19" t="s">
        <v>91</v>
      </c>
      <c r="J4313" s="19">
        <v>1.58</v>
      </c>
      <c r="K4313" s="19" t="s">
        <v>20</v>
      </c>
      <c r="L4313">
        <f t="shared" si="77"/>
        <v>2</v>
      </c>
      <c r="M4313">
        <f>MATCH(H:H,价格表!$B$4:$B$35,0)</f>
        <v>7</v>
      </c>
      <c r="N4313" s="27">
        <f>IF(J4313&lt;=0.3,INDEX(价格表!$B$4:$I$31,M4313,2),IF(AND(J4313&gt;0.3,J4313&lt;=1),INDEX(价格表!$B$4:$I$31,M4313,3),IF(AND(J4313&gt;1,J4313&lt;=2.2),INDEX(价格表!$B$4:$I$31,M4313,4),IF(AND(J4313&gt;2.2,J4313&lt;=3.3),INDEX(价格表!$B$4:$I$31,M4313,5),IF(AND(J4313&gt;3.3,J4313&lt;=4),INDEX(价格表!$B$4:$I$31,M4313,6),IF(AND(J4313&gt;4,J4313&lt;=5.5),INDEX(价格表!$B$4:$I$31,M4313,7),IF(J4313&gt;5.5,2.6+INDEX(价格表!$B$4:$I$31,M4313,8)*L4313)))))))</f>
        <v>2.15</v>
      </c>
    </row>
    <row r="4314" spans="1:14">
      <c r="A4314" s="18">
        <v>4311050896652</v>
      </c>
      <c r="B4314" s="18" t="s">
        <v>16</v>
      </c>
      <c r="C4314" s="19">
        <v>20201216</v>
      </c>
      <c r="D4314" s="19">
        <v>610538201209</v>
      </c>
      <c r="E4314" s="19" t="s">
        <v>16</v>
      </c>
      <c r="F4314" s="19">
        <v>20201226</v>
      </c>
      <c r="G4314" s="19" t="s">
        <v>17</v>
      </c>
      <c r="H4314" s="19" t="s">
        <v>82</v>
      </c>
      <c r="I4314" s="19" t="s">
        <v>285</v>
      </c>
      <c r="J4314" s="19">
        <v>1.42</v>
      </c>
      <c r="K4314" s="19" t="s">
        <v>20</v>
      </c>
      <c r="L4314">
        <f t="shared" si="77"/>
        <v>2</v>
      </c>
      <c r="M4314">
        <f>MATCH(H:H,价格表!$B$4:$B$35,0)</f>
        <v>2</v>
      </c>
      <c r="N4314" s="27">
        <f>IF(J4314&lt;=0.3,INDEX(价格表!$B$4:$I$31,M4314,2),IF(AND(J4314&gt;0.3,J4314&lt;=1),INDEX(价格表!$B$4:$I$31,M4314,3),IF(AND(J4314&gt;1,J4314&lt;=2.2),INDEX(价格表!$B$4:$I$31,M4314,4),IF(AND(J4314&gt;2.2,J4314&lt;=3.3),INDEX(价格表!$B$4:$I$31,M4314,5),IF(AND(J4314&gt;3.3,J4314&lt;=4),INDEX(价格表!$B$4:$I$31,M4314,6),IF(AND(J4314&gt;4,J4314&lt;=5.5),INDEX(价格表!$B$4:$I$31,M4314,7),IF(J4314&gt;5.5,2.6+INDEX(价格表!$B$4:$I$31,M4314,8)*L4314)))))))</f>
        <v>2.15</v>
      </c>
    </row>
    <row r="4315" spans="1:14">
      <c r="A4315" s="18">
        <v>4311050896653</v>
      </c>
      <c r="B4315" s="18" t="s">
        <v>16</v>
      </c>
      <c r="C4315" s="19">
        <v>20201216</v>
      </c>
      <c r="D4315" s="19">
        <v>610538201209</v>
      </c>
      <c r="E4315" s="19" t="s">
        <v>16</v>
      </c>
      <c r="F4315" s="19">
        <v>20201226</v>
      </c>
      <c r="G4315" s="19" t="s">
        <v>17</v>
      </c>
      <c r="H4315" s="19" t="s">
        <v>18</v>
      </c>
      <c r="I4315" s="19" t="s">
        <v>53</v>
      </c>
      <c r="J4315" s="19">
        <v>1.43</v>
      </c>
      <c r="K4315" s="19" t="s">
        <v>20</v>
      </c>
      <c r="L4315">
        <f t="shared" si="77"/>
        <v>2</v>
      </c>
      <c r="M4315">
        <f>MATCH(H:H,价格表!$B$4:$B$35,0)</f>
        <v>1</v>
      </c>
      <c r="N4315" s="27">
        <f>IF(J4315&lt;=0.3,INDEX(价格表!$B$4:$I$31,M4315,2),IF(AND(J4315&gt;0.3,J4315&lt;=1),INDEX(价格表!$B$4:$I$31,M4315,3),IF(AND(J4315&gt;1,J4315&lt;=2.2),INDEX(价格表!$B$4:$I$31,M4315,4),IF(AND(J4315&gt;2.2,J4315&lt;=3.3),INDEX(价格表!$B$4:$I$31,M4315,5),IF(AND(J4315&gt;3.3,J4315&lt;=4),INDEX(价格表!$B$4:$I$31,M4315,6),IF(AND(J4315&gt;4,J4315&lt;=5.5),INDEX(价格表!$B$4:$I$31,M4315,7),IF(J4315&gt;5.5,2.6+INDEX(价格表!$B$4:$I$31,M4315,8)*L4315)))))))</f>
        <v>2.15</v>
      </c>
    </row>
    <row r="4316" spans="1:14">
      <c r="A4316" s="18">
        <v>4311050896654</v>
      </c>
      <c r="B4316" s="18" t="s">
        <v>16</v>
      </c>
      <c r="C4316" s="19">
        <v>20201216</v>
      </c>
      <c r="D4316" s="19">
        <v>610538201209</v>
      </c>
      <c r="E4316" s="19" t="s">
        <v>16</v>
      </c>
      <c r="F4316" s="19">
        <v>20201226</v>
      </c>
      <c r="G4316" s="19" t="s">
        <v>17</v>
      </c>
      <c r="H4316" s="19" t="s">
        <v>66</v>
      </c>
      <c r="I4316" s="19" t="s">
        <v>272</v>
      </c>
      <c r="J4316" s="19">
        <v>1.42</v>
      </c>
      <c r="K4316" s="19" t="s">
        <v>20</v>
      </c>
      <c r="L4316">
        <f t="shared" si="77"/>
        <v>2</v>
      </c>
      <c r="M4316">
        <f>MATCH(H:H,价格表!$B$4:$B$35,0)</f>
        <v>17</v>
      </c>
      <c r="N4316" s="27">
        <f>IF(J4316&lt;=0.3,INDEX(价格表!$B$4:$I$31,M4316,2),IF(AND(J4316&gt;0.3,J4316&lt;=1),INDEX(价格表!$B$4:$I$31,M4316,3),IF(AND(J4316&gt;1,J4316&lt;=2.2),INDEX(价格表!$B$4:$I$31,M4316,4),IF(AND(J4316&gt;2.2,J4316&lt;=3.3),INDEX(价格表!$B$4:$I$31,M4316,5),IF(AND(J4316&gt;3.3,J4316&lt;=4),INDEX(价格表!$B$4:$I$31,M4316,6),IF(AND(J4316&gt;4,J4316&lt;=5.5),INDEX(价格表!$B$4:$I$31,M4316,7),IF(J4316&gt;5.5,2.6+INDEX(价格表!$B$4:$I$31,M4316,8)*L4316)))))))</f>
        <v>2.15</v>
      </c>
    </row>
    <row r="4317" spans="1:14">
      <c r="A4317" s="18">
        <v>4311050903758</v>
      </c>
      <c r="B4317" s="18" t="s">
        <v>16</v>
      </c>
      <c r="C4317" s="19">
        <v>20201216</v>
      </c>
      <c r="D4317" s="19">
        <v>610538201209</v>
      </c>
      <c r="E4317" s="19" t="s">
        <v>16</v>
      </c>
      <c r="F4317" s="19">
        <v>20201226</v>
      </c>
      <c r="G4317" s="19" t="s">
        <v>17</v>
      </c>
      <c r="H4317" s="19" t="s">
        <v>23</v>
      </c>
      <c r="I4317" s="19" t="s">
        <v>162</v>
      </c>
      <c r="J4317" s="19">
        <v>1.42</v>
      </c>
      <c r="K4317" s="19" t="s">
        <v>20</v>
      </c>
      <c r="L4317">
        <f t="shared" si="77"/>
        <v>2</v>
      </c>
      <c r="M4317">
        <f>MATCH(H:H,价格表!$B$4:$B$35,0)</f>
        <v>15</v>
      </c>
      <c r="N4317" s="27">
        <f>IF(J4317&lt;=0.3,INDEX(价格表!$B$4:$I$31,M4317,2),IF(AND(J4317&gt;0.3,J4317&lt;=1),INDEX(价格表!$B$4:$I$31,M4317,3),IF(AND(J4317&gt;1,J4317&lt;=2.2),INDEX(价格表!$B$4:$I$31,M4317,4),IF(AND(J4317&gt;2.2,J4317&lt;=3.3),INDEX(价格表!$B$4:$I$31,M4317,5),IF(AND(J4317&gt;3.3,J4317&lt;=4),INDEX(价格表!$B$4:$I$31,M4317,6),IF(AND(J4317&gt;4,J4317&lt;=5.5),INDEX(价格表!$B$4:$I$31,M4317,7),IF(J4317&gt;5.5,2.6+INDEX(价格表!$B$4:$I$31,M4317,8)*L4317)))))))</f>
        <v>2.15</v>
      </c>
    </row>
    <row r="4318" spans="1:14">
      <c r="A4318" s="18">
        <v>4311050910041</v>
      </c>
      <c r="B4318" s="18" t="s">
        <v>16</v>
      </c>
      <c r="C4318" s="19">
        <v>20201216</v>
      </c>
      <c r="D4318" s="19">
        <v>610538201209</v>
      </c>
      <c r="E4318" s="19" t="s">
        <v>16</v>
      </c>
      <c r="F4318" s="19">
        <v>20201226</v>
      </c>
      <c r="G4318" s="19" t="s">
        <v>17</v>
      </c>
      <c r="H4318" s="19" t="s">
        <v>63</v>
      </c>
      <c r="I4318" s="19" t="s">
        <v>187</v>
      </c>
      <c r="J4318" s="19">
        <v>1.45</v>
      </c>
      <c r="K4318" s="19" t="s">
        <v>20</v>
      </c>
      <c r="L4318">
        <f t="shared" si="77"/>
        <v>2</v>
      </c>
      <c r="M4318">
        <f>MATCH(H:H,价格表!$B$4:$B$35,0)</f>
        <v>21</v>
      </c>
      <c r="N4318" s="27">
        <f>IF(J4318&lt;=0.3,INDEX(价格表!$B$4:$I$31,M4318,2),IF(AND(J4318&gt;0.3,J4318&lt;=1),INDEX(价格表!$B$4:$I$31,M4318,3),IF(AND(J4318&gt;1,J4318&lt;=2.2),INDEX(价格表!$B$4:$I$31,M4318,4),IF(AND(J4318&gt;2.2,J4318&lt;=3.3),INDEX(价格表!$B$4:$I$31,M4318,5),IF(AND(J4318&gt;3.3,J4318&lt;=4),INDEX(价格表!$B$4:$I$31,M4318,6),IF(AND(J4318&gt;4,J4318&lt;=5.5),INDEX(价格表!$B$4:$I$31,M4318,7),IF(J4318&gt;5.5,2.6+INDEX(价格表!$B$4:$I$31,M4318,8)*L4318)))))))</f>
        <v>2.15</v>
      </c>
    </row>
    <row r="4319" spans="1:14">
      <c r="A4319" s="18">
        <v>4311050927088</v>
      </c>
      <c r="B4319" s="18" t="s">
        <v>16</v>
      </c>
      <c r="C4319" s="19">
        <v>20201216</v>
      </c>
      <c r="D4319" s="19">
        <v>610538201209</v>
      </c>
      <c r="E4319" s="19" t="s">
        <v>16</v>
      </c>
      <c r="F4319" s="19">
        <v>20201226</v>
      </c>
      <c r="G4319" s="19" t="s">
        <v>17</v>
      </c>
      <c r="H4319" s="19" t="s">
        <v>73</v>
      </c>
      <c r="I4319" s="19" t="s">
        <v>93</v>
      </c>
      <c r="J4319" s="19">
        <v>1.45</v>
      </c>
      <c r="K4319" s="19" t="s">
        <v>20</v>
      </c>
      <c r="L4319">
        <f t="shared" si="77"/>
        <v>2</v>
      </c>
      <c r="M4319">
        <f>MATCH(H:H,价格表!$B$4:$B$35,0)</f>
        <v>7</v>
      </c>
      <c r="N4319" s="27">
        <f>IF(J4319&lt;=0.3,INDEX(价格表!$B$4:$I$31,M4319,2),IF(AND(J4319&gt;0.3,J4319&lt;=1),INDEX(价格表!$B$4:$I$31,M4319,3),IF(AND(J4319&gt;1,J4319&lt;=2.2),INDEX(价格表!$B$4:$I$31,M4319,4),IF(AND(J4319&gt;2.2,J4319&lt;=3.3),INDEX(价格表!$B$4:$I$31,M4319,5),IF(AND(J4319&gt;3.3,J4319&lt;=4),INDEX(价格表!$B$4:$I$31,M4319,6),IF(AND(J4319&gt;4,J4319&lt;=5.5),INDEX(价格表!$B$4:$I$31,M4319,7),IF(J4319&gt;5.5,2.6+INDEX(价格表!$B$4:$I$31,M4319,8)*L4319)))))))</f>
        <v>2.15</v>
      </c>
    </row>
    <row r="4320" spans="1:14">
      <c r="A4320" s="18">
        <v>4311050927089</v>
      </c>
      <c r="B4320" s="18" t="s">
        <v>16</v>
      </c>
      <c r="C4320" s="19">
        <v>20201216</v>
      </c>
      <c r="D4320" s="19">
        <v>610538201209</v>
      </c>
      <c r="E4320" s="19" t="s">
        <v>16</v>
      </c>
      <c r="F4320" s="19">
        <v>20201226</v>
      </c>
      <c r="G4320" s="19" t="s">
        <v>17</v>
      </c>
      <c r="H4320" s="19" t="s">
        <v>27</v>
      </c>
      <c r="I4320" s="19" t="s">
        <v>28</v>
      </c>
      <c r="J4320" s="19">
        <v>1.2</v>
      </c>
      <c r="K4320" s="19" t="s">
        <v>20</v>
      </c>
      <c r="L4320">
        <f t="shared" si="77"/>
        <v>2</v>
      </c>
      <c r="M4320">
        <f>MATCH(H:H,价格表!$B$4:$B$35,0)</f>
        <v>3</v>
      </c>
      <c r="N4320" s="27">
        <f>IF(J4320&lt;=0.3,INDEX(价格表!$B$4:$I$31,M4320,2),IF(AND(J4320&gt;0.3,J4320&lt;=1),INDEX(价格表!$B$4:$I$31,M4320,3),IF(AND(J4320&gt;1,J4320&lt;=2.2),INDEX(价格表!$B$4:$I$31,M4320,4),IF(AND(J4320&gt;2.2,J4320&lt;=3.3),INDEX(价格表!$B$4:$I$31,M4320,5),IF(AND(J4320&gt;3.3,J4320&lt;=4),INDEX(价格表!$B$4:$I$31,M4320,6),IF(AND(J4320&gt;4,J4320&lt;=5.5),INDEX(价格表!$B$4:$I$31,M4320,7),IF(J4320&gt;5.5,2.6+INDEX(价格表!$B$4:$I$31,M4320,8)*L4320)))))))</f>
        <v>2.15</v>
      </c>
    </row>
    <row r="4321" spans="1:14">
      <c r="A4321" s="18">
        <v>4311050927090</v>
      </c>
      <c r="B4321" s="18" t="s">
        <v>16</v>
      </c>
      <c r="C4321" s="19">
        <v>20201216</v>
      </c>
      <c r="D4321" s="19">
        <v>610538201209</v>
      </c>
      <c r="E4321" s="19" t="s">
        <v>16</v>
      </c>
      <c r="F4321" s="19">
        <v>20201226</v>
      </c>
      <c r="G4321" s="19" t="s">
        <v>17</v>
      </c>
      <c r="H4321" s="19" t="s">
        <v>45</v>
      </c>
      <c r="I4321" s="19" t="s">
        <v>252</v>
      </c>
      <c r="J4321" s="19">
        <v>1.43</v>
      </c>
      <c r="K4321" s="19" t="s">
        <v>20</v>
      </c>
      <c r="L4321">
        <f t="shared" si="77"/>
        <v>2</v>
      </c>
      <c r="M4321">
        <f>MATCH(H:H,价格表!$B$4:$B$35,0)</f>
        <v>9</v>
      </c>
      <c r="N4321" s="27">
        <f>IF(J4321&lt;=0.3,INDEX(价格表!$B$4:$I$31,M4321,2),IF(AND(J4321&gt;0.3,J4321&lt;=1),INDEX(价格表!$B$4:$I$31,M4321,3),IF(AND(J4321&gt;1,J4321&lt;=2.2),INDEX(价格表!$B$4:$I$31,M4321,4),IF(AND(J4321&gt;2.2,J4321&lt;=3.3),INDEX(价格表!$B$4:$I$31,M4321,5),IF(AND(J4321&gt;3.3,J4321&lt;=4),INDEX(价格表!$B$4:$I$31,M4321,6),IF(AND(J4321&gt;4,J4321&lt;=5.5),INDEX(价格表!$B$4:$I$31,M4321,7),IF(J4321&gt;5.5,2.6+INDEX(价格表!$B$4:$I$31,M4321,8)*L4321)))))))</f>
        <v>2.15</v>
      </c>
    </row>
    <row r="4322" spans="1:14">
      <c r="A4322" s="18">
        <v>4311050927091</v>
      </c>
      <c r="B4322" s="18" t="s">
        <v>16</v>
      </c>
      <c r="C4322" s="19">
        <v>20201216</v>
      </c>
      <c r="D4322" s="19">
        <v>610538201209</v>
      </c>
      <c r="E4322" s="19" t="s">
        <v>16</v>
      </c>
      <c r="F4322" s="19">
        <v>20201226</v>
      </c>
      <c r="G4322" s="19" t="s">
        <v>17</v>
      </c>
      <c r="H4322" s="19" t="s">
        <v>56</v>
      </c>
      <c r="I4322" s="19" t="s">
        <v>106</v>
      </c>
      <c r="J4322" s="19">
        <v>0.57</v>
      </c>
      <c r="K4322" s="19" t="s">
        <v>20</v>
      </c>
      <c r="L4322">
        <f t="shared" si="77"/>
        <v>1</v>
      </c>
      <c r="M4322">
        <f>MATCH(H:H,价格表!$B$4:$B$35,0)</f>
        <v>11</v>
      </c>
      <c r="N4322" s="27">
        <f>IF(J4322&lt;=0.3,INDEX(价格表!$B$4:$I$31,M4322,2),IF(AND(J4322&gt;0.3,J4322&lt;=1),INDEX(价格表!$B$4:$I$31,M4322,3),IF(AND(J4322&gt;1,J4322&lt;=2.2),INDEX(价格表!$B$4:$I$31,M4322,4),IF(AND(J4322&gt;2.2,J4322&lt;=3.3),INDEX(价格表!$B$4:$I$31,M4322,5),IF(AND(J4322&gt;3.3,J4322&lt;=4),INDEX(价格表!$B$4:$I$31,M4322,6),IF(AND(J4322&gt;4,J4322&lt;=5.5),INDEX(价格表!$B$4:$I$31,M4322,7),IF(J4322&gt;5.5,2.6+INDEX(价格表!$B$4:$I$31,M4322,8)*L4322)))))))</f>
        <v>1.8</v>
      </c>
    </row>
    <row r="4323" spans="1:14">
      <c r="A4323" s="18">
        <v>4311050927092</v>
      </c>
      <c r="B4323" s="18" t="s">
        <v>16</v>
      </c>
      <c r="C4323" s="19">
        <v>20201216</v>
      </c>
      <c r="D4323" s="19">
        <v>610538201209</v>
      </c>
      <c r="E4323" s="19" t="s">
        <v>16</v>
      </c>
      <c r="F4323" s="19">
        <v>20201226</v>
      </c>
      <c r="G4323" s="19" t="s">
        <v>17</v>
      </c>
      <c r="H4323" s="19" t="s">
        <v>23</v>
      </c>
      <c r="I4323" s="19" t="s">
        <v>99</v>
      </c>
      <c r="J4323" s="19">
        <v>1.43</v>
      </c>
      <c r="K4323" s="19" t="s">
        <v>20</v>
      </c>
      <c r="L4323">
        <f t="shared" si="77"/>
        <v>2</v>
      </c>
      <c r="M4323">
        <f>MATCH(H:H,价格表!$B$4:$B$35,0)</f>
        <v>15</v>
      </c>
      <c r="N4323" s="27">
        <f>IF(J4323&lt;=0.3,INDEX(价格表!$B$4:$I$31,M4323,2),IF(AND(J4323&gt;0.3,J4323&lt;=1),INDEX(价格表!$B$4:$I$31,M4323,3),IF(AND(J4323&gt;1,J4323&lt;=2.2),INDEX(价格表!$B$4:$I$31,M4323,4),IF(AND(J4323&gt;2.2,J4323&lt;=3.3),INDEX(价格表!$B$4:$I$31,M4323,5),IF(AND(J4323&gt;3.3,J4323&lt;=4),INDEX(价格表!$B$4:$I$31,M4323,6),IF(AND(J4323&gt;4,J4323&lt;=5.5),INDEX(价格表!$B$4:$I$31,M4323,7),IF(J4323&gt;5.5,2.6+INDEX(价格表!$B$4:$I$31,M4323,8)*L4323)))))))</f>
        <v>2.15</v>
      </c>
    </row>
    <row r="4324" spans="1:14">
      <c r="A4324" s="18">
        <v>4311050927093</v>
      </c>
      <c r="B4324" s="18" t="s">
        <v>16</v>
      </c>
      <c r="C4324" s="19">
        <v>20201216</v>
      </c>
      <c r="D4324" s="19">
        <v>610538201209</v>
      </c>
      <c r="E4324" s="19" t="s">
        <v>16</v>
      </c>
      <c r="F4324" s="19">
        <v>20201226</v>
      </c>
      <c r="G4324" s="19" t="s">
        <v>17</v>
      </c>
      <c r="H4324" s="19" t="s">
        <v>21</v>
      </c>
      <c r="I4324" s="19" t="s">
        <v>179</v>
      </c>
      <c r="J4324" s="19">
        <v>0.58</v>
      </c>
      <c r="K4324" s="19" t="s">
        <v>20</v>
      </c>
      <c r="L4324">
        <f t="shared" si="77"/>
        <v>1</v>
      </c>
      <c r="M4324">
        <f>MATCH(H:H,价格表!$B$4:$B$35,0)</f>
        <v>20</v>
      </c>
      <c r="N4324" s="27">
        <f>IF(J4324&lt;=0.3,INDEX(价格表!$B$4:$I$31,M4324,2),IF(AND(J4324&gt;0.3,J4324&lt;=1),INDEX(价格表!$B$4:$I$31,M4324,3),IF(AND(J4324&gt;1,J4324&lt;=2.2),INDEX(价格表!$B$4:$I$31,M4324,4),IF(AND(J4324&gt;2.2,J4324&lt;=3.3),INDEX(价格表!$B$4:$I$31,M4324,5),IF(AND(J4324&gt;3.3,J4324&lt;=4),INDEX(价格表!$B$4:$I$31,M4324,6),IF(AND(J4324&gt;4,J4324&lt;=5.5),INDEX(价格表!$B$4:$I$31,M4324,7),IF(J4324&gt;5.5,2.6+INDEX(价格表!$B$4:$I$31,M4324,8)*L4324)))))))</f>
        <v>1.8</v>
      </c>
    </row>
    <row r="4325" spans="1:14">
      <c r="A4325" s="18">
        <v>4311050927094</v>
      </c>
      <c r="B4325" s="18" t="s">
        <v>16</v>
      </c>
      <c r="C4325" s="19">
        <v>20201216</v>
      </c>
      <c r="D4325" s="19">
        <v>610538201209</v>
      </c>
      <c r="E4325" s="19" t="s">
        <v>16</v>
      </c>
      <c r="F4325" s="19">
        <v>20201226</v>
      </c>
      <c r="G4325" s="19" t="s">
        <v>17</v>
      </c>
      <c r="H4325" s="19" t="s">
        <v>21</v>
      </c>
      <c r="I4325" s="19" t="s">
        <v>205</v>
      </c>
      <c r="J4325" s="19">
        <v>1.47</v>
      </c>
      <c r="K4325" s="19" t="s">
        <v>20</v>
      </c>
      <c r="L4325">
        <f t="shared" si="77"/>
        <v>2</v>
      </c>
      <c r="M4325">
        <f>MATCH(H:H,价格表!$B$4:$B$35,0)</f>
        <v>20</v>
      </c>
      <c r="N4325" s="27">
        <f>IF(J4325&lt;=0.3,INDEX(价格表!$B$4:$I$31,M4325,2),IF(AND(J4325&gt;0.3,J4325&lt;=1),INDEX(价格表!$B$4:$I$31,M4325,3),IF(AND(J4325&gt;1,J4325&lt;=2.2),INDEX(价格表!$B$4:$I$31,M4325,4),IF(AND(J4325&gt;2.2,J4325&lt;=3.3),INDEX(价格表!$B$4:$I$31,M4325,5),IF(AND(J4325&gt;3.3,J4325&lt;=4),INDEX(价格表!$B$4:$I$31,M4325,6),IF(AND(J4325&gt;4,J4325&lt;=5.5),INDEX(价格表!$B$4:$I$31,M4325,7),IF(J4325&gt;5.5,2.6+INDEX(价格表!$B$4:$I$31,M4325,8)*L4325)))))))</f>
        <v>2.15</v>
      </c>
    </row>
    <row r="4326" spans="1:14">
      <c r="A4326" s="18">
        <v>4311050934262</v>
      </c>
      <c r="B4326" s="18" t="s">
        <v>16</v>
      </c>
      <c r="C4326" s="19">
        <v>20201216</v>
      </c>
      <c r="D4326" s="19">
        <v>610538201209</v>
      </c>
      <c r="E4326" s="19" t="s">
        <v>16</v>
      </c>
      <c r="F4326" s="19">
        <v>20201226</v>
      </c>
      <c r="G4326" s="19" t="s">
        <v>17</v>
      </c>
      <c r="H4326" s="19" t="s">
        <v>54</v>
      </c>
      <c r="I4326" s="19" t="s">
        <v>55</v>
      </c>
      <c r="J4326" s="19">
        <v>1.43</v>
      </c>
      <c r="K4326" s="19" t="s">
        <v>20</v>
      </c>
      <c r="L4326">
        <f t="shared" si="77"/>
        <v>2</v>
      </c>
      <c r="M4326">
        <f>MATCH(H:H,价格表!$B$4:$B$35,0)</f>
        <v>14</v>
      </c>
      <c r="N4326" s="27">
        <f>IF(J4326&lt;=0.3,INDEX(价格表!$B$4:$I$31,M4326,2),IF(AND(J4326&gt;0.3,J4326&lt;=1),INDEX(价格表!$B$4:$I$31,M4326,3),IF(AND(J4326&gt;1,J4326&lt;=2.2),INDEX(价格表!$B$4:$I$31,M4326,4),IF(AND(J4326&gt;2.2,J4326&lt;=3.3),INDEX(价格表!$B$4:$I$31,M4326,5),IF(AND(J4326&gt;3.3,J4326&lt;=4),INDEX(价格表!$B$4:$I$31,M4326,6),IF(AND(J4326&gt;4,J4326&lt;=5.5),INDEX(价格表!$B$4:$I$31,M4326,7),IF(J4326&gt;5.5,2.6+INDEX(价格表!$B$4:$I$31,M4326,8)*L4326)))))))</f>
        <v>2.15</v>
      </c>
    </row>
    <row r="4327" spans="1:14">
      <c r="A4327" s="18">
        <v>4311050934263</v>
      </c>
      <c r="B4327" s="18" t="s">
        <v>16</v>
      </c>
      <c r="C4327" s="19">
        <v>20201216</v>
      </c>
      <c r="D4327" s="19">
        <v>610538201209</v>
      </c>
      <c r="E4327" s="19" t="s">
        <v>16</v>
      </c>
      <c r="F4327" s="19">
        <v>20201226</v>
      </c>
      <c r="G4327" s="19" t="s">
        <v>17</v>
      </c>
      <c r="H4327" s="19" t="s">
        <v>68</v>
      </c>
      <c r="I4327" s="19" t="s">
        <v>130</v>
      </c>
      <c r="J4327" s="19">
        <v>1.42</v>
      </c>
      <c r="K4327" s="19" t="s">
        <v>20</v>
      </c>
      <c r="L4327">
        <f t="shared" si="77"/>
        <v>2</v>
      </c>
      <c r="M4327">
        <f>MATCH(H:H,价格表!$B$4:$B$35,0)</f>
        <v>5</v>
      </c>
      <c r="N4327" s="27">
        <f>IF(J4327&lt;=0.3,INDEX(价格表!$B$4:$I$31,M4327,2),IF(AND(J4327&gt;0.3,J4327&lt;=1),INDEX(价格表!$B$4:$I$31,M4327,3),IF(AND(J4327&gt;1,J4327&lt;=2.2),INDEX(价格表!$B$4:$I$31,M4327,4),IF(AND(J4327&gt;2.2,J4327&lt;=3.3),INDEX(价格表!$B$4:$I$31,M4327,5),IF(AND(J4327&gt;3.3,J4327&lt;=4),INDEX(价格表!$B$4:$I$31,M4327,6),IF(AND(J4327&gt;4,J4327&lt;=5.5),INDEX(价格表!$B$4:$I$31,M4327,7),IF(J4327&gt;5.5,2.6+INDEX(价格表!$B$4:$I$31,M4327,8)*L4327)))))))</f>
        <v>2.15</v>
      </c>
    </row>
    <row r="4328" spans="1:14">
      <c r="A4328" s="18">
        <v>4311050934265</v>
      </c>
      <c r="B4328" s="18" t="s">
        <v>16</v>
      </c>
      <c r="C4328" s="19">
        <v>20201216</v>
      </c>
      <c r="D4328" s="19">
        <v>610538201209</v>
      </c>
      <c r="E4328" s="19" t="s">
        <v>16</v>
      </c>
      <c r="F4328" s="19">
        <v>20201226</v>
      </c>
      <c r="G4328" s="19" t="s">
        <v>17</v>
      </c>
      <c r="H4328" s="19" t="s">
        <v>63</v>
      </c>
      <c r="I4328" s="19" t="s">
        <v>187</v>
      </c>
      <c r="J4328" s="19">
        <v>1.45</v>
      </c>
      <c r="K4328" s="19" t="s">
        <v>20</v>
      </c>
      <c r="L4328">
        <f t="shared" si="77"/>
        <v>2</v>
      </c>
      <c r="M4328">
        <f>MATCH(H:H,价格表!$B$4:$B$35,0)</f>
        <v>21</v>
      </c>
      <c r="N4328" s="27">
        <f>IF(J4328&lt;=0.3,INDEX(价格表!$B$4:$I$31,M4328,2),IF(AND(J4328&gt;0.3,J4328&lt;=1),INDEX(价格表!$B$4:$I$31,M4328,3),IF(AND(J4328&gt;1,J4328&lt;=2.2),INDEX(价格表!$B$4:$I$31,M4328,4),IF(AND(J4328&gt;2.2,J4328&lt;=3.3),INDEX(价格表!$B$4:$I$31,M4328,5),IF(AND(J4328&gt;3.3,J4328&lt;=4),INDEX(价格表!$B$4:$I$31,M4328,6),IF(AND(J4328&gt;4,J4328&lt;=5.5),INDEX(价格表!$B$4:$I$31,M4328,7),IF(J4328&gt;5.5,2.6+INDEX(价格表!$B$4:$I$31,M4328,8)*L4328)))))))</f>
        <v>2.15</v>
      </c>
    </row>
    <row r="4329" spans="1:14">
      <c r="A4329" s="18">
        <v>4311050934266</v>
      </c>
      <c r="B4329" s="18" t="s">
        <v>16</v>
      </c>
      <c r="C4329" s="19">
        <v>20201216</v>
      </c>
      <c r="D4329" s="19">
        <v>610538201209</v>
      </c>
      <c r="E4329" s="19" t="s">
        <v>16</v>
      </c>
      <c r="F4329" s="19">
        <v>20201226</v>
      </c>
      <c r="G4329" s="19" t="s">
        <v>17</v>
      </c>
      <c r="H4329" s="19" t="s">
        <v>50</v>
      </c>
      <c r="I4329" s="19" t="s">
        <v>51</v>
      </c>
      <c r="J4329" s="19">
        <v>1.45</v>
      </c>
      <c r="K4329" s="19" t="s">
        <v>20</v>
      </c>
      <c r="L4329">
        <f t="shared" si="77"/>
        <v>2</v>
      </c>
      <c r="M4329">
        <f>MATCH(H:H,价格表!$B$4:$B$35,0)</f>
        <v>4</v>
      </c>
      <c r="N4329" s="27">
        <f>IF(J4329&lt;=0.3,INDEX(价格表!$B$4:$I$31,M4329,2),IF(AND(J4329&gt;0.3,J4329&lt;=1),INDEX(价格表!$B$4:$I$31,M4329,3),IF(AND(J4329&gt;1,J4329&lt;=2.2),INDEX(价格表!$B$4:$I$31,M4329,4),IF(AND(J4329&gt;2.2,J4329&lt;=3.3),INDEX(价格表!$B$4:$I$31,M4329,5),IF(AND(J4329&gt;3.3,J4329&lt;=4),INDEX(价格表!$B$4:$I$31,M4329,6),IF(AND(J4329&gt;4,J4329&lt;=5.5),INDEX(价格表!$B$4:$I$31,M4329,7),IF(J4329&gt;5.5,2.6+INDEX(价格表!$B$4:$I$31,M4329,8)*L4329)))))))</f>
        <v>2.15</v>
      </c>
    </row>
    <row r="4330" spans="1:14">
      <c r="A4330" s="18">
        <v>4311050934268</v>
      </c>
      <c r="B4330" s="18" t="s">
        <v>16</v>
      </c>
      <c r="C4330" s="19">
        <v>20201216</v>
      </c>
      <c r="D4330" s="19">
        <v>610538201209</v>
      </c>
      <c r="E4330" s="19" t="s">
        <v>16</v>
      </c>
      <c r="F4330" s="19">
        <v>20201226</v>
      </c>
      <c r="G4330" s="19" t="s">
        <v>17</v>
      </c>
      <c r="H4330" s="19" t="s">
        <v>21</v>
      </c>
      <c r="I4330" s="19" t="s">
        <v>236</v>
      </c>
      <c r="J4330" s="19">
        <v>1.44</v>
      </c>
      <c r="K4330" s="19" t="s">
        <v>20</v>
      </c>
      <c r="L4330">
        <f t="shared" si="77"/>
        <v>2</v>
      </c>
      <c r="M4330">
        <f>MATCH(H:H,价格表!$B$4:$B$35,0)</f>
        <v>20</v>
      </c>
      <c r="N4330" s="27">
        <f>IF(J4330&lt;=0.3,INDEX(价格表!$B$4:$I$31,M4330,2),IF(AND(J4330&gt;0.3,J4330&lt;=1),INDEX(价格表!$B$4:$I$31,M4330,3),IF(AND(J4330&gt;1,J4330&lt;=2.2),INDEX(价格表!$B$4:$I$31,M4330,4),IF(AND(J4330&gt;2.2,J4330&lt;=3.3),INDEX(价格表!$B$4:$I$31,M4330,5),IF(AND(J4330&gt;3.3,J4330&lt;=4),INDEX(价格表!$B$4:$I$31,M4330,6),IF(AND(J4330&gt;4,J4330&lt;=5.5),INDEX(价格表!$B$4:$I$31,M4330,7),IF(J4330&gt;5.5,2.6+INDEX(价格表!$B$4:$I$31,M4330,8)*L4330)))))))</f>
        <v>2.15</v>
      </c>
    </row>
    <row r="4331" spans="1:14">
      <c r="A4331" s="18">
        <v>4311050934269</v>
      </c>
      <c r="B4331" s="18" t="s">
        <v>16</v>
      </c>
      <c r="C4331" s="19">
        <v>20201216</v>
      </c>
      <c r="D4331" s="19">
        <v>610538201209</v>
      </c>
      <c r="E4331" s="19" t="s">
        <v>16</v>
      </c>
      <c r="F4331" s="19">
        <v>20201226</v>
      </c>
      <c r="G4331" s="19" t="s">
        <v>17</v>
      </c>
      <c r="H4331" s="19" t="s">
        <v>23</v>
      </c>
      <c r="I4331" s="19" t="s">
        <v>99</v>
      </c>
      <c r="J4331" s="19">
        <v>1.43</v>
      </c>
      <c r="K4331" s="19" t="s">
        <v>20</v>
      </c>
      <c r="L4331">
        <f t="shared" si="77"/>
        <v>2</v>
      </c>
      <c r="M4331">
        <f>MATCH(H:H,价格表!$B$4:$B$35,0)</f>
        <v>15</v>
      </c>
      <c r="N4331" s="27">
        <f>IF(J4331&lt;=0.3,INDEX(价格表!$B$4:$I$31,M4331,2),IF(AND(J4331&gt;0.3,J4331&lt;=1),INDEX(价格表!$B$4:$I$31,M4331,3),IF(AND(J4331&gt;1,J4331&lt;=2.2),INDEX(价格表!$B$4:$I$31,M4331,4),IF(AND(J4331&gt;2.2,J4331&lt;=3.3),INDEX(价格表!$B$4:$I$31,M4331,5),IF(AND(J4331&gt;3.3,J4331&lt;=4),INDEX(价格表!$B$4:$I$31,M4331,6),IF(AND(J4331&gt;4,J4331&lt;=5.5),INDEX(价格表!$B$4:$I$31,M4331,7),IF(J4331&gt;5.5,2.6+INDEX(价格表!$B$4:$I$31,M4331,8)*L4331)))))))</f>
        <v>2.15</v>
      </c>
    </row>
    <row r="4332" spans="1:14">
      <c r="A4332" s="18">
        <v>4311050934270</v>
      </c>
      <c r="B4332" s="18" t="s">
        <v>16</v>
      </c>
      <c r="C4332" s="19">
        <v>20201216</v>
      </c>
      <c r="D4332" s="19">
        <v>610538201209</v>
      </c>
      <c r="E4332" s="19" t="s">
        <v>16</v>
      </c>
      <c r="F4332" s="19">
        <v>20201226</v>
      </c>
      <c r="G4332" s="19" t="s">
        <v>17</v>
      </c>
      <c r="H4332" s="19" t="s">
        <v>45</v>
      </c>
      <c r="I4332" s="19" t="s">
        <v>172</v>
      </c>
      <c r="J4332" s="19">
        <v>1.44</v>
      </c>
      <c r="K4332" s="19" t="s">
        <v>20</v>
      </c>
      <c r="L4332">
        <f t="shared" si="77"/>
        <v>2</v>
      </c>
      <c r="M4332">
        <f>MATCH(H:H,价格表!$B$4:$B$35,0)</f>
        <v>9</v>
      </c>
      <c r="N4332" s="27">
        <f>IF(J4332&lt;=0.3,INDEX(价格表!$B$4:$I$31,M4332,2),IF(AND(J4332&gt;0.3,J4332&lt;=1),INDEX(价格表!$B$4:$I$31,M4332,3),IF(AND(J4332&gt;1,J4332&lt;=2.2),INDEX(价格表!$B$4:$I$31,M4332,4),IF(AND(J4332&gt;2.2,J4332&lt;=3.3),INDEX(价格表!$B$4:$I$31,M4332,5),IF(AND(J4332&gt;3.3,J4332&lt;=4),INDEX(价格表!$B$4:$I$31,M4332,6),IF(AND(J4332&gt;4,J4332&lt;=5.5),INDEX(价格表!$B$4:$I$31,M4332,7),IF(J4332&gt;5.5,2.6+INDEX(价格表!$B$4:$I$31,M4332,8)*L4332)))))))</f>
        <v>2.15</v>
      </c>
    </row>
    <row r="4333" spans="1:14">
      <c r="A4333" s="18">
        <v>4311050934271</v>
      </c>
      <c r="B4333" s="18" t="s">
        <v>16</v>
      </c>
      <c r="C4333" s="19">
        <v>20201216</v>
      </c>
      <c r="D4333" s="19">
        <v>610538201209</v>
      </c>
      <c r="E4333" s="19" t="s">
        <v>16</v>
      </c>
      <c r="F4333" s="19">
        <v>20201226</v>
      </c>
      <c r="G4333" s="19" t="s">
        <v>17</v>
      </c>
      <c r="H4333" s="19" t="s">
        <v>73</v>
      </c>
      <c r="I4333" s="19" t="s">
        <v>207</v>
      </c>
      <c r="J4333" s="19">
        <v>1.43</v>
      </c>
      <c r="K4333" s="19" t="s">
        <v>20</v>
      </c>
      <c r="L4333">
        <f t="shared" si="77"/>
        <v>2</v>
      </c>
      <c r="M4333">
        <f>MATCH(H:H,价格表!$B$4:$B$35,0)</f>
        <v>7</v>
      </c>
      <c r="N4333" s="27">
        <f>IF(J4333&lt;=0.3,INDEX(价格表!$B$4:$I$31,M4333,2),IF(AND(J4333&gt;0.3,J4333&lt;=1),INDEX(价格表!$B$4:$I$31,M4333,3),IF(AND(J4333&gt;1,J4333&lt;=2.2),INDEX(价格表!$B$4:$I$31,M4333,4),IF(AND(J4333&gt;2.2,J4333&lt;=3.3),INDEX(价格表!$B$4:$I$31,M4333,5),IF(AND(J4333&gt;3.3,J4333&lt;=4),INDEX(价格表!$B$4:$I$31,M4333,6),IF(AND(J4333&gt;4,J4333&lt;=5.5),INDEX(价格表!$B$4:$I$31,M4333,7),IF(J4333&gt;5.5,2.6+INDEX(价格表!$B$4:$I$31,M4333,8)*L4333)))))))</f>
        <v>2.15</v>
      </c>
    </row>
    <row r="4334" spans="1:14">
      <c r="A4334" s="18">
        <v>4311055235288</v>
      </c>
      <c r="B4334" s="18" t="s">
        <v>16</v>
      </c>
      <c r="C4334" s="19">
        <v>20201216</v>
      </c>
      <c r="D4334" s="19">
        <v>610538201209</v>
      </c>
      <c r="E4334" s="19" t="s">
        <v>16</v>
      </c>
      <c r="F4334" s="19">
        <v>20201226</v>
      </c>
      <c r="G4334" s="19" t="s">
        <v>17</v>
      </c>
      <c r="H4334" s="19" t="s">
        <v>50</v>
      </c>
      <c r="I4334" s="19" t="s">
        <v>166</v>
      </c>
      <c r="J4334" s="19">
        <v>1.45</v>
      </c>
      <c r="K4334" s="19" t="s">
        <v>20</v>
      </c>
      <c r="L4334">
        <f t="shared" si="77"/>
        <v>2</v>
      </c>
      <c r="M4334">
        <f>MATCH(H:H,价格表!$B$4:$B$35,0)</f>
        <v>4</v>
      </c>
      <c r="N4334" s="27">
        <f>IF(J4334&lt;=0.3,INDEX(价格表!$B$4:$I$31,M4334,2),IF(AND(J4334&gt;0.3,J4334&lt;=1),INDEX(价格表!$B$4:$I$31,M4334,3),IF(AND(J4334&gt;1,J4334&lt;=2.2),INDEX(价格表!$B$4:$I$31,M4334,4),IF(AND(J4334&gt;2.2,J4334&lt;=3.3),INDEX(价格表!$B$4:$I$31,M4334,5),IF(AND(J4334&gt;3.3,J4334&lt;=4),INDEX(价格表!$B$4:$I$31,M4334,6),IF(AND(J4334&gt;4,J4334&lt;=5.5),INDEX(价格表!$B$4:$I$31,M4334,7),IF(J4334&gt;5.5,2.6+INDEX(价格表!$B$4:$I$31,M4334,8)*L4334)))))))</f>
        <v>2.15</v>
      </c>
    </row>
    <row r="4335" spans="1:14">
      <c r="A4335" s="18">
        <v>4311055243403</v>
      </c>
      <c r="B4335" s="18" t="s">
        <v>16</v>
      </c>
      <c r="C4335" s="19">
        <v>20201216</v>
      </c>
      <c r="D4335" s="19">
        <v>610538201209</v>
      </c>
      <c r="E4335" s="19" t="s">
        <v>16</v>
      </c>
      <c r="F4335" s="19">
        <v>20201226</v>
      </c>
      <c r="G4335" s="19" t="s">
        <v>17</v>
      </c>
      <c r="H4335" s="19" t="s">
        <v>73</v>
      </c>
      <c r="I4335" s="19" t="s">
        <v>366</v>
      </c>
      <c r="J4335" s="19">
        <v>0.61</v>
      </c>
      <c r="K4335" s="19" t="s">
        <v>20</v>
      </c>
      <c r="L4335">
        <f t="shared" si="77"/>
        <v>1</v>
      </c>
      <c r="M4335">
        <f>MATCH(H:H,价格表!$B$4:$B$35,0)</f>
        <v>7</v>
      </c>
      <c r="N4335" s="27">
        <f>IF(J4335&lt;=0.3,INDEX(价格表!$B$4:$I$31,M4335,2),IF(AND(J4335&gt;0.3,J4335&lt;=1),INDEX(价格表!$B$4:$I$31,M4335,3),IF(AND(J4335&gt;1,J4335&lt;=2.2),INDEX(价格表!$B$4:$I$31,M4335,4),IF(AND(J4335&gt;2.2,J4335&lt;=3.3),INDEX(价格表!$B$4:$I$31,M4335,5),IF(AND(J4335&gt;3.3,J4335&lt;=4),INDEX(价格表!$B$4:$I$31,M4335,6),IF(AND(J4335&gt;4,J4335&lt;=5.5),INDEX(价格表!$B$4:$I$31,M4335,7),IF(J4335&gt;5.5,2.6+INDEX(价格表!$B$4:$I$31,M4335,8)*L4335)))))))</f>
        <v>1.8</v>
      </c>
    </row>
    <row r="4336" spans="1:14">
      <c r="A4336" s="18">
        <v>4311055243448</v>
      </c>
      <c r="B4336" s="18" t="s">
        <v>16</v>
      </c>
      <c r="C4336" s="19">
        <v>20201216</v>
      </c>
      <c r="D4336" s="19">
        <v>610538201209</v>
      </c>
      <c r="E4336" s="19" t="s">
        <v>16</v>
      </c>
      <c r="F4336" s="19">
        <v>20201226</v>
      </c>
      <c r="G4336" s="19" t="s">
        <v>17</v>
      </c>
      <c r="H4336" s="19" t="s">
        <v>66</v>
      </c>
      <c r="I4336" s="19" t="s">
        <v>113</v>
      </c>
      <c r="J4336" s="19">
        <v>2.8</v>
      </c>
      <c r="K4336" s="19" t="s">
        <v>20</v>
      </c>
      <c r="L4336">
        <f t="shared" si="77"/>
        <v>3</v>
      </c>
      <c r="M4336">
        <f>MATCH(H:H,价格表!$B$4:$B$35,0)</f>
        <v>17</v>
      </c>
      <c r="N4336" s="27">
        <f>IF(J4336&lt;=0.3,INDEX(价格表!$B$4:$I$31,M4336,2),IF(AND(J4336&gt;0.3,J4336&lt;=1),INDEX(价格表!$B$4:$I$31,M4336,3),IF(AND(J4336&gt;1,J4336&lt;=2.2),INDEX(价格表!$B$4:$I$31,M4336,4),IF(AND(J4336&gt;2.2,J4336&lt;=3.3),INDEX(价格表!$B$4:$I$31,M4336,5),IF(AND(J4336&gt;3.3,J4336&lt;=4),INDEX(价格表!$B$4:$I$31,M4336,6),IF(AND(J4336&gt;4,J4336&lt;=5.5),INDEX(价格表!$B$4:$I$31,M4336,7),IF(J4336&gt;5.5,2.6+INDEX(价格表!$B$4:$I$31,M4336,8)*L4336)))))))</f>
        <v>2.5</v>
      </c>
    </row>
    <row r="4337" spans="1:14">
      <c r="A4337" s="18">
        <v>4311055243449</v>
      </c>
      <c r="B4337" s="18" t="s">
        <v>16</v>
      </c>
      <c r="C4337" s="19">
        <v>20201216</v>
      </c>
      <c r="D4337" s="19">
        <v>610538201209</v>
      </c>
      <c r="E4337" s="19" t="s">
        <v>16</v>
      </c>
      <c r="F4337" s="19">
        <v>20201226</v>
      </c>
      <c r="G4337" s="19" t="s">
        <v>17</v>
      </c>
      <c r="H4337" s="19" t="s">
        <v>27</v>
      </c>
      <c r="I4337" s="19" t="s">
        <v>28</v>
      </c>
      <c r="J4337" s="19">
        <v>1.42</v>
      </c>
      <c r="K4337" s="19" t="s">
        <v>20</v>
      </c>
      <c r="L4337">
        <f t="shared" si="77"/>
        <v>2</v>
      </c>
      <c r="M4337">
        <f>MATCH(H:H,价格表!$B$4:$B$35,0)</f>
        <v>3</v>
      </c>
      <c r="N4337" s="27">
        <f>IF(J4337&lt;=0.3,INDEX(价格表!$B$4:$I$31,M4337,2),IF(AND(J4337&gt;0.3,J4337&lt;=1),INDEX(价格表!$B$4:$I$31,M4337,3),IF(AND(J4337&gt;1,J4337&lt;=2.2),INDEX(价格表!$B$4:$I$31,M4337,4),IF(AND(J4337&gt;2.2,J4337&lt;=3.3),INDEX(价格表!$B$4:$I$31,M4337,5),IF(AND(J4337&gt;3.3,J4337&lt;=4),INDEX(价格表!$B$4:$I$31,M4337,6),IF(AND(J4337&gt;4,J4337&lt;=5.5),INDEX(价格表!$B$4:$I$31,M4337,7),IF(J4337&gt;5.5,2.6+INDEX(价格表!$B$4:$I$31,M4337,8)*L4337)))))))</f>
        <v>2.15</v>
      </c>
    </row>
    <row r="4338" spans="1:14">
      <c r="A4338" s="18">
        <v>4311055263084</v>
      </c>
      <c r="B4338" s="18" t="s">
        <v>16</v>
      </c>
      <c r="C4338" s="19">
        <v>20201216</v>
      </c>
      <c r="D4338" s="19">
        <v>610538201209</v>
      </c>
      <c r="E4338" s="19" t="s">
        <v>16</v>
      </c>
      <c r="F4338" s="19">
        <v>20201226</v>
      </c>
      <c r="G4338" s="19" t="s">
        <v>17</v>
      </c>
      <c r="H4338" s="19" t="s">
        <v>21</v>
      </c>
      <c r="I4338" s="19" t="s">
        <v>179</v>
      </c>
      <c r="J4338" s="19">
        <v>1.44</v>
      </c>
      <c r="K4338" s="19" t="s">
        <v>20</v>
      </c>
      <c r="L4338">
        <f t="shared" si="77"/>
        <v>2</v>
      </c>
      <c r="M4338">
        <f>MATCH(H:H,价格表!$B$4:$B$35,0)</f>
        <v>20</v>
      </c>
      <c r="N4338" s="27">
        <f>IF(J4338&lt;=0.3,INDEX(价格表!$B$4:$I$31,M4338,2),IF(AND(J4338&gt;0.3,J4338&lt;=1),INDEX(价格表!$B$4:$I$31,M4338,3),IF(AND(J4338&gt;1,J4338&lt;=2.2),INDEX(价格表!$B$4:$I$31,M4338,4),IF(AND(J4338&gt;2.2,J4338&lt;=3.3),INDEX(价格表!$B$4:$I$31,M4338,5),IF(AND(J4338&gt;3.3,J4338&lt;=4),INDEX(价格表!$B$4:$I$31,M4338,6),IF(AND(J4338&gt;4,J4338&lt;=5.5),INDEX(价格表!$B$4:$I$31,M4338,7),IF(J4338&gt;5.5,2.6+INDEX(价格表!$B$4:$I$31,M4338,8)*L4338)))))))</f>
        <v>2.15</v>
      </c>
    </row>
    <row r="4339" spans="1:14">
      <c r="A4339" s="18">
        <v>4311055263112</v>
      </c>
      <c r="B4339" s="18" t="s">
        <v>16</v>
      </c>
      <c r="C4339" s="19">
        <v>20201216</v>
      </c>
      <c r="D4339" s="19">
        <v>610538201209</v>
      </c>
      <c r="E4339" s="19" t="s">
        <v>16</v>
      </c>
      <c r="F4339" s="19">
        <v>20201226</v>
      </c>
      <c r="G4339" s="19" t="s">
        <v>17</v>
      </c>
      <c r="H4339" s="19" t="s">
        <v>73</v>
      </c>
      <c r="I4339" s="19" t="s">
        <v>180</v>
      </c>
      <c r="J4339" s="19">
        <v>1.48</v>
      </c>
      <c r="K4339" s="19" t="s">
        <v>20</v>
      </c>
      <c r="L4339">
        <f t="shared" si="77"/>
        <v>2</v>
      </c>
      <c r="M4339">
        <f>MATCH(H:H,价格表!$B$4:$B$35,0)</f>
        <v>7</v>
      </c>
      <c r="N4339" s="27">
        <f>IF(J4339&lt;=0.3,INDEX(价格表!$B$4:$I$31,M4339,2),IF(AND(J4339&gt;0.3,J4339&lt;=1),INDEX(价格表!$B$4:$I$31,M4339,3),IF(AND(J4339&gt;1,J4339&lt;=2.2),INDEX(价格表!$B$4:$I$31,M4339,4),IF(AND(J4339&gt;2.2,J4339&lt;=3.3),INDEX(价格表!$B$4:$I$31,M4339,5),IF(AND(J4339&gt;3.3,J4339&lt;=4),INDEX(价格表!$B$4:$I$31,M4339,6),IF(AND(J4339&gt;4,J4339&lt;=5.5),INDEX(价格表!$B$4:$I$31,M4339,7),IF(J4339&gt;5.5,2.6+INDEX(价格表!$B$4:$I$31,M4339,8)*L4339)))))))</f>
        <v>2.15</v>
      </c>
    </row>
    <row r="4340" spans="1:14">
      <c r="A4340" s="18">
        <v>4311055263119</v>
      </c>
      <c r="B4340" s="18" t="s">
        <v>16</v>
      </c>
      <c r="C4340" s="19">
        <v>20201216</v>
      </c>
      <c r="D4340" s="19">
        <v>610538201209</v>
      </c>
      <c r="E4340" s="19" t="s">
        <v>16</v>
      </c>
      <c r="F4340" s="19">
        <v>20201226</v>
      </c>
      <c r="G4340" s="19" t="s">
        <v>17</v>
      </c>
      <c r="H4340" s="19" t="s">
        <v>23</v>
      </c>
      <c r="I4340" s="19" t="s">
        <v>189</v>
      </c>
      <c r="J4340" s="19">
        <v>1.45</v>
      </c>
      <c r="K4340" s="19" t="s">
        <v>20</v>
      </c>
      <c r="L4340">
        <f t="shared" si="77"/>
        <v>2</v>
      </c>
      <c r="M4340">
        <f>MATCH(H:H,价格表!$B$4:$B$35,0)</f>
        <v>15</v>
      </c>
      <c r="N4340" s="27">
        <f>IF(J4340&lt;=0.3,INDEX(价格表!$B$4:$I$31,M4340,2),IF(AND(J4340&gt;0.3,J4340&lt;=1),INDEX(价格表!$B$4:$I$31,M4340,3),IF(AND(J4340&gt;1,J4340&lt;=2.2),INDEX(价格表!$B$4:$I$31,M4340,4),IF(AND(J4340&gt;2.2,J4340&lt;=3.3),INDEX(价格表!$B$4:$I$31,M4340,5),IF(AND(J4340&gt;3.3,J4340&lt;=4),INDEX(价格表!$B$4:$I$31,M4340,6),IF(AND(J4340&gt;4,J4340&lt;=5.5),INDEX(价格表!$B$4:$I$31,M4340,7),IF(J4340&gt;5.5,2.6+INDEX(价格表!$B$4:$I$31,M4340,8)*L4340)))))))</f>
        <v>2.15</v>
      </c>
    </row>
    <row r="4341" spans="1:14">
      <c r="A4341" s="18">
        <v>4311055270198</v>
      </c>
      <c r="B4341" s="18" t="s">
        <v>16</v>
      </c>
      <c r="C4341" s="19">
        <v>20201216</v>
      </c>
      <c r="D4341" s="19">
        <v>610538201209</v>
      </c>
      <c r="E4341" s="19" t="s">
        <v>16</v>
      </c>
      <c r="F4341" s="19">
        <v>20201226</v>
      </c>
      <c r="G4341" s="19" t="s">
        <v>17</v>
      </c>
      <c r="H4341" s="19" t="s">
        <v>37</v>
      </c>
      <c r="I4341" s="19" t="s">
        <v>72</v>
      </c>
      <c r="J4341" s="19">
        <v>1.58</v>
      </c>
      <c r="K4341" s="19" t="s">
        <v>20</v>
      </c>
      <c r="L4341">
        <f t="shared" si="77"/>
        <v>2</v>
      </c>
      <c r="M4341">
        <f>MATCH(H:H,价格表!$B$4:$B$35,0)</f>
        <v>12</v>
      </c>
      <c r="N4341" s="27">
        <f>IF(J4341&lt;=0.3,INDEX(价格表!$B$4:$I$31,M4341,2),IF(AND(J4341&gt;0.3,J4341&lt;=1),INDEX(价格表!$B$4:$I$31,M4341,3),IF(AND(J4341&gt;1,J4341&lt;=2.2),INDEX(价格表!$B$4:$I$31,M4341,4),IF(AND(J4341&gt;2.2,J4341&lt;=3.3),INDEX(价格表!$B$4:$I$31,M4341,5),IF(AND(J4341&gt;3.3,J4341&lt;=4),INDEX(价格表!$B$4:$I$31,M4341,6),IF(AND(J4341&gt;4,J4341&lt;=5.5),INDEX(价格表!$B$4:$I$31,M4341,7),IF(J4341&gt;5.5,2.6+INDEX(价格表!$B$4:$I$31,M4341,8)*L4341)))))))</f>
        <v>2.15</v>
      </c>
    </row>
    <row r="4342" spans="1:14">
      <c r="A4342" s="18">
        <v>4311055277691</v>
      </c>
      <c r="B4342" s="18" t="s">
        <v>16</v>
      </c>
      <c r="C4342" s="19">
        <v>20201216</v>
      </c>
      <c r="D4342" s="19">
        <v>610538201209</v>
      </c>
      <c r="E4342" s="19" t="s">
        <v>16</v>
      </c>
      <c r="F4342" s="19">
        <v>20201226</v>
      </c>
      <c r="G4342" s="19" t="s">
        <v>17</v>
      </c>
      <c r="H4342" s="19" t="s">
        <v>73</v>
      </c>
      <c r="I4342" s="19" t="s">
        <v>218</v>
      </c>
      <c r="J4342" s="19">
        <v>1.46</v>
      </c>
      <c r="K4342" s="19" t="s">
        <v>20</v>
      </c>
      <c r="L4342">
        <f t="shared" si="77"/>
        <v>2</v>
      </c>
      <c r="M4342">
        <f>MATCH(H:H,价格表!$B$4:$B$35,0)</f>
        <v>7</v>
      </c>
      <c r="N4342" s="27">
        <f>IF(J4342&lt;=0.3,INDEX(价格表!$B$4:$I$31,M4342,2),IF(AND(J4342&gt;0.3,J4342&lt;=1),INDEX(价格表!$B$4:$I$31,M4342,3),IF(AND(J4342&gt;1,J4342&lt;=2.2),INDEX(价格表!$B$4:$I$31,M4342,4),IF(AND(J4342&gt;2.2,J4342&lt;=3.3),INDEX(价格表!$B$4:$I$31,M4342,5),IF(AND(J4342&gt;3.3,J4342&lt;=4),INDEX(价格表!$B$4:$I$31,M4342,6),IF(AND(J4342&gt;4,J4342&lt;=5.5),INDEX(价格表!$B$4:$I$31,M4342,7),IF(J4342&gt;5.5,2.6+INDEX(价格表!$B$4:$I$31,M4342,8)*L4342)))))))</f>
        <v>2.15</v>
      </c>
    </row>
    <row r="4343" spans="1:14">
      <c r="A4343" s="18">
        <v>4311055277721</v>
      </c>
      <c r="B4343" s="18" t="s">
        <v>16</v>
      </c>
      <c r="C4343" s="19">
        <v>20201216</v>
      </c>
      <c r="D4343" s="19">
        <v>610538201209</v>
      </c>
      <c r="E4343" s="19" t="s">
        <v>16</v>
      </c>
      <c r="F4343" s="19">
        <v>20201226</v>
      </c>
      <c r="G4343" s="19" t="s">
        <v>17</v>
      </c>
      <c r="H4343" s="19" t="s">
        <v>21</v>
      </c>
      <c r="I4343" s="19" t="s">
        <v>201</v>
      </c>
      <c r="J4343" s="19">
        <v>1.45</v>
      </c>
      <c r="K4343" s="19" t="s">
        <v>20</v>
      </c>
      <c r="L4343">
        <f t="shared" si="77"/>
        <v>2</v>
      </c>
      <c r="M4343">
        <f>MATCH(H:H,价格表!$B$4:$B$35,0)</f>
        <v>20</v>
      </c>
      <c r="N4343" s="27">
        <f>IF(J4343&lt;=0.3,INDEX(价格表!$B$4:$I$31,M4343,2),IF(AND(J4343&gt;0.3,J4343&lt;=1),INDEX(价格表!$B$4:$I$31,M4343,3),IF(AND(J4343&gt;1,J4343&lt;=2.2),INDEX(价格表!$B$4:$I$31,M4343,4),IF(AND(J4343&gt;2.2,J4343&lt;=3.3),INDEX(价格表!$B$4:$I$31,M4343,5),IF(AND(J4343&gt;3.3,J4343&lt;=4),INDEX(价格表!$B$4:$I$31,M4343,6),IF(AND(J4343&gt;4,J4343&lt;=5.5),INDEX(价格表!$B$4:$I$31,M4343,7),IF(J4343&gt;5.5,2.6+INDEX(价格表!$B$4:$I$31,M4343,8)*L4343)))))))</f>
        <v>2.15</v>
      </c>
    </row>
    <row r="4344" spans="1:14">
      <c r="A4344" s="18">
        <v>4311057373743</v>
      </c>
      <c r="B4344" s="18" t="s">
        <v>16</v>
      </c>
      <c r="C4344" s="19">
        <v>20201216</v>
      </c>
      <c r="D4344" s="19">
        <v>610538201209</v>
      </c>
      <c r="E4344" s="19" t="s">
        <v>16</v>
      </c>
      <c r="F4344" s="19">
        <v>20201226</v>
      </c>
      <c r="G4344" s="19" t="s">
        <v>17</v>
      </c>
      <c r="H4344" s="19" t="s">
        <v>45</v>
      </c>
      <c r="I4344" s="19" t="s">
        <v>48</v>
      </c>
      <c r="J4344" s="19">
        <v>2.89</v>
      </c>
      <c r="K4344" s="19" t="s">
        <v>20</v>
      </c>
      <c r="L4344">
        <f t="shared" si="77"/>
        <v>3</v>
      </c>
      <c r="M4344">
        <f>MATCH(H:H,价格表!$B$4:$B$35,0)</f>
        <v>9</v>
      </c>
      <c r="N4344" s="27">
        <f>IF(J4344&lt;=0.3,INDEX(价格表!$B$4:$I$31,M4344,2),IF(AND(J4344&gt;0.3,J4344&lt;=1),INDEX(价格表!$B$4:$I$31,M4344,3),IF(AND(J4344&gt;1,J4344&lt;=2.2),INDEX(价格表!$B$4:$I$31,M4344,4),IF(AND(J4344&gt;2.2,J4344&lt;=3.3),INDEX(价格表!$B$4:$I$31,M4344,5),IF(AND(J4344&gt;3.3,J4344&lt;=4),INDEX(价格表!$B$4:$I$31,M4344,6),IF(AND(J4344&gt;4,J4344&lt;=5.5),INDEX(价格表!$B$4:$I$31,M4344,7),IF(J4344&gt;5.5,2.6+INDEX(价格表!$B$4:$I$31,M4344,8)*L4344)))))))</f>
        <v>2.5</v>
      </c>
    </row>
    <row r="4345" spans="1:14">
      <c r="A4345" s="18">
        <v>4311057373744</v>
      </c>
      <c r="B4345" s="18" t="s">
        <v>16</v>
      </c>
      <c r="C4345" s="19">
        <v>20201216</v>
      </c>
      <c r="D4345" s="19">
        <v>610538201209</v>
      </c>
      <c r="E4345" s="19" t="s">
        <v>16</v>
      </c>
      <c r="F4345" s="19">
        <v>20201226</v>
      </c>
      <c r="G4345" s="19" t="s">
        <v>17</v>
      </c>
      <c r="H4345" s="19" t="s">
        <v>30</v>
      </c>
      <c r="I4345" s="19" t="s">
        <v>31</v>
      </c>
      <c r="J4345" s="19">
        <v>1.44</v>
      </c>
      <c r="K4345" s="19" t="s">
        <v>20</v>
      </c>
      <c r="L4345">
        <f t="shared" si="77"/>
        <v>2</v>
      </c>
      <c r="M4345">
        <f>MATCH(H:H,价格表!$B$4:$B$35,0)</f>
        <v>16</v>
      </c>
      <c r="N4345" s="27">
        <f>IF(J4345&lt;=0.3,INDEX(价格表!$B$4:$I$31,M4345,2),IF(AND(J4345&gt;0.3,J4345&lt;=1),INDEX(价格表!$B$4:$I$31,M4345,3),IF(AND(J4345&gt;1,J4345&lt;=2.2),INDEX(价格表!$B$4:$I$31,M4345,4),IF(AND(J4345&gt;2.2,J4345&lt;=3.3),INDEX(价格表!$B$4:$I$31,M4345,5),IF(AND(J4345&gt;3.3,J4345&lt;=4),INDEX(价格表!$B$4:$I$31,M4345,6),IF(AND(J4345&gt;4,J4345&lt;=5.5),INDEX(价格表!$B$4:$I$31,M4345,7),IF(J4345&gt;5.5,2.6+INDEX(价格表!$B$4:$I$31,M4345,8)*L4345)))))))</f>
        <v>2.15</v>
      </c>
    </row>
    <row r="4346" spans="1:14">
      <c r="A4346" s="18">
        <v>4311058330131</v>
      </c>
      <c r="B4346" s="18" t="s">
        <v>16</v>
      </c>
      <c r="C4346" s="19">
        <v>20201216</v>
      </c>
      <c r="D4346" s="19">
        <v>610538201209</v>
      </c>
      <c r="E4346" s="19" t="s">
        <v>16</v>
      </c>
      <c r="F4346" s="19">
        <v>20201226</v>
      </c>
      <c r="G4346" s="19" t="s">
        <v>17</v>
      </c>
      <c r="H4346" s="19" t="s">
        <v>27</v>
      </c>
      <c r="I4346" s="19" t="s">
        <v>134</v>
      </c>
      <c r="J4346" s="19">
        <v>0.28</v>
      </c>
      <c r="K4346" s="19" t="s">
        <v>20</v>
      </c>
      <c r="L4346">
        <f t="shared" si="77"/>
        <v>1</v>
      </c>
      <c r="M4346">
        <f>MATCH(H:H,价格表!$B$4:$B$35,0)</f>
        <v>3</v>
      </c>
      <c r="N4346" s="27">
        <f>IF(J4346&lt;=0.3,INDEX(价格表!$B$4:$I$31,M4346,2),IF(AND(J4346&gt;0.3,J4346&lt;=1),INDEX(价格表!$B$4:$I$31,M4346,3),IF(AND(J4346&gt;1,J4346&lt;=2.2),INDEX(价格表!$B$4:$I$31,M4346,4),IF(AND(J4346&gt;2.2,J4346&lt;=3.3),INDEX(价格表!$B$4:$I$31,M4346,5),IF(AND(J4346&gt;3.3,J4346&lt;=4),INDEX(价格表!$B$4:$I$31,M4346,6),IF(AND(J4346&gt;4,J4346&lt;=5.5),INDEX(价格表!$B$4:$I$31,M4346,7),IF(J4346&gt;5.5,2.6+INDEX(价格表!$B$4:$I$31,M4346,8)*L4346)))))))</f>
        <v>1.65</v>
      </c>
    </row>
    <row r="4347" spans="1:14">
      <c r="A4347" s="18">
        <v>4311058384717</v>
      </c>
      <c r="B4347" s="18" t="s">
        <v>16</v>
      </c>
      <c r="C4347" s="19">
        <v>20201216</v>
      </c>
      <c r="D4347" s="19">
        <v>610538201209</v>
      </c>
      <c r="E4347" s="19" t="s">
        <v>16</v>
      </c>
      <c r="F4347" s="19">
        <v>20201226</v>
      </c>
      <c r="G4347" s="19" t="s">
        <v>17</v>
      </c>
      <c r="H4347" s="19" t="s">
        <v>27</v>
      </c>
      <c r="I4347" s="19" t="s">
        <v>28</v>
      </c>
      <c r="J4347" s="19">
        <v>1.44</v>
      </c>
      <c r="K4347" s="19" t="s">
        <v>20</v>
      </c>
      <c r="L4347">
        <f t="shared" si="77"/>
        <v>2</v>
      </c>
      <c r="M4347">
        <f>MATCH(H:H,价格表!$B$4:$B$35,0)</f>
        <v>3</v>
      </c>
      <c r="N4347" s="27">
        <f>IF(J4347&lt;=0.3,INDEX(价格表!$B$4:$I$31,M4347,2),IF(AND(J4347&gt;0.3,J4347&lt;=1),INDEX(价格表!$B$4:$I$31,M4347,3),IF(AND(J4347&gt;1,J4347&lt;=2.2),INDEX(价格表!$B$4:$I$31,M4347,4),IF(AND(J4347&gt;2.2,J4347&lt;=3.3),INDEX(价格表!$B$4:$I$31,M4347,5),IF(AND(J4347&gt;3.3,J4347&lt;=4),INDEX(价格表!$B$4:$I$31,M4347,6),IF(AND(J4347&gt;4,J4347&lt;=5.5),INDEX(价格表!$B$4:$I$31,M4347,7),IF(J4347&gt;5.5,2.6+INDEX(价格表!$B$4:$I$31,M4347,8)*L4347)))))))</f>
        <v>2.15</v>
      </c>
    </row>
    <row r="4348" spans="1:14">
      <c r="A4348" s="18">
        <v>4311058492601</v>
      </c>
      <c r="B4348" s="18" t="s">
        <v>16</v>
      </c>
      <c r="C4348" s="19">
        <v>20201216</v>
      </c>
      <c r="D4348" s="19">
        <v>610538201209</v>
      </c>
      <c r="E4348" s="19" t="s">
        <v>16</v>
      </c>
      <c r="F4348" s="19">
        <v>20201226</v>
      </c>
      <c r="G4348" s="19" t="s">
        <v>17</v>
      </c>
      <c r="H4348" s="19" t="s">
        <v>27</v>
      </c>
      <c r="I4348" s="19" t="s">
        <v>210</v>
      </c>
      <c r="J4348" s="19">
        <v>0.28</v>
      </c>
      <c r="K4348" s="19" t="s">
        <v>20</v>
      </c>
      <c r="L4348">
        <f t="shared" si="77"/>
        <v>1</v>
      </c>
      <c r="M4348">
        <f>MATCH(H:H,价格表!$B$4:$B$35,0)</f>
        <v>3</v>
      </c>
      <c r="N4348" s="27">
        <f>IF(J4348&lt;=0.3,INDEX(价格表!$B$4:$I$31,M4348,2),IF(AND(J4348&gt;0.3,J4348&lt;=1),INDEX(价格表!$B$4:$I$31,M4348,3),IF(AND(J4348&gt;1,J4348&lt;=2.2),INDEX(价格表!$B$4:$I$31,M4348,4),IF(AND(J4348&gt;2.2,J4348&lt;=3.3),INDEX(价格表!$B$4:$I$31,M4348,5),IF(AND(J4348&gt;3.3,J4348&lt;=4),INDEX(价格表!$B$4:$I$31,M4348,6),IF(AND(J4348&gt;4,J4348&lt;=5.5),INDEX(价格表!$B$4:$I$31,M4348,7),IF(J4348&gt;5.5,2.6+INDEX(价格表!$B$4:$I$31,M4348,8)*L4348)))))))</f>
        <v>1.65</v>
      </c>
    </row>
    <row r="4349" spans="1:14">
      <c r="A4349" s="18">
        <v>4311058492602</v>
      </c>
      <c r="B4349" s="18" t="s">
        <v>16</v>
      </c>
      <c r="C4349" s="19">
        <v>20201216</v>
      </c>
      <c r="D4349" s="19">
        <v>610538201209</v>
      </c>
      <c r="E4349" s="19" t="s">
        <v>16</v>
      </c>
      <c r="F4349" s="19">
        <v>20201226</v>
      </c>
      <c r="G4349" s="19" t="s">
        <v>17</v>
      </c>
      <c r="H4349" s="19" t="s">
        <v>18</v>
      </c>
      <c r="I4349" s="19" t="s">
        <v>53</v>
      </c>
      <c r="J4349" s="19">
        <v>0.28</v>
      </c>
      <c r="K4349" s="19" t="s">
        <v>20</v>
      </c>
      <c r="L4349">
        <f t="shared" si="77"/>
        <v>1</v>
      </c>
      <c r="M4349">
        <f>MATCH(H:H,价格表!$B$4:$B$35,0)</f>
        <v>1</v>
      </c>
      <c r="N4349" s="27">
        <f>IF(J4349&lt;=0.3,INDEX(价格表!$B$4:$I$31,M4349,2),IF(AND(J4349&gt;0.3,J4349&lt;=1),INDEX(价格表!$B$4:$I$31,M4349,3),IF(AND(J4349&gt;1,J4349&lt;=2.2),INDEX(价格表!$B$4:$I$31,M4349,4),IF(AND(J4349&gt;2.2,J4349&lt;=3.3),INDEX(价格表!$B$4:$I$31,M4349,5),IF(AND(J4349&gt;3.3,J4349&lt;=4),INDEX(价格表!$B$4:$I$31,M4349,6),IF(AND(J4349&gt;4,J4349&lt;=5.5),INDEX(价格表!$B$4:$I$31,M4349,7),IF(J4349&gt;5.5,2.6+INDEX(价格表!$B$4:$I$31,M4349,8)*L4349)))))))</f>
        <v>1.65</v>
      </c>
    </row>
    <row r="4350" spans="1:14">
      <c r="A4350" s="18">
        <v>4311058492933</v>
      </c>
      <c r="B4350" s="18" t="s">
        <v>16</v>
      </c>
      <c r="C4350" s="19">
        <v>20201216</v>
      </c>
      <c r="D4350" s="19">
        <v>610538201209</v>
      </c>
      <c r="E4350" s="19" t="s">
        <v>16</v>
      </c>
      <c r="F4350" s="19">
        <v>20201226</v>
      </c>
      <c r="G4350" s="19" t="s">
        <v>17</v>
      </c>
      <c r="H4350" s="19" t="s">
        <v>18</v>
      </c>
      <c r="I4350" s="19" t="s">
        <v>53</v>
      </c>
      <c r="J4350" s="19">
        <v>0.64</v>
      </c>
      <c r="K4350" s="19" t="s">
        <v>20</v>
      </c>
      <c r="L4350">
        <f t="shared" si="77"/>
        <v>1</v>
      </c>
      <c r="M4350">
        <f>MATCH(H:H,价格表!$B$4:$B$35,0)</f>
        <v>1</v>
      </c>
      <c r="N4350" s="27">
        <f>IF(J4350&lt;=0.3,INDEX(价格表!$B$4:$I$31,M4350,2),IF(AND(J4350&gt;0.3,J4350&lt;=1),INDEX(价格表!$B$4:$I$31,M4350,3),IF(AND(J4350&gt;1,J4350&lt;=2.2),INDEX(价格表!$B$4:$I$31,M4350,4),IF(AND(J4350&gt;2.2,J4350&lt;=3.3),INDEX(价格表!$B$4:$I$31,M4350,5),IF(AND(J4350&gt;3.3,J4350&lt;=4),INDEX(价格表!$B$4:$I$31,M4350,6),IF(AND(J4350&gt;4,J4350&lt;=5.5),INDEX(价格表!$B$4:$I$31,M4350,7),IF(J4350&gt;5.5,2.6+INDEX(价格表!$B$4:$I$31,M4350,8)*L4350)))))))</f>
        <v>1.8</v>
      </c>
    </row>
    <row r="4351" spans="1:14">
      <c r="A4351" s="18">
        <v>4311061359197</v>
      </c>
      <c r="B4351" s="18" t="s">
        <v>16</v>
      </c>
      <c r="C4351" s="19">
        <v>20201216</v>
      </c>
      <c r="D4351" s="19">
        <v>610538201209</v>
      </c>
      <c r="E4351" s="19" t="s">
        <v>16</v>
      </c>
      <c r="F4351" s="19">
        <v>20201226</v>
      </c>
      <c r="G4351" s="19" t="s">
        <v>17</v>
      </c>
      <c r="H4351" s="19" t="s">
        <v>18</v>
      </c>
      <c r="I4351" s="19" t="s">
        <v>61</v>
      </c>
      <c r="J4351" s="19">
        <v>1.34</v>
      </c>
      <c r="K4351" s="19" t="s">
        <v>20</v>
      </c>
      <c r="L4351">
        <f t="shared" si="77"/>
        <v>2</v>
      </c>
      <c r="M4351">
        <f>MATCH(H:H,价格表!$B$4:$B$35,0)</f>
        <v>1</v>
      </c>
      <c r="N4351" s="27">
        <f>IF(J4351&lt;=0.3,INDEX(价格表!$B$4:$I$31,M4351,2),IF(AND(J4351&gt;0.3,J4351&lt;=1),INDEX(价格表!$B$4:$I$31,M4351,3),IF(AND(J4351&gt;1,J4351&lt;=2.2),INDEX(价格表!$B$4:$I$31,M4351,4),IF(AND(J4351&gt;2.2,J4351&lt;=3.3),INDEX(价格表!$B$4:$I$31,M4351,5),IF(AND(J4351&gt;3.3,J4351&lt;=4),INDEX(价格表!$B$4:$I$31,M4351,6),IF(AND(J4351&gt;4,J4351&lt;=5.5),INDEX(价格表!$B$4:$I$31,M4351,7),IF(J4351&gt;5.5,2.6+INDEX(价格表!$B$4:$I$31,M4351,8)*L4351)))))))</f>
        <v>2.15</v>
      </c>
    </row>
    <row r="4352" spans="1:14">
      <c r="A4352" s="18">
        <v>4311061359198</v>
      </c>
      <c r="B4352" s="18" t="s">
        <v>16</v>
      </c>
      <c r="C4352" s="19">
        <v>20201216</v>
      </c>
      <c r="D4352" s="19">
        <v>610538201209</v>
      </c>
      <c r="E4352" s="19" t="s">
        <v>16</v>
      </c>
      <c r="F4352" s="19">
        <v>20201226</v>
      </c>
      <c r="G4352" s="19" t="s">
        <v>17</v>
      </c>
      <c r="H4352" s="19" t="s">
        <v>18</v>
      </c>
      <c r="I4352" s="19" t="s">
        <v>61</v>
      </c>
      <c r="J4352" s="19">
        <v>1.14</v>
      </c>
      <c r="K4352" s="19" t="s">
        <v>20</v>
      </c>
      <c r="L4352">
        <f t="shared" si="77"/>
        <v>2</v>
      </c>
      <c r="M4352">
        <f>MATCH(H:H,价格表!$B$4:$B$35,0)</f>
        <v>1</v>
      </c>
      <c r="N4352" s="27">
        <f>IF(J4352&lt;=0.3,INDEX(价格表!$B$4:$I$31,M4352,2),IF(AND(J4352&gt;0.3,J4352&lt;=1),INDEX(价格表!$B$4:$I$31,M4352,3),IF(AND(J4352&gt;1,J4352&lt;=2.2),INDEX(价格表!$B$4:$I$31,M4352,4),IF(AND(J4352&gt;2.2,J4352&lt;=3.3),INDEX(价格表!$B$4:$I$31,M4352,5),IF(AND(J4352&gt;3.3,J4352&lt;=4),INDEX(价格表!$B$4:$I$31,M4352,6),IF(AND(J4352&gt;4,J4352&lt;=5.5),INDEX(价格表!$B$4:$I$31,M4352,7),IF(J4352&gt;5.5,2.6+INDEX(价格表!$B$4:$I$31,M4352,8)*L4352)))))))</f>
        <v>2.15</v>
      </c>
    </row>
    <row r="4353" spans="1:14">
      <c r="A4353" s="18">
        <v>4311061398594</v>
      </c>
      <c r="B4353" s="18" t="s">
        <v>16</v>
      </c>
      <c r="C4353" s="19">
        <v>20201216</v>
      </c>
      <c r="D4353" s="19">
        <v>610538201209</v>
      </c>
      <c r="E4353" s="19" t="s">
        <v>16</v>
      </c>
      <c r="F4353" s="19">
        <v>20201226</v>
      </c>
      <c r="G4353" s="19" t="s">
        <v>17</v>
      </c>
      <c r="H4353" s="19" t="s">
        <v>18</v>
      </c>
      <c r="I4353" s="19" t="s">
        <v>53</v>
      </c>
      <c r="J4353" s="19">
        <v>0.29</v>
      </c>
      <c r="K4353" s="19" t="s">
        <v>20</v>
      </c>
      <c r="L4353">
        <f t="shared" si="77"/>
        <v>1</v>
      </c>
      <c r="M4353">
        <f>MATCH(H:H,价格表!$B$4:$B$35,0)</f>
        <v>1</v>
      </c>
      <c r="N4353" s="27">
        <f>IF(J4353&lt;=0.3,INDEX(价格表!$B$4:$I$31,M4353,2),IF(AND(J4353&gt;0.3,J4353&lt;=1),INDEX(价格表!$B$4:$I$31,M4353,3),IF(AND(J4353&gt;1,J4353&lt;=2.2),INDEX(价格表!$B$4:$I$31,M4353,4),IF(AND(J4353&gt;2.2,J4353&lt;=3.3),INDEX(价格表!$B$4:$I$31,M4353,5),IF(AND(J4353&gt;3.3,J4353&lt;=4),INDEX(价格表!$B$4:$I$31,M4353,6),IF(AND(J4353&gt;4,J4353&lt;=5.5),INDEX(价格表!$B$4:$I$31,M4353,7),IF(J4353&gt;5.5,2.6+INDEX(价格表!$B$4:$I$31,M4353,8)*L4353)))))))</f>
        <v>1.65</v>
      </c>
    </row>
    <row r="4354" spans="1:14">
      <c r="A4354" s="18">
        <v>4311061399366</v>
      </c>
      <c r="B4354" s="18" t="s">
        <v>16</v>
      </c>
      <c r="C4354" s="19">
        <v>20201216</v>
      </c>
      <c r="D4354" s="19">
        <v>610538201209</v>
      </c>
      <c r="E4354" s="19" t="s">
        <v>16</v>
      </c>
      <c r="F4354" s="19">
        <v>20201226</v>
      </c>
      <c r="G4354" s="19" t="s">
        <v>17</v>
      </c>
      <c r="H4354" s="19" t="s">
        <v>18</v>
      </c>
      <c r="I4354" s="19" t="s">
        <v>53</v>
      </c>
      <c r="J4354" s="19">
        <v>1.96</v>
      </c>
      <c r="K4354" s="19" t="s">
        <v>20</v>
      </c>
      <c r="L4354">
        <f t="shared" si="77"/>
        <v>2</v>
      </c>
      <c r="M4354">
        <f>MATCH(H:H,价格表!$B$4:$B$35,0)</f>
        <v>1</v>
      </c>
      <c r="N4354" s="27">
        <f>IF(J4354&lt;=0.3,INDEX(价格表!$B$4:$I$31,M4354,2),IF(AND(J4354&gt;0.3,J4354&lt;=1),INDEX(价格表!$B$4:$I$31,M4354,3),IF(AND(J4354&gt;1,J4354&lt;=2.2),INDEX(价格表!$B$4:$I$31,M4354,4),IF(AND(J4354&gt;2.2,J4354&lt;=3.3),INDEX(价格表!$B$4:$I$31,M4354,5),IF(AND(J4354&gt;3.3,J4354&lt;=4),INDEX(价格表!$B$4:$I$31,M4354,6),IF(AND(J4354&gt;4,J4354&lt;=5.5),INDEX(价格表!$B$4:$I$31,M4354,7),IF(J4354&gt;5.5,2.6+INDEX(价格表!$B$4:$I$31,M4354,8)*L4354)))))))</f>
        <v>2.15</v>
      </c>
    </row>
    <row r="4355" spans="1:14">
      <c r="A4355" s="18">
        <v>4311062225956</v>
      </c>
      <c r="B4355" s="18" t="s">
        <v>16</v>
      </c>
      <c r="C4355" s="19">
        <v>20201216</v>
      </c>
      <c r="D4355" s="19">
        <v>610538201209</v>
      </c>
      <c r="E4355" s="19" t="s">
        <v>16</v>
      </c>
      <c r="F4355" s="19">
        <v>20201226</v>
      </c>
      <c r="G4355" s="19" t="s">
        <v>17</v>
      </c>
      <c r="H4355" s="19" t="s">
        <v>27</v>
      </c>
      <c r="I4355" s="19" t="s">
        <v>28</v>
      </c>
      <c r="J4355" s="19">
        <v>1.44</v>
      </c>
      <c r="K4355" s="19" t="s">
        <v>20</v>
      </c>
      <c r="L4355">
        <f t="shared" si="77"/>
        <v>2</v>
      </c>
      <c r="M4355">
        <f>MATCH(H:H,价格表!$B$4:$B$35,0)</f>
        <v>3</v>
      </c>
      <c r="N4355" s="27">
        <f>IF(J4355&lt;=0.3,INDEX(价格表!$B$4:$I$31,M4355,2),IF(AND(J4355&gt;0.3,J4355&lt;=1),INDEX(价格表!$B$4:$I$31,M4355,3),IF(AND(J4355&gt;1,J4355&lt;=2.2),INDEX(价格表!$B$4:$I$31,M4355,4),IF(AND(J4355&gt;2.2,J4355&lt;=3.3),INDEX(价格表!$B$4:$I$31,M4355,5),IF(AND(J4355&gt;3.3,J4355&lt;=4),INDEX(价格表!$B$4:$I$31,M4355,6),IF(AND(J4355&gt;4,J4355&lt;=5.5),INDEX(价格表!$B$4:$I$31,M4355,7),IF(J4355&gt;5.5,2.6+INDEX(价格表!$B$4:$I$31,M4355,8)*L4355)))))))</f>
        <v>2.15</v>
      </c>
    </row>
    <row r="4356" spans="1:14">
      <c r="A4356" s="18">
        <v>4311062232878</v>
      </c>
      <c r="B4356" s="18" t="s">
        <v>16</v>
      </c>
      <c r="C4356" s="19">
        <v>20201216</v>
      </c>
      <c r="D4356" s="19">
        <v>610538201209</v>
      </c>
      <c r="E4356" s="19" t="s">
        <v>16</v>
      </c>
      <c r="F4356" s="19">
        <v>20201226</v>
      </c>
      <c r="G4356" s="19" t="s">
        <v>17</v>
      </c>
      <c r="H4356" s="19" t="s">
        <v>68</v>
      </c>
      <c r="I4356" s="19" t="s">
        <v>152</v>
      </c>
      <c r="J4356" s="19">
        <v>1.46</v>
      </c>
      <c r="K4356" s="19" t="s">
        <v>20</v>
      </c>
      <c r="L4356">
        <f t="shared" ref="L4356:L4419" si="78">ROUNDUP(J4356,0)</f>
        <v>2</v>
      </c>
      <c r="M4356">
        <f>MATCH(H:H,价格表!$B$4:$B$35,0)</f>
        <v>5</v>
      </c>
      <c r="N4356" s="27">
        <f>IF(J4356&lt;=0.3,INDEX(价格表!$B$4:$I$31,M4356,2),IF(AND(J4356&gt;0.3,J4356&lt;=1),INDEX(价格表!$B$4:$I$31,M4356,3),IF(AND(J4356&gt;1,J4356&lt;=2.2),INDEX(价格表!$B$4:$I$31,M4356,4),IF(AND(J4356&gt;2.2,J4356&lt;=3.3),INDEX(价格表!$B$4:$I$31,M4356,5),IF(AND(J4356&gt;3.3,J4356&lt;=4),INDEX(价格表!$B$4:$I$31,M4356,6),IF(AND(J4356&gt;4,J4356&lt;=5.5),INDEX(价格表!$B$4:$I$31,M4356,7),IF(J4356&gt;5.5,2.6+INDEX(价格表!$B$4:$I$31,M4356,8)*L4356)))))))</f>
        <v>2.15</v>
      </c>
    </row>
    <row r="4357" spans="1:14">
      <c r="A4357" s="18">
        <v>4311062232949</v>
      </c>
      <c r="B4357" s="18" t="s">
        <v>16</v>
      </c>
      <c r="C4357" s="19">
        <v>20201216</v>
      </c>
      <c r="D4357" s="19">
        <v>610538201209</v>
      </c>
      <c r="E4357" s="19" t="s">
        <v>16</v>
      </c>
      <c r="F4357" s="19">
        <v>20201226</v>
      </c>
      <c r="G4357" s="19" t="s">
        <v>17</v>
      </c>
      <c r="H4357" s="19" t="s">
        <v>50</v>
      </c>
      <c r="I4357" s="19" t="s">
        <v>345</v>
      </c>
      <c r="J4357" s="19">
        <v>1.43</v>
      </c>
      <c r="K4357" s="19" t="s">
        <v>20</v>
      </c>
      <c r="L4357">
        <f t="shared" si="78"/>
        <v>2</v>
      </c>
      <c r="M4357">
        <f>MATCH(H:H,价格表!$B$4:$B$35,0)</f>
        <v>4</v>
      </c>
      <c r="N4357" s="27">
        <f>IF(J4357&lt;=0.3,INDEX(价格表!$B$4:$I$31,M4357,2),IF(AND(J4357&gt;0.3,J4357&lt;=1),INDEX(价格表!$B$4:$I$31,M4357,3),IF(AND(J4357&gt;1,J4357&lt;=2.2),INDEX(价格表!$B$4:$I$31,M4357,4),IF(AND(J4357&gt;2.2,J4357&lt;=3.3),INDEX(价格表!$B$4:$I$31,M4357,5),IF(AND(J4357&gt;3.3,J4357&lt;=4),INDEX(价格表!$B$4:$I$31,M4357,6),IF(AND(J4357&gt;4,J4357&lt;=5.5),INDEX(价格表!$B$4:$I$31,M4357,7),IF(J4357&gt;5.5,2.6+INDEX(价格表!$B$4:$I$31,M4357,8)*L4357)))))))</f>
        <v>2.15</v>
      </c>
    </row>
    <row r="4358" spans="1:14">
      <c r="A4358" s="18">
        <v>4311062248838</v>
      </c>
      <c r="B4358" s="18" t="s">
        <v>16</v>
      </c>
      <c r="C4358" s="19">
        <v>20201216</v>
      </c>
      <c r="D4358" s="19">
        <v>610538201209</v>
      </c>
      <c r="E4358" s="19" t="s">
        <v>16</v>
      </c>
      <c r="F4358" s="19">
        <v>20201226</v>
      </c>
      <c r="G4358" s="19" t="s">
        <v>17</v>
      </c>
      <c r="H4358" s="19" t="s">
        <v>35</v>
      </c>
      <c r="I4358" s="19" t="s">
        <v>102</v>
      </c>
      <c r="J4358" s="19">
        <v>1.52</v>
      </c>
      <c r="K4358" s="19" t="s">
        <v>20</v>
      </c>
      <c r="L4358">
        <f t="shared" si="78"/>
        <v>2</v>
      </c>
      <c r="M4358">
        <f>MATCH(H:H,价格表!$B$4:$B$35,0)</f>
        <v>22</v>
      </c>
      <c r="N4358" s="27">
        <f>IF(J4358&lt;=0.3,INDEX(价格表!$B$4:$I$31,M4358,2),IF(AND(J4358&gt;0.3,J4358&lt;=1),INDEX(价格表!$B$4:$I$31,M4358,3),IF(AND(J4358&gt;1,J4358&lt;=2.2),INDEX(价格表!$B$4:$I$31,M4358,4),IF(AND(J4358&gt;2.2,J4358&lt;=3.3),INDEX(价格表!$B$4:$I$31,M4358,5),IF(AND(J4358&gt;3.3,J4358&lt;=4),INDEX(价格表!$B$4:$I$31,M4358,6),IF(AND(J4358&gt;4,J4358&lt;=5.5),INDEX(价格表!$B$4:$I$31,M4358,7),IF(J4358&gt;5.5,2.6+INDEX(价格表!$B$4:$I$31,M4358,8)*L4358)))))))</f>
        <v>2.15</v>
      </c>
    </row>
    <row r="4359" spans="1:14">
      <c r="A4359" s="18">
        <v>4311062255474</v>
      </c>
      <c r="B4359" s="18" t="s">
        <v>16</v>
      </c>
      <c r="C4359" s="19">
        <v>20201216</v>
      </c>
      <c r="D4359" s="19">
        <v>610538201209</v>
      </c>
      <c r="E4359" s="19" t="s">
        <v>16</v>
      </c>
      <c r="F4359" s="19">
        <v>20201226</v>
      </c>
      <c r="G4359" s="19" t="s">
        <v>17</v>
      </c>
      <c r="H4359" s="19" t="s">
        <v>37</v>
      </c>
      <c r="I4359" s="19" t="s">
        <v>105</v>
      </c>
      <c r="J4359" s="19">
        <v>1.44</v>
      </c>
      <c r="K4359" s="19" t="s">
        <v>20</v>
      </c>
      <c r="L4359">
        <f t="shared" si="78"/>
        <v>2</v>
      </c>
      <c r="M4359">
        <f>MATCH(H:H,价格表!$B$4:$B$35,0)</f>
        <v>12</v>
      </c>
      <c r="N4359" s="27">
        <f>IF(J4359&lt;=0.3,INDEX(价格表!$B$4:$I$31,M4359,2),IF(AND(J4359&gt;0.3,J4359&lt;=1),INDEX(价格表!$B$4:$I$31,M4359,3),IF(AND(J4359&gt;1,J4359&lt;=2.2),INDEX(价格表!$B$4:$I$31,M4359,4),IF(AND(J4359&gt;2.2,J4359&lt;=3.3),INDEX(价格表!$B$4:$I$31,M4359,5),IF(AND(J4359&gt;3.3,J4359&lt;=4),INDEX(价格表!$B$4:$I$31,M4359,6),IF(AND(J4359&gt;4,J4359&lt;=5.5),INDEX(价格表!$B$4:$I$31,M4359,7),IF(J4359&gt;5.5,2.6+INDEX(价格表!$B$4:$I$31,M4359,8)*L4359)))))))</f>
        <v>2.15</v>
      </c>
    </row>
    <row r="4360" spans="1:14">
      <c r="A4360" s="18">
        <v>4311062262505</v>
      </c>
      <c r="B4360" s="18" t="s">
        <v>16</v>
      </c>
      <c r="C4360" s="19">
        <v>20201216</v>
      </c>
      <c r="D4360" s="19">
        <v>610538201209</v>
      </c>
      <c r="E4360" s="19" t="s">
        <v>16</v>
      </c>
      <c r="F4360" s="19">
        <v>20201226</v>
      </c>
      <c r="G4360" s="19" t="s">
        <v>17</v>
      </c>
      <c r="H4360" s="19" t="s">
        <v>18</v>
      </c>
      <c r="I4360" s="19" t="s">
        <v>53</v>
      </c>
      <c r="J4360" s="19">
        <v>1.44</v>
      </c>
      <c r="K4360" s="19" t="s">
        <v>20</v>
      </c>
      <c r="L4360">
        <f t="shared" si="78"/>
        <v>2</v>
      </c>
      <c r="M4360">
        <f>MATCH(H:H,价格表!$B$4:$B$35,0)</f>
        <v>1</v>
      </c>
      <c r="N4360" s="27">
        <f>IF(J4360&lt;=0.3,INDEX(价格表!$B$4:$I$31,M4360,2),IF(AND(J4360&gt;0.3,J4360&lt;=1),INDEX(价格表!$B$4:$I$31,M4360,3),IF(AND(J4360&gt;1,J4360&lt;=2.2),INDEX(价格表!$B$4:$I$31,M4360,4),IF(AND(J4360&gt;2.2,J4360&lt;=3.3),INDEX(价格表!$B$4:$I$31,M4360,5),IF(AND(J4360&gt;3.3,J4360&lt;=4),INDEX(价格表!$B$4:$I$31,M4360,6),IF(AND(J4360&gt;4,J4360&lt;=5.5),INDEX(价格表!$B$4:$I$31,M4360,7),IF(J4360&gt;5.5,2.6+INDEX(价格表!$B$4:$I$31,M4360,8)*L4360)))))))</f>
        <v>2.15</v>
      </c>
    </row>
    <row r="4361" spans="1:14">
      <c r="A4361" s="18">
        <v>4311062262506</v>
      </c>
      <c r="B4361" s="18" t="s">
        <v>16</v>
      </c>
      <c r="C4361" s="19">
        <v>20201216</v>
      </c>
      <c r="D4361" s="19">
        <v>610538201209</v>
      </c>
      <c r="E4361" s="19" t="s">
        <v>16</v>
      </c>
      <c r="F4361" s="19">
        <v>20201226</v>
      </c>
      <c r="G4361" s="19" t="s">
        <v>17</v>
      </c>
      <c r="H4361" s="19" t="s">
        <v>73</v>
      </c>
      <c r="I4361" s="19" t="s">
        <v>93</v>
      </c>
      <c r="J4361" s="19">
        <v>1.42</v>
      </c>
      <c r="K4361" s="19" t="s">
        <v>20</v>
      </c>
      <c r="L4361">
        <f t="shared" si="78"/>
        <v>2</v>
      </c>
      <c r="M4361">
        <f>MATCH(H:H,价格表!$B$4:$B$35,0)</f>
        <v>7</v>
      </c>
      <c r="N4361" s="27">
        <f>IF(J4361&lt;=0.3,INDEX(价格表!$B$4:$I$31,M4361,2),IF(AND(J4361&gt;0.3,J4361&lt;=1),INDEX(价格表!$B$4:$I$31,M4361,3),IF(AND(J4361&gt;1,J4361&lt;=2.2),INDEX(价格表!$B$4:$I$31,M4361,4),IF(AND(J4361&gt;2.2,J4361&lt;=3.3),INDEX(价格表!$B$4:$I$31,M4361,5),IF(AND(J4361&gt;3.3,J4361&lt;=4),INDEX(价格表!$B$4:$I$31,M4361,6),IF(AND(J4361&gt;4,J4361&lt;=5.5),INDEX(价格表!$B$4:$I$31,M4361,7),IF(J4361&gt;5.5,2.6+INDEX(价格表!$B$4:$I$31,M4361,8)*L4361)))))))</f>
        <v>2.15</v>
      </c>
    </row>
    <row r="4362" spans="1:14">
      <c r="A4362" s="18">
        <v>4311062262508</v>
      </c>
      <c r="B4362" s="18" t="s">
        <v>16</v>
      </c>
      <c r="C4362" s="19">
        <v>20201216</v>
      </c>
      <c r="D4362" s="19">
        <v>610538201209</v>
      </c>
      <c r="E4362" s="19" t="s">
        <v>16</v>
      </c>
      <c r="F4362" s="19">
        <v>20201226</v>
      </c>
      <c r="G4362" s="19" t="s">
        <v>17</v>
      </c>
      <c r="H4362" s="19" t="s">
        <v>18</v>
      </c>
      <c r="I4362" s="19" t="s">
        <v>145</v>
      </c>
      <c r="J4362" s="19">
        <v>2.38</v>
      </c>
      <c r="K4362" s="19" t="s">
        <v>20</v>
      </c>
      <c r="L4362">
        <f t="shared" si="78"/>
        <v>3</v>
      </c>
      <c r="M4362">
        <f>MATCH(H:H,价格表!$B$4:$B$35,0)</f>
        <v>1</v>
      </c>
      <c r="N4362" s="27">
        <f>IF(J4362&lt;=0.3,INDEX(价格表!$B$4:$I$31,M4362,2),IF(AND(J4362&gt;0.3,J4362&lt;=1),INDEX(价格表!$B$4:$I$31,M4362,3),IF(AND(J4362&gt;1,J4362&lt;=2.2),INDEX(价格表!$B$4:$I$31,M4362,4),IF(AND(J4362&gt;2.2,J4362&lt;=3.3),INDEX(价格表!$B$4:$I$31,M4362,5),IF(AND(J4362&gt;3.3,J4362&lt;=4),INDEX(价格表!$B$4:$I$31,M4362,6),IF(AND(J4362&gt;4,J4362&lt;=5.5),INDEX(价格表!$B$4:$I$31,M4362,7),IF(J4362&gt;5.5,2.6+INDEX(价格表!$B$4:$I$31,M4362,8)*L4362)))))))</f>
        <v>2.5</v>
      </c>
    </row>
    <row r="4363" spans="1:14">
      <c r="A4363" s="18">
        <v>4311062262510</v>
      </c>
      <c r="B4363" s="18" t="s">
        <v>16</v>
      </c>
      <c r="C4363" s="19">
        <v>20201216</v>
      </c>
      <c r="D4363" s="19">
        <v>610538201209</v>
      </c>
      <c r="E4363" s="19" t="s">
        <v>16</v>
      </c>
      <c r="F4363" s="19">
        <v>20201226</v>
      </c>
      <c r="G4363" s="19" t="s">
        <v>17</v>
      </c>
      <c r="H4363" s="19" t="s">
        <v>50</v>
      </c>
      <c r="I4363" s="19" t="s">
        <v>177</v>
      </c>
      <c r="J4363" s="19">
        <v>1.48</v>
      </c>
      <c r="K4363" s="19" t="s">
        <v>20</v>
      </c>
      <c r="L4363">
        <f t="shared" si="78"/>
        <v>2</v>
      </c>
      <c r="M4363">
        <f>MATCH(H:H,价格表!$B$4:$B$35,0)</f>
        <v>4</v>
      </c>
      <c r="N4363" s="27">
        <f>IF(J4363&lt;=0.3,INDEX(价格表!$B$4:$I$31,M4363,2),IF(AND(J4363&gt;0.3,J4363&lt;=1),INDEX(价格表!$B$4:$I$31,M4363,3),IF(AND(J4363&gt;1,J4363&lt;=2.2),INDEX(价格表!$B$4:$I$31,M4363,4),IF(AND(J4363&gt;2.2,J4363&lt;=3.3),INDEX(价格表!$B$4:$I$31,M4363,5),IF(AND(J4363&gt;3.3,J4363&lt;=4),INDEX(价格表!$B$4:$I$31,M4363,6),IF(AND(J4363&gt;4,J4363&lt;=5.5),INDEX(价格表!$B$4:$I$31,M4363,7),IF(J4363&gt;5.5,2.6+INDEX(价格表!$B$4:$I$31,M4363,8)*L4363)))))))</f>
        <v>2.15</v>
      </c>
    </row>
    <row r="4364" spans="1:14">
      <c r="A4364" s="18">
        <v>4311062262511</v>
      </c>
      <c r="B4364" s="18" t="s">
        <v>16</v>
      </c>
      <c r="C4364" s="19">
        <v>20201216</v>
      </c>
      <c r="D4364" s="19">
        <v>610538201209</v>
      </c>
      <c r="E4364" s="19" t="s">
        <v>16</v>
      </c>
      <c r="F4364" s="19">
        <v>20201226</v>
      </c>
      <c r="G4364" s="19" t="s">
        <v>17</v>
      </c>
      <c r="H4364" s="19" t="s">
        <v>88</v>
      </c>
      <c r="I4364" s="19" t="s">
        <v>250</v>
      </c>
      <c r="J4364" s="19">
        <v>1.44</v>
      </c>
      <c r="K4364" s="19" t="s">
        <v>20</v>
      </c>
      <c r="L4364">
        <f t="shared" si="78"/>
        <v>2</v>
      </c>
      <c r="M4364">
        <f>MATCH(H:H,价格表!$B$4:$B$35,0)</f>
        <v>19</v>
      </c>
      <c r="N4364" s="27">
        <f>IF(J4364&lt;=0.3,INDEX(价格表!$B$4:$I$31,M4364,2),IF(AND(J4364&gt;0.3,J4364&lt;=1),INDEX(价格表!$B$4:$I$31,M4364,3),IF(AND(J4364&gt;1,J4364&lt;=2.2),INDEX(价格表!$B$4:$I$31,M4364,4),IF(AND(J4364&gt;2.2,J4364&lt;=3.3),INDEX(价格表!$B$4:$I$31,M4364,5),IF(AND(J4364&gt;3.3,J4364&lt;=4),INDEX(价格表!$B$4:$I$31,M4364,6),IF(AND(J4364&gt;4,J4364&lt;=5.5),INDEX(价格表!$B$4:$I$31,M4364,7),IF(J4364&gt;5.5,2.6+INDEX(价格表!$B$4:$I$31,M4364,8)*L4364)))))))</f>
        <v>2.15</v>
      </c>
    </row>
    <row r="4365" spans="1:14">
      <c r="A4365" s="18">
        <v>4311062262512</v>
      </c>
      <c r="B4365" s="18" t="s">
        <v>16</v>
      </c>
      <c r="C4365" s="19">
        <v>20201216</v>
      </c>
      <c r="D4365" s="19">
        <v>610538201209</v>
      </c>
      <c r="E4365" s="19" t="s">
        <v>16</v>
      </c>
      <c r="F4365" s="19">
        <v>20201226</v>
      </c>
      <c r="G4365" s="19" t="s">
        <v>17</v>
      </c>
      <c r="H4365" s="19" t="s">
        <v>66</v>
      </c>
      <c r="I4365" s="19" t="s">
        <v>113</v>
      </c>
      <c r="J4365" s="19">
        <v>1.45</v>
      </c>
      <c r="K4365" s="19" t="s">
        <v>20</v>
      </c>
      <c r="L4365">
        <f t="shared" si="78"/>
        <v>2</v>
      </c>
      <c r="M4365">
        <f>MATCH(H:H,价格表!$B$4:$B$35,0)</f>
        <v>17</v>
      </c>
      <c r="N4365" s="27">
        <f>IF(J4365&lt;=0.3,INDEX(价格表!$B$4:$I$31,M4365,2),IF(AND(J4365&gt;0.3,J4365&lt;=1),INDEX(价格表!$B$4:$I$31,M4365,3),IF(AND(J4365&gt;1,J4365&lt;=2.2),INDEX(价格表!$B$4:$I$31,M4365,4),IF(AND(J4365&gt;2.2,J4365&lt;=3.3),INDEX(价格表!$B$4:$I$31,M4365,5),IF(AND(J4365&gt;3.3,J4365&lt;=4),INDEX(价格表!$B$4:$I$31,M4365,6),IF(AND(J4365&gt;4,J4365&lt;=5.5),INDEX(价格表!$B$4:$I$31,M4365,7),IF(J4365&gt;5.5,2.6+INDEX(价格表!$B$4:$I$31,M4365,8)*L4365)))))))</f>
        <v>2.15</v>
      </c>
    </row>
    <row r="4366" spans="1:14">
      <c r="A4366" s="18">
        <v>4311062262513</v>
      </c>
      <c r="B4366" s="18" t="s">
        <v>16</v>
      </c>
      <c r="C4366" s="19">
        <v>20201216</v>
      </c>
      <c r="D4366" s="19">
        <v>610538201209</v>
      </c>
      <c r="E4366" s="19" t="s">
        <v>16</v>
      </c>
      <c r="F4366" s="19">
        <v>20201226</v>
      </c>
      <c r="G4366" s="19" t="s">
        <v>17</v>
      </c>
      <c r="H4366" s="19" t="s">
        <v>33</v>
      </c>
      <c r="I4366" s="19" t="s">
        <v>34</v>
      </c>
      <c r="J4366" s="19">
        <v>1.42</v>
      </c>
      <c r="K4366" s="19" t="s">
        <v>20</v>
      </c>
      <c r="L4366">
        <f t="shared" si="78"/>
        <v>2</v>
      </c>
      <c r="M4366">
        <f>MATCH(H:H,价格表!$B$4:$B$35,0)</f>
        <v>13</v>
      </c>
      <c r="N4366" s="27">
        <f>IF(J4366&lt;=0.3,INDEX(价格表!$B$4:$I$31,M4366,2),IF(AND(J4366&gt;0.3,J4366&lt;=1),INDEX(价格表!$B$4:$I$31,M4366,3),IF(AND(J4366&gt;1,J4366&lt;=2.2),INDEX(价格表!$B$4:$I$31,M4366,4),IF(AND(J4366&gt;2.2,J4366&lt;=3.3),INDEX(价格表!$B$4:$I$31,M4366,5),IF(AND(J4366&gt;3.3,J4366&lt;=4),INDEX(价格表!$B$4:$I$31,M4366,6),IF(AND(J4366&gt;4,J4366&lt;=5.5),INDEX(价格表!$B$4:$I$31,M4366,7),IF(J4366&gt;5.5,2.6+INDEX(价格表!$B$4:$I$31,M4366,8)*L4366)))))))</f>
        <v>2.15</v>
      </c>
    </row>
    <row r="4367" spans="1:14">
      <c r="A4367" s="18">
        <v>4311062262514</v>
      </c>
      <c r="B4367" s="18" t="s">
        <v>16</v>
      </c>
      <c r="C4367" s="19">
        <v>20201216</v>
      </c>
      <c r="D4367" s="19">
        <v>610538201209</v>
      </c>
      <c r="E4367" s="19" t="s">
        <v>16</v>
      </c>
      <c r="F4367" s="19">
        <v>20201226</v>
      </c>
      <c r="G4367" s="19" t="s">
        <v>17</v>
      </c>
      <c r="H4367" s="19" t="s">
        <v>82</v>
      </c>
      <c r="I4367" s="19" t="s">
        <v>83</v>
      </c>
      <c r="J4367" s="19">
        <v>1.47</v>
      </c>
      <c r="K4367" s="19" t="s">
        <v>20</v>
      </c>
      <c r="L4367">
        <f t="shared" si="78"/>
        <v>2</v>
      </c>
      <c r="M4367">
        <f>MATCH(H:H,价格表!$B$4:$B$35,0)</f>
        <v>2</v>
      </c>
      <c r="N4367" s="27">
        <f>IF(J4367&lt;=0.3,INDEX(价格表!$B$4:$I$31,M4367,2),IF(AND(J4367&gt;0.3,J4367&lt;=1),INDEX(价格表!$B$4:$I$31,M4367,3),IF(AND(J4367&gt;1,J4367&lt;=2.2),INDEX(价格表!$B$4:$I$31,M4367,4),IF(AND(J4367&gt;2.2,J4367&lt;=3.3),INDEX(价格表!$B$4:$I$31,M4367,5),IF(AND(J4367&gt;3.3,J4367&lt;=4),INDEX(价格表!$B$4:$I$31,M4367,6),IF(AND(J4367&gt;4,J4367&lt;=5.5),INDEX(价格表!$B$4:$I$31,M4367,7),IF(J4367&gt;5.5,2.6+INDEX(价格表!$B$4:$I$31,M4367,8)*L4367)))))))</f>
        <v>2.15</v>
      </c>
    </row>
    <row r="4368" spans="1:14">
      <c r="A4368" s="18">
        <v>4311062262525</v>
      </c>
      <c r="B4368" s="18" t="s">
        <v>16</v>
      </c>
      <c r="C4368" s="19">
        <v>20201216</v>
      </c>
      <c r="D4368" s="19">
        <v>610538201209</v>
      </c>
      <c r="E4368" s="19" t="s">
        <v>16</v>
      </c>
      <c r="F4368" s="19">
        <v>20201226</v>
      </c>
      <c r="G4368" s="19" t="s">
        <v>17</v>
      </c>
      <c r="H4368" s="19" t="s">
        <v>37</v>
      </c>
      <c r="I4368" s="19" t="s">
        <v>357</v>
      </c>
      <c r="J4368" s="19">
        <v>1.45</v>
      </c>
      <c r="K4368" s="19" t="s">
        <v>20</v>
      </c>
      <c r="L4368">
        <f t="shared" si="78"/>
        <v>2</v>
      </c>
      <c r="M4368">
        <f>MATCH(H:H,价格表!$B$4:$B$35,0)</f>
        <v>12</v>
      </c>
      <c r="N4368" s="27">
        <f>IF(J4368&lt;=0.3,INDEX(价格表!$B$4:$I$31,M4368,2),IF(AND(J4368&gt;0.3,J4368&lt;=1),INDEX(价格表!$B$4:$I$31,M4368,3),IF(AND(J4368&gt;1,J4368&lt;=2.2),INDEX(价格表!$B$4:$I$31,M4368,4),IF(AND(J4368&gt;2.2,J4368&lt;=3.3),INDEX(价格表!$B$4:$I$31,M4368,5),IF(AND(J4368&gt;3.3,J4368&lt;=4),INDEX(价格表!$B$4:$I$31,M4368,6),IF(AND(J4368&gt;4,J4368&lt;=5.5),INDEX(价格表!$B$4:$I$31,M4368,7),IF(J4368&gt;5.5,2.6+INDEX(价格表!$B$4:$I$31,M4368,8)*L4368)))))))</f>
        <v>2.15</v>
      </c>
    </row>
    <row r="4369" spans="1:14">
      <c r="A4369" s="18">
        <v>4311062262526</v>
      </c>
      <c r="B4369" s="18" t="s">
        <v>16</v>
      </c>
      <c r="C4369" s="19">
        <v>20201216</v>
      </c>
      <c r="D4369" s="19">
        <v>610538201209</v>
      </c>
      <c r="E4369" s="19" t="s">
        <v>16</v>
      </c>
      <c r="F4369" s="19">
        <v>20201226</v>
      </c>
      <c r="G4369" s="19" t="s">
        <v>17</v>
      </c>
      <c r="H4369" s="19" t="s">
        <v>37</v>
      </c>
      <c r="I4369" s="19" t="s">
        <v>72</v>
      </c>
      <c r="J4369" s="19">
        <v>1.44</v>
      </c>
      <c r="K4369" s="19" t="s">
        <v>20</v>
      </c>
      <c r="L4369">
        <f t="shared" si="78"/>
        <v>2</v>
      </c>
      <c r="M4369">
        <f>MATCH(H:H,价格表!$B$4:$B$35,0)</f>
        <v>12</v>
      </c>
      <c r="N4369" s="27">
        <f>IF(J4369&lt;=0.3,INDEX(价格表!$B$4:$I$31,M4369,2),IF(AND(J4369&gt;0.3,J4369&lt;=1),INDEX(价格表!$B$4:$I$31,M4369,3),IF(AND(J4369&gt;1,J4369&lt;=2.2),INDEX(价格表!$B$4:$I$31,M4369,4),IF(AND(J4369&gt;2.2,J4369&lt;=3.3),INDEX(价格表!$B$4:$I$31,M4369,5),IF(AND(J4369&gt;3.3,J4369&lt;=4),INDEX(价格表!$B$4:$I$31,M4369,6),IF(AND(J4369&gt;4,J4369&lt;=5.5),INDEX(价格表!$B$4:$I$31,M4369,7),IF(J4369&gt;5.5,2.6+INDEX(价格表!$B$4:$I$31,M4369,8)*L4369)))))))</f>
        <v>2.15</v>
      </c>
    </row>
    <row r="4370" spans="1:14">
      <c r="A4370" s="18">
        <v>4311062269703</v>
      </c>
      <c r="B4370" s="18" t="s">
        <v>16</v>
      </c>
      <c r="C4370" s="19">
        <v>20201216</v>
      </c>
      <c r="D4370" s="19">
        <v>610538201209</v>
      </c>
      <c r="E4370" s="19" t="s">
        <v>16</v>
      </c>
      <c r="F4370" s="19">
        <v>20201226</v>
      </c>
      <c r="G4370" s="19" t="s">
        <v>17</v>
      </c>
      <c r="H4370" s="19" t="s">
        <v>68</v>
      </c>
      <c r="I4370" s="19" t="s">
        <v>263</v>
      </c>
      <c r="J4370" s="19">
        <v>1.42</v>
      </c>
      <c r="K4370" s="19" t="s">
        <v>20</v>
      </c>
      <c r="L4370">
        <f t="shared" si="78"/>
        <v>2</v>
      </c>
      <c r="M4370">
        <f>MATCH(H:H,价格表!$B$4:$B$35,0)</f>
        <v>5</v>
      </c>
      <c r="N4370" s="27">
        <f>IF(J4370&lt;=0.3,INDEX(价格表!$B$4:$I$31,M4370,2),IF(AND(J4370&gt;0.3,J4370&lt;=1),INDEX(价格表!$B$4:$I$31,M4370,3),IF(AND(J4370&gt;1,J4370&lt;=2.2),INDEX(价格表!$B$4:$I$31,M4370,4),IF(AND(J4370&gt;2.2,J4370&lt;=3.3),INDEX(价格表!$B$4:$I$31,M4370,5),IF(AND(J4370&gt;3.3,J4370&lt;=4),INDEX(价格表!$B$4:$I$31,M4370,6),IF(AND(J4370&gt;4,J4370&lt;=5.5),INDEX(价格表!$B$4:$I$31,M4370,7),IF(J4370&gt;5.5,2.6+INDEX(价格表!$B$4:$I$31,M4370,8)*L4370)))))))</f>
        <v>2.15</v>
      </c>
    </row>
    <row r="4371" spans="1:14">
      <c r="A4371" s="18">
        <v>4311062272804</v>
      </c>
      <c r="B4371" s="18" t="s">
        <v>16</v>
      </c>
      <c r="C4371" s="19">
        <v>20201216</v>
      </c>
      <c r="D4371" s="19">
        <v>610538201209</v>
      </c>
      <c r="E4371" s="19" t="s">
        <v>16</v>
      </c>
      <c r="F4371" s="19">
        <v>20201226</v>
      </c>
      <c r="G4371" s="19" t="s">
        <v>17</v>
      </c>
      <c r="H4371" s="19" t="s">
        <v>63</v>
      </c>
      <c r="I4371" s="19" t="s">
        <v>164</v>
      </c>
      <c r="J4371" s="19">
        <v>0.28</v>
      </c>
      <c r="K4371" s="19" t="s">
        <v>20</v>
      </c>
      <c r="L4371">
        <f t="shared" si="78"/>
        <v>1</v>
      </c>
      <c r="M4371">
        <f>MATCH(H:H,价格表!$B$4:$B$35,0)</f>
        <v>21</v>
      </c>
      <c r="N4371" s="27">
        <f>IF(J4371&lt;=0.3,INDEX(价格表!$B$4:$I$31,M4371,2),IF(AND(J4371&gt;0.3,J4371&lt;=1),INDEX(价格表!$B$4:$I$31,M4371,3),IF(AND(J4371&gt;1,J4371&lt;=2.2),INDEX(价格表!$B$4:$I$31,M4371,4),IF(AND(J4371&gt;2.2,J4371&lt;=3.3),INDEX(价格表!$B$4:$I$31,M4371,5),IF(AND(J4371&gt;3.3,J4371&lt;=4),INDEX(价格表!$B$4:$I$31,M4371,6),IF(AND(J4371&gt;4,J4371&lt;=5.5),INDEX(价格表!$B$4:$I$31,M4371,7),IF(J4371&gt;5.5,2.6+INDEX(价格表!$B$4:$I$31,M4371,8)*L4371)))))))</f>
        <v>1.65</v>
      </c>
    </row>
    <row r="4372" spans="1:14">
      <c r="A4372" s="18">
        <v>4311062274991</v>
      </c>
      <c r="B4372" s="18" t="s">
        <v>16</v>
      </c>
      <c r="C4372" s="19">
        <v>20201216</v>
      </c>
      <c r="D4372" s="19">
        <v>610538201209</v>
      </c>
      <c r="E4372" s="19" t="s">
        <v>16</v>
      </c>
      <c r="F4372" s="19">
        <v>20201226</v>
      </c>
      <c r="G4372" s="19" t="s">
        <v>17</v>
      </c>
      <c r="H4372" s="19" t="s">
        <v>56</v>
      </c>
      <c r="I4372" s="19" t="s">
        <v>141</v>
      </c>
      <c r="J4372" s="19">
        <v>1.43</v>
      </c>
      <c r="K4372" s="19" t="s">
        <v>20</v>
      </c>
      <c r="L4372">
        <f t="shared" si="78"/>
        <v>2</v>
      </c>
      <c r="M4372">
        <f>MATCH(H:H,价格表!$B$4:$B$35,0)</f>
        <v>11</v>
      </c>
      <c r="N4372" s="27">
        <f>IF(J4372&lt;=0.3,INDEX(价格表!$B$4:$I$31,M4372,2),IF(AND(J4372&gt;0.3,J4372&lt;=1),INDEX(价格表!$B$4:$I$31,M4372,3),IF(AND(J4372&gt;1,J4372&lt;=2.2),INDEX(价格表!$B$4:$I$31,M4372,4),IF(AND(J4372&gt;2.2,J4372&lt;=3.3),INDEX(价格表!$B$4:$I$31,M4372,5),IF(AND(J4372&gt;3.3,J4372&lt;=4),INDEX(价格表!$B$4:$I$31,M4372,6),IF(AND(J4372&gt;4,J4372&lt;=5.5),INDEX(价格表!$B$4:$I$31,M4372,7),IF(J4372&gt;5.5,2.6+INDEX(价格表!$B$4:$I$31,M4372,8)*L4372)))))))</f>
        <v>2.15</v>
      </c>
    </row>
    <row r="4373" spans="1:14">
      <c r="A4373" s="18">
        <v>4311062274992</v>
      </c>
      <c r="B4373" s="18" t="s">
        <v>16</v>
      </c>
      <c r="C4373" s="19">
        <v>20201216</v>
      </c>
      <c r="D4373" s="19">
        <v>610538201209</v>
      </c>
      <c r="E4373" s="19" t="s">
        <v>16</v>
      </c>
      <c r="F4373" s="19">
        <v>20201226</v>
      </c>
      <c r="G4373" s="19" t="s">
        <v>17</v>
      </c>
      <c r="H4373" s="19" t="s">
        <v>123</v>
      </c>
      <c r="I4373" s="19" t="s">
        <v>368</v>
      </c>
      <c r="J4373" s="19">
        <v>1.44</v>
      </c>
      <c r="K4373" s="19" t="s">
        <v>20</v>
      </c>
      <c r="L4373">
        <f t="shared" si="78"/>
        <v>2</v>
      </c>
      <c r="M4373">
        <f>MATCH(H:H,价格表!$B$4:$B$35,0)</f>
        <v>30</v>
      </c>
      <c r="N4373" s="27">
        <f>L4373*7+3</f>
        <v>17</v>
      </c>
    </row>
    <row r="4374" spans="1:14">
      <c r="A4374" s="18">
        <v>4311062274993</v>
      </c>
      <c r="B4374" s="18" t="s">
        <v>16</v>
      </c>
      <c r="C4374" s="19">
        <v>20201216</v>
      </c>
      <c r="D4374" s="19">
        <v>610538201209</v>
      </c>
      <c r="E4374" s="19" t="s">
        <v>16</v>
      </c>
      <c r="F4374" s="19">
        <v>20201226</v>
      </c>
      <c r="G4374" s="19" t="s">
        <v>17</v>
      </c>
      <c r="H4374" s="19" t="s">
        <v>43</v>
      </c>
      <c r="I4374" s="19" t="s">
        <v>217</v>
      </c>
      <c r="J4374" s="19">
        <v>1.6</v>
      </c>
      <c r="K4374" s="19" t="s">
        <v>20</v>
      </c>
      <c r="L4374">
        <f t="shared" si="78"/>
        <v>2</v>
      </c>
      <c r="M4374">
        <f>MATCH(H:H,价格表!$B$4:$B$35,0)</f>
        <v>10</v>
      </c>
      <c r="N4374" s="27">
        <f>IF(J4374&lt;=0.3,INDEX(价格表!$B$4:$I$31,M4374,2),IF(AND(J4374&gt;0.3,J4374&lt;=1),INDEX(价格表!$B$4:$I$31,M4374,3),IF(AND(J4374&gt;1,J4374&lt;=2.2),INDEX(价格表!$B$4:$I$31,M4374,4),IF(AND(J4374&gt;2.2,J4374&lt;=3.3),INDEX(价格表!$B$4:$I$31,M4374,5),IF(AND(J4374&gt;3.3,J4374&lt;=4),INDEX(价格表!$B$4:$I$31,M4374,6),IF(AND(J4374&gt;4,J4374&lt;=5.5),INDEX(价格表!$B$4:$I$31,M4374,7),IF(J4374&gt;5.5,2.6+INDEX(价格表!$B$4:$I$31,M4374,8)*L4374)))))))</f>
        <v>2.15</v>
      </c>
    </row>
    <row r="4375" spans="1:14">
      <c r="A4375" s="18">
        <v>4311064111913</v>
      </c>
      <c r="B4375" s="18" t="s">
        <v>16</v>
      </c>
      <c r="C4375" s="19">
        <v>20201216</v>
      </c>
      <c r="D4375" s="19">
        <v>610538201209</v>
      </c>
      <c r="E4375" s="19" t="s">
        <v>16</v>
      </c>
      <c r="F4375" s="19">
        <v>20201226</v>
      </c>
      <c r="G4375" s="19" t="s">
        <v>17</v>
      </c>
      <c r="H4375" s="19" t="s">
        <v>27</v>
      </c>
      <c r="I4375" s="19" t="s">
        <v>28</v>
      </c>
      <c r="J4375" s="19">
        <v>1.52</v>
      </c>
      <c r="K4375" s="19" t="s">
        <v>20</v>
      </c>
      <c r="L4375">
        <f t="shared" si="78"/>
        <v>2</v>
      </c>
      <c r="M4375">
        <f>MATCH(H:H,价格表!$B$4:$B$35,0)</f>
        <v>3</v>
      </c>
      <c r="N4375" s="27">
        <f>IF(J4375&lt;=0.3,INDEX(价格表!$B$4:$I$31,M4375,2),IF(AND(J4375&gt;0.3,J4375&lt;=1),INDEX(价格表!$B$4:$I$31,M4375,3),IF(AND(J4375&gt;1,J4375&lt;=2.2),INDEX(价格表!$B$4:$I$31,M4375,4),IF(AND(J4375&gt;2.2,J4375&lt;=3.3),INDEX(价格表!$B$4:$I$31,M4375,5),IF(AND(J4375&gt;3.3,J4375&lt;=4),INDEX(价格表!$B$4:$I$31,M4375,6),IF(AND(J4375&gt;4,J4375&lt;=5.5),INDEX(价格表!$B$4:$I$31,M4375,7),IF(J4375&gt;5.5,2.6+INDEX(价格表!$B$4:$I$31,M4375,8)*L4375)))))))</f>
        <v>2.15</v>
      </c>
    </row>
    <row r="4376" spans="1:14">
      <c r="A4376" s="18">
        <v>4311064111914</v>
      </c>
      <c r="B4376" s="18" t="s">
        <v>16</v>
      </c>
      <c r="C4376" s="19">
        <v>20201216</v>
      </c>
      <c r="D4376" s="19">
        <v>610538201209</v>
      </c>
      <c r="E4376" s="19" t="s">
        <v>16</v>
      </c>
      <c r="F4376" s="19">
        <v>20201226</v>
      </c>
      <c r="G4376" s="19" t="s">
        <v>17</v>
      </c>
      <c r="H4376" s="19" t="s">
        <v>37</v>
      </c>
      <c r="I4376" s="19" t="s">
        <v>38</v>
      </c>
      <c r="J4376" s="19">
        <v>1.5</v>
      </c>
      <c r="K4376" s="19" t="s">
        <v>20</v>
      </c>
      <c r="L4376">
        <f t="shared" si="78"/>
        <v>2</v>
      </c>
      <c r="M4376">
        <f>MATCH(H:H,价格表!$B$4:$B$35,0)</f>
        <v>12</v>
      </c>
      <c r="N4376" s="27">
        <f>IF(J4376&lt;=0.3,INDEX(价格表!$B$4:$I$31,M4376,2),IF(AND(J4376&gt;0.3,J4376&lt;=1),INDEX(价格表!$B$4:$I$31,M4376,3),IF(AND(J4376&gt;1,J4376&lt;=2.2),INDEX(价格表!$B$4:$I$31,M4376,4),IF(AND(J4376&gt;2.2,J4376&lt;=3.3),INDEX(价格表!$B$4:$I$31,M4376,5),IF(AND(J4376&gt;3.3,J4376&lt;=4),INDEX(价格表!$B$4:$I$31,M4376,6),IF(AND(J4376&gt;4,J4376&lt;=5.5),INDEX(价格表!$B$4:$I$31,M4376,7),IF(J4376&gt;5.5,2.6+INDEX(价格表!$B$4:$I$31,M4376,8)*L4376)))))))</f>
        <v>2.15</v>
      </c>
    </row>
    <row r="4377" spans="1:14">
      <c r="A4377" s="18">
        <v>4311064111915</v>
      </c>
      <c r="B4377" s="18" t="s">
        <v>16</v>
      </c>
      <c r="C4377" s="19">
        <v>20201216</v>
      </c>
      <c r="D4377" s="19">
        <v>610538201209</v>
      </c>
      <c r="E4377" s="19" t="s">
        <v>16</v>
      </c>
      <c r="F4377" s="19">
        <v>20201226</v>
      </c>
      <c r="G4377" s="19" t="s">
        <v>17</v>
      </c>
      <c r="H4377" s="19" t="s">
        <v>123</v>
      </c>
      <c r="I4377" s="19" t="s">
        <v>198</v>
      </c>
      <c r="J4377" s="19">
        <v>1.72</v>
      </c>
      <c r="K4377" s="19" t="s">
        <v>20</v>
      </c>
      <c r="L4377">
        <f t="shared" si="78"/>
        <v>2</v>
      </c>
      <c r="M4377">
        <f>MATCH(H:H,价格表!$B$4:$B$35,0)</f>
        <v>30</v>
      </c>
      <c r="N4377" s="27">
        <f>L4377*7+3</f>
        <v>17</v>
      </c>
    </row>
    <row r="4378" spans="1:14">
      <c r="A4378" s="18">
        <v>4311064111916</v>
      </c>
      <c r="B4378" s="18" t="s">
        <v>16</v>
      </c>
      <c r="C4378" s="19">
        <v>20201216</v>
      </c>
      <c r="D4378" s="19">
        <v>610538201209</v>
      </c>
      <c r="E4378" s="19" t="s">
        <v>16</v>
      </c>
      <c r="F4378" s="19">
        <v>20201226</v>
      </c>
      <c r="G4378" s="19" t="s">
        <v>17</v>
      </c>
      <c r="H4378" s="19" t="s">
        <v>73</v>
      </c>
      <c r="I4378" s="19" t="s">
        <v>92</v>
      </c>
      <c r="J4378" s="19">
        <v>1.68</v>
      </c>
      <c r="K4378" s="19" t="s">
        <v>20</v>
      </c>
      <c r="L4378">
        <f t="shared" si="78"/>
        <v>2</v>
      </c>
      <c r="M4378">
        <f>MATCH(H:H,价格表!$B$4:$B$35,0)</f>
        <v>7</v>
      </c>
      <c r="N4378" s="27">
        <f>IF(J4378&lt;=0.3,INDEX(价格表!$B$4:$I$31,M4378,2),IF(AND(J4378&gt;0.3,J4378&lt;=1),INDEX(价格表!$B$4:$I$31,M4378,3),IF(AND(J4378&gt;1,J4378&lt;=2.2),INDEX(价格表!$B$4:$I$31,M4378,4),IF(AND(J4378&gt;2.2,J4378&lt;=3.3),INDEX(价格表!$B$4:$I$31,M4378,5),IF(AND(J4378&gt;3.3,J4378&lt;=4),INDEX(价格表!$B$4:$I$31,M4378,6),IF(AND(J4378&gt;4,J4378&lt;=5.5),INDEX(价格表!$B$4:$I$31,M4378,7),IF(J4378&gt;5.5,2.6+INDEX(价格表!$B$4:$I$31,M4378,8)*L4378)))))))</f>
        <v>2.15</v>
      </c>
    </row>
    <row r="4379" spans="1:14">
      <c r="A4379" s="18">
        <v>4606116265626</v>
      </c>
      <c r="B4379" s="18" t="s">
        <v>16</v>
      </c>
      <c r="C4379" s="19">
        <v>20201216</v>
      </c>
      <c r="D4379" s="19">
        <v>610538201209</v>
      </c>
      <c r="E4379" s="19" t="s">
        <v>16</v>
      </c>
      <c r="F4379" s="19">
        <v>20201226</v>
      </c>
      <c r="G4379" s="19" t="s">
        <v>17</v>
      </c>
      <c r="H4379" s="19" t="s">
        <v>18</v>
      </c>
      <c r="I4379" s="19" t="s">
        <v>61</v>
      </c>
      <c r="J4379" s="19">
        <v>3.08</v>
      </c>
      <c r="K4379" s="19" t="s">
        <v>20</v>
      </c>
      <c r="L4379">
        <f t="shared" si="78"/>
        <v>4</v>
      </c>
      <c r="M4379">
        <f>MATCH(H:H,价格表!$B$4:$B$35,0)</f>
        <v>1</v>
      </c>
      <c r="N4379" s="27">
        <f>IF(J4379&lt;=0.3,INDEX(价格表!$B$4:$I$31,M4379,2),IF(AND(J4379&gt;0.3,J4379&lt;=1),INDEX(价格表!$B$4:$I$31,M4379,3),IF(AND(J4379&gt;1,J4379&lt;=2.2),INDEX(价格表!$B$4:$I$31,M4379,4),IF(AND(J4379&gt;2.2,J4379&lt;=3.3),INDEX(价格表!$B$4:$I$31,M4379,5),IF(AND(J4379&gt;3.3,J4379&lt;=4),INDEX(价格表!$B$4:$I$31,M4379,6),IF(AND(J4379&gt;4,J4379&lt;=5.5),INDEX(价格表!$B$4:$I$31,M4379,7),IF(J4379&gt;5.5,2.6+INDEX(价格表!$B$4:$I$31,M4379,8)*L4379)))))))</f>
        <v>2.5</v>
      </c>
    </row>
    <row r="4380" spans="1:14">
      <c r="A4380" s="18">
        <v>4606211094968</v>
      </c>
      <c r="B4380" s="18" t="s">
        <v>16</v>
      </c>
      <c r="C4380" s="19">
        <v>20201216</v>
      </c>
      <c r="D4380" s="19">
        <v>610538201209</v>
      </c>
      <c r="E4380" s="19" t="s">
        <v>16</v>
      </c>
      <c r="F4380" s="19">
        <v>20201226</v>
      </c>
      <c r="G4380" s="19" t="s">
        <v>17</v>
      </c>
      <c r="H4380" s="19" t="s">
        <v>54</v>
      </c>
      <c r="I4380" s="19" t="s">
        <v>78</v>
      </c>
      <c r="J4380" s="19">
        <v>0.58</v>
      </c>
      <c r="K4380" s="19" t="s">
        <v>20</v>
      </c>
      <c r="L4380">
        <f t="shared" si="78"/>
        <v>1</v>
      </c>
      <c r="M4380">
        <f>MATCH(H:H,价格表!$B$4:$B$35,0)</f>
        <v>14</v>
      </c>
      <c r="N4380" s="27">
        <f>IF(J4380&lt;=0.3,INDEX(价格表!$B$4:$I$31,M4380,2),IF(AND(J4380&gt;0.3,J4380&lt;=1),INDEX(价格表!$B$4:$I$31,M4380,3),IF(AND(J4380&gt;1,J4380&lt;=2.2),INDEX(价格表!$B$4:$I$31,M4380,4),IF(AND(J4380&gt;2.2,J4380&lt;=3.3),INDEX(价格表!$B$4:$I$31,M4380,5),IF(AND(J4380&gt;3.3,J4380&lt;=4),INDEX(价格表!$B$4:$I$31,M4380,6),IF(AND(J4380&gt;4,J4380&lt;=5.5),INDEX(价格表!$B$4:$I$31,M4380,7),IF(J4380&gt;5.5,2.6+INDEX(价格表!$B$4:$I$31,M4380,8)*L4380)))))))</f>
        <v>1.8</v>
      </c>
    </row>
    <row r="4381" spans="1:14">
      <c r="A4381" s="18">
        <v>4606211394103</v>
      </c>
      <c r="B4381" s="18" t="s">
        <v>16</v>
      </c>
      <c r="C4381" s="19">
        <v>20201216</v>
      </c>
      <c r="D4381" s="19">
        <v>610538201209</v>
      </c>
      <c r="E4381" s="19" t="s">
        <v>16</v>
      </c>
      <c r="F4381" s="19">
        <v>20201226</v>
      </c>
      <c r="G4381" s="19" t="s">
        <v>17</v>
      </c>
      <c r="H4381" s="19" t="s">
        <v>68</v>
      </c>
      <c r="I4381" s="19" t="s">
        <v>140</v>
      </c>
      <c r="J4381" s="19">
        <v>1.54</v>
      </c>
      <c r="K4381" s="19" t="s">
        <v>20</v>
      </c>
      <c r="L4381">
        <f t="shared" si="78"/>
        <v>2</v>
      </c>
      <c r="M4381">
        <f>MATCH(H:H,价格表!$B$4:$B$35,0)</f>
        <v>5</v>
      </c>
      <c r="N4381" s="27">
        <f>IF(J4381&lt;=0.3,INDEX(价格表!$B$4:$I$31,M4381,2),IF(AND(J4381&gt;0.3,J4381&lt;=1),INDEX(价格表!$B$4:$I$31,M4381,3),IF(AND(J4381&gt;1,J4381&lt;=2.2),INDEX(价格表!$B$4:$I$31,M4381,4),IF(AND(J4381&gt;2.2,J4381&lt;=3.3),INDEX(价格表!$B$4:$I$31,M4381,5),IF(AND(J4381&gt;3.3,J4381&lt;=4),INDEX(价格表!$B$4:$I$31,M4381,6),IF(AND(J4381&gt;4,J4381&lt;=5.5),INDEX(价格表!$B$4:$I$31,M4381,7),IF(J4381&gt;5.5,2.6+INDEX(价格表!$B$4:$I$31,M4381,8)*L4381)))))))</f>
        <v>2.15</v>
      </c>
    </row>
    <row r="4382" spans="1:14">
      <c r="A4382" s="18">
        <v>4606211420930</v>
      </c>
      <c r="B4382" s="18" t="s">
        <v>16</v>
      </c>
      <c r="C4382" s="19">
        <v>20201216</v>
      </c>
      <c r="D4382" s="19">
        <v>610538201209</v>
      </c>
      <c r="E4382" s="19" t="s">
        <v>16</v>
      </c>
      <c r="F4382" s="19">
        <v>20201226</v>
      </c>
      <c r="G4382" s="19" t="s">
        <v>17</v>
      </c>
      <c r="H4382" s="19" t="s">
        <v>27</v>
      </c>
      <c r="I4382" s="19" t="s">
        <v>128</v>
      </c>
      <c r="J4382" s="19">
        <v>1.72</v>
      </c>
      <c r="K4382" s="19" t="s">
        <v>20</v>
      </c>
      <c r="L4382">
        <f t="shared" si="78"/>
        <v>2</v>
      </c>
      <c r="M4382">
        <f>MATCH(H:H,价格表!$B$4:$B$35,0)</f>
        <v>3</v>
      </c>
      <c r="N4382" s="27">
        <f>IF(J4382&lt;=0.3,INDEX(价格表!$B$4:$I$31,M4382,2),IF(AND(J4382&gt;0.3,J4382&lt;=1),INDEX(价格表!$B$4:$I$31,M4382,3),IF(AND(J4382&gt;1,J4382&lt;=2.2),INDEX(价格表!$B$4:$I$31,M4382,4),IF(AND(J4382&gt;2.2,J4382&lt;=3.3),INDEX(价格表!$B$4:$I$31,M4382,5),IF(AND(J4382&gt;3.3,J4382&lt;=4),INDEX(价格表!$B$4:$I$31,M4382,6),IF(AND(J4382&gt;4,J4382&lt;=5.5),INDEX(价格表!$B$4:$I$31,M4382,7),IF(J4382&gt;5.5,2.6+INDEX(价格表!$B$4:$I$31,M4382,8)*L4382)))))))</f>
        <v>2.15</v>
      </c>
    </row>
    <row r="4383" spans="1:14">
      <c r="A4383" s="18">
        <v>4606211421317</v>
      </c>
      <c r="B4383" s="18" t="s">
        <v>16</v>
      </c>
      <c r="C4383" s="19">
        <v>20201216</v>
      </c>
      <c r="D4383" s="19">
        <v>610538201209</v>
      </c>
      <c r="E4383" s="19" t="s">
        <v>16</v>
      </c>
      <c r="F4383" s="19">
        <v>20201226</v>
      </c>
      <c r="G4383" s="19" t="s">
        <v>17</v>
      </c>
      <c r="H4383" s="19" t="s">
        <v>43</v>
      </c>
      <c r="I4383" s="19" t="s">
        <v>95</v>
      </c>
      <c r="J4383" s="19">
        <v>2.16</v>
      </c>
      <c r="K4383" s="19" t="s">
        <v>20</v>
      </c>
      <c r="L4383">
        <f t="shared" si="78"/>
        <v>3</v>
      </c>
      <c r="M4383">
        <f>MATCH(H:H,价格表!$B$4:$B$35,0)</f>
        <v>10</v>
      </c>
      <c r="N4383" s="27">
        <f>IF(J4383&lt;=0.3,INDEX(价格表!$B$4:$I$31,M4383,2),IF(AND(J4383&gt;0.3,J4383&lt;=1),INDEX(价格表!$B$4:$I$31,M4383,3),IF(AND(J4383&gt;1,J4383&lt;=2.2),INDEX(价格表!$B$4:$I$31,M4383,4),IF(AND(J4383&gt;2.2,J4383&lt;=3.3),INDEX(价格表!$B$4:$I$31,M4383,5),IF(AND(J4383&gt;3.3,J4383&lt;=4),INDEX(价格表!$B$4:$I$31,M4383,6),IF(AND(J4383&gt;4,J4383&lt;=5.5),INDEX(价格表!$B$4:$I$31,M4383,7),IF(J4383&gt;5.5,2.6+INDEX(价格表!$B$4:$I$31,M4383,8)*L4383)))))))</f>
        <v>2.15</v>
      </c>
    </row>
    <row r="4384" spans="1:14">
      <c r="A4384" s="18">
        <v>4606212317859</v>
      </c>
      <c r="B4384" s="18" t="s">
        <v>16</v>
      </c>
      <c r="C4384" s="19">
        <v>20201216</v>
      </c>
      <c r="D4384" s="19">
        <v>610538201209</v>
      </c>
      <c r="E4384" s="19" t="s">
        <v>16</v>
      </c>
      <c r="F4384" s="19">
        <v>20201226</v>
      </c>
      <c r="G4384" s="19" t="s">
        <v>17</v>
      </c>
      <c r="H4384" s="19" t="s">
        <v>75</v>
      </c>
      <c r="I4384" s="19" t="s">
        <v>114</v>
      </c>
      <c r="J4384" s="19">
        <v>0.58</v>
      </c>
      <c r="K4384" s="19" t="s">
        <v>20</v>
      </c>
      <c r="L4384">
        <f t="shared" si="78"/>
        <v>1</v>
      </c>
      <c r="M4384">
        <f>MATCH(H:H,价格表!$B$4:$B$35,0)</f>
        <v>24</v>
      </c>
      <c r="N4384" s="27">
        <f>IF(J4384&lt;=0.3,INDEX(价格表!$B$4:$I$31,M4384,2),IF(AND(J4384&gt;0.3,J4384&lt;=1),INDEX(价格表!$B$4:$I$31,M4384,3),IF(AND(J4384&gt;1,J4384&lt;=2.2),INDEX(价格表!$B$4:$I$31,M4384,4),IF(AND(J4384&gt;2.2,J4384&lt;=3.3),INDEX(价格表!$B$4:$I$31,M4384,5),IF(AND(J4384&gt;3.3,J4384&lt;=4),INDEX(价格表!$B$4:$I$31,M4384,6),IF(AND(J4384&gt;4,J4384&lt;=5.5),INDEX(价格表!$B$4:$I$31,M4384,7),IF(J4384&gt;5.5,2.6+INDEX(价格表!$B$4:$I$31,M4384,8)*L4384)))))))</f>
        <v>1.8</v>
      </c>
    </row>
    <row r="4385" spans="1:14">
      <c r="A4385" s="18">
        <v>4606212317885</v>
      </c>
      <c r="B4385" s="18" t="s">
        <v>16</v>
      </c>
      <c r="C4385" s="19">
        <v>20201216</v>
      </c>
      <c r="D4385" s="19">
        <v>610538201209</v>
      </c>
      <c r="E4385" s="19" t="s">
        <v>16</v>
      </c>
      <c r="F4385" s="19">
        <v>20201226</v>
      </c>
      <c r="G4385" s="19" t="s">
        <v>17</v>
      </c>
      <c r="H4385" s="19" t="s">
        <v>68</v>
      </c>
      <c r="I4385" s="19" t="s">
        <v>140</v>
      </c>
      <c r="J4385" s="19">
        <v>0.6</v>
      </c>
      <c r="K4385" s="19" t="s">
        <v>20</v>
      </c>
      <c r="L4385">
        <f t="shared" si="78"/>
        <v>1</v>
      </c>
      <c r="M4385">
        <f>MATCH(H:H,价格表!$B$4:$B$35,0)</f>
        <v>5</v>
      </c>
      <c r="N4385" s="27">
        <f>IF(J4385&lt;=0.3,INDEX(价格表!$B$4:$I$31,M4385,2),IF(AND(J4385&gt;0.3,J4385&lt;=1),INDEX(价格表!$B$4:$I$31,M4385,3),IF(AND(J4385&gt;1,J4385&lt;=2.2),INDEX(价格表!$B$4:$I$31,M4385,4),IF(AND(J4385&gt;2.2,J4385&lt;=3.3),INDEX(价格表!$B$4:$I$31,M4385,5),IF(AND(J4385&gt;3.3,J4385&lt;=4),INDEX(价格表!$B$4:$I$31,M4385,6),IF(AND(J4385&gt;4,J4385&lt;=5.5),INDEX(价格表!$B$4:$I$31,M4385,7),IF(J4385&gt;5.5,2.6+INDEX(价格表!$B$4:$I$31,M4385,8)*L4385)))))))</f>
        <v>1.8</v>
      </c>
    </row>
    <row r="4386" spans="1:14">
      <c r="A4386" s="18">
        <v>4606212318257</v>
      </c>
      <c r="B4386" s="18" t="s">
        <v>16</v>
      </c>
      <c r="C4386" s="19">
        <v>20201216</v>
      </c>
      <c r="D4386" s="19">
        <v>610538201209</v>
      </c>
      <c r="E4386" s="19" t="s">
        <v>16</v>
      </c>
      <c r="F4386" s="19">
        <v>20201226</v>
      </c>
      <c r="G4386" s="19" t="s">
        <v>17</v>
      </c>
      <c r="H4386" s="19" t="s">
        <v>50</v>
      </c>
      <c r="I4386" s="19" t="s">
        <v>125</v>
      </c>
      <c r="J4386" s="19">
        <v>0.52</v>
      </c>
      <c r="K4386" s="19" t="s">
        <v>20</v>
      </c>
      <c r="L4386">
        <f t="shared" si="78"/>
        <v>1</v>
      </c>
      <c r="M4386">
        <f>MATCH(H:H,价格表!$B$4:$B$35,0)</f>
        <v>4</v>
      </c>
      <c r="N4386" s="27">
        <f>IF(J4386&lt;=0.3,INDEX(价格表!$B$4:$I$31,M4386,2),IF(AND(J4386&gt;0.3,J4386&lt;=1),INDEX(价格表!$B$4:$I$31,M4386,3),IF(AND(J4386&gt;1,J4386&lt;=2.2),INDEX(价格表!$B$4:$I$31,M4386,4),IF(AND(J4386&gt;2.2,J4386&lt;=3.3),INDEX(价格表!$B$4:$I$31,M4386,5),IF(AND(J4386&gt;3.3,J4386&lt;=4),INDEX(价格表!$B$4:$I$31,M4386,6),IF(AND(J4386&gt;4,J4386&lt;=5.5),INDEX(价格表!$B$4:$I$31,M4386,7),IF(J4386&gt;5.5,2.6+INDEX(价格表!$B$4:$I$31,M4386,8)*L4386)))))))</f>
        <v>1.8</v>
      </c>
    </row>
    <row r="4387" spans="1:14">
      <c r="A4387" s="18">
        <v>4606212319150</v>
      </c>
      <c r="B4387" s="18" t="s">
        <v>16</v>
      </c>
      <c r="C4387" s="19">
        <v>20201216</v>
      </c>
      <c r="D4387" s="19">
        <v>610538201209</v>
      </c>
      <c r="E4387" s="19" t="s">
        <v>16</v>
      </c>
      <c r="F4387" s="19">
        <v>20201226</v>
      </c>
      <c r="G4387" s="19" t="s">
        <v>17</v>
      </c>
      <c r="H4387" s="19" t="s">
        <v>18</v>
      </c>
      <c r="I4387" s="19" t="s">
        <v>53</v>
      </c>
      <c r="J4387" s="19">
        <v>0.57</v>
      </c>
      <c r="K4387" s="19" t="s">
        <v>20</v>
      </c>
      <c r="L4387">
        <f t="shared" si="78"/>
        <v>1</v>
      </c>
      <c r="M4387">
        <f>MATCH(H:H,价格表!$B$4:$B$35,0)</f>
        <v>1</v>
      </c>
      <c r="N4387" s="27">
        <f>IF(J4387&lt;=0.3,INDEX(价格表!$B$4:$I$31,M4387,2),IF(AND(J4387&gt;0.3,J4387&lt;=1),INDEX(价格表!$B$4:$I$31,M4387,3),IF(AND(J4387&gt;1,J4387&lt;=2.2),INDEX(价格表!$B$4:$I$31,M4387,4),IF(AND(J4387&gt;2.2,J4387&lt;=3.3),INDEX(价格表!$B$4:$I$31,M4387,5),IF(AND(J4387&gt;3.3,J4387&lt;=4),INDEX(价格表!$B$4:$I$31,M4387,6),IF(AND(J4387&gt;4,J4387&lt;=5.5),INDEX(价格表!$B$4:$I$31,M4387,7),IF(J4387&gt;5.5,2.6+INDEX(价格表!$B$4:$I$31,M4387,8)*L4387)))))))</f>
        <v>1.8</v>
      </c>
    </row>
    <row r="4388" spans="1:14">
      <c r="A4388" s="18">
        <v>4606214777120</v>
      </c>
      <c r="B4388" s="18" t="s">
        <v>16</v>
      </c>
      <c r="C4388" s="19">
        <v>20201216</v>
      </c>
      <c r="D4388" s="19">
        <v>610538201209</v>
      </c>
      <c r="E4388" s="19" t="s">
        <v>16</v>
      </c>
      <c r="F4388" s="19">
        <v>20201226</v>
      </c>
      <c r="G4388" s="19" t="s">
        <v>17</v>
      </c>
      <c r="H4388" s="19" t="s">
        <v>45</v>
      </c>
      <c r="I4388" s="19" t="s">
        <v>143</v>
      </c>
      <c r="J4388" s="19">
        <v>2.13</v>
      </c>
      <c r="K4388" s="19" t="s">
        <v>20</v>
      </c>
      <c r="L4388">
        <f t="shared" si="78"/>
        <v>3</v>
      </c>
      <c r="M4388">
        <f>MATCH(H:H,价格表!$B$4:$B$35,0)</f>
        <v>9</v>
      </c>
      <c r="N4388" s="27">
        <f>IF(J4388&lt;=0.3,INDEX(价格表!$B$4:$I$31,M4388,2),IF(AND(J4388&gt;0.3,J4388&lt;=1),INDEX(价格表!$B$4:$I$31,M4388,3),IF(AND(J4388&gt;1,J4388&lt;=2.2),INDEX(价格表!$B$4:$I$31,M4388,4),IF(AND(J4388&gt;2.2,J4388&lt;=3.3),INDEX(价格表!$B$4:$I$31,M4388,5),IF(AND(J4388&gt;3.3,J4388&lt;=4),INDEX(价格表!$B$4:$I$31,M4388,6),IF(AND(J4388&gt;4,J4388&lt;=5.5),INDEX(价格表!$B$4:$I$31,M4388,7),IF(J4388&gt;5.5,2.6+INDEX(价格表!$B$4:$I$31,M4388,8)*L4388)))))))</f>
        <v>2.15</v>
      </c>
    </row>
    <row r="4389" spans="1:14">
      <c r="A4389" s="18">
        <v>4606214777388</v>
      </c>
      <c r="B4389" s="18" t="s">
        <v>16</v>
      </c>
      <c r="C4389" s="19">
        <v>20201216</v>
      </c>
      <c r="D4389" s="19">
        <v>610538201209</v>
      </c>
      <c r="E4389" s="19" t="s">
        <v>16</v>
      </c>
      <c r="F4389" s="19">
        <v>20201226</v>
      </c>
      <c r="G4389" s="19" t="s">
        <v>17</v>
      </c>
      <c r="H4389" s="19" t="s">
        <v>68</v>
      </c>
      <c r="I4389" s="19" t="s">
        <v>140</v>
      </c>
      <c r="J4389" s="19">
        <v>2.07</v>
      </c>
      <c r="K4389" s="19" t="s">
        <v>20</v>
      </c>
      <c r="L4389">
        <f t="shared" si="78"/>
        <v>3</v>
      </c>
      <c r="M4389">
        <f>MATCH(H:H,价格表!$B$4:$B$35,0)</f>
        <v>5</v>
      </c>
      <c r="N4389" s="27">
        <f>IF(J4389&lt;=0.3,INDEX(价格表!$B$4:$I$31,M4389,2),IF(AND(J4389&gt;0.3,J4389&lt;=1),INDEX(价格表!$B$4:$I$31,M4389,3),IF(AND(J4389&gt;1,J4389&lt;=2.2),INDEX(价格表!$B$4:$I$31,M4389,4),IF(AND(J4389&gt;2.2,J4389&lt;=3.3),INDEX(价格表!$B$4:$I$31,M4389,5),IF(AND(J4389&gt;3.3,J4389&lt;=4),INDEX(价格表!$B$4:$I$31,M4389,6),IF(AND(J4389&gt;4,J4389&lt;=5.5),INDEX(价格表!$B$4:$I$31,M4389,7),IF(J4389&gt;5.5,2.6+INDEX(价格表!$B$4:$I$31,M4389,8)*L4389)))))))</f>
        <v>2.15</v>
      </c>
    </row>
    <row r="4390" spans="1:14">
      <c r="A4390" s="18">
        <v>4606214779150</v>
      </c>
      <c r="B4390" s="18" t="s">
        <v>16</v>
      </c>
      <c r="C4390" s="19">
        <v>20201216</v>
      </c>
      <c r="D4390" s="19">
        <v>610538201209</v>
      </c>
      <c r="E4390" s="19" t="s">
        <v>16</v>
      </c>
      <c r="F4390" s="19">
        <v>20201226</v>
      </c>
      <c r="G4390" s="19" t="s">
        <v>17</v>
      </c>
      <c r="H4390" s="19" t="s">
        <v>43</v>
      </c>
      <c r="I4390" s="19" t="s">
        <v>108</v>
      </c>
      <c r="J4390" s="19">
        <v>2.74</v>
      </c>
      <c r="K4390" s="19" t="s">
        <v>20</v>
      </c>
      <c r="L4390">
        <f t="shared" si="78"/>
        <v>3</v>
      </c>
      <c r="M4390">
        <f>MATCH(H:H,价格表!$B$4:$B$35,0)</f>
        <v>10</v>
      </c>
      <c r="N4390" s="27">
        <f>IF(J4390&lt;=0.3,INDEX(价格表!$B$4:$I$31,M4390,2),IF(AND(J4390&gt;0.3,J4390&lt;=1),INDEX(价格表!$B$4:$I$31,M4390,3),IF(AND(J4390&gt;1,J4390&lt;=2.2),INDEX(价格表!$B$4:$I$31,M4390,4),IF(AND(J4390&gt;2.2,J4390&lt;=3.3),INDEX(价格表!$B$4:$I$31,M4390,5),IF(AND(J4390&gt;3.3,J4390&lt;=4),INDEX(价格表!$B$4:$I$31,M4390,6),IF(AND(J4390&gt;4,J4390&lt;=5.5),INDEX(价格表!$B$4:$I$31,M4390,7),IF(J4390&gt;5.5,2.6+INDEX(价格表!$B$4:$I$31,M4390,8)*L4390)))))))</f>
        <v>2.5</v>
      </c>
    </row>
    <row r="4391" spans="1:14">
      <c r="A4391" s="18">
        <v>4606214779555</v>
      </c>
      <c r="B4391" s="18" t="s">
        <v>16</v>
      </c>
      <c r="C4391" s="19">
        <v>20201216</v>
      </c>
      <c r="D4391" s="19">
        <v>610538201209</v>
      </c>
      <c r="E4391" s="19" t="s">
        <v>16</v>
      </c>
      <c r="F4391" s="19">
        <v>20201226</v>
      </c>
      <c r="G4391" s="19" t="s">
        <v>17</v>
      </c>
      <c r="H4391" s="19" t="s">
        <v>39</v>
      </c>
      <c r="I4391" s="19" t="s">
        <v>200</v>
      </c>
      <c r="J4391" s="19">
        <v>2.1</v>
      </c>
      <c r="K4391" s="19" t="s">
        <v>20</v>
      </c>
      <c r="L4391">
        <f t="shared" si="78"/>
        <v>3</v>
      </c>
      <c r="M4391">
        <f>MATCH(H:H,价格表!$B$4:$B$35,0)</f>
        <v>23</v>
      </c>
      <c r="N4391" s="27">
        <f>IF(J4391&lt;=0.3,INDEX(价格表!$B$4:$I$31,M4391,2),IF(AND(J4391&gt;0.3,J4391&lt;=1),INDEX(价格表!$B$4:$I$31,M4391,3),IF(AND(J4391&gt;1,J4391&lt;=2.2),INDEX(价格表!$B$4:$I$31,M4391,4),IF(AND(J4391&gt;2.2,J4391&lt;=3.3),INDEX(价格表!$B$4:$I$31,M4391,5),IF(AND(J4391&gt;3.3,J4391&lt;=4),INDEX(价格表!$B$4:$I$31,M4391,6),IF(AND(J4391&gt;4,J4391&lt;=5.5),INDEX(价格表!$B$4:$I$31,M4391,7),IF(J4391&gt;5.5,2.6+INDEX(价格表!$B$4:$I$31,M4391,8)*L4391)))))))</f>
        <v>2.15</v>
      </c>
    </row>
    <row r="4392" spans="1:14">
      <c r="A4392" s="18">
        <v>4606214779574</v>
      </c>
      <c r="B4392" s="18" t="s">
        <v>16</v>
      </c>
      <c r="C4392" s="19">
        <v>20201216</v>
      </c>
      <c r="D4392" s="19">
        <v>610538201209</v>
      </c>
      <c r="E4392" s="19" t="s">
        <v>16</v>
      </c>
      <c r="F4392" s="19">
        <v>20201226</v>
      </c>
      <c r="G4392" s="19" t="s">
        <v>17</v>
      </c>
      <c r="H4392" s="19" t="s">
        <v>37</v>
      </c>
      <c r="I4392" s="19" t="s">
        <v>105</v>
      </c>
      <c r="J4392" s="19">
        <v>2.94</v>
      </c>
      <c r="K4392" s="19" t="s">
        <v>20</v>
      </c>
      <c r="L4392">
        <f t="shared" si="78"/>
        <v>3</v>
      </c>
      <c r="M4392">
        <f>MATCH(H:H,价格表!$B$4:$B$35,0)</f>
        <v>12</v>
      </c>
      <c r="N4392" s="27">
        <f>IF(J4392&lt;=0.3,INDEX(价格表!$B$4:$I$31,M4392,2),IF(AND(J4392&gt;0.3,J4392&lt;=1),INDEX(价格表!$B$4:$I$31,M4392,3),IF(AND(J4392&gt;1,J4392&lt;=2.2),INDEX(价格表!$B$4:$I$31,M4392,4),IF(AND(J4392&gt;2.2,J4392&lt;=3.3),INDEX(价格表!$B$4:$I$31,M4392,5),IF(AND(J4392&gt;3.3,J4392&lt;=4),INDEX(价格表!$B$4:$I$31,M4392,6),IF(AND(J4392&gt;4,J4392&lt;=5.5),INDEX(价格表!$B$4:$I$31,M4392,7),IF(J4392&gt;5.5,2.6+INDEX(价格表!$B$4:$I$31,M4392,8)*L4392)))))))</f>
        <v>2.5</v>
      </c>
    </row>
    <row r="4393" spans="1:14">
      <c r="A4393" s="18">
        <v>4606214888912</v>
      </c>
      <c r="B4393" s="18" t="s">
        <v>16</v>
      </c>
      <c r="C4393" s="19">
        <v>20201216</v>
      </c>
      <c r="D4393" s="19">
        <v>610538201209</v>
      </c>
      <c r="E4393" s="19" t="s">
        <v>16</v>
      </c>
      <c r="F4393" s="19">
        <v>20201226</v>
      </c>
      <c r="G4393" s="19" t="s">
        <v>17</v>
      </c>
      <c r="H4393" s="19" t="s">
        <v>68</v>
      </c>
      <c r="I4393" s="19" t="s">
        <v>193</v>
      </c>
      <c r="J4393" s="19">
        <v>2.6</v>
      </c>
      <c r="K4393" s="19" t="s">
        <v>20</v>
      </c>
      <c r="L4393">
        <f t="shared" si="78"/>
        <v>3</v>
      </c>
      <c r="M4393">
        <f>MATCH(H:H,价格表!$B$4:$B$35,0)</f>
        <v>5</v>
      </c>
      <c r="N4393" s="27">
        <f>IF(J4393&lt;=0.3,INDEX(价格表!$B$4:$I$31,M4393,2),IF(AND(J4393&gt;0.3,J4393&lt;=1),INDEX(价格表!$B$4:$I$31,M4393,3),IF(AND(J4393&gt;1,J4393&lt;=2.2),INDEX(价格表!$B$4:$I$31,M4393,4),IF(AND(J4393&gt;2.2,J4393&lt;=3.3),INDEX(价格表!$B$4:$I$31,M4393,5),IF(AND(J4393&gt;3.3,J4393&lt;=4),INDEX(价格表!$B$4:$I$31,M4393,6),IF(AND(J4393&gt;4,J4393&lt;=5.5),INDEX(价格表!$B$4:$I$31,M4393,7),IF(J4393&gt;5.5,2.6+INDEX(价格表!$B$4:$I$31,M4393,8)*L4393)))))))</f>
        <v>2.5</v>
      </c>
    </row>
    <row r="4394" spans="1:14">
      <c r="A4394" s="18">
        <v>4606214889363</v>
      </c>
      <c r="B4394" s="18" t="s">
        <v>16</v>
      </c>
      <c r="C4394" s="19">
        <v>20201216</v>
      </c>
      <c r="D4394" s="19">
        <v>610538201209</v>
      </c>
      <c r="E4394" s="19" t="s">
        <v>16</v>
      </c>
      <c r="F4394" s="19">
        <v>20201226</v>
      </c>
      <c r="G4394" s="19" t="s">
        <v>17</v>
      </c>
      <c r="H4394" s="19" t="s">
        <v>56</v>
      </c>
      <c r="I4394" s="19" t="s">
        <v>57</v>
      </c>
      <c r="J4394" s="19">
        <v>2.08</v>
      </c>
      <c r="K4394" s="19" t="s">
        <v>20</v>
      </c>
      <c r="L4394">
        <f t="shared" si="78"/>
        <v>3</v>
      </c>
      <c r="M4394">
        <f>MATCH(H:H,价格表!$B$4:$B$35,0)</f>
        <v>11</v>
      </c>
      <c r="N4394" s="27">
        <f>IF(J4394&lt;=0.3,INDEX(价格表!$B$4:$I$31,M4394,2),IF(AND(J4394&gt;0.3,J4394&lt;=1),INDEX(价格表!$B$4:$I$31,M4394,3),IF(AND(J4394&gt;1,J4394&lt;=2.2),INDEX(价格表!$B$4:$I$31,M4394,4),IF(AND(J4394&gt;2.2,J4394&lt;=3.3),INDEX(价格表!$B$4:$I$31,M4394,5),IF(AND(J4394&gt;3.3,J4394&lt;=4),INDEX(价格表!$B$4:$I$31,M4394,6),IF(AND(J4394&gt;4,J4394&lt;=5.5),INDEX(价格表!$B$4:$I$31,M4394,7),IF(J4394&gt;5.5,2.6+INDEX(价格表!$B$4:$I$31,M4394,8)*L4394)))))))</f>
        <v>2.15</v>
      </c>
    </row>
    <row r="4395" spans="1:14">
      <c r="A4395" s="18">
        <v>4606214889598</v>
      </c>
      <c r="B4395" s="18" t="s">
        <v>16</v>
      </c>
      <c r="C4395" s="19">
        <v>20201216</v>
      </c>
      <c r="D4395" s="19">
        <v>610538201209</v>
      </c>
      <c r="E4395" s="19" t="s">
        <v>16</v>
      </c>
      <c r="F4395" s="19">
        <v>20201226</v>
      </c>
      <c r="G4395" s="19" t="s">
        <v>17</v>
      </c>
      <c r="H4395" s="19" t="s">
        <v>68</v>
      </c>
      <c r="I4395" s="19" t="s">
        <v>234</v>
      </c>
      <c r="J4395" s="19">
        <v>2.16</v>
      </c>
      <c r="K4395" s="19" t="s">
        <v>20</v>
      </c>
      <c r="L4395">
        <f t="shared" si="78"/>
        <v>3</v>
      </c>
      <c r="M4395">
        <f>MATCH(H:H,价格表!$B$4:$B$35,0)</f>
        <v>5</v>
      </c>
      <c r="N4395" s="27">
        <f>IF(J4395&lt;=0.3,INDEX(价格表!$B$4:$I$31,M4395,2),IF(AND(J4395&gt;0.3,J4395&lt;=1),INDEX(价格表!$B$4:$I$31,M4395,3),IF(AND(J4395&gt;1,J4395&lt;=2.2),INDEX(价格表!$B$4:$I$31,M4395,4),IF(AND(J4395&gt;2.2,J4395&lt;=3.3),INDEX(价格表!$B$4:$I$31,M4395,5),IF(AND(J4395&gt;3.3,J4395&lt;=4),INDEX(价格表!$B$4:$I$31,M4395,6),IF(AND(J4395&gt;4,J4395&lt;=5.5),INDEX(价格表!$B$4:$I$31,M4395,7),IF(J4395&gt;5.5,2.6+INDEX(价格表!$B$4:$I$31,M4395,8)*L4395)))))))</f>
        <v>2.15</v>
      </c>
    </row>
    <row r="4396" spans="1:14">
      <c r="A4396" s="18">
        <v>4606214896562</v>
      </c>
      <c r="B4396" s="18" t="s">
        <v>16</v>
      </c>
      <c r="C4396" s="19">
        <v>20201216</v>
      </c>
      <c r="D4396" s="19">
        <v>610538201209</v>
      </c>
      <c r="E4396" s="19" t="s">
        <v>16</v>
      </c>
      <c r="F4396" s="19">
        <v>20201226</v>
      </c>
      <c r="G4396" s="19" t="s">
        <v>17</v>
      </c>
      <c r="H4396" s="19" t="s">
        <v>73</v>
      </c>
      <c r="I4396" s="19" t="s">
        <v>80</v>
      </c>
      <c r="J4396" s="19">
        <v>1.48</v>
      </c>
      <c r="K4396" s="19" t="s">
        <v>20</v>
      </c>
      <c r="L4396">
        <f t="shared" si="78"/>
        <v>2</v>
      </c>
      <c r="M4396">
        <f>MATCH(H:H,价格表!$B$4:$B$35,0)</f>
        <v>7</v>
      </c>
      <c r="N4396" s="27">
        <f>IF(J4396&lt;=0.3,INDEX(价格表!$B$4:$I$31,M4396,2),IF(AND(J4396&gt;0.3,J4396&lt;=1),INDEX(价格表!$B$4:$I$31,M4396,3),IF(AND(J4396&gt;1,J4396&lt;=2.2),INDEX(价格表!$B$4:$I$31,M4396,4),IF(AND(J4396&gt;2.2,J4396&lt;=3.3),INDEX(价格表!$B$4:$I$31,M4396,5),IF(AND(J4396&gt;3.3,J4396&lt;=4),INDEX(价格表!$B$4:$I$31,M4396,6),IF(AND(J4396&gt;4,J4396&lt;=5.5),INDEX(价格表!$B$4:$I$31,M4396,7),IF(J4396&gt;5.5,2.6+INDEX(价格表!$B$4:$I$31,M4396,8)*L4396)))))))</f>
        <v>2.15</v>
      </c>
    </row>
    <row r="4397" spans="1:14">
      <c r="A4397" s="18">
        <v>4606216591626</v>
      </c>
      <c r="B4397" s="18" t="s">
        <v>16</v>
      </c>
      <c r="C4397" s="19">
        <v>20201216</v>
      </c>
      <c r="D4397" s="19">
        <v>610538201209</v>
      </c>
      <c r="E4397" s="19" t="s">
        <v>16</v>
      </c>
      <c r="F4397" s="19">
        <v>20201226</v>
      </c>
      <c r="G4397" s="19" t="s">
        <v>17</v>
      </c>
      <c r="H4397" s="19" t="s">
        <v>294</v>
      </c>
      <c r="I4397" s="19" t="s">
        <v>295</v>
      </c>
      <c r="J4397" s="19">
        <v>0.74</v>
      </c>
      <c r="K4397" s="19" t="s">
        <v>20</v>
      </c>
      <c r="L4397">
        <f t="shared" si="78"/>
        <v>1</v>
      </c>
      <c r="M4397">
        <f>MATCH(H:H,价格表!$B$4:$B$35,0)</f>
        <v>18</v>
      </c>
      <c r="N4397" s="27">
        <f>IF(J4397&lt;=0.3,INDEX(价格表!$B$4:$I$31,M4397,2),IF(AND(J4397&gt;0.3,J4397&lt;=1),INDEX(价格表!$B$4:$I$31,M4397,3),IF(AND(J4397&gt;1,J4397&lt;=2.2),INDEX(价格表!$B$4:$I$31,M4397,4),IF(AND(J4397&gt;2.2,J4397&lt;=3.3),INDEX(价格表!$B$4:$I$31,M4397,5),IF(AND(J4397&gt;3.3,J4397&lt;=4),INDEX(价格表!$B$4:$I$31,M4397,6),IF(AND(J4397&gt;4,J4397&lt;=5.5),INDEX(价格表!$B$4:$I$31,M4397,7),IF(J4397&gt;5.5,2.6+INDEX(价格表!$B$4:$I$31,M4397,8)*L4397)))))))</f>
        <v>2.9</v>
      </c>
    </row>
    <row r="4398" spans="1:14">
      <c r="A4398" s="18">
        <v>4606216596543</v>
      </c>
      <c r="B4398" s="18" t="s">
        <v>16</v>
      </c>
      <c r="C4398" s="19">
        <v>20201216</v>
      </c>
      <c r="D4398" s="19">
        <v>610538201209</v>
      </c>
      <c r="E4398" s="19" t="s">
        <v>16</v>
      </c>
      <c r="F4398" s="19">
        <v>20201226</v>
      </c>
      <c r="G4398" s="19" t="s">
        <v>17</v>
      </c>
      <c r="H4398" s="19" t="s">
        <v>82</v>
      </c>
      <c r="I4398" s="19" t="s">
        <v>83</v>
      </c>
      <c r="J4398" s="19">
        <v>0.54</v>
      </c>
      <c r="K4398" s="19" t="s">
        <v>20</v>
      </c>
      <c r="L4398">
        <f t="shared" si="78"/>
        <v>1</v>
      </c>
      <c r="M4398">
        <f>MATCH(H:H,价格表!$B$4:$B$35,0)</f>
        <v>2</v>
      </c>
      <c r="N4398" s="27">
        <f>IF(J4398&lt;=0.3,INDEX(价格表!$B$4:$I$31,M4398,2),IF(AND(J4398&gt;0.3,J4398&lt;=1),INDEX(价格表!$B$4:$I$31,M4398,3),IF(AND(J4398&gt;1,J4398&lt;=2.2),INDEX(价格表!$B$4:$I$31,M4398,4),IF(AND(J4398&gt;2.2,J4398&lt;=3.3),INDEX(价格表!$B$4:$I$31,M4398,5),IF(AND(J4398&gt;3.3,J4398&lt;=4),INDEX(价格表!$B$4:$I$31,M4398,6),IF(AND(J4398&gt;4,J4398&lt;=5.5),INDEX(价格表!$B$4:$I$31,M4398,7),IF(J4398&gt;5.5,2.6+INDEX(价格表!$B$4:$I$31,M4398,8)*L4398)))))))</f>
        <v>1.8</v>
      </c>
    </row>
    <row r="4399" spans="1:14">
      <c r="A4399" s="18">
        <v>4606217144982</v>
      </c>
      <c r="B4399" s="18" t="s">
        <v>16</v>
      </c>
      <c r="C4399" s="19">
        <v>20201216</v>
      </c>
      <c r="D4399" s="19">
        <v>610538201209</v>
      </c>
      <c r="E4399" s="19" t="s">
        <v>16</v>
      </c>
      <c r="F4399" s="19">
        <v>20201226</v>
      </c>
      <c r="G4399" s="19" t="s">
        <v>17</v>
      </c>
      <c r="H4399" s="19" t="s">
        <v>30</v>
      </c>
      <c r="I4399" s="19" t="s">
        <v>281</v>
      </c>
      <c r="J4399" s="19">
        <v>2.55</v>
      </c>
      <c r="K4399" s="19" t="s">
        <v>20</v>
      </c>
      <c r="L4399">
        <f t="shared" si="78"/>
        <v>3</v>
      </c>
      <c r="M4399">
        <f>MATCH(H:H,价格表!$B$4:$B$35,0)</f>
        <v>16</v>
      </c>
      <c r="N4399" s="27">
        <f>IF(J4399&lt;=0.3,INDEX(价格表!$B$4:$I$31,M4399,2),IF(AND(J4399&gt;0.3,J4399&lt;=1),INDEX(价格表!$B$4:$I$31,M4399,3),IF(AND(J4399&gt;1,J4399&lt;=2.2),INDEX(价格表!$B$4:$I$31,M4399,4),IF(AND(J4399&gt;2.2,J4399&lt;=3.3),INDEX(价格表!$B$4:$I$31,M4399,5),IF(AND(J4399&gt;3.3,J4399&lt;=4),INDEX(价格表!$B$4:$I$31,M4399,6),IF(AND(J4399&gt;4,J4399&lt;=5.5),INDEX(价格表!$B$4:$I$31,M4399,7),IF(J4399&gt;5.5,2.6+INDEX(价格表!$B$4:$I$31,M4399,8)*L4399)))))))</f>
        <v>2.5</v>
      </c>
    </row>
    <row r="4400" spans="1:14">
      <c r="A4400" s="18">
        <v>4606217255829</v>
      </c>
      <c r="B4400" s="18" t="s">
        <v>16</v>
      </c>
      <c r="C4400" s="19">
        <v>20201216</v>
      </c>
      <c r="D4400" s="19">
        <v>610538201209</v>
      </c>
      <c r="E4400" s="19" t="s">
        <v>16</v>
      </c>
      <c r="F4400" s="19">
        <v>20201226</v>
      </c>
      <c r="G4400" s="19" t="s">
        <v>17</v>
      </c>
      <c r="H4400" s="19" t="s">
        <v>27</v>
      </c>
      <c r="I4400" s="19" t="s">
        <v>85</v>
      </c>
      <c r="J4400" s="19">
        <v>1.42</v>
      </c>
      <c r="K4400" s="19" t="s">
        <v>20</v>
      </c>
      <c r="L4400">
        <f t="shared" si="78"/>
        <v>2</v>
      </c>
      <c r="M4400">
        <f>MATCH(H:H,价格表!$B$4:$B$35,0)</f>
        <v>3</v>
      </c>
      <c r="N4400" s="27">
        <f>IF(J4400&lt;=0.3,INDEX(价格表!$B$4:$I$31,M4400,2),IF(AND(J4400&gt;0.3,J4400&lt;=1),INDEX(价格表!$B$4:$I$31,M4400,3),IF(AND(J4400&gt;1,J4400&lt;=2.2),INDEX(价格表!$B$4:$I$31,M4400,4),IF(AND(J4400&gt;2.2,J4400&lt;=3.3),INDEX(价格表!$B$4:$I$31,M4400,5),IF(AND(J4400&gt;3.3,J4400&lt;=4),INDEX(价格表!$B$4:$I$31,M4400,6),IF(AND(J4400&gt;4,J4400&lt;=5.5),INDEX(价格表!$B$4:$I$31,M4400,7),IF(J4400&gt;5.5,2.6+INDEX(价格表!$B$4:$I$31,M4400,8)*L4400)))))))</f>
        <v>2.15</v>
      </c>
    </row>
    <row r="4401" spans="1:14">
      <c r="A4401" s="18">
        <v>4606217255852</v>
      </c>
      <c r="B4401" s="18" t="s">
        <v>16</v>
      </c>
      <c r="C4401" s="19">
        <v>20201216</v>
      </c>
      <c r="D4401" s="19">
        <v>610538201209</v>
      </c>
      <c r="E4401" s="19" t="s">
        <v>16</v>
      </c>
      <c r="F4401" s="19">
        <v>20201226</v>
      </c>
      <c r="G4401" s="19" t="s">
        <v>17</v>
      </c>
      <c r="H4401" s="19" t="s">
        <v>23</v>
      </c>
      <c r="I4401" s="19" t="s">
        <v>99</v>
      </c>
      <c r="J4401" s="19">
        <v>1.46</v>
      </c>
      <c r="K4401" s="19" t="s">
        <v>20</v>
      </c>
      <c r="L4401">
        <f t="shared" si="78"/>
        <v>2</v>
      </c>
      <c r="M4401">
        <f>MATCH(H:H,价格表!$B$4:$B$35,0)</f>
        <v>15</v>
      </c>
      <c r="N4401" s="27">
        <f>IF(J4401&lt;=0.3,INDEX(价格表!$B$4:$I$31,M4401,2),IF(AND(J4401&gt;0.3,J4401&lt;=1),INDEX(价格表!$B$4:$I$31,M4401,3),IF(AND(J4401&gt;1,J4401&lt;=2.2),INDEX(价格表!$B$4:$I$31,M4401,4),IF(AND(J4401&gt;2.2,J4401&lt;=3.3),INDEX(价格表!$B$4:$I$31,M4401,5),IF(AND(J4401&gt;3.3,J4401&lt;=4),INDEX(价格表!$B$4:$I$31,M4401,6),IF(AND(J4401&gt;4,J4401&lt;=5.5),INDEX(价格表!$B$4:$I$31,M4401,7),IF(J4401&gt;5.5,2.6+INDEX(价格表!$B$4:$I$31,M4401,8)*L4401)))))))</f>
        <v>2.15</v>
      </c>
    </row>
    <row r="4402" spans="1:14">
      <c r="A4402" s="18">
        <v>4606217256021</v>
      </c>
      <c r="B4402" s="18" t="s">
        <v>16</v>
      </c>
      <c r="C4402" s="19">
        <v>20201216</v>
      </c>
      <c r="D4402" s="19">
        <v>610538201209</v>
      </c>
      <c r="E4402" s="19" t="s">
        <v>16</v>
      </c>
      <c r="F4402" s="19">
        <v>20201226</v>
      </c>
      <c r="G4402" s="19" t="s">
        <v>17</v>
      </c>
      <c r="H4402" s="19" t="s">
        <v>50</v>
      </c>
      <c r="I4402" s="19" t="s">
        <v>62</v>
      </c>
      <c r="J4402" s="19">
        <v>1.43</v>
      </c>
      <c r="K4402" s="19" t="s">
        <v>20</v>
      </c>
      <c r="L4402">
        <f t="shared" si="78"/>
        <v>2</v>
      </c>
      <c r="M4402">
        <f>MATCH(H:H,价格表!$B$4:$B$35,0)</f>
        <v>4</v>
      </c>
      <c r="N4402" s="27">
        <f>IF(J4402&lt;=0.3,INDEX(价格表!$B$4:$I$31,M4402,2),IF(AND(J4402&gt;0.3,J4402&lt;=1),INDEX(价格表!$B$4:$I$31,M4402,3),IF(AND(J4402&gt;1,J4402&lt;=2.2),INDEX(价格表!$B$4:$I$31,M4402,4),IF(AND(J4402&gt;2.2,J4402&lt;=3.3),INDEX(价格表!$B$4:$I$31,M4402,5),IF(AND(J4402&gt;3.3,J4402&lt;=4),INDEX(价格表!$B$4:$I$31,M4402,6),IF(AND(J4402&gt;4,J4402&lt;=5.5),INDEX(价格表!$B$4:$I$31,M4402,7),IF(J4402&gt;5.5,2.6+INDEX(价格表!$B$4:$I$31,M4402,8)*L4402)))))))</f>
        <v>2.15</v>
      </c>
    </row>
    <row r="4403" spans="1:14">
      <c r="A4403" s="18">
        <v>4606217256063</v>
      </c>
      <c r="B4403" s="18" t="s">
        <v>16</v>
      </c>
      <c r="C4403" s="19">
        <v>20201216</v>
      </c>
      <c r="D4403" s="19">
        <v>610538201209</v>
      </c>
      <c r="E4403" s="19" t="s">
        <v>16</v>
      </c>
      <c r="F4403" s="19">
        <v>20201226</v>
      </c>
      <c r="G4403" s="19" t="s">
        <v>17</v>
      </c>
      <c r="H4403" s="19" t="s">
        <v>294</v>
      </c>
      <c r="I4403" s="19" t="s">
        <v>295</v>
      </c>
      <c r="J4403" s="19">
        <v>0.56</v>
      </c>
      <c r="K4403" s="19" t="s">
        <v>20</v>
      </c>
      <c r="L4403">
        <f t="shared" si="78"/>
        <v>1</v>
      </c>
      <c r="M4403">
        <f>MATCH(H:H,价格表!$B$4:$B$35,0)</f>
        <v>18</v>
      </c>
      <c r="N4403" s="27">
        <f>IF(J4403&lt;=0.3,INDEX(价格表!$B$4:$I$31,M4403,2),IF(AND(J4403&gt;0.3,J4403&lt;=1),INDEX(价格表!$B$4:$I$31,M4403,3),IF(AND(J4403&gt;1,J4403&lt;=2.2),INDEX(价格表!$B$4:$I$31,M4403,4),IF(AND(J4403&gt;2.2,J4403&lt;=3.3),INDEX(价格表!$B$4:$I$31,M4403,5),IF(AND(J4403&gt;3.3,J4403&lt;=4),INDEX(价格表!$B$4:$I$31,M4403,6),IF(AND(J4403&gt;4,J4403&lt;=5.5),INDEX(价格表!$B$4:$I$31,M4403,7),IF(J4403&gt;5.5,2.6+INDEX(价格表!$B$4:$I$31,M4403,8)*L4403)))))))</f>
        <v>2.9</v>
      </c>
    </row>
    <row r="4404" spans="1:14">
      <c r="A4404" s="18">
        <v>4311037565416</v>
      </c>
      <c r="B4404" s="18" t="s">
        <v>16</v>
      </c>
      <c r="C4404" s="19">
        <v>20201216</v>
      </c>
      <c r="D4404" s="19">
        <v>610538201209</v>
      </c>
      <c r="E4404" s="19" t="s">
        <v>16</v>
      </c>
      <c r="F4404" s="19">
        <v>20201226</v>
      </c>
      <c r="G4404" s="19" t="s">
        <v>17</v>
      </c>
      <c r="H4404" s="19" t="s">
        <v>43</v>
      </c>
      <c r="I4404" s="19" t="s">
        <v>108</v>
      </c>
      <c r="J4404" s="19">
        <v>3.33</v>
      </c>
      <c r="K4404" s="19" t="s">
        <v>20</v>
      </c>
      <c r="L4404">
        <f t="shared" si="78"/>
        <v>4</v>
      </c>
      <c r="M4404">
        <f>MATCH(H:H,价格表!$B$4:$B$35,0)</f>
        <v>10</v>
      </c>
      <c r="N4404" s="27">
        <f>IF(J4404&lt;=0.3,INDEX(价格表!$B$4:$I$31,M4404,2),IF(AND(J4404&gt;0.3,J4404&lt;=1),INDEX(价格表!$B$4:$I$31,M4404,3),IF(AND(J4404&gt;1,J4404&lt;=2.2),INDEX(价格表!$B$4:$I$31,M4404,4),IF(AND(J4404&gt;2.2,J4404&lt;=3.3),INDEX(价格表!$B$4:$I$31,M4404,5),IF(AND(J4404&gt;3.3,J4404&lt;=4),INDEX(价格表!$B$4:$I$31,M4404,6),IF(AND(J4404&gt;4,J4404&lt;=5.5),INDEX(价格表!$B$4:$I$31,M4404,7),IF(J4404&gt;5.5,2.6+INDEX(价格表!$B$4:$I$31,M4404,8)*L4404)))))))</f>
        <v>3.7</v>
      </c>
    </row>
    <row r="4405" spans="1:14">
      <c r="A4405" s="18">
        <v>4311037573121</v>
      </c>
      <c r="B4405" s="18" t="s">
        <v>16</v>
      </c>
      <c r="C4405" s="19">
        <v>20201216</v>
      </c>
      <c r="D4405" s="19">
        <v>610538201209</v>
      </c>
      <c r="E4405" s="19" t="s">
        <v>16</v>
      </c>
      <c r="F4405" s="19">
        <v>20201226</v>
      </c>
      <c r="G4405" s="19" t="s">
        <v>17</v>
      </c>
      <c r="H4405" s="19" t="s">
        <v>18</v>
      </c>
      <c r="I4405" s="19" t="s">
        <v>53</v>
      </c>
      <c r="J4405" s="19">
        <v>3.31</v>
      </c>
      <c r="K4405" s="19" t="s">
        <v>20</v>
      </c>
      <c r="L4405">
        <f t="shared" si="78"/>
        <v>4</v>
      </c>
      <c r="M4405">
        <f>MATCH(H:H,价格表!$B$4:$B$35,0)</f>
        <v>1</v>
      </c>
      <c r="N4405" s="27">
        <f>IF(J4405&lt;=0.3,INDEX(价格表!$B$4:$I$31,M4405,2),IF(AND(J4405&gt;0.3,J4405&lt;=1),INDEX(价格表!$B$4:$I$31,M4405,3),IF(AND(J4405&gt;1,J4405&lt;=2.2),INDEX(价格表!$B$4:$I$31,M4405,4),IF(AND(J4405&gt;2.2,J4405&lt;=3.3),INDEX(价格表!$B$4:$I$31,M4405,5),IF(AND(J4405&gt;3.3,J4405&lt;=4),INDEX(价格表!$B$4:$I$31,M4405,6),IF(AND(J4405&gt;4,J4405&lt;=5.5),INDEX(价格表!$B$4:$I$31,M4405,7),IF(J4405&gt;5.5,2.6+INDEX(价格表!$B$4:$I$31,M4405,8)*L4405)))))))</f>
        <v>3.7</v>
      </c>
    </row>
    <row r="4406" spans="1:14">
      <c r="A4406" s="18">
        <v>4311037573525</v>
      </c>
      <c r="B4406" s="18" t="s">
        <v>16</v>
      </c>
      <c r="C4406" s="19">
        <v>20201216</v>
      </c>
      <c r="D4406" s="19">
        <v>610538201209</v>
      </c>
      <c r="E4406" s="19" t="s">
        <v>16</v>
      </c>
      <c r="F4406" s="19">
        <v>20201226</v>
      </c>
      <c r="G4406" s="19" t="s">
        <v>17</v>
      </c>
      <c r="H4406" s="19" t="s">
        <v>21</v>
      </c>
      <c r="I4406" s="19" t="s">
        <v>204</v>
      </c>
      <c r="J4406" s="19">
        <v>3.35</v>
      </c>
      <c r="K4406" s="19" t="s">
        <v>20</v>
      </c>
      <c r="L4406">
        <f t="shared" si="78"/>
        <v>4</v>
      </c>
      <c r="M4406">
        <f>MATCH(H:H,价格表!$B$4:$B$35,0)</f>
        <v>20</v>
      </c>
      <c r="N4406" s="27">
        <f>IF(J4406&lt;=0.3,INDEX(价格表!$B$4:$I$31,M4406,2),IF(AND(J4406&gt;0.3,J4406&lt;=1),INDEX(价格表!$B$4:$I$31,M4406,3),IF(AND(J4406&gt;1,J4406&lt;=2.2),INDEX(价格表!$B$4:$I$31,M4406,4),IF(AND(J4406&gt;2.2,J4406&lt;=3.3),INDEX(价格表!$B$4:$I$31,M4406,5),IF(AND(J4406&gt;3.3,J4406&lt;=4),INDEX(价格表!$B$4:$I$31,M4406,6),IF(AND(J4406&gt;4,J4406&lt;=5.5),INDEX(价格表!$B$4:$I$31,M4406,7),IF(J4406&gt;5.5,2.6+INDEX(价格表!$B$4:$I$31,M4406,8)*L4406)))))))</f>
        <v>3.7</v>
      </c>
    </row>
    <row r="4407" spans="1:14">
      <c r="A4407" s="18">
        <v>4311037615912</v>
      </c>
      <c r="B4407" s="18" t="s">
        <v>16</v>
      </c>
      <c r="C4407" s="19">
        <v>20201216</v>
      </c>
      <c r="D4407" s="19">
        <v>610538201209</v>
      </c>
      <c r="E4407" s="19" t="s">
        <v>16</v>
      </c>
      <c r="F4407" s="19">
        <v>20201226</v>
      </c>
      <c r="G4407" s="19" t="s">
        <v>17</v>
      </c>
      <c r="H4407" s="19" t="s">
        <v>37</v>
      </c>
      <c r="I4407" s="19" t="s">
        <v>243</v>
      </c>
      <c r="J4407" s="19">
        <v>3.39</v>
      </c>
      <c r="K4407" s="19" t="s">
        <v>20</v>
      </c>
      <c r="L4407">
        <f t="shared" si="78"/>
        <v>4</v>
      </c>
      <c r="M4407">
        <f>MATCH(H:H,价格表!$B$4:$B$35,0)</f>
        <v>12</v>
      </c>
      <c r="N4407" s="27">
        <f>IF(J4407&lt;=0.3,INDEX(价格表!$B$4:$I$31,M4407,2),IF(AND(J4407&gt;0.3,J4407&lt;=1),INDEX(价格表!$B$4:$I$31,M4407,3),IF(AND(J4407&gt;1,J4407&lt;=2.2),INDEX(价格表!$B$4:$I$31,M4407,4),IF(AND(J4407&gt;2.2,J4407&lt;=3.3),INDEX(价格表!$B$4:$I$31,M4407,5),IF(AND(J4407&gt;3.3,J4407&lt;=4),INDEX(价格表!$B$4:$I$31,M4407,6),IF(AND(J4407&gt;4,J4407&lt;=5.5),INDEX(价格表!$B$4:$I$31,M4407,7),IF(J4407&gt;5.5,2.6+INDEX(价格表!$B$4:$I$31,M4407,8)*L4407)))))))</f>
        <v>3.7</v>
      </c>
    </row>
    <row r="4408" spans="1:14">
      <c r="A4408" s="18">
        <v>4311037616347</v>
      </c>
      <c r="B4408" s="18" t="s">
        <v>16</v>
      </c>
      <c r="C4408" s="19">
        <v>20201216</v>
      </c>
      <c r="D4408" s="19">
        <v>610538201209</v>
      </c>
      <c r="E4408" s="19" t="s">
        <v>16</v>
      </c>
      <c r="F4408" s="19">
        <v>20201226</v>
      </c>
      <c r="G4408" s="19" t="s">
        <v>17</v>
      </c>
      <c r="H4408" s="19" t="s">
        <v>27</v>
      </c>
      <c r="I4408" s="19" t="s">
        <v>128</v>
      </c>
      <c r="J4408" s="19">
        <v>3.38</v>
      </c>
      <c r="K4408" s="19" t="s">
        <v>20</v>
      </c>
      <c r="L4408">
        <f t="shared" si="78"/>
        <v>4</v>
      </c>
      <c r="M4408">
        <f>MATCH(H:H,价格表!$B$4:$B$35,0)</f>
        <v>3</v>
      </c>
      <c r="N4408" s="27">
        <f>IF(J4408&lt;=0.3,INDEX(价格表!$B$4:$I$31,M4408,2),IF(AND(J4408&gt;0.3,J4408&lt;=1),INDEX(价格表!$B$4:$I$31,M4408,3),IF(AND(J4408&gt;1,J4408&lt;=2.2),INDEX(价格表!$B$4:$I$31,M4408,4),IF(AND(J4408&gt;2.2,J4408&lt;=3.3),INDEX(价格表!$B$4:$I$31,M4408,5),IF(AND(J4408&gt;3.3,J4408&lt;=4),INDEX(价格表!$B$4:$I$31,M4408,6),IF(AND(J4408&gt;4,J4408&lt;=5.5),INDEX(价格表!$B$4:$I$31,M4408,7),IF(J4408&gt;5.5,2.6+INDEX(价格表!$B$4:$I$31,M4408,8)*L4408)))))))</f>
        <v>3.7</v>
      </c>
    </row>
    <row r="4409" spans="1:14">
      <c r="A4409" s="18">
        <v>4311037616350</v>
      </c>
      <c r="B4409" s="18" t="s">
        <v>16</v>
      </c>
      <c r="C4409" s="19">
        <v>20201216</v>
      </c>
      <c r="D4409" s="19">
        <v>610538201209</v>
      </c>
      <c r="E4409" s="19" t="s">
        <v>16</v>
      </c>
      <c r="F4409" s="19">
        <v>20201226</v>
      </c>
      <c r="G4409" s="19" t="s">
        <v>17</v>
      </c>
      <c r="H4409" s="19" t="s">
        <v>35</v>
      </c>
      <c r="I4409" s="19" t="s">
        <v>239</v>
      </c>
      <c r="J4409" s="19">
        <v>3.62</v>
      </c>
      <c r="K4409" s="19" t="s">
        <v>20</v>
      </c>
      <c r="L4409">
        <f t="shared" si="78"/>
        <v>4</v>
      </c>
      <c r="M4409">
        <f>MATCH(H:H,价格表!$B$4:$B$35,0)</f>
        <v>22</v>
      </c>
      <c r="N4409" s="27">
        <f>IF(J4409&lt;=0.3,INDEX(价格表!$B$4:$I$31,M4409,2),IF(AND(J4409&gt;0.3,J4409&lt;=1),INDEX(价格表!$B$4:$I$31,M4409,3),IF(AND(J4409&gt;1,J4409&lt;=2.2),INDEX(价格表!$B$4:$I$31,M4409,4),IF(AND(J4409&gt;2.2,J4409&lt;=3.3),INDEX(价格表!$B$4:$I$31,M4409,5),IF(AND(J4409&gt;3.3,J4409&lt;=4),INDEX(价格表!$B$4:$I$31,M4409,6),IF(AND(J4409&gt;4,J4409&lt;=5.5),INDEX(价格表!$B$4:$I$31,M4409,7),IF(J4409&gt;5.5,2.6+INDEX(价格表!$B$4:$I$31,M4409,8)*L4409)))))))</f>
        <v>3.7</v>
      </c>
    </row>
    <row r="4410" spans="1:14">
      <c r="A4410" s="18">
        <v>4311038483324</v>
      </c>
      <c r="B4410" s="18" t="s">
        <v>16</v>
      </c>
      <c r="C4410" s="19">
        <v>20201216</v>
      </c>
      <c r="D4410" s="19">
        <v>610538201209</v>
      </c>
      <c r="E4410" s="19" t="s">
        <v>16</v>
      </c>
      <c r="F4410" s="19">
        <v>20201226</v>
      </c>
      <c r="G4410" s="19" t="s">
        <v>17</v>
      </c>
      <c r="H4410" s="19" t="s">
        <v>68</v>
      </c>
      <c r="I4410" s="19" t="s">
        <v>112</v>
      </c>
      <c r="J4410" s="19">
        <v>5.48</v>
      </c>
      <c r="K4410" s="19" t="s">
        <v>20</v>
      </c>
      <c r="L4410">
        <f t="shared" si="78"/>
        <v>6</v>
      </c>
      <c r="M4410">
        <f>MATCH(H:H,价格表!$B$4:$B$35,0)</f>
        <v>5</v>
      </c>
      <c r="N4410" s="27">
        <f>IF(J4410&lt;=0.3,INDEX(价格表!$B$4:$I$31,M4410,2),IF(AND(J4410&gt;0.3,J4410&lt;=1),INDEX(价格表!$B$4:$I$31,M4410,3),IF(AND(J4410&gt;1,J4410&lt;=2.2),INDEX(价格表!$B$4:$I$31,M4410,4),IF(AND(J4410&gt;2.2,J4410&lt;=3.3),INDEX(价格表!$B$4:$I$31,M4410,5),IF(AND(J4410&gt;3.3,J4410&lt;=4),INDEX(价格表!$B$4:$I$31,M4410,6),IF(AND(J4410&gt;4,J4410&lt;=5.5),INDEX(价格表!$B$4:$I$31,M4410,7),IF(J4410&gt;5.5,2.6+INDEX(价格表!$B$4:$I$31,M4410,8)*L4410)))))))</f>
        <v>3.8</v>
      </c>
    </row>
    <row r="4411" spans="1:14">
      <c r="A4411" s="18">
        <v>4311038483325</v>
      </c>
      <c r="B4411" s="18" t="s">
        <v>16</v>
      </c>
      <c r="C4411" s="19">
        <v>20201216</v>
      </c>
      <c r="D4411" s="19">
        <v>610538201209</v>
      </c>
      <c r="E4411" s="19" t="s">
        <v>16</v>
      </c>
      <c r="F4411" s="19">
        <v>20201226</v>
      </c>
      <c r="G4411" s="19" t="s">
        <v>17</v>
      </c>
      <c r="H4411" s="19" t="s">
        <v>30</v>
      </c>
      <c r="I4411" s="19" t="s">
        <v>31</v>
      </c>
      <c r="J4411" s="19">
        <v>5.46</v>
      </c>
      <c r="K4411" s="19" t="s">
        <v>20</v>
      </c>
      <c r="L4411">
        <f t="shared" si="78"/>
        <v>6</v>
      </c>
      <c r="M4411">
        <f>MATCH(H:H,价格表!$B$4:$B$35,0)</f>
        <v>16</v>
      </c>
      <c r="N4411" s="27">
        <f>IF(J4411&lt;=0.3,INDEX(价格表!$B$4:$I$31,M4411,2),IF(AND(J4411&gt;0.3,J4411&lt;=1),INDEX(价格表!$B$4:$I$31,M4411,3),IF(AND(J4411&gt;1,J4411&lt;=2.2),INDEX(价格表!$B$4:$I$31,M4411,4),IF(AND(J4411&gt;2.2,J4411&lt;=3.3),INDEX(价格表!$B$4:$I$31,M4411,5),IF(AND(J4411&gt;3.3,J4411&lt;=4),INDEX(价格表!$B$4:$I$31,M4411,6),IF(AND(J4411&gt;4,J4411&lt;=5.5),INDEX(价格表!$B$4:$I$31,M4411,7),IF(J4411&gt;5.5,2.6+INDEX(价格表!$B$4:$I$31,M4411,8)*L4411)))))))</f>
        <v>3.8</v>
      </c>
    </row>
    <row r="4412" spans="1:14">
      <c r="A4412" s="18">
        <v>4311038522406</v>
      </c>
      <c r="B4412" s="18" t="s">
        <v>16</v>
      </c>
      <c r="C4412" s="19">
        <v>20201216</v>
      </c>
      <c r="D4412" s="19">
        <v>610538201209</v>
      </c>
      <c r="E4412" s="19" t="s">
        <v>16</v>
      </c>
      <c r="F4412" s="19">
        <v>20201226</v>
      </c>
      <c r="G4412" s="19" t="s">
        <v>17</v>
      </c>
      <c r="H4412" s="19" t="s">
        <v>37</v>
      </c>
      <c r="I4412" s="19" t="s">
        <v>243</v>
      </c>
      <c r="J4412" s="19">
        <v>3.4</v>
      </c>
      <c r="K4412" s="19" t="s">
        <v>20</v>
      </c>
      <c r="L4412">
        <f t="shared" si="78"/>
        <v>4</v>
      </c>
      <c r="M4412">
        <f>MATCH(H:H,价格表!$B$4:$B$35,0)</f>
        <v>12</v>
      </c>
      <c r="N4412" s="27">
        <f>IF(J4412&lt;=0.3,INDEX(价格表!$B$4:$I$31,M4412,2),IF(AND(J4412&gt;0.3,J4412&lt;=1),INDEX(价格表!$B$4:$I$31,M4412,3),IF(AND(J4412&gt;1,J4412&lt;=2.2),INDEX(价格表!$B$4:$I$31,M4412,4),IF(AND(J4412&gt;2.2,J4412&lt;=3.3),INDEX(价格表!$B$4:$I$31,M4412,5),IF(AND(J4412&gt;3.3,J4412&lt;=4),INDEX(价格表!$B$4:$I$31,M4412,6),IF(AND(J4412&gt;4,J4412&lt;=5.5),INDEX(价格表!$B$4:$I$31,M4412,7),IF(J4412&gt;5.5,2.6+INDEX(价格表!$B$4:$I$31,M4412,8)*L4412)))))))</f>
        <v>3.7</v>
      </c>
    </row>
    <row r="4413" spans="1:14">
      <c r="A4413" s="18">
        <v>4311038529562</v>
      </c>
      <c r="B4413" s="18" t="s">
        <v>16</v>
      </c>
      <c r="C4413" s="19">
        <v>20201216</v>
      </c>
      <c r="D4413" s="19">
        <v>610538201209</v>
      </c>
      <c r="E4413" s="19" t="s">
        <v>16</v>
      </c>
      <c r="F4413" s="19">
        <v>20201226</v>
      </c>
      <c r="G4413" s="19" t="s">
        <v>17</v>
      </c>
      <c r="H4413" s="19" t="s">
        <v>35</v>
      </c>
      <c r="I4413" s="19" t="s">
        <v>229</v>
      </c>
      <c r="J4413" s="19">
        <v>3.33</v>
      </c>
      <c r="K4413" s="19" t="s">
        <v>20</v>
      </c>
      <c r="L4413">
        <f t="shared" si="78"/>
        <v>4</v>
      </c>
      <c r="M4413">
        <f>MATCH(H:H,价格表!$B$4:$B$35,0)</f>
        <v>22</v>
      </c>
      <c r="N4413" s="27">
        <f>IF(J4413&lt;=0.3,INDEX(价格表!$B$4:$I$31,M4413,2),IF(AND(J4413&gt;0.3,J4413&lt;=1),INDEX(价格表!$B$4:$I$31,M4413,3),IF(AND(J4413&gt;1,J4413&lt;=2.2),INDEX(价格表!$B$4:$I$31,M4413,4),IF(AND(J4413&gt;2.2,J4413&lt;=3.3),INDEX(价格表!$B$4:$I$31,M4413,5),IF(AND(J4413&gt;3.3,J4413&lt;=4),INDEX(价格表!$B$4:$I$31,M4413,6),IF(AND(J4413&gt;4,J4413&lt;=5.5),INDEX(价格表!$B$4:$I$31,M4413,7),IF(J4413&gt;5.5,2.6+INDEX(价格表!$B$4:$I$31,M4413,8)*L4413)))))))</f>
        <v>3.7</v>
      </c>
    </row>
    <row r="4414" spans="1:14">
      <c r="A4414" s="18">
        <v>4311038529564</v>
      </c>
      <c r="B4414" s="18" t="s">
        <v>16</v>
      </c>
      <c r="C4414" s="19">
        <v>20201216</v>
      </c>
      <c r="D4414" s="19">
        <v>610538201209</v>
      </c>
      <c r="E4414" s="19" t="s">
        <v>16</v>
      </c>
      <c r="F4414" s="19">
        <v>20201226</v>
      </c>
      <c r="G4414" s="19" t="s">
        <v>17</v>
      </c>
      <c r="H4414" s="19" t="s">
        <v>305</v>
      </c>
      <c r="I4414" s="19" t="s">
        <v>337</v>
      </c>
      <c r="J4414" s="19">
        <v>3.38</v>
      </c>
      <c r="K4414" s="19" t="s">
        <v>20</v>
      </c>
      <c r="L4414">
        <f t="shared" si="78"/>
        <v>4</v>
      </c>
      <c r="M4414">
        <f>MATCH(H:H,价格表!$B$4:$B$35,0)</f>
        <v>26</v>
      </c>
      <c r="N4414" s="27">
        <f>IF(J4414&lt;=0.3,INDEX(价格表!$B$4:$I$31,M4414,2),IF(AND(J4414&gt;0.3,J4414&lt;=1),INDEX(价格表!$B$4:$I$31,M4414,3),IF(AND(J4414&gt;1,J4414&lt;=2.2),INDEX(价格表!$B$4:$I$31,M4414,4),IF(AND(J4414&gt;2.2,J4414&lt;=3.3),INDEX(价格表!$B$4:$I$31,M4414,5),IF(AND(J4414&gt;3.3,J4414&lt;=4),INDEX(价格表!$B$4:$I$31,M4414,6),IF(AND(J4414&gt;4,J4414&lt;=5.5),INDEX(价格表!$B$4:$I$31,M4414,7),IF(J4414&gt;5.5,2.6+INDEX(价格表!$B$4:$I$31,M4414,8)*L4414)))))))</f>
        <v>3.7</v>
      </c>
    </row>
    <row r="4415" spans="1:14">
      <c r="A4415" s="18">
        <v>4311038537340</v>
      </c>
      <c r="B4415" s="18" t="s">
        <v>16</v>
      </c>
      <c r="C4415" s="19">
        <v>20201216</v>
      </c>
      <c r="D4415" s="19">
        <v>610538201209</v>
      </c>
      <c r="E4415" s="19" t="s">
        <v>16</v>
      </c>
      <c r="F4415" s="19">
        <v>20201226</v>
      </c>
      <c r="G4415" s="19" t="s">
        <v>17</v>
      </c>
      <c r="H4415" s="19" t="s">
        <v>68</v>
      </c>
      <c r="I4415" s="19" t="s">
        <v>140</v>
      </c>
      <c r="J4415" s="19">
        <v>3.33</v>
      </c>
      <c r="K4415" s="19" t="s">
        <v>20</v>
      </c>
      <c r="L4415">
        <f t="shared" si="78"/>
        <v>4</v>
      </c>
      <c r="M4415">
        <f>MATCH(H:H,价格表!$B$4:$B$35,0)</f>
        <v>5</v>
      </c>
      <c r="N4415" s="27">
        <f>IF(J4415&lt;=0.3,INDEX(价格表!$B$4:$I$31,M4415,2),IF(AND(J4415&gt;0.3,J4415&lt;=1),INDEX(价格表!$B$4:$I$31,M4415,3),IF(AND(J4415&gt;1,J4415&lt;=2.2),INDEX(价格表!$B$4:$I$31,M4415,4),IF(AND(J4415&gt;2.2,J4415&lt;=3.3),INDEX(价格表!$B$4:$I$31,M4415,5),IF(AND(J4415&gt;3.3,J4415&lt;=4),INDEX(价格表!$B$4:$I$31,M4415,6),IF(AND(J4415&gt;4,J4415&lt;=5.5),INDEX(价格表!$B$4:$I$31,M4415,7),IF(J4415&gt;5.5,2.6+INDEX(价格表!$B$4:$I$31,M4415,8)*L4415)))))))</f>
        <v>3.7</v>
      </c>
    </row>
    <row r="4416" spans="1:14">
      <c r="A4416" s="18">
        <v>4311038544946</v>
      </c>
      <c r="B4416" s="18" t="s">
        <v>16</v>
      </c>
      <c r="C4416" s="19">
        <v>20201216</v>
      </c>
      <c r="D4416" s="19">
        <v>610538201209</v>
      </c>
      <c r="E4416" s="19" t="s">
        <v>16</v>
      </c>
      <c r="F4416" s="19">
        <v>20201226</v>
      </c>
      <c r="G4416" s="19" t="s">
        <v>17</v>
      </c>
      <c r="H4416" s="19" t="s">
        <v>68</v>
      </c>
      <c r="I4416" s="19" t="s">
        <v>140</v>
      </c>
      <c r="J4416" s="19">
        <v>3.31</v>
      </c>
      <c r="K4416" s="19" t="s">
        <v>20</v>
      </c>
      <c r="L4416">
        <f t="shared" si="78"/>
        <v>4</v>
      </c>
      <c r="M4416">
        <f>MATCH(H:H,价格表!$B$4:$B$35,0)</f>
        <v>5</v>
      </c>
      <c r="N4416" s="27">
        <f>IF(J4416&lt;=0.3,INDEX(价格表!$B$4:$I$31,M4416,2),IF(AND(J4416&gt;0.3,J4416&lt;=1),INDEX(价格表!$B$4:$I$31,M4416,3),IF(AND(J4416&gt;1,J4416&lt;=2.2),INDEX(价格表!$B$4:$I$31,M4416,4),IF(AND(J4416&gt;2.2,J4416&lt;=3.3),INDEX(价格表!$B$4:$I$31,M4416,5),IF(AND(J4416&gt;3.3,J4416&lt;=4),INDEX(价格表!$B$4:$I$31,M4416,6),IF(AND(J4416&gt;4,J4416&lt;=5.5),INDEX(价格表!$B$4:$I$31,M4416,7),IF(J4416&gt;5.5,2.6+INDEX(价格表!$B$4:$I$31,M4416,8)*L4416)))))))</f>
        <v>3.7</v>
      </c>
    </row>
    <row r="4417" spans="1:14">
      <c r="A4417" s="18">
        <v>4311038544949</v>
      </c>
      <c r="B4417" s="18" t="s">
        <v>16</v>
      </c>
      <c r="C4417" s="19">
        <v>20201216</v>
      </c>
      <c r="D4417" s="19">
        <v>610538201209</v>
      </c>
      <c r="E4417" s="19" t="s">
        <v>16</v>
      </c>
      <c r="F4417" s="19">
        <v>20201226</v>
      </c>
      <c r="G4417" s="19" t="s">
        <v>17</v>
      </c>
      <c r="H4417" s="19" t="s">
        <v>73</v>
      </c>
      <c r="I4417" s="19" t="s">
        <v>80</v>
      </c>
      <c r="J4417" s="19">
        <v>3.36</v>
      </c>
      <c r="K4417" s="19" t="s">
        <v>20</v>
      </c>
      <c r="L4417">
        <f t="shared" si="78"/>
        <v>4</v>
      </c>
      <c r="M4417">
        <f>MATCH(H:H,价格表!$B$4:$B$35,0)</f>
        <v>7</v>
      </c>
      <c r="N4417" s="27">
        <f>IF(J4417&lt;=0.3,INDEX(价格表!$B$4:$I$31,M4417,2),IF(AND(J4417&gt;0.3,J4417&lt;=1),INDEX(价格表!$B$4:$I$31,M4417,3),IF(AND(J4417&gt;1,J4417&lt;=2.2),INDEX(价格表!$B$4:$I$31,M4417,4),IF(AND(J4417&gt;2.2,J4417&lt;=3.3),INDEX(价格表!$B$4:$I$31,M4417,5),IF(AND(J4417&gt;3.3,J4417&lt;=4),INDEX(价格表!$B$4:$I$31,M4417,6),IF(AND(J4417&gt;4,J4417&lt;=5.5),INDEX(价格表!$B$4:$I$31,M4417,7),IF(J4417&gt;5.5,2.6+INDEX(价格表!$B$4:$I$31,M4417,8)*L4417)))))))</f>
        <v>3.7</v>
      </c>
    </row>
    <row r="4418" spans="1:14">
      <c r="A4418" s="18">
        <v>4311038544951</v>
      </c>
      <c r="B4418" s="18" t="s">
        <v>16</v>
      </c>
      <c r="C4418" s="19">
        <v>20201216</v>
      </c>
      <c r="D4418" s="19">
        <v>610538201209</v>
      </c>
      <c r="E4418" s="19" t="s">
        <v>16</v>
      </c>
      <c r="F4418" s="19">
        <v>20201226</v>
      </c>
      <c r="G4418" s="19" t="s">
        <v>17</v>
      </c>
      <c r="H4418" s="19" t="s">
        <v>39</v>
      </c>
      <c r="I4418" s="19" t="s">
        <v>81</v>
      </c>
      <c r="J4418" s="19">
        <v>3.35</v>
      </c>
      <c r="K4418" s="19" t="s">
        <v>20</v>
      </c>
      <c r="L4418">
        <f t="shared" si="78"/>
        <v>4</v>
      </c>
      <c r="M4418">
        <f>MATCH(H:H,价格表!$B$4:$B$35,0)</f>
        <v>23</v>
      </c>
      <c r="N4418" s="27">
        <f>IF(J4418&lt;=0.3,INDEX(价格表!$B$4:$I$31,M4418,2),IF(AND(J4418&gt;0.3,J4418&lt;=1),INDEX(价格表!$B$4:$I$31,M4418,3),IF(AND(J4418&gt;1,J4418&lt;=2.2),INDEX(价格表!$B$4:$I$31,M4418,4),IF(AND(J4418&gt;2.2,J4418&lt;=3.3),INDEX(价格表!$B$4:$I$31,M4418,5),IF(AND(J4418&gt;3.3,J4418&lt;=4),INDEX(价格表!$B$4:$I$31,M4418,6),IF(AND(J4418&gt;4,J4418&lt;=5.5),INDEX(价格表!$B$4:$I$31,M4418,7),IF(J4418&gt;5.5,2.6+INDEX(价格表!$B$4:$I$31,M4418,8)*L4418)))))))</f>
        <v>3.7</v>
      </c>
    </row>
    <row r="4419" spans="1:14">
      <c r="A4419" s="18">
        <v>4311038544952</v>
      </c>
      <c r="B4419" s="18" t="s">
        <v>16</v>
      </c>
      <c r="C4419" s="19">
        <v>20201216</v>
      </c>
      <c r="D4419" s="19">
        <v>610538201209</v>
      </c>
      <c r="E4419" s="19" t="s">
        <v>16</v>
      </c>
      <c r="F4419" s="19">
        <v>20201226</v>
      </c>
      <c r="G4419" s="19" t="s">
        <v>17</v>
      </c>
      <c r="H4419" s="19" t="s">
        <v>73</v>
      </c>
      <c r="I4419" s="19" t="s">
        <v>207</v>
      </c>
      <c r="J4419" s="19">
        <v>3.47</v>
      </c>
      <c r="K4419" s="19" t="s">
        <v>20</v>
      </c>
      <c r="L4419">
        <f t="shared" si="78"/>
        <v>4</v>
      </c>
      <c r="M4419">
        <f>MATCH(H:H,价格表!$B$4:$B$35,0)</f>
        <v>7</v>
      </c>
      <c r="N4419" s="27">
        <f>IF(J4419&lt;=0.3,INDEX(价格表!$B$4:$I$31,M4419,2),IF(AND(J4419&gt;0.3,J4419&lt;=1),INDEX(价格表!$B$4:$I$31,M4419,3),IF(AND(J4419&gt;1,J4419&lt;=2.2),INDEX(价格表!$B$4:$I$31,M4419,4),IF(AND(J4419&gt;2.2,J4419&lt;=3.3),INDEX(价格表!$B$4:$I$31,M4419,5),IF(AND(J4419&gt;3.3,J4419&lt;=4),INDEX(价格表!$B$4:$I$31,M4419,6),IF(AND(J4419&gt;4,J4419&lt;=5.5),INDEX(价格表!$B$4:$I$31,M4419,7),IF(J4419&gt;5.5,2.6+INDEX(价格表!$B$4:$I$31,M4419,8)*L4419)))))))</f>
        <v>3.7</v>
      </c>
    </row>
    <row r="4420" spans="1:14">
      <c r="A4420" s="18">
        <v>4311038545004</v>
      </c>
      <c r="B4420" s="18" t="s">
        <v>16</v>
      </c>
      <c r="C4420" s="19">
        <v>20201216</v>
      </c>
      <c r="D4420" s="19">
        <v>610538201209</v>
      </c>
      <c r="E4420" s="19" t="s">
        <v>16</v>
      </c>
      <c r="F4420" s="19">
        <v>20201226</v>
      </c>
      <c r="G4420" s="19" t="s">
        <v>17</v>
      </c>
      <c r="H4420" s="19" t="s">
        <v>68</v>
      </c>
      <c r="I4420" s="19" t="s">
        <v>140</v>
      </c>
      <c r="J4420" s="19">
        <v>3.32</v>
      </c>
      <c r="K4420" s="19" t="s">
        <v>20</v>
      </c>
      <c r="L4420">
        <f t="shared" ref="L4420:L4483" si="79">ROUNDUP(J4420,0)</f>
        <v>4</v>
      </c>
      <c r="M4420">
        <f>MATCH(H:H,价格表!$B$4:$B$35,0)</f>
        <v>5</v>
      </c>
      <c r="N4420" s="27">
        <f>IF(J4420&lt;=0.3,INDEX(价格表!$B$4:$I$31,M4420,2),IF(AND(J4420&gt;0.3,J4420&lt;=1),INDEX(价格表!$B$4:$I$31,M4420,3),IF(AND(J4420&gt;1,J4420&lt;=2.2),INDEX(价格表!$B$4:$I$31,M4420,4),IF(AND(J4420&gt;2.2,J4420&lt;=3.3),INDEX(价格表!$B$4:$I$31,M4420,5),IF(AND(J4420&gt;3.3,J4420&lt;=4),INDEX(价格表!$B$4:$I$31,M4420,6),IF(AND(J4420&gt;4,J4420&lt;=5.5),INDEX(价格表!$B$4:$I$31,M4420,7),IF(J4420&gt;5.5,2.6+INDEX(价格表!$B$4:$I$31,M4420,8)*L4420)))))))</f>
        <v>3.7</v>
      </c>
    </row>
    <row r="4421" spans="1:14">
      <c r="A4421" s="18">
        <v>4311038545005</v>
      </c>
      <c r="B4421" s="18" t="s">
        <v>16</v>
      </c>
      <c r="C4421" s="19">
        <v>20201216</v>
      </c>
      <c r="D4421" s="19">
        <v>610538201209</v>
      </c>
      <c r="E4421" s="19" t="s">
        <v>16</v>
      </c>
      <c r="F4421" s="19">
        <v>20201226</v>
      </c>
      <c r="G4421" s="19" t="s">
        <v>17</v>
      </c>
      <c r="H4421" s="19" t="s">
        <v>58</v>
      </c>
      <c r="I4421" s="19" t="s">
        <v>282</v>
      </c>
      <c r="J4421" s="19">
        <v>3.68</v>
      </c>
      <c r="K4421" s="19" t="s">
        <v>20</v>
      </c>
      <c r="L4421">
        <f t="shared" si="79"/>
        <v>4</v>
      </c>
      <c r="M4421">
        <f>MATCH(H:H,价格表!$B$4:$B$35,0)</f>
        <v>32</v>
      </c>
      <c r="N4421" s="27">
        <f>L4421*15+3</f>
        <v>63</v>
      </c>
    </row>
    <row r="4422" spans="1:14">
      <c r="A4422" s="18">
        <v>4311038545007</v>
      </c>
      <c r="B4422" s="18" t="s">
        <v>16</v>
      </c>
      <c r="C4422" s="19">
        <v>20201216</v>
      </c>
      <c r="D4422" s="19">
        <v>610538201209</v>
      </c>
      <c r="E4422" s="19" t="s">
        <v>16</v>
      </c>
      <c r="F4422" s="19">
        <v>20201226</v>
      </c>
      <c r="G4422" s="19" t="s">
        <v>17</v>
      </c>
      <c r="H4422" s="19" t="s">
        <v>39</v>
      </c>
      <c r="I4422" s="19" t="s">
        <v>81</v>
      </c>
      <c r="J4422" s="19">
        <v>3.47</v>
      </c>
      <c r="K4422" s="19" t="s">
        <v>20</v>
      </c>
      <c r="L4422">
        <f t="shared" si="79"/>
        <v>4</v>
      </c>
      <c r="M4422">
        <f>MATCH(H:H,价格表!$B$4:$B$35,0)</f>
        <v>23</v>
      </c>
      <c r="N4422" s="27">
        <f>IF(J4422&lt;=0.3,INDEX(价格表!$B$4:$I$31,M4422,2),IF(AND(J4422&gt;0.3,J4422&lt;=1),INDEX(价格表!$B$4:$I$31,M4422,3),IF(AND(J4422&gt;1,J4422&lt;=2.2),INDEX(价格表!$B$4:$I$31,M4422,4),IF(AND(J4422&gt;2.2,J4422&lt;=3.3),INDEX(价格表!$B$4:$I$31,M4422,5),IF(AND(J4422&gt;3.3,J4422&lt;=4),INDEX(价格表!$B$4:$I$31,M4422,6),IF(AND(J4422&gt;4,J4422&lt;=5.5),INDEX(价格表!$B$4:$I$31,M4422,7),IF(J4422&gt;5.5,2.6+INDEX(价格表!$B$4:$I$31,M4422,8)*L4422)))))))</f>
        <v>3.7</v>
      </c>
    </row>
    <row r="4423" spans="1:14">
      <c r="A4423" s="18">
        <v>4311038566426</v>
      </c>
      <c r="B4423" s="18" t="s">
        <v>16</v>
      </c>
      <c r="C4423" s="19">
        <v>20201216</v>
      </c>
      <c r="D4423" s="19">
        <v>610538201209</v>
      </c>
      <c r="E4423" s="19" t="s">
        <v>16</v>
      </c>
      <c r="F4423" s="19">
        <v>20201226</v>
      </c>
      <c r="G4423" s="19" t="s">
        <v>17</v>
      </c>
      <c r="H4423" s="19" t="s">
        <v>73</v>
      </c>
      <c r="I4423" s="19" t="s">
        <v>91</v>
      </c>
      <c r="J4423" s="19">
        <v>3.32</v>
      </c>
      <c r="K4423" s="19" t="s">
        <v>20</v>
      </c>
      <c r="L4423">
        <f t="shared" si="79"/>
        <v>4</v>
      </c>
      <c r="M4423">
        <f>MATCH(H:H,价格表!$B$4:$B$35,0)</f>
        <v>7</v>
      </c>
      <c r="N4423" s="27">
        <f>IF(J4423&lt;=0.3,INDEX(价格表!$B$4:$I$31,M4423,2),IF(AND(J4423&gt;0.3,J4423&lt;=1),INDEX(价格表!$B$4:$I$31,M4423,3),IF(AND(J4423&gt;1,J4423&lt;=2.2),INDEX(价格表!$B$4:$I$31,M4423,4),IF(AND(J4423&gt;2.2,J4423&lt;=3.3),INDEX(价格表!$B$4:$I$31,M4423,5),IF(AND(J4423&gt;3.3,J4423&lt;=4),INDEX(价格表!$B$4:$I$31,M4423,6),IF(AND(J4423&gt;4,J4423&lt;=5.5),INDEX(价格表!$B$4:$I$31,M4423,7),IF(J4423&gt;5.5,2.6+INDEX(价格表!$B$4:$I$31,M4423,8)*L4423)))))))</f>
        <v>3.7</v>
      </c>
    </row>
    <row r="4424" spans="1:14">
      <c r="A4424" s="18">
        <v>4311038566427</v>
      </c>
      <c r="B4424" s="18" t="s">
        <v>16</v>
      </c>
      <c r="C4424" s="19">
        <v>20201216</v>
      </c>
      <c r="D4424" s="19">
        <v>610538201209</v>
      </c>
      <c r="E4424" s="19" t="s">
        <v>16</v>
      </c>
      <c r="F4424" s="19">
        <v>20201226</v>
      </c>
      <c r="G4424" s="19" t="s">
        <v>17</v>
      </c>
      <c r="H4424" s="19" t="s">
        <v>27</v>
      </c>
      <c r="I4424" s="19" t="s">
        <v>49</v>
      </c>
      <c r="J4424" s="19">
        <v>3.34</v>
      </c>
      <c r="K4424" s="19" t="s">
        <v>20</v>
      </c>
      <c r="L4424">
        <f t="shared" si="79"/>
        <v>4</v>
      </c>
      <c r="M4424">
        <f>MATCH(H:H,价格表!$B$4:$B$35,0)</f>
        <v>3</v>
      </c>
      <c r="N4424" s="27">
        <f>IF(J4424&lt;=0.3,INDEX(价格表!$B$4:$I$31,M4424,2),IF(AND(J4424&gt;0.3,J4424&lt;=1),INDEX(价格表!$B$4:$I$31,M4424,3),IF(AND(J4424&gt;1,J4424&lt;=2.2),INDEX(价格表!$B$4:$I$31,M4424,4),IF(AND(J4424&gt;2.2,J4424&lt;=3.3),INDEX(价格表!$B$4:$I$31,M4424,5),IF(AND(J4424&gt;3.3,J4424&lt;=4),INDEX(价格表!$B$4:$I$31,M4424,6),IF(AND(J4424&gt;4,J4424&lt;=5.5),INDEX(价格表!$B$4:$I$31,M4424,7),IF(J4424&gt;5.5,2.6+INDEX(价格表!$B$4:$I$31,M4424,8)*L4424)))))))</f>
        <v>3.7</v>
      </c>
    </row>
    <row r="4425" spans="1:14">
      <c r="A4425" s="18">
        <v>4311050380830</v>
      </c>
      <c r="B4425" s="18" t="s">
        <v>16</v>
      </c>
      <c r="C4425" s="19">
        <v>20201216</v>
      </c>
      <c r="D4425" s="19">
        <v>610538201209</v>
      </c>
      <c r="E4425" s="19" t="s">
        <v>16</v>
      </c>
      <c r="F4425" s="19">
        <v>20201226</v>
      </c>
      <c r="G4425" s="19" t="s">
        <v>17</v>
      </c>
      <c r="H4425" s="19" t="s">
        <v>123</v>
      </c>
      <c r="I4425" s="19" t="s">
        <v>124</v>
      </c>
      <c r="J4425" s="19">
        <v>3.62</v>
      </c>
      <c r="K4425" s="19" t="s">
        <v>20</v>
      </c>
      <c r="L4425">
        <f t="shared" si="79"/>
        <v>4</v>
      </c>
      <c r="M4425">
        <f>MATCH(H:H,价格表!$B$4:$B$35,0)</f>
        <v>30</v>
      </c>
      <c r="N4425" s="27">
        <f>L4425*7+3</f>
        <v>31</v>
      </c>
    </row>
    <row r="4426" spans="1:14">
      <c r="A4426" s="18">
        <v>4311050861522</v>
      </c>
      <c r="B4426" s="18" t="s">
        <v>16</v>
      </c>
      <c r="C4426" s="19">
        <v>20201216</v>
      </c>
      <c r="D4426" s="19">
        <v>610538201209</v>
      </c>
      <c r="E4426" s="19" t="s">
        <v>16</v>
      </c>
      <c r="F4426" s="19">
        <v>20201226</v>
      </c>
      <c r="G4426" s="19" t="s">
        <v>17</v>
      </c>
      <c r="H4426" s="19" t="s">
        <v>45</v>
      </c>
      <c r="I4426" s="19" t="s">
        <v>48</v>
      </c>
      <c r="J4426" s="19">
        <v>3.48</v>
      </c>
      <c r="K4426" s="19" t="s">
        <v>20</v>
      </c>
      <c r="L4426">
        <f t="shared" si="79"/>
        <v>4</v>
      </c>
      <c r="M4426">
        <f>MATCH(H:H,价格表!$B$4:$B$35,0)</f>
        <v>9</v>
      </c>
      <c r="N4426" s="27">
        <f>IF(J4426&lt;=0.3,INDEX(价格表!$B$4:$I$31,M4426,2),IF(AND(J4426&gt;0.3,J4426&lt;=1),INDEX(价格表!$B$4:$I$31,M4426,3),IF(AND(J4426&gt;1,J4426&lt;=2.2),INDEX(价格表!$B$4:$I$31,M4426,4),IF(AND(J4426&gt;2.2,J4426&lt;=3.3),INDEX(价格表!$B$4:$I$31,M4426,5),IF(AND(J4426&gt;3.3,J4426&lt;=4),INDEX(价格表!$B$4:$I$31,M4426,6),IF(AND(J4426&gt;4,J4426&lt;=5.5),INDEX(价格表!$B$4:$I$31,M4426,7),IF(J4426&gt;5.5,2.6+INDEX(价格表!$B$4:$I$31,M4426,8)*L4426)))))))</f>
        <v>3.7</v>
      </c>
    </row>
    <row r="4427" spans="1:14">
      <c r="A4427" s="18">
        <v>4311058388224</v>
      </c>
      <c r="B4427" s="18" t="s">
        <v>16</v>
      </c>
      <c r="C4427" s="19">
        <v>20201216</v>
      </c>
      <c r="D4427" s="19">
        <v>610538201209</v>
      </c>
      <c r="E4427" s="19" t="s">
        <v>16</v>
      </c>
      <c r="F4427" s="19">
        <v>20201226</v>
      </c>
      <c r="G4427" s="19" t="s">
        <v>17</v>
      </c>
      <c r="H4427" s="19" t="s">
        <v>302</v>
      </c>
      <c r="I4427" s="19" t="s">
        <v>303</v>
      </c>
      <c r="J4427" s="19">
        <v>5.14</v>
      </c>
      <c r="K4427" s="19" t="s">
        <v>20</v>
      </c>
      <c r="L4427">
        <f t="shared" si="79"/>
        <v>6</v>
      </c>
      <c r="M4427">
        <f>MATCH(H:H,价格表!$B$4:$B$35,0)</f>
        <v>6</v>
      </c>
      <c r="N4427" s="27">
        <f>IF(J4427&lt;=0.3,INDEX(价格表!$B$4:$I$31,M4427,2),IF(AND(J4427&gt;0.3,J4427&lt;=1),INDEX(价格表!$B$4:$I$31,M4427,3),IF(AND(J4427&gt;1,J4427&lt;=2.2),INDEX(价格表!$B$4:$I$31,M4427,4),IF(AND(J4427&gt;2.2,J4427&lt;=3.3),INDEX(价格表!$B$4:$I$31,M4427,5),IF(AND(J4427&gt;3.3,J4427&lt;=4),INDEX(价格表!$B$4:$I$31,M4427,6),IF(AND(J4427&gt;4,J4427&lt;=5.5),INDEX(价格表!$B$4:$I$31,M4427,7),IF(J4427&gt;5.5,2.6+INDEX(价格表!$B$4:$I$31,M4427,8)*L4427)))))))</f>
        <v>5.9</v>
      </c>
    </row>
    <row r="4428" spans="1:14">
      <c r="A4428" s="18">
        <v>4311062228986</v>
      </c>
      <c r="B4428" s="18" t="s">
        <v>16</v>
      </c>
      <c r="C4428" s="19">
        <v>20201216</v>
      </c>
      <c r="D4428" s="19">
        <v>610538201209</v>
      </c>
      <c r="E4428" s="19" t="s">
        <v>16</v>
      </c>
      <c r="F4428" s="19">
        <v>20201226</v>
      </c>
      <c r="G4428" s="19" t="s">
        <v>17</v>
      </c>
      <c r="H4428" s="19" t="s">
        <v>45</v>
      </c>
      <c r="I4428" s="19" t="s">
        <v>143</v>
      </c>
      <c r="J4428" s="19">
        <v>4.62</v>
      </c>
      <c r="K4428" s="19" t="s">
        <v>20</v>
      </c>
      <c r="L4428">
        <f t="shared" si="79"/>
        <v>5</v>
      </c>
      <c r="M4428">
        <f>MATCH(H:H,价格表!$B$4:$B$35,0)</f>
        <v>9</v>
      </c>
      <c r="N4428" s="27">
        <f>IF(J4428&lt;=0.3,INDEX(价格表!$B$4:$I$31,M4428,2),IF(AND(J4428&gt;0.3,J4428&lt;=1),INDEX(价格表!$B$4:$I$31,M4428,3),IF(AND(J4428&gt;1,J4428&lt;=2.2),INDEX(价格表!$B$4:$I$31,M4428,4),IF(AND(J4428&gt;2.2,J4428&lt;=3.3),INDEX(价格表!$B$4:$I$31,M4428,5),IF(AND(J4428&gt;3.3,J4428&lt;=4),INDEX(价格表!$B$4:$I$31,M4428,6),IF(AND(J4428&gt;4,J4428&lt;=5.5),INDEX(价格表!$B$4:$I$31,M4428,7),IF(J4428&gt;5.5,2.6+INDEX(价格表!$B$4:$I$31,M4428,8)*L4428)))))))</f>
        <v>3.8</v>
      </c>
    </row>
    <row r="4429" spans="1:14">
      <c r="A4429" s="18">
        <v>4606116266112</v>
      </c>
      <c r="B4429" s="18" t="s">
        <v>16</v>
      </c>
      <c r="C4429" s="19">
        <v>20201216</v>
      </c>
      <c r="D4429" s="19">
        <v>610538201209</v>
      </c>
      <c r="E4429" s="19" t="s">
        <v>16</v>
      </c>
      <c r="F4429" s="19">
        <v>20201226</v>
      </c>
      <c r="G4429" s="19" t="s">
        <v>17</v>
      </c>
      <c r="H4429" s="19" t="s">
        <v>18</v>
      </c>
      <c r="I4429" s="19" t="s">
        <v>168</v>
      </c>
      <c r="J4429" s="19">
        <v>3.52</v>
      </c>
      <c r="K4429" s="19" t="s">
        <v>20</v>
      </c>
      <c r="L4429">
        <f t="shared" si="79"/>
        <v>4</v>
      </c>
      <c r="M4429">
        <f>MATCH(H:H,价格表!$B$4:$B$35,0)</f>
        <v>1</v>
      </c>
      <c r="N4429" s="27">
        <f>IF(J4429&lt;=0.3,INDEX(价格表!$B$4:$I$31,M4429,2),IF(AND(J4429&gt;0.3,J4429&lt;=1),INDEX(价格表!$B$4:$I$31,M4429,3),IF(AND(J4429&gt;1,J4429&lt;=2.2),INDEX(价格表!$B$4:$I$31,M4429,4),IF(AND(J4429&gt;2.2,J4429&lt;=3.3),INDEX(价格表!$B$4:$I$31,M4429,5),IF(AND(J4429&gt;3.3,J4429&lt;=4),INDEX(价格表!$B$4:$I$31,M4429,6),IF(AND(J4429&gt;4,J4429&lt;=5.5),INDEX(价格表!$B$4:$I$31,M4429,7),IF(J4429&gt;5.5,2.6+INDEX(价格表!$B$4:$I$31,M4429,8)*L4429)))))))</f>
        <v>3.7</v>
      </c>
    </row>
    <row r="4430" spans="1:14">
      <c r="A4430" s="18">
        <v>4606214777548</v>
      </c>
      <c r="B4430" s="18" t="s">
        <v>16</v>
      </c>
      <c r="C4430" s="19">
        <v>20201216</v>
      </c>
      <c r="D4430" s="19">
        <v>610538201209</v>
      </c>
      <c r="E4430" s="19" t="s">
        <v>16</v>
      </c>
      <c r="F4430" s="19">
        <v>20201226</v>
      </c>
      <c r="G4430" s="19" t="s">
        <v>17</v>
      </c>
      <c r="H4430" s="19" t="s">
        <v>27</v>
      </c>
      <c r="I4430" s="19" t="s">
        <v>155</v>
      </c>
      <c r="J4430" s="19">
        <v>4.98</v>
      </c>
      <c r="K4430" s="19" t="s">
        <v>20</v>
      </c>
      <c r="L4430">
        <f t="shared" si="79"/>
        <v>5</v>
      </c>
      <c r="M4430">
        <f>MATCH(H:H,价格表!$B$4:$B$35,0)</f>
        <v>3</v>
      </c>
      <c r="N4430" s="27">
        <f>IF(J4430&lt;=0.3,INDEX(价格表!$B$4:$I$31,M4430,2),IF(AND(J4430&gt;0.3,J4430&lt;=1),INDEX(价格表!$B$4:$I$31,M4430,3),IF(AND(J4430&gt;1,J4430&lt;=2.2),INDEX(价格表!$B$4:$I$31,M4430,4),IF(AND(J4430&gt;2.2,J4430&lt;=3.3),INDEX(价格表!$B$4:$I$31,M4430,5),IF(AND(J4430&gt;3.3,J4430&lt;=4),INDEX(价格表!$B$4:$I$31,M4430,6),IF(AND(J4430&gt;4,J4430&lt;=5.5),INDEX(价格表!$B$4:$I$31,M4430,7),IF(J4430&gt;5.5,2.6+INDEX(价格表!$B$4:$I$31,M4430,8)*L4430)))))))</f>
        <v>3.8</v>
      </c>
    </row>
    <row r="4431" spans="1:14">
      <c r="A4431" s="18">
        <v>4606214779525</v>
      </c>
      <c r="B4431" s="18" t="s">
        <v>16</v>
      </c>
      <c r="C4431" s="19">
        <v>20201216</v>
      </c>
      <c r="D4431" s="19">
        <v>610538201209</v>
      </c>
      <c r="E4431" s="19" t="s">
        <v>16</v>
      </c>
      <c r="F4431" s="19">
        <v>20201226</v>
      </c>
      <c r="G4431" s="19" t="s">
        <v>17</v>
      </c>
      <c r="H4431" s="19" t="s">
        <v>23</v>
      </c>
      <c r="I4431" s="19" t="s">
        <v>202</v>
      </c>
      <c r="J4431" s="19">
        <v>4.01</v>
      </c>
      <c r="K4431" s="19" t="s">
        <v>20</v>
      </c>
      <c r="L4431">
        <f t="shared" si="79"/>
        <v>5</v>
      </c>
      <c r="M4431">
        <f>MATCH(H:H,价格表!$B$4:$B$35,0)</f>
        <v>15</v>
      </c>
      <c r="N4431" s="27">
        <f>IF(J4431&lt;=0.3,INDEX(价格表!$B$4:$I$31,M4431,2),IF(AND(J4431&gt;0.3,J4431&lt;=1),INDEX(价格表!$B$4:$I$31,M4431,3),IF(AND(J4431&gt;1,J4431&lt;=2.2),INDEX(价格表!$B$4:$I$31,M4431,4),IF(AND(J4431&gt;2.2,J4431&lt;=3.3),INDEX(价格表!$B$4:$I$31,M4431,5),IF(AND(J4431&gt;3.3,J4431&lt;=4),INDEX(价格表!$B$4:$I$31,M4431,6),IF(AND(J4431&gt;4,J4431&lt;=5.5),INDEX(价格表!$B$4:$I$31,M4431,7),IF(J4431&gt;5.5,2.6+INDEX(价格表!$B$4:$I$31,M4431,8)*L4431)))))))</f>
        <v>3.8</v>
      </c>
    </row>
    <row r="4432" spans="1:14">
      <c r="A4432" s="18">
        <v>4606214779643</v>
      </c>
      <c r="B4432" s="18" t="s">
        <v>16</v>
      </c>
      <c r="C4432" s="19">
        <v>20201216</v>
      </c>
      <c r="D4432" s="19">
        <v>610538201209</v>
      </c>
      <c r="E4432" s="19" t="s">
        <v>16</v>
      </c>
      <c r="F4432" s="19">
        <v>20201226</v>
      </c>
      <c r="G4432" s="19" t="s">
        <v>17</v>
      </c>
      <c r="H4432" s="19" t="s">
        <v>54</v>
      </c>
      <c r="I4432" s="19" t="s">
        <v>94</v>
      </c>
      <c r="J4432" s="19">
        <v>3.89</v>
      </c>
      <c r="K4432" s="19" t="s">
        <v>20</v>
      </c>
      <c r="L4432">
        <f t="shared" si="79"/>
        <v>4</v>
      </c>
      <c r="M4432">
        <f>MATCH(H:H,价格表!$B$4:$B$35,0)</f>
        <v>14</v>
      </c>
      <c r="N4432" s="27">
        <f>IF(J4432&lt;=0.3,INDEX(价格表!$B$4:$I$31,M4432,2),IF(AND(J4432&gt;0.3,J4432&lt;=1),INDEX(价格表!$B$4:$I$31,M4432,3),IF(AND(J4432&gt;1,J4432&lt;=2.2),INDEX(价格表!$B$4:$I$31,M4432,4),IF(AND(J4432&gt;2.2,J4432&lt;=3.3),INDEX(价格表!$B$4:$I$31,M4432,5),IF(AND(J4432&gt;3.3,J4432&lt;=4),INDEX(价格表!$B$4:$I$31,M4432,6),IF(AND(J4432&gt;4,J4432&lt;=5.5),INDEX(价格表!$B$4:$I$31,M4432,7),IF(J4432&gt;5.5,2.6+INDEX(价格表!$B$4:$I$31,M4432,8)*L4432)))))))</f>
        <v>3.7</v>
      </c>
    </row>
    <row r="4433" spans="1:14">
      <c r="A4433" s="18">
        <v>4606214887978</v>
      </c>
      <c r="B4433" s="18" t="s">
        <v>16</v>
      </c>
      <c r="C4433" s="19">
        <v>20201216</v>
      </c>
      <c r="D4433" s="19">
        <v>610538201209</v>
      </c>
      <c r="E4433" s="19" t="s">
        <v>16</v>
      </c>
      <c r="F4433" s="19">
        <v>20201226</v>
      </c>
      <c r="G4433" s="19" t="s">
        <v>17</v>
      </c>
      <c r="H4433" s="19" t="s">
        <v>68</v>
      </c>
      <c r="I4433" s="19" t="s">
        <v>140</v>
      </c>
      <c r="J4433" s="19">
        <v>4.21</v>
      </c>
      <c r="K4433" s="19" t="s">
        <v>20</v>
      </c>
      <c r="L4433">
        <f t="shared" si="79"/>
        <v>5</v>
      </c>
      <c r="M4433">
        <f>MATCH(H:H,价格表!$B$4:$B$35,0)</f>
        <v>5</v>
      </c>
      <c r="N4433" s="27">
        <f>IF(J4433&lt;=0.3,INDEX(价格表!$B$4:$I$31,M4433,2),IF(AND(J4433&gt;0.3,J4433&lt;=1),INDEX(价格表!$B$4:$I$31,M4433,3),IF(AND(J4433&gt;1,J4433&lt;=2.2),INDEX(价格表!$B$4:$I$31,M4433,4),IF(AND(J4433&gt;2.2,J4433&lt;=3.3),INDEX(价格表!$B$4:$I$31,M4433,5),IF(AND(J4433&gt;3.3,J4433&lt;=4),INDEX(价格表!$B$4:$I$31,M4433,6),IF(AND(J4433&gt;4,J4433&lt;=5.5),INDEX(价格表!$B$4:$I$31,M4433,7),IF(J4433&gt;5.5,2.6+INDEX(价格表!$B$4:$I$31,M4433,8)*L4433)))))))</f>
        <v>3.8</v>
      </c>
    </row>
    <row r="4434" spans="1:14">
      <c r="A4434" s="18">
        <v>4606214901148</v>
      </c>
      <c r="B4434" s="18" t="s">
        <v>16</v>
      </c>
      <c r="C4434" s="19">
        <v>20201216</v>
      </c>
      <c r="D4434" s="19">
        <v>610538201209</v>
      </c>
      <c r="E4434" s="19" t="s">
        <v>16</v>
      </c>
      <c r="F4434" s="19">
        <v>20201226</v>
      </c>
      <c r="G4434" s="19" t="s">
        <v>17</v>
      </c>
      <c r="H4434" s="19" t="s">
        <v>73</v>
      </c>
      <c r="I4434" s="19" t="s">
        <v>92</v>
      </c>
      <c r="J4434" s="19">
        <v>4.05</v>
      </c>
      <c r="K4434" s="19" t="s">
        <v>20</v>
      </c>
      <c r="L4434">
        <f t="shared" si="79"/>
        <v>5</v>
      </c>
      <c r="M4434">
        <f>MATCH(H:H,价格表!$B$4:$B$35,0)</f>
        <v>7</v>
      </c>
      <c r="N4434" s="27">
        <f>IF(J4434&lt;=0.3,INDEX(价格表!$B$4:$I$31,M4434,2),IF(AND(J4434&gt;0.3,J4434&lt;=1),INDEX(价格表!$B$4:$I$31,M4434,3),IF(AND(J4434&gt;1,J4434&lt;=2.2),INDEX(价格表!$B$4:$I$31,M4434,4),IF(AND(J4434&gt;2.2,J4434&lt;=3.3),INDEX(价格表!$B$4:$I$31,M4434,5),IF(AND(J4434&gt;3.3,J4434&lt;=4),INDEX(价格表!$B$4:$I$31,M4434,6),IF(AND(J4434&gt;4,J4434&lt;=5.5),INDEX(价格表!$B$4:$I$31,M4434,7),IF(J4434&gt;5.5,2.6+INDEX(价格表!$B$4:$I$31,M4434,8)*L4434)))))))</f>
        <v>3.8</v>
      </c>
    </row>
    <row r="4435" spans="1:14">
      <c r="A4435" s="18">
        <v>4606214901471</v>
      </c>
      <c r="B4435" s="18" t="s">
        <v>16</v>
      </c>
      <c r="C4435" s="19">
        <v>20201216</v>
      </c>
      <c r="D4435" s="19">
        <v>610538201209</v>
      </c>
      <c r="E4435" s="19" t="s">
        <v>16</v>
      </c>
      <c r="F4435" s="19">
        <v>20201226</v>
      </c>
      <c r="G4435" s="19" t="s">
        <v>17</v>
      </c>
      <c r="H4435" s="19" t="s">
        <v>43</v>
      </c>
      <c r="I4435" s="19" t="s">
        <v>47</v>
      </c>
      <c r="J4435" s="19">
        <v>3.99</v>
      </c>
      <c r="K4435" s="19" t="s">
        <v>20</v>
      </c>
      <c r="L4435">
        <f t="shared" si="79"/>
        <v>4</v>
      </c>
      <c r="M4435">
        <f>MATCH(H:H,价格表!$B$4:$B$35,0)</f>
        <v>10</v>
      </c>
      <c r="N4435" s="27">
        <f>IF(J4435&lt;=0.3,INDEX(价格表!$B$4:$I$31,M4435,2),IF(AND(J4435&gt;0.3,J4435&lt;=1),INDEX(价格表!$B$4:$I$31,M4435,3),IF(AND(J4435&gt;1,J4435&lt;=2.2),INDEX(价格表!$B$4:$I$31,M4435,4),IF(AND(J4435&gt;2.2,J4435&lt;=3.3),INDEX(价格表!$B$4:$I$31,M4435,5),IF(AND(J4435&gt;3.3,J4435&lt;=4),INDEX(价格表!$B$4:$I$31,M4435,6),IF(AND(J4435&gt;4,J4435&lt;=5.5),INDEX(价格表!$B$4:$I$31,M4435,7),IF(J4435&gt;5.5,2.6+INDEX(价格表!$B$4:$I$31,M4435,8)*L4435)))))))</f>
        <v>3.7</v>
      </c>
    </row>
    <row r="4436" spans="1:14">
      <c r="A4436" s="18">
        <v>4311037556244</v>
      </c>
      <c r="B4436" s="18" t="s">
        <v>16</v>
      </c>
      <c r="C4436" s="19">
        <v>20201216</v>
      </c>
      <c r="D4436" s="19">
        <v>610538201209</v>
      </c>
      <c r="E4436" s="19" t="s">
        <v>16</v>
      </c>
      <c r="F4436" s="19">
        <v>20201226</v>
      </c>
      <c r="G4436" s="19" t="s">
        <v>17</v>
      </c>
      <c r="H4436" s="19" t="s">
        <v>294</v>
      </c>
      <c r="I4436" s="19" t="s">
        <v>295</v>
      </c>
      <c r="J4436" s="19">
        <v>1.55</v>
      </c>
      <c r="K4436" s="19" t="s">
        <v>20</v>
      </c>
      <c r="L4436">
        <f t="shared" si="79"/>
        <v>2</v>
      </c>
      <c r="M4436">
        <f>MATCH(H:H,价格表!$B$4:$B$35,0)</f>
        <v>18</v>
      </c>
      <c r="N4436" s="27">
        <f>IF(J4436&lt;=0.3,INDEX(价格表!$B$4:$I$31,M4436,2),IF(AND(J4436&gt;0.3,J4436&lt;=1),INDEX(价格表!$B$4:$I$31,M4436,3),IF(AND(J4436&gt;1,J4436&lt;=2.2),INDEX(价格表!$B$4:$I$31,M4436,4),IF(AND(J4436&gt;2.2,J4436&lt;=3.3),INDEX(价格表!$B$4:$I$31,M4436,5),IF(AND(J4436&gt;3.3,J4436&lt;=4),INDEX(价格表!$B$4:$I$31,M4436,6),IF(AND(J4436&gt;4,J4436&lt;=5.5),INDEX(价格表!$B$4:$I$31,M4436,7),IF(J4436&gt;5.5,2.6+INDEX(价格表!$B$4:$I$31,M4436,8)*L4436)))))))</f>
        <v>3.25</v>
      </c>
    </row>
    <row r="4437" spans="1:14">
      <c r="A4437" s="18">
        <v>4311037564315</v>
      </c>
      <c r="B4437" s="18" t="s">
        <v>16</v>
      </c>
      <c r="C4437" s="19">
        <v>20201216</v>
      </c>
      <c r="D4437" s="19">
        <v>610538201209</v>
      </c>
      <c r="E4437" s="19" t="s">
        <v>16</v>
      </c>
      <c r="F4437" s="19">
        <v>20201226</v>
      </c>
      <c r="G4437" s="19" t="s">
        <v>17</v>
      </c>
      <c r="H4437" s="19" t="s">
        <v>298</v>
      </c>
      <c r="I4437" s="19" t="s">
        <v>299</v>
      </c>
      <c r="J4437" s="19">
        <v>1.49</v>
      </c>
      <c r="K4437" s="19" t="s">
        <v>20</v>
      </c>
      <c r="L4437">
        <f t="shared" si="79"/>
        <v>2</v>
      </c>
      <c r="M4437">
        <f>MATCH(H:H,价格表!$B$4:$B$35,0)</f>
        <v>29</v>
      </c>
      <c r="N4437" s="27">
        <f>L4437*5+3</f>
        <v>13</v>
      </c>
    </row>
    <row r="4438" spans="1:14">
      <c r="A4438" s="18">
        <v>4311037564715</v>
      </c>
      <c r="B4438" s="18" t="s">
        <v>16</v>
      </c>
      <c r="C4438" s="19">
        <v>20201216</v>
      </c>
      <c r="D4438" s="19">
        <v>610538201209</v>
      </c>
      <c r="E4438" s="19" t="s">
        <v>16</v>
      </c>
      <c r="F4438" s="19">
        <v>20201226</v>
      </c>
      <c r="G4438" s="19" t="s">
        <v>17</v>
      </c>
      <c r="H4438" s="19" t="s">
        <v>298</v>
      </c>
      <c r="I4438" s="19" t="s">
        <v>300</v>
      </c>
      <c r="J4438" s="19">
        <v>1.44</v>
      </c>
      <c r="K4438" s="19" t="s">
        <v>20</v>
      </c>
      <c r="L4438">
        <f t="shared" si="79"/>
        <v>2</v>
      </c>
      <c r="M4438">
        <f>MATCH(H:H,价格表!$B$4:$B$35,0)</f>
        <v>29</v>
      </c>
      <c r="N4438" s="27">
        <f>L4438*5+3</f>
        <v>13</v>
      </c>
    </row>
    <row r="4439" spans="1:14">
      <c r="A4439" s="18">
        <v>4311037564716</v>
      </c>
      <c r="B4439" s="18" t="s">
        <v>16</v>
      </c>
      <c r="C4439" s="19">
        <v>20201216</v>
      </c>
      <c r="D4439" s="19">
        <v>610538201209</v>
      </c>
      <c r="E4439" s="19" t="s">
        <v>16</v>
      </c>
      <c r="F4439" s="19">
        <v>20201226</v>
      </c>
      <c r="G4439" s="19" t="s">
        <v>17</v>
      </c>
      <c r="H4439" s="21" t="s">
        <v>296</v>
      </c>
      <c r="I4439" s="19" t="s">
        <v>297</v>
      </c>
      <c r="J4439" s="19">
        <v>1.45</v>
      </c>
      <c r="K4439" s="19" t="s">
        <v>20</v>
      </c>
      <c r="L4439">
        <f t="shared" si="79"/>
        <v>2</v>
      </c>
      <c r="M4439">
        <f>MATCH(H:H,价格表!$B$4:$B$35,0)</f>
        <v>8</v>
      </c>
      <c r="N4439" s="27">
        <f>IF(J4439&lt;=0.3,INDEX(价格表!$B$4:$I$31,M4439,2),IF(AND(J4439&gt;0.3,J4439&lt;=1),INDEX(价格表!$B$4:$I$31,M4439,3),IF(AND(J4439&gt;1,J4439&lt;=2.2),INDEX(价格表!$B$4:$I$31,M4439,4),IF(AND(J4439&gt;2.2,J4439&lt;=3.3),INDEX(价格表!$B$4:$I$31,M4439,5),IF(AND(J4439&gt;3.3,J4439&lt;=4),INDEX(价格表!$B$4:$I$31,M4439,6),IF(AND(J4439&gt;4,J4439&lt;=5.5),INDEX(价格表!$B$4:$I$31,M4439,7),IF(J4439&gt;5.5,2.6+INDEX(价格表!$B$4:$I$31,M4439,8)*L4439)))))))</f>
        <v>2.95</v>
      </c>
    </row>
    <row r="4440" spans="1:14">
      <c r="A4440" s="18">
        <v>4311037564717</v>
      </c>
      <c r="B4440" s="18" t="s">
        <v>16</v>
      </c>
      <c r="C4440" s="19">
        <v>20201216</v>
      </c>
      <c r="D4440" s="19">
        <v>610538201209</v>
      </c>
      <c r="E4440" s="19" t="s">
        <v>16</v>
      </c>
      <c r="F4440" s="19">
        <v>20201226</v>
      </c>
      <c r="G4440" s="19" t="s">
        <v>17</v>
      </c>
      <c r="H4440" s="19" t="s">
        <v>305</v>
      </c>
      <c r="I4440" s="19" t="s">
        <v>316</v>
      </c>
      <c r="J4440" s="19">
        <v>1.51</v>
      </c>
      <c r="K4440" s="19" t="s">
        <v>20</v>
      </c>
      <c r="L4440">
        <f t="shared" si="79"/>
        <v>2</v>
      </c>
      <c r="M4440">
        <f>MATCH(H:H,价格表!$B$4:$B$35,0)</f>
        <v>26</v>
      </c>
      <c r="N4440" s="27">
        <f>IF(J4440&lt;=0.3,INDEX(价格表!$B$4:$I$31,M4440,2),IF(AND(J4440&gt;0.3,J4440&lt;=1),INDEX(价格表!$B$4:$I$31,M4440,3),IF(AND(J4440&gt;1,J4440&lt;=2.2),INDEX(价格表!$B$4:$I$31,M4440,4),IF(AND(J4440&gt;2.2,J4440&lt;=3.3),INDEX(价格表!$B$4:$I$31,M4440,5),IF(AND(J4440&gt;3.3,J4440&lt;=4),INDEX(价格表!$B$4:$I$31,M4440,6),IF(AND(J4440&gt;4,J4440&lt;=5.5),INDEX(价格表!$B$4:$I$31,M4440,7),IF(J4440&gt;5.5,2.6+INDEX(价格表!$B$4:$I$31,M4440,8)*L4440)))))))</f>
        <v>2.15</v>
      </c>
    </row>
    <row r="4441" spans="1:14">
      <c r="A4441" s="18">
        <v>4311037564721</v>
      </c>
      <c r="B4441" s="18" t="s">
        <v>16</v>
      </c>
      <c r="C4441" s="19">
        <v>20201216</v>
      </c>
      <c r="D4441" s="19">
        <v>610538201209</v>
      </c>
      <c r="E4441" s="19" t="s">
        <v>16</v>
      </c>
      <c r="F4441" s="19">
        <v>20201226</v>
      </c>
      <c r="G4441" s="19" t="s">
        <v>17</v>
      </c>
      <c r="H4441" s="19" t="s">
        <v>308</v>
      </c>
      <c r="I4441" s="19" t="s">
        <v>309</v>
      </c>
      <c r="J4441" s="19">
        <v>1.45</v>
      </c>
      <c r="K4441" s="19" t="s">
        <v>20</v>
      </c>
      <c r="L4441">
        <f t="shared" si="79"/>
        <v>2</v>
      </c>
      <c r="M4441">
        <f>MATCH(H:H,价格表!$B$4:$B$35,0)</f>
        <v>27</v>
      </c>
      <c r="N4441" s="27">
        <f>IF(J4441&lt;=0.3,INDEX(价格表!$B$4:$I$31,M4441,2),IF(AND(J4441&gt;0.3,J4441&lt;=1),INDEX(价格表!$B$4:$I$31,M4441,3),IF(AND(J4441&gt;1,J4441&lt;=2.2),INDEX(价格表!$B$4:$I$31,M4441,4),IF(AND(J4441&gt;2.2,J4441&lt;=3.3),INDEX(价格表!$B$4:$I$31,M4441,5),IF(AND(J4441&gt;3.3,J4441&lt;=4),INDEX(价格表!$B$4:$I$31,M4441,6),IF(AND(J4441&gt;4,J4441&lt;=5.5),INDEX(价格表!$B$4:$I$31,M4441,7),IF(J4441&gt;5.5,2.6+INDEX(价格表!$B$4:$I$31,M4441,8)*L4441)))))))</f>
        <v>2.15</v>
      </c>
    </row>
    <row r="4442" spans="1:14">
      <c r="A4442" s="18">
        <v>4311037564723</v>
      </c>
      <c r="B4442" s="18" t="s">
        <v>16</v>
      </c>
      <c r="C4442" s="19">
        <v>20201216</v>
      </c>
      <c r="D4442" s="19">
        <v>610538201209</v>
      </c>
      <c r="E4442" s="19" t="s">
        <v>16</v>
      </c>
      <c r="F4442" s="19">
        <v>20201226</v>
      </c>
      <c r="G4442" s="19" t="s">
        <v>17</v>
      </c>
      <c r="H4442" s="19" t="s">
        <v>294</v>
      </c>
      <c r="I4442" s="19" t="s">
        <v>295</v>
      </c>
      <c r="J4442" s="19">
        <v>1.55</v>
      </c>
      <c r="K4442" s="19" t="s">
        <v>20</v>
      </c>
      <c r="L4442">
        <f t="shared" si="79"/>
        <v>2</v>
      </c>
      <c r="M4442">
        <f>MATCH(H:H,价格表!$B$4:$B$35,0)</f>
        <v>18</v>
      </c>
      <c r="N4442" s="27">
        <f>IF(J4442&lt;=0.3,INDEX(价格表!$B$4:$I$31,M4442,2),IF(AND(J4442&gt;0.3,J4442&lt;=1),INDEX(价格表!$B$4:$I$31,M4442,3),IF(AND(J4442&gt;1,J4442&lt;=2.2),INDEX(价格表!$B$4:$I$31,M4442,4),IF(AND(J4442&gt;2.2,J4442&lt;=3.3),INDEX(价格表!$B$4:$I$31,M4442,5),IF(AND(J4442&gt;3.3,J4442&lt;=4),INDEX(价格表!$B$4:$I$31,M4442,6),IF(AND(J4442&gt;4,J4442&lt;=5.5),INDEX(价格表!$B$4:$I$31,M4442,7),IF(J4442&gt;5.5,2.6+INDEX(价格表!$B$4:$I$31,M4442,8)*L4442)))))))</f>
        <v>3.25</v>
      </c>
    </row>
    <row r="4443" spans="1:14">
      <c r="A4443" s="18">
        <v>4311037565381</v>
      </c>
      <c r="B4443" s="18" t="s">
        <v>16</v>
      </c>
      <c r="C4443" s="19">
        <v>20201216</v>
      </c>
      <c r="D4443" s="19">
        <v>610538201209</v>
      </c>
      <c r="E4443" s="19" t="s">
        <v>16</v>
      </c>
      <c r="F4443" s="19">
        <v>20201226</v>
      </c>
      <c r="G4443" s="19" t="s">
        <v>17</v>
      </c>
      <c r="H4443" s="19" t="s">
        <v>305</v>
      </c>
      <c r="I4443" s="19" t="s">
        <v>316</v>
      </c>
      <c r="J4443" s="19">
        <v>1.45</v>
      </c>
      <c r="K4443" s="19" t="s">
        <v>20</v>
      </c>
      <c r="L4443">
        <f t="shared" si="79"/>
        <v>2</v>
      </c>
      <c r="M4443">
        <f>MATCH(H:H,价格表!$B$4:$B$35,0)</f>
        <v>26</v>
      </c>
      <c r="N4443" s="27">
        <f>IF(J4443&lt;=0.3,INDEX(价格表!$B$4:$I$31,M4443,2),IF(AND(J4443&gt;0.3,J4443&lt;=1),INDEX(价格表!$B$4:$I$31,M4443,3),IF(AND(J4443&gt;1,J4443&lt;=2.2),INDEX(价格表!$B$4:$I$31,M4443,4),IF(AND(J4443&gt;2.2,J4443&lt;=3.3),INDEX(价格表!$B$4:$I$31,M4443,5),IF(AND(J4443&gt;3.3,J4443&lt;=4),INDEX(价格表!$B$4:$I$31,M4443,6),IF(AND(J4443&gt;4,J4443&lt;=5.5),INDEX(价格表!$B$4:$I$31,M4443,7),IF(J4443&gt;5.5,2.6+INDEX(价格表!$B$4:$I$31,M4443,8)*L4443)))))))</f>
        <v>2.15</v>
      </c>
    </row>
    <row r="4444" spans="1:14">
      <c r="A4444" s="18">
        <v>4311037565423</v>
      </c>
      <c r="B4444" s="18" t="s">
        <v>16</v>
      </c>
      <c r="C4444" s="19">
        <v>20201216</v>
      </c>
      <c r="D4444" s="19">
        <v>610538201209</v>
      </c>
      <c r="E4444" s="19" t="s">
        <v>16</v>
      </c>
      <c r="F4444" s="19">
        <v>20201226</v>
      </c>
      <c r="G4444" s="19" t="s">
        <v>17</v>
      </c>
      <c r="H4444" s="21" t="s">
        <v>296</v>
      </c>
      <c r="I4444" s="19" t="s">
        <v>297</v>
      </c>
      <c r="J4444" s="19">
        <v>1.43</v>
      </c>
      <c r="K4444" s="19" t="s">
        <v>20</v>
      </c>
      <c r="L4444">
        <f t="shared" si="79"/>
        <v>2</v>
      </c>
      <c r="M4444">
        <f>MATCH(H:H,价格表!$B$4:$B$35,0)</f>
        <v>8</v>
      </c>
      <c r="N4444" s="27">
        <f>IF(J4444&lt;=0.3,INDEX(价格表!$B$4:$I$31,M4444,2),IF(AND(J4444&gt;0.3,J4444&lt;=1),INDEX(价格表!$B$4:$I$31,M4444,3),IF(AND(J4444&gt;1,J4444&lt;=2.2),INDEX(价格表!$B$4:$I$31,M4444,4),IF(AND(J4444&gt;2.2,J4444&lt;=3.3),INDEX(价格表!$B$4:$I$31,M4444,5),IF(AND(J4444&gt;3.3,J4444&lt;=4),INDEX(价格表!$B$4:$I$31,M4444,6),IF(AND(J4444&gt;4,J4444&lt;=5.5),INDEX(价格表!$B$4:$I$31,M4444,7),IF(J4444&gt;5.5,2.6+INDEX(价格表!$B$4:$I$31,M4444,8)*L4444)))))))</f>
        <v>2.95</v>
      </c>
    </row>
    <row r="4445" spans="1:14">
      <c r="A4445" s="18">
        <v>4311037571679</v>
      </c>
      <c r="B4445" s="18" t="s">
        <v>16</v>
      </c>
      <c r="C4445" s="19">
        <v>20201216</v>
      </c>
      <c r="D4445" s="19">
        <v>610538201209</v>
      </c>
      <c r="E4445" s="19" t="s">
        <v>16</v>
      </c>
      <c r="F4445" s="19">
        <v>20201226</v>
      </c>
      <c r="G4445" s="19" t="s">
        <v>17</v>
      </c>
      <c r="H4445" s="19" t="s">
        <v>294</v>
      </c>
      <c r="I4445" s="19" t="s">
        <v>295</v>
      </c>
      <c r="J4445" s="19">
        <v>1.46</v>
      </c>
      <c r="K4445" s="19" t="s">
        <v>20</v>
      </c>
      <c r="L4445">
        <f t="shared" si="79"/>
        <v>2</v>
      </c>
      <c r="M4445">
        <f>MATCH(H:H,价格表!$B$4:$B$35,0)</f>
        <v>18</v>
      </c>
      <c r="N4445" s="27">
        <f>IF(J4445&lt;=0.3,INDEX(价格表!$B$4:$I$31,M4445,2),IF(AND(J4445&gt;0.3,J4445&lt;=1),INDEX(价格表!$B$4:$I$31,M4445,3),IF(AND(J4445&gt;1,J4445&lt;=2.2),INDEX(价格表!$B$4:$I$31,M4445,4),IF(AND(J4445&gt;2.2,J4445&lt;=3.3),INDEX(价格表!$B$4:$I$31,M4445,5),IF(AND(J4445&gt;3.3,J4445&lt;=4),INDEX(价格表!$B$4:$I$31,M4445,6),IF(AND(J4445&gt;4,J4445&lt;=5.5),INDEX(价格表!$B$4:$I$31,M4445,7),IF(J4445&gt;5.5,2.6+INDEX(价格表!$B$4:$I$31,M4445,8)*L4445)))))))</f>
        <v>3.25</v>
      </c>
    </row>
    <row r="4446" spans="1:14">
      <c r="A4446" s="18">
        <v>4311037571966</v>
      </c>
      <c r="B4446" s="18" t="s">
        <v>16</v>
      </c>
      <c r="C4446" s="19">
        <v>20201216</v>
      </c>
      <c r="D4446" s="19">
        <v>610538201209</v>
      </c>
      <c r="E4446" s="19" t="s">
        <v>16</v>
      </c>
      <c r="F4446" s="19">
        <v>20201226</v>
      </c>
      <c r="G4446" s="19" t="s">
        <v>17</v>
      </c>
      <c r="H4446" s="19" t="s">
        <v>302</v>
      </c>
      <c r="I4446" s="19" t="s">
        <v>303</v>
      </c>
      <c r="J4446" s="19">
        <v>1.45</v>
      </c>
      <c r="K4446" s="19" t="s">
        <v>20</v>
      </c>
      <c r="L4446">
        <f t="shared" si="79"/>
        <v>2</v>
      </c>
      <c r="M4446">
        <f>MATCH(H:H,价格表!$B$4:$B$35,0)</f>
        <v>6</v>
      </c>
      <c r="N4446" s="27">
        <f>IF(J4446&lt;=0.3,INDEX(价格表!$B$4:$I$31,M4446,2),IF(AND(J4446&gt;0.3,J4446&lt;=1),INDEX(价格表!$B$4:$I$31,M4446,3),IF(AND(J4446&gt;1,J4446&lt;=2.2),INDEX(价格表!$B$4:$I$31,M4446,4),IF(AND(J4446&gt;2.2,J4446&lt;=3.3),INDEX(价格表!$B$4:$I$31,M4446,5),IF(AND(J4446&gt;3.3,J4446&lt;=4),INDEX(价格表!$B$4:$I$31,M4446,6),IF(AND(J4446&gt;4,J4446&lt;=5.5),INDEX(价格表!$B$4:$I$31,M4446,7),IF(J4446&gt;5.5,2.6+INDEX(价格表!$B$4:$I$31,M4446,8)*L4446)))))))</f>
        <v>2.95</v>
      </c>
    </row>
    <row r="4447" spans="1:14">
      <c r="A4447" s="18">
        <v>4311037571975</v>
      </c>
      <c r="B4447" s="18" t="s">
        <v>16</v>
      </c>
      <c r="C4447" s="19">
        <v>20201216</v>
      </c>
      <c r="D4447" s="19">
        <v>610538201209</v>
      </c>
      <c r="E4447" s="19" t="s">
        <v>16</v>
      </c>
      <c r="F4447" s="19">
        <v>20201226</v>
      </c>
      <c r="G4447" s="19" t="s">
        <v>17</v>
      </c>
      <c r="H4447" s="19" t="s">
        <v>298</v>
      </c>
      <c r="I4447" s="19" t="s">
        <v>304</v>
      </c>
      <c r="J4447" s="19">
        <v>1.47</v>
      </c>
      <c r="K4447" s="19" t="s">
        <v>20</v>
      </c>
      <c r="L4447">
        <f t="shared" si="79"/>
        <v>2</v>
      </c>
      <c r="M4447">
        <f>MATCH(H:H,价格表!$B$4:$B$35,0)</f>
        <v>29</v>
      </c>
      <c r="N4447" s="27">
        <f>L4447*8+3</f>
        <v>19</v>
      </c>
    </row>
    <row r="4448" spans="1:14">
      <c r="A4448" s="18">
        <v>4311037572437</v>
      </c>
      <c r="B4448" s="18" t="s">
        <v>16</v>
      </c>
      <c r="C4448" s="19">
        <v>20201216</v>
      </c>
      <c r="D4448" s="19">
        <v>610538201209</v>
      </c>
      <c r="E4448" s="19" t="s">
        <v>16</v>
      </c>
      <c r="F4448" s="19">
        <v>20201226</v>
      </c>
      <c r="G4448" s="19" t="s">
        <v>17</v>
      </c>
      <c r="H4448" s="19" t="s">
        <v>308</v>
      </c>
      <c r="I4448" s="19" t="s">
        <v>326</v>
      </c>
      <c r="J4448" s="19">
        <v>1.58</v>
      </c>
      <c r="K4448" s="19" t="s">
        <v>20</v>
      </c>
      <c r="L4448">
        <f t="shared" si="79"/>
        <v>2</v>
      </c>
      <c r="M4448">
        <f>MATCH(H:H,价格表!$B$4:$B$35,0)</f>
        <v>27</v>
      </c>
      <c r="N4448" s="27">
        <f>IF(J4448&lt;=0.3,INDEX(价格表!$B$4:$I$31,M4448,2),IF(AND(J4448&gt;0.3,J4448&lt;=1),INDEX(价格表!$B$4:$I$31,M4448,3),IF(AND(J4448&gt;1,J4448&lt;=2.2),INDEX(价格表!$B$4:$I$31,M4448,4),IF(AND(J4448&gt;2.2,J4448&lt;=3.3),INDEX(价格表!$B$4:$I$31,M4448,5),IF(AND(J4448&gt;3.3,J4448&lt;=4),INDEX(价格表!$B$4:$I$31,M4448,6),IF(AND(J4448&gt;4,J4448&lt;=5.5),INDEX(价格表!$B$4:$I$31,M4448,7),IF(J4448&gt;5.5,2.6+INDEX(价格表!$B$4:$I$31,M4448,8)*L4448)))))))</f>
        <v>2.15</v>
      </c>
    </row>
    <row r="4449" spans="1:14">
      <c r="A4449" s="18">
        <v>4311037572438</v>
      </c>
      <c r="B4449" s="18" t="s">
        <v>16</v>
      </c>
      <c r="C4449" s="19">
        <v>20201216</v>
      </c>
      <c r="D4449" s="19">
        <v>610538201209</v>
      </c>
      <c r="E4449" s="19" t="s">
        <v>16</v>
      </c>
      <c r="F4449" s="19">
        <v>20201226</v>
      </c>
      <c r="G4449" s="19" t="s">
        <v>17</v>
      </c>
      <c r="H4449" s="19" t="s">
        <v>305</v>
      </c>
      <c r="I4449" s="19" t="s">
        <v>316</v>
      </c>
      <c r="J4449" s="19">
        <v>1.45</v>
      </c>
      <c r="K4449" s="19" t="s">
        <v>20</v>
      </c>
      <c r="L4449">
        <f t="shared" si="79"/>
        <v>2</v>
      </c>
      <c r="M4449">
        <f>MATCH(H:H,价格表!$B$4:$B$35,0)</f>
        <v>26</v>
      </c>
      <c r="N4449" s="27">
        <f>IF(J4449&lt;=0.3,INDEX(价格表!$B$4:$I$31,M4449,2),IF(AND(J4449&gt;0.3,J4449&lt;=1),INDEX(价格表!$B$4:$I$31,M4449,3),IF(AND(J4449&gt;1,J4449&lt;=2.2),INDEX(价格表!$B$4:$I$31,M4449,4),IF(AND(J4449&gt;2.2,J4449&lt;=3.3),INDEX(价格表!$B$4:$I$31,M4449,5),IF(AND(J4449&gt;3.3,J4449&lt;=4),INDEX(价格表!$B$4:$I$31,M4449,6),IF(AND(J4449&gt;4,J4449&lt;=5.5),INDEX(价格表!$B$4:$I$31,M4449,7),IF(J4449&gt;5.5,2.6+INDEX(价格表!$B$4:$I$31,M4449,8)*L4449)))))))</f>
        <v>2.15</v>
      </c>
    </row>
    <row r="4450" spans="1:14">
      <c r="A4450" s="18">
        <v>4311037572440</v>
      </c>
      <c r="B4450" s="18" t="s">
        <v>16</v>
      </c>
      <c r="C4450" s="19">
        <v>20201216</v>
      </c>
      <c r="D4450" s="19">
        <v>610538201209</v>
      </c>
      <c r="E4450" s="19" t="s">
        <v>16</v>
      </c>
      <c r="F4450" s="19">
        <v>20201226</v>
      </c>
      <c r="G4450" s="19" t="s">
        <v>17</v>
      </c>
      <c r="H4450" s="19" t="s">
        <v>302</v>
      </c>
      <c r="I4450" s="19" t="s">
        <v>303</v>
      </c>
      <c r="J4450" s="19">
        <v>1.44</v>
      </c>
      <c r="K4450" s="19" t="s">
        <v>20</v>
      </c>
      <c r="L4450">
        <f t="shared" si="79"/>
        <v>2</v>
      </c>
      <c r="M4450">
        <f>MATCH(H:H,价格表!$B$4:$B$35,0)</f>
        <v>6</v>
      </c>
      <c r="N4450" s="27">
        <f>IF(J4450&lt;=0.3,INDEX(价格表!$B$4:$I$31,M4450,2),IF(AND(J4450&gt;0.3,J4450&lt;=1),INDEX(价格表!$B$4:$I$31,M4450,3),IF(AND(J4450&gt;1,J4450&lt;=2.2),INDEX(价格表!$B$4:$I$31,M4450,4),IF(AND(J4450&gt;2.2,J4450&lt;=3.3),INDEX(价格表!$B$4:$I$31,M4450,5),IF(AND(J4450&gt;3.3,J4450&lt;=4),INDEX(价格表!$B$4:$I$31,M4450,6),IF(AND(J4450&gt;4,J4450&lt;=5.5),INDEX(价格表!$B$4:$I$31,M4450,7),IF(J4450&gt;5.5,2.6+INDEX(价格表!$B$4:$I$31,M4450,8)*L4450)))))))</f>
        <v>2.95</v>
      </c>
    </row>
    <row r="4451" spans="1:14">
      <c r="A4451" s="18">
        <v>4311037573119</v>
      </c>
      <c r="B4451" s="18" t="s">
        <v>16</v>
      </c>
      <c r="C4451" s="19">
        <v>20201216</v>
      </c>
      <c r="D4451" s="19">
        <v>610538201209</v>
      </c>
      <c r="E4451" s="19" t="s">
        <v>16</v>
      </c>
      <c r="F4451" s="19">
        <v>20201226</v>
      </c>
      <c r="G4451" s="19" t="s">
        <v>17</v>
      </c>
      <c r="H4451" s="19" t="s">
        <v>294</v>
      </c>
      <c r="I4451" s="19" t="s">
        <v>295</v>
      </c>
      <c r="J4451" s="19">
        <v>1.51</v>
      </c>
      <c r="K4451" s="19" t="s">
        <v>20</v>
      </c>
      <c r="L4451">
        <f t="shared" si="79"/>
        <v>2</v>
      </c>
      <c r="M4451">
        <f>MATCH(H:H,价格表!$B$4:$B$35,0)</f>
        <v>18</v>
      </c>
      <c r="N4451" s="27">
        <f>IF(J4451&lt;=0.3,INDEX(价格表!$B$4:$I$31,M4451,2),IF(AND(J4451&gt;0.3,J4451&lt;=1),INDEX(价格表!$B$4:$I$31,M4451,3),IF(AND(J4451&gt;1,J4451&lt;=2.2),INDEX(价格表!$B$4:$I$31,M4451,4),IF(AND(J4451&gt;2.2,J4451&lt;=3.3),INDEX(价格表!$B$4:$I$31,M4451,5),IF(AND(J4451&gt;3.3,J4451&lt;=4),INDEX(价格表!$B$4:$I$31,M4451,6),IF(AND(J4451&gt;4,J4451&lt;=5.5),INDEX(价格表!$B$4:$I$31,M4451,7),IF(J4451&gt;5.5,2.6+INDEX(价格表!$B$4:$I$31,M4451,8)*L4451)))))))</f>
        <v>3.25</v>
      </c>
    </row>
    <row r="4452" spans="1:14">
      <c r="A4452" s="18">
        <v>4311037573522</v>
      </c>
      <c r="B4452" s="18" t="s">
        <v>16</v>
      </c>
      <c r="C4452" s="19">
        <v>20201216</v>
      </c>
      <c r="D4452" s="19">
        <v>610538201209</v>
      </c>
      <c r="E4452" s="19" t="s">
        <v>16</v>
      </c>
      <c r="F4452" s="19">
        <v>20201226</v>
      </c>
      <c r="G4452" s="19" t="s">
        <v>17</v>
      </c>
      <c r="H4452" s="19" t="s">
        <v>294</v>
      </c>
      <c r="I4452" s="19" t="s">
        <v>295</v>
      </c>
      <c r="J4452" s="19">
        <v>1.42</v>
      </c>
      <c r="K4452" s="19" t="s">
        <v>20</v>
      </c>
      <c r="L4452">
        <f t="shared" si="79"/>
        <v>2</v>
      </c>
      <c r="M4452">
        <f>MATCH(H:H,价格表!$B$4:$B$35,0)</f>
        <v>18</v>
      </c>
      <c r="N4452" s="27">
        <f>IF(J4452&lt;=0.3,INDEX(价格表!$B$4:$I$31,M4452,2),IF(AND(J4452&gt;0.3,J4452&lt;=1),INDEX(价格表!$B$4:$I$31,M4452,3),IF(AND(J4452&gt;1,J4452&lt;=2.2),INDEX(价格表!$B$4:$I$31,M4452,4),IF(AND(J4452&gt;2.2,J4452&lt;=3.3),INDEX(价格表!$B$4:$I$31,M4452,5),IF(AND(J4452&gt;3.3,J4452&lt;=4),INDEX(价格表!$B$4:$I$31,M4452,6),IF(AND(J4452&gt;4,J4452&lt;=5.5),INDEX(价格表!$B$4:$I$31,M4452,7),IF(J4452&gt;5.5,2.6+INDEX(价格表!$B$4:$I$31,M4452,8)*L4452)))))))</f>
        <v>3.25</v>
      </c>
    </row>
    <row r="4453" spans="1:14">
      <c r="A4453" s="18">
        <v>4311037577505</v>
      </c>
      <c r="B4453" s="18" t="s">
        <v>16</v>
      </c>
      <c r="C4453" s="19">
        <v>20201216</v>
      </c>
      <c r="D4453" s="19">
        <v>610538201209</v>
      </c>
      <c r="E4453" s="19" t="s">
        <v>16</v>
      </c>
      <c r="F4453" s="19">
        <v>20201226</v>
      </c>
      <c r="G4453" s="19" t="s">
        <v>17</v>
      </c>
      <c r="H4453" s="19" t="s">
        <v>305</v>
      </c>
      <c r="I4453" s="19" t="s">
        <v>316</v>
      </c>
      <c r="J4453" s="19">
        <v>1.44</v>
      </c>
      <c r="K4453" s="19" t="s">
        <v>20</v>
      </c>
      <c r="L4453">
        <f t="shared" si="79"/>
        <v>2</v>
      </c>
      <c r="M4453">
        <f>MATCH(H:H,价格表!$B$4:$B$35,0)</f>
        <v>26</v>
      </c>
      <c r="N4453" s="27">
        <f>IF(J4453&lt;=0.3,INDEX(价格表!$B$4:$I$31,M4453,2),IF(AND(J4453&gt;0.3,J4453&lt;=1),INDEX(价格表!$B$4:$I$31,M4453,3),IF(AND(J4453&gt;1,J4453&lt;=2.2),INDEX(价格表!$B$4:$I$31,M4453,4),IF(AND(J4453&gt;2.2,J4453&lt;=3.3),INDEX(价格表!$B$4:$I$31,M4453,5),IF(AND(J4453&gt;3.3,J4453&lt;=4),INDEX(价格表!$B$4:$I$31,M4453,6),IF(AND(J4453&gt;4,J4453&lt;=5.5),INDEX(价格表!$B$4:$I$31,M4453,7),IF(J4453&gt;5.5,2.6+INDEX(价格表!$B$4:$I$31,M4453,8)*L4453)))))))</f>
        <v>2.15</v>
      </c>
    </row>
    <row r="4454" spans="1:14">
      <c r="A4454" s="18">
        <v>4311037578942</v>
      </c>
      <c r="B4454" s="18" t="s">
        <v>16</v>
      </c>
      <c r="C4454" s="19">
        <v>20201216</v>
      </c>
      <c r="D4454" s="19">
        <v>610538201209</v>
      </c>
      <c r="E4454" s="19" t="s">
        <v>16</v>
      </c>
      <c r="F4454" s="19">
        <v>20201226</v>
      </c>
      <c r="G4454" s="19" t="s">
        <v>17</v>
      </c>
      <c r="H4454" s="19" t="s">
        <v>298</v>
      </c>
      <c r="I4454" s="19" t="s">
        <v>321</v>
      </c>
      <c r="J4454" s="19">
        <v>1.42</v>
      </c>
      <c r="K4454" s="19" t="s">
        <v>20</v>
      </c>
      <c r="L4454">
        <f t="shared" si="79"/>
        <v>2</v>
      </c>
      <c r="M4454">
        <f>MATCH(H:H,价格表!$B$4:$B$35,0)</f>
        <v>29</v>
      </c>
      <c r="N4454" s="27">
        <f>L4454*8+3</f>
        <v>19</v>
      </c>
    </row>
    <row r="4455" spans="1:14">
      <c r="A4455" s="18">
        <v>4311037578943</v>
      </c>
      <c r="B4455" s="18" t="s">
        <v>16</v>
      </c>
      <c r="C4455" s="19">
        <v>20201216</v>
      </c>
      <c r="D4455" s="19">
        <v>610538201209</v>
      </c>
      <c r="E4455" s="19" t="s">
        <v>16</v>
      </c>
      <c r="F4455" s="19">
        <v>20201226</v>
      </c>
      <c r="G4455" s="19" t="s">
        <v>17</v>
      </c>
      <c r="H4455" s="19" t="s">
        <v>302</v>
      </c>
      <c r="I4455" s="19" t="s">
        <v>303</v>
      </c>
      <c r="J4455" s="19">
        <v>1.43</v>
      </c>
      <c r="K4455" s="19" t="s">
        <v>20</v>
      </c>
      <c r="L4455">
        <f t="shared" si="79"/>
        <v>2</v>
      </c>
      <c r="M4455">
        <f>MATCH(H:H,价格表!$B$4:$B$35,0)</f>
        <v>6</v>
      </c>
      <c r="N4455" s="27">
        <f>IF(J4455&lt;=0.3,INDEX(价格表!$B$4:$I$31,M4455,2),IF(AND(J4455&gt;0.3,J4455&lt;=1),INDEX(价格表!$B$4:$I$31,M4455,3),IF(AND(J4455&gt;1,J4455&lt;=2.2),INDEX(价格表!$B$4:$I$31,M4455,4),IF(AND(J4455&gt;2.2,J4455&lt;=3.3),INDEX(价格表!$B$4:$I$31,M4455,5),IF(AND(J4455&gt;3.3,J4455&lt;=4),INDEX(价格表!$B$4:$I$31,M4455,6),IF(AND(J4455&gt;4,J4455&lt;=5.5),INDEX(价格表!$B$4:$I$31,M4455,7),IF(J4455&gt;5.5,2.6+INDEX(价格表!$B$4:$I$31,M4455,8)*L4455)))))))</f>
        <v>2.95</v>
      </c>
    </row>
    <row r="4456" spans="1:14">
      <c r="A4456" s="18">
        <v>4311037578945</v>
      </c>
      <c r="B4456" s="18" t="s">
        <v>16</v>
      </c>
      <c r="C4456" s="19">
        <v>20201216</v>
      </c>
      <c r="D4456" s="19">
        <v>610538201209</v>
      </c>
      <c r="E4456" s="19" t="s">
        <v>16</v>
      </c>
      <c r="F4456" s="19">
        <v>20201226</v>
      </c>
      <c r="G4456" s="19" t="s">
        <v>17</v>
      </c>
      <c r="H4456" s="21" t="s">
        <v>296</v>
      </c>
      <c r="I4456" s="19" t="s">
        <v>297</v>
      </c>
      <c r="J4456" s="19">
        <v>1.51</v>
      </c>
      <c r="K4456" s="19" t="s">
        <v>20</v>
      </c>
      <c r="L4456">
        <f t="shared" si="79"/>
        <v>2</v>
      </c>
      <c r="M4456">
        <f>MATCH(H:H,价格表!$B$4:$B$35,0)</f>
        <v>8</v>
      </c>
      <c r="N4456" s="27">
        <f>IF(J4456&lt;=0.3,INDEX(价格表!$B$4:$I$31,M4456,2),IF(AND(J4456&gt;0.3,J4456&lt;=1),INDEX(价格表!$B$4:$I$31,M4456,3),IF(AND(J4456&gt;1,J4456&lt;=2.2),INDEX(价格表!$B$4:$I$31,M4456,4),IF(AND(J4456&gt;2.2,J4456&lt;=3.3),INDEX(价格表!$B$4:$I$31,M4456,5),IF(AND(J4456&gt;3.3,J4456&lt;=4),INDEX(价格表!$B$4:$I$31,M4456,6),IF(AND(J4456&gt;4,J4456&lt;=5.5),INDEX(价格表!$B$4:$I$31,M4456,7),IF(J4456&gt;5.5,2.6+INDEX(价格表!$B$4:$I$31,M4456,8)*L4456)))))))</f>
        <v>2.95</v>
      </c>
    </row>
    <row r="4457" spans="1:14">
      <c r="A4457" s="18">
        <v>4311037579400</v>
      </c>
      <c r="B4457" s="18" t="s">
        <v>16</v>
      </c>
      <c r="C4457" s="19">
        <v>20201216</v>
      </c>
      <c r="D4457" s="19">
        <v>610538201209</v>
      </c>
      <c r="E4457" s="19" t="s">
        <v>16</v>
      </c>
      <c r="F4457" s="19">
        <v>20201226</v>
      </c>
      <c r="G4457" s="19" t="s">
        <v>17</v>
      </c>
      <c r="H4457" s="19" t="s">
        <v>294</v>
      </c>
      <c r="I4457" s="19" t="s">
        <v>295</v>
      </c>
      <c r="J4457" s="19">
        <v>1.45</v>
      </c>
      <c r="K4457" s="19" t="s">
        <v>20</v>
      </c>
      <c r="L4457">
        <f t="shared" si="79"/>
        <v>2</v>
      </c>
      <c r="M4457">
        <f>MATCH(H:H,价格表!$B$4:$B$35,0)</f>
        <v>18</v>
      </c>
      <c r="N4457" s="27">
        <f>IF(J4457&lt;=0.3,INDEX(价格表!$B$4:$I$31,M4457,2),IF(AND(J4457&gt;0.3,J4457&lt;=1),INDEX(价格表!$B$4:$I$31,M4457,3),IF(AND(J4457&gt;1,J4457&lt;=2.2),INDEX(价格表!$B$4:$I$31,M4457,4),IF(AND(J4457&gt;2.2,J4457&lt;=3.3),INDEX(价格表!$B$4:$I$31,M4457,5),IF(AND(J4457&gt;3.3,J4457&lt;=4),INDEX(价格表!$B$4:$I$31,M4457,6),IF(AND(J4457&gt;4,J4457&lt;=5.5),INDEX(价格表!$B$4:$I$31,M4457,7),IF(J4457&gt;5.5,2.6+INDEX(价格表!$B$4:$I$31,M4457,8)*L4457)))))))</f>
        <v>3.25</v>
      </c>
    </row>
    <row r="4458" spans="1:14">
      <c r="A4458" s="18">
        <v>4311037579896</v>
      </c>
      <c r="B4458" s="18" t="s">
        <v>16</v>
      </c>
      <c r="C4458" s="19">
        <v>20201216</v>
      </c>
      <c r="D4458" s="19">
        <v>610538201209</v>
      </c>
      <c r="E4458" s="19" t="s">
        <v>16</v>
      </c>
      <c r="F4458" s="19">
        <v>20201226</v>
      </c>
      <c r="G4458" s="19" t="s">
        <v>17</v>
      </c>
      <c r="H4458" s="19" t="s">
        <v>298</v>
      </c>
      <c r="I4458" s="19" t="s">
        <v>301</v>
      </c>
      <c r="J4458" s="19">
        <v>1.42</v>
      </c>
      <c r="K4458" s="19" t="s">
        <v>20</v>
      </c>
      <c r="L4458">
        <f t="shared" si="79"/>
        <v>2</v>
      </c>
      <c r="M4458">
        <f>MATCH(H:H,价格表!$B$4:$B$35,0)</f>
        <v>29</v>
      </c>
      <c r="N4458" s="27">
        <f t="shared" ref="N4458:N4461" si="80">L4458*8+3</f>
        <v>19</v>
      </c>
    </row>
    <row r="4459" spans="1:14">
      <c r="A4459" s="18">
        <v>4311037579903</v>
      </c>
      <c r="B4459" s="18" t="s">
        <v>16</v>
      </c>
      <c r="C4459" s="19">
        <v>20201216</v>
      </c>
      <c r="D4459" s="19">
        <v>610538201209</v>
      </c>
      <c r="E4459" s="19" t="s">
        <v>16</v>
      </c>
      <c r="F4459" s="19">
        <v>20201226</v>
      </c>
      <c r="G4459" s="19" t="s">
        <v>17</v>
      </c>
      <c r="H4459" s="19" t="s">
        <v>302</v>
      </c>
      <c r="I4459" s="19" t="s">
        <v>303</v>
      </c>
      <c r="J4459" s="19">
        <v>1.45</v>
      </c>
      <c r="K4459" s="19" t="s">
        <v>20</v>
      </c>
      <c r="L4459">
        <f t="shared" si="79"/>
        <v>2</v>
      </c>
      <c r="M4459">
        <f>MATCH(H:H,价格表!$B$4:$B$35,0)</f>
        <v>6</v>
      </c>
      <c r="N4459" s="27">
        <f>IF(J4459&lt;=0.3,INDEX(价格表!$B$4:$I$31,M4459,2),IF(AND(J4459&gt;0.3,J4459&lt;=1),INDEX(价格表!$B$4:$I$31,M4459,3),IF(AND(J4459&gt;1,J4459&lt;=2.2),INDEX(价格表!$B$4:$I$31,M4459,4),IF(AND(J4459&gt;2.2,J4459&lt;=3.3),INDEX(价格表!$B$4:$I$31,M4459,5),IF(AND(J4459&gt;3.3,J4459&lt;=4),INDEX(价格表!$B$4:$I$31,M4459,6),IF(AND(J4459&gt;4,J4459&lt;=5.5),INDEX(价格表!$B$4:$I$31,M4459,7),IF(J4459&gt;5.5,2.6+INDEX(价格表!$B$4:$I$31,M4459,8)*L4459)))))))</f>
        <v>2.95</v>
      </c>
    </row>
    <row r="4460" spans="1:14">
      <c r="A4460" s="18">
        <v>4311037579904</v>
      </c>
      <c r="B4460" s="18" t="s">
        <v>16</v>
      </c>
      <c r="C4460" s="19">
        <v>20201216</v>
      </c>
      <c r="D4460" s="19">
        <v>610538201209</v>
      </c>
      <c r="E4460" s="19" t="s">
        <v>16</v>
      </c>
      <c r="F4460" s="19">
        <v>20201226</v>
      </c>
      <c r="G4460" s="19" t="s">
        <v>17</v>
      </c>
      <c r="H4460" s="19" t="s">
        <v>298</v>
      </c>
      <c r="I4460" s="19" t="s">
        <v>325</v>
      </c>
      <c r="J4460" s="19">
        <v>1.43</v>
      </c>
      <c r="K4460" s="19" t="s">
        <v>20</v>
      </c>
      <c r="L4460">
        <f t="shared" si="79"/>
        <v>2</v>
      </c>
      <c r="M4460">
        <f>MATCH(H:H,价格表!$B$4:$B$35,0)</f>
        <v>29</v>
      </c>
      <c r="N4460" s="27">
        <f t="shared" si="80"/>
        <v>19</v>
      </c>
    </row>
    <row r="4461" spans="1:14">
      <c r="A4461" s="18">
        <v>4311037586953</v>
      </c>
      <c r="B4461" s="18" t="s">
        <v>16</v>
      </c>
      <c r="C4461" s="19">
        <v>20201216</v>
      </c>
      <c r="D4461" s="19">
        <v>610538201209</v>
      </c>
      <c r="E4461" s="19" t="s">
        <v>16</v>
      </c>
      <c r="F4461" s="19">
        <v>20201226</v>
      </c>
      <c r="G4461" s="19" t="s">
        <v>17</v>
      </c>
      <c r="H4461" s="19" t="s">
        <v>298</v>
      </c>
      <c r="I4461" s="19" t="s">
        <v>301</v>
      </c>
      <c r="J4461" s="19">
        <v>1.47</v>
      </c>
      <c r="K4461" s="19" t="s">
        <v>20</v>
      </c>
      <c r="L4461">
        <f t="shared" si="79"/>
        <v>2</v>
      </c>
      <c r="M4461">
        <f>MATCH(H:H,价格表!$B$4:$B$35,0)</f>
        <v>29</v>
      </c>
      <c r="N4461" s="27">
        <f t="shared" si="80"/>
        <v>19</v>
      </c>
    </row>
    <row r="4462" spans="1:14">
      <c r="A4462" s="18">
        <v>4311037586957</v>
      </c>
      <c r="B4462" s="18" t="s">
        <v>16</v>
      </c>
      <c r="C4462" s="19">
        <v>20201216</v>
      </c>
      <c r="D4462" s="19">
        <v>610538201209</v>
      </c>
      <c r="E4462" s="19" t="s">
        <v>16</v>
      </c>
      <c r="F4462" s="19">
        <v>20201226</v>
      </c>
      <c r="G4462" s="19" t="s">
        <v>17</v>
      </c>
      <c r="H4462" s="19" t="s">
        <v>298</v>
      </c>
      <c r="I4462" s="19" t="s">
        <v>313</v>
      </c>
      <c r="J4462" s="19">
        <v>1.45</v>
      </c>
      <c r="K4462" s="19" t="s">
        <v>20</v>
      </c>
      <c r="L4462">
        <f t="shared" si="79"/>
        <v>2</v>
      </c>
      <c r="M4462">
        <f>MATCH(H:H,价格表!$B$4:$B$35,0)</f>
        <v>29</v>
      </c>
      <c r="N4462" s="27">
        <f>L4462*5+3</f>
        <v>13</v>
      </c>
    </row>
    <row r="4463" spans="1:14">
      <c r="A4463" s="18">
        <v>4311037598704</v>
      </c>
      <c r="B4463" s="18" t="s">
        <v>16</v>
      </c>
      <c r="C4463" s="19">
        <v>20201216</v>
      </c>
      <c r="D4463" s="19">
        <v>610538201209</v>
      </c>
      <c r="E4463" s="19" t="s">
        <v>16</v>
      </c>
      <c r="F4463" s="19">
        <v>20201226</v>
      </c>
      <c r="G4463" s="19" t="s">
        <v>17</v>
      </c>
      <c r="H4463" s="19" t="s">
        <v>294</v>
      </c>
      <c r="I4463" s="19" t="s">
        <v>295</v>
      </c>
      <c r="J4463" s="19">
        <v>1.42</v>
      </c>
      <c r="K4463" s="19" t="s">
        <v>20</v>
      </c>
      <c r="L4463">
        <f t="shared" si="79"/>
        <v>2</v>
      </c>
      <c r="M4463">
        <f>MATCH(H:H,价格表!$B$4:$B$35,0)</f>
        <v>18</v>
      </c>
      <c r="N4463" s="27">
        <f>IF(J4463&lt;=0.3,INDEX(价格表!$B$4:$I$31,M4463,2),IF(AND(J4463&gt;0.3,J4463&lt;=1),INDEX(价格表!$B$4:$I$31,M4463,3),IF(AND(J4463&gt;1,J4463&lt;=2.2),INDEX(价格表!$B$4:$I$31,M4463,4),IF(AND(J4463&gt;2.2,J4463&lt;=3.3),INDEX(价格表!$B$4:$I$31,M4463,5),IF(AND(J4463&gt;3.3,J4463&lt;=4),INDEX(价格表!$B$4:$I$31,M4463,6),IF(AND(J4463&gt;4,J4463&lt;=5.5),INDEX(价格表!$B$4:$I$31,M4463,7),IF(J4463&gt;5.5,2.6+INDEX(价格表!$B$4:$I$31,M4463,8)*L4463)))))))</f>
        <v>3.25</v>
      </c>
    </row>
    <row r="4464" spans="1:14">
      <c r="A4464" s="18">
        <v>4311037599384</v>
      </c>
      <c r="B4464" s="18" t="s">
        <v>16</v>
      </c>
      <c r="C4464" s="19">
        <v>20201216</v>
      </c>
      <c r="D4464" s="19">
        <v>610538201209</v>
      </c>
      <c r="E4464" s="19" t="s">
        <v>16</v>
      </c>
      <c r="F4464" s="19">
        <v>20201226</v>
      </c>
      <c r="G4464" s="19" t="s">
        <v>17</v>
      </c>
      <c r="H4464" s="19" t="s">
        <v>302</v>
      </c>
      <c r="I4464" s="19" t="s">
        <v>303</v>
      </c>
      <c r="J4464" s="19">
        <v>1.46</v>
      </c>
      <c r="K4464" s="19" t="s">
        <v>20</v>
      </c>
      <c r="L4464">
        <f t="shared" si="79"/>
        <v>2</v>
      </c>
      <c r="M4464">
        <f>MATCH(H:H,价格表!$B$4:$B$35,0)</f>
        <v>6</v>
      </c>
      <c r="N4464" s="27">
        <f>IF(J4464&lt;=0.3,INDEX(价格表!$B$4:$I$31,M4464,2),IF(AND(J4464&gt;0.3,J4464&lt;=1),INDEX(价格表!$B$4:$I$31,M4464,3),IF(AND(J4464&gt;1,J4464&lt;=2.2),INDEX(价格表!$B$4:$I$31,M4464,4),IF(AND(J4464&gt;2.2,J4464&lt;=3.3),INDEX(价格表!$B$4:$I$31,M4464,5),IF(AND(J4464&gt;3.3,J4464&lt;=4),INDEX(价格表!$B$4:$I$31,M4464,6),IF(AND(J4464&gt;4,J4464&lt;=5.5),INDEX(价格表!$B$4:$I$31,M4464,7),IF(J4464&gt;5.5,2.6+INDEX(价格表!$B$4:$I$31,M4464,8)*L4464)))))))</f>
        <v>2.95</v>
      </c>
    </row>
    <row r="4465" spans="1:14">
      <c r="A4465" s="18">
        <v>4311037599385</v>
      </c>
      <c r="B4465" s="18" t="s">
        <v>16</v>
      </c>
      <c r="C4465" s="19">
        <v>20201216</v>
      </c>
      <c r="D4465" s="19">
        <v>610538201209</v>
      </c>
      <c r="E4465" s="19" t="s">
        <v>16</v>
      </c>
      <c r="F4465" s="19">
        <v>20201226</v>
      </c>
      <c r="G4465" s="19" t="s">
        <v>17</v>
      </c>
      <c r="H4465" s="19" t="s">
        <v>302</v>
      </c>
      <c r="I4465" s="19" t="s">
        <v>303</v>
      </c>
      <c r="J4465" s="19">
        <v>1.42</v>
      </c>
      <c r="K4465" s="19" t="s">
        <v>20</v>
      </c>
      <c r="L4465">
        <f t="shared" si="79"/>
        <v>2</v>
      </c>
      <c r="M4465">
        <f>MATCH(H:H,价格表!$B$4:$B$35,0)</f>
        <v>6</v>
      </c>
      <c r="N4465" s="27">
        <f>IF(J4465&lt;=0.3,INDEX(价格表!$B$4:$I$31,M4465,2),IF(AND(J4465&gt;0.3,J4465&lt;=1),INDEX(价格表!$B$4:$I$31,M4465,3),IF(AND(J4465&gt;1,J4465&lt;=2.2),INDEX(价格表!$B$4:$I$31,M4465,4),IF(AND(J4465&gt;2.2,J4465&lt;=3.3),INDEX(价格表!$B$4:$I$31,M4465,5),IF(AND(J4465&gt;3.3,J4465&lt;=4),INDEX(价格表!$B$4:$I$31,M4465,6),IF(AND(J4465&gt;4,J4465&lt;=5.5),INDEX(价格表!$B$4:$I$31,M4465,7),IF(J4465&gt;5.5,2.6+INDEX(价格表!$B$4:$I$31,M4465,8)*L4465)))))))</f>
        <v>2.95</v>
      </c>
    </row>
    <row r="4466" spans="1:14">
      <c r="A4466" s="18">
        <v>4311037599392</v>
      </c>
      <c r="B4466" s="18" t="s">
        <v>16</v>
      </c>
      <c r="C4466" s="19">
        <v>20201216</v>
      </c>
      <c r="D4466" s="19">
        <v>610538201209</v>
      </c>
      <c r="E4466" s="19" t="s">
        <v>16</v>
      </c>
      <c r="F4466" s="19">
        <v>20201226</v>
      </c>
      <c r="G4466" s="19" t="s">
        <v>17</v>
      </c>
      <c r="H4466" s="19" t="s">
        <v>298</v>
      </c>
      <c r="I4466" s="19" t="s">
        <v>329</v>
      </c>
      <c r="J4466" s="19">
        <v>1.5</v>
      </c>
      <c r="K4466" s="19" t="s">
        <v>20</v>
      </c>
      <c r="L4466">
        <f t="shared" si="79"/>
        <v>2</v>
      </c>
      <c r="M4466">
        <f>MATCH(H:H,价格表!$B$4:$B$35,0)</f>
        <v>29</v>
      </c>
      <c r="N4466" s="27">
        <f>L4466*8+3</f>
        <v>19</v>
      </c>
    </row>
    <row r="4467" spans="1:14">
      <c r="A4467" s="18">
        <v>4311037600462</v>
      </c>
      <c r="B4467" s="18" t="s">
        <v>16</v>
      </c>
      <c r="C4467" s="19">
        <v>20201216</v>
      </c>
      <c r="D4467" s="19">
        <v>610538201209</v>
      </c>
      <c r="E4467" s="19" t="s">
        <v>16</v>
      </c>
      <c r="F4467" s="19">
        <v>20201226</v>
      </c>
      <c r="G4467" s="19" t="s">
        <v>17</v>
      </c>
      <c r="H4467" s="19" t="s">
        <v>305</v>
      </c>
      <c r="I4467" s="19" t="s">
        <v>339</v>
      </c>
      <c r="J4467" s="19">
        <v>1.52</v>
      </c>
      <c r="K4467" s="19" t="s">
        <v>20</v>
      </c>
      <c r="L4467">
        <f t="shared" si="79"/>
        <v>2</v>
      </c>
      <c r="M4467">
        <f>MATCH(H:H,价格表!$B$4:$B$35,0)</f>
        <v>26</v>
      </c>
      <c r="N4467" s="27">
        <f>IF(J4467&lt;=0.3,INDEX(价格表!$B$4:$I$31,M4467,2),IF(AND(J4467&gt;0.3,J4467&lt;=1),INDEX(价格表!$B$4:$I$31,M4467,3),IF(AND(J4467&gt;1,J4467&lt;=2.2),INDEX(价格表!$B$4:$I$31,M4467,4),IF(AND(J4467&gt;2.2,J4467&lt;=3.3),INDEX(价格表!$B$4:$I$31,M4467,5),IF(AND(J4467&gt;3.3,J4467&lt;=4),INDEX(价格表!$B$4:$I$31,M4467,6),IF(AND(J4467&gt;4,J4467&lt;=5.5),INDEX(价格表!$B$4:$I$31,M4467,7),IF(J4467&gt;5.5,2.6+INDEX(价格表!$B$4:$I$31,M4467,8)*L4467)))))))</f>
        <v>2.15</v>
      </c>
    </row>
    <row r="4468" spans="1:14">
      <c r="A4468" s="18">
        <v>4311037601400</v>
      </c>
      <c r="B4468" s="18" t="s">
        <v>16</v>
      </c>
      <c r="C4468" s="19">
        <v>20201216</v>
      </c>
      <c r="D4468" s="19">
        <v>610538201209</v>
      </c>
      <c r="E4468" s="19" t="s">
        <v>16</v>
      </c>
      <c r="F4468" s="19">
        <v>20201226</v>
      </c>
      <c r="G4468" s="19" t="s">
        <v>17</v>
      </c>
      <c r="H4468" s="19" t="s">
        <v>294</v>
      </c>
      <c r="I4468" s="19" t="s">
        <v>295</v>
      </c>
      <c r="J4468" s="19">
        <v>1.51</v>
      </c>
      <c r="K4468" s="19" t="s">
        <v>20</v>
      </c>
      <c r="L4468">
        <f t="shared" si="79"/>
        <v>2</v>
      </c>
      <c r="M4468">
        <f>MATCH(H:H,价格表!$B$4:$B$35,0)</f>
        <v>18</v>
      </c>
      <c r="N4468" s="27">
        <f>IF(J4468&lt;=0.3,INDEX(价格表!$B$4:$I$31,M4468,2),IF(AND(J4468&gt;0.3,J4468&lt;=1),INDEX(价格表!$B$4:$I$31,M4468,3),IF(AND(J4468&gt;1,J4468&lt;=2.2),INDEX(价格表!$B$4:$I$31,M4468,4),IF(AND(J4468&gt;2.2,J4468&lt;=3.3),INDEX(价格表!$B$4:$I$31,M4468,5),IF(AND(J4468&gt;3.3,J4468&lt;=4),INDEX(价格表!$B$4:$I$31,M4468,6),IF(AND(J4468&gt;4,J4468&lt;=5.5),INDEX(价格表!$B$4:$I$31,M4468,7),IF(J4468&gt;5.5,2.6+INDEX(价格表!$B$4:$I$31,M4468,8)*L4468)))))))</f>
        <v>3.25</v>
      </c>
    </row>
    <row r="4469" spans="1:14">
      <c r="A4469" s="18">
        <v>4311037606569</v>
      </c>
      <c r="B4469" s="18" t="s">
        <v>16</v>
      </c>
      <c r="C4469" s="19">
        <v>20201216</v>
      </c>
      <c r="D4469" s="19">
        <v>610538201209</v>
      </c>
      <c r="E4469" s="19" t="s">
        <v>16</v>
      </c>
      <c r="F4469" s="19">
        <v>20201226</v>
      </c>
      <c r="G4469" s="19" t="s">
        <v>17</v>
      </c>
      <c r="H4469" s="19" t="s">
        <v>294</v>
      </c>
      <c r="I4469" s="19" t="s">
        <v>295</v>
      </c>
      <c r="J4469" s="19">
        <v>1.45</v>
      </c>
      <c r="K4469" s="19" t="s">
        <v>20</v>
      </c>
      <c r="L4469">
        <f t="shared" si="79"/>
        <v>2</v>
      </c>
      <c r="M4469">
        <f>MATCH(H:H,价格表!$B$4:$B$35,0)</f>
        <v>18</v>
      </c>
      <c r="N4469" s="27">
        <f>IF(J4469&lt;=0.3,INDEX(价格表!$B$4:$I$31,M4469,2),IF(AND(J4469&gt;0.3,J4469&lt;=1),INDEX(价格表!$B$4:$I$31,M4469,3),IF(AND(J4469&gt;1,J4469&lt;=2.2),INDEX(价格表!$B$4:$I$31,M4469,4),IF(AND(J4469&gt;2.2,J4469&lt;=3.3),INDEX(价格表!$B$4:$I$31,M4469,5),IF(AND(J4469&gt;3.3,J4469&lt;=4),INDEX(价格表!$B$4:$I$31,M4469,6),IF(AND(J4469&gt;4,J4469&lt;=5.5),INDEX(价格表!$B$4:$I$31,M4469,7),IF(J4469&gt;5.5,2.6+INDEX(价格表!$B$4:$I$31,M4469,8)*L4469)))))))</f>
        <v>3.25</v>
      </c>
    </row>
    <row r="4470" spans="1:14">
      <c r="A4470" s="18">
        <v>4311037606577</v>
      </c>
      <c r="B4470" s="18" t="s">
        <v>16</v>
      </c>
      <c r="C4470" s="19">
        <v>20201216</v>
      </c>
      <c r="D4470" s="19">
        <v>610538201209</v>
      </c>
      <c r="E4470" s="19" t="s">
        <v>16</v>
      </c>
      <c r="F4470" s="19">
        <v>20201226</v>
      </c>
      <c r="G4470" s="19" t="s">
        <v>17</v>
      </c>
      <c r="H4470" s="19" t="s">
        <v>305</v>
      </c>
      <c r="I4470" s="19" t="s">
        <v>319</v>
      </c>
      <c r="J4470" s="19">
        <v>1.44</v>
      </c>
      <c r="K4470" s="19" t="s">
        <v>20</v>
      </c>
      <c r="L4470">
        <f t="shared" si="79"/>
        <v>2</v>
      </c>
      <c r="M4470">
        <f>MATCH(H:H,价格表!$B$4:$B$35,0)</f>
        <v>26</v>
      </c>
      <c r="N4470" s="27">
        <f>IF(J4470&lt;=0.3,INDEX(价格表!$B$4:$I$31,M4470,2),IF(AND(J4470&gt;0.3,J4470&lt;=1),INDEX(价格表!$B$4:$I$31,M4470,3),IF(AND(J4470&gt;1,J4470&lt;=2.2),INDEX(价格表!$B$4:$I$31,M4470,4),IF(AND(J4470&gt;2.2,J4470&lt;=3.3),INDEX(价格表!$B$4:$I$31,M4470,5),IF(AND(J4470&gt;3.3,J4470&lt;=4),INDEX(价格表!$B$4:$I$31,M4470,6),IF(AND(J4470&gt;4,J4470&lt;=5.5),INDEX(价格表!$B$4:$I$31,M4470,7),IF(J4470&gt;5.5,2.6+INDEX(价格表!$B$4:$I$31,M4470,8)*L4470)))))))</f>
        <v>2.15</v>
      </c>
    </row>
    <row r="4471" spans="1:14">
      <c r="A4471" s="18">
        <v>4311037606581</v>
      </c>
      <c r="B4471" s="18" t="s">
        <v>16</v>
      </c>
      <c r="C4471" s="19">
        <v>20201216</v>
      </c>
      <c r="D4471" s="19">
        <v>610538201209</v>
      </c>
      <c r="E4471" s="19" t="s">
        <v>16</v>
      </c>
      <c r="F4471" s="19">
        <v>20201226</v>
      </c>
      <c r="G4471" s="19" t="s">
        <v>17</v>
      </c>
      <c r="H4471" s="19" t="s">
        <v>294</v>
      </c>
      <c r="I4471" s="19" t="s">
        <v>295</v>
      </c>
      <c r="J4471" s="19">
        <v>1.55</v>
      </c>
      <c r="K4471" s="19" t="s">
        <v>20</v>
      </c>
      <c r="L4471">
        <f t="shared" si="79"/>
        <v>2</v>
      </c>
      <c r="M4471">
        <f>MATCH(H:H,价格表!$B$4:$B$35,0)</f>
        <v>18</v>
      </c>
      <c r="N4471" s="27">
        <f>IF(J4471&lt;=0.3,INDEX(价格表!$B$4:$I$31,M4471,2),IF(AND(J4471&gt;0.3,J4471&lt;=1),INDEX(价格表!$B$4:$I$31,M4471,3),IF(AND(J4471&gt;1,J4471&lt;=2.2),INDEX(价格表!$B$4:$I$31,M4471,4),IF(AND(J4471&gt;2.2,J4471&lt;=3.3),INDEX(价格表!$B$4:$I$31,M4471,5),IF(AND(J4471&gt;3.3,J4471&lt;=4),INDEX(价格表!$B$4:$I$31,M4471,6),IF(AND(J4471&gt;4,J4471&lt;=5.5),INDEX(价格表!$B$4:$I$31,M4471,7),IF(J4471&gt;5.5,2.6+INDEX(价格表!$B$4:$I$31,M4471,8)*L4471)))))))</f>
        <v>3.25</v>
      </c>
    </row>
    <row r="4472" spans="1:14">
      <c r="A4472" s="18">
        <v>4311037606585</v>
      </c>
      <c r="B4472" s="18" t="s">
        <v>16</v>
      </c>
      <c r="C4472" s="19">
        <v>20201216</v>
      </c>
      <c r="D4472" s="19">
        <v>610538201209</v>
      </c>
      <c r="E4472" s="19" t="s">
        <v>16</v>
      </c>
      <c r="F4472" s="19">
        <v>20201226</v>
      </c>
      <c r="G4472" s="19" t="s">
        <v>17</v>
      </c>
      <c r="H4472" s="19" t="s">
        <v>294</v>
      </c>
      <c r="I4472" s="19" t="s">
        <v>295</v>
      </c>
      <c r="J4472" s="19">
        <v>1.45</v>
      </c>
      <c r="K4472" s="19" t="s">
        <v>20</v>
      </c>
      <c r="L4472">
        <f t="shared" si="79"/>
        <v>2</v>
      </c>
      <c r="M4472">
        <f>MATCH(H:H,价格表!$B$4:$B$35,0)</f>
        <v>18</v>
      </c>
      <c r="N4472" s="27">
        <f>IF(J4472&lt;=0.3,INDEX(价格表!$B$4:$I$31,M4472,2),IF(AND(J4472&gt;0.3,J4472&lt;=1),INDEX(价格表!$B$4:$I$31,M4472,3),IF(AND(J4472&gt;1,J4472&lt;=2.2),INDEX(价格表!$B$4:$I$31,M4472,4),IF(AND(J4472&gt;2.2,J4472&lt;=3.3),INDEX(价格表!$B$4:$I$31,M4472,5),IF(AND(J4472&gt;3.3,J4472&lt;=4),INDEX(价格表!$B$4:$I$31,M4472,6),IF(AND(J4472&gt;4,J4472&lt;=5.5),INDEX(价格表!$B$4:$I$31,M4472,7),IF(J4472&gt;5.5,2.6+INDEX(价格表!$B$4:$I$31,M4472,8)*L4472)))))))</f>
        <v>3.25</v>
      </c>
    </row>
    <row r="4473" spans="1:14">
      <c r="A4473" s="18">
        <v>4311037608505</v>
      </c>
      <c r="B4473" s="18" t="s">
        <v>16</v>
      </c>
      <c r="C4473" s="19">
        <v>20201216</v>
      </c>
      <c r="D4473" s="19">
        <v>610538201209</v>
      </c>
      <c r="E4473" s="19" t="s">
        <v>16</v>
      </c>
      <c r="F4473" s="19">
        <v>20201226</v>
      </c>
      <c r="G4473" s="19" t="s">
        <v>17</v>
      </c>
      <c r="H4473" s="21" t="s">
        <v>296</v>
      </c>
      <c r="I4473" s="19" t="s">
        <v>297</v>
      </c>
      <c r="J4473" s="19">
        <v>1.42</v>
      </c>
      <c r="K4473" s="19" t="s">
        <v>20</v>
      </c>
      <c r="L4473">
        <f t="shared" si="79"/>
        <v>2</v>
      </c>
      <c r="M4473">
        <f>MATCH(H:H,价格表!$B$4:$B$35,0)</f>
        <v>8</v>
      </c>
      <c r="N4473" s="27">
        <f>IF(J4473&lt;=0.3,INDEX(价格表!$B$4:$I$31,M4473,2),IF(AND(J4473&gt;0.3,J4473&lt;=1),INDEX(价格表!$B$4:$I$31,M4473,3),IF(AND(J4473&gt;1,J4473&lt;=2.2),INDEX(价格表!$B$4:$I$31,M4473,4),IF(AND(J4473&gt;2.2,J4473&lt;=3.3),INDEX(价格表!$B$4:$I$31,M4473,5),IF(AND(J4473&gt;3.3,J4473&lt;=4),INDEX(价格表!$B$4:$I$31,M4473,6),IF(AND(J4473&gt;4,J4473&lt;=5.5),INDEX(价格表!$B$4:$I$31,M4473,7),IF(J4473&gt;5.5,2.6+INDEX(价格表!$B$4:$I$31,M4473,8)*L4473)))))))</f>
        <v>2.95</v>
      </c>
    </row>
    <row r="4474" spans="1:14">
      <c r="A4474" s="18">
        <v>4311037615436</v>
      </c>
      <c r="B4474" s="18" t="s">
        <v>16</v>
      </c>
      <c r="C4474" s="19">
        <v>20201216</v>
      </c>
      <c r="D4474" s="19">
        <v>610538201209</v>
      </c>
      <c r="E4474" s="19" t="s">
        <v>16</v>
      </c>
      <c r="F4474" s="19">
        <v>20201226</v>
      </c>
      <c r="G4474" s="19" t="s">
        <v>17</v>
      </c>
      <c r="H4474" s="19" t="s">
        <v>305</v>
      </c>
      <c r="I4474" s="19" t="s">
        <v>319</v>
      </c>
      <c r="J4474" s="19">
        <v>1.42</v>
      </c>
      <c r="K4474" s="19" t="s">
        <v>20</v>
      </c>
      <c r="L4474">
        <f t="shared" si="79"/>
        <v>2</v>
      </c>
      <c r="M4474">
        <f>MATCH(H:H,价格表!$B$4:$B$35,0)</f>
        <v>26</v>
      </c>
      <c r="N4474" s="27">
        <f>IF(J4474&lt;=0.3,INDEX(价格表!$B$4:$I$31,M4474,2),IF(AND(J4474&gt;0.3,J4474&lt;=1),INDEX(价格表!$B$4:$I$31,M4474,3),IF(AND(J4474&gt;1,J4474&lt;=2.2),INDEX(价格表!$B$4:$I$31,M4474,4),IF(AND(J4474&gt;2.2,J4474&lt;=3.3),INDEX(价格表!$B$4:$I$31,M4474,5),IF(AND(J4474&gt;3.3,J4474&lt;=4),INDEX(价格表!$B$4:$I$31,M4474,6),IF(AND(J4474&gt;4,J4474&lt;=5.5),INDEX(价格表!$B$4:$I$31,M4474,7),IF(J4474&gt;5.5,2.6+INDEX(价格表!$B$4:$I$31,M4474,8)*L4474)))))))</f>
        <v>2.15</v>
      </c>
    </row>
    <row r="4475" spans="1:14">
      <c r="A4475" s="18">
        <v>4311037615438</v>
      </c>
      <c r="B4475" s="18" t="s">
        <v>16</v>
      </c>
      <c r="C4475" s="19">
        <v>20201216</v>
      </c>
      <c r="D4475" s="19">
        <v>610538201209</v>
      </c>
      <c r="E4475" s="19" t="s">
        <v>16</v>
      </c>
      <c r="F4475" s="19">
        <v>20201226</v>
      </c>
      <c r="G4475" s="19" t="s">
        <v>17</v>
      </c>
      <c r="H4475" s="19" t="s">
        <v>305</v>
      </c>
      <c r="I4475" s="19" t="s">
        <v>311</v>
      </c>
      <c r="J4475" s="19">
        <v>1.5</v>
      </c>
      <c r="K4475" s="19" t="s">
        <v>20</v>
      </c>
      <c r="L4475">
        <f t="shared" si="79"/>
        <v>2</v>
      </c>
      <c r="M4475">
        <f>MATCH(H:H,价格表!$B$4:$B$35,0)</f>
        <v>26</v>
      </c>
      <c r="N4475" s="27">
        <f>IF(J4475&lt;=0.3,INDEX(价格表!$B$4:$I$31,M4475,2),IF(AND(J4475&gt;0.3,J4475&lt;=1),INDEX(价格表!$B$4:$I$31,M4475,3),IF(AND(J4475&gt;1,J4475&lt;=2.2),INDEX(价格表!$B$4:$I$31,M4475,4),IF(AND(J4475&gt;2.2,J4475&lt;=3.3),INDEX(价格表!$B$4:$I$31,M4475,5),IF(AND(J4475&gt;3.3,J4475&lt;=4),INDEX(价格表!$B$4:$I$31,M4475,6),IF(AND(J4475&gt;4,J4475&lt;=5.5),INDEX(价格表!$B$4:$I$31,M4475,7),IF(J4475&gt;5.5,2.6+INDEX(价格表!$B$4:$I$31,M4475,8)*L4475)))))))</f>
        <v>2.15</v>
      </c>
    </row>
    <row r="4476" spans="1:14">
      <c r="A4476" s="18">
        <v>4311037615919</v>
      </c>
      <c r="B4476" s="18" t="s">
        <v>16</v>
      </c>
      <c r="C4476" s="19">
        <v>20201216</v>
      </c>
      <c r="D4476" s="19">
        <v>610538201209</v>
      </c>
      <c r="E4476" s="19" t="s">
        <v>16</v>
      </c>
      <c r="F4476" s="19">
        <v>20201226</v>
      </c>
      <c r="G4476" s="19" t="s">
        <v>17</v>
      </c>
      <c r="H4476" s="19" t="s">
        <v>298</v>
      </c>
      <c r="I4476" s="19" t="s">
        <v>304</v>
      </c>
      <c r="J4476" s="19">
        <v>1.44</v>
      </c>
      <c r="K4476" s="19" t="s">
        <v>20</v>
      </c>
      <c r="L4476">
        <f t="shared" si="79"/>
        <v>2</v>
      </c>
      <c r="M4476">
        <f>MATCH(H:H,价格表!$B$4:$B$35,0)</f>
        <v>29</v>
      </c>
      <c r="N4476" s="27">
        <f t="shared" ref="N4476:N4479" si="81">L4476*8+3</f>
        <v>19</v>
      </c>
    </row>
    <row r="4477" spans="1:14">
      <c r="A4477" s="18">
        <v>4311037616390</v>
      </c>
      <c r="B4477" s="18" t="s">
        <v>16</v>
      </c>
      <c r="C4477" s="19">
        <v>20201216</v>
      </c>
      <c r="D4477" s="19">
        <v>610538201209</v>
      </c>
      <c r="E4477" s="19" t="s">
        <v>16</v>
      </c>
      <c r="F4477" s="19">
        <v>20201226</v>
      </c>
      <c r="G4477" s="19" t="s">
        <v>17</v>
      </c>
      <c r="H4477" s="19" t="s">
        <v>294</v>
      </c>
      <c r="I4477" s="19" t="s">
        <v>295</v>
      </c>
      <c r="J4477" s="19">
        <v>1.42</v>
      </c>
      <c r="K4477" s="19" t="s">
        <v>20</v>
      </c>
      <c r="L4477">
        <f t="shared" si="79"/>
        <v>2</v>
      </c>
      <c r="M4477">
        <f>MATCH(H:H,价格表!$B$4:$B$35,0)</f>
        <v>18</v>
      </c>
      <c r="N4477" s="27">
        <f>IF(J4477&lt;=0.3,INDEX(价格表!$B$4:$I$31,M4477,2),IF(AND(J4477&gt;0.3,J4477&lt;=1),INDEX(价格表!$B$4:$I$31,M4477,3),IF(AND(J4477&gt;1,J4477&lt;=2.2),INDEX(价格表!$B$4:$I$31,M4477,4),IF(AND(J4477&gt;2.2,J4477&lt;=3.3),INDEX(价格表!$B$4:$I$31,M4477,5),IF(AND(J4477&gt;3.3,J4477&lt;=4),INDEX(价格表!$B$4:$I$31,M4477,6),IF(AND(J4477&gt;4,J4477&lt;=5.5),INDEX(价格表!$B$4:$I$31,M4477,7),IF(J4477&gt;5.5,2.6+INDEX(价格表!$B$4:$I$31,M4477,8)*L4477)))))))</f>
        <v>3.25</v>
      </c>
    </row>
    <row r="4478" spans="1:14">
      <c r="A4478" s="18">
        <v>4311037616393</v>
      </c>
      <c r="B4478" s="18" t="s">
        <v>16</v>
      </c>
      <c r="C4478" s="19">
        <v>20201216</v>
      </c>
      <c r="D4478" s="19">
        <v>610538201209</v>
      </c>
      <c r="E4478" s="19" t="s">
        <v>16</v>
      </c>
      <c r="F4478" s="19">
        <v>20201226</v>
      </c>
      <c r="G4478" s="19" t="s">
        <v>17</v>
      </c>
      <c r="H4478" s="19" t="s">
        <v>298</v>
      </c>
      <c r="I4478" s="19" t="s">
        <v>321</v>
      </c>
      <c r="J4478" s="19">
        <v>1.44</v>
      </c>
      <c r="K4478" s="19" t="s">
        <v>20</v>
      </c>
      <c r="L4478">
        <f t="shared" si="79"/>
        <v>2</v>
      </c>
      <c r="M4478">
        <f>MATCH(H:H,价格表!$B$4:$B$35,0)</f>
        <v>29</v>
      </c>
      <c r="N4478" s="27">
        <f t="shared" si="81"/>
        <v>19</v>
      </c>
    </row>
    <row r="4479" spans="1:14">
      <c r="A4479" s="18">
        <v>4311037616413</v>
      </c>
      <c r="B4479" s="18" t="s">
        <v>16</v>
      </c>
      <c r="C4479" s="19">
        <v>20201216</v>
      </c>
      <c r="D4479" s="19">
        <v>610538201209</v>
      </c>
      <c r="E4479" s="19" t="s">
        <v>16</v>
      </c>
      <c r="F4479" s="19">
        <v>20201226</v>
      </c>
      <c r="G4479" s="19" t="s">
        <v>17</v>
      </c>
      <c r="H4479" s="19" t="s">
        <v>298</v>
      </c>
      <c r="I4479" s="19" t="s">
        <v>321</v>
      </c>
      <c r="J4479" s="19">
        <v>1.42</v>
      </c>
      <c r="K4479" s="19" t="s">
        <v>20</v>
      </c>
      <c r="L4479">
        <f t="shared" si="79"/>
        <v>2</v>
      </c>
      <c r="M4479">
        <f>MATCH(H:H,价格表!$B$4:$B$35,0)</f>
        <v>29</v>
      </c>
      <c r="N4479" s="27">
        <f t="shared" si="81"/>
        <v>19</v>
      </c>
    </row>
    <row r="4480" spans="1:14">
      <c r="A4480" s="18">
        <v>4311037622988</v>
      </c>
      <c r="B4480" s="18" t="s">
        <v>16</v>
      </c>
      <c r="C4480" s="19">
        <v>20201216</v>
      </c>
      <c r="D4480" s="19">
        <v>610538201209</v>
      </c>
      <c r="E4480" s="19" t="s">
        <v>16</v>
      </c>
      <c r="F4480" s="19">
        <v>20201226</v>
      </c>
      <c r="G4480" s="19" t="s">
        <v>17</v>
      </c>
      <c r="H4480" s="19" t="s">
        <v>294</v>
      </c>
      <c r="I4480" s="19" t="s">
        <v>295</v>
      </c>
      <c r="J4480" s="19">
        <v>1.43</v>
      </c>
      <c r="K4480" s="19" t="s">
        <v>20</v>
      </c>
      <c r="L4480">
        <f t="shared" si="79"/>
        <v>2</v>
      </c>
      <c r="M4480">
        <f>MATCH(H:H,价格表!$B$4:$B$35,0)</f>
        <v>18</v>
      </c>
      <c r="N4480" s="27">
        <f>IF(J4480&lt;=0.3,INDEX(价格表!$B$4:$I$31,M4480,2),IF(AND(J4480&gt;0.3,J4480&lt;=1),INDEX(价格表!$B$4:$I$31,M4480,3),IF(AND(J4480&gt;1,J4480&lt;=2.2),INDEX(价格表!$B$4:$I$31,M4480,4),IF(AND(J4480&gt;2.2,J4480&lt;=3.3),INDEX(价格表!$B$4:$I$31,M4480,5),IF(AND(J4480&gt;3.3,J4480&lt;=4),INDEX(价格表!$B$4:$I$31,M4480,6),IF(AND(J4480&gt;4,J4480&lt;=5.5),INDEX(价格表!$B$4:$I$31,M4480,7),IF(J4480&gt;5.5,2.6+INDEX(价格表!$B$4:$I$31,M4480,8)*L4480)))))))</f>
        <v>3.25</v>
      </c>
    </row>
    <row r="4481" spans="1:14">
      <c r="A4481" s="18">
        <v>4311037630704</v>
      </c>
      <c r="B4481" s="18" t="s">
        <v>16</v>
      </c>
      <c r="C4481" s="19">
        <v>20201216</v>
      </c>
      <c r="D4481" s="19">
        <v>610538201209</v>
      </c>
      <c r="E4481" s="19" t="s">
        <v>16</v>
      </c>
      <c r="F4481" s="19">
        <v>20201226</v>
      </c>
      <c r="G4481" s="19" t="s">
        <v>17</v>
      </c>
      <c r="H4481" s="19" t="s">
        <v>298</v>
      </c>
      <c r="I4481" s="19" t="s">
        <v>325</v>
      </c>
      <c r="J4481" s="19">
        <v>1.46</v>
      </c>
      <c r="K4481" s="19" t="s">
        <v>20</v>
      </c>
      <c r="L4481">
        <f t="shared" si="79"/>
        <v>2</v>
      </c>
      <c r="M4481">
        <f>MATCH(H:H,价格表!$B$4:$B$35,0)</f>
        <v>29</v>
      </c>
      <c r="N4481" s="27">
        <f>L4481*8+3</f>
        <v>19</v>
      </c>
    </row>
    <row r="4482" spans="1:14">
      <c r="A4482" s="18">
        <v>4311037630705</v>
      </c>
      <c r="B4482" s="18" t="s">
        <v>16</v>
      </c>
      <c r="C4482" s="19">
        <v>20201216</v>
      </c>
      <c r="D4482" s="19">
        <v>610538201209</v>
      </c>
      <c r="E4482" s="19" t="s">
        <v>16</v>
      </c>
      <c r="F4482" s="19">
        <v>20201226</v>
      </c>
      <c r="G4482" s="19" t="s">
        <v>17</v>
      </c>
      <c r="H4482" s="19" t="s">
        <v>305</v>
      </c>
      <c r="I4482" s="19" t="s">
        <v>312</v>
      </c>
      <c r="J4482" s="19">
        <v>1.42</v>
      </c>
      <c r="K4482" s="19" t="s">
        <v>20</v>
      </c>
      <c r="L4482">
        <f t="shared" si="79"/>
        <v>2</v>
      </c>
      <c r="M4482">
        <f>MATCH(H:H,价格表!$B$4:$B$35,0)</f>
        <v>26</v>
      </c>
      <c r="N4482" s="27">
        <f>IF(J4482&lt;=0.3,INDEX(价格表!$B$4:$I$31,M4482,2),IF(AND(J4482&gt;0.3,J4482&lt;=1),INDEX(价格表!$B$4:$I$31,M4482,3),IF(AND(J4482&gt;1,J4482&lt;=2.2),INDEX(价格表!$B$4:$I$31,M4482,4),IF(AND(J4482&gt;2.2,J4482&lt;=3.3),INDEX(价格表!$B$4:$I$31,M4482,5),IF(AND(J4482&gt;3.3,J4482&lt;=4),INDEX(价格表!$B$4:$I$31,M4482,6),IF(AND(J4482&gt;4,J4482&lt;=5.5),INDEX(价格表!$B$4:$I$31,M4482,7),IF(J4482&gt;5.5,2.6+INDEX(价格表!$B$4:$I$31,M4482,8)*L4482)))))))</f>
        <v>2.15</v>
      </c>
    </row>
    <row r="4483" spans="1:14">
      <c r="A4483" s="18">
        <v>4311037630711</v>
      </c>
      <c r="B4483" s="18" t="s">
        <v>16</v>
      </c>
      <c r="C4483" s="19">
        <v>20201216</v>
      </c>
      <c r="D4483" s="19">
        <v>610538201209</v>
      </c>
      <c r="E4483" s="19" t="s">
        <v>16</v>
      </c>
      <c r="F4483" s="19">
        <v>20201226</v>
      </c>
      <c r="G4483" s="19" t="s">
        <v>17</v>
      </c>
      <c r="H4483" s="19" t="s">
        <v>308</v>
      </c>
      <c r="I4483" s="19" t="s">
        <v>326</v>
      </c>
      <c r="J4483" s="19">
        <v>1.42</v>
      </c>
      <c r="K4483" s="19" t="s">
        <v>20</v>
      </c>
      <c r="L4483">
        <f t="shared" si="79"/>
        <v>2</v>
      </c>
      <c r="M4483">
        <f>MATCH(H:H,价格表!$B$4:$B$35,0)</f>
        <v>27</v>
      </c>
      <c r="N4483" s="27">
        <f>IF(J4483&lt;=0.3,INDEX(价格表!$B$4:$I$31,M4483,2),IF(AND(J4483&gt;0.3,J4483&lt;=1),INDEX(价格表!$B$4:$I$31,M4483,3),IF(AND(J4483&gt;1,J4483&lt;=2.2),INDEX(价格表!$B$4:$I$31,M4483,4),IF(AND(J4483&gt;2.2,J4483&lt;=3.3),INDEX(价格表!$B$4:$I$31,M4483,5),IF(AND(J4483&gt;3.3,J4483&lt;=4),INDEX(价格表!$B$4:$I$31,M4483,6),IF(AND(J4483&gt;4,J4483&lt;=5.5),INDEX(价格表!$B$4:$I$31,M4483,7),IF(J4483&gt;5.5,2.6+INDEX(价格表!$B$4:$I$31,M4483,8)*L4483)))))))</f>
        <v>2.15</v>
      </c>
    </row>
    <row r="4484" spans="1:14">
      <c r="A4484" s="18">
        <v>4311037641869</v>
      </c>
      <c r="B4484" s="18" t="s">
        <v>16</v>
      </c>
      <c r="C4484" s="19">
        <v>20201216</v>
      </c>
      <c r="D4484" s="19">
        <v>610538201209</v>
      </c>
      <c r="E4484" s="19" t="s">
        <v>16</v>
      </c>
      <c r="F4484" s="19">
        <v>20201226</v>
      </c>
      <c r="G4484" s="19" t="s">
        <v>17</v>
      </c>
      <c r="H4484" s="21" t="s">
        <v>296</v>
      </c>
      <c r="I4484" s="19" t="s">
        <v>297</v>
      </c>
      <c r="J4484" s="19">
        <v>1.49</v>
      </c>
      <c r="K4484" s="19" t="s">
        <v>20</v>
      </c>
      <c r="L4484">
        <f t="shared" ref="L4484:L4547" si="82">ROUNDUP(J4484,0)</f>
        <v>2</v>
      </c>
      <c r="M4484">
        <f>MATCH(H:H,价格表!$B$4:$B$35,0)</f>
        <v>8</v>
      </c>
      <c r="N4484" s="27">
        <f>IF(J4484&lt;=0.3,INDEX(价格表!$B$4:$I$31,M4484,2),IF(AND(J4484&gt;0.3,J4484&lt;=1),INDEX(价格表!$B$4:$I$31,M4484,3),IF(AND(J4484&gt;1,J4484&lt;=2.2),INDEX(价格表!$B$4:$I$31,M4484,4),IF(AND(J4484&gt;2.2,J4484&lt;=3.3),INDEX(价格表!$B$4:$I$31,M4484,5),IF(AND(J4484&gt;3.3,J4484&lt;=4),INDEX(价格表!$B$4:$I$31,M4484,6),IF(AND(J4484&gt;4,J4484&lt;=5.5),INDEX(价格表!$B$4:$I$31,M4484,7),IF(J4484&gt;5.5,2.6+INDEX(价格表!$B$4:$I$31,M4484,8)*L4484)))))))</f>
        <v>2.95</v>
      </c>
    </row>
    <row r="4485" spans="1:14">
      <c r="A4485" s="18">
        <v>4311037655510</v>
      </c>
      <c r="B4485" s="18" t="s">
        <v>16</v>
      </c>
      <c r="C4485" s="19">
        <v>20201216</v>
      </c>
      <c r="D4485" s="19">
        <v>610538201209</v>
      </c>
      <c r="E4485" s="19" t="s">
        <v>16</v>
      </c>
      <c r="F4485" s="19">
        <v>20201226</v>
      </c>
      <c r="G4485" s="19" t="s">
        <v>17</v>
      </c>
      <c r="H4485" s="19" t="s">
        <v>308</v>
      </c>
      <c r="I4485" s="19" t="s">
        <v>315</v>
      </c>
      <c r="J4485" s="19">
        <v>1.44</v>
      </c>
      <c r="K4485" s="19" t="s">
        <v>20</v>
      </c>
      <c r="L4485">
        <f t="shared" si="82"/>
        <v>2</v>
      </c>
      <c r="M4485">
        <f>MATCH(H:H,价格表!$B$4:$B$35,0)</f>
        <v>27</v>
      </c>
      <c r="N4485" s="27">
        <f>IF(J4485&lt;=0.3,INDEX(价格表!$B$4:$I$31,M4485,2),IF(AND(J4485&gt;0.3,J4485&lt;=1),INDEX(价格表!$B$4:$I$31,M4485,3),IF(AND(J4485&gt;1,J4485&lt;=2.2),INDEX(价格表!$B$4:$I$31,M4485,4),IF(AND(J4485&gt;2.2,J4485&lt;=3.3),INDEX(价格表!$B$4:$I$31,M4485,5),IF(AND(J4485&gt;3.3,J4485&lt;=4),INDEX(价格表!$B$4:$I$31,M4485,6),IF(AND(J4485&gt;4,J4485&lt;=5.5),INDEX(价格表!$B$4:$I$31,M4485,7),IF(J4485&gt;5.5,2.6+INDEX(价格表!$B$4:$I$31,M4485,8)*L4485)))))))</f>
        <v>2.15</v>
      </c>
    </row>
    <row r="4486" spans="1:14">
      <c r="A4486" s="18">
        <v>4311038540713</v>
      </c>
      <c r="B4486" s="18" t="s">
        <v>16</v>
      </c>
      <c r="C4486" s="19">
        <v>20201216</v>
      </c>
      <c r="D4486" s="19">
        <v>610538201209</v>
      </c>
      <c r="E4486" s="19" t="s">
        <v>16</v>
      </c>
      <c r="F4486" s="19">
        <v>20201226</v>
      </c>
      <c r="G4486" s="19" t="s">
        <v>17</v>
      </c>
      <c r="H4486" s="21" t="s">
        <v>296</v>
      </c>
      <c r="I4486" s="19" t="s">
        <v>297</v>
      </c>
      <c r="J4486" s="19">
        <v>1.45</v>
      </c>
      <c r="K4486" s="19" t="s">
        <v>20</v>
      </c>
      <c r="L4486">
        <f t="shared" si="82"/>
        <v>2</v>
      </c>
      <c r="M4486">
        <f>MATCH(H:H,价格表!$B$4:$B$35,0)</f>
        <v>8</v>
      </c>
      <c r="N4486" s="27">
        <f>IF(J4486&lt;=0.3,INDEX(价格表!$B$4:$I$31,M4486,2),IF(AND(J4486&gt;0.3,J4486&lt;=1),INDEX(价格表!$B$4:$I$31,M4486,3),IF(AND(J4486&gt;1,J4486&lt;=2.2),INDEX(价格表!$B$4:$I$31,M4486,4),IF(AND(J4486&gt;2.2,J4486&lt;=3.3),INDEX(价格表!$B$4:$I$31,M4486,5),IF(AND(J4486&gt;3.3,J4486&lt;=4),INDEX(价格表!$B$4:$I$31,M4486,6),IF(AND(J4486&gt;4,J4486&lt;=5.5),INDEX(价格表!$B$4:$I$31,M4486,7),IF(J4486&gt;5.5,2.6+INDEX(价格表!$B$4:$I$31,M4486,8)*L4486)))))))</f>
        <v>2.95</v>
      </c>
    </row>
    <row r="4487" spans="1:14">
      <c r="A4487" s="18">
        <v>4311038540755</v>
      </c>
      <c r="B4487" s="18" t="s">
        <v>16</v>
      </c>
      <c r="C4487" s="19">
        <v>20201216</v>
      </c>
      <c r="D4487" s="19">
        <v>610538201209</v>
      </c>
      <c r="E4487" s="19" t="s">
        <v>16</v>
      </c>
      <c r="F4487" s="19">
        <v>20201226</v>
      </c>
      <c r="G4487" s="19" t="s">
        <v>17</v>
      </c>
      <c r="H4487" s="19" t="s">
        <v>302</v>
      </c>
      <c r="I4487" s="19" t="s">
        <v>303</v>
      </c>
      <c r="J4487" s="19">
        <v>1.42</v>
      </c>
      <c r="K4487" s="19" t="s">
        <v>20</v>
      </c>
      <c r="L4487">
        <f t="shared" si="82"/>
        <v>2</v>
      </c>
      <c r="M4487">
        <f>MATCH(H:H,价格表!$B$4:$B$35,0)</f>
        <v>6</v>
      </c>
      <c r="N4487" s="27">
        <f>IF(J4487&lt;=0.3,INDEX(价格表!$B$4:$I$31,M4487,2),IF(AND(J4487&gt;0.3,J4487&lt;=1),INDEX(价格表!$B$4:$I$31,M4487,3),IF(AND(J4487&gt;1,J4487&lt;=2.2),INDEX(价格表!$B$4:$I$31,M4487,4),IF(AND(J4487&gt;2.2,J4487&lt;=3.3),INDEX(价格表!$B$4:$I$31,M4487,5),IF(AND(J4487&gt;3.3,J4487&lt;=4),INDEX(价格表!$B$4:$I$31,M4487,6),IF(AND(J4487&gt;4,J4487&lt;=5.5),INDEX(价格表!$B$4:$I$31,M4487,7),IF(J4487&gt;5.5,2.6+INDEX(价格表!$B$4:$I$31,M4487,8)*L4487)))))))</f>
        <v>2.95</v>
      </c>
    </row>
    <row r="4488" spans="1:14">
      <c r="A4488" s="18">
        <v>4311038540756</v>
      </c>
      <c r="B4488" s="18" t="s">
        <v>16</v>
      </c>
      <c r="C4488" s="19">
        <v>20201216</v>
      </c>
      <c r="D4488" s="19">
        <v>610538201209</v>
      </c>
      <c r="E4488" s="19" t="s">
        <v>16</v>
      </c>
      <c r="F4488" s="19">
        <v>20201226</v>
      </c>
      <c r="G4488" s="19" t="s">
        <v>17</v>
      </c>
      <c r="H4488" s="19" t="s">
        <v>305</v>
      </c>
      <c r="I4488" s="19" t="s">
        <v>319</v>
      </c>
      <c r="J4488" s="19">
        <v>1.44</v>
      </c>
      <c r="K4488" s="19" t="s">
        <v>20</v>
      </c>
      <c r="L4488">
        <f t="shared" si="82"/>
        <v>2</v>
      </c>
      <c r="M4488">
        <f>MATCH(H:H,价格表!$B$4:$B$35,0)</f>
        <v>26</v>
      </c>
      <c r="N4488" s="27">
        <f>IF(J4488&lt;=0.3,INDEX(价格表!$B$4:$I$31,M4488,2),IF(AND(J4488&gt;0.3,J4488&lt;=1),INDEX(价格表!$B$4:$I$31,M4488,3),IF(AND(J4488&gt;1,J4488&lt;=2.2),INDEX(价格表!$B$4:$I$31,M4488,4),IF(AND(J4488&gt;2.2,J4488&lt;=3.3),INDEX(价格表!$B$4:$I$31,M4488,5),IF(AND(J4488&gt;3.3,J4488&lt;=4),INDEX(价格表!$B$4:$I$31,M4488,6),IF(AND(J4488&gt;4,J4488&lt;=5.5),INDEX(价格表!$B$4:$I$31,M4488,7),IF(J4488&gt;5.5,2.6+INDEX(价格表!$B$4:$I$31,M4488,8)*L4488)))))))</f>
        <v>2.15</v>
      </c>
    </row>
    <row r="4489" spans="1:14">
      <c r="A4489" s="18">
        <v>4311038555622</v>
      </c>
      <c r="B4489" s="18" t="s">
        <v>16</v>
      </c>
      <c r="C4489" s="19">
        <v>20201216</v>
      </c>
      <c r="D4489" s="19">
        <v>610538201209</v>
      </c>
      <c r="E4489" s="19" t="s">
        <v>16</v>
      </c>
      <c r="F4489" s="19">
        <v>20201226</v>
      </c>
      <c r="G4489" s="19" t="s">
        <v>17</v>
      </c>
      <c r="H4489" s="21" t="s">
        <v>296</v>
      </c>
      <c r="I4489" s="19" t="s">
        <v>297</v>
      </c>
      <c r="J4489" s="19">
        <v>2.16</v>
      </c>
      <c r="K4489" s="19" t="s">
        <v>20</v>
      </c>
      <c r="L4489">
        <f t="shared" si="82"/>
        <v>3</v>
      </c>
      <c r="M4489">
        <f>MATCH(H:H,价格表!$B$4:$B$35,0)</f>
        <v>8</v>
      </c>
      <c r="N4489" s="27">
        <f>IF(J4489&lt;=0.3,INDEX(价格表!$B$4:$I$31,M4489,2),IF(AND(J4489&gt;0.3,J4489&lt;=1),INDEX(价格表!$B$4:$I$31,M4489,3),IF(AND(J4489&gt;1,J4489&lt;=2.2),INDEX(价格表!$B$4:$I$31,M4489,4),IF(AND(J4489&gt;2.2,J4489&lt;=3.3),INDEX(价格表!$B$4:$I$31,M4489,5),IF(AND(J4489&gt;3.3,J4489&lt;=4),INDEX(价格表!$B$4:$I$31,M4489,6),IF(AND(J4489&gt;4,J4489&lt;=5.5),INDEX(价格表!$B$4:$I$31,M4489,7),IF(J4489&gt;5.5,2.6+INDEX(价格表!$B$4:$I$31,M4489,8)*L4489)))))))</f>
        <v>2.95</v>
      </c>
    </row>
    <row r="4490" spans="1:14">
      <c r="A4490" s="18">
        <v>4311038555624</v>
      </c>
      <c r="B4490" s="18" t="s">
        <v>16</v>
      </c>
      <c r="C4490" s="19">
        <v>20201216</v>
      </c>
      <c r="D4490" s="19">
        <v>610538201209</v>
      </c>
      <c r="E4490" s="19" t="s">
        <v>16</v>
      </c>
      <c r="F4490" s="19">
        <v>20201226</v>
      </c>
      <c r="G4490" s="19" t="s">
        <v>17</v>
      </c>
      <c r="H4490" s="19" t="s">
        <v>302</v>
      </c>
      <c r="I4490" s="19" t="s">
        <v>303</v>
      </c>
      <c r="J4490" s="19">
        <v>1.42</v>
      </c>
      <c r="K4490" s="19" t="s">
        <v>20</v>
      </c>
      <c r="L4490">
        <f t="shared" si="82"/>
        <v>2</v>
      </c>
      <c r="M4490">
        <f>MATCH(H:H,价格表!$B$4:$B$35,0)</f>
        <v>6</v>
      </c>
      <c r="N4490" s="27">
        <f>IF(J4490&lt;=0.3,INDEX(价格表!$B$4:$I$31,M4490,2),IF(AND(J4490&gt;0.3,J4490&lt;=1),INDEX(价格表!$B$4:$I$31,M4490,3),IF(AND(J4490&gt;1,J4490&lt;=2.2),INDEX(价格表!$B$4:$I$31,M4490,4),IF(AND(J4490&gt;2.2,J4490&lt;=3.3),INDEX(价格表!$B$4:$I$31,M4490,5),IF(AND(J4490&gt;3.3,J4490&lt;=4),INDEX(价格表!$B$4:$I$31,M4490,6),IF(AND(J4490&gt;4,J4490&lt;=5.5),INDEX(价格表!$B$4:$I$31,M4490,7),IF(J4490&gt;5.5,2.6+INDEX(价格表!$B$4:$I$31,M4490,8)*L4490)))))))</f>
        <v>2.95</v>
      </c>
    </row>
    <row r="4491" spans="1:14">
      <c r="A4491" s="18">
        <v>4311038572742</v>
      </c>
      <c r="B4491" s="18" t="s">
        <v>16</v>
      </c>
      <c r="C4491" s="19">
        <v>20201216</v>
      </c>
      <c r="D4491" s="19">
        <v>610538201209</v>
      </c>
      <c r="E4491" s="19" t="s">
        <v>16</v>
      </c>
      <c r="F4491" s="19">
        <v>20201226</v>
      </c>
      <c r="G4491" s="19" t="s">
        <v>17</v>
      </c>
      <c r="H4491" s="19" t="s">
        <v>298</v>
      </c>
      <c r="I4491" s="19" t="s">
        <v>304</v>
      </c>
      <c r="J4491" s="19">
        <v>1.44</v>
      </c>
      <c r="K4491" s="19" t="s">
        <v>20</v>
      </c>
      <c r="L4491">
        <f t="shared" si="82"/>
        <v>2</v>
      </c>
      <c r="M4491">
        <f>MATCH(H:H,价格表!$B$4:$B$35,0)</f>
        <v>29</v>
      </c>
      <c r="N4491" s="27">
        <f>L4491*8+3</f>
        <v>19</v>
      </c>
    </row>
    <row r="4492" spans="1:14">
      <c r="A4492" s="18">
        <v>4311038572743</v>
      </c>
      <c r="B4492" s="18" t="s">
        <v>16</v>
      </c>
      <c r="C4492" s="19">
        <v>20201216</v>
      </c>
      <c r="D4492" s="19">
        <v>610538201209</v>
      </c>
      <c r="E4492" s="19" t="s">
        <v>16</v>
      </c>
      <c r="F4492" s="19">
        <v>20201226</v>
      </c>
      <c r="G4492" s="19" t="s">
        <v>17</v>
      </c>
      <c r="H4492" s="19" t="s">
        <v>298</v>
      </c>
      <c r="I4492" s="19" t="s">
        <v>322</v>
      </c>
      <c r="J4492" s="19">
        <v>1.42</v>
      </c>
      <c r="K4492" s="19" t="s">
        <v>20</v>
      </c>
      <c r="L4492">
        <f t="shared" si="82"/>
        <v>2</v>
      </c>
      <c r="M4492">
        <f>MATCH(H:H,价格表!$B$4:$B$35,0)</f>
        <v>29</v>
      </c>
      <c r="N4492" s="27">
        <f>L4492*8+3</f>
        <v>19</v>
      </c>
    </row>
    <row r="4493" spans="1:14">
      <c r="A4493" s="18">
        <v>4311038572744</v>
      </c>
      <c r="B4493" s="18" t="s">
        <v>16</v>
      </c>
      <c r="C4493" s="19">
        <v>20201216</v>
      </c>
      <c r="D4493" s="19">
        <v>610538201209</v>
      </c>
      <c r="E4493" s="19" t="s">
        <v>16</v>
      </c>
      <c r="F4493" s="19">
        <v>20201226</v>
      </c>
      <c r="G4493" s="19" t="s">
        <v>17</v>
      </c>
      <c r="H4493" s="19" t="s">
        <v>294</v>
      </c>
      <c r="I4493" s="19" t="s">
        <v>295</v>
      </c>
      <c r="J4493" s="19">
        <v>1.42</v>
      </c>
      <c r="K4493" s="19" t="s">
        <v>20</v>
      </c>
      <c r="L4493">
        <f t="shared" si="82"/>
        <v>2</v>
      </c>
      <c r="M4493">
        <f>MATCH(H:H,价格表!$B$4:$B$35,0)</f>
        <v>18</v>
      </c>
      <c r="N4493" s="27">
        <f>IF(J4493&lt;=0.3,INDEX(价格表!$B$4:$I$31,M4493,2),IF(AND(J4493&gt;0.3,J4493&lt;=1),INDEX(价格表!$B$4:$I$31,M4493,3),IF(AND(J4493&gt;1,J4493&lt;=2.2),INDEX(价格表!$B$4:$I$31,M4493,4),IF(AND(J4493&gt;2.2,J4493&lt;=3.3),INDEX(价格表!$B$4:$I$31,M4493,5),IF(AND(J4493&gt;3.3,J4493&lt;=4),INDEX(价格表!$B$4:$I$31,M4493,6),IF(AND(J4493&gt;4,J4493&lt;=5.5),INDEX(价格表!$B$4:$I$31,M4493,7),IF(J4493&gt;5.5,2.6+INDEX(价格表!$B$4:$I$31,M4493,8)*L4493)))))))</f>
        <v>3.25</v>
      </c>
    </row>
    <row r="4494" spans="1:14">
      <c r="A4494" s="18">
        <v>4311038572750</v>
      </c>
      <c r="B4494" s="18" t="s">
        <v>16</v>
      </c>
      <c r="C4494" s="19">
        <v>20201216</v>
      </c>
      <c r="D4494" s="19">
        <v>610538201209</v>
      </c>
      <c r="E4494" s="19" t="s">
        <v>16</v>
      </c>
      <c r="F4494" s="19">
        <v>20201226</v>
      </c>
      <c r="G4494" s="19" t="s">
        <v>17</v>
      </c>
      <c r="H4494" s="19" t="s">
        <v>305</v>
      </c>
      <c r="I4494" s="19" t="s">
        <v>316</v>
      </c>
      <c r="J4494" s="19">
        <v>1.42</v>
      </c>
      <c r="K4494" s="19" t="s">
        <v>20</v>
      </c>
      <c r="L4494">
        <f t="shared" si="82"/>
        <v>2</v>
      </c>
      <c r="M4494">
        <f>MATCH(H:H,价格表!$B$4:$B$35,0)</f>
        <v>26</v>
      </c>
      <c r="N4494" s="27">
        <f>IF(J4494&lt;=0.3,INDEX(价格表!$B$4:$I$31,M4494,2),IF(AND(J4494&gt;0.3,J4494&lt;=1),INDEX(价格表!$B$4:$I$31,M4494,3),IF(AND(J4494&gt;1,J4494&lt;=2.2),INDEX(价格表!$B$4:$I$31,M4494,4),IF(AND(J4494&gt;2.2,J4494&lt;=3.3),INDEX(价格表!$B$4:$I$31,M4494,5),IF(AND(J4494&gt;3.3,J4494&lt;=4),INDEX(价格表!$B$4:$I$31,M4494,6),IF(AND(J4494&gt;4,J4494&lt;=5.5),INDEX(价格表!$B$4:$I$31,M4494,7),IF(J4494&gt;5.5,2.6+INDEX(价格表!$B$4:$I$31,M4494,8)*L4494)))))))</f>
        <v>2.15</v>
      </c>
    </row>
    <row r="4495" spans="1:14">
      <c r="A4495" s="18">
        <v>4311038576553</v>
      </c>
      <c r="B4495" s="18" t="s">
        <v>16</v>
      </c>
      <c r="C4495" s="19">
        <v>20201216</v>
      </c>
      <c r="D4495" s="19">
        <v>610538201209</v>
      </c>
      <c r="E4495" s="19" t="s">
        <v>16</v>
      </c>
      <c r="F4495" s="19">
        <v>20201226</v>
      </c>
      <c r="G4495" s="19" t="s">
        <v>17</v>
      </c>
      <c r="H4495" s="19" t="s">
        <v>302</v>
      </c>
      <c r="I4495" s="19" t="s">
        <v>303</v>
      </c>
      <c r="J4495" s="19">
        <v>1.45</v>
      </c>
      <c r="K4495" s="19" t="s">
        <v>20</v>
      </c>
      <c r="L4495">
        <f t="shared" si="82"/>
        <v>2</v>
      </c>
      <c r="M4495">
        <f>MATCH(H:H,价格表!$B$4:$B$35,0)</f>
        <v>6</v>
      </c>
      <c r="N4495" s="27">
        <f>IF(J4495&lt;=0.3,INDEX(价格表!$B$4:$I$31,M4495,2),IF(AND(J4495&gt;0.3,J4495&lt;=1),INDEX(价格表!$B$4:$I$31,M4495,3),IF(AND(J4495&gt;1,J4495&lt;=2.2),INDEX(价格表!$B$4:$I$31,M4495,4),IF(AND(J4495&gt;2.2,J4495&lt;=3.3),INDEX(价格表!$B$4:$I$31,M4495,5),IF(AND(J4495&gt;3.3,J4495&lt;=4),INDEX(价格表!$B$4:$I$31,M4495,6),IF(AND(J4495&gt;4,J4495&lt;=5.5),INDEX(价格表!$B$4:$I$31,M4495,7),IF(J4495&gt;5.5,2.6+INDEX(价格表!$B$4:$I$31,M4495,8)*L4495)))))))</f>
        <v>2.95</v>
      </c>
    </row>
    <row r="4496" spans="1:14">
      <c r="A4496" s="18">
        <v>4311038576589</v>
      </c>
      <c r="B4496" s="18" t="s">
        <v>16</v>
      </c>
      <c r="C4496" s="19">
        <v>20201216</v>
      </c>
      <c r="D4496" s="19">
        <v>610538201209</v>
      </c>
      <c r="E4496" s="19" t="s">
        <v>16</v>
      </c>
      <c r="F4496" s="19">
        <v>20201226</v>
      </c>
      <c r="G4496" s="19" t="s">
        <v>17</v>
      </c>
      <c r="H4496" s="19" t="s">
        <v>294</v>
      </c>
      <c r="I4496" s="19" t="s">
        <v>295</v>
      </c>
      <c r="J4496" s="19">
        <v>1.47</v>
      </c>
      <c r="K4496" s="19" t="s">
        <v>20</v>
      </c>
      <c r="L4496">
        <f t="shared" si="82"/>
        <v>2</v>
      </c>
      <c r="M4496">
        <f>MATCH(H:H,价格表!$B$4:$B$35,0)</f>
        <v>18</v>
      </c>
      <c r="N4496" s="27">
        <f>IF(J4496&lt;=0.3,INDEX(价格表!$B$4:$I$31,M4496,2),IF(AND(J4496&gt;0.3,J4496&lt;=1),INDEX(价格表!$B$4:$I$31,M4496,3),IF(AND(J4496&gt;1,J4496&lt;=2.2),INDEX(价格表!$B$4:$I$31,M4496,4),IF(AND(J4496&gt;2.2,J4496&lt;=3.3),INDEX(价格表!$B$4:$I$31,M4496,5),IF(AND(J4496&gt;3.3,J4496&lt;=4),INDEX(价格表!$B$4:$I$31,M4496,6),IF(AND(J4496&gt;4,J4496&lt;=5.5),INDEX(价格表!$B$4:$I$31,M4496,7),IF(J4496&gt;5.5,2.6+INDEX(价格表!$B$4:$I$31,M4496,8)*L4496)))))))</f>
        <v>3.25</v>
      </c>
    </row>
    <row r="4497" spans="1:14">
      <c r="A4497" s="18">
        <v>4311038576595</v>
      </c>
      <c r="B4497" s="18" t="s">
        <v>16</v>
      </c>
      <c r="C4497" s="19">
        <v>20201216</v>
      </c>
      <c r="D4497" s="19">
        <v>610538201209</v>
      </c>
      <c r="E4497" s="19" t="s">
        <v>16</v>
      </c>
      <c r="F4497" s="19">
        <v>20201226</v>
      </c>
      <c r="G4497" s="19" t="s">
        <v>17</v>
      </c>
      <c r="H4497" s="19" t="s">
        <v>305</v>
      </c>
      <c r="I4497" s="19" t="s">
        <v>306</v>
      </c>
      <c r="J4497" s="19">
        <v>1.49</v>
      </c>
      <c r="K4497" s="19" t="s">
        <v>20</v>
      </c>
      <c r="L4497">
        <f t="shared" si="82"/>
        <v>2</v>
      </c>
      <c r="M4497">
        <f>MATCH(H:H,价格表!$B$4:$B$35,0)</f>
        <v>26</v>
      </c>
      <c r="N4497" s="27">
        <f>IF(J4497&lt;=0.3,INDEX(价格表!$B$4:$I$31,M4497,2),IF(AND(J4497&gt;0.3,J4497&lt;=1),INDEX(价格表!$B$4:$I$31,M4497,3),IF(AND(J4497&gt;1,J4497&lt;=2.2),INDEX(价格表!$B$4:$I$31,M4497,4),IF(AND(J4497&gt;2.2,J4497&lt;=3.3),INDEX(价格表!$B$4:$I$31,M4497,5),IF(AND(J4497&gt;3.3,J4497&lt;=4),INDEX(价格表!$B$4:$I$31,M4497,6),IF(AND(J4497&gt;4,J4497&lt;=5.5),INDEX(价格表!$B$4:$I$31,M4497,7),IF(J4497&gt;5.5,2.6+INDEX(价格表!$B$4:$I$31,M4497,8)*L4497)))))))</f>
        <v>2.15</v>
      </c>
    </row>
    <row r="4498" spans="1:14">
      <c r="A4498" s="18">
        <v>4311038578131</v>
      </c>
      <c r="B4498" s="18" t="s">
        <v>16</v>
      </c>
      <c r="C4498" s="19">
        <v>20201216</v>
      </c>
      <c r="D4498" s="19">
        <v>610538201209</v>
      </c>
      <c r="E4498" s="19" t="s">
        <v>16</v>
      </c>
      <c r="F4498" s="19">
        <v>20201226</v>
      </c>
      <c r="G4498" s="19" t="s">
        <v>17</v>
      </c>
      <c r="H4498" s="19" t="s">
        <v>298</v>
      </c>
      <c r="I4498" s="19" t="s">
        <v>300</v>
      </c>
      <c r="J4498" s="19">
        <v>1.42</v>
      </c>
      <c r="K4498" s="19" t="s">
        <v>20</v>
      </c>
      <c r="L4498">
        <f t="shared" si="82"/>
        <v>2</v>
      </c>
      <c r="M4498">
        <f>MATCH(H:H,价格表!$B$4:$B$35,0)</f>
        <v>29</v>
      </c>
      <c r="N4498" s="27">
        <f>L4498*5+3</f>
        <v>13</v>
      </c>
    </row>
    <row r="4499" spans="1:14">
      <c r="A4499" s="18">
        <v>4311038580862</v>
      </c>
      <c r="B4499" s="18" t="s">
        <v>16</v>
      </c>
      <c r="C4499" s="19">
        <v>20201216</v>
      </c>
      <c r="D4499" s="19">
        <v>610538201209</v>
      </c>
      <c r="E4499" s="19" t="s">
        <v>16</v>
      </c>
      <c r="F4499" s="19">
        <v>20201226</v>
      </c>
      <c r="G4499" s="19" t="s">
        <v>17</v>
      </c>
      <c r="H4499" s="19" t="s">
        <v>305</v>
      </c>
      <c r="I4499" s="19" t="s">
        <v>324</v>
      </c>
      <c r="J4499" s="19">
        <v>1.44</v>
      </c>
      <c r="K4499" s="19" t="s">
        <v>20</v>
      </c>
      <c r="L4499">
        <f t="shared" si="82"/>
        <v>2</v>
      </c>
      <c r="M4499">
        <f>MATCH(H:H,价格表!$B$4:$B$35,0)</f>
        <v>26</v>
      </c>
      <c r="N4499" s="27">
        <f>IF(J4499&lt;=0.3,INDEX(价格表!$B$4:$I$31,M4499,2),IF(AND(J4499&gt;0.3,J4499&lt;=1),INDEX(价格表!$B$4:$I$31,M4499,3),IF(AND(J4499&gt;1,J4499&lt;=2.2),INDEX(价格表!$B$4:$I$31,M4499,4),IF(AND(J4499&gt;2.2,J4499&lt;=3.3),INDEX(价格表!$B$4:$I$31,M4499,5),IF(AND(J4499&gt;3.3,J4499&lt;=4),INDEX(价格表!$B$4:$I$31,M4499,6),IF(AND(J4499&gt;4,J4499&lt;=5.5),INDEX(价格表!$B$4:$I$31,M4499,7),IF(J4499&gt;5.5,2.6+INDEX(价格表!$B$4:$I$31,M4499,8)*L4499)))))))</f>
        <v>2.15</v>
      </c>
    </row>
    <row r="4500" spans="1:14">
      <c r="A4500" s="18">
        <v>4311038580879</v>
      </c>
      <c r="B4500" s="18" t="s">
        <v>16</v>
      </c>
      <c r="C4500" s="19">
        <v>20201216</v>
      </c>
      <c r="D4500" s="19">
        <v>610538201209</v>
      </c>
      <c r="E4500" s="19" t="s">
        <v>16</v>
      </c>
      <c r="F4500" s="19">
        <v>20201226</v>
      </c>
      <c r="G4500" s="19" t="s">
        <v>17</v>
      </c>
      <c r="H4500" s="19" t="s">
        <v>305</v>
      </c>
      <c r="I4500" s="19" t="s">
        <v>318</v>
      </c>
      <c r="J4500" s="19">
        <v>1.43</v>
      </c>
      <c r="K4500" s="19" t="s">
        <v>20</v>
      </c>
      <c r="L4500">
        <f t="shared" si="82"/>
        <v>2</v>
      </c>
      <c r="M4500">
        <f>MATCH(H:H,价格表!$B$4:$B$35,0)</f>
        <v>26</v>
      </c>
      <c r="N4500" s="27">
        <f>IF(J4500&lt;=0.3,INDEX(价格表!$B$4:$I$31,M4500,2),IF(AND(J4500&gt;0.3,J4500&lt;=1),INDEX(价格表!$B$4:$I$31,M4500,3),IF(AND(J4500&gt;1,J4500&lt;=2.2),INDEX(价格表!$B$4:$I$31,M4500,4),IF(AND(J4500&gt;2.2,J4500&lt;=3.3),INDEX(价格表!$B$4:$I$31,M4500,5),IF(AND(J4500&gt;3.3,J4500&lt;=4),INDEX(价格表!$B$4:$I$31,M4500,6),IF(AND(J4500&gt;4,J4500&lt;=5.5),INDEX(价格表!$B$4:$I$31,M4500,7),IF(J4500&gt;5.5,2.6+INDEX(价格表!$B$4:$I$31,M4500,8)*L4500)))))))</f>
        <v>2.15</v>
      </c>
    </row>
    <row r="4501" spans="1:14">
      <c r="A4501" s="18">
        <v>4311038580893</v>
      </c>
      <c r="B4501" s="18" t="s">
        <v>16</v>
      </c>
      <c r="C4501" s="19">
        <v>20201216</v>
      </c>
      <c r="D4501" s="19">
        <v>610538201209</v>
      </c>
      <c r="E4501" s="19" t="s">
        <v>16</v>
      </c>
      <c r="F4501" s="19">
        <v>20201226</v>
      </c>
      <c r="G4501" s="19" t="s">
        <v>17</v>
      </c>
      <c r="H4501" s="19" t="s">
        <v>308</v>
      </c>
      <c r="I4501" s="19" t="s">
        <v>315</v>
      </c>
      <c r="J4501" s="19">
        <v>1.43</v>
      </c>
      <c r="K4501" s="19" t="s">
        <v>20</v>
      </c>
      <c r="L4501">
        <f t="shared" si="82"/>
        <v>2</v>
      </c>
      <c r="M4501">
        <f>MATCH(H:H,价格表!$B$4:$B$35,0)</f>
        <v>27</v>
      </c>
      <c r="N4501" s="27">
        <f>IF(J4501&lt;=0.3,INDEX(价格表!$B$4:$I$31,M4501,2),IF(AND(J4501&gt;0.3,J4501&lt;=1),INDEX(价格表!$B$4:$I$31,M4501,3),IF(AND(J4501&gt;1,J4501&lt;=2.2),INDEX(价格表!$B$4:$I$31,M4501,4),IF(AND(J4501&gt;2.2,J4501&lt;=3.3),INDEX(价格表!$B$4:$I$31,M4501,5),IF(AND(J4501&gt;3.3,J4501&lt;=4),INDEX(价格表!$B$4:$I$31,M4501,6),IF(AND(J4501&gt;4,J4501&lt;=5.5),INDEX(价格表!$B$4:$I$31,M4501,7),IF(J4501&gt;5.5,2.6+INDEX(价格表!$B$4:$I$31,M4501,8)*L4501)))))))</f>
        <v>2.15</v>
      </c>
    </row>
    <row r="4502" spans="1:14">
      <c r="A4502" s="18">
        <v>4311038580901</v>
      </c>
      <c r="B4502" s="18" t="s">
        <v>16</v>
      </c>
      <c r="C4502" s="19">
        <v>20201216</v>
      </c>
      <c r="D4502" s="19">
        <v>610538201209</v>
      </c>
      <c r="E4502" s="19" t="s">
        <v>16</v>
      </c>
      <c r="F4502" s="19">
        <v>20201226</v>
      </c>
      <c r="G4502" s="19" t="s">
        <v>17</v>
      </c>
      <c r="H4502" s="19" t="s">
        <v>308</v>
      </c>
      <c r="I4502" s="19" t="s">
        <v>327</v>
      </c>
      <c r="J4502" s="19">
        <v>1.44</v>
      </c>
      <c r="K4502" s="19" t="s">
        <v>20</v>
      </c>
      <c r="L4502">
        <f t="shared" si="82"/>
        <v>2</v>
      </c>
      <c r="M4502">
        <f>MATCH(H:H,价格表!$B$4:$B$35,0)</f>
        <v>27</v>
      </c>
      <c r="N4502" s="27">
        <f>IF(J4502&lt;=0.3,INDEX(价格表!$B$4:$I$31,M4502,2),IF(AND(J4502&gt;0.3,J4502&lt;=1),INDEX(价格表!$B$4:$I$31,M4502,3),IF(AND(J4502&gt;1,J4502&lt;=2.2),INDEX(价格表!$B$4:$I$31,M4502,4),IF(AND(J4502&gt;2.2,J4502&lt;=3.3),INDEX(价格表!$B$4:$I$31,M4502,5),IF(AND(J4502&gt;3.3,J4502&lt;=4),INDEX(价格表!$B$4:$I$31,M4502,6),IF(AND(J4502&gt;4,J4502&lt;=5.5),INDEX(价格表!$B$4:$I$31,M4502,7),IF(J4502&gt;5.5,2.6+INDEX(价格表!$B$4:$I$31,M4502,8)*L4502)))))))</f>
        <v>2.15</v>
      </c>
    </row>
    <row r="4503" spans="1:14">
      <c r="A4503" s="18">
        <v>4311038580907</v>
      </c>
      <c r="B4503" s="18" t="s">
        <v>16</v>
      </c>
      <c r="C4503" s="19">
        <v>20201216</v>
      </c>
      <c r="D4503" s="19">
        <v>610538201209</v>
      </c>
      <c r="E4503" s="19" t="s">
        <v>16</v>
      </c>
      <c r="F4503" s="19">
        <v>20201226</v>
      </c>
      <c r="G4503" s="19" t="s">
        <v>17</v>
      </c>
      <c r="H4503" s="19" t="s">
        <v>308</v>
      </c>
      <c r="I4503" s="19" t="s">
        <v>315</v>
      </c>
      <c r="J4503" s="19">
        <v>2.35</v>
      </c>
      <c r="K4503" s="19" t="s">
        <v>20</v>
      </c>
      <c r="L4503">
        <f t="shared" si="82"/>
        <v>3</v>
      </c>
      <c r="M4503">
        <f>MATCH(H:H,价格表!$B$4:$B$35,0)</f>
        <v>27</v>
      </c>
      <c r="N4503" s="27">
        <f>IF(J4503&lt;=0.3,INDEX(价格表!$B$4:$I$31,M4503,2),IF(AND(J4503&gt;0.3,J4503&lt;=1),INDEX(价格表!$B$4:$I$31,M4503,3),IF(AND(J4503&gt;1,J4503&lt;=2.2),INDEX(价格表!$B$4:$I$31,M4503,4),IF(AND(J4503&gt;2.2,J4503&lt;=3.3),INDEX(价格表!$B$4:$I$31,M4503,5),IF(AND(J4503&gt;3.3,J4503&lt;=4),INDEX(价格表!$B$4:$I$31,M4503,6),IF(AND(J4503&gt;4,J4503&lt;=5.5),INDEX(价格表!$B$4:$I$31,M4503,7),IF(J4503&gt;5.5,2.6+INDEX(价格表!$B$4:$I$31,M4503,8)*L4503)))))))</f>
        <v>2.5</v>
      </c>
    </row>
    <row r="4504" spans="1:14">
      <c r="A4504" s="18">
        <v>4311038580912</v>
      </c>
      <c r="B4504" s="18" t="s">
        <v>16</v>
      </c>
      <c r="C4504" s="19">
        <v>20201216</v>
      </c>
      <c r="D4504" s="19">
        <v>610538201209</v>
      </c>
      <c r="E4504" s="19" t="s">
        <v>16</v>
      </c>
      <c r="F4504" s="19">
        <v>20201226</v>
      </c>
      <c r="G4504" s="19" t="s">
        <v>17</v>
      </c>
      <c r="H4504" s="21" t="s">
        <v>296</v>
      </c>
      <c r="I4504" s="19" t="s">
        <v>297</v>
      </c>
      <c r="J4504" s="19">
        <v>1.46</v>
      </c>
      <c r="K4504" s="19" t="s">
        <v>20</v>
      </c>
      <c r="L4504">
        <f t="shared" si="82"/>
        <v>2</v>
      </c>
      <c r="M4504">
        <f>MATCH(H:H,价格表!$B$4:$B$35,0)</f>
        <v>8</v>
      </c>
      <c r="N4504" s="27">
        <f>IF(J4504&lt;=0.3,INDEX(价格表!$B$4:$I$31,M4504,2),IF(AND(J4504&gt;0.3,J4504&lt;=1),INDEX(价格表!$B$4:$I$31,M4504,3),IF(AND(J4504&gt;1,J4504&lt;=2.2),INDEX(价格表!$B$4:$I$31,M4504,4),IF(AND(J4504&gt;2.2,J4504&lt;=3.3),INDEX(价格表!$B$4:$I$31,M4504,5),IF(AND(J4504&gt;3.3,J4504&lt;=4),INDEX(价格表!$B$4:$I$31,M4504,6),IF(AND(J4504&gt;4,J4504&lt;=5.5),INDEX(价格表!$B$4:$I$31,M4504,7),IF(J4504&gt;5.5,2.6+INDEX(价格表!$B$4:$I$31,M4504,8)*L4504)))))))</f>
        <v>2.95</v>
      </c>
    </row>
    <row r="4505" spans="1:14">
      <c r="A4505" s="18">
        <v>4311038580922</v>
      </c>
      <c r="B4505" s="18" t="s">
        <v>16</v>
      </c>
      <c r="C4505" s="19">
        <v>20201216</v>
      </c>
      <c r="D4505" s="19">
        <v>610538201209</v>
      </c>
      <c r="E4505" s="19" t="s">
        <v>16</v>
      </c>
      <c r="F4505" s="19">
        <v>20201226</v>
      </c>
      <c r="G4505" s="19" t="s">
        <v>17</v>
      </c>
      <c r="H4505" s="21" t="s">
        <v>296</v>
      </c>
      <c r="I4505" s="19" t="s">
        <v>297</v>
      </c>
      <c r="J4505" s="19">
        <v>1.48</v>
      </c>
      <c r="K4505" s="19" t="s">
        <v>20</v>
      </c>
      <c r="L4505">
        <f t="shared" si="82"/>
        <v>2</v>
      </c>
      <c r="M4505">
        <f>MATCH(H:H,价格表!$B$4:$B$35,0)</f>
        <v>8</v>
      </c>
      <c r="N4505" s="27">
        <f>IF(J4505&lt;=0.3,INDEX(价格表!$B$4:$I$31,M4505,2),IF(AND(J4505&gt;0.3,J4505&lt;=1),INDEX(价格表!$B$4:$I$31,M4505,3),IF(AND(J4505&gt;1,J4505&lt;=2.2),INDEX(价格表!$B$4:$I$31,M4505,4),IF(AND(J4505&gt;2.2,J4505&lt;=3.3),INDEX(价格表!$B$4:$I$31,M4505,5),IF(AND(J4505&gt;3.3,J4505&lt;=4),INDEX(价格表!$B$4:$I$31,M4505,6),IF(AND(J4505&gt;4,J4505&lt;=5.5),INDEX(价格表!$B$4:$I$31,M4505,7),IF(J4505&gt;5.5,2.6+INDEX(价格表!$B$4:$I$31,M4505,8)*L4505)))))))</f>
        <v>2.95</v>
      </c>
    </row>
    <row r="4506" spans="1:14">
      <c r="A4506" s="18">
        <v>4311038580924</v>
      </c>
      <c r="B4506" s="18" t="s">
        <v>16</v>
      </c>
      <c r="C4506" s="19">
        <v>20201216</v>
      </c>
      <c r="D4506" s="19">
        <v>610538201209</v>
      </c>
      <c r="E4506" s="19" t="s">
        <v>16</v>
      </c>
      <c r="F4506" s="19">
        <v>20201226</v>
      </c>
      <c r="G4506" s="19" t="s">
        <v>17</v>
      </c>
      <c r="H4506" s="19" t="s">
        <v>294</v>
      </c>
      <c r="I4506" s="19" t="s">
        <v>295</v>
      </c>
      <c r="J4506" s="19">
        <v>1.53</v>
      </c>
      <c r="K4506" s="19" t="s">
        <v>20</v>
      </c>
      <c r="L4506">
        <f t="shared" si="82"/>
        <v>2</v>
      </c>
      <c r="M4506">
        <f>MATCH(H:H,价格表!$B$4:$B$35,0)</f>
        <v>18</v>
      </c>
      <c r="N4506" s="27">
        <f>IF(J4506&lt;=0.3,INDEX(价格表!$B$4:$I$31,M4506,2),IF(AND(J4506&gt;0.3,J4506&lt;=1),INDEX(价格表!$B$4:$I$31,M4506,3),IF(AND(J4506&gt;1,J4506&lt;=2.2),INDEX(价格表!$B$4:$I$31,M4506,4),IF(AND(J4506&gt;2.2,J4506&lt;=3.3),INDEX(价格表!$B$4:$I$31,M4506,5),IF(AND(J4506&gt;3.3,J4506&lt;=4),INDEX(价格表!$B$4:$I$31,M4506,6),IF(AND(J4506&gt;4,J4506&lt;=5.5),INDEX(价格表!$B$4:$I$31,M4506,7),IF(J4506&gt;5.5,2.6+INDEX(价格表!$B$4:$I$31,M4506,8)*L4506)))))))</f>
        <v>3.25</v>
      </c>
    </row>
    <row r="4507" spans="1:14">
      <c r="A4507" s="18">
        <v>4311038580930</v>
      </c>
      <c r="B4507" s="18" t="s">
        <v>16</v>
      </c>
      <c r="C4507" s="19">
        <v>20201216</v>
      </c>
      <c r="D4507" s="19">
        <v>610538201209</v>
      </c>
      <c r="E4507" s="19" t="s">
        <v>16</v>
      </c>
      <c r="F4507" s="19">
        <v>20201226</v>
      </c>
      <c r="G4507" s="19" t="s">
        <v>17</v>
      </c>
      <c r="H4507" s="19" t="s">
        <v>302</v>
      </c>
      <c r="I4507" s="19" t="s">
        <v>303</v>
      </c>
      <c r="J4507" s="19">
        <v>1.42</v>
      </c>
      <c r="K4507" s="19" t="s">
        <v>20</v>
      </c>
      <c r="L4507">
        <f t="shared" si="82"/>
        <v>2</v>
      </c>
      <c r="M4507">
        <f>MATCH(H:H,价格表!$B$4:$B$35,0)</f>
        <v>6</v>
      </c>
      <c r="N4507" s="27">
        <f>IF(J4507&lt;=0.3,INDEX(价格表!$B$4:$I$31,M4507,2),IF(AND(J4507&gt;0.3,J4507&lt;=1),INDEX(价格表!$B$4:$I$31,M4507,3),IF(AND(J4507&gt;1,J4507&lt;=2.2),INDEX(价格表!$B$4:$I$31,M4507,4),IF(AND(J4507&gt;2.2,J4507&lt;=3.3),INDEX(价格表!$B$4:$I$31,M4507,5),IF(AND(J4507&gt;3.3,J4507&lt;=4),INDEX(价格表!$B$4:$I$31,M4507,6),IF(AND(J4507&gt;4,J4507&lt;=5.5),INDEX(价格表!$B$4:$I$31,M4507,7),IF(J4507&gt;5.5,2.6+INDEX(价格表!$B$4:$I$31,M4507,8)*L4507)))))))</f>
        <v>2.95</v>
      </c>
    </row>
    <row r="4508" spans="1:14">
      <c r="A4508" s="18">
        <v>4311038582880</v>
      </c>
      <c r="B4508" s="18" t="s">
        <v>16</v>
      </c>
      <c r="C4508" s="19">
        <v>20201216</v>
      </c>
      <c r="D4508" s="19">
        <v>610538201209</v>
      </c>
      <c r="E4508" s="19" t="s">
        <v>16</v>
      </c>
      <c r="F4508" s="19">
        <v>20201226</v>
      </c>
      <c r="G4508" s="19" t="s">
        <v>17</v>
      </c>
      <c r="H4508" s="19" t="s">
        <v>294</v>
      </c>
      <c r="I4508" s="19" t="s">
        <v>295</v>
      </c>
      <c r="J4508" s="19">
        <v>1.47</v>
      </c>
      <c r="K4508" s="19" t="s">
        <v>20</v>
      </c>
      <c r="L4508">
        <f t="shared" si="82"/>
        <v>2</v>
      </c>
      <c r="M4508">
        <f>MATCH(H:H,价格表!$B$4:$B$35,0)</f>
        <v>18</v>
      </c>
      <c r="N4508" s="27">
        <f>IF(J4508&lt;=0.3,INDEX(价格表!$B$4:$I$31,M4508,2),IF(AND(J4508&gt;0.3,J4508&lt;=1),INDEX(价格表!$B$4:$I$31,M4508,3),IF(AND(J4508&gt;1,J4508&lt;=2.2),INDEX(价格表!$B$4:$I$31,M4508,4),IF(AND(J4508&gt;2.2,J4508&lt;=3.3),INDEX(价格表!$B$4:$I$31,M4508,5),IF(AND(J4508&gt;3.3,J4508&lt;=4),INDEX(价格表!$B$4:$I$31,M4508,6),IF(AND(J4508&gt;4,J4508&lt;=5.5),INDEX(价格表!$B$4:$I$31,M4508,7),IF(J4508&gt;5.5,2.6+INDEX(价格表!$B$4:$I$31,M4508,8)*L4508)))))))</f>
        <v>3.25</v>
      </c>
    </row>
    <row r="4509" spans="1:14">
      <c r="A4509" s="18">
        <v>4311038582917</v>
      </c>
      <c r="B4509" s="18" t="s">
        <v>16</v>
      </c>
      <c r="C4509" s="19">
        <v>20201216</v>
      </c>
      <c r="D4509" s="19">
        <v>610538201209</v>
      </c>
      <c r="E4509" s="19" t="s">
        <v>16</v>
      </c>
      <c r="F4509" s="19">
        <v>20201226</v>
      </c>
      <c r="G4509" s="19" t="s">
        <v>17</v>
      </c>
      <c r="H4509" s="19" t="s">
        <v>302</v>
      </c>
      <c r="I4509" s="19" t="s">
        <v>303</v>
      </c>
      <c r="J4509" s="19">
        <v>1.42</v>
      </c>
      <c r="K4509" s="19" t="s">
        <v>20</v>
      </c>
      <c r="L4509">
        <f t="shared" si="82"/>
        <v>2</v>
      </c>
      <c r="M4509">
        <f>MATCH(H:H,价格表!$B$4:$B$35,0)</f>
        <v>6</v>
      </c>
      <c r="N4509" s="27">
        <f>IF(J4509&lt;=0.3,INDEX(价格表!$B$4:$I$31,M4509,2),IF(AND(J4509&gt;0.3,J4509&lt;=1),INDEX(价格表!$B$4:$I$31,M4509,3),IF(AND(J4509&gt;1,J4509&lt;=2.2),INDEX(价格表!$B$4:$I$31,M4509,4),IF(AND(J4509&gt;2.2,J4509&lt;=3.3),INDEX(价格表!$B$4:$I$31,M4509,5),IF(AND(J4509&gt;3.3,J4509&lt;=4),INDEX(价格表!$B$4:$I$31,M4509,6),IF(AND(J4509&gt;4,J4509&lt;=5.5),INDEX(价格表!$B$4:$I$31,M4509,7),IF(J4509&gt;5.5,2.6+INDEX(价格表!$B$4:$I$31,M4509,8)*L4509)))))))</f>
        <v>2.95</v>
      </c>
    </row>
    <row r="4510" spans="1:14">
      <c r="A4510" s="18">
        <v>4311038582918</v>
      </c>
      <c r="B4510" s="18" t="s">
        <v>16</v>
      </c>
      <c r="C4510" s="19">
        <v>20201216</v>
      </c>
      <c r="D4510" s="19">
        <v>610538201209</v>
      </c>
      <c r="E4510" s="19" t="s">
        <v>16</v>
      </c>
      <c r="F4510" s="19">
        <v>20201226</v>
      </c>
      <c r="G4510" s="19" t="s">
        <v>17</v>
      </c>
      <c r="H4510" s="21" t="s">
        <v>296</v>
      </c>
      <c r="I4510" s="19" t="s">
        <v>297</v>
      </c>
      <c r="J4510" s="19">
        <v>1.43</v>
      </c>
      <c r="K4510" s="19" t="s">
        <v>20</v>
      </c>
      <c r="L4510">
        <f t="shared" si="82"/>
        <v>2</v>
      </c>
      <c r="M4510">
        <f>MATCH(H:H,价格表!$B$4:$B$35,0)</f>
        <v>8</v>
      </c>
      <c r="N4510" s="27">
        <f>IF(J4510&lt;=0.3,INDEX(价格表!$B$4:$I$31,M4510,2),IF(AND(J4510&gt;0.3,J4510&lt;=1),INDEX(价格表!$B$4:$I$31,M4510,3),IF(AND(J4510&gt;1,J4510&lt;=2.2),INDEX(价格表!$B$4:$I$31,M4510,4),IF(AND(J4510&gt;2.2,J4510&lt;=3.3),INDEX(价格表!$B$4:$I$31,M4510,5),IF(AND(J4510&gt;3.3,J4510&lt;=4),INDEX(价格表!$B$4:$I$31,M4510,6),IF(AND(J4510&gt;4,J4510&lt;=5.5),INDEX(价格表!$B$4:$I$31,M4510,7),IF(J4510&gt;5.5,2.6+INDEX(价格表!$B$4:$I$31,M4510,8)*L4510)))))))</f>
        <v>2.95</v>
      </c>
    </row>
    <row r="4511" spans="1:14">
      <c r="A4511" s="18">
        <v>4311038582919</v>
      </c>
      <c r="B4511" s="18" t="s">
        <v>16</v>
      </c>
      <c r="C4511" s="19">
        <v>20201216</v>
      </c>
      <c r="D4511" s="19">
        <v>610538201209</v>
      </c>
      <c r="E4511" s="19" t="s">
        <v>16</v>
      </c>
      <c r="F4511" s="19">
        <v>20201226</v>
      </c>
      <c r="G4511" s="19" t="s">
        <v>17</v>
      </c>
      <c r="H4511" s="19" t="s">
        <v>308</v>
      </c>
      <c r="I4511" s="19" t="s">
        <v>315</v>
      </c>
      <c r="J4511" s="19">
        <v>1.46</v>
      </c>
      <c r="K4511" s="19" t="s">
        <v>20</v>
      </c>
      <c r="L4511">
        <f t="shared" si="82"/>
        <v>2</v>
      </c>
      <c r="M4511">
        <f>MATCH(H:H,价格表!$B$4:$B$35,0)</f>
        <v>27</v>
      </c>
      <c r="N4511" s="27">
        <f>IF(J4511&lt;=0.3,INDEX(价格表!$B$4:$I$31,M4511,2),IF(AND(J4511&gt;0.3,J4511&lt;=1),INDEX(价格表!$B$4:$I$31,M4511,3),IF(AND(J4511&gt;1,J4511&lt;=2.2),INDEX(价格表!$B$4:$I$31,M4511,4),IF(AND(J4511&gt;2.2,J4511&lt;=3.3),INDEX(价格表!$B$4:$I$31,M4511,5),IF(AND(J4511&gt;3.3,J4511&lt;=4),INDEX(价格表!$B$4:$I$31,M4511,6),IF(AND(J4511&gt;4,J4511&lt;=5.5),INDEX(价格表!$B$4:$I$31,M4511,7),IF(J4511&gt;5.5,2.6+INDEX(价格表!$B$4:$I$31,M4511,8)*L4511)))))))</f>
        <v>2.15</v>
      </c>
    </row>
    <row r="4512" spans="1:14">
      <c r="A4512" s="18">
        <v>4311038582928</v>
      </c>
      <c r="B4512" s="18" t="s">
        <v>16</v>
      </c>
      <c r="C4512" s="19">
        <v>20201216</v>
      </c>
      <c r="D4512" s="19">
        <v>610538201209</v>
      </c>
      <c r="E4512" s="19" t="s">
        <v>16</v>
      </c>
      <c r="F4512" s="19">
        <v>20201226</v>
      </c>
      <c r="G4512" s="19" t="s">
        <v>17</v>
      </c>
      <c r="H4512" s="19" t="s">
        <v>298</v>
      </c>
      <c r="I4512" s="19" t="s">
        <v>321</v>
      </c>
      <c r="J4512" s="19">
        <v>1.42</v>
      </c>
      <c r="K4512" s="19" t="s">
        <v>20</v>
      </c>
      <c r="L4512">
        <f t="shared" si="82"/>
        <v>2</v>
      </c>
      <c r="M4512">
        <f>MATCH(H:H,价格表!$B$4:$B$35,0)</f>
        <v>29</v>
      </c>
      <c r="N4512" s="27">
        <f t="shared" ref="N4512:N4517" si="83">L4512*8+3</f>
        <v>19</v>
      </c>
    </row>
    <row r="4513" spans="1:14">
      <c r="A4513" s="18">
        <v>4311038582954</v>
      </c>
      <c r="B4513" s="18" t="s">
        <v>16</v>
      </c>
      <c r="C4513" s="19">
        <v>20201216</v>
      </c>
      <c r="D4513" s="19">
        <v>610538201209</v>
      </c>
      <c r="E4513" s="19" t="s">
        <v>16</v>
      </c>
      <c r="F4513" s="19">
        <v>20201226</v>
      </c>
      <c r="G4513" s="19" t="s">
        <v>17</v>
      </c>
      <c r="H4513" s="19" t="s">
        <v>298</v>
      </c>
      <c r="I4513" s="19" t="s">
        <v>321</v>
      </c>
      <c r="J4513" s="19">
        <v>1.55</v>
      </c>
      <c r="K4513" s="19" t="s">
        <v>20</v>
      </c>
      <c r="L4513">
        <f t="shared" si="82"/>
        <v>2</v>
      </c>
      <c r="M4513">
        <f>MATCH(H:H,价格表!$B$4:$B$35,0)</f>
        <v>29</v>
      </c>
      <c r="N4513" s="27">
        <f t="shared" si="83"/>
        <v>19</v>
      </c>
    </row>
    <row r="4514" spans="1:14">
      <c r="A4514" s="18">
        <v>4311038582955</v>
      </c>
      <c r="B4514" s="18" t="s">
        <v>16</v>
      </c>
      <c r="C4514" s="19">
        <v>20201216</v>
      </c>
      <c r="D4514" s="19">
        <v>610538201209</v>
      </c>
      <c r="E4514" s="19" t="s">
        <v>16</v>
      </c>
      <c r="F4514" s="19">
        <v>20201226</v>
      </c>
      <c r="G4514" s="19" t="s">
        <v>17</v>
      </c>
      <c r="H4514" s="19" t="s">
        <v>305</v>
      </c>
      <c r="I4514" s="19" t="s">
        <v>319</v>
      </c>
      <c r="J4514" s="19">
        <v>1.45</v>
      </c>
      <c r="K4514" s="19" t="s">
        <v>20</v>
      </c>
      <c r="L4514">
        <f t="shared" si="82"/>
        <v>2</v>
      </c>
      <c r="M4514">
        <f>MATCH(H:H,价格表!$B$4:$B$35,0)</f>
        <v>26</v>
      </c>
      <c r="N4514" s="27">
        <f>IF(J4514&lt;=0.3,INDEX(价格表!$B$4:$I$31,M4514,2),IF(AND(J4514&gt;0.3,J4514&lt;=1),INDEX(价格表!$B$4:$I$31,M4514,3),IF(AND(J4514&gt;1,J4514&lt;=2.2),INDEX(价格表!$B$4:$I$31,M4514,4),IF(AND(J4514&gt;2.2,J4514&lt;=3.3),INDEX(价格表!$B$4:$I$31,M4514,5),IF(AND(J4514&gt;3.3,J4514&lt;=4),INDEX(价格表!$B$4:$I$31,M4514,6),IF(AND(J4514&gt;4,J4514&lt;=5.5),INDEX(价格表!$B$4:$I$31,M4514,7),IF(J4514&gt;5.5,2.6+INDEX(价格表!$B$4:$I$31,M4514,8)*L4514)))))))</f>
        <v>2.15</v>
      </c>
    </row>
    <row r="4515" spans="1:14">
      <c r="A4515" s="18">
        <v>4311038586039</v>
      </c>
      <c r="B4515" s="18" t="s">
        <v>16</v>
      </c>
      <c r="C4515" s="19">
        <v>20201216</v>
      </c>
      <c r="D4515" s="19">
        <v>610538201209</v>
      </c>
      <c r="E4515" s="19" t="s">
        <v>16</v>
      </c>
      <c r="F4515" s="19">
        <v>20201226</v>
      </c>
      <c r="G4515" s="19" t="s">
        <v>17</v>
      </c>
      <c r="H4515" s="21" t="s">
        <v>296</v>
      </c>
      <c r="I4515" s="19" t="s">
        <v>297</v>
      </c>
      <c r="J4515" s="19">
        <v>1.42</v>
      </c>
      <c r="K4515" s="19" t="s">
        <v>20</v>
      </c>
      <c r="L4515">
        <f t="shared" si="82"/>
        <v>2</v>
      </c>
      <c r="M4515">
        <f>MATCH(H:H,价格表!$B$4:$B$35,0)</f>
        <v>8</v>
      </c>
      <c r="N4515" s="27">
        <f>IF(J4515&lt;=0.3,INDEX(价格表!$B$4:$I$31,M4515,2),IF(AND(J4515&gt;0.3,J4515&lt;=1),INDEX(价格表!$B$4:$I$31,M4515,3),IF(AND(J4515&gt;1,J4515&lt;=2.2),INDEX(价格表!$B$4:$I$31,M4515,4),IF(AND(J4515&gt;2.2,J4515&lt;=3.3),INDEX(价格表!$B$4:$I$31,M4515,5),IF(AND(J4515&gt;3.3,J4515&lt;=4),INDEX(价格表!$B$4:$I$31,M4515,6),IF(AND(J4515&gt;4,J4515&lt;=5.5),INDEX(价格表!$B$4:$I$31,M4515,7),IF(J4515&gt;5.5,2.6+INDEX(价格表!$B$4:$I$31,M4515,8)*L4515)))))))</f>
        <v>2.95</v>
      </c>
    </row>
    <row r="4516" spans="1:14">
      <c r="A4516" s="18">
        <v>4311038586045</v>
      </c>
      <c r="B4516" s="18" t="s">
        <v>16</v>
      </c>
      <c r="C4516" s="19">
        <v>20201216</v>
      </c>
      <c r="D4516" s="19">
        <v>610538201209</v>
      </c>
      <c r="E4516" s="19" t="s">
        <v>16</v>
      </c>
      <c r="F4516" s="19">
        <v>20201226</v>
      </c>
      <c r="G4516" s="19" t="s">
        <v>17</v>
      </c>
      <c r="H4516" s="19" t="s">
        <v>298</v>
      </c>
      <c r="I4516" s="19" t="s">
        <v>321</v>
      </c>
      <c r="J4516" s="19">
        <v>1.45</v>
      </c>
      <c r="K4516" s="19" t="s">
        <v>20</v>
      </c>
      <c r="L4516">
        <f t="shared" si="82"/>
        <v>2</v>
      </c>
      <c r="M4516">
        <f>MATCH(H:H,价格表!$B$4:$B$35,0)</f>
        <v>29</v>
      </c>
      <c r="N4516" s="27">
        <f t="shared" si="83"/>
        <v>19</v>
      </c>
    </row>
    <row r="4517" spans="1:14">
      <c r="A4517" s="18">
        <v>4311038586046</v>
      </c>
      <c r="B4517" s="18" t="s">
        <v>16</v>
      </c>
      <c r="C4517" s="19">
        <v>20201216</v>
      </c>
      <c r="D4517" s="19">
        <v>610538201209</v>
      </c>
      <c r="E4517" s="19" t="s">
        <v>16</v>
      </c>
      <c r="F4517" s="19">
        <v>20201226</v>
      </c>
      <c r="G4517" s="19" t="s">
        <v>17</v>
      </c>
      <c r="H4517" s="19" t="s">
        <v>298</v>
      </c>
      <c r="I4517" s="19" t="s">
        <v>329</v>
      </c>
      <c r="J4517" s="19">
        <v>1.53</v>
      </c>
      <c r="K4517" s="19" t="s">
        <v>20</v>
      </c>
      <c r="L4517">
        <f t="shared" si="82"/>
        <v>2</v>
      </c>
      <c r="M4517">
        <f>MATCH(H:H,价格表!$B$4:$B$35,0)</f>
        <v>29</v>
      </c>
      <c r="N4517" s="27">
        <f t="shared" si="83"/>
        <v>19</v>
      </c>
    </row>
    <row r="4518" spans="1:14">
      <c r="A4518" s="18">
        <v>4311038586047</v>
      </c>
      <c r="B4518" s="18" t="s">
        <v>16</v>
      </c>
      <c r="C4518" s="19">
        <v>20201216</v>
      </c>
      <c r="D4518" s="19">
        <v>610538201209</v>
      </c>
      <c r="E4518" s="19" t="s">
        <v>16</v>
      </c>
      <c r="F4518" s="19">
        <v>20201226</v>
      </c>
      <c r="G4518" s="19" t="s">
        <v>17</v>
      </c>
      <c r="H4518" s="19" t="s">
        <v>305</v>
      </c>
      <c r="I4518" s="19" t="s">
        <v>319</v>
      </c>
      <c r="J4518" s="19">
        <v>1.49</v>
      </c>
      <c r="K4518" s="19" t="s">
        <v>20</v>
      </c>
      <c r="L4518">
        <f t="shared" si="82"/>
        <v>2</v>
      </c>
      <c r="M4518">
        <f>MATCH(H:H,价格表!$B$4:$B$35,0)</f>
        <v>26</v>
      </c>
      <c r="N4518" s="27">
        <f>IF(J4518&lt;=0.3,INDEX(价格表!$B$4:$I$31,M4518,2),IF(AND(J4518&gt;0.3,J4518&lt;=1),INDEX(价格表!$B$4:$I$31,M4518,3),IF(AND(J4518&gt;1,J4518&lt;=2.2),INDEX(价格表!$B$4:$I$31,M4518,4),IF(AND(J4518&gt;2.2,J4518&lt;=3.3),INDEX(价格表!$B$4:$I$31,M4518,5),IF(AND(J4518&gt;3.3,J4518&lt;=4),INDEX(价格表!$B$4:$I$31,M4518,6),IF(AND(J4518&gt;4,J4518&lt;=5.5),INDEX(价格表!$B$4:$I$31,M4518,7),IF(J4518&gt;5.5,2.6+INDEX(价格表!$B$4:$I$31,M4518,8)*L4518)))))))</f>
        <v>2.15</v>
      </c>
    </row>
    <row r="4519" spans="1:14">
      <c r="A4519" s="18">
        <v>4311038587189</v>
      </c>
      <c r="B4519" s="18" t="s">
        <v>16</v>
      </c>
      <c r="C4519" s="19">
        <v>20201216</v>
      </c>
      <c r="D4519" s="19">
        <v>610538201209</v>
      </c>
      <c r="E4519" s="19" t="s">
        <v>16</v>
      </c>
      <c r="F4519" s="19">
        <v>20201226</v>
      </c>
      <c r="G4519" s="19" t="s">
        <v>17</v>
      </c>
      <c r="H4519" s="19" t="s">
        <v>302</v>
      </c>
      <c r="I4519" s="19" t="s">
        <v>303</v>
      </c>
      <c r="J4519" s="19">
        <v>1.44</v>
      </c>
      <c r="K4519" s="19" t="s">
        <v>20</v>
      </c>
      <c r="L4519">
        <f t="shared" si="82"/>
        <v>2</v>
      </c>
      <c r="M4519">
        <f>MATCH(H:H,价格表!$B$4:$B$35,0)</f>
        <v>6</v>
      </c>
      <c r="N4519" s="27">
        <f>IF(J4519&lt;=0.3,INDEX(价格表!$B$4:$I$31,M4519,2),IF(AND(J4519&gt;0.3,J4519&lt;=1),INDEX(价格表!$B$4:$I$31,M4519,3),IF(AND(J4519&gt;1,J4519&lt;=2.2),INDEX(价格表!$B$4:$I$31,M4519,4),IF(AND(J4519&gt;2.2,J4519&lt;=3.3),INDEX(价格表!$B$4:$I$31,M4519,5),IF(AND(J4519&gt;3.3,J4519&lt;=4),INDEX(价格表!$B$4:$I$31,M4519,6),IF(AND(J4519&gt;4,J4519&lt;=5.5),INDEX(价格表!$B$4:$I$31,M4519,7),IF(J4519&gt;5.5,2.6+INDEX(价格表!$B$4:$I$31,M4519,8)*L4519)))))))</f>
        <v>2.95</v>
      </c>
    </row>
    <row r="4520" spans="1:14">
      <c r="A4520" s="18">
        <v>4311038587193</v>
      </c>
      <c r="B4520" s="18" t="s">
        <v>16</v>
      </c>
      <c r="C4520" s="19">
        <v>20201216</v>
      </c>
      <c r="D4520" s="19">
        <v>610538201209</v>
      </c>
      <c r="E4520" s="19" t="s">
        <v>16</v>
      </c>
      <c r="F4520" s="19">
        <v>20201226</v>
      </c>
      <c r="G4520" s="19" t="s">
        <v>17</v>
      </c>
      <c r="H4520" s="19" t="s">
        <v>302</v>
      </c>
      <c r="I4520" s="19" t="s">
        <v>303</v>
      </c>
      <c r="J4520" s="19">
        <v>1.44</v>
      </c>
      <c r="K4520" s="19" t="s">
        <v>20</v>
      </c>
      <c r="L4520">
        <f t="shared" si="82"/>
        <v>2</v>
      </c>
      <c r="M4520">
        <f>MATCH(H:H,价格表!$B$4:$B$35,0)</f>
        <v>6</v>
      </c>
      <c r="N4520" s="27">
        <f>IF(J4520&lt;=0.3,INDEX(价格表!$B$4:$I$31,M4520,2),IF(AND(J4520&gt;0.3,J4520&lt;=1),INDEX(价格表!$B$4:$I$31,M4520,3),IF(AND(J4520&gt;1,J4520&lt;=2.2),INDEX(价格表!$B$4:$I$31,M4520,4),IF(AND(J4520&gt;2.2,J4520&lt;=3.3),INDEX(价格表!$B$4:$I$31,M4520,5),IF(AND(J4520&gt;3.3,J4520&lt;=4),INDEX(价格表!$B$4:$I$31,M4520,6),IF(AND(J4520&gt;4,J4520&lt;=5.5),INDEX(价格表!$B$4:$I$31,M4520,7),IF(J4520&gt;5.5,2.6+INDEX(价格表!$B$4:$I$31,M4520,8)*L4520)))))))</f>
        <v>2.95</v>
      </c>
    </row>
    <row r="4521" spans="1:14">
      <c r="A4521" s="18">
        <v>4311038587198</v>
      </c>
      <c r="B4521" s="18" t="s">
        <v>16</v>
      </c>
      <c r="C4521" s="19">
        <v>20201216</v>
      </c>
      <c r="D4521" s="19">
        <v>610538201209</v>
      </c>
      <c r="E4521" s="19" t="s">
        <v>16</v>
      </c>
      <c r="F4521" s="19">
        <v>20201226</v>
      </c>
      <c r="G4521" s="19" t="s">
        <v>17</v>
      </c>
      <c r="H4521" s="19" t="s">
        <v>302</v>
      </c>
      <c r="I4521" s="19" t="s">
        <v>303</v>
      </c>
      <c r="J4521" s="19">
        <v>1.44</v>
      </c>
      <c r="K4521" s="19" t="s">
        <v>20</v>
      </c>
      <c r="L4521">
        <f t="shared" si="82"/>
        <v>2</v>
      </c>
      <c r="M4521">
        <f>MATCH(H:H,价格表!$B$4:$B$35,0)</f>
        <v>6</v>
      </c>
      <c r="N4521" s="27">
        <f>IF(J4521&lt;=0.3,INDEX(价格表!$B$4:$I$31,M4521,2),IF(AND(J4521&gt;0.3,J4521&lt;=1),INDEX(价格表!$B$4:$I$31,M4521,3),IF(AND(J4521&gt;1,J4521&lt;=2.2),INDEX(价格表!$B$4:$I$31,M4521,4),IF(AND(J4521&gt;2.2,J4521&lt;=3.3),INDEX(价格表!$B$4:$I$31,M4521,5),IF(AND(J4521&gt;3.3,J4521&lt;=4),INDEX(价格表!$B$4:$I$31,M4521,6),IF(AND(J4521&gt;4,J4521&lt;=5.5),INDEX(价格表!$B$4:$I$31,M4521,7),IF(J4521&gt;5.5,2.6+INDEX(价格表!$B$4:$I$31,M4521,8)*L4521)))))))</f>
        <v>2.95</v>
      </c>
    </row>
    <row r="4522" spans="1:14">
      <c r="A4522" s="18">
        <v>4311038587201</v>
      </c>
      <c r="B4522" s="18" t="s">
        <v>16</v>
      </c>
      <c r="C4522" s="19">
        <v>20201216</v>
      </c>
      <c r="D4522" s="19">
        <v>610538201209</v>
      </c>
      <c r="E4522" s="19" t="s">
        <v>16</v>
      </c>
      <c r="F4522" s="19">
        <v>20201226</v>
      </c>
      <c r="G4522" s="19" t="s">
        <v>17</v>
      </c>
      <c r="H4522" s="21" t="s">
        <v>296</v>
      </c>
      <c r="I4522" s="19" t="s">
        <v>297</v>
      </c>
      <c r="J4522" s="19">
        <v>1.44</v>
      </c>
      <c r="K4522" s="19" t="s">
        <v>20</v>
      </c>
      <c r="L4522">
        <f t="shared" si="82"/>
        <v>2</v>
      </c>
      <c r="M4522">
        <f>MATCH(H:H,价格表!$B$4:$B$35,0)</f>
        <v>8</v>
      </c>
      <c r="N4522" s="27">
        <f>IF(J4522&lt;=0.3,INDEX(价格表!$B$4:$I$31,M4522,2),IF(AND(J4522&gt;0.3,J4522&lt;=1),INDEX(价格表!$B$4:$I$31,M4522,3),IF(AND(J4522&gt;1,J4522&lt;=2.2),INDEX(价格表!$B$4:$I$31,M4522,4),IF(AND(J4522&gt;2.2,J4522&lt;=3.3),INDEX(价格表!$B$4:$I$31,M4522,5),IF(AND(J4522&gt;3.3,J4522&lt;=4),INDEX(价格表!$B$4:$I$31,M4522,6),IF(AND(J4522&gt;4,J4522&lt;=5.5),INDEX(价格表!$B$4:$I$31,M4522,7),IF(J4522&gt;5.5,2.6+INDEX(价格表!$B$4:$I$31,M4522,8)*L4522)))))))</f>
        <v>2.95</v>
      </c>
    </row>
    <row r="4523" spans="1:14">
      <c r="A4523" s="18">
        <v>4311038588480</v>
      </c>
      <c r="B4523" s="18" t="s">
        <v>16</v>
      </c>
      <c r="C4523" s="19">
        <v>20201216</v>
      </c>
      <c r="D4523" s="19">
        <v>610538201209</v>
      </c>
      <c r="E4523" s="19" t="s">
        <v>16</v>
      </c>
      <c r="F4523" s="19">
        <v>20201226</v>
      </c>
      <c r="G4523" s="19" t="s">
        <v>17</v>
      </c>
      <c r="H4523" s="19" t="s">
        <v>294</v>
      </c>
      <c r="I4523" s="19" t="s">
        <v>295</v>
      </c>
      <c r="J4523" s="19">
        <v>1.5</v>
      </c>
      <c r="K4523" s="19" t="s">
        <v>20</v>
      </c>
      <c r="L4523">
        <f t="shared" si="82"/>
        <v>2</v>
      </c>
      <c r="M4523">
        <f>MATCH(H:H,价格表!$B$4:$B$35,0)</f>
        <v>18</v>
      </c>
      <c r="N4523" s="27">
        <f>IF(J4523&lt;=0.3,INDEX(价格表!$B$4:$I$31,M4523,2),IF(AND(J4523&gt;0.3,J4523&lt;=1),INDEX(价格表!$B$4:$I$31,M4523,3),IF(AND(J4523&gt;1,J4523&lt;=2.2),INDEX(价格表!$B$4:$I$31,M4523,4),IF(AND(J4523&gt;2.2,J4523&lt;=3.3),INDEX(价格表!$B$4:$I$31,M4523,5),IF(AND(J4523&gt;3.3,J4523&lt;=4),INDEX(价格表!$B$4:$I$31,M4523,6),IF(AND(J4523&gt;4,J4523&lt;=5.5),INDEX(价格表!$B$4:$I$31,M4523,7),IF(J4523&gt;5.5,2.6+INDEX(价格表!$B$4:$I$31,M4523,8)*L4523)))))))</f>
        <v>3.25</v>
      </c>
    </row>
    <row r="4524" spans="1:14">
      <c r="A4524" s="18">
        <v>4311038588481</v>
      </c>
      <c r="B4524" s="18" t="s">
        <v>16</v>
      </c>
      <c r="C4524" s="19">
        <v>20201216</v>
      </c>
      <c r="D4524" s="19">
        <v>610538201209</v>
      </c>
      <c r="E4524" s="19" t="s">
        <v>16</v>
      </c>
      <c r="F4524" s="19">
        <v>20201226</v>
      </c>
      <c r="G4524" s="19" t="s">
        <v>17</v>
      </c>
      <c r="H4524" s="19" t="s">
        <v>294</v>
      </c>
      <c r="I4524" s="19" t="s">
        <v>295</v>
      </c>
      <c r="J4524" s="19">
        <v>1.44</v>
      </c>
      <c r="K4524" s="19" t="s">
        <v>20</v>
      </c>
      <c r="L4524">
        <f t="shared" si="82"/>
        <v>2</v>
      </c>
      <c r="M4524">
        <f>MATCH(H:H,价格表!$B$4:$B$35,0)</f>
        <v>18</v>
      </c>
      <c r="N4524" s="27">
        <f>IF(J4524&lt;=0.3,INDEX(价格表!$B$4:$I$31,M4524,2),IF(AND(J4524&gt;0.3,J4524&lt;=1),INDEX(价格表!$B$4:$I$31,M4524,3),IF(AND(J4524&gt;1,J4524&lt;=2.2),INDEX(价格表!$B$4:$I$31,M4524,4),IF(AND(J4524&gt;2.2,J4524&lt;=3.3),INDEX(价格表!$B$4:$I$31,M4524,5),IF(AND(J4524&gt;3.3,J4524&lt;=4),INDEX(价格表!$B$4:$I$31,M4524,6),IF(AND(J4524&gt;4,J4524&lt;=5.5),INDEX(价格表!$B$4:$I$31,M4524,7),IF(J4524&gt;5.5,2.6+INDEX(价格表!$B$4:$I$31,M4524,8)*L4524)))))))</f>
        <v>3.25</v>
      </c>
    </row>
    <row r="4525" spans="1:14">
      <c r="A4525" s="18">
        <v>4311038588486</v>
      </c>
      <c r="B4525" s="18" t="s">
        <v>16</v>
      </c>
      <c r="C4525" s="19">
        <v>20201216</v>
      </c>
      <c r="D4525" s="19">
        <v>610538201209</v>
      </c>
      <c r="E4525" s="19" t="s">
        <v>16</v>
      </c>
      <c r="F4525" s="19">
        <v>20201226</v>
      </c>
      <c r="G4525" s="19" t="s">
        <v>17</v>
      </c>
      <c r="H4525" s="19" t="s">
        <v>294</v>
      </c>
      <c r="I4525" s="19" t="s">
        <v>295</v>
      </c>
      <c r="J4525" s="19">
        <v>1.46</v>
      </c>
      <c r="K4525" s="19" t="s">
        <v>20</v>
      </c>
      <c r="L4525">
        <f t="shared" si="82"/>
        <v>2</v>
      </c>
      <c r="M4525">
        <f>MATCH(H:H,价格表!$B$4:$B$35,0)</f>
        <v>18</v>
      </c>
      <c r="N4525" s="27">
        <f>IF(J4525&lt;=0.3,INDEX(价格表!$B$4:$I$31,M4525,2),IF(AND(J4525&gt;0.3,J4525&lt;=1),INDEX(价格表!$B$4:$I$31,M4525,3),IF(AND(J4525&gt;1,J4525&lt;=2.2),INDEX(价格表!$B$4:$I$31,M4525,4),IF(AND(J4525&gt;2.2,J4525&lt;=3.3),INDEX(价格表!$B$4:$I$31,M4525,5),IF(AND(J4525&gt;3.3,J4525&lt;=4),INDEX(价格表!$B$4:$I$31,M4525,6),IF(AND(J4525&gt;4,J4525&lt;=5.5),INDEX(价格表!$B$4:$I$31,M4525,7),IF(J4525&gt;5.5,2.6+INDEX(价格表!$B$4:$I$31,M4525,8)*L4525)))))))</f>
        <v>3.25</v>
      </c>
    </row>
    <row r="4526" spans="1:14">
      <c r="A4526" s="18">
        <v>4311038593009</v>
      </c>
      <c r="B4526" s="18" t="s">
        <v>16</v>
      </c>
      <c r="C4526" s="19">
        <v>20201216</v>
      </c>
      <c r="D4526" s="19">
        <v>610538201209</v>
      </c>
      <c r="E4526" s="19" t="s">
        <v>16</v>
      </c>
      <c r="F4526" s="19">
        <v>20201226</v>
      </c>
      <c r="G4526" s="19" t="s">
        <v>17</v>
      </c>
      <c r="H4526" s="19" t="s">
        <v>298</v>
      </c>
      <c r="I4526" s="19" t="s">
        <v>313</v>
      </c>
      <c r="J4526" s="19">
        <v>1.51</v>
      </c>
      <c r="K4526" s="19" t="s">
        <v>20</v>
      </c>
      <c r="L4526">
        <f t="shared" si="82"/>
        <v>2</v>
      </c>
      <c r="M4526">
        <f>MATCH(H:H,价格表!$B$4:$B$35,0)</f>
        <v>29</v>
      </c>
      <c r="N4526" s="27">
        <f>L4526*5+3</f>
        <v>13</v>
      </c>
    </row>
    <row r="4527" spans="1:14">
      <c r="A4527" s="18">
        <v>4311038594204</v>
      </c>
      <c r="B4527" s="18" t="s">
        <v>16</v>
      </c>
      <c r="C4527" s="19">
        <v>20201216</v>
      </c>
      <c r="D4527" s="19">
        <v>610538201209</v>
      </c>
      <c r="E4527" s="19" t="s">
        <v>16</v>
      </c>
      <c r="F4527" s="19">
        <v>20201226</v>
      </c>
      <c r="G4527" s="19" t="s">
        <v>17</v>
      </c>
      <c r="H4527" s="19" t="s">
        <v>298</v>
      </c>
      <c r="I4527" s="19" t="s">
        <v>299</v>
      </c>
      <c r="J4527" s="19">
        <v>1.44</v>
      </c>
      <c r="K4527" s="19" t="s">
        <v>20</v>
      </c>
      <c r="L4527">
        <f t="shared" si="82"/>
        <v>2</v>
      </c>
      <c r="M4527">
        <f>MATCH(H:H,价格表!$B$4:$B$35,0)</f>
        <v>29</v>
      </c>
      <c r="N4527" s="27">
        <f>L4527*5+3</f>
        <v>13</v>
      </c>
    </row>
    <row r="4528" spans="1:14">
      <c r="A4528" s="18">
        <v>4311038594206</v>
      </c>
      <c r="B4528" s="18" t="s">
        <v>16</v>
      </c>
      <c r="C4528" s="19">
        <v>20201216</v>
      </c>
      <c r="D4528" s="19">
        <v>610538201209</v>
      </c>
      <c r="E4528" s="19" t="s">
        <v>16</v>
      </c>
      <c r="F4528" s="19">
        <v>20201226</v>
      </c>
      <c r="G4528" s="19" t="s">
        <v>17</v>
      </c>
      <c r="H4528" s="19" t="s">
        <v>298</v>
      </c>
      <c r="I4528" s="19" t="s">
        <v>322</v>
      </c>
      <c r="J4528" s="19">
        <v>1.44</v>
      </c>
      <c r="K4528" s="19" t="s">
        <v>20</v>
      </c>
      <c r="L4528">
        <f t="shared" si="82"/>
        <v>2</v>
      </c>
      <c r="M4528">
        <f>MATCH(H:H,价格表!$B$4:$B$35,0)</f>
        <v>29</v>
      </c>
      <c r="N4528" s="27">
        <f>L4528*8+3</f>
        <v>19</v>
      </c>
    </row>
    <row r="4529" spans="1:14">
      <c r="A4529" s="18">
        <v>4311038594227</v>
      </c>
      <c r="B4529" s="18" t="s">
        <v>16</v>
      </c>
      <c r="C4529" s="19">
        <v>20201216</v>
      </c>
      <c r="D4529" s="19">
        <v>610538201209</v>
      </c>
      <c r="E4529" s="19" t="s">
        <v>16</v>
      </c>
      <c r="F4529" s="19">
        <v>20201226</v>
      </c>
      <c r="G4529" s="19" t="s">
        <v>17</v>
      </c>
      <c r="H4529" s="19" t="s">
        <v>302</v>
      </c>
      <c r="I4529" s="19" t="s">
        <v>303</v>
      </c>
      <c r="J4529" s="19">
        <v>1.44</v>
      </c>
      <c r="K4529" s="19" t="s">
        <v>20</v>
      </c>
      <c r="L4529">
        <f t="shared" si="82"/>
        <v>2</v>
      </c>
      <c r="M4529">
        <f>MATCH(H:H,价格表!$B$4:$B$35,0)</f>
        <v>6</v>
      </c>
      <c r="N4529" s="27">
        <f>IF(J4529&lt;=0.3,INDEX(价格表!$B$4:$I$31,M4529,2),IF(AND(J4529&gt;0.3,J4529&lt;=1),INDEX(价格表!$B$4:$I$31,M4529,3),IF(AND(J4529&gt;1,J4529&lt;=2.2),INDEX(价格表!$B$4:$I$31,M4529,4),IF(AND(J4529&gt;2.2,J4529&lt;=3.3),INDEX(价格表!$B$4:$I$31,M4529,5),IF(AND(J4529&gt;3.3,J4529&lt;=4),INDEX(价格表!$B$4:$I$31,M4529,6),IF(AND(J4529&gt;4,J4529&lt;=5.5),INDEX(价格表!$B$4:$I$31,M4529,7),IF(J4529&gt;5.5,2.6+INDEX(价格表!$B$4:$I$31,M4529,8)*L4529)))))))</f>
        <v>2.95</v>
      </c>
    </row>
    <row r="4530" spans="1:14">
      <c r="A4530" s="18">
        <v>4311038594231</v>
      </c>
      <c r="B4530" s="18" t="s">
        <v>16</v>
      </c>
      <c r="C4530" s="19">
        <v>20201216</v>
      </c>
      <c r="D4530" s="19">
        <v>610538201209</v>
      </c>
      <c r="E4530" s="19" t="s">
        <v>16</v>
      </c>
      <c r="F4530" s="19">
        <v>20201226</v>
      </c>
      <c r="G4530" s="19" t="s">
        <v>17</v>
      </c>
      <c r="H4530" s="19" t="s">
        <v>302</v>
      </c>
      <c r="I4530" s="19" t="s">
        <v>303</v>
      </c>
      <c r="J4530" s="19">
        <v>1.44</v>
      </c>
      <c r="K4530" s="19" t="s">
        <v>20</v>
      </c>
      <c r="L4530">
        <f t="shared" si="82"/>
        <v>2</v>
      </c>
      <c r="M4530">
        <f>MATCH(H:H,价格表!$B$4:$B$35,0)</f>
        <v>6</v>
      </c>
      <c r="N4530" s="27">
        <f>IF(J4530&lt;=0.3,INDEX(价格表!$B$4:$I$31,M4530,2),IF(AND(J4530&gt;0.3,J4530&lt;=1),INDEX(价格表!$B$4:$I$31,M4530,3),IF(AND(J4530&gt;1,J4530&lt;=2.2),INDEX(价格表!$B$4:$I$31,M4530,4),IF(AND(J4530&gt;2.2,J4530&lt;=3.3),INDEX(价格表!$B$4:$I$31,M4530,5),IF(AND(J4530&gt;3.3,J4530&lt;=4),INDEX(价格表!$B$4:$I$31,M4530,6),IF(AND(J4530&gt;4,J4530&lt;=5.5),INDEX(价格表!$B$4:$I$31,M4530,7),IF(J4530&gt;5.5,2.6+INDEX(价格表!$B$4:$I$31,M4530,8)*L4530)))))))</f>
        <v>2.95</v>
      </c>
    </row>
    <row r="4531" spans="1:14">
      <c r="A4531" s="18">
        <v>4311038594234</v>
      </c>
      <c r="B4531" s="18" t="s">
        <v>16</v>
      </c>
      <c r="C4531" s="19">
        <v>20201216</v>
      </c>
      <c r="D4531" s="19">
        <v>610538201209</v>
      </c>
      <c r="E4531" s="19" t="s">
        <v>16</v>
      </c>
      <c r="F4531" s="19">
        <v>20201226</v>
      </c>
      <c r="G4531" s="19" t="s">
        <v>17</v>
      </c>
      <c r="H4531" s="19" t="s">
        <v>298</v>
      </c>
      <c r="I4531" s="19" t="s">
        <v>325</v>
      </c>
      <c r="J4531" s="19">
        <v>2.11</v>
      </c>
      <c r="K4531" s="19" t="s">
        <v>20</v>
      </c>
      <c r="L4531">
        <f t="shared" si="82"/>
        <v>3</v>
      </c>
      <c r="M4531">
        <f>MATCH(H:H,价格表!$B$4:$B$35,0)</f>
        <v>29</v>
      </c>
      <c r="N4531" s="27">
        <f>L4531*8+3</f>
        <v>27</v>
      </c>
    </row>
    <row r="4532" spans="1:14">
      <c r="A4532" s="18">
        <v>4311038594237</v>
      </c>
      <c r="B4532" s="18" t="s">
        <v>16</v>
      </c>
      <c r="C4532" s="19">
        <v>20201216</v>
      </c>
      <c r="D4532" s="19">
        <v>610538201209</v>
      </c>
      <c r="E4532" s="19" t="s">
        <v>16</v>
      </c>
      <c r="F4532" s="19">
        <v>20201226</v>
      </c>
      <c r="G4532" s="19" t="s">
        <v>17</v>
      </c>
      <c r="H4532" s="19" t="s">
        <v>302</v>
      </c>
      <c r="I4532" s="19" t="s">
        <v>303</v>
      </c>
      <c r="J4532" s="19">
        <v>1.46</v>
      </c>
      <c r="K4532" s="19" t="s">
        <v>20</v>
      </c>
      <c r="L4532">
        <f t="shared" si="82"/>
        <v>2</v>
      </c>
      <c r="M4532">
        <f>MATCH(H:H,价格表!$B$4:$B$35,0)</f>
        <v>6</v>
      </c>
      <c r="N4532" s="27">
        <f>IF(J4532&lt;=0.3,INDEX(价格表!$B$4:$I$31,M4532,2),IF(AND(J4532&gt;0.3,J4532&lt;=1),INDEX(价格表!$B$4:$I$31,M4532,3),IF(AND(J4532&gt;1,J4532&lt;=2.2),INDEX(价格表!$B$4:$I$31,M4532,4),IF(AND(J4532&gt;2.2,J4532&lt;=3.3),INDEX(价格表!$B$4:$I$31,M4532,5),IF(AND(J4532&gt;3.3,J4532&lt;=4),INDEX(价格表!$B$4:$I$31,M4532,6),IF(AND(J4532&gt;4,J4532&lt;=5.5),INDEX(价格表!$B$4:$I$31,M4532,7),IF(J4532&gt;5.5,2.6+INDEX(价格表!$B$4:$I$31,M4532,8)*L4532)))))))</f>
        <v>2.95</v>
      </c>
    </row>
    <row r="4533" spans="1:14">
      <c r="A4533" s="18">
        <v>4311038594263</v>
      </c>
      <c r="B4533" s="18" t="s">
        <v>16</v>
      </c>
      <c r="C4533" s="19">
        <v>20201216</v>
      </c>
      <c r="D4533" s="19">
        <v>610538201209</v>
      </c>
      <c r="E4533" s="19" t="s">
        <v>16</v>
      </c>
      <c r="F4533" s="19">
        <v>20201226</v>
      </c>
      <c r="G4533" s="19" t="s">
        <v>17</v>
      </c>
      <c r="H4533" s="21" t="s">
        <v>296</v>
      </c>
      <c r="I4533" s="19" t="s">
        <v>297</v>
      </c>
      <c r="J4533" s="19">
        <v>1.46</v>
      </c>
      <c r="K4533" s="19" t="s">
        <v>20</v>
      </c>
      <c r="L4533">
        <f t="shared" si="82"/>
        <v>2</v>
      </c>
      <c r="M4533">
        <f>MATCH(H:H,价格表!$B$4:$B$35,0)</f>
        <v>8</v>
      </c>
      <c r="N4533" s="27">
        <f>IF(J4533&lt;=0.3,INDEX(价格表!$B$4:$I$31,M4533,2),IF(AND(J4533&gt;0.3,J4533&lt;=1),INDEX(价格表!$B$4:$I$31,M4533,3),IF(AND(J4533&gt;1,J4533&lt;=2.2),INDEX(价格表!$B$4:$I$31,M4533,4),IF(AND(J4533&gt;2.2,J4533&lt;=3.3),INDEX(价格表!$B$4:$I$31,M4533,5),IF(AND(J4533&gt;3.3,J4533&lt;=4),INDEX(价格表!$B$4:$I$31,M4533,6),IF(AND(J4533&gt;4,J4533&lt;=5.5),INDEX(价格表!$B$4:$I$31,M4533,7),IF(J4533&gt;5.5,2.6+INDEX(价格表!$B$4:$I$31,M4533,8)*L4533)))))))</f>
        <v>2.95</v>
      </c>
    </row>
    <row r="4534" spans="1:14">
      <c r="A4534" s="18">
        <v>4311038595483</v>
      </c>
      <c r="B4534" s="18" t="s">
        <v>16</v>
      </c>
      <c r="C4534" s="19">
        <v>20201216</v>
      </c>
      <c r="D4534" s="19">
        <v>610538201209</v>
      </c>
      <c r="E4534" s="19" t="s">
        <v>16</v>
      </c>
      <c r="F4534" s="19">
        <v>20201226</v>
      </c>
      <c r="G4534" s="19" t="s">
        <v>17</v>
      </c>
      <c r="H4534" s="19" t="s">
        <v>298</v>
      </c>
      <c r="I4534" s="19" t="s">
        <v>304</v>
      </c>
      <c r="J4534" s="19">
        <v>1.47</v>
      </c>
      <c r="K4534" s="19" t="s">
        <v>20</v>
      </c>
      <c r="L4534">
        <f t="shared" si="82"/>
        <v>2</v>
      </c>
      <c r="M4534">
        <f>MATCH(H:H,价格表!$B$4:$B$35,0)</f>
        <v>29</v>
      </c>
      <c r="N4534" s="27">
        <f>L4534*8+3</f>
        <v>19</v>
      </c>
    </row>
    <row r="4535" spans="1:14">
      <c r="A4535" s="18">
        <v>4311038595490</v>
      </c>
      <c r="B4535" s="18" t="s">
        <v>16</v>
      </c>
      <c r="C4535" s="19">
        <v>20201216</v>
      </c>
      <c r="D4535" s="19">
        <v>610538201209</v>
      </c>
      <c r="E4535" s="19" t="s">
        <v>16</v>
      </c>
      <c r="F4535" s="19">
        <v>20201226</v>
      </c>
      <c r="G4535" s="19" t="s">
        <v>17</v>
      </c>
      <c r="H4535" s="19" t="s">
        <v>305</v>
      </c>
      <c r="I4535" s="19" t="s">
        <v>316</v>
      </c>
      <c r="J4535" s="19">
        <v>1.41</v>
      </c>
      <c r="K4535" s="19" t="s">
        <v>20</v>
      </c>
      <c r="L4535">
        <f t="shared" si="82"/>
        <v>2</v>
      </c>
      <c r="M4535">
        <f>MATCH(H:H,价格表!$B$4:$B$35,0)</f>
        <v>26</v>
      </c>
      <c r="N4535" s="27">
        <f>IF(J4535&lt;=0.3,INDEX(价格表!$B$4:$I$31,M4535,2),IF(AND(J4535&gt;0.3,J4535&lt;=1),INDEX(价格表!$B$4:$I$31,M4535,3),IF(AND(J4535&gt;1,J4535&lt;=2.2),INDEX(价格表!$B$4:$I$31,M4535,4),IF(AND(J4535&gt;2.2,J4535&lt;=3.3),INDEX(价格表!$B$4:$I$31,M4535,5),IF(AND(J4535&gt;3.3,J4535&lt;=4),INDEX(价格表!$B$4:$I$31,M4535,6),IF(AND(J4535&gt;4,J4535&lt;=5.5),INDEX(价格表!$B$4:$I$31,M4535,7),IF(J4535&gt;5.5,2.6+INDEX(价格表!$B$4:$I$31,M4535,8)*L4535)))))))</f>
        <v>2.15</v>
      </c>
    </row>
    <row r="4536" spans="1:14">
      <c r="A4536" s="18">
        <v>4311038596925</v>
      </c>
      <c r="B4536" s="18" t="s">
        <v>16</v>
      </c>
      <c r="C4536" s="19">
        <v>20201216</v>
      </c>
      <c r="D4536" s="19">
        <v>610538201209</v>
      </c>
      <c r="E4536" s="19" t="s">
        <v>16</v>
      </c>
      <c r="F4536" s="19">
        <v>20201226</v>
      </c>
      <c r="G4536" s="19" t="s">
        <v>17</v>
      </c>
      <c r="H4536" s="19" t="s">
        <v>298</v>
      </c>
      <c r="I4536" s="19" t="s">
        <v>300</v>
      </c>
      <c r="J4536" s="19">
        <v>1.45</v>
      </c>
      <c r="K4536" s="19" t="s">
        <v>20</v>
      </c>
      <c r="L4536">
        <f t="shared" si="82"/>
        <v>2</v>
      </c>
      <c r="M4536">
        <f>MATCH(H:H,价格表!$B$4:$B$35,0)</f>
        <v>29</v>
      </c>
      <c r="N4536" s="27">
        <f>L4536*5+3</f>
        <v>13</v>
      </c>
    </row>
    <row r="4537" spans="1:14">
      <c r="A4537" s="18">
        <v>4311038596931</v>
      </c>
      <c r="B4537" s="18" t="s">
        <v>16</v>
      </c>
      <c r="C4537" s="19">
        <v>20201216</v>
      </c>
      <c r="D4537" s="19">
        <v>610538201209</v>
      </c>
      <c r="E4537" s="19" t="s">
        <v>16</v>
      </c>
      <c r="F4537" s="19">
        <v>20201226</v>
      </c>
      <c r="G4537" s="19" t="s">
        <v>17</v>
      </c>
      <c r="H4537" s="19" t="s">
        <v>302</v>
      </c>
      <c r="I4537" s="19" t="s">
        <v>303</v>
      </c>
      <c r="J4537" s="19">
        <v>1.46</v>
      </c>
      <c r="K4537" s="19" t="s">
        <v>20</v>
      </c>
      <c r="L4537">
        <f t="shared" si="82"/>
        <v>2</v>
      </c>
      <c r="M4537">
        <f>MATCH(H:H,价格表!$B$4:$B$35,0)</f>
        <v>6</v>
      </c>
      <c r="N4537" s="27">
        <f>IF(J4537&lt;=0.3,INDEX(价格表!$B$4:$I$31,M4537,2),IF(AND(J4537&gt;0.3,J4537&lt;=1),INDEX(价格表!$B$4:$I$31,M4537,3),IF(AND(J4537&gt;1,J4537&lt;=2.2),INDEX(价格表!$B$4:$I$31,M4537,4),IF(AND(J4537&gt;2.2,J4537&lt;=3.3),INDEX(价格表!$B$4:$I$31,M4537,5),IF(AND(J4537&gt;3.3,J4537&lt;=4),INDEX(价格表!$B$4:$I$31,M4537,6),IF(AND(J4537&gt;4,J4537&lt;=5.5),INDEX(价格表!$B$4:$I$31,M4537,7),IF(J4537&gt;5.5,2.6+INDEX(价格表!$B$4:$I$31,M4537,8)*L4537)))))))</f>
        <v>2.95</v>
      </c>
    </row>
    <row r="4538" spans="1:14">
      <c r="A4538" s="18">
        <v>4311038596932</v>
      </c>
      <c r="B4538" s="18" t="s">
        <v>16</v>
      </c>
      <c r="C4538" s="19">
        <v>20201216</v>
      </c>
      <c r="D4538" s="19">
        <v>610538201209</v>
      </c>
      <c r="E4538" s="19" t="s">
        <v>16</v>
      </c>
      <c r="F4538" s="19">
        <v>20201226</v>
      </c>
      <c r="G4538" s="19" t="s">
        <v>17</v>
      </c>
      <c r="H4538" s="19" t="s">
        <v>302</v>
      </c>
      <c r="I4538" s="19" t="s">
        <v>303</v>
      </c>
      <c r="J4538" s="19">
        <v>1.44</v>
      </c>
      <c r="K4538" s="19" t="s">
        <v>20</v>
      </c>
      <c r="L4538">
        <f t="shared" si="82"/>
        <v>2</v>
      </c>
      <c r="M4538">
        <f>MATCH(H:H,价格表!$B$4:$B$35,0)</f>
        <v>6</v>
      </c>
      <c r="N4538" s="27">
        <f>IF(J4538&lt;=0.3,INDEX(价格表!$B$4:$I$31,M4538,2),IF(AND(J4538&gt;0.3,J4538&lt;=1),INDEX(价格表!$B$4:$I$31,M4538,3),IF(AND(J4538&gt;1,J4538&lt;=2.2),INDEX(价格表!$B$4:$I$31,M4538,4),IF(AND(J4538&gt;2.2,J4538&lt;=3.3),INDEX(价格表!$B$4:$I$31,M4538,5),IF(AND(J4538&gt;3.3,J4538&lt;=4),INDEX(价格表!$B$4:$I$31,M4538,6),IF(AND(J4538&gt;4,J4538&lt;=5.5),INDEX(价格表!$B$4:$I$31,M4538,7),IF(J4538&gt;5.5,2.6+INDEX(价格表!$B$4:$I$31,M4538,8)*L4538)))))))</f>
        <v>2.95</v>
      </c>
    </row>
    <row r="4539" spans="1:14">
      <c r="A4539" s="18">
        <v>4311038596940</v>
      </c>
      <c r="B4539" s="18" t="s">
        <v>16</v>
      </c>
      <c r="C4539" s="19">
        <v>20201216</v>
      </c>
      <c r="D4539" s="19">
        <v>610538201209</v>
      </c>
      <c r="E4539" s="19" t="s">
        <v>16</v>
      </c>
      <c r="F4539" s="19">
        <v>20201226</v>
      </c>
      <c r="G4539" s="19" t="s">
        <v>17</v>
      </c>
      <c r="H4539" s="19" t="s">
        <v>298</v>
      </c>
      <c r="I4539" s="19" t="s">
        <v>299</v>
      </c>
      <c r="J4539" s="19">
        <v>1.51</v>
      </c>
      <c r="K4539" s="19" t="s">
        <v>20</v>
      </c>
      <c r="L4539">
        <f t="shared" si="82"/>
        <v>2</v>
      </c>
      <c r="M4539">
        <f>MATCH(H:H,价格表!$B$4:$B$35,0)</f>
        <v>29</v>
      </c>
      <c r="N4539" s="27">
        <f>L4539*5+3</f>
        <v>13</v>
      </c>
    </row>
    <row r="4540" spans="1:14">
      <c r="A4540" s="18">
        <v>4311038596959</v>
      </c>
      <c r="B4540" s="18" t="s">
        <v>16</v>
      </c>
      <c r="C4540" s="19">
        <v>20201216</v>
      </c>
      <c r="D4540" s="19">
        <v>610538201209</v>
      </c>
      <c r="E4540" s="19" t="s">
        <v>16</v>
      </c>
      <c r="F4540" s="19">
        <v>20201226</v>
      </c>
      <c r="G4540" s="19" t="s">
        <v>17</v>
      </c>
      <c r="H4540" s="19" t="s">
        <v>302</v>
      </c>
      <c r="I4540" s="19" t="s">
        <v>303</v>
      </c>
      <c r="J4540" s="19">
        <v>1.45</v>
      </c>
      <c r="K4540" s="19" t="s">
        <v>20</v>
      </c>
      <c r="L4540">
        <f t="shared" si="82"/>
        <v>2</v>
      </c>
      <c r="M4540">
        <f>MATCH(H:H,价格表!$B$4:$B$35,0)</f>
        <v>6</v>
      </c>
      <c r="N4540" s="27">
        <f>IF(J4540&lt;=0.3,INDEX(价格表!$B$4:$I$31,M4540,2),IF(AND(J4540&gt;0.3,J4540&lt;=1),INDEX(价格表!$B$4:$I$31,M4540,3),IF(AND(J4540&gt;1,J4540&lt;=2.2),INDEX(价格表!$B$4:$I$31,M4540,4),IF(AND(J4540&gt;2.2,J4540&lt;=3.3),INDEX(价格表!$B$4:$I$31,M4540,5),IF(AND(J4540&gt;3.3,J4540&lt;=4),INDEX(价格表!$B$4:$I$31,M4540,6),IF(AND(J4540&gt;4,J4540&lt;=5.5),INDEX(价格表!$B$4:$I$31,M4540,7),IF(J4540&gt;5.5,2.6+INDEX(价格表!$B$4:$I$31,M4540,8)*L4540)))))))</f>
        <v>2.95</v>
      </c>
    </row>
    <row r="4541" spans="1:14">
      <c r="A4541" s="18">
        <v>4311038599859</v>
      </c>
      <c r="B4541" s="18" t="s">
        <v>16</v>
      </c>
      <c r="C4541" s="19">
        <v>20201216</v>
      </c>
      <c r="D4541" s="19">
        <v>610538201209</v>
      </c>
      <c r="E4541" s="19" t="s">
        <v>16</v>
      </c>
      <c r="F4541" s="19">
        <v>20201226</v>
      </c>
      <c r="G4541" s="19" t="s">
        <v>17</v>
      </c>
      <c r="H4541" s="19" t="s">
        <v>308</v>
      </c>
      <c r="I4541" s="19" t="s">
        <v>315</v>
      </c>
      <c r="J4541" s="19">
        <v>1.42</v>
      </c>
      <c r="K4541" s="19" t="s">
        <v>20</v>
      </c>
      <c r="L4541">
        <f t="shared" si="82"/>
        <v>2</v>
      </c>
      <c r="M4541">
        <f>MATCH(H:H,价格表!$B$4:$B$35,0)</f>
        <v>27</v>
      </c>
      <c r="N4541" s="27">
        <f>IF(J4541&lt;=0.3,INDEX(价格表!$B$4:$I$31,M4541,2),IF(AND(J4541&gt;0.3,J4541&lt;=1),INDEX(价格表!$B$4:$I$31,M4541,3),IF(AND(J4541&gt;1,J4541&lt;=2.2),INDEX(价格表!$B$4:$I$31,M4541,4),IF(AND(J4541&gt;2.2,J4541&lt;=3.3),INDEX(价格表!$B$4:$I$31,M4541,5),IF(AND(J4541&gt;3.3,J4541&lt;=4),INDEX(价格表!$B$4:$I$31,M4541,6),IF(AND(J4541&gt;4,J4541&lt;=5.5),INDEX(价格表!$B$4:$I$31,M4541,7),IF(J4541&gt;5.5,2.6+INDEX(价格表!$B$4:$I$31,M4541,8)*L4541)))))))</f>
        <v>2.15</v>
      </c>
    </row>
    <row r="4542" spans="1:14">
      <c r="A4542" s="18">
        <v>4311038599861</v>
      </c>
      <c r="B4542" s="18" t="s">
        <v>16</v>
      </c>
      <c r="C4542" s="19">
        <v>20201216</v>
      </c>
      <c r="D4542" s="19">
        <v>610538201209</v>
      </c>
      <c r="E4542" s="19" t="s">
        <v>16</v>
      </c>
      <c r="F4542" s="19">
        <v>20201226</v>
      </c>
      <c r="G4542" s="19" t="s">
        <v>17</v>
      </c>
      <c r="H4542" s="19" t="s">
        <v>298</v>
      </c>
      <c r="I4542" s="19" t="s">
        <v>329</v>
      </c>
      <c r="J4542" s="19">
        <v>1.49</v>
      </c>
      <c r="K4542" s="19" t="s">
        <v>20</v>
      </c>
      <c r="L4542">
        <f t="shared" si="82"/>
        <v>2</v>
      </c>
      <c r="M4542">
        <f>MATCH(H:H,价格表!$B$4:$B$35,0)</f>
        <v>29</v>
      </c>
      <c r="N4542" s="27">
        <f>L4542*8+3</f>
        <v>19</v>
      </c>
    </row>
    <row r="4543" spans="1:14">
      <c r="A4543" s="18">
        <v>4311038599905</v>
      </c>
      <c r="B4543" s="18" t="s">
        <v>16</v>
      </c>
      <c r="C4543" s="19">
        <v>20201216</v>
      </c>
      <c r="D4543" s="19">
        <v>610538201209</v>
      </c>
      <c r="E4543" s="19" t="s">
        <v>16</v>
      </c>
      <c r="F4543" s="19">
        <v>20201226</v>
      </c>
      <c r="G4543" s="19" t="s">
        <v>17</v>
      </c>
      <c r="H4543" s="19" t="s">
        <v>302</v>
      </c>
      <c r="I4543" s="19" t="s">
        <v>303</v>
      </c>
      <c r="J4543" s="19">
        <v>1.42</v>
      </c>
      <c r="K4543" s="19" t="s">
        <v>20</v>
      </c>
      <c r="L4543">
        <f t="shared" si="82"/>
        <v>2</v>
      </c>
      <c r="M4543">
        <f>MATCH(H:H,价格表!$B$4:$B$35,0)</f>
        <v>6</v>
      </c>
      <c r="N4543" s="27">
        <f>IF(J4543&lt;=0.3,INDEX(价格表!$B$4:$I$31,M4543,2),IF(AND(J4543&gt;0.3,J4543&lt;=1),INDEX(价格表!$B$4:$I$31,M4543,3),IF(AND(J4543&gt;1,J4543&lt;=2.2),INDEX(价格表!$B$4:$I$31,M4543,4),IF(AND(J4543&gt;2.2,J4543&lt;=3.3),INDEX(价格表!$B$4:$I$31,M4543,5),IF(AND(J4543&gt;3.3,J4543&lt;=4),INDEX(价格表!$B$4:$I$31,M4543,6),IF(AND(J4543&gt;4,J4543&lt;=5.5),INDEX(价格表!$B$4:$I$31,M4543,7),IF(J4543&gt;5.5,2.6+INDEX(价格表!$B$4:$I$31,M4543,8)*L4543)))))))</f>
        <v>2.95</v>
      </c>
    </row>
    <row r="4544" spans="1:14">
      <c r="A4544" s="18">
        <v>4311038599907</v>
      </c>
      <c r="B4544" s="18" t="s">
        <v>16</v>
      </c>
      <c r="C4544" s="19">
        <v>20201216</v>
      </c>
      <c r="D4544" s="19">
        <v>610538201209</v>
      </c>
      <c r="E4544" s="19" t="s">
        <v>16</v>
      </c>
      <c r="F4544" s="19">
        <v>20201226</v>
      </c>
      <c r="G4544" s="19" t="s">
        <v>17</v>
      </c>
      <c r="H4544" s="19" t="s">
        <v>294</v>
      </c>
      <c r="I4544" s="19" t="s">
        <v>295</v>
      </c>
      <c r="J4544" s="19">
        <v>1.45</v>
      </c>
      <c r="K4544" s="19" t="s">
        <v>20</v>
      </c>
      <c r="L4544">
        <f t="shared" si="82"/>
        <v>2</v>
      </c>
      <c r="M4544">
        <f>MATCH(H:H,价格表!$B$4:$B$35,0)</f>
        <v>18</v>
      </c>
      <c r="N4544" s="27">
        <f>IF(J4544&lt;=0.3,INDEX(价格表!$B$4:$I$31,M4544,2),IF(AND(J4544&gt;0.3,J4544&lt;=1),INDEX(价格表!$B$4:$I$31,M4544,3),IF(AND(J4544&gt;1,J4544&lt;=2.2),INDEX(价格表!$B$4:$I$31,M4544,4),IF(AND(J4544&gt;2.2,J4544&lt;=3.3),INDEX(价格表!$B$4:$I$31,M4544,5),IF(AND(J4544&gt;3.3,J4544&lt;=4),INDEX(价格表!$B$4:$I$31,M4544,6),IF(AND(J4544&gt;4,J4544&lt;=5.5),INDEX(价格表!$B$4:$I$31,M4544,7),IF(J4544&gt;5.5,2.6+INDEX(价格表!$B$4:$I$31,M4544,8)*L4544)))))))</f>
        <v>3.25</v>
      </c>
    </row>
    <row r="4545" spans="1:14">
      <c r="A4545" s="18">
        <v>4311038601188</v>
      </c>
      <c r="B4545" s="18" t="s">
        <v>16</v>
      </c>
      <c r="C4545" s="19">
        <v>20201216</v>
      </c>
      <c r="D4545" s="19">
        <v>610538201209</v>
      </c>
      <c r="E4545" s="19" t="s">
        <v>16</v>
      </c>
      <c r="F4545" s="19">
        <v>20201226</v>
      </c>
      <c r="G4545" s="19" t="s">
        <v>17</v>
      </c>
      <c r="H4545" s="19" t="s">
        <v>305</v>
      </c>
      <c r="I4545" s="19" t="s">
        <v>318</v>
      </c>
      <c r="J4545" s="19">
        <v>1.49</v>
      </c>
      <c r="K4545" s="19" t="s">
        <v>20</v>
      </c>
      <c r="L4545">
        <f t="shared" si="82"/>
        <v>2</v>
      </c>
      <c r="M4545">
        <f>MATCH(H:H,价格表!$B$4:$B$35,0)</f>
        <v>26</v>
      </c>
      <c r="N4545" s="27">
        <f>IF(J4545&lt;=0.3,INDEX(价格表!$B$4:$I$31,M4545,2),IF(AND(J4545&gt;0.3,J4545&lt;=1),INDEX(价格表!$B$4:$I$31,M4545,3),IF(AND(J4545&gt;1,J4545&lt;=2.2),INDEX(价格表!$B$4:$I$31,M4545,4),IF(AND(J4545&gt;2.2,J4545&lt;=3.3),INDEX(价格表!$B$4:$I$31,M4545,5),IF(AND(J4545&gt;3.3,J4545&lt;=4),INDEX(价格表!$B$4:$I$31,M4545,6),IF(AND(J4545&gt;4,J4545&lt;=5.5),INDEX(价格表!$B$4:$I$31,M4545,7),IF(J4545&gt;5.5,2.6+INDEX(价格表!$B$4:$I$31,M4545,8)*L4545)))))))</f>
        <v>2.15</v>
      </c>
    </row>
    <row r="4546" spans="1:14">
      <c r="A4546" s="18">
        <v>4311038601192</v>
      </c>
      <c r="B4546" s="18" t="s">
        <v>16</v>
      </c>
      <c r="C4546" s="19">
        <v>20201216</v>
      </c>
      <c r="D4546" s="19">
        <v>610538201209</v>
      </c>
      <c r="E4546" s="19" t="s">
        <v>16</v>
      </c>
      <c r="F4546" s="19">
        <v>20201226</v>
      </c>
      <c r="G4546" s="19" t="s">
        <v>17</v>
      </c>
      <c r="H4546" s="19" t="s">
        <v>302</v>
      </c>
      <c r="I4546" s="19" t="s">
        <v>303</v>
      </c>
      <c r="J4546" s="19">
        <v>1.49</v>
      </c>
      <c r="K4546" s="19" t="s">
        <v>20</v>
      </c>
      <c r="L4546">
        <f t="shared" si="82"/>
        <v>2</v>
      </c>
      <c r="M4546">
        <f>MATCH(H:H,价格表!$B$4:$B$35,0)</f>
        <v>6</v>
      </c>
      <c r="N4546" s="27">
        <f>IF(J4546&lt;=0.3,INDEX(价格表!$B$4:$I$31,M4546,2),IF(AND(J4546&gt;0.3,J4546&lt;=1),INDEX(价格表!$B$4:$I$31,M4546,3),IF(AND(J4546&gt;1,J4546&lt;=2.2),INDEX(价格表!$B$4:$I$31,M4546,4),IF(AND(J4546&gt;2.2,J4546&lt;=3.3),INDEX(价格表!$B$4:$I$31,M4546,5),IF(AND(J4546&gt;3.3,J4546&lt;=4),INDEX(价格表!$B$4:$I$31,M4546,6),IF(AND(J4546&gt;4,J4546&lt;=5.5),INDEX(价格表!$B$4:$I$31,M4546,7),IF(J4546&gt;5.5,2.6+INDEX(价格表!$B$4:$I$31,M4546,8)*L4546)))))))</f>
        <v>2.95</v>
      </c>
    </row>
    <row r="4547" spans="1:14">
      <c r="A4547" s="18">
        <v>4311038601196</v>
      </c>
      <c r="B4547" s="18" t="s">
        <v>16</v>
      </c>
      <c r="C4547" s="19">
        <v>20201216</v>
      </c>
      <c r="D4547" s="19">
        <v>610538201209</v>
      </c>
      <c r="E4547" s="19" t="s">
        <v>16</v>
      </c>
      <c r="F4547" s="19">
        <v>20201226</v>
      </c>
      <c r="G4547" s="19" t="s">
        <v>17</v>
      </c>
      <c r="H4547" s="19" t="s">
        <v>294</v>
      </c>
      <c r="I4547" s="19" t="s">
        <v>295</v>
      </c>
      <c r="J4547" s="19">
        <v>1.46</v>
      </c>
      <c r="K4547" s="19" t="s">
        <v>20</v>
      </c>
      <c r="L4547">
        <f t="shared" si="82"/>
        <v>2</v>
      </c>
      <c r="M4547">
        <f>MATCH(H:H,价格表!$B$4:$B$35,0)</f>
        <v>18</v>
      </c>
      <c r="N4547" s="27">
        <f>IF(J4547&lt;=0.3,INDEX(价格表!$B$4:$I$31,M4547,2),IF(AND(J4547&gt;0.3,J4547&lt;=1),INDEX(价格表!$B$4:$I$31,M4547,3),IF(AND(J4547&gt;1,J4547&lt;=2.2),INDEX(价格表!$B$4:$I$31,M4547,4),IF(AND(J4547&gt;2.2,J4547&lt;=3.3),INDEX(价格表!$B$4:$I$31,M4547,5),IF(AND(J4547&gt;3.3,J4547&lt;=4),INDEX(价格表!$B$4:$I$31,M4547,6),IF(AND(J4547&gt;4,J4547&lt;=5.5),INDEX(价格表!$B$4:$I$31,M4547,7),IF(J4547&gt;5.5,2.6+INDEX(价格表!$B$4:$I$31,M4547,8)*L4547)))))))</f>
        <v>3.25</v>
      </c>
    </row>
    <row r="4548" spans="1:14">
      <c r="A4548" s="18">
        <v>4311038601265</v>
      </c>
      <c r="B4548" s="18" t="s">
        <v>16</v>
      </c>
      <c r="C4548" s="19">
        <v>20201216</v>
      </c>
      <c r="D4548" s="19">
        <v>610538201209</v>
      </c>
      <c r="E4548" s="19" t="s">
        <v>16</v>
      </c>
      <c r="F4548" s="19">
        <v>20201226</v>
      </c>
      <c r="G4548" s="19" t="s">
        <v>17</v>
      </c>
      <c r="H4548" s="19" t="s">
        <v>308</v>
      </c>
      <c r="I4548" s="19" t="s">
        <v>315</v>
      </c>
      <c r="J4548" s="19">
        <v>1.43</v>
      </c>
      <c r="K4548" s="19" t="s">
        <v>20</v>
      </c>
      <c r="L4548">
        <f t="shared" ref="L4548:L4611" si="84">ROUNDUP(J4548,0)</f>
        <v>2</v>
      </c>
      <c r="M4548">
        <f>MATCH(H:H,价格表!$B$4:$B$35,0)</f>
        <v>27</v>
      </c>
      <c r="N4548" s="27">
        <f>IF(J4548&lt;=0.3,INDEX(价格表!$B$4:$I$31,M4548,2),IF(AND(J4548&gt;0.3,J4548&lt;=1),INDEX(价格表!$B$4:$I$31,M4548,3),IF(AND(J4548&gt;1,J4548&lt;=2.2),INDEX(价格表!$B$4:$I$31,M4548,4),IF(AND(J4548&gt;2.2,J4548&lt;=3.3),INDEX(价格表!$B$4:$I$31,M4548,5),IF(AND(J4548&gt;3.3,J4548&lt;=4),INDEX(价格表!$B$4:$I$31,M4548,6),IF(AND(J4548&gt;4,J4548&lt;=5.5),INDEX(价格表!$B$4:$I$31,M4548,7),IF(J4548&gt;5.5,2.6+INDEX(价格表!$B$4:$I$31,M4548,8)*L4548)))))))</f>
        <v>2.15</v>
      </c>
    </row>
    <row r="4549" spans="1:14">
      <c r="A4549" s="18">
        <v>4311038603707</v>
      </c>
      <c r="B4549" s="18" t="s">
        <v>16</v>
      </c>
      <c r="C4549" s="19">
        <v>20201216</v>
      </c>
      <c r="D4549" s="19">
        <v>610538201209</v>
      </c>
      <c r="E4549" s="19" t="s">
        <v>16</v>
      </c>
      <c r="F4549" s="19">
        <v>20201226</v>
      </c>
      <c r="G4549" s="19" t="s">
        <v>17</v>
      </c>
      <c r="H4549" s="19" t="s">
        <v>305</v>
      </c>
      <c r="I4549" s="19" t="s">
        <v>306</v>
      </c>
      <c r="J4549" s="19">
        <v>1.44</v>
      </c>
      <c r="K4549" s="19" t="s">
        <v>20</v>
      </c>
      <c r="L4549">
        <f t="shared" si="84"/>
        <v>2</v>
      </c>
      <c r="M4549">
        <f>MATCH(H:H,价格表!$B$4:$B$35,0)</f>
        <v>26</v>
      </c>
      <c r="N4549" s="27">
        <f>IF(J4549&lt;=0.3,INDEX(价格表!$B$4:$I$31,M4549,2),IF(AND(J4549&gt;0.3,J4549&lt;=1),INDEX(价格表!$B$4:$I$31,M4549,3),IF(AND(J4549&gt;1,J4549&lt;=2.2),INDEX(价格表!$B$4:$I$31,M4549,4),IF(AND(J4549&gt;2.2,J4549&lt;=3.3),INDEX(价格表!$B$4:$I$31,M4549,5),IF(AND(J4549&gt;3.3,J4549&lt;=4),INDEX(价格表!$B$4:$I$31,M4549,6),IF(AND(J4549&gt;4,J4549&lt;=5.5),INDEX(价格表!$B$4:$I$31,M4549,7),IF(J4549&gt;5.5,2.6+INDEX(价格表!$B$4:$I$31,M4549,8)*L4549)))))))</f>
        <v>2.15</v>
      </c>
    </row>
    <row r="4550" spans="1:14">
      <c r="A4550" s="18">
        <v>4311038615907</v>
      </c>
      <c r="B4550" s="18" t="s">
        <v>16</v>
      </c>
      <c r="C4550" s="19">
        <v>20201216</v>
      </c>
      <c r="D4550" s="19">
        <v>610538201209</v>
      </c>
      <c r="E4550" s="19" t="s">
        <v>16</v>
      </c>
      <c r="F4550" s="19">
        <v>20201226</v>
      </c>
      <c r="G4550" s="19" t="s">
        <v>17</v>
      </c>
      <c r="H4550" s="19" t="s">
        <v>298</v>
      </c>
      <c r="I4550" s="19" t="s">
        <v>321</v>
      </c>
      <c r="J4550" s="19">
        <v>1.46</v>
      </c>
      <c r="K4550" s="19" t="s">
        <v>20</v>
      </c>
      <c r="L4550">
        <f t="shared" si="84"/>
        <v>2</v>
      </c>
      <c r="M4550">
        <f>MATCH(H:H,价格表!$B$4:$B$35,0)</f>
        <v>29</v>
      </c>
      <c r="N4550" s="27">
        <f>L4550*8+3</f>
        <v>19</v>
      </c>
    </row>
    <row r="4551" spans="1:14">
      <c r="A4551" s="18">
        <v>4311038615912</v>
      </c>
      <c r="B4551" s="18" t="s">
        <v>16</v>
      </c>
      <c r="C4551" s="19">
        <v>20201216</v>
      </c>
      <c r="D4551" s="19">
        <v>610538201209</v>
      </c>
      <c r="E4551" s="19" t="s">
        <v>16</v>
      </c>
      <c r="F4551" s="19">
        <v>20201226</v>
      </c>
      <c r="G4551" s="19" t="s">
        <v>17</v>
      </c>
      <c r="H4551" s="19" t="s">
        <v>305</v>
      </c>
      <c r="I4551" s="19" t="s">
        <v>316</v>
      </c>
      <c r="J4551" s="19">
        <v>1.42</v>
      </c>
      <c r="K4551" s="19" t="s">
        <v>20</v>
      </c>
      <c r="L4551">
        <f t="shared" si="84"/>
        <v>2</v>
      </c>
      <c r="M4551">
        <f>MATCH(H:H,价格表!$B$4:$B$35,0)</f>
        <v>26</v>
      </c>
      <c r="N4551" s="27">
        <f>IF(J4551&lt;=0.3,INDEX(价格表!$B$4:$I$31,M4551,2),IF(AND(J4551&gt;0.3,J4551&lt;=1),INDEX(价格表!$B$4:$I$31,M4551,3),IF(AND(J4551&gt;1,J4551&lt;=2.2),INDEX(价格表!$B$4:$I$31,M4551,4),IF(AND(J4551&gt;2.2,J4551&lt;=3.3),INDEX(价格表!$B$4:$I$31,M4551,5),IF(AND(J4551&gt;3.3,J4551&lt;=4),INDEX(价格表!$B$4:$I$31,M4551,6),IF(AND(J4551&gt;4,J4551&lt;=5.5),INDEX(价格表!$B$4:$I$31,M4551,7),IF(J4551&gt;5.5,2.6+INDEX(价格表!$B$4:$I$31,M4551,8)*L4551)))))))</f>
        <v>2.15</v>
      </c>
    </row>
    <row r="4552" spans="1:14">
      <c r="A4552" s="18">
        <v>4311038617243</v>
      </c>
      <c r="B4552" s="18" t="s">
        <v>16</v>
      </c>
      <c r="C4552" s="19">
        <v>20201216</v>
      </c>
      <c r="D4552" s="19">
        <v>610538201209</v>
      </c>
      <c r="E4552" s="19" t="s">
        <v>16</v>
      </c>
      <c r="F4552" s="19">
        <v>20201226</v>
      </c>
      <c r="G4552" s="19" t="s">
        <v>17</v>
      </c>
      <c r="H4552" s="19" t="s">
        <v>298</v>
      </c>
      <c r="I4552" s="19" t="s">
        <v>322</v>
      </c>
      <c r="J4552" s="19">
        <v>1.46</v>
      </c>
      <c r="K4552" s="19" t="s">
        <v>20</v>
      </c>
      <c r="L4552">
        <f t="shared" si="84"/>
        <v>2</v>
      </c>
      <c r="M4552">
        <f>MATCH(H:H,价格表!$B$4:$B$35,0)</f>
        <v>29</v>
      </c>
      <c r="N4552" s="27">
        <f>L4552*8+3</f>
        <v>19</v>
      </c>
    </row>
    <row r="4553" spans="1:14">
      <c r="A4553" s="18">
        <v>4311038617244</v>
      </c>
      <c r="B4553" s="18" t="s">
        <v>16</v>
      </c>
      <c r="C4553" s="19">
        <v>20201216</v>
      </c>
      <c r="D4553" s="19">
        <v>610538201209</v>
      </c>
      <c r="E4553" s="19" t="s">
        <v>16</v>
      </c>
      <c r="F4553" s="19">
        <v>20201226</v>
      </c>
      <c r="G4553" s="19" t="s">
        <v>17</v>
      </c>
      <c r="H4553" s="19" t="s">
        <v>302</v>
      </c>
      <c r="I4553" s="19" t="s">
        <v>303</v>
      </c>
      <c r="J4553" s="19">
        <v>1.45</v>
      </c>
      <c r="K4553" s="19" t="s">
        <v>20</v>
      </c>
      <c r="L4553">
        <f t="shared" si="84"/>
        <v>2</v>
      </c>
      <c r="M4553">
        <f>MATCH(H:H,价格表!$B$4:$B$35,0)</f>
        <v>6</v>
      </c>
      <c r="N4553" s="27">
        <f>IF(J4553&lt;=0.3,INDEX(价格表!$B$4:$I$31,M4553,2),IF(AND(J4553&gt;0.3,J4553&lt;=1),INDEX(价格表!$B$4:$I$31,M4553,3),IF(AND(J4553&gt;1,J4553&lt;=2.2),INDEX(价格表!$B$4:$I$31,M4553,4),IF(AND(J4553&gt;2.2,J4553&lt;=3.3),INDEX(价格表!$B$4:$I$31,M4553,5),IF(AND(J4553&gt;3.3,J4553&lt;=4),INDEX(价格表!$B$4:$I$31,M4553,6),IF(AND(J4553&gt;4,J4553&lt;=5.5),INDEX(价格表!$B$4:$I$31,M4553,7),IF(J4553&gt;5.5,2.6+INDEX(价格表!$B$4:$I$31,M4553,8)*L4553)))))))</f>
        <v>2.95</v>
      </c>
    </row>
    <row r="4554" spans="1:14">
      <c r="A4554" s="18">
        <v>4311038617247</v>
      </c>
      <c r="B4554" s="18" t="s">
        <v>16</v>
      </c>
      <c r="C4554" s="19">
        <v>20201216</v>
      </c>
      <c r="D4554" s="19">
        <v>610538201209</v>
      </c>
      <c r="E4554" s="19" t="s">
        <v>16</v>
      </c>
      <c r="F4554" s="19">
        <v>20201226</v>
      </c>
      <c r="G4554" s="19" t="s">
        <v>17</v>
      </c>
      <c r="H4554" s="19" t="s">
        <v>302</v>
      </c>
      <c r="I4554" s="19" t="s">
        <v>303</v>
      </c>
      <c r="J4554" s="19">
        <v>1.52</v>
      </c>
      <c r="K4554" s="19" t="s">
        <v>20</v>
      </c>
      <c r="L4554">
        <f t="shared" si="84"/>
        <v>2</v>
      </c>
      <c r="M4554">
        <f>MATCH(H:H,价格表!$B$4:$B$35,0)</f>
        <v>6</v>
      </c>
      <c r="N4554" s="27">
        <f>IF(J4554&lt;=0.3,INDEX(价格表!$B$4:$I$31,M4554,2),IF(AND(J4554&gt;0.3,J4554&lt;=1),INDEX(价格表!$B$4:$I$31,M4554,3),IF(AND(J4554&gt;1,J4554&lt;=2.2),INDEX(价格表!$B$4:$I$31,M4554,4),IF(AND(J4554&gt;2.2,J4554&lt;=3.3),INDEX(价格表!$B$4:$I$31,M4554,5),IF(AND(J4554&gt;3.3,J4554&lt;=4),INDEX(价格表!$B$4:$I$31,M4554,6),IF(AND(J4554&gt;4,J4554&lt;=5.5),INDEX(价格表!$B$4:$I$31,M4554,7),IF(J4554&gt;5.5,2.6+INDEX(价格表!$B$4:$I$31,M4554,8)*L4554)))))))</f>
        <v>2.95</v>
      </c>
    </row>
    <row r="4555" spans="1:14">
      <c r="A4555" s="18">
        <v>4311038617274</v>
      </c>
      <c r="B4555" s="18" t="s">
        <v>16</v>
      </c>
      <c r="C4555" s="19">
        <v>20201216</v>
      </c>
      <c r="D4555" s="19">
        <v>610538201209</v>
      </c>
      <c r="E4555" s="19" t="s">
        <v>16</v>
      </c>
      <c r="F4555" s="19">
        <v>20201226</v>
      </c>
      <c r="G4555" s="19" t="s">
        <v>17</v>
      </c>
      <c r="H4555" s="19" t="s">
        <v>294</v>
      </c>
      <c r="I4555" s="19" t="s">
        <v>295</v>
      </c>
      <c r="J4555" s="19">
        <v>1.48</v>
      </c>
      <c r="K4555" s="19" t="s">
        <v>20</v>
      </c>
      <c r="L4555">
        <f t="shared" si="84"/>
        <v>2</v>
      </c>
      <c r="M4555">
        <f>MATCH(H:H,价格表!$B$4:$B$35,0)</f>
        <v>18</v>
      </c>
      <c r="N4555" s="27">
        <f>IF(J4555&lt;=0.3,INDEX(价格表!$B$4:$I$31,M4555,2),IF(AND(J4555&gt;0.3,J4555&lt;=1),INDEX(价格表!$B$4:$I$31,M4555,3),IF(AND(J4555&gt;1,J4555&lt;=2.2),INDEX(价格表!$B$4:$I$31,M4555,4),IF(AND(J4555&gt;2.2,J4555&lt;=3.3),INDEX(价格表!$B$4:$I$31,M4555,5),IF(AND(J4555&gt;3.3,J4555&lt;=4),INDEX(价格表!$B$4:$I$31,M4555,6),IF(AND(J4555&gt;4,J4555&lt;=5.5),INDEX(价格表!$B$4:$I$31,M4555,7),IF(J4555&gt;5.5,2.6+INDEX(价格表!$B$4:$I$31,M4555,8)*L4555)))))))</f>
        <v>3.25</v>
      </c>
    </row>
    <row r="4556" spans="1:14">
      <c r="A4556" s="18">
        <v>4311038617275</v>
      </c>
      <c r="B4556" s="18" t="s">
        <v>16</v>
      </c>
      <c r="C4556" s="19">
        <v>20201216</v>
      </c>
      <c r="D4556" s="19">
        <v>610538201209</v>
      </c>
      <c r="E4556" s="19" t="s">
        <v>16</v>
      </c>
      <c r="F4556" s="19">
        <v>20201226</v>
      </c>
      <c r="G4556" s="19" t="s">
        <v>17</v>
      </c>
      <c r="H4556" s="19" t="s">
        <v>298</v>
      </c>
      <c r="I4556" s="19" t="s">
        <v>325</v>
      </c>
      <c r="J4556" s="19">
        <v>1.44</v>
      </c>
      <c r="K4556" s="19" t="s">
        <v>20</v>
      </c>
      <c r="L4556">
        <f t="shared" si="84"/>
        <v>2</v>
      </c>
      <c r="M4556">
        <f>MATCH(H:H,价格表!$B$4:$B$35,0)</f>
        <v>29</v>
      </c>
      <c r="N4556" s="27">
        <f t="shared" ref="N4556:N4561" si="85">L4556*8+3</f>
        <v>19</v>
      </c>
    </row>
    <row r="4557" spans="1:14">
      <c r="A4557" s="18">
        <v>4311038617277</v>
      </c>
      <c r="B4557" s="18" t="s">
        <v>16</v>
      </c>
      <c r="C4557" s="19">
        <v>20201216</v>
      </c>
      <c r="D4557" s="19">
        <v>610538201209</v>
      </c>
      <c r="E4557" s="19" t="s">
        <v>16</v>
      </c>
      <c r="F4557" s="19">
        <v>20201226</v>
      </c>
      <c r="G4557" s="19" t="s">
        <v>17</v>
      </c>
      <c r="H4557" s="19" t="s">
        <v>308</v>
      </c>
      <c r="I4557" s="19" t="s">
        <v>315</v>
      </c>
      <c r="J4557" s="19">
        <v>1.48</v>
      </c>
      <c r="K4557" s="19" t="s">
        <v>20</v>
      </c>
      <c r="L4557">
        <f t="shared" si="84"/>
        <v>2</v>
      </c>
      <c r="M4557">
        <f>MATCH(H:H,价格表!$B$4:$B$35,0)</f>
        <v>27</v>
      </c>
      <c r="N4557" s="27">
        <f>IF(J4557&lt;=0.3,INDEX(价格表!$B$4:$I$31,M4557,2),IF(AND(J4557&gt;0.3,J4557&lt;=1),INDEX(价格表!$B$4:$I$31,M4557,3),IF(AND(J4557&gt;1,J4557&lt;=2.2),INDEX(价格表!$B$4:$I$31,M4557,4),IF(AND(J4557&gt;2.2,J4557&lt;=3.3),INDEX(价格表!$B$4:$I$31,M4557,5),IF(AND(J4557&gt;3.3,J4557&lt;=4),INDEX(价格表!$B$4:$I$31,M4557,6),IF(AND(J4557&gt;4,J4557&lt;=5.5),INDEX(价格表!$B$4:$I$31,M4557,7),IF(J4557&gt;5.5,2.6+INDEX(价格表!$B$4:$I$31,M4557,8)*L4557)))))))</f>
        <v>2.15</v>
      </c>
    </row>
    <row r="4558" spans="1:14">
      <c r="A4558" s="18">
        <v>4311038617284</v>
      </c>
      <c r="B4558" s="18" t="s">
        <v>16</v>
      </c>
      <c r="C4558" s="19">
        <v>20201216</v>
      </c>
      <c r="D4558" s="19">
        <v>610538201209</v>
      </c>
      <c r="E4558" s="19" t="s">
        <v>16</v>
      </c>
      <c r="F4558" s="19">
        <v>20201226</v>
      </c>
      <c r="G4558" s="19" t="s">
        <v>17</v>
      </c>
      <c r="H4558" s="19" t="s">
        <v>308</v>
      </c>
      <c r="I4558" s="19" t="s">
        <v>327</v>
      </c>
      <c r="J4558" s="19">
        <v>1.47</v>
      </c>
      <c r="K4558" s="19" t="s">
        <v>20</v>
      </c>
      <c r="L4558">
        <f t="shared" si="84"/>
        <v>2</v>
      </c>
      <c r="M4558">
        <f>MATCH(H:H,价格表!$B$4:$B$35,0)</f>
        <v>27</v>
      </c>
      <c r="N4558" s="27">
        <f>IF(J4558&lt;=0.3,INDEX(价格表!$B$4:$I$31,M4558,2),IF(AND(J4558&gt;0.3,J4558&lt;=1),INDEX(价格表!$B$4:$I$31,M4558,3),IF(AND(J4558&gt;1,J4558&lt;=2.2),INDEX(价格表!$B$4:$I$31,M4558,4),IF(AND(J4558&gt;2.2,J4558&lt;=3.3),INDEX(价格表!$B$4:$I$31,M4558,5),IF(AND(J4558&gt;3.3,J4558&lt;=4),INDEX(价格表!$B$4:$I$31,M4558,6),IF(AND(J4558&gt;4,J4558&lt;=5.5),INDEX(价格表!$B$4:$I$31,M4558,7),IF(J4558&gt;5.5,2.6+INDEX(价格表!$B$4:$I$31,M4558,8)*L4558)))))))</f>
        <v>2.15</v>
      </c>
    </row>
    <row r="4559" spans="1:14">
      <c r="A4559" s="18">
        <v>4311038617285</v>
      </c>
      <c r="B4559" s="18" t="s">
        <v>16</v>
      </c>
      <c r="C4559" s="19">
        <v>20201216</v>
      </c>
      <c r="D4559" s="19">
        <v>610538201209</v>
      </c>
      <c r="E4559" s="19" t="s">
        <v>16</v>
      </c>
      <c r="F4559" s="19">
        <v>20201226</v>
      </c>
      <c r="G4559" s="19" t="s">
        <v>17</v>
      </c>
      <c r="H4559" s="19" t="s">
        <v>298</v>
      </c>
      <c r="I4559" s="19" t="s">
        <v>325</v>
      </c>
      <c r="J4559" s="19">
        <v>1.54</v>
      </c>
      <c r="K4559" s="19" t="s">
        <v>20</v>
      </c>
      <c r="L4559">
        <f t="shared" si="84"/>
        <v>2</v>
      </c>
      <c r="M4559">
        <f>MATCH(H:H,价格表!$B$4:$B$35,0)</f>
        <v>29</v>
      </c>
      <c r="N4559" s="27">
        <f t="shared" si="85"/>
        <v>19</v>
      </c>
    </row>
    <row r="4560" spans="1:14">
      <c r="A4560" s="18">
        <v>4311038617287</v>
      </c>
      <c r="B4560" s="18" t="s">
        <v>16</v>
      </c>
      <c r="C4560" s="19">
        <v>20201216</v>
      </c>
      <c r="D4560" s="19">
        <v>610538201209</v>
      </c>
      <c r="E4560" s="19" t="s">
        <v>16</v>
      </c>
      <c r="F4560" s="19">
        <v>20201226</v>
      </c>
      <c r="G4560" s="19" t="s">
        <v>17</v>
      </c>
      <c r="H4560" s="21" t="s">
        <v>296</v>
      </c>
      <c r="I4560" s="19" t="s">
        <v>297</v>
      </c>
      <c r="J4560" s="19">
        <v>1.44</v>
      </c>
      <c r="K4560" s="19" t="s">
        <v>20</v>
      </c>
      <c r="L4560">
        <f t="shared" si="84"/>
        <v>2</v>
      </c>
      <c r="M4560">
        <f>MATCH(H:H,价格表!$B$4:$B$35,0)</f>
        <v>8</v>
      </c>
      <c r="N4560" s="27">
        <f>IF(J4560&lt;=0.3,INDEX(价格表!$B$4:$I$31,M4560,2),IF(AND(J4560&gt;0.3,J4560&lt;=1),INDEX(价格表!$B$4:$I$31,M4560,3),IF(AND(J4560&gt;1,J4560&lt;=2.2),INDEX(价格表!$B$4:$I$31,M4560,4),IF(AND(J4560&gt;2.2,J4560&lt;=3.3),INDEX(价格表!$B$4:$I$31,M4560,5),IF(AND(J4560&gt;3.3,J4560&lt;=4),INDEX(价格表!$B$4:$I$31,M4560,6),IF(AND(J4560&gt;4,J4560&lt;=5.5),INDEX(价格表!$B$4:$I$31,M4560,7),IF(J4560&gt;5.5,2.6+INDEX(价格表!$B$4:$I$31,M4560,8)*L4560)))))))</f>
        <v>2.95</v>
      </c>
    </row>
    <row r="4561" spans="1:14">
      <c r="A4561" s="18">
        <v>4311038619811</v>
      </c>
      <c r="B4561" s="18" t="s">
        <v>16</v>
      </c>
      <c r="C4561" s="19">
        <v>20201216</v>
      </c>
      <c r="D4561" s="19">
        <v>610538201209</v>
      </c>
      <c r="E4561" s="19" t="s">
        <v>16</v>
      </c>
      <c r="F4561" s="19">
        <v>20201226</v>
      </c>
      <c r="G4561" s="19" t="s">
        <v>17</v>
      </c>
      <c r="H4561" s="19" t="s">
        <v>298</v>
      </c>
      <c r="I4561" s="19" t="s">
        <v>322</v>
      </c>
      <c r="J4561" s="19">
        <v>1.42</v>
      </c>
      <c r="K4561" s="19" t="s">
        <v>20</v>
      </c>
      <c r="L4561">
        <f t="shared" si="84"/>
        <v>2</v>
      </c>
      <c r="M4561">
        <f>MATCH(H:H,价格表!$B$4:$B$35,0)</f>
        <v>29</v>
      </c>
      <c r="N4561" s="27">
        <f t="shared" si="85"/>
        <v>19</v>
      </c>
    </row>
    <row r="4562" spans="1:14">
      <c r="A4562" s="18">
        <v>4311038619838</v>
      </c>
      <c r="B4562" s="18" t="s">
        <v>16</v>
      </c>
      <c r="C4562" s="19">
        <v>20201216</v>
      </c>
      <c r="D4562" s="19">
        <v>610538201209</v>
      </c>
      <c r="E4562" s="19" t="s">
        <v>16</v>
      </c>
      <c r="F4562" s="19">
        <v>20201226</v>
      </c>
      <c r="G4562" s="19" t="s">
        <v>17</v>
      </c>
      <c r="H4562" s="19" t="s">
        <v>294</v>
      </c>
      <c r="I4562" s="19" t="s">
        <v>295</v>
      </c>
      <c r="J4562" s="19">
        <v>1.43</v>
      </c>
      <c r="K4562" s="19" t="s">
        <v>20</v>
      </c>
      <c r="L4562">
        <f t="shared" si="84"/>
        <v>2</v>
      </c>
      <c r="M4562">
        <f>MATCH(H:H,价格表!$B$4:$B$35,0)</f>
        <v>18</v>
      </c>
      <c r="N4562" s="27">
        <f>IF(J4562&lt;=0.3,INDEX(价格表!$B$4:$I$31,M4562,2),IF(AND(J4562&gt;0.3,J4562&lt;=1),INDEX(价格表!$B$4:$I$31,M4562,3),IF(AND(J4562&gt;1,J4562&lt;=2.2),INDEX(价格表!$B$4:$I$31,M4562,4),IF(AND(J4562&gt;2.2,J4562&lt;=3.3),INDEX(价格表!$B$4:$I$31,M4562,5),IF(AND(J4562&gt;3.3,J4562&lt;=4),INDEX(价格表!$B$4:$I$31,M4562,6),IF(AND(J4562&gt;4,J4562&lt;=5.5),INDEX(价格表!$B$4:$I$31,M4562,7),IF(J4562&gt;5.5,2.6+INDEX(价格表!$B$4:$I$31,M4562,8)*L4562)))))))</f>
        <v>3.25</v>
      </c>
    </row>
    <row r="4563" spans="1:14">
      <c r="A4563" s="18">
        <v>4311038619852</v>
      </c>
      <c r="B4563" s="18" t="s">
        <v>16</v>
      </c>
      <c r="C4563" s="19">
        <v>20201216</v>
      </c>
      <c r="D4563" s="19">
        <v>610538201209</v>
      </c>
      <c r="E4563" s="19" t="s">
        <v>16</v>
      </c>
      <c r="F4563" s="19">
        <v>20201226</v>
      </c>
      <c r="G4563" s="19" t="s">
        <v>17</v>
      </c>
      <c r="H4563" s="19" t="s">
        <v>298</v>
      </c>
      <c r="I4563" s="19" t="s">
        <v>301</v>
      </c>
      <c r="J4563" s="19">
        <v>1.43</v>
      </c>
      <c r="K4563" s="19" t="s">
        <v>20</v>
      </c>
      <c r="L4563">
        <f t="shared" si="84"/>
        <v>2</v>
      </c>
      <c r="M4563">
        <f>MATCH(H:H,价格表!$B$4:$B$35,0)</f>
        <v>29</v>
      </c>
      <c r="N4563" s="27">
        <f>L4563*8+3</f>
        <v>19</v>
      </c>
    </row>
    <row r="4564" spans="1:14">
      <c r="A4564" s="18">
        <v>4311038623228</v>
      </c>
      <c r="B4564" s="18" t="s">
        <v>16</v>
      </c>
      <c r="C4564" s="19">
        <v>20201216</v>
      </c>
      <c r="D4564" s="19">
        <v>610538201209</v>
      </c>
      <c r="E4564" s="19" t="s">
        <v>16</v>
      </c>
      <c r="F4564" s="19">
        <v>20201226</v>
      </c>
      <c r="G4564" s="19" t="s">
        <v>17</v>
      </c>
      <c r="H4564" s="19" t="s">
        <v>302</v>
      </c>
      <c r="I4564" s="19" t="s">
        <v>303</v>
      </c>
      <c r="J4564" s="19">
        <v>1.42</v>
      </c>
      <c r="K4564" s="19" t="s">
        <v>20</v>
      </c>
      <c r="L4564">
        <f t="shared" si="84"/>
        <v>2</v>
      </c>
      <c r="M4564">
        <f>MATCH(H:H,价格表!$B$4:$B$35,0)</f>
        <v>6</v>
      </c>
      <c r="N4564" s="27">
        <f>IF(J4564&lt;=0.3,INDEX(价格表!$B$4:$I$31,M4564,2),IF(AND(J4564&gt;0.3,J4564&lt;=1),INDEX(价格表!$B$4:$I$31,M4564,3),IF(AND(J4564&gt;1,J4564&lt;=2.2),INDEX(价格表!$B$4:$I$31,M4564,4),IF(AND(J4564&gt;2.2,J4564&lt;=3.3),INDEX(价格表!$B$4:$I$31,M4564,5),IF(AND(J4564&gt;3.3,J4564&lt;=4),INDEX(价格表!$B$4:$I$31,M4564,6),IF(AND(J4564&gt;4,J4564&lt;=5.5),INDEX(价格表!$B$4:$I$31,M4564,7),IF(J4564&gt;5.5,2.6+INDEX(价格表!$B$4:$I$31,M4564,8)*L4564)))))))</f>
        <v>2.95</v>
      </c>
    </row>
    <row r="4565" spans="1:14">
      <c r="A4565" s="18">
        <v>4311038624422</v>
      </c>
      <c r="B4565" s="18" t="s">
        <v>16</v>
      </c>
      <c r="C4565" s="19">
        <v>20201216</v>
      </c>
      <c r="D4565" s="19">
        <v>610538201209</v>
      </c>
      <c r="E4565" s="19" t="s">
        <v>16</v>
      </c>
      <c r="F4565" s="19">
        <v>20201226</v>
      </c>
      <c r="G4565" s="19" t="s">
        <v>17</v>
      </c>
      <c r="H4565" s="21" t="s">
        <v>296</v>
      </c>
      <c r="I4565" s="19" t="s">
        <v>297</v>
      </c>
      <c r="J4565" s="19">
        <v>1.44</v>
      </c>
      <c r="K4565" s="19" t="s">
        <v>20</v>
      </c>
      <c r="L4565">
        <f t="shared" si="84"/>
        <v>2</v>
      </c>
      <c r="M4565">
        <f>MATCH(H:H,价格表!$B$4:$B$35,0)</f>
        <v>8</v>
      </c>
      <c r="N4565" s="27">
        <f>IF(J4565&lt;=0.3,INDEX(价格表!$B$4:$I$31,M4565,2),IF(AND(J4565&gt;0.3,J4565&lt;=1),INDEX(价格表!$B$4:$I$31,M4565,3),IF(AND(J4565&gt;1,J4565&lt;=2.2),INDEX(价格表!$B$4:$I$31,M4565,4),IF(AND(J4565&gt;2.2,J4565&lt;=3.3),INDEX(价格表!$B$4:$I$31,M4565,5),IF(AND(J4565&gt;3.3,J4565&lt;=4),INDEX(价格表!$B$4:$I$31,M4565,6),IF(AND(J4565&gt;4,J4565&lt;=5.5),INDEX(价格表!$B$4:$I$31,M4565,7),IF(J4565&gt;5.5,2.6+INDEX(价格表!$B$4:$I$31,M4565,8)*L4565)))))))</f>
        <v>2.95</v>
      </c>
    </row>
    <row r="4566" spans="1:14">
      <c r="A4566" s="18">
        <v>4311038624423</v>
      </c>
      <c r="B4566" s="18" t="s">
        <v>16</v>
      </c>
      <c r="C4566" s="19">
        <v>20201216</v>
      </c>
      <c r="D4566" s="19">
        <v>610538201209</v>
      </c>
      <c r="E4566" s="19" t="s">
        <v>16</v>
      </c>
      <c r="F4566" s="19">
        <v>20201226</v>
      </c>
      <c r="G4566" s="19" t="s">
        <v>17</v>
      </c>
      <c r="H4566" s="19" t="s">
        <v>302</v>
      </c>
      <c r="I4566" s="19" t="s">
        <v>303</v>
      </c>
      <c r="J4566" s="19">
        <v>1.44</v>
      </c>
      <c r="K4566" s="19" t="s">
        <v>20</v>
      </c>
      <c r="L4566">
        <f t="shared" si="84"/>
        <v>2</v>
      </c>
      <c r="M4566">
        <f>MATCH(H:H,价格表!$B$4:$B$35,0)</f>
        <v>6</v>
      </c>
      <c r="N4566" s="27">
        <f>IF(J4566&lt;=0.3,INDEX(价格表!$B$4:$I$31,M4566,2),IF(AND(J4566&gt;0.3,J4566&lt;=1),INDEX(价格表!$B$4:$I$31,M4566,3),IF(AND(J4566&gt;1,J4566&lt;=2.2),INDEX(价格表!$B$4:$I$31,M4566,4),IF(AND(J4566&gt;2.2,J4566&lt;=3.3),INDEX(价格表!$B$4:$I$31,M4566,5),IF(AND(J4566&gt;3.3,J4566&lt;=4),INDEX(价格表!$B$4:$I$31,M4566,6),IF(AND(J4566&gt;4,J4566&lt;=5.5),INDEX(价格表!$B$4:$I$31,M4566,7),IF(J4566&gt;5.5,2.6+INDEX(价格表!$B$4:$I$31,M4566,8)*L4566)))))))</f>
        <v>2.95</v>
      </c>
    </row>
    <row r="4567" spans="1:14">
      <c r="A4567" s="18">
        <v>4311038624429</v>
      </c>
      <c r="B4567" s="18" t="s">
        <v>16</v>
      </c>
      <c r="C4567" s="19">
        <v>20201216</v>
      </c>
      <c r="D4567" s="19">
        <v>610538201209</v>
      </c>
      <c r="E4567" s="19" t="s">
        <v>16</v>
      </c>
      <c r="F4567" s="19">
        <v>20201226</v>
      </c>
      <c r="G4567" s="19" t="s">
        <v>17</v>
      </c>
      <c r="H4567" s="19" t="s">
        <v>305</v>
      </c>
      <c r="I4567" s="19" t="s">
        <v>307</v>
      </c>
      <c r="J4567" s="19">
        <v>1.53</v>
      </c>
      <c r="K4567" s="19" t="s">
        <v>20</v>
      </c>
      <c r="L4567">
        <f t="shared" si="84"/>
        <v>2</v>
      </c>
      <c r="M4567">
        <f>MATCH(H:H,价格表!$B$4:$B$35,0)</f>
        <v>26</v>
      </c>
      <c r="N4567" s="27">
        <f>IF(J4567&lt;=0.3,INDEX(价格表!$B$4:$I$31,M4567,2),IF(AND(J4567&gt;0.3,J4567&lt;=1),INDEX(价格表!$B$4:$I$31,M4567,3),IF(AND(J4567&gt;1,J4567&lt;=2.2),INDEX(价格表!$B$4:$I$31,M4567,4),IF(AND(J4567&gt;2.2,J4567&lt;=3.3),INDEX(价格表!$B$4:$I$31,M4567,5),IF(AND(J4567&gt;3.3,J4567&lt;=4),INDEX(价格表!$B$4:$I$31,M4567,6),IF(AND(J4567&gt;4,J4567&lt;=5.5),INDEX(价格表!$B$4:$I$31,M4567,7),IF(J4567&gt;5.5,2.6+INDEX(价格表!$B$4:$I$31,M4567,8)*L4567)))))))</f>
        <v>2.15</v>
      </c>
    </row>
    <row r="4568" spans="1:14">
      <c r="A4568" s="18">
        <v>4311038624430</v>
      </c>
      <c r="B4568" s="18" t="s">
        <v>16</v>
      </c>
      <c r="C4568" s="19">
        <v>20201216</v>
      </c>
      <c r="D4568" s="19">
        <v>610538201209</v>
      </c>
      <c r="E4568" s="19" t="s">
        <v>16</v>
      </c>
      <c r="F4568" s="19">
        <v>20201226</v>
      </c>
      <c r="G4568" s="19" t="s">
        <v>17</v>
      </c>
      <c r="H4568" s="19" t="s">
        <v>305</v>
      </c>
      <c r="I4568" s="19" t="s">
        <v>316</v>
      </c>
      <c r="J4568" s="19">
        <v>1.49</v>
      </c>
      <c r="K4568" s="19" t="s">
        <v>20</v>
      </c>
      <c r="L4568">
        <f t="shared" si="84"/>
        <v>2</v>
      </c>
      <c r="M4568">
        <f>MATCH(H:H,价格表!$B$4:$B$35,0)</f>
        <v>26</v>
      </c>
      <c r="N4568" s="27">
        <f>IF(J4568&lt;=0.3,INDEX(价格表!$B$4:$I$31,M4568,2),IF(AND(J4568&gt;0.3,J4568&lt;=1),INDEX(价格表!$B$4:$I$31,M4568,3),IF(AND(J4568&gt;1,J4568&lt;=2.2),INDEX(价格表!$B$4:$I$31,M4568,4),IF(AND(J4568&gt;2.2,J4568&lt;=3.3),INDEX(价格表!$B$4:$I$31,M4568,5),IF(AND(J4568&gt;3.3,J4568&lt;=4),INDEX(价格表!$B$4:$I$31,M4568,6),IF(AND(J4568&gt;4,J4568&lt;=5.5),INDEX(价格表!$B$4:$I$31,M4568,7),IF(J4568&gt;5.5,2.6+INDEX(价格表!$B$4:$I$31,M4568,8)*L4568)))))))</f>
        <v>2.15</v>
      </c>
    </row>
    <row r="4569" spans="1:14">
      <c r="A4569" s="18">
        <v>4311038624468</v>
      </c>
      <c r="B4569" s="18" t="s">
        <v>16</v>
      </c>
      <c r="C4569" s="19">
        <v>20201216</v>
      </c>
      <c r="D4569" s="19">
        <v>610538201209</v>
      </c>
      <c r="E4569" s="19" t="s">
        <v>16</v>
      </c>
      <c r="F4569" s="19">
        <v>20201226</v>
      </c>
      <c r="G4569" s="19" t="s">
        <v>17</v>
      </c>
      <c r="H4569" s="19" t="s">
        <v>305</v>
      </c>
      <c r="I4569" s="19" t="s">
        <v>312</v>
      </c>
      <c r="J4569" s="19">
        <v>1.44</v>
      </c>
      <c r="K4569" s="19" t="s">
        <v>20</v>
      </c>
      <c r="L4569">
        <f t="shared" si="84"/>
        <v>2</v>
      </c>
      <c r="M4569">
        <f>MATCH(H:H,价格表!$B$4:$B$35,0)</f>
        <v>26</v>
      </c>
      <c r="N4569" s="27">
        <f>IF(J4569&lt;=0.3,INDEX(价格表!$B$4:$I$31,M4569,2),IF(AND(J4569&gt;0.3,J4569&lt;=1),INDEX(价格表!$B$4:$I$31,M4569,3),IF(AND(J4569&gt;1,J4569&lt;=2.2),INDEX(价格表!$B$4:$I$31,M4569,4),IF(AND(J4569&gt;2.2,J4569&lt;=3.3),INDEX(价格表!$B$4:$I$31,M4569,5),IF(AND(J4569&gt;3.3,J4569&lt;=4),INDEX(价格表!$B$4:$I$31,M4569,6),IF(AND(J4569&gt;4,J4569&lt;=5.5),INDEX(价格表!$B$4:$I$31,M4569,7),IF(J4569&gt;5.5,2.6+INDEX(价格表!$B$4:$I$31,M4569,8)*L4569)))))))</f>
        <v>2.15</v>
      </c>
    </row>
    <row r="4570" spans="1:14">
      <c r="A4570" s="18">
        <v>4311038624492</v>
      </c>
      <c r="B4570" s="18" t="s">
        <v>16</v>
      </c>
      <c r="C4570" s="19">
        <v>20201216</v>
      </c>
      <c r="D4570" s="19">
        <v>610538201209</v>
      </c>
      <c r="E4570" s="19" t="s">
        <v>16</v>
      </c>
      <c r="F4570" s="19">
        <v>20201226</v>
      </c>
      <c r="G4570" s="19" t="s">
        <v>17</v>
      </c>
      <c r="H4570" s="19" t="s">
        <v>305</v>
      </c>
      <c r="I4570" s="19" t="s">
        <v>316</v>
      </c>
      <c r="J4570" s="19">
        <v>1.44</v>
      </c>
      <c r="K4570" s="19" t="s">
        <v>20</v>
      </c>
      <c r="L4570">
        <f t="shared" si="84"/>
        <v>2</v>
      </c>
      <c r="M4570">
        <f>MATCH(H:H,价格表!$B$4:$B$35,0)</f>
        <v>26</v>
      </c>
      <c r="N4570" s="27">
        <f>IF(J4570&lt;=0.3,INDEX(价格表!$B$4:$I$31,M4570,2),IF(AND(J4570&gt;0.3,J4570&lt;=1),INDEX(价格表!$B$4:$I$31,M4570,3),IF(AND(J4570&gt;1,J4570&lt;=2.2),INDEX(价格表!$B$4:$I$31,M4570,4),IF(AND(J4570&gt;2.2,J4570&lt;=3.3),INDEX(价格表!$B$4:$I$31,M4570,5),IF(AND(J4570&gt;3.3,J4570&lt;=4),INDEX(价格表!$B$4:$I$31,M4570,6),IF(AND(J4570&gt;4,J4570&lt;=5.5),INDEX(价格表!$B$4:$I$31,M4570,7),IF(J4570&gt;5.5,2.6+INDEX(价格表!$B$4:$I$31,M4570,8)*L4570)))))))</f>
        <v>2.15</v>
      </c>
    </row>
    <row r="4571" spans="1:14">
      <c r="A4571" s="18">
        <v>4311038627148</v>
      </c>
      <c r="B4571" s="18" t="s">
        <v>16</v>
      </c>
      <c r="C4571" s="19">
        <v>20201216</v>
      </c>
      <c r="D4571" s="19">
        <v>610538201209</v>
      </c>
      <c r="E4571" s="19" t="s">
        <v>16</v>
      </c>
      <c r="F4571" s="19">
        <v>20201226</v>
      </c>
      <c r="G4571" s="19" t="s">
        <v>17</v>
      </c>
      <c r="H4571" s="19" t="s">
        <v>294</v>
      </c>
      <c r="I4571" s="19" t="s">
        <v>295</v>
      </c>
      <c r="J4571" s="19">
        <v>1.44</v>
      </c>
      <c r="K4571" s="19" t="s">
        <v>20</v>
      </c>
      <c r="L4571">
        <f t="shared" si="84"/>
        <v>2</v>
      </c>
      <c r="M4571">
        <f>MATCH(H:H,价格表!$B$4:$B$35,0)</f>
        <v>18</v>
      </c>
      <c r="N4571" s="27">
        <f>IF(J4571&lt;=0.3,INDEX(价格表!$B$4:$I$31,M4571,2),IF(AND(J4571&gt;0.3,J4571&lt;=1),INDEX(价格表!$B$4:$I$31,M4571,3),IF(AND(J4571&gt;1,J4571&lt;=2.2),INDEX(价格表!$B$4:$I$31,M4571,4),IF(AND(J4571&gt;2.2,J4571&lt;=3.3),INDEX(价格表!$B$4:$I$31,M4571,5),IF(AND(J4571&gt;3.3,J4571&lt;=4),INDEX(价格表!$B$4:$I$31,M4571,6),IF(AND(J4571&gt;4,J4571&lt;=5.5),INDEX(价格表!$B$4:$I$31,M4571,7),IF(J4571&gt;5.5,2.6+INDEX(价格表!$B$4:$I$31,M4571,8)*L4571)))))))</f>
        <v>3.25</v>
      </c>
    </row>
    <row r="4572" spans="1:14">
      <c r="A4572" s="18">
        <v>4311038630569</v>
      </c>
      <c r="B4572" s="18" t="s">
        <v>16</v>
      </c>
      <c r="C4572" s="19">
        <v>20201216</v>
      </c>
      <c r="D4572" s="19">
        <v>610538201209</v>
      </c>
      <c r="E4572" s="19" t="s">
        <v>16</v>
      </c>
      <c r="F4572" s="19">
        <v>20201226</v>
      </c>
      <c r="G4572" s="19" t="s">
        <v>17</v>
      </c>
      <c r="H4572" s="19" t="s">
        <v>305</v>
      </c>
      <c r="I4572" s="19" t="s">
        <v>324</v>
      </c>
      <c r="J4572" s="19">
        <v>1.43</v>
      </c>
      <c r="K4572" s="19" t="s">
        <v>20</v>
      </c>
      <c r="L4572">
        <f t="shared" si="84"/>
        <v>2</v>
      </c>
      <c r="M4572">
        <f>MATCH(H:H,价格表!$B$4:$B$35,0)</f>
        <v>26</v>
      </c>
      <c r="N4572" s="27">
        <f>IF(J4572&lt;=0.3,INDEX(价格表!$B$4:$I$31,M4572,2),IF(AND(J4572&gt;0.3,J4572&lt;=1),INDEX(价格表!$B$4:$I$31,M4572,3),IF(AND(J4572&gt;1,J4572&lt;=2.2),INDEX(价格表!$B$4:$I$31,M4572,4),IF(AND(J4572&gt;2.2,J4572&lt;=3.3),INDEX(价格表!$B$4:$I$31,M4572,5),IF(AND(J4572&gt;3.3,J4572&lt;=4),INDEX(价格表!$B$4:$I$31,M4572,6),IF(AND(J4572&gt;4,J4572&lt;=5.5),INDEX(价格表!$B$4:$I$31,M4572,7),IF(J4572&gt;5.5,2.6+INDEX(价格表!$B$4:$I$31,M4572,8)*L4572)))))))</f>
        <v>2.15</v>
      </c>
    </row>
    <row r="4573" spans="1:14">
      <c r="A4573" s="18">
        <v>4311038630573</v>
      </c>
      <c r="B4573" s="18" t="s">
        <v>16</v>
      </c>
      <c r="C4573" s="19">
        <v>20201216</v>
      </c>
      <c r="D4573" s="19">
        <v>610538201209</v>
      </c>
      <c r="E4573" s="19" t="s">
        <v>16</v>
      </c>
      <c r="F4573" s="19">
        <v>20201226</v>
      </c>
      <c r="G4573" s="19" t="s">
        <v>17</v>
      </c>
      <c r="H4573" s="19" t="s">
        <v>298</v>
      </c>
      <c r="I4573" s="19" t="s">
        <v>301</v>
      </c>
      <c r="J4573" s="19">
        <v>1.45</v>
      </c>
      <c r="K4573" s="19" t="s">
        <v>20</v>
      </c>
      <c r="L4573">
        <f t="shared" si="84"/>
        <v>2</v>
      </c>
      <c r="M4573">
        <f>MATCH(H:H,价格表!$B$4:$B$35,0)</f>
        <v>29</v>
      </c>
      <c r="N4573" s="27">
        <f>L4573*8+3</f>
        <v>19</v>
      </c>
    </row>
    <row r="4574" spans="1:14">
      <c r="A4574" s="18">
        <v>4311038630577</v>
      </c>
      <c r="B4574" s="18" t="s">
        <v>16</v>
      </c>
      <c r="C4574" s="19">
        <v>20201216</v>
      </c>
      <c r="D4574" s="19">
        <v>610538201209</v>
      </c>
      <c r="E4574" s="19" t="s">
        <v>16</v>
      </c>
      <c r="F4574" s="19">
        <v>20201226</v>
      </c>
      <c r="G4574" s="19" t="s">
        <v>17</v>
      </c>
      <c r="H4574" s="19" t="s">
        <v>302</v>
      </c>
      <c r="I4574" s="19" t="s">
        <v>303</v>
      </c>
      <c r="J4574" s="19">
        <v>1.45</v>
      </c>
      <c r="K4574" s="19" t="s">
        <v>20</v>
      </c>
      <c r="L4574">
        <f t="shared" si="84"/>
        <v>2</v>
      </c>
      <c r="M4574">
        <f>MATCH(H:H,价格表!$B$4:$B$35,0)</f>
        <v>6</v>
      </c>
      <c r="N4574" s="27">
        <f>IF(J4574&lt;=0.3,INDEX(价格表!$B$4:$I$31,M4574,2),IF(AND(J4574&gt;0.3,J4574&lt;=1),INDEX(价格表!$B$4:$I$31,M4574,3),IF(AND(J4574&gt;1,J4574&lt;=2.2),INDEX(价格表!$B$4:$I$31,M4574,4),IF(AND(J4574&gt;2.2,J4574&lt;=3.3),INDEX(价格表!$B$4:$I$31,M4574,5),IF(AND(J4574&gt;3.3,J4574&lt;=4),INDEX(价格表!$B$4:$I$31,M4574,6),IF(AND(J4574&gt;4,J4574&lt;=5.5),INDEX(价格表!$B$4:$I$31,M4574,7),IF(J4574&gt;5.5,2.6+INDEX(价格表!$B$4:$I$31,M4574,8)*L4574)))))))</f>
        <v>2.95</v>
      </c>
    </row>
    <row r="4575" spans="1:14">
      <c r="A4575" s="18">
        <v>4311038630579</v>
      </c>
      <c r="B4575" s="18" t="s">
        <v>16</v>
      </c>
      <c r="C4575" s="19">
        <v>20201216</v>
      </c>
      <c r="D4575" s="19">
        <v>610538201209</v>
      </c>
      <c r="E4575" s="19" t="s">
        <v>16</v>
      </c>
      <c r="F4575" s="19">
        <v>20201226</v>
      </c>
      <c r="G4575" s="19" t="s">
        <v>17</v>
      </c>
      <c r="H4575" s="21" t="s">
        <v>296</v>
      </c>
      <c r="I4575" s="19" t="s">
        <v>297</v>
      </c>
      <c r="J4575" s="19">
        <v>1.49</v>
      </c>
      <c r="K4575" s="19" t="s">
        <v>20</v>
      </c>
      <c r="L4575">
        <f t="shared" si="84"/>
        <v>2</v>
      </c>
      <c r="M4575">
        <f>MATCH(H:H,价格表!$B$4:$B$35,0)</f>
        <v>8</v>
      </c>
      <c r="N4575" s="27">
        <f>IF(J4575&lt;=0.3,INDEX(价格表!$B$4:$I$31,M4575,2),IF(AND(J4575&gt;0.3,J4575&lt;=1),INDEX(价格表!$B$4:$I$31,M4575,3),IF(AND(J4575&gt;1,J4575&lt;=2.2),INDEX(价格表!$B$4:$I$31,M4575,4),IF(AND(J4575&gt;2.2,J4575&lt;=3.3),INDEX(价格表!$B$4:$I$31,M4575,5),IF(AND(J4575&gt;3.3,J4575&lt;=4),INDEX(价格表!$B$4:$I$31,M4575,6),IF(AND(J4575&gt;4,J4575&lt;=5.5),INDEX(价格表!$B$4:$I$31,M4575,7),IF(J4575&gt;5.5,2.6+INDEX(价格表!$B$4:$I$31,M4575,8)*L4575)))))))</f>
        <v>2.95</v>
      </c>
    </row>
    <row r="4576" spans="1:14">
      <c r="A4576" s="18">
        <v>4311038630583</v>
      </c>
      <c r="B4576" s="18" t="s">
        <v>16</v>
      </c>
      <c r="C4576" s="19">
        <v>20201216</v>
      </c>
      <c r="D4576" s="19">
        <v>610538201209</v>
      </c>
      <c r="E4576" s="19" t="s">
        <v>16</v>
      </c>
      <c r="F4576" s="19">
        <v>20201226</v>
      </c>
      <c r="G4576" s="19" t="s">
        <v>17</v>
      </c>
      <c r="H4576" s="19" t="s">
        <v>294</v>
      </c>
      <c r="I4576" s="19" t="s">
        <v>295</v>
      </c>
      <c r="J4576" s="19">
        <v>1.44</v>
      </c>
      <c r="K4576" s="19" t="s">
        <v>20</v>
      </c>
      <c r="L4576">
        <f t="shared" si="84"/>
        <v>2</v>
      </c>
      <c r="M4576">
        <f>MATCH(H:H,价格表!$B$4:$B$35,0)</f>
        <v>18</v>
      </c>
      <c r="N4576" s="27">
        <f>IF(J4576&lt;=0.3,INDEX(价格表!$B$4:$I$31,M4576,2),IF(AND(J4576&gt;0.3,J4576&lt;=1),INDEX(价格表!$B$4:$I$31,M4576,3),IF(AND(J4576&gt;1,J4576&lt;=2.2),INDEX(价格表!$B$4:$I$31,M4576,4),IF(AND(J4576&gt;2.2,J4576&lt;=3.3),INDEX(价格表!$B$4:$I$31,M4576,5),IF(AND(J4576&gt;3.3,J4576&lt;=4),INDEX(价格表!$B$4:$I$31,M4576,6),IF(AND(J4576&gt;4,J4576&lt;=5.5),INDEX(价格表!$B$4:$I$31,M4576,7),IF(J4576&gt;5.5,2.6+INDEX(价格表!$B$4:$I$31,M4576,8)*L4576)))))))</f>
        <v>3.25</v>
      </c>
    </row>
    <row r="4577" spans="1:14">
      <c r="A4577" s="18">
        <v>4311038630591</v>
      </c>
      <c r="B4577" s="18" t="s">
        <v>16</v>
      </c>
      <c r="C4577" s="19">
        <v>20201216</v>
      </c>
      <c r="D4577" s="19">
        <v>610538201209</v>
      </c>
      <c r="E4577" s="19" t="s">
        <v>16</v>
      </c>
      <c r="F4577" s="19">
        <v>20201226</v>
      </c>
      <c r="G4577" s="19" t="s">
        <v>17</v>
      </c>
      <c r="H4577" s="19" t="s">
        <v>294</v>
      </c>
      <c r="I4577" s="19" t="s">
        <v>295</v>
      </c>
      <c r="J4577" s="19">
        <v>1.51</v>
      </c>
      <c r="K4577" s="19" t="s">
        <v>20</v>
      </c>
      <c r="L4577">
        <f t="shared" si="84"/>
        <v>2</v>
      </c>
      <c r="M4577">
        <f>MATCH(H:H,价格表!$B$4:$B$35,0)</f>
        <v>18</v>
      </c>
      <c r="N4577" s="27">
        <f>IF(J4577&lt;=0.3,INDEX(价格表!$B$4:$I$31,M4577,2),IF(AND(J4577&gt;0.3,J4577&lt;=1),INDEX(价格表!$B$4:$I$31,M4577,3),IF(AND(J4577&gt;1,J4577&lt;=2.2),INDEX(价格表!$B$4:$I$31,M4577,4),IF(AND(J4577&gt;2.2,J4577&lt;=3.3),INDEX(价格表!$B$4:$I$31,M4577,5),IF(AND(J4577&gt;3.3,J4577&lt;=4),INDEX(价格表!$B$4:$I$31,M4577,6),IF(AND(J4577&gt;4,J4577&lt;=5.5),INDEX(价格表!$B$4:$I$31,M4577,7),IF(J4577&gt;5.5,2.6+INDEX(价格表!$B$4:$I$31,M4577,8)*L4577)))))))</f>
        <v>3.25</v>
      </c>
    </row>
    <row r="4578" spans="1:14">
      <c r="A4578" s="18">
        <v>4311038630610</v>
      </c>
      <c r="B4578" s="18" t="s">
        <v>16</v>
      </c>
      <c r="C4578" s="19">
        <v>20201216</v>
      </c>
      <c r="D4578" s="19">
        <v>610538201209</v>
      </c>
      <c r="E4578" s="19" t="s">
        <v>16</v>
      </c>
      <c r="F4578" s="19">
        <v>20201226</v>
      </c>
      <c r="G4578" s="19" t="s">
        <v>17</v>
      </c>
      <c r="H4578" s="21" t="s">
        <v>296</v>
      </c>
      <c r="I4578" s="19" t="s">
        <v>297</v>
      </c>
      <c r="J4578" s="19">
        <v>1.45</v>
      </c>
      <c r="K4578" s="19" t="s">
        <v>20</v>
      </c>
      <c r="L4578">
        <f t="shared" si="84"/>
        <v>2</v>
      </c>
      <c r="M4578">
        <f>MATCH(H:H,价格表!$B$4:$B$35,0)</f>
        <v>8</v>
      </c>
      <c r="N4578" s="27">
        <f>IF(J4578&lt;=0.3,INDEX(价格表!$B$4:$I$31,M4578,2),IF(AND(J4578&gt;0.3,J4578&lt;=1),INDEX(价格表!$B$4:$I$31,M4578,3),IF(AND(J4578&gt;1,J4578&lt;=2.2),INDEX(价格表!$B$4:$I$31,M4578,4),IF(AND(J4578&gt;2.2,J4578&lt;=3.3),INDEX(价格表!$B$4:$I$31,M4578,5),IF(AND(J4578&gt;3.3,J4578&lt;=4),INDEX(价格表!$B$4:$I$31,M4578,6),IF(AND(J4578&gt;4,J4578&lt;=5.5),INDEX(价格表!$B$4:$I$31,M4578,7),IF(J4578&gt;5.5,2.6+INDEX(价格表!$B$4:$I$31,M4578,8)*L4578)))))))</f>
        <v>2.95</v>
      </c>
    </row>
    <row r="4579" spans="1:14">
      <c r="A4579" s="18">
        <v>4311038630613</v>
      </c>
      <c r="B4579" s="18" t="s">
        <v>16</v>
      </c>
      <c r="C4579" s="19">
        <v>20201216</v>
      </c>
      <c r="D4579" s="19">
        <v>610538201209</v>
      </c>
      <c r="E4579" s="19" t="s">
        <v>16</v>
      </c>
      <c r="F4579" s="19">
        <v>20201226</v>
      </c>
      <c r="G4579" s="19" t="s">
        <v>17</v>
      </c>
      <c r="H4579" s="19" t="s">
        <v>298</v>
      </c>
      <c r="I4579" s="19" t="s">
        <v>310</v>
      </c>
      <c r="J4579" s="19">
        <v>1.74</v>
      </c>
      <c r="K4579" s="19" t="s">
        <v>20</v>
      </c>
      <c r="L4579">
        <f t="shared" si="84"/>
        <v>2</v>
      </c>
      <c r="M4579">
        <f>MATCH(H:H,价格表!$B$4:$B$35,0)</f>
        <v>29</v>
      </c>
      <c r="N4579" s="27">
        <f>L4579*8+3</f>
        <v>19</v>
      </c>
    </row>
    <row r="4580" spans="1:14">
      <c r="A4580" s="18">
        <v>4311038630628</v>
      </c>
      <c r="B4580" s="18" t="s">
        <v>16</v>
      </c>
      <c r="C4580" s="19">
        <v>20201216</v>
      </c>
      <c r="D4580" s="19">
        <v>610538201209</v>
      </c>
      <c r="E4580" s="19" t="s">
        <v>16</v>
      </c>
      <c r="F4580" s="19">
        <v>20201226</v>
      </c>
      <c r="G4580" s="19" t="s">
        <v>17</v>
      </c>
      <c r="H4580" s="19" t="s">
        <v>305</v>
      </c>
      <c r="I4580" s="19" t="s">
        <v>317</v>
      </c>
      <c r="J4580" s="19">
        <v>1.47</v>
      </c>
      <c r="K4580" s="19" t="s">
        <v>20</v>
      </c>
      <c r="L4580">
        <f t="shared" si="84"/>
        <v>2</v>
      </c>
      <c r="M4580">
        <f>MATCH(H:H,价格表!$B$4:$B$35,0)</f>
        <v>26</v>
      </c>
      <c r="N4580" s="27">
        <f>IF(J4580&lt;=0.3,INDEX(价格表!$B$4:$I$31,M4580,2),IF(AND(J4580&gt;0.3,J4580&lt;=1),INDEX(价格表!$B$4:$I$31,M4580,3),IF(AND(J4580&gt;1,J4580&lt;=2.2),INDEX(价格表!$B$4:$I$31,M4580,4),IF(AND(J4580&gt;2.2,J4580&lt;=3.3),INDEX(价格表!$B$4:$I$31,M4580,5),IF(AND(J4580&gt;3.3,J4580&lt;=4),INDEX(价格表!$B$4:$I$31,M4580,6),IF(AND(J4580&gt;4,J4580&lt;=5.5),INDEX(价格表!$B$4:$I$31,M4580,7),IF(J4580&gt;5.5,2.6+INDEX(价格表!$B$4:$I$31,M4580,8)*L4580)))))))</f>
        <v>2.15</v>
      </c>
    </row>
    <row r="4581" spans="1:14">
      <c r="A4581" s="18">
        <v>4311038630631</v>
      </c>
      <c r="B4581" s="18" t="s">
        <v>16</v>
      </c>
      <c r="C4581" s="19">
        <v>20201216</v>
      </c>
      <c r="D4581" s="19">
        <v>610538201209</v>
      </c>
      <c r="E4581" s="19" t="s">
        <v>16</v>
      </c>
      <c r="F4581" s="19">
        <v>20201226</v>
      </c>
      <c r="G4581" s="19" t="s">
        <v>17</v>
      </c>
      <c r="H4581" s="19" t="s">
        <v>305</v>
      </c>
      <c r="I4581" s="19" t="s">
        <v>324</v>
      </c>
      <c r="J4581" s="19">
        <v>1.43</v>
      </c>
      <c r="K4581" s="19" t="s">
        <v>20</v>
      </c>
      <c r="L4581">
        <f t="shared" si="84"/>
        <v>2</v>
      </c>
      <c r="M4581">
        <f>MATCH(H:H,价格表!$B$4:$B$35,0)</f>
        <v>26</v>
      </c>
      <c r="N4581" s="27">
        <f>IF(J4581&lt;=0.3,INDEX(价格表!$B$4:$I$31,M4581,2),IF(AND(J4581&gt;0.3,J4581&lt;=1),INDEX(价格表!$B$4:$I$31,M4581,3),IF(AND(J4581&gt;1,J4581&lt;=2.2),INDEX(价格表!$B$4:$I$31,M4581,4),IF(AND(J4581&gt;2.2,J4581&lt;=3.3),INDEX(价格表!$B$4:$I$31,M4581,5),IF(AND(J4581&gt;3.3,J4581&lt;=4),INDEX(价格表!$B$4:$I$31,M4581,6),IF(AND(J4581&gt;4,J4581&lt;=5.5),INDEX(价格表!$B$4:$I$31,M4581,7),IF(J4581&gt;5.5,2.6+INDEX(价格表!$B$4:$I$31,M4581,8)*L4581)))))))</f>
        <v>2.15</v>
      </c>
    </row>
    <row r="4582" spans="1:14">
      <c r="A4582" s="18">
        <v>4311038630632</v>
      </c>
      <c r="B4582" s="18" t="s">
        <v>16</v>
      </c>
      <c r="C4582" s="19">
        <v>20201216</v>
      </c>
      <c r="D4582" s="19">
        <v>610538201209</v>
      </c>
      <c r="E4582" s="19" t="s">
        <v>16</v>
      </c>
      <c r="F4582" s="19">
        <v>20201226</v>
      </c>
      <c r="G4582" s="19" t="s">
        <v>17</v>
      </c>
      <c r="H4582" s="19" t="s">
        <v>305</v>
      </c>
      <c r="I4582" s="19" t="s">
        <v>317</v>
      </c>
      <c r="J4582" s="19">
        <v>1.43</v>
      </c>
      <c r="K4582" s="19" t="s">
        <v>20</v>
      </c>
      <c r="L4582">
        <f t="shared" si="84"/>
        <v>2</v>
      </c>
      <c r="M4582">
        <f>MATCH(H:H,价格表!$B$4:$B$35,0)</f>
        <v>26</v>
      </c>
      <c r="N4582" s="27">
        <f>IF(J4582&lt;=0.3,INDEX(价格表!$B$4:$I$31,M4582,2),IF(AND(J4582&gt;0.3,J4582&lt;=1),INDEX(价格表!$B$4:$I$31,M4582,3),IF(AND(J4582&gt;1,J4582&lt;=2.2),INDEX(价格表!$B$4:$I$31,M4582,4),IF(AND(J4582&gt;2.2,J4582&lt;=3.3),INDEX(价格表!$B$4:$I$31,M4582,5),IF(AND(J4582&gt;3.3,J4582&lt;=4),INDEX(价格表!$B$4:$I$31,M4582,6),IF(AND(J4582&gt;4,J4582&lt;=5.5),INDEX(价格表!$B$4:$I$31,M4582,7),IF(J4582&gt;5.5,2.6+INDEX(价格表!$B$4:$I$31,M4582,8)*L4582)))))))</f>
        <v>2.15</v>
      </c>
    </row>
    <row r="4583" spans="1:14">
      <c r="A4583" s="18">
        <v>4311038630634</v>
      </c>
      <c r="B4583" s="18" t="s">
        <v>16</v>
      </c>
      <c r="C4583" s="19">
        <v>20201216</v>
      </c>
      <c r="D4583" s="19">
        <v>610538201209</v>
      </c>
      <c r="E4583" s="19" t="s">
        <v>16</v>
      </c>
      <c r="F4583" s="19">
        <v>20201226</v>
      </c>
      <c r="G4583" s="19" t="s">
        <v>17</v>
      </c>
      <c r="H4583" s="19" t="s">
        <v>298</v>
      </c>
      <c r="I4583" s="19" t="s">
        <v>300</v>
      </c>
      <c r="J4583" s="19">
        <v>1.44</v>
      </c>
      <c r="K4583" s="19" t="s">
        <v>20</v>
      </c>
      <c r="L4583">
        <f t="shared" si="84"/>
        <v>2</v>
      </c>
      <c r="M4583">
        <f>MATCH(H:H,价格表!$B$4:$B$35,0)</f>
        <v>29</v>
      </c>
      <c r="N4583" s="27">
        <f>L4583*5+3</f>
        <v>13</v>
      </c>
    </row>
    <row r="4584" spans="1:14">
      <c r="A4584" s="18">
        <v>4311038630640</v>
      </c>
      <c r="B4584" s="18" t="s">
        <v>16</v>
      </c>
      <c r="C4584" s="19">
        <v>20201216</v>
      </c>
      <c r="D4584" s="19">
        <v>610538201209</v>
      </c>
      <c r="E4584" s="19" t="s">
        <v>16</v>
      </c>
      <c r="F4584" s="19">
        <v>20201226</v>
      </c>
      <c r="G4584" s="19" t="s">
        <v>17</v>
      </c>
      <c r="H4584" s="19" t="s">
        <v>305</v>
      </c>
      <c r="I4584" s="19" t="s">
        <v>337</v>
      </c>
      <c r="J4584" s="19">
        <v>1.42</v>
      </c>
      <c r="K4584" s="19" t="s">
        <v>20</v>
      </c>
      <c r="L4584">
        <f t="shared" si="84"/>
        <v>2</v>
      </c>
      <c r="M4584">
        <f>MATCH(H:H,价格表!$B$4:$B$35,0)</f>
        <v>26</v>
      </c>
      <c r="N4584" s="27">
        <f>IF(J4584&lt;=0.3,INDEX(价格表!$B$4:$I$31,M4584,2),IF(AND(J4584&gt;0.3,J4584&lt;=1),INDEX(价格表!$B$4:$I$31,M4584,3),IF(AND(J4584&gt;1,J4584&lt;=2.2),INDEX(价格表!$B$4:$I$31,M4584,4),IF(AND(J4584&gt;2.2,J4584&lt;=3.3),INDEX(价格表!$B$4:$I$31,M4584,5),IF(AND(J4584&gt;3.3,J4584&lt;=4),INDEX(价格表!$B$4:$I$31,M4584,6),IF(AND(J4584&gt;4,J4584&lt;=5.5),INDEX(价格表!$B$4:$I$31,M4584,7),IF(J4584&gt;5.5,2.6+INDEX(价格表!$B$4:$I$31,M4584,8)*L4584)))))))</f>
        <v>2.15</v>
      </c>
    </row>
    <row r="4585" spans="1:14">
      <c r="A4585" s="18">
        <v>4311038630674</v>
      </c>
      <c r="B4585" s="18" t="s">
        <v>16</v>
      </c>
      <c r="C4585" s="19">
        <v>20201216</v>
      </c>
      <c r="D4585" s="19">
        <v>610538201209</v>
      </c>
      <c r="E4585" s="19" t="s">
        <v>16</v>
      </c>
      <c r="F4585" s="19">
        <v>20201226</v>
      </c>
      <c r="G4585" s="19" t="s">
        <v>17</v>
      </c>
      <c r="H4585" s="19" t="s">
        <v>298</v>
      </c>
      <c r="I4585" s="19" t="s">
        <v>325</v>
      </c>
      <c r="J4585" s="19">
        <v>1.53</v>
      </c>
      <c r="K4585" s="19" t="s">
        <v>20</v>
      </c>
      <c r="L4585">
        <f t="shared" si="84"/>
        <v>2</v>
      </c>
      <c r="M4585">
        <f>MATCH(H:H,价格表!$B$4:$B$35,0)</f>
        <v>29</v>
      </c>
      <c r="N4585" s="27">
        <f>L4585*8+3</f>
        <v>19</v>
      </c>
    </row>
    <row r="4586" spans="1:14">
      <c r="A4586" s="18">
        <v>4311038630678</v>
      </c>
      <c r="B4586" s="18" t="s">
        <v>16</v>
      </c>
      <c r="C4586" s="19">
        <v>20201216</v>
      </c>
      <c r="D4586" s="19">
        <v>610538201209</v>
      </c>
      <c r="E4586" s="19" t="s">
        <v>16</v>
      </c>
      <c r="F4586" s="19">
        <v>20201226</v>
      </c>
      <c r="G4586" s="19" t="s">
        <v>17</v>
      </c>
      <c r="H4586" s="19" t="s">
        <v>302</v>
      </c>
      <c r="I4586" s="19" t="s">
        <v>303</v>
      </c>
      <c r="J4586" s="19">
        <v>1.49</v>
      </c>
      <c r="K4586" s="19" t="s">
        <v>20</v>
      </c>
      <c r="L4586">
        <f t="shared" si="84"/>
        <v>2</v>
      </c>
      <c r="M4586">
        <f>MATCH(H:H,价格表!$B$4:$B$35,0)</f>
        <v>6</v>
      </c>
      <c r="N4586" s="27">
        <f>IF(J4586&lt;=0.3,INDEX(价格表!$B$4:$I$31,M4586,2),IF(AND(J4586&gt;0.3,J4586&lt;=1),INDEX(价格表!$B$4:$I$31,M4586,3),IF(AND(J4586&gt;1,J4586&lt;=2.2),INDEX(价格表!$B$4:$I$31,M4586,4),IF(AND(J4586&gt;2.2,J4586&lt;=3.3),INDEX(价格表!$B$4:$I$31,M4586,5),IF(AND(J4586&gt;3.3,J4586&lt;=4),INDEX(价格表!$B$4:$I$31,M4586,6),IF(AND(J4586&gt;4,J4586&lt;=5.5),INDEX(价格表!$B$4:$I$31,M4586,7),IF(J4586&gt;5.5,2.6+INDEX(价格表!$B$4:$I$31,M4586,8)*L4586)))))))</f>
        <v>2.95</v>
      </c>
    </row>
    <row r="4587" spans="1:14">
      <c r="A4587" s="18">
        <v>4311038630681</v>
      </c>
      <c r="B4587" s="18" t="s">
        <v>16</v>
      </c>
      <c r="C4587" s="19">
        <v>20201216</v>
      </c>
      <c r="D4587" s="19">
        <v>610538201209</v>
      </c>
      <c r="E4587" s="19" t="s">
        <v>16</v>
      </c>
      <c r="F4587" s="19">
        <v>20201226</v>
      </c>
      <c r="G4587" s="19" t="s">
        <v>17</v>
      </c>
      <c r="H4587" s="19" t="s">
        <v>298</v>
      </c>
      <c r="I4587" s="19" t="s">
        <v>313</v>
      </c>
      <c r="J4587" s="19">
        <v>1.46</v>
      </c>
      <c r="K4587" s="19" t="s">
        <v>20</v>
      </c>
      <c r="L4587">
        <f t="shared" si="84"/>
        <v>2</v>
      </c>
      <c r="M4587">
        <f>MATCH(H:H,价格表!$B$4:$B$35,0)</f>
        <v>29</v>
      </c>
      <c r="N4587" s="27">
        <f>L4587*5+3</f>
        <v>13</v>
      </c>
    </row>
    <row r="4588" spans="1:14">
      <c r="A4588" s="18">
        <v>4311038631848</v>
      </c>
      <c r="B4588" s="18" t="s">
        <v>16</v>
      </c>
      <c r="C4588" s="19">
        <v>20201216</v>
      </c>
      <c r="D4588" s="19">
        <v>610538201209</v>
      </c>
      <c r="E4588" s="19" t="s">
        <v>16</v>
      </c>
      <c r="F4588" s="19">
        <v>20201226</v>
      </c>
      <c r="G4588" s="19" t="s">
        <v>17</v>
      </c>
      <c r="H4588" s="19" t="s">
        <v>305</v>
      </c>
      <c r="I4588" s="19" t="s">
        <v>306</v>
      </c>
      <c r="J4588" s="19">
        <v>1.48</v>
      </c>
      <c r="K4588" s="19" t="s">
        <v>20</v>
      </c>
      <c r="L4588">
        <f t="shared" si="84"/>
        <v>2</v>
      </c>
      <c r="M4588">
        <f>MATCH(H:H,价格表!$B$4:$B$35,0)</f>
        <v>26</v>
      </c>
      <c r="N4588" s="27">
        <f>IF(J4588&lt;=0.3,INDEX(价格表!$B$4:$I$31,M4588,2),IF(AND(J4588&gt;0.3,J4588&lt;=1),INDEX(价格表!$B$4:$I$31,M4588,3),IF(AND(J4588&gt;1,J4588&lt;=2.2),INDEX(价格表!$B$4:$I$31,M4588,4),IF(AND(J4588&gt;2.2,J4588&lt;=3.3),INDEX(价格表!$B$4:$I$31,M4588,5),IF(AND(J4588&gt;3.3,J4588&lt;=4),INDEX(价格表!$B$4:$I$31,M4588,6),IF(AND(J4588&gt;4,J4588&lt;=5.5),INDEX(价格表!$B$4:$I$31,M4588,7),IF(J4588&gt;5.5,2.6+INDEX(价格表!$B$4:$I$31,M4588,8)*L4588)))))))</f>
        <v>2.15</v>
      </c>
    </row>
    <row r="4589" spans="1:14">
      <c r="A4589" s="18">
        <v>4311038637954</v>
      </c>
      <c r="B4589" s="18" t="s">
        <v>16</v>
      </c>
      <c r="C4589" s="19">
        <v>20201216</v>
      </c>
      <c r="D4589" s="19">
        <v>610538201209</v>
      </c>
      <c r="E4589" s="19" t="s">
        <v>16</v>
      </c>
      <c r="F4589" s="19">
        <v>20201226</v>
      </c>
      <c r="G4589" s="19" t="s">
        <v>17</v>
      </c>
      <c r="H4589" s="19" t="s">
        <v>298</v>
      </c>
      <c r="I4589" s="19" t="s">
        <v>325</v>
      </c>
      <c r="J4589" s="19">
        <v>1.46</v>
      </c>
      <c r="K4589" s="19" t="s">
        <v>20</v>
      </c>
      <c r="L4589">
        <f t="shared" si="84"/>
        <v>2</v>
      </c>
      <c r="M4589">
        <f>MATCH(H:H,价格表!$B$4:$B$35,0)</f>
        <v>29</v>
      </c>
      <c r="N4589" s="27">
        <f>L4589*8+3</f>
        <v>19</v>
      </c>
    </row>
    <row r="4590" spans="1:14">
      <c r="A4590" s="18">
        <v>4311038637963</v>
      </c>
      <c r="B4590" s="18" t="s">
        <v>16</v>
      </c>
      <c r="C4590" s="19">
        <v>20201216</v>
      </c>
      <c r="D4590" s="19">
        <v>610538201209</v>
      </c>
      <c r="E4590" s="19" t="s">
        <v>16</v>
      </c>
      <c r="F4590" s="19">
        <v>20201226</v>
      </c>
      <c r="G4590" s="19" t="s">
        <v>17</v>
      </c>
      <c r="H4590" s="19" t="s">
        <v>302</v>
      </c>
      <c r="I4590" s="19" t="s">
        <v>303</v>
      </c>
      <c r="J4590" s="19">
        <v>1.49</v>
      </c>
      <c r="K4590" s="19" t="s">
        <v>20</v>
      </c>
      <c r="L4590">
        <f t="shared" si="84"/>
        <v>2</v>
      </c>
      <c r="M4590">
        <f>MATCH(H:H,价格表!$B$4:$B$35,0)</f>
        <v>6</v>
      </c>
      <c r="N4590" s="27">
        <f>IF(J4590&lt;=0.3,INDEX(价格表!$B$4:$I$31,M4590,2),IF(AND(J4590&gt;0.3,J4590&lt;=1),INDEX(价格表!$B$4:$I$31,M4590,3),IF(AND(J4590&gt;1,J4590&lt;=2.2),INDEX(价格表!$B$4:$I$31,M4590,4),IF(AND(J4590&gt;2.2,J4590&lt;=3.3),INDEX(价格表!$B$4:$I$31,M4590,5),IF(AND(J4590&gt;3.3,J4590&lt;=4),INDEX(价格表!$B$4:$I$31,M4590,6),IF(AND(J4590&gt;4,J4590&lt;=5.5),INDEX(价格表!$B$4:$I$31,M4590,7),IF(J4590&gt;5.5,2.6+INDEX(价格表!$B$4:$I$31,M4590,8)*L4590)))))))</f>
        <v>2.95</v>
      </c>
    </row>
    <row r="4591" spans="1:14">
      <c r="A4591" s="18">
        <v>4311038637989</v>
      </c>
      <c r="B4591" s="18" t="s">
        <v>16</v>
      </c>
      <c r="C4591" s="19">
        <v>20201216</v>
      </c>
      <c r="D4591" s="19">
        <v>610538201209</v>
      </c>
      <c r="E4591" s="19" t="s">
        <v>16</v>
      </c>
      <c r="F4591" s="19">
        <v>20201226</v>
      </c>
      <c r="G4591" s="19" t="s">
        <v>17</v>
      </c>
      <c r="H4591" s="19" t="s">
        <v>308</v>
      </c>
      <c r="I4591" s="19" t="s">
        <v>326</v>
      </c>
      <c r="J4591" s="19">
        <v>1.46</v>
      </c>
      <c r="K4591" s="19" t="s">
        <v>20</v>
      </c>
      <c r="L4591">
        <f t="shared" si="84"/>
        <v>2</v>
      </c>
      <c r="M4591">
        <f>MATCH(H:H,价格表!$B$4:$B$35,0)</f>
        <v>27</v>
      </c>
      <c r="N4591" s="27">
        <f>IF(J4591&lt;=0.3,INDEX(价格表!$B$4:$I$31,M4591,2),IF(AND(J4591&gt;0.3,J4591&lt;=1),INDEX(价格表!$B$4:$I$31,M4591,3),IF(AND(J4591&gt;1,J4591&lt;=2.2),INDEX(价格表!$B$4:$I$31,M4591,4),IF(AND(J4591&gt;2.2,J4591&lt;=3.3),INDEX(价格表!$B$4:$I$31,M4591,5),IF(AND(J4591&gt;3.3,J4591&lt;=4),INDEX(价格表!$B$4:$I$31,M4591,6),IF(AND(J4591&gt;4,J4591&lt;=5.5),INDEX(价格表!$B$4:$I$31,M4591,7),IF(J4591&gt;5.5,2.6+INDEX(价格表!$B$4:$I$31,M4591,8)*L4591)))))))</f>
        <v>2.15</v>
      </c>
    </row>
    <row r="4592" spans="1:14">
      <c r="A4592" s="18">
        <v>4311038637990</v>
      </c>
      <c r="B4592" s="18" t="s">
        <v>16</v>
      </c>
      <c r="C4592" s="19">
        <v>20201216</v>
      </c>
      <c r="D4592" s="19">
        <v>610538201209</v>
      </c>
      <c r="E4592" s="19" t="s">
        <v>16</v>
      </c>
      <c r="F4592" s="19">
        <v>20201226</v>
      </c>
      <c r="G4592" s="19" t="s">
        <v>17</v>
      </c>
      <c r="H4592" s="19" t="s">
        <v>305</v>
      </c>
      <c r="I4592" s="19" t="s">
        <v>316</v>
      </c>
      <c r="J4592" s="19">
        <v>1.49</v>
      </c>
      <c r="K4592" s="19" t="s">
        <v>20</v>
      </c>
      <c r="L4592">
        <f t="shared" si="84"/>
        <v>2</v>
      </c>
      <c r="M4592">
        <f>MATCH(H:H,价格表!$B$4:$B$35,0)</f>
        <v>26</v>
      </c>
      <c r="N4592" s="27">
        <f>IF(J4592&lt;=0.3,INDEX(价格表!$B$4:$I$31,M4592,2),IF(AND(J4592&gt;0.3,J4592&lt;=1),INDEX(价格表!$B$4:$I$31,M4592,3),IF(AND(J4592&gt;1,J4592&lt;=2.2),INDEX(价格表!$B$4:$I$31,M4592,4),IF(AND(J4592&gt;2.2,J4592&lt;=3.3),INDEX(价格表!$B$4:$I$31,M4592,5),IF(AND(J4592&gt;3.3,J4592&lt;=4),INDEX(价格表!$B$4:$I$31,M4592,6),IF(AND(J4592&gt;4,J4592&lt;=5.5),INDEX(价格表!$B$4:$I$31,M4592,7),IF(J4592&gt;5.5,2.6+INDEX(价格表!$B$4:$I$31,M4592,8)*L4592)))))))</f>
        <v>2.15</v>
      </c>
    </row>
    <row r="4593" spans="1:14">
      <c r="A4593" s="18">
        <v>4311038638002</v>
      </c>
      <c r="B4593" s="18" t="s">
        <v>16</v>
      </c>
      <c r="C4593" s="19">
        <v>20201216</v>
      </c>
      <c r="D4593" s="19">
        <v>610538201209</v>
      </c>
      <c r="E4593" s="19" t="s">
        <v>16</v>
      </c>
      <c r="F4593" s="19">
        <v>20201226</v>
      </c>
      <c r="G4593" s="19" t="s">
        <v>17</v>
      </c>
      <c r="H4593" s="19" t="s">
        <v>305</v>
      </c>
      <c r="I4593" s="19" t="s">
        <v>314</v>
      </c>
      <c r="J4593" s="19">
        <v>1.45</v>
      </c>
      <c r="K4593" s="19" t="s">
        <v>20</v>
      </c>
      <c r="L4593">
        <f t="shared" si="84"/>
        <v>2</v>
      </c>
      <c r="M4593">
        <f>MATCH(H:H,价格表!$B$4:$B$35,0)</f>
        <v>26</v>
      </c>
      <c r="N4593" s="27">
        <f>IF(J4593&lt;=0.3,INDEX(价格表!$B$4:$I$31,M4593,2),IF(AND(J4593&gt;0.3,J4593&lt;=1),INDEX(价格表!$B$4:$I$31,M4593,3),IF(AND(J4593&gt;1,J4593&lt;=2.2),INDEX(价格表!$B$4:$I$31,M4593,4),IF(AND(J4593&gt;2.2,J4593&lt;=3.3),INDEX(价格表!$B$4:$I$31,M4593,5),IF(AND(J4593&gt;3.3,J4593&lt;=4),INDEX(价格表!$B$4:$I$31,M4593,6),IF(AND(J4593&gt;4,J4593&lt;=5.5),INDEX(价格表!$B$4:$I$31,M4593,7),IF(J4593&gt;5.5,2.6+INDEX(价格表!$B$4:$I$31,M4593,8)*L4593)))))))</f>
        <v>2.15</v>
      </c>
    </row>
    <row r="4594" spans="1:14">
      <c r="A4594" s="18">
        <v>4311038638008</v>
      </c>
      <c r="B4594" s="18" t="s">
        <v>16</v>
      </c>
      <c r="C4594" s="19">
        <v>20201216</v>
      </c>
      <c r="D4594" s="19">
        <v>610538201209</v>
      </c>
      <c r="E4594" s="19" t="s">
        <v>16</v>
      </c>
      <c r="F4594" s="19">
        <v>20201226</v>
      </c>
      <c r="G4594" s="19" t="s">
        <v>17</v>
      </c>
      <c r="H4594" s="19" t="s">
        <v>302</v>
      </c>
      <c r="I4594" s="19" t="s">
        <v>303</v>
      </c>
      <c r="J4594" s="19">
        <v>1.42</v>
      </c>
      <c r="K4594" s="19" t="s">
        <v>20</v>
      </c>
      <c r="L4594">
        <f t="shared" si="84"/>
        <v>2</v>
      </c>
      <c r="M4594">
        <f>MATCH(H:H,价格表!$B$4:$B$35,0)</f>
        <v>6</v>
      </c>
      <c r="N4594" s="27">
        <f>IF(J4594&lt;=0.3,INDEX(价格表!$B$4:$I$31,M4594,2),IF(AND(J4594&gt;0.3,J4594&lt;=1),INDEX(价格表!$B$4:$I$31,M4594,3),IF(AND(J4594&gt;1,J4594&lt;=2.2),INDEX(价格表!$B$4:$I$31,M4594,4),IF(AND(J4594&gt;2.2,J4594&lt;=3.3),INDEX(价格表!$B$4:$I$31,M4594,5),IF(AND(J4594&gt;3.3,J4594&lt;=4),INDEX(价格表!$B$4:$I$31,M4594,6),IF(AND(J4594&gt;4,J4594&lt;=5.5),INDEX(价格表!$B$4:$I$31,M4594,7),IF(J4594&gt;5.5,2.6+INDEX(价格表!$B$4:$I$31,M4594,8)*L4594)))))))</f>
        <v>2.95</v>
      </c>
    </row>
    <row r="4595" spans="1:14">
      <c r="A4595" s="18">
        <v>4311038638016</v>
      </c>
      <c r="B4595" s="18" t="s">
        <v>16</v>
      </c>
      <c r="C4595" s="19">
        <v>20201216</v>
      </c>
      <c r="D4595" s="19">
        <v>610538201209</v>
      </c>
      <c r="E4595" s="19" t="s">
        <v>16</v>
      </c>
      <c r="F4595" s="19">
        <v>20201226</v>
      </c>
      <c r="G4595" s="19" t="s">
        <v>17</v>
      </c>
      <c r="H4595" s="19" t="s">
        <v>305</v>
      </c>
      <c r="I4595" s="19" t="s">
        <v>316</v>
      </c>
      <c r="J4595" s="19">
        <v>1.46</v>
      </c>
      <c r="K4595" s="19" t="s">
        <v>20</v>
      </c>
      <c r="L4595">
        <f t="shared" si="84"/>
        <v>2</v>
      </c>
      <c r="M4595">
        <f>MATCH(H:H,价格表!$B$4:$B$35,0)</f>
        <v>26</v>
      </c>
      <c r="N4595" s="27">
        <f>IF(J4595&lt;=0.3,INDEX(价格表!$B$4:$I$31,M4595,2),IF(AND(J4595&gt;0.3,J4595&lt;=1),INDEX(价格表!$B$4:$I$31,M4595,3),IF(AND(J4595&gt;1,J4595&lt;=2.2),INDEX(价格表!$B$4:$I$31,M4595,4),IF(AND(J4595&gt;2.2,J4595&lt;=3.3),INDEX(价格表!$B$4:$I$31,M4595,5),IF(AND(J4595&gt;3.3,J4595&lt;=4),INDEX(价格表!$B$4:$I$31,M4595,6),IF(AND(J4595&gt;4,J4595&lt;=5.5),INDEX(价格表!$B$4:$I$31,M4595,7),IF(J4595&gt;5.5,2.6+INDEX(价格表!$B$4:$I$31,M4595,8)*L4595)))))))</f>
        <v>2.15</v>
      </c>
    </row>
    <row r="4596" spans="1:14">
      <c r="A4596" s="18">
        <v>4311038638047</v>
      </c>
      <c r="B4596" s="18" t="s">
        <v>16</v>
      </c>
      <c r="C4596" s="19">
        <v>20201216</v>
      </c>
      <c r="D4596" s="19">
        <v>610538201209</v>
      </c>
      <c r="E4596" s="19" t="s">
        <v>16</v>
      </c>
      <c r="F4596" s="19">
        <v>20201226</v>
      </c>
      <c r="G4596" s="19" t="s">
        <v>17</v>
      </c>
      <c r="H4596" s="19" t="s">
        <v>305</v>
      </c>
      <c r="I4596" s="19" t="s">
        <v>324</v>
      </c>
      <c r="J4596" s="19">
        <v>1.44</v>
      </c>
      <c r="K4596" s="19" t="s">
        <v>20</v>
      </c>
      <c r="L4596">
        <f t="shared" si="84"/>
        <v>2</v>
      </c>
      <c r="M4596">
        <f>MATCH(H:H,价格表!$B$4:$B$35,0)</f>
        <v>26</v>
      </c>
      <c r="N4596" s="27">
        <f>IF(J4596&lt;=0.3,INDEX(价格表!$B$4:$I$31,M4596,2),IF(AND(J4596&gt;0.3,J4596&lt;=1),INDEX(价格表!$B$4:$I$31,M4596,3),IF(AND(J4596&gt;1,J4596&lt;=2.2),INDEX(价格表!$B$4:$I$31,M4596,4),IF(AND(J4596&gt;2.2,J4596&lt;=3.3),INDEX(价格表!$B$4:$I$31,M4596,5),IF(AND(J4596&gt;3.3,J4596&lt;=4),INDEX(价格表!$B$4:$I$31,M4596,6),IF(AND(J4596&gt;4,J4596&lt;=5.5),INDEX(价格表!$B$4:$I$31,M4596,7),IF(J4596&gt;5.5,2.6+INDEX(价格表!$B$4:$I$31,M4596,8)*L4596)))))))</f>
        <v>2.15</v>
      </c>
    </row>
    <row r="4597" spans="1:14">
      <c r="A4597" s="18">
        <v>4311038638050</v>
      </c>
      <c r="B4597" s="18" t="s">
        <v>16</v>
      </c>
      <c r="C4597" s="19">
        <v>20201216</v>
      </c>
      <c r="D4597" s="19">
        <v>610538201209</v>
      </c>
      <c r="E4597" s="19" t="s">
        <v>16</v>
      </c>
      <c r="F4597" s="19">
        <v>20201226</v>
      </c>
      <c r="G4597" s="19" t="s">
        <v>17</v>
      </c>
      <c r="H4597" s="21" t="s">
        <v>296</v>
      </c>
      <c r="I4597" s="19" t="s">
        <v>297</v>
      </c>
      <c r="J4597" s="19">
        <v>1.49</v>
      </c>
      <c r="K4597" s="19" t="s">
        <v>20</v>
      </c>
      <c r="L4597">
        <f t="shared" si="84"/>
        <v>2</v>
      </c>
      <c r="M4597">
        <f>MATCH(H:H,价格表!$B$4:$B$35,0)</f>
        <v>8</v>
      </c>
      <c r="N4597" s="27">
        <f>IF(J4597&lt;=0.3,INDEX(价格表!$B$4:$I$31,M4597,2),IF(AND(J4597&gt;0.3,J4597&lt;=1),INDEX(价格表!$B$4:$I$31,M4597,3),IF(AND(J4597&gt;1,J4597&lt;=2.2),INDEX(价格表!$B$4:$I$31,M4597,4),IF(AND(J4597&gt;2.2,J4597&lt;=3.3),INDEX(价格表!$B$4:$I$31,M4597,5),IF(AND(J4597&gt;3.3,J4597&lt;=4),INDEX(价格表!$B$4:$I$31,M4597,6),IF(AND(J4597&gt;4,J4597&lt;=5.5),INDEX(价格表!$B$4:$I$31,M4597,7),IF(J4597&gt;5.5,2.6+INDEX(价格表!$B$4:$I$31,M4597,8)*L4597)))))))</f>
        <v>2.95</v>
      </c>
    </row>
    <row r="4598" spans="1:14">
      <c r="A4598" s="18">
        <v>4311038639228</v>
      </c>
      <c r="B4598" s="18" t="s">
        <v>16</v>
      </c>
      <c r="C4598" s="19">
        <v>20201216</v>
      </c>
      <c r="D4598" s="19">
        <v>610538201209</v>
      </c>
      <c r="E4598" s="19" t="s">
        <v>16</v>
      </c>
      <c r="F4598" s="19">
        <v>20201226</v>
      </c>
      <c r="G4598" s="19" t="s">
        <v>17</v>
      </c>
      <c r="H4598" s="19" t="s">
        <v>302</v>
      </c>
      <c r="I4598" s="19" t="s">
        <v>303</v>
      </c>
      <c r="J4598" s="19">
        <v>1.44</v>
      </c>
      <c r="K4598" s="19" t="s">
        <v>20</v>
      </c>
      <c r="L4598">
        <f t="shared" si="84"/>
        <v>2</v>
      </c>
      <c r="M4598">
        <f>MATCH(H:H,价格表!$B$4:$B$35,0)</f>
        <v>6</v>
      </c>
      <c r="N4598" s="27">
        <f>IF(J4598&lt;=0.3,INDEX(价格表!$B$4:$I$31,M4598,2),IF(AND(J4598&gt;0.3,J4598&lt;=1),INDEX(价格表!$B$4:$I$31,M4598,3),IF(AND(J4598&gt;1,J4598&lt;=2.2),INDEX(价格表!$B$4:$I$31,M4598,4),IF(AND(J4598&gt;2.2,J4598&lt;=3.3),INDEX(价格表!$B$4:$I$31,M4598,5),IF(AND(J4598&gt;3.3,J4598&lt;=4),INDEX(价格表!$B$4:$I$31,M4598,6),IF(AND(J4598&gt;4,J4598&lt;=5.5),INDEX(价格表!$B$4:$I$31,M4598,7),IF(J4598&gt;5.5,2.6+INDEX(价格表!$B$4:$I$31,M4598,8)*L4598)))))))</f>
        <v>2.95</v>
      </c>
    </row>
    <row r="4599" spans="1:14">
      <c r="A4599" s="18">
        <v>4311038640619</v>
      </c>
      <c r="B4599" s="18" t="s">
        <v>16</v>
      </c>
      <c r="C4599" s="19">
        <v>20201216</v>
      </c>
      <c r="D4599" s="19">
        <v>610538201209</v>
      </c>
      <c r="E4599" s="19" t="s">
        <v>16</v>
      </c>
      <c r="F4599" s="19">
        <v>20201226</v>
      </c>
      <c r="G4599" s="19" t="s">
        <v>17</v>
      </c>
      <c r="H4599" s="19" t="s">
        <v>294</v>
      </c>
      <c r="I4599" s="19" t="s">
        <v>295</v>
      </c>
      <c r="J4599" s="19">
        <v>1.56</v>
      </c>
      <c r="K4599" s="19" t="s">
        <v>20</v>
      </c>
      <c r="L4599">
        <f t="shared" si="84"/>
        <v>2</v>
      </c>
      <c r="M4599">
        <f>MATCH(H:H,价格表!$B$4:$B$35,0)</f>
        <v>18</v>
      </c>
      <c r="N4599" s="27">
        <f>IF(J4599&lt;=0.3,INDEX(价格表!$B$4:$I$31,M4599,2),IF(AND(J4599&gt;0.3,J4599&lt;=1),INDEX(价格表!$B$4:$I$31,M4599,3),IF(AND(J4599&gt;1,J4599&lt;=2.2),INDEX(价格表!$B$4:$I$31,M4599,4),IF(AND(J4599&gt;2.2,J4599&lt;=3.3),INDEX(价格表!$B$4:$I$31,M4599,5),IF(AND(J4599&gt;3.3,J4599&lt;=4),INDEX(价格表!$B$4:$I$31,M4599,6),IF(AND(J4599&gt;4,J4599&lt;=5.5),INDEX(价格表!$B$4:$I$31,M4599,7),IF(J4599&gt;5.5,2.6+INDEX(价格表!$B$4:$I$31,M4599,8)*L4599)))))))</f>
        <v>3.25</v>
      </c>
    </row>
    <row r="4600" spans="1:14">
      <c r="A4600" s="18">
        <v>4311038640623</v>
      </c>
      <c r="B4600" s="18" t="s">
        <v>16</v>
      </c>
      <c r="C4600" s="19">
        <v>20201216</v>
      </c>
      <c r="D4600" s="19">
        <v>610538201209</v>
      </c>
      <c r="E4600" s="19" t="s">
        <v>16</v>
      </c>
      <c r="F4600" s="19">
        <v>20201226</v>
      </c>
      <c r="G4600" s="19" t="s">
        <v>17</v>
      </c>
      <c r="H4600" s="19" t="s">
        <v>298</v>
      </c>
      <c r="I4600" s="19" t="s">
        <v>322</v>
      </c>
      <c r="J4600" s="19">
        <v>1.53</v>
      </c>
      <c r="K4600" s="19" t="s">
        <v>20</v>
      </c>
      <c r="L4600">
        <f t="shared" si="84"/>
        <v>2</v>
      </c>
      <c r="M4600">
        <f>MATCH(H:H,价格表!$B$4:$B$35,0)</f>
        <v>29</v>
      </c>
      <c r="N4600" s="27">
        <f>L4600*8+3</f>
        <v>19</v>
      </c>
    </row>
    <row r="4601" spans="1:14">
      <c r="A4601" s="18">
        <v>4311038640627</v>
      </c>
      <c r="B4601" s="18" t="s">
        <v>16</v>
      </c>
      <c r="C4601" s="19">
        <v>20201216</v>
      </c>
      <c r="D4601" s="19">
        <v>610538201209</v>
      </c>
      <c r="E4601" s="19" t="s">
        <v>16</v>
      </c>
      <c r="F4601" s="19">
        <v>20201226</v>
      </c>
      <c r="G4601" s="19" t="s">
        <v>17</v>
      </c>
      <c r="H4601" s="19" t="s">
        <v>298</v>
      </c>
      <c r="I4601" s="19" t="s">
        <v>329</v>
      </c>
      <c r="J4601" s="19">
        <v>1.41</v>
      </c>
      <c r="K4601" s="19" t="s">
        <v>20</v>
      </c>
      <c r="L4601">
        <f t="shared" si="84"/>
        <v>2</v>
      </c>
      <c r="M4601">
        <f>MATCH(H:H,价格表!$B$4:$B$35,0)</f>
        <v>29</v>
      </c>
      <c r="N4601" s="27">
        <f>L4601*8+3</f>
        <v>19</v>
      </c>
    </row>
    <row r="4602" spans="1:14">
      <c r="A4602" s="18">
        <v>4311038640630</v>
      </c>
      <c r="B4602" s="18" t="s">
        <v>16</v>
      </c>
      <c r="C4602" s="19">
        <v>20201216</v>
      </c>
      <c r="D4602" s="19">
        <v>610538201209</v>
      </c>
      <c r="E4602" s="19" t="s">
        <v>16</v>
      </c>
      <c r="F4602" s="19">
        <v>20201226</v>
      </c>
      <c r="G4602" s="19" t="s">
        <v>17</v>
      </c>
      <c r="H4602" s="19" t="s">
        <v>298</v>
      </c>
      <c r="I4602" s="19" t="s">
        <v>313</v>
      </c>
      <c r="J4602" s="19">
        <v>1.4</v>
      </c>
      <c r="K4602" s="19" t="s">
        <v>20</v>
      </c>
      <c r="L4602">
        <f t="shared" si="84"/>
        <v>2</v>
      </c>
      <c r="M4602">
        <f>MATCH(H:H,价格表!$B$4:$B$35,0)</f>
        <v>29</v>
      </c>
      <c r="N4602" s="27">
        <f>L4602*5+3</f>
        <v>13</v>
      </c>
    </row>
    <row r="4603" spans="1:14">
      <c r="A4603" s="18">
        <v>4311038640633</v>
      </c>
      <c r="B4603" s="18" t="s">
        <v>16</v>
      </c>
      <c r="C4603" s="19">
        <v>20201216</v>
      </c>
      <c r="D4603" s="19">
        <v>610538201209</v>
      </c>
      <c r="E4603" s="19" t="s">
        <v>16</v>
      </c>
      <c r="F4603" s="19">
        <v>20201226</v>
      </c>
      <c r="G4603" s="19" t="s">
        <v>17</v>
      </c>
      <c r="H4603" s="19" t="s">
        <v>308</v>
      </c>
      <c r="I4603" s="19" t="s">
        <v>309</v>
      </c>
      <c r="J4603" s="19">
        <v>1.44</v>
      </c>
      <c r="K4603" s="19" t="s">
        <v>20</v>
      </c>
      <c r="L4603">
        <f t="shared" si="84"/>
        <v>2</v>
      </c>
      <c r="M4603">
        <f>MATCH(H:H,价格表!$B$4:$B$35,0)</f>
        <v>27</v>
      </c>
      <c r="N4603" s="27">
        <f>IF(J4603&lt;=0.3,INDEX(价格表!$B$4:$I$31,M4603,2),IF(AND(J4603&gt;0.3,J4603&lt;=1),INDEX(价格表!$B$4:$I$31,M4603,3),IF(AND(J4603&gt;1,J4603&lt;=2.2),INDEX(价格表!$B$4:$I$31,M4603,4),IF(AND(J4603&gt;2.2,J4603&lt;=3.3),INDEX(价格表!$B$4:$I$31,M4603,5),IF(AND(J4603&gt;3.3,J4603&lt;=4),INDEX(价格表!$B$4:$I$31,M4603,6),IF(AND(J4603&gt;4,J4603&lt;=5.5),INDEX(价格表!$B$4:$I$31,M4603,7),IF(J4603&gt;5.5,2.6+INDEX(价格表!$B$4:$I$31,M4603,8)*L4603)))))))</f>
        <v>2.15</v>
      </c>
    </row>
    <row r="4604" spans="1:14">
      <c r="A4604" s="18">
        <v>4311038640657</v>
      </c>
      <c r="B4604" s="18" t="s">
        <v>16</v>
      </c>
      <c r="C4604" s="19">
        <v>20201216</v>
      </c>
      <c r="D4604" s="19">
        <v>610538201209</v>
      </c>
      <c r="E4604" s="19" t="s">
        <v>16</v>
      </c>
      <c r="F4604" s="19">
        <v>20201226</v>
      </c>
      <c r="G4604" s="19" t="s">
        <v>17</v>
      </c>
      <c r="H4604" s="19" t="s">
        <v>308</v>
      </c>
      <c r="I4604" s="19" t="s">
        <v>315</v>
      </c>
      <c r="J4604" s="19">
        <v>1.43</v>
      </c>
      <c r="K4604" s="19" t="s">
        <v>20</v>
      </c>
      <c r="L4604">
        <f t="shared" si="84"/>
        <v>2</v>
      </c>
      <c r="M4604">
        <f>MATCH(H:H,价格表!$B$4:$B$35,0)</f>
        <v>27</v>
      </c>
      <c r="N4604" s="27">
        <f>IF(J4604&lt;=0.3,INDEX(价格表!$B$4:$I$31,M4604,2),IF(AND(J4604&gt;0.3,J4604&lt;=1),INDEX(价格表!$B$4:$I$31,M4604,3),IF(AND(J4604&gt;1,J4604&lt;=2.2),INDEX(价格表!$B$4:$I$31,M4604,4),IF(AND(J4604&gt;2.2,J4604&lt;=3.3),INDEX(价格表!$B$4:$I$31,M4604,5),IF(AND(J4604&gt;3.3,J4604&lt;=4),INDEX(价格表!$B$4:$I$31,M4604,6),IF(AND(J4604&gt;4,J4604&lt;=5.5),INDEX(价格表!$B$4:$I$31,M4604,7),IF(J4604&gt;5.5,2.6+INDEX(价格表!$B$4:$I$31,M4604,8)*L4604)))))))</f>
        <v>2.15</v>
      </c>
    </row>
    <row r="4605" spans="1:14">
      <c r="A4605" s="18">
        <v>4311038640660</v>
      </c>
      <c r="B4605" s="18" t="s">
        <v>16</v>
      </c>
      <c r="C4605" s="19">
        <v>20201216</v>
      </c>
      <c r="D4605" s="19">
        <v>610538201209</v>
      </c>
      <c r="E4605" s="19" t="s">
        <v>16</v>
      </c>
      <c r="F4605" s="19">
        <v>20201226</v>
      </c>
      <c r="G4605" s="19" t="s">
        <v>17</v>
      </c>
      <c r="H4605" s="21" t="s">
        <v>296</v>
      </c>
      <c r="I4605" s="19" t="s">
        <v>297</v>
      </c>
      <c r="J4605" s="19">
        <v>1.44</v>
      </c>
      <c r="K4605" s="19" t="s">
        <v>20</v>
      </c>
      <c r="L4605">
        <f t="shared" si="84"/>
        <v>2</v>
      </c>
      <c r="M4605">
        <f>MATCH(H:H,价格表!$B$4:$B$35,0)</f>
        <v>8</v>
      </c>
      <c r="N4605" s="27">
        <f>IF(J4605&lt;=0.3,INDEX(价格表!$B$4:$I$31,M4605,2),IF(AND(J4605&gt;0.3,J4605&lt;=1),INDEX(价格表!$B$4:$I$31,M4605,3),IF(AND(J4605&gt;1,J4605&lt;=2.2),INDEX(价格表!$B$4:$I$31,M4605,4),IF(AND(J4605&gt;2.2,J4605&lt;=3.3),INDEX(价格表!$B$4:$I$31,M4605,5),IF(AND(J4605&gt;3.3,J4605&lt;=4),INDEX(价格表!$B$4:$I$31,M4605,6),IF(AND(J4605&gt;4,J4605&lt;=5.5),INDEX(价格表!$B$4:$I$31,M4605,7),IF(J4605&gt;5.5,2.6+INDEX(价格表!$B$4:$I$31,M4605,8)*L4605)))))))</f>
        <v>2.95</v>
      </c>
    </row>
    <row r="4606" spans="1:14">
      <c r="A4606" s="18">
        <v>4311038646051</v>
      </c>
      <c r="B4606" s="18" t="s">
        <v>16</v>
      </c>
      <c r="C4606" s="19">
        <v>20201216</v>
      </c>
      <c r="D4606" s="19">
        <v>610538201209</v>
      </c>
      <c r="E4606" s="19" t="s">
        <v>16</v>
      </c>
      <c r="F4606" s="19">
        <v>20201226</v>
      </c>
      <c r="G4606" s="19" t="s">
        <v>17</v>
      </c>
      <c r="H4606" s="19" t="s">
        <v>305</v>
      </c>
      <c r="I4606" s="19" t="s">
        <v>316</v>
      </c>
      <c r="J4606" s="19">
        <v>1.41</v>
      </c>
      <c r="K4606" s="19" t="s">
        <v>20</v>
      </c>
      <c r="L4606">
        <f t="shared" si="84"/>
        <v>2</v>
      </c>
      <c r="M4606">
        <f>MATCH(H:H,价格表!$B$4:$B$35,0)</f>
        <v>26</v>
      </c>
      <c r="N4606" s="27">
        <f>IF(J4606&lt;=0.3,INDEX(价格表!$B$4:$I$31,M4606,2),IF(AND(J4606&gt;0.3,J4606&lt;=1),INDEX(价格表!$B$4:$I$31,M4606,3),IF(AND(J4606&gt;1,J4606&lt;=2.2),INDEX(价格表!$B$4:$I$31,M4606,4),IF(AND(J4606&gt;2.2,J4606&lt;=3.3),INDEX(价格表!$B$4:$I$31,M4606,5),IF(AND(J4606&gt;3.3,J4606&lt;=4),INDEX(价格表!$B$4:$I$31,M4606,6),IF(AND(J4606&gt;4,J4606&lt;=5.5),INDEX(价格表!$B$4:$I$31,M4606,7),IF(J4606&gt;5.5,2.6+INDEX(价格表!$B$4:$I$31,M4606,8)*L4606)))))))</f>
        <v>2.15</v>
      </c>
    </row>
    <row r="4607" spans="1:14">
      <c r="A4607" s="18">
        <v>4311038646070</v>
      </c>
      <c r="B4607" s="18" t="s">
        <v>16</v>
      </c>
      <c r="C4607" s="19">
        <v>20201216</v>
      </c>
      <c r="D4607" s="19">
        <v>610538201209</v>
      </c>
      <c r="E4607" s="19" t="s">
        <v>16</v>
      </c>
      <c r="F4607" s="19">
        <v>20201226</v>
      </c>
      <c r="G4607" s="19" t="s">
        <v>17</v>
      </c>
      <c r="H4607" s="19" t="s">
        <v>298</v>
      </c>
      <c r="I4607" s="19" t="s">
        <v>304</v>
      </c>
      <c r="J4607" s="19">
        <v>2.59</v>
      </c>
      <c r="K4607" s="19" t="s">
        <v>20</v>
      </c>
      <c r="L4607">
        <f t="shared" si="84"/>
        <v>3</v>
      </c>
      <c r="M4607">
        <f>MATCH(H:H,价格表!$B$4:$B$35,0)</f>
        <v>29</v>
      </c>
      <c r="N4607" s="27">
        <f>L4607*8+3</f>
        <v>27</v>
      </c>
    </row>
    <row r="4608" spans="1:14">
      <c r="A4608" s="18">
        <v>4311038669773</v>
      </c>
      <c r="B4608" s="18" t="s">
        <v>16</v>
      </c>
      <c r="C4608" s="19">
        <v>20201216</v>
      </c>
      <c r="D4608" s="19">
        <v>610538201209</v>
      </c>
      <c r="E4608" s="19" t="s">
        <v>16</v>
      </c>
      <c r="F4608" s="19">
        <v>20201226</v>
      </c>
      <c r="G4608" s="19" t="s">
        <v>17</v>
      </c>
      <c r="H4608" s="19" t="s">
        <v>308</v>
      </c>
      <c r="I4608" s="19" t="s">
        <v>309</v>
      </c>
      <c r="J4608" s="19">
        <v>1.44</v>
      </c>
      <c r="K4608" s="19" t="s">
        <v>20</v>
      </c>
      <c r="L4608">
        <f t="shared" si="84"/>
        <v>2</v>
      </c>
      <c r="M4608">
        <f>MATCH(H:H,价格表!$B$4:$B$35,0)</f>
        <v>27</v>
      </c>
      <c r="N4608" s="27">
        <f>IF(J4608&lt;=0.3,INDEX(价格表!$B$4:$I$31,M4608,2),IF(AND(J4608&gt;0.3,J4608&lt;=1),INDEX(价格表!$B$4:$I$31,M4608,3),IF(AND(J4608&gt;1,J4608&lt;=2.2),INDEX(价格表!$B$4:$I$31,M4608,4),IF(AND(J4608&gt;2.2,J4608&lt;=3.3),INDEX(价格表!$B$4:$I$31,M4608,5),IF(AND(J4608&gt;3.3,J4608&lt;=4),INDEX(价格表!$B$4:$I$31,M4608,6),IF(AND(J4608&gt;4,J4608&lt;=5.5),INDEX(价格表!$B$4:$I$31,M4608,7),IF(J4608&gt;5.5,2.6+INDEX(价格表!$B$4:$I$31,M4608,8)*L4608)))))))</f>
        <v>2.15</v>
      </c>
    </row>
    <row r="4609" spans="1:14">
      <c r="A4609" s="18">
        <v>4311038669776</v>
      </c>
      <c r="B4609" s="18" t="s">
        <v>16</v>
      </c>
      <c r="C4609" s="19">
        <v>20201216</v>
      </c>
      <c r="D4609" s="19">
        <v>610538201209</v>
      </c>
      <c r="E4609" s="19" t="s">
        <v>16</v>
      </c>
      <c r="F4609" s="19">
        <v>20201226</v>
      </c>
      <c r="G4609" s="19" t="s">
        <v>17</v>
      </c>
      <c r="H4609" s="21" t="s">
        <v>296</v>
      </c>
      <c r="I4609" s="19" t="s">
        <v>297</v>
      </c>
      <c r="J4609" s="19">
        <v>1.46</v>
      </c>
      <c r="K4609" s="19" t="s">
        <v>20</v>
      </c>
      <c r="L4609">
        <f t="shared" si="84"/>
        <v>2</v>
      </c>
      <c r="M4609">
        <f>MATCH(H:H,价格表!$B$4:$B$35,0)</f>
        <v>8</v>
      </c>
      <c r="N4609" s="27">
        <f>IF(J4609&lt;=0.3,INDEX(价格表!$B$4:$I$31,M4609,2),IF(AND(J4609&gt;0.3,J4609&lt;=1),INDEX(价格表!$B$4:$I$31,M4609,3),IF(AND(J4609&gt;1,J4609&lt;=2.2),INDEX(价格表!$B$4:$I$31,M4609,4),IF(AND(J4609&gt;2.2,J4609&lt;=3.3),INDEX(价格表!$B$4:$I$31,M4609,5),IF(AND(J4609&gt;3.3,J4609&lt;=4),INDEX(价格表!$B$4:$I$31,M4609,6),IF(AND(J4609&gt;4,J4609&lt;=5.5),INDEX(价格表!$B$4:$I$31,M4609,7),IF(J4609&gt;5.5,2.6+INDEX(价格表!$B$4:$I$31,M4609,8)*L4609)))))))</f>
        <v>2.95</v>
      </c>
    </row>
    <row r="4610" spans="1:14">
      <c r="A4610" s="18">
        <v>4311038680876</v>
      </c>
      <c r="B4610" s="18" t="s">
        <v>16</v>
      </c>
      <c r="C4610" s="19">
        <v>20201216</v>
      </c>
      <c r="D4610" s="19">
        <v>610538201209</v>
      </c>
      <c r="E4610" s="19" t="s">
        <v>16</v>
      </c>
      <c r="F4610" s="19">
        <v>20201226</v>
      </c>
      <c r="G4610" s="19" t="s">
        <v>17</v>
      </c>
      <c r="H4610" s="19" t="s">
        <v>305</v>
      </c>
      <c r="I4610" s="19" t="s">
        <v>316</v>
      </c>
      <c r="J4610" s="19">
        <v>1.44</v>
      </c>
      <c r="K4610" s="19" t="s">
        <v>20</v>
      </c>
      <c r="L4610">
        <f t="shared" si="84"/>
        <v>2</v>
      </c>
      <c r="M4610">
        <f>MATCH(H:H,价格表!$B$4:$B$35,0)</f>
        <v>26</v>
      </c>
      <c r="N4610" s="27">
        <f>IF(J4610&lt;=0.3,INDEX(价格表!$B$4:$I$31,M4610,2),IF(AND(J4610&gt;0.3,J4610&lt;=1),INDEX(价格表!$B$4:$I$31,M4610,3),IF(AND(J4610&gt;1,J4610&lt;=2.2),INDEX(价格表!$B$4:$I$31,M4610,4),IF(AND(J4610&gt;2.2,J4610&lt;=3.3),INDEX(价格表!$B$4:$I$31,M4610,5),IF(AND(J4610&gt;3.3,J4610&lt;=4),INDEX(价格表!$B$4:$I$31,M4610,6),IF(AND(J4610&gt;4,J4610&lt;=5.5),INDEX(价格表!$B$4:$I$31,M4610,7),IF(J4610&gt;5.5,2.6+INDEX(价格表!$B$4:$I$31,M4610,8)*L4610)))))))</f>
        <v>2.15</v>
      </c>
    </row>
    <row r="4611" spans="1:14">
      <c r="A4611" s="18">
        <v>4311038919452</v>
      </c>
      <c r="B4611" s="18" t="s">
        <v>16</v>
      </c>
      <c r="C4611" s="19">
        <v>20201216</v>
      </c>
      <c r="D4611" s="19">
        <v>610538201209</v>
      </c>
      <c r="E4611" s="19" t="s">
        <v>16</v>
      </c>
      <c r="F4611" s="19">
        <v>20201226</v>
      </c>
      <c r="G4611" s="19" t="s">
        <v>17</v>
      </c>
      <c r="H4611" s="21" t="s">
        <v>296</v>
      </c>
      <c r="I4611" s="19" t="s">
        <v>297</v>
      </c>
      <c r="J4611" s="19">
        <v>1.43</v>
      </c>
      <c r="K4611" s="19" t="s">
        <v>20</v>
      </c>
      <c r="L4611">
        <f t="shared" si="84"/>
        <v>2</v>
      </c>
      <c r="M4611">
        <f>MATCH(H:H,价格表!$B$4:$B$35,0)</f>
        <v>8</v>
      </c>
      <c r="N4611" s="27">
        <f>IF(J4611&lt;=0.3,INDEX(价格表!$B$4:$I$31,M4611,2),IF(AND(J4611&gt;0.3,J4611&lt;=1),INDEX(价格表!$B$4:$I$31,M4611,3),IF(AND(J4611&gt;1,J4611&lt;=2.2),INDEX(价格表!$B$4:$I$31,M4611,4),IF(AND(J4611&gt;2.2,J4611&lt;=3.3),INDEX(价格表!$B$4:$I$31,M4611,5),IF(AND(J4611&gt;3.3,J4611&lt;=4),INDEX(价格表!$B$4:$I$31,M4611,6),IF(AND(J4611&gt;4,J4611&lt;=5.5),INDEX(价格表!$B$4:$I$31,M4611,7),IF(J4611&gt;5.5,2.6+INDEX(价格表!$B$4:$I$31,M4611,8)*L4611)))))))</f>
        <v>2.95</v>
      </c>
    </row>
    <row r="4612" spans="1:14">
      <c r="A4612" s="18">
        <v>4311050868850</v>
      </c>
      <c r="B4612" s="18" t="s">
        <v>16</v>
      </c>
      <c r="C4612" s="19">
        <v>20201216</v>
      </c>
      <c r="D4612" s="19">
        <v>610538201209</v>
      </c>
      <c r="E4612" s="19" t="s">
        <v>16</v>
      </c>
      <c r="F4612" s="19">
        <v>20201226</v>
      </c>
      <c r="G4612" s="19" t="s">
        <v>17</v>
      </c>
      <c r="H4612" s="21" t="s">
        <v>296</v>
      </c>
      <c r="I4612" s="19" t="s">
        <v>297</v>
      </c>
      <c r="J4612" s="19">
        <v>1.49</v>
      </c>
      <c r="K4612" s="19" t="s">
        <v>20</v>
      </c>
      <c r="L4612">
        <f t="shared" ref="L4612:L4675" si="86">ROUNDUP(J4612,0)</f>
        <v>2</v>
      </c>
      <c r="M4612">
        <f>MATCH(H:H,价格表!$B$4:$B$35,0)</f>
        <v>8</v>
      </c>
      <c r="N4612" s="27">
        <f>IF(J4612&lt;=0.3,INDEX(价格表!$B$4:$I$31,M4612,2),IF(AND(J4612&gt;0.3,J4612&lt;=1),INDEX(价格表!$B$4:$I$31,M4612,3),IF(AND(J4612&gt;1,J4612&lt;=2.2),INDEX(价格表!$B$4:$I$31,M4612,4),IF(AND(J4612&gt;2.2,J4612&lt;=3.3),INDEX(价格表!$B$4:$I$31,M4612,5),IF(AND(J4612&gt;3.3,J4612&lt;=4),INDEX(价格表!$B$4:$I$31,M4612,6),IF(AND(J4612&gt;4,J4612&lt;=5.5),INDEX(价格表!$B$4:$I$31,M4612,7),IF(J4612&gt;5.5,2.6+INDEX(价格表!$B$4:$I$31,M4612,8)*L4612)))))))</f>
        <v>2.95</v>
      </c>
    </row>
    <row r="4613" spans="1:14">
      <c r="A4613" s="18">
        <v>4311050868852</v>
      </c>
      <c r="B4613" s="18" t="s">
        <v>16</v>
      </c>
      <c r="C4613" s="19">
        <v>20201216</v>
      </c>
      <c r="D4613" s="19">
        <v>610538201209</v>
      </c>
      <c r="E4613" s="19" t="s">
        <v>16</v>
      </c>
      <c r="F4613" s="19">
        <v>20201226</v>
      </c>
      <c r="G4613" s="19" t="s">
        <v>17</v>
      </c>
      <c r="H4613" s="19" t="s">
        <v>302</v>
      </c>
      <c r="I4613" s="19" t="s">
        <v>303</v>
      </c>
      <c r="J4613" s="19">
        <v>1.46</v>
      </c>
      <c r="K4613" s="19" t="s">
        <v>20</v>
      </c>
      <c r="L4613">
        <f t="shared" si="86"/>
        <v>2</v>
      </c>
      <c r="M4613">
        <f>MATCH(H:H,价格表!$B$4:$B$35,0)</f>
        <v>6</v>
      </c>
      <c r="N4613" s="27">
        <f>IF(J4613&lt;=0.3,INDEX(价格表!$B$4:$I$31,M4613,2),IF(AND(J4613&gt;0.3,J4613&lt;=1),INDEX(价格表!$B$4:$I$31,M4613,3),IF(AND(J4613&gt;1,J4613&lt;=2.2),INDEX(价格表!$B$4:$I$31,M4613,4),IF(AND(J4613&gt;2.2,J4613&lt;=3.3),INDEX(价格表!$B$4:$I$31,M4613,5),IF(AND(J4613&gt;3.3,J4613&lt;=4),INDEX(价格表!$B$4:$I$31,M4613,6),IF(AND(J4613&gt;4,J4613&lt;=5.5),INDEX(价格表!$B$4:$I$31,M4613,7),IF(J4613&gt;5.5,2.6+INDEX(价格表!$B$4:$I$31,M4613,8)*L4613)))))))</f>
        <v>2.95</v>
      </c>
    </row>
    <row r="4614" spans="1:14">
      <c r="A4614" s="18">
        <v>4311050868853</v>
      </c>
      <c r="B4614" s="18" t="s">
        <v>16</v>
      </c>
      <c r="C4614" s="19">
        <v>20201216</v>
      </c>
      <c r="D4614" s="19">
        <v>610538201209</v>
      </c>
      <c r="E4614" s="19" t="s">
        <v>16</v>
      </c>
      <c r="F4614" s="19">
        <v>20201226</v>
      </c>
      <c r="G4614" s="19" t="s">
        <v>17</v>
      </c>
      <c r="H4614" s="19" t="s">
        <v>302</v>
      </c>
      <c r="I4614" s="19" t="s">
        <v>303</v>
      </c>
      <c r="J4614" s="19">
        <v>1.42</v>
      </c>
      <c r="K4614" s="19" t="s">
        <v>20</v>
      </c>
      <c r="L4614">
        <f t="shared" si="86"/>
        <v>2</v>
      </c>
      <c r="M4614">
        <f>MATCH(H:H,价格表!$B$4:$B$35,0)</f>
        <v>6</v>
      </c>
      <c r="N4614" s="27">
        <f>IF(J4614&lt;=0.3,INDEX(价格表!$B$4:$I$31,M4614,2),IF(AND(J4614&gt;0.3,J4614&lt;=1),INDEX(价格表!$B$4:$I$31,M4614,3),IF(AND(J4614&gt;1,J4614&lt;=2.2),INDEX(价格表!$B$4:$I$31,M4614,4),IF(AND(J4614&gt;2.2,J4614&lt;=3.3),INDEX(价格表!$B$4:$I$31,M4614,5),IF(AND(J4614&gt;3.3,J4614&lt;=4),INDEX(价格表!$B$4:$I$31,M4614,6),IF(AND(J4614&gt;4,J4614&lt;=5.5),INDEX(价格表!$B$4:$I$31,M4614,7),IF(J4614&gt;5.5,2.6+INDEX(价格表!$B$4:$I$31,M4614,8)*L4614)))))))</f>
        <v>2.95</v>
      </c>
    </row>
    <row r="4615" spans="1:14">
      <c r="A4615" s="18">
        <v>4311050868905</v>
      </c>
      <c r="B4615" s="18" t="s">
        <v>16</v>
      </c>
      <c r="C4615" s="19">
        <v>20201216</v>
      </c>
      <c r="D4615" s="19">
        <v>610538201209</v>
      </c>
      <c r="E4615" s="19" t="s">
        <v>16</v>
      </c>
      <c r="F4615" s="19">
        <v>20201226</v>
      </c>
      <c r="G4615" s="19" t="s">
        <v>17</v>
      </c>
      <c r="H4615" s="21" t="s">
        <v>296</v>
      </c>
      <c r="I4615" s="19" t="s">
        <v>297</v>
      </c>
      <c r="J4615" s="19">
        <v>1.49</v>
      </c>
      <c r="K4615" s="19" t="s">
        <v>20</v>
      </c>
      <c r="L4615">
        <f t="shared" si="86"/>
        <v>2</v>
      </c>
      <c r="M4615">
        <f>MATCH(H:H,价格表!$B$4:$B$35,0)</f>
        <v>8</v>
      </c>
      <c r="N4615" s="27">
        <f>IF(J4615&lt;=0.3,INDEX(价格表!$B$4:$I$31,M4615,2),IF(AND(J4615&gt;0.3,J4615&lt;=1),INDEX(价格表!$B$4:$I$31,M4615,3),IF(AND(J4615&gt;1,J4615&lt;=2.2),INDEX(价格表!$B$4:$I$31,M4615,4),IF(AND(J4615&gt;2.2,J4615&lt;=3.3),INDEX(价格表!$B$4:$I$31,M4615,5),IF(AND(J4615&gt;3.3,J4615&lt;=4),INDEX(价格表!$B$4:$I$31,M4615,6),IF(AND(J4615&gt;4,J4615&lt;=5.5),INDEX(价格表!$B$4:$I$31,M4615,7),IF(J4615&gt;5.5,2.6+INDEX(价格表!$B$4:$I$31,M4615,8)*L4615)))))))</f>
        <v>2.95</v>
      </c>
    </row>
    <row r="4616" spans="1:14">
      <c r="A4616" s="18">
        <v>4311050934264</v>
      </c>
      <c r="B4616" s="18" t="s">
        <v>16</v>
      </c>
      <c r="C4616" s="19">
        <v>20201216</v>
      </c>
      <c r="D4616" s="19">
        <v>610538201209</v>
      </c>
      <c r="E4616" s="19" t="s">
        <v>16</v>
      </c>
      <c r="F4616" s="19">
        <v>20201226</v>
      </c>
      <c r="G4616" s="19" t="s">
        <v>17</v>
      </c>
      <c r="H4616" s="19" t="s">
        <v>298</v>
      </c>
      <c r="I4616" s="19" t="s">
        <v>300</v>
      </c>
      <c r="J4616" s="19">
        <v>1.43</v>
      </c>
      <c r="K4616" s="19" t="s">
        <v>20</v>
      </c>
      <c r="L4616">
        <f t="shared" si="86"/>
        <v>2</v>
      </c>
      <c r="M4616">
        <f>MATCH(H:H,价格表!$B$4:$B$35,0)</f>
        <v>29</v>
      </c>
      <c r="N4616" s="27">
        <f>L4616*5+3</f>
        <v>13</v>
      </c>
    </row>
    <row r="4617" spans="1:14">
      <c r="A4617" s="18">
        <v>4311050934267</v>
      </c>
      <c r="B4617" s="18" t="s">
        <v>16</v>
      </c>
      <c r="C4617" s="19">
        <v>20201216</v>
      </c>
      <c r="D4617" s="19">
        <v>610538201209</v>
      </c>
      <c r="E4617" s="19" t="s">
        <v>16</v>
      </c>
      <c r="F4617" s="19">
        <v>20201226</v>
      </c>
      <c r="G4617" s="19" t="s">
        <v>17</v>
      </c>
      <c r="H4617" s="19" t="s">
        <v>294</v>
      </c>
      <c r="I4617" s="19" t="s">
        <v>295</v>
      </c>
      <c r="J4617" s="19">
        <v>1.43</v>
      </c>
      <c r="K4617" s="19" t="s">
        <v>20</v>
      </c>
      <c r="L4617">
        <f t="shared" si="86"/>
        <v>2</v>
      </c>
      <c r="M4617">
        <f>MATCH(H:H,价格表!$B$4:$B$35,0)</f>
        <v>18</v>
      </c>
      <c r="N4617" s="27">
        <f>IF(J4617&lt;=0.3,INDEX(价格表!$B$4:$I$31,M4617,2),IF(AND(J4617&gt;0.3,J4617&lt;=1),INDEX(价格表!$B$4:$I$31,M4617,3),IF(AND(J4617&gt;1,J4617&lt;=2.2),INDEX(价格表!$B$4:$I$31,M4617,4),IF(AND(J4617&gt;2.2,J4617&lt;=3.3),INDEX(价格表!$B$4:$I$31,M4617,5),IF(AND(J4617&gt;3.3,J4617&lt;=4),INDEX(价格表!$B$4:$I$31,M4617,6),IF(AND(J4617&gt;4,J4617&lt;=5.5),INDEX(价格表!$B$4:$I$31,M4617,7),IF(J4617&gt;5.5,2.6+INDEX(价格表!$B$4:$I$31,M4617,8)*L4617)))))))</f>
        <v>3.25</v>
      </c>
    </row>
    <row r="4618" spans="1:14">
      <c r="A4618" s="18">
        <v>4311055243424</v>
      </c>
      <c r="B4618" s="18" t="s">
        <v>16</v>
      </c>
      <c r="C4618" s="19">
        <v>20201216</v>
      </c>
      <c r="D4618" s="19">
        <v>610538201209</v>
      </c>
      <c r="E4618" s="19" t="s">
        <v>16</v>
      </c>
      <c r="F4618" s="19">
        <v>20201226</v>
      </c>
      <c r="G4618" s="19" t="s">
        <v>17</v>
      </c>
      <c r="H4618" s="19" t="s">
        <v>302</v>
      </c>
      <c r="I4618" s="19" t="s">
        <v>303</v>
      </c>
      <c r="J4618" s="19">
        <v>2.96</v>
      </c>
      <c r="K4618" s="19" t="s">
        <v>20</v>
      </c>
      <c r="L4618">
        <f t="shared" si="86"/>
        <v>3</v>
      </c>
      <c r="M4618">
        <f>MATCH(H:H,价格表!$B$4:$B$35,0)</f>
        <v>6</v>
      </c>
      <c r="N4618" s="27">
        <f>IF(J4618&lt;=0.3,INDEX(价格表!$B$4:$I$31,M4618,2),IF(AND(J4618&gt;0.3,J4618&lt;=1),INDEX(价格表!$B$4:$I$31,M4618,3),IF(AND(J4618&gt;1,J4618&lt;=2.2),INDEX(价格表!$B$4:$I$31,M4618,4),IF(AND(J4618&gt;2.2,J4618&lt;=3.3),INDEX(价格表!$B$4:$I$31,M4618,5),IF(AND(J4618&gt;3.3,J4618&lt;=4),INDEX(价格表!$B$4:$I$31,M4618,6),IF(AND(J4618&gt;4,J4618&lt;=5.5),INDEX(价格表!$B$4:$I$31,M4618,7),IF(J4618&gt;5.5,2.6+INDEX(价格表!$B$4:$I$31,M4618,8)*L4618)))))))</f>
        <v>3.3</v>
      </c>
    </row>
    <row r="4619" spans="1:14">
      <c r="A4619" s="18">
        <v>4311062218544</v>
      </c>
      <c r="B4619" s="18" t="s">
        <v>16</v>
      </c>
      <c r="C4619" s="19">
        <v>20201216</v>
      </c>
      <c r="D4619" s="19">
        <v>610538201209</v>
      </c>
      <c r="E4619" s="19" t="s">
        <v>16</v>
      </c>
      <c r="F4619" s="19">
        <v>20201226</v>
      </c>
      <c r="G4619" s="19" t="s">
        <v>17</v>
      </c>
      <c r="H4619" s="19" t="s">
        <v>294</v>
      </c>
      <c r="I4619" s="19" t="s">
        <v>295</v>
      </c>
      <c r="J4619" s="19">
        <v>2.14</v>
      </c>
      <c r="K4619" s="19" t="s">
        <v>20</v>
      </c>
      <c r="L4619">
        <f t="shared" si="86"/>
        <v>3</v>
      </c>
      <c r="M4619">
        <f>MATCH(H:H,价格表!$B$4:$B$35,0)</f>
        <v>18</v>
      </c>
      <c r="N4619" s="27">
        <f>IF(J4619&lt;=0.3,INDEX(价格表!$B$4:$I$31,M4619,2),IF(AND(J4619&gt;0.3,J4619&lt;=1),INDEX(价格表!$B$4:$I$31,M4619,3),IF(AND(J4619&gt;1,J4619&lt;=2.2),INDEX(价格表!$B$4:$I$31,M4619,4),IF(AND(J4619&gt;2.2,J4619&lt;=3.3),INDEX(价格表!$B$4:$I$31,M4619,5),IF(AND(J4619&gt;3.3,J4619&lt;=4),INDEX(价格表!$B$4:$I$31,M4619,6),IF(AND(J4619&gt;4,J4619&lt;=5.5),INDEX(价格表!$B$4:$I$31,M4619,7),IF(J4619&gt;5.5,2.6+INDEX(价格表!$B$4:$I$31,M4619,8)*L4619)))))))</f>
        <v>3.25</v>
      </c>
    </row>
    <row r="4620" spans="1:14">
      <c r="A4620" s="18">
        <v>4311062248866</v>
      </c>
      <c r="B4620" s="18" t="s">
        <v>16</v>
      </c>
      <c r="C4620" s="19">
        <v>20201216</v>
      </c>
      <c r="D4620" s="19">
        <v>610538201209</v>
      </c>
      <c r="E4620" s="19" t="s">
        <v>16</v>
      </c>
      <c r="F4620" s="19">
        <v>20201226</v>
      </c>
      <c r="G4620" s="19" t="s">
        <v>17</v>
      </c>
      <c r="H4620" s="19" t="s">
        <v>294</v>
      </c>
      <c r="I4620" s="19" t="s">
        <v>295</v>
      </c>
      <c r="J4620" s="19">
        <v>1.51</v>
      </c>
      <c r="K4620" s="19" t="s">
        <v>20</v>
      </c>
      <c r="L4620">
        <f t="shared" si="86"/>
        <v>2</v>
      </c>
      <c r="M4620">
        <f>MATCH(H:H,价格表!$B$4:$B$35,0)</f>
        <v>18</v>
      </c>
      <c r="N4620" s="27">
        <f>IF(J4620&lt;=0.3,INDEX(价格表!$B$4:$I$31,M4620,2),IF(AND(J4620&gt;0.3,J4620&lt;=1),INDEX(价格表!$B$4:$I$31,M4620,3),IF(AND(J4620&gt;1,J4620&lt;=2.2),INDEX(价格表!$B$4:$I$31,M4620,4),IF(AND(J4620&gt;2.2,J4620&lt;=3.3),INDEX(价格表!$B$4:$I$31,M4620,5),IF(AND(J4620&gt;3.3,J4620&lt;=4),INDEX(价格表!$B$4:$I$31,M4620,6),IF(AND(J4620&gt;4,J4620&lt;=5.5),INDEX(价格表!$B$4:$I$31,M4620,7),IF(J4620&gt;5.5,2.6+INDEX(价格表!$B$4:$I$31,M4620,8)*L4620)))))))</f>
        <v>3.25</v>
      </c>
    </row>
    <row r="4621" spans="1:14">
      <c r="A4621" s="18">
        <v>4311062262507</v>
      </c>
      <c r="B4621" s="18" t="s">
        <v>16</v>
      </c>
      <c r="C4621" s="19">
        <v>20201216</v>
      </c>
      <c r="D4621" s="19">
        <v>610538201209</v>
      </c>
      <c r="E4621" s="19" t="s">
        <v>16</v>
      </c>
      <c r="F4621" s="19">
        <v>20201226</v>
      </c>
      <c r="G4621" s="19" t="s">
        <v>17</v>
      </c>
      <c r="H4621" s="19" t="s">
        <v>302</v>
      </c>
      <c r="I4621" s="19" t="s">
        <v>303</v>
      </c>
      <c r="J4621" s="19">
        <v>1.42</v>
      </c>
      <c r="K4621" s="19" t="s">
        <v>20</v>
      </c>
      <c r="L4621">
        <f t="shared" si="86"/>
        <v>2</v>
      </c>
      <c r="M4621">
        <f>MATCH(H:H,价格表!$B$4:$B$35,0)</f>
        <v>6</v>
      </c>
      <c r="N4621" s="27">
        <f>IF(J4621&lt;=0.3,INDEX(价格表!$B$4:$I$31,M4621,2),IF(AND(J4621&gt;0.3,J4621&lt;=1),INDEX(价格表!$B$4:$I$31,M4621,3),IF(AND(J4621&gt;1,J4621&lt;=2.2),INDEX(价格表!$B$4:$I$31,M4621,4),IF(AND(J4621&gt;2.2,J4621&lt;=3.3),INDEX(价格表!$B$4:$I$31,M4621,5),IF(AND(J4621&gt;3.3,J4621&lt;=4),INDEX(价格表!$B$4:$I$31,M4621,6),IF(AND(J4621&gt;4,J4621&lt;=5.5),INDEX(价格表!$B$4:$I$31,M4621,7),IF(J4621&gt;5.5,2.6+INDEX(价格表!$B$4:$I$31,M4621,8)*L4621)))))))</f>
        <v>2.95</v>
      </c>
    </row>
    <row r="4622" spans="1:14">
      <c r="A4622" s="18">
        <v>4311062262509</v>
      </c>
      <c r="B4622" s="18" t="s">
        <v>16</v>
      </c>
      <c r="C4622" s="19">
        <v>20201216</v>
      </c>
      <c r="D4622" s="19">
        <v>610538201209</v>
      </c>
      <c r="E4622" s="19" t="s">
        <v>16</v>
      </c>
      <c r="F4622" s="19">
        <v>20201226</v>
      </c>
      <c r="G4622" s="19" t="s">
        <v>17</v>
      </c>
      <c r="H4622" s="19" t="s">
        <v>302</v>
      </c>
      <c r="I4622" s="19" t="s">
        <v>303</v>
      </c>
      <c r="J4622" s="19">
        <v>1.45</v>
      </c>
      <c r="K4622" s="19" t="s">
        <v>20</v>
      </c>
      <c r="L4622">
        <f t="shared" si="86"/>
        <v>2</v>
      </c>
      <c r="M4622">
        <f>MATCH(H:H,价格表!$B$4:$B$35,0)</f>
        <v>6</v>
      </c>
      <c r="N4622" s="27">
        <f>IF(J4622&lt;=0.3,INDEX(价格表!$B$4:$I$31,M4622,2),IF(AND(J4622&gt;0.3,J4622&lt;=1),INDEX(价格表!$B$4:$I$31,M4622,3),IF(AND(J4622&gt;1,J4622&lt;=2.2),INDEX(价格表!$B$4:$I$31,M4622,4),IF(AND(J4622&gt;2.2,J4622&lt;=3.3),INDEX(价格表!$B$4:$I$31,M4622,5),IF(AND(J4622&gt;3.3,J4622&lt;=4),INDEX(价格表!$B$4:$I$31,M4622,6),IF(AND(J4622&gt;4,J4622&lt;=5.5),INDEX(价格表!$B$4:$I$31,M4622,7),IF(J4622&gt;5.5,2.6+INDEX(价格表!$B$4:$I$31,M4622,8)*L4622)))))))</f>
        <v>2.95</v>
      </c>
    </row>
    <row r="4623" spans="1:14">
      <c r="A4623" s="18">
        <v>4311064111917</v>
      </c>
      <c r="B4623" s="18" t="s">
        <v>16</v>
      </c>
      <c r="C4623" s="19">
        <v>20201216</v>
      </c>
      <c r="D4623" s="19">
        <v>610538201209</v>
      </c>
      <c r="E4623" s="19" t="s">
        <v>16</v>
      </c>
      <c r="F4623" s="19">
        <v>20201226</v>
      </c>
      <c r="G4623" s="19" t="s">
        <v>17</v>
      </c>
      <c r="H4623" s="19" t="s">
        <v>308</v>
      </c>
      <c r="I4623" s="19" t="s">
        <v>315</v>
      </c>
      <c r="J4623" s="19">
        <v>2.32</v>
      </c>
      <c r="K4623" s="19" t="s">
        <v>20</v>
      </c>
      <c r="L4623">
        <f t="shared" si="86"/>
        <v>3</v>
      </c>
      <c r="M4623">
        <f>MATCH(H:H,价格表!$B$4:$B$35,0)</f>
        <v>27</v>
      </c>
      <c r="N4623" s="27">
        <f>IF(J4623&lt;=0.3,INDEX(价格表!$B$4:$I$31,M4623,2),IF(AND(J4623&gt;0.3,J4623&lt;=1),INDEX(价格表!$B$4:$I$31,M4623,3),IF(AND(J4623&gt;1,J4623&lt;=2.2),INDEX(价格表!$B$4:$I$31,M4623,4),IF(AND(J4623&gt;2.2,J4623&lt;=3.3),INDEX(价格表!$B$4:$I$31,M4623,5),IF(AND(J4623&gt;3.3,J4623&lt;=4),INDEX(价格表!$B$4:$I$31,M4623,6),IF(AND(J4623&gt;4,J4623&lt;=5.5),INDEX(价格表!$B$4:$I$31,M4623,7),IF(J4623&gt;5.5,2.6+INDEX(价格表!$B$4:$I$31,M4623,8)*L4623)))))))</f>
        <v>2.5</v>
      </c>
    </row>
    <row r="4624" spans="1:14">
      <c r="A4624" s="18">
        <v>4606124857370</v>
      </c>
      <c r="B4624" s="18" t="s">
        <v>16</v>
      </c>
      <c r="C4624" s="19">
        <v>20201216</v>
      </c>
      <c r="D4624" s="19">
        <v>610538201209</v>
      </c>
      <c r="E4624" s="19" t="s">
        <v>16</v>
      </c>
      <c r="F4624" s="19">
        <v>20201226</v>
      </c>
      <c r="G4624" s="19" t="s">
        <v>17</v>
      </c>
      <c r="H4624" s="19" t="s">
        <v>294</v>
      </c>
      <c r="I4624" s="19" t="s">
        <v>295</v>
      </c>
      <c r="J4624" s="19">
        <v>1.42</v>
      </c>
      <c r="K4624" s="19" t="s">
        <v>20</v>
      </c>
      <c r="L4624">
        <f t="shared" si="86"/>
        <v>2</v>
      </c>
      <c r="M4624">
        <f>MATCH(H:H,价格表!$B$4:$B$35,0)</f>
        <v>18</v>
      </c>
      <c r="N4624" s="27">
        <f>IF(J4624&lt;=0.3,INDEX(价格表!$B$4:$I$31,M4624,2),IF(AND(J4624&gt;0.3,J4624&lt;=1),INDEX(价格表!$B$4:$I$31,M4624,3),IF(AND(J4624&gt;1,J4624&lt;=2.2),INDEX(价格表!$B$4:$I$31,M4624,4),IF(AND(J4624&gt;2.2,J4624&lt;=3.3),INDEX(价格表!$B$4:$I$31,M4624,5),IF(AND(J4624&gt;3.3,J4624&lt;=4),INDEX(价格表!$B$4:$I$31,M4624,6),IF(AND(J4624&gt;4,J4624&lt;=5.5),INDEX(价格表!$B$4:$I$31,M4624,7),IF(J4624&gt;5.5,2.6+INDEX(价格表!$B$4:$I$31,M4624,8)*L4624)))))))</f>
        <v>3.25</v>
      </c>
    </row>
    <row r="4625" spans="1:14">
      <c r="A4625" s="18">
        <v>4606214778805</v>
      </c>
      <c r="B4625" s="18" t="s">
        <v>16</v>
      </c>
      <c r="C4625" s="19">
        <v>20201216</v>
      </c>
      <c r="D4625" s="19">
        <v>610538201209</v>
      </c>
      <c r="E4625" s="19" t="s">
        <v>16</v>
      </c>
      <c r="F4625" s="19">
        <v>20201226</v>
      </c>
      <c r="G4625" s="19" t="s">
        <v>17</v>
      </c>
      <c r="H4625" s="19" t="s">
        <v>294</v>
      </c>
      <c r="I4625" s="19" t="s">
        <v>295</v>
      </c>
      <c r="J4625" s="19">
        <v>2.09</v>
      </c>
      <c r="K4625" s="19" t="s">
        <v>20</v>
      </c>
      <c r="L4625">
        <f t="shared" si="86"/>
        <v>3</v>
      </c>
      <c r="M4625">
        <f>MATCH(H:H,价格表!$B$4:$B$35,0)</f>
        <v>18</v>
      </c>
      <c r="N4625" s="27">
        <f>IF(J4625&lt;=0.3,INDEX(价格表!$B$4:$I$31,M4625,2),IF(AND(J4625&gt;0.3,J4625&lt;=1),INDEX(价格表!$B$4:$I$31,M4625,3),IF(AND(J4625&gt;1,J4625&lt;=2.2),INDEX(价格表!$B$4:$I$31,M4625,4),IF(AND(J4625&gt;2.2,J4625&lt;=3.3),INDEX(价格表!$B$4:$I$31,M4625,5),IF(AND(J4625&gt;3.3,J4625&lt;=4),INDEX(价格表!$B$4:$I$31,M4625,6),IF(AND(J4625&gt;4,J4625&lt;=5.5),INDEX(价格表!$B$4:$I$31,M4625,7),IF(J4625&gt;5.5,2.6+INDEX(价格表!$B$4:$I$31,M4625,8)*L4625)))))))</f>
        <v>3.25</v>
      </c>
    </row>
    <row r="4626" spans="1:14">
      <c r="A4626" s="18">
        <v>4311037579393</v>
      </c>
      <c r="B4626" s="18" t="s">
        <v>16</v>
      </c>
      <c r="C4626" s="19">
        <v>20201216</v>
      </c>
      <c r="D4626" s="19">
        <v>610538201209</v>
      </c>
      <c r="E4626" s="19" t="s">
        <v>16</v>
      </c>
      <c r="F4626" s="19">
        <v>20201226</v>
      </c>
      <c r="G4626" s="19" t="s">
        <v>17</v>
      </c>
      <c r="H4626" s="19" t="s">
        <v>331</v>
      </c>
      <c r="I4626" s="19" t="s">
        <v>334</v>
      </c>
      <c r="J4626" s="19">
        <v>1.42</v>
      </c>
      <c r="K4626" s="19" t="s">
        <v>20</v>
      </c>
      <c r="L4626">
        <f t="shared" si="86"/>
        <v>2</v>
      </c>
      <c r="M4626">
        <f>MATCH(H:H,价格表!$B$4:$B$35,0)</f>
        <v>28</v>
      </c>
      <c r="N4626" s="27">
        <f>IF(J4626&lt;=0.3,INDEX(价格表!$B$4:$I$31,M4626,2),IF(AND(J4626&gt;0.3,J4626&lt;=1),INDEX(价格表!$B$4:$I$31,M4626,3),IF(AND(J4626&gt;1,J4626&lt;=2.2),INDEX(价格表!$B$4:$I$31,M4626,4),IF(AND(J4626&gt;2.2,J4626&lt;=3.3),INDEX(价格表!$B$4:$I$31,M4626,5),IF(AND(J4626&gt;3.3,J4626&lt;=4),INDEX(价格表!$B$4:$I$31,M4626,6),IF(AND(J4626&gt;4,J4626&lt;=5.5),INDEX(价格表!$B$4:$I$31,M4626,7),IF(J4626&gt;5.5,2.6+INDEX(价格表!$B$4:$I$31,M4626,8)*L4626)))))))</f>
        <v>2.8</v>
      </c>
    </row>
    <row r="4627" spans="1:14">
      <c r="A4627" s="18">
        <v>4311038599900</v>
      </c>
      <c r="B4627" s="18" t="s">
        <v>16</v>
      </c>
      <c r="C4627" s="19">
        <v>20201216</v>
      </c>
      <c r="D4627" s="19">
        <v>610538201209</v>
      </c>
      <c r="E4627" s="19" t="s">
        <v>16</v>
      </c>
      <c r="F4627" s="19">
        <v>20201226</v>
      </c>
      <c r="G4627" s="19" t="s">
        <v>17</v>
      </c>
      <c r="H4627" s="19" t="s">
        <v>331</v>
      </c>
      <c r="I4627" s="19" t="s">
        <v>332</v>
      </c>
      <c r="J4627" s="19">
        <v>1.42</v>
      </c>
      <c r="K4627" s="19" t="s">
        <v>20</v>
      </c>
      <c r="L4627">
        <f t="shared" si="86"/>
        <v>2</v>
      </c>
      <c r="M4627">
        <f>MATCH(H:H,价格表!$B$4:$B$35,0)</f>
        <v>28</v>
      </c>
      <c r="N4627" s="27">
        <f>IF(J4627&lt;=0.3,INDEX(价格表!$B$4:$I$31,M4627,2),IF(AND(J4627&gt;0.3,J4627&lt;=1),INDEX(价格表!$B$4:$I$31,M4627,3),IF(AND(J4627&gt;1,J4627&lt;=2.2),INDEX(价格表!$B$4:$I$31,M4627,4),IF(AND(J4627&gt;2.2,J4627&lt;=3.3),INDEX(价格表!$B$4:$I$31,M4627,5),IF(AND(J4627&gt;3.3,J4627&lt;=4),INDEX(价格表!$B$4:$I$31,M4627,6),IF(AND(J4627&gt;4,J4627&lt;=5.5),INDEX(价格表!$B$4:$I$31,M4627,7),IF(J4627&gt;5.5,2.6+INDEX(价格表!$B$4:$I$31,M4627,8)*L4627)))))))</f>
        <v>2.8</v>
      </c>
    </row>
    <row r="4628" spans="1:14">
      <c r="A4628" s="18">
        <v>4311037598674</v>
      </c>
      <c r="B4628" s="18" t="s">
        <v>16</v>
      </c>
      <c r="C4628" s="19">
        <v>20201216</v>
      </c>
      <c r="D4628" s="19">
        <v>610538201209</v>
      </c>
      <c r="E4628" s="19" t="s">
        <v>16</v>
      </c>
      <c r="F4628" s="19">
        <v>20201226</v>
      </c>
      <c r="G4628" s="19" t="s">
        <v>17</v>
      </c>
      <c r="H4628" s="19" t="s">
        <v>331</v>
      </c>
      <c r="I4628" s="19" t="s">
        <v>332</v>
      </c>
      <c r="J4628" s="19">
        <v>1.43</v>
      </c>
      <c r="K4628" s="19" t="s">
        <v>20</v>
      </c>
      <c r="L4628">
        <f t="shared" si="86"/>
        <v>2</v>
      </c>
      <c r="M4628">
        <f>MATCH(H:H,价格表!$B$4:$B$35,0)</f>
        <v>28</v>
      </c>
      <c r="N4628" s="27">
        <f>IF(J4628&lt;=0.3,INDEX(价格表!$B$4:$I$31,M4628,2),IF(AND(J4628&gt;0.3,J4628&lt;=1),INDEX(价格表!$B$4:$I$31,M4628,3),IF(AND(J4628&gt;1,J4628&lt;=2.2),INDEX(价格表!$B$4:$I$31,M4628,4),IF(AND(J4628&gt;2.2,J4628&lt;=3.3),INDEX(价格表!$B$4:$I$31,M4628,5),IF(AND(J4628&gt;3.3,J4628&lt;=4),INDEX(价格表!$B$4:$I$31,M4628,6),IF(AND(J4628&gt;4,J4628&lt;=5.5),INDEX(价格表!$B$4:$I$31,M4628,7),IF(J4628&gt;5.5,2.6+INDEX(价格表!$B$4:$I$31,M4628,8)*L4628)))))))</f>
        <v>2.8</v>
      </c>
    </row>
    <row r="4629" spans="1:14">
      <c r="A4629" s="18">
        <v>4311037606583</v>
      </c>
      <c r="B4629" s="18" t="s">
        <v>16</v>
      </c>
      <c r="C4629" s="19">
        <v>20201216</v>
      </c>
      <c r="D4629" s="19">
        <v>610538201209</v>
      </c>
      <c r="E4629" s="19" t="s">
        <v>16</v>
      </c>
      <c r="F4629" s="19">
        <v>20201226</v>
      </c>
      <c r="G4629" s="19" t="s">
        <v>17</v>
      </c>
      <c r="H4629" s="19" t="s">
        <v>331</v>
      </c>
      <c r="I4629" s="19" t="s">
        <v>378</v>
      </c>
      <c r="J4629" s="19">
        <v>1.44</v>
      </c>
      <c r="K4629" s="19" t="s">
        <v>20</v>
      </c>
      <c r="L4629">
        <f t="shared" si="86"/>
        <v>2</v>
      </c>
      <c r="M4629">
        <f>MATCH(H:H,价格表!$B$4:$B$35,0)</f>
        <v>28</v>
      </c>
      <c r="N4629" s="27">
        <f>IF(J4629&lt;=0.3,INDEX(价格表!$B$4:$I$31,M4629,2),IF(AND(J4629&gt;0.3,J4629&lt;=1),INDEX(价格表!$B$4:$I$31,M4629,3),IF(AND(J4629&gt;1,J4629&lt;=2.2),INDEX(价格表!$B$4:$I$31,M4629,4),IF(AND(J4629&gt;2.2,J4629&lt;=3.3),INDEX(价格表!$B$4:$I$31,M4629,5),IF(AND(J4629&gt;3.3,J4629&lt;=4),INDEX(价格表!$B$4:$I$31,M4629,6),IF(AND(J4629&gt;4,J4629&lt;=5.5),INDEX(价格表!$B$4:$I$31,M4629,7),IF(J4629&gt;5.5,2.6+INDEX(价格表!$B$4:$I$31,M4629,8)*L4629)))))))</f>
        <v>2.8</v>
      </c>
    </row>
    <row r="4630" spans="1:14">
      <c r="A4630" s="18">
        <v>4311037616396</v>
      </c>
      <c r="B4630" s="18" t="s">
        <v>16</v>
      </c>
      <c r="C4630" s="19">
        <v>20201216</v>
      </c>
      <c r="D4630" s="19">
        <v>610538201209</v>
      </c>
      <c r="E4630" s="19" t="s">
        <v>16</v>
      </c>
      <c r="F4630" s="19">
        <v>20201226</v>
      </c>
      <c r="G4630" s="19" t="s">
        <v>17</v>
      </c>
      <c r="H4630" s="19" t="s">
        <v>331</v>
      </c>
      <c r="I4630" s="19" t="s">
        <v>332</v>
      </c>
      <c r="J4630" s="19">
        <v>1.45</v>
      </c>
      <c r="K4630" s="19" t="s">
        <v>20</v>
      </c>
      <c r="L4630">
        <f t="shared" si="86"/>
        <v>2</v>
      </c>
      <c r="M4630">
        <f>MATCH(H:H,价格表!$B$4:$B$35,0)</f>
        <v>28</v>
      </c>
      <c r="N4630" s="27">
        <f>IF(J4630&lt;=0.3,INDEX(价格表!$B$4:$I$31,M4630,2),IF(AND(J4630&gt;0.3,J4630&lt;=1),INDEX(价格表!$B$4:$I$31,M4630,3),IF(AND(J4630&gt;1,J4630&lt;=2.2),INDEX(价格表!$B$4:$I$31,M4630,4),IF(AND(J4630&gt;2.2,J4630&lt;=3.3),INDEX(价格表!$B$4:$I$31,M4630,5),IF(AND(J4630&gt;3.3,J4630&lt;=4),INDEX(价格表!$B$4:$I$31,M4630,6),IF(AND(J4630&gt;4,J4630&lt;=5.5),INDEX(价格表!$B$4:$I$31,M4630,7),IF(J4630&gt;5.5,2.6+INDEX(价格表!$B$4:$I$31,M4630,8)*L4630)))))))</f>
        <v>2.8</v>
      </c>
    </row>
    <row r="4631" spans="1:14">
      <c r="A4631" s="18">
        <v>4311062269691</v>
      </c>
      <c r="B4631" s="18" t="s">
        <v>16</v>
      </c>
      <c r="C4631" s="19">
        <v>20201216</v>
      </c>
      <c r="D4631" s="19">
        <v>610538201209</v>
      </c>
      <c r="E4631" s="19" t="s">
        <v>16</v>
      </c>
      <c r="F4631" s="19">
        <v>20201226</v>
      </c>
      <c r="G4631" s="19" t="s">
        <v>17</v>
      </c>
      <c r="H4631" s="19" t="s">
        <v>331</v>
      </c>
      <c r="I4631" s="19" t="s">
        <v>332</v>
      </c>
      <c r="J4631" s="19">
        <v>1.49</v>
      </c>
      <c r="K4631" s="19" t="s">
        <v>20</v>
      </c>
      <c r="L4631">
        <f t="shared" si="86"/>
        <v>2</v>
      </c>
      <c r="M4631">
        <f>MATCH(H:H,价格表!$B$4:$B$35,0)</f>
        <v>28</v>
      </c>
      <c r="N4631" s="27">
        <f>IF(J4631&lt;=0.3,INDEX(价格表!$B$4:$I$31,M4631,2),IF(AND(J4631&gt;0.3,J4631&lt;=1),INDEX(价格表!$B$4:$I$31,M4631,3),IF(AND(J4631&gt;1,J4631&lt;=2.2),INDEX(价格表!$B$4:$I$31,M4631,4),IF(AND(J4631&gt;2.2,J4631&lt;=3.3),INDEX(价格表!$B$4:$I$31,M4631,5),IF(AND(J4631&gt;3.3,J4631&lt;=4),INDEX(价格表!$B$4:$I$31,M4631,6),IF(AND(J4631&gt;4,J4631&lt;=5.5),INDEX(价格表!$B$4:$I$31,M4631,7),IF(J4631&gt;5.5,2.6+INDEX(价格表!$B$4:$I$31,M4631,8)*L4631)))))))</f>
        <v>2.8</v>
      </c>
    </row>
    <row r="4632" spans="1:14">
      <c r="A4632" s="18">
        <v>4606116271060</v>
      </c>
      <c r="B4632" s="18" t="s">
        <v>16</v>
      </c>
      <c r="C4632" s="19">
        <v>20201216</v>
      </c>
      <c r="D4632" s="19">
        <v>610538201209</v>
      </c>
      <c r="E4632" s="19" t="s">
        <v>16</v>
      </c>
      <c r="F4632" s="19">
        <v>20201226</v>
      </c>
      <c r="G4632" s="19" t="s">
        <v>17</v>
      </c>
      <c r="H4632" s="19" t="s">
        <v>18</v>
      </c>
      <c r="I4632" s="19" t="s">
        <v>53</v>
      </c>
      <c r="J4632" s="19">
        <v>5.84</v>
      </c>
      <c r="K4632" s="19" t="s">
        <v>20</v>
      </c>
      <c r="L4632">
        <f t="shared" si="86"/>
        <v>6</v>
      </c>
      <c r="M4632">
        <f>MATCH(H:H,价格表!$B$4:$B$35,0)</f>
        <v>1</v>
      </c>
      <c r="N4632" s="27">
        <f>IF(J4632&lt;=0.3,INDEX(价格表!$B$4:$I$31,M4632,2),IF(AND(J4632&gt;0.3,J4632&lt;=1),INDEX(价格表!$B$4:$I$31,M4632,3),IF(AND(J4632&gt;1,J4632&lt;=2.2),INDEX(价格表!$B$4:$I$31,M4632,4),IF(AND(J4632&gt;2.2,J4632&lt;=3.3),INDEX(价格表!$B$4:$I$31,M4632,5),IF(AND(J4632&gt;3.3,J4632&lt;=4),INDEX(价格表!$B$4:$I$31,M4632,6),IF(AND(J4632&gt;4,J4632&lt;=5.5),INDEX(价格表!$B$4:$I$31,M4632,7),IF(J4632&gt;5.5,2.6+INDEX(价格表!$B$4:$I$31,M4632,8)*L4632)))))))</f>
        <v>6.2</v>
      </c>
    </row>
    <row r="4633" spans="1:14">
      <c r="A4633" s="18">
        <v>4311038544953</v>
      </c>
      <c r="B4633" s="18" t="s">
        <v>16</v>
      </c>
      <c r="C4633" s="19">
        <v>20201216</v>
      </c>
      <c r="D4633" s="19">
        <v>610538201209</v>
      </c>
      <c r="E4633" s="19" t="s">
        <v>16</v>
      </c>
      <c r="F4633" s="19">
        <v>20201226</v>
      </c>
      <c r="G4633" s="19" t="s">
        <v>17</v>
      </c>
      <c r="H4633" s="19" t="s">
        <v>331</v>
      </c>
      <c r="I4633" s="19" t="s">
        <v>333</v>
      </c>
      <c r="J4633" s="19">
        <v>3.34</v>
      </c>
      <c r="K4633" s="19" t="s">
        <v>20</v>
      </c>
      <c r="L4633">
        <f t="shared" si="86"/>
        <v>4</v>
      </c>
      <c r="M4633">
        <f>MATCH(H:H,价格表!$B$4:$B$35,0)</f>
        <v>28</v>
      </c>
      <c r="N4633" s="27">
        <f>IF(J4633&lt;=0.3,INDEX(价格表!$B$4:$I$31,M4633,2),IF(AND(J4633&gt;0.3,J4633&lt;=1),INDEX(价格表!$B$4:$I$31,M4633,3),IF(AND(J4633&gt;1,J4633&lt;=2.2),INDEX(价格表!$B$4:$I$31,M4633,4),IF(AND(J4633&gt;2.2,J4633&lt;=3.3),INDEX(价格表!$B$4:$I$31,M4633,5),IF(AND(J4633&gt;3.3,J4633&lt;=4),INDEX(价格表!$B$4:$I$31,M4633,6),IF(AND(J4633&gt;4,J4633&lt;=5.5),INDEX(价格表!$B$4:$I$31,M4633,7),IF(J4633&gt;5.5,2.6+INDEX(价格表!$B$4:$I$31,M4633,8)*L4633)))))))</f>
        <v>4.35</v>
      </c>
    </row>
    <row r="4634" spans="1:14">
      <c r="A4634" s="18">
        <v>4311037608507</v>
      </c>
      <c r="B4634" s="18" t="s">
        <v>16</v>
      </c>
      <c r="C4634" s="19">
        <v>20201216</v>
      </c>
      <c r="D4634" s="19">
        <v>610538201209</v>
      </c>
      <c r="E4634" s="19" t="s">
        <v>16</v>
      </c>
      <c r="F4634" s="19">
        <v>20201226</v>
      </c>
      <c r="G4634" s="19" t="s">
        <v>343</v>
      </c>
      <c r="H4634" s="19" t="s">
        <v>158</v>
      </c>
      <c r="I4634" s="19" t="s">
        <v>344</v>
      </c>
      <c r="J4634" s="19">
        <v>1.52</v>
      </c>
      <c r="K4634" s="19" t="s">
        <v>20</v>
      </c>
      <c r="L4634">
        <f t="shared" si="86"/>
        <v>2</v>
      </c>
      <c r="M4634">
        <f>MATCH(H:H,价格表!$B$4:$B$35,0)</f>
        <v>31</v>
      </c>
      <c r="N4634" s="27">
        <f>L4634*12+3</f>
        <v>27</v>
      </c>
    </row>
    <row r="4635" spans="1:14">
      <c r="A4635" s="18">
        <v>4606216592100</v>
      </c>
      <c r="B4635" s="18" t="s">
        <v>16</v>
      </c>
      <c r="C4635" s="19">
        <v>20201216</v>
      </c>
      <c r="D4635" s="19">
        <v>610538201209</v>
      </c>
      <c r="E4635" s="19" t="s">
        <v>16</v>
      </c>
      <c r="F4635" s="19">
        <v>20201226</v>
      </c>
      <c r="G4635" s="19" t="s">
        <v>17</v>
      </c>
      <c r="H4635" s="19" t="s">
        <v>294</v>
      </c>
      <c r="I4635" s="19" t="s">
        <v>295</v>
      </c>
      <c r="J4635" s="19">
        <v>7.07</v>
      </c>
      <c r="K4635" s="19" t="s">
        <v>20</v>
      </c>
      <c r="L4635">
        <f t="shared" si="86"/>
        <v>8</v>
      </c>
      <c r="M4635">
        <f>MATCH(H:H,价格表!$B$4:$B$35,0)</f>
        <v>18</v>
      </c>
      <c r="N4635" s="27">
        <f>IF(J4635&lt;=0.3,INDEX(价格表!$B$4:$I$31,M4635,2),IF(AND(J4635&gt;0.3,J4635&lt;=1),INDEX(价格表!$B$4:$I$31,M4635,3),IF(AND(J4635&gt;1,J4635&lt;=2.2),INDEX(价格表!$B$4:$I$31,M4635,4),IF(AND(J4635&gt;2.2,J4635&lt;=3.3),INDEX(价格表!$B$4:$I$31,M4635,5),IF(AND(J4635&gt;3.3,J4635&lt;=4),INDEX(价格表!$B$4:$I$31,M4635,6),IF(AND(J4635&gt;4,J4635&lt;=5.5),INDEX(价格表!$B$4:$I$31,M4635,7),IF(J4635&gt;5.5,2.6+INDEX(价格表!$B$4:$I$31,M4635,8)*L4635)))))))</f>
        <v>10.2</v>
      </c>
    </row>
    <row r="4636" spans="1:14">
      <c r="A4636" s="18">
        <v>4606212317529</v>
      </c>
      <c r="B4636" s="18" t="s">
        <v>16</v>
      </c>
      <c r="C4636" s="19">
        <v>20201216</v>
      </c>
      <c r="D4636" s="19">
        <v>610538201209</v>
      </c>
      <c r="E4636" s="19" t="s">
        <v>16</v>
      </c>
      <c r="F4636" s="19">
        <v>20201226</v>
      </c>
      <c r="G4636" s="19" t="s">
        <v>343</v>
      </c>
      <c r="H4636" s="19" t="s">
        <v>158</v>
      </c>
      <c r="I4636" s="19" t="s">
        <v>344</v>
      </c>
      <c r="J4636" s="19">
        <v>0.57</v>
      </c>
      <c r="K4636" s="19" t="s">
        <v>20</v>
      </c>
      <c r="L4636">
        <f t="shared" si="86"/>
        <v>1</v>
      </c>
      <c r="M4636">
        <f>MATCH(H:H,价格表!$B$4:$B$35,0)</f>
        <v>31</v>
      </c>
      <c r="N4636" s="27">
        <f>L4636*12+3</f>
        <v>15</v>
      </c>
    </row>
    <row r="4637" spans="1:14">
      <c r="A4637" s="18">
        <v>4606216591678</v>
      </c>
      <c r="B4637" s="18" t="s">
        <v>16</v>
      </c>
      <c r="C4637" s="19">
        <v>20201216</v>
      </c>
      <c r="D4637" s="19">
        <v>610538201209</v>
      </c>
      <c r="E4637" s="19" t="s">
        <v>16</v>
      </c>
      <c r="F4637" s="19">
        <v>20201226</v>
      </c>
      <c r="G4637" s="19" t="s">
        <v>17</v>
      </c>
      <c r="H4637" s="21" t="s">
        <v>296</v>
      </c>
      <c r="I4637" s="19" t="s">
        <v>297</v>
      </c>
      <c r="J4637" s="19">
        <v>7.39</v>
      </c>
      <c r="K4637" s="19" t="s">
        <v>20</v>
      </c>
      <c r="L4637">
        <f t="shared" si="86"/>
        <v>8</v>
      </c>
      <c r="M4637">
        <f>MATCH(H:H,价格表!$B$4:$B$35,0)</f>
        <v>8</v>
      </c>
      <c r="N4637" s="27">
        <f>IF(J4637&lt;=0.3,INDEX(价格表!$B$4:$I$31,M4637,2),IF(AND(J4637&gt;0.3,J4637&lt;=1),INDEX(价格表!$B$4:$I$31,M4637,3),IF(AND(J4637&gt;1,J4637&lt;=2.2),INDEX(价格表!$B$4:$I$31,M4637,4),IF(AND(J4637&gt;2.2,J4637&lt;=3.3),INDEX(价格表!$B$4:$I$31,M4637,5),IF(AND(J4637&gt;3.3,J4637&lt;=4),INDEX(价格表!$B$4:$I$31,M4637,6),IF(AND(J4637&gt;4,J4637&lt;=5.5),INDEX(价格表!$B$4:$I$31,M4637,7),IF(J4637&gt;5.5,2.6+INDEX(价格表!$B$4:$I$31,M4637,8)*L4637)))))))</f>
        <v>10.2</v>
      </c>
    </row>
    <row r="4638" spans="1:14">
      <c r="A4638" s="18">
        <v>4311038481852</v>
      </c>
      <c r="B4638" s="18" t="s">
        <v>16</v>
      </c>
      <c r="C4638" s="19">
        <v>20201216</v>
      </c>
      <c r="D4638" s="19">
        <v>610538201209</v>
      </c>
      <c r="E4638" s="19" t="s">
        <v>16</v>
      </c>
      <c r="F4638" s="19">
        <v>20201226</v>
      </c>
      <c r="G4638" s="19" t="s">
        <v>17</v>
      </c>
      <c r="H4638" s="19" t="s">
        <v>50</v>
      </c>
      <c r="I4638" s="19" t="s">
        <v>62</v>
      </c>
      <c r="J4638" s="19">
        <v>8.72</v>
      </c>
      <c r="K4638" s="19" t="s">
        <v>20</v>
      </c>
      <c r="L4638">
        <f t="shared" si="86"/>
        <v>9</v>
      </c>
      <c r="M4638">
        <f>MATCH(H:H,价格表!$B$4:$B$35,0)</f>
        <v>4</v>
      </c>
      <c r="N4638" s="27">
        <f>IF(J4638&lt;=0.3,INDEX(价格表!$B$4:$I$31,M4638,2),IF(AND(J4638&gt;0.3,J4638&lt;=1),INDEX(价格表!$B$4:$I$31,M4638,3),IF(AND(J4638&gt;1,J4638&lt;=2.2),INDEX(价格表!$B$4:$I$31,M4638,4),IF(AND(J4638&gt;2.2,J4638&lt;=3.3),INDEX(价格表!$B$4:$I$31,M4638,5),IF(AND(J4638&gt;3.3,J4638&lt;=4),INDEX(价格表!$B$4:$I$31,M4638,6),IF(AND(J4638&gt;4,J4638&lt;=5.5),INDEX(价格表!$B$4:$I$31,M4638,7),IF(J4638&gt;5.5,2.6+INDEX(价格表!$B$4:$I$31,M4638,8)*L4638)))))))</f>
        <v>11.15</v>
      </c>
    </row>
    <row r="4639" spans="1:14">
      <c r="A4639" s="20">
        <v>4311038578127</v>
      </c>
      <c r="B4639" s="18" t="s">
        <v>16</v>
      </c>
      <c r="C4639" s="21">
        <v>20201217</v>
      </c>
      <c r="D4639" s="21">
        <v>610538201209</v>
      </c>
      <c r="E4639" s="21" t="s">
        <v>16</v>
      </c>
      <c r="F4639" s="21">
        <v>20201227</v>
      </c>
      <c r="G4639" s="21" t="s">
        <v>17</v>
      </c>
      <c r="H4639" s="21" t="s">
        <v>68</v>
      </c>
      <c r="I4639" s="21" t="s">
        <v>249</v>
      </c>
      <c r="J4639" s="21">
        <v>1.52</v>
      </c>
      <c r="K4639" s="21" t="s">
        <v>20</v>
      </c>
      <c r="L4639">
        <f t="shared" si="86"/>
        <v>2</v>
      </c>
      <c r="M4639">
        <f>MATCH(H:H,价格表!$B$4:$B$35,0)</f>
        <v>5</v>
      </c>
      <c r="N4639" s="27">
        <f>IF(J4639&lt;=0.3,INDEX(价格表!$B$4:$I$31,M4639,2),IF(AND(J4639&gt;0.3,J4639&lt;=1),INDEX(价格表!$B$4:$I$31,M4639,3),IF(AND(J4639&gt;1,J4639&lt;=2.2),INDEX(价格表!$B$4:$I$31,M4639,4),IF(AND(J4639&gt;2.2,J4639&lt;=3.3),INDEX(价格表!$B$4:$I$31,M4639,5),IF(AND(J4639&gt;3.3,J4639&lt;=4),INDEX(价格表!$B$4:$I$31,M4639,6),IF(AND(J4639&gt;4,J4639&lt;=5.5),INDEX(价格表!$B$4:$I$31,M4639,7),IF(J4639&gt;5.5,2.6+INDEX(价格表!$B$4:$I$31,M4639,8)*L4639)))))))</f>
        <v>2.15</v>
      </c>
    </row>
    <row r="4640" spans="1:14">
      <c r="A4640" s="20">
        <v>4311038617180</v>
      </c>
      <c r="B4640" s="18" t="s">
        <v>16</v>
      </c>
      <c r="C4640" s="21">
        <v>20201217</v>
      </c>
      <c r="D4640" s="21">
        <v>610538201209</v>
      </c>
      <c r="E4640" s="21" t="s">
        <v>16</v>
      </c>
      <c r="F4640" s="21">
        <v>20201227</v>
      </c>
      <c r="G4640" s="21" t="s">
        <v>17</v>
      </c>
      <c r="H4640" s="21" t="s">
        <v>63</v>
      </c>
      <c r="I4640" s="21" t="s">
        <v>64</v>
      </c>
      <c r="J4640" s="21">
        <v>1.43</v>
      </c>
      <c r="K4640" s="21" t="s">
        <v>20</v>
      </c>
      <c r="L4640">
        <f t="shared" si="86"/>
        <v>2</v>
      </c>
      <c r="M4640">
        <f>MATCH(H:H,价格表!$B$4:$B$35,0)</f>
        <v>21</v>
      </c>
      <c r="N4640" s="27">
        <f>IF(J4640&lt;=0.3,INDEX(价格表!$B$4:$I$31,M4640,2),IF(AND(J4640&gt;0.3,J4640&lt;=1),INDEX(价格表!$B$4:$I$31,M4640,3),IF(AND(J4640&gt;1,J4640&lt;=2.2),INDEX(价格表!$B$4:$I$31,M4640,4),IF(AND(J4640&gt;2.2,J4640&lt;=3.3),INDEX(价格表!$B$4:$I$31,M4640,5),IF(AND(J4640&gt;3.3,J4640&lt;=4),INDEX(价格表!$B$4:$I$31,M4640,6),IF(AND(J4640&gt;4,J4640&lt;=5.5),INDEX(价格表!$B$4:$I$31,M4640,7),IF(J4640&gt;5.5,2.6+INDEX(价格表!$B$4:$I$31,M4640,8)*L4640)))))))</f>
        <v>2.15</v>
      </c>
    </row>
    <row r="4641" spans="1:14">
      <c r="A4641" s="20">
        <v>4311066030155</v>
      </c>
      <c r="B4641" s="18" t="s">
        <v>16</v>
      </c>
      <c r="C4641" s="21">
        <v>20201217</v>
      </c>
      <c r="D4641" s="21">
        <v>610538201209</v>
      </c>
      <c r="E4641" s="21" t="s">
        <v>16</v>
      </c>
      <c r="F4641" s="21">
        <v>20201227</v>
      </c>
      <c r="G4641" s="21" t="s">
        <v>17</v>
      </c>
      <c r="H4641" s="21" t="s">
        <v>294</v>
      </c>
      <c r="I4641" s="21" t="s">
        <v>295</v>
      </c>
      <c r="J4641" s="21">
        <v>0.8</v>
      </c>
      <c r="K4641" s="21" t="s">
        <v>20</v>
      </c>
      <c r="L4641">
        <f t="shared" si="86"/>
        <v>1</v>
      </c>
      <c r="M4641">
        <f>MATCH(H:H,价格表!$B$4:$B$35,0)</f>
        <v>18</v>
      </c>
      <c r="N4641" s="27">
        <f>IF(J4641&lt;=0.3,INDEX(价格表!$B$4:$I$31,M4641,2),IF(AND(J4641&gt;0.3,J4641&lt;=1),INDEX(价格表!$B$4:$I$31,M4641,3),IF(AND(J4641&gt;1,J4641&lt;=2.2),INDEX(价格表!$B$4:$I$31,M4641,4),IF(AND(J4641&gt;2.2,J4641&lt;=3.3),INDEX(价格表!$B$4:$I$31,M4641,5),IF(AND(J4641&gt;3.3,J4641&lt;=4),INDEX(价格表!$B$4:$I$31,M4641,6),IF(AND(J4641&gt;4,J4641&lt;=5.5),INDEX(价格表!$B$4:$I$31,M4641,7),IF(J4641&gt;5.5,2.6+INDEX(价格表!$B$4:$I$31,M4641,8)*L4641)))))))</f>
        <v>2.9</v>
      </c>
    </row>
    <row r="4642" spans="1:14">
      <c r="A4642" s="20">
        <v>4311066059208</v>
      </c>
      <c r="B4642" s="18" t="s">
        <v>16</v>
      </c>
      <c r="C4642" s="21">
        <v>20201217</v>
      </c>
      <c r="D4642" s="21">
        <v>610538201209</v>
      </c>
      <c r="E4642" s="21" t="s">
        <v>16</v>
      </c>
      <c r="F4642" s="21">
        <v>20201227</v>
      </c>
      <c r="G4642" s="21" t="s">
        <v>17</v>
      </c>
      <c r="H4642" s="21" t="s">
        <v>54</v>
      </c>
      <c r="I4642" s="21" t="s">
        <v>206</v>
      </c>
      <c r="J4642" s="21">
        <v>1.74</v>
      </c>
      <c r="K4642" s="21" t="s">
        <v>20</v>
      </c>
      <c r="L4642">
        <f t="shared" si="86"/>
        <v>2</v>
      </c>
      <c r="M4642">
        <f>MATCH(H:H,价格表!$B$4:$B$35,0)</f>
        <v>14</v>
      </c>
      <c r="N4642" s="27">
        <f>IF(J4642&lt;=0.3,INDEX(价格表!$B$4:$I$31,M4642,2),IF(AND(J4642&gt;0.3,J4642&lt;=1),INDEX(价格表!$B$4:$I$31,M4642,3),IF(AND(J4642&gt;1,J4642&lt;=2.2),INDEX(价格表!$B$4:$I$31,M4642,4),IF(AND(J4642&gt;2.2,J4642&lt;=3.3),INDEX(价格表!$B$4:$I$31,M4642,5),IF(AND(J4642&gt;3.3,J4642&lt;=4),INDEX(价格表!$B$4:$I$31,M4642,6),IF(AND(J4642&gt;4,J4642&lt;=5.5),INDEX(价格表!$B$4:$I$31,M4642,7),IF(J4642&gt;5.5,2.6+INDEX(价格表!$B$4:$I$31,M4642,8)*L4642)))))))</f>
        <v>2.15</v>
      </c>
    </row>
    <row r="4643" spans="1:14">
      <c r="A4643" s="20">
        <v>4311066059209</v>
      </c>
      <c r="B4643" s="18" t="s">
        <v>16</v>
      </c>
      <c r="C4643" s="21">
        <v>20201217</v>
      </c>
      <c r="D4643" s="21">
        <v>610538201209</v>
      </c>
      <c r="E4643" s="21" t="s">
        <v>16</v>
      </c>
      <c r="F4643" s="21">
        <v>20201227</v>
      </c>
      <c r="G4643" s="21" t="s">
        <v>17</v>
      </c>
      <c r="H4643" s="21" t="s">
        <v>27</v>
      </c>
      <c r="I4643" s="21" t="s">
        <v>85</v>
      </c>
      <c r="J4643" s="21">
        <v>1.44</v>
      </c>
      <c r="K4643" s="21" t="s">
        <v>20</v>
      </c>
      <c r="L4643">
        <f t="shared" si="86"/>
        <v>2</v>
      </c>
      <c r="M4643">
        <f>MATCH(H:H,价格表!$B$4:$B$35,0)</f>
        <v>3</v>
      </c>
      <c r="N4643" s="27">
        <f>IF(J4643&lt;=0.3,INDEX(价格表!$B$4:$I$31,M4643,2),IF(AND(J4643&gt;0.3,J4643&lt;=1),INDEX(价格表!$B$4:$I$31,M4643,3),IF(AND(J4643&gt;1,J4643&lt;=2.2),INDEX(价格表!$B$4:$I$31,M4643,4),IF(AND(J4643&gt;2.2,J4643&lt;=3.3),INDEX(价格表!$B$4:$I$31,M4643,5),IF(AND(J4643&gt;3.3,J4643&lt;=4),INDEX(价格表!$B$4:$I$31,M4643,6),IF(AND(J4643&gt;4,J4643&lt;=5.5),INDEX(价格表!$B$4:$I$31,M4643,7),IF(J4643&gt;5.5,2.6+INDEX(价格表!$B$4:$I$31,M4643,8)*L4643)))))))</f>
        <v>2.15</v>
      </c>
    </row>
    <row r="4644" spans="1:14">
      <c r="A4644" s="20">
        <v>4311066074812</v>
      </c>
      <c r="B4644" s="18" t="s">
        <v>16</v>
      </c>
      <c r="C4644" s="21">
        <v>20201217</v>
      </c>
      <c r="D4644" s="21">
        <v>610538201209</v>
      </c>
      <c r="E4644" s="21" t="s">
        <v>16</v>
      </c>
      <c r="F4644" s="21">
        <v>20201227</v>
      </c>
      <c r="G4644" s="21" t="s">
        <v>17</v>
      </c>
      <c r="H4644" s="21" t="s">
        <v>33</v>
      </c>
      <c r="I4644" s="21" t="s">
        <v>34</v>
      </c>
      <c r="J4644" s="21">
        <v>1.5</v>
      </c>
      <c r="K4644" s="21" t="s">
        <v>20</v>
      </c>
      <c r="L4644">
        <f t="shared" si="86"/>
        <v>2</v>
      </c>
      <c r="M4644">
        <f>MATCH(H:H,价格表!$B$4:$B$35,0)</f>
        <v>13</v>
      </c>
      <c r="N4644" s="27">
        <f>IF(J4644&lt;=0.3,INDEX(价格表!$B$4:$I$31,M4644,2),IF(AND(J4644&gt;0.3,J4644&lt;=1),INDEX(价格表!$B$4:$I$31,M4644,3),IF(AND(J4644&gt;1,J4644&lt;=2.2),INDEX(价格表!$B$4:$I$31,M4644,4),IF(AND(J4644&gt;2.2,J4644&lt;=3.3),INDEX(价格表!$B$4:$I$31,M4644,5),IF(AND(J4644&gt;3.3,J4644&lt;=4),INDEX(价格表!$B$4:$I$31,M4644,6),IF(AND(J4644&gt;4,J4644&lt;=5.5),INDEX(价格表!$B$4:$I$31,M4644,7),IF(J4644&gt;5.5,2.6+INDEX(价格表!$B$4:$I$31,M4644,8)*L4644)))))))</f>
        <v>2.15</v>
      </c>
    </row>
    <row r="4645" spans="1:14">
      <c r="A4645" s="20">
        <v>4311066076425</v>
      </c>
      <c r="B4645" s="18" t="s">
        <v>16</v>
      </c>
      <c r="C4645" s="21">
        <v>20201217</v>
      </c>
      <c r="D4645" s="21">
        <v>610538201209</v>
      </c>
      <c r="E4645" s="21" t="s">
        <v>16</v>
      </c>
      <c r="F4645" s="21">
        <v>20201227</v>
      </c>
      <c r="G4645" s="21" t="s">
        <v>17</v>
      </c>
      <c r="H4645" s="21" t="s">
        <v>18</v>
      </c>
      <c r="I4645" s="21" t="s">
        <v>53</v>
      </c>
      <c r="J4645" s="21">
        <v>0.77</v>
      </c>
      <c r="K4645" s="21" t="s">
        <v>20</v>
      </c>
      <c r="L4645">
        <f t="shared" si="86"/>
        <v>1</v>
      </c>
      <c r="M4645">
        <f>MATCH(H:H,价格表!$B$4:$B$35,0)</f>
        <v>1</v>
      </c>
      <c r="N4645" s="27">
        <f>IF(J4645&lt;=0.3,INDEX(价格表!$B$4:$I$31,M4645,2),IF(AND(J4645&gt;0.3,J4645&lt;=1),INDEX(价格表!$B$4:$I$31,M4645,3),IF(AND(J4645&gt;1,J4645&lt;=2.2),INDEX(价格表!$B$4:$I$31,M4645,4),IF(AND(J4645&gt;2.2,J4645&lt;=3.3),INDEX(价格表!$B$4:$I$31,M4645,5),IF(AND(J4645&gt;3.3,J4645&lt;=4),INDEX(价格表!$B$4:$I$31,M4645,6),IF(AND(J4645&gt;4,J4645&lt;=5.5),INDEX(价格表!$B$4:$I$31,M4645,7),IF(J4645&gt;5.5,2.6+INDEX(价格表!$B$4:$I$31,M4645,8)*L4645)))))))</f>
        <v>1.8</v>
      </c>
    </row>
    <row r="4646" spans="1:14">
      <c r="A4646" s="20">
        <v>4311066102049</v>
      </c>
      <c r="B4646" s="18" t="s">
        <v>16</v>
      </c>
      <c r="C4646" s="21">
        <v>20201217</v>
      </c>
      <c r="D4646" s="21">
        <v>610538201209</v>
      </c>
      <c r="E4646" s="21" t="s">
        <v>16</v>
      </c>
      <c r="F4646" s="21">
        <v>20201227</v>
      </c>
      <c r="G4646" s="21" t="s">
        <v>17</v>
      </c>
      <c r="H4646" s="21" t="s">
        <v>73</v>
      </c>
      <c r="I4646" s="21" t="s">
        <v>231</v>
      </c>
      <c r="J4646" s="21">
        <v>1.44</v>
      </c>
      <c r="K4646" s="21" t="s">
        <v>20</v>
      </c>
      <c r="L4646">
        <f t="shared" si="86"/>
        <v>2</v>
      </c>
      <c r="M4646">
        <f>MATCH(H:H,价格表!$B$4:$B$35,0)</f>
        <v>7</v>
      </c>
      <c r="N4646" s="27">
        <f>IF(J4646&lt;=0.3,INDEX(价格表!$B$4:$I$31,M4646,2),IF(AND(J4646&gt;0.3,J4646&lt;=1),INDEX(价格表!$B$4:$I$31,M4646,3),IF(AND(J4646&gt;1,J4646&lt;=2.2),INDEX(价格表!$B$4:$I$31,M4646,4),IF(AND(J4646&gt;2.2,J4646&lt;=3.3),INDEX(价格表!$B$4:$I$31,M4646,5),IF(AND(J4646&gt;3.3,J4646&lt;=4),INDEX(价格表!$B$4:$I$31,M4646,6),IF(AND(J4646&gt;4,J4646&lt;=5.5),INDEX(价格表!$B$4:$I$31,M4646,7),IF(J4646&gt;5.5,2.6+INDEX(价格表!$B$4:$I$31,M4646,8)*L4646)))))))</f>
        <v>2.15</v>
      </c>
    </row>
    <row r="4647" spans="1:14">
      <c r="A4647" s="20">
        <v>4311069771186</v>
      </c>
      <c r="B4647" s="18" t="s">
        <v>16</v>
      </c>
      <c r="C4647" s="21">
        <v>20201217</v>
      </c>
      <c r="D4647" s="21">
        <v>610538201209</v>
      </c>
      <c r="E4647" s="21" t="s">
        <v>16</v>
      </c>
      <c r="F4647" s="21">
        <v>20201227</v>
      </c>
      <c r="G4647" s="21" t="s">
        <v>17</v>
      </c>
      <c r="H4647" s="21" t="s">
        <v>18</v>
      </c>
      <c r="I4647" s="21" t="s">
        <v>61</v>
      </c>
      <c r="J4647" s="21">
        <v>0.26</v>
      </c>
      <c r="K4647" s="21" t="s">
        <v>20</v>
      </c>
      <c r="L4647">
        <f t="shared" si="86"/>
        <v>1</v>
      </c>
      <c r="M4647">
        <f>MATCH(H:H,价格表!$B$4:$B$35,0)</f>
        <v>1</v>
      </c>
      <c r="N4647" s="27">
        <f>IF(J4647&lt;=0.3,INDEX(价格表!$B$4:$I$31,M4647,2),IF(AND(J4647&gt;0.3,J4647&lt;=1),INDEX(价格表!$B$4:$I$31,M4647,3),IF(AND(J4647&gt;1,J4647&lt;=2.2),INDEX(价格表!$B$4:$I$31,M4647,4),IF(AND(J4647&gt;2.2,J4647&lt;=3.3),INDEX(价格表!$B$4:$I$31,M4647,5),IF(AND(J4647&gt;3.3,J4647&lt;=4),INDEX(价格表!$B$4:$I$31,M4647,6),IF(AND(J4647&gt;4,J4647&lt;=5.5),INDEX(价格表!$B$4:$I$31,M4647,7),IF(J4647&gt;5.5,2.6+INDEX(价格表!$B$4:$I$31,M4647,8)*L4647)))))))</f>
        <v>1.65</v>
      </c>
    </row>
    <row r="4648" spans="1:14">
      <c r="A4648" s="20">
        <v>4311069777703</v>
      </c>
      <c r="B4648" s="18" t="s">
        <v>16</v>
      </c>
      <c r="C4648" s="21">
        <v>20201217</v>
      </c>
      <c r="D4648" s="21">
        <v>610538201209</v>
      </c>
      <c r="E4648" s="21" t="s">
        <v>16</v>
      </c>
      <c r="F4648" s="21">
        <v>20201227</v>
      </c>
      <c r="G4648" s="21" t="s">
        <v>17</v>
      </c>
      <c r="H4648" s="21" t="s">
        <v>294</v>
      </c>
      <c r="I4648" s="21" t="s">
        <v>295</v>
      </c>
      <c r="J4648" s="21">
        <v>0.99</v>
      </c>
      <c r="K4648" s="21" t="s">
        <v>20</v>
      </c>
      <c r="L4648">
        <f t="shared" si="86"/>
        <v>1</v>
      </c>
      <c r="M4648">
        <f>MATCH(H:H,价格表!$B$4:$B$35,0)</f>
        <v>18</v>
      </c>
      <c r="N4648" s="27">
        <f>IF(J4648&lt;=0.3,INDEX(价格表!$B$4:$I$31,M4648,2),IF(AND(J4648&gt;0.3,J4648&lt;=1),INDEX(价格表!$B$4:$I$31,M4648,3),IF(AND(J4648&gt;1,J4648&lt;=2.2),INDEX(价格表!$B$4:$I$31,M4648,4),IF(AND(J4648&gt;2.2,J4648&lt;=3.3),INDEX(价格表!$B$4:$I$31,M4648,5),IF(AND(J4648&gt;3.3,J4648&lt;=4),INDEX(价格表!$B$4:$I$31,M4648,6),IF(AND(J4648&gt;4,J4648&lt;=5.5),INDEX(价格表!$B$4:$I$31,M4648,7),IF(J4648&gt;5.5,2.6+INDEX(价格表!$B$4:$I$31,M4648,8)*L4648)))))))</f>
        <v>2.9</v>
      </c>
    </row>
    <row r="4649" spans="1:14">
      <c r="A4649" s="20">
        <v>4311069777705</v>
      </c>
      <c r="B4649" s="18" t="s">
        <v>16</v>
      </c>
      <c r="C4649" s="21">
        <v>20201217</v>
      </c>
      <c r="D4649" s="21">
        <v>610538201209</v>
      </c>
      <c r="E4649" s="21" t="s">
        <v>16</v>
      </c>
      <c r="F4649" s="21">
        <v>20201227</v>
      </c>
      <c r="G4649" s="21" t="s">
        <v>17</v>
      </c>
      <c r="H4649" s="21" t="s">
        <v>75</v>
      </c>
      <c r="I4649" s="21" t="s">
        <v>114</v>
      </c>
      <c r="J4649" s="21">
        <v>1.48</v>
      </c>
      <c r="K4649" s="21" t="s">
        <v>20</v>
      </c>
      <c r="L4649">
        <f t="shared" si="86"/>
        <v>2</v>
      </c>
      <c r="M4649">
        <f>MATCH(H:H,价格表!$B$4:$B$35,0)</f>
        <v>24</v>
      </c>
      <c r="N4649" s="27">
        <f>IF(J4649&lt;=0.3,INDEX(价格表!$B$4:$I$31,M4649,2),IF(AND(J4649&gt;0.3,J4649&lt;=1),INDEX(价格表!$B$4:$I$31,M4649,3),IF(AND(J4649&gt;1,J4649&lt;=2.2),INDEX(价格表!$B$4:$I$31,M4649,4),IF(AND(J4649&gt;2.2,J4649&lt;=3.3),INDEX(价格表!$B$4:$I$31,M4649,5),IF(AND(J4649&gt;3.3,J4649&lt;=4),INDEX(价格表!$B$4:$I$31,M4649,6),IF(AND(J4649&gt;4,J4649&lt;=5.5),INDEX(价格表!$B$4:$I$31,M4649,7),IF(J4649&gt;5.5,2.6+INDEX(价格表!$B$4:$I$31,M4649,8)*L4649)))))))</f>
        <v>2.15</v>
      </c>
    </row>
    <row r="4650" spans="1:14">
      <c r="A4650" s="20">
        <v>4311077597905</v>
      </c>
      <c r="B4650" s="18" t="s">
        <v>16</v>
      </c>
      <c r="C4650" s="21">
        <v>20201217</v>
      </c>
      <c r="D4650" s="21">
        <v>610538201209</v>
      </c>
      <c r="E4650" s="21" t="s">
        <v>16</v>
      </c>
      <c r="F4650" s="21">
        <v>20201227</v>
      </c>
      <c r="G4650" s="21" t="s">
        <v>17</v>
      </c>
      <c r="H4650" s="21" t="s">
        <v>50</v>
      </c>
      <c r="I4650" s="21" t="s">
        <v>62</v>
      </c>
      <c r="J4650" s="21">
        <v>0.28</v>
      </c>
      <c r="K4650" s="21" t="s">
        <v>20</v>
      </c>
      <c r="L4650">
        <f t="shared" si="86"/>
        <v>1</v>
      </c>
      <c r="M4650">
        <f>MATCH(H:H,价格表!$B$4:$B$35,0)</f>
        <v>4</v>
      </c>
      <c r="N4650" s="27">
        <f>IF(J4650&lt;=0.3,INDEX(价格表!$B$4:$I$31,M4650,2),IF(AND(J4650&gt;0.3,J4650&lt;=1),INDEX(价格表!$B$4:$I$31,M4650,3),IF(AND(J4650&gt;1,J4650&lt;=2.2),INDEX(价格表!$B$4:$I$31,M4650,4),IF(AND(J4650&gt;2.2,J4650&lt;=3.3),INDEX(价格表!$B$4:$I$31,M4650,5),IF(AND(J4650&gt;3.3,J4650&lt;=4),INDEX(价格表!$B$4:$I$31,M4650,6),IF(AND(J4650&gt;4,J4650&lt;=5.5),INDEX(价格表!$B$4:$I$31,M4650,7),IF(J4650&gt;5.5,2.6+INDEX(价格表!$B$4:$I$31,M4650,8)*L4650)))))))</f>
        <v>1.65</v>
      </c>
    </row>
    <row r="4651" spans="1:14">
      <c r="A4651" s="20">
        <v>4311077773031</v>
      </c>
      <c r="B4651" s="18" t="s">
        <v>16</v>
      </c>
      <c r="C4651" s="21">
        <v>20201217</v>
      </c>
      <c r="D4651" s="21">
        <v>610538201209</v>
      </c>
      <c r="E4651" s="21" t="s">
        <v>16</v>
      </c>
      <c r="F4651" s="21">
        <v>20201227</v>
      </c>
      <c r="G4651" s="21" t="s">
        <v>17</v>
      </c>
      <c r="H4651" s="21" t="s">
        <v>25</v>
      </c>
      <c r="I4651" s="21" t="s">
        <v>160</v>
      </c>
      <c r="J4651" s="21">
        <v>1.43</v>
      </c>
      <c r="K4651" s="21" t="s">
        <v>20</v>
      </c>
      <c r="L4651">
        <f t="shared" si="86"/>
        <v>2</v>
      </c>
      <c r="M4651">
        <f>MATCH(H:H,价格表!$B$4:$B$35,0)</f>
        <v>25</v>
      </c>
      <c r="N4651" s="27">
        <f>IF(J4651&lt;=0.3,INDEX(价格表!$B$4:$I$31,M4651,2),IF(AND(J4651&gt;0.3,J4651&lt;=1),INDEX(价格表!$B$4:$I$31,M4651,3),IF(AND(J4651&gt;1,J4651&lt;=2.2),INDEX(价格表!$B$4:$I$31,M4651,4),IF(AND(J4651&gt;2.2,J4651&lt;=3.3),INDEX(价格表!$B$4:$I$31,M4651,5),IF(AND(J4651&gt;3.3,J4651&lt;=4),INDEX(价格表!$B$4:$I$31,M4651,6),IF(AND(J4651&gt;4,J4651&lt;=5.5),INDEX(价格表!$B$4:$I$31,M4651,7),IF(J4651&gt;5.5,2.6+INDEX(价格表!$B$4:$I$31,M4651,8)*L4651)))))))</f>
        <v>2.15</v>
      </c>
    </row>
    <row r="4652" spans="1:14">
      <c r="A4652" s="20">
        <v>4311077818542</v>
      </c>
      <c r="B4652" s="18" t="s">
        <v>16</v>
      </c>
      <c r="C4652" s="21">
        <v>20201217</v>
      </c>
      <c r="D4652" s="21">
        <v>610538201209</v>
      </c>
      <c r="E4652" s="21" t="s">
        <v>16</v>
      </c>
      <c r="F4652" s="21">
        <v>20201227</v>
      </c>
      <c r="G4652" s="21" t="s">
        <v>17</v>
      </c>
      <c r="H4652" s="21" t="s">
        <v>45</v>
      </c>
      <c r="I4652" s="21" t="s">
        <v>137</v>
      </c>
      <c r="J4652" s="21">
        <v>1.43</v>
      </c>
      <c r="K4652" s="21" t="s">
        <v>20</v>
      </c>
      <c r="L4652">
        <f t="shared" si="86"/>
        <v>2</v>
      </c>
      <c r="M4652">
        <f>MATCH(H:H,价格表!$B$4:$B$35,0)</f>
        <v>9</v>
      </c>
      <c r="N4652" s="27">
        <f>IF(J4652&lt;=0.3,INDEX(价格表!$B$4:$I$31,M4652,2),IF(AND(J4652&gt;0.3,J4652&lt;=1),INDEX(价格表!$B$4:$I$31,M4652,3),IF(AND(J4652&gt;1,J4652&lt;=2.2),INDEX(价格表!$B$4:$I$31,M4652,4),IF(AND(J4652&gt;2.2,J4652&lt;=3.3),INDEX(价格表!$B$4:$I$31,M4652,5),IF(AND(J4652&gt;3.3,J4652&lt;=4),INDEX(价格表!$B$4:$I$31,M4652,6),IF(AND(J4652&gt;4,J4652&lt;=5.5),INDEX(价格表!$B$4:$I$31,M4652,7),IF(J4652&gt;5.5,2.6+INDEX(价格表!$B$4:$I$31,M4652,8)*L4652)))))))</f>
        <v>2.15</v>
      </c>
    </row>
    <row r="4653" spans="1:14">
      <c r="A4653" s="20">
        <v>4311077818543</v>
      </c>
      <c r="B4653" s="18" t="s">
        <v>16</v>
      </c>
      <c r="C4653" s="21">
        <v>20201217</v>
      </c>
      <c r="D4653" s="21">
        <v>610538201209</v>
      </c>
      <c r="E4653" s="21" t="s">
        <v>16</v>
      </c>
      <c r="F4653" s="21">
        <v>20201227</v>
      </c>
      <c r="G4653" s="21" t="s">
        <v>17</v>
      </c>
      <c r="H4653" s="21" t="s">
        <v>18</v>
      </c>
      <c r="I4653" s="21" t="s">
        <v>346</v>
      </c>
      <c r="J4653" s="21">
        <v>1.52</v>
      </c>
      <c r="K4653" s="21" t="s">
        <v>20</v>
      </c>
      <c r="L4653">
        <f t="shared" si="86"/>
        <v>2</v>
      </c>
      <c r="M4653">
        <f>MATCH(H:H,价格表!$B$4:$B$35,0)</f>
        <v>1</v>
      </c>
      <c r="N4653" s="27">
        <f>IF(J4653&lt;=0.3,INDEX(价格表!$B$4:$I$31,M4653,2),IF(AND(J4653&gt;0.3,J4653&lt;=1),INDEX(价格表!$B$4:$I$31,M4653,3),IF(AND(J4653&gt;1,J4653&lt;=2.2),INDEX(价格表!$B$4:$I$31,M4653,4),IF(AND(J4653&gt;2.2,J4653&lt;=3.3),INDEX(价格表!$B$4:$I$31,M4653,5),IF(AND(J4653&gt;3.3,J4653&lt;=4),INDEX(价格表!$B$4:$I$31,M4653,6),IF(AND(J4653&gt;4,J4653&lt;=5.5),INDEX(价格表!$B$4:$I$31,M4653,7),IF(J4653&gt;5.5,2.6+INDEX(价格表!$B$4:$I$31,M4653,8)*L4653)))))))</f>
        <v>2.15</v>
      </c>
    </row>
    <row r="4654" spans="1:14">
      <c r="A4654" s="20">
        <v>4311077818544</v>
      </c>
      <c r="B4654" s="18" t="s">
        <v>16</v>
      </c>
      <c r="C4654" s="21">
        <v>20201217</v>
      </c>
      <c r="D4654" s="21">
        <v>610538201209</v>
      </c>
      <c r="E4654" s="21" t="s">
        <v>16</v>
      </c>
      <c r="F4654" s="21">
        <v>20201227</v>
      </c>
      <c r="G4654" s="21" t="s">
        <v>17</v>
      </c>
      <c r="H4654" s="21" t="s">
        <v>39</v>
      </c>
      <c r="I4654" s="21" t="s">
        <v>226</v>
      </c>
      <c r="J4654" s="21">
        <v>1.54</v>
      </c>
      <c r="K4654" s="21" t="s">
        <v>20</v>
      </c>
      <c r="L4654">
        <f t="shared" si="86"/>
        <v>2</v>
      </c>
      <c r="M4654">
        <f>MATCH(H:H,价格表!$B$4:$B$35,0)</f>
        <v>23</v>
      </c>
      <c r="N4654" s="27">
        <f>IF(J4654&lt;=0.3,INDEX(价格表!$B$4:$I$31,M4654,2),IF(AND(J4654&gt;0.3,J4654&lt;=1),INDEX(价格表!$B$4:$I$31,M4654,3),IF(AND(J4654&gt;1,J4654&lt;=2.2),INDEX(价格表!$B$4:$I$31,M4654,4),IF(AND(J4654&gt;2.2,J4654&lt;=3.3),INDEX(价格表!$B$4:$I$31,M4654,5),IF(AND(J4654&gt;3.3,J4654&lt;=4),INDEX(价格表!$B$4:$I$31,M4654,6),IF(AND(J4654&gt;4,J4654&lt;=5.5),INDEX(价格表!$B$4:$I$31,M4654,7),IF(J4654&gt;5.5,2.6+INDEX(价格表!$B$4:$I$31,M4654,8)*L4654)))))))</f>
        <v>2.15</v>
      </c>
    </row>
    <row r="4655" spans="1:14">
      <c r="A4655" s="20">
        <v>4311077818545</v>
      </c>
      <c r="B4655" s="18" t="s">
        <v>16</v>
      </c>
      <c r="C4655" s="21">
        <v>20201217</v>
      </c>
      <c r="D4655" s="21">
        <v>610538201209</v>
      </c>
      <c r="E4655" s="21" t="s">
        <v>16</v>
      </c>
      <c r="F4655" s="21">
        <v>20201227</v>
      </c>
      <c r="G4655" s="21" t="s">
        <v>17</v>
      </c>
      <c r="H4655" s="21" t="s">
        <v>18</v>
      </c>
      <c r="I4655" s="21" t="s">
        <v>61</v>
      </c>
      <c r="J4655" s="21">
        <v>0.54</v>
      </c>
      <c r="K4655" s="21" t="s">
        <v>20</v>
      </c>
      <c r="L4655">
        <f t="shared" si="86"/>
        <v>1</v>
      </c>
      <c r="M4655">
        <f>MATCH(H:H,价格表!$B$4:$B$35,0)</f>
        <v>1</v>
      </c>
      <c r="N4655" s="27">
        <f>IF(J4655&lt;=0.3,INDEX(价格表!$B$4:$I$31,M4655,2),IF(AND(J4655&gt;0.3,J4655&lt;=1),INDEX(价格表!$B$4:$I$31,M4655,3),IF(AND(J4655&gt;1,J4655&lt;=2.2),INDEX(价格表!$B$4:$I$31,M4655,4),IF(AND(J4655&gt;2.2,J4655&lt;=3.3),INDEX(价格表!$B$4:$I$31,M4655,5),IF(AND(J4655&gt;3.3,J4655&lt;=4),INDEX(价格表!$B$4:$I$31,M4655,6),IF(AND(J4655&gt;4,J4655&lt;=5.5),INDEX(价格表!$B$4:$I$31,M4655,7),IF(J4655&gt;5.5,2.6+INDEX(价格表!$B$4:$I$31,M4655,8)*L4655)))))))</f>
        <v>1.8</v>
      </c>
    </row>
    <row r="4656" spans="1:14">
      <c r="A4656" s="20">
        <v>4311077818546</v>
      </c>
      <c r="B4656" s="18" t="s">
        <v>16</v>
      </c>
      <c r="C4656" s="21">
        <v>20201217</v>
      </c>
      <c r="D4656" s="21">
        <v>610538201209</v>
      </c>
      <c r="E4656" s="21" t="s">
        <v>16</v>
      </c>
      <c r="F4656" s="21">
        <v>20201227</v>
      </c>
      <c r="G4656" s="21" t="s">
        <v>17</v>
      </c>
      <c r="H4656" s="21" t="s">
        <v>43</v>
      </c>
      <c r="I4656" s="21" t="s">
        <v>44</v>
      </c>
      <c r="J4656" s="21">
        <v>1.93</v>
      </c>
      <c r="K4656" s="21" t="s">
        <v>20</v>
      </c>
      <c r="L4656">
        <f t="shared" si="86"/>
        <v>2</v>
      </c>
      <c r="M4656">
        <f>MATCH(H:H,价格表!$B$4:$B$35,0)</f>
        <v>10</v>
      </c>
      <c r="N4656" s="27">
        <f>IF(J4656&lt;=0.3,INDEX(价格表!$B$4:$I$31,M4656,2),IF(AND(J4656&gt;0.3,J4656&lt;=1),INDEX(价格表!$B$4:$I$31,M4656,3),IF(AND(J4656&gt;1,J4656&lt;=2.2),INDEX(价格表!$B$4:$I$31,M4656,4),IF(AND(J4656&gt;2.2,J4656&lt;=3.3),INDEX(价格表!$B$4:$I$31,M4656,5),IF(AND(J4656&gt;3.3,J4656&lt;=4),INDEX(价格表!$B$4:$I$31,M4656,6),IF(AND(J4656&gt;4,J4656&lt;=5.5),INDEX(价格表!$B$4:$I$31,M4656,7),IF(J4656&gt;5.5,2.6+INDEX(价格表!$B$4:$I$31,M4656,8)*L4656)))))))</f>
        <v>2.15</v>
      </c>
    </row>
    <row r="4657" spans="1:14">
      <c r="A4657" s="20">
        <v>4311077818547</v>
      </c>
      <c r="B4657" s="18" t="s">
        <v>16</v>
      </c>
      <c r="C4657" s="21">
        <v>20201217</v>
      </c>
      <c r="D4657" s="21">
        <v>610538201209</v>
      </c>
      <c r="E4657" s="21" t="s">
        <v>16</v>
      </c>
      <c r="F4657" s="21">
        <v>20201227</v>
      </c>
      <c r="G4657" s="21" t="s">
        <v>17</v>
      </c>
      <c r="H4657" s="21" t="s">
        <v>27</v>
      </c>
      <c r="I4657" s="21" t="s">
        <v>28</v>
      </c>
      <c r="J4657" s="21">
        <v>1.47</v>
      </c>
      <c r="K4657" s="21" t="s">
        <v>20</v>
      </c>
      <c r="L4657">
        <f t="shared" si="86"/>
        <v>2</v>
      </c>
      <c r="M4657">
        <f>MATCH(H:H,价格表!$B$4:$B$35,0)</f>
        <v>3</v>
      </c>
      <c r="N4657" s="27">
        <f>IF(J4657&lt;=0.3,INDEX(价格表!$B$4:$I$31,M4657,2),IF(AND(J4657&gt;0.3,J4657&lt;=1),INDEX(价格表!$B$4:$I$31,M4657,3),IF(AND(J4657&gt;1,J4657&lt;=2.2),INDEX(价格表!$B$4:$I$31,M4657,4),IF(AND(J4657&gt;2.2,J4657&lt;=3.3),INDEX(价格表!$B$4:$I$31,M4657,5),IF(AND(J4657&gt;3.3,J4657&lt;=4),INDEX(价格表!$B$4:$I$31,M4657,6),IF(AND(J4657&gt;4,J4657&lt;=5.5),INDEX(价格表!$B$4:$I$31,M4657,7),IF(J4657&gt;5.5,2.6+INDEX(价格表!$B$4:$I$31,M4657,8)*L4657)))))))</f>
        <v>2.15</v>
      </c>
    </row>
    <row r="4658" spans="1:14">
      <c r="A4658" s="20">
        <v>4311077818548</v>
      </c>
      <c r="B4658" s="18" t="s">
        <v>16</v>
      </c>
      <c r="C4658" s="21">
        <v>20201217</v>
      </c>
      <c r="D4658" s="21">
        <v>610538201209</v>
      </c>
      <c r="E4658" s="21" t="s">
        <v>16</v>
      </c>
      <c r="F4658" s="21">
        <v>20201227</v>
      </c>
      <c r="G4658" s="21" t="s">
        <v>17</v>
      </c>
      <c r="H4658" s="21" t="s">
        <v>27</v>
      </c>
      <c r="I4658" s="21" t="s">
        <v>28</v>
      </c>
      <c r="J4658" s="21">
        <v>1.58</v>
      </c>
      <c r="K4658" s="21" t="s">
        <v>20</v>
      </c>
      <c r="L4658">
        <f t="shared" si="86"/>
        <v>2</v>
      </c>
      <c r="M4658">
        <f>MATCH(H:H,价格表!$B$4:$B$35,0)</f>
        <v>3</v>
      </c>
      <c r="N4658" s="27">
        <f>IF(J4658&lt;=0.3,INDEX(价格表!$B$4:$I$31,M4658,2),IF(AND(J4658&gt;0.3,J4658&lt;=1),INDEX(价格表!$B$4:$I$31,M4658,3),IF(AND(J4658&gt;1,J4658&lt;=2.2),INDEX(价格表!$B$4:$I$31,M4658,4),IF(AND(J4658&gt;2.2,J4658&lt;=3.3),INDEX(价格表!$B$4:$I$31,M4658,5),IF(AND(J4658&gt;3.3,J4658&lt;=4),INDEX(价格表!$B$4:$I$31,M4658,6),IF(AND(J4658&gt;4,J4658&lt;=5.5),INDEX(价格表!$B$4:$I$31,M4658,7),IF(J4658&gt;5.5,2.6+INDEX(价格表!$B$4:$I$31,M4658,8)*L4658)))))))</f>
        <v>2.15</v>
      </c>
    </row>
    <row r="4659" spans="1:14">
      <c r="A4659" s="20">
        <v>4311077818549</v>
      </c>
      <c r="B4659" s="18" t="s">
        <v>16</v>
      </c>
      <c r="C4659" s="21">
        <v>20201217</v>
      </c>
      <c r="D4659" s="21">
        <v>610538201209</v>
      </c>
      <c r="E4659" s="21" t="s">
        <v>16</v>
      </c>
      <c r="F4659" s="21">
        <v>20201227</v>
      </c>
      <c r="G4659" s="21" t="s">
        <v>17</v>
      </c>
      <c r="H4659" s="21" t="s">
        <v>27</v>
      </c>
      <c r="I4659" s="21" t="s">
        <v>28</v>
      </c>
      <c r="J4659" s="21">
        <v>1.44</v>
      </c>
      <c r="K4659" s="21" t="s">
        <v>20</v>
      </c>
      <c r="L4659">
        <f t="shared" si="86"/>
        <v>2</v>
      </c>
      <c r="M4659">
        <f>MATCH(H:H,价格表!$B$4:$B$35,0)</f>
        <v>3</v>
      </c>
      <c r="N4659" s="27">
        <f>IF(J4659&lt;=0.3,INDEX(价格表!$B$4:$I$31,M4659,2),IF(AND(J4659&gt;0.3,J4659&lt;=1),INDEX(价格表!$B$4:$I$31,M4659,3),IF(AND(J4659&gt;1,J4659&lt;=2.2),INDEX(价格表!$B$4:$I$31,M4659,4),IF(AND(J4659&gt;2.2,J4659&lt;=3.3),INDEX(价格表!$B$4:$I$31,M4659,5),IF(AND(J4659&gt;3.3,J4659&lt;=4),INDEX(价格表!$B$4:$I$31,M4659,6),IF(AND(J4659&gt;4,J4659&lt;=5.5),INDEX(价格表!$B$4:$I$31,M4659,7),IF(J4659&gt;5.5,2.6+INDEX(价格表!$B$4:$I$31,M4659,8)*L4659)))))))</f>
        <v>2.15</v>
      </c>
    </row>
    <row r="4660" spans="1:14">
      <c r="A4660" s="20">
        <v>4311077820010</v>
      </c>
      <c r="B4660" s="18" t="s">
        <v>16</v>
      </c>
      <c r="C4660" s="21">
        <v>20201217</v>
      </c>
      <c r="D4660" s="21">
        <v>610538201209</v>
      </c>
      <c r="E4660" s="21" t="s">
        <v>16</v>
      </c>
      <c r="F4660" s="21">
        <v>20201227</v>
      </c>
      <c r="G4660" s="21" t="s">
        <v>17</v>
      </c>
      <c r="H4660" s="21" t="s">
        <v>35</v>
      </c>
      <c r="I4660" s="21" t="s">
        <v>170</v>
      </c>
      <c r="J4660" s="21">
        <v>0.62</v>
      </c>
      <c r="K4660" s="21" t="s">
        <v>20</v>
      </c>
      <c r="L4660">
        <f t="shared" si="86"/>
        <v>1</v>
      </c>
      <c r="M4660">
        <f>MATCH(H:H,价格表!$B$4:$B$35,0)</f>
        <v>22</v>
      </c>
      <c r="N4660" s="27">
        <f>IF(J4660&lt;=0.3,INDEX(价格表!$B$4:$I$31,M4660,2),IF(AND(J4660&gt;0.3,J4660&lt;=1),INDEX(价格表!$B$4:$I$31,M4660,3),IF(AND(J4660&gt;1,J4660&lt;=2.2),INDEX(价格表!$B$4:$I$31,M4660,4),IF(AND(J4660&gt;2.2,J4660&lt;=3.3),INDEX(价格表!$B$4:$I$31,M4660,5),IF(AND(J4660&gt;3.3,J4660&lt;=4),INDEX(价格表!$B$4:$I$31,M4660,6),IF(AND(J4660&gt;4,J4660&lt;=5.5),INDEX(价格表!$B$4:$I$31,M4660,7),IF(J4660&gt;5.5,2.6+INDEX(价格表!$B$4:$I$31,M4660,8)*L4660)))))))</f>
        <v>1.8</v>
      </c>
    </row>
    <row r="4661" spans="1:14">
      <c r="A4661" s="20">
        <v>4311077820011</v>
      </c>
      <c r="B4661" s="18" t="s">
        <v>16</v>
      </c>
      <c r="C4661" s="21">
        <v>20201217</v>
      </c>
      <c r="D4661" s="21">
        <v>610538201209</v>
      </c>
      <c r="E4661" s="21" t="s">
        <v>16</v>
      </c>
      <c r="F4661" s="21">
        <v>20201227</v>
      </c>
      <c r="G4661" s="21" t="s">
        <v>17</v>
      </c>
      <c r="H4661" s="21" t="s">
        <v>88</v>
      </c>
      <c r="I4661" s="21" t="s">
        <v>101</v>
      </c>
      <c r="J4661" s="21">
        <v>0.99</v>
      </c>
      <c r="K4661" s="21" t="s">
        <v>20</v>
      </c>
      <c r="L4661">
        <f t="shared" si="86"/>
        <v>1</v>
      </c>
      <c r="M4661">
        <f>MATCH(H:H,价格表!$B$4:$B$35,0)</f>
        <v>19</v>
      </c>
      <c r="N4661" s="27">
        <f>IF(J4661&lt;=0.3,INDEX(价格表!$B$4:$I$31,M4661,2),IF(AND(J4661&gt;0.3,J4661&lt;=1),INDEX(价格表!$B$4:$I$31,M4661,3),IF(AND(J4661&gt;1,J4661&lt;=2.2),INDEX(价格表!$B$4:$I$31,M4661,4),IF(AND(J4661&gt;2.2,J4661&lt;=3.3),INDEX(价格表!$B$4:$I$31,M4661,5),IF(AND(J4661&gt;3.3,J4661&lt;=4),INDEX(价格表!$B$4:$I$31,M4661,6),IF(AND(J4661&gt;4,J4661&lt;=5.5),INDEX(价格表!$B$4:$I$31,M4661,7),IF(J4661&gt;5.5,2.6+INDEX(价格表!$B$4:$I$31,M4661,8)*L4661)))))))</f>
        <v>1.8</v>
      </c>
    </row>
    <row r="4662" spans="1:14">
      <c r="A4662" s="20">
        <v>4311077820012</v>
      </c>
      <c r="B4662" s="18" t="s">
        <v>16</v>
      </c>
      <c r="C4662" s="21">
        <v>20201217</v>
      </c>
      <c r="D4662" s="21">
        <v>610538201209</v>
      </c>
      <c r="E4662" s="21" t="s">
        <v>16</v>
      </c>
      <c r="F4662" s="21">
        <v>20201227</v>
      </c>
      <c r="G4662" s="21" t="s">
        <v>17</v>
      </c>
      <c r="H4662" s="21" t="s">
        <v>75</v>
      </c>
      <c r="I4662" s="21" t="s">
        <v>111</v>
      </c>
      <c r="J4662" s="21">
        <v>1.64</v>
      </c>
      <c r="K4662" s="21" t="s">
        <v>20</v>
      </c>
      <c r="L4662">
        <f t="shared" si="86"/>
        <v>2</v>
      </c>
      <c r="M4662">
        <f>MATCH(H:H,价格表!$B$4:$B$35,0)</f>
        <v>24</v>
      </c>
      <c r="N4662" s="27">
        <f>IF(J4662&lt;=0.3,INDEX(价格表!$B$4:$I$31,M4662,2),IF(AND(J4662&gt;0.3,J4662&lt;=1),INDEX(价格表!$B$4:$I$31,M4662,3),IF(AND(J4662&gt;1,J4662&lt;=2.2),INDEX(价格表!$B$4:$I$31,M4662,4),IF(AND(J4662&gt;2.2,J4662&lt;=3.3),INDEX(价格表!$B$4:$I$31,M4662,5),IF(AND(J4662&gt;3.3,J4662&lt;=4),INDEX(价格表!$B$4:$I$31,M4662,6),IF(AND(J4662&gt;4,J4662&lt;=5.5),INDEX(价格表!$B$4:$I$31,M4662,7),IF(J4662&gt;5.5,2.6+INDEX(价格表!$B$4:$I$31,M4662,8)*L4662)))))))</f>
        <v>2.15</v>
      </c>
    </row>
    <row r="4663" spans="1:14">
      <c r="A4663" s="20">
        <v>4311077820013</v>
      </c>
      <c r="B4663" s="18" t="s">
        <v>16</v>
      </c>
      <c r="C4663" s="21">
        <v>20201217</v>
      </c>
      <c r="D4663" s="21">
        <v>610538201209</v>
      </c>
      <c r="E4663" s="21" t="s">
        <v>16</v>
      </c>
      <c r="F4663" s="21">
        <v>20201227</v>
      </c>
      <c r="G4663" s="21" t="s">
        <v>17</v>
      </c>
      <c r="H4663" s="21" t="s">
        <v>54</v>
      </c>
      <c r="I4663" s="21" t="s">
        <v>206</v>
      </c>
      <c r="J4663" s="21">
        <v>1.44</v>
      </c>
      <c r="K4663" s="21" t="s">
        <v>20</v>
      </c>
      <c r="L4663">
        <f t="shared" si="86"/>
        <v>2</v>
      </c>
      <c r="M4663">
        <f>MATCH(H:H,价格表!$B$4:$B$35,0)</f>
        <v>14</v>
      </c>
      <c r="N4663" s="27">
        <f>IF(J4663&lt;=0.3,INDEX(价格表!$B$4:$I$31,M4663,2),IF(AND(J4663&gt;0.3,J4663&lt;=1),INDEX(价格表!$B$4:$I$31,M4663,3),IF(AND(J4663&gt;1,J4663&lt;=2.2),INDEX(价格表!$B$4:$I$31,M4663,4),IF(AND(J4663&gt;2.2,J4663&lt;=3.3),INDEX(价格表!$B$4:$I$31,M4663,5),IF(AND(J4663&gt;3.3,J4663&lt;=4),INDEX(价格表!$B$4:$I$31,M4663,6),IF(AND(J4663&gt;4,J4663&lt;=5.5),INDEX(价格表!$B$4:$I$31,M4663,7),IF(J4663&gt;5.5,2.6+INDEX(价格表!$B$4:$I$31,M4663,8)*L4663)))))))</f>
        <v>2.15</v>
      </c>
    </row>
    <row r="4664" spans="1:14">
      <c r="A4664" s="20">
        <v>4311077820015</v>
      </c>
      <c r="B4664" s="18" t="s">
        <v>16</v>
      </c>
      <c r="C4664" s="21">
        <v>20201217</v>
      </c>
      <c r="D4664" s="21">
        <v>610538201209</v>
      </c>
      <c r="E4664" s="21" t="s">
        <v>16</v>
      </c>
      <c r="F4664" s="21">
        <v>20201227</v>
      </c>
      <c r="G4664" s="21" t="s">
        <v>17</v>
      </c>
      <c r="H4664" s="21" t="s">
        <v>123</v>
      </c>
      <c r="I4664" s="21" t="s">
        <v>368</v>
      </c>
      <c r="J4664" s="21">
        <v>1.46</v>
      </c>
      <c r="K4664" s="21" t="s">
        <v>20</v>
      </c>
      <c r="L4664">
        <f t="shared" si="86"/>
        <v>2</v>
      </c>
      <c r="M4664">
        <f>MATCH(H:H,价格表!$B$4:$B$35,0)</f>
        <v>30</v>
      </c>
      <c r="N4664" s="27">
        <f>L4664*7+3</f>
        <v>17</v>
      </c>
    </row>
    <row r="4665" spans="1:14">
      <c r="A4665" s="20">
        <v>4311077820016</v>
      </c>
      <c r="B4665" s="18" t="s">
        <v>16</v>
      </c>
      <c r="C4665" s="21">
        <v>20201217</v>
      </c>
      <c r="D4665" s="21">
        <v>610538201209</v>
      </c>
      <c r="E4665" s="21" t="s">
        <v>16</v>
      </c>
      <c r="F4665" s="21">
        <v>20201227</v>
      </c>
      <c r="G4665" s="21" t="s">
        <v>17</v>
      </c>
      <c r="H4665" s="21" t="s">
        <v>25</v>
      </c>
      <c r="I4665" s="21" t="s">
        <v>248</v>
      </c>
      <c r="J4665" s="21">
        <v>1.5</v>
      </c>
      <c r="K4665" s="21" t="s">
        <v>20</v>
      </c>
      <c r="L4665">
        <f t="shared" si="86"/>
        <v>2</v>
      </c>
      <c r="M4665">
        <f>MATCH(H:H,价格表!$B$4:$B$35,0)</f>
        <v>25</v>
      </c>
      <c r="N4665" s="27">
        <f>IF(J4665&lt;=0.3,INDEX(价格表!$B$4:$I$31,M4665,2),IF(AND(J4665&gt;0.3,J4665&lt;=1),INDEX(价格表!$B$4:$I$31,M4665,3),IF(AND(J4665&gt;1,J4665&lt;=2.2),INDEX(价格表!$B$4:$I$31,M4665,4),IF(AND(J4665&gt;2.2,J4665&lt;=3.3),INDEX(价格表!$B$4:$I$31,M4665,5),IF(AND(J4665&gt;3.3,J4665&lt;=4),INDEX(价格表!$B$4:$I$31,M4665,6),IF(AND(J4665&gt;4,J4665&lt;=5.5),INDEX(价格表!$B$4:$I$31,M4665,7),IF(J4665&gt;5.5,2.6+INDEX(价格表!$B$4:$I$31,M4665,8)*L4665)))))))</f>
        <v>2.15</v>
      </c>
    </row>
    <row r="4666" spans="1:14">
      <c r="A4666" s="20">
        <v>4311077820017</v>
      </c>
      <c r="B4666" s="18" t="s">
        <v>16</v>
      </c>
      <c r="C4666" s="21">
        <v>20201217</v>
      </c>
      <c r="D4666" s="21">
        <v>610538201209</v>
      </c>
      <c r="E4666" s="21" t="s">
        <v>16</v>
      </c>
      <c r="F4666" s="21">
        <v>20201227</v>
      </c>
      <c r="G4666" s="21" t="s">
        <v>17</v>
      </c>
      <c r="H4666" s="21" t="s">
        <v>82</v>
      </c>
      <c r="I4666" s="21" t="s">
        <v>83</v>
      </c>
      <c r="J4666" s="21">
        <v>1.56</v>
      </c>
      <c r="K4666" s="21" t="s">
        <v>20</v>
      </c>
      <c r="L4666">
        <f t="shared" si="86"/>
        <v>2</v>
      </c>
      <c r="M4666">
        <f>MATCH(H:H,价格表!$B$4:$B$35,0)</f>
        <v>2</v>
      </c>
      <c r="N4666" s="27">
        <f>IF(J4666&lt;=0.3,INDEX(价格表!$B$4:$I$31,M4666,2),IF(AND(J4666&gt;0.3,J4666&lt;=1),INDEX(价格表!$B$4:$I$31,M4666,3),IF(AND(J4666&gt;1,J4666&lt;=2.2),INDEX(价格表!$B$4:$I$31,M4666,4),IF(AND(J4666&gt;2.2,J4666&lt;=3.3),INDEX(价格表!$B$4:$I$31,M4666,5),IF(AND(J4666&gt;3.3,J4666&lt;=4),INDEX(价格表!$B$4:$I$31,M4666,6),IF(AND(J4666&gt;4,J4666&lt;=5.5),INDEX(价格表!$B$4:$I$31,M4666,7),IF(J4666&gt;5.5,2.6+INDEX(价格表!$B$4:$I$31,M4666,8)*L4666)))))))</f>
        <v>2.15</v>
      </c>
    </row>
    <row r="4667" spans="1:14">
      <c r="A4667" s="20">
        <v>4311077820018</v>
      </c>
      <c r="B4667" s="18" t="s">
        <v>16</v>
      </c>
      <c r="C4667" s="21">
        <v>20201217</v>
      </c>
      <c r="D4667" s="21">
        <v>610538201209</v>
      </c>
      <c r="E4667" s="21" t="s">
        <v>16</v>
      </c>
      <c r="F4667" s="21">
        <v>20201227</v>
      </c>
      <c r="G4667" s="21" t="s">
        <v>17</v>
      </c>
      <c r="H4667" s="21" t="s">
        <v>50</v>
      </c>
      <c r="I4667" s="21" t="s">
        <v>125</v>
      </c>
      <c r="J4667" s="21">
        <v>1.46</v>
      </c>
      <c r="K4667" s="21" t="s">
        <v>20</v>
      </c>
      <c r="L4667">
        <f t="shared" si="86"/>
        <v>2</v>
      </c>
      <c r="M4667">
        <f>MATCH(H:H,价格表!$B$4:$B$35,0)</f>
        <v>4</v>
      </c>
      <c r="N4667" s="27">
        <f>IF(J4667&lt;=0.3,INDEX(价格表!$B$4:$I$31,M4667,2),IF(AND(J4667&gt;0.3,J4667&lt;=1),INDEX(价格表!$B$4:$I$31,M4667,3),IF(AND(J4667&gt;1,J4667&lt;=2.2),INDEX(价格表!$B$4:$I$31,M4667,4),IF(AND(J4667&gt;2.2,J4667&lt;=3.3),INDEX(价格表!$B$4:$I$31,M4667,5),IF(AND(J4667&gt;3.3,J4667&lt;=4),INDEX(价格表!$B$4:$I$31,M4667,6),IF(AND(J4667&gt;4,J4667&lt;=5.5),INDEX(价格表!$B$4:$I$31,M4667,7),IF(J4667&gt;5.5,2.6+INDEX(价格表!$B$4:$I$31,M4667,8)*L4667)))))))</f>
        <v>2.15</v>
      </c>
    </row>
    <row r="4668" spans="1:14">
      <c r="A4668" s="20">
        <v>4311077831145</v>
      </c>
      <c r="B4668" s="18" t="s">
        <v>16</v>
      </c>
      <c r="C4668" s="21">
        <v>20201217</v>
      </c>
      <c r="D4668" s="21">
        <v>610538201209</v>
      </c>
      <c r="E4668" s="21" t="s">
        <v>16</v>
      </c>
      <c r="F4668" s="21">
        <v>20201227</v>
      </c>
      <c r="G4668" s="21" t="s">
        <v>17</v>
      </c>
      <c r="H4668" s="21" t="s">
        <v>50</v>
      </c>
      <c r="I4668" s="21" t="s">
        <v>62</v>
      </c>
      <c r="J4668" s="21">
        <v>1.52</v>
      </c>
      <c r="K4668" s="21" t="s">
        <v>20</v>
      </c>
      <c r="L4668">
        <f t="shared" si="86"/>
        <v>2</v>
      </c>
      <c r="M4668">
        <f>MATCH(H:H,价格表!$B$4:$B$35,0)</f>
        <v>4</v>
      </c>
      <c r="N4668" s="27">
        <f>IF(J4668&lt;=0.3,INDEX(价格表!$B$4:$I$31,M4668,2),IF(AND(J4668&gt;0.3,J4668&lt;=1),INDEX(价格表!$B$4:$I$31,M4668,3),IF(AND(J4668&gt;1,J4668&lt;=2.2),INDEX(价格表!$B$4:$I$31,M4668,4),IF(AND(J4668&gt;2.2,J4668&lt;=3.3),INDEX(价格表!$B$4:$I$31,M4668,5),IF(AND(J4668&gt;3.3,J4668&lt;=4),INDEX(价格表!$B$4:$I$31,M4668,6),IF(AND(J4668&gt;4,J4668&lt;=5.5),INDEX(价格表!$B$4:$I$31,M4668,7),IF(J4668&gt;5.5,2.6+INDEX(价格表!$B$4:$I$31,M4668,8)*L4668)))))))</f>
        <v>2.15</v>
      </c>
    </row>
    <row r="4669" spans="1:14">
      <c r="A4669" s="20">
        <v>4311077833492</v>
      </c>
      <c r="B4669" s="18" t="s">
        <v>16</v>
      </c>
      <c r="C4669" s="21">
        <v>20201217</v>
      </c>
      <c r="D4669" s="21">
        <v>610538201209</v>
      </c>
      <c r="E4669" s="21" t="s">
        <v>16</v>
      </c>
      <c r="F4669" s="21">
        <v>20201227</v>
      </c>
      <c r="G4669" s="21" t="s">
        <v>17</v>
      </c>
      <c r="H4669" s="21" t="s">
        <v>82</v>
      </c>
      <c r="I4669" s="21" t="s">
        <v>83</v>
      </c>
      <c r="J4669" s="21">
        <v>1.51</v>
      </c>
      <c r="K4669" s="21" t="s">
        <v>20</v>
      </c>
      <c r="L4669">
        <f t="shared" si="86"/>
        <v>2</v>
      </c>
      <c r="M4669">
        <f>MATCH(H:H,价格表!$B$4:$B$35,0)</f>
        <v>2</v>
      </c>
      <c r="N4669" s="27">
        <f>IF(J4669&lt;=0.3,INDEX(价格表!$B$4:$I$31,M4669,2),IF(AND(J4669&gt;0.3,J4669&lt;=1),INDEX(价格表!$B$4:$I$31,M4669,3),IF(AND(J4669&gt;1,J4669&lt;=2.2),INDEX(价格表!$B$4:$I$31,M4669,4),IF(AND(J4669&gt;2.2,J4669&lt;=3.3),INDEX(价格表!$B$4:$I$31,M4669,5),IF(AND(J4669&gt;3.3,J4669&lt;=4),INDEX(价格表!$B$4:$I$31,M4669,6),IF(AND(J4669&gt;4,J4669&lt;=5.5),INDEX(价格表!$B$4:$I$31,M4669,7),IF(J4669&gt;5.5,2.6+INDEX(价格表!$B$4:$I$31,M4669,8)*L4669)))))))</f>
        <v>2.15</v>
      </c>
    </row>
    <row r="4670" spans="1:14">
      <c r="A4670" s="20">
        <v>4311077839466</v>
      </c>
      <c r="B4670" s="18" t="s">
        <v>16</v>
      </c>
      <c r="C4670" s="21">
        <v>20201217</v>
      </c>
      <c r="D4670" s="21">
        <v>610538201209</v>
      </c>
      <c r="E4670" s="21" t="s">
        <v>16</v>
      </c>
      <c r="F4670" s="21">
        <v>20201227</v>
      </c>
      <c r="G4670" s="21" t="s">
        <v>17</v>
      </c>
      <c r="H4670" s="21" t="s">
        <v>73</v>
      </c>
      <c r="I4670" s="21" t="s">
        <v>92</v>
      </c>
      <c r="J4670" s="21">
        <v>1.48</v>
      </c>
      <c r="K4670" s="21" t="s">
        <v>20</v>
      </c>
      <c r="L4670">
        <f t="shared" si="86"/>
        <v>2</v>
      </c>
      <c r="M4670">
        <f>MATCH(H:H,价格表!$B$4:$B$35,0)</f>
        <v>7</v>
      </c>
      <c r="N4670" s="27">
        <f>IF(J4670&lt;=0.3,INDEX(价格表!$B$4:$I$31,M4670,2),IF(AND(J4670&gt;0.3,J4670&lt;=1),INDEX(价格表!$B$4:$I$31,M4670,3),IF(AND(J4670&gt;1,J4670&lt;=2.2),INDEX(价格表!$B$4:$I$31,M4670,4),IF(AND(J4670&gt;2.2,J4670&lt;=3.3),INDEX(价格表!$B$4:$I$31,M4670,5),IF(AND(J4670&gt;3.3,J4670&lt;=4),INDEX(价格表!$B$4:$I$31,M4670,6),IF(AND(J4670&gt;4,J4670&lt;=5.5),INDEX(价格表!$B$4:$I$31,M4670,7),IF(J4670&gt;5.5,2.6+INDEX(价格表!$B$4:$I$31,M4670,8)*L4670)))))))</f>
        <v>2.15</v>
      </c>
    </row>
    <row r="4671" spans="1:14">
      <c r="A4671" s="20">
        <v>4311077839467</v>
      </c>
      <c r="B4671" s="18" t="s">
        <v>16</v>
      </c>
      <c r="C4671" s="21">
        <v>20201217</v>
      </c>
      <c r="D4671" s="21">
        <v>610538201209</v>
      </c>
      <c r="E4671" s="21" t="s">
        <v>16</v>
      </c>
      <c r="F4671" s="21">
        <v>20201227</v>
      </c>
      <c r="G4671" s="21" t="s">
        <v>17</v>
      </c>
      <c r="H4671" s="21" t="s">
        <v>33</v>
      </c>
      <c r="I4671" s="21" t="s">
        <v>34</v>
      </c>
      <c r="J4671" s="21">
        <v>1.66</v>
      </c>
      <c r="K4671" s="21" t="s">
        <v>20</v>
      </c>
      <c r="L4671">
        <f t="shared" si="86"/>
        <v>2</v>
      </c>
      <c r="M4671">
        <f>MATCH(H:H,价格表!$B$4:$B$35,0)</f>
        <v>13</v>
      </c>
      <c r="N4671" s="27">
        <f>IF(J4671&lt;=0.3,INDEX(价格表!$B$4:$I$31,M4671,2),IF(AND(J4671&gt;0.3,J4671&lt;=1),INDEX(价格表!$B$4:$I$31,M4671,3),IF(AND(J4671&gt;1,J4671&lt;=2.2),INDEX(价格表!$B$4:$I$31,M4671,4),IF(AND(J4671&gt;2.2,J4671&lt;=3.3),INDEX(价格表!$B$4:$I$31,M4671,5),IF(AND(J4671&gt;3.3,J4671&lt;=4),INDEX(价格表!$B$4:$I$31,M4671,6),IF(AND(J4671&gt;4,J4671&lt;=5.5),INDEX(价格表!$B$4:$I$31,M4671,7),IF(J4671&gt;5.5,2.6+INDEX(价格表!$B$4:$I$31,M4671,8)*L4671)))))))</f>
        <v>2.15</v>
      </c>
    </row>
    <row r="4672" spans="1:14">
      <c r="A4672" s="20">
        <v>4311077839468</v>
      </c>
      <c r="B4672" s="18" t="s">
        <v>16</v>
      </c>
      <c r="C4672" s="21">
        <v>20201217</v>
      </c>
      <c r="D4672" s="21">
        <v>610538201209</v>
      </c>
      <c r="E4672" s="21" t="s">
        <v>16</v>
      </c>
      <c r="F4672" s="21">
        <v>20201227</v>
      </c>
      <c r="G4672" s="21" t="s">
        <v>17</v>
      </c>
      <c r="H4672" s="21" t="s">
        <v>66</v>
      </c>
      <c r="I4672" s="21" t="s">
        <v>67</v>
      </c>
      <c r="J4672" s="21">
        <v>1.68</v>
      </c>
      <c r="K4672" s="21" t="s">
        <v>20</v>
      </c>
      <c r="L4672">
        <f t="shared" si="86"/>
        <v>2</v>
      </c>
      <c r="M4672">
        <f>MATCH(H:H,价格表!$B$4:$B$35,0)</f>
        <v>17</v>
      </c>
      <c r="N4672" s="27">
        <f>IF(J4672&lt;=0.3,INDEX(价格表!$B$4:$I$31,M4672,2),IF(AND(J4672&gt;0.3,J4672&lt;=1),INDEX(价格表!$B$4:$I$31,M4672,3),IF(AND(J4672&gt;1,J4672&lt;=2.2),INDEX(价格表!$B$4:$I$31,M4672,4),IF(AND(J4672&gt;2.2,J4672&lt;=3.3),INDEX(价格表!$B$4:$I$31,M4672,5),IF(AND(J4672&gt;3.3,J4672&lt;=4),INDEX(价格表!$B$4:$I$31,M4672,6),IF(AND(J4672&gt;4,J4672&lt;=5.5),INDEX(价格表!$B$4:$I$31,M4672,7),IF(J4672&gt;5.5,2.6+INDEX(价格表!$B$4:$I$31,M4672,8)*L4672)))))))</f>
        <v>2.15</v>
      </c>
    </row>
    <row r="4673" spans="1:14">
      <c r="A4673" s="20">
        <v>4311077839469</v>
      </c>
      <c r="B4673" s="18" t="s">
        <v>16</v>
      </c>
      <c r="C4673" s="21">
        <v>20201217</v>
      </c>
      <c r="D4673" s="21">
        <v>610538201209</v>
      </c>
      <c r="E4673" s="21" t="s">
        <v>16</v>
      </c>
      <c r="F4673" s="21">
        <v>20201227</v>
      </c>
      <c r="G4673" s="21" t="s">
        <v>17</v>
      </c>
      <c r="H4673" s="21" t="s">
        <v>33</v>
      </c>
      <c r="I4673" s="21" t="s">
        <v>34</v>
      </c>
      <c r="J4673" s="21">
        <v>1.42</v>
      </c>
      <c r="K4673" s="21" t="s">
        <v>20</v>
      </c>
      <c r="L4673">
        <f t="shared" si="86"/>
        <v>2</v>
      </c>
      <c r="M4673">
        <f>MATCH(H:H,价格表!$B$4:$B$35,0)</f>
        <v>13</v>
      </c>
      <c r="N4673" s="27">
        <f>IF(J4673&lt;=0.3,INDEX(价格表!$B$4:$I$31,M4673,2),IF(AND(J4673&gt;0.3,J4673&lt;=1),INDEX(价格表!$B$4:$I$31,M4673,3),IF(AND(J4673&gt;1,J4673&lt;=2.2),INDEX(价格表!$B$4:$I$31,M4673,4),IF(AND(J4673&gt;2.2,J4673&lt;=3.3),INDEX(价格表!$B$4:$I$31,M4673,5),IF(AND(J4673&gt;3.3,J4673&lt;=4),INDEX(价格表!$B$4:$I$31,M4673,6),IF(AND(J4673&gt;4,J4673&lt;=5.5),INDEX(价格表!$B$4:$I$31,M4673,7),IF(J4673&gt;5.5,2.6+INDEX(价格表!$B$4:$I$31,M4673,8)*L4673)))))))</f>
        <v>2.15</v>
      </c>
    </row>
    <row r="4674" spans="1:14">
      <c r="A4674" s="20">
        <v>4311077839470</v>
      </c>
      <c r="B4674" s="18" t="s">
        <v>16</v>
      </c>
      <c r="C4674" s="21">
        <v>20201217</v>
      </c>
      <c r="D4674" s="21">
        <v>610538201209</v>
      </c>
      <c r="E4674" s="21" t="s">
        <v>16</v>
      </c>
      <c r="F4674" s="21">
        <v>20201227</v>
      </c>
      <c r="G4674" s="21" t="s">
        <v>17</v>
      </c>
      <c r="H4674" s="21" t="s">
        <v>123</v>
      </c>
      <c r="I4674" s="21" t="s">
        <v>124</v>
      </c>
      <c r="J4674" s="21">
        <v>1.7</v>
      </c>
      <c r="K4674" s="21" t="s">
        <v>20</v>
      </c>
      <c r="L4674">
        <f t="shared" si="86"/>
        <v>2</v>
      </c>
      <c r="M4674">
        <f>MATCH(H:H,价格表!$B$4:$B$35,0)</f>
        <v>30</v>
      </c>
      <c r="N4674" s="27">
        <f>L4674*7+3</f>
        <v>17</v>
      </c>
    </row>
    <row r="4675" spans="1:14">
      <c r="A4675" s="20">
        <v>4311077839471</v>
      </c>
      <c r="B4675" s="18" t="s">
        <v>16</v>
      </c>
      <c r="C4675" s="21">
        <v>20201217</v>
      </c>
      <c r="D4675" s="21">
        <v>610538201209</v>
      </c>
      <c r="E4675" s="21" t="s">
        <v>16</v>
      </c>
      <c r="F4675" s="21">
        <v>20201227</v>
      </c>
      <c r="G4675" s="21" t="s">
        <v>17</v>
      </c>
      <c r="H4675" s="21" t="s">
        <v>23</v>
      </c>
      <c r="I4675" s="21" t="s">
        <v>162</v>
      </c>
      <c r="J4675" s="21">
        <v>1.45</v>
      </c>
      <c r="K4675" s="21" t="s">
        <v>20</v>
      </c>
      <c r="L4675">
        <f t="shared" si="86"/>
        <v>2</v>
      </c>
      <c r="M4675">
        <f>MATCH(H:H,价格表!$B$4:$B$35,0)</f>
        <v>15</v>
      </c>
      <c r="N4675" s="27">
        <f>IF(J4675&lt;=0.3,INDEX(价格表!$B$4:$I$31,M4675,2),IF(AND(J4675&gt;0.3,J4675&lt;=1),INDEX(价格表!$B$4:$I$31,M4675,3),IF(AND(J4675&gt;1,J4675&lt;=2.2),INDEX(价格表!$B$4:$I$31,M4675,4),IF(AND(J4675&gt;2.2,J4675&lt;=3.3),INDEX(价格表!$B$4:$I$31,M4675,5),IF(AND(J4675&gt;3.3,J4675&lt;=4),INDEX(价格表!$B$4:$I$31,M4675,6),IF(AND(J4675&gt;4,J4675&lt;=5.5),INDEX(价格表!$B$4:$I$31,M4675,7),IF(J4675&gt;5.5,2.6+INDEX(价格表!$B$4:$I$31,M4675,8)*L4675)))))))</f>
        <v>2.15</v>
      </c>
    </row>
    <row r="4676" spans="1:14">
      <c r="A4676" s="20">
        <v>4311077841230</v>
      </c>
      <c r="B4676" s="18" t="s">
        <v>16</v>
      </c>
      <c r="C4676" s="21">
        <v>20201217</v>
      </c>
      <c r="D4676" s="21">
        <v>610538201209</v>
      </c>
      <c r="E4676" s="21" t="s">
        <v>16</v>
      </c>
      <c r="F4676" s="21">
        <v>20201227</v>
      </c>
      <c r="G4676" s="21" t="s">
        <v>17</v>
      </c>
      <c r="H4676" s="21" t="s">
        <v>54</v>
      </c>
      <c r="I4676" s="21" t="s">
        <v>191</v>
      </c>
      <c r="J4676" s="21">
        <v>1.42</v>
      </c>
      <c r="K4676" s="21" t="s">
        <v>20</v>
      </c>
      <c r="L4676">
        <f t="shared" ref="L4676:L4739" si="87">ROUNDUP(J4676,0)</f>
        <v>2</v>
      </c>
      <c r="M4676">
        <f>MATCH(H:H,价格表!$B$4:$B$35,0)</f>
        <v>14</v>
      </c>
      <c r="N4676" s="27">
        <f>IF(J4676&lt;=0.3,INDEX(价格表!$B$4:$I$31,M4676,2),IF(AND(J4676&gt;0.3,J4676&lt;=1),INDEX(价格表!$B$4:$I$31,M4676,3),IF(AND(J4676&gt;1,J4676&lt;=2.2),INDEX(价格表!$B$4:$I$31,M4676,4),IF(AND(J4676&gt;2.2,J4676&lt;=3.3),INDEX(价格表!$B$4:$I$31,M4676,5),IF(AND(J4676&gt;3.3,J4676&lt;=4),INDEX(价格表!$B$4:$I$31,M4676,6),IF(AND(J4676&gt;4,J4676&lt;=5.5),INDEX(价格表!$B$4:$I$31,M4676,7),IF(J4676&gt;5.5,2.6+INDEX(价格表!$B$4:$I$31,M4676,8)*L4676)))))))</f>
        <v>2.15</v>
      </c>
    </row>
    <row r="4677" spans="1:14">
      <c r="A4677" s="20">
        <v>4311077841231</v>
      </c>
      <c r="B4677" s="18" t="s">
        <v>16</v>
      </c>
      <c r="C4677" s="21">
        <v>20201217</v>
      </c>
      <c r="D4677" s="21">
        <v>610538201209</v>
      </c>
      <c r="E4677" s="21" t="s">
        <v>16</v>
      </c>
      <c r="F4677" s="21">
        <v>20201227</v>
      </c>
      <c r="G4677" s="21" t="s">
        <v>17</v>
      </c>
      <c r="H4677" s="21" t="s">
        <v>27</v>
      </c>
      <c r="I4677" s="21" t="s">
        <v>176</v>
      </c>
      <c r="J4677" s="21">
        <v>1.44</v>
      </c>
      <c r="K4677" s="21" t="s">
        <v>20</v>
      </c>
      <c r="L4677">
        <f t="shared" si="87"/>
        <v>2</v>
      </c>
      <c r="M4677">
        <f>MATCH(H:H,价格表!$B$4:$B$35,0)</f>
        <v>3</v>
      </c>
      <c r="N4677" s="27">
        <f>IF(J4677&lt;=0.3,INDEX(价格表!$B$4:$I$31,M4677,2),IF(AND(J4677&gt;0.3,J4677&lt;=1),INDEX(价格表!$B$4:$I$31,M4677,3),IF(AND(J4677&gt;1,J4677&lt;=2.2),INDEX(价格表!$B$4:$I$31,M4677,4),IF(AND(J4677&gt;2.2,J4677&lt;=3.3),INDEX(价格表!$B$4:$I$31,M4677,5),IF(AND(J4677&gt;3.3,J4677&lt;=4),INDEX(价格表!$B$4:$I$31,M4677,6),IF(AND(J4677&gt;4,J4677&lt;=5.5),INDEX(价格表!$B$4:$I$31,M4677,7),IF(J4677&gt;5.5,2.6+INDEX(价格表!$B$4:$I$31,M4677,8)*L4677)))))))</f>
        <v>2.15</v>
      </c>
    </row>
    <row r="4678" spans="1:14">
      <c r="A4678" s="20">
        <v>4311077841232</v>
      </c>
      <c r="B4678" s="18" t="s">
        <v>16</v>
      </c>
      <c r="C4678" s="21">
        <v>20201217</v>
      </c>
      <c r="D4678" s="21">
        <v>610538201209</v>
      </c>
      <c r="E4678" s="21" t="s">
        <v>16</v>
      </c>
      <c r="F4678" s="21">
        <v>20201227</v>
      </c>
      <c r="G4678" s="21" t="s">
        <v>17</v>
      </c>
      <c r="H4678" s="21" t="s">
        <v>66</v>
      </c>
      <c r="I4678" s="21" t="s">
        <v>230</v>
      </c>
      <c r="J4678" s="21">
        <v>1.43</v>
      </c>
      <c r="K4678" s="21" t="s">
        <v>20</v>
      </c>
      <c r="L4678">
        <f t="shared" si="87"/>
        <v>2</v>
      </c>
      <c r="M4678">
        <f>MATCH(H:H,价格表!$B$4:$B$35,0)</f>
        <v>17</v>
      </c>
      <c r="N4678" s="27">
        <f>IF(J4678&lt;=0.3,INDEX(价格表!$B$4:$I$31,M4678,2),IF(AND(J4678&gt;0.3,J4678&lt;=1),INDEX(价格表!$B$4:$I$31,M4678,3),IF(AND(J4678&gt;1,J4678&lt;=2.2),INDEX(价格表!$B$4:$I$31,M4678,4),IF(AND(J4678&gt;2.2,J4678&lt;=3.3),INDEX(价格表!$B$4:$I$31,M4678,5),IF(AND(J4678&gt;3.3,J4678&lt;=4),INDEX(价格表!$B$4:$I$31,M4678,6),IF(AND(J4678&gt;4,J4678&lt;=5.5),INDEX(价格表!$B$4:$I$31,M4678,7),IF(J4678&gt;5.5,2.6+INDEX(价格表!$B$4:$I$31,M4678,8)*L4678)))))))</f>
        <v>2.15</v>
      </c>
    </row>
    <row r="4679" spans="1:14">
      <c r="A4679" s="20">
        <v>4311077841233</v>
      </c>
      <c r="B4679" s="18" t="s">
        <v>16</v>
      </c>
      <c r="C4679" s="21">
        <v>20201217</v>
      </c>
      <c r="D4679" s="21">
        <v>610538201209</v>
      </c>
      <c r="E4679" s="21" t="s">
        <v>16</v>
      </c>
      <c r="F4679" s="21">
        <v>20201227</v>
      </c>
      <c r="G4679" s="21" t="s">
        <v>17</v>
      </c>
      <c r="H4679" s="21" t="s">
        <v>39</v>
      </c>
      <c r="I4679" s="21" t="s">
        <v>81</v>
      </c>
      <c r="J4679" s="21">
        <v>1.46</v>
      </c>
      <c r="K4679" s="21" t="s">
        <v>20</v>
      </c>
      <c r="L4679">
        <f t="shared" si="87"/>
        <v>2</v>
      </c>
      <c r="M4679">
        <f>MATCH(H:H,价格表!$B$4:$B$35,0)</f>
        <v>23</v>
      </c>
      <c r="N4679" s="27">
        <f>IF(J4679&lt;=0.3,INDEX(价格表!$B$4:$I$31,M4679,2),IF(AND(J4679&gt;0.3,J4679&lt;=1),INDEX(价格表!$B$4:$I$31,M4679,3),IF(AND(J4679&gt;1,J4679&lt;=2.2),INDEX(价格表!$B$4:$I$31,M4679,4),IF(AND(J4679&gt;2.2,J4679&lt;=3.3),INDEX(价格表!$B$4:$I$31,M4679,5),IF(AND(J4679&gt;3.3,J4679&lt;=4),INDEX(价格表!$B$4:$I$31,M4679,6),IF(AND(J4679&gt;4,J4679&lt;=5.5),INDEX(价格表!$B$4:$I$31,M4679,7),IF(J4679&gt;5.5,2.6+INDEX(价格表!$B$4:$I$31,M4679,8)*L4679)))))))</f>
        <v>2.15</v>
      </c>
    </row>
    <row r="4680" spans="1:14">
      <c r="A4680" s="20">
        <v>4311077841234</v>
      </c>
      <c r="B4680" s="18" t="s">
        <v>16</v>
      </c>
      <c r="C4680" s="21">
        <v>20201217</v>
      </c>
      <c r="D4680" s="21">
        <v>610538201209</v>
      </c>
      <c r="E4680" s="21" t="s">
        <v>16</v>
      </c>
      <c r="F4680" s="21">
        <v>20201227</v>
      </c>
      <c r="G4680" s="21" t="s">
        <v>17</v>
      </c>
      <c r="H4680" s="21" t="s">
        <v>18</v>
      </c>
      <c r="I4680" s="21" t="s">
        <v>153</v>
      </c>
      <c r="J4680" s="21">
        <v>1.56</v>
      </c>
      <c r="K4680" s="21" t="s">
        <v>20</v>
      </c>
      <c r="L4680">
        <f t="shared" si="87"/>
        <v>2</v>
      </c>
      <c r="M4680">
        <f>MATCH(H:H,价格表!$B$4:$B$35,0)</f>
        <v>1</v>
      </c>
      <c r="N4680" s="27">
        <f>IF(J4680&lt;=0.3,INDEX(价格表!$B$4:$I$31,M4680,2),IF(AND(J4680&gt;0.3,J4680&lt;=1),INDEX(价格表!$B$4:$I$31,M4680,3),IF(AND(J4680&gt;1,J4680&lt;=2.2),INDEX(价格表!$B$4:$I$31,M4680,4),IF(AND(J4680&gt;2.2,J4680&lt;=3.3),INDEX(价格表!$B$4:$I$31,M4680,5),IF(AND(J4680&gt;3.3,J4680&lt;=4),INDEX(价格表!$B$4:$I$31,M4680,6),IF(AND(J4680&gt;4,J4680&lt;=5.5),INDEX(价格表!$B$4:$I$31,M4680,7),IF(J4680&gt;5.5,2.6+INDEX(价格表!$B$4:$I$31,M4680,8)*L4680)))))))</f>
        <v>2.15</v>
      </c>
    </row>
    <row r="4681" spans="1:14">
      <c r="A4681" s="20">
        <v>4311077841235</v>
      </c>
      <c r="B4681" s="18" t="s">
        <v>16</v>
      </c>
      <c r="C4681" s="21">
        <v>20201217</v>
      </c>
      <c r="D4681" s="21">
        <v>610538201209</v>
      </c>
      <c r="E4681" s="21" t="s">
        <v>16</v>
      </c>
      <c r="F4681" s="21">
        <v>20201227</v>
      </c>
      <c r="G4681" s="21" t="s">
        <v>17</v>
      </c>
      <c r="H4681" s="21" t="s">
        <v>18</v>
      </c>
      <c r="I4681" s="21" t="s">
        <v>53</v>
      </c>
      <c r="J4681" s="21">
        <v>1.43</v>
      </c>
      <c r="K4681" s="21" t="s">
        <v>20</v>
      </c>
      <c r="L4681">
        <f t="shared" si="87"/>
        <v>2</v>
      </c>
      <c r="M4681">
        <f>MATCH(H:H,价格表!$B$4:$B$35,0)</f>
        <v>1</v>
      </c>
      <c r="N4681" s="27">
        <f>IF(J4681&lt;=0.3,INDEX(价格表!$B$4:$I$31,M4681,2),IF(AND(J4681&gt;0.3,J4681&lt;=1),INDEX(价格表!$B$4:$I$31,M4681,3),IF(AND(J4681&gt;1,J4681&lt;=2.2),INDEX(价格表!$B$4:$I$31,M4681,4),IF(AND(J4681&gt;2.2,J4681&lt;=3.3),INDEX(价格表!$B$4:$I$31,M4681,5),IF(AND(J4681&gt;3.3,J4681&lt;=4),INDEX(价格表!$B$4:$I$31,M4681,6),IF(AND(J4681&gt;4,J4681&lt;=5.5),INDEX(价格表!$B$4:$I$31,M4681,7),IF(J4681&gt;5.5,2.6+INDEX(价格表!$B$4:$I$31,M4681,8)*L4681)))))))</f>
        <v>2.15</v>
      </c>
    </row>
    <row r="4682" spans="1:14">
      <c r="A4682" s="20">
        <v>4311077841236</v>
      </c>
      <c r="B4682" s="18" t="s">
        <v>16</v>
      </c>
      <c r="C4682" s="21">
        <v>20201217</v>
      </c>
      <c r="D4682" s="21">
        <v>610538201209</v>
      </c>
      <c r="E4682" s="21" t="s">
        <v>16</v>
      </c>
      <c r="F4682" s="21">
        <v>20201227</v>
      </c>
      <c r="G4682" s="21" t="s">
        <v>17</v>
      </c>
      <c r="H4682" s="21" t="s">
        <v>63</v>
      </c>
      <c r="I4682" s="21" t="s">
        <v>64</v>
      </c>
      <c r="J4682" s="21">
        <v>1.48</v>
      </c>
      <c r="K4682" s="21" t="s">
        <v>20</v>
      </c>
      <c r="L4682">
        <f t="shared" si="87"/>
        <v>2</v>
      </c>
      <c r="M4682">
        <f>MATCH(H:H,价格表!$B$4:$B$35,0)</f>
        <v>21</v>
      </c>
      <c r="N4682" s="27">
        <f>IF(J4682&lt;=0.3,INDEX(价格表!$B$4:$I$31,M4682,2),IF(AND(J4682&gt;0.3,J4682&lt;=1),INDEX(价格表!$B$4:$I$31,M4682,3),IF(AND(J4682&gt;1,J4682&lt;=2.2),INDEX(价格表!$B$4:$I$31,M4682,4),IF(AND(J4682&gt;2.2,J4682&lt;=3.3),INDEX(价格表!$B$4:$I$31,M4682,5),IF(AND(J4682&gt;3.3,J4682&lt;=4),INDEX(价格表!$B$4:$I$31,M4682,6),IF(AND(J4682&gt;4,J4682&lt;=5.5),INDEX(价格表!$B$4:$I$31,M4682,7),IF(J4682&gt;5.5,2.6+INDEX(价格表!$B$4:$I$31,M4682,8)*L4682)))))))</f>
        <v>2.15</v>
      </c>
    </row>
    <row r="4683" spans="1:14">
      <c r="A4683" s="20">
        <v>4311077841238</v>
      </c>
      <c r="B4683" s="18" t="s">
        <v>16</v>
      </c>
      <c r="C4683" s="21">
        <v>20201217</v>
      </c>
      <c r="D4683" s="21">
        <v>610538201209</v>
      </c>
      <c r="E4683" s="21" t="s">
        <v>16</v>
      </c>
      <c r="F4683" s="21">
        <v>20201227</v>
      </c>
      <c r="G4683" s="21" t="s">
        <v>17</v>
      </c>
      <c r="H4683" s="21" t="s">
        <v>23</v>
      </c>
      <c r="I4683" s="21" t="s">
        <v>115</v>
      </c>
      <c r="J4683" s="21">
        <v>1.46</v>
      </c>
      <c r="K4683" s="21" t="s">
        <v>20</v>
      </c>
      <c r="L4683">
        <f t="shared" si="87"/>
        <v>2</v>
      </c>
      <c r="M4683">
        <f>MATCH(H:H,价格表!$B$4:$B$35,0)</f>
        <v>15</v>
      </c>
      <c r="N4683" s="27">
        <f>IF(J4683&lt;=0.3,INDEX(价格表!$B$4:$I$31,M4683,2),IF(AND(J4683&gt;0.3,J4683&lt;=1),INDEX(价格表!$B$4:$I$31,M4683,3),IF(AND(J4683&gt;1,J4683&lt;=2.2),INDEX(价格表!$B$4:$I$31,M4683,4),IF(AND(J4683&gt;2.2,J4683&lt;=3.3),INDEX(价格表!$B$4:$I$31,M4683,5),IF(AND(J4683&gt;3.3,J4683&lt;=4),INDEX(价格表!$B$4:$I$31,M4683,6),IF(AND(J4683&gt;4,J4683&lt;=5.5),INDEX(价格表!$B$4:$I$31,M4683,7),IF(J4683&gt;5.5,2.6+INDEX(价格表!$B$4:$I$31,M4683,8)*L4683)))))))</f>
        <v>2.15</v>
      </c>
    </row>
    <row r="4684" spans="1:14">
      <c r="A4684" s="20">
        <v>4311077841239</v>
      </c>
      <c r="B4684" s="18" t="s">
        <v>16</v>
      </c>
      <c r="C4684" s="21">
        <v>20201217</v>
      </c>
      <c r="D4684" s="21">
        <v>610538201209</v>
      </c>
      <c r="E4684" s="21" t="s">
        <v>16</v>
      </c>
      <c r="F4684" s="21">
        <v>20201227</v>
      </c>
      <c r="G4684" s="21" t="s">
        <v>17</v>
      </c>
      <c r="H4684" s="21" t="s">
        <v>50</v>
      </c>
      <c r="I4684" s="21" t="s">
        <v>62</v>
      </c>
      <c r="J4684" s="21">
        <v>1.43</v>
      </c>
      <c r="K4684" s="21" t="s">
        <v>20</v>
      </c>
      <c r="L4684">
        <f t="shared" si="87"/>
        <v>2</v>
      </c>
      <c r="M4684">
        <f>MATCH(H:H,价格表!$B$4:$B$35,0)</f>
        <v>4</v>
      </c>
      <c r="N4684" s="27">
        <f>IF(J4684&lt;=0.3,INDEX(价格表!$B$4:$I$31,M4684,2),IF(AND(J4684&gt;0.3,J4684&lt;=1),INDEX(价格表!$B$4:$I$31,M4684,3),IF(AND(J4684&gt;1,J4684&lt;=2.2),INDEX(价格表!$B$4:$I$31,M4684,4),IF(AND(J4684&gt;2.2,J4684&lt;=3.3),INDEX(价格表!$B$4:$I$31,M4684,5),IF(AND(J4684&gt;3.3,J4684&lt;=4),INDEX(价格表!$B$4:$I$31,M4684,6),IF(AND(J4684&gt;4,J4684&lt;=5.5),INDEX(价格表!$B$4:$I$31,M4684,7),IF(J4684&gt;5.5,2.6+INDEX(价格表!$B$4:$I$31,M4684,8)*L4684)))))))</f>
        <v>2.15</v>
      </c>
    </row>
    <row r="4685" spans="1:14">
      <c r="A4685" s="20">
        <v>4311077846612</v>
      </c>
      <c r="B4685" s="18" t="s">
        <v>16</v>
      </c>
      <c r="C4685" s="21">
        <v>20201217</v>
      </c>
      <c r="D4685" s="21">
        <v>610538201209</v>
      </c>
      <c r="E4685" s="21" t="s">
        <v>16</v>
      </c>
      <c r="F4685" s="21">
        <v>20201227</v>
      </c>
      <c r="G4685" s="21" t="s">
        <v>17</v>
      </c>
      <c r="H4685" s="21" t="s">
        <v>73</v>
      </c>
      <c r="I4685" s="21" t="s">
        <v>184</v>
      </c>
      <c r="J4685" s="21">
        <v>1.43</v>
      </c>
      <c r="K4685" s="21" t="s">
        <v>20</v>
      </c>
      <c r="L4685">
        <f t="shared" si="87"/>
        <v>2</v>
      </c>
      <c r="M4685">
        <f>MATCH(H:H,价格表!$B$4:$B$35,0)</f>
        <v>7</v>
      </c>
      <c r="N4685" s="27">
        <f>IF(J4685&lt;=0.3,INDEX(价格表!$B$4:$I$31,M4685,2),IF(AND(J4685&gt;0.3,J4685&lt;=1),INDEX(价格表!$B$4:$I$31,M4685,3),IF(AND(J4685&gt;1,J4685&lt;=2.2),INDEX(价格表!$B$4:$I$31,M4685,4),IF(AND(J4685&gt;2.2,J4685&lt;=3.3),INDEX(价格表!$B$4:$I$31,M4685,5),IF(AND(J4685&gt;3.3,J4685&lt;=4),INDEX(价格表!$B$4:$I$31,M4685,6),IF(AND(J4685&gt;4,J4685&lt;=5.5),INDEX(价格表!$B$4:$I$31,M4685,7),IF(J4685&gt;5.5,2.6+INDEX(价格表!$B$4:$I$31,M4685,8)*L4685)))))))</f>
        <v>2.15</v>
      </c>
    </row>
    <row r="4686" spans="1:14">
      <c r="A4686" s="20">
        <v>4311077846613</v>
      </c>
      <c r="B4686" s="18" t="s">
        <v>16</v>
      </c>
      <c r="C4686" s="21">
        <v>20201217</v>
      </c>
      <c r="D4686" s="21">
        <v>610538201209</v>
      </c>
      <c r="E4686" s="21" t="s">
        <v>16</v>
      </c>
      <c r="F4686" s="21">
        <v>20201227</v>
      </c>
      <c r="G4686" s="21" t="s">
        <v>17</v>
      </c>
      <c r="H4686" s="21" t="s">
        <v>18</v>
      </c>
      <c r="I4686" s="21" t="s">
        <v>266</v>
      </c>
      <c r="J4686" s="21">
        <v>1.76</v>
      </c>
      <c r="K4686" s="21" t="s">
        <v>20</v>
      </c>
      <c r="L4686">
        <f t="shared" si="87"/>
        <v>2</v>
      </c>
      <c r="M4686">
        <f>MATCH(H:H,价格表!$B$4:$B$35,0)</f>
        <v>1</v>
      </c>
      <c r="N4686" s="27">
        <f>IF(J4686&lt;=0.3,INDEX(价格表!$B$4:$I$31,M4686,2),IF(AND(J4686&gt;0.3,J4686&lt;=1),INDEX(价格表!$B$4:$I$31,M4686,3),IF(AND(J4686&gt;1,J4686&lt;=2.2),INDEX(价格表!$B$4:$I$31,M4686,4),IF(AND(J4686&gt;2.2,J4686&lt;=3.3),INDEX(价格表!$B$4:$I$31,M4686,5),IF(AND(J4686&gt;3.3,J4686&lt;=4),INDEX(价格表!$B$4:$I$31,M4686,6),IF(AND(J4686&gt;4,J4686&lt;=5.5),INDEX(价格表!$B$4:$I$31,M4686,7),IF(J4686&gt;5.5,2.6+INDEX(价格表!$B$4:$I$31,M4686,8)*L4686)))))))</f>
        <v>2.15</v>
      </c>
    </row>
    <row r="4687" spans="1:14">
      <c r="A4687" s="20">
        <v>4311077846615</v>
      </c>
      <c r="B4687" s="18" t="s">
        <v>16</v>
      </c>
      <c r="C4687" s="21">
        <v>20201217</v>
      </c>
      <c r="D4687" s="21">
        <v>610538201209</v>
      </c>
      <c r="E4687" s="21" t="s">
        <v>16</v>
      </c>
      <c r="F4687" s="21">
        <v>20201227</v>
      </c>
      <c r="G4687" s="21" t="s">
        <v>17</v>
      </c>
      <c r="H4687" s="21" t="s">
        <v>43</v>
      </c>
      <c r="I4687" s="21" t="s">
        <v>44</v>
      </c>
      <c r="J4687" s="21">
        <v>1.66</v>
      </c>
      <c r="K4687" s="21" t="s">
        <v>20</v>
      </c>
      <c r="L4687">
        <f t="shared" si="87"/>
        <v>2</v>
      </c>
      <c r="M4687">
        <f>MATCH(H:H,价格表!$B$4:$B$35,0)</f>
        <v>10</v>
      </c>
      <c r="N4687" s="27">
        <f>IF(J4687&lt;=0.3,INDEX(价格表!$B$4:$I$31,M4687,2),IF(AND(J4687&gt;0.3,J4687&lt;=1),INDEX(价格表!$B$4:$I$31,M4687,3),IF(AND(J4687&gt;1,J4687&lt;=2.2),INDEX(价格表!$B$4:$I$31,M4687,4),IF(AND(J4687&gt;2.2,J4687&lt;=3.3),INDEX(价格表!$B$4:$I$31,M4687,5),IF(AND(J4687&gt;3.3,J4687&lt;=4),INDEX(价格表!$B$4:$I$31,M4687,6),IF(AND(J4687&gt;4,J4687&lt;=5.5),INDEX(价格表!$B$4:$I$31,M4687,7),IF(J4687&gt;5.5,2.6+INDEX(价格表!$B$4:$I$31,M4687,8)*L4687)))))))</f>
        <v>2.15</v>
      </c>
    </row>
    <row r="4688" spans="1:14">
      <c r="A4688" s="20">
        <v>4311077846616</v>
      </c>
      <c r="B4688" s="18" t="s">
        <v>16</v>
      </c>
      <c r="C4688" s="21">
        <v>20201217</v>
      </c>
      <c r="D4688" s="21">
        <v>610538201209</v>
      </c>
      <c r="E4688" s="21" t="s">
        <v>16</v>
      </c>
      <c r="F4688" s="21">
        <v>20201227</v>
      </c>
      <c r="G4688" s="21" t="s">
        <v>17</v>
      </c>
      <c r="H4688" s="21" t="s">
        <v>66</v>
      </c>
      <c r="I4688" s="21" t="s">
        <v>197</v>
      </c>
      <c r="J4688" s="21">
        <v>1.44</v>
      </c>
      <c r="K4688" s="21" t="s">
        <v>20</v>
      </c>
      <c r="L4688">
        <f t="shared" si="87"/>
        <v>2</v>
      </c>
      <c r="M4688">
        <f>MATCH(H:H,价格表!$B$4:$B$35,0)</f>
        <v>17</v>
      </c>
      <c r="N4688" s="27">
        <f>IF(J4688&lt;=0.3,INDEX(价格表!$B$4:$I$31,M4688,2),IF(AND(J4688&gt;0.3,J4688&lt;=1),INDEX(价格表!$B$4:$I$31,M4688,3),IF(AND(J4688&gt;1,J4688&lt;=2.2),INDEX(价格表!$B$4:$I$31,M4688,4),IF(AND(J4688&gt;2.2,J4688&lt;=3.3),INDEX(价格表!$B$4:$I$31,M4688,5),IF(AND(J4688&gt;3.3,J4688&lt;=4),INDEX(价格表!$B$4:$I$31,M4688,6),IF(AND(J4688&gt;4,J4688&lt;=5.5),INDEX(价格表!$B$4:$I$31,M4688,7),IF(J4688&gt;5.5,2.6+INDEX(价格表!$B$4:$I$31,M4688,8)*L4688)))))))</f>
        <v>2.15</v>
      </c>
    </row>
    <row r="4689" spans="1:14">
      <c r="A4689" s="20">
        <v>4311077846618</v>
      </c>
      <c r="B4689" s="18" t="s">
        <v>16</v>
      </c>
      <c r="C4689" s="21">
        <v>20201217</v>
      </c>
      <c r="D4689" s="21">
        <v>610538201209</v>
      </c>
      <c r="E4689" s="21" t="s">
        <v>16</v>
      </c>
      <c r="F4689" s="21">
        <v>20201227</v>
      </c>
      <c r="G4689" s="21" t="s">
        <v>17</v>
      </c>
      <c r="H4689" s="21" t="s">
        <v>73</v>
      </c>
      <c r="I4689" s="21" t="s">
        <v>180</v>
      </c>
      <c r="J4689" s="21">
        <v>1.46</v>
      </c>
      <c r="K4689" s="21" t="s">
        <v>20</v>
      </c>
      <c r="L4689">
        <f t="shared" si="87"/>
        <v>2</v>
      </c>
      <c r="M4689">
        <f>MATCH(H:H,价格表!$B$4:$B$35,0)</f>
        <v>7</v>
      </c>
      <c r="N4689" s="27">
        <f>IF(J4689&lt;=0.3,INDEX(价格表!$B$4:$I$31,M4689,2),IF(AND(J4689&gt;0.3,J4689&lt;=1),INDEX(价格表!$B$4:$I$31,M4689,3),IF(AND(J4689&gt;1,J4689&lt;=2.2),INDEX(价格表!$B$4:$I$31,M4689,4),IF(AND(J4689&gt;2.2,J4689&lt;=3.3),INDEX(价格表!$B$4:$I$31,M4689,5),IF(AND(J4689&gt;3.3,J4689&lt;=4),INDEX(价格表!$B$4:$I$31,M4689,6),IF(AND(J4689&gt;4,J4689&lt;=5.5),INDEX(价格表!$B$4:$I$31,M4689,7),IF(J4689&gt;5.5,2.6+INDEX(价格表!$B$4:$I$31,M4689,8)*L4689)))))))</f>
        <v>2.15</v>
      </c>
    </row>
    <row r="4690" spans="1:14">
      <c r="A4690" s="20">
        <v>4311077846619</v>
      </c>
      <c r="B4690" s="18" t="s">
        <v>16</v>
      </c>
      <c r="C4690" s="21">
        <v>20201217</v>
      </c>
      <c r="D4690" s="21">
        <v>610538201209</v>
      </c>
      <c r="E4690" s="21" t="s">
        <v>16</v>
      </c>
      <c r="F4690" s="21">
        <v>20201227</v>
      </c>
      <c r="G4690" s="21" t="s">
        <v>17</v>
      </c>
      <c r="H4690" s="21" t="s">
        <v>82</v>
      </c>
      <c r="I4690" s="21" t="s">
        <v>83</v>
      </c>
      <c r="J4690" s="21">
        <v>0.56</v>
      </c>
      <c r="K4690" s="21" t="s">
        <v>20</v>
      </c>
      <c r="L4690">
        <f t="shared" si="87"/>
        <v>1</v>
      </c>
      <c r="M4690">
        <f>MATCH(H:H,价格表!$B$4:$B$35,0)</f>
        <v>2</v>
      </c>
      <c r="N4690" s="27">
        <f>IF(J4690&lt;=0.3,INDEX(价格表!$B$4:$I$31,M4690,2),IF(AND(J4690&gt;0.3,J4690&lt;=1),INDEX(价格表!$B$4:$I$31,M4690,3),IF(AND(J4690&gt;1,J4690&lt;=2.2),INDEX(价格表!$B$4:$I$31,M4690,4),IF(AND(J4690&gt;2.2,J4690&lt;=3.3),INDEX(价格表!$B$4:$I$31,M4690,5),IF(AND(J4690&gt;3.3,J4690&lt;=4),INDEX(价格表!$B$4:$I$31,M4690,6),IF(AND(J4690&gt;4,J4690&lt;=5.5),INDEX(价格表!$B$4:$I$31,M4690,7),IF(J4690&gt;5.5,2.6+INDEX(价格表!$B$4:$I$31,M4690,8)*L4690)))))))</f>
        <v>1.8</v>
      </c>
    </row>
    <row r="4691" spans="1:14">
      <c r="A4691" s="20">
        <v>4311077846620</v>
      </c>
      <c r="B4691" s="18" t="s">
        <v>16</v>
      </c>
      <c r="C4691" s="21">
        <v>20201217</v>
      </c>
      <c r="D4691" s="21">
        <v>610538201209</v>
      </c>
      <c r="E4691" s="21" t="s">
        <v>16</v>
      </c>
      <c r="F4691" s="21">
        <v>20201227</v>
      </c>
      <c r="G4691" s="21" t="s">
        <v>17</v>
      </c>
      <c r="H4691" s="21" t="s">
        <v>75</v>
      </c>
      <c r="I4691" s="21" t="s">
        <v>114</v>
      </c>
      <c r="J4691" s="21">
        <v>1.44</v>
      </c>
      <c r="K4691" s="21" t="s">
        <v>20</v>
      </c>
      <c r="L4691">
        <f t="shared" si="87"/>
        <v>2</v>
      </c>
      <c r="M4691">
        <f>MATCH(H:H,价格表!$B$4:$B$35,0)</f>
        <v>24</v>
      </c>
      <c r="N4691" s="27">
        <f>IF(J4691&lt;=0.3,INDEX(价格表!$B$4:$I$31,M4691,2),IF(AND(J4691&gt;0.3,J4691&lt;=1),INDEX(价格表!$B$4:$I$31,M4691,3),IF(AND(J4691&gt;1,J4691&lt;=2.2),INDEX(价格表!$B$4:$I$31,M4691,4),IF(AND(J4691&gt;2.2,J4691&lt;=3.3),INDEX(价格表!$B$4:$I$31,M4691,5),IF(AND(J4691&gt;3.3,J4691&lt;=4),INDEX(价格表!$B$4:$I$31,M4691,6),IF(AND(J4691&gt;4,J4691&lt;=5.5),INDEX(价格表!$B$4:$I$31,M4691,7),IF(J4691&gt;5.5,2.6+INDEX(价格表!$B$4:$I$31,M4691,8)*L4691)))))))</f>
        <v>2.15</v>
      </c>
    </row>
    <row r="4692" spans="1:14">
      <c r="A4692" s="20">
        <v>4311077846621</v>
      </c>
      <c r="B4692" s="18" t="s">
        <v>16</v>
      </c>
      <c r="C4692" s="21">
        <v>20201217</v>
      </c>
      <c r="D4692" s="21">
        <v>610538201209</v>
      </c>
      <c r="E4692" s="21" t="s">
        <v>16</v>
      </c>
      <c r="F4692" s="21">
        <v>20201227</v>
      </c>
      <c r="G4692" s="21" t="s">
        <v>17</v>
      </c>
      <c r="H4692" s="21" t="s">
        <v>27</v>
      </c>
      <c r="I4692" s="21" t="s">
        <v>128</v>
      </c>
      <c r="J4692" s="21">
        <v>1.66</v>
      </c>
      <c r="K4692" s="21" t="s">
        <v>20</v>
      </c>
      <c r="L4692">
        <f t="shared" si="87"/>
        <v>2</v>
      </c>
      <c r="M4692">
        <f>MATCH(H:H,价格表!$B$4:$B$35,0)</f>
        <v>3</v>
      </c>
      <c r="N4692" s="27">
        <f>IF(J4692&lt;=0.3,INDEX(价格表!$B$4:$I$31,M4692,2),IF(AND(J4692&gt;0.3,J4692&lt;=1),INDEX(价格表!$B$4:$I$31,M4692,3),IF(AND(J4692&gt;1,J4692&lt;=2.2),INDEX(价格表!$B$4:$I$31,M4692,4),IF(AND(J4692&gt;2.2,J4692&lt;=3.3),INDEX(价格表!$B$4:$I$31,M4692,5),IF(AND(J4692&gt;3.3,J4692&lt;=4),INDEX(价格表!$B$4:$I$31,M4692,6),IF(AND(J4692&gt;4,J4692&lt;=5.5),INDEX(价格表!$B$4:$I$31,M4692,7),IF(J4692&gt;5.5,2.6+INDEX(价格表!$B$4:$I$31,M4692,8)*L4692)))))))</f>
        <v>2.15</v>
      </c>
    </row>
    <row r="4693" spans="1:14">
      <c r="A4693" s="20">
        <v>4311077870162</v>
      </c>
      <c r="B4693" s="18" t="s">
        <v>16</v>
      </c>
      <c r="C4693" s="21">
        <v>20201217</v>
      </c>
      <c r="D4693" s="21">
        <v>610538201209</v>
      </c>
      <c r="E4693" s="21" t="s">
        <v>16</v>
      </c>
      <c r="F4693" s="21">
        <v>20201227</v>
      </c>
      <c r="G4693" s="21" t="s">
        <v>17</v>
      </c>
      <c r="H4693" s="21" t="s">
        <v>88</v>
      </c>
      <c r="I4693" s="21" t="s">
        <v>101</v>
      </c>
      <c r="J4693" s="21">
        <v>1.48</v>
      </c>
      <c r="K4693" s="21" t="s">
        <v>20</v>
      </c>
      <c r="L4693">
        <f t="shared" si="87"/>
        <v>2</v>
      </c>
      <c r="M4693">
        <f>MATCH(H:H,价格表!$B$4:$B$35,0)</f>
        <v>19</v>
      </c>
      <c r="N4693" s="27">
        <f>IF(J4693&lt;=0.3,INDEX(价格表!$B$4:$I$31,M4693,2),IF(AND(J4693&gt;0.3,J4693&lt;=1),INDEX(价格表!$B$4:$I$31,M4693,3),IF(AND(J4693&gt;1,J4693&lt;=2.2),INDEX(价格表!$B$4:$I$31,M4693,4),IF(AND(J4693&gt;2.2,J4693&lt;=3.3),INDEX(价格表!$B$4:$I$31,M4693,5),IF(AND(J4693&gt;3.3,J4693&lt;=4),INDEX(价格表!$B$4:$I$31,M4693,6),IF(AND(J4693&gt;4,J4693&lt;=5.5),INDEX(价格表!$B$4:$I$31,M4693,7),IF(J4693&gt;5.5,2.6+INDEX(价格表!$B$4:$I$31,M4693,8)*L4693)))))))</f>
        <v>2.15</v>
      </c>
    </row>
    <row r="4694" spans="1:14">
      <c r="A4694" s="20">
        <v>4311077870163</v>
      </c>
      <c r="B4694" s="18" t="s">
        <v>16</v>
      </c>
      <c r="C4694" s="21">
        <v>20201217</v>
      </c>
      <c r="D4694" s="21">
        <v>610538201209</v>
      </c>
      <c r="E4694" s="21" t="s">
        <v>16</v>
      </c>
      <c r="F4694" s="21">
        <v>20201227</v>
      </c>
      <c r="G4694" s="21" t="s">
        <v>17</v>
      </c>
      <c r="H4694" s="21" t="s">
        <v>88</v>
      </c>
      <c r="I4694" s="21" t="s">
        <v>242</v>
      </c>
      <c r="J4694" s="21">
        <v>1.44</v>
      </c>
      <c r="K4694" s="21" t="s">
        <v>20</v>
      </c>
      <c r="L4694">
        <f t="shared" si="87"/>
        <v>2</v>
      </c>
      <c r="M4694">
        <f>MATCH(H:H,价格表!$B$4:$B$35,0)</f>
        <v>19</v>
      </c>
      <c r="N4694" s="27">
        <f>IF(J4694&lt;=0.3,INDEX(价格表!$B$4:$I$31,M4694,2),IF(AND(J4694&gt;0.3,J4694&lt;=1),INDEX(价格表!$B$4:$I$31,M4694,3),IF(AND(J4694&gt;1,J4694&lt;=2.2),INDEX(价格表!$B$4:$I$31,M4694,4),IF(AND(J4694&gt;2.2,J4694&lt;=3.3),INDEX(价格表!$B$4:$I$31,M4694,5),IF(AND(J4694&gt;3.3,J4694&lt;=4),INDEX(价格表!$B$4:$I$31,M4694,6),IF(AND(J4694&gt;4,J4694&lt;=5.5),INDEX(价格表!$B$4:$I$31,M4694,7),IF(J4694&gt;5.5,2.6+INDEX(价格表!$B$4:$I$31,M4694,8)*L4694)))))))</f>
        <v>2.15</v>
      </c>
    </row>
    <row r="4695" spans="1:14">
      <c r="A4695" s="20">
        <v>4311077870164</v>
      </c>
      <c r="B4695" s="18" t="s">
        <v>16</v>
      </c>
      <c r="C4695" s="21">
        <v>20201217</v>
      </c>
      <c r="D4695" s="21">
        <v>610538201209</v>
      </c>
      <c r="E4695" s="21" t="s">
        <v>16</v>
      </c>
      <c r="F4695" s="21">
        <v>20201227</v>
      </c>
      <c r="G4695" s="21" t="s">
        <v>17</v>
      </c>
      <c r="H4695" s="21" t="s">
        <v>45</v>
      </c>
      <c r="I4695" s="21" t="s">
        <v>48</v>
      </c>
      <c r="J4695" s="21">
        <v>1.6</v>
      </c>
      <c r="K4695" s="21" t="s">
        <v>20</v>
      </c>
      <c r="L4695">
        <f t="shared" si="87"/>
        <v>2</v>
      </c>
      <c r="M4695">
        <f>MATCH(H:H,价格表!$B$4:$B$35,0)</f>
        <v>9</v>
      </c>
      <c r="N4695" s="27">
        <f>IF(J4695&lt;=0.3,INDEX(价格表!$B$4:$I$31,M4695,2),IF(AND(J4695&gt;0.3,J4695&lt;=1),INDEX(价格表!$B$4:$I$31,M4695,3),IF(AND(J4695&gt;1,J4695&lt;=2.2),INDEX(价格表!$B$4:$I$31,M4695,4),IF(AND(J4695&gt;2.2,J4695&lt;=3.3),INDEX(价格表!$B$4:$I$31,M4695,5),IF(AND(J4695&gt;3.3,J4695&lt;=4),INDEX(价格表!$B$4:$I$31,M4695,6),IF(AND(J4695&gt;4,J4695&lt;=5.5),INDEX(价格表!$B$4:$I$31,M4695,7),IF(J4695&gt;5.5,2.6+INDEX(价格表!$B$4:$I$31,M4695,8)*L4695)))))))</f>
        <v>2.15</v>
      </c>
    </row>
    <row r="4696" spans="1:14">
      <c r="A4696" s="20">
        <v>4311077870165</v>
      </c>
      <c r="B4696" s="18" t="s">
        <v>16</v>
      </c>
      <c r="C4696" s="21">
        <v>20201217</v>
      </c>
      <c r="D4696" s="21">
        <v>610538201209</v>
      </c>
      <c r="E4696" s="21" t="s">
        <v>16</v>
      </c>
      <c r="F4696" s="21">
        <v>20201227</v>
      </c>
      <c r="G4696" s="21" t="s">
        <v>17</v>
      </c>
      <c r="H4696" s="21" t="s">
        <v>50</v>
      </c>
      <c r="I4696" s="21" t="s">
        <v>77</v>
      </c>
      <c r="J4696" s="21">
        <v>1.64</v>
      </c>
      <c r="K4696" s="21" t="s">
        <v>20</v>
      </c>
      <c r="L4696">
        <f t="shared" si="87"/>
        <v>2</v>
      </c>
      <c r="M4696">
        <f>MATCH(H:H,价格表!$B$4:$B$35,0)</f>
        <v>4</v>
      </c>
      <c r="N4696" s="27">
        <f>IF(J4696&lt;=0.3,INDEX(价格表!$B$4:$I$31,M4696,2),IF(AND(J4696&gt;0.3,J4696&lt;=1),INDEX(价格表!$B$4:$I$31,M4696,3),IF(AND(J4696&gt;1,J4696&lt;=2.2),INDEX(价格表!$B$4:$I$31,M4696,4),IF(AND(J4696&gt;2.2,J4696&lt;=3.3),INDEX(价格表!$B$4:$I$31,M4696,5),IF(AND(J4696&gt;3.3,J4696&lt;=4),INDEX(价格表!$B$4:$I$31,M4696,6),IF(AND(J4696&gt;4,J4696&lt;=5.5),INDEX(价格表!$B$4:$I$31,M4696,7),IF(J4696&gt;5.5,2.6+INDEX(价格表!$B$4:$I$31,M4696,8)*L4696)))))))</f>
        <v>2.15</v>
      </c>
    </row>
    <row r="4697" spans="1:14">
      <c r="A4697" s="20">
        <v>4311077870166</v>
      </c>
      <c r="B4697" s="18" t="s">
        <v>16</v>
      </c>
      <c r="C4697" s="21">
        <v>20201217</v>
      </c>
      <c r="D4697" s="21">
        <v>610538201209</v>
      </c>
      <c r="E4697" s="21" t="s">
        <v>16</v>
      </c>
      <c r="F4697" s="21">
        <v>20201227</v>
      </c>
      <c r="G4697" s="21" t="s">
        <v>17</v>
      </c>
      <c r="H4697" s="21" t="s">
        <v>88</v>
      </c>
      <c r="I4697" s="21" t="s">
        <v>96</v>
      </c>
      <c r="J4697" s="21">
        <v>1.52</v>
      </c>
      <c r="K4697" s="21" t="s">
        <v>20</v>
      </c>
      <c r="L4697">
        <f t="shared" si="87"/>
        <v>2</v>
      </c>
      <c r="M4697">
        <f>MATCH(H:H,价格表!$B$4:$B$35,0)</f>
        <v>19</v>
      </c>
      <c r="N4697" s="27">
        <f>IF(J4697&lt;=0.3,INDEX(价格表!$B$4:$I$31,M4697,2),IF(AND(J4697&gt;0.3,J4697&lt;=1),INDEX(价格表!$B$4:$I$31,M4697,3),IF(AND(J4697&gt;1,J4697&lt;=2.2),INDEX(价格表!$B$4:$I$31,M4697,4),IF(AND(J4697&gt;2.2,J4697&lt;=3.3),INDEX(价格表!$B$4:$I$31,M4697,5),IF(AND(J4697&gt;3.3,J4697&lt;=4),INDEX(价格表!$B$4:$I$31,M4697,6),IF(AND(J4697&gt;4,J4697&lt;=5.5),INDEX(价格表!$B$4:$I$31,M4697,7),IF(J4697&gt;5.5,2.6+INDEX(价格表!$B$4:$I$31,M4697,8)*L4697)))))))</f>
        <v>2.15</v>
      </c>
    </row>
    <row r="4698" spans="1:14">
      <c r="A4698" s="20">
        <v>4311077870167</v>
      </c>
      <c r="B4698" s="18" t="s">
        <v>16</v>
      </c>
      <c r="C4698" s="21">
        <v>20201217</v>
      </c>
      <c r="D4698" s="21">
        <v>610538201209</v>
      </c>
      <c r="E4698" s="21" t="s">
        <v>16</v>
      </c>
      <c r="F4698" s="21">
        <v>20201227</v>
      </c>
      <c r="G4698" s="21" t="s">
        <v>17</v>
      </c>
      <c r="H4698" s="21" t="s">
        <v>23</v>
      </c>
      <c r="I4698" s="21" t="s">
        <v>118</v>
      </c>
      <c r="J4698" s="21">
        <v>1.74</v>
      </c>
      <c r="K4698" s="21" t="s">
        <v>20</v>
      </c>
      <c r="L4698">
        <f t="shared" si="87"/>
        <v>2</v>
      </c>
      <c r="M4698">
        <f>MATCH(H:H,价格表!$B$4:$B$35,0)</f>
        <v>15</v>
      </c>
      <c r="N4698" s="27">
        <f>IF(J4698&lt;=0.3,INDEX(价格表!$B$4:$I$31,M4698,2),IF(AND(J4698&gt;0.3,J4698&lt;=1),INDEX(价格表!$B$4:$I$31,M4698,3),IF(AND(J4698&gt;1,J4698&lt;=2.2),INDEX(价格表!$B$4:$I$31,M4698,4),IF(AND(J4698&gt;2.2,J4698&lt;=3.3),INDEX(价格表!$B$4:$I$31,M4698,5),IF(AND(J4698&gt;3.3,J4698&lt;=4),INDEX(价格表!$B$4:$I$31,M4698,6),IF(AND(J4698&gt;4,J4698&lt;=5.5),INDEX(价格表!$B$4:$I$31,M4698,7),IF(J4698&gt;5.5,2.6+INDEX(价格表!$B$4:$I$31,M4698,8)*L4698)))))))</f>
        <v>2.15</v>
      </c>
    </row>
    <row r="4699" spans="1:14">
      <c r="A4699" s="20">
        <v>4311077870168</v>
      </c>
      <c r="B4699" s="18" t="s">
        <v>16</v>
      </c>
      <c r="C4699" s="21">
        <v>20201217</v>
      </c>
      <c r="D4699" s="21">
        <v>610538201209</v>
      </c>
      <c r="E4699" s="21" t="s">
        <v>16</v>
      </c>
      <c r="F4699" s="21">
        <v>20201227</v>
      </c>
      <c r="G4699" s="21" t="s">
        <v>17</v>
      </c>
      <c r="H4699" s="21" t="s">
        <v>56</v>
      </c>
      <c r="I4699" s="21" t="s">
        <v>116</v>
      </c>
      <c r="J4699" s="21">
        <v>1.56</v>
      </c>
      <c r="K4699" s="21" t="s">
        <v>20</v>
      </c>
      <c r="L4699">
        <f t="shared" si="87"/>
        <v>2</v>
      </c>
      <c r="M4699">
        <f>MATCH(H:H,价格表!$B$4:$B$35,0)</f>
        <v>11</v>
      </c>
      <c r="N4699" s="27">
        <f>IF(J4699&lt;=0.3,INDEX(价格表!$B$4:$I$31,M4699,2),IF(AND(J4699&gt;0.3,J4699&lt;=1),INDEX(价格表!$B$4:$I$31,M4699,3),IF(AND(J4699&gt;1,J4699&lt;=2.2),INDEX(价格表!$B$4:$I$31,M4699,4),IF(AND(J4699&gt;2.2,J4699&lt;=3.3),INDEX(价格表!$B$4:$I$31,M4699,5),IF(AND(J4699&gt;3.3,J4699&lt;=4),INDEX(价格表!$B$4:$I$31,M4699,6),IF(AND(J4699&gt;4,J4699&lt;=5.5),INDEX(价格表!$B$4:$I$31,M4699,7),IF(J4699&gt;5.5,2.6+INDEX(价格表!$B$4:$I$31,M4699,8)*L4699)))))))</f>
        <v>2.15</v>
      </c>
    </row>
    <row r="4700" spans="1:14">
      <c r="A4700" s="20">
        <v>4311077870169</v>
      </c>
      <c r="B4700" s="18" t="s">
        <v>16</v>
      </c>
      <c r="C4700" s="21">
        <v>20201217</v>
      </c>
      <c r="D4700" s="21">
        <v>610538201209</v>
      </c>
      <c r="E4700" s="21" t="s">
        <v>16</v>
      </c>
      <c r="F4700" s="21">
        <v>20201227</v>
      </c>
      <c r="G4700" s="21" t="s">
        <v>17</v>
      </c>
      <c r="H4700" s="21" t="s">
        <v>56</v>
      </c>
      <c r="I4700" s="21" t="s">
        <v>116</v>
      </c>
      <c r="J4700" s="21">
        <v>1.54</v>
      </c>
      <c r="K4700" s="21" t="s">
        <v>20</v>
      </c>
      <c r="L4700">
        <f t="shared" si="87"/>
        <v>2</v>
      </c>
      <c r="M4700">
        <f>MATCH(H:H,价格表!$B$4:$B$35,0)</f>
        <v>11</v>
      </c>
      <c r="N4700" s="27">
        <f>IF(J4700&lt;=0.3,INDEX(价格表!$B$4:$I$31,M4700,2),IF(AND(J4700&gt;0.3,J4700&lt;=1),INDEX(价格表!$B$4:$I$31,M4700,3),IF(AND(J4700&gt;1,J4700&lt;=2.2),INDEX(价格表!$B$4:$I$31,M4700,4),IF(AND(J4700&gt;2.2,J4700&lt;=3.3),INDEX(价格表!$B$4:$I$31,M4700,5),IF(AND(J4700&gt;3.3,J4700&lt;=4),INDEX(价格表!$B$4:$I$31,M4700,6),IF(AND(J4700&gt;4,J4700&lt;=5.5),INDEX(价格表!$B$4:$I$31,M4700,7),IF(J4700&gt;5.5,2.6+INDEX(价格表!$B$4:$I$31,M4700,8)*L4700)))))))</f>
        <v>2.15</v>
      </c>
    </row>
    <row r="4701" spans="1:14">
      <c r="A4701" s="20">
        <v>4311077870170</v>
      </c>
      <c r="B4701" s="18" t="s">
        <v>16</v>
      </c>
      <c r="C4701" s="21">
        <v>20201217</v>
      </c>
      <c r="D4701" s="21">
        <v>610538201209</v>
      </c>
      <c r="E4701" s="21" t="s">
        <v>16</v>
      </c>
      <c r="F4701" s="21">
        <v>20201227</v>
      </c>
      <c r="G4701" s="21" t="s">
        <v>17</v>
      </c>
      <c r="H4701" s="21" t="s">
        <v>27</v>
      </c>
      <c r="I4701" s="21" t="s">
        <v>128</v>
      </c>
      <c r="J4701" s="21">
        <v>1.48</v>
      </c>
      <c r="K4701" s="21" t="s">
        <v>20</v>
      </c>
      <c r="L4701">
        <f t="shared" si="87"/>
        <v>2</v>
      </c>
      <c r="M4701">
        <f>MATCH(H:H,价格表!$B$4:$B$35,0)</f>
        <v>3</v>
      </c>
      <c r="N4701" s="27">
        <f>IF(J4701&lt;=0.3,INDEX(价格表!$B$4:$I$31,M4701,2),IF(AND(J4701&gt;0.3,J4701&lt;=1),INDEX(价格表!$B$4:$I$31,M4701,3),IF(AND(J4701&gt;1,J4701&lt;=2.2),INDEX(价格表!$B$4:$I$31,M4701,4),IF(AND(J4701&gt;2.2,J4701&lt;=3.3),INDEX(价格表!$B$4:$I$31,M4701,5),IF(AND(J4701&gt;3.3,J4701&lt;=4),INDEX(价格表!$B$4:$I$31,M4701,6),IF(AND(J4701&gt;4,J4701&lt;=5.5),INDEX(价格表!$B$4:$I$31,M4701,7),IF(J4701&gt;5.5,2.6+INDEX(价格表!$B$4:$I$31,M4701,8)*L4701)))))))</f>
        <v>2.15</v>
      </c>
    </row>
    <row r="4702" spans="1:14">
      <c r="A4702" s="20">
        <v>4311077870171</v>
      </c>
      <c r="B4702" s="18" t="s">
        <v>16</v>
      </c>
      <c r="C4702" s="21">
        <v>20201217</v>
      </c>
      <c r="D4702" s="21">
        <v>610538201209</v>
      </c>
      <c r="E4702" s="21" t="s">
        <v>16</v>
      </c>
      <c r="F4702" s="21">
        <v>20201227</v>
      </c>
      <c r="G4702" s="21" t="s">
        <v>17</v>
      </c>
      <c r="H4702" s="21" t="s">
        <v>68</v>
      </c>
      <c r="I4702" s="21" t="s">
        <v>140</v>
      </c>
      <c r="J4702" s="21">
        <v>1.52</v>
      </c>
      <c r="K4702" s="21" t="s">
        <v>20</v>
      </c>
      <c r="L4702">
        <f t="shared" si="87"/>
        <v>2</v>
      </c>
      <c r="M4702">
        <f>MATCH(H:H,价格表!$B$4:$B$35,0)</f>
        <v>5</v>
      </c>
      <c r="N4702" s="27">
        <f>IF(J4702&lt;=0.3,INDEX(价格表!$B$4:$I$31,M4702,2),IF(AND(J4702&gt;0.3,J4702&lt;=1),INDEX(价格表!$B$4:$I$31,M4702,3),IF(AND(J4702&gt;1,J4702&lt;=2.2),INDEX(价格表!$B$4:$I$31,M4702,4),IF(AND(J4702&gt;2.2,J4702&lt;=3.3),INDEX(价格表!$B$4:$I$31,M4702,5),IF(AND(J4702&gt;3.3,J4702&lt;=4),INDEX(价格表!$B$4:$I$31,M4702,6),IF(AND(J4702&gt;4,J4702&lt;=5.5),INDEX(价格表!$B$4:$I$31,M4702,7),IF(J4702&gt;5.5,2.6+INDEX(价格表!$B$4:$I$31,M4702,8)*L4702)))))))</f>
        <v>2.15</v>
      </c>
    </row>
    <row r="4703" spans="1:14">
      <c r="A4703" s="20">
        <v>4311077877574</v>
      </c>
      <c r="B4703" s="18" t="s">
        <v>16</v>
      </c>
      <c r="C4703" s="21">
        <v>20201217</v>
      </c>
      <c r="D4703" s="21">
        <v>610538201209</v>
      </c>
      <c r="E4703" s="21" t="s">
        <v>16</v>
      </c>
      <c r="F4703" s="21">
        <v>20201227</v>
      </c>
      <c r="G4703" s="21" t="s">
        <v>17</v>
      </c>
      <c r="H4703" s="21" t="s">
        <v>75</v>
      </c>
      <c r="I4703" s="21" t="s">
        <v>114</v>
      </c>
      <c r="J4703" s="21">
        <v>1.56</v>
      </c>
      <c r="K4703" s="21" t="s">
        <v>20</v>
      </c>
      <c r="L4703">
        <f t="shared" si="87"/>
        <v>2</v>
      </c>
      <c r="M4703">
        <f>MATCH(H:H,价格表!$B$4:$B$35,0)</f>
        <v>24</v>
      </c>
      <c r="N4703" s="27">
        <f>IF(J4703&lt;=0.3,INDEX(价格表!$B$4:$I$31,M4703,2),IF(AND(J4703&gt;0.3,J4703&lt;=1),INDEX(价格表!$B$4:$I$31,M4703,3),IF(AND(J4703&gt;1,J4703&lt;=2.2),INDEX(价格表!$B$4:$I$31,M4703,4),IF(AND(J4703&gt;2.2,J4703&lt;=3.3),INDEX(价格表!$B$4:$I$31,M4703,5),IF(AND(J4703&gt;3.3,J4703&lt;=4),INDEX(价格表!$B$4:$I$31,M4703,6),IF(AND(J4703&gt;4,J4703&lt;=5.5),INDEX(价格表!$B$4:$I$31,M4703,7),IF(J4703&gt;5.5,2.6+INDEX(价格表!$B$4:$I$31,M4703,8)*L4703)))))))</f>
        <v>2.15</v>
      </c>
    </row>
    <row r="4704" spans="1:14">
      <c r="A4704" s="20">
        <v>4311077877575</v>
      </c>
      <c r="B4704" s="18" t="s">
        <v>16</v>
      </c>
      <c r="C4704" s="21">
        <v>20201217</v>
      </c>
      <c r="D4704" s="21">
        <v>610538201209</v>
      </c>
      <c r="E4704" s="21" t="s">
        <v>16</v>
      </c>
      <c r="F4704" s="21">
        <v>20201227</v>
      </c>
      <c r="G4704" s="21" t="s">
        <v>17</v>
      </c>
      <c r="H4704" s="21" t="s">
        <v>23</v>
      </c>
      <c r="I4704" s="21" t="s">
        <v>189</v>
      </c>
      <c r="J4704" s="21">
        <v>1.43</v>
      </c>
      <c r="K4704" s="21" t="s">
        <v>20</v>
      </c>
      <c r="L4704">
        <f t="shared" si="87"/>
        <v>2</v>
      </c>
      <c r="M4704">
        <f>MATCH(H:H,价格表!$B$4:$B$35,0)</f>
        <v>15</v>
      </c>
      <c r="N4704" s="27">
        <f>IF(J4704&lt;=0.3,INDEX(价格表!$B$4:$I$31,M4704,2),IF(AND(J4704&gt;0.3,J4704&lt;=1),INDEX(价格表!$B$4:$I$31,M4704,3),IF(AND(J4704&gt;1,J4704&lt;=2.2),INDEX(价格表!$B$4:$I$31,M4704,4),IF(AND(J4704&gt;2.2,J4704&lt;=3.3),INDEX(价格表!$B$4:$I$31,M4704,5),IF(AND(J4704&gt;3.3,J4704&lt;=4),INDEX(价格表!$B$4:$I$31,M4704,6),IF(AND(J4704&gt;4,J4704&lt;=5.5),INDEX(价格表!$B$4:$I$31,M4704,7),IF(J4704&gt;5.5,2.6+INDEX(价格表!$B$4:$I$31,M4704,8)*L4704)))))))</f>
        <v>2.15</v>
      </c>
    </row>
    <row r="4705" spans="1:14">
      <c r="A4705" s="20">
        <v>4311077877576</v>
      </c>
      <c r="B4705" s="18" t="s">
        <v>16</v>
      </c>
      <c r="C4705" s="21">
        <v>20201217</v>
      </c>
      <c r="D4705" s="21">
        <v>610538201209</v>
      </c>
      <c r="E4705" s="21" t="s">
        <v>16</v>
      </c>
      <c r="F4705" s="21">
        <v>20201227</v>
      </c>
      <c r="G4705" s="21" t="s">
        <v>17</v>
      </c>
      <c r="H4705" s="21" t="s">
        <v>39</v>
      </c>
      <c r="I4705" s="21" t="s">
        <v>81</v>
      </c>
      <c r="J4705" s="21">
        <v>1.44</v>
      </c>
      <c r="K4705" s="21" t="s">
        <v>20</v>
      </c>
      <c r="L4705">
        <f t="shared" si="87"/>
        <v>2</v>
      </c>
      <c r="M4705">
        <f>MATCH(H:H,价格表!$B$4:$B$35,0)</f>
        <v>23</v>
      </c>
      <c r="N4705" s="27">
        <f>IF(J4705&lt;=0.3,INDEX(价格表!$B$4:$I$31,M4705,2),IF(AND(J4705&gt;0.3,J4705&lt;=1),INDEX(价格表!$B$4:$I$31,M4705,3),IF(AND(J4705&gt;1,J4705&lt;=2.2),INDEX(价格表!$B$4:$I$31,M4705,4),IF(AND(J4705&gt;2.2,J4705&lt;=3.3),INDEX(价格表!$B$4:$I$31,M4705,5),IF(AND(J4705&gt;3.3,J4705&lt;=4),INDEX(价格表!$B$4:$I$31,M4705,6),IF(AND(J4705&gt;4,J4705&lt;=5.5),INDEX(价格表!$B$4:$I$31,M4705,7),IF(J4705&gt;5.5,2.6+INDEX(价格表!$B$4:$I$31,M4705,8)*L4705)))))))</f>
        <v>2.15</v>
      </c>
    </row>
    <row r="4706" spans="1:14">
      <c r="A4706" s="20">
        <v>4311077877577</v>
      </c>
      <c r="B4706" s="18" t="s">
        <v>16</v>
      </c>
      <c r="C4706" s="21">
        <v>20201217</v>
      </c>
      <c r="D4706" s="21">
        <v>610538201209</v>
      </c>
      <c r="E4706" s="21" t="s">
        <v>16</v>
      </c>
      <c r="F4706" s="21">
        <v>20201227</v>
      </c>
      <c r="G4706" s="21" t="s">
        <v>17</v>
      </c>
      <c r="H4706" s="21" t="s">
        <v>73</v>
      </c>
      <c r="I4706" s="21" t="s">
        <v>93</v>
      </c>
      <c r="J4706" s="21">
        <v>1.58</v>
      </c>
      <c r="K4706" s="21" t="s">
        <v>20</v>
      </c>
      <c r="L4706">
        <f t="shared" si="87"/>
        <v>2</v>
      </c>
      <c r="M4706">
        <f>MATCH(H:H,价格表!$B$4:$B$35,0)</f>
        <v>7</v>
      </c>
      <c r="N4706" s="27">
        <f>IF(J4706&lt;=0.3,INDEX(价格表!$B$4:$I$31,M4706,2),IF(AND(J4706&gt;0.3,J4706&lt;=1),INDEX(价格表!$B$4:$I$31,M4706,3),IF(AND(J4706&gt;1,J4706&lt;=2.2),INDEX(价格表!$B$4:$I$31,M4706,4),IF(AND(J4706&gt;2.2,J4706&lt;=3.3),INDEX(价格表!$B$4:$I$31,M4706,5),IF(AND(J4706&gt;3.3,J4706&lt;=4),INDEX(价格表!$B$4:$I$31,M4706,6),IF(AND(J4706&gt;4,J4706&lt;=5.5),INDEX(价格表!$B$4:$I$31,M4706,7),IF(J4706&gt;5.5,2.6+INDEX(价格表!$B$4:$I$31,M4706,8)*L4706)))))))</f>
        <v>2.15</v>
      </c>
    </row>
    <row r="4707" spans="1:14">
      <c r="A4707" s="20">
        <v>4311077877578</v>
      </c>
      <c r="B4707" s="18" t="s">
        <v>16</v>
      </c>
      <c r="C4707" s="21">
        <v>20201217</v>
      </c>
      <c r="D4707" s="21">
        <v>610538201209</v>
      </c>
      <c r="E4707" s="21" t="s">
        <v>16</v>
      </c>
      <c r="F4707" s="21">
        <v>20201227</v>
      </c>
      <c r="G4707" s="21" t="s">
        <v>17</v>
      </c>
      <c r="H4707" s="21" t="s">
        <v>63</v>
      </c>
      <c r="I4707" s="21" t="s">
        <v>183</v>
      </c>
      <c r="J4707" s="21">
        <v>1.52</v>
      </c>
      <c r="K4707" s="21" t="s">
        <v>20</v>
      </c>
      <c r="L4707">
        <f t="shared" si="87"/>
        <v>2</v>
      </c>
      <c r="M4707">
        <f>MATCH(H:H,价格表!$B$4:$B$35,0)</f>
        <v>21</v>
      </c>
      <c r="N4707" s="27">
        <f>IF(J4707&lt;=0.3,INDEX(价格表!$B$4:$I$31,M4707,2),IF(AND(J4707&gt;0.3,J4707&lt;=1),INDEX(价格表!$B$4:$I$31,M4707,3),IF(AND(J4707&gt;1,J4707&lt;=2.2),INDEX(价格表!$B$4:$I$31,M4707,4),IF(AND(J4707&gt;2.2,J4707&lt;=3.3),INDEX(价格表!$B$4:$I$31,M4707,5),IF(AND(J4707&gt;3.3,J4707&lt;=4),INDEX(价格表!$B$4:$I$31,M4707,6),IF(AND(J4707&gt;4,J4707&lt;=5.5),INDEX(价格表!$B$4:$I$31,M4707,7),IF(J4707&gt;5.5,2.6+INDEX(价格表!$B$4:$I$31,M4707,8)*L4707)))))))</f>
        <v>2.15</v>
      </c>
    </row>
    <row r="4708" spans="1:14">
      <c r="A4708" s="20">
        <v>4311077877580</v>
      </c>
      <c r="B4708" s="18" t="s">
        <v>16</v>
      </c>
      <c r="C4708" s="21">
        <v>20201217</v>
      </c>
      <c r="D4708" s="21">
        <v>610538201209</v>
      </c>
      <c r="E4708" s="21" t="s">
        <v>16</v>
      </c>
      <c r="F4708" s="21">
        <v>20201227</v>
      </c>
      <c r="G4708" s="21" t="s">
        <v>17</v>
      </c>
      <c r="H4708" s="21" t="s">
        <v>27</v>
      </c>
      <c r="I4708" s="21" t="s">
        <v>85</v>
      </c>
      <c r="J4708" s="21">
        <v>1.5</v>
      </c>
      <c r="K4708" s="21" t="s">
        <v>20</v>
      </c>
      <c r="L4708">
        <f t="shared" si="87"/>
        <v>2</v>
      </c>
      <c r="M4708">
        <f>MATCH(H:H,价格表!$B$4:$B$35,0)</f>
        <v>3</v>
      </c>
      <c r="N4708" s="27">
        <f>IF(J4708&lt;=0.3,INDEX(价格表!$B$4:$I$31,M4708,2),IF(AND(J4708&gt;0.3,J4708&lt;=1),INDEX(价格表!$B$4:$I$31,M4708,3),IF(AND(J4708&gt;1,J4708&lt;=2.2),INDEX(价格表!$B$4:$I$31,M4708,4),IF(AND(J4708&gt;2.2,J4708&lt;=3.3),INDEX(价格表!$B$4:$I$31,M4708,5),IF(AND(J4708&gt;3.3,J4708&lt;=4),INDEX(价格表!$B$4:$I$31,M4708,6),IF(AND(J4708&gt;4,J4708&lt;=5.5),INDEX(价格表!$B$4:$I$31,M4708,7),IF(J4708&gt;5.5,2.6+INDEX(价格表!$B$4:$I$31,M4708,8)*L4708)))))))</f>
        <v>2.15</v>
      </c>
    </row>
    <row r="4709" spans="1:14">
      <c r="A4709" s="20">
        <v>4311077877581</v>
      </c>
      <c r="B4709" s="18" t="s">
        <v>16</v>
      </c>
      <c r="C4709" s="21">
        <v>20201217</v>
      </c>
      <c r="D4709" s="21">
        <v>610538201209</v>
      </c>
      <c r="E4709" s="21" t="s">
        <v>16</v>
      </c>
      <c r="F4709" s="21">
        <v>20201227</v>
      </c>
      <c r="G4709" s="21" t="s">
        <v>17</v>
      </c>
      <c r="H4709" s="21" t="s">
        <v>39</v>
      </c>
      <c r="I4709" s="21" t="s">
        <v>235</v>
      </c>
      <c r="J4709" s="21">
        <v>1.48</v>
      </c>
      <c r="K4709" s="21" t="s">
        <v>20</v>
      </c>
      <c r="L4709">
        <f t="shared" si="87"/>
        <v>2</v>
      </c>
      <c r="M4709">
        <f>MATCH(H:H,价格表!$B$4:$B$35,0)</f>
        <v>23</v>
      </c>
      <c r="N4709" s="27">
        <f>IF(J4709&lt;=0.3,INDEX(价格表!$B$4:$I$31,M4709,2),IF(AND(J4709&gt;0.3,J4709&lt;=1),INDEX(价格表!$B$4:$I$31,M4709,3),IF(AND(J4709&gt;1,J4709&lt;=2.2),INDEX(价格表!$B$4:$I$31,M4709,4),IF(AND(J4709&gt;2.2,J4709&lt;=3.3),INDEX(价格表!$B$4:$I$31,M4709,5),IF(AND(J4709&gt;3.3,J4709&lt;=4),INDEX(价格表!$B$4:$I$31,M4709,6),IF(AND(J4709&gt;4,J4709&lt;=5.5),INDEX(价格表!$B$4:$I$31,M4709,7),IF(J4709&gt;5.5,2.6+INDEX(价格表!$B$4:$I$31,M4709,8)*L4709)))))))</f>
        <v>2.15</v>
      </c>
    </row>
    <row r="4710" spans="1:14">
      <c r="A4710" s="20">
        <v>4311077877582</v>
      </c>
      <c r="B4710" s="18" t="s">
        <v>16</v>
      </c>
      <c r="C4710" s="21">
        <v>20201217</v>
      </c>
      <c r="D4710" s="21">
        <v>610538201209</v>
      </c>
      <c r="E4710" s="21" t="s">
        <v>16</v>
      </c>
      <c r="F4710" s="21">
        <v>20201227</v>
      </c>
      <c r="G4710" s="21" t="s">
        <v>17</v>
      </c>
      <c r="H4710" s="21" t="s">
        <v>88</v>
      </c>
      <c r="I4710" s="21" t="s">
        <v>101</v>
      </c>
      <c r="J4710" s="21">
        <v>1.48</v>
      </c>
      <c r="K4710" s="21" t="s">
        <v>20</v>
      </c>
      <c r="L4710">
        <f t="shared" si="87"/>
        <v>2</v>
      </c>
      <c r="M4710">
        <f>MATCH(H:H,价格表!$B$4:$B$35,0)</f>
        <v>19</v>
      </c>
      <c r="N4710" s="27">
        <f>IF(J4710&lt;=0.3,INDEX(价格表!$B$4:$I$31,M4710,2),IF(AND(J4710&gt;0.3,J4710&lt;=1),INDEX(价格表!$B$4:$I$31,M4710,3),IF(AND(J4710&gt;1,J4710&lt;=2.2),INDEX(价格表!$B$4:$I$31,M4710,4),IF(AND(J4710&gt;2.2,J4710&lt;=3.3),INDEX(价格表!$B$4:$I$31,M4710,5),IF(AND(J4710&gt;3.3,J4710&lt;=4),INDEX(价格表!$B$4:$I$31,M4710,6),IF(AND(J4710&gt;4,J4710&lt;=5.5),INDEX(价格表!$B$4:$I$31,M4710,7),IF(J4710&gt;5.5,2.6+INDEX(价格表!$B$4:$I$31,M4710,8)*L4710)))))))</f>
        <v>2.15</v>
      </c>
    </row>
    <row r="4711" spans="1:14">
      <c r="A4711" s="20">
        <v>4311077892836</v>
      </c>
      <c r="B4711" s="18" t="s">
        <v>16</v>
      </c>
      <c r="C4711" s="21">
        <v>20201217</v>
      </c>
      <c r="D4711" s="21">
        <v>610538201209</v>
      </c>
      <c r="E4711" s="21" t="s">
        <v>16</v>
      </c>
      <c r="F4711" s="21">
        <v>20201227</v>
      </c>
      <c r="G4711" s="21" t="s">
        <v>17</v>
      </c>
      <c r="H4711" s="21" t="s">
        <v>30</v>
      </c>
      <c r="I4711" s="21" t="s">
        <v>31</v>
      </c>
      <c r="J4711" s="21">
        <v>1.43</v>
      </c>
      <c r="K4711" s="21" t="s">
        <v>20</v>
      </c>
      <c r="L4711">
        <f t="shared" si="87"/>
        <v>2</v>
      </c>
      <c r="M4711">
        <f>MATCH(H:H,价格表!$B$4:$B$35,0)</f>
        <v>16</v>
      </c>
      <c r="N4711" s="27">
        <f>IF(J4711&lt;=0.3,INDEX(价格表!$B$4:$I$31,M4711,2),IF(AND(J4711&gt;0.3,J4711&lt;=1),INDEX(价格表!$B$4:$I$31,M4711,3),IF(AND(J4711&gt;1,J4711&lt;=2.2),INDEX(价格表!$B$4:$I$31,M4711,4),IF(AND(J4711&gt;2.2,J4711&lt;=3.3),INDEX(价格表!$B$4:$I$31,M4711,5),IF(AND(J4711&gt;3.3,J4711&lt;=4),INDEX(价格表!$B$4:$I$31,M4711,6),IF(AND(J4711&gt;4,J4711&lt;=5.5),INDEX(价格表!$B$4:$I$31,M4711,7),IF(J4711&gt;5.5,2.6+INDEX(价格表!$B$4:$I$31,M4711,8)*L4711)))))))</f>
        <v>2.15</v>
      </c>
    </row>
    <row r="4712" spans="1:14">
      <c r="A4712" s="20">
        <v>4311077907762</v>
      </c>
      <c r="B4712" s="18" t="s">
        <v>16</v>
      </c>
      <c r="C4712" s="21">
        <v>20201217</v>
      </c>
      <c r="D4712" s="21">
        <v>610538201209</v>
      </c>
      <c r="E4712" s="21" t="s">
        <v>16</v>
      </c>
      <c r="F4712" s="21">
        <v>20201227</v>
      </c>
      <c r="G4712" s="21" t="s">
        <v>17</v>
      </c>
      <c r="H4712" s="21" t="s">
        <v>18</v>
      </c>
      <c r="I4712" s="21" t="s">
        <v>53</v>
      </c>
      <c r="J4712" s="21">
        <v>1.52</v>
      </c>
      <c r="K4712" s="21" t="s">
        <v>20</v>
      </c>
      <c r="L4712">
        <f t="shared" si="87"/>
        <v>2</v>
      </c>
      <c r="M4712">
        <f>MATCH(H:H,价格表!$B$4:$B$35,0)</f>
        <v>1</v>
      </c>
      <c r="N4712" s="27">
        <f>IF(J4712&lt;=0.3,INDEX(价格表!$B$4:$I$31,M4712,2),IF(AND(J4712&gt;0.3,J4712&lt;=1),INDEX(价格表!$B$4:$I$31,M4712,3),IF(AND(J4712&gt;1,J4712&lt;=2.2),INDEX(价格表!$B$4:$I$31,M4712,4),IF(AND(J4712&gt;2.2,J4712&lt;=3.3),INDEX(价格表!$B$4:$I$31,M4712,5),IF(AND(J4712&gt;3.3,J4712&lt;=4),INDEX(价格表!$B$4:$I$31,M4712,6),IF(AND(J4712&gt;4,J4712&lt;=5.5),INDEX(价格表!$B$4:$I$31,M4712,7),IF(J4712&gt;5.5,2.6+INDEX(价格表!$B$4:$I$31,M4712,8)*L4712)))))))</f>
        <v>2.15</v>
      </c>
    </row>
    <row r="4713" spans="1:14">
      <c r="A4713" s="20">
        <v>4311077931038</v>
      </c>
      <c r="B4713" s="18" t="s">
        <v>16</v>
      </c>
      <c r="C4713" s="21">
        <v>20201217</v>
      </c>
      <c r="D4713" s="21">
        <v>610538201209</v>
      </c>
      <c r="E4713" s="21" t="s">
        <v>16</v>
      </c>
      <c r="F4713" s="21">
        <v>20201227</v>
      </c>
      <c r="G4713" s="21" t="s">
        <v>17</v>
      </c>
      <c r="H4713" s="21" t="s">
        <v>45</v>
      </c>
      <c r="I4713" s="21" t="s">
        <v>371</v>
      </c>
      <c r="J4713" s="21">
        <v>1.44</v>
      </c>
      <c r="K4713" s="21" t="s">
        <v>20</v>
      </c>
      <c r="L4713">
        <f t="shared" si="87"/>
        <v>2</v>
      </c>
      <c r="M4713">
        <f>MATCH(H:H,价格表!$B$4:$B$35,0)</f>
        <v>9</v>
      </c>
      <c r="N4713" s="27">
        <f>IF(J4713&lt;=0.3,INDEX(价格表!$B$4:$I$31,M4713,2),IF(AND(J4713&gt;0.3,J4713&lt;=1),INDEX(价格表!$B$4:$I$31,M4713,3),IF(AND(J4713&gt;1,J4713&lt;=2.2),INDEX(价格表!$B$4:$I$31,M4713,4),IF(AND(J4713&gt;2.2,J4713&lt;=3.3),INDEX(价格表!$B$4:$I$31,M4713,5),IF(AND(J4713&gt;3.3,J4713&lt;=4),INDEX(价格表!$B$4:$I$31,M4713,6),IF(AND(J4713&gt;4,J4713&lt;=5.5),INDEX(价格表!$B$4:$I$31,M4713,7),IF(J4713&gt;5.5,2.6+INDEX(价格表!$B$4:$I$31,M4713,8)*L4713)))))))</f>
        <v>2.15</v>
      </c>
    </row>
    <row r="4714" spans="1:14">
      <c r="A4714" s="20">
        <v>4311077946059</v>
      </c>
      <c r="B4714" s="18" t="s">
        <v>16</v>
      </c>
      <c r="C4714" s="21">
        <v>20201217</v>
      </c>
      <c r="D4714" s="21">
        <v>610538201209</v>
      </c>
      <c r="E4714" s="21" t="s">
        <v>16</v>
      </c>
      <c r="F4714" s="21">
        <v>20201227</v>
      </c>
      <c r="G4714" s="21" t="s">
        <v>17</v>
      </c>
      <c r="H4714" s="21" t="s">
        <v>23</v>
      </c>
      <c r="I4714" s="21" t="s">
        <v>99</v>
      </c>
      <c r="J4714" s="21">
        <v>0.54</v>
      </c>
      <c r="K4714" s="21" t="s">
        <v>20</v>
      </c>
      <c r="L4714">
        <f t="shared" si="87"/>
        <v>1</v>
      </c>
      <c r="M4714">
        <f>MATCH(H:H,价格表!$B$4:$B$35,0)</f>
        <v>15</v>
      </c>
      <c r="N4714" s="27">
        <f>IF(J4714&lt;=0.3,INDEX(价格表!$B$4:$I$31,M4714,2),IF(AND(J4714&gt;0.3,J4714&lt;=1),INDEX(价格表!$B$4:$I$31,M4714,3),IF(AND(J4714&gt;1,J4714&lt;=2.2),INDEX(价格表!$B$4:$I$31,M4714,4),IF(AND(J4714&gt;2.2,J4714&lt;=3.3),INDEX(价格表!$B$4:$I$31,M4714,5),IF(AND(J4714&gt;3.3,J4714&lt;=4),INDEX(价格表!$B$4:$I$31,M4714,6),IF(AND(J4714&gt;4,J4714&lt;=5.5),INDEX(价格表!$B$4:$I$31,M4714,7),IF(J4714&gt;5.5,2.6+INDEX(价格表!$B$4:$I$31,M4714,8)*L4714)))))))</f>
        <v>1.8</v>
      </c>
    </row>
    <row r="4715" spans="1:14">
      <c r="A4715" s="20">
        <v>4311077946069</v>
      </c>
      <c r="B4715" s="18" t="s">
        <v>16</v>
      </c>
      <c r="C4715" s="21">
        <v>20201217</v>
      </c>
      <c r="D4715" s="21">
        <v>610538201209</v>
      </c>
      <c r="E4715" s="21" t="s">
        <v>16</v>
      </c>
      <c r="F4715" s="21">
        <v>20201227</v>
      </c>
      <c r="G4715" s="21" t="s">
        <v>17</v>
      </c>
      <c r="H4715" s="21" t="s">
        <v>37</v>
      </c>
      <c r="I4715" s="21" t="s">
        <v>72</v>
      </c>
      <c r="J4715" s="21">
        <v>1.44</v>
      </c>
      <c r="K4715" s="21" t="s">
        <v>20</v>
      </c>
      <c r="L4715">
        <f t="shared" si="87"/>
        <v>2</v>
      </c>
      <c r="M4715">
        <f>MATCH(H:H,价格表!$B$4:$B$35,0)</f>
        <v>12</v>
      </c>
      <c r="N4715" s="27">
        <f>IF(J4715&lt;=0.3,INDEX(价格表!$B$4:$I$31,M4715,2),IF(AND(J4715&gt;0.3,J4715&lt;=1),INDEX(价格表!$B$4:$I$31,M4715,3),IF(AND(J4715&gt;1,J4715&lt;=2.2),INDEX(价格表!$B$4:$I$31,M4715,4),IF(AND(J4715&gt;2.2,J4715&lt;=3.3),INDEX(价格表!$B$4:$I$31,M4715,5),IF(AND(J4715&gt;3.3,J4715&lt;=4),INDEX(价格表!$B$4:$I$31,M4715,6),IF(AND(J4715&gt;4,J4715&lt;=5.5),INDEX(价格表!$B$4:$I$31,M4715,7),IF(J4715&gt;5.5,2.6+INDEX(价格表!$B$4:$I$31,M4715,8)*L4715)))))))</f>
        <v>2.15</v>
      </c>
    </row>
    <row r="4716" spans="1:14">
      <c r="A4716" s="20">
        <v>4311077946089</v>
      </c>
      <c r="B4716" s="18" t="s">
        <v>16</v>
      </c>
      <c r="C4716" s="21">
        <v>20201217</v>
      </c>
      <c r="D4716" s="21">
        <v>610538201209</v>
      </c>
      <c r="E4716" s="21" t="s">
        <v>16</v>
      </c>
      <c r="F4716" s="21">
        <v>20201227</v>
      </c>
      <c r="G4716" s="21" t="s">
        <v>17</v>
      </c>
      <c r="H4716" s="21" t="s">
        <v>21</v>
      </c>
      <c r="I4716" s="21" t="s">
        <v>228</v>
      </c>
      <c r="J4716" s="21">
        <v>1.48</v>
      </c>
      <c r="K4716" s="21" t="s">
        <v>20</v>
      </c>
      <c r="L4716">
        <f t="shared" si="87"/>
        <v>2</v>
      </c>
      <c r="M4716">
        <f>MATCH(H:H,价格表!$B$4:$B$35,0)</f>
        <v>20</v>
      </c>
      <c r="N4716" s="27">
        <f>IF(J4716&lt;=0.3,INDEX(价格表!$B$4:$I$31,M4716,2),IF(AND(J4716&gt;0.3,J4716&lt;=1),INDEX(价格表!$B$4:$I$31,M4716,3),IF(AND(J4716&gt;1,J4716&lt;=2.2),INDEX(价格表!$B$4:$I$31,M4716,4),IF(AND(J4716&gt;2.2,J4716&lt;=3.3),INDEX(价格表!$B$4:$I$31,M4716,5),IF(AND(J4716&gt;3.3,J4716&lt;=4),INDEX(价格表!$B$4:$I$31,M4716,6),IF(AND(J4716&gt;4,J4716&lt;=5.5),INDEX(价格表!$B$4:$I$31,M4716,7),IF(J4716&gt;5.5,2.6+INDEX(价格表!$B$4:$I$31,M4716,8)*L4716)))))))</f>
        <v>2.15</v>
      </c>
    </row>
    <row r="4717" spans="1:14">
      <c r="A4717" s="20">
        <v>4311078008122</v>
      </c>
      <c r="B4717" s="18" t="s">
        <v>16</v>
      </c>
      <c r="C4717" s="21">
        <v>20201217</v>
      </c>
      <c r="D4717" s="21">
        <v>610538201209</v>
      </c>
      <c r="E4717" s="21" t="s">
        <v>16</v>
      </c>
      <c r="F4717" s="21">
        <v>20201227</v>
      </c>
      <c r="G4717" s="21" t="s">
        <v>17</v>
      </c>
      <c r="H4717" s="21" t="s">
        <v>37</v>
      </c>
      <c r="I4717" s="21" t="s">
        <v>72</v>
      </c>
      <c r="J4717" s="21">
        <v>1.43</v>
      </c>
      <c r="K4717" s="21" t="s">
        <v>20</v>
      </c>
      <c r="L4717">
        <f t="shared" si="87"/>
        <v>2</v>
      </c>
      <c r="M4717">
        <f>MATCH(H:H,价格表!$B$4:$B$35,0)</f>
        <v>12</v>
      </c>
      <c r="N4717" s="27">
        <f>IF(J4717&lt;=0.3,INDEX(价格表!$B$4:$I$31,M4717,2),IF(AND(J4717&gt;0.3,J4717&lt;=1),INDEX(价格表!$B$4:$I$31,M4717,3),IF(AND(J4717&gt;1,J4717&lt;=2.2),INDEX(价格表!$B$4:$I$31,M4717,4),IF(AND(J4717&gt;2.2,J4717&lt;=3.3),INDEX(价格表!$B$4:$I$31,M4717,5),IF(AND(J4717&gt;3.3,J4717&lt;=4),INDEX(价格表!$B$4:$I$31,M4717,6),IF(AND(J4717&gt;4,J4717&lt;=5.5),INDEX(价格表!$B$4:$I$31,M4717,7),IF(J4717&gt;5.5,2.6+INDEX(价格表!$B$4:$I$31,M4717,8)*L4717)))))))</f>
        <v>2.15</v>
      </c>
    </row>
    <row r="4718" spans="1:14">
      <c r="A4718" s="20">
        <v>4311078008123</v>
      </c>
      <c r="B4718" s="18" t="s">
        <v>16</v>
      </c>
      <c r="C4718" s="21">
        <v>20201217</v>
      </c>
      <c r="D4718" s="21">
        <v>610538201209</v>
      </c>
      <c r="E4718" s="21" t="s">
        <v>16</v>
      </c>
      <c r="F4718" s="21">
        <v>20201227</v>
      </c>
      <c r="G4718" s="21" t="s">
        <v>17</v>
      </c>
      <c r="H4718" s="21" t="s">
        <v>23</v>
      </c>
      <c r="I4718" s="21" t="s">
        <v>41</v>
      </c>
      <c r="J4718" s="21">
        <v>1.47</v>
      </c>
      <c r="K4718" s="21" t="s">
        <v>20</v>
      </c>
      <c r="L4718">
        <f t="shared" si="87"/>
        <v>2</v>
      </c>
      <c r="M4718">
        <f>MATCH(H:H,价格表!$B$4:$B$35,0)</f>
        <v>15</v>
      </c>
      <c r="N4718" s="27">
        <f>IF(J4718&lt;=0.3,INDEX(价格表!$B$4:$I$31,M4718,2),IF(AND(J4718&gt;0.3,J4718&lt;=1),INDEX(价格表!$B$4:$I$31,M4718,3),IF(AND(J4718&gt;1,J4718&lt;=2.2),INDEX(价格表!$B$4:$I$31,M4718,4),IF(AND(J4718&gt;2.2,J4718&lt;=3.3),INDEX(价格表!$B$4:$I$31,M4718,5),IF(AND(J4718&gt;3.3,J4718&lt;=4),INDEX(价格表!$B$4:$I$31,M4718,6),IF(AND(J4718&gt;4,J4718&lt;=5.5),INDEX(价格表!$B$4:$I$31,M4718,7),IF(J4718&gt;5.5,2.6+INDEX(价格表!$B$4:$I$31,M4718,8)*L4718)))))))</f>
        <v>2.15</v>
      </c>
    </row>
    <row r="4719" spans="1:14">
      <c r="A4719" s="20">
        <v>4311078008124</v>
      </c>
      <c r="B4719" s="18" t="s">
        <v>16</v>
      </c>
      <c r="C4719" s="21">
        <v>20201217</v>
      </c>
      <c r="D4719" s="21">
        <v>610538201209</v>
      </c>
      <c r="E4719" s="21" t="s">
        <v>16</v>
      </c>
      <c r="F4719" s="21">
        <v>20201227</v>
      </c>
      <c r="G4719" s="21" t="s">
        <v>17</v>
      </c>
      <c r="H4719" s="21" t="s">
        <v>50</v>
      </c>
      <c r="I4719" s="21" t="s">
        <v>345</v>
      </c>
      <c r="J4719" s="21">
        <v>1.55</v>
      </c>
      <c r="K4719" s="21" t="s">
        <v>20</v>
      </c>
      <c r="L4719">
        <f t="shared" si="87"/>
        <v>2</v>
      </c>
      <c r="M4719">
        <f>MATCH(H:H,价格表!$B$4:$B$35,0)</f>
        <v>4</v>
      </c>
      <c r="N4719" s="27">
        <f>IF(J4719&lt;=0.3,INDEX(价格表!$B$4:$I$31,M4719,2),IF(AND(J4719&gt;0.3,J4719&lt;=1),INDEX(价格表!$B$4:$I$31,M4719,3),IF(AND(J4719&gt;1,J4719&lt;=2.2),INDEX(价格表!$B$4:$I$31,M4719,4),IF(AND(J4719&gt;2.2,J4719&lt;=3.3),INDEX(价格表!$B$4:$I$31,M4719,5),IF(AND(J4719&gt;3.3,J4719&lt;=4),INDEX(价格表!$B$4:$I$31,M4719,6),IF(AND(J4719&gt;4,J4719&lt;=5.5),INDEX(价格表!$B$4:$I$31,M4719,7),IF(J4719&gt;5.5,2.6+INDEX(价格表!$B$4:$I$31,M4719,8)*L4719)))))))</f>
        <v>2.15</v>
      </c>
    </row>
    <row r="4720" spans="1:14">
      <c r="A4720" s="20">
        <v>4311078008125</v>
      </c>
      <c r="B4720" s="18" t="s">
        <v>16</v>
      </c>
      <c r="C4720" s="21">
        <v>20201217</v>
      </c>
      <c r="D4720" s="21">
        <v>610538201209</v>
      </c>
      <c r="E4720" s="21" t="s">
        <v>16</v>
      </c>
      <c r="F4720" s="21">
        <v>20201227</v>
      </c>
      <c r="G4720" s="21" t="s">
        <v>17</v>
      </c>
      <c r="H4720" s="21" t="s">
        <v>27</v>
      </c>
      <c r="I4720" s="21" t="s">
        <v>128</v>
      </c>
      <c r="J4720" s="21">
        <v>1.45</v>
      </c>
      <c r="K4720" s="21" t="s">
        <v>20</v>
      </c>
      <c r="L4720">
        <f t="shared" si="87"/>
        <v>2</v>
      </c>
      <c r="M4720">
        <f>MATCH(H:H,价格表!$B$4:$B$35,0)</f>
        <v>3</v>
      </c>
      <c r="N4720" s="27">
        <f>IF(J4720&lt;=0.3,INDEX(价格表!$B$4:$I$31,M4720,2),IF(AND(J4720&gt;0.3,J4720&lt;=1),INDEX(价格表!$B$4:$I$31,M4720,3),IF(AND(J4720&gt;1,J4720&lt;=2.2),INDEX(价格表!$B$4:$I$31,M4720,4),IF(AND(J4720&gt;2.2,J4720&lt;=3.3),INDEX(价格表!$B$4:$I$31,M4720,5),IF(AND(J4720&gt;3.3,J4720&lt;=4),INDEX(价格表!$B$4:$I$31,M4720,6),IF(AND(J4720&gt;4,J4720&lt;=5.5),INDEX(价格表!$B$4:$I$31,M4720,7),IF(J4720&gt;5.5,2.6+INDEX(价格表!$B$4:$I$31,M4720,8)*L4720)))))))</f>
        <v>2.15</v>
      </c>
    </row>
    <row r="4721" spans="1:14">
      <c r="A4721" s="20">
        <v>4311078008126</v>
      </c>
      <c r="B4721" s="18" t="s">
        <v>16</v>
      </c>
      <c r="C4721" s="21">
        <v>20201217</v>
      </c>
      <c r="D4721" s="21">
        <v>610538201209</v>
      </c>
      <c r="E4721" s="21" t="s">
        <v>16</v>
      </c>
      <c r="F4721" s="21">
        <v>20201227</v>
      </c>
      <c r="G4721" s="21" t="s">
        <v>17</v>
      </c>
      <c r="H4721" s="21" t="s">
        <v>88</v>
      </c>
      <c r="I4721" s="21" t="s">
        <v>101</v>
      </c>
      <c r="J4721" s="21">
        <v>1.44</v>
      </c>
      <c r="K4721" s="21" t="s">
        <v>20</v>
      </c>
      <c r="L4721">
        <f t="shared" si="87"/>
        <v>2</v>
      </c>
      <c r="M4721">
        <f>MATCH(H:H,价格表!$B$4:$B$35,0)</f>
        <v>19</v>
      </c>
      <c r="N4721" s="27">
        <f>IF(J4721&lt;=0.3,INDEX(价格表!$B$4:$I$31,M4721,2),IF(AND(J4721&gt;0.3,J4721&lt;=1),INDEX(价格表!$B$4:$I$31,M4721,3),IF(AND(J4721&gt;1,J4721&lt;=2.2),INDEX(价格表!$B$4:$I$31,M4721,4),IF(AND(J4721&gt;2.2,J4721&lt;=3.3),INDEX(价格表!$B$4:$I$31,M4721,5),IF(AND(J4721&gt;3.3,J4721&lt;=4),INDEX(价格表!$B$4:$I$31,M4721,6),IF(AND(J4721&gt;4,J4721&lt;=5.5),INDEX(价格表!$B$4:$I$31,M4721,7),IF(J4721&gt;5.5,2.6+INDEX(价格表!$B$4:$I$31,M4721,8)*L4721)))))))</f>
        <v>2.15</v>
      </c>
    </row>
    <row r="4722" spans="1:14">
      <c r="A4722" s="20">
        <v>4311080517383</v>
      </c>
      <c r="B4722" s="18" t="s">
        <v>16</v>
      </c>
      <c r="C4722" s="21">
        <v>20201217</v>
      </c>
      <c r="D4722" s="21">
        <v>610538201209</v>
      </c>
      <c r="E4722" s="21" t="s">
        <v>16</v>
      </c>
      <c r="F4722" s="21">
        <v>20201227</v>
      </c>
      <c r="G4722" s="21" t="s">
        <v>17</v>
      </c>
      <c r="H4722" s="21" t="s">
        <v>39</v>
      </c>
      <c r="I4722" s="21" t="s">
        <v>245</v>
      </c>
      <c r="J4722" s="21">
        <v>2.3</v>
      </c>
      <c r="K4722" s="21" t="s">
        <v>20</v>
      </c>
      <c r="L4722">
        <f t="shared" si="87"/>
        <v>3</v>
      </c>
      <c r="M4722">
        <f>MATCH(H:H,价格表!$B$4:$B$35,0)</f>
        <v>23</v>
      </c>
      <c r="N4722" s="27">
        <f>IF(J4722&lt;=0.3,INDEX(价格表!$B$4:$I$31,M4722,2),IF(AND(J4722&gt;0.3,J4722&lt;=1),INDEX(价格表!$B$4:$I$31,M4722,3),IF(AND(J4722&gt;1,J4722&lt;=2.2),INDEX(价格表!$B$4:$I$31,M4722,4),IF(AND(J4722&gt;2.2,J4722&lt;=3.3),INDEX(价格表!$B$4:$I$31,M4722,5),IF(AND(J4722&gt;3.3,J4722&lt;=4),INDEX(价格表!$B$4:$I$31,M4722,6),IF(AND(J4722&gt;4,J4722&lt;=5.5),INDEX(价格表!$B$4:$I$31,M4722,7),IF(J4722&gt;5.5,2.6+INDEX(价格表!$B$4:$I$31,M4722,8)*L4722)))))))</f>
        <v>2.5</v>
      </c>
    </row>
    <row r="4723" spans="1:14">
      <c r="A4723" s="20">
        <v>4311080517432</v>
      </c>
      <c r="B4723" s="18" t="s">
        <v>16</v>
      </c>
      <c r="C4723" s="21">
        <v>20201217</v>
      </c>
      <c r="D4723" s="21">
        <v>610538201209</v>
      </c>
      <c r="E4723" s="21" t="s">
        <v>16</v>
      </c>
      <c r="F4723" s="21">
        <v>20201227</v>
      </c>
      <c r="G4723" s="21" t="s">
        <v>17</v>
      </c>
      <c r="H4723" s="21" t="s">
        <v>82</v>
      </c>
      <c r="I4723" s="21" t="s">
        <v>83</v>
      </c>
      <c r="J4723" s="21">
        <v>1.5</v>
      </c>
      <c r="K4723" s="21" t="s">
        <v>20</v>
      </c>
      <c r="L4723">
        <f t="shared" si="87"/>
        <v>2</v>
      </c>
      <c r="M4723">
        <f>MATCH(H:H,价格表!$B$4:$B$35,0)</f>
        <v>2</v>
      </c>
      <c r="N4723" s="27">
        <f>IF(J4723&lt;=0.3,INDEX(价格表!$B$4:$I$31,M4723,2),IF(AND(J4723&gt;0.3,J4723&lt;=1),INDEX(价格表!$B$4:$I$31,M4723,3),IF(AND(J4723&gt;1,J4723&lt;=2.2),INDEX(价格表!$B$4:$I$31,M4723,4),IF(AND(J4723&gt;2.2,J4723&lt;=3.3),INDEX(价格表!$B$4:$I$31,M4723,5),IF(AND(J4723&gt;3.3,J4723&lt;=4),INDEX(价格表!$B$4:$I$31,M4723,6),IF(AND(J4723&gt;4,J4723&lt;=5.5),INDEX(价格表!$B$4:$I$31,M4723,7),IF(J4723&gt;5.5,2.6+INDEX(价格表!$B$4:$I$31,M4723,8)*L4723)))))))</f>
        <v>2.15</v>
      </c>
    </row>
    <row r="4724" spans="1:14">
      <c r="A4724" s="20">
        <v>4311080524969</v>
      </c>
      <c r="B4724" s="18" t="s">
        <v>16</v>
      </c>
      <c r="C4724" s="21">
        <v>20201217</v>
      </c>
      <c r="D4724" s="21">
        <v>610538201209</v>
      </c>
      <c r="E4724" s="21" t="s">
        <v>16</v>
      </c>
      <c r="F4724" s="21">
        <v>20201227</v>
      </c>
      <c r="G4724" s="21" t="s">
        <v>17</v>
      </c>
      <c r="H4724" s="21" t="s">
        <v>45</v>
      </c>
      <c r="I4724" s="21" t="s">
        <v>371</v>
      </c>
      <c r="J4724" s="21">
        <v>0.53</v>
      </c>
      <c r="K4724" s="21" t="s">
        <v>20</v>
      </c>
      <c r="L4724">
        <f t="shared" si="87"/>
        <v>1</v>
      </c>
      <c r="M4724">
        <f>MATCH(H:H,价格表!$B$4:$B$35,0)</f>
        <v>9</v>
      </c>
      <c r="N4724" s="27">
        <f>IF(J4724&lt;=0.3,INDEX(价格表!$B$4:$I$31,M4724,2),IF(AND(J4724&gt;0.3,J4724&lt;=1),INDEX(价格表!$B$4:$I$31,M4724,3),IF(AND(J4724&gt;1,J4724&lt;=2.2),INDEX(价格表!$B$4:$I$31,M4724,4),IF(AND(J4724&gt;2.2,J4724&lt;=3.3),INDEX(价格表!$B$4:$I$31,M4724,5),IF(AND(J4724&gt;3.3,J4724&lt;=4),INDEX(价格表!$B$4:$I$31,M4724,6),IF(AND(J4724&gt;4,J4724&lt;=5.5),INDEX(价格表!$B$4:$I$31,M4724,7),IF(J4724&gt;5.5,2.6+INDEX(价格表!$B$4:$I$31,M4724,8)*L4724)))))))</f>
        <v>1.8</v>
      </c>
    </row>
    <row r="4725" spans="1:14">
      <c r="A4725" s="20">
        <v>4311080532825</v>
      </c>
      <c r="B4725" s="18" t="s">
        <v>16</v>
      </c>
      <c r="C4725" s="21">
        <v>20201217</v>
      </c>
      <c r="D4725" s="21">
        <v>610538201209</v>
      </c>
      <c r="E4725" s="21" t="s">
        <v>16</v>
      </c>
      <c r="F4725" s="21">
        <v>20201227</v>
      </c>
      <c r="G4725" s="21" t="s">
        <v>17</v>
      </c>
      <c r="H4725" s="21" t="s">
        <v>30</v>
      </c>
      <c r="I4725" s="21" t="s">
        <v>335</v>
      </c>
      <c r="J4725" s="21">
        <v>1.45</v>
      </c>
      <c r="K4725" s="21" t="s">
        <v>20</v>
      </c>
      <c r="L4725">
        <f t="shared" si="87"/>
        <v>2</v>
      </c>
      <c r="M4725">
        <f>MATCH(H:H,价格表!$B$4:$B$35,0)</f>
        <v>16</v>
      </c>
      <c r="N4725" s="27">
        <f>IF(J4725&lt;=0.3,INDEX(价格表!$B$4:$I$31,M4725,2),IF(AND(J4725&gt;0.3,J4725&lt;=1),INDEX(价格表!$B$4:$I$31,M4725,3),IF(AND(J4725&gt;1,J4725&lt;=2.2),INDEX(价格表!$B$4:$I$31,M4725,4),IF(AND(J4725&gt;2.2,J4725&lt;=3.3),INDEX(价格表!$B$4:$I$31,M4725,5),IF(AND(J4725&gt;3.3,J4725&lt;=4),INDEX(价格表!$B$4:$I$31,M4725,6),IF(AND(J4725&gt;4,J4725&lt;=5.5),INDEX(价格表!$B$4:$I$31,M4725,7),IF(J4725&gt;5.5,2.6+INDEX(价格表!$B$4:$I$31,M4725,8)*L4725)))))))</f>
        <v>2.15</v>
      </c>
    </row>
    <row r="4726" spans="1:14">
      <c r="A4726" s="20">
        <v>4311080532910</v>
      </c>
      <c r="B4726" s="18" t="s">
        <v>16</v>
      </c>
      <c r="C4726" s="21">
        <v>20201217</v>
      </c>
      <c r="D4726" s="21">
        <v>610538201209</v>
      </c>
      <c r="E4726" s="21" t="s">
        <v>16</v>
      </c>
      <c r="F4726" s="21">
        <v>20201227</v>
      </c>
      <c r="G4726" s="21" t="s">
        <v>17</v>
      </c>
      <c r="H4726" s="21" t="s">
        <v>50</v>
      </c>
      <c r="I4726" s="21" t="s">
        <v>51</v>
      </c>
      <c r="J4726" s="21">
        <v>1.49</v>
      </c>
      <c r="K4726" s="21" t="s">
        <v>20</v>
      </c>
      <c r="L4726">
        <f t="shared" si="87"/>
        <v>2</v>
      </c>
      <c r="M4726">
        <f>MATCH(H:H,价格表!$B$4:$B$35,0)</f>
        <v>4</v>
      </c>
      <c r="N4726" s="27">
        <f>IF(J4726&lt;=0.3,INDEX(价格表!$B$4:$I$31,M4726,2),IF(AND(J4726&gt;0.3,J4726&lt;=1),INDEX(价格表!$B$4:$I$31,M4726,3),IF(AND(J4726&gt;1,J4726&lt;=2.2),INDEX(价格表!$B$4:$I$31,M4726,4),IF(AND(J4726&gt;2.2,J4726&lt;=3.3),INDEX(价格表!$B$4:$I$31,M4726,5),IF(AND(J4726&gt;3.3,J4726&lt;=4),INDEX(价格表!$B$4:$I$31,M4726,6),IF(AND(J4726&gt;4,J4726&lt;=5.5),INDEX(价格表!$B$4:$I$31,M4726,7),IF(J4726&gt;5.5,2.6+INDEX(价格表!$B$4:$I$31,M4726,8)*L4726)))))))</f>
        <v>2.15</v>
      </c>
    </row>
    <row r="4727" spans="1:14">
      <c r="A4727" s="20">
        <v>4311080539945</v>
      </c>
      <c r="B4727" s="18" t="s">
        <v>16</v>
      </c>
      <c r="C4727" s="21">
        <v>20201217</v>
      </c>
      <c r="D4727" s="21">
        <v>610538201209</v>
      </c>
      <c r="E4727" s="21" t="s">
        <v>16</v>
      </c>
      <c r="F4727" s="21">
        <v>20201227</v>
      </c>
      <c r="G4727" s="21" t="s">
        <v>17</v>
      </c>
      <c r="H4727" s="21" t="s">
        <v>18</v>
      </c>
      <c r="I4727" s="21" t="s">
        <v>290</v>
      </c>
      <c r="J4727" s="21">
        <v>1.82</v>
      </c>
      <c r="K4727" s="21" t="s">
        <v>20</v>
      </c>
      <c r="L4727">
        <f t="shared" si="87"/>
        <v>2</v>
      </c>
      <c r="M4727">
        <f>MATCH(H:H,价格表!$B$4:$B$35,0)</f>
        <v>1</v>
      </c>
      <c r="N4727" s="27">
        <f>IF(J4727&lt;=0.3,INDEX(价格表!$B$4:$I$31,M4727,2),IF(AND(J4727&gt;0.3,J4727&lt;=1),INDEX(价格表!$B$4:$I$31,M4727,3),IF(AND(J4727&gt;1,J4727&lt;=2.2),INDEX(价格表!$B$4:$I$31,M4727,4),IF(AND(J4727&gt;2.2,J4727&lt;=3.3),INDEX(价格表!$B$4:$I$31,M4727,5),IF(AND(J4727&gt;3.3,J4727&lt;=4),INDEX(价格表!$B$4:$I$31,M4727,6),IF(AND(J4727&gt;4,J4727&lt;=5.5),INDEX(价格表!$B$4:$I$31,M4727,7),IF(J4727&gt;5.5,2.6+INDEX(价格表!$B$4:$I$31,M4727,8)*L4727)))))))</f>
        <v>2.15</v>
      </c>
    </row>
    <row r="4728" spans="1:14">
      <c r="A4728" s="20">
        <v>4311080540011</v>
      </c>
      <c r="B4728" s="18" t="s">
        <v>16</v>
      </c>
      <c r="C4728" s="21">
        <v>20201217</v>
      </c>
      <c r="D4728" s="21">
        <v>610538201209</v>
      </c>
      <c r="E4728" s="21" t="s">
        <v>16</v>
      </c>
      <c r="F4728" s="21">
        <v>20201227</v>
      </c>
      <c r="G4728" s="21" t="s">
        <v>17</v>
      </c>
      <c r="H4728" s="21" t="s">
        <v>73</v>
      </c>
      <c r="I4728" s="21" t="s">
        <v>180</v>
      </c>
      <c r="J4728" s="21">
        <v>1.52</v>
      </c>
      <c r="K4728" s="21" t="s">
        <v>20</v>
      </c>
      <c r="L4728">
        <f t="shared" si="87"/>
        <v>2</v>
      </c>
      <c r="M4728">
        <f>MATCH(H:H,价格表!$B$4:$B$35,0)</f>
        <v>7</v>
      </c>
      <c r="N4728" s="27">
        <f>IF(J4728&lt;=0.3,INDEX(价格表!$B$4:$I$31,M4728,2),IF(AND(J4728&gt;0.3,J4728&lt;=1),INDEX(价格表!$B$4:$I$31,M4728,3),IF(AND(J4728&gt;1,J4728&lt;=2.2),INDEX(价格表!$B$4:$I$31,M4728,4),IF(AND(J4728&gt;2.2,J4728&lt;=3.3),INDEX(价格表!$B$4:$I$31,M4728,5),IF(AND(J4728&gt;3.3,J4728&lt;=4),INDEX(价格表!$B$4:$I$31,M4728,6),IF(AND(J4728&gt;4,J4728&lt;=5.5),INDEX(价格表!$B$4:$I$31,M4728,7),IF(J4728&gt;5.5,2.6+INDEX(价格表!$B$4:$I$31,M4728,8)*L4728)))))))</f>
        <v>2.15</v>
      </c>
    </row>
    <row r="4729" spans="1:14">
      <c r="A4729" s="20">
        <v>4311080583820</v>
      </c>
      <c r="B4729" s="18" t="s">
        <v>16</v>
      </c>
      <c r="C4729" s="21">
        <v>20201217</v>
      </c>
      <c r="D4729" s="21">
        <v>610538201209</v>
      </c>
      <c r="E4729" s="21" t="s">
        <v>16</v>
      </c>
      <c r="F4729" s="21">
        <v>20201227</v>
      </c>
      <c r="G4729" s="21" t="s">
        <v>17</v>
      </c>
      <c r="H4729" s="21" t="s">
        <v>18</v>
      </c>
      <c r="I4729" s="21" t="s">
        <v>53</v>
      </c>
      <c r="J4729" s="21">
        <v>1.82</v>
      </c>
      <c r="K4729" s="21" t="s">
        <v>20</v>
      </c>
      <c r="L4729">
        <f t="shared" si="87"/>
        <v>2</v>
      </c>
      <c r="M4729">
        <f>MATCH(H:H,价格表!$B$4:$B$35,0)</f>
        <v>1</v>
      </c>
      <c r="N4729" s="27">
        <f>IF(J4729&lt;=0.3,INDEX(价格表!$B$4:$I$31,M4729,2),IF(AND(J4729&gt;0.3,J4729&lt;=1),INDEX(价格表!$B$4:$I$31,M4729,3),IF(AND(J4729&gt;1,J4729&lt;=2.2),INDEX(价格表!$B$4:$I$31,M4729,4),IF(AND(J4729&gt;2.2,J4729&lt;=3.3),INDEX(价格表!$B$4:$I$31,M4729,5),IF(AND(J4729&gt;3.3,J4729&lt;=4),INDEX(价格表!$B$4:$I$31,M4729,6),IF(AND(J4729&gt;4,J4729&lt;=5.5),INDEX(价格表!$B$4:$I$31,M4729,7),IF(J4729&gt;5.5,2.6+INDEX(价格表!$B$4:$I$31,M4729,8)*L4729)))))))</f>
        <v>2.15</v>
      </c>
    </row>
    <row r="4730" spans="1:14">
      <c r="A4730" s="20">
        <v>4311080583904</v>
      </c>
      <c r="B4730" s="18" t="s">
        <v>16</v>
      </c>
      <c r="C4730" s="21">
        <v>20201217</v>
      </c>
      <c r="D4730" s="21">
        <v>610538201209</v>
      </c>
      <c r="E4730" s="21" t="s">
        <v>16</v>
      </c>
      <c r="F4730" s="21">
        <v>20201227</v>
      </c>
      <c r="G4730" s="21" t="s">
        <v>17</v>
      </c>
      <c r="H4730" s="21" t="s">
        <v>56</v>
      </c>
      <c r="I4730" s="21" t="s">
        <v>136</v>
      </c>
      <c r="J4730" s="21">
        <v>1.44</v>
      </c>
      <c r="K4730" s="21" t="s">
        <v>20</v>
      </c>
      <c r="L4730">
        <f t="shared" si="87"/>
        <v>2</v>
      </c>
      <c r="M4730">
        <f>MATCH(H:H,价格表!$B$4:$B$35,0)</f>
        <v>11</v>
      </c>
      <c r="N4730" s="27">
        <f>IF(J4730&lt;=0.3,INDEX(价格表!$B$4:$I$31,M4730,2),IF(AND(J4730&gt;0.3,J4730&lt;=1),INDEX(价格表!$B$4:$I$31,M4730,3),IF(AND(J4730&gt;1,J4730&lt;=2.2),INDEX(价格表!$B$4:$I$31,M4730,4),IF(AND(J4730&gt;2.2,J4730&lt;=3.3),INDEX(价格表!$B$4:$I$31,M4730,5),IF(AND(J4730&gt;3.3,J4730&lt;=4),INDEX(价格表!$B$4:$I$31,M4730,6),IF(AND(J4730&gt;4,J4730&lt;=5.5),INDEX(价格表!$B$4:$I$31,M4730,7),IF(J4730&gt;5.5,2.6+INDEX(价格表!$B$4:$I$31,M4730,8)*L4730)))))))</f>
        <v>2.15</v>
      </c>
    </row>
    <row r="4731" spans="1:14">
      <c r="A4731" s="20">
        <v>4311080583905</v>
      </c>
      <c r="B4731" s="18" t="s">
        <v>16</v>
      </c>
      <c r="C4731" s="21">
        <v>20201217</v>
      </c>
      <c r="D4731" s="21">
        <v>610538201209</v>
      </c>
      <c r="E4731" s="21" t="s">
        <v>16</v>
      </c>
      <c r="F4731" s="21">
        <v>20201227</v>
      </c>
      <c r="G4731" s="21" t="s">
        <v>17</v>
      </c>
      <c r="H4731" s="21" t="s">
        <v>27</v>
      </c>
      <c r="I4731" s="21" t="s">
        <v>28</v>
      </c>
      <c r="J4731" s="21">
        <v>1.66</v>
      </c>
      <c r="K4731" s="21" t="s">
        <v>20</v>
      </c>
      <c r="L4731">
        <f t="shared" si="87"/>
        <v>2</v>
      </c>
      <c r="M4731">
        <f>MATCH(H:H,价格表!$B$4:$B$35,0)</f>
        <v>3</v>
      </c>
      <c r="N4731" s="27">
        <f>IF(J4731&lt;=0.3,INDEX(价格表!$B$4:$I$31,M4731,2),IF(AND(J4731&gt;0.3,J4731&lt;=1),INDEX(价格表!$B$4:$I$31,M4731,3),IF(AND(J4731&gt;1,J4731&lt;=2.2),INDEX(价格表!$B$4:$I$31,M4731,4),IF(AND(J4731&gt;2.2,J4731&lt;=3.3),INDEX(价格表!$B$4:$I$31,M4731,5),IF(AND(J4731&gt;3.3,J4731&lt;=4),INDEX(价格表!$B$4:$I$31,M4731,6),IF(AND(J4731&gt;4,J4731&lt;=5.5),INDEX(价格表!$B$4:$I$31,M4731,7),IF(J4731&gt;5.5,2.6+INDEX(价格表!$B$4:$I$31,M4731,8)*L4731)))))))</f>
        <v>2.15</v>
      </c>
    </row>
    <row r="4732" spans="1:14">
      <c r="A4732" s="20">
        <v>4311080952471</v>
      </c>
      <c r="B4732" s="18" t="s">
        <v>16</v>
      </c>
      <c r="C4732" s="21">
        <v>20201217</v>
      </c>
      <c r="D4732" s="21">
        <v>610538201209</v>
      </c>
      <c r="E4732" s="21" t="s">
        <v>16</v>
      </c>
      <c r="F4732" s="21">
        <v>20201227</v>
      </c>
      <c r="G4732" s="21" t="s">
        <v>17</v>
      </c>
      <c r="H4732" s="21" t="s">
        <v>18</v>
      </c>
      <c r="I4732" s="21" t="s">
        <v>223</v>
      </c>
      <c r="J4732" s="21">
        <v>1.68</v>
      </c>
      <c r="K4732" s="21" t="s">
        <v>20</v>
      </c>
      <c r="L4732">
        <f t="shared" si="87"/>
        <v>2</v>
      </c>
      <c r="M4732">
        <f>MATCH(H:H,价格表!$B$4:$B$35,0)</f>
        <v>1</v>
      </c>
      <c r="N4732" s="27">
        <f>IF(J4732&lt;=0.3,INDEX(价格表!$B$4:$I$31,M4732,2),IF(AND(J4732&gt;0.3,J4732&lt;=1),INDEX(价格表!$B$4:$I$31,M4732,3),IF(AND(J4732&gt;1,J4732&lt;=2.2),INDEX(价格表!$B$4:$I$31,M4732,4),IF(AND(J4732&gt;2.2,J4732&lt;=3.3),INDEX(价格表!$B$4:$I$31,M4732,5),IF(AND(J4732&gt;3.3,J4732&lt;=4),INDEX(价格表!$B$4:$I$31,M4732,6),IF(AND(J4732&gt;4,J4732&lt;=5.5),INDEX(价格表!$B$4:$I$31,M4732,7),IF(J4732&gt;5.5,2.6+INDEX(价格表!$B$4:$I$31,M4732,8)*L4732)))))))</f>
        <v>2.15</v>
      </c>
    </row>
    <row r="4733" spans="1:14">
      <c r="A4733" s="20">
        <v>4311080952472</v>
      </c>
      <c r="B4733" s="18" t="s">
        <v>16</v>
      </c>
      <c r="C4733" s="21">
        <v>20201217</v>
      </c>
      <c r="D4733" s="21">
        <v>610538201209</v>
      </c>
      <c r="E4733" s="21" t="s">
        <v>16</v>
      </c>
      <c r="F4733" s="21">
        <v>20201227</v>
      </c>
      <c r="G4733" s="21" t="s">
        <v>17</v>
      </c>
      <c r="H4733" s="21" t="s">
        <v>39</v>
      </c>
      <c r="I4733" s="21" t="s">
        <v>40</v>
      </c>
      <c r="J4733" s="21">
        <v>1.5</v>
      </c>
      <c r="K4733" s="21" t="s">
        <v>20</v>
      </c>
      <c r="L4733">
        <f t="shared" si="87"/>
        <v>2</v>
      </c>
      <c r="M4733">
        <f>MATCH(H:H,价格表!$B$4:$B$35,0)</f>
        <v>23</v>
      </c>
      <c r="N4733" s="27">
        <f>IF(J4733&lt;=0.3,INDEX(价格表!$B$4:$I$31,M4733,2),IF(AND(J4733&gt;0.3,J4733&lt;=1),INDEX(价格表!$B$4:$I$31,M4733,3),IF(AND(J4733&gt;1,J4733&lt;=2.2),INDEX(价格表!$B$4:$I$31,M4733,4),IF(AND(J4733&gt;2.2,J4733&lt;=3.3),INDEX(价格表!$B$4:$I$31,M4733,5),IF(AND(J4733&gt;3.3,J4733&lt;=4),INDEX(价格表!$B$4:$I$31,M4733,6),IF(AND(J4733&gt;4,J4733&lt;=5.5),INDEX(价格表!$B$4:$I$31,M4733,7),IF(J4733&gt;5.5,2.6+INDEX(价格表!$B$4:$I$31,M4733,8)*L4733)))))))</f>
        <v>2.15</v>
      </c>
    </row>
    <row r="4734" spans="1:14">
      <c r="A4734" s="20">
        <v>4311083656278</v>
      </c>
      <c r="B4734" s="18" t="s">
        <v>16</v>
      </c>
      <c r="C4734" s="21">
        <v>20201217</v>
      </c>
      <c r="D4734" s="21">
        <v>610538201209</v>
      </c>
      <c r="E4734" s="21" t="s">
        <v>16</v>
      </c>
      <c r="F4734" s="21">
        <v>20201227</v>
      </c>
      <c r="G4734" s="21" t="s">
        <v>17</v>
      </c>
      <c r="H4734" s="21" t="s">
        <v>27</v>
      </c>
      <c r="I4734" s="21" t="s">
        <v>128</v>
      </c>
      <c r="J4734" s="21">
        <v>1.7</v>
      </c>
      <c r="K4734" s="21" t="s">
        <v>20</v>
      </c>
      <c r="L4734">
        <f t="shared" si="87"/>
        <v>2</v>
      </c>
      <c r="M4734">
        <f>MATCH(H:H,价格表!$B$4:$B$35,0)</f>
        <v>3</v>
      </c>
      <c r="N4734" s="27">
        <f>IF(J4734&lt;=0.3,INDEX(价格表!$B$4:$I$31,M4734,2),IF(AND(J4734&gt;0.3,J4734&lt;=1),INDEX(价格表!$B$4:$I$31,M4734,3),IF(AND(J4734&gt;1,J4734&lt;=2.2),INDEX(价格表!$B$4:$I$31,M4734,4),IF(AND(J4734&gt;2.2,J4734&lt;=3.3),INDEX(价格表!$B$4:$I$31,M4734,5),IF(AND(J4734&gt;3.3,J4734&lt;=4),INDEX(价格表!$B$4:$I$31,M4734,6),IF(AND(J4734&gt;4,J4734&lt;=5.5),INDEX(价格表!$B$4:$I$31,M4734,7),IF(J4734&gt;5.5,2.6+INDEX(价格表!$B$4:$I$31,M4734,8)*L4734)))))))</f>
        <v>2.15</v>
      </c>
    </row>
    <row r="4735" spans="1:14">
      <c r="A4735" s="20">
        <v>4311083656279</v>
      </c>
      <c r="B4735" s="18" t="s">
        <v>16</v>
      </c>
      <c r="C4735" s="21">
        <v>20201217</v>
      </c>
      <c r="D4735" s="21">
        <v>610538201209</v>
      </c>
      <c r="E4735" s="21" t="s">
        <v>16</v>
      </c>
      <c r="F4735" s="21">
        <v>20201227</v>
      </c>
      <c r="G4735" s="21" t="s">
        <v>17</v>
      </c>
      <c r="H4735" s="21" t="s">
        <v>21</v>
      </c>
      <c r="I4735" s="21" t="s">
        <v>22</v>
      </c>
      <c r="J4735" s="21">
        <v>1.56</v>
      </c>
      <c r="K4735" s="21" t="s">
        <v>20</v>
      </c>
      <c r="L4735">
        <f t="shared" si="87"/>
        <v>2</v>
      </c>
      <c r="M4735">
        <f>MATCH(H:H,价格表!$B$4:$B$35,0)</f>
        <v>20</v>
      </c>
      <c r="N4735" s="27">
        <f>IF(J4735&lt;=0.3,INDEX(价格表!$B$4:$I$31,M4735,2),IF(AND(J4735&gt;0.3,J4735&lt;=1),INDEX(价格表!$B$4:$I$31,M4735,3),IF(AND(J4735&gt;1,J4735&lt;=2.2),INDEX(价格表!$B$4:$I$31,M4735,4),IF(AND(J4735&gt;2.2,J4735&lt;=3.3),INDEX(价格表!$B$4:$I$31,M4735,5),IF(AND(J4735&gt;3.3,J4735&lt;=4),INDEX(价格表!$B$4:$I$31,M4735,6),IF(AND(J4735&gt;4,J4735&lt;=5.5),INDEX(价格表!$B$4:$I$31,M4735,7),IF(J4735&gt;5.5,2.6+INDEX(价格表!$B$4:$I$31,M4735,8)*L4735)))))))</f>
        <v>2.15</v>
      </c>
    </row>
    <row r="4736" spans="1:14">
      <c r="A4736" s="20">
        <v>4311083656281</v>
      </c>
      <c r="B4736" s="18" t="s">
        <v>16</v>
      </c>
      <c r="C4736" s="21">
        <v>20201217</v>
      </c>
      <c r="D4736" s="21">
        <v>610538201209</v>
      </c>
      <c r="E4736" s="21" t="s">
        <v>16</v>
      </c>
      <c r="F4736" s="21">
        <v>20201227</v>
      </c>
      <c r="G4736" s="21" t="s">
        <v>17</v>
      </c>
      <c r="H4736" s="21" t="s">
        <v>27</v>
      </c>
      <c r="I4736" s="21" t="s">
        <v>70</v>
      </c>
      <c r="J4736" s="21">
        <v>1.42</v>
      </c>
      <c r="K4736" s="21" t="s">
        <v>20</v>
      </c>
      <c r="L4736">
        <f t="shared" si="87"/>
        <v>2</v>
      </c>
      <c r="M4736">
        <f>MATCH(H:H,价格表!$B$4:$B$35,0)</f>
        <v>3</v>
      </c>
      <c r="N4736" s="27">
        <f>IF(J4736&lt;=0.3,INDEX(价格表!$B$4:$I$31,M4736,2),IF(AND(J4736&gt;0.3,J4736&lt;=1),INDEX(价格表!$B$4:$I$31,M4736,3),IF(AND(J4736&gt;1,J4736&lt;=2.2),INDEX(价格表!$B$4:$I$31,M4736,4),IF(AND(J4736&gt;2.2,J4736&lt;=3.3),INDEX(价格表!$B$4:$I$31,M4736,5),IF(AND(J4736&gt;3.3,J4736&lt;=4),INDEX(价格表!$B$4:$I$31,M4736,6),IF(AND(J4736&gt;4,J4736&lt;=5.5),INDEX(价格表!$B$4:$I$31,M4736,7),IF(J4736&gt;5.5,2.6+INDEX(价格表!$B$4:$I$31,M4736,8)*L4736)))))))</f>
        <v>2.15</v>
      </c>
    </row>
    <row r="4737" spans="1:14">
      <c r="A4737" s="20">
        <v>4311083656282</v>
      </c>
      <c r="B4737" s="18" t="s">
        <v>16</v>
      </c>
      <c r="C4737" s="21">
        <v>20201217</v>
      </c>
      <c r="D4737" s="21">
        <v>610538201209</v>
      </c>
      <c r="E4737" s="21" t="s">
        <v>16</v>
      </c>
      <c r="F4737" s="21">
        <v>20201227</v>
      </c>
      <c r="G4737" s="21" t="s">
        <v>17</v>
      </c>
      <c r="H4737" s="21" t="s">
        <v>35</v>
      </c>
      <c r="I4737" s="21" t="s">
        <v>170</v>
      </c>
      <c r="J4737" s="21">
        <v>1.64</v>
      </c>
      <c r="K4737" s="21" t="s">
        <v>20</v>
      </c>
      <c r="L4737">
        <f t="shared" si="87"/>
        <v>2</v>
      </c>
      <c r="M4737">
        <f>MATCH(H:H,价格表!$B$4:$B$35,0)</f>
        <v>22</v>
      </c>
      <c r="N4737" s="27">
        <f>IF(J4737&lt;=0.3,INDEX(价格表!$B$4:$I$31,M4737,2),IF(AND(J4737&gt;0.3,J4737&lt;=1),INDEX(价格表!$B$4:$I$31,M4737,3),IF(AND(J4737&gt;1,J4737&lt;=2.2),INDEX(价格表!$B$4:$I$31,M4737,4),IF(AND(J4737&gt;2.2,J4737&lt;=3.3),INDEX(价格表!$B$4:$I$31,M4737,5),IF(AND(J4737&gt;3.3,J4737&lt;=4),INDEX(价格表!$B$4:$I$31,M4737,6),IF(AND(J4737&gt;4,J4737&lt;=5.5),INDEX(价格表!$B$4:$I$31,M4737,7),IF(J4737&gt;5.5,2.6+INDEX(价格表!$B$4:$I$31,M4737,8)*L4737)))))))</f>
        <v>2.15</v>
      </c>
    </row>
    <row r="4738" spans="1:14">
      <c r="A4738" s="20">
        <v>4311083656284</v>
      </c>
      <c r="B4738" s="18" t="s">
        <v>16</v>
      </c>
      <c r="C4738" s="21">
        <v>20201217</v>
      </c>
      <c r="D4738" s="21">
        <v>610538201209</v>
      </c>
      <c r="E4738" s="21" t="s">
        <v>16</v>
      </c>
      <c r="F4738" s="21">
        <v>20201227</v>
      </c>
      <c r="G4738" s="21" t="s">
        <v>17</v>
      </c>
      <c r="H4738" s="21" t="s">
        <v>25</v>
      </c>
      <c r="I4738" s="21" t="s">
        <v>121</v>
      </c>
      <c r="J4738" s="21">
        <v>1.42</v>
      </c>
      <c r="K4738" s="21" t="s">
        <v>20</v>
      </c>
      <c r="L4738">
        <f t="shared" si="87"/>
        <v>2</v>
      </c>
      <c r="M4738">
        <f>MATCH(H:H,价格表!$B$4:$B$35,0)</f>
        <v>25</v>
      </c>
      <c r="N4738" s="27">
        <f>IF(J4738&lt;=0.3,INDEX(价格表!$B$4:$I$31,M4738,2),IF(AND(J4738&gt;0.3,J4738&lt;=1),INDEX(价格表!$B$4:$I$31,M4738,3),IF(AND(J4738&gt;1,J4738&lt;=2.2),INDEX(价格表!$B$4:$I$31,M4738,4),IF(AND(J4738&gt;2.2,J4738&lt;=3.3),INDEX(价格表!$B$4:$I$31,M4738,5),IF(AND(J4738&gt;3.3,J4738&lt;=4),INDEX(价格表!$B$4:$I$31,M4738,6),IF(AND(J4738&gt;4,J4738&lt;=5.5),INDEX(价格表!$B$4:$I$31,M4738,7),IF(J4738&gt;5.5,2.6+INDEX(价格表!$B$4:$I$31,M4738,8)*L4738)))))))</f>
        <v>2.15</v>
      </c>
    </row>
    <row r="4739" spans="1:14">
      <c r="A4739" s="20">
        <v>4311083656285</v>
      </c>
      <c r="B4739" s="18" t="s">
        <v>16</v>
      </c>
      <c r="C4739" s="21">
        <v>20201217</v>
      </c>
      <c r="D4739" s="21">
        <v>610538201209</v>
      </c>
      <c r="E4739" s="21" t="s">
        <v>16</v>
      </c>
      <c r="F4739" s="21">
        <v>20201227</v>
      </c>
      <c r="G4739" s="21" t="s">
        <v>17</v>
      </c>
      <c r="H4739" s="21" t="s">
        <v>21</v>
      </c>
      <c r="I4739" s="21" t="s">
        <v>228</v>
      </c>
      <c r="J4739" s="21">
        <v>0.26</v>
      </c>
      <c r="K4739" s="21" t="s">
        <v>20</v>
      </c>
      <c r="L4739">
        <f t="shared" si="87"/>
        <v>1</v>
      </c>
      <c r="M4739">
        <f>MATCH(H:H,价格表!$B$4:$B$35,0)</f>
        <v>20</v>
      </c>
      <c r="N4739" s="27">
        <f>IF(J4739&lt;=0.3,INDEX(价格表!$B$4:$I$31,M4739,2),IF(AND(J4739&gt;0.3,J4739&lt;=1),INDEX(价格表!$B$4:$I$31,M4739,3),IF(AND(J4739&gt;1,J4739&lt;=2.2),INDEX(价格表!$B$4:$I$31,M4739,4),IF(AND(J4739&gt;2.2,J4739&lt;=3.3),INDEX(价格表!$B$4:$I$31,M4739,5),IF(AND(J4739&gt;3.3,J4739&lt;=4),INDEX(价格表!$B$4:$I$31,M4739,6),IF(AND(J4739&gt;4,J4739&lt;=5.5),INDEX(价格表!$B$4:$I$31,M4739,7),IF(J4739&gt;5.5,2.6+INDEX(价格表!$B$4:$I$31,M4739,8)*L4739)))))))</f>
        <v>1.65</v>
      </c>
    </row>
    <row r="4740" spans="1:14">
      <c r="A4740" s="20">
        <v>4311083656286</v>
      </c>
      <c r="B4740" s="18" t="s">
        <v>16</v>
      </c>
      <c r="C4740" s="21">
        <v>20201217</v>
      </c>
      <c r="D4740" s="21">
        <v>610538201209</v>
      </c>
      <c r="E4740" s="21" t="s">
        <v>16</v>
      </c>
      <c r="F4740" s="21">
        <v>20201227</v>
      </c>
      <c r="G4740" s="21" t="s">
        <v>17</v>
      </c>
      <c r="H4740" s="21" t="s">
        <v>73</v>
      </c>
      <c r="I4740" s="21" t="s">
        <v>131</v>
      </c>
      <c r="J4740" s="21">
        <v>0.24</v>
      </c>
      <c r="K4740" s="21" t="s">
        <v>20</v>
      </c>
      <c r="L4740">
        <f t="shared" ref="L4740:L4803" si="88">ROUNDUP(J4740,0)</f>
        <v>1</v>
      </c>
      <c r="M4740">
        <f>MATCH(H:H,价格表!$B$4:$B$35,0)</f>
        <v>7</v>
      </c>
      <c r="N4740" s="27">
        <f>IF(J4740&lt;=0.3,INDEX(价格表!$B$4:$I$31,M4740,2),IF(AND(J4740&gt;0.3,J4740&lt;=1),INDEX(价格表!$B$4:$I$31,M4740,3),IF(AND(J4740&gt;1,J4740&lt;=2.2),INDEX(价格表!$B$4:$I$31,M4740,4),IF(AND(J4740&gt;2.2,J4740&lt;=3.3),INDEX(价格表!$B$4:$I$31,M4740,5),IF(AND(J4740&gt;3.3,J4740&lt;=4),INDEX(价格表!$B$4:$I$31,M4740,6),IF(AND(J4740&gt;4,J4740&lt;=5.5),INDEX(价格表!$B$4:$I$31,M4740,7),IF(J4740&gt;5.5,2.6+INDEX(价格表!$B$4:$I$31,M4740,8)*L4740)))))))</f>
        <v>1.65</v>
      </c>
    </row>
    <row r="4741" spans="1:14">
      <c r="A4741" s="20">
        <v>4311083656287</v>
      </c>
      <c r="B4741" s="18" t="s">
        <v>16</v>
      </c>
      <c r="C4741" s="21">
        <v>20201217</v>
      </c>
      <c r="D4741" s="21">
        <v>610538201209</v>
      </c>
      <c r="E4741" s="21" t="s">
        <v>16</v>
      </c>
      <c r="F4741" s="21">
        <v>20201227</v>
      </c>
      <c r="G4741" s="21" t="s">
        <v>17</v>
      </c>
      <c r="H4741" s="21" t="s">
        <v>75</v>
      </c>
      <c r="I4741" s="21" t="s">
        <v>221</v>
      </c>
      <c r="J4741" s="21">
        <v>0.16</v>
      </c>
      <c r="K4741" s="21" t="s">
        <v>20</v>
      </c>
      <c r="L4741">
        <f t="shared" si="88"/>
        <v>1</v>
      </c>
      <c r="M4741">
        <f>MATCH(H:H,价格表!$B$4:$B$35,0)</f>
        <v>24</v>
      </c>
      <c r="N4741" s="27">
        <f>IF(J4741&lt;=0.3,INDEX(价格表!$B$4:$I$31,M4741,2),IF(AND(J4741&gt;0.3,J4741&lt;=1),INDEX(价格表!$B$4:$I$31,M4741,3),IF(AND(J4741&gt;1,J4741&lt;=2.2),INDEX(价格表!$B$4:$I$31,M4741,4),IF(AND(J4741&gt;2.2,J4741&lt;=3.3),INDEX(价格表!$B$4:$I$31,M4741,5),IF(AND(J4741&gt;3.3,J4741&lt;=4),INDEX(价格表!$B$4:$I$31,M4741,6),IF(AND(J4741&gt;4,J4741&lt;=5.5),INDEX(价格表!$B$4:$I$31,M4741,7),IF(J4741&gt;5.5,2.6+INDEX(价格表!$B$4:$I$31,M4741,8)*L4741)))))))</f>
        <v>1.65</v>
      </c>
    </row>
    <row r="4742" spans="1:14">
      <c r="A4742" s="20">
        <v>4311084204339</v>
      </c>
      <c r="B4742" s="18" t="s">
        <v>16</v>
      </c>
      <c r="C4742" s="21">
        <v>20201217</v>
      </c>
      <c r="D4742" s="21">
        <v>610538201209</v>
      </c>
      <c r="E4742" s="21" t="s">
        <v>16</v>
      </c>
      <c r="F4742" s="21">
        <v>20201227</v>
      </c>
      <c r="G4742" s="21" t="s">
        <v>17</v>
      </c>
      <c r="H4742" s="21" t="s">
        <v>50</v>
      </c>
      <c r="I4742" s="21" t="s">
        <v>345</v>
      </c>
      <c r="J4742" s="21">
        <v>1.44</v>
      </c>
      <c r="K4742" s="21" t="s">
        <v>20</v>
      </c>
      <c r="L4742">
        <f t="shared" si="88"/>
        <v>2</v>
      </c>
      <c r="M4742">
        <f>MATCH(H:H,价格表!$B$4:$B$35,0)</f>
        <v>4</v>
      </c>
      <c r="N4742" s="27">
        <f>IF(J4742&lt;=0.3,INDEX(价格表!$B$4:$I$31,M4742,2),IF(AND(J4742&gt;0.3,J4742&lt;=1),INDEX(价格表!$B$4:$I$31,M4742,3),IF(AND(J4742&gt;1,J4742&lt;=2.2),INDEX(价格表!$B$4:$I$31,M4742,4),IF(AND(J4742&gt;2.2,J4742&lt;=3.3),INDEX(价格表!$B$4:$I$31,M4742,5),IF(AND(J4742&gt;3.3,J4742&lt;=4),INDEX(价格表!$B$4:$I$31,M4742,6),IF(AND(J4742&gt;4,J4742&lt;=5.5),INDEX(价格表!$B$4:$I$31,M4742,7),IF(J4742&gt;5.5,2.6+INDEX(价格表!$B$4:$I$31,M4742,8)*L4742)))))))</f>
        <v>2.15</v>
      </c>
    </row>
    <row r="4743" spans="1:14">
      <c r="A4743" s="20">
        <v>4311084204340</v>
      </c>
      <c r="B4743" s="18" t="s">
        <v>16</v>
      </c>
      <c r="C4743" s="21">
        <v>20201217</v>
      </c>
      <c r="D4743" s="21">
        <v>610538201209</v>
      </c>
      <c r="E4743" s="21" t="s">
        <v>16</v>
      </c>
      <c r="F4743" s="21">
        <v>20201227</v>
      </c>
      <c r="G4743" s="21" t="s">
        <v>17</v>
      </c>
      <c r="H4743" s="21" t="s">
        <v>30</v>
      </c>
      <c r="I4743" s="21" t="s">
        <v>281</v>
      </c>
      <c r="J4743" s="21">
        <v>1.44</v>
      </c>
      <c r="K4743" s="21" t="s">
        <v>20</v>
      </c>
      <c r="L4743">
        <f t="shared" si="88"/>
        <v>2</v>
      </c>
      <c r="M4743">
        <f>MATCH(H:H,价格表!$B$4:$B$35,0)</f>
        <v>16</v>
      </c>
      <c r="N4743" s="27">
        <f>IF(J4743&lt;=0.3,INDEX(价格表!$B$4:$I$31,M4743,2),IF(AND(J4743&gt;0.3,J4743&lt;=1),INDEX(价格表!$B$4:$I$31,M4743,3),IF(AND(J4743&gt;1,J4743&lt;=2.2),INDEX(价格表!$B$4:$I$31,M4743,4),IF(AND(J4743&gt;2.2,J4743&lt;=3.3),INDEX(价格表!$B$4:$I$31,M4743,5),IF(AND(J4743&gt;3.3,J4743&lt;=4),INDEX(价格表!$B$4:$I$31,M4743,6),IF(AND(J4743&gt;4,J4743&lt;=5.5),INDEX(价格表!$B$4:$I$31,M4743,7),IF(J4743&gt;5.5,2.6+INDEX(价格表!$B$4:$I$31,M4743,8)*L4743)))))))</f>
        <v>2.15</v>
      </c>
    </row>
    <row r="4744" spans="1:14">
      <c r="A4744" s="20">
        <v>4311084204341</v>
      </c>
      <c r="B4744" s="18" t="s">
        <v>16</v>
      </c>
      <c r="C4744" s="21">
        <v>20201217</v>
      </c>
      <c r="D4744" s="21">
        <v>610538201209</v>
      </c>
      <c r="E4744" s="21" t="s">
        <v>16</v>
      </c>
      <c r="F4744" s="21">
        <v>20201227</v>
      </c>
      <c r="G4744" s="21" t="s">
        <v>17</v>
      </c>
      <c r="H4744" s="21" t="s">
        <v>18</v>
      </c>
      <c r="I4744" s="21" t="s">
        <v>53</v>
      </c>
      <c r="J4744" s="21">
        <v>1.46</v>
      </c>
      <c r="K4744" s="21" t="s">
        <v>20</v>
      </c>
      <c r="L4744">
        <f t="shared" si="88"/>
        <v>2</v>
      </c>
      <c r="M4744">
        <f>MATCH(H:H,价格表!$B$4:$B$35,0)</f>
        <v>1</v>
      </c>
      <c r="N4744" s="27">
        <f>IF(J4744&lt;=0.3,INDEX(价格表!$B$4:$I$31,M4744,2),IF(AND(J4744&gt;0.3,J4744&lt;=1),INDEX(价格表!$B$4:$I$31,M4744,3),IF(AND(J4744&gt;1,J4744&lt;=2.2),INDEX(价格表!$B$4:$I$31,M4744,4),IF(AND(J4744&gt;2.2,J4744&lt;=3.3),INDEX(价格表!$B$4:$I$31,M4744,5),IF(AND(J4744&gt;3.3,J4744&lt;=4),INDEX(价格表!$B$4:$I$31,M4744,6),IF(AND(J4744&gt;4,J4744&lt;=5.5),INDEX(价格表!$B$4:$I$31,M4744,7),IF(J4744&gt;5.5,2.6+INDEX(价格表!$B$4:$I$31,M4744,8)*L4744)))))))</f>
        <v>2.15</v>
      </c>
    </row>
    <row r="4745" spans="1:14">
      <c r="A4745" s="20">
        <v>4311084204342</v>
      </c>
      <c r="B4745" s="18" t="s">
        <v>16</v>
      </c>
      <c r="C4745" s="21">
        <v>20201217</v>
      </c>
      <c r="D4745" s="21">
        <v>610538201209</v>
      </c>
      <c r="E4745" s="21" t="s">
        <v>16</v>
      </c>
      <c r="F4745" s="21">
        <v>20201227</v>
      </c>
      <c r="G4745" s="21" t="s">
        <v>17</v>
      </c>
      <c r="H4745" s="21" t="s">
        <v>23</v>
      </c>
      <c r="I4745" s="21" t="s">
        <v>258</v>
      </c>
      <c r="J4745" s="21">
        <v>1.42</v>
      </c>
      <c r="K4745" s="21" t="s">
        <v>20</v>
      </c>
      <c r="L4745">
        <f t="shared" si="88"/>
        <v>2</v>
      </c>
      <c r="M4745">
        <f>MATCH(H:H,价格表!$B$4:$B$35,0)</f>
        <v>15</v>
      </c>
      <c r="N4745" s="27">
        <f>IF(J4745&lt;=0.3,INDEX(价格表!$B$4:$I$31,M4745,2),IF(AND(J4745&gt;0.3,J4745&lt;=1),INDEX(价格表!$B$4:$I$31,M4745,3),IF(AND(J4745&gt;1,J4745&lt;=2.2),INDEX(价格表!$B$4:$I$31,M4745,4),IF(AND(J4745&gt;2.2,J4745&lt;=3.3),INDEX(价格表!$B$4:$I$31,M4745,5),IF(AND(J4745&gt;3.3,J4745&lt;=4),INDEX(价格表!$B$4:$I$31,M4745,6),IF(AND(J4745&gt;4,J4745&lt;=5.5),INDEX(价格表!$B$4:$I$31,M4745,7),IF(J4745&gt;5.5,2.6+INDEX(价格表!$B$4:$I$31,M4745,8)*L4745)))))))</f>
        <v>2.15</v>
      </c>
    </row>
    <row r="4746" spans="1:14">
      <c r="A4746" s="20">
        <v>4311084204343</v>
      </c>
      <c r="B4746" s="18" t="s">
        <v>16</v>
      </c>
      <c r="C4746" s="21">
        <v>20201217</v>
      </c>
      <c r="D4746" s="21">
        <v>610538201209</v>
      </c>
      <c r="E4746" s="21" t="s">
        <v>16</v>
      </c>
      <c r="F4746" s="21">
        <v>20201227</v>
      </c>
      <c r="G4746" s="21" t="s">
        <v>17</v>
      </c>
      <c r="H4746" s="21" t="s">
        <v>45</v>
      </c>
      <c r="I4746" s="21" t="s">
        <v>143</v>
      </c>
      <c r="J4746" s="21">
        <v>1.43</v>
      </c>
      <c r="K4746" s="21" t="s">
        <v>20</v>
      </c>
      <c r="L4746">
        <f t="shared" si="88"/>
        <v>2</v>
      </c>
      <c r="M4746">
        <f>MATCH(H:H,价格表!$B$4:$B$35,0)</f>
        <v>9</v>
      </c>
      <c r="N4746" s="27">
        <f>IF(J4746&lt;=0.3,INDEX(价格表!$B$4:$I$31,M4746,2),IF(AND(J4746&gt;0.3,J4746&lt;=1),INDEX(价格表!$B$4:$I$31,M4746,3),IF(AND(J4746&gt;1,J4746&lt;=2.2),INDEX(价格表!$B$4:$I$31,M4746,4),IF(AND(J4746&gt;2.2,J4746&lt;=3.3),INDEX(价格表!$B$4:$I$31,M4746,5),IF(AND(J4746&gt;3.3,J4746&lt;=4),INDEX(价格表!$B$4:$I$31,M4746,6),IF(AND(J4746&gt;4,J4746&lt;=5.5),INDEX(价格表!$B$4:$I$31,M4746,7),IF(J4746&gt;5.5,2.6+INDEX(价格表!$B$4:$I$31,M4746,8)*L4746)))))))</f>
        <v>2.15</v>
      </c>
    </row>
    <row r="4747" spans="1:14">
      <c r="A4747" s="20">
        <v>4311090274884</v>
      </c>
      <c r="B4747" s="18" t="s">
        <v>16</v>
      </c>
      <c r="C4747" s="21">
        <v>20201217</v>
      </c>
      <c r="D4747" s="21">
        <v>610538201209</v>
      </c>
      <c r="E4747" s="21" t="s">
        <v>16</v>
      </c>
      <c r="F4747" s="21">
        <v>20201227</v>
      </c>
      <c r="G4747" s="21" t="s">
        <v>17</v>
      </c>
      <c r="H4747" s="21" t="s">
        <v>25</v>
      </c>
      <c r="I4747" s="21" t="s">
        <v>26</v>
      </c>
      <c r="J4747" s="21">
        <v>1.54</v>
      </c>
      <c r="K4747" s="21" t="s">
        <v>20</v>
      </c>
      <c r="L4747">
        <f t="shared" si="88"/>
        <v>2</v>
      </c>
      <c r="M4747">
        <f>MATCH(H:H,价格表!$B$4:$B$35,0)</f>
        <v>25</v>
      </c>
      <c r="N4747" s="27">
        <f>IF(J4747&lt;=0.3,INDEX(价格表!$B$4:$I$31,M4747,2),IF(AND(J4747&gt;0.3,J4747&lt;=1),INDEX(价格表!$B$4:$I$31,M4747,3),IF(AND(J4747&gt;1,J4747&lt;=2.2),INDEX(价格表!$B$4:$I$31,M4747,4),IF(AND(J4747&gt;2.2,J4747&lt;=3.3),INDEX(价格表!$B$4:$I$31,M4747,5),IF(AND(J4747&gt;3.3,J4747&lt;=4),INDEX(价格表!$B$4:$I$31,M4747,6),IF(AND(J4747&gt;4,J4747&lt;=5.5),INDEX(价格表!$B$4:$I$31,M4747,7),IF(J4747&gt;5.5,2.6+INDEX(价格表!$B$4:$I$31,M4747,8)*L4747)))))))</f>
        <v>2.15</v>
      </c>
    </row>
    <row r="4748" spans="1:14">
      <c r="A4748" s="20">
        <v>4311090274885</v>
      </c>
      <c r="B4748" s="18" t="s">
        <v>16</v>
      </c>
      <c r="C4748" s="21">
        <v>20201217</v>
      </c>
      <c r="D4748" s="21">
        <v>610538201209</v>
      </c>
      <c r="E4748" s="21" t="s">
        <v>16</v>
      </c>
      <c r="F4748" s="21">
        <v>20201227</v>
      </c>
      <c r="G4748" s="21" t="s">
        <v>17</v>
      </c>
      <c r="H4748" s="21" t="s">
        <v>88</v>
      </c>
      <c r="I4748" s="21" t="s">
        <v>242</v>
      </c>
      <c r="J4748" s="21">
        <v>0.99</v>
      </c>
      <c r="K4748" s="21" t="s">
        <v>20</v>
      </c>
      <c r="L4748">
        <f t="shared" si="88"/>
        <v>1</v>
      </c>
      <c r="M4748">
        <f>MATCH(H:H,价格表!$B$4:$B$35,0)</f>
        <v>19</v>
      </c>
      <c r="N4748" s="27">
        <f>IF(J4748&lt;=0.3,INDEX(价格表!$B$4:$I$31,M4748,2),IF(AND(J4748&gt;0.3,J4748&lt;=1),INDEX(价格表!$B$4:$I$31,M4748,3),IF(AND(J4748&gt;1,J4748&lt;=2.2),INDEX(价格表!$B$4:$I$31,M4748,4),IF(AND(J4748&gt;2.2,J4748&lt;=3.3),INDEX(价格表!$B$4:$I$31,M4748,5),IF(AND(J4748&gt;3.3,J4748&lt;=4),INDEX(价格表!$B$4:$I$31,M4748,6),IF(AND(J4748&gt;4,J4748&lt;=5.5),INDEX(价格表!$B$4:$I$31,M4748,7),IF(J4748&gt;5.5,2.6+INDEX(价格表!$B$4:$I$31,M4748,8)*L4748)))))))</f>
        <v>1.8</v>
      </c>
    </row>
    <row r="4749" spans="1:14">
      <c r="A4749" s="20">
        <v>4311090274886</v>
      </c>
      <c r="B4749" s="18" t="s">
        <v>16</v>
      </c>
      <c r="C4749" s="21">
        <v>20201217</v>
      </c>
      <c r="D4749" s="21">
        <v>610538201209</v>
      </c>
      <c r="E4749" s="21" t="s">
        <v>16</v>
      </c>
      <c r="F4749" s="21">
        <v>20201227</v>
      </c>
      <c r="G4749" s="21" t="s">
        <v>17</v>
      </c>
      <c r="H4749" s="21" t="s">
        <v>25</v>
      </c>
      <c r="I4749" s="21" t="s">
        <v>42</v>
      </c>
      <c r="J4749" s="21">
        <v>1.42</v>
      </c>
      <c r="K4749" s="21" t="s">
        <v>20</v>
      </c>
      <c r="L4749">
        <f t="shared" si="88"/>
        <v>2</v>
      </c>
      <c r="M4749">
        <f>MATCH(H:H,价格表!$B$4:$B$35,0)</f>
        <v>25</v>
      </c>
      <c r="N4749" s="27">
        <f>IF(J4749&lt;=0.3,INDEX(价格表!$B$4:$I$31,M4749,2),IF(AND(J4749&gt;0.3,J4749&lt;=1),INDEX(价格表!$B$4:$I$31,M4749,3),IF(AND(J4749&gt;1,J4749&lt;=2.2),INDEX(价格表!$B$4:$I$31,M4749,4),IF(AND(J4749&gt;2.2,J4749&lt;=3.3),INDEX(价格表!$B$4:$I$31,M4749,5),IF(AND(J4749&gt;3.3,J4749&lt;=4),INDEX(价格表!$B$4:$I$31,M4749,6),IF(AND(J4749&gt;4,J4749&lt;=5.5),INDEX(价格表!$B$4:$I$31,M4749,7),IF(J4749&gt;5.5,2.6+INDEX(价格表!$B$4:$I$31,M4749,8)*L4749)))))))</f>
        <v>2.15</v>
      </c>
    </row>
    <row r="4750" spans="1:14">
      <c r="A4750" s="20">
        <v>4311090274887</v>
      </c>
      <c r="B4750" s="18" t="s">
        <v>16</v>
      </c>
      <c r="C4750" s="21">
        <v>20201217</v>
      </c>
      <c r="D4750" s="21">
        <v>610538201209</v>
      </c>
      <c r="E4750" s="21" t="s">
        <v>16</v>
      </c>
      <c r="F4750" s="21">
        <v>20201227</v>
      </c>
      <c r="G4750" s="21" t="s">
        <v>17</v>
      </c>
      <c r="H4750" s="21" t="s">
        <v>73</v>
      </c>
      <c r="I4750" s="21" t="s">
        <v>218</v>
      </c>
      <c r="J4750" s="21">
        <v>0.12</v>
      </c>
      <c r="K4750" s="21" t="s">
        <v>20</v>
      </c>
      <c r="L4750">
        <f t="shared" si="88"/>
        <v>1</v>
      </c>
      <c r="M4750">
        <f>MATCH(H:H,价格表!$B$4:$B$35,0)</f>
        <v>7</v>
      </c>
      <c r="N4750" s="27">
        <f>IF(J4750&lt;=0.3,INDEX(价格表!$B$4:$I$31,M4750,2),IF(AND(J4750&gt;0.3,J4750&lt;=1),INDEX(价格表!$B$4:$I$31,M4750,3),IF(AND(J4750&gt;1,J4750&lt;=2.2),INDEX(价格表!$B$4:$I$31,M4750,4),IF(AND(J4750&gt;2.2,J4750&lt;=3.3),INDEX(价格表!$B$4:$I$31,M4750,5),IF(AND(J4750&gt;3.3,J4750&lt;=4),INDEX(价格表!$B$4:$I$31,M4750,6),IF(AND(J4750&gt;4,J4750&lt;=5.5),INDEX(价格表!$B$4:$I$31,M4750,7),IF(J4750&gt;5.5,2.6+INDEX(价格表!$B$4:$I$31,M4750,8)*L4750)))))))</f>
        <v>1.65</v>
      </c>
    </row>
    <row r="4751" spans="1:14">
      <c r="A4751" s="20">
        <v>4311090274888</v>
      </c>
      <c r="B4751" s="18" t="s">
        <v>16</v>
      </c>
      <c r="C4751" s="21">
        <v>20201217</v>
      </c>
      <c r="D4751" s="21">
        <v>610538201209</v>
      </c>
      <c r="E4751" s="21" t="s">
        <v>16</v>
      </c>
      <c r="F4751" s="21">
        <v>20201227</v>
      </c>
      <c r="G4751" s="21" t="s">
        <v>17</v>
      </c>
      <c r="H4751" s="21" t="s">
        <v>30</v>
      </c>
      <c r="I4751" s="21" t="s">
        <v>335</v>
      </c>
      <c r="J4751" s="21">
        <v>0.12</v>
      </c>
      <c r="K4751" s="21" t="s">
        <v>20</v>
      </c>
      <c r="L4751">
        <f t="shared" si="88"/>
        <v>1</v>
      </c>
      <c r="M4751">
        <f>MATCH(H:H,价格表!$B$4:$B$35,0)</f>
        <v>16</v>
      </c>
      <c r="N4751" s="27">
        <f>IF(J4751&lt;=0.3,INDEX(价格表!$B$4:$I$31,M4751,2),IF(AND(J4751&gt;0.3,J4751&lt;=1),INDEX(价格表!$B$4:$I$31,M4751,3),IF(AND(J4751&gt;1,J4751&lt;=2.2),INDEX(价格表!$B$4:$I$31,M4751,4),IF(AND(J4751&gt;2.2,J4751&lt;=3.3),INDEX(价格表!$B$4:$I$31,M4751,5),IF(AND(J4751&gt;3.3,J4751&lt;=4),INDEX(价格表!$B$4:$I$31,M4751,6),IF(AND(J4751&gt;4,J4751&lt;=5.5),INDEX(价格表!$B$4:$I$31,M4751,7),IF(J4751&gt;5.5,2.6+INDEX(价格表!$B$4:$I$31,M4751,8)*L4751)))))))</f>
        <v>1.65</v>
      </c>
    </row>
    <row r="4752" spans="1:14">
      <c r="A4752" s="20">
        <v>4311090274890</v>
      </c>
      <c r="B4752" s="18" t="s">
        <v>16</v>
      </c>
      <c r="C4752" s="21">
        <v>20201217</v>
      </c>
      <c r="D4752" s="21">
        <v>610538201209</v>
      </c>
      <c r="E4752" s="21" t="s">
        <v>16</v>
      </c>
      <c r="F4752" s="21">
        <v>20201227</v>
      </c>
      <c r="G4752" s="21" t="s">
        <v>17</v>
      </c>
      <c r="H4752" s="21" t="s">
        <v>25</v>
      </c>
      <c r="I4752" s="21" t="s">
        <v>219</v>
      </c>
      <c r="J4752" s="21">
        <v>1.72</v>
      </c>
      <c r="K4752" s="21" t="s">
        <v>20</v>
      </c>
      <c r="L4752">
        <f t="shared" si="88"/>
        <v>2</v>
      </c>
      <c r="M4752">
        <f>MATCH(H:H,价格表!$B$4:$B$35,0)</f>
        <v>25</v>
      </c>
      <c r="N4752" s="27">
        <f>IF(J4752&lt;=0.3,INDEX(价格表!$B$4:$I$31,M4752,2),IF(AND(J4752&gt;0.3,J4752&lt;=1),INDEX(价格表!$B$4:$I$31,M4752,3),IF(AND(J4752&gt;1,J4752&lt;=2.2),INDEX(价格表!$B$4:$I$31,M4752,4),IF(AND(J4752&gt;2.2,J4752&lt;=3.3),INDEX(价格表!$B$4:$I$31,M4752,5),IF(AND(J4752&gt;3.3,J4752&lt;=4),INDEX(价格表!$B$4:$I$31,M4752,6),IF(AND(J4752&gt;4,J4752&lt;=5.5),INDEX(价格表!$B$4:$I$31,M4752,7),IF(J4752&gt;5.5,2.6+INDEX(价格表!$B$4:$I$31,M4752,8)*L4752)))))))</f>
        <v>2.15</v>
      </c>
    </row>
    <row r="4753" spans="1:14">
      <c r="A4753" s="20">
        <v>4311090274891</v>
      </c>
      <c r="B4753" s="18" t="s">
        <v>16</v>
      </c>
      <c r="C4753" s="21">
        <v>20201217</v>
      </c>
      <c r="D4753" s="21">
        <v>610538201209</v>
      </c>
      <c r="E4753" s="21" t="s">
        <v>16</v>
      </c>
      <c r="F4753" s="21">
        <v>20201227</v>
      </c>
      <c r="G4753" s="21" t="s">
        <v>17</v>
      </c>
      <c r="H4753" s="21" t="s">
        <v>75</v>
      </c>
      <c r="I4753" s="21" t="s">
        <v>221</v>
      </c>
      <c r="J4753" s="21">
        <v>0.12</v>
      </c>
      <c r="K4753" s="21" t="s">
        <v>20</v>
      </c>
      <c r="L4753">
        <f t="shared" si="88"/>
        <v>1</v>
      </c>
      <c r="M4753">
        <f>MATCH(H:H,价格表!$B$4:$B$35,0)</f>
        <v>24</v>
      </c>
      <c r="N4753" s="27">
        <f>IF(J4753&lt;=0.3,INDEX(价格表!$B$4:$I$31,M4753,2),IF(AND(J4753&gt;0.3,J4753&lt;=1),INDEX(价格表!$B$4:$I$31,M4753,3),IF(AND(J4753&gt;1,J4753&lt;=2.2),INDEX(价格表!$B$4:$I$31,M4753,4),IF(AND(J4753&gt;2.2,J4753&lt;=3.3),INDEX(价格表!$B$4:$I$31,M4753,5),IF(AND(J4753&gt;3.3,J4753&lt;=4),INDEX(价格表!$B$4:$I$31,M4753,6),IF(AND(J4753&gt;4,J4753&lt;=5.5),INDEX(价格表!$B$4:$I$31,M4753,7),IF(J4753&gt;5.5,2.6+INDEX(价格表!$B$4:$I$31,M4753,8)*L4753)))))))</f>
        <v>1.65</v>
      </c>
    </row>
    <row r="4754" spans="1:14">
      <c r="A4754" s="20">
        <v>4311090274892</v>
      </c>
      <c r="B4754" s="18" t="s">
        <v>16</v>
      </c>
      <c r="C4754" s="21">
        <v>20201217</v>
      </c>
      <c r="D4754" s="21">
        <v>610538201209</v>
      </c>
      <c r="E4754" s="21" t="s">
        <v>16</v>
      </c>
      <c r="F4754" s="21">
        <v>20201227</v>
      </c>
      <c r="G4754" s="21" t="s">
        <v>17</v>
      </c>
      <c r="H4754" s="21" t="s">
        <v>73</v>
      </c>
      <c r="I4754" s="21" t="s">
        <v>366</v>
      </c>
      <c r="J4754" s="21">
        <v>1.5</v>
      </c>
      <c r="K4754" s="21" t="s">
        <v>20</v>
      </c>
      <c r="L4754">
        <f t="shared" si="88"/>
        <v>2</v>
      </c>
      <c r="M4754">
        <f>MATCH(H:H,价格表!$B$4:$B$35,0)</f>
        <v>7</v>
      </c>
      <c r="N4754" s="27">
        <f>IF(J4754&lt;=0.3,INDEX(价格表!$B$4:$I$31,M4754,2),IF(AND(J4754&gt;0.3,J4754&lt;=1),INDEX(价格表!$B$4:$I$31,M4754,3),IF(AND(J4754&gt;1,J4754&lt;=2.2),INDEX(价格表!$B$4:$I$31,M4754,4),IF(AND(J4754&gt;2.2,J4754&lt;=3.3),INDEX(价格表!$B$4:$I$31,M4754,5),IF(AND(J4754&gt;3.3,J4754&lt;=4),INDEX(价格表!$B$4:$I$31,M4754,6),IF(AND(J4754&gt;4,J4754&lt;=5.5),INDEX(价格表!$B$4:$I$31,M4754,7),IF(J4754&gt;5.5,2.6+INDEX(价格表!$B$4:$I$31,M4754,8)*L4754)))))))</f>
        <v>2.15</v>
      </c>
    </row>
    <row r="4755" spans="1:14">
      <c r="A4755" s="20">
        <v>4311090274893</v>
      </c>
      <c r="B4755" s="18" t="s">
        <v>16</v>
      </c>
      <c r="C4755" s="21">
        <v>20201217</v>
      </c>
      <c r="D4755" s="21">
        <v>610538201209</v>
      </c>
      <c r="E4755" s="21" t="s">
        <v>16</v>
      </c>
      <c r="F4755" s="21">
        <v>20201227</v>
      </c>
      <c r="G4755" s="21" t="s">
        <v>17</v>
      </c>
      <c r="H4755" s="21" t="s">
        <v>39</v>
      </c>
      <c r="I4755" s="21" t="s">
        <v>182</v>
      </c>
      <c r="J4755" s="21">
        <v>0.17</v>
      </c>
      <c r="K4755" s="21" t="s">
        <v>20</v>
      </c>
      <c r="L4755">
        <f t="shared" si="88"/>
        <v>1</v>
      </c>
      <c r="M4755">
        <f>MATCH(H:H,价格表!$B$4:$B$35,0)</f>
        <v>23</v>
      </c>
      <c r="N4755" s="27">
        <f>IF(J4755&lt;=0.3,INDEX(价格表!$B$4:$I$31,M4755,2),IF(AND(J4755&gt;0.3,J4755&lt;=1),INDEX(价格表!$B$4:$I$31,M4755,3),IF(AND(J4755&gt;1,J4755&lt;=2.2),INDEX(价格表!$B$4:$I$31,M4755,4),IF(AND(J4755&gt;2.2,J4755&lt;=3.3),INDEX(价格表!$B$4:$I$31,M4755,5),IF(AND(J4755&gt;3.3,J4755&lt;=4),INDEX(价格表!$B$4:$I$31,M4755,6),IF(AND(J4755&gt;4,J4755&lt;=5.5),INDEX(价格表!$B$4:$I$31,M4755,7),IF(J4755&gt;5.5,2.6+INDEX(价格表!$B$4:$I$31,M4755,8)*L4755)))))))</f>
        <v>1.65</v>
      </c>
    </row>
    <row r="4756" spans="1:14">
      <c r="A4756" s="20">
        <v>4311090336467</v>
      </c>
      <c r="B4756" s="18" t="s">
        <v>16</v>
      </c>
      <c r="C4756" s="21">
        <v>20201217</v>
      </c>
      <c r="D4756" s="21">
        <v>610538201209</v>
      </c>
      <c r="E4756" s="21" t="s">
        <v>16</v>
      </c>
      <c r="F4756" s="21">
        <v>20201227</v>
      </c>
      <c r="G4756" s="21" t="s">
        <v>17</v>
      </c>
      <c r="H4756" s="21" t="s">
        <v>35</v>
      </c>
      <c r="I4756" s="21" t="s">
        <v>224</v>
      </c>
      <c r="J4756" s="21">
        <v>0.27</v>
      </c>
      <c r="K4756" s="21" t="s">
        <v>20</v>
      </c>
      <c r="L4756">
        <f t="shared" si="88"/>
        <v>1</v>
      </c>
      <c r="M4756">
        <f>MATCH(H:H,价格表!$B$4:$B$35,0)</f>
        <v>22</v>
      </c>
      <c r="N4756" s="27">
        <f>IF(J4756&lt;=0.3,INDEX(价格表!$B$4:$I$31,M4756,2),IF(AND(J4756&gt;0.3,J4756&lt;=1),INDEX(价格表!$B$4:$I$31,M4756,3),IF(AND(J4756&gt;1,J4756&lt;=2.2),INDEX(价格表!$B$4:$I$31,M4756,4),IF(AND(J4756&gt;2.2,J4756&lt;=3.3),INDEX(价格表!$B$4:$I$31,M4756,5),IF(AND(J4756&gt;3.3,J4756&lt;=4),INDEX(价格表!$B$4:$I$31,M4756,6),IF(AND(J4756&gt;4,J4756&lt;=5.5),INDEX(价格表!$B$4:$I$31,M4756,7),IF(J4756&gt;5.5,2.6+INDEX(价格表!$B$4:$I$31,M4756,8)*L4756)))))))</f>
        <v>1.65</v>
      </c>
    </row>
    <row r="4757" spans="1:14">
      <c r="A4757" s="20">
        <v>4311090336468</v>
      </c>
      <c r="B4757" s="18" t="s">
        <v>16</v>
      </c>
      <c r="C4757" s="21">
        <v>20201217</v>
      </c>
      <c r="D4757" s="21">
        <v>610538201209</v>
      </c>
      <c r="E4757" s="21" t="s">
        <v>16</v>
      </c>
      <c r="F4757" s="21">
        <v>20201227</v>
      </c>
      <c r="G4757" s="21" t="s">
        <v>17</v>
      </c>
      <c r="H4757" s="21" t="s">
        <v>27</v>
      </c>
      <c r="I4757" s="21" t="s">
        <v>28</v>
      </c>
      <c r="J4757" s="21">
        <v>0.3</v>
      </c>
      <c r="K4757" s="21" t="s">
        <v>20</v>
      </c>
      <c r="L4757">
        <f t="shared" si="88"/>
        <v>1</v>
      </c>
      <c r="M4757">
        <f>MATCH(H:H,价格表!$B$4:$B$35,0)</f>
        <v>3</v>
      </c>
      <c r="N4757" s="27">
        <f>IF(J4757&lt;=0.3,INDEX(价格表!$B$4:$I$31,M4757,2),IF(AND(J4757&gt;0.3,J4757&lt;=1),INDEX(价格表!$B$4:$I$31,M4757,3),IF(AND(J4757&gt;1,J4757&lt;=2.2),INDEX(价格表!$B$4:$I$31,M4757,4),IF(AND(J4757&gt;2.2,J4757&lt;=3.3),INDEX(价格表!$B$4:$I$31,M4757,5),IF(AND(J4757&gt;3.3,J4757&lt;=4),INDEX(价格表!$B$4:$I$31,M4757,6),IF(AND(J4757&gt;4,J4757&lt;=5.5),INDEX(价格表!$B$4:$I$31,M4757,7),IF(J4757&gt;5.5,2.6+INDEX(价格表!$B$4:$I$31,M4757,8)*L4757)))))))</f>
        <v>1.65</v>
      </c>
    </row>
    <row r="4758" spans="1:14">
      <c r="A4758" s="20">
        <v>4311090336469</v>
      </c>
      <c r="B4758" s="18" t="s">
        <v>16</v>
      </c>
      <c r="C4758" s="21">
        <v>20201217</v>
      </c>
      <c r="D4758" s="21">
        <v>610538201209</v>
      </c>
      <c r="E4758" s="21" t="s">
        <v>16</v>
      </c>
      <c r="F4758" s="21">
        <v>20201227</v>
      </c>
      <c r="G4758" s="21" t="s">
        <v>17</v>
      </c>
      <c r="H4758" s="21" t="s">
        <v>35</v>
      </c>
      <c r="I4758" s="21" t="s">
        <v>224</v>
      </c>
      <c r="J4758" s="21">
        <v>0.26</v>
      </c>
      <c r="K4758" s="21" t="s">
        <v>20</v>
      </c>
      <c r="L4758">
        <f t="shared" si="88"/>
        <v>1</v>
      </c>
      <c r="M4758">
        <f>MATCH(H:H,价格表!$B$4:$B$35,0)</f>
        <v>22</v>
      </c>
      <c r="N4758" s="27">
        <f>IF(J4758&lt;=0.3,INDEX(价格表!$B$4:$I$31,M4758,2),IF(AND(J4758&gt;0.3,J4758&lt;=1),INDEX(价格表!$B$4:$I$31,M4758,3),IF(AND(J4758&gt;1,J4758&lt;=2.2),INDEX(价格表!$B$4:$I$31,M4758,4),IF(AND(J4758&gt;2.2,J4758&lt;=3.3),INDEX(价格表!$B$4:$I$31,M4758,5),IF(AND(J4758&gt;3.3,J4758&lt;=4),INDEX(价格表!$B$4:$I$31,M4758,6),IF(AND(J4758&gt;4,J4758&lt;=5.5),INDEX(价格表!$B$4:$I$31,M4758,7),IF(J4758&gt;5.5,2.6+INDEX(价格表!$B$4:$I$31,M4758,8)*L4758)))))))</f>
        <v>1.65</v>
      </c>
    </row>
    <row r="4759" spans="1:14">
      <c r="A4759" s="20">
        <v>4311091455782</v>
      </c>
      <c r="B4759" s="18" t="s">
        <v>16</v>
      </c>
      <c r="C4759" s="21">
        <v>20201217</v>
      </c>
      <c r="D4759" s="21">
        <v>610538201209</v>
      </c>
      <c r="E4759" s="21" t="s">
        <v>16</v>
      </c>
      <c r="F4759" s="21">
        <v>20201227</v>
      </c>
      <c r="G4759" s="21" t="s">
        <v>17</v>
      </c>
      <c r="H4759" s="21" t="s">
        <v>33</v>
      </c>
      <c r="I4759" s="21" t="s">
        <v>34</v>
      </c>
      <c r="J4759" s="21">
        <v>1.86</v>
      </c>
      <c r="K4759" s="21" t="s">
        <v>20</v>
      </c>
      <c r="L4759">
        <f t="shared" si="88"/>
        <v>2</v>
      </c>
      <c r="M4759">
        <f>MATCH(H:H,价格表!$B$4:$B$35,0)</f>
        <v>13</v>
      </c>
      <c r="N4759" s="27">
        <f>IF(J4759&lt;=0.3,INDEX(价格表!$B$4:$I$31,M4759,2),IF(AND(J4759&gt;0.3,J4759&lt;=1),INDEX(价格表!$B$4:$I$31,M4759,3),IF(AND(J4759&gt;1,J4759&lt;=2.2),INDEX(价格表!$B$4:$I$31,M4759,4),IF(AND(J4759&gt;2.2,J4759&lt;=3.3),INDEX(价格表!$B$4:$I$31,M4759,5),IF(AND(J4759&gt;3.3,J4759&lt;=4),INDEX(价格表!$B$4:$I$31,M4759,6),IF(AND(J4759&gt;4,J4759&lt;=5.5),INDEX(价格表!$B$4:$I$31,M4759,7),IF(J4759&gt;5.5,2.6+INDEX(价格表!$B$4:$I$31,M4759,8)*L4759)))))))</f>
        <v>2.15</v>
      </c>
    </row>
    <row r="4760" spans="1:14">
      <c r="A4760" s="20">
        <v>4311091455783</v>
      </c>
      <c r="B4760" s="18" t="s">
        <v>16</v>
      </c>
      <c r="C4760" s="21">
        <v>20201217</v>
      </c>
      <c r="D4760" s="21">
        <v>610538201209</v>
      </c>
      <c r="E4760" s="21" t="s">
        <v>16</v>
      </c>
      <c r="F4760" s="21">
        <v>20201227</v>
      </c>
      <c r="G4760" s="21" t="s">
        <v>17</v>
      </c>
      <c r="H4760" s="21" t="s">
        <v>56</v>
      </c>
      <c r="I4760" s="21" t="s">
        <v>149</v>
      </c>
      <c r="J4760" s="21">
        <v>1.74</v>
      </c>
      <c r="K4760" s="21" t="s">
        <v>20</v>
      </c>
      <c r="L4760">
        <f t="shared" si="88"/>
        <v>2</v>
      </c>
      <c r="M4760">
        <f>MATCH(H:H,价格表!$B$4:$B$35,0)</f>
        <v>11</v>
      </c>
      <c r="N4760" s="27">
        <f>IF(J4760&lt;=0.3,INDEX(价格表!$B$4:$I$31,M4760,2),IF(AND(J4760&gt;0.3,J4760&lt;=1),INDEX(价格表!$B$4:$I$31,M4760,3),IF(AND(J4760&gt;1,J4760&lt;=2.2),INDEX(价格表!$B$4:$I$31,M4760,4),IF(AND(J4760&gt;2.2,J4760&lt;=3.3),INDEX(价格表!$B$4:$I$31,M4760,5),IF(AND(J4760&gt;3.3,J4760&lt;=4),INDEX(价格表!$B$4:$I$31,M4760,6),IF(AND(J4760&gt;4,J4760&lt;=5.5),INDEX(价格表!$B$4:$I$31,M4760,7),IF(J4760&gt;5.5,2.6+INDEX(价格表!$B$4:$I$31,M4760,8)*L4760)))))))</f>
        <v>2.15</v>
      </c>
    </row>
    <row r="4761" spans="1:14">
      <c r="A4761" s="20">
        <v>4311091455784</v>
      </c>
      <c r="B4761" s="18" t="s">
        <v>16</v>
      </c>
      <c r="C4761" s="21">
        <v>20201217</v>
      </c>
      <c r="D4761" s="21">
        <v>610538201209</v>
      </c>
      <c r="E4761" s="21" t="s">
        <v>16</v>
      </c>
      <c r="F4761" s="21">
        <v>20201227</v>
      </c>
      <c r="G4761" s="21" t="s">
        <v>17</v>
      </c>
      <c r="H4761" s="21" t="s">
        <v>18</v>
      </c>
      <c r="I4761" s="21" t="s">
        <v>359</v>
      </c>
      <c r="J4761" s="21">
        <v>1.84</v>
      </c>
      <c r="K4761" s="21" t="s">
        <v>20</v>
      </c>
      <c r="L4761">
        <f t="shared" si="88"/>
        <v>2</v>
      </c>
      <c r="M4761">
        <f>MATCH(H:H,价格表!$B$4:$B$35,0)</f>
        <v>1</v>
      </c>
      <c r="N4761" s="27">
        <f>IF(J4761&lt;=0.3,INDEX(价格表!$B$4:$I$31,M4761,2),IF(AND(J4761&gt;0.3,J4761&lt;=1),INDEX(价格表!$B$4:$I$31,M4761,3),IF(AND(J4761&gt;1,J4761&lt;=2.2),INDEX(价格表!$B$4:$I$31,M4761,4),IF(AND(J4761&gt;2.2,J4761&lt;=3.3),INDEX(价格表!$B$4:$I$31,M4761,5),IF(AND(J4761&gt;3.3,J4761&lt;=4),INDEX(价格表!$B$4:$I$31,M4761,6),IF(AND(J4761&gt;4,J4761&lt;=5.5),INDEX(价格表!$B$4:$I$31,M4761,7),IF(J4761&gt;5.5,2.6+INDEX(价格表!$B$4:$I$31,M4761,8)*L4761)))))))</f>
        <v>2.15</v>
      </c>
    </row>
    <row r="4762" spans="1:14">
      <c r="A4762" s="20">
        <v>4311091455785</v>
      </c>
      <c r="B4762" s="18" t="s">
        <v>16</v>
      </c>
      <c r="C4762" s="21">
        <v>20201217</v>
      </c>
      <c r="D4762" s="21">
        <v>610538201209</v>
      </c>
      <c r="E4762" s="21" t="s">
        <v>16</v>
      </c>
      <c r="F4762" s="21">
        <v>20201227</v>
      </c>
      <c r="G4762" s="21" t="s">
        <v>17</v>
      </c>
      <c r="H4762" s="21" t="s">
        <v>35</v>
      </c>
      <c r="I4762" s="21" t="s">
        <v>229</v>
      </c>
      <c r="J4762" s="21">
        <v>0.1</v>
      </c>
      <c r="K4762" s="21" t="s">
        <v>20</v>
      </c>
      <c r="L4762">
        <f t="shared" si="88"/>
        <v>1</v>
      </c>
      <c r="M4762">
        <f>MATCH(H:H,价格表!$B$4:$B$35,0)</f>
        <v>22</v>
      </c>
      <c r="N4762" s="27">
        <f>IF(J4762&lt;=0.3,INDEX(价格表!$B$4:$I$31,M4762,2),IF(AND(J4762&gt;0.3,J4762&lt;=1),INDEX(价格表!$B$4:$I$31,M4762,3),IF(AND(J4762&gt;1,J4762&lt;=2.2),INDEX(价格表!$B$4:$I$31,M4762,4),IF(AND(J4762&gt;2.2,J4762&lt;=3.3),INDEX(价格表!$B$4:$I$31,M4762,5),IF(AND(J4762&gt;3.3,J4762&lt;=4),INDEX(价格表!$B$4:$I$31,M4762,6),IF(AND(J4762&gt;4,J4762&lt;=5.5),INDEX(价格表!$B$4:$I$31,M4762,7),IF(J4762&gt;5.5,2.6+INDEX(价格表!$B$4:$I$31,M4762,8)*L4762)))))))</f>
        <v>1.65</v>
      </c>
    </row>
    <row r="4763" spans="1:14">
      <c r="A4763" s="20">
        <v>4311091900201</v>
      </c>
      <c r="B4763" s="18" t="s">
        <v>16</v>
      </c>
      <c r="C4763" s="21">
        <v>20201217</v>
      </c>
      <c r="D4763" s="21">
        <v>610538201209</v>
      </c>
      <c r="E4763" s="21" t="s">
        <v>16</v>
      </c>
      <c r="F4763" s="21">
        <v>20201227</v>
      </c>
      <c r="G4763" s="21" t="s">
        <v>17</v>
      </c>
      <c r="H4763" s="21" t="s">
        <v>25</v>
      </c>
      <c r="I4763" s="21" t="s">
        <v>248</v>
      </c>
      <c r="J4763" s="21">
        <v>0.16</v>
      </c>
      <c r="K4763" s="21" t="s">
        <v>20</v>
      </c>
      <c r="L4763">
        <f t="shared" si="88"/>
        <v>1</v>
      </c>
      <c r="M4763">
        <f>MATCH(H:H,价格表!$B$4:$B$35,0)</f>
        <v>25</v>
      </c>
      <c r="N4763" s="27">
        <f>IF(J4763&lt;=0.3,INDEX(价格表!$B$4:$I$31,M4763,2),IF(AND(J4763&gt;0.3,J4763&lt;=1),INDEX(价格表!$B$4:$I$31,M4763,3),IF(AND(J4763&gt;1,J4763&lt;=2.2),INDEX(价格表!$B$4:$I$31,M4763,4),IF(AND(J4763&gt;2.2,J4763&lt;=3.3),INDEX(价格表!$B$4:$I$31,M4763,5),IF(AND(J4763&gt;3.3,J4763&lt;=4),INDEX(价格表!$B$4:$I$31,M4763,6),IF(AND(J4763&gt;4,J4763&lt;=5.5),INDEX(价格表!$B$4:$I$31,M4763,7),IF(J4763&gt;5.5,2.6+INDEX(价格表!$B$4:$I$31,M4763,8)*L4763)))))))</f>
        <v>1.65</v>
      </c>
    </row>
    <row r="4764" spans="1:14">
      <c r="A4764" s="20">
        <v>4311091900202</v>
      </c>
      <c r="B4764" s="18" t="s">
        <v>16</v>
      </c>
      <c r="C4764" s="21">
        <v>20201217</v>
      </c>
      <c r="D4764" s="21">
        <v>610538201209</v>
      </c>
      <c r="E4764" s="21" t="s">
        <v>16</v>
      </c>
      <c r="F4764" s="21">
        <v>20201227</v>
      </c>
      <c r="G4764" s="21" t="s">
        <v>17</v>
      </c>
      <c r="H4764" s="21" t="s">
        <v>73</v>
      </c>
      <c r="I4764" s="21" t="s">
        <v>93</v>
      </c>
      <c r="J4764" s="21">
        <v>0.66</v>
      </c>
      <c r="K4764" s="21" t="s">
        <v>20</v>
      </c>
      <c r="L4764">
        <f t="shared" si="88"/>
        <v>1</v>
      </c>
      <c r="M4764">
        <f>MATCH(H:H,价格表!$B$4:$B$35,0)</f>
        <v>7</v>
      </c>
      <c r="N4764" s="27">
        <f>IF(J4764&lt;=0.3,INDEX(价格表!$B$4:$I$31,M4764,2),IF(AND(J4764&gt;0.3,J4764&lt;=1),INDEX(价格表!$B$4:$I$31,M4764,3),IF(AND(J4764&gt;1,J4764&lt;=2.2),INDEX(价格表!$B$4:$I$31,M4764,4),IF(AND(J4764&gt;2.2,J4764&lt;=3.3),INDEX(价格表!$B$4:$I$31,M4764,5),IF(AND(J4764&gt;3.3,J4764&lt;=4),INDEX(价格表!$B$4:$I$31,M4764,6),IF(AND(J4764&gt;4,J4764&lt;=5.5),INDEX(价格表!$B$4:$I$31,M4764,7),IF(J4764&gt;5.5,2.6+INDEX(价格表!$B$4:$I$31,M4764,8)*L4764)))))))</f>
        <v>1.8</v>
      </c>
    </row>
    <row r="4765" spans="1:14">
      <c r="A4765" s="20">
        <v>4311091900204</v>
      </c>
      <c r="B4765" s="18" t="s">
        <v>16</v>
      </c>
      <c r="C4765" s="21">
        <v>20201217</v>
      </c>
      <c r="D4765" s="21">
        <v>610538201209</v>
      </c>
      <c r="E4765" s="21" t="s">
        <v>16</v>
      </c>
      <c r="F4765" s="21">
        <v>20201227</v>
      </c>
      <c r="G4765" s="21" t="s">
        <v>17</v>
      </c>
      <c r="H4765" s="21" t="s">
        <v>37</v>
      </c>
      <c r="I4765" s="21" t="s">
        <v>72</v>
      </c>
      <c r="J4765" s="21">
        <v>0.7</v>
      </c>
      <c r="K4765" s="21" t="s">
        <v>20</v>
      </c>
      <c r="L4765">
        <f t="shared" si="88"/>
        <v>1</v>
      </c>
      <c r="M4765">
        <f>MATCH(H:H,价格表!$B$4:$B$35,0)</f>
        <v>12</v>
      </c>
      <c r="N4765" s="27">
        <f>IF(J4765&lt;=0.3,INDEX(价格表!$B$4:$I$31,M4765,2),IF(AND(J4765&gt;0.3,J4765&lt;=1),INDEX(价格表!$B$4:$I$31,M4765,3),IF(AND(J4765&gt;1,J4765&lt;=2.2),INDEX(价格表!$B$4:$I$31,M4765,4),IF(AND(J4765&gt;2.2,J4765&lt;=3.3),INDEX(价格表!$B$4:$I$31,M4765,5),IF(AND(J4765&gt;3.3,J4765&lt;=4),INDEX(价格表!$B$4:$I$31,M4765,6),IF(AND(J4765&gt;4,J4765&lt;=5.5),INDEX(价格表!$B$4:$I$31,M4765,7),IF(J4765&gt;5.5,2.6+INDEX(价格表!$B$4:$I$31,M4765,8)*L4765)))))))</f>
        <v>1.8</v>
      </c>
    </row>
    <row r="4766" spans="1:14">
      <c r="A4766" s="20">
        <v>4606220034805</v>
      </c>
      <c r="B4766" s="18" t="s">
        <v>16</v>
      </c>
      <c r="C4766" s="21">
        <v>20201217</v>
      </c>
      <c r="D4766" s="21">
        <v>610538201209</v>
      </c>
      <c r="E4766" s="21" t="s">
        <v>16</v>
      </c>
      <c r="F4766" s="21">
        <v>20201227</v>
      </c>
      <c r="G4766" s="21" t="s">
        <v>17</v>
      </c>
      <c r="H4766" s="21" t="s">
        <v>50</v>
      </c>
      <c r="I4766" s="21" t="s">
        <v>133</v>
      </c>
      <c r="J4766" s="21">
        <v>1.44</v>
      </c>
      <c r="K4766" s="21" t="s">
        <v>20</v>
      </c>
      <c r="L4766">
        <f t="shared" si="88"/>
        <v>2</v>
      </c>
      <c r="M4766">
        <f>MATCH(H:H,价格表!$B$4:$B$35,0)</f>
        <v>4</v>
      </c>
      <c r="N4766" s="27">
        <f>IF(J4766&lt;=0.3,INDEX(价格表!$B$4:$I$31,M4766,2),IF(AND(J4766&gt;0.3,J4766&lt;=1),INDEX(价格表!$B$4:$I$31,M4766,3),IF(AND(J4766&gt;1,J4766&lt;=2.2),INDEX(价格表!$B$4:$I$31,M4766,4),IF(AND(J4766&gt;2.2,J4766&lt;=3.3),INDEX(价格表!$B$4:$I$31,M4766,5),IF(AND(J4766&gt;3.3,J4766&lt;=4),INDEX(价格表!$B$4:$I$31,M4766,6),IF(AND(J4766&gt;4,J4766&lt;=5.5),INDEX(价格表!$B$4:$I$31,M4766,7),IF(J4766&gt;5.5,2.6+INDEX(价格表!$B$4:$I$31,M4766,8)*L4766)))))))</f>
        <v>2.15</v>
      </c>
    </row>
    <row r="4767" spans="1:14">
      <c r="A4767" s="20">
        <v>4606226088963</v>
      </c>
      <c r="B4767" s="18" t="s">
        <v>16</v>
      </c>
      <c r="C4767" s="21">
        <v>20201217</v>
      </c>
      <c r="D4767" s="21">
        <v>610538201209</v>
      </c>
      <c r="E4767" s="21" t="s">
        <v>16</v>
      </c>
      <c r="F4767" s="21">
        <v>20201227</v>
      </c>
      <c r="G4767" s="21" t="s">
        <v>17</v>
      </c>
      <c r="H4767" s="21" t="s">
        <v>43</v>
      </c>
      <c r="I4767" s="21" t="s">
        <v>44</v>
      </c>
      <c r="J4767" s="21">
        <v>0.39</v>
      </c>
      <c r="K4767" s="21" t="s">
        <v>20</v>
      </c>
      <c r="L4767">
        <f t="shared" si="88"/>
        <v>1</v>
      </c>
      <c r="M4767">
        <f>MATCH(H:H,价格表!$B$4:$B$35,0)</f>
        <v>10</v>
      </c>
      <c r="N4767" s="27">
        <f>IF(J4767&lt;=0.3,INDEX(价格表!$B$4:$I$31,M4767,2),IF(AND(J4767&gt;0.3,J4767&lt;=1),INDEX(价格表!$B$4:$I$31,M4767,3),IF(AND(J4767&gt;1,J4767&lt;=2.2),INDEX(价格表!$B$4:$I$31,M4767,4),IF(AND(J4767&gt;2.2,J4767&lt;=3.3),INDEX(价格表!$B$4:$I$31,M4767,5),IF(AND(J4767&gt;3.3,J4767&lt;=4),INDEX(价格表!$B$4:$I$31,M4767,6),IF(AND(J4767&gt;4,J4767&lt;=5.5),INDEX(价格表!$B$4:$I$31,M4767,7),IF(J4767&gt;5.5,2.6+INDEX(价格表!$B$4:$I$31,M4767,8)*L4767)))))))</f>
        <v>1.8</v>
      </c>
    </row>
    <row r="4768" spans="1:14">
      <c r="A4768" s="20">
        <v>4606227102252</v>
      </c>
      <c r="B4768" s="18" t="s">
        <v>16</v>
      </c>
      <c r="C4768" s="21">
        <v>20201217</v>
      </c>
      <c r="D4768" s="21">
        <v>610538201209</v>
      </c>
      <c r="E4768" s="21" t="s">
        <v>16</v>
      </c>
      <c r="F4768" s="21">
        <v>20201227</v>
      </c>
      <c r="G4768" s="21" t="s">
        <v>17</v>
      </c>
      <c r="H4768" s="21" t="s">
        <v>63</v>
      </c>
      <c r="I4768" s="21" t="s">
        <v>187</v>
      </c>
      <c r="J4768" s="21">
        <v>1.56</v>
      </c>
      <c r="K4768" s="21" t="s">
        <v>20</v>
      </c>
      <c r="L4768">
        <f t="shared" si="88"/>
        <v>2</v>
      </c>
      <c r="M4768">
        <f>MATCH(H:H,价格表!$B$4:$B$35,0)</f>
        <v>21</v>
      </c>
      <c r="N4768" s="27">
        <f>IF(J4768&lt;=0.3,INDEX(价格表!$B$4:$I$31,M4768,2),IF(AND(J4768&gt;0.3,J4768&lt;=1),INDEX(价格表!$B$4:$I$31,M4768,3),IF(AND(J4768&gt;1,J4768&lt;=2.2),INDEX(价格表!$B$4:$I$31,M4768,4),IF(AND(J4768&gt;2.2,J4768&lt;=3.3),INDEX(价格表!$B$4:$I$31,M4768,5),IF(AND(J4768&gt;3.3,J4768&lt;=4),INDEX(价格表!$B$4:$I$31,M4768,6),IF(AND(J4768&gt;4,J4768&lt;=5.5),INDEX(价格表!$B$4:$I$31,M4768,7),IF(J4768&gt;5.5,2.6+INDEX(价格表!$B$4:$I$31,M4768,8)*L4768)))))))</f>
        <v>2.15</v>
      </c>
    </row>
    <row r="4769" spans="1:14">
      <c r="A4769" s="20">
        <v>4606227102338</v>
      </c>
      <c r="B4769" s="18" t="s">
        <v>16</v>
      </c>
      <c r="C4769" s="21">
        <v>20201217</v>
      </c>
      <c r="D4769" s="21">
        <v>610538201209</v>
      </c>
      <c r="E4769" s="21" t="s">
        <v>16</v>
      </c>
      <c r="F4769" s="21">
        <v>20201227</v>
      </c>
      <c r="G4769" s="21" t="s">
        <v>17</v>
      </c>
      <c r="H4769" s="21" t="s">
        <v>73</v>
      </c>
      <c r="I4769" s="21" t="s">
        <v>218</v>
      </c>
      <c r="J4769" s="21">
        <v>1.9</v>
      </c>
      <c r="K4769" s="21" t="s">
        <v>20</v>
      </c>
      <c r="L4769">
        <f t="shared" si="88"/>
        <v>2</v>
      </c>
      <c r="M4769">
        <f>MATCH(H:H,价格表!$B$4:$B$35,0)</f>
        <v>7</v>
      </c>
      <c r="N4769" s="27">
        <f>IF(J4769&lt;=0.3,INDEX(价格表!$B$4:$I$31,M4769,2),IF(AND(J4769&gt;0.3,J4769&lt;=1),INDEX(价格表!$B$4:$I$31,M4769,3),IF(AND(J4769&gt;1,J4769&lt;=2.2),INDEX(价格表!$B$4:$I$31,M4769,4),IF(AND(J4769&gt;2.2,J4769&lt;=3.3),INDEX(价格表!$B$4:$I$31,M4769,5),IF(AND(J4769&gt;3.3,J4769&lt;=4),INDEX(价格表!$B$4:$I$31,M4769,6),IF(AND(J4769&gt;4,J4769&lt;=5.5),INDEX(价格表!$B$4:$I$31,M4769,7),IF(J4769&gt;5.5,2.6+INDEX(价格表!$B$4:$I$31,M4769,8)*L4769)))))))</f>
        <v>2.15</v>
      </c>
    </row>
    <row r="4770" spans="1:14">
      <c r="A4770" s="20">
        <v>4606227102754</v>
      </c>
      <c r="B4770" s="18" t="s">
        <v>16</v>
      </c>
      <c r="C4770" s="21">
        <v>20201217</v>
      </c>
      <c r="D4770" s="21">
        <v>610538201209</v>
      </c>
      <c r="E4770" s="21" t="s">
        <v>16</v>
      </c>
      <c r="F4770" s="21">
        <v>20201227</v>
      </c>
      <c r="G4770" s="21" t="s">
        <v>17</v>
      </c>
      <c r="H4770" s="21" t="s">
        <v>39</v>
      </c>
      <c r="I4770" s="21" t="s">
        <v>40</v>
      </c>
      <c r="J4770" s="21">
        <v>1.52</v>
      </c>
      <c r="K4770" s="21" t="s">
        <v>20</v>
      </c>
      <c r="L4770">
        <f t="shared" si="88"/>
        <v>2</v>
      </c>
      <c r="M4770">
        <f>MATCH(H:H,价格表!$B$4:$B$35,0)</f>
        <v>23</v>
      </c>
      <c r="N4770" s="27">
        <f>IF(J4770&lt;=0.3,INDEX(价格表!$B$4:$I$31,M4770,2),IF(AND(J4770&gt;0.3,J4770&lt;=1),INDEX(价格表!$B$4:$I$31,M4770,3),IF(AND(J4770&gt;1,J4770&lt;=2.2),INDEX(价格表!$B$4:$I$31,M4770,4),IF(AND(J4770&gt;2.2,J4770&lt;=3.3),INDEX(价格表!$B$4:$I$31,M4770,5),IF(AND(J4770&gt;3.3,J4770&lt;=4),INDEX(价格表!$B$4:$I$31,M4770,6),IF(AND(J4770&gt;4,J4770&lt;=5.5),INDEX(价格表!$B$4:$I$31,M4770,7),IF(J4770&gt;5.5,2.6+INDEX(价格表!$B$4:$I$31,M4770,8)*L4770)))))))</f>
        <v>2.15</v>
      </c>
    </row>
    <row r="4771" spans="1:14">
      <c r="A4771" s="20">
        <v>4606227102795</v>
      </c>
      <c r="B4771" s="18" t="s">
        <v>16</v>
      </c>
      <c r="C4771" s="21">
        <v>20201217</v>
      </c>
      <c r="D4771" s="21">
        <v>610538201209</v>
      </c>
      <c r="E4771" s="21" t="s">
        <v>16</v>
      </c>
      <c r="F4771" s="21">
        <v>20201227</v>
      </c>
      <c r="G4771" s="21" t="s">
        <v>17</v>
      </c>
      <c r="H4771" s="21" t="s">
        <v>30</v>
      </c>
      <c r="I4771" s="21" t="s">
        <v>157</v>
      </c>
      <c r="J4771" s="21">
        <v>1.44</v>
      </c>
      <c r="K4771" s="21" t="s">
        <v>20</v>
      </c>
      <c r="L4771">
        <f t="shared" si="88"/>
        <v>2</v>
      </c>
      <c r="M4771">
        <f>MATCH(H:H,价格表!$B$4:$B$35,0)</f>
        <v>16</v>
      </c>
      <c r="N4771" s="27">
        <f>IF(J4771&lt;=0.3,INDEX(价格表!$B$4:$I$31,M4771,2),IF(AND(J4771&gt;0.3,J4771&lt;=1),INDEX(价格表!$B$4:$I$31,M4771,3),IF(AND(J4771&gt;1,J4771&lt;=2.2),INDEX(价格表!$B$4:$I$31,M4771,4),IF(AND(J4771&gt;2.2,J4771&lt;=3.3),INDEX(价格表!$B$4:$I$31,M4771,5),IF(AND(J4771&gt;3.3,J4771&lt;=4),INDEX(价格表!$B$4:$I$31,M4771,6),IF(AND(J4771&gt;4,J4771&lt;=5.5),INDEX(价格表!$B$4:$I$31,M4771,7),IF(J4771&gt;5.5,2.6+INDEX(价格表!$B$4:$I$31,M4771,8)*L4771)))))))</f>
        <v>2.15</v>
      </c>
    </row>
    <row r="4772" spans="1:14">
      <c r="A4772" s="20">
        <v>4606227102933</v>
      </c>
      <c r="B4772" s="18" t="s">
        <v>16</v>
      </c>
      <c r="C4772" s="21">
        <v>20201217</v>
      </c>
      <c r="D4772" s="21">
        <v>610538201209</v>
      </c>
      <c r="E4772" s="21" t="s">
        <v>16</v>
      </c>
      <c r="F4772" s="21">
        <v>20201227</v>
      </c>
      <c r="G4772" s="21" t="s">
        <v>17</v>
      </c>
      <c r="H4772" s="21" t="s">
        <v>30</v>
      </c>
      <c r="I4772" s="21" t="s">
        <v>270</v>
      </c>
      <c r="J4772" s="21">
        <v>2.76</v>
      </c>
      <c r="K4772" s="21" t="s">
        <v>20</v>
      </c>
      <c r="L4772">
        <f t="shared" si="88"/>
        <v>3</v>
      </c>
      <c r="M4772">
        <f>MATCH(H:H,价格表!$B$4:$B$35,0)</f>
        <v>16</v>
      </c>
      <c r="N4772" s="27">
        <f>IF(J4772&lt;=0.3,INDEX(价格表!$B$4:$I$31,M4772,2),IF(AND(J4772&gt;0.3,J4772&lt;=1),INDEX(价格表!$B$4:$I$31,M4772,3),IF(AND(J4772&gt;1,J4772&lt;=2.2),INDEX(价格表!$B$4:$I$31,M4772,4),IF(AND(J4772&gt;2.2,J4772&lt;=3.3),INDEX(价格表!$B$4:$I$31,M4772,5),IF(AND(J4772&gt;3.3,J4772&lt;=4),INDEX(价格表!$B$4:$I$31,M4772,6),IF(AND(J4772&gt;4,J4772&lt;=5.5),INDEX(价格表!$B$4:$I$31,M4772,7),IF(J4772&gt;5.5,2.6+INDEX(价格表!$B$4:$I$31,M4772,8)*L4772)))))))</f>
        <v>2.5</v>
      </c>
    </row>
    <row r="4773" spans="1:14">
      <c r="A4773" s="20">
        <v>4606227103006</v>
      </c>
      <c r="B4773" s="18" t="s">
        <v>16</v>
      </c>
      <c r="C4773" s="21">
        <v>20201217</v>
      </c>
      <c r="D4773" s="21">
        <v>610538201209</v>
      </c>
      <c r="E4773" s="21" t="s">
        <v>16</v>
      </c>
      <c r="F4773" s="21">
        <v>20201227</v>
      </c>
      <c r="G4773" s="21" t="s">
        <v>17</v>
      </c>
      <c r="H4773" s="21" t="s">
        <v>21</v>
      </c>
      <c r="I4773" s="21" t="s">
        <v>181</v>
      </c>
      <c r="J4773" s="21">
        <v>0.61</v>
      </c>
      <c r="K4773" s="21" t="s">
        <v>20</v>
      </c>
      <c r="L4773">
        <f t="shared" si="88"/>
        <v>1</v>
      </c>
      <c r="M4773">
        <f>MATCH(H:H,价格表!$B$4:$B$35,0)</f>
        <v>20</v>
      </c>
      <c r="N4773" s="27">
        <f>IF(J4773&lt;=0.3,INDEX(价格表!$B$4:$I$31,M4773,2),IF(AND(J4773&gt;0.3,J4773&lt;=1),INDEX(价格表!$B$4:$I$31,M4773,3),IF(AND(J4773&gt;1,J4773&lt;=2.2),INDEX(价格表!$B$4:$I$31,M4773,4),IF(AND(J4773&gt;2.2,J4773&lt;=3.3),INDEX(价格表!$B$4:$I$31,M4773,5),IF(AND(J4773&gt;3.3,J4773&lt;=4),INDEX(价格表!$B$4:$I$31,M4773,6),IF(AND(J4773&gt;4,J4773&lt;=5.5),INDEX(价格表!$B$4:$I$31,M4773,7),IF(J4773&gt;5.5,2.6+INDEX(价格表!$B$4:$I$31,M4773,8)*L4773)))))))</f>
        <v>1.8</v>
      </c>
    </row>
    <row r="4774" spans="1:14">
      <c r="A4774" s="20">
        <v>4606227103292</v>
      </c>
      <c r="B4774" s="18" t="s">
        <v>16</v>
      </c>
      <c r="C4774" s="21">
        <v>20201217</v>
      </c>
      <c r="D4774" s="21">
        <v>610538201209</v>
      </c>
      <c r="E4774" s="21" t="s">
        <v>16</v>
      </c>
      <c r="F4774" s="21">
        <v>20201227</v>
      </c>
      <c r="G4774" s="21" t="s">
        <v>17</v>
      </c>
      <c r="H4774" s="21" t="s">
        <v>37</v>
      </c>
      <c r="I4774" s="21" t="s">
        <v>72</v>
      </c>
      <c r="J4774" s="21">
        <v>0.54</v>
      </c>
      <c r="K4774" s="21" t="s">
        <v>20</v>
      </c>
      <c r="L4774">
        <f t="shared" si="88"/>
        <v>1</v>
      </c>
      <c r="M4774">
        <f>MATCH(H:H,价格表!$B$4:$B$35,0)</f>
        <v>12</v>
      </c>
      <c r="N4774" s="27">
        <f>IF(J4774&lt;=0.3,INDEX(价格表!$B$4:$I$31,M4774,2),IF(AND(J4774&gt;0.3,J4774&lt;=1),INDEX(价格表!$B$4:$I$31,M4774,3),IF(AND(J4774&gt;1,J4774&lt;=2.2),INDEX(价格表!$B$4:$I$31,M4774,4),IF(AND(J4774&gt;2.2,J4774&lt;=3.3),INDEX(价格表!$B$4:$I$31,M4774,5),IF(AND(J4774&gt;3.3,J4774&lt;=4),INDEX(价格表!$B$4:$I$31,M4774,6),IF(AND(J4774&gt;4,J4774&lt;=5.5),INDEX(价格表!$B$4:$I$31,M4774,7),IF(J4774&gt;5.5,2.6+INDEX(价格表!$B$4:$I$31,M4774,8)*L4774)))))))</f>
        <v>1.8</v>
      </c>
    </row>
    <row r="4775" spans="1:14">
      <c r="A4775" s="20">
        <v>4606227103477</v>
      </c>
      <c r="B4775" s="18" t="s">
        <v>16</v>
      </c>
      <c r="C4775" s="21">
        <v>20201217</v>
      </c>
      <c r="D4775" s="21">
        <v>610538201209</v>
      </c>
      <c r="E4775" s="21" t="s">
        <v>16</v>
      </c>
      <c r="F4775" s="21">
        <v>20201227</v>
      </c>
      <c r="G4775" s="21" t="s">
        <v>17</v>
      </c>
      <c r="H4775" s="21" t="s">
        <v>30</v>
      </c>
      <c r="I4775" s="21" t="s">
        <v>31</v>
      </c>
      <c r="J4775" s="21">
        <v>0.54</v>
      </c>
      <c r="K4775" s="21" t="s">
        <v>20</v>
      </c>
      <c r="L4775">
        <f t="shared" si="88"/>
        <v>1</v>
      </c>
      <c r="M4775">
        <f>MATCH(H:H,价格表!$B$4:$B$35,0)</f>
        <v>16</v>
      </c>
      <c r="N4775" s="27">
        <f>IF(J4775&lt;=0.3,INDEX(价格表!$B$4:$I$31,M4775,2),IF(AND(J4775&gt;0.3,J4775&lt;=1),INDEX(价格表!$B$4:$I$31,M4775,3),IF(AND(J4775&gt;1,J4775&lt;=2.2),INDEX(价格表!$B$4:$I$31,M4775,4),IF(AND(J4775&gt;2.2,J4775&lt;=3.3),INDEX(价格表!$B$4:$I$31,M4775,5),IF(AND(J4775&gt;3.3,J4775&lt;=4),INDEX(价格表!$B$4:$I$31,M4775,6),IF(AND(J4775&gt;4,J4775&lt;=5.5),INDEX(价格表!$B$4:$I$31,M4775,7),IF(J4775&gt;5.5,2.6+INDEX(价格表!$B$4:$I$31,M4775,8)*L4775)))))))</f>
        <v>1.8</v>
      </c>
    </row>
    <row r="4776" spans="1:14">
      <c r="A4776" s="20">
        <v>4606227103497</v>
      </c>
      <c r="B4776" s="18" t="s">
        <v>16</v>
      </c>
      <c r="C4776" s="21">
        <v>20201217</v>
      </c>
      <c r="D4776" s="21">
        <v>610538201209</v>
      </c>
      <c r="E4776" s="21" t="s">
        <v>16</v>
      </c>
      <c r="F4776" s="21">
        <v>20201227</v>
      </c>
      <c r="G4776" s="21" t="s">
        <v>17</v>
      </c>
      <c r="H4776" s="21" t="s">
        <v>27</v>
      </c>
      <c r="I4776" s="21" t="s">
        <v>210</v>
      </c>
      <c r="J4776" s="21">
        <v>1.52</v>
      </c>
      <c r="K4776" s="21" t="s">
        <v>20</v>
      </c>
      <c r="L4776">
        <f t="shared" si="88"/>
        <v>2</v>
      </c>
      <c r="M4776">
        <f>MATCH(H:H,价格表!$B$4:$B$35,0)</f>
        <v>3</v>
      </c>
      <c r="N4776" s="27">
        <f>IF(J4776&lt;=0.3,INDEX(价格表!$B$4:$I$31,M4776,2),IF(AND(J4776&gt;0.3,J4776&lt;=1),INDEX(价格表!$B$4:$I$31,M4776,3),IF(AND(J4776&gt;1,J4776&lt;=2.2),INDEX(价格表!$B$4:$I$31,M4776,4),IF(AND(J4776&gt;2.2,J4776&lt;=3.3),INDEX(价格表!$B$4:$I$31,M4776,5),IF(AND(J4776&gt;3.3,J4776&lt;=4),INDEX(价格表!$B$4:$I$31,M4776,6),IF(AND(J4776&gt;4,J4776&lt;=5.5),INDEX(价格表!$B$4:$I$31,M4776,7),IF(J4776&gt;5.5,2.6+INDEX(价格表!$B$4:$I$31,M4776,8)*L4776)))))))</f>
        <v>2.15</v>
      </c>
    </row>
    <row r="4777" spans="1:14">
      <c r="A4777" s="20">
        <v>4606227103782</v>
      </c>
      <c r="B4777" s="18" t="s">
        <v>16</v>
      </c>
      <c r="C4777" s="21">
        <v>20201217</v>
      </c>
      <c r="D4777" s="21">
        <v>610538201209</v>
      </c>
      <c r="E4777" s="21" t="s">
        <v>16</v>
      </c>
      <c r="F4777" s="21">
        <v>20201227</v>
      </c>
      <c r="G4777" s="21" t="s">
        <v>17</v>
      </c>
      <c r="H4777" s="21" t="s">
        <v>66</v>
      </c>
      <c r="I4777" s="21" t="s">
        <v>113</v>
      </c>
      <c r="J4777" s="21">
        <v>0.6</v>
      </c>
      <c r="K4777" s="21" t="s">
        <v>20</v>
      </c>
      <c r="L4777">
        <f t="shared" si="88"/>
        <v>1</v>
      </c>
      <c r="M4777">
        <f>MATCH(H:H,价格表!$B$4:$B$35,0)</f>
        <v>17</v>
      </c>
      <c r="N4777" s="27">
        <f>IF(J4777&lt;=0.3,INDEX(价格表!$B$4:$I$31,M4777,2),IF(AND(J4777&gt;0.3,J4777&lt;=1),INDEX(价格表!$B$4:$I$31,M4777,3),IF(AND(J4777&gt;1,J4777&lt;=2.2),INDEX(价格表!$B$4:$I$31,M4777,4),IF(AND(J4777&gt;2.2,J4777&lt;=3.3),INDEX(价格表!$B$4:$I$31,M4777,5),IF(AND(J4777&gt;3.3,J4777&lt;=4),INDEX(价格表!$B$4:$I$31,M4777,6),IF(AND(J4777&gt;4,J4777&lt;=5.5),INDEX(价格表!$B$4:$I$31,M4777,7),IF(J4777&gt;5.5,2.6+INDEX(价格表!$B$4:$I$31,M4777,8)*L4777)))))))</f>
        <v>1.8</v>
      </c>
    </row>
    <row r="4778" spans="1:14">
      <c r="A4778" s="20">
        <v>4606227103797</v>
      </c>
      <c r="B4778" s="18" t="s">
        <v>16</v>
      </c>
      <c r="C4778" s="21">
        <v>20201217</v>
      </c>
      <c r="D4778" s="21">
        <v>610538201209</v>
      </c>
      <c r="E4778" s="21" t="s">
        <v>16</v>
      </c>
      <c r="F4778" s="21">
        <v>20201227</v>
      </c>
      <c r="G4778" s="21" t="s">
        <v>17</v>
      </c>
      <c r="H4778" s="21" t="s">
        <v>25</v>
      </c>
      <c r="I4778" s="21" t="s">
        <v>160</v>
      </c>
      <c r="J4778" s="21">
        <v>0.57</v>
      </c>
      <c r="K4778" s="21" t="s">
        <v>20</v>
      </c>
      <c r="L4778">
        <f t="shared" si="88"/>
        <v>1</v>
      </c>
      <c r="M4778">
        <f>MATCH(H:H,价格表!$B$4:$B$35,0)</f>
        <v>25</v>
      </c>
      <c r="N4778" s="27">
        <f>IF(J4778&lt;=0.3,INDEX(价格表!$B$4:$I$31,M4778,2),IF(AND(J4778&gt;0.3,J4778&lt;=1),INDEX(价格表!$B$4:$I$31,M4778,3),IF(AND(J4778&gt;1,J4778&lt;=2.2),INDEX(价格表!$B$4:$I$31,M4778,4),IF(AND(J4778&gt;2.2,J4778&lt;=3.3),INDEX(价格表!$B$4:$I$31,M4778,5),IF(AND(J4778&gt;3.3,J4778&lt;=4),INDEX(价格表!$B$4:$I$31,M4778,6),IF(AND(J4778&gt;4,J4778&lt;=5.5),INDEX(价格表!$B$4:$I$31,M4778,7),IF(J4778&gt;5.5,2.6+INDEX(价格表!$B$4:$I$31,M4778,8)*L4778)))))))</f>
        <v>1.8</v>
      </c>
    </row>
    <row r="4779" spans="1:14">
      <c r="A4779" s="20">
        <v>4606227103950</v>
      </c>
      <c r="B4779" s="18" t="s">
        <v>16</v>
      </c>
      <c r="C4779" s="21">
        <v>20201217</v>
      </c>
      <c r="D4779" s="21">
        <v>610538201209</v>
      </c>
      <c r="E4779" s="21" t="s">
        <v>16</v>
      </c>
      <c r="F4779" s="21">
        <v>20201227</v>
      </c>
      <c r="G4779" s="21" t="s">
        <v>17</v>
      </c>
      <c r="H4779" s="21" t="s">
        <v>27</v>
      </c>
      <c r="I4779" s="21" t="s">
        <v>134</v>
      </c>
      <c r="J4779" s="21">
        <v>1.44</v>
      </c>
      <c r="K4779" s="21" t="s">
        <v>20</v>
      </c>
      <c r="L4779">
        <f t="shared" si="88"/>
        <v>2</v>
      </c>
      <c r="M4779">
        <f>MATCH(H:H,价格表!$B$4:$B$35,0)</f>
        <v>3</v>
      </c>
      <c r="N4779" s="27">
        <f>IF(J4779&lt;=0.3,INDEX(价格表!$B$4:$I$31,M4779,2),IF(AND(J4779&gt;0.3,J4779&lt;=1),INDEX(价格表!$B$4:$I$31,M4779,3),IF(AND(J4779&gt;1,J4779&lt;=2.2),INDEX(价格表!$B$4:$I$31,M4779,4),IF(AND(J4779&gt;2.2,J4779&lt;=3.3),INDEX(价格表!$B$4:$I$31,M4779,5),IF(AND(J4779&gt;3.3,J4779&lt;=4),INDEX(价格表!$B$4:$I$31,M4779,6),IF(AND(J4779&gt;4,J4779&lt;=5.5),INDEX(价格表!$B$4:$I$31,M4779,7),IF(J4779&gt;5.5,2.6+INDEX(价格表!$B$4:$I$31,M4779,8)*L4779)))))))</f>
        <v>2.15</v>
      </c>
    </row>
    <row r="4780" spans="1:14">
      <c r="A4780" s="20">
        <v>4606227105040</v>
      </c>
      <c r="B4780" s="18" t="s">
        <v>16</v>
      </c>
      <c r="C4780" s="21">
        <v>20201217</v>
      </c>
      <c r="D4780" s="21">
        <v>610538201209</v>
      </c>
      <c r="E4780" s="21" t="s">
        <v>16</v>
      </c>
      <c r="F4780" s="21">
        <v>20201227</v>
      </c>
      <c r="G4780" s="21" t="s">
        <v>17</v>
      </c>
      <c r="H4780" s="21" t="s">
        <v>35</v>
      </c>
      <c r="I4780" s="21" t="s">
        <v>102</v>
      </c>
      <c r="J4780" s="21">
        <v>1.42</v>
      </c>
      <c r="K4780" s="21" t="s">
        <v>20</v>
      </c>
      <c r="L4780">
        <f t="shared" si="88"/>
        <v>2</v>
      </c>
      <c r="M4780">
        <f>MATCH(H:H,价格表!$B$4:$B$35,0)</f>
        <v>22</v>
      </c>
      <c r="N4780" s="27">
        <f>IF(J4780&lt;=0.3,INDEX(价格表!$B$4:$I$31,M4780,2),IF(AND(J4780&gt;0.3,J4780&lt;=1),INDEX(价格表!$B$4:$I$31,M4780,3),IF(AND(J4780&gt;1,J4780&lt;=2.2),INDEX(价格表!$B$4:$I$31,M4780,4),IF(AND(J4780&gt;2.2,J4780&lt;=3.3),INDEX(价格表!$B$4:$I$31,M4780,5),IF(AND(J4780&gt;3.3,J4780&lt;=4),INDEX(价格表!$B$4:$I$31,M4780,6),IF(AND(J4780&gt;4,J4780&lt;=5.5),INDEX(价格表!$B$4:$I$31,M4780,7),IF(J4780&gt;5.5,2.6+INDEX(价格表!$B$4:$I$31,M4780,8)*L4780)))))))</f>
        <v>2.15</v>
      </c>
    </row>
    <row r="4781" spans="1:14">
      <c r="A4781" s="20">
        <v>4606227105134</v>
      </c>
      <c r="B4781" s="18" t="s">
        <v>16</v>
      </c>
      <c r="C4781" s="21">
        <v>20201217</v>
      </c>
      <c r="D4781" s="21">
        <v>610538201209</v>
      </c>
      <c r="E4781" s="21" t="s">
        <v>16</v>
      </c>
      <c r="F4781" s="21">
        <v>20201227</v>
      </c>
      <c r="G4781" s="21" t="s">
        <v>17</v>
      </c>
      <c r="H4781" s="21" t="s">
        <v>21</v>
      </c>
      <c r="I4781" s="21" t="s">
        <v>181</v>
      </c>
      <c r="J4781" s="21">
        <v>1.55</v>
      </c>
      <c r="K4781" s="21" t="s">
        <v>20</v>
      </c>
      <c r="L4781">
        <f t="shared" si="88"/>
        <v>2</v>
      </c>
      <c r="M4781">
        <f>MATCH(H:H,价格表!$B$4:$B$35,0)</f>
        <v>20</v>
      </c>
      <c r="N4781" s="27">
        <f>IF(J4781&lt;=0.3,INDEX(价格表!$B$4:$I$31,M4781,2),IF(AND(J4781&gt;0.3,J4781&lt;=1),INDEX(价格表!$B$4:$I$31,M4781,3),IF(AND(J4781&gt;1,J4781&lt;=2.2),INDEX(价格表!$B$4:$I$31,M4781,4),IF(AND(J4781&gt;2.2,J4781&lt;=3.3),INDEX(价格表!$B$4:$I$31,M4781,5),IF(AND(J4781&gt;3.3,J4781&lt;=4),INDEX(价格表!$B$4:$I$31,M4781,6),IF(AND(J4781&gt;4,J4781&lt;=5.5),INDEX(价格表!$B$4:$I$31,M4781,7),IF(J4781&gt;5.5,2.6+INDEX(价格表!$B$4:$I$31,M4781,8)*L4781)))))))</f>
        <v>2.15</v>
      </c>
    </row>
    <row r="4782" spans="1:14">
      <c r="A4782" s="20">
        <v>4606227105409</v>
      </c>
      <c r="B4782" s="18" t="s">
        <v>16</v>
      </c>
      <c r="C4782" s="21">
        <v>20201217</v>
      </c>
      <c r="D4782" s="21">
        <v>610538201209</v>
      </c>
      <c r="E4782" s="21" t="s">
        <v>16</v>
      </c>
      <c r="F4782" s="21">
        <v>20201227</v>
      </c>
      <c r="G4782" s="21" t="s">
        <v>17</v>
      </c>
      <c r="H4782" s="21" t="s">
        <v>30</v>
      </c>
      <c r="I4782" s="21" t="s">
        <v>31</v>
      </c>
      <c r="J4782" s="21">
        <v>1.52</v>
      </c>
      <c r="K4782" s="21" t="s">
        <v>20</v>
      </c>
      <c r="L4782">
        <f t="shared" si="88"/>
        <v>2</v>
      </c>
      <c r="M4782">
        <f>MATCH(H:H,价格表!$B$4:$B$35,0)</f>
        <v>16</v>
      </c>
      <c r="N4782" s="27">
        <f>IF(J4782&lt;=0.3,INDEX(价格表!$B$4:$I$31,M4782,2),IF(AND(J4782&gt;0.3,J4782&lt;=1),INDEX(价格表!$B$4:$I$31,M4782,3),IF(AND(J4782&gt;1,J4782&lt;=2.2),INDEX(价格表!$B$4:$I$31,M4782,4),IF(AND(J4782&gt;2.2,J4782&lt;=3.3),INDEX(价格表!$B$4:$I$31,M4782,5),IF(AND(J4782&gt;3.3,J4782&lt;=4),INDEX(价格表!$B$4:$I$31,M4782,6),IF(AND(J4782&gt;4,J4782&lt;=5.5),INDEX(价格表!$B$4:$I$31,M4782,7),IF(J4782&gt;5.5,2.6+INDEX(价格表!$B$4:$I$31,M4782,8)*L4782)))))))</f>
        <v>2.15</v>
      </c>
    </row>
    <row r="4783" spans="1:14">
      <c r="A4783" s="20">
        <v>4606227105971</v>
      </c>
      <c r="B4783" s="18" t="s">
        <v>16</v>
      </c>
      <c r="C4783" s="21">
        <v>20201217</v>
      </c>
      <c r="D4783" s="21">
        <v>610538201209</v>
      </c>
      <c r="E4783" s="21" t="s">
        <v>16</v>
      </c>
      <c r="F4783" s="21">
        <v>20201227</v>
      </c>
      <c r="G4783" s="21" t="s">
        <v>17</v>
      </c>
      <c r="H4783" s="21" t="s">
        <v>54</v>
      </c>
      <c r="I4783" s="21" t="s">
        <v>191</v>
      </c>
      <c r="J4783" s="21">
        <v>1.48</v>
      </c>
      <c r="K4783" s="21" t="s">
        <v>20</v>
      </c>
      <c r="L4783">
        <f t="shared" si="88"/>
        <v>2</v>
      </c>
      <c r="M4783">
        <f>MATCH(H:H,价格表!$B$4:$B$35,0)</f>
        <v>14</v>
      </c>
      <c r="N4783" s="27">
        <f>IF(J4783&lt;=0.3,INDEX(价格表!$B$4:$I$31,M4783,2),IF(AND(J4783&gt;0.3,J4783&lt;=1),INDEX(价格表!$B$4:$I$31,M4783,3),IF(AND(J4783&gt;1,J4783&lt;=2.2),INDEX(价格表!$B$4:$I$31,M4783,4),IF(AND(J4783&gt;2.2,J4783&lt;=3.3),INDEX(价格表!$B$4:$I$31,M4783,5),IF(AND(J4783&gt;3.3,J4783&lt;=4),INDEX(价格表!$B$4:$I$31,M4783,6),IF(AND(J4783&gt;4,J4783&lt;=5.5),INDEX(价格表!$B$4:$I$31,M4783,7),IF(J4783&gt;5.5,2.6+INDEX(价格表!$B$4:$I$31,M4783,8)*L4783)))))))</f>
        <v>2.15</v>
      </c>
    </row>
    <row r="4784" spans="1:14">
      <c r="A4784" s="20">
        <v>4606227106009</v>
      </c>
      <c r="B4784" s="18" t="s">
        <v>16</v>
      </c>
      <c r="C4784" s="21">
        <v>20201217</v>
      </c>
      <c r="D4784" s="21">
        <v>610538201209</v>
      </c>
      <c r="E4784" s="21" t="s">
        <v>16</v>
      </c>
      <c r="F4784" s="21">
        <v>20201227</v>
      </c>
      <c r="G4784" s="21" t="s">
        <v>17</v>
      </c>
      <c r="H4784" s="21" t="s">
        <v>50</v>
      </c>
      <c r="I4784" s="21" t="s">
        <v>247</v>
      </c>
      <c r="J4784" s="21">
        <v>1.48</v>
      </c>
      <c r="K4784" s="21" t="s">
        <v>20</v>
      </c>
      <c r="L4784">
        <f t="shared" si="88"/>
        <v>2</v>
      </c>
      <c r="M4784">
        <f>MATCH(H:H,价格表!$B$4:$B$35,0)</f>
        <v>4</v>
      </c>
      <c r="N4784" s="27">
        <f>IF(J4784&lt;=0.3,INDEX(价格表!$B$4:$I$31,M4784,2),IF(AND(J4784&gt;0.3,J4784&lt;=1),INDEX(价格表!$B$4:$I$31,M4784,3),IF(AND(J4784&gt;1,J4784&lt;=2.2),INDEX(价格表!$B$4:$I$31,M4784,4),IF(AND(J4784&gt;2.2,J4784&lt;=3.3),INDEX(价格表!$B$4:$I$31,M4784,5),IF(AND(J4784&gt;3.3,J4784&lt;=4),INDEX(价格表!$B$4:$I$31,M4784,6),IF(AND(J4784&gt;4,J4784&lt;=5.5),INDEX(价格表!$B$4:$I$31,M4784,7),IF(J4784&gt;5.5,2.6+INDEX(价格表!$B$4:$I$31,M4784,8)*L4784)))))))</f>
        <v>2.15</v>
      </c>
    </row>
    <row r="4785" spans="1:14">
      <c r="A4785" s="20">
        <v>4606227114251</v>
      </c>
      <c r="B4785" s="18" t="s">
        <v>16</v>
      </c>
      <c r="C4785" s="21">
        <v>20201217</v>
      </c>
      <c r="D4785" s="21">
        <v>610538201209</v>
      </c>
      <c r="E4785" s="21" t="s">
        <v>16</v>
      </c>
      <c r="F4785" s="21">
        <v>20201227</v>
      </c>
      <c r="G4785" s="21" t="s">
        <v>17</v>
      </c>
      <c r="H4785" s="21" t="s">
        <v>50</v>
      </c>
      <c r="I4785" s="21" t="s">
        <v>62</v>
      </c>
      <c r="J4785" s="21">
        <v>0.58</v>
      </c>
      <c r="K4785" s="21" t="s">
        <v>20</v>
      </c>
      <c r="L4785">
        <f t="shared" si="88"/>
        <v>1</v>
      </c>
      <c r="M4785">
        <f>MATCH(H:H,价格表!$B$4:$B$35,0)</f>
        <v>4</v>
      </c>
      <c r="N4785" s="27">
        <f>IF(J4785&lt;=0.3,INDEX(价格表!$B$4:$I$31,M4785,2),IF(AND(J4785&gt;0.3,J4785&lt;=1),INDEX(价格表!$B$4:$I$31,M4785,3),IF(AND(J4785&gt;1,J4785&lt;=2.2),INDEX(价格表!$B$4:$I$31,M4785,4),IF(AND(J4785&gt;2.2,J4785&lt;=3.3),INDEX(价格表!$B$4:$I$31,M4785,5),IF(AND(J4785&gt;3.3,J4785&lt;=4),INDEX(价格表!$B$4:$I$31,M4785,6),IF(AND(J4785&gt;4,J4785&lt;=5.5),INDEX(价格表!$B$4:$I$31,M4785,7),IF(J4785&gt;5.5,2.6+INDEX(价格表!$B$4:$I$31,M4785,8)*L4785)))))))</f>
        <v>1.8</v>
      </c>
    </row>
    <row r="4786" spans="1:14">
      <c r="A4786" s="20">
        <v>4606227114532</v>
      </c>
      <c r="B4786" s="18" t="s">
        <v>16</v>
      </c>
      <c r="C4786" s="21">
        <v>20201217</v>
      </c>
      <c r="D4786" s="21">
        <v>610538201209</v>
      </c>
      <c r="E4786" s="21" t="s">
        <v>16</v>
      </c>
      <c r="F4786" s="21">
        <v>20201227</v>
      </c>
      <c r="G4786" s="21" t="s">
        <v>17</v>
      </c>
      <c r="H4786" s="21" t="s">
        <v>75</v>
      </c>
      <c r="I4786" s="21" t="s">
        <v>114</v>
      </c>
      <c r="J4786" s="21">
        <v>0.6</v>
      </c>
      <c r="K4786" s="21" t="s">
        <v>20</v>
      </c>
      <c r="L4786">
        <f t="shared" si="88"/>
        <v>1</v>
      </c>
      <c r="M4786">
        <f>MATCH(H:H,价格表!$B$4:$B$35,0)</f>
        <v>24</v>
      </c>
      <c r="N4786" s="27">
        <f>IF(J4786&lt;=0.3,INDEX(价格表!$B$4:$I$31,M4786,2),IF(AND(J4786&gt;0.3,J4786&lt;=1),INDEX(价格表!$B$4:$I$31,M4786,3),IF(AND(J4786&gt;1,J4786&lt;=2.2),INDEX(价格表!$B$4:$I$31,M4786,4),IF(AND(J4786&gt;2.2,J4786&lt;=3.3),INDEX(价格表!$B$4:$I$31,M4786,5),IF(AND(J4786&gt;3.3,J4786&lt;=4),INDEX(价格表!$B$4:$I$31,M4786,6),IF(AND(J4786&gt;4,J4786&lt;=5.5),INDEX(价格表!$B$4:$I$31,M4786,7),IF(J4786&gt;5.5,2.6+INDEX(价格表!$B$4:$I$31,M4786,8)*L4786)))))))</f>
        <v>1.8</v>
      </c>
    </row>
    <row r="4787" spans="1:14">
      <c r="A4787" s="20">
        <v>4606227114752</v>
      </c>
      <c r="B4787" s="18" t="s">
        <v>16</v>
      </c>
      <c r="C4787" s="21">
        <v>20201217</v>
      </c>
      <c r="D4787" s="21">
        <v>610538201209</v>
      </c>
      <c r="E4787" s="21" t="s">
        <v>16</v>
      </c>
      <c r="F4787" s="21">
        <v>20201227</v>
      </c>
      <c r="G4787" s="21" t="s">
        <v>17</v>
      </c>
      <c r="H4787" s="21" t="s">
        <v>33</v>
      </c>
      <c r="I4787" s="21" t="s">
        <v>34</v>
      </c>
      <c r="J4787" s="21">
        <v>0.54</v>
      </c>
      <c r="K4787" s="21" t="s">
        <v>20</v>
      </c>
      <c r="L4787">
        <f t="shared" si="88"/>
        <v>1</v>
      </c>
      <c r="M4787">
        <f>MATCH(H:H,价格表!$B$4:$B$35,0)</f>
        <v>13</v>
      </c>
      <c r="N4787" s="27">
        <f>IF(J4787&lt;=0.3,INDEX(价格表!$B$4:$I$31,M4787,2),IF(AND(J4787&gt;0.3,J4787&lt;=1),INDEX(价格表!$B$4:$I$31,M4787,3),IF(AND(J4787&gt;1,J4787&lt;=2.2),INDEX(价格表!$B$4:$I$31,M4787,4),IF(AND(J4787&gt;2.2,J4787&lt;=3.3),INDEX(价格表!$B$4:$I$31,M4787,5),IF(AND(J4787&gt;3.3,J4787&lt;=4),INDEX(价格表!$B$4:$I$31,M4787,6),IF(AND(J4787&gt;4,J4787&lt;=5.5),INDEX(价格表!$B$4:$I$31,M4787,7),IF(J4787&gt;5.5,2.6+INDEX(价格表!$B$4:$I$31,M4787,8)*L4787)))))))</f>
        <v>1.8</v>
      </c>
    </row>
    <row r="4788" spans="1:14">
      <c r="A4788" s="20">
        <v>4606227114926</v>
      </c>
      <c r="B4788" s="18" t="s">
        <v>16</v>
      </c>
      <c r="C4788" s="21">
        <v>20201217</v>
      </c>
      <c r="D4788" s="21">
        <v>610538201209</v>
      </c>
      <c r="E4788" s="21" t="s">
        <v>16</v>
      </c>
      <c r="F4788" s="21">
        <v>20201227</v>
      </c>
      <c r="G4788" s="21" t="s">
        <v>17</v>
      </c>
      <c r="H4788" s="21" t="s">
        <v>73</v>
      </c>
      <c r="I4788" s="21" t="s">
        <v>184</v>
      </c>
      <c r="J4788" s="21">
        <v>0.72</v>
      </c>
      <c r="K4788" s="21" t="s">
        <v>20</v>
      </c>
      <c r="L4788">
        <f t="shared" si="88"/>
        <v>1</v>
      </c>
      <c r="M4788">
        <f>MATCH(H:H,价格表!$B$4:$B$35,0)</f>
        <v>7</v>
      </c>
      <c r="N4788" s="27">
        <f>IF(J4788&lt;=0.3,INDEX(价格表!$B$4:$I$31,M4788,2),IF(AND(J4788&gt;0.3,J4788&lt;=1),INDEX(价格表!$B$4:$I$31,M4788,3),IF(AND(J4788&gt;1,J4788&lt;=2.2),INDEX(价格表!$B$4:$I$31,M4788,4),IF(AND(J4788&gt;2.2,J4788&lt;=3.3),INDEX(价格表!$B$4:$I$31,M4788,5),IF(AND(J4788&gt;3.3,J4788&lt;=4),INDEX(价格表!$B$4:$I$31,M4788,6),IF(AND(J4788&gt;4,J4788&lt;=5.5),INDEX(价格表!$B$4:$I$31,M4788,7),IF(J4788&gt;5.5,2.6+INDEX(价格表!$B$4:$I$31,M4788,8)*L4788)))))))</f>
        <v>1.8</v>
      </c>
    </row>
    <row r="4789" spans="1:14">
      <c r="A4789" s="20">
        <v>4606227115461</v>
      </c>
      <c r="B4789" s="18" t="s">
        <v>16</v>
      </c>
      <c r="C4789" s="21">
        <v>20201217</v>
      </c>
      <c r="D4789" s="21">
        <v>610538201209</v>
      </c>
      <c r="E4789" s="21" t="s">
        <v>16</v>
      </c>
      <c r="F4789" s="21">
        <v>20201227</v>
      </c>
      <c r="G4789" s="21" t="s">
        <v>17</v>
      </c>
      <c r="H4789" s="21" t="s">
        <v>23</v>
      </c>
      <c r="I4789" s="21" t="s">
        <v>24</v>
      </c>
      <c r="J4789" s="21">
        <v>0.6</v>
      </c>
      <c r="K4789" s="21" t="s">
        <v>20</v>
      </c>
      <c r="L4789">
        <f t="shared" si="88"/>
        <v>1</v>
      </c>
      <c r="M4789">
        <f>MATCH(H:H,价格表!$B$4:$B$35,0)</f>
        <v>15</v>
      </c>
      <c r="N4789" s="27">
        <f>IF(J4789&lt;=0.3,INDEX(价格表!$B$4:$I$31,M4789,2),IF(AND(J4789&gt;0.3,J4789&lt;=1),INDEX(价格表!$B$4:$I$31,M4789,3),IF(AND(J4789&gt;1,J4789&lt;=2.2),INDEX(价格表!$B$4:$I$31,M4789,4),IF(AND(J4789&gt;2.2,J4789&lt;=3.3),INDEX(价格表!$B$4:$I$31,M4789,5),IF(AND(J4789&gt;3.3,J4789&lt;=4),INDEX(价格表!$B$4:$I$31,M4789,6),IF(AND(J4789&gt;4,J4789&lt;=5.5),INDEX(价格表!$B$4:$I$31,M4789,7),IF(J4789&gt;5.5,2.6+INDEX(价格表!$B$4:$I$31,M4789,8)*L4789)))))))</f>
        <v>1.8</v>
      </c>
    </row>
    <row r="4790" spans="1:14">
      <c r="A4790" s="20">
        <v>4606227115468</v>
      </c>
      <c r="B4790" s="18" t="s">
        <v>16</v>
      </c>
      <c r="C4790" s="21">
        <v>20201217</v>
      </c>
      <c r="D4790" s="21">
        <v>610538201209</v>
      </c>
      <c r="E4790" s="21" t="s">
        <v>16</v>
      </c>
      <c r="F4790" s="21">
        <v>20201227</v>
      </c>
      <c r="G4790" s="21" t="s">
        <v>17</v>
      </c>
      <c r="H4790" s="21" t="s">
        <v>23</v>
      </c>
      <c r="I4790" s="21" t="s">
        <v>118</v>
      </c>
      <c r="J4790" s="21">
        <v>0.66</v>
      </c>
      <c r="K4790" s="21" t="s">
        <v>20</v>
      </c>
      <c r="L4790">
        <f t="shared" si="88"/>
        <v>1</v>
      </c>
      <c r="M4790">
        <f>MATCH(H:H,价格表!$B$4:$B$35,0)</f>
        <v>15</v>
      </c>
      <c r="N4790" s="27">
        <f>IF(J4790&lt;=0.3,INDEX(价格表!$B$4:$I$31,M4790,2),IF(AND(J4790&gt;0.3,J4790&lt;=1),INDEX(价格表!$B$4:$I$31,M4790,3),IF(AND(J4790&gt;1,J4790&lt;=2.2),INDEX(价格表!$B$4:$I$31,M4790,4),IF(AND(J4790&gt;2.2,J4790&lt;=3.3),INDEX(价格表!$B$4:$I$31,M4790,5),IF(AND(J4790&gt;3.3,J4790&lt;=4),INDEX(价格表!$B$4:$I$31,M4790,6),IF(AND(J4790&gt;4,J4790&lt;=5.5),INDEX(价格表!$B$4:$I$31,M4790,7),IF(J4790&gt;5.5,2.6+INDEX(价格表!$B$4:$I$31,M4790,8)*L4790)))))))</f>
        <v>1.8</v>
      </c>
    </row>
    <row r="4791" spans="1:14">
      <c r="A4791" s="20">
        <v>4606227115920</v>
      </c>
      <c r="B4791" s="18" t="s">
        <v>16</v>
      </c>
      <c r="C4791" s="21">
        <v>20201217</v>
      </c>
      <c r="D4791" s="21">
        <v>610538201209</v>
      </c>
      <c r="E4791" s="21" t="s">
        <v>16</v>
      </c>
      <c r="F4791" s="21">
        <v>20201227</v>
      </c>
      <c r="G4791" s="21" t="s">
        <v>17</v>
      </c>
      <c r="H4791" s="21" t="s">
        <v>73</v>
      </c>
      <c r="I4791" s="21" t="s">
        <v>184</v>
      </c>
      <c r="J4791" s="21">
        <v>0.58</v>
      </c>
      <c r="K4791" s="21" t="s">
        <v>20</v>
      </c>
      <c r="L4791">
        <f t="shared" si="88"/>
        <v>1</v>
      </c>
      <c r="M4791">
        <f>MATCH(H:H,价格表!$B$4:$B$35,0)</f>
        <v>7</v>
      </c>
      <c r="N4791" s="27">
        <f>IF(J4791&lt;=0.3,INDEX(价格表!$B$4:$I$31,M4791,2),IF(AND(J4791&gt;0.3,J4791&lt;=1),INDEX(价格表!$B$4:$I$31,M4791,3),IF(AND(J4791&gt;1,J4791&lt;=2.2),INDEX(价格表!$B$4:$I$31,M4791,4),IF(AND(J4791&gt;2.2,J4791&lt;=3.3),INDEX(价格表!$B$4:$I$31,M4791,5),IF(AND(J4791&gt;3.3,J4791&lt;=4),INDEX(价格表!$B$4:$I$31,M4791,6),IF(AND(J4791&gt;4,J4791&lt;=5.5),INDEX(价格表!$B$4:$I$31,M4791,7),IF(J4791&gt;5.5,2.6+INDEX(价格表!$B$4:$I$31,M4791,8)*L4791)))))))</f>
        <v>1.8</v>
      </c>
    </row>
    <row r="4792" spans="1:14">
      <c r="A4792" s="20">
        <v>4606227115942</v>
      </c>
      <c r="B4792" s="18" t="s">
        <v>16</v>
      </c>
      <c r="C4792" s="21">
        <v>20201217</v>
      </c>
      <c r="D4792" s="21">
        <v>610538201209</v>
      </c>
      <c r="E4792" s="21" t="s">
        <v>16</v>
      </c>
      <c r="F4792" s="21">
        <v>20201227</v>
      </c>
      <c r="G4792" s="21" t="s">
        <v>17</v>
      </c>
      <c r="H4792" s="21" t="s">
        <v>39</v>
      </c>
      <c r="I4792" s="21" t="s">
        <v>174</v>
      </c>
      <c r="J4792" s="21">
        <v>0.58</v>
      </c>
      <c r="K4792" s="21" t="s">
        <v>20</v>
      </c>
      <c r="L4792">
        <f t="shared" si="88"/>
        <v>1</v>
      </c>
      <c r="M4792">
        <f>MATCH(H:H,价格表!$B$4:$B$35,0)</f>
        <v>23</v>
      </c>
      <c r="N4792" s="27">
        <f>IF(J4792&lt;=0.3,INDEX(价格表!$B$4:$I$31,M4792,2),IF(AND(J4792&gt;0.3,J4792&lt;=1),INDEX(价格表!$B$4:$I$31,M4792,3),IF(AND(J4792&gt;1,J4792&lt;=2.2),INDEX(价格表!$B$4:$I$31,M4792,4),IF(AND(J4792&gt;2.2,J4792&lt;=3.3),INDEX(价格表!$B$4:$I$31,M4792,5),IF(AND(J4792&gt;3.3,J4792&lt;=4),INDEX(价格表!$B$4:$I$31,M4792,6),IF(AND(J4792&gt;4,J4792&lt;=5.5),INDEX(价格表!$B$4:$I$31,M4792,7),IF(J4792&gt;5.5,2.6+INDEX(价格表!$B$4:$I$31,M4792,8)*L4792)))))))</f>
        <v>1.8</v>
      </c>
    </row>
    <row r="4793" spans="1:14">
      <c r="A4793" s="20">
        <v>4606227116045</v>
      </c>
      <c r="B4793" s="18" t="s">
        <v>16</v>
      </c>
      <c r="C4793" s="21">
        <v>20201217</v>
      </c>
      <c r="D4793" s="21">
        <v>610538201209</v>
      </c>
      <c r="E4793" s="21" t="s">
        <v>16</v>
      </c>
      <c r="F4793" s="21">
        <v>20201227</v>
      </c>
      <c r="G4793" s="21" t="s">
        <v>17</v>
      </c>
      <c r="H4793" s="21" t="s">
        <v>82</v>
      </c>
      <c r="I4793" s="21" t="s">
        <v>83</v>
      </c>
      <c r="J4793" s="21">
        <v>0.6</v>
      </c>
      <c r="K4793" s="21" t="s">
        <v>20</v>
      </c>
      <c r="L4793">
        <f t="shared" si="88"/>
        <v>1</v>
      </c>
      <c r="M4793">
        <f>MATCH(H:H,价格表!$B$4:$B$35,0)</f>
        <v>2</v>
      </c>
      <c r="N4793" s="27">
        <f>IF(J4793&lt;=0.3,INDEX(价格表!$B$4:$I$31,M4793,2),IF(AND(J4793&gt;0.3,J4793&lt;=1),INDEX(价格表!$B$4:$I$31,M4793,3),IF(AND(J4793&gt;1,J4793&lt;=2.2),INDEX(价格表!$B$4:$I$31,M4793,4),IF(AND(J4793&gt;2.2,J4793&lt;=3.3),INDEX(价格表!$B$4:$I$31,M4793,5),IF(AND(J4793&gt;3.3,J4793&lt;=4),INDEX(价格表!$B$4:$I$31,M4793,6),IF(AND(J4793&gt;4,J4793&lt;=5.5),INDEX(价格表!$B$4:$I$31,M4793,7),IF(J4793&gt;5.5,2.6+INDEX(价格表!$B$4:$I$31,M4793,8)*L4793)))))))</f>
        <v>1.8</v>
      </c>
    </row>
    <row r="4794" spans="1:14">
      <c r="A4794" s="20">
        <v>4606227116191</v>
      </c>
      <c r="B4794" s="18" t="s">
        <v>16</v>
      </c>
      <c r="C4794" s="21">
        <v>20201217</v>
      </c>
      <c r="D4794" s="21">
        <v>610538201209</v>
      </c>
      <c r="E4794" s="21" t="s">
        <v>16</v>
      </c>
      <c r="F4794" s="21">
        <v>20201227</v>
      </c>
      <c r="G4794" s="21" t="s">
        <v>17</v>
      </c>
      <c r="H4794" s="21" t="s">
        <v>43</v>
      </c>
      <c r="I4794" s="21" t="s">
        <v>95</v>
      </c>
      <c r="J4794" s="21">
        <v>0.72</v>
      </c>
      <c r="K4794" s="21" t="s">
        <v>20</v>
      </c>
      <c r="L4794">
        <f t="shared" si="88"/>
        <v>1</v>
      </c>
      <c r="M4794">
        <f>MATCH(H:H,价格表!$B$4:$B$35,0)</f>
        <v>10</v>
      </c>
      <c r="N4794" s="27">
        <f>IF(J4794&lt;=0.3,INDEX(价格表!$B$4:$I$31,M4794,2),IF(AND(J4794&gt;0.3,J4794&lt;=1),INDEX(价格表!$B$4:$I$31,M4794,3),IF(AND(J4794&gt;1,J4794&lt;=2.2),INDEX(价格表!$B$4:$I$31,M4794,4),IF(AND(J4794&gt;2.2,J4794&lt;=3.3),INDEX(价格表!$B$4:$I$31,M4794,5),IF(AND(J4794&gt;3.3,J4794&lt;=4),INDEX(价格表!$B$4:$I$31,M4794,6),IF(AND(J4794&gt;4,J4794&lt;=5.5),INDEX(价格表!$B$4:$I$31,M4794,7),IF(J4794&gt;5.5,2.6+INDEX(价格表!$B$4:$I$31,M4794,8)*L4794)))))))</f>
        <v>1.8</v>
      </c>
    </row>
    <row r="4795" spans="1:14">
      <c r="A4795" s="20">
        <v>4606227116224</v>
      </c>
      <c r="B4795" s="18" t="s">
        <v>16</v>
      </c>
      <c r="C4795" s="21">
        <v>20201217</v>
      </c>
      <c r="D4795" s="21">
        <v>610538201209</v>
      </c>
      <c r="E4795" s="21" t="s">
        <v>16</v>
      </c>
      <c r="F4795" s="21">
        <v>20201227</v>
      </c>
      <c r="G4795" s="21" t="s">
        <v>17</v>
      </c>
      <c r="H4795" s="21" t="s">
        <v>23</v>
      </c>
      <c r="I4795" s="21" t="s">
        <v>32</v>
      </c>
      <c r="J4795" s="21">
        <v>0.54</v>
      </c>
      <c r="K4795" s="21" t="s">
        <v>20</v>
      </c>
      <c r="L4795">
        <f t="shared" si="88"/>
        <v>1</v>
      </c>
      <c r="M4795">
        <f>MATCH(H:H,价格表!$B$4:$B$35,0)</f>
        <v>15</v>
      </c>
      <c r="N4795" s="27">
        <f>IF(J4795&lt;=0.3,INDEX(价格表!$B$4:$I$31,M4795,2),IF(AND(J4795&gt;0.3,J4795&lt;=1),INDEX(价格表!$B$4:$I$31,M4795,3),IF(AND(J4795&gt;1,J4795&lt;=2.2),INDEX(价格表!$B$4:$I$31,M4795,4),IF(AND(J4795&gt;2.2,J4795&lt;=3.3),INDEX(价格表!$B$4:$I$31,M4795,5),IF(AND(J4795&gt;3.3,J4795&lt;=4),INDEX(价格表!$B$4:$I$31,M4795,6),IF(AND(J4795&gt;4,J4795&lt;=5.5),INDEX(价格表!$B$4:$I$31,M4795,7),IF(J4795&gt;5.5,2.6+INDEX(价格表!$B$4:$I$31,M4795,8)*L4795)))))))</f>
        <v>1.8</v>
      </c>
    </row>
    <row r="4796" spans="1:14">
      <c r="A4796" s="20">
        <v>4606227116273</v>
      </c>
      <c r="B4796" s="18" t="s">
        <v>16</v>
      </c>
      <c r="C4796" s="21">
        <v>20201217</v>
      </c>
      <c r="D4796" s="21">
        <v>610538201209</v>
      </c>
      <c r="E4796" s="21" t="s">
        <v>16</v>
      </c>
      <c r="F4796" s="21">
        <v>20201227</v>
      </c>
      <c r="G4796" s="21" t="s">
        <v>17</v>
      </c>
      <c r="H4796" s="21" t="s">
        <v>298</v>
      </c>
      <c r="I4796" s="21" t="s">
        <v>313</v>
      </c>
      <c r="J4796" s="21">
        <v>0.54</v>
      </c>
      <c r="K4796" s="21" t="s">
        <v>20</v>
      </c>
      <c r="L4796">
        <f t="shared" si="88"/>
        <v>1</v>
      </c>
      <c r="M4796">
        <f>MATCH(H:H,价格表!$B$4:$B$35,0)</f>
        <v>29</v>
      </c>
      <c r="N4796" s="27">
        <f>L4796*5+3</f>
        <v>8</v>
      </c>
    </row>
    <row r="4797" spans="1:14">
      <c r="A4797" s="20">
        <v>4606227116482</v>
      </c>
      <c r="B4797" s="18" t="s">
        <v>16</v>
      </c>
      <c r="C4797" s="21">
        <v>20201217</v>
      </c>
      <c r="D4797" s="21">
        <v>610538201209</v>
      </c>
      <c r="E4797" s="21" t="s">
        <v>16</v>
      </c>
      <c r="F4797" s="21">
        <v>20201227</v>
      </c>
      <c r="G4797" s="21" t="s">
        <v>17</v>
      </c>
      <c r="H4797" s="21" t="s">
        <v>88</v>
      </c>
      <c r="I4797" s="21" t="s">
        <v>101</v>
      </c>
      <c r="J4797" s="21">
        <v>0.55</v>
      </c>
      <c r="K4797" s="21" t="s">
        <v>20</v>
      </c>
      <c r="L4797">
        <f t="shared" si="88"/>
        <v>1</v>
      </c>
      <c r="M4797">
        <f>MATCH(H:H,价格表!$B$4:$B$35,0)</f>
        <v>19</v>
      </c>
      <c r="N4797" s="27">
        <f>IF(J4797&lt;=0.3,INDEX(价格表!$B$4:$I$31,M4797,2),IF(AND(J4797&gt;0.3,J4797&lt;=1),INDEX(价格表!$B$4:$I$31,M4797,3),IF(AND(J4797&gt;1,J4797&lt;=2.2),INDEX(价格表!$B$4:$I$31,M4797,4),IF(AND(J4797&gt;2.2,J4797&lt;=3.3),INDEX(价格表!$B$4:$I$31,M4797,5),IF(AND(J4797&gt;3.3,J4797&lt;=4),INDEX(价格表!$B$4:$I$31,M4797,6),IF(AND(J4797&gt;4,J4797&lt;=5.5),INDEX(价格表!$B$4:$I$31,M4797,7),IF(J4797&gt;5.5,2.6+INDEX(价格表!$B$4:$I$31,M4797,8)*L4797)))))))</f>
        <v>1.8</v>
      </c>
    </row>
    <row r="4798" spans="1:14">
      <c r="A4798" s="20">
        <v>4606227116587</v>
      </c>
      <c r="B4798" s="18" t="s">
        <v>16</v>
      </c>
      <c r="C4798" s="21">
        <v>20201217</v>
      </c>
      <c r="D4798" s="21">
        <v>610538201209</v>
      </c>
      <c r="E4798" s="21" t="s">
        <v>16</v>
      </c>
      <c r="F4798" s="21">
        <v>20201227</v>
      </c>
      <c r="G4798" s="21" t="s">
        <v>17</v>
      </c>
      <c r="H4798" s="21" t="s">
        <v>73</v>
      </c>
      <c r="I4798" s="21" t="s">
        <v>91</v>
      </c>
      <c r="J4798" s="21">
        <v>0.85</v>
      </c>
      <c r="K4798" s="21" t="s">
        <v>20</v>
      </c>
      <c r="L4798">
        <f t="shared" si="88"/>
        <v>1</v>
      </c>
      <c r="M4798">
        <f>MATCH(H:H,价格表!$B$4:$B$35,0)</f>
        <v>7</v>
      </c>
      <c r="N4798" s="27">
        <f>IF(J4798&lt;=0.3,INDEX(价格表!$B$4:$I$31,M4798,2),IF(AND(J4798&gt;0.3,J4798&lt;=1),INDEX(价格表!$B$4:$I$31,M4798,3),IF(AND(J4798&gt;1,J4798&lt;=2.2),INDEX(价格表!$B$4:$I$31,M4798,4),IF(AND(J4798&gt;2.2,J4798&lt;=3.3),INDEX(价格表!$B$4:$I$31,M4798,5),IF(AND(J4798&gt;3.3,J4798&lt;=4),INDEX(价格表!$B$4:$I$31,M4798,6),IF(AND(J4798&gt;4,J4798&lt;=5.5),INDEX(价格表!$B$4:$I$31,M4798,7),IF(J4798&gt;5.5,2.6+INDEX(价格表!$B$4:$I$31,M4798,8)*L4798)))))))</f>
        <v>1.8</v>
      </c>
    </row>
    <row r="4799" spans="1:14">
      <c r="A4799" s="20">
        <v>4606227116602</v>
      </c>
      <c r="B4799" s="18" t="s">
        <v>16</v>
      </c>
      <c r="C4799" s="21">
        <v>20201217</v>
      </c>
      <c r="D4799" s="21">
        <v>610538201209</v>
      </c>
      <c r="E4799" s="21" t="s">
        <v>16</v>
      </c>
      <c r="F4799" s="21">
        <v>20201227</v>
      </c>
      <c r="G4799" s="21" t="s">
        <v>17</v>
      </c>
      <c r="H4799" s="21" t="s">
        <v>43</v>
      </c>
      <c r="I4799" s="21" t="s">
        <v>79</v>
      </c>
      <c r="J4799" s="21">
        <v>0.54</v>
      </c>
      <c r="K4799" s="21" t="s">
        <v>20</v>
      </c>
      <c r="L4799">
        <f t="shared" si="88"/>
        <v>1</v>
      </c>
      <c r="M4799">
        <f>MATCH(H:H,价格表!$B$4:$B$35,0)</f>
        <v>10</v>
      </c>
      <c r="N4799" s="27">
        <f>IF(J4799&lt;=0.3,INDEX(价格表!$B$4:$I$31,M4799,2),IF(AND(J4799&gt;0.3,J4799&lt;=1),INDEX(价格表!$B$4:$I$31,M4799,3),IF(AND(J4799&gt;1,J4799&lt;=2.2),INDEX(价格表!$B$4:$I$31,M4799,4),IF(AND(J4799&gt;2.2,J4799&lt;=3.3),INDEX(价格表!$B$4:$I$31,M4799,5),IF(AND(J4799&gt;3.3,J4799&lt;=4),INDEX(价格表!$B$4:$I$31,M4799,6),IF(AND(J4799&gt;4,J4799&lt;=5.5),INDEX(价格表!$B$4:$I$31,M4799,7),IF(J4799&gt;5.5,2.6+INDEX(价格表!$B$4:$I$31,M4799,8)*L4799)))))))</f>
        <v>1.8</v>
      </c>
    </row>
    <row r="4800" spans="1:14">
      <c r="A4800" s="20">
        <v>4606227116874</v>
      </c>
      <c r="B4800" s="18" t="s">
        <v>16</v>
      </c>
      <c r="C4800" s="21">
        <v>20201217</v>
      </c>
      <c r="D4800" s="21">
        <v>610538201209</v>
      </c>
      <c r="E4800" s="21" t="s">
        <v>16</v>
      </c>
      <c r="F4800" s="21">
        <v>20201227</v>
      </c>
      <c r="G4800" s="21" t="s">
        <v>17</v>
      </c>
      <c r="H4800" s="21" t="s">
        <v>45</v>
      </c>
      <c r="I4800" s="21" t="s">
        <v>196</v>
      </c>
      <c r="J4800" s="21">
        <v>0.64</v>
      </c>
      <c r="K4800" s="21" t="s">
        <v>20</v>
      </c>
      <c r="L4800">
        <f t="shared" si="88"/>
        <v>1</v>
      </c>
      <c r="M4800">
        <f>MATCH(H:H,价格表!$B$4:$B$35,0)</f>
        <v>9</v>
      </c>
      <c r="N4800" s="27">
        <f>IF(J4800&lt;=0.3,INDEX(价格表!$B$4:$I$31,M4800,2),IF(AND(J4800&gt;0.3,J4800&lt;=1),INDEX(价格表!$B$4:$I$31,M4800,3),IF(AND(J4800&gt;1,J4800&lt;=2.2),INDEX(价格表!$B$4:$I$31,M4800,4),IF(AND(J4800&gt;2.2,J4800&lt;=3.3),INDEX(价格表!$B$4:$I$31,M4800,5),IF(AND(J4800&gt;3.3,J4800&lt;=4),INDEX(价格表!$B$4:$I$31,M4800,6),IF(AND(J4800&gt;4,J4800&lt;=5.5),INDEX(价格表!$B$4:$I$31,M4800,7),IF(J4800&gt;5.5,2.6+INDEX(价格表!$B$4:$I$31,M4800,8)*L4800)))))))</f>
        <v>1.8</v>
      </c>
    </row>
    <row r="4801" spans="1:14">
      <c r="A4801" s="20">
        <v>4606227116961</v>
      </c>
      <c r="B4801" s="18" t="s">
        <v>16</v>
      </c>
      <c r="C4801" s="21">
        <v>20201217</v>
      </c>
      <c r="D4801" s="21">
        <v>610538201209</v>
      </c>
      <c r="E4801" s="21" t="s">
        <v>16</v>
      </c>
      <c r="F4801" s="21">
        <v>20201227</v>
      </c>
      <c r="G4801" s="21" t="s">
        <v>17</v>
      </c>
      <c r="H4801" s="21" t="s">
        <v>27</v>
      </c>
      <c r="I4801" s="21" t="s">
        <v>49</v>
      </c>
      <c r="J4801" s="21">
        <v>0.62</v>
      </c>
      <c r="K4801" s="21" t="s">
        <v>20</v>
      </c>
      <c r="L4801">
        <f t="shared" si="88"/>
        <v>1</v>
      </c>
      <c r="M4801">
        <f>MATCH(H:H,价格表!$B$4:$B$35,0)</f>
        <v>3</v>
      </c>
      <c r="N4801" s="27">
        <f>IF(J4801&lt;=0.3,INDEX(价格表!$B$4:$I$31,M4801,2),IF(AND(J4801&gt;0.3,J4801&lt;=1),INDEX(价格表!$B$4:$I$31,M4801,3),IF(AND(J4801&gt;1,J4801&lt;=2.2),INDEX(价格表!$B$4:$I$31,M4801,4),IF(AND(J4801&gt;2.2,J4801&lt;=3.3),INDEX(价格表!$B$4:$I$31,M4801,5),IF(AND(J4801&gt;3.3,J4801&lt;=4),INDEX(价格表!$B$4:$I$31,M4801,6),IF(AND(J4801&gt;4,J4801&lt;=5.5),INDEX(价格表!$B$4:$I$31,M4801,7),IF(J4801&gt;5.5,2.6+INDEX(价格表!$B$4:$I$31,M4801,8)*L4801)))))))</f>
        <v>1.8</v>
      </c>
    </row>
    <row r="4802" spans="1:14">
      <c r="A4802" s="20">
        <v>4606227117010</v>
      </c>
      <c r="B4802" s="18" t="s">
        <v>16</v>
      </c>
      <c r="C4802" s="21">
        <v>20201217</v>
      </c>
      <c r="D4802" s="21">
        <v>610538201209</v>
      </c>
      <c r="E4802" s="21" t="s">
        <v>16</v>
      </c>
      <c r="F4802" s="21">
        <v>20201227</v>
      </c>
      <c r="G4802" s="21" t="s">
        <v>17</v>
      </c>
      <c r="H4802" s="21" t="s">
        <v>56</v>
      </c>
      <c r="I4802" s="21" t="s">
        <v>141</v>
      </c>
      <c r="J4802" s="21">
        <v>0.62</v>
      </c>
      <c r="K4802" s="21" t="s">
        <v>20</v>
      </c>
      <c r="L4802">
        <f t="shared" si="88"/>
        <v>1</v>
      </c>
      <c r="M4802">
        <f>MATCH(H:H,价格表!$B$4:$B$35,0)</f>
        <v>11</v>
      </c>
      <c r="N4802" s="27">
        <f>IF(J4802&lt;=0.3,INDEX(价格表!$B$4:$I$31,M4802,2),IF(AND(J4802&gt;0.3,J4802&lt;=1),INDEX(价格表!$B$4:$I$31,M4802,3),IF(AND(J4802&gt;1,J4802&lt;=2.2),INDEX(价格表!$B$4:$I$31,M4802,4),IF(AND(J4802&gt;2.2,J4802&lt;=3.3),INDEX(价格表!$B$4:$I$31,M4802,5),IF(AND(J4802&gt;3.3,J4802&lt;=4),INDEX(价格表!$B$4:$I$31,M4802,6),IF(AND(J4802&gt;4,J4802&lt;=5.5),INDEX(价格表!$B$4:$I$31,M4802,7),IF(J4802&gt;5.5,2.6+INDEX(价格表!$B$4:$I$31,M4802,8)*L4802)))))))</f>
        <v>1.8</v>
      </c>
    </row>
    <row r="4803" spans="1:14">
      <c r="A4803" s="20">
        <v>4606227117198</v>
      </c>
      <c r="B4803" s="18" t="s">
        <v>16</v>
      </c>
      <c r="C4803" s="21">
        <v>20201217</v>
      </c>
      <c r="D4803" s="21">
        <v>610538201209</v>
      </c>
      <c r="E4803" s="21" t="s">
        <v>16</v>
      </c>
      <c r="F4803" s="21">
        <v>20201227</v>
      </c>
      <c r="G4803" s="21" t="s">
        <v>17</v>
      </c>
      <c r="H4803" s="21" t="s">
        <v>73</v>
      </c>
      <c r="I4803" s="21" t="s">
        <v>138</v>
      </c>
      <c r="J4803" s="21">
        <v>0.68</v>
      </c>
      <c r="K4803" s="21" t="s">
        <v>20</v>
      </c>
      <c r="L4803">
        <f t="shared" si="88"/>
        <v>1</v>
      </c>
      <c r="M4803">
        <f>MATCH(H:H,价格表!$B$4:$B$35,0)</f>
        <v>7</v>
      </c>
      <c r="N4803" s="27">
        <f>IF(J4803&lt;=0.3,INDEX(价格表!$B$4:$I$31,M4803,2),IF(AND(J4803&gt;0.3,J4803&lt;=1),INDEX(价格表!$B$4:$I$31,M4803,3),IF(AND(J4803&gt;1,J4803&lt;=2.2),INDEX(价格表!$B$4:$I$31,M4803,4),IF(AND(J4803&gt;2.2,J4803&lt;=3.3),INDEX(价格表!$B$4:$I$31,M4803,5),IF(AND(J4803&gt;3.3,J4803&lt;=4),INDEX(价格表!$B$4:$I$31,M4803,6),IF(AND(J4803&gt;4,J4803&lt;=5.5),INDEX(价格表!$B$4:$I$31,M4803,7),IF(J4803&gt;5.5,2.6+INDEX(价格表!$B$4:$I$31,M4803,8)*L4803)))))))</f>
        <v>1.8</v>
      </c>
    </row>
    <row r="4804" spans="1:14">
      <c r="A4804" s="20">
        <v>4606227117277</v>
      </c>
      <c r="B4804" s="18" t="s">
        <v>16</v>
      </c>
      <c r="C4804" s="21">
        <v>20201217</v>
      </c>
      <c r="D4804" s="21">
        <v>610538201209</v>
      </c>
      <c r="E4804" s="21" t="s">
        <v>16</v>
      </c>
      <c r="F4804" s="21">
        <v>20201227</v>
      </c>
      <c r="G4804" s="21" t="s">
        <v>17</v>
      </c>
      <c r="H4804" s="21" t="s">
        <v>21</v>
      </c>
      <c r="I4804" s="21" t="s">
        <v>201</v>
      </c>
      <c r="J4804" s="21">
        <v>0.55</v>
      </c>
      <c r="K4804" s="21" t="s">
        <v>20</v>
      </c>
      <c r="L4804">
        <f t="shared" ref="L4804:L4867" si="89">ROUNDUP(J4804,0)</f>
        <v>1</v>
      </c>
      <c r="M4804">
        <f>MATCH(H:H,价格表!$B$4:$B$35,0)</f>
        <v>20</v>
      </c>
      <c r="N4804" s="27">
        <f>IF(J4804&lt;=0.3,INDEX(价格表!$B$4:$I$31,M4804,2),IF(AND(J4804&gt;0.3,J4804&lt;=1),INDEX(价格表!$B$4:$I$31,M4804,3),IF(AND(J4804&gt;1,J4804&lt;=2.2),INDEX(价格表!$B$4:$I$31,M4804,4),IF(AND(J4804&gt;2.2,J4804&lt;=3.3),INDEX(价格表!$B$4:$I$31,M4804,5),IF(AND(J4804&gt;3.3,J4804&lt;=4),INDEX(价格表!$B$4:$I$31,M4804,6),IF(AND(J4804&gt;4,J4804&lt;=5.5),INDEX(价格表!$B$4:$I$31,M4804,7),IF(J4804&gt;5.5,2.6+INDEX(价格表!$B$4:$I$31,M4804,8)*L4804)))))))</f>
        <v>1.8</v>
      </c>
    </row>
    <row r="4805" spans="1:14">
      <c r="A4805" s="20">
        <v>4606227117441</v>
      </c>
      <c r="B4805" s="18" t="s">
        <v>16</v>
      </c>
      <c r="C4805" s="21">
        <v>20201217</v>
      </c>
      <c r="D4805" s="21">
        <v>610538201209</v>
      </c>
      <c r="E4805" s="21" t="s">
        <v>16</v>
      </c>
      <c r="F4805" s="21">
        <v>20201227</v>
      </c>
      <c r="G4805" s="21" t="s">
        <v>17</v>
      </c>
      <c r="H4805" s="21" t="s">
        <v>73</v>
      </c>
      <c r="I4805" s="21" t="s">
        <v>184</v>
      </c>
      <c r="J4805" s="21">
        <v>0.68</v>
      </c>
      <c r="K4805" s="21" t="s">
        <v>20</v>
      </c>
      <c r="L4805">
        <f t="shared" si="89"/>
        <v>1</v>
      </c>
      <c r="M4805">
        <f>MATCH(H:H,价格表!$B$4:$B$35,0)</f>
        <v>7</v>
      </c>
      <c r="N4805" s="27">
        <f>IF(J4805&lt;=0.3,INDEX(价格表!$B$4:$I$31,M4805,2),IF(AND(J4805&gt;0.3,J4805&lt;=1),INDEX(价格表!$B$4:$I$31,M4805,3),IF(AND(J4805&gt;1,J4805&lt;=2.2),INDEX(价格表!$B$4:$I$31,M4805,4),IF(AND(J4805&gt;2.2,J4805&lt;=3.3),INDEX(价格表!$B$4:$I$31,M4805,5),IF(AND(J4805&gt;3.3,J4805&lt;=4),INDEX(价格表!$B$4:$I$31,M4805,6),IF(AND(J4805&gt;4,J4805&lt;=5.5),INDEX(价格表!$B$4:$I$31,M4805,7),IF(J4805&gt;5.5,2.6+INDEX(价格表!$B$4:$I$31,M4805,8)*L4805)))))))</f>
        <v>1.8</v>
      </c>
    </row>
    <row r="4806" spans="1:14">
      <c r="A4806" s="20">
        <v>4606227117510</v>
      </c>
      <c r="B4806" s="18" t="s">
        <v>16</v>
      </c>
      <c r="C4806" s="21">
        <v>20201217</v>
      </c>
      <c r="D4806" s="21">
        <v>610538201209</v>
      </c>
      <c r="E4806" s="21" t="s">
        <v>16</v>
      </c>
      <c r="F4806" s="21">
        <v>20201227</v>
      </c>
      <c r="G4806" s="21" t="s">
        <v>17</v>
      </c>
      <c r="H4806" s="21" t="s">
        <v>305</v>
      </c>
      <c r="I4806" s="21" t="s">
        <v>306</v>
      </c>
      <c r="J4806" s="21">
        <v>0.54</v>
      </c>
      <c r="K4806" s="21" t="s">
        <v>20</v>
      </c>
      <c r="L4806">
        <f t="shared" si="89"/>
        <v>1</v>
      </c>
      <c r="M4806">
        <f>MATCH(H:H,价格表!$B$4:$B$35,0)</f>
        <v>26</v>
      </c>
      <c r="N4806" s="27">
        <f>IF(J4806&lt;=0.3,INDEX(价格表!$B$4:$I$31,M4806,2),IF(AND(J4806&gt;0.3,J4806&lt;=1),INDEX(价格表!$B$4:$I$31,M4806,3),IF(AND(J4806&gt;1,J4806&lt;=2.2),INDEX(价格表!$B$4:$I$31,M4806,4),IF(AND(J4806&gt;2.2,J4806&lt;=3.3),INDEX(价格表!$B$4:$I$31,M4806,5),IF(AND(J4806&gt;3.3,J4806&lt;=4),INDEX(价格表!$B$4:$I$31,M4806,6),IF(AND(J4806&gt;4,J4806&lt;=5.5),INDEX(价格表!$B$4:$I$31,M4806,7),IF(J4806&gt;5.5,2.6+INDEX(价格表!$B$4:$I$31,M4806,8)*L4806)))))))</f>
        <v>1.8</v>
      </c>
    </row>
    <row r="4807" spans="1:14">
      <c r="A4807" s="20">
        <v>4606227117659</v>
      </c>
      <c r="B4807" s="18" t="s">
        <v>16</v>
      </c>
      <c r="C4807" s="21">
        <v>20201217</v>
      </c>
      <c r="D4807" s="21">
        <v>610538201209</v>
      </c>
      <c r="E4807" s="21" t="s">
        <v>16</v>
      </c>
      <c r="F4807" s="21">
        <v>20201227</v>
      </c>
      <c r="G4807" s="21" t="s">
        <v>17</v>
      </c>
      <c r="H4807" s="21" t="s">
        <v>39</v>
      </c>
      <c r="I4807" s="21" t="s">
        <v>40</v>
      </c>
      <c r="J4807" s="21">
        <v>0.56</v>
      </c>
      <c r="K4807" s="21" t="s">
        <v>20</v>
      </c>
      <c r="L4807">
        <f t="shared" si="89"/>
        <v>1</v>
      </c>
      <c r="M4807">
        <f>MATCH(H:H,价格表!$B$4:$B$35,0)</f>
        <v>23</v>
      </c>
      <c r="N4807" s="27">
        <f>IF(J4807&lt;=0.3,INDEX(价格表!$B$4:$I$31,M4807,2),IF(AND(J4807&gt;0.3,J4807&lt;=1),INDEX(价格表!$B$4:$I$31,M4807,3),IF(AND(J4807&gt;1,J4807&lt;=2.2),INDEX(价格表!$B$4:$I$31,M4807,4),IF(AND(J4807&gt;2.2,J4807&lt;=3.3),INDEX(价格表!$B$4:$I$31,M4807,5),IF(AND(J4807&gt;3.3,J4807&lt;=4),INDEX(价格表!$B$4:$I$31,M4807,6),IF(AND(J4807&gt;4,J4807&lt;=5.5),INDEX(价格表!$B$4:$I$31,M4807,7),IF(J4807&gt;5.5,2.6+INDEX(价格表!$B$4:$I$31,M4807,8)*L4807)))))))</f>
        <v>1.8</v>
      </c>
    </row>
    <row r="4808" spans="1:14">
      <c r="A4808" s="20">
        <v>4606227117816</v>
      </c>
      <c r="B4808" s="18" t="s">
        <v>16</v>
      </c>
      <c r="C4808" s="21">
        <v>20201217</v>
      </c>
      <c r="D4808" s="21">
        <v>610538201209</v>
      </c>
      <c r="E4808" s="21" t="s">
        <v>16</v>
      </c>
      <c r="F4808" s="21">
        <v>20201227</v>
      </c>
      <c r="G4808" s="21" t="s">
        <v>17</v>
      </c>
      <c r="H4808" s="21" t="s">
        <v>37</v>
      </c>
      <c r="I4808" s="21" t="s">
        <v>38</v>
      </c>
      <c r="J4808" s="21">
        <v>0.53</v>
      </c>
      <c r="K4808" s="21" t="s">
        <v>20</v>
      </c>
      <c r="L4808">
        <f t="shared" si="89"/>
        <v>1</v>
      </c>
      <c r="M4808">
        <f>MATCH(H:H,价格表!$B$4:$B$35,0)</f>
        <v>12</v>
      </c>
      <c r="N4808" s="27">
        <f>IF(J4808&lt;=0.3,INDEX(价格表!$B$4:$I$31,M4808,2),IF(AND(J4808&gt;0.3,J4808&lt;=1),INDEX(价格表!$B$4:$I$31,M4808,3),IF(AND(J4808&gt;1,J4808&lt;=2.2),INDEX(价格表!$B$4:$I$31,M4808,4),IF(AND(J4808&gt;2.2,J4808&lt;=3.3),INDEX(价格表!$B$4:$I$31,M4808,5),IF(AND(J4808&gt;3.3,J4808&lt;=4),INDEX(价格表!$B$4:$I$31,M4808,6),IF(AND(J4808&gt;4,J4808&lt;=5.5),INDEX(价格表!$B$4:$I$31,M4808,7),IF(J4808&gt;5.5,2.6+INDEX(价格表!$B$4:$I$31,M4808,8)*L4808)))))))</f>
        <v>1.8</v>
      </c>
    </row>
    <row r="4809" spans="1:14">
      <c r="A4809" s="20">
        <v>4606227118009</v>
      </c>
      <c r="B4809" s="18" t="s">
        <v>16</v>
      </c>
      <c r="C4809" s="21">
        <v>20201217</v>
      </c>
      <c r="D4809" s="21">
        <v>610538201209</v>
      </c>
      <c r="E4809" s="21" t="s">
        <v>16</v>
      </c>
      <c r="F4809" s="21">
        <v>20201227</v>
      </c>
      <c r="G4809" s="21" t="s">
        <v>17</v>
      </c>
      <c r="H4809" s="21" t="s">
        <v>294</v>
      </c>
      <c r="I4809" s="21" t="s">
        <v>295</v>
      </c>
      <c r="J4809" s="21">
        <v>0.54</v>
      </c>
      <c r="K4809" s="21" t="s">
        <v>20</v>
      </c>
      <c r="L4809">
        <f t="shared" si="89"/>
        <v>1</v>
      </c>
      <c r="M4809">
        <f>MATCH(H:H,价格表!$B$4:$B$35,0)</f>
        <v>18</v>
      </c>
      <c r="N4809" s="27">
        <f>IF(J4809&lt;=0.3,INDEX(价格表!$B$4:$I$31,M4809,2),IF(AND(J4809&gt;0.3,J4809&lt;=1),INDEX(价格表!$B$4:$I$31,M4809,3),IF(AND(J4809&gt;1,J4809&lt;=2.2),INDEX(价格表!$B$4:$I$31,M4809,4),IF(AND(J4809&gt;2.2,J4809&lt;=3.3),INDEX(价格表!$B$4:$I$31,M4809,5),IF(AND(J4809&gt;3.3,J4809&lt;=4),INDEX(价格表!$B$4:$I$31,M4809,6),IF(AND(J4809&gt;4,J4809&lt;=5.5),INDEX(价格表!$B$4:$I$31,M4809,7),IF(J4809&gt;5.5,2.6+INDEX(价格表!$B$4:$I$31,M4809,8)*L4809)))))))</f>
        <v>2.9</v>
      </c>
    </row>
    <row r="4810" spans="1:14">
      <c r="A4810" s="20">
        <v>4606227118095</v>
      </c>
      <c r="B4810" s="18" t="s">
        <v>16</v>
      </c>
      <c r="C4810" s="21">
        <v>20201217</v>
      </c>
      <c r="D4810" s="21">
        <v>610538201209</v>
      </c>
      <c r="E4810" s="21" t="s">
        <v>16</v>
      </c>
      <c r="F4810" s="21">
        <v>20201227</v>
      </c>
      <c r="G4810" s="21" t="s">
        <v>17</v>
      </c>
      <c r="H4810" s="21" t="s">
        <v>68</v>
      </c>
      <c r="I4810" s="21" t="s">
        <v>146</v>
      </c>
      <c r="J4810" s="21">
        <v>0.54</v>
      </c>
      <c r="K4810" s="21" t="s">
        <v>20</v>
      </c>
      <c r="L4810">
        <f t="shared" si="89"/>
        <v>1</v>
      </c>
      <c r="M4810">
        <f>MATCH(H:H,价格表!$B$4:$B$35,0)</f>
        <v>5</v>
      </c>
      <c r="N4810" s="27">
        <f>IF(J4810&lt;=0.3,INDEX(价格表!$B$4:$I$31,M4810,2),IF(AND(J4810&gt;0.3,J4810&lt;=1),INDEX(价格表!$B$4:$I$31,M4810,3),IF(AND(J4810&gt;1,J4810&lt;=2.2),INDEX(价格表!$B$4:$I$31,M4810,4),IF(AND(J4810&gt;2.2,J4810&lt;=3.3),INDEX(价格表!$B$4:$I$31,M4810,5),IF(AND(J4810&gt;3.3,J4810&lt;=4),INDEX(价格表!$B$4:$I$31,M4810,6),IF(AND(J4810&gt;4,J4810&lt;=5.5),INDEX(价格表!$B$4:$I$31,M4810,7),IF(J4810&gt;5.5,2.6+INDEX(价格表!$B$4:$I$31,M4810,8)*L4810)))))))</f>
        <v>1.8</v>
      </c>
    </row>
    <row r="4811" spans="1:14">
      <c r="A4811" s="20">
        <v>4606227118166</v>
      </c>
      <c r="B4811" s="18" t="s">
        <v>16</v>
      </c>
      <c r="C4811" s="21">
        <v>20201217</v>
      </c>
      <c r="D4811" s="21">
        <v>610538201209</v>
      </c>
      <c r="E4811" s="21" t="s">
        <v>16</v>
      </c>
      <c r="F4811" s="21">
        <v>20201227</v>
      </c>
      <c r="G4811" s="21" t="s">
        <v>17</v>
      </c>
      <c r="H4811" s="21" t="s">
        <v>35</v>
      </c>
      <c r="I4811" s="21" t="s">
        <v>224</v>
      </c>
      <c r="J4811" s="21">
        <v>0.55</v>
      </c>
      <c r="K4811" s="21" t="s">
        <v>20</v>
      </c>
      <c r="L4811">
        <f t="shared" si="89"/>
        <v>1</v>
      </c>
      <c r="M4811">
        <f>MATCH(H:H,价格表!$B$4:$B$35,0)</f>
        <v>22</v>
      </c>
      <c r="N4811" s="27">
        <f>IF(J4811&lt;=0.3,INDEX(价格表!$B$4:$I$31,M4811,2),IF(AND(J4811&gt;0.3,J4811&lt;=1),INDEX(价格表!$B$4:$I$31,M4811,3),IF(AND(J4811&gt;1,J4811&lt;=2.2),INDEX(价格表!$B$4:$I$31,M4811,4),IF(AND(J4811&gt;2.2,J4811&lt;=3.3),INDEX(价格表!$B$4:$I$31,M4811,5),IF(AND(J4811&gt;3.3,J4811&lt;=4),INDEX(价格表!$B$4:$I$31,M4811,6),IF(AND(J4811&gt;4,J4811&lt;=5.5),INDEX(价格表!$B$4:$I$31,M4811,7),IF(J4811&gt;5.5,2.6+INDEX(价格表!$B$4:$I$31,M4811,8)*L4811)))))))</f>
        <v>1.8</v>
      </c>
    </row>
    <row r="4812" spans="1:14">
      <c r="A4812" s="20">
        <v>4606227118262</v>
      </c>
      <c r="B4812" s="18" t="s">
        <v>16</v>
      </c>
      <c r="C4812" s="21">
        <v>20201217</v>
      </c>
      <c r="D4812" s="21">
        <v>610538201209</v>
      </c>
      <c r="E4812" s="21" t="s">
        <v>16</v>
      </c>
      <c r="F4812" s="21">
        <v>20201227</v>
      </c>
      <c r="G4812" s="21" t="s">
        <v>17</v>
      </c>
      <c r="H4812" s="21" t="s">
        <v>39</v>
      </c>
      <c r="I4812" s="21" t="s">
        <v>81</v>
      </c>
      <c r="J4812" s="21">
        <v>0.62</v>
      </c>
      <c r="K4812" s="21" t="s">
        <v>20</v>
      </c>
      <c r="L4812">
        <f t="shared" si="89"/>
        <v>1</v>
      </c>
      <c r="M4812">
        <f>MATCH(H:H,价格表!$B$4:$B$35,0)</f>
        <v>23</v>
      </c>
      <c r="N4812" s="27">
        <f>IF(J4812&lt;=0.3,INDEX(价格表!$B$4:$I$31,M4812,2),IF(AND(J4812&gt;0.3,J4812&lt;=1),INDEX(价格表!$B$4:$I$31,M4812,3),IF(AND(J4812&gt;1,J4812&lt;=2.2),INDEX(价格表!$B$4:$I$31,M4812,4),IF(AND(J4812&gt;2.2,J4812&lt;=3.3),INDEX(价格表!$B$4:$I$31,M4812,5),IF(AND(J4812&gt;3.3,J4812&lt;=4),INDEX(价格表!$B$4:$I$31,M4812,6),IF(AND(J4812&gt;4,J4812&lt;=5.5),INDEX(价格表!$B$4:$I$31,M4812,7),IF(J4812&gt;5.5,2.6+INDEX(价格表!$B$4:$I$31,M4812,8)*L4812)))))))</f>
        <v>1.8</v>
      </c>
    </row>
    <row r="4813" spans="1:14">
      <c r="A4813" s="20">
        <v>4606227118276</v>
      </c>
      <c r="B4813" s="18" t="s">
        <v>16</v>
      </c>
      <c r="C4813" s="21">
        <v>20201217</v>
      </c>
      <c r="D4813" s="21">
        <v>610538201209</v>
      </c>
      <c r="E4813" s="21" t="s">
        <v>16</v>
      </c>
      <c r="F4813" s="21">
        <v>20201227</v>
      </c>
      <c r="G4813" s="21" t="s">
        <v>17</v>
      </c>
      <c r="H4813" s="21" t="s">
        <v>21</v>
      </c>
      <c r="I4813" s="21" t="s">
        <v>109</v>
      </c>
      <c r="J4813" s="21">
        <v>0.57</v>
      </c>
      <c r="K4813" s="21" t="s">
        <v>20</v>
      </c>
      <c r="L4813">
        <f t="shared" si="89"/>
        <v>1</v>
      </c>
      <c r="M4813">
        <f>MATCH(H:H,价格表!$B$4:$B$35,0)</f>
        <v>20</v>
      </c>
      <c r="N4813" s="27">
        <f>IF(J4813&lt;=0.3,INDEX(价格表!$B$4:$I$31,M4813,2),IF(AND(J4813&gt;0.3,J4813&lt;=1),INDEX(价格表!$B$4:$I$31,M4813,3),IF(AND(J4813&gt;1,J4813&lt;=2.2),INDEX(价格表!$B$4:$I$31,M4813,4),IF(AND(J4813&gt;2.2,J4813&lt;=3.3),INDEX(价格表!$B$4:$I$31,M4813,5),IF(AND(J4813&gt;3.3,J4813&lt;=4),INDEX(价格表!$B$4:$I$31,M4813,6),IF(AND(J4813&gt;4,J4813&lt;=5.5),INDEX(价格表!$B$4:$I$31,M4813,7),IF(J4813&gt;5.5,2.6+INDEX(价格表!$B$4:$I$31,M4813,8)*L4813)))))))</f>
        <v>1.8</v>
      </c>
    </row>
    <row r="4814" spans="1:14">
      <c r="A4814" s="20">
        <v>4606227876632</v>
      </c>
      <c r="B4814" s="18" t="s">
        <v>16</v>
      </c>
      <c r="C4814" s="21">
        <v>20201217</v>
      </c>
      <c r="D4814" s="21">
        <v>610538201209</v>
      </c>
      <c r="E4814" s="21" t="s">
        <v>16</v>
      </c>
      <c r="F4814" s="21">
        <v>20201227</v>
      </c>
      <c r="G4814" s="21" t="s">
        <v>17</v>
      </c>
      <c r="H4814" s="21" t="s">
        <v>56</v>
      </c>
      <c r="I4814" s="21" t="s">
        <v>57</v>
      </c>
      <c r="J4814" s="21">
        <v>2.07</v>
      </c>
      <c r="K4814" s="21" t="s">
        <v>20</v>
      </c>
      <c r="L4814">
        <f t="shared" si="89"/>
        <v>3</v>
      </c>
      <c r="M4814">
        <f>MATCH(H:H,价格表!$B$4:$B$35,0)</f>
        <v>11</v>
      </c>
      <c r="N4814" s="27">
        <f>IF(J4814&lt;=0.3,INDEX(价格表!$B$4:$I$31,M4814,2),IF(AND(J4814&gt;0.3,J4814&lt;=1),INDEX(价格表!$B$4:$I$31,M4814,3),IF(AND(J4814&gt;1,J4814&lt;=2.2),INDEX(价格表!$B$4:$I$31,M4814,4),IF(AND(J4814&gt;2.2,J4814&lt;=3.3),INDEX(价格表!$B$4:$I$31,M4814,5),IF(AND(J4814&gt;3.3,J4814&lt;=4),INDEX(价格表!$B$4:$I$31,M4814,6),IF(AND(J4814&gt;4,J4814&lt;=5.5),INDEX(价格表!$B$4:$I$31,M4814,7),IF(J4814&gt;5.5,2.6+INDEX(价格表!$B$4:$I$31,M4814,8)*L4814)))))))</f>
        <v>2.15</v>
      </c>
    </row>
    <row r="4815" spans="1:14">
      <c r="A4815" s="20">
        <v>4606227876748</v>
      </c>
      <c r="B4815" s="18" t="s">
        <v>16</v>
      </c>
      <c r="C4815" s="21">
        <v>20201217</v>
      </c>
      <c r="D4815" s="21">
        <v>610538201209</v>
      </c>
      <c r="E4815" s="21" t="s">
        <v>16</v>
      </c>
      <c r="F4815" s="21">
        <v>20201227</v>
      </c>
      <c r="G4815" s="21" t="s">
        <v>17</v>
      </c>
      <c r="H4815" s="21" t="s">
        <v>58</v>
      </c>
      <c r="I4815" s="21" t="s">
        <v>59</v>
      </c>
      <c r="J4815" s="21">
        <v>2.15</v>
      </c>
      <c r="K4815" s="21" t="s">
        <v>20</v>
      </c>
      <c r="L4815">
        <f t="shared" si="89"/>
        <v>3</v>
      </c>
      <c r="M4815">
        <f>MATCH(H:H,价格表!$B$4:$B$35,0)</f>
        <v>32</v>
      </c>
      <c r="N4815" s="27">
        <f>L4815*15+3</f>
        <v>48</v>
      </c>
    </row>
    <row r="4816" spans="1:14">
      <c r="A4816" s="20">
        <v>4606227877089</v>
      </c>
      <c r="B4816" s="18" t="s">
        <v>16</v>
      </c>
      <c r="C4816" s="21">
        <v>20201217</v>
      </c>
      <c r="D4816" s="21">
        <v>610538201209</v>
      </c>
      <c r="E4816" s="21" t="s">
        <v>16</v>
      </c>
      <c r="F4816" s="21">
        <v>20201227</v>
      </c>
      <c r="G4816" s="21" t="s">
        <v>17</v>
      </c>
      <c r="H4816" s="21" t="s">
        <v>68</v>
      </c>
      <c r="I4816" s="21" t="s">
        <v>246</v>
      </c>
      <c r="J4816" s="21">
        <v>2.09</v>
      </c>
      <c r="K4816" s="21" t="s">
        <v>20</v>
      </c>
      <c r="L4816">
        <f t="shared" si="89"/>
        <v>3</v>
      </c>
      <c r="M4816">
        <f>MATCH(H:H,价格表!$B$4:$B$35,0)</f>
        <v>5</v>
      </c>
      <c r="N4816" s="27">
        <f>IF(J4816&lt;=0.3,INDEX(价格表!$B$4:$I$31,M4816,2),IF(AND(J4816&gt;0.3,J4816&lt;=1),INDEX(价格表!$B$4:$I$31,M4816,3),IF(AND(J4816&gt;1,J4816&lt;=2.2),INDEX(价格表!$B$4:$I$31,M4816,4),IF(AND(J4816&gt;2.2,J4816&lt;=3.3),INDEX(价格表!$B$4:$I$31,M4816,5),IF(AND(J4816&gt;3.3,J4816&lt;=4),INDEX(价格表!$B$4:$I$31,M4816,6),IF(AND(J4816&gt;4,J4816&lt;=5.5),INDEX(价格表!$B$4:$I$31,M4816,7),IF(J4816&gt;5.5,2.6+INDEX(价格表!$B$4:$I$31,M4816,8)*L4816)))))))</f>
        <v>2.15</v>
      </c>
    </row>
    <row r="4817" spans="1:14">
      <c r="A4817" s="20">
        <v>4606227878261</v>
      </c>
      <c r="B4817" s="18" t="s">
        <v>16</v>
      </c>
      <c r="C4817" s="21">
        <v>20201217</v>
      </c>
      <c r="D4817" s="21">
        <v>610538201209</v>
      </c>
      <c r="E4817" s="21" t="s">
        <v>16</v>
      </c>
      <c r="F4817" s="21">
        <v>20201227</v>
      </c>
      <c r="G4817" s="21" t="s">
        <v>17</v>
      </c>
      <c r="H4817" s="21" t="s">
        <v>18</v>
      </c>
      <c r="I4817" s="21" t="s">
        <v>53</v>
      </c>
      <c r="J4817" s="21">
        <v>1.37</v>
      </c>
      <c r="K4817" s="21" t="s">
        <v>20</v>
      </c>
      <c r="L4817">
        <f t="shared" si="89"/>
        <v>2</v>
      </c>
      <c r="M4817">
        <f>MATCH(H:H,价格表!$B$4:$B$35,0)</f>
        <v>1</v>
      </c>
      <c r="N4817" s="27">
        <f>IF(J4817&lt;=0.3,INDEX(价格表!$B$4:$I$31,M4817,2),IF(AND(J4817&gt;0.3,J4817&lt;=1),INDEX(价格表!$B$4:$I$31,M4817,3),IF(AND(J4817&gt;1,J4817&lt;=2.2),INDEX(价格表!$B$4:$I$31,M4817,4),IF(AND(J4817&gt;2.2,J4817&lt;=3.3),INDEX(价格表!$B$4:$I$31,M4817,5),IF(AND(J4817&gt;3.3,J4817&lt;=4),INDEX(价格表!$B$4:$I$31,M4817,6),IF(AND(J4817&gt;4,J4817&lt;=5.5),INDEX(价格表!$B$4:$I$31,M4817,7),IF(J4817&gt;5.5,2.6+INDEX(价格表!$B$4:$I$31,M4817,8)*L4817)))))))</f>
        <v>2.15</v>
      </c>
    </row>
    <row r="4818" spans="1:14">
      <c r="A4818" s="20">
        <v>4606227879434</v>
      </c>
      <c r="B4818" s="18" t="s">
        <v>16</v>
      </c>
      <c r="C4818" s="21">
        <v>20201217</v>
      </c>
      <c r="D4818" s="21">
        <v>610538201209</v>
      </c>
      <c r="E4818" s="21" t="s">
        <v>16</v>
      </c>
      <c r="F4818" s="21">
        <v>20201227</v>
      </c>
      <c r="G4818" s="21" t="s">
        <v>17</v>
      </c>
      <c r="H4818" s="21" t="s">
        <v>88</v>
      </c>
      <c r="I4818" s="21" t="s">
        <v>220</v>
      </c>
      <c r="J4818" s="21">
        <v>2.07</v>
      </c>
      <c r="K4818" s="21" t="s">
        <v>20</v>
      </c>
      <c r="L4818">
        <f t="shared" si="89"/>
        <v>3</v>
      </c>
      <c r="M4818">
        <f>MATCH(H:H,价格表!$B$4:$B$35,0)</f>
        <v>19</v>
      </c>
      <c r="N4818" s="27">
        <f>IF(J4818&lt;=0.3,INDEX(价格表!$B$4:$I$31,M4818,2),IF(AND(J4818&gt;0.3,J4818&lt;=1),INDEX(价格表!$B$4:$I$31,M4818,3),IF(AND(J4818&gt;1,J4818&lt;=2.2),INDEX(价格表!$B$4:$I$31,M4818,4),IF(AND(J4818&gt;2.2,J4818&lt;=3.3),INDEX(价格表!$B$4:$I$31,M4818,5),IF(AND(J4818&gt;3.3,J4818&lt;=4),INDEX(价格表!$B$4:$I$31,M4818,6),IF(AND(J4818&gt;4,J4818&lt;=5.5),INDEX(价格表!$B$4:$I$31,M4818,7),IF(J4818&gt;5.5,2.6+INDEX(价格表!$B$4:$I$31,M4818,8)*L4818)))))))</f>
        <v>2.15</v>
      </c>
    </row>
    <row r="4819" spans="1:14">
      <c r="A4819" s="20">
        <v>4606227879498</v>
      </c>
      <c r="B4819" s="18" t="s">
        <v>16</v>
      </c>
      <c r="C4819" s="21">
        <v>20201217</v>
      </c>
      <c r="D4819" s="21">
        <v>610538201209</v>
      </c>
      <c r="E4819" s="21" t="s">
        <v>16</v>
      </c>
      <c r="F4819" s="21">
        <v>20201227</v>
      </c>
      <c r="G4819" s="21" t="s">
        <v>17</v>
      </c>
      <c r="H4819" s="21" t="s">
        <v>43</v>
      </c>
      <c r="I4819" s="21" t="s">
        <v>95</v>
      </c>
      <c r="J4819" s="21">
        <v>2.15</v>
      </c>
      <c r="K4819" s="21" t="s">
        <v>20</v>
      </c>
      <c r="L4819">
        <f t="shared" si="89"/>
        <v>3</v>
      </c>
      <c r="M4819">
        <f>MATCH(H:H,价格表!$B$4:$B$35,0)</f>
        <v>10</v>
      </c>
      <c r="N4819" s="27">
        <f>IF(J4819&lt;=0.3,INDEX(价格表!$B$4:$I$31,M4819,2),IF(AND(J4819&gt;0.3,J4819&lt;=1),INDEX(价格表!$B$4:$I$31,M4819,3),IF(AND(J4819&gt;1,J4819&lt;=2.2),INDEX(价格表!$B$4:$I$31,M4819,4),IF(AND(J4819&gt;2.2,J4819&lt;=3.3),INDEX(价格表!$B$4:$I$31,M4819,5),IF(AND(J4819&gt;3.3,J4819&lt;=4),INDEX(价格表!$B$4:$I$31,M4819,6),IF(AND(J4819&gt;4,J4819&lt;=5.5),INDEX(价格表!$B$4:$I$31,M4819,7),IF(J4819&gt;5.5,2.6+INDEX(价格表!$B$4:$I$31,M4819,8)*L4819)))))))</f>
        <v>2.15</v>
      </c>
    </row>
    <row r="4820" spans="1:14">
      <c r="A4820" s="20">
        <v>4606227879533</v>
      </c>
      <c r="B4820" s="18" t="s">
        <v>16</v>
      </c>
      <c r="C4820" s="21">
        <v>20201217</v>
      </c>
      <c r="D4820" s="21">
        <v>610538201209</v>
      </c>
      <c r="E4820" s="21" t="s">
        <v>16</v>
      </c>
      <c r="F4820" s="21">
        <v>20201227</v>
      </c>
      <c r="G4820" s="21" t="s">
        <v>17</v>
      </c>
      <c r="H4820" s="21" t="s">
        <v>43</v>
      </c>
      <c r="I4820" s="21" t="s">
        <v>95</v>
      </c>
      <c r="J4820" s="21">
        <v>2.12</v>
      </c>
      <c r="K4820" s="21" t="s">
        <v>20</v>
      </c>
      <c r="L4820">
        <f t="shared" si="89"/>
        <v>3</v>
      </c>
      <c r="M4820">
        <f>MATCH(H:H,价格表!$B$4:$B$35,0)</f>
        <v>10</v>
      </c>
      <c r="N4820" s="27">
        <f>IF(J4820&lt;=0.3,INDEX(价格表!$B$4:$I$31,M4820,2),IF(AND(J4820&gt;0.3,J4820&lt;=1),INDEX(价格表!$B$4:$I$31,M4820,3),IF(AND(J4820&gt;1,J4820&lt;=2.2),INDEX(价格表!$B$4:$I$31,M4820,4),IF(AND(J4820&gt;2.2,J4820&lt;=3.3),INDEX(价格表!$B$4:$I$31,M4820,5),IF(AND(J4820&gt;3.3,J4820&lt;=4),INDEX(价格表!$B$4:$I$31,M4820,6),IF(AND(J4820&gt;4,J4820&lt;=5.5),INDEX(价格表!$B$4:$I$31,M4820,7),IF(J4820&gt;5.5,2.6+INDEX(价格表!$B$4:$I$31,M4820,8)*L4820)))))))</f>
        <v>2.15</v>
      </c>
    </row>
    <row r="4821" spans="1:14">
      <c r="A4821" s="20">
        <v>4606227879811</v>
      </c>
      <c r="B4821" s="18" t="s">
        <v>16</v>
      </c>
      <c r="C4821" s="21">
        <v>20201217</v>
      </c>
      <c r="D4821" s="21">
        <v>610538201209</v>
      </c>
      <c r="E4821" s="21" t="s">
        <v>16</v>
      </c>
      <c r="F4821" s="21">
        <v>20201227</v>
      </c>
      <c r="G4821" s="21" t="s">
        <v>17</v>
      </c>
      <c r="H4821" s="21" t="s">
        <v>45</v>
      </c>
      <c r="I4821" s="21" t="s">
        <v>167</v>
      </c>
      <c r="J4821" s="21">
        <v>2.18</v>
      </c>
      <c r="K4821" s="21" t="s">
        <v>20</v>
      </c>
      <c r="L4821">
        <f t="shared" si="89"/>
        <v>3</v>
      </c>
      <c r="M4821">
        <f>MATCH(H:H,价格表!$B$4:$B$35,0)</f>
        <v>9</v>
      </c>
      <c r="N4821" s="27">
        <f>IF(J4821&lt;=0.3,INDEX(价格表!$B$4:$I$31,M4821,2),IF(AND(J4821&gt;0.3,J4821&lt;=1),INDEX(价格表!$B$4:$I$31,M4821,3),IF(AND(J4821&gt;1,J4821&lt;=2.2),INDEX(价格表!$B$4:$I$31,M4821,4),IF(AND(J4821&gt;2.2,J4821&lt;=3.3),INDEX(价格表!$B$4:$I$31,M4821,5),IF(AND(J4821&gt;3.3,J4821&lt;=4),INDEX(价格表!$B$4:$I$31,M4821,6),IF(AND(J4821&gt;4,J4821&lt;=5.5),INDEX(价格表!$B$4:$I$31,M4821,7),IF(J4821&gt;5.5,2.6+INDEX(价格表!$B$4:$I$31,M4821,8)*L4821)))))))</f>
        <v>2.15</v>
      </c>
    </row>
    <row r="4822" spans="1:14">
      <c r="A4822" s="20">
        <v>4606227880098</v>
      </c>
      <c r="B4822" s="18" t="s">
        <v>16</v>
      </c>
      <c r="C4822" s="21">
        <v>20201217</v>
      </c>
      <c r="D4822" s="21">
        <v>610538201209</v>
      </c>
      <c r="E4822" s="21" t="s">
        <v>16</v>
      </c>
      <c r="F4822" s="21">
        <v>20201227</v>
      </c>
      <c r="G4822" s="21" t="s">
        <v>17</v>
      </c>
      <c r="H4822" s="21" t="s">
        <v>54</v>
      </c>
      <c r="I4822" s="21" t="s">
        <v>273</v>
      </c>
      <c r="J4822" s="21">
        <v>2.6</v>
      </c>
      <c r="K4822" s="21" t="s">
        <v>20</v>
      </c>
      <c r="L4822">
        <f t="shared" si="89"/>
        <v>3</v>
      </c>
      <c r="M4822">
        <f>MATCH(H:H,价格表!$B$4:$B$35,0)</f>
        <v>14</v>
      </c>
      <c r="N4822" s="27">
        <f>IF(J4822&lt;=0.3,INDEX(价格表!$B$4:$I$31,M4822,2),IF(AND(J4822&gt;0.3,J4822&lt;=1),INDEX(价格表!$B$4:$I$31,M4822,3),IF(AND(J4822&gt;1,J4822&lt;=2.2),INDEX(价格表!$B$4:$I$31,M4822,4),IF(AND(J4822&gt;2.2,J4822&lt;=3.3),INDEX(价格表!$B$4:$I$31,M4822,5),IF(AND(J4822&gt;3.3,J4822&lt;=4),INDEX(价格表!$B$4:$I$31,M4822,6),IF(AND(J4822&gt;4,J4822&lt;=5.5),INDEX(价格表!$B$4:$I$31,M4822,7),IF(J4822&gt;5.5,2.6+INDEX(价格表!$B$4:$I$31,M4822,8)*L4822)))))))</f>
        <v>2.5</v>
      </c>
    </row>
    <row r="4823" spans="1:14">
      <c r="A4823" s="20">
        <v>4606227880119</v>
      </c>
      <c r="B4823" s="18" t="s">
        <v>16</v>
      </c>
      <c r="C4823" s="21">
        <v>20201217</v>
      </c>
      <c r="D4823" s="21">
        <v>610538201209</v>
      </c>
      <c r="E4823" s="21" t="s">
        <v>16</v>
      </c>
      <c r="F4823" s="21">
        <v>20201227</v>
      </c>
      <c r="G4823" s="21" t="s">
        <v>17</v>
      </c>
      <c r="H4823" s="21" t="s">
        <v>21</v>
      </c>
      <c r="I4823" s="21" t="s">
        <v>228</v>
      </c>
      <c r="J4823" s="21">
        <v>2.78</v>
      </c>
      <c r="K4823" s="21" t="s">
        <v>20</v>
      </c>
      <c r="L4823">
        <f t="shared" si="89"/>
        <v>3</v>
      </c>
      <c r="M4823">
        <f>MATCH(H:H,价格表!$B$4:$B$35,0)</f>
        <v>20</v>
      </c>
      <c r="N4823" s="27">
        <f>IF(J4823&lt;=0.3,INDEX(价格表!$B$4:$I$31,M4823,2),IF(AND(J4823&gt;0.3,J4823&lt;=1),INDEX(价格表!$B$4:$I$31,M4823,3),IF(AND(J4823&gt;1,J4823&lt;=2.2),INDEX(价格表!$B$4:$I$31,M4823,4),IF(AND(J4823&gt;2.2,J4823&lt;=3.3),INDEX(价格表!$B$4:$I$31,M4823,5),IF(AND(J4823&gt;3.3,J4823&lt;=4),INDEX(价格表!$B$4:$I$31,M4823,6),IF(AND(J4823&gt;4,J4823&lt;=5.5),INDEX(价格表!$B$4:$I$31,M4823,7),IF(J4823&gt;5.5,2.6+INDEX(价格表!$B$4:$I$31,M4823,8)*L4823)))))))</f>
        <v>2.5</v>
      </c>
    </row>
    <row r="4824" spans="1:14">
      <c r="A4824" s="20">
        <v>4606231095641</v>
      </c>
      <c r="B4824" s="18" t="s">
        <v>16</v>
      </c>
      <c r="C4824" s="21">
        <v>20201217</v>
      </c>
      <c r="D4824" s="21">
        <v>610538201209</v>
      </c>
      <c r="E4824" s="21" t="s">
        <v>16</v>
      </c>
      <c r="F4824" s="21">
        <v>20201227</v>
      </c>
      <c r="G4824" s="21" t="s">
        <v>17</v>
      </c>
      <c r="H4824" s="21" t="s">
        <v>45</v>
      </c>
      <c r="I4824" s="21" t="s">
        <v>48</v>
      </c>
      <c r="J4824" s="21">
        <v>0.71</v>
      </c>
      <c r="K4824" s="21" t="s">
        <v>20</v>
      </c>
      <c r="L4824">
        <f t="shared" si="89"/>
        <v>1</v>
      </c>
      <c r="M4824">
        <f>MATCH(H:H,价格表!$B$4:$B$35,0)</f>
        <v>9</v>
      </c>
      <c r="N4824" s="27">
        <f>IF(J4824&lt;=0.3,INDEX(价格表!$B$4:$I$31,M4824,2),IF(AND(J4824&gt;0.3,J4824&lt;=1),INDEX(价格表!$B$4:$I$31,M4824,3),IF(AND(J4824&gt;1,J4824&lt;=2.2),INDEX(价格表!$B$4:$I$31,M4824,4),IF(AND(J4824&gt;2.2,J4824&lt;=3.3),INDEX(价格表!$B$4:$I$31,M4824,5),IF(AND(J4824&gt;3.3,J4824&lt;=4),INDEX(价格表!$B$4:$I$31,M4824,6),IF(AND(J4824&gt;4,J4824&lt;=5.5),INDEX(价格表!$B$4:$I$31,M4824,7),IF(J4824&gt;5.5,2.6+INDEX(价格表!$B$4:$I$31,M4824,8)*L4824)))))))</f>
        <v>1.8</v>
      </c>
    </row>
    <row r="4825" spans="1:14">
      <c r="A4825" s="20">
        <v>4606231096072</v>
      </c>
      <c r="B4825" s="18" t="s">
        <v>16</v>
      </c>
      <c r="C4825" s="21">
        <v>20201217</v>
      </c>
      <c r="D4825" s="21">
        <v>610538201209</v>
      </c>
      <c r="E4825" s="21" t="s">
        <v>16</v>
      </c>
      <c r="F4825" s="21">
        <v>20201227</v>
      </c>
      <c r="G4825" s="21" t="s">
        <v>17</v>
      </c>
      <c r="H4825" s="21" t="s">
        <v>82</v>
      </c>
      <c r="I4825" s="21" t="s">
        <v>285</v>
      </c>
      <c r="J4825" s="21">
        <v>0.5</v>
      </c>
      <c r="K4825" s="21" t="s">
        <v>20</v>
      </c>
      <c r="L4825">
        <f t="shared" si="89"/>
        <v>1</v>
      </c>
      <c r="M4825">
        <f>MATCH(H:H,价格表!$B$4:$B$35,0)</f>
        <v>2</v>
      </c>
      <c r="N4825" s="27">
        <f>IF(J4825&lt;=0.3,INDEX(价格表!$B$4:$I$31,M4825,2),IF(AND(J4825&gt;0.3,J4825&lt;=1),INDEX(价格表!$B$4:$I$31,M4825,3),IF(AND(J4825&gt;1,J4825&lt;=2.2),INDEX(价格表!$B$4:$I$31,M4825,4),IF(AND(J4825&gt;2.2,J4825&lt;=3.3),INDEX(价格表!$B$4:$I$31,M4825,5),IF(AND(J4825&gt;3.3,J4825&lt;=4),INDEX(价格表!$B$4:$I$31,M4825,6),IF(AND(J4825&gt;4,J4825&lt;=5.5),INDEX(价格表!$B$4:$I$31,M4825,7),IF(J4825&gt;5.5,2.6+INDEX(价格表!$B$4:$I$31,M4825,8)*L4825)))))))</f>
        <v>1.8</v>
      </c>
    </row>
    <row r="4826" spans="1:14">
      <c r="A4826" s="20">
        <v>4606231096170</v>
      </c>
      <c r="B4826" s="18" t="s">
        <v>16</v>
      </c>
      <c r="C4826" s="21">
        <v>20201217</v>
      </c>
      <c r="D4826" s="21">
        <v>610538201209</v>
      </c>
      <c r="E4826" s="21" t="s">
        <v>16</v>
      </c>
      <c r="F4826" s="21">
        <v>20201227</v>
      </c>
      <c r="G4826" s="21" t="s">
        <v>17</v>
      </c>
      <c r="H4826" s="21" t="s">
        <v>45</v>
      </c>
      <c r="I4826" s="21" t="s">
        <v>48</v>
      </c>
      <c r="J4826" s="21">
        <v>0.5</v>
      </c>
      <c r="K4826" s="21" t="s">
        <v>20</v>
      </c>
      <c r="L4826">
        <f t="shared" si="89"/>
        <v>1</v>
      </c>
      <c r="M4826">
        <f>MATCH(H:H,价格表!$B$4:$B$35,0)</f>
        <v>9</v>
      </c>
      <c r="N4826" s="27">
        <f>IF(J4826&lt;=0.3,INDEX(价格表!$B$4:$I$31,M4826,2),IF(AND(J4826&gt;0.3,J4826&lt;=1),INDEX(价格表!$B$4:$I$31,M4826,3),IF(AND(J4826&gt;1,J4826&lt;=2.2),INDEX(价格表!$B$4:$I$31,M4826,4),IF(AND(J4826&gt;2.2,J4826&lt;=3.3),INDEX(价格表!$B$4:$I$31,M4826,5),IF(AND(J4826&gt;3.3,J4826&lt;=4),INDEX(价格表!$B$4:$I$31,M4826,6),IF(AND(J4826&gt;4,J4826&lt;=5.5),INDEX(价格表!$B$4:$I$31,M4826,7),IF(J4826&gt;5.5,2.6+INDEX(价格表!$B$4:$I$31,M4826,8)*L4826)))))))</f>
        <v>1.8</v>
      </c>
    </row>
    <row r="4827" spans="1:14">
      <c r="A4827" s="20">
        <v>4606231096205</v>
      </c>
      <c r="B4827" s="18" t="s">
        <v>16</v>
      </c>
      <c r="C4827" s="21">
        <v>20201217</v>
      </c>
      <c r="D4827" s="21">
        <v>610538201209</v>
      </c>
      <c r="E4827" s="21" t="s">
        <v>16</v>
      </c>
      <c r="F4827" s="21">
        <v>20201227</v>
      </c>
      <c r="G4827" s="21" t="s">
        <v>17</v>
      </c>
      <c r="H4827" s="21" t="s">
        <v>302</v>
      </c>
      <c r="I4827" s="21" t="s">
        <v>303</v>
      </c>
      <c r="J4827" s="21">
        <v>0.51</v>
      </c>
      <c r="K4827" s="21" t="s">
        <v>20</v>
      </c>
      <c r="L4827">
        <f t="shared" si="89"/>
        <v>1</v>
      </c>
      <c r="M4827">
        <f>MATCH(H:H,价格表!$B$4:$B$35,0)</f>
        <v>6</v>
      </c>
      <c r="N4827" s="27">
        <f>IF(J4827&lt;=0.3,INDEX(价格表!$B$4:$I$31,M4827,2),IF(AND(J4827&gt;0.3,J4827&lt;=1),INDEX(价格表!$B$4:$I$31,M4827,3),IF(AND(J4827&gt;1,J4827&lt;=2.2),INDEX(价格表!$B$4:$I$31,M4827,4),IF(AND(J4827&gt;2.2,J4827&lt;=3.3),INDEX(价格表!$B$4:$I$31,M4827,5),IF(AND(J4827&gt;3.3,J4827&lt;=4),INDEX(价格表!$B$4:$I$31,M4827,6),IF(AND(J4827&gt;4,J4827&lt;=5.5),INDEX(价格表!$B$4:$I$31,M4827,7),IF(J4827&gt;5.5,2.6+INDEX(价格表!$B$4:$I$31,M4827,8)*L4827)))))))</f>
        <v>2.6</v>
      </c>
    </row>
    <row r="4828" spans="1:14">
      <c r="A4828" s="20">
        <v>4606231096212</v>
      </c>
      <c r="B4828" s="18" t="s">
        <v>16</v>
      </c>
      <c r="C4828" s="21">
        <v>20201217</v>
      </c>
      <c r="D4828" s="21">
        <v>610538201209</v>
      </c>
      <c r="E4828" s="21" t="s">
        <v>16</v>
      </c>
      <c r="F4828" s="21">
        <v>20201227</v>
      </c>
      <c r="G4828" s="21" t="s">
        <v>17</v>
      </c>
      <c r="H4828" s="21" t="s">
        <v>302</v>
      </c>
      <c r="I4828" s="21" t="s">
        <v>303</v>
      </c>
      <c r="J4828" s="21">
        <v>0.51</v>
      </c>
      <c r="K4828" s="21" t="s">
        <v>20</v>
      </c>
      <c r="L4828">
        <f t="shared" si="89"/>
        <v>1</v>
      </c>
      <c r="M4828">
        <f>MATCH(H:H,价格表!$B$4:$B$35,0)</f>
        <v>6</v>
      </c>
      <c r="N4828" s="27">
        <f>IF(J4828&lt;=0.3,INDEX(价格表!$B$4:$I$31,M4828,2),IF(AND(J4828&gt;0.3,J4828&lt;=1),INDEX(价格表!$B$4:$I$31,M4828,3),IF(AND(J4828&gt;1,J4828&lt;=2.2),INDEX(价格表!$B$4:$I$31,M4828,4),IF(AND(J4828&gt;2.2,J4828&lt;=3.3),INDEX(价格表!$B$4:$I$31,M4828,5),IF(AND(J4828&gt;3.3,J4828&lt;=4),INDEX(价格表!$B$4:$I$31,M4828,6),IF(AND(J4828&gt;4,J4828&lt;=5.5),INDEX(价格表!$B$4:$I$31,M4828,7),IF(J4828&gt;5.5,2.6+INDEX(价格表!$B$4:$I$31,M4828,8)*L4828)))))))</f>
        <v>2.6</v>
      </c>
    </row>
    <row r="4829" spans="1:14">
      <c r="A4829" s="20">
        <v>4606231096310</v>
      </c>
      <c r="B4829" s="18" t="s">
        <v>16</v>
      </c>
      <c r="C4829" s="21">
        <v>20201217</v>
      </c>
      <c r="D4829" s="21">
        <v>610538201209</v>
      </c>
      <c r="E4829" s="21" t="s">
        <v>16</v>
      </c>
      <c r="F4829" s="21">
        <v>20201227</v>
      </c>
      <c r="G4829" s="21" t="s">
        <v>17</v>
      </c>
      <c r="H4829" s="21" t="s">
        <v>302</v>
      </c>
      <c r="I4829" s="21" t="s">
        <v>303</v>
      </c>
      <c r="J4829" s="21">
        <v>0.51</v>
      </c>
      <c r="K4829" s="21" t="s">
        <v>20</v>
      </c>
      <c r="L4829">
        <f t="shared" si="89"/>
        <v>1</v>
      </c>
      <c r="M4829">
        <f>MATCH(H:H,价格表!$B$4:$B$35,0)</f>
        <v>6</v>
      </c>
      <c r="N4829" s="27">
        <f>IF(J4829&lt;=0.3,INDEX(价格表!$B$4:$I$31,M4829,2),IF(AND(J4829&gt;0.3,J4829&lt;=1),INDEX(价格表!$B$4:$I$31,M4829,3),IF(AND(J4829&gt;1,J4829&lt;=2.2),INDEX(价格表!$B$4:$I$31,M4829,4),IF(AND(J4829&gt;2.2,J4829&lt;=3.3),INDEX(价格表!$B$4:$I$31,M4829,5),IF(AND(J4829&gt;3.3,J4829&lt;=4),INDEX(价格表!$B$4:$I$31,M4829,6),IF(AND(J4829&gt;4,J4829&lt;=5.5),INDEX(价格表!$B$4:$I$31,M4829,7),IF(J4829&gt;5.5,2.6+INDEX(价格表!$B$4:$I$31,M4829,8)*L4829)))))))</f>
        <v>2.6</v>
      </c>
    </row>
    <row r="4830" spans="1:14">
      <c r="A4830" s="20">
        <v>4606231096341</v>
      </c>
      <c r="B4830" s="18" t="s">
        <v>16</v>
      </c>
      <c r="C4830" s="21">
        <v>20201217</v>
      </c>
      <c r="D4830" s="21">
        <v>610538201209</v>
      </c>
      <c r="E4830" s="21" t="s">
        <v>16</v>
      </c>
      <c r="F4830" s="21">
        <v>20201227</v>
      </c>
      <c r="G4830" s="21" t="s">
        <v>17</v>
      </c>
      <c r="H4830" s="21" t="s">
        <v>45</v>
      </c>
      <c r="I4830" s="21" t="s">
        <v>48</v>
      </c>
      <c r="J4830" s="21">
        <v>0.75</v>
      </c>
      <c r="K4830" s="21" t="s">
        <v>20</v>
      </c>
      <c r="L4830">
        <f t="shared" si="89"/>
        <v>1</v>
      </c>
      <c r="M4830">
        <f>MATCH(H:H,价格表!$B$4:$B$35,0)</f>
        <v>9</v>
      </c>
      <c r="N4830" s="27">
        <f>IF(J4830&lt;=0.3,INDEX(价格表!$B$4:$I$31,M4830,2),IF(AND(J4830&gt;0.3,J4830&lt;=1),INDEX(价格表!$B$4:$I$31,M4830,3),IF(AND(J4830&gt;1,J4830&lt;=2.2),INDEX(价格表!$B$4:$I$31,M4830,4),IF(AND(J4830&gt;2.2,J4830&lt;=3.3),INDEX(价格表!$B$4:$I$31,M4830,5),IF(AND(J4830&gt;3.3,J4830&lt;=4),INDEX(价格表!$B$4:$I$31,M4830,6),IF(AND(J4830&gt;4,J4830&lt;=5.5),INDEX(价格表!$B$4:$I$31,M4830,7),IF(J4830&gt;5.5,2.6+INDEX(价格表!$B$4:$I$31,M4830,8)*L4830)))))))</f>
        <v>1.8</v>
      </c>
    </row>
    <row r="4831" spans="1:14">
      <c r="A4831" s="20">
        <v>4606231096434</v>
      </c>
      <c r="B4831" s="18" t="s">
        <v>16</v>
      </c>
      <c r="C4831" s="21">
        <v>20201217</v>
      </c>
      <c r="D4831" s="21">
        <v>610538201209</v>
      </c>
      <c r="E4831" s="21" t="s">
        <v>16</v>
      </c>
      <c r="F4831" s="21">
        <v>20201227</v>
      </c>
      <c r="G4831" s="21" t="s">
        <v>17</v>
      </c>
      <c r="H4831" s="21" t="s">
        <v>302</v>
      </c>
      <c r="I4831" s="21" t="s">
        <v>303</v>
      </c>
      <c r="J4831" s="21">
        <v>0.68</v>
      </c>
      <c r="K4831" s="21" t="s">
        <v>20</v>
      </c>
      <c r="L4831">
        <f t="shared" si="89"/>
        <v>1</v>
      </c>
      <c r="M4831">
        <f>MATCH(H:H,价格表!$B$4:$B$35,0)</f>
        <v>6</v>
      </c>
      <c r="N4831" s="27">
        <f>IF(J4831&lt;=0.3,INDEX(价格表!$B$4:$I$31,M4831,2),IF(AND(J4831&gt;0.3,J4831&lt;=1),INDEX(价格表!$B$4:$I$31,M4831,3),IF(AND(J4831&gt;1,J4831&lt;=2.2),INDEX(价格表!$B$4:$I$31,M4831,4),IF(AND(J4831&gt;2.2,J4831&lt;=3.3),INDEX(价格表!$B$4:$I$31,M4831,5),IF(AND(J4831&gt;3.3,J4831&lt;=4),INDEX(价格表!$B$4:$I$31,M4831,6),IF(AND(J4831&gt;4,J4831&lt;=5.5),INDEX(价格表!$B$4:$I$31,M4831,7),IF(J4831&gt;5.5,2.6+INDEX(价格表!$B$4:$I$31,M4831,8)*L4831)))))))</f>
        <v>2.6</v>
      </c>
    </row>
    <row r="4832" spans="1:14">
      <c r="A4832" s="20">
        <v>4606231098657</v>
      </c>
      <c r="B4832" s="18" t="s">
        <v>16</v>
      </c>
      <c r="C4832" s="21">
        <v>20201217</v>
      </c>
      <c r="D4832" s="21">
        <v>610538201209</v>
      </c>
      <c r="E4832" s="21" t="s">
        <v>16</v>
      </c>
      <c r="F4832" s="21">
        <v>20201227</v>
      </c>
      <c r="G4832" s="21" t="s">
        <v>17</v>
      </c>
      <c r="H4832" s="21" t="s">
        <v>27</v>
      </c>
      <c r="I4832" s="21" t="s">
        <v>128</v>
      </c>
      <c r="J4832" s="21">
        <v>0.49</v>
      </c>
      <c r="K4832" s="21" t="s">
        <v>20</v>
      </c>
      <c r="L4832">
        <f t="shared" si="89"/>
        <v>1</v>
      </c>
      <c r="M4832">
        <f>MATCH(H:H,价格表!$B$4:$B$35,0)</f>
        <v>3</v>
      </c>
      <c r="N4832" s="27">
        <f>IF(J4832&lt;=0.3,INDEX(价格表!$B$4:$I$31,M4832,2),IF(AND(J4832&gt;0.3,J4832&lt;=1),INDEX(价格表!$B$4:$I$31,M4832,3),IF(AND(J4832&gt;1,J4832&lt;=2.2),INDEX(价格表!$B$4:$I$31,M4832,4),IF(AND(J4832&gt;2.2,J4832&lt;=3.3),INDEX(价格表!$B$4:$I$31,M4832,5),IF(AND(J4832&gt;3.3,J4832&lt;=4),INDEX(价格表!$B$4:$I$31,M4832,6),IF(AND(J4832&gt;4,J4832&lt;=5.5),INDEX(价格表!$B$4:$I$31,M4832,7),IF(J4832&gt;5.5,2.6+INDEX(价格表!$B$4:$I$31,M4832,8)*L4832)))))))</f>
        <v>1.8</v>
      </c>
    </row>
    <row r="4833" spans="1:14">
      <c r="A4833" s="20">
        <v>4606231098963</v>
      </c>
      <c r="B4833" s="18" t="s">
        <v>16</v>
      </c>
      <c r="C4833" s="21">
        <v>20201217</v>
      </c>
      <c r="D4833" s="21">
        <v>610538201209</v>
      </c>
      <c r="E4833" s="21" t="s">
        <v>16</v>
      </c>
      <c r="F4833" s="21">
        <v>20201227</v>
      </c>
      <c r="G4833" s="21" t="s">
        <v>17</v>
      </c>
      <c r="H4833" s="21" t="s">
        <v>45</v>
      </c>
      <c r="I4833" s="21" t="s">
        <v>48</v>
      </c>
      <c r="J4833" s="21">
        <v>0.51</v>
      </c>
      <c r="K4833" s="21" t="s">
        <v>20</v>
      </c>
      <c r="L4833">
        <f t="shared" si="89"/>
        <v>1</v>
      </c>
      <c r="M4833">
        <f>MATCH(H:H,价格表!$B$4:$B$35,0)</f>
        <v>9</v>
      </c>
      <c r="N4833" s="27">
        <f>IF(J4833&lt;=0.3,INDEX(价格表!$B$4:$I$31,M4833,2),IF(AND(J4833&gt;0.3,J4833&lt;=1),INDEX(价格表!$B$4:$I$31,M4833,3),IF(AND(J4833&gt;1,J4833&lt;=2.2),INDEX(价格表!$B$4:$I$31,M4833,4),IF(AND(J4833&gt;2.2,J4833&lt;=3.3),INDEX(价格表!$B$4:$I$31,M4833,5),IF(AND(J4833&gt;3.3,J4833&lt;=4),INDEX(价格表!$B$4:$I$31,M4833,6),IF(AND(J4833&gt;4,J4833&lt;=5.5),INDEX(价格表!$B$4:$I$31,M4833,7),IF(J4833&gt;5.5,2.6+INDEX(价格表!$B$4:$I$31,M4833,8)*L4833)))))))</f>
        <v>1.8</v>
      </c>
    </row>
    <row r="4834" spans="1:14">
      <c r="A4834" s="20">
        <v>4606231099000</v>
      </c>
      <c r="B4834" s="18" t="s">
        <v>16</v>
      </c>
      <c r="C4834" s="21">
        <v>20201217</v>
      </c>
      <c r="D4834" s="21">
        <v>610538201209</v>
      </c>
      <c r="E4834" s="21" t="s">
        <v>16</v>
      </c>
      <c r="F4834" s="21">
        <v>20201227</v>
      </c>
      <c r="G4834" s="21" t="s">
        <v>17</v>
      </c>
      <c r="H4834" s="21" t="s">
        <v>18</v>
      </c>
      <c r="I4834" s="21" t="s">
        <v>53</v>
      </c>
      <c r="J4834" s="21">
        <v>0.5</v>
      </c>
      <c r="K4834" s="21" t="s">
        <v>20</v>
      </c>
      <c r="L4834">
        <f t="shared" si="89"/>
        <v>1</v>
      </c>
      <c r="M4834">
        <f>MATCH(H:H,价格表!$B$4:$B$35,0)</f>
        <v>1</v>
      </c>
      <c r="N4834" s="27">
        <f>IF(J4834&lt;=0.3,INDEX(价格表!$B$4:$I$31,M4834,2),IF(AND(J4834&gt;0.3,J4834&lt;=1),INDEX(价格表!$B$4:$I$31,M4834,3),IF(AND(J4834&gt;1,J4834&lt;=2.2),INDEX(价格表!$B$4:$I$31,M4834,4),IF(AND(J4834&gt;2.2,J4834&lt;=3.3),INDEX(价格表!$B$4:$I$31,M4834,5),IF(AND(J4834&gt;3.3,J4834&lt;=4),INDEX(价格表!$B$4:$I$31,M4834,6),IF(AND(J4834&gt;4,J4834&lt;=5.5),INDEX(价格表!$B$4:$I$31,M4834,7),IF(J4834&gt;5.5,2.6+INDEX(价格表!$B$4:$I$31,M4834,8)*L4834)))))))</f>
        <v>1.8</v>
      </c>
    </row>
    <row r="4835" spans="1:14">
      <c r="A4835" s="20">
        <v>4606231099024</v>
      </c>
      <c r="B4835" s="18" t="s">
        <v>16</v>
      </c>
      <c r="C4835" s="21">
        <v>20201217</v>
      </c>
      <c r="D4835" s="21">
        <v>610538201209</v>
      </c>
      <c r="E4835" s="21" t="s">
        <v>16</v>
      </c>
      <c r="F4835" s="21">
        <v>20201227</v>
      </c>
      <c r="G4835" s="21" t="s">
        <v>17</v>
      </c>
      <c r="H4835" s="21" t="s">
        <v>54</v>
      </c>
      <c r="I4835" s="21" t="s">
        <v>78</v>
      </c>
      <c r="J4835" s="21">
        <v>0.49</v>
      </c>
      <c r="K4835" s="21" t="s">
        <v>20</v>
      </c>
      <c r="L4835">
        <f t="shared" si="89"/>
        <v>1</v>
      </c>
      <c r="M4835">
        <f>MATCH(H:H,价格表!$B$4:$B$35,0)</f>
        <v>14</v>
      </c>
      <c r="N4835" s="27">
        <f>IF(J4835&lt;=0.3,INDEX(价格表!$B$4:$I$31,M4835,2),IF(AND(J4835&gt;0.3,J4835&lt;=1),INDEX(价格表!$B$4:$I$31,M4835,3),IF(AND(J4835&gt;1,J4835&lt;=2.2),INDEX(价格表!$B$4:$I$31,M4835,4),IF(AND(J4835&gt;2.2,J4835&lt;=3.3),INDEX(价格表!$B$4:$I$31,M4835,5),IF(AND(J4835&gt;3.3,J4835&lt;=4),INDEX(价格表!$B$4:$I$31,M4835,6),IF(AND(J4835&gt;4,J4835&lt;=5.5),INDEX(价格表!$B$4:$I$31,M4835,7),IF(J4835&gt;5.5,2.6+INDEX(价格表!$B$4:$I$31,M4835,8)*L4835)))))))</f>
        <v>1.8</v>
      </c>
    </row>
    <row r="4836" spans="1:14">
      <c r="A4836" s="20">
        <v>4606231099082</v>
      </c>
      <c r="B4836" s="18" t="s">
        <v>16</v>
      </c>
      <c r="C4836" s="21">
        <v>20201217</v>
      </c>
      <c r="D4836" s="21">
        <v>610538201209</v>
      </c>
      <c r="E4836" s="21" t="s">
        <v>16</v>
      </c>
      <c r="F4836" s="21">
        <v>20201227</v>
      </c>
      <c r="G4836" s="21" t="s">
        <v>17</v>
      </c>
      <c r="H4836" s="21" t="s">
        <v>50</v>
      </c>
      <c r="I4836" s="21" t="s">
        <v>62</v>
      </c>
      <c r="J4836" s="21">
        <v>0.49</v>
      </c>
      <c r="K4836" s="21" t="s">
        <v>20</v>
      </c>
      <c r="L4836">
        <f t="shared" si="89"/>
        <v>1</v>
      </c>
      <c r="M4836">
        <f>MATCH(H:H,价格表!$B$4:$B$35,0)</f>
        <v>4</v>
      </c>
      <c r="N4836" s="27">
        <f>IF(J4836&lt;=0.3,INDEX(价格表!$B$4:$I$31,M4836,2),IF(AND(J4836&gt;0.3,J4836&lt;=1),INDEX(价格表!$B$4:$I$31,M4836,3),IF(AND(J4836&gt;1,J4836&lt;=2.2),INDEX(价格表!$B$4:$I$31,M4836,4),IF(AND(J4836&gt;2.2,J4836&lt;=3.3),INDEX(价格表!$B$4:$I$31,M4836,5),IF(AND(J4836&gt;3.3,J4836&lt;=4),INDEX(价格表!$B$4:$I$31,M4836,6),IF(AND(J4836&gt;4,J4836&lt;=5.5),INDEX(价格表!$B$4:$I$31,M4836,7),IF(J4836&gt;5.5,2.6+INDEX(价格表!$B$4:$I$31,M4836,8)*L4836)))))))</f>
        <v>1.8</v>
      </c>
    </row>
    <row r="4837" spans="1:14">
      <c r="A4837" s="20">
        <v>4606231099322</v>
      </c>
      <c r="B4837" s="18" t="s">
        <v>16</v>
      </c>
      <c r="C4837" s="21">
        <v>20201217</v>
      </c>
      <c r="D4837" s="21">
        <v>610538201209</v>
      </c>
      <c r="E4837" s="21" t="s">
        <v>16</v>
      </c>
      <c r="F4837" s="21">
        <v>20201227</v>
      </c>
      <c r="G4837" s="21" t="s">
        <v>17</v>
      </c>
      <c r="H4837" s="21" t="s">
        <v>45</v>
      </c>
      <c r="I4837" s="21" t="s">
        <v>143</v>
      </c>
      <c r="J4837" s="21">
        <v>0.49</v>
      </c>
      <c r="K4837" s="21" t="s">
        <v>20</v>
      </c>
      <c r="L4837">
        <f t="shared" si="89"/>
        <v>1</v>
      </c>
      <c r="M4837">
        <f>MATCH(H:H,价格表!$B$4:$B$35,0)</f>
        <v>9</v>
      </c>
      <c r="N4837" s="27">
        <f>IF(J4837&lt;=0.3,INDEX(价格表!$B$4:$I$31,M4837,2),IF(AND(J4837&gt;0.3,J4837&lt;=1),INDEX(价格表!$B$4:$I$31,M4837,3),IF(AND(J4837&gt;1,J4837&lt;=2.2),INDEX(价格表!$B$4:$I$31,M4837,4),IF(AND(J4837&gt;2.2,J4837&lt;=3.3),INDEX(价格表!$B$4:$I$31,M4837,5),IF(AND(J4837&gt;3.3,J4837&lt;=4),INDEX(价格表!$B$4:$I$31,M4837,6),IF(AND(J4837&gt;4,J4837&lt;=5.5),INDEX(价格表!$B$4:$I$31,M4837,7),IF(J4837&gt;5.5,2.6+INDEX(价格表!$B$4:$I$31,M4837,8)*L4837)))))))</f>
        <v>1.8</v>
      </c>
    </row>
    <row r="4838" spans="1:14">
      <c r="A4838" s="20">
        <v>4606231099329</v>
      </c>
      <c r="B4838" s="18" t="s">
        <v>16</v>
      </c>
      <c r="C4838" s="21">
        <v>20201217</v>
      </c>
      <c r="D4838" s="21">
        <v>610538201209</v>
      </c>
      <c r="E4838" s="21" t="s">
        <v>16</v>
      </c>
      <c r="F4838" s="21">
        <v>20201227</v>
      </c>
      <c r="G4838" s="21" t="s">
        <v>17</v>
      </c>
      <c r="H4838" s="21" t="s">
        <v>27</v>
      </c>
      <c r="I4838" s="21" t="s">
        <v>70</v>
      </c>
      <c r="J4838" s="21">
        <v>0.48</v>
      </c>
      <c r="K4838" s="21" t="s">
        <v>20</v>
      </c>
      <c r="L4838">
        <f t="shared" si="89"/>
        <v>1</v>
      </c>
      <c r="M4838">
        <f>MATCH(H:H,价格表!$B$4:$B$35,0)</f>
        <v>3</v>
      </c>
      <c r="N4838" s="27">
        <f>IF(J4838&lt;=0.3,INDEX(价格表!$B$4:$I$31,M4838,2),IF(AND(J4838&gt;0.3,J4838&lt;=1),INDEX(价格表!$B$4:$I$31,M4838,3),IF(AND(J4838&gt;1,J4838&lt;=2.2),INDEX(价格表!$B$4:$I$31,M4838,4),IF(AND(J4838&gt;2.2,J4838&lt;=3.3),INDEX(价格表!$B$4:$I$31,M4838,5),IF(AND(J4838&gt;3.3,J4838&lt;=4),INDEX(价格表!$B$4:$I$31,M4838,6),IF(AND(J4838&gt;4,J4838&lt;=5.5),INDEX(价格表!$B$4:$I$31,M4838,7),IF(J4838&gt;5.5,2.6+INDEX(价格表!$B$4:$I$31,M4838,8)*L4838)))))))</f>
        <v>1.8</v>
      </c>
    </row>
    <row r="4839" spans="1:14">
      <c r="A4839" s="20">
        <v>4606231099405</v>
      </c>
      <c r="B4839" s="18" t="s">
        <v>16</v>
      </c>
      <c r="C4839" s="21">
        <v>20201217</v>
      </c>
      <c r="D4839" s="21">
        <v>610538201209</v>
      </c>
      <c r="E4839" s="21" t="s">
        <v>16</v>
      </c>
      <c r="F4839" s="21">
        <v>20201227</v>
      </c>
      <c r="G4839" s="21" t="s">
        <v>17</v>
      </c>
      <c r="H4839" s="21" t="s">
        <v>302</v>
      </c>
      <c r="I4839" s="21" t="s">
        <v>303</v>
      </c>
      <c r="J4839" s="21">
        <v>0.52</v>
      </c>
      <c r="K4839" s="21" t="s">
        <v>20</v>
      </c>
      <c r="L4839">
        <f t="shared" si="89"/>
        <v>1</v>
      </c>
      <c r="M4839">
        <f>MATCH(H:H,价格表!$B$4:$B$35,0)</f>
        <v>6</v>
      </c>
      <c r="N4839" s="27">
        <f>IF(J4839&lt;=0.3,INDEX(价格表!$B$4:$I$31,M4839,2),IF(AND(J4839&gt;0.3,J4839&lt;=1),INDEX(价格表!$B$4:$I$31,M4839,3),IF(AND(J4839&gt;1,J4839&lt;=2.2),INDEX(价格表!$B$4:$I$31,M4839,4),IF(AND(J4839&gt;2.2,J4839&lt;=3.3),INDEX(价格表!$B$4:$I$31,M4839,5),IF(AND(J4839&gt;3.3,J4839&lt;=4),INDEX(价格表!$B$4:$I$31,M4839,6),IF(AND(J4839&gt;4,J4839&lt;=5.5),INDEX(价格表!$B$4:$I$31,M4839,7),IF(J4839&gt;5.5,2.6+INDEX(价格表!$B$4:$I$31,M4839,8)*L4839)))))))</f>
        <v>2.6</v>
      </c>
    </row>
    <row r="4840" spans="1:14">
      <c r="A4840" s="20">
        <v>4606231099487</v>
      </c>
      <c r="B4840" s="18" t="s">
        <v>16</v>
      </c>
      <c r="C4840" s="21">
        <v>20201217</v>
      </c>
      <c r="D4840" s="21">
        <v>610538201209</v>
      </c>
      <c r="E4840" s="21" t="s">
        <v>16</v>
      </c>
      <c r="F4840" s="21">
        <v>20201227</v>
      </c>
      <c r="G4840" s="21" t="s">
        <v>17</v>
      </c>
      <c r="H4840" s="21" t="s">
        <v>302</v>
      </c>
      <c r="I4840" s="21" t="s">
        <v>303</v>
      </c>
      <c r="J4840" s="21">
        <v>0.49</v>
      </c>
      <c r="K4840" s="21" t="s">
        <v>20</v>
      </c>
      <c r="L4840">
        <f t="shared" si="89"/>
        <v>1</v>
      </c>
      <c r="M4840">
        <f>MATCH(H:H,价格表!$B$4:$B$35,0)</f>
        <v>6</v>
      </c>
      <c r="N4840" s="27">
        <f>IF(J4840&lt;=0.3,INDEX(价格表!$B$4:$I$31,M4840,2),IF(AND(J4840&gt;0.3,J4840&lt;=1),INDEX(价格表!$B$4:$I$31,M4840,3),IF(AND(J4840&gt;1,J4840&lt;=2.2),INDEX(价格表!$B$4:$I$31,M4840,4),IF(AND(J4840&gt;2.2,J4840&lt;=3.3),INDEX(价格表!$B$4:$I$31,M4840,5),IF(AND(J4840&gt;3.3,J4840&lt;=4),INDEX(价格表!$B$4:$I$31,M4840,6),IF(AND(J4840&gt;4,J4840&lt;=5.5),INDEX(价格表!$B$4:$I$31,M4840,7),IF(J4840&gt;5.5,2.6+INDEX(价格表!$B$4:$I$31,M4840,8)*L4840)))))))</f>
        <v>2.6</v>
      </c>
    </row>
    <row r="4841" spans="1:14">
      <c r="A4841" s="20">
        <v>4606231099533</v>
      </c>
      <c r="B4841" s="18" t="s">
        <v>16</v>
      </c>
      <c r="C4841" s="21">
        <v>20201217</v>
      </c>
      <c r="D4841" s="21">
        <v>610538201209</v>
      </c>
      <c r="E4841" s="21" t="s">
        <v>16</v>
      </c>
      <c r="F4841" s="21">
        <v>20201227</v>
      </c>
      <c r="G4841" s="21" t="s">
        <v>17</v>
      </c>
      <c r="H4841" s="21" t="s">
        <v>73</v>
      </c>
      <c r="I4841" s="21" t="s">
        <v>93</v>
      </c>
      <c r="J4841" s="21">
        <v>0.48</v>
      </c>
      <c r="K4841" s="21" t="s">
        <v>20</v>
      </c>
      <c r="L4841">
        <f t="shared" si="89"/>
        <v>1</v>
      </c>
      <c r="M4841">
        <f>MATCH(H:H,价格表!$B$4:$B$35,0)</f>
        <v>7</v>
      </c>
      <c r="N4841" s="27">
        <f>IF(J4841&lt;=0.3,INDEX(价格表!$B$4:$I$31,M4841,2),IF(AND(J4841&gt;0.3,J4841&lt;=1),INDEX(价格表!$B$4:$I$31,M4841,3),IF(AND(J4841&gt;1,J4841&lt;=2.2),INDEX(价格表!$B$4:$I$31,M4841,4),IF(AND(J4841&gt;2.2,J4841&lt;=3.3),INDEX(价格表!$B$4:$I$31,M4841,5),IF(AND(J4841&gt;3.3,J4841&lt;=4),INDEX(价格表!$B$4:$I$31,M4841,6),IF(AND(J4841&gt;4,J4841&lt;=5.5),INDEX(价格表!$B$4:$I$31,M4841,7),IF(J4841&gt;5.5,2.6+INDEX(价格表!$B$4:$I$31,M4841,8)*L4841)))))))</f>
        <v>1.8</v>
      </c>
    </row>
    <row r="4842" spans="1:14">
      <c r="A4842" s="20">
        <v>4606231099571</v>
      </c>
      <c r="B4842" s="18" t="s">
        <v>16</v>
      </c>
      <c r="C4842" s="21">
        <v>20201217</v>
      </c>
      <c r="D4842" s="21">
        <v>610538201209</v>
      </c>
      <c r="E4842" s="21" t="s">
        <v>16</v>
      </c>
      <c r="F4842" s="21">
        <v>20201227</v>
      </c>
      <c r="G4842" s="21" t="s">
        <v>17</v>
      </c>
      <c r="H4842" s="21" t="s">
        <v>302</v>
      </c>
      <c r="I4842" s="21" t="s">
        <v>303</v>
      </c>
      <c r="J4842" s="21">
        <v>0.49</v>
      </c>
      <c r="K4842" s="21" t="s">
        <v>20</v>
      </c>
      <c r="L4842">
        <f t="shared" si="89"/>
        <v>1</v>
      </c>
      <c r="M4842">
        <f>MATCH(H:H,价格表!$B$4:$B$35,0)</f>
        <v>6</v>
      </c>
      <c r="N4842" s="27">
        <f>IF(J4842&lt;=0.3,INDEX(价格表!$B$4:$I$31,M4842,2),IF(AND(J4842&gt;0.3,J4842&lt;=1),INDEX(价格表!$B$4:$I$31,M4842,3),IF(AND(J4842&gt;1,J4842&lt;=2.2),INDEX(价格表!$B$4:$I$31,M4842,4),IF(AND(J4842&gt;2.2,J4842&lt;=3.3),INDEX(价格表!$B$4:$I$31,M4842,5),IF(AND(J4842&gt;3.3,J4842&lt;=4),INDEX(价格表!$B$4:$I$31,M4842,6),IF(AND(J4842&gt;4,J4842&lt;=5.5),INDEX(价格表!$B$4:$I$31,M4842,7),IF(J4842&gt;5.5,2.6+INDEX(价格表!$B$4:$I$31,M4842,8)*L4842)))))))</f>
        <v>2.6</v>
      </c>
    </row>
    <row r="4843" spans="1:14">
      <c r="A4843" s="20">
        <v>4606231199957</v>
      </c>
      <c r="B4843" s="18" t="s">
        <v>16</v>
      </c>
      <c r="C4843" s="21">
        <v>20201217</v>
      </c>
      <c r="D4843" s="21">
        <v>610538201209</v>
      </c>
      <c r="E4843" s="21" t="s">
        <v>16</v>
      </c>
      <c r="F4843" s="21">
        <v>20201227</v>
      </c>
      <c r="G4843" s="21" t="s">
        <v>17</v>
      </c>
      <c r="H4843" s="21" t="s">
        <v>73</v>
      </c>
      <c r="I4843" s="21" t="s">
        <v>184</v>
      </c>
      <c r="J4843" s="21">
        <v>0.49</v>
      </c>
      <c r="K4843" s="21" t="s">
        <v>20</v>
      </c>
      <c r="L4843">
        <f t="shared" si="89"/>
        <v>1</v>
      </c>
      <c r="M4843">
        <f>MATCH(H:H,价格表!$B$4:$B$35,0)</f>
        <v>7</v>
      </c>
      <c r="N4843" s="27">
        <f>IF(J4843&lt;=0.3,INDEX(价格表!$B$4:$I$31,M4843,2),IF(AND(J4843&gt;0.3,J4843&lt;=1),INDEX(价格表!$B$4:$I$31,M4843,3),IF(AND(J4843&gt;1,J4843&lt;=2.2),INDEX(价格表!$B$4:$I$31,M4843,4),IF(AND(J4843&gt;2.2,J4843&lt;=3.3),INDEX(价格表!$B$4:$I$31,M4843,5),IF(AND(J4843&gt;3.3,J4843&lt;=4),INDEX(价格表!$B$4:$I$31,M4843,6),IF(AND(J4843&gt;4,J4843&lt;=5.5),INDEX(价格表!$B$4:$I$31,M4843,7),IF(J4843&gt;5.5,2.6+INDEX(价格表!$B$4:$I$31,M4843,8)*L4843)))))))</f>
        <v>1.8</v>
      </c>
    </row>
    <row r="4844" spans="1:14">
      <c r="A4844" s="20">
        <v>4606231304502</v>
      </c>
      <c r="B4844" s="18" t="s">
        <v>16</v>
      </c>
      <c r="C4844" s="21">
        <v>20201217</v>
      </c>
      <c r="D4844" s="21">
        <v>610538201209</v>
      </c>
      <c r="E4844" s="21" t="s">
        <v>16</v>
      </c>
      <c r="F4844" s="21">
        <v>20201227</v>
      </c>
      <c r="G4844" s="21" t="s">
        <v>17</v>
      </c>
      <c r="H4844" s="21" t="s">
        <v>45</v>
      </c>
      <c r="I4844" s="21" t="s">
        <v>87</v>
      </c>
      <c r="J4844" s="21">
        <v>0.5</v>
      </c>
      <c r="K4844" s="21" t="s">
        <v>20</v>
      </c>
      <c r="L4844">
        <f t="shared" si="89"/>
        <v>1</v>
      </c>
      <c r="M4844">
        <f>MATCH(H:H,价格表!$B$4:$B$35,0)</f>
        <v>9</v>
      </c>
      <c r="N4844" s="27">
        <f>IF(J4844&lt;=0.3,INDEX(价格表!$B$4:$I$31,M4844,2),IF(AND(J4844&gt;0.3,J4844&lt;=1),INDEX(价格表!$B$4:$I$31,M4844,3),IF(AND(J4844&gt;1,J4844&lt;=2.2),INDEX(价格表!$B$4:$I$31,M4844,4),IF(AND(J4844&gt;2.2,J4844&lt;=3.3),INDEX(价格表!$B$4:$I$31,M4844,5),IF(AND(J4844&gt;3.3,J4844&lt;=4),INDEX(价格表!$B$4:$I$31,M4844,6),IF(AND(J4844&gt;4,J4844&lt;=5.5),INDEX(价格表!$B$4:$I$31,M4844,7),IF(J4844&gt;5.5,2.6+INDEX(价格表!$B$4:$I$31,M4844,8)*L4844)))))))</f>
        <v>1.8</v>
      </c>
    </row>
    <row r="4845" spans="1:14">
      <c r="A4845" s="20">
        <v>4606231304573</v>
      </c>
      <c r="B4845" s="18" t="s">
        <v>16</v>
      </c>
      <c r="C4845" s="21">
        <v>20201217</v>
      </c>
      <c r="D4845" s="21">
        <v>610538201209</v>
      </c>
      <c r="E4845" s="21" t="s">
        <v>16</v>
      </c>
      <c r="F4845" s="21">
        <v>20201227</v>
      </c>
      <c r="G4845" s="21" t="s">
        <v>17</v>
      </c>
      <c r="H4845" s="21" t="s">
        <v>35</v>
      </c>
      <c r="I4845" s="21" t="s">
        <v>229</v>
      </c>
      <c r="J4845" s="21">
        <v>0.5</v>
      </c>
      <c r="K4845" s="21" t="s">
        <v>20</v>
      </c>
      <c r="L4845">
        <f t="shared" si="89"/>
        <v>1</v>
      </c>
      <c r="M4845">
        <f>MATCH(H:H,价格表!$B$4:$B$35,0)</f>
        <v>22</v>
      </c>
      <c r="N4845" s="27">
        <f>IF(J4845&lt;=0.3,INDEX(价格表!$B$4:$I$31,M4845,2),IF(AND(J4845&gt;0.3,J4845&lt;=1),INDEX(价格表!$B$4:$I$31,M4845,3),IF(AND(J4845&gt;1,J4845&lt;=2.2),INDEX(价格表!$B$4:$I$31,M4845,4),IF(AND(J4845&gt;2.2,J4845&lt;=3.3),INDEX(价格表!$B$4:$I$31,M4845,5),IF(AND(J4845&gt;3.3,J4845&lt;=4),INDEX(价格表!$B$4:$I$31,M4845,6),IF(AND(J4845&gt;4,J4845&lt;=5.5),INDEX(价格表!$B$4:$I$31,M4845,7),IF(J4845&gt;5.5,2.6+INDEX(价格表!$B$4:$I$31,M4845,8)*L4845)))))))</f>
        <v>1.8</v>
      </c>
    </row>
    <row r="4846" spans="1:14">
      <c r="A4846" s="20">
        <v>4606231304582</v>
      </c>
      <c r="B4846" s="18" t="s">
        <v>16</v>
      </c>
      <c r="C4846" s="21">
        <v>20201217</v>
      </c>
      <c r="D4846" s="21">
        <v>610538201209</v>
      </c>
      <c r="E4846" s="21" t="s">
        <v>16</v>
      </c>
      <c r="F4846" s="21">
        <v>20201227</v>
      </c>
      <c r="G4846" s="21" t="s">
        <v>17</v>
      </c>
      <c r="H4846" s="21" t="s">
        <v>302</v>
      </c>
      <c r="I4846" s="21" t="s">
        <v>303</v>
      </c>
      <c r="J4846" s="21">
        <v>0.5</v>
      </c>
      <c r="K4846" s="21" t="s">
        <v>20</v>
      </c>
      <c r="L4846">
        <f t="shared" si="89"/>
        <v>1</v>
      </c>
      <c r="M4846">
        <f>MATCH(H:H,价格表!$B$4:$B$35,0)</f>
        <v>6</v>
      </c>
      <c r="N4846" s="27">
        <f>IF(J4846&lt;=0.3,INDEX(价格表!$B$4:$I$31,M4846,2),IF(AND(J4846&gt;0.3,J4846&lt;=1),INDEX(价格表!$B$4:$I$31,M4846,3),IF(AND(J4846&gt;1,J4846&lt;=2.2),INDEX(价格表!$B$4:$I$31,M4846,4),IF(AND(J4846&gt;2.2,J4846&lt;=3.3),INDEX(价格表!$B$4:$I$31,M4846,5),IF(AND(J4846&gt;3.3,J4846&lt;=4),INDEX(价格表!$B$4:$I$31,M4846,6),IF(AND(J4846&gt;4,J4846&lt;=5.5),INDEX(价格表!$B$4:$I$31,M4846,7),IF(J4846&gt;5.5,2.6+INDEX(价格表!$B$4:$I$31,M4846,8)*L4846)))))))</f>
        <v>2.6</v>
      </c>
    </row>
    <row r="4847" spans="1:14">
      <c r="A4847" s="20">
        <v>4606231304649</v>
      </c>
      <c r="B4847" s="18" t="s">
        <v>16</v>
      </c>
      <c r="C4847" s="21">
        <v>20201217</v>
      </c>
      <c r="D4847" s="21">
        <v>610538201209</v>
      </c>
      <c r="E4847" s="21" t="s">
        <v>16</v>
      </c>
      <c r="F4847" s="21">
        <v>20201227</v>
      </c>
      <c r="G4847" s="21" t="s">
        <v>17</v>
      </c>
      <c r="H4847" s="21" t="s">
        <v>82</v>
      </c>
      <c r="I4847" s="21" t="s">
        <v>83</v>
      </c>
      <c r="J4847" s="21">
        <v>0.54</v>
      </c>
      <c r="K4847" s="21" t="s">
        <v>20</v>
      </c>
      <c r="L4847">
        <f t="shared" si="89"/>
        <v>1</v>
      </c>
      <c r="M4847">
        <f>MATCH(H:H,价格表!$B$4:$B$35,0)</f>
        <v>2</v>
      </c>
      <c r="N4847" s="27">
        <f>IF(J4847&lt;=0.3,INDEX(价格表!$B$4:$I$31,M4847,2),IF(AND(J4847&gt;0.3,J4847&lt;=1),INDEX(价格表!$B$4:$I$31,M4847,3),IF(AND(J4847&gt;1,J4847&lt;=2.2),INDEX(价格表!$B$4:$I$31,M4847,4),IF(AND(J4847&gt;2.2,J4847&lt;=3.3),INDEX(价格表!$B$4:$I$31,M4847,5),IF(AND(J4847&gt;3.3,J4847&lt;=4),INDEX(价格表!$B$4:$I$31,M4847,6),IF(AND(J4847&gt;4,J4847&lt;=5.5),INDEX(价格表!$B$4:$I$31,M4847,7),IF(J4847&gt;5.5,2.6+INDEX(价格表!$B$4:$I$31,M4847,8)*L4847)))))))</f>
        <v>1.8</v>
      </c>
    </row>
    <row r="4848" spans="1:14">
      <c r="A4848" s="20">
        <v>4606231304805</v>
      </c>
      <c r="B4848" s="18" t="s">
        <v>16</v>
      </c>
      <c r="C4848" s="21">
        <v>20201217</v>
      </c>
      <c r="D4848" s="21">
        <v>610538201209</v>
      </c>
      <c r="E4848" s="21" t="s">
        <v>16</v>
      </c>
      <c r="F4848" s="21">
        <v>20201227</v>
      </c>
      <c r="G4848" s="21" t="s">
        <v>17</v>
      </c>
      <c r="H4848" s="21" t="s">
        <v>45</v>
      </c>
      <c r="I4848" s="21" t="s">
        <v>87</v>
      </c>
      <c r="J4848" s="21">
        <v>0.5</v>
      </c>
      <c r="K4848" s="21" t="s">
        <v>20</v>
      </c>
      <c r="L4848">
        <f t="shared" si="89"/>
        <v>1</v>
      </c>
      <c r="M4848">
        <f>MATCH(H:H,价格表!$B$4:$B$35,0)</f>
        <v>9</v>
      </c>
      <c r="N4848" s="27">
        <f>IF(J4848&lt;=0.3,INDEX(价格表!$B$4:$I$31,M4848,2),IF(AND(J4848&gt;0.3,J4848&lt;=1),INDEX(价格表!$B$4:$I$31,M4848,3),IF(AND(J4848&gt;1,J4848&lt;=2.2),INDEX(价格表!$B$4:$I$31,M4848,4),IF(AND(J4848&gt;2.2,J4848&lt;=3.3),INDEX(价格表!$B$4:$I$31,M4848,5),IF(AND(J4848&gt;3.3,J4848&lt;=4),INDEX(价格表!$B$4:$I$31,M4848,6),IF(AND(J4848&gt;4,J4848&lt;=5.5),INDEX(价格表!$B$4:$I$31,M4848,7),IF(J4848&gt;5.5,2.6+INDEX(价格表!$B$4:$I$31,M4848,8)*L4848)))))))</f>
        <v>1.8</v>
      </c>
    </row>
    <row r="4849" spans="1:14">
      <c r="A4849" s="20">
        <v>4606231304938</v>
      </c>
      <c r="B4849" s="18" t="s">
        <v>16</v>
      </c>
      <c r="C4849" s="21">
        <v>20201217</v>
      </c>
      <c r="D4849" s="21">
        <v>610538201209</v>
      </c>
      <c r="E4849" s="21" t="s">
        <v>16</v>
      </c>
      <c r="F4849" s="21">
        <v>20201227</v>
      </c>
      <c r="G4849" s="21" t="s">
        <v>17</v>
      </c>
      <c r="H4849" s="21" t="s">
        <v>37</v>
      </c>
      <c r="I4849" s="21" t="s">
        <v>214</v>
      </c>
      <c r="J4849" s="21">
        <v>0.48</v>
      </c>
      <c r="K4849" s="21" t="s">
        <v>20</v>
      </c>
      <c r="L4849">
        <f t="shared" si="89"/>
        <v>1</v>
      </c>
      <c r="M4849">
        <f>MATCH(H:H,价格表!$B$4:$B$35,0)</f>
        <v>12</v>
      </c>
      <c r="N4849" s="27">
        <f>IF(J4849&lt;=0.3,INDEX(价格表!$B$4:$I$31,M4849,2),IF(AND(J4849&gt;0.3,J4849&lt;=1),INDEX(价格表!$B$4:$I$31,M4849,3),IF(AND(J4849&gt;1,J4849&lt;=2.2),INDEX(价格表!$B$4:$I$31,M4849,4),IF(AND(J4849&gt;2.2,J4849&lt;=3.3),INDEX(价格表!$B$4:$I$31,M4849,5),IF(AND(J4849&gt;3.3,J4849&lt;=4),INDEX(价格表!$B$4:$I$31,M4849,6),IF(AND(J4849&gt;4,J4849&lt;=5.5),INDEX(价格表!$B$4:$I$31,M4849,7),IF(J4849&gt;5.5,2.6+INDEX(价格表!$B$4:$I$31,M4849,8)*L4849)))))))</f>
        <v>1.8</v>
      </c>
    </row>
    <row r="4850" spans="1:14">
      <c r="A4850" s="20">
        <v>4606231304995</v>
      </c>
      <c r="B4850" s="18" t="s">
        <v>16</v>
      </c>
      <c r="C4850" s="21">
        <v>20201217</v>
      </c>
      <c r="D4850" s="21">
        <v>610538201209</v>
      </c>
      <c r="E4850" s="21" t="s">
        <v>16</v>
      </c>
      <c r="F4850" s="21">
        <v>20201227</v>
      </c>
      <c r="G4850" s="21" t="s">
        <v>17</v>
      </c>
      <c r="H4850" s="21" t="s">
        <v>294</v>
      </c>
      <c r="I4850" s="21" t="s">
        <v>295</v>
      </c>
      <c r="J4850" s="21">
        <v>0.48</v>
      </c>
      <c r="K4850" s="21" t="s">
        <v>20</v>
      </c>
      <c r="L4850">
        <f t="shared" si="89"/>
        <v>1</v>
      </c>
      <c r="M4850">
        <f>MATCH(H:H,价格表!$B$4:$B$35,0)</f>
        <v>18</v>
      </c>
      <c r="N4850" s="27">
        <f>IF(J4850&lt;=0.3,INDEX(价格表!$B$4:$I$31,M4850,2),IF(AND(J4850&gt;0.3,J4850&lt;=1),INDEX(价格表!$B$4:$I$31,M4850,3),IF(AND(J4850&gt;1,J4850&lt;=2.2),INDEX(价格表!$B$4:$I$31,M4850,4),IF(AND(J4850&gt;2.2,J4850&lt;=3.3),INDEX(价格表!$B$4:$I$31,M4850,5),IF(AND(J4850&gt;3.3,J4850&lt;=4),INDEX(价格表!$B$4:$I$31,M4850,6),IF(AND(J4850&gt;4,J4850&lt;=5.5),INDEX(价格表!$B$4:$I$31,M4850,7),IF(J4850&gt;5.5,2.6+INDEX(价格表!$B$4:$I$31,M4850,8)*L4850)))))))</f>
        <v>2.9</v>
      </c>
    </row>
    <row r="4851" spans="1:14">
      <c r="A4851" s="20">
        <v>4606231305024</v>
      </c>
      <c r="B4851" s="18" t="s">
        <v>16</v>
      </c>
      <c r="C4851" s="21">
        <v>20201217</v>
      </c>
      <c r="D4851" s="21">
        <v>610538201209</v>
      </c>
      <c r="E4851" s="21" t="s">
        <v>16</v>
      </c>
      <c r="F4851" s="21">
        <v>20201227</v>
      </c>
      <c r="G4851" s="21" t="s">
        <v>17</v>
      </c>
      <c r="H4851" s="21" t="s">
        <v>82</v>
      </c>
      <c r="I4851" s="21" t="s">
        <v>83</v>
      </c>
      <c r="J4851" s="21">
        <v>0.48</v>
      </c>
      <c r="K4851" s="21" t="s">
        <v>20</v>
      </c>
      <c r="L4851">
        <f t="shared" si="89"/>
        <v>1</v>
      </c>
      <c r="M4851">
        <f>MATCH(H:H,价格表!$B$4:$B$35,0)</f>
        <v>2</v>
      </c>
      <c r="N4851" s="27">
        <f>IF(J4851&lt;=0.3,INDEX(价格表!$B$4:$I$31,M4851,2),IF(AND(J4851&gt;0.3,J4851&lt;=1),INDEX(价格表!$B$4:$I$31,M4851,3),IF(AND(J4851&gt;1,J4851&lt;=2.2),INDEX(价格表!$B$4:$I$31,M4851,4),IF(AND(J4851&gt;2.2,J4851&lt;=3.3),INDEX(价格表!$B$4:$I$31,M4851,5),IF(AND(J4851&gt;3.3,J4851&lt;=4),INDEX(价格表!$B$4:$I$31,M4851,6),IF(AND(J4851&gt;4,J4851&lt;=5.5),INDEX(价格表!$B$4:$I$31,M4851,7),IF(J4851&gt;5.5,2.6+INDEX(价格表!$B$4:$I$31,M4851,8)*L4851)))))))</f>
        <v>1.8</v>
      </c>
    </row>
    <row r="4852" spans="1:14">
      <c r="A4852" s="20">
        <v>4606231305226</v>
      </c>
      <c r="B4852" s="18" t="s">
        <v>16</v>
      </c>
      <c r="C4852" s="21">
        <v>20201217</v>
      </c>
      <c r="D4852" s="21">
        <v>610538201209</v>
      </c>
      <c r="E4852" s="21" t="s">
        <v>16</v>
      </c>
      <c r="F4852" s="21">
        <v>20201227</v>
      </c>
      <c r="G4852" s="21" t="s">
        <v>17</v>
      </c>
      <c r="H4852" s="21" t="s">
        <v>294</v>
      </c>
      <c r="I4852" s="21" t="s">
        <v>295</v>
      </c>
      <c r="J4852" s="21">
        <v>0.57</v>
      </c>
      <c r="K4852" s="21" t="s">
        <v>20</v>
      </c>
      <c r="L4852">
        <f t="shared" si="89"/>
        <v>1</v>
      </c>
      <c r="M4852">
        <f>MATCH(H:H,价格表!$B$4:$B$35,0)</f>
        <v>18</v>
      </c>
      <c r="N4852" s="27">
        <f>IF(J4852&lt;=0.3,INDEX(价格表!$B$4:$I$31,M4852,2),IF(AND(J4852&gt;0.3,J4852&lt;=1),INDEX(价格表!$B$4:$I$31,M4852,3),IF(AND(J4852&gt;1,J4852&lt;=2.2),INDEX(价格表!$B$4:$I$31,M4852,4),IF(AND(J4852&gt;2.2,J4852&lt;=3.3),INDEX(价格表!$B$4:$I$31,M4852,5),IF(AND(J4852&gt;3.3,J4852&lt;=4),INDEX(价格表!$B$4:$I$31,M4852,6),IF(AND(J4852&gt;4,J4852&lt;=5.5),INDEX(价格表!$B$4:$I$31,M4852,7),IF(J4852&gt;5.5,2.6+INDEX(价格表!$B$4:$I$31,M4852,8)*L4852)))))))</f>
        <v>2.9</v>
      </c>
    </row>
    <row r="4853" spans="1:14">
      <c r="A4853" s="20">
        <v>4606231305459</v>
      </c>
      <c r="B4853" s="18" t="s">
        <v>16</v>
      </c>
      <c r="C4853" s="21">
        <v>20201217</v>
      </c>
      <c r="D4853" s="21">
        <v>610538201209</v>
      </c>
      <c r="E4853" s="21" t="s">
        <v>16</v>
      </c>
      <c r="F4853" s="21">
        <v>20201227</v>
      </c>
      <c r="G4853" s="21" t="s">
        <v>17</v>
      </c>
      <c r="H4853" s="21" t="s">
        <v>73</v>
      </c>
      <c r="I4853" s="21" t="s">
        <v>184</v>
      </c>
      <c r="J4853" s="21">
        <v>0.51</v>
      </c>
      <c r="K4853" s="21" t="s">
        <v>20</v>
      </c>
      <c r="L4853">
        <f t="shared" si="89"/>
        <v>1</v>
      </c>
      <c r="M4853">
        <f>MATCH(H:H,价格表!$B$4:$B$35,0)</f>
        <v>7</v>
      </c>
      <c r="N4853" s="27">
        <f>IF(J4853&lt;=0.3,INDEX(价格表!$B$4:$I$31,M4853,2),IF(AND(J4853&gt;0.3,J4853&lt;=1),INDEX(价格表!$B$4:$I$31,M4853,3),IF(AND(J4853&gt;1,J4853&lt;=2.2),INDEX(价格表!$B$4:$I$31,M4853,4),IF(AND(J4853&gt;2.2,J4853&lt;=3.3),INDEX(价格表!$B$4:$I$31,M4853,5),IF(AND(J4853&gt;3.3,J4853&lt;=4),INDEX(价格表!$B$4:$I$31,M4853,6),IF(AND(J4853&gt;4,J4853&lt;=5.5),INDEX(价格表!$B$4:$I$31,M4853,7),IF(J4853&gt;5.5,2.6+INDEX(价格表!$B$4:$I$31,M4853,8)*L4853)))))))</f>
        <v>1.8</v>
      </c>
    </row>
    <row r="4854" spans="1:14">
      <c r="A4854" s="20">
        <v>4606231306191</v>
      </c>
      <c r="B4854" s="18" t="s">
        <v>16</v>
      </c>
      <c r="C4854" s="21">
        <v>20201217</v>
      </c>
      <c r="D4854" s="21">
        <v>610538201209</v>
      </c>
      <c r="E4854" s="21" t="s">
        <v>16</v>
      </c>
      <c r="F4854" s="21">
        <v>20201227</v>
      </c>
      <c r="G4854" s="21" t="s">
        <v>17</v>
      </c>
      <c r="H4854" s="21" t="s">
        <v>305</v>
      </c>
      <c r="I4854" s="21" t="s">
        <v>316</v>
      </c>
      <c r="J4854" s="21">
        <v>0.51</v>
      </c>
      <c r="K4854" s="21" t="s">
        <v>20</v>
      </c>
      <c r="L4854">
        <f t="shared" si="89"/>
        <v>1</v>
      </c>
      <c r="M4854">
        <f>MATCH(H:H,价格表!$B$4:$B$35,0)</f>
        <v>26</v>
      </c>
      <c r="N4854" s="27">
        <f>IF(J4854&lt;=0.3,INDEX(价格表!$B$4:$I$31,M4854,2),IF(AND(J4854&gt;0.3,J4854&lt;=1),INDEX(价格表!$B$4:$I$31,M4854,3),IF(AND(J4854&gt;1,J4854&lt;=2.2),INDEX(价格表!$B$4:$I$31,M4854,4),IF(AND(J4854&gt;2.2,J4854&lt;=3.3),INDEX(价格表!$B$4:$I$31,M4854,5),IF(AND(J4854&gt;3.3,J4854&lt;=4),INDEX(价格表!$B$4:$I$31,M4854,6),IF(AND(J4854&gt;4,J4854&lt;=5.5),INDEX(价格表!$B$4:$I$31,M4854,7),IF(J4854&gt;5.5,2.6+INDEX(价格表!$B$4:$I$31,M4854,8)*L4854)))))))</f>
        <v>1.8</v>
      </c>
    </row>
    <row r="4855" spans="1:14">
      <c r="A4855" s="20">
        <v>4606231306544</v>
      </c>
      <c r="B4855" s="18" t="s">
        <v>16</v>
      </c>
      <c r="C4855" s="21">
        <v>20201217</v>
      </c>
      <c r="D4855" s="21">
        <v>610538201209</v>
      </c>
      <c r="E4855" s="21" t="s">
        <v>16</v>
      </c>
      <c r="F4855" s="21">
        <v>20201227</v>
      </c>
      <c r="G4855" s="21" t="s">
        <v>17</v>
      </c>
      <c r="H4855" s="21" t="s">
        <v>296</v>
      </c>
      <c r="I4855" s="21" t="s">
        <v>297</v>
      </c>
      <c r="J4855" s="21">
        <v>0.5</v>
      </c>
      <c r="K4855" s="21" t="s">
        <v>20</v>
      </c>
      <c r="L4855">
        <f t="shared" si="89"/>
        <v>1</v>
      </c>
      <c r="M4855">
        <f>MATCH(H:H,价格表!$B$4:$B$35,0)</f>
        <v>8</v>
      </c>
      <c r="N4855" s="27">
        <f>IF(J4855&lt;=0.3,INDEX(价格表!$B$4:$I$31,M4855,2),IF(AND(J4855&gt;0.3,J4855&lt;=1),INDEX(价格表!$B$4:$I$31,M4855,3),IF(AND(J4855&gt;1,J4855&lt;=2.2),INDEX(价格表!$B$4:$I$31,M4855,4),IF(AND(J4855&gt;2.2,J4855&lt;=3.3),INDEX(价格表!$B$4:$I$31,M4855,5),IF(AND(J4855&gt;3.3,J4855&lt;=4),INDEX(价格表!$B$4:$I$31,M4855,6),IF(AND(J4855&gt;4,J4855&lt;=5.5),INDEX(价格表!$B$4:$I$31,M4855,7),IF(J4855&gt;5.5,2.6+INDEX(价格表!$B$4:$I$31,M4855,8)*L4855)))))))</f>
        <v>2.6</v>
      </c>
    </row>
    <row r="4856" spans="1:14">
      <c r="A4856" s="20">
        <v>4606231306586</v>
      </c>
      <c r="B4856" s="18" t="s">
        <v>16</v>
      </c>
      <c r="C4856" s="21">
        <v>20201217</v>
      </c>
      <c r="D4856" s="21">
        <v>610538201209</v>
      </c>
      <c r="E4856" s="21" t="s">
        <v>16</v>
      </c>
      <c r="F4856" s="21">
        <v>20201227</v>
      </c>
      <c r="G4856" s="21" t="s">
        <v>17</v>
      </c>
      <c r="H4856" s="21" t="s">
        <v>37</v>
      </c>
      <c r="I4856" s="21" t="s">
        <v>72</v>
      </c>
      <c r="J4856" s="21">
        <v>0.56</v>
      </c>
      <c r="K4856" s="21" t="s">
        <v>20</v>
      </c>
      <c r="L4856">
        <f t="shared" si="89"/>
        <v>1</v>
      </c>
      <c r="M4856">
        <f>MATCH(H:H,价格表!$B$4:$B$35,0)</f>
        <v>12</v>
      </c>
      <c r="N4856" s="27">
        <f>IF(J4856&lt;=0.3,INDEX(价格表!$B$4:$I$31,M4856,2),IF(AND(J4856&gt;0.3,J4856&lt;=1),INDEX(价格表!$B$4:$I$31,M4856,3),IF(AND(J4856&gt;1,J4856&lt;=2.2),INDEX(价格表!$B$4:$I$31,M4856,4),IF(AND(J4856&gt;2.2,J4856&lt;=3.3),INDEX(价格表!$B$4:$I$31,M4856,5),IF(AND(J4856&gt;3.3,J4856&lt;=4),INDEX(价格表!$B$4:$I$31,M4856,6),IF(AND(J4856&gt;4,J4856&lt;=5.5),INDEX(价格表!$B$4:$I$31,M4856,7),IF(J4856&gt;5.5,2.6+INDEX(价格表!$B$4:$I$31,M4856,8)*L4856)))))))</f>
        <v>1.8</v>
      </c>
    </row>
    <row r="4857" spans="1:14">
      <c r="A4857" s="20">
        <v>4606231306761</v>
      </c>
      <c r="B4857" s="18" t="s">
        <v>16</v>
      </c>
      <c r="C4857" s="21">
        <v>20201217</v>
      </c>
      <c r="D4857" s="21">
        <v>610538201209</v>
      </c>
      <c r="E4857" s="21" t="s">
        <v>16</v>
      </c>
      <c r="F4857" s="21">
        <v>20201227</v>
      </c>
      <c r="G4857" s="21" t="s">
        <v>17</v>
      </c>
      <c r="H4857" s="21" t="s">
        <v>63</v>
      </c>
      <c r="I4857" s="21" t="s">
        <v>187</v>
      </c>
      <c r="J4857" s="21">
        <v>0.48</v>
      </c>
      <c r="K4857" s="21" t="s">
        <v>20</v>
      </c>
      <c r="L4857">
        <f t="shared" si="89"/>
        <v>1</v>
      </c>
      <c r="M4857">
        <f>MATCH(H:H,价格表!$B$4:$B$35,0)</f>
        <v>21</v>
      </c>
      <c r="N4857" s="27">
        <f>IF(J4857&lt;=0.3,INDEX(价格表!$B$4:$I$31,M4857,2),IF(AND(J4857&gt;0.3,J4857&lt;=1),INDEX(价格表!$B$4:$I$31,M4857,3),IF(AND(J4857&gt;1,J4857&lt;=2.2),INDEX(价格表!$B$4:$I$31,M4857,4),IF(AND(J4857&gt;2.2,J4857&lt;=3.3),INDEX(价格表!$B$4:$I$31,M4857,5),IF(AND(J4857&gt;3.3,J4857&lt;=4),INDEX(价格表!$B$4:$I$31,M4857,6),IF(AND(J4857&gt;4,J4857&lt;=5.5),INDEX(价格表!$B$4:$I$31,M4857,7),IF(J4857&gt;5.5,2.6+INDEX(价格表!$B$4:$I$31,M4857,8)*L4857)))))))</f>
        <v>1.8</v>
      </c>
    </row>
    <row r="4858" spans="1:14">
      <c r="A4858" s="20">
        <v>4606231306947</v>
      </c>
      <c r="B4858" s="18" t="s">
        <v>16</v>
      </c>
      <c r="C4858" s="21">
        <v>20201217</v>
      </c>
      <c r="D4858" s="21">
        <v>610538201209</v>
      </c>
      <c r="E4858" s="21" t="s">
        <v>16</v>
      </c>
      <c r="F4858" s="21">
        <v>20201227</v>
      </c>
      <c r="G4858" s="21" t="s">
        <v>17</v>
      </c>
      <c r="H4858" s="21" t="s">
        <v>45</v>
      </c>
      <c r="I4858" s="21" t="s">
        <v>48</v>
      </c>
      <c r="J4858" s="21">
        <v>0.49</v>
      </c>
      <c r="K4858" s="21" t="s">
        <v>20</v>
      </c>
      <c r="L4858">
        <f t="shared" si="89"/>
        <v>1</v>
      </c>
      <c r="M4858">
        <f>MATCH(H:H,价格表!$B$4:$B$35,0)</f>
        <v>9</v>
      </c>
      <c r="N4858" s="27">
        <f>IF(J4858&lt;=0.3,INDEX(价格表!$B$4:$I$31,M4858,2),IF(AND(J4858&gt;0.3,J4858&lt;=1),INDEX(价格表!$B$4:$I$31,M4858,3),IF(AND(J4858&gt;1,J4858&lt;=2.2),INDEX(价格表!$B$4:$I$31,M4858,4),IF(AND(J4858&gt;2.2,J4858&lt;=3.3),INDEX(价格表!$B$4:$I$31,M4858,5),IF(AND(J4858&gt;3.3,J4858&lt;=4),INDEX(价格表!$B$4:$I$31,M4858,6),IF(AND(J4858&gt;4,J4858&lt;=5.5),INDEX(价格表!$B$4:$I$31,M4858,7),IF(J4858&gt;5.5,2.6+INDEX(价格表!$B$4:$I$31,M4858,8)*L4858)))))))</f>
        <v>1.8</v>
      </c>
    </row>
    <row r="4859" spans="1:14">
      <c r="A4859" s="20">
        <v>4606231306953</v>
      </c>
      <c r="B4859" s="18" t="s">
        <v>16</v>
      </c>
      <c r="C4859" s="21">
        <v>20201217</v>
      </c>
      <c r="D4859" s="21">
        <v>610538201209</v>
      </c>
      <c r="E4859" s="21" t="s">
        <v>16</v>
      </c>
      <c r="F4859" s="21">
        <v>20201227</v>
      </c>
      <c r="G4859" s="21" t="s">
        <v>17</v>
      </c>
      <c r="H4859" s="21" t="s">
        <v>45</v>
      </c>
      <c r="I4859" s="21" t="s">
        <v>358</v>
      </c>
      <c r="J4859" s="21">
        <v>0.49</v>
      </c>
      <c r="K4859" s="21" t="s">
        <v>20</v>
      </c>
      <c r="L4859">
        <f t="shared" si="89"/>
        <v>1</v>
      </c>
      <c r="M4859">
        <f>MATCH(H:H,价格表!$B$4:$B$35,0)</f>
        <v>9</v>
      </c>
      <c r="N4859" s="27">
        <f>IF(J4859&lt;=0.3,INDEX(价格表!$B$4:$I$31,M4859,2),IF(AND(J4859&gt;0.3,J4859&lt;=1),INDEX(价格表!$B$4:$I$31,M4859,3),IF(AND(J4859&gt;1,J4859&lt;=2.2),INDEX(价格表!$B$4:$I$31,M4859,4),IF(AND(J4859&gt;2.2,J4859&lt;=3.3),INDEX(价格表!$B$4:$I$31,M4859,5),IF(AND(J4859&gt;3.3,J4859&lt;=4),INDEX(价格表!$B$4:$I$31,M4859,6),IF(AND(J4859&gt;4,J4859&lt;=5.5),INDEX(价格表!$B$4:$I$31,M4859,7),IF(J4859&gt;5.5,2.6+INDEX(价格表!$B$4:$I$31,M4859,8)*L4859)))))))</f>
        <v>1.8</v>
      </c>
    </row>
    <row r="4860" spans="1:14">
      <c r="A4860" s="20">
        <v>4606231306971</v>
      </c>
      <c r="B4860" s="18" t="s">
        <v>16</v>
      </c>
      <c r="C4860" s="21">
        <v>20201217</v>
      </c>
      <c r="D4860" s="21">
        <v>610538201209</v>
      </c>
      <c r="E4860" s="21" t="s">
        <v>16</v>
      </c>
      <c r="F4860" s="21">
        <v>20201227</v>
      </c>
      <c r="G4860" s="21" t="s">
        <v>17</v>
      </c>
      <c r="H4860" s="21" t="s">
        <v>298</v>
      </c>
      <c r="I4860" s="21" t="s">
        <v>300</v>
      </c>
      <c r="J4860" s="21">
        <v>0.48</v>
      </c>
      <c r="K4860" s="21" t="s">
        <v>20</v>
      </c>
      <c r="L4860">
        <f t="shared" si="89"/>
        <v>1</v>
      </c>
      <c r="M4860">
        <f>MATCH(H:H,价格表!$B$4:$B$35,0)</f>
        <v>29</v>
      </c>
      <c r="N4860" s="27">
        <f>L4860*5+3</f>
        <v>8</v>
      </c>
    </row>
    <row r="4861" spans="1:14">
      <c r="A4861" s="20">
        <v>4606231307097</v>
      </c>
      <c r="B4861" s="18" t="s">
        <v>16</v>
      </c>
      <c r="C4861" s="21">
        <v>20201217</v>
      </c>
      <c r="D4861" s="21">
        <v>610538201209</v>
      </c>
      <c r="E4861" s="21" t="s">
        <v>16</v>
      </c>
      <c r="F4861" s="21">
        <v>20201227</v>
      </c>
      <c r="G4861" s="21" t="s">
        <v>17</v>
      </c>
      <c r="H4861" s="21" t="s">
        <v>39</v>
      </c>
      <c r="I4861" s="21" t="s">
        <v>165</v>
      </c>
      <c r="J4861" s="21">
        <v>0.51</v>
      </c>
      <c r="K4861" s="21" t="s">
        <v>20</v>
      </c>
      <c r="L4861">
        <f t="shared" si="89"/>
        <v>1</v>
      </c>
      <c r="M4861">
        <f>MATCH(H:H,价格表!$B$4:$B$35,0)</f>
        <v>23</v>
      </c>
      <c r="N4861" s="27">
        <f>IF(J4861&lt;=0.3,INDEX(价格表!$B$4:$I$31,M4861,2),IF(AND(J4861&gt;0.3,J4861&lt;=1),INDEX(价格表!$B$4:$I$31,M4861,3),IF(AND(J4861&gt;1,J4861&lt;=2.2),INDEX(价格表!$B$4:$I$31,M4861,4),IF(AND(J4861&gt;2.2,J4861&lt;=3.3),INDEX(价格表!$B$4:$I$31,M4861,5),IF(AND(J4861&gt;3.3,J4861&lt;=4),INDEX(价格表!$B$4:$I$31,M4861,6),IF(AND(J4861&gt;4,J4861&lt;=5.5),INDEX(价格表!$B$4:$I$31,M4861,7),IF(J4861&gt;5.5,2.6+INDEX(价格表!$B$4:$I$31,M4861,8)*L4861)))))))</f>
        <v>1.8</v>
      </c>
    </row>
    <row r="4862" spans="1:14">
      <c r="A4862" s="20">
        <v>4606231307112</v>
      </c>
      <c r="B4862" s="18" t="s">
        <v>16</v>
      </c>
      <c r="C4862" s="21">
        <v>20201217</v>
      </c>
      <c r="D4862" s="21">
        <v>610538201209</v>
      </c>
      <c r="E4862" s="21" t="s">
        <v>16</v>
      </c>
      <c r="F4862" s="21">
        <v>20201227</v>
      </c>
      <c r="G4862" s="21" t="s">
        <v>17</v>
      </c>
      <c r="H4862" s="21" t="s">
        <v>82</v>
      </c>
      <c r="I4862" s="21" t="s">
        <v>83</v>
      </c>
      <c r="J4862" s="21">
        <v>0.48</v>
      </c>
      <c r="K4862" s="21" t="s">
        <v>20</v>
      </c>
      <c r="L4862">
        <f t="shared" si="89"/>
        <v>1</v>
      </c>
      <c r="M4862">
        <f>MATCH(H:H,价格表!$B$4:$B$35,0)</f>
        <v>2</v>
      </c>
      <c r="N4862" s="27">
        <f>IF(J4862&lt;=0.3,INDEX(价格表!$B$4:$I$31,M4862,2),IF(AND(J4862&gt;0.3,J4862&lt;=1),INDEX(价格表!$B$4:$I$31,M4862,3),IF(AND(J4862&gt;1,J4862&lt;=2.2),INDEX(价格表!$B$4:$I$31,M4862,4),IF(AND(J4862&gt;2.2,J4862&lt;=3.3),INDEX(价格表!$B$4:$I$31,M4862,5),IF(AND(J4862&gt;3.3,J4862&lt;=4),INDEX(价格表!$B$4:$I$31,M4862,6),IF(AND(J4862&gt;4,J4862&lt;=5.5),INDEX(价格表!$B$4:$I$31,M4862,7),IF(J4862&gt;5.5,2.6+INDEX(价格表!$B$4:$I$31,M4862,8)*L4862)))))))</f>
        <v>1.8</v>
      </c>
    </row>
    <row r="4863" spans="1:14">
      <c r="A4863" s="20">
        <v>4606231307260</v>
      </c>
      <c r="B4863" s="18" t="s">
        <v>16</v>
      </c>
      <c r="C4863" s="21">
        <v>20201217</v>
      </c>
      <c r="D4863" s="21">
        <v>610538201209</v>
      </c>
      <c r="E4863" s="21" t="s">
        <v>16</v>
      </c>
      <c r="F4863" s="21">
        <v>20201227</v>
      </c>
      <c r="G4863" s="21" t="s">
        <v>17</v>
      </c>
      <c r="H4863" s="21" t="s">
        <v>37</v>
      </c>
      <c r="I4863" s="21" t="s">
        <v>72</v>
      </c>
      <c r="J4863" s="21">
        <v>0.48</v>
      </c>
      <c r="K4863" s="21" t="s">
        <v>20</v>
      </c>
      <c r="L4863">
        <f t="shared" si="89"/>
        <v>1</v>
      </c>
      <c r="M4863">
        <f>MATCH(H:H,价格表!$B$4:$B$35,0)</f>
        <v>12</v>
      </c>
      <c r="N4863" s="27">
        <f>IF(J4863&lt;=0.3,INDEX(价格表!$B$4:$I$31,M4863,2),IF(AND(J4863&gt;0.3,J4863&lt;=1),INDEX(价格表!$B$4:$I$31,M4863,3),IF(AND(J4863&gt;1,J4863&lt;=2.2),INDEX(价格表!$B$4:$I$31,M4863,4),IF(AND(J4863&gt;2.2,J4863&lt;=3.3),INDEX(价格表!$B$4:$I$31,M4863,5),IF(AND(J4863&gt;3.3,J4863&lt;=4),INDEX(价格表!$B$4:$I$31,M4863,6),IF(AND(J4863&gt;4,J4863&lt;=5.5),INDEX(价格表!$B$4:$I$31,M4863,7),IF(J4863&gt;5.5,2.6+INDEX(价格表!$B$4:$I$31,M4863,8)*L4863)))))))</f>
        <v>1.8</v>
      </c>
    </row>
    <row r="4864" spans="1:14">
      <c r="A4864" s="20">
        <v>4606231307371</v>
      </c>
      <c r="B4864" s="18" t="s">
        <v>16</v>
      </c>
      <c r="C4864" s="21">
        <v>20201217</v>
      </c>
      <c r="D4864" s="21">
        <v>610538201209</v>
      </c>
      <c r="E4864" s="21" t="s">
        <v>16</v>
      </c>
      <c r="F4864" s="21">
        <v>20201227</v>
      </c>
      <c r="G4864" s="21" t="s">
        <v>17</v>
      </c>
      <c r="H4864" s="21" t="s">
        <v>45</v>
      </c>
      <c r="I4864" s="21" t="s">
        <v>48</v>
      </c>
      <c r="J4864" s="21">
        <v>0.49</v>
      </c>
      <c r="K4864" s="21" t="s">
        <v>20</v>
      </c>
      <c r="L4864">
        <f t="shared" si="89"/>
        <v>1</v>
      </c>
      <c r="M4864">
        <f>MATCH(H:H,价格表!$B$4:$B$35,0)</f>
        <v>9</v>
      </c>
      <c r="N4864" s="27">
        <f>IF(J4864&lt;=0.3,INDEX(价格表!$B$4:$I$31,M4864,2),IF(AND(J4864&gt;0.3,J4864&lt;=1),INDEX(价格表!$B$4:$I$31,M4864,3),IF(AND(J4864&gt;1,J4864&lt;=2.2),INDEX(价格表!$B$4:$I$31,M4864,4),IF(AND(J4864&gt;2.2,J4864&lt;=3.3),INDEX(价格表!$B$4:$I$31,M4864,5),IF(AND(J4864&gt;3.3,J4864&lt;=4),INDEX(价格表!$B$4:$I$31,M4864,6),IF(AND(J4864&gt;4,J4864&lt;=5.5),INDEX(价格表!$B$4:$I$31,M4864,7),IF(J4864&gt;5.5,2.6+INDEX(价格表!$B$4:$I$31,M4864,8)*L4864)))))))</f>
        <v>1.8</v>
      </c>
    </row>
    <row r="4865" spans="1:14">
      <c r="A4865" s="20">
        <v>4606231307578</v>
      </c>
      <c r="B4865" s="18" t="s">
        <v>16</v>
      </c>
      <c r="C4865" s="21">
        <v>20201217</v>
      </c>
      <c r="D4865" s="21">
        <v>610538201209</v>
      </c>
      <c r="E4865" s="21" t="s">
        <v>16</v>
      </c>
      <c r="F4865" s="21">
        <v>20201227</v>
      </c>
      <c r="G4865" s="21" t="s">
        <v>17</v>
      </c>
      <c r="H4865" s="21" t="s">
        <v>294</v>
      </c>
      <c r="I4865" s="21" t="s">
        <v>295</v>
      </c>
      <c r="J4865" s="21">
        <v>0.52</v>
      </c>
      <c r="K4865" s="21" t="s">
        <v>20</v>
      </c>
      <c r="L4865">
        <f t="shared" si="89"/>
        <v>1</v>
      </c>
      <c r="M4865">
        <f>MATCH(H:H,价格表!$B$4:$B$35,0)</f>
        <v>18</v>
      </c>
      <c r="N4865" s="27">
        <f>IF(J4865&lt;=0.3,INDEX(价格表!$B$4:$I$31,M4865,2),IF(AND(J4865&gt;0.3,J4865&lt;=1),INDEX(价格表!$B$4:$I$31,M4865,3),IF(AND(J4865&gt;1,J4865&lt;=2.2),INDEX(价格表!$B$4:$I$31,M4865,4),IF(AND(J4865&gt;2.2,J4865&lt;=3.3),INDEX(价格表!$B$4:$I$31,M4865,5),IF(AND(J4865&gt;3.3,J4865&lt;=4),INDEX(价格表!$B$4:$I$31,M4865,6),IF(AND(J4865&gt;4,J4865&lt;=5.5),INDEX(价格表!$B$4:$I$31,M4865,7),IF(J4865&gt;5.5,2.6+INDEX(价格表!$B$4:$I$31,M4865,8)*L4865)))))))</f>
        <v>2.9</v>
      </c>
    </row>
    <row r="4866" spans="1:14">
      <c r="A4866" s="20">
        <v>4606231307629</v>
      </c>
      <c r="B4866" s="18" t="s">
        <v>16</v>
      </c>
      <c r="C4866" s="21">
        <v>20201217</v>
      </c>
      <c r="D4866" s="21">
        <v>610538201209</v>
      </c>
      <c r="E4866" s="21" t="s">
        <v>16</v>
      </c>
      <c r="F4866" s="21">
        <v>20201227</v>
      </c>
      <c r="G4866" s="21" t="s">
        <v>17</v>
      </c>
      <c r="H4866" s="21" t="s">
        <v>294</v>
      </c>
      <c r="I4866" s="21" t="s">
        <v>295</v>
      </c>
      <c r="J4866" s="21">
        <v>0.5</v>
      </c>
      <c r="K4866" s="21" t="s">
        <v>20</v>
      </c>
      <c r="L4866">
        <f t="shared" si="89"/>
        <v>1</v>
      </c>
      <c r="M4866">
        <f>MATCH(H:H,价格表!$B$4:$B$35,0)</f>
        <v>18</v>
      </c>
      <c r="N4866" s="27">
        <f>IF(J4866&lt;=0.3,INDEX(价格表!$B$4:$I$31,M4866,2),IF(AND(J4866&gt;0.3,J4866&lt;=1),INDEX(价格表!$B$4:$I$31,M4866,3),IF(AND(J4866&gt;1,J4866&lt;=2.2),INDEX(价格表!$B$4:$I$31,M4866,4),IF(AND(J4866&gt;2.2,J4866&lt;=3.3),INDEX(价格表!$B$4:$I$31,M4866,5),IF(AND(J4866&gt;3.3,J4866&lt;=4),INDEX(价格表!$B$4:$I$31,M4866,6),IF(AND(J4866&gt;4,J4866&lt;=5.5),INDEX(价格表!$B$4:$I$31,M4866,7),IF(J4866&gt;5.5,2.6+INDEX(价格表!$B$4:$I$31,M4866,8)*L4866)))))))</f>
        <v>2.9</v>
      </c>
    </row>
    <row r="4867" spans="1:14">
      <c r="A4867" s="20">
        <v>4606231307633</v>
      </c>
      <c r="B4867" s="18" t="s">
        <v>16</v>
      </c>
      <c r="C4867" s="21">
        <v>20201217</v>
      </c>
      <c r="D4867" s="21">
        <v>610538201209</v>
      </c>
      <c r="E4867" s="21" t="s">
        <v>16</v>
      </c>
      <c r="F4867" s="21">
        <v>20201227</v>
      </c>
      <c r="G4867" s="21" t="s">
        <v>17</v>
      </c>
      <c r="H4867" s="21" t="s">
        <v>296</v>
      </c>
      <c r="I4867" s="21" t="s">
        <v>297</v>
      </c>
      <c r="J4867" s="21">
        <v>0.49</v>
      </c>
      <c r="K4867" s="21" t="s">
        <v>20</v>
      </c>
      <c r="L4867">
        <f t="shared" si="89"/>
        <v>1</v>
      </c>
      <c r="M4867">
        <f>MATCH(H:H,价格表!$B$4:$B$35,0)</f>
        <v>8</v>
      </c>
      <c r="N4867" s="27">
        <f>IF(J4867&lt;=0.3,INDEX(价格表!$B$4:$I$31,M4867,2),IF(AND(J4867&gt;0.3,J4867&lt;=1),INDEX(价格表!$B$4:$I$31,M4867,3),IF(AND(J4867&gt;1,J4867&lt;=2.2),INDEX(价格表!$B$4:$I$31,M4867,4),IF(AND(J4867&gt;2.2,J4867&lt;=3.3),INDEX(价格表!$B$4:$I$31,M4867,5),IF(AND(J4867&gt;3.3,J4867&lt;=4),INDEX(价格表!$B$4:$I$31,M4867,6),IF(AND(J4867&gt;4,J4867&lt;=5.5),INDEX(价格表!$B$4:$I$31,M4867,7),IF(J4867&gt;5.5,2.6+INDEX(价格表!$B$4:$I$31,M4867,8)*L4867)))))))</f>
        <v>2.6</v>
      </c>
    </row>
    <row r="4868" spans="1:14">
      <c r="A4868" s="20">
        <v>4606231307676</v>
      </c>
      <c r="B4868" s="18" t="s">
        <v>16</v>
      </c>
      <c r="C4868" s="21">
        <v>20201217</v>
      </c>
      <c r="D4868" s="21">
        <v>610538201209</v>
      </c>
      <c r="E4868" s="21" t="s">
        <v>16</v>
      </c>
      <c r="F4868" s="21">
        <v>20201227</v>
      </c>
      <c r="G4868" s="21" t="s">
        <v>17</v>
      </c>
      <c r="H4868" s="21" t="s">
        <v>302</v>
      </c>
      <c r="I4868" s="21" t="s">
        <v>303</v>
      </c>
      <c r="J4868" s="21">
        <v>0.53</v>
      </c>
      <c r="K4868" s="21" t="s">
        <v>20</v>
      </c>
      <c r="L4868">
        <f t="shared" ref="L4868:L4931" si="90">ROUNDUP(J4868,0)</f>
        <v>1</v>
      </c>
      <c r="M4868">
        <f>MATCH(H:H,价格表!$B$4:$B$35,0)</f>
        <v>6</v>
      </c>
      <c r="N4868" s="27">
        <f>IF(J4868&lt;=0.3,INDEX(价格表!$B$4:$I$31,M4868,2),IF(AND(J4868&gt;0.3,J4868&lt;=1),INDEX(价格表!$B$4:$I$31,M4868,3),IF(AND(J4868&gt;1,J4868&lt;=2.2),INDEX(价格表!$B$4:$I$31,M4868,4),IF(AND(J4868&gt;2.2,J4868&lt;=3.3),INDEX(价格表!$B$4:$I$31,M4868,5),IF(AND(J4868&gt;3.3,J4868&lt;=4),INDEX(价格表!$B$4:$I$31,M4868,6),IF(AND(J4868&gt;4,J4868&lt;=5.5),INDEX(价格表!$B$4:$I$31,M4868,7),IF(J4868&gt;5.5,2.6+INDEX(价格表!$B$4:$I$31,M4868,8)*L4868)))))))</f>
        <v>2.6</v>
      </c>
    </row>
    <row r="4869" spans="1:14">
      <c r="A4869" s="20">
        <v>4606231308009</v>
      </c>
      <c r="B4869" s="18" t="s">
        <v>16</v>
      </c>
      <c r="C4869" s="21">
        <v>20201217</v>
      </c>
      <c r="D4869" s="21">
        <v>610538201209</v>
      </c>
      <c r="E4869" s="21" t="s">
        <v>16</v>
      </c>
      <c r="F4869" s="21">
        <v>20201227</v>
      </c>
      <c r="G4869" s="21" t="s">
        <v>17</v>
      </c>
      <c r="H4869" s="21" t="s">
        <v>302</v>
      </c>
      <c r="I4869" s="21" t="s">
        <v>303</v>
      </c>
      <c r="J4869" s="21">
        <v>0.49</v>
      </c>
      <c r="K4869" s="21" t="s">
        <v>20</v>
      </c>
      <c r="L4869">
        <f t="shared" si="90"/>
        <v>1</v>
      </c>
      <c r="M4869">
        <f>MATCH(H:H,价格表!$B$4:$B$35,0)</f>
        <v>6</v>
      </c>
      <c r="N4869" s="27">
        <f>IF(J4869&lt;=0.3,INDEX(价格表!$B$4:$I$31,M4869,2),IF(AND(J4869&gt;0.3,J4869&lt;=1),INDEX(价格表!$B$4:$I$31,M4869,3),IF(AND(J4869&gt;1,J4869&lt;=2.2),INDEX(价格表!$B$4:$I$31,M4869,4),IF(AND(J4869&gt;2.2,J4869&lt;=3.3),INDEX(价格表!$B$4:$I$31,M4869,5),IF(AND(J4869&gt;3.3,J4869&lt;=4),INDEX(价格表!$B$4:$I$31,M4869,6),IF(AND(J4869&gt;4,J4869&lt;=5.5),INDEX(价格表!$B$4:$I$31,M4869,7),IF(J4869&gt;5.5,2.6+INDEX(价格表!$B$4:$I$31,M4869,8)*L4869)))))))</f>
        <v>2.6</v>
      </c>
    </row>
    <row r="4870" spans="1:14">
      <c r="A4870" s="20">
        <v>4606231308160</v>
      </c>
      <c r="B4870" s="18" t="s">
        <v>16</v>
      </c>
      <c r="C4870" s="21">
        <v>20201217</v>
      </c>
      <c r="D4870" s="21">
        <v>610538201209</v>
      </c>
      <c r="E4870" s="21" t="s">
        <v>16</v>
      </c>
      <c r="F4870" s="21">
        <v>20201227</v>
      </c>
      <c r="G4870" s="21" t="s">
        <v>17</v>
      </c>
      <c r="H4870" s="21" t="s">
        <v>43</v>
      </c>
      <c r="I4870" s="21" t="s">
        <v>44</v>
      </c>
      <c r="J4870" s="21">
        <v>0.49</v>
      </c>
      <c r="K4870" s="21" t="s">
        <v>20</v>
      </c>
      <c r="L4870">
        <f t="shared" si="90"/>
        <v>1</v>
      </c>
      <c r="M4870">
        <f>MATCH(H:H,价格表!$B$4:$B$35,0)</f>
        <v>10</v>
      </c>
      <c r="N4870" s="27">
        <f>IF(J4870&lt;=0.3,INDEX(价格表!$B$4:$I$31,M4870,2),IF(AND(J4870&gt;0.3,J4870&lt;=1),INDEX(价格表!$B$4:$I$31,M4870,3),IF(AND(J4870&gt;1,J4870&lt;=2.2),INDEX(价格表!$B$4:$I$31,M4870,4),IF(AND(J4870&gt;2.2,J4870&lt;=3.3),INDEX(价格表!$B$4:$I$31,M4870,5),IF(AND(J4870&gt;3.3,J4870&lt;=4),INDEX(价格表!$B$4:$I$31,M4870,6),IF(AND(J4870&gt;4,J4870&lt;=5.5),INDEX(价格表!$B$4:$I$31,M4870,7),IF(J4870&gt;5.5,2.6+INDEX(价格表!$B$4:$I$31,M4870,8)*L4870)))))))</f>
        <v>1.8</v>
      </c>
    </row>
    <row r="4871" spans="1:14">
      <c r="A4871" s="20">
        <v>4606231308181</v>
      </c>
      <c r="B4871" s="18" t="s">
        <v>16</v>
      </c>
      <c r="C4871" s="21">
        <v>20201217</v>
      </c>
      <c r="D4871" s="21">
        <v>610538201209</v>
      </c>
      <c r="E4871" s="21" t="s">
        <v>16</v>
      </c>
      <c r="F4871" s="21">
        <v>20201227</v>
      </c>
      <c r="G4871" s="21" t="s">
        <v>17</v>
      </c>
      <c r="H4871" s="21" t="s">
        <v>21</v>
      </c>
      <c r="I4871" s="21" t="s">
        <v>179</v>
      </c>
      <c r="J4871" s="21">
        <v>0.48</v>
      </c>
      <c r="K4871" s="21" t="s">
        <v>20</v>
      </c>
      <c r="L4871">
        <f t="shared" si="90"/>
        <v>1</v>
      </c>
      <c r="M4871">
        <f>MATCH(H:H,价格表!$B$4:$B$35,0)</f>
        <v>20</v>
      </c>
      <c r="N4871" s="27">
        <f>IF(J4871&lt;=0.3,INDEX(价格表!$B$4:$I$31,M4871,2),IF(AND(J4871&gt;0.3,J4871&lt;=1),INDEX(价格表!$B$4:$I$31,M4871,3),IF(AND(J4871&gt;1,J4871&lt;=2.2),INDEX(价格表!$B$4:$I$31,M4871,4),IF(AND(J4871&gt;2.2,J4871&lt;=3.3),INDEX(价格表!$B$4:$I$31,M4871,5),IF(AND(J4871&gt;3.3,J4871&lt;=4),INDEX(价格表!$B$4:$I$31,M4871,6),IF(AND(J4871&gt;4,J4871&lt;=5.5),INDEX(价格表!$B$4:$I$31,M4871,7),IF(J4871&gt;5.5,2.6+INDEX(价格表!$B$4:$I$31,M4871,8)*L4871)))))))</f>
        <v>1.8</v>
      </c>
    </row>
    <row r="4872" spans="1:14">
      <c r="A4872" s="20">
        <v>4606231308309</v>
      </c>
      <c r="B4872" s="18" t="s">
        <v>16</v>
      </c>
      <c r="C4872" s="21">
        <v>20201217</v>
      </c>
      <c r="D4872" s="21">
        <v>610538201209</v>
      </c>
      <c r="E4872" s="21" t="s">
        <v>16</v>
      </c>
      <c r="F4872" s="21">
        <v>20201227</v>
      </c>
      <c r="G4872" s="21" t="s">
        <v>17</v>
      </c>
      <c r="H4872" s="21" t="s">
        <v>25</v>
      </c>
      <c r="I4872" s="21" t="s">
        <v>26</v>
      </c>
      <c r="J4872" s="21">
        <v>0.48</v>
      </c>
      <c r="K4872" s="21" t="s">
        <v>20</v>
      </c>
      <c r="L4872">
        <f t="shared" si="90"/>
        <v>1</v>
      </c>
      <c r="M4872">
        <f>MATCH(H:H,价格表!$B$4:$B$35,0)</f>
        <v>25</v>
      </c>
      <c r="N4872" s="27">
        <f>IF(J4872&lt;=0.3,INDEX(价格表!$B$4:$I$31,M4872,2),IF(AND(J4872&gt;0.3,J4872&lt;=1),INDEX(价格表!$B$4:$I$31,M4872,3),IF(AND(J4872&gt;1,J4872&lt;=2.2),INDEX(价格表!$B$4:$I$31,M4872,4),IF(AND(J4872&gt;2.2,J4872&lt;=3.3),INDEX(价格表!$B$4:$I$31,M4872,5),IF(AND(J4872&gt;3.3,J4872&lt;=4),INDEX(价格表!$B$4:$I$31,M4872,6),IF(AND(J4872&gt;4,J4872&lt;=5.5),INDEX(价格表!$B$4:$I$31,M4872,7),IF(J4872&gt;5.5,2.6+INDEX(价格表!$B$4:$I$31,M4872,8)*L4872)))))))</f>
        <v>1.8</v>
      </c>
    </row>
    <row r="4873" spans="1:14">
      <c r="A4873" s="20">
        <v>4606231308343</v>
      </c>
      <c r="B4873" s="18" t="s">
        <v>16</v>
      </c>
      <c r="C4873" s="21">
        <v>20201217</v>
      </c>
      <c r="D4873" s="21">
        <v>610538201209</v>
      </c>
      <c r="E4873" s="21" t="s">
        <v>16</v>
      </c>
      <c r="F4873" s="21">
        <v>20201227</v>
      </c>
      <c r="G4873" s="21" t="s">
        <v>17</v>
      </c>
      <c r="H4873" s="21" t="s">
        <v>50</v>
      </c>
      <c r="I4873" s="21" t="s">
        <v>133</v>
      </c>
      <c r="J4873" s="21">
        <v>0.48</v>
      </c>
      <c r="K4873" s="21" t="s">
        <v>20</v>
      </c>
      <c r="L4873">
        <f t="shared" si="90"/>
        <v>1</v>
      </c>
      <c r="M4873">
        <f>MATCH(H:H,价格表!$B$4:$B$35,0)</f>
        <v>4</v>
      </c>
      <c r="N4873" s="27">
        <f>IF(J4873&lt;=0.3,INDEX(价格表!$B$4:$I$31,M4873,2),IF(AND(J4873&gt;0.3,J4873&lt;=1),INDEX(价格表!$B$4:$I$31,M4873,3),IF(AND(J4873&gt;1,J4873&lt;=2.2),INDEX(价格表!$B$4:$I$31,M4873,4),IF(AND(J4873&gt;2.2,J4873&lt;=3.3),INDEX(价格表!$B$4:$I$31,M4873,5),IF(AND(J4873&gt;3.3,J4873&lt;=4),INDEX(价格表!$B$4:$I$31,M4873,6),IF(AND(J4873&gt;4,J4873&lt;=5.5),INDEX(价格表!$B$4:$I$31,M4873,7),IF(J4873&gt;5.5,2.6+INDEX(价格表!$B$4:$I$31,M4873,8)*L4873)))))))</f>
        <v>1.8</v>
      </c>
    </row>
    <row r="4874" spans="1:14">
      <c r="A4874" s="20">
        <v>4606231308374</v>
      </c>
      <c r="B4874" s="18" t="s">
        <v>16</v>
      </c>
      <c r="C4874" s="21">
        <v>20201217</v>
      </c>
      <c r="D4874" s="21">
        <v>610538201209</v>
      </c>
      <c r="E4874" s="21" t="s">
        <v>16</v>
      </c>
      <c r="F4874" s="21">
        <v>20201227</v>
      </c>
      <c r="G4874" s="21" t="s">
        <v>17</v>
      </c>
      <c r="H4874" s="21" t="s">
        <v>294</v>
      </c>
      <c r="I4874" s="21" t="s">
        <v>295</v>
      </c>
      <c r="J4874" s="21">
        <v>0.51</v>
      </c>
      <c r="K4874" s="21" t="s">
        <v>20</v>
      </c>
      <c r="L4874">
        <f t="shared" si="90"/>
        <v>1</v>
      </c>
      <c r="M4874">
        <f>MATCH(H:H,价格表!$B$4:$B$35,0)</f>
        <v>18</v>
      </c>
      <c r="N4874" s="27">
        <f>IF(J4874&lt;=0.3,INDEX(价格表!$B$4:$I$31,M4874,2),IF(AND(J4874&gt;0.3,J4874&lt;=1),INDEX(价格表!$B$4:$I$31,M4874,3),IF(AND(J4874&gt;1,J4874&lt;=2.2),INDEX(价格表!$B$4:$I$31,M4874,4),IF(AND(J4874&gt;2.2,J4874&lt;=3.3),INDEX(价格表!$B$4:$I$31,M4874,5),IF(AND(J4874&gt;3.3,J4874&lt;=4),INDEX(价格表!$B$4:$I$31,M4874,6),IF(AND(J4874&gt;4,J4874&lt;=5.5),INDEX(价格表!$B$4:$I$31,M4874,7),IF(J4874&gt;5.5,2.6+INDEX(价格表!$B$4:$I$31,M4874,8)*L4874)))))))</f>
        <v>2.9</v>
      </c>
    </row>
    <row r="4875" spans="1:14">
      <c r="A4875" s="20">
        <v>4606231308487</v>
      </c>
      <c r="B4875" s="18" t="s">
        <v>16</v>
      </c>
      <c r="C4875" s="21">
        <v>20201217</v>
      </c>
      <c r="D4875" s="21">
        <v>610538201209</v>
      </c>
      <c r="E4875" s="21" t="s">
        <v>16</v>
      </c>
      <c r="F4875" s="21">
        <v>20201227</v>
      </c>
      <c r="G4875" s="21" t="s">
        <v>17</v>
      </c>
      <c r="H4875" s="21" t="s">
        <v>39</v>
      </c>
      <c r="I4875" s="21" t="s">
        <v>81</v>
      </c>
      <c r="J4875" s="21">
        <v>0.49</v>
      </c>
      <c r="K4875" s="21" t="s">
        <v>20</v>
      </c>
      <c r="L4875">
        <f t="shared" si="90"/>
        <v>1</v>
      </c>
      <c r="M4875">
        <f>MATCH(H:H,价格表!$B$4:$B$35,0)</f>
        <v>23</v>
      </c>
      <c r="N4875" s="27">
        <f>IF(J4875&lt;=0.3,INDEX(价格表!$B$4:$I$31,M4875,2),IF(AND(J4875&gt;0.3,J4875&lt;=1),INDEX(价格表!$B$4:$I$31,M4875,3),IF(AND(J4875&gt;1,J4875&lt;=2.2),INDEX(价格表!$B$4:$I$31,M4875,4),IF(AND(J4875&gt;2.2,J4875&lt;=3.3),INDEX(价格表!$B$4:$I$31,M4875,5),IF(AND(J4875&gt;3.3,J4875&lt;=4),INDEX(价格表!$B$4:$I$31,M4875,6),IF(AND(J4875&gt;4,J4875&lt;=5.5),INDEX(价格表!$B$4:$I$31,M4875,7),IF(J4875&gt;5.5,2.6+INDEX(价格表!$B$4:$I$31,M4875,8)*L4875)))))))</f>
        <v>1.8</v>
      </c>
    </row>
    <row r="4876" spans="1:14">
      <c r="A4876" s="20">
        <v>4606231308517</v>
      </c>
      <c r="B4876" s="18" t="s">
        <v>16</v>
      </c>
      <c r="C4876" s="21">
        <v>20201217</v>
      </c>
      <c r="D4876" s="21">
        <v>610538201209</v>
      </c>
      <c r="E4876" s="21" t="s">
        <v>16</v>
      </c>
      <c r="F4876" s="21">
        <v>20201227</v>
      </c>
      <c r="G4876" s="21" t="s">
        <v>17</v>
      </c>
      <c r="H4876" s="21" t="s">
        <v>302</v>
      </c>
      <c r="I4876" s="21" t="s">
        <v>303</v>
      </c>
      <c r="J4876" s="21">
        <v>0.48</v>
      </c>
      <c r="K4876" s="21" t="s">
        <v>20</v>
      </c>
      <c r="L4876">
        <f t="shared" si="90"/>
        <v>1</v>
      </c>
      <c r="M4876">
        <f>MATCH(H:H,价格表!$B$4:$B$35,0)</f>
        <v>6</v>
      </c>
      <c r="N4876" s="27">
        <f>IF(J4876&lt;=0.3,INDEX(价格表!$B$4:$I$31,M4876,2),IF(AND(J4876&gt;0.3,J4876&lt;=1),INDEX(价格表!$B$4:$I$31,M4876,3),IF(AND(J4876&gt;1,J4876&lt;=2.2),INDEX(价格表!$B$4:$I$31,M4876,4),IF(AND(J4876&gt;2.2,J4876&lt;=3.3),INDEX(价格表!$B$4:$I$31,M4876,5),IF(AND(J4876&gt;3.3,J4876&lt;=4),INDEX(价格表!$B$4:$I$31,M4876,6),IF(AND(J4876&gt;4,J4876&lt;=5.5),INDEX(价格表!$B$4:$I$31,M4876,7),IF(J4876&gt;5.5,2.6+INDEX(价格表!$B$4:$I$31,M4876,8)*L4876)))))))</f>
        <v>2.6</v>
      </c>
    </row>
    <row r="4877" spans="1:14">
      <c r="A4877" s="20">
        <v>4606231308578</v>
      </c>
      <c r="B4877" s="18" t="s">
        <v>16</v>
      </c>
      <c r="C4877" s="21">
        <v>20201217</v>
      </c>
      <c r="D4877" s="21">
        <v>610538201209</v>
      </c>
      <c r="E4877" s="21" t="s">
        <v>16</v>
      </c>
      <c r="F4877" s="21">
        <v>20201227</v>
      </c>
      <c r="G4877" s="21" t="s">
        <v>17</v>
      </c>
      <c r="H4877" s="21" t="s">
        <v>302</v>
      </c>
      <c r="I4877" s="21" t="s">
        <v>303</v>
      </c>
      <c r="J4877" s="21">
        <v>0.48</v>
      </c>
      <c r="K4877" s="21" t="s">
        <v>20</v>
      </c>
      <c r="L4877">
        <f t="shared" si="90"/>
        <v>1</v>
      </c>
      <c r="M4877">
        <f>MATCH(H:H,价格表!$B$4:$B$35,0)</f>
        <v>6</v>
      </c>
      <c r="N4877" s="27">
        <f>IF(J4877&lt;=0.3,INDEX(价格表!$B$4:$I$31,M4877,2),IF(AND(J4877&gt;0.3,J4877&lt;=1),INDEX(价格表!$B$4:$I$31,M4877,3),IF(AND(J4877&gt;1,J4877&lt;=2.2),INDEX(价格表!$B$4:$I$31,M4877,4),IF(AND(J4877&gt;2.2,J4877&lt;=3.3),INDEX(价格表!$B$4:$I$31,M4877,5),IF(AND(J4877&gt;3.3,J4877&lt;=4),INDEX(价格表!$B$4:$I$31,M4877,6),IF(AND(J4877&gt;4,J4877&lt;=5.5),INDEX(价格表!$B$4:$I$31,M4877,7),IF(J4877&gt;5.5,2.6+INDEX(价格表!$B$4:$I$31,M4877,8)*L4877)))))))</f>
        <v>2.6</v>
      </c>
    </row>
    <row r="4878" spans="1:14">
      <c r="A4878" s="20">
        <v>4606231308654</v>
      </c>
      <c r="B4878" s="18" t="s">
        <v>16</v>
      </c>
      <c r="C4878" s="21">
        <v>20201217</v>
      </c>
      <c r="D4878" s="21">
        <v>610538201209</v>
      </c>
      <c r="E4878" s="21" t="s">
        <v>16</v>
      </c>
      <c r="F4878" s="21">
        <v>20201227</v>
      </c>
      <c r="G4878" s="21" t="s">
        <v>17</v>
      </c>
      <c r="H4878" s="21" t="s">
        <v>45</v>
      </c>
      <c r="I4878" s="21" t="s">
        <v>48</v>
      </c>
      <c r="J4878" s="21">
        <v>0.5</v>
      </c>
      <c r="K4878" s="21" t="s">
        <v>20</v>
      </c>
      <c r="L4878">
        <f t="shared" si="90"/>
        <v>1</v>
      </c>
      <c r="M4878">
        <f>MATCH(H:H,价格表!$B$4:$B$35,0)</f>
        <v>9</v>
      </c>
      <c r="N4878" s="27">
        <f>IF(J4878&lt;=0.3,INDEX(价格表!$B$4:$I$31,M4878,2),IF(AND(J4878&gt;0.3,J4878&lt;=1),INDEX(价格表!$B$4:$I$31,M4878,3),IF(AND(J4878&gt;1,J4878&lt;=2.2),INDEX(价格表!$B$4:$I$31,M4878,4),IF(AND(J4878&gt;2.2,J4878&lt;=3.3),INDEX(价格表!$B$4:$I$31,M4878,5),IF(AND(J4878&gt;3.3,J4878&lt;=4),INDEX(价格表!$B$4:$I$31,M4878,6),IF(AND(J4878&gt;4,J4878&lt;=5.5),INDEX(价格表!$B$4:$I$31,M4878,7),IF(J4878&gt;5.5,2.6+INDEX(价格表!$B$4:$I$31,M4878,8)*L4878)))))))</f>
        <v>1.8</v>
      </c>
    </row>
    <row r="4879" spans="1:14">
      <c r="A4879" s="20">
        <v>4606231308670</v>
      </c>
      <c r="B4879" s="18" t="s">
        <v>16</v>
      </c>
      <c r="C4879" s="21">
        <v>20201217</v>
      </c>
      <c r="D4879" s="21">
        <v>610538201209</v>
      </c>
      <c r="E4879" s="21" t="s">
        <v>16</v>
      </c>
      <c r="F4879" s="21">
        <v>20201227</v>
      </c>
      <c r="G4879" s="21" t="s">
        <v>17</v>
      </c>
      <c r="H4879" s="21" t="s">
        <v>45</v>
      </c>
      <c r="I4879" s="21" t="s">
        <v>137</v>
      </c>
      <c r="J4879" s="21">
        <v>0.54</v>
      </c>
      <c r="K4879" s="21" t="s">
        <v>20</v>
      </c>
      <c r="L4879">
        <f t="shared" si="90"/>
        <v>1</v>
      </c>
      <c r="M4879">
        <f>MATCH(H:H,价格表!$B$4:$B$35,0)</f>
        <v>9</v>
      </c>
      <c r="N4879" s="27">
        <f>IF(J4879&lt;=0.3,INDEX(价格表!$B$4:$I$31,M4879,2),IF(AND(J4879&gt;0.3,J4879&lt;=1),INDEX(价格表!$B$4:$I$31,M4879,3),IF(AND(J4879&gt;1,J4879&lt;=2.2),INDEX(价格表!$B$4:$I$31,M4879,4),IF(AND(J4879&gt;2.2,J4879&lt;=3.3),INDEX(价格表!$B$4:$I$31,M4879,5),IF(AND(J4879&gt;3.3,J4879&lt;=4),INDEX(价格表!$B$4:$I$31,M4879,6),IF(AND(J4879&gt;4,J4879&lt;=5.5),INDEX(价格表!$B$4:$I$31,M4879,7),IF(J4879&gt;5.5,2.6+INDEX(价格表!$B$4:$I$31,M4879,8)*L4879)))))))</f>
        <v>1.8</v>
      </c>
    </row>
    <row r="4880" spans="1:14">
      <c r="A4880" s="20">
        <v>4606231308745</v>
      </c>
      <c r="B4880" s="18" t="s">
        <v>16</v>
      </c>
      <c r="C4880" s="21">
        <v>20201217</v>
      </c>
      <c r="D4880" s="21">
        <v>610538201209</v>
      </c>
      <c r="E4880" s="21" t="s">
        <v>16</v>
      </c>
      <c r="F4880" s="21">
        <v>20201227</v>
      </c>
      <c r="G4880" s="21" t="s">
        <v>17</v>
      </c>
      <c r="H4880" s="21" t="s">
        <v>296</v>
      </c>
      <c r="I4880" s="21" t="s">
        <v>297</v>
      </c>
      <c r="J4880" s="21">
        <v>0.49</v>
      </c>
      <c r="K4880" s="21" t="s">
        <v>20</v>
      </c>
      <c r="L4880">
        <f t="shared" si="90"/>
        <v>1</v>
      </c>
      <c r="M4880">
        <f>MATCH(H:H,价格表!$B$4:$B$35,0)</f>
        <v>8</v>
      </c>
      <c r="N4880" s="27">
        <f>IF(J4880&lt;=0.3,INDEX(价格表!$B$4:$I$31,M4880,2),IF(AND(J4880&gt;0.3,J4880&lt;=1),INDEX(价格表!$B$4:$I$31,M4880,3),IF(AND(J4880&gt;1,J4880&lt;=2.2),INDEX(价格表!$B$4:$I$31,M4880,4),IF(AND(J4880&gt;2.2,J4880&lt;=3.3),INDEX(价格表!$B$4:$I$31,M4880,5),IF(AND(J4880&gt;3.3,J4880&lt;=4),INDEX(价格表!$B$4:$I$31,M4880,6),IF(AND(J4880&gt;4,J4880&lt;=5.5),INDEX(价格表!$B$4:$I$31,M4880,7),IF(J4880&gt;5.5,2.6+INDEX(价格表!$B$4:$I$31,M4880,8)*L4880)))))))</f>
        <v>2.6</v>
      </c>
    </row>
    <row r="4881" spans="1:14">
      <c r="A4881" s="20">
        <v>4606231308854</v>
      </c>
      <c r="B4881" s="18" t="s">
        <v>16</v>
      </c>
      <c r="C4881" s="21">
        <v>20201217</v>
      </c>
      <c r="D4881" s="21">
        <v>610538201209</v>
      </c>
      <c r="E4881" s="21" t="s">
        <v>16</v>
      </c>
      <c r="F4881" s="21">
        <v>20201227</v>
      </c>
      <c r="G4881" s="21" t="s">
        <v>17</v>
      </c>
      <c r="H4881" s="21" t="s">
        <v>66</v>
      </c>
      <c r="I4881" s="21" t="s">
        <v>222</v>
      </c>
      <c r="J4881" s="21">
        <v>0.48</v>
      </c>
      <c r="K4881" s="21" t="s">
        <v>20</v>
      </c>
      <c r="L4881">
        <f t="shared" si="90"/>
        <v>1</v>
      </c>
      <c r="M4881">
        <f>MATCH(H:H,价格表!$B$4:$B$35,0)</f>
        <v>17</v>
      </c>
      <c r="N4881" s="27">
        <f>IF(J4881&lt;=0.3,INDEX(价格表!$B$4:$I$31,M4881,2),IF(AND(J4881&gt;0.3,J4881&lt;=1),INDEX(价格表!$B$4:$I$31,M4881,3),IF(AND(J4881&gt;1,J4881&lt;=2.2),INDEX(价格表!$B$4:$I$31,M4881,4),IF(AND(J4881&gt;2.2,J4881&lt;=3.3),INDEX(价格表!$B$4:$I$31,M4881,5),IF(AND(J4881&gt;3.3,J4881&lt;=4),INDEX(价格表!$B$4:$I$31,M4881,6),IF(AND(J4881&gt;4,J4881&lt;=5.5),INDEX(价格表!$B$4:$I$31,M4881,7),IF(J4881&gt;5.5,2.6+INDEX(价格表!$B$4:$I$31,M4881,8)*L4881)))))))</f>
        <v>1.8</v>
      </c>
    </row>
    <row r="4882" spans="1:14">
      <c r="A4882" s="20">
        <v>4606231308893</v>
      </c>
      <c r="B4882" s="18" t="s">
        <v>16</v>
      </c>
      <c r="C4882" s="21">
        <v>20201217</v>
      </c>
      <c r="D4882" s="21">
        <v>610538201209</v>
      </c>
      <c r="E4882" s="21" t="s">
        <v>16</v>
      </c>
      <c r="F4882" s="21">
        <v>20201227</v>
      </c>
      <c r="G4882" s="21" t="s">
        <v>17</v>
      </c>
      <c r="H4882" s="21" t="s">
        <v>45</v>
      </c>
      <c r="I4882" s="21" t="s">
        <v>150</v>
      </c>
      <c r="J4882" s="21">
        <v>0.48</v>
      </c>
      <c r="K4882" s="21" t="s">
        <v>20</v>
      </c>
      <c r="L4882">
        <f t="shared" si="90"/>
        <v>1</v>
      </c>
      <c r="M4882">
        <f>MATCH(H:H,价格表!$B$4:$B$35,0)</f>
        <v>9</v>
      </c>
      <c r="N4882" s="27">
        <f>IF(J4882&lt;=0.3,INDEX(价格表!$B$4:$I$31,M4882,2),IF(AND(J4882&gt;0.3,J4882&lt;=1),INDEX(价格表!$B$4:$I$31,M4882,3),IF(AND(J4882&gt;1,J4882&lt;=2.2),INDEX(价格表!$B$4:$I$31,M4882,4),IF(AND(J4882&gt;2.2,J4882&lt;=3.3),INDEX(价格表!$B$4:$I$31,M4882,5),IF(AND(J4882&gt;3.3,J4882&lt;=4),INDEX(价格表!$B$4:$I$31,M4882,6),IF(AND(J4882&gt;4,J4882&lt;=5.5),INDEX(价格表!$B$4:$I$31,M4882,7),IF(J4882&gt;5.5,2.6+INDEX(价格表!$B$4:$I$31,M4882,8)*L4882)))))))</f>
        <v>1.8</v>
      </c>
    </row>
    <row r="4883" spans="1:14">
      <c r="A4883" s="20">
        <v>4606231309973</v>
      </c>
      <c r="B4883" s="18" t="s">
        <v>16</v>
      </c>
      <c r="C4883" s="21">
        <v>20201217</v>
      </c>
      <c r="D4883" s="21">
        <v>610538201209</v>
      </c>
      <c r="E4883" s="21" t="s">
        <v>16</v>
      </c>
      <c r="F4883" s="21">
        <v>20201227</v>
      </c>
      <c r="G4883" s="21" t="s">
        <v>17</v>
      </c>
      <c r="H4883" s="21" t="s">
        <v>50</v>
      </c>
      <c r="I4883" s="21" t="s">
        <v>51</v>
      </c>
      <c r="J4883" s="21">
        <v>0.48</v>
      </c>
      <c r="K4883" s="21" t="s">
        <v>20</v>
      </c>
      <c r="L4883">
        <f t="shared" si="90"/>
        <v>1</v>
      </c>
      <c r="M4883">
        <f>MATCH(H:H,价格表!$B$4:$B$35,0)</f>
        <v>4</v>
      </c>
      <c r="N4883" s="27">
        <f>IF(J4883&lt;=0.3,INDEX(价格表!$B$4:$I$31,M4883,2),IF(AND(J4883&gt;0.3,J4883&lt;=1),INDEX(价格表!$B$4:$I$31,M4883,3),IF(AND(J4883&gt;1,J4883&lt;=2.2),INDEX(价格表!$B$4:$I$31,M4883,4),IF(AND(J4883&gt;2.2,J4883&lt;=3.3),INDEX(价格表!$B$4:$I$31,M4883,5),IF(AND(J4883&gt;3.3,J4883&lt;=4),INDEX(价格表!$B$4:$I$31,M4883,6),IF(AND(J4883&gt;4,J4883&lt;=5.5),INDEX(价格表!$B$4:$I$31,M4883,7),IF(J4883&gt;5.5,2.6+INDEX(价格表!$B$4:$I$31,M4883,8)*L4883)))))))</f>
        <v>1.8</v>
      </c>
    </row>
    <row r="4884" spans="1:14">
      <c r="A4884" s="20">
        <v>4606231309995</v>
      </c>
      <c r="B4884" s="18" t="s">
        <v>16</v>
      </c>
      <c r="C4884" s="21">
        <v>20201217</v>
      </c>
      <c r="D4884" s="21">
        <v>610538201209</v>
      </c>
      <c r="E4884" s="21" t="s">
        <v>16</v>
      </c>
      <c r="F4884" s="21">
        <v>20201227</v>
      </c>
      <c r="G4884" s="21" t="s">
        <v>17</v>
      </c>
      <c r="H4884" s="21" t="s">
        <v>68</v>
      </c>
      <c r="I4884" s="21" t="s">
        <v>140</v>
      </c>
      <c r="J4884" s="21">
        <v>0.48</v>
      </c>
      <c r="K4884" s="21" t="s">
        <v>20</v>
      </c>
      <c r="L4884">
        <f t="shared" si="90"/>
        <v>1</v>
      </c>
      <c r="M4884">
        <f>MATCH(H:H,价格表!$B$4:$B$35,0)</f>
        <v>5</v>
      </c>
      <c r="N4884" s="27">
        <f>IF(J4884&lt;=0.3,INDEX(价格表!$B$4:$I$31,M4884,2),IF(AND(J4884&gt;0.3,J4884&lt;=1),INDEX(价格表!$B$4:$I$31,M4884,3),IF(AND(J4884&gt;1,J4884&lt;=2.2),INDEX(价格表!$B$4:$I$31,M4884,4),IF(AND(J4884&gt;2.2,J4884&lt;=3.3),INDEX(价格表!$B$4:$I$31,M4884,5),IF(AND(J4884&gt;3.3,J4884&lt;=4),INDEX(价格表!$B$4:$I$31,M4884,6),IF(AND(J4884&gt;4,J4884&lt;=5.5),INDEX(价格表!$B$4:$I$31,M4884,7),IF(J4884&gt;5.5,2.6+INDEX(价格表!$B$4:$I$31,M4884,8)*L4884)))))))</f>
        <v>1.8</v>
      </c>
    </row>
    <row r="4885" spans="1:14">
      <c r="A4885" s="20">
        <v>4606231310009</v>
      </c>
      <c r="B4885" s="18" t="s">
        <v>16</v>
      </c>
      <c r="C4885" s="21">
        <v>20201217</v>
      </c>
      <c r="D4885" s="21">
        <v>610538201209</v>
      </c>
      <c r="E4885" s="21" t="s">
        <v>16</v>
      </c>
      <c r="F4885" s="21">
        <v>20201227</v>
      </c>
      <c r="G4885" s="21" t="s">
        <v>17</v>
      </c>
      <c r="H4885" s="21" t="s">
        <v>302</v>
      </c>
      <c r="I4885" s="21" t="s">
        <v>303</v>
      </c>
      <c r="J4885" s="21">
        <v>0.5</v>
      </c>
      <c r="K4885" s="21" t="s">
        <v>20</v>
      </c>
      <c r="L4885">
        <f t="shared" si="90"/>
        <v>1</v>
      </c>
      <c r="M4885">
        <f>MATCH(H:H,价格表!$B$4:$B$35,0)</f>
        <v>6</v>
      </c>
      <c r="N4885" s="27">
        <f>IF(J4885&lt;=0.3,INDEX(价格表!$B$4:$I$31,M4885,2),IF(AND(J4885&gt;0.3,J4885&lt;=1),INDEX(价格表!$B$4:$I$31,M4885,3),IF(AND(J4885&gt;1,J4885&lt;=2.2),INDEX(价格表!$B$4:$I$31,M4885,4),IF(AND(J4885&gt;2.2,J4885&lt;=3.3),INDEX(价格表!$B$4:$I$31,M4885,5),IF(AND(J4885&gt;3.3,J4885&lt;=4),INDEX(价格表!$B$4:$I$31,M4885,6),IF(AND(J4885&gt;4,J4885&lt;=5.5),INDEX(价格表!$B$4:$I$31,M4885,7),IF(J4885&gt;5.5,2.6+INDEX(价格表!$B$4:$I$31,M4885,8)*L4885)))))))</f>
        <v>2.6</v>
      </c>
    </row>
    <row r="4886" spans="1:14">
      <c r="A4886" s="20">
        <v>4606231310131</v>
      </c>
      <c r="B4886" s="18" t="s">
        <v>16</v>
      </c>
      <c r="C4886" s="21">
        <v>20201217</v>
      </c>
      <c r="D4886" s="21">
        <v>610538201209</v>
      </c>
      <c r="E4886" s="21" t="s">
        <v>16</v>
      </c>
      <c r="F4886" s="21">
        <v>20201227</v>
      </c>
      <c r="G4886" s="21" t="s">
        <v>17</v>
      </c>
      <c r="H4886" s="21" t="s">
        <v>45</v>
      </c>
      <c r="I4886" s="21" t="s">
        <v>48</v>
      </c>
      <c r="J4886" s="21">
        <v>0.48</v>
      </c>
      <c r="K4886" s="21" t="s">
        <v>20</v>
      </c>
      <c r="L4886">
        <f t="shared" si="90"/>
        <v>1</v>
      </c>
      <c r="M4886">
        <f>MATCH(H:H,价格表!$B$4:$B$35,0)</f>
        <v>9</v>
      </c>
      <c r="N4886" s="27">
        <f>IF(J4886&lt;=0.3,INDEX(价格表!$B$4:$I$31,M4886,2),IF(AND(J4886&gt;0.3,J4886&lt;=1),INDEX(价格表!$B$4:$I$31,M4886,3),IF(AND(J4886&gt;1,J4886&lt;=2.2),INDEX(价格表!$B$4:$I$31,M4886,4),IF(AND(J4886&gt;2.2,J4886&lt;=3.3),INDEX(价格表!$B$4:$I$31,M4886,5),IF(AND(J4886&gt;3.3,J4886&lt;=4),INDEX(价格表!$B$4:$I$31,M4886,6),IF(AND(J4886&gt;4,J4886&lt;=5.5),INDEX(价格表!$B$4:$I$31,M4886,7),IF(J4886&gt;5.5,2.6+INDEX(价格表!$B$4:$I$31,M4886,8)*L4886)))))))</f>
        <v>1.8</v>
      </c>
    </row>
    <row r="4887" spans="1:14">
      <c r="A4887" s="20">
        <v>4606231310185</v>
      </c>
      <c r="B4887" s="18" t="s">
        <v>16</v>
      </c>
      <c r="C4887" s="21">
        <v>20201217</v>
      </c>
      <c r="D4887" s="21">
        <v>610538201209</v>
      </c>
      <c r="E4887" s="21" t="s">
        <v>16</v>
      </c>
      <c r="F4887" s="21">
        <v>20201227</v>
      </c>
      <c r="G4887" s="21" t="s">
        <v>17</v>
      </c>
      <c r="H4887" s="21" t="s">
        <v>27</v>
      </c>
      <c r="I4887" s="21" t="s">
        <v>126</v>
      </c>
      <c r="J4887" s="21">
        <v>0.48</v>
      </c>
      <c r="K4887" s="21" t="s">
        <v>20</v>
      </c>
      <c r="L4887">
        <f t="shared" si="90"/>
        <v>1</v>
      </c>
      <c r="M4887">
        <f>MATCH(H:H,价格表!$B$4:$B$35,0)</f>
        <v>3</v>
      </c>
      <c r="N4887" s="27">
        <f>IF(J4887&lt;=0.3,INDEX(价格表!$B$4:$I$31,M4887,2),IF(AND(J4887&gt;0.3,J4887&lt;=1),INDEX(价格表!$B$4:$I$31,M4887,3),IF(AND(J4887&gt;1,J4887&lt;=2.2),INDEX(价格表!$B$4:$I$31,M4887,4),IF(AND(J4887&gt;2.2,J4887&lt;=3.3),INDEX(价格表!$B$4:$I$31,M4887,5),IF(AND(J4887&gt;3.3,J4887&lt;=4),INDEX(价格表!$B$4:$I$31,M4887,6),IF(AND(J4887&gt;4,J4887&lt;=5.5),INDEX(价格表!$B$4:$I$31,M4887,7),IF(J4887&gt;5.5,2.6+INDEX(价格表!$B$4:$I$31,M4887,8)*L4887)))))))</f>
        <v>1.8</v>
      </c>
    </row>
    <row r="4888" spans="1:14">
      <c r="A4888" s="20">
        <v>4606231310255</v>
      </c>
      <c r="B4888" s="18" t="s">
        <v>16</v>
      </c>
      <c r="C4888" s="21">
        <v>20201217</v>
      </c>
      <c r="D4888" s="21">
        <v>610538201209</v>
      </c>
      <c r="E4888" s="21" t="s">
        <v>16</v>
      </c>
      <c r="F4888" s="21">
        <v>20201227</v>
      </c>
      <c r="G4888" s="21" t="s">
        <v>17</v>
      </c>
      <c r="H4888" s="21" t="s">
        <v>37</v>
      </c>
      <c r="I4888" s="21" t="s">
        <v>72</v>
      </c>
      <c r="J4888" s="21">
        <v>0.48</v>
      </c>
      <c r="K4888" s="21" t="s">
        <v>20</v>
      </c>
      <c r="L4888">
        <f t="shared" si="90"/>
        <v>1</v>
      </c>
      <c r="M4888">
        <f>MATCH(H:H,价格表!$B$4:$B$35,0)</f>
        <v>12</v>
      </c>
      <c r="N4888" s="27">
        <f>IF(J4888&lt;=0.3,INDEX(价格表!$B$4:$I$31,M4888,2),IF(AND(J4888&gt;0.3,J4888&lt;=1),INDEX(价格表!$B$4:$I$31,M4888,3),IF(AND(J4888&gt;1,J4888&lt;=2.2),INDEX(价格表!$B$4:$I$31,M4888,4),IF(AND(J4888&gt;2.2,J4888&lt;=3.3),INDEX(价格表!$B$4:$I$31,M4888,5),IF(AND(J4888&gt;3.3,J4888&lt;=4),INDEX(价格表!$B$4:$I$31,M4888,6),IF(AND(J4888&gt;4,J4888&lt;=5.5),INDEX(价格表!$B$4:$I$31,M4888,7),IF(J4888&gt;5.5,2.6+INDEX(价格表!$B$4:$I$31,M4888,8)*L4888)))))))</f>
        <v>1.8</v>
      </c>
    </row>
    <row r="4889" spans="1:14">
      <c r="A4889" s="20">
        <v>4606231310366</v>
      </c>
      <c r="B4889" s="18" t="s">
        <v>16</v>
      </c>
      <c r="C4889" s="21">
        <v>20201217</v>
      </c>
      <c r="D4889" s="21">
        <v>610538201209</v>
      </c>
      <c r="E4889" s="21" t="s">
        <v>16</v>
      </c>
      <c r="F4889" s="21">
        <v>20201227</v>
      </c>
      <c r="G4889" s="21" t="s">
        <v>17</v>
      </c>
      <c r="H4889" s="21" t="s">
        <v>37</v>
      </c>
      <c r="I4889" s="21" t="s">
        <v>72</v>
      </c>
      <c r="J4889" s="21">
        <v>0.48</v>
      </c>
      <c r="K4889" s="21" t="s">
        <v>20</v>
      </c>
      <c r="L4889">
        <f t="shared" si="90"/>
        <v>1</v>
      </c>
      <c r="M4889">
        <f>MATCH(H:H,价格表!$B$4:$B$35,0)</f>
        <v>12</v>
      </c>
      <c r="N4889" s="27">
        <f>IF(J4889&lt;=0.3,INDEX(价格表!$B$4:$I$31,M4889,2),IF(AND(J4889&gt;0.3,J4889&lt;=1),INDEX(价格表!$B$4:$I$31,M4889,3),IF(AND(J4889&gt;1,J4889&lt;=2.2),INDEX(价格表!$B$4:$I$31,M4889,4),IF(AND(J4889&gt;2.2,J4889&lt;=3.3),INDEX(价格表!$B$4:$I$31,M4889,5),IF(AND(J4889&gt;3.3,J4889&lt;=4),INDEX(价格表!$B$4:$I$31,M4889,6),IF(AND(J4889&gt;4,J4889&lt;=5.5),INDEX(价格表!$B$4:$I$31,M4889,7),IF(J4889&gt;5.5,2.6+INDEX(价格表!$B$4:$I$31,M4889,8)*L4889)))))))</f>
        <v>1.8</v>
      </c>
    </row>
    <row r="4890" spans="1:14">
      <c r="A4890" s="20">
        <v>4606231310377</v>
      </c>
      <c r="B4890" s="18" t="s">
        <v>16</v>
      </c>
      <c r="C4890" s="21">
        <v>20201217</v>
      </c>
      <c r="D4890" s="21">
        <v>610538201209</v>
      </c>
      <c r="E4890" s="21" t="s">
        <v>16</v>
      </c>
      <c r="F4890" s="21">
        <v>20201227</v>
      </c>
      <c r="G4890" s="21" t="s">
        <v>17</v>
      </c>
      <c r="H4890" s="21" t="s">
        <v>27</v>
      </c>
      <c r="I4890" s="21" t="s">
        <v>49</v>
      </c>
      <c r="J4890" s="21">
        <v>0.48</v>
      </c>
      <c r="K4890" s="21" t="s">
        <v>20</v>
      </c>
      <c r="L4890">
        <f t="shared" si="90"/>
        <v>1</v>
      </c>
      <c r="M4890">
        <f>MATCH(H:H,价格表!$B$4:$B$35,0)</f>
        <v>3</v>
      </c>
      <c r="N4890" s="27">
        <f>IF(J4890&lt;=0.3,INDEX(价格表!$B$4:$I$31,M4890,2),IF(AND(J4890&gt;0.3,J4890&lt;=1),INDEX(价格表!$B$4:$I$31,M4890,3),IF(AND(J4890&gt;1,J4890&lt;=2.2),INDEX(价格表!$B$4:$I$31,M4890,4),IF(AND(J4890&gt;2.2,J4890&lt;=3.3),INDEX(价格表!$B$4:$I$31,M4890,5),IF(AND(J4890&gt;3.3,J4890&lt;=4),INDEX(价格表!$B$4:$I$31,M4890,6),IF(AND(J4890&gt;4,J4890&lt;=5.5),INDEX(价格表!$B$4:$I$31,M4890,7),IF(J4890&gt;5.5,2.6+INDEX(价格表!$B$4:$I$31,M4890,8)*L4890)))))))</f>
        <v>1.8</v>
      </c>
    </row>
    <row r="4891" spans="1:14">
      <c r="A4891" s="20">
        <v>4606231310448</v>
      </c>
      <c r="B4891" s="18" t="s">
        <v>16</v>
      </c>
      <c r="C4891" s="21">
        <v>20201217</v>
      </c>
      <c r="D4891" s="21">
        <v>610538201209</v>
      </c>
      <c r="E4891" s="21" t="s">
        <v>16</v>
      </c>
      <c r="F4891" s="21">
        <v>20201227</v>
      </c>
      <c r="G4891" s="21" t="s">
        <v>17</v>
      </c>
      <c r="H4891" s="21" t="s">
        <v>27</v>
      </c>
      <c r="I4891" s="21" t="s">
        <v>49</v>
      </c>
      <c r="J4891" s="21">
        <v>0.48</v>
      </c>
      <c r="K4891" s="21" t="s">
        <v>20</v>
      </c>
      <c r="L4891">
        <f t="shared" si="90"/>
        <v>1</v>
      </c>
      <c r="M4891">
        <f>MATCH(H:H,价格表!$B$4:$B$35,0)</f>
        <v>3</v>
      </c>
      <c r="N4891" s="27">
        <f>IF(J4891&lt;=0.3,INDEX(价格表!$B$4:$I$31,M4891,2),IF(AND(J4891&gt;0.3,J4891&lt;=1),INDEX(价格表!$B$4:$I$31,M4891,3),IF(AND(J4891&gt;1,J4891&lt;=2.2),INDEX(价格表!$B$4:$I$31,M4891,4),IF(AND(J4891&gt;2.2,J4891&lt;=3.3),INDEX(价格表!$B$4:$I$31,M4891,5),IF(AND(J4891&gt;3.3,J4891&lt;=4),INDEX(价格表!$B$4:$I$31,M4891,6),IF(AND(J4891&gt;4,J4891&lt;=5.5),INDEX(价格表!$B$4:$I$31,M4891,7),IF(J4891&gt;5.5,2.6+INDEX(价格表!$B$4:$I$31,M4891,8)*L4891)))))))</f>
        <v>1.8</v>
      </c>
    </row>
    <row r="4892" spans="1:14">
      <c r="A4892" s="20">
        <v>4606231310482</v>
      </c>
      <c r="B4892" s="18" t="s">
        <v>16</v>
      </c>
      <c r="C4892" s="21">
        <v>20201217</v>
      </c>
      <c r="D4892" s="21">
        <v>610538201209</v>
      </c>
      <c r="E4892" s="21" t="s">
        <v>16</v>
      </c>
      <c r="F4892" s="21">
        <v>20201227</v>
      </c>
      <c r="G4892" s="21" t="s">
        <v>17</v>
      </c>
      <c r="H4892" s="21" t="s">
        <v>37</v>
      </c>
      <c r="I4892" s="21" t="s">
        <v>72</v>
      </c>
      <c r="J4892" s="21">
        <v>0.49</v>
      </c>
      <c r="K4892" s="21" t="s">
        <v>20</v>
      </c>
      <c r="L4892">
        <f t="shared" si="90"/>
        <v>1</v>
      </c>
      <c r="M4892">
        <f>MATCH(H:H,价格表!$B$4:$B$35,0)</f>
        <v>12</v>
      </c>
      <c r="N4892" s="27">
        <f>IF(J4892&lt;=0.3,INDEX(价格表!$B$4:$I$31,M4892,2),IF(AND(J4892&gt;0.3,J4892&lt;=1),INDEX(价格表!$B$4:$I$31,M4892,3),IF(AND(J4892&gt;1,J4892&lt;=2.2),INDEX(价格表!$B$4:$I$31,M4892,4),IF(AND(J4892&gt;2.2,J4892&lt;=3.3),INDEX(价格表!$B$4:$I$31,M4892,5),IF(AND(J4892&gt;3.3,J4892&lt;=4),INDEX(价格表!$B$4:$I$31,M4892,6),IF(AND(J4892&gt;4,J4892&lt;=5.5),INDEX(价格表!$B$4:$I$31,M4892,7),IF(J4892&gt;5.5,2.6+INDEX(价格表!$B$4:$I$31,M4892,8)*L4892)))))))</f>
        <v>1.8</v>
      </c>
    </row>
    <row r="4893" spans="1:14">
      <c r="A4893" s="20">
        <v>4606234193609</v>
      </c>
      <c r="B4893" s="18" t="s">
        <v>16</v>
      </c>
      <c r="C4893" s="21">
        <v>20201217</v>
      </c>
      <c r="D4893" s="21">
        <v>610538201209</v>
      </c>
      <c r="E4893" s="21" t="s">
        <v>16</v>
      </c>
      <c r="F4893" s="21">
        <v>20201227</v>
      </c>
      <c r="G4893" s="21" t="s">
        <v>17</v>
      </c>
      <c r="H4893" s="21" t="s">
        <v>35</v>
      </c>
      <c r="I4893" s="21" t="s">
        <v>362</v>
      </c>
      <c r="J4893" s="21">
        <v>2.52</v>
      </c>
      <c r="K4893" s="21" t="s">
        <v>20</v>
      </c>
      <c r="L4893">
        <f t="shared" si="90"/>
        <v>3</v>
      </c>
      <c r="M4893">
        <f>MATCH(H:H,价格表!$B$4:$B$35,0)</f>
        <v>22</v>
      </c>
      <c r="N4893" s="27">
        <f>IF(J4893&lt;=0.3,INDEX(价格表!$B$4:$I$31,M4893,2),IF(AND(J4893&gt;0.3,J4893&lt;=1),INDEX(价格表!$B$4:$I$31,M4893,3),IF(AND(J4893&gt;1,J4893&lt;=2.2),INDEX(价格表!$B$4:$I$31,M4893,4),IF(AND(J4893&gt;2.2,J4893&lt;=3.3),INDEX(价格表!$B$4:$I$31,M4893,5),IF(AND(J4893&gt;3.3,J4893&lt;=4),INDEX(价格表!$B$4:$I$31,M4893,6),IF(AND(J4893&gt;4,J4893&lt;=5.5),INDEX(价格表!$B$4:$I$31,M4893,7),IF(J4893&gt;5.5,2.6+INDEX(价格表!$B$4:$I$31,M4893,8)*L4893)))))))</f>
        <v>2.5</v>
      </c>
    </row>
    <row r="4894" spans="1:14">
      <c r="A4894" s="20">
        <v>4311078025106</v>
      </c>
      <c r="B4894" s="18" t="s">
        <v>16</v>
      </c>
      <c r="C4894" s="21">
        <v>20201217</v>
      </c>
      <c r="D4894" s="21">
        <v>610538201209</v>
      </c>
      <c r="E4894" s="21" t="s">
        <v>16</v>
      </c>
      <c r="F4894" s="21">
        <v>20201227</v>
      </c>
      <c r="G4894" s="21" t="s">
        <v>17</v>
      </c>
      <c r="H4894" s="21" t="s">
        <v>43</v>
      </c>
      <c r="I4894" s="21" t="s">
        <v>95</v>
      </c>
      <c r="J4894" s="21">
        <v>3.59</v>
      </c>
      <c r="K4894" s="21" t="s">
        <v>20</v>
      </c>
      <c r="L4894">
        <f t="shared" si="90"/>
        <v>4</v>
      </c>
      <c r="M4894">
        <f>MATCH(H:H,价格表!$B$4:$B$35,0)</f>
        <v>10</v>
      </c>
      <c r="N4894" s="27">
        <f>IF(J4894&lt;=0.3,INDEX(价格表!$B$4:$I$31,M4894,2),IF(AND(J4894&gt;0.3,J4894&lt;=1),INDEX(价格表!$B$4:$I$31,M4894,3),IF(AND(J4894&gt;1,J4894&lt;=2.2),INDEX(价格表!$B$4:$I$31,M4894,4),IF(AND(J4894&gt;2.2,J4894&lt;=3.3),INDEX(价格表!$B$4:$I$31,M4894,5),IF(AND(J4894&gt;3.3,J4894&lt;=4),INDEX(价格表!$B$4:$I$31,M4894,6),IF(AND(J4894&gt;4,J4894&lt;=5.5),INDEX(价格表!$B$4:$I$31,M4894,7),IF(J4894&gt;5.5,2.6+INDEX(价格表!$B$4:$I$31,M4894,8)*L4894)))))))</f>
        <v>3.7</v>
      </c>
    </row>
    <row r="4895" spans="1:14">
      <c r="A4895" s="20">
        <v>4311090030964</v>
      </c>
      <c r="B4895" s="18" t="s">
        <v>16</v>
      </c>
      <c r="C4895" s="21">
        <v>20201217</v>
      </c>
      <c r="D4895" s="21">
        <v>610538201209</v>
      </c>
      <c r="E4895" s="21" t="s">
        <v>16</v>
      </c>
      <c r="F4895" s="21">
        <v>20201227</v>
      </c>
      <c r="G4895" s="21" t="s">
        <v>17</v>
      </c>
      <c r="H4895" s="21" t="s">
        <v>27</v>
      </c>
      <c r="I4895" s="21" t="s">
        <v>49</v>
      </c>
      <c r="J4895" s="21">
        <v>5.03</v>
      </c>
      <c r="K4895" s="21" t="s">
        <v>20</v>
      </c>
      <c r="L4895">
        <f t="shared" si="90"/>
        <v>6</v>
      </c>
      <c r="M4895">
        <f>MATCH(H:H,价格表!$B$4:$B$35,0)</f>
        <v>3</v>
      </c>
      <c r="N4895" s="27">
        <f>IF(J4895&lt;=0.3,INDEX(价格表!$B$4:$I$31,M4895,2),IF(AND(J4895&gt;0.3,J4895&lt;=1),INDEX(价格表!$B$4:$I$31,M4895,3),IF(AND(J4895&gt;1,J4895&lt;=2.2),INDEX(价格表!$B$4:$I$31,M4895,4),IF(AND(J4895&gt;2.2,J4895&lt;=3.3),INDEX(价格表!$B$4:$I$31,M4895,5),IF(AND(J4895&gt;3.3,J4895&lt;=4),INDEX(价格表!$B$4:$I$31,M4895,6),IF(AND(J4895&gt;4,J4895&lt;=5.5),INDEX(价格表!$B$4:$I$31,M4895,7),IF(J4895&gt;5.5,2.6+INDEX(价格表!$B$4:$I$31,M4895,8)*L4895)))))))</f>
        <v>3.8</v>
      </c>
    </row>
    <row r="4896" spans="1:14">
      <c r="A4896" s="20">
        <v>4311090030965</v>
      </c>
      <c r="B4896" s="18" t="s">
        <v>16</v>
      </c>
      <c r="C4896" s="21">
        <v>20201217</v>
      </c>
      <c r="D4896" s="21">
        <v>610538201209</v>
      </c>
      <c r="E4896" s="21" t="s">
        <v>16</v>
      </c>
      <c r="F4896" s="21">
        <v>20201227</v>
      </c>
      <c r="G4896" s="21" t="s">
        <v>17</v>
      </c>
      <c r="H4896" s="21" t="s">
        <v>23</v>
      </c>
      <c r="I4896" s="21" t="s">
        <v>41</v>
      </c>
      <c r="J4896" s="21">
        <v>5.04</v>
      </c>
      <c r="K4896" s="21" t="s">
        <v>20</v>
      </c>
      <c r="L4896">
        <f t="shared" si="90"/>
        <v>6</v>
      </c>
      <c r="M4896">
        <f>MATCH(H:H,价格表!$B$4:$B$35,0)</f>
        <v>15</v>
      </c>
      <c r="N4896" s="27">
        <f>IF(J4896&lt;=0.3,INDEX(价格表!$B$4:$I$31,M4896,2),IF(AND(J4896&gt;0.3,J4896&lt;=1),INDEX(价格表!$B$4:$I$31,M4896,3),IF(AND(J4896&gt;1,J4896&lt;=2.2),INDEX(价格表!$B$4:$I$31,M4896,4),IF(AND(J4896&gt;2.2,J4896&lt;=3.3),INDEX(价格表!$B$4:$I$31,M4896,5),IF(AND(J4896&gt;3.3,J4896&lt;=4),INDEX(价格表!$B$4:$I$31,M4896,6),IF(AND(J4896&gt;4,J4896&lt;=5.5),INDEX(价格表!$B$4:$I$31,M4896,7),IF(J4896&gt;5.5,2.6+INDEX(价格表!$B$4:$I$31,M4896,8)*L4896)))))))</f>
        <v>3.8</v>
      </c>
    </row>
    <row r="4897" spans="1:14">
      <c r="A4897" s="20">
        <v>4311091900203</v>
      </c>
      <c r="B4897" s="18" t="s">
        <v>16</v>
      </c>
      <c r="C4897" s="21">
        <v>20201217</v>
      </c>
      <c r="D4897" s="21">
        <v>610538201209</v>
      </c>
      <c r="E4897" s="21" t="s">
        <v>16</v>
      </c>
      <c r="F4897" s="21">
        <v>20201227</v>
      </c>
      <c r="G4897" s="21" t="s">
        <v>17</v>
      </c>
      <c r="H4897" s="21" t="s">
        <v>50</v>
      </c>
      <c r="I4897" s="21" t="s">
        <v>133</v>
      </c>
      <c r="J4897" s="21">
        <v>3.54</v>
      </c>
      <c r="K4897" s="21" t="s">
        <v>20</v>
      </c>
      <c r="L4897">
        <f t="shared" si="90"/>
        <v>4</v>
      </c>
      <c r="M4897">
        <f>MATCH(H:H,价格表!$B$4:$B$35,0)</f>
        <v>4</v>
      </c>
      <c r="N4897" s="27">
        <f>IF(J4897&lt;=0.3,INDEX(价格表!$B$4:$I$31,M4897,2),IF(AND(J4897&gt;0.3,J4897&lt;=1),INDEX(价格表!$B$4:$I$31,M4897,3),IF(AND(J4897&gt;1,J4897&lt;=2.2),INDEX(价格表!$B$4:$I$31,M4897,4),IF(AND(J4897&gt;2.2,J4897&lt;=3.3),INDEX(价格表!$B$4:$I$31,M4897,5),IF(AND(J4897&gt;3.3,J4897&lt;=4),INDEX(价格表!$B$4:$I$31,M4897,6),IF(AND(J4897&gt;4,J4897&lt;=5.5),INDEX(价格表!$B$4:$I$31,M4897,7),IF(J4897&gt;5.5,2.6+INDEX(价格表!$B$4:$I$31,M4897,8)*L4897)))))))</f>
        <v>3.7</v>
      </c>
    </row>
    <row r="4898" spans="1:14">
      <c r="A4898" s="20">
        <v>4606227879184</v>
      </c>
      <c r="B4898" s="18" t="s">
        <v>16</v>
      </c>
      <c r="C4898" s="21">
        <v>20201217</v>
      </c>
      <c r="D4898" s="21">
        <v>610538201209</v>
      </c>
      <c r="E4898" s="21" t="s">
        <v>16</v>
      </c>
      <c r="F4898" s="21">
        <v>20201227</v>
      </c>
      <c r="G4898" s="21" t="s">
        <v>17</v>
      </c>
      <c r="H4898" s="21" t="s">
        <v>302</v>
      </c>
      <c r="I4898" s="21" t="s">
        <v>303</v>
      </c>
      <c r="J4898" s="21">
        <v>3.41</v>
      </c>
      <c r="K4898" s="21" t="s">
        <v>20</v>
      </c>
      <c r="L4898">
        <f t="shared" si="90"/>
        <v>4</v>
      </c>
      <c r="M4898">
        <f>MATCH(H:H,价格表!$B$4:$B$35,0)</f>
        <v>6</v>
      </c>
      <c r="N4898" s="27">
        <f>IF(J4898&lt;=0.3,INDEX(价格表!$B$4:$I$31,M4898,2),IF(AND(J4898&gt;0.3,J4898&lt;=1),INDEX(价格表!$B$4:$I$31,M4898,3),IF(AND(J4898&gt;1,J4898&lt;=2.2),INDEX(价格表!$B$4:$I$31,M4898,4),IF(AND(J4898&gt;2.2,J4898&lt;=3.3),INDEX(价格表!$B$4:$I$31,M4898,5),IF(AND(J4898&gt;3.3,J4898&lt;=4),INDEX(价格表!$B$4:$I$31,M4898,6),IF(AND(J4898&gt;4,J4898&lt;=5.5),INDEX(价格表!$B$4:$I$31,M4898,7),IF(J4898&gt;5.5,2.6+INDEX(价格表!$B$4:$I$31,M4898,8)*L4898)))))))</f>
        <v>5.6</v>
      </c>
    </row>
    <row r="4899" spans="1:14">
      <c r="A4899" s="20">
        <v>4606227879699</v>
      </c>
      <c r="B4899" s="18" t="s">
        <v>16</v>
      </c>
      <c r="C4899" s="21">
        <v>20201217</v>
      </c>
      <c r="D4899" s="21">
        <v>610538201209</v>
      </c>
      <c r="E4899" s="21" t="s">
        <v>16</v>
      </c>
      <c r="F4899" s="21">
        <v>20201227</v>
      </c>
      <c r="G4899" s="21" t="s">
        <v>17</v>
      </c>
      <c r="H4899" s="21" t="s">
        <v>27</v>
      </c>
      <c r="I4899" s="21" t="s">
        <v>176</v>
      </c>
      <c r="J4899" s="21">
        <v>4.07</v>
      </c>
      <c r="K4899" s="21" t="s">
        <v>20</v>
      </c>
      <c r="L4899">
        <f t="shared" si="90"/>
        <v>5</v>
      </c>
      <c r="M4899">
        <f>MATCH(H:H,价格表!$B$4:$B$35,0)</f>
        <v>3</v>
      </c>
      <c r="N4899" s="27">
        <f>IF(J4899&lt;=0.3,INDEX(价格表!$B$4:$I$31,M4899,2),IF(AND(J4899&gt;0.3,J4899&lt;=1),INDEX(价格表!$B$4:$I$31,M4899,3),IF(AND(J4899&gt;1,J4899&lt;=2.2),INDEX(价格表!$B$4:$I$31,M4899,4),IF(AND(J4899&gt;2.2,J4899&lt;=3.3),INDEX(价格表!$B$4:$I$31,M4899,5),IF(AND(J4899&gt;3.3,J4899&lt;=4),INDEX(价格表!$B$4:$I$31,M4899,6),IF(AND(J4899&gt;4,J4899&lt;=5.5),INDEX(价格表!$B$4:$I$31,M4899,7),IF(J4899&gt;5.5,2.6+INDEX(价格表!$B$4:$I$31,M4899,8)*L4899)))))))</f>
        <v>3.8</v>
      </c>
    </row>
    <row r="4900" spans="1:14">
      <c r="A4900" s="20">
        <v>4606234193549</v>
      </c>
      <c r="B4900" s="18" t="s">
        <v>16</v>
      </c>
      <c r="C4900" s="21">
        <v>20201217</v>
      </c>
      <c r="D4900" s="21">
        <v>610538201209</v>
      </c>
      <c r="E4900" s="21" t="s">
        <v>16</v>
      </c>
      <c r="F4900" s="21">
        <v>20201227</v>
      </c>
      <c r="G4900" s="21" t="s">
        <v>17</v>
      </c>
      <c r="H4900" s="21" t="s">
        <v>56</v>
      </c>
      <c r="I4900" s="21" t="s">
        <v>141</v>
      </c>
      <c r="J4900" s="21">
        <v>3.64</v>
      </c>
      <c r="K4900" s="21" t="s">
        <v>20</v>
      </c>
      <c r="L4900">
        <f t="shared" si="90"/>
        <v>4</v>
      </c>
      <c r="M4900">
        <f>MATCH(H:H,价格表!$B$4:$B$35,0)</f>
        <v>11</v>
      </c>
      <c r="N4900" s="27">
        <f>IF(J4900&lt;=0.3,INDEX(价格表!$B$4:$I$31,M4900,2),IF(AND(J4900&gt;0.3,J4900&lt;=1),INDEX(价格表!$B$4:$I$31,M4900,3),IF(AND(J4900&gt;1,J4900&lt;=2.2),INDEX(价格表!$B$4:$I$31,M4900,4),IF(AND(J4900&gt;2.2,J4900&lt;=3.3),INDEX(价格表!$B$4:$I$31,M4900,5),IF(AND(J4900&gt;3.3,J4900&lt;=4),INDEX(价格表!$B$4:$I$31,M4900,6),IF(AND(J4900&gt;4,J4900&lt;=5.5),INDEX(价格表!$B$4:$I$31,M4900,7),IF(J4900&gt;5.5,2.6+INDEX(价格表!$B$4:$I$31,M4900,8)*L4900)))))))</f>
        <v>3.7</v>
      </c>
    </row>
    <row r="4901" spans="1:14">
      <c r="A4901" s="20">
        <v>4311066044400</v>
      </c>
      <c r="B4901" s="18" t="s">
        <v>16</v>
      </c>
      <c r="C4901" s="21">
        <v>20201217</v>
      </c>
      <c r="D4901" s="21">
        <v>610538201209</v>
      </c>
      <c r="E4901" s="21" t="s">
        <v>16</v>
      </c>
      <c r="F4901" s="21">
        <v>20201227</v>
      </c>
      <c r="G4901" s="21" t="s">
        <v>17</v>
      </c>
      <c r="H4901" s="21" t="s">
        <v>305</v>
      </c>
      <c r="I4901" s="21" t="s">
        <v>316</v>
      </c>
      <c r="J4901" s="21">
        <v>1.5</v>
      </c>
      <c r="K4901" s="21" t="s">
        <v>20</v>
      </c>
      <c r="L4901">
        <f t="shared" si="90"/>
        <v>2</v>
      </c>
      <c r="M4901">
        <f>MATCH(H:H,价格表!$B$4:$B$35,0)</f>
        <v>26</v>
      </c>
      <c r="N4901" s="27">
        <f>IF(J4901&lt;=0.3,INDEX(价格表!$B$4:$I$31,M4901,2),IF(AND(J4901&gt;0.3,J4901&lt;=1),INDEX(价格表!$B$4:$I$31,M4901,3),IF(AND(J4901&gt;1,J4901&lt;=2.2),INDEX(价格表!$B$4:$I$31,M4901,4),IF(AND(J4901&gt;2.2,J4901&lt;=3.3),INDEX(价格表!$B$4:$I$31,M4901,5),IF(AND(J4901&gt;3.3,J4901&lt;=4),INDEX(价格表!$B$4:$I$31,M4901,6),IF(AND(J4901&gt;4,J4901&lt;=5.5),INDEX(价格表!$B$4:$I$31,M4901,7),IF(J4901&gt;5.5,2.6+INDEX(价格表!$B$4:$I$31,M4901,8)*L4901)))))))</f>
        <v>2.15</v>
      </c>
    </row>
    <row r="4902" spans="1:14">
      <c r="A4902" s="20">
        <v>4311066102048</v>
      </c>
      <c r="B4902" s="18" t="s">
        <v>16</v>
      </c>
      <c r="C4902" s="21">
        <v>20201217</v>
      </c>
      <c r="D4902" s="21">
        <v>610538201209</v>
      </c>
      <c r="E4902" s="21" t="s">
        <v>16</v>
      </c>
      <c r="F4902" s="21">
        <v>20201227</v>
      </c>
      <c r="G4902" s="21" t="s">
        <v>17</v>
      </c>
      <c r="H4902" s="21" t="s">
        <v>305</v>
      </c>
      <c r="I4902" s="21" t="s">
        <v>316</v>
      </c>
      <c r="J4902" s="21">
        <v>1.41</v>
      </c>
      <c r="K4902" s="21" t="s">
        <v>20</v>
      </c>
      <c r="L4902">
        <f t="shared" si="90"/>
        <v>2</v>
      </c>
      <c r="M4902">
        <f>MATCH(H:H,价格表!$B$4:$B$35,0)</f>
        <v>26</v>
      </c>
      <c r="N4902" s="27">
        <f>IF(J4902&lt;=0.3,INDEX(价格表!$B$4:$I$31,M4902,2),IF(AND(J4902&gt;0.3,J4902&lt;=1),INDEX(价格表!$B$4:$I$31,M4902,3),IF(AND(J4902&gt;1,J4902&lt;=2.2),INDEX(价格表!$B$4:$I$31,M4902,4),IF(AND(J4902&gt;2.2,J4902&lt;=3.3),INDEX(价格表!$B$4:$I$31,M4902,5),IF(AND(J4902&gt;3.3,J4902&lt;=4),INDEX(价格表!$B$4:$I$31,M4902,6),IF(AND(J4902&gt;4,J4902&lt;=5.5),INDEX(价格表!$B$4:$I$31,M4902,7),IF(J4902&gt;5.5,2.6+INDEX(价格表!$B$4:$I$31,M4902,8)*L4902)))))))</f>
        <v>2.15</v>
      </c>
    </row>
    <row r="4903" spans="1:14">
      <c r="A4903" s="20">
        <v>4311069777704</v>
      </c>
      <c r="B4903" s="18" t="s">
        <v>16</v>
      </c>
      <c r="C4903" s="21">
        <v>20201217</v>
      </c>
      <c r="D4903" s="21">
        <v>610538201209</v>
      </c>
      <c r="E4903" s="21" t="s">
        <v>16</v>
      </c>
      <c r="F4903" s="21">
        <v>20201227</v>
      </c>
      <c r="G4903" s="21" t="s">
        <v>17</v>
      </c>
      <c r="H4903" s="21" t="s">
        <v>298</v>
      </c>
      <c r="I4903" s="21" t="s">
        <v>310</v>
      </c>
      <c r="J4903" s="21">
        <v>2.34</v>
      </c>
      <c r="K4903" s="21" t="s">
        <v>20</v>
      </c>
      <c r="L4903">
        <f t="shared" si="90"/>
        <v>3</v>
      </c>
      <c r="M4903">
        <f>MATCH(H:H,价格表!$B$4:$B$35,0)</f>
        <v>29</v>
      </c>
      <c r="N4903" s="27">
        <f>L4903*8+3</f>
        <v>27</v>
      </c>
    </row>
    <row r="4904" spans="1:14">
      <c r="A4904" s="20">
        <v>4311077820014</v>
      </c>
      <c r="B4904" s="18" t="s">
        <v>16</v>
      </c>
      <c r="C4904" s="21">
        <v>20201217</v>
      </c>
      <c r="D4904" s="21">
        <v>610538201209</v>
      </c>
      <c r="E4904" s="21" t="s">
        <v>16</v>
      </c>
      <c r="F4904" s="21">
        <v>20201227</v>
      </c>
      <c r="G4904" s="21" t="s">
        <v>17</v>
      </c>
      <c r="H4904" s="21" t="s">
        <v>305</v>
      </c>
      <c r="I4904" s="21" t="s">
        <v>316</v>
      </c>
      <c r="J4904" s="21">
        <v>1.5</v>
      </c>
      <c r="K4904" s="21" t="s">
        <v>20</v>
      </c>
      <c r="L4904">
        <f t="shared" si="90"/>
        <v>2</v>
      </c>
      <c r="M4904">
        <f>MATCH(H:H,价格表!$B$4:$B$35,0)</f>
        <v>26</v>
      </c>
      <c r="N4904" s="27">
        <f>IF(J4904&lt;=0.3,INDEX(价格表!$B$4:$I$31,M4904,2),IF(AND(J4904&gt;0.3,J4904&lt;=1),INDEX(价格表!$B$4:$I$31,M4904,3),IF(AND(J4904&gt;1,J4904&lt;=2.2),INDEX(价格表!$B$4:$I$31,M4904,4),IF(AND(J4904&gt;2.2,J4904&lt;=3.3),INDEX(价格表!$B$4:$I$31,M4904,5),IF(AND(J4904&gt;3.3,J4904&lt;=4),INDEX(价格表!$B$4:$I$31,M4904,6),IF(AND(J4904&gt;4,J4904&lt;=5.5),INDEX(价格表!$B$4:$I$31,M4904,7),IF(J4904&gt;5.5,2.6+INDEX(价格表!$B$4:$I$31,M4904,8)*L4904)))))))</f>
        <v>2.15</v>
      </c>
    </row>
    <row r="4905" spans="1:14">
      <c r="A4905" s="20">
        <v>4311077833493</v>
      </c>
      <c r="B4905" s="18" t="s">
        <v>16</v>
      </c>
      <c r="C4905" s="21">
        <v>20201217</v>
      </c>
      <c r="D4905" s="21">
        <v>610538201209</v>
      </c>
      <c r="E4905" s="21" t="s">
        <v>16</v>
      </c>
      <c r="F4905" s="21">
        <v>20201227</v>
      </c>
      <c r="G4905" s="21" t="s">
        <v>17</v>
      </c>
      <c r="H4905" s="21" t="s">
        <v>302</v>
      </c>
      <c r="I4905" s="21" t="s">
        <v>303</v>
      </c>
      <c r="J4905" s="21">
        <v>1.68</v>
      </c>
      <c r="K4905" s="21" t="s">
        <v>20</v>
      </c>
      <c r="L4905">
        <f t="shared" si="90"/>
        <v>2</v>
      </c>
      <c r="M4905">
        <f>MATCH(H:H,价格表!$B$4:$B$35,0)</f>
        <v>6</v>
      </c>
      <c r="N4905" s="27">
        <f>IF(J4905&lt;=0.3,INDEX(价格表!$B$4:$I$31,M4905,2),IF(AND(J4905&gt;0.3,J4905&lt;=1),INDEX(价格表!$B$4:$I$31,M4905,3),IF(AND(J4905&gt;1,J4905&lt;=2.2),INDEX(价格表!$B$4:$I$31,M4905,4),IF(AND(J4905&gt;2.2,J4905&lt;=3.3),INDEX(价格表!$B$4:$I$31,M4905,5),IF(AND(J4905&gt;3.3,J4905&lt;=4),INDEX(价格表!$B$4:$I$31,M4905,6),IF(AND(J4905&gt;4,J4905&lt;=5.5),INDEX(价格表!$B$4:$I$31,M4905,7),IF(J4905&gt;5.5,2.6+INDEX(价格表!$B$4:$I$31,M4905,8)*L4905)))))))</f>
        <v>2.95</v>
      </c>
    </row>
    <row r="4906" spans="1:14">
      <c r="A4906" s="20">
        <v>4311077833494</v>
      </c>
      <c r="B4906" s="18" t="s">
        <v>16</v>
      </c>
      <c r="C4906" s="21">
        <v>20201217</v>
      </c>
      <c r="D4906" s="21">
        <v>610538201209</v>
      </c>
      <c r="E4906" s="21" t="s">
        <v>16</v>
      </c>
      <c r="F4906" s="21">
        <v>20201227</v>
      </c>
      <c r="G4906" s="21" t="s">
        <v>17</v>
      </c>
      <c r="H4906" s="21" t="s">
        <v>302</v>
      </c>
      <c r="I4906" s="21" t="s">
        <v>303</v>
      </c>
      <c r="J4906" s="21">
        <v>1.66</v>
      </c>
      <c r="K4906" s="21" t="s">
        <v>20</v>
      </c>
      <c r="L4906">
        <f t="shared" si="90"/>
        <v>2</v>
      </c>
      <c r="M4906">
        <f>MATCH(H:H,价格表!$B$4:$B$35,0)</f>
        <v>6</v>
      </c>
      <c r="N4906" s="27">
        <f>IF(J4906&lt;=0.3,INDEX(价格表!$B$4:$I$31,M4906,2),IF(AND(J4906&gt;0.3,J4906&lt;=1),INDEX(价格表!$B$4:$I$31,M4906,3),IF(AND(J4906&gt;1,J4906&lt;=2.2),INDEX(价格表!$B$4:$I$31,M4906,4),IF(AND(J4906&gt;2.2,J4906&lt;=3.3),INDEX(价格表!$B$4:$I$31,M4906,5),IF(AND(J4906&gt;3.3,J4906&lt;=4),INDEX(价格表!$B$4:$I$31,M4906,6),IF(AND(J4906&gt;4,J4906&lt;=5.5),INDEX(价格表!$B$4:$I$31,M4906,7),IF(J4906&gt;5.5,2.6+INDEX(价格表!$B$4:$I$31,M4906,8)*L4906)))))))</f>
        <v>2.95</v>
      </c>
    </row>
    <row r="4907" spans="1:14">
      <c r="A4907" s="20">
        <v>4311077839465</v>
      </c>
      <c r="B4907" s="18" t="s">
        <v>16</v>
      </c>
      <c r="C4907" s="21">
        <v>20201217</v>
      </c>
      <c r="D4907" s="21">
        <v>610538201209</v>
      </c>
      <c r="E4907" s="21" t="s">
        <v>16</v>
      </c>
      <c r="F4907" s="21">
        <v>20201227</v>
      </c>
      <c r="G4907" s="21" t="s">
        <v>17</v>
      </c>
      <c r="H4907" s="21" t="s">
        <v>298</v>
      </c>
      <c r="I4907" s="21" t="s">
        <v>322</v>
      </c>
      <c r="J4907" s="21">
        <v>2.22</v>
      </c>
      <c r="K4907" s="21" t="s">
        <v>20</v>
      </c>
      <c r="L4907">
        <f t="shared" si="90"/>
        <v>3</v>
      </c>
      <c r="M4907">
        <f>MATCH(H:H,价格表!$B$4:$B$35,0)</f>
        <v>29</v>
      </c>
      <c r="N4907" s="27">
        <f>L4907*8+3</f>
        <v>27</v>
      </c>
    </row>
    <row r="4908" spans="1:14">
      <c r="A4908" s="20">
        <v>4311077839472</v>
      </c>
      <c r="B4908" s="18" t="s">
        <v>16</v>
      </c>
      <c r="C4908" s="21">
        <v>20201217</v>
      </c>
      <c r="D4908" s="21">
        <v>610538201209</v>
      </c>
      <c r="E4908" s="21" t="s">
        <v>16</v>
      </c>
      <c r="F4908" s="21">
        <v>20201227</v>
      </c>
      <c r="G4908" s="21" t="s">
        <v>17</v>
      </c>
      <c r="H4908" s="21" t="s">
        <v>294</v>
      </c>
      <c r="I4908" s="21" t="s">
        <v>295</v>
      </c>
      <c r="J4908" s="21">
        <v>1.56</v>
      </c>
      <c r="K4908" s="21" t="s">
        <v>20</v>
      </c>
      <c r="L4908">
        <f t="shared" si="90"/>
        <v>2</v>
      </c>
      <c r="M4908">
        <f>MATCH(H:H,价格表!$B$4:$B$35,0)</f>
        <v>18</v>
      </c>
      <c r="N4908" s="27">
        <f>IF(J4908&lt;=0.3,INDEX(价格表!$B$4:$I$31,M4908,2),IF(AND(J4908&gt;0.3,J4908&lt;=1),INDEX(价格表!$B$4:$I$31,M4908,3),IF(AND(J4908&gt;1,J4908&lt;=2.2),INDEX(价格表!$B$4:$I$31,M4908,4),IF(AND(J4908&gt;2.2,J4908&lt;=3.3),INDEX(价格表!$B$4:$I$31,M4908,5),IF(AND(J4908&gt;3.3,J4908&lt;=4),INDEX(价格表!$B$4:$I$31,M4908,6),IF(AND(J4908&gt;4,J4908&lt;=5.5),INDEX(价格表!$B$4:$I$31,M4908,7),IF(J4908&gt;5.5,2.6+INDEX(价格表!$B$4:$I$31,M4908,8)*L4908)))))))</f>
        <v>3.25</v>
      </c>
    </row>
    <row r="4909" spans="1:14">
      <c r="A4909" s="20">
        <v>4311077839473</v>
      </c>
      <c r="B4909" s="18" t="s">
        <v>16</v>
      </c>
      <c r="C4909" s="21">
        <v>20201217</v>
      </c>
      <c r="D4909" s="21">
        <v>610538201209</v>
      </c>
      <c r="E4909" s="21" t="s">
        <v>16</v>
      </c>
      <c r="F4909" s="21">
        <v>20201227</v>
      </c>
      <c r="G4909" s="21" t="s">
        <v>17</v>
      </c>
      <c r="H4909" s="21" t="s">
        <v>294</v>
      </c>
      <c r="I4909" s="21" t="s">
        <v>295</v>
      </c>
      <c r="J4909" s="21">
        <v>1.96</v>
      </c>
      <c r="K4909" s="21" t="s">
        <v>20</v>
      </c>
      <c r="L4909">
        <f t="shared" si="90"/>
        <v>2</v>
      </c>
      <c r="M4909">
        <f>MATCH(H:H,价格表!$B$4:$B$35,0)</f>
        <v>18</v>
      </c>
      <c r="N4909" s="27">
        <f>IF(J4909&lt;=0.3,INDEX(价格表!$B$4:$I$31,M4909,2),IF(AND(J4909&gt;0.3,J4909&lt;=1),INDEX(价格表!$B$4:$I$31,M4909,3),IF(AND(J4909&gt;1,J4909&lt;=2.2),INDEX(价格表!$B$4:$I$31,M4909,4),IF(AND(J4909&gt;2.2,J4909&lt;=3.3),INDEX(价格表!$B$4:$I$31,M4909,5),IF(AND(J4909&gt;3.3,J4909&lt;=4),INDEX(价格表!$B$4:$I$31,M4909,6),IF(AND(J4909&gt;4,J4909&lt;=5.5),INDEX(价格表!$B$4:$I$31,M4909,7),IF(J4909&gt;5.5,2.6+INDEX(价格表!$B$4:$I$31,M4909,8)*L4909)))))))</f>
        <v>3.25</v>
      </c>
    </row>
    <row r="4910" spans="1:14">
      <c r="A4910" s="20">
        <v>4311077839474</v>
      </c>
      <c r="B4910" s="18" t="s">
        <v>16</v>
      </c>
      <c r="C4910" s="21">
        <v>20201217</v>
      </c>
      <c r="D4910" s="21">
        <v>610538201209</v>
      </c>
      <c r="E4910" s="21" t="s">
        <v>16</v>
      </c>
      <c r="F4910" s="21">
        <v>20201227</v>
      </c>
      <c r="G4910" s="21" t="s">
        <v>17</v>
      </c>
      <c r="H4910" s="21" t="s">
        <v>296</v>
      </c>
      <c r="I4910" s="21" t="s">
        <v>297</v>
      </c>
      <c r="J4910" s="21">
        <v>1.52</v>
      </c>
      <c r="K4910" s="21" t="s">
        <v>20</v>
      </c>
      <c r="L4910">
        <f t="shared" si="90"/>
        <v>2</v>
      </c>
      <c r="M4910">
        <f>MATCH(H:H,价格表!$B$4:$B$35,0)</f>
        <v>8</v>
      </c>
      <c r="N4910" s="27">
        <f>IF(J4910&lt;=0.3,INDEX(价格表!$B$4:$I$31,M4910,2),IF(AND(J4910&gt;0.3,J4910&lt;=1),INDEX(价格表!$B$4:$I$31,M4910,3),IF(AND(J4910&gt;1,J4910&lt;=2.2),INDEX(价格表!$B$4:$I$31,M4910,4),IF(AND(J4910&gt;2.2,J4910&lt;=3.3),INDEX(价格表!$B$4:$I$31,M4910,5),IF(AND(J4910&gt;3.3,J4910&lt;=4),INDEX(价格表!$B$4:$I$31,M4910,6),IF(AND(J4910&gt;4,J4910&lt;=5.5),INDEX(价格表!$B$4:$I$31,M4910,7),IF(J4910&gt;5.5,2.6+INDEX(价格表!$B$4:$I$31,M4910,8)*L4910)))))))</f>
        <v>2.95</v>
      </c>
    </row>
    <row r="4911" spans="1:14">
      <c r="A4911" s="20">
        <v>4311077841237</v>
      </c>
      <c r="B4911" s="18" t="s">
        <v>16</v>
      </c>
      <c r="C4911" s="21">
        <v>20201217</v>
      </c>
      <c r="D4911" s="21">
        <v>610538201209</v>
      </c>
      <c r="E4911" s="21" t="s">
        <v>16</v>
      </c>
      <c r="F4911" s="21">
        <v>20201227</v>
      </c>
      <c r="G4911" s="21" t="s">
        <v>17</v>
      </c>
      <c r="H4911" s="21" t="s">
        <v>296</v>
      </c>
      <c r="I4911" s="21" t="s">
        <v>297</v>
      </c>
      <c r="J4911" s="21">
        <v>1.54</v>
      </c>
      <c r="K4911" s="21" t="s">
        <v>20</v>
      </c>
      <c r="L4911">
        <f t="shared" si="90"/>
        <v>2</v>
      </c>
      <c r="M4911">
        <f>MATCH(H:H,价格表!$B$4:$B$35,0)</f>
        <v>8</v>
      </c>
      <c r="N4911" s="27">
        <f>IF(J4911&lt;=0.3,INDEX(价格表!$B$4:$I$31,M4911,2),IF(AND(J4911&gt;0.3,J4911&lt;=1),INDEX(价格表!$B$4:$I$31,M4911,3),IF(AND(J4911&gt;1,J4911&lt;=2.2),INDEX(价格表!$B$4:$I$31,M4911,4),IF(AND(J4911&gt;2.2,J4911&lt;=3.3),INDEX(价格表!$B$4:$I$31,M4911,5),IF(AND(J4911&gt;3.3,J4911&lt;=4),INDEX(价格表!$B$4:$I$31,M4911,6),IF(AND(J4911&gt;4,J4911&lt;=5.5),INDEX(价格表!$B$4:$I$31,M4911,7),IF(J4911&gt;5.5,2.6+INDEX(价格表!$B$4:$I$31,M4911,8)*L4911)))))))</f>
        <v>2.95</v>
      </c>
    </row>
    <row r="4912" spans="1:14">
      <c r="A4912" s="20">
        <v>4311077846614</v>
      </c>
      <c r="B4912" s="18" t="s">
        <v>16</v>
      </c>
      <c r="C4912" s="21">
        <v>20201217</v>
      </c>
      <c r="D4912" s="21">
        <v>610538201209</v>
      </c>
      <c r="E4912" s="21" t="s">
        <v>16</v>
      </c>
      <c r="F4912" s="21">
        <v>20201227</v>
      </c>
      <c r="G4912" s="21" t="s">
        <v>17</v>
      </c>
      <c r="H4912" s="21" t="s">
        <v>294</v>
      </c>
      <c r="I4912" s="21" t="s">
        <v>295</v>
      </c>
      <c r="J4912" s="21">
        <v>1.8</v>
      </c>
      <c r="K4912" s="21" t="s">
        <v>20</v>
      </c>
      <c r="L4912">
        <f t="shared" si="90"/>
        <v>2</v>
      </c>
      <c r="M4912">
        <f>MATCH(H:H,价格表!$B$4:$B$35,0)</f>
        <v>18</v>
      </c>
      <c r="N4912" s="27">
        <f>IF(J4912&lt;=0.3,INDEX(价格表!$B$4:$I$31,M4912,2),IF(AND(J4912&gt;0.3,J4912&lt;=1),INDEX(价格表!$B$4:$I$31,M4912,3),IF(AND(J4912&gt;1,J4912&lt;=2.2),INDEX(价格表!$B$4:$I$31,M4912,4),IF(AND(J4912&gt;2.2,J4912&lt;=3.3),INDEX(价格表!$B$4:$I$31,M4912,5),IF(AND(J4912&gt;3.3,J4912&lt;=4),INDEX(价格表!$B$4:$I$31,M4912,6),IF(AND(J4912&gt;4,J4912&lt;=5.5),INDEX(价格表!$B$4:$I$31,M4912,7),IF(J4912&gt;5.5,2.6+INDEX(价格表!$B$4:$I$31,M4912,8)*L4912)))))))</f>
        <v>3.25</v>
      </c>
    </row>
    <row r="4913" spans="1:14">
      <c r="A4913" s="20">
        <v>4311077846617</v>
      </c>
      <c r="B4913" s="18" t="s">
        <v>16</v>
      </c>
      <c r="C4913" s="21">
        <v>20201217</v>
      </c>
      <c r="D4913" s="21">
        <v>610538201209</v>
      </c>
      <c r="E4913" s="21" t="s">
        <v>16</v>
      </c>
      <c r="F4913" s="21">
        <v>20201227</v>
      </c>
      <c r="G4913" s="21" t="s">
        <v>17</v>
      </c>
      <c r="H4913" s="21" t="s">
        <v>294</v>
      </c>
      <c r="I4913" s="21" t="s">
        <v>295</v>
      </c>
      <c r="J4913" s="21">
        <v>1.44</v>
      </c>
      <c r="K4913" s="21" t="s">
        <v>20</v>
      </c>
      <c r="L4913">
        <f t="shared" si="90"/>
        <v>2</v>
      </c>
      <c r="M4913">
        <f>MATCH(H:H,价格表!$B$4:$B$35,0)</f>
        <v>18</v>
      </c>
      <c r="N4913" s="27">
        <f>IF(J4913&lt;=0.3,INDEX(价格表!$B$4:$I$31,M4913,2),IF(AND(J4913&gt;0.3,J4913&lt;=1),INDEX(价格表!$B$4:$I$31,M4913,3),IF(AND(J4913&gt;1,J4913&lt;=2.2),INDEX(价格表!$B$4:$I$31,M4913,4),IF(AND(J4913&gt;2.2,J4913&lt;=3.3),INDEX(价格表!$B$4:$I$31,M4913,5),IF(AND(J4913&gt;3.3,J4913&lt;=4),INDEX(价格表!$B$4:$I$31,M4913,6),IF(AND(J4913&gt;4,J4913&lt;=5.5),INDEX(价格表!$B$4:$I$31,M4913,7),IF(J4913&gt;5.5,2.6+INDEX(价格表!$B$4:$I$31,M4913,8)*L4913)))))))</f>
        <v>3.25</v>
      </c>
    </row>
    <row r="4914" spans="1:14">
      <c r="A4914" s="20">
        <v>4311077877579</v>
      </c>
      <c r="B4914" s="18" t="s">
        <v>16</v>
      </c>
      <c r="C4914" s="21">
        <v>20201217</v>
      </c>
      <c r="D4914" s="21">
        <v>610538201209</v>
      </c>
      <c r="E4914" s="21" t="s">
        <v>16</v>
      </c>
      <c r="F4914" s="21">
        <v>20201227</v>
      </c>
      <c r="G4914" s="21" t="s">
        <v>17</v>
      </c>
      <c r="H4914" s="21" t="s">
        <v>294</v>
      </c>
      <c r="I4914" s="21" t="s">
        <v>295</v>
      </c>
      <c r="J4914" s="21">
        <v>1.46</v>
      </c>
      <c r="K4914" s="21" t="s">
        <v>20</v>
      </c>
      <c r="L4914">
        <f t="shared" si="90"/>
        <v>2</v>
      </c>
      <c r="M4914">
        <f>MATCH(H:H,价格表!$B$4:$B$35,0)</f>
        <v>18</v>
      </c>
      <c r="N4914" s="27">
        <f>IF(J4914&lt;=0.3,INDEX(价格表!$B$4:$I$31,M4914,2),IF(AND(J4914&gt;0.3,J4914&lt;=1),INDEX(价格表!$B$4:$I$31,M4914,3),IF(AND(J4914&gt;1,J4914&lt;=2.2),INDEX(价格表!$B$4:$I$31,M4914,4),IF(AND(J4914&gt;2.2,J4914&lt;=3.3),INDEX(价格表!$B$4:$I$31,M4914,5),IF(AND(J4914&gt;3.3,J4914&lt;=4),INDEX(价格表!$B$4:$I$31,M4914,6),IF(AND(J4914&gt;4,J4914&lt;=5.5),INDEX(价格表!$B$4:$I$31,M4914,7),IF(J4914&gt;5.5,2.6+INDEX(价格表!$B$4:$I$31,M4914,8)*L4914)))))))</f>
        <v>3.25</v>
      </c>
    </row>
    <row r="4915" spans="1:14">
      <c r="A4915" s="20">
        <v>4311080583803</v>
      </c>
      <c r="B4915" s="18" t="s">
        <v>16</v>
      </c>
      <c r="C4915" s="21">
        <v>20201217</v>
      </c>
      <c r="D4915" s="21">
        <v>610538201209</v>
      </c>
      <c r="E4915" s="21" t="s">
        <v>16</v>
      </c>
      <c r="F4915" s="21">
        <v>20201227</v>
      </c>
      <c r="G4915" s="21" t="s">
        <v>17</v>
      </c>
      <c r="H4915" s="21" t="s">
        <v>294</v>
      </c>
      <c r="I4915" s="21" t="s">
        <v>295</v>
      </c>
      <c r="J4915" s="21">
        <v>1.44</v>
      </c>
      <c r="K4915" s="21" t="s">
        <v>20</v>
      </c>
      <c r="L4915">
        <f t="shared" si="90"/>
        <v>2</v>
      </c>
      <c r="M4915">
        <f>MATCH(H:H,价格表!$B$4:$B$35,0)</f>
        <v>18</v>
      </c>
      <c r="N4915" s="27">
        <f>IF(J4915&lt;=0.3,INDEX(价格表!$B$4:$I$31,M4915,2),IF(AND(J4915&gt;0.3,J4915&lt;=1),INDEX(价格表!$B$4:$I$31,M4915,3),IF(AND(J4915&gt;1,J4915&lt;=2.2),INDEX(价格表!$B$4:$I$31,M4915,4),IF(AND(J4915&gt;2.2,J4915&lt;=3.3),INDEX(价格表!$B$4:$I$31,M4915,5),IF(AND(J4915&gt;3.3,J4915&lt;=4),INDEX(价格表!$B$4:$I$31,M4915,6),IF(AND(J4915&gt;4,J4915&lt;=5.5),INDEX(价格表!$B$4:$I$31,M4915,7),IF(J4915&gt;5.5,2.6+INDEX(价格表!$B$4:$I$31,M4915,8)*L4915)))))))</f>
        <v>3.25</v>
      </c>
    </row>
    <row r="4916" spans="1:14">
      <c r="A4916" s="20">
        <v>4311083656280</v>
      </c>
      <c r="B4916" s="18" t="s">
        <v>16</v>
      </c>
      <c r="C4916" s="21">
        <v>20201217</v>
      </c>
      <c r="D4916" s="21">
        <v>610538201209</v>
      </c>
      <c r="E4916" s="21" t="s">
        <v>16</v>
      </c>
      <c r="F4916" s="21">
        <v>20201227</v>
      </c>
      <c r="G4916" s="21" t="s">
        <v>17</v>
      </c>
      <c r="H4916" s="21" t="s">
        <v>298</v>
      </c>
      <c r="I4916" s="21" t="s">
        <v>301</v>
      </c>
      <c r="J4916" s="21">
        <v>1.43</v>
      </c>
      <c r="K4916" s="21" t="s">
        <v>20</v>
      </c>
      <c r="L4916">
        <f t="shared" si="90"/>
        <v>2</v>
      </c>
      <c r="M4916">
        <f>MATCH(H:H,价格表!$B$4:$B$35,0)</f>
        <v>29</v>
      </c>
      <c r="N4916" s="27">
        <f t="shared" ref="N4916:N4922" si="91">L4916*8+3</f>
        <v>19</v>
      </c>
    </row>
    <row r="4917" spans="1:14">
      <c r="A4917" s="20">
        <v>4311083656283</v>
      </c>
      <c r="B4917" s="18" t="s">
        <v>16</v>
      </c>
      <c r="C4917" s="21">
        <v>20201217</v>
      </c>
      <c r="D4917" s="21">
        <v>610538201209</v>
      </c>
      <c r="E4917" s="21" t="s">
        <v>16</v>
      </c>
      <c r="F4917" s="21">
        <v>20201227</v>
      </c>
      <c r="G4917" s="21" t="s">
        <v>17</v>
      </c>
      <c r="H4917" s="21" t="s">
        <v>298</v>
      </c>
      <c r="I4917" s="21" t="s">
        <v>328</v>
      </c>
      <c r="J4917" s="21">
        <v>1.46</v>
      </c>
      <c r="K4917" s="21" t="s">
        <v>20</v>
      </c>
      <c r="L4917">
        <f t="shared" si="90"/>
        <v>2</v>
      </c>
      <c r="M4917">
        <f>MATCH(H:H,价格表!$B$4:$B$35,0)</f>
        <v>29</v>
      </c>
      <c r="N4917" s="27">
        <f t="shared" si="91"/>
        <v>19</v>
      </c>
    </row>
    <row r="4918" spans="1:14">
      <c r="A4918" s="20">
        <v>4311084204344</v>
      </c>
      <c r="B4918" s="18" t="s">
        <v>16</v>
      </c>
      <c r="C4918" s="21">
        <v>20201217</v>
      </c>
      <c r="D4918" s="21">
        <v>610538201209</v>
      </c>
      <c r="E4918" s="21" t="s">
        <v>16</v>
      </c>
      <c r="F4918" s="21">
        <v>20201227</v>
      </c>
      <c r="G4918" s="21" t="s">
        <v>17</v>
      </c>
      <c r="H4918" s="21" t="s">
        <v>308</v>
      </c>
      <c r="I4918" s="21" t="s">
        <v>315</v>
      </c>
      <c r="J4918" s="21">
        <v>1.5</v>
      </c>
      <c r="K4918" s="21" t="s">
        <v>20</v>
      </c>
      <c r="L4918">
        <f t="shared" si="90"/>
        <v>2</v>
      </c>
      <c r="M4918">
        <f>MATCH(H:H,价格表!$B$4:$B$35,0)</f>
        <v>27</v>
      </c>
      <c r="N4918" s="27">
        <f>IF(J4918&lt;=0.3,INDEX(价格表!$B$4:$I$31,M4918,2),IF(AND(J4918&gt;0.3,J4918&lt;=1),INDEX(价格表!$B$4:$I$31,M4918,3),IF(AND(J4918&gt;1,J4918&lt;=2.2),INDEX(价格表!$B$4:$I$31,M4918,4),IF(AND(J4918&gt;2.2,J4918&lt;=3.3),INDEX(价格表!$B$4:$I$31,M4918,5),IF(AND(J4918&gt;3.3,J4918&lt;=4),INDEX(价格表!$B$4:$I$31,M4918,6),IF(AND(J4918&gt;4,J4918&lt;=5.5),INDEX(价格表!$B$4:$I$31,M4918,7),IF(J4918&gt;5.5,2.6+INDEX(价格表!$B$4:$I$31,M4918,8)*L4918)))))))</f>
        <v>2.15</v>
      </c>
    </row>
    <row r="4919" spans="1:14">
      <c r="A4919" s="20">
        <v>4311090274889</v>
      </c>
      <c r="B4919" s="18" t="s">
        <v>16</v>
      </c>
      <c r="C4919" s="21">
        <v>20201217</v>
      </c>
      <c r="D4919" s="21">
        <v>610538201209</v>
      </c>
      <c r="E4919" s="21" t="s">
        <v>16</v>
      </c>
      <c r="F4919" s="21">
        <v>20201227</v>
      </c>
      <c r="G4919" s="21" t="s">
        <v>17</v>
      </c>
      <c r="H4919" s="21" t="s">
        <v>296</v>
      </c>
      <c r="I4919" s="21" t="s">
        <v>297</v>
      </c>
      <c r="J4919" s="21">
        <v>1.94</v>
      </c>
      <c r="K4919" s="21" t="s">
        <v>20</v>
      </c>
      <c r="L4919">
        <f t="shared" si="90"/>
        <v>2</v>
      </c>
      <c r="M4919">
        <f>MATCH(H:H,价格表!$B$4:$B$35,0)</f>
        <v>8</v>
      </c>
      <c r="N4919" s="27">
        <f>IF(J4919&lt;=0.3,INDEX(价格表!$B$4:$I$31,M4919,2),IF(AND(J4919&gt;0.3,J4919&lt;=1),INDEX(价格表!$B$4:$I$31,M4919,3),IF(AND(J4919&gt;1,J4919&lt;=2.2),INDEX(价格表!$B$4:$I$31,M4919,4),IF(AND(J4919&gt;2.2,J4919&lt;=3.3),INDEX(价格表!$B$4:$I$31,M4919,5),IF(AND(J4919&gt;3.3,J4919&lt;=4),INDEX(价格表!$B$4:$I$31,M4919,6),IF(AND(J4919&gt;4,J4919&lt;=5.5),INDEX(价格表!$B$4:$I$31,M4919,7),IF(J4919&gt;5.5,2.6+INDEX(价格表!$B$4:$I$31,M4919,8)*L4919)))))))</f>
        <v>2.95</v>
      </c>
    </row>
    <row r="4920" spans="1:14">
      <c r="A4920" s="20">
        <v>4311091455781</v>
      </c>
      <c r="B4920" s="18" t="s">
        <v>16</v>
      </c>
      <c r="C4920" s="21">
        <v>20201217</v>
      </c>
      <c r="D4920" s="21">
        <v>610538201209</v>
      </c>
      <c r="E4920" s="21" t="s">
        <v>16</v>
      </c>
      <c r="F4920" s="21">
        <v>20201227</v>
      </c>
      <c r="G4920" s="21" t="s">
        <v>17</v>
      </c>
      <c r="H4920" s="21" t="s">
        <v>302</v>
      </c>
      <c r="I4920" s="21" t="s">
        <v>303</v>
      </c>
      <c r="J4920" s="21">
        <v>1.43</v>
      </c>
      <c r="K4920" s="21" t="s">
        <v>20</v>
      </c>
      <c r="L4920">
        <f t="shared" si="90"/>
        <v>2</v>
      </c>
      <c r="M4920">
        <f>MATCH(H:H,价格表!$B$4:$B$35,0)</f>
        <v>6</v>
      </c>
      <c r="N4920" s="27">
        <f>IF(J4920&lt;=0.3,INDEX(价格表!$B$4:$I$31,M4920,2),IF(AND(J4920&gt;0.3,J4920&lt;=1),INDEX(价格表!$B$4:$I$31,M4920,3),IF(AND(J4920&gt;1,J4920&lt;=2.2),INDEX(价格表!$B$4:$I$31,M4920,4),IF(AND(J4920&gt;2.2,J4920&lt;=3.3),INDEX(价格表!$B$4:$I$31,M4920,5),IF(AND(J4920&gt;3.3,J4920&lt;=4),INDEX(价格表!$B$4:$I$31,M4920,6),IF(AND(J4920&gt;4,J4920&lt;=5.5),INDEX(价格表!$B$4:$I$31,M4920,7),IF(J4920&gt;5.5,2.6+INDEX(价格表!$B$4:$I$31,M4920,8)*L4920)))))))</f>
        <v>2.95</v>
      </c>
    </row>
    <row r="4921" spans="1:14">
      <c r="A4921" s="20">
        <v>4606227102547</v>
      </c>
      <c r="B4921" s="18" t="s">
        <v>16</v>
      </c>
      <c r="C4921" s="21">
        <v>20201217</v>
      </c>
      <c r="D4921" s="21">
        <v>610538201209</v>
      </c>
      <c r="E4921" s="21" t="s">
        <v>16</v>
      </c>
      <c r="F4921" s="21">
        <v>20201227</v>
      </c>
      <c r="G4921" s="21" t="s">
        <v>17</v>
      </c>
      <c r="H4921" s="21" t="s">
        <v>298</v>
      </c>
      <c r="I4921" s="21" t="s">
        <v>329</v>
      </c>
      <c r="J4921" s="21">
        <v>1.52</v>
      </c>
      <c r="K4921" s="21" t="s">
        <v>20</v>
      </c>
      <c r="L4921">
        <f t="shared" si="90"/>
        <v>2</v>
      </c>
      <c r="M4921">
        <f>MATCH(H:H,价格表!$B$4:$B$35,0)</f>
        <v>29</v>
      </c>
      <c r="N4921" s="27">
        <f t="shared" si="91"/>
        <v>19</v>
      </c>
    </row>
    <row r="4922" spans="1:14">
      <c r="A4922" s="20">
        <v>4606227103158</v>
      </c>
      <c r="B4922" s="18" t="s">
        <v>16</v>
      </c>
      <c r="C4922" s="21">
        <v>20201217</v>
      </c>
      <c r="D4922" s="21">
        <v>610538201209</v>
      </c>
      <c r="E4922" s="21" t="s">
        <v>16</v>
      </c>
      <c r="F4922" s="21">
        <v>20201227</v>
      </c>
      <c r="G4922" s="21" t="s">
        <v>17</v>
      </c>
      <c r="H4922" s="21" t="s">
        <v>298</v>
      </c>
      <c r="I4922" s="21" t="s">
        <v>329</v>
      </c>
      <c r="J4922" s="21">
        <v>1.68</v>
      </c>
      <c r="K4922" s="21" t="s">
        <v>20</v>
      </c>
      <c r="L4922">
        <f t="shared" si="90"/>
        <v>2</v>
      </c>
      <c r="M4922">
        <f>MATCH(H:H,价格表!$B$4:$B$35,0)</f>
        <v>29</v>
      </c>
      <c r="N4922" s="27">
        <f t="shared" si="91"/>
        <v>19</v>
      </c>
    </row>
    <row r="4923" spans="1:14">
      <c r="A4923" s="20">
        <v>4606227879669</v>
      </c>
      <c r="B4923" s="18" t="s">
        <v>16</v>
      </c>
      <c r="C4923" s="21">
        <v>20201217</v>
      </c>
      <c r="D4923" s="21">
        <v>610538201209</v>
      </c>
      <c r="E4923" s="21" t="s">
        <v>16</v>
      </c>
      <c r="F4923" s="21">
        <v>20201227</v>
      </c>
      <c r="G4923" s="21" t="s">
        <v>17</v>
      </c>
      <c r="H4923" s="21" t="s">
        <v>294</v>
      </c>
      <c r="I4923" s="21" t="s">
        <v>295</v>
      </c>
      <c r="J4923" s="21">
        <v>2.1</v>
      </c>
      <c r="K4923" s="21" t="s">
        <v>20</v>
      </c>
      <c r="L4923">
        <f t="shared" si="90"/>
        <v>3</v>
      </c>
      <c r="M4923">
        <f>MATCH(H:H,价格表!$B$4:$B$35,0)</f>
        <v>18</v>
      </c>
      <c r="N4923" s="27">
        <f>IF(J4923&lt;=0.3,INDEX(价格表!$B$4:$I$31,M4923,2),IF(AND(J4923&gt;0.3,J4923&lt;=1),INDEX(价格表!$B$4:$I$31,M4923,3),IF(AND(J4923&gt;1,J4923&lt;=2.2),INDEX(价格表!$B$4:$I$31,M4923,4),IF(AND(J4923&gt;2.2,J4923&lt;=3.3),INDEX(价格表!$B$4:$I$31,M4923,5),IF(AND(J4923&gt;3.3,J4923&lt;=4),INDEX(价格表!$B$4:$I$31,M4923,6),IF(AND(J4923&gt;4,J4923&lt;=5.5),INDEX(价格表!$B$4:$I$31,M4923,7),IF(J4923&gt;5.5,2.6+INDEX(价格表!$B$4:$I$31,M4923,8)*L4923)))))))</f>
        <v>3.25</v>
      </c>
    </row>
    <row r="4924" spans="1:14">
      <c r="A4924" s="20">
        <v>4606227879996</v>
      </c>
      <c r="B4924" s="18" t="s">
        <v>16</v>
      </c>
      <c r="C4924" s="21">
        <v>20201217</v>
      </c>
      <c r="D4924" s="21">
        <v>610538201209</v>
      </c>
      <c r="E4924" s="21" t="s">
        <v>16</v>
      </c>
      <c r="F4924" s="21">
        <v>20201227</v>
      </c>
      <c r="G4924" s="21" t="s">
        <v>17</v>
      </c>
      <c r="H4924" s="21" t="s">
        <v>296</v>
      </c>
      <c r="I4924" s="21" t="s">
        <v>297</v>
      </c>
      <c r="J4924" s="21">
        <v>2.16</v>
      </c>
      <c r="K4924" s="21" t="s">
        <v>20</v>
      </c>
      <c r="L4924">
        <f t="shared" si="90"/>
        <v>3</v>
      </c>
      <c r="M4924">
        <f>MATCH(H:H,价格表!$B$4:$B$35,0)</f>
        <v>8</v>
      </c>
      <c r="N4924" s="27">
        <f>IF(J4924&lt;=0.3,INDEX(价格表!$B$4:$I$31,M4924,2),IF(AND(J4924&gt;0.3,J4924&lt;=1),INDEX(价格表!$B$4:$I$31,M4924,3),IF(AND(J4924&gt;1,J4924&lt;=2.2),INDEX(价格表!$B$4:$I$31,M4924,4),IF(AND(J4924&gt;2.2,J4924&lt;=3.3),INDEX(价格表!$B$4:$I$31,M4924,5),IF(AND(J4924&gt;3.3,J4924&lt;=4),INDEX(价格表!$B$4:$I$31,M4924,6),IF(AND(J4924&gt;4,J4924&lt;=5.5),INDEX(价格表!$B$4:$I$31,M4924,7),IF(J4924&gt;5.5,2.6+INDEX(价格表!$B$4:$I$31,M4924,8)*L4924)))))))</f>
        <v>2.95</v>
      </c>
    </row>
    <row r="4925" spans="1:14">
      <c r="A4925" s="20">
        <v>4606227115264</v>
      </c>
      <c r="B4925" s="18" t="s">
        <v>16</v>
      </c>
      <c r="C4925" s="21">
        <v>20201217</v>
      </c>
      <c r="D4925" s="21">
        <v>610538201209</v>
      </c>
      <c r="E4925" s="21" t="s">
        <v>16</v>
      </c>
      <c r="F4925" s="21">
        <v>20201227</v>
      </c>
      <c r="G4925" s="21" t="s">
        <v>17</v>
      </c>
      <c r="H4925" s="21" t="s">
        <v>331</v>
      </c>
      <c r="I4925" s="21" t="s">
        <v>379</v>
      </c>
      <c r="J4925" s="21">
        <v>0.62</v>
      </c>
      <c r="K4925" s="21" t="s">
        <v>20</v>
      </c>
      <c r="L4925">
        <f t="shared" si="90"/>
        <v>1</v>
      </c>
      <c r="M4925">
        <f>MATCH(H:H,价格表!$B$4:$B$35,0)</f>
        <v>28</v>
      </c>
      <c r="N4925" s="27">
        <f>IF(J4925&lt;=0.3,INDEX(价格表!$B$4:$I$31,M4925,2),IF(AND(J4925&gt;0.3,J4925&lt;=1),INDEX(价格表!$B$4:$I$31,M4925,3),IF(AND(J4925&gt;1,J4925&lt;=2.2),INDEX(价格表!$B$4:$I$31,M4925,4),IF(AND(J4925&gt;2.2,J4925&lt;=3.3),INDEX(价格表!$B$4:$I$31,M4925,5),IF(AND(J4925&gt;3.3,J4925&lt;=4),INDEX(价格表!$B$4:$I$31,M4925,6),IF(AND(J4925&gt;4,J4925&lt;=5.5),INDEX(价格表!$B$4:$I$31,M4925,7),IF(J4925&gt;5.5,2.6+INDEX(价格表!$B$4:$I$31,M4925,8)*L4925)))))))</f>
        <v>2.45</v>
      </c>
    </row>
    <row r="4926" spans="1:14">
      <c r="A4926" s="20">
        <v>4311077831146</v>
      </c>
      <c r="B4926" s="18" t="s">
        <v>16</v>
      </c>
      <c r="C4926" s="21">
        <v>20201217</v>
      </c>
      <c r="D4926" s="21">
        <v>610538201209</v>
      </c>
      <c r="E4926" s="21" t="s">
        <v>16</v>
      </c>
      <c r="F4926" s="21">
        <v>20201227</v>
      </c>
      <c r="G4926" s="21" t="s">
        <v>17</v>
      </c>
      <c r="H4926" s="21" t="s">
        <v>331</v>
      </c>
      <c r="I4926" s="21" t="s">
        <v>379</v>
      </c>
      <c r="J4926" s="21">
        <v>1.6</v>
      </c>
      <c r="K4926" s="21" t="s">
        <v>20</v>
      </c>
      <c r="L4926">
        <f t="shared" si="90"/>
        <v>2</v>
      </c>
      <c r="M4926">
        <f>MATCH(H:H,价格表!$B$4:$B$35,0)</f>
        <v>28</v>
      </c>
      <c r="N4926" s="27">
        <f>IF(J4926&lt;=0.3,INDEX(价格表!$B$4:$I$31,M4926,2),IF(AND(J4926&gt;0.3,J4926&lt;=1),INDEX(价格表!$B$4:$I$31,M4926,3),IF(AND(J4926&gt;1,J4926&lt;=2.2),INDEX(价格表!$B$4:$I$31,M4926,4),IF(AND(J4926&gt;2.2,J4926&lt;=3.3),INDEX(价格表!$B$4:$I$31,M4926,5),IF(AND(J4926&gt;3.3,J4926&lt;=4),INDEX(价格表!$B$4:$I$31,M4926,6),IF(AND(J4926&gt;4,J4926&lt;=5.5),INDEX(价格表!$B$4:$I$31,M4926,7),IF(J4926&gt;5.5,2.6+INDEX(价格表!$B$4:$I$31,M4926,8)*L4926)))))))</f>
        <v>2.8</v>
      </c>
    </row>
    <row r="4927" spans="1:14">
      <c r="A4927" s="20">
        <v>4606227878468</v>
      </c>
      <c r="B4927" s="18" t="s">
        <v>16</v>
      </c>
      <c r="C4927" s="21">
        <v>20201217</v>
      </c>
      <c r="D4927" s="21">
        <v>610538201209</v>
      </c>
      <c r="E4927" s="21" t="s">
        <v>16</v>
      </c>
      <c r="F4927" s="21">
        <v>20201227</v>
      </c>
      <c r="G4927" s="21" t="s">
        <v>17</v>
      </c>
      <c r="H4927" s="21" t="s">
        <v>18</v>
      </c>
      <c r="I4927" s="21" t="s">
        <v>266</v>
      </c>
      <c r="J4927" s="21">
        <v>6.06</v>
      </c>
      <c r="K4927" s="21" t="s">
        <v>20</v>
      </c>
      <c r="L4927">
        <f t="shared" si="90"/>
        <v>7</v>
      </c>
      <c r="M4927">
        <f>MATCH(H:H,价格表!$B$4:$B$35,0)</f>
        <v>1</v>
      </c>
      <c r="N4927" s="27">
        <f>IF(J4927&lt;=0.3,INDEX(价格表!$B$4:$I$31,M4927,2),IF(AND(J4927&gt;0.3,J4927&lt;=1),INDEX(价格表!$B$4:$I$31,M4927,3),IF(AND(J4927&gt;1,J4927&lt;=2.2),INDEX(价格表!$B$4:$I$31,M4927,4),IF(AND(J4927&gt;2.2,J4927&lt;=3.3),INDEX(价格表!$B$4:$I$31,M4927,5),IF(AND(J4927&gt;3.3,J4927&lt;=4),INDEX(价格表!$B$4:$I$31,M4927,6),IF(AND(J4927&gt;4,J4927&lt;=5.5),INDEX(价格表!$B$4:$I$31,M4927,7),IF(J4927&gt;5.5,2.6+INDEX(价格表!$B$4:$I$31,M4927,8)*L4927)))))))</f>
        <v>6.8</v>
      </c>
    </row>
    <row r="4928" spans="1:14">
      <c r="A4928" s="20">
        <v>4606227102862</v>
      </c>
      <c r="B4928" s="18" t="s">
        <v>16</v>
      </c>
      <c r="C4928" s="21">
        <v>20201217</v>
      </c>
      <c r="D4928" s="21">
        <v>610538201209</v>
      </c>
      <c r="E4928" s="21" t="s">
        <v>16</v>
      </c>
      <c r="F4928" s="21">
        <v>20201227</v>
      </c>
      <c r="G4928" s="21" t="s">
        <v>17</v>
      </c>
      <c r="H4928" s="21" t="s">
        <v>305</v>
      </c>
      <c r="I4928" s="21" t="s">
        <v>316</v>
      </c>
      <c r="J4928" s="21">
        <v>5.82</v>
      </c>
      <c r="K4928" s="21" t="s">
        <v>20</v>
      </c>
      <c r="L4928">
        <f t="shared" si="90"/>
        <v>6</v>
      </c>
      <c r="M4928">
        <f>MATCH(H:H,价格表!$B$4:$B$35,0)</f>
        <v>26</v>
      </c>
      <c r="N4928" s="27">
        <f>IF(J4928&lt;=0.3,INDEX(价格表!$B$4:$I$31,M4928,2),IF(AND(J4928&gt;0.3,J4928&lt;=1),INDEX(价格表!$B$4:$I$31,M4928,3),IF(AND(J4928&gt;1,J4928&lt;=2.2),INDEX(价格表!$B$4:$I$31,M4928,4),IF(AND(J4928&gt;2.2,J4928&lt;=3.3),INDEX(价格表!$B$4:$I$31,M4928,5),IF(AND(J4928&gt;3.3,J4928&lt;=4),INDEX(价格表!$B$4:$I$31,M4928,6),IF(AND(J4928&gt;4,J4928&lt;=5.5),INDEX(价格表!$B$4:$I$31,M4928,7),IF(J4928&gt;5.5,2.6+INDEX(价格表!$B$4:$I$31,M4928,8)*L4928)))))))</f>
        <v>17</v>
      </c>
    </row>
    <row r="4929" spans="1:14">
      <c r="A4929" s="20">
        <v>4311092572549</v>
      </c>
      <c r="B4929" s="18" t="s">
        <v>16</v>
      </c>
      <c r="C4929" s="21">
        <v>20201218</v>
      </c>
      <c r="D4929" s="21">
        <v>610538201209</v>
      </c>
      <c r="E4929" s="21" t="s">
        <v>16</v>
      </c>
      <c r="F4929" s="21">
        <v>20201228</v>
      </c>
      <c r="G4929" s="21" t="s">
        <v>17</v>
      </c>
      <c r="H4929" s="21" t="s">
        <v>294</v>
      </c>
      <c r="I4929" s="21" t="s">
        <v>295</v>
      </c>
      <c r="J4929" s="21">
        <v>0.64</v>
      </c>
      <c r="K4929" s="21" t="s">
        <v>20</v>
      </c>
      <c r="L4929">
        <f t="shared" si="90"/>
        <v>1</v>
      </c>
      <c r="M4929">
        <f>MATCH(H:H,价格表!$B$4:$B$35,0)</f>
        <v>18</v>
      </c>
      <c r="N4929" s="27">
        <f>IF(J4929&lt;=0.3,INDEX(价格表!$B$4:$I$31,M4929,2),IF(AND(J4929&gt;0.3,J4929&lt;=1),INDEX(价格表!$B$4:$I$31,M4929,3),IF(AND(J4929&gt;1,J4929&lt;=2.2),INDEX(价格表!$B$4:$I$31,M4929,4),IF(AND(J4929&gt;2.2,J4929&lt;=3.3),INDEX(价格表!$B$4:$I$31,M4929,5),IF(AND(J4929&gt;3.3,J4929&lt;=4),INDEX(价格表!$B$4:$I$31,M4929,6),IF(AND(J4929&gt;4,J4929&lt;=5.5),INDEX(价格表!$B$4:$I$31,M4929,7),IF(J4929&gt;5.5,2.6+INDEX(价格表!$B$4:$I$31,M4929,8)*L4929)))))))</f>
        <v>2.9</v>
      </c>
    </row>
    <row r="4930" spans="1:14">
      <c r="A4930" s="20">
        <v>4311108899952</v>
      </c>
      <c r="B4930" s="18" t="s">
        <v>16</v>
      </c>
      <c r="C4930" s="21">
        <v>20201218</v>
      </c>
      <c r="D4930" s="21">
        <v>610538201209</v>
      </c>
      <c r="E4930" s="21" t="s">
        <v>16</v>
      </c>
      <c r="F4930" s="21">
        <v>20201228</v>
      </c>
      <c r="G4930" s="21" t="s">
        <v>17</v>
      </c>
      <c r="H4930" s="21" t="s">
        <v>23</v>
      </c>
      <c r="I4930" s="21" t="s">
        <v>190</v>
      </c>
      <c r="J4930" s="21">
        <v>1.95</v>
      </c>
      <c r="K4930" s="21" t="s">
        <v>20</v>
      </c>
      <c r="L4930">
        <f t="shared" si="90"/>
        <v>2</v>
      </c>
      <c r="M4930">
        <f>MATCH(H:H,价格表!$B$4:$B$35,0)</f>
        <v>15</v>
      </c>
      <c r="N4930" s="27">
        <f>IF(J4930&lt;=0.3,INDEX(价格表!$B$4:$I$31,M4930,2),IF(AND(J4930&gt;0.3,J4930&lt;=1),INDEX(价格表!$B$4:$I$31,M4930,3),IF(AND(J4930&gt;1,J4930&lt;=2.2),INDEX(价格表!$B$4:$I$31,M4930,4),IF(AND(J4930&gt;2.2,J4930&lt;=3.3),INDEX(价格表!$B$4:$I$31,M4930,5),IF(AND(J4930&gt;3.3,J4930&lt;=4),INDEX(价格表!$B$4:$I$31,M4930,6),IF(AND(J4930&gt;4,J4930&lt;=5.5),INDEX(价格表!$B$4:$I$31,M4930,7),IF(J4930&gt;5.5,2.6+INDEX(价格表!$B$4:$I$31,M4930,8)*L4930)))))))</f>
        <v>2.15</v>
      </c>
    </row>
    <row r="4931" spans="1:14">
      <c r="A4931" s="20">
        <v>4311108899953</v>
      </c>
      <c r="B4931" s="18" t="s">
        <v>16</v>
      </c>
      <c r="C4931" s="21">
        <v>20201218</v>
      </c>
      <c r="D4931" s="21">
        <v>610538201209</v>
      </c>
      <c r="E4931" s="21" t="s">
        <v>16</v>
      </c>
      <c r="F4931" s="21">
        <v>20201228</v>
      </c>
      <c r="G4931" s="21" t="s">
        <v>17</v>
      </c>
      <c r="H4931" s="21" t="s">
        <v>45</v>
      </c>
      <c r="I4931" s="21" t="s">
        <v>143</v>
      </c>
      <c r="J4931" s="21">
        <v>2.28</v>
      </c>
      <c r="K4931" s="21" t="s">
        <v>20</v>
      </c>
      <c r="L4931">
        <f t="shared" si="90"/>
        <v>3</v>
      </c>
      <c r="M4931">
        <f>MATCH(H:H,价格表!$B$4:$B$35,0)</f>
        <v>9</v>
      </c>
      <c r="N4931" s="27">
        <f>IF(J4931&lt;=0.3,INDEX(价格表!$B$4:$I$31,M4931,2),IF(AND(J4931&gt;0.3,J4931&lt;=1),INDEX(价格表!$B$4:$I$31,M4931,3),IF(AND(J4931&gt;1,J4931&lt;=2.2),INDEX(价格表!$B$4:$I$31,M4931,4),IF(AND(J4931&gt;2.2,J4931&lt;=3.3),INDEX(价格表!$B$4:$I$31,M4931,5),IF(AND(J4931&gt;3.3,J4931&lt;=4),INDEX(价格表!$B$4:$I$31,M4931,6),IF(AND(J4931&gt;4,J4931&lt;=5.5),INDEX(价格表!$B$4:$I$31,M4931,7),IF(J4931&gt;5.5,2.6+INDEX(价格表!$B$4:$I$31,M4931,8)*L4931)))))))</f>
        <v>2.5</v>
      </c>
    </row>
    <row r="4932" spans="1:14">
      <c r="A4932" s="20">
        <v>4311108899955</v>
      </c>
      <c r="B4932" s="18" t="s">
        <v>16</v>
      </c>
      <c r="C4932" s="21">
        <v>20201218</v>
      </c>
      <c r="D4932" s="21">
        <v>610538201209</v>
      </c>
      <c r="E4932" s="21" t="s">
        <v>16</v>
      </c>
      <c r="F4932" s="21">
        <v>20201228</v>
      </c>
      <c r="G4932" s="21" t="s">
        <v>17</v>
      </c>
      <c r="H4932" s="21" t="s">
        <v>18</v>
      </c>
      <c r="I4932" s="21" t="s">
        <v>377</v>
      </c>
      <c r="J4932" s="21">
        <v>1.3</v>
      </c>
      <c r="K4932" s="21" t="s">
        <v>20</v>
      </c>
      <c r="L4932">
        <f t="shared" ref="L4932:L4995" si="92">ROUNDUP(J4932,0)</f>
        <v>2</v>
      </c>
      <c r="M4932">
        <f>MATCH(H:H,价格表!$B$4:$B$35,0)</f>
        <v>1</v>
      </c>
      <c r="N4932" s="27">
        <f>IF(J4932&lt;=0.3,INDEX(价格表!$B$4:$I$31,M4932,2),IF(AND(J4932&gt;0.3,J4932&lt;=1),INDEX(价格表!$B$4:$I$31,M4932,3),IF(AND(J4932&gt;1,J4932&lt;=2.2),INDEX(价格表!$B$4:$I$31,M4932,4),IF(AND(J4932&gt;2.2,J4932&lt;=3.3),INDEX(价格表!$B$4:$I$31,M4932,5),IF(AND(J4932&gt;3.3,J4932&lt;=4),INDEX(价格表!$B$4:$I$31,M4932,6),IF(AND(J4932&gt;4,J4932&lt;=5.5),INDEX(价格表!$B$4:$I$31,M4932,7),IF(J4932&gt;5.5,2.6+INDEX(价格表!$B$4:$I$31,M4932,8)*L4932)))))))</f>
        <v>2.15</v>
      </c>
    </row>
    <row r="4933" spans="1:14">
      <c r="A4933" s="20">
        <v>4311108899956</v>
      </c>
      <c r="B4933" s="18" t="s">
        <v>16</v>
      </c>
      <c r="C4933" s="21">
        <v>20201218</v>
      </c>
      <c r="D4933" s="21">
        <v>610538201209</v>
      </c>
      <c r="E4933" s="21" t="s">
        <v>16</v>
      </c>
      <c r="F4933" s="21">
        <v>20201228</v>
      </c>
      <c r="G4933" s="21" t="s">
        <v>17</v>
      </c>
      <c r="H4933" s="21" t="s">
        <v>18</v>
      </c>
      <c r="I4933" s="21" t="s">
        <v>53</v>
      </c>
      <c r="J4933" s="21">
        <v>2.62</v>
      </c>
      <c r="K4933" s="21" t="s">
        <v>20</v>
      </c>
      <c r="L4933">
        <f t="shared" si="92"/>
        <v>3</v>
      </c>
      <c r="M4933">
        <f>MATCH(H:H,价格表!$B$4:$B$35,0)</f>
        <v>1</v>
      </c>
      <c r="N4933" s="27">
        <f>IF(J4933&lt;=0.3,INDEX(价格表!$B$4:$I$31,M4933,2),IF(AND(J4933&gt;0.3,J4933&lt;=1),INDEX(价格表!$B$4:$I$31,M4933,3),IF(AND(J4933&gt;1,J4933&lt;=2.2),INDEX(价格表!$B$4:$I$31,M4933,4),IF(AND(J4933&gt;2.2,J4933&lt;=3.3),INDEX(价格表!$B$4:$I$31,M4933,5),IF(AND(J4933&gt;3.3,J4933&lt;=4),INDEX(价格表!$B$4:$I$31,M4933,6),IF(AND(J4933&gt;4,J4933&lt;=5.5),INDEX(价格表!$B$4:$I$31,M4933,7),IF(J4933&gt;5.5,2.6+INDEX(价格表!$B$4:$I$31,M4933,8)*L4933)))))))</f>
        <v>2.5</v>
      </c>
    </row>
    <row r="4934" spans="1:14">
      <c r="A4934" s="20">
        <v>4311112818335</v>
      </c>
      <c r="B4934" s="18" t="s">
        <v>16</v>
      </c>
      <c r="C4934" s="21">
        <v>20201218</v>
      </c>
      <c r="D4934" s="21">
        <v>610538201209</v>
      </c>
      <c r="E4934" s="21" t="s">
        <v>16</v>
      </c>
      <c r="F4934" s="21">
        <v>20201228</v>
      </c>
      <c r="G4934" s="21" t="s">
        <v>17</v>
      </c>
      <c r="H4934" s="21" t="s">
        <v>68</v>
      </c>
      <c r="I4934" s="21" t="s">
        <v>97</v>
      </c>
      <c r="J4934" s="21">
        <v>3.05</v>
      </c>
      <c r="K4934" s="21" t="s">
        <v>20</v>
      </c>
      <c r="L4934">
        <f t="shared" si="92"/>
        <v>4</v>
      </c>
      <c r="M4934">
        <f>MATCH(H:H,价格表!$B$4:$B$35,0)</f>
        <v>5</v>
      </c>
      <c r="N4934" s="27">
        <f>IF(J4934&lt;=0.3,INDEX(价格表!$B$4:$I$31,M4934,2),IF(AND(J4934&gt;0.3,J4934&lt;=1),INDEX(价格表!$B$4:$I$31,M4934,3),IF(AND(J4934&gt;1,J4934&lt;=2.2),INDEX(价格表!$B$4:$I$31,M4934,4),IF(AND(J4934&gt;2.2,J4934&lt;=3.3),INDEX(价格表!$B$4:$I$31,M4934,5),IF(AND(J4934&gt;3.3,J4934&lt;=4),INDEX(价格表!$B$4:$I$31,M4934,6),IF(AND(J4934&gt;4,J4934&lt;=5.5),INDEX(价格表!$B$4:$I$31,M4934,7),IF(J4934&gt;5.5,2.6+INDEX(价格表!$B$4:$I$31,M4934,8)*L4934)))))))</f>
        <v>2.5</v>
      </c>
    </row>
    <row r="4935" spans="1:14">
      <c r="A4935" s="20">
        <v>4311113626223</v>
      </c>
      <c r="B4935" s="18" t="s">
        <v>16</v>
      </c>
      <c r="C4935" s="21">
        <v>20201218</v>
      </c>
      <c r="D4935" s="21">
        <v>610538201209</v>
      </c>
      <c r="E4935" s="21" t="s">
        <v>16</v>
      </c>
      <c r="F4935" s="21">
        <v>20201228</v>
      </c>
      <c r="G4935" s="21" t="s">
        <v>17</v>
      </c>
      <c r="H4935" s="21" t="s">
        <v>18</v>
      </c>
      <c r="I4935" s="21" t="s">
        <v>53</v>
      </c>
      <c r="J4935" s="21">
        <v>1.5</v>
      </c>
      <c r="K4935" s="21" t="s">
        <v>20</v>
      </c>
      <c r="L4935">
        <f t="shared" si="92"/>
        <v>2</v>
      </c>
      <c r="M4935">
        <f>MATCH(H:H,价格表!$B$4:$B$35,0)</f>
        <v>1</v>
      </c>
      <c r="N4935" s="27">
        <f>IF(J4935&lt;=0.3,INDEX(价格表!$B$4:$I$31,M4935,2),IF(AND(J4935&gt;0.3,J4935&lt;=1),INDEX(价格表!$B$4:$I$31,M4935,3),IF(AND(J4935&gt;1,J4935&lt;=2.2),INDEX(价格表!$B$4:$I$31,M4935,4),IF(AND(J4935&gt;2.2,J4935&lt;=3.3),INDEX(价格表!$B$4:$I$31,M4935,5),IF(AND(J4935&gt;3.3,J4935&lt;=4),INDEX(价格表!$B$4:$I$31,M4935,6),IF(AND(J4935&gt;4,J4935&lt;=5.5),INDEX(价格表!$B$4:$I$31,M4935,7),IF(J4935&gt;5.5,2.6+INDEX(价格表!$B$4:$I$31,M4935,8)*L4935)))))))</f>
        <v>2.15</v>
      </c>
    </row>
    <row r="4936" spans="1:14">
      <c r="A4936" s="20">
        <v>4311113626224</v>
      </c>
      <c r="B4936" s="18" t="s">
        <v>16</v>
      </c>
      <c r="C4936" s="21">
        <v>20201218</v>
      </c>
      <c r="D4936" s="21">
        <v>610538201209</v>
      </c>
      <c r="E4936" s="21" t="s">
        <v>16</v>
      </c>
      <c r="F4936" s="21">
        <v>20201228</v>
      </c>
      <c r="G4936" s="21" t="s">
        <v>17</v>
      </c>
      <c r="H4936" s="21" t="s">
        <v>18</v>
      </c>
      <c r="I4936" s="21" t="s">
        <v>53</v>
      </c>
      <c r="J4936" s="21">
        <v>1.02</v>
      </c>
      <c r="K4936" s="21" t="s">
        <v>20</v>
      </c>
      <c r="L4936">
        <f t="shared" si="92"/>
        <v>2</v>
      </c>
      <c r="M4936">
        <f>MATCH(H:H,价格表!$B$4:$B$35,0)</f>
        <v>1</v>
      </c>
      <c r="N4936" s="27">
        <f>IF(J4936&lt;=0.3,INDEX(价格表!$B$4:$I$31,M4936,2),IF(AND(J4936&gt;0.3,J4936&lt;=1),INDEX(价格表!$B$4:$I$31,M4936,3),IF(AND(J4936&gt;1,J4936&lt;=2.2),INDEX(价格表!$B$4:$I$31,M4936,4),IF(AND(J4936&gt;2.2,J4936&lt;=3.3),INDEX(价格表!$B$4:$I$31,M4936,5),IF(AND(J4936&gt;3.3,J4936&lt;=4),INDEX(价格表!$B$4:$I$31,M4936,6),IF(AND(J4936&gt;4,J4936&lt;=5.5),INDEX(价格表!$B$4:$I$31,M4936,7),IF(J4936&gt;5.5,2.6+INDEX(价格表!$B$4:$I$31,M4936,8)*L4936)))))))</f>
        <v>2.15</v>
      </c>
    </row>
    <row r="4937" spans="1:14">
      <c r="A4937" s="20">
        <v>4311113626225</v>
      </c>
      <c r="B4937" s="18" t="s">
        <v>16</v>
      </c>
      <c r="C4937" s="21">
        <v>20201218</v>
      </c>
      <c r="D4937" s="21">
        <v>610538201209</v>
      </c>
      <c r="E4937" s="21" t="s">
        <v>16</v>
      </c>
      <c r="F4937" s="21">
        <v>20201228</v>
      </c>
      <c r="G4937" s="21" t="s">
        <v>17</v>
      </c>
      <c r="H4937" s="21" t="s">
        <v>18</v>
      </c>
      <c r="I4937" s="21" t="s">
        <v>266</v>
      </c>
      <c r="J4937" s="21">
        <v>1.48</v>
      </c>
      <c r="K4937" s="21" t="s">
        <v>20</v>
      </c>
      <c r="L4937">
        <f t="shared" si="92"/>
        <v>2</v>
      </c>
      <c r="M4937">
        <f>MATCH(H:H,价格表!$B$4:$B$35,0)</f>
        <v>1</v>
      </c>
      <c r="N4937" s="27">
        <f>IF(J4937&lt;=0.3,INDEX(价格表!$B$4:$I$31,M4937,2),IF(AND(J4937&gt;0.3,J4937&lt;=1),INDEX(价格表!$B$4:$I$31,M4937,3),IF(AND(J4937&gt;1,J4937&lt;=2.2),INDEX(价格表!$B$4:$I$31,M4937,4),IF(AND(J4937&gt;2.2,J4937&lt;=3.3),INDEX(价格表!$B$4:$I$31,M4937,5),IF(AND(J4937&gt;3.3,J4937&lt;=4),INDEX(价格表!$B$4:$I$31,M4937,6),IF(AND(J4937&gt;4,J4937&lt;=5.5),INDEX(价格表!$B$4:$I$31,M4937,7),IF(J4937&gt;5.5,2.6+INDEX(价格表!$B$4:$I$31,M4937,8)*L4937)))))))</f>
        <v>2.15</v>
      </c>
    </row>
    <row r="4938" spans="1:14">
      <c r="A4938" s="20">
        <v>4311113671273</v>
      </c>
      <c r="B4938" s="18" t="s">
        <v>16</v>
      </c>
      <c r="C4938" s="21">
        <v>20201218</v>
      </c>
      <c r="D4938" s="21">
        <v>610538201209</v>
      </c>
      <c r="E4938" s="21" t="s">
        <v>16</v>
      </c>
      <c r="F4938" s="21">
        <v>20201228</v>
      </c>
      <c r="G4938" s="21" t="s">
        <v>17</v>
      </c>
      <c r="H4938" s="21" t="s">
        <v>18</v>
      </c>
      <c r="I4938" s="21" t="s">
        <v>53</v>
      </c>
      <c r="J4938" s="21">
        <v>0.94</v>
      </c>
      <c r="K4938" s="21" t="s">
        <v>20</v>
      </c>
      <c r="L4938">
        <f t="shared" si="92"/>
        <v>1</v>
      </c>
      <c r="M4938">
        <f>MATCH(H:H,价格表!$B$4:$B$35,0)</f>
        <v>1</v>
      </c>
      <c r="N4938" s="27">
        <f>IF(J4938&lt;=0.3,INDEX(价格表!$B$4:$I$31,M4938,2),IF(AND(J4938&gt;0.3,J4938&lt;=1),INDEX(价格表!$B$4:$I$31,M4938,3),IF(AND(J4938&gt;1,J4938&lt;=2.2),INDEX(价格表!$B$4:$I$31,M4938,4),IF(AND(J4938&gt;2.2,J4938&lt;=3.3),INDEX(价格表!$B$4:$I$31,M4938,5),IF(AND(J4938&gt;3.3,J4938&lt;=4),INDEX(价格表!$B$4:$I$31,M4938,6),IF(AND(J4938&gt;4,J4938&lt;=5.5),INDEX(价格表!$B$4:$I$31,M4938,7),IF(J4938&gt;5.5,2.6+INDEX(价格表!$B$4:$I$31,M4938,8)*L4938)))))))</f>
        <v>1.8</v>
      </c>
    </row>
    <row r="4939" spans="1:14">
      <c r="A4939" s="20">
        <v>4311114911423</v>
      </c>
      <c r="B4939" s="18" t="s">
        <v>16</v>
      </c>
      <c r="C4939" s="21">
        <v>20201218</v>
      </c>
      <c r="D4939" s="21">
        <v>610538201209</v>
      </c>
      <c r="E4939" s="21" t="s">
        <v>16</v>
      </c>
      <c r="F4939" s="21">
        <v>20201228</v>
      </c>
      <c r="G4939" s="21" t="s">
        <v>17</v>
      </c>
      <c r="H4939" s="21" t="s">
        <v>43</v>
      </c>
      <c r="I4939" s="21" t="s">
        <v>217</v>
      </c>
      <c r="J4939" s="21">
        <v>2.68</v>
      </c>
      <c r="K4939" s="21" t="s">
        <v>20</v>
      </c>
      <c r="L4939">
        <f t="shared" si="92"/>
        <v>3</v>
      </c>
      <c r="M4939">
        <f>MATCH(H:H,价格表!$B$4:$B$35,0)</f>
        <v>10</v>
      </c>
      <c r="N4939" s="27">
        <f>IF(J4939&lt;=0.3,INDEX(价格表!$B$4:$I$31,M4939,2),IF(AND(J4939&gt;0.3,J4939&lt;=1),INDEX(价格表!$B$4:$I$31,M4939,3),IF(AND(J4939&gt;1,J4939&lt;=2.2),INDEX(价格表!$B$4:$I$31,M4939,4),IF(AND(J4939&gt;2.2,J4939&lt;=3.3),INDEX(价格表!$B$4:$I$31,M4939,5),IF(AND(J4939&gt;3.3,J4939&lt;=4),INDEX(价格表!$B$4:$I$31,M4939,6),IF(AND(J4939&gt;4,J4939&lt;=5.5),INDEX(价格表!$B$4:$I$31,M4939,7),IF(J4939&gt;5.5,2.6+INDEX(价格表!$B$4:$I$31,M4939,8)*L4939)))))))</f>
        <v>2.5</v>
      </c>
    </row>
    <row r="4940" spans="1:14">
      <c r="A4940" s="20">
        <v>4311115419383</v>
      </c>
      <c r="B4940" s="18" t="s">
        <v>16</v>
      </c>
      <c r="C4940" s="21">
        <v>20201218</v>
      </c>
      <c r="D4940" s="21">
        <v>610538201209</v>
      </c>
      <c r="E4940" s="21" t="s">
        <v>16</v>
      </c>
      <c r="F4940" s="21">
        <v>20201228</v>
      </c>
      <c r="G4940" s="21" t="s">
        <v>17</v>
      </c>
      <c r="H4940" s="21" t="s">
        <v>27</v>
      </c>
      <c r="I4940" s="21" t="s">
        <v>210</v>
      </c>
      <c r="J4940" s="21">
        <v>1.52</v>
      </c>
      <c r="K4940" s="21" t="s">
        <v>20</v>
      </c>
      <c r="L4940">
        <f t="shared" si="92"/>
        <v>2</v>
      </c>
      <c r="M4940">
        <f>MATCH(H:H,价格表!$B$4:$B$35,0)</f>
        <v>3</v>
      </c>
      <c r="N4940" s="27">
        <f>IF(J4940&lt;=0.3,INDEX(价格表!$B$4:$I$31,M4940,2),IF(AND(J4940&gt;0.3,J4940&lt;=1),INDEX(价格表!$B$4:$I$31,M4940,3),IF(AND(J4940&gt;1,J4940&lt;=2.2),INDEX(价格表!$B$4:$I$31,M4940,4),IF(AND(J4940&gt;2.2,J4940&lt;=3.3),INDEX(价格表!$B$4:$I$31,M4940,5),IF(AND(J4940&gt;3.3,J4940&lt;=4),INDEX(价格表!$B$4:$I$31,M4940,6),IF(AND(J4940&gt;4,J4940&lt;=5.5),INDEX(价格表!$B$4:$I$31,M4940,7),IF(J4940&gt;5.5,2.6+INDEX(价格表!$B$4:$I$31,M4940,8)*L4940)))))))</f>
        <v>2.15</v>
      </c>
    </row>
    <row r="4941" spans="1:14">
      <c r="A4941" s="20">
        <v>4311115419384</v>
      </c>
      <c r="B4941" s="18" t="s">
        <v>16</v>
      </c>
      <c r="C4941" s="21">
        <v>20201218</v>
      </c>
      <c r="D4941" s="21">
        <v>610538201209</v>
      </c>
      <c r="E4941" s="21" t="s">
        <v>16</v>
      </c>
      <c r="F4941" s="21">
        <v>20201228</v>
      </c>
      <c r="G4941" s="21" t="s">
        <v>17</v>
      </c>
      <c r="H4941" s="21" t="s">
        <v>23</v>
      </c>
      <c r="I4941" s="21" t="s">
        <v>99</v>
      </c>
      <c r="J4941" s="21">
        <v>1.54</v>
      </c>
      <c r="K4941" s="21" t="s">
        <v>20</v>
      </c>
      <c r="L4941">
        <f t="shared" si="92"/>
        <v>2</v>
      </c>
      <c r="M4941">
        <f>MATCH(H:H,价格表!$B$4:$B$35,0)</f>
        <v>15</v>
      </c>
      <c r="N4941" s="27">
        <f>IF(J4941&lt;=0.3,INDEX(价格表!$B$4:$I$31,M4941,2),IF(AND(J4941&gt;0.3,J4941&lt;=1),INDEX(价格表!$B$4:$I$31,M4941,3),IF(AND(J4941&gt;1,J4941&lt;=2.2),INDEX(价格表!$B$4:$I$31,M4941,4),IF(AND(J4941&gt;2.2,J4941&lt;=3.3),INDEX(价格表!$B$4:$I$31,M4941,5),IF(AND(J4941&gt;3.3,J4941&lt;=4),INDEX(价格表!$B$4:$I$31,M4941,6),IF(AND(J4941&gt;4,J4941&lt;=5.5),INDEX(价格表!$B$4:$I$31,M4941,7),IF(J4941&gt;5.5,2.6+INDEX(价格表!$B$4:$I$31,M4941,8)*L4941)))))))</f>
        <v>2.15</v>
      </c>
    </row>
    <row r="4942" spans="1:14">
      <c r="A4942" s="20">
        <v>4311115419385</v>
      </c>
      <c r="B4942" s="18" t="s">
        <v>16</v>
      </c>
      <c r="C4942" s="21">
        <v>20201218</v>
      </c>
      <c r="D4942" s="21">
        <v>610538201209</v>
      </c>
      <c r="E4942" s="21" t="s">
        <v>16</v>
      </c>
      <c r="F4942" s="21">
        <v>20201228</v>
      </c>
      <c r="G4942" s="21" t="s">
        <v>17</v>
      </c>
      <c r="H4942" s="21" t="s">
        <v>18</v>
      </c>
      <c r="I4942" s="21" t="s">
        <v>53</v>
      </c>
      <c r="J4942" s="21">
        <v>1.53</v>
      </c>
      <c r="K4942" s="21" t="s">
        <v>20</v>
      </c>
      <c r="L4942">
        <f t="shared" si="92"/>
        <v>2</v>
      </c>
      <c r="M4942">
        <f>MATCH(H:H,价格表!$B$4:$B$35,0)</f>
        <v>1</v>
      </c>
      <c r="N4942" s="27">
        <f>IF(J4942&lt;=0.3,INDEX(价格表!$B$4:$I$31,M4942,2),IF(AND(J4942&gt;0.3,J4942&lt;=1),INDEX(价格表!$B$4:$I$31,M4942,3),IF(AND(J4942&gt;1,J4942&lt;=2.2),INDEX(价格表!$B$4:$I$31,M4942,4),IF(AND(J4942&gt;2.2,J4942&lt;=3.3),INDEX(价格表!$B$4:$I$31,M4942,5),IF(AND(J4942&gt;3.3,J4942&lt;=4),INDEX(价格表!$B$4:$I$31,M4942,6),IF(AND(J4942&gt;4,J4942&lt;=5.5),INDEX(价格表!$B$4:$I$31,M4942,7),IF(J4942&gt;5.5,2.6+INDEX(价格表!$B$4:$I$31,M4942,8)*L4942)))))))</f>
        <v>2.15</v>
      </c>
    </row>
    <row r="4943" spans="1:14">
      <c r="A4943" s="20">
        <v>4311115419386</v>
      </c>
      <c r="B4943" s="18" t="s">
        <v>16</v>
      </c>
      <c r="C4943" s="21">
        <v>20201218</v>
      </c>
      <c r="D4943" s="21">
        <v>610538201209</v>
      </c>
      <c r="E4943" s="21" t="s">
        <v>16</v>
      </c>
      <c r="F4943" s="21">
        <v>20201228</v>
      </c>
      <c r="G4943" s="21" t="s">
        <v>17</v>
      </c>
      <c r="H4943" s="21" t="s">
        <v>68</v>
      </c>
      <c r="I4943" s="21" t="s">
        <v>97</v>
      </c>
      <c r="J4943" s="21">
        <v>1.53</v>
      </c>
      <c r="K4943" s="21" t="s">
        <v>20</v>
      </c>
      <c r="L4943">
        <f t="shared" si="92"/>
        <v>2</v>
      </c>
      <c r="M4943">
        <f>MATCH(H:H,价格表!$B$4:$B$35,0)</f>
        <v>5</v>
      </c>
      <c r="N4943" s="27">
        <f>IF(J4943&lt;=0.3,INDEX(价格表!$B$4:$I$31,M4943,2),IF(AND(J4943&gt;0.3,J4943&lt;=1),INDEX(价格表!$B$4:$I$31,M4943,3),IF(AND(J4943&gt;1,J4943&lt;=2.2),INDEX(价格表!$B$4:$I$31,M4943,4),IF(AND(J4943&gt;2.2,J4943&lt;=3.3),INDEX(价格表!$B$4:$I$31,M4943,5),IF(AND(J4943&gt;3.3,J4943&lt;=4),INDEX(价格表!$B$4:$I$31,M4943,6),IF(AND(J4943&gt;4,J4943&lt;=5.5),INDEX(价格表!$B$4:$I$31,M4943,7),IF(J4943&gt;5.5,2.6+INDEX(价格表!$B$4:$I$31,M4943,8)*L4943)))))))</f>
        <v>2.15</v>
      </c>
    </row>
    <row r="4944" spans="1:14">
      <c r="A4944" s="20">
        <v>4311115419387</v>
      </c>
      <c r="B4944" s="18" t="s">
        <v>16</v>
      </c>
      <c r="C4944" s="21">
        <v>20201218</v>
      </c>
      <c r="D4944" s="21">
        <v>610538201209</v>
      </c>
      <c r="E4944" s="21" t="s">
        <v>16</v>
      </c>
      <c r="F4944" s="21">
        <v>20201228</v>
      </c>
      <c r="G4944" s="21" t="s">
        <v>17</v>
      </c>
      <c r="H4944" s="21" t="s">
        <v>45</v>
      </c>
      <c r="I4944" s="21" t="s">
        <v>87</v>
      </c>
      <c r="J4944" s="21">
        <v>1.55</v>
      </c>
      <c r="K4944" s="21" t="s">
        <v>20</v>
      </c>
      <c r="L4944">
        <f t="shared" si="92"/>
        <v>2</v>
      </c>
      <c r="M4944">
        <f>MATCH(H:H,价格表!$B$4:$B$35,0)</f>
        <v>9</v>
      </c>
      <c r="N4944" s="27">
        <f>IF(J4944&lt;=0.3,INDEX(价格表!$B$4:$I$31,M4944,2),IF(AND(J4944&gt;0.3,J4944&lt;=1),INDEX(价格表!$B$4:$I$31,M4944,3),IF(AND(J4944&gt;1,J4944&lt;=2.2),INDEX(价格表!$B$4:$I$31,M4944,4),IF(AND(J4944&gt;2.2,J4944&lt;=3.3),INDEX(价格表!$B$4:$I$31,M4944,5),IF(AND(J4944&gt;3.3,J4944&lt;=4),INDEX(价格表!$B$4:$I$31,M4944,6),IF(AND(J4944&gt;4,J4944&lt;=5.5),INDEX(价格表!$B$4:$I$31,M4944,7),IF(J4944&gt;5.5,2.6+INDEX(价格表!$B$4:$I$31,M4944,8)*L4944)))))))</f>
        <v>2.15</v>
      </c>
    </row>
    <row r="4945" spans="1:14">
      <c r="A4945" s="20">
        <v>4311115419388</v>
      </c>
      <c r="B4945" s="18" t="s">
        <v>16</v>
      </c>
      <c r="C4945" s="21">
        <v>20201218</v>
      </c>
      <c r="D4945" s="21">
        <v>610538201209</v>
      </c>
      <c r="E4945" s="21" t="s">
        <v>16</v>
      </c>
      <c r="F4945" s="21">
        <v>20201228</v>
      </c>
      <c r="G4945" s="21" t="s">
        <v>17</v>
      </c>
      <c r="H4945" s="21" t="s">
        <v>45</v>
      </c>
      <c r="I4945" s="21" t="s">
        <v>137</v>
      </c>
      <c r="J4945" s="21">
        <v>1.53</v>
      </c>
      <c r="K4945" s="21" t="s">
        <v>20</v>
      </c>
      <c r="L4945">
        <f t="shared" si="92"/>
        <v>2</v>
      </c>
      <c r="M4945">
        <f>MATCH(H:H,价格表!$B$4:$B$35,0)</f>
        <v>9</v>
      </c>
      <c r="N4945" s="27">
        <f>IF(J4945&lt;=0.3,INDEX(价格表!$B$4:$I$31,M4945,2),IF(AND(J4945&gt;0.3,J4945&lt;=1),INDEX(价格表!$B$4:$I$31,M4945,3),IF(AND(J4945&gt;1,J4945&lt;=2.2),INDEX(价格表!$B$4:$I$31,M4945,4),IF(AND(J4945&gt;2.2,J4945&lt;=3.3),INDEX(价格表!$B$4:$I$31,M4945,5),IF(AND(J4945&gt;3.3,J4945&lt;=4),INDEX(价格表!$B$4:$I$31,M4945,6),IF(AND(J4945&gt;4,J4945&lt;=5.5),INDEX(价格表!$B$4:$I$31,M4945,7),IF(J4945&gt;5.5,2.6+INDEX(价格表!$B$4:$I$31,M4945,8)*L4945)))))))</f>
        <v>2.15</v>
      </c>
    </row>
    <row r="4946" spans="1:14">
      <c r="A4946" s="20">
        <v>4311115419389</v>
      </c>
      <c r="B4946" s="18" t="s">
        <v>16</v>
      </c>
      <c r="C4946" s="21">
        <v>20201218</v>
      </c>
      <c r="D4946" s="21">
        <v>610538201209</v>
      </c>
      <c r="E4946" s="21" t="s">
        <v>16</v>
      </c>
      <c r="F4946" s="21">
        <v>20201228</v>
      </c>
      <c r="G4946" s="21" t="s">
        <v>17</v>
      </c>
      <c r="H4946" s="21" t="s">
        <v>25</v>
      </c>
      <c r="I4946" s="21" t="s">
        <v>203</v>
      </c>
      <c r="J4946" s="21">
        <v>1.52</v>
      </c>
      <c r="K4946" s="21" t="s">
        <v>20</v>
      </c>
      <c r="L4946">
        <f t="shared" si="92"/>
        <v>2</v>
      </c>
      <c r="M4946">
        <f>MATCH(H:H,价格表!$B$4:$B$35,0)</f>
        <v>25</v>
      </c>
      <c r="N4946" s="27">
        <f>IF(J4946&lt;=0.3,INDEX(价格表!$B$4:$I$31,M4946,2),IF(AND(J4946&gt;0.3,J4946&lt;=1),INDEX(价格表!$B$4:$I$31,M4946,3),IF(AND(J4946&gt;1,J4946&lt;=2.2),INDEX(价格表!$B$4:$I$31,M4946,4),IF(AND(J4946&gt;2.2,J4946&lt;=3.3),INDEX(价格表!$B$4:$I$31,M4946,5),IF(AND(J4946&gt;3.3,J4946&lt;=4),INDEX(价格表!$B$4:$I$31,M4946,6),IF(AND(J4946&gt;4,J4946&lt;=5.5),INDEX(价格表!$B$4:$I$31,M4946,7),IF(J4946&gt;5.5,2.6+INDEX(价格表!$B$4:$I$31,M4946,8)*L4946)))))))</f>
        <v>2.15</v>
      </c>
    </row>
    <row r="4947" spans="1:14">
      <c r="A4947" s="20">
        <v>4311115426997</v>
      </c>
      <c r="B4947" s="18" t="s">
        <v>16</v>
      </c>
      <c r="C4947" s="21">
        <v>20201218</v>
      </c>
      <c r="D4947" s="21">
        <v>610538201209</v>
      </c>
      <c r="E4947" s="21" t="s">
        <v>16</v>
      </c>
      <c r="F4947" s="21">
        <v>20201228</v>
      </c>
      <c r="G4947" s="21" t="s">
        <v>17</v>
      </c>
      <c r="H4947" s="21" t="s">
        <v>27</v>
      </c>
      <c r="I4947" s="21" t="s">
        <v>128</v>
      </c>
      <c r="J4947" s="21">
        <v>1.53</v>
      </c>
      <c r="K4947" s="21" t="s">
        <v>20</v>
      </c>
      <c r="L4947">
        <f t="shared" si="92"/>
        <v>2</v>
      </c>
      <c r="M4947">
        <f>MATCH(H:H,价格表!$B$4:$B$35,0)</f>
        <v>3</v>
      </c>
      <c r="N4947" s="27">
        <f>IF(J4947&lt;=0.3,INDEX(价格表!$B$4:$I$31,M4947,2),IF(AND(J4947&gt;0.3,J4947&lt;=1),INDEX(价格表!$B$4:$I$31,M4947,3),IF(AND(J4947&gt;1,J4947&lt;=2.2),INDEX(价格表!$B$4:$I$31,M4947,4),IF(AND(J4947&gt;2.2,J4947&lt;=3.3),INDEX(价格表!$B$4:$I$31,M4947,5),IF(AND(J4947&gt;3.3,J4947&lt;=4),INDEX(价格表!$B$4:$I$31,M4947,6),IF(AND(J4947&gt;4,J4947&lt;=5.5),INDEX(价格表!$B$4:$I$31,M4947,7),IF(J4947&gt;5.5,2.6+INDEX(价格表!$B$4:$I$31,M4947,8)*L4947)))))))</f>
        <v>2.15</v>
      </c>
    </row>
    <row r="4948" spans="1:14">
      <c r="A4948" s="20">
        <v>4311115426998</v>
      </c>
      <c r="B4948" s="18" t="s">
        <v>16</v>
      </c>
      <c r="C4948" s="21">
        <v>20201218</v>
      </c>
      <c r="D4948" s="21">
        <v>610538201209</v>
      </c>
      <c r="E4948" s="21" t="s">
        <v>16</v>
      </c>
      <c r="F4948" s="21">
        <v>20201228</v>
      </c>
      <c r="G4948" s="21" t="s">
        <v>17</v>
      </c>
      <c r="H4948" s="21" t="s">
        <v>23</v>
      </c>
      <c r="I4948" s="21" t="s">
        <v>99</v>
      </c>
      <c r="J4948" s="21">
        <v>1.55</v>
      </c>
      <c r="K4948" s="21" t="s">
        <v>20</v>
      </c>
      <c r="L4948">
        <f t="shared" si="92"/>
        <v>2</v>
      </c>
      <c r="M4948">
        <f>MATCH(H:H,价格表!$B$4:$B$35,0)</f>
        <v>15</v>
      </c>
      <c r="N4948" s="27">
        <f>IF(J4948&lt;=0.3,INDEX(价格表!$B$4:$I$31,M4948,2),IF(AND(J4948&gt;0.3,J4948&lt;=1),INDEX(价格表!$B$4:$I$31,M4948,3),IF(AND(J4948&gt;1,J4948&lt;=2.2),INDEX(价格表!$B$4:$I$31,M4948,4),IF(AND(J4948&gt;2.2,J4948&lt;=3.3),INDEX(价格表!$B$4:$I$31,M4948,5),IF(AND(J4948&gt;3.3,J4948&lt;=4),INDEX(价格表!$B$4:$I$31,M4948,6),IF(AND(J4948&gt;4,J4948&lt;=5.5),INDEX(价格表!$B$4:$I$31,M4948,7),IF(J4948&gt;5.5,2.6+INDEX(价格表!$B$4:$I$31,M4948,8)*L4948)))))))</f>
        <v>2.15</v>
      </c>
    </row>
    <row r="4949" spans="1:14">
      <c r="A4949" s="20">
        <v>4311115427000</v>
      </c>
      <c r="B4949" s="18" t="s">
        <v>16</v>
      </c>
      <c r="C4949" s="21">
        <v>20201218</v>
      </c>
      <c r="D4949" s="21">
        <v>610538201209</v>
      </c>
      <c r="E4949" s="21" t="s">
        <v>16</v>
      </c>
      <c r="F4949" s="21">
        <v>20201228</v>
      </c>
      <c r="G4949" s="21" t="s">
        <v>17</v>
      </c>
      <c r="H4949" s="21" t="s">
        <v>39</v>
      </c>
      <c r="I4949" s="21" t="s">
        <v>182</v>
      </c>
      <c r="J4949" s="21">
        <v>1.52</v>
      </c>
      <c r="K4949" s="21" t="s">
        <v>20</v>
      </c>
      <c r="L4949">
        <f t="shared" si="92"/>
        <v>2</v>
      </c>
      <c r="M4949">
        <f>MATCH(H:H,价格表!$B$4:$B$35,0)</f>
        <v>23</v>
      </c>
      <c r="N4949" s="27">
        <f>IF(J4949&lt;=0.3,INDEX(价格表!$B$4:$I$31,M4949,2),IF(AND(J4949&gt;0.3,J4949&lt;=1),INDEX(价格表!$B$4:$I$31,M4949,3),IF(AND(J4949&gt;1,J4949&lt;=2.2),INDEX(价格表!$B$4:$I$31,M4949,4),IF(AND(J4949&gt;2.2,J4949&lt;=3.3),INDEX(价格表!$B$4:$I$31,M4949,5),IF(AND(J4949&gt;3.3,J4949&lt;=4),INDEX(价格表!$B$4:$I$31,M4949,6),IF(AND(J4949&gt;4,J4949&lt;=5.5),INDEX(价格表!$B$4:$I$31,M4949,7),IF(J4949&gt;5.5,2.6+INDEX(价格表!$B$4:$I$31,M4949,8)*L4949)))))))</f>
        <v>2.15</v>
      </c>
    </row>
    <row r="4950" spans="1:14">
      <c r="A4950" s="20">
        <v>4311115427003</v>
      </c>
      <c r="B4950" s="18" t="s">
        <v>16</v>
      </c>
      <c r="C4950" s="21">
        <v>20201218</v>
      </c>
      <c r="D4950" s="21">
        <v>610538201209</v>
      </c>
      <c r="E4950" s="21" t="s">
        <v>16</v>
      </c>
      <c r="F4950" s="21">
        <v>20201228</v>
      </c>
      <c r="G4950" s="21" t="s">
        <v>17</v>
      </c>
      <c r="H4950" s="21" t="s">
        <v>27</v>
      </c>
      <c r="I4950" s="21" t="s">
        <v>128</v>
      </c>
      <c r="J4950" s="21">
        <v>1.53</v>
      </c>
      <c r="K4950" s="21" t="s">
        <v>20</v>
      </c>
      <c r="L4950">
        <f t="shared" si="92"/>
        <v>2</v>
      </c>
      <c r="M4950">
        <f>MATCH(H:H,价格表!$B$4:$B$35,0)</f>
        <v>3</v>
      </c>
      <c r="N4950" s="27">
        <f>IF(J4950&lt;=0.3,INDEX(价格表!$B$4:$I$31,M4950,2),IF(AND(J4950&gt;0.3,J4950&lt;=1),INDEX(价格表!$B$4:$I$31,M4950,3),IF(AND(J4950&gt;1,J4950&lt;=2.2),INDEX(价格表!$B$4:$I$31,M4950,4),IF(AND(J4950&gt;2.2,J4950&lt;=3.3),INDEX(价格表!$B$4:$I$31,M4950,5),IF(AND(J4950&gt;3.3,J4950&lt;=4),INDEX(价格表!$B$4:$I$31,M4950,6),IF(AND(J4950&gt;4,J4950&lt;=5.5),INDEX(价格表!$B$4:$I$31,M4950,7),IF(J4950&gt;5.5,2.6+INDEX(价格表!$B$4:$I$31,M4950,8)*L4950)))))))</f>
        <v>2.15</v>
      </c>
    </row>
    <row r="4951" spans="1:14">
      <c r="A4951" s="20">
        <v>4311115427004</v>
      </c>
      <c r="B4951" s="18" t="s">
        <v>16</v>
      </c>
      <c r="C4951" s="21">
        <v>20201218</v>
      </c>
      <c r="D4951" s="21">
        <v>610538201209</v>
      </c>
      <c r="E4951" s="21" t="s">
        <v>16</v>
      </c>
      <c r="F4951" s="21">
        <v>20201228</v>
      </c>
      <c r="G4951" s="21" t="s">
        <v>17</v>
      </c>
      <c r="H4951" s="21" t="s">
        <v>73</v>
      </c>
      <c r="I4951" s="21" t="s">
        <v>215</v>
      </c>
      <c r="J4951" s="21">
        <v>1.54</v>
      </c>
      <c r="K4951" s="21" t="s">
        <v>20</v>
      </c>
      <c r="L4951">
        <f t="shared" si="92"/>
        <v>2</v>
      </c>
      <c r="M4951">
        <f>MATCH(H:H,价格表!$B$4:$B$35,0)</f>
        <v>7</v>
      </c>
      <c r="N4951" s="27">
        <f>IF(J4951&lt;=0.3,INDEX(价格表!$B$4:$I$31,M4951,2),IF(AND(J4951&gt;0.3,J4951&lt;=1),INDEX(价格表!$B$4:$I$31,M4951,3),IF(AND(J4951&gt;1,J4951&lt;=2.2),INDEX(价格表!$B$4:$I$31,M4951,4),IF(AND(J4951&gt;2.2,J4951&lt;=3.3),INDEX(价格表!$B$4:$I$31,M4951,5),IF(AND(J4951&gt;3.3,J4951&lt;=4),INDEX(价格表!$B$4:$I$31,M4951,6),IF(AND(J4951&gt;4,J4951&lt;=5.5),INDEX(价格表!$B$4:$I$31,M4951,7),IF(J4951&gt;5.5,2.6+INDEX(价格表!$B$4:$I$31,M4951,8)*L4951)))))))</f>
        <v>2.15</v>
      </c>
    </row>
    <row r="4952" spans="1:14">
      <c r="A4952" s="20">
        <v>4311115427006</v>
      </c>
      <c r="B4952" s="18" t="s">
        <v>16</v>
      </c>
      <c r="C4952" s="21">
        <v>20201218</v>
      </c>
      <c r="D4952" s="21">
        <v>610538201209</v>
      </c>
      <c r="E4952" s="21" t="s">
        <v>16</v>
      </c>
      <c r="F4952" s="21">
        <v>20201228</v>
      </c>
      <c r="G4952" s="21" t="s">
        <v>17</v>
      </c>
      <c r="H4952" s="21" t="s">
        <v>88</v>
      </c>
      <c r="I4952" s="21" t="s">
        <v>232</v>
      </c>
      <c r="J4952" s="21">
        <v>1.53</v>
      </c>
      <c r="K4952" s="21" t="s">
        <v>20</v>
      </c>
      <c r="L4952">
        <f t="shared" si="92"/>
        <v>2</v>
      </c>
      <c r="M4952">
        <f>MATCH(H:H,价格表!$B$4:$B$35,0)</f>
        <v>19</v>
      </c>
      <c r="N4952" s="27">
        <f>IF(J4952&lt;=0.3,INDEX(价格表!$B$4:$I$31,M4952,2),IF(AND(J4952&gt;0.3,J4952&lt;=1),INDEX(价格表!$B$4:$I$31,M4952,3),IF(AND(J4952&gt;1,J4952&lt;=2.2),INDEX(价格表!$B$4:$I$31,M4952,4),IF(AND(J4952&gt;2.2,J4952&lt;=3.3),INDEX(价格表!$B$4:$I$31,M4952,5),IF(AND(J4952&gt;3.3,J4952&lt;=4),INDEX(价格表!$B$4:$I$31,M4952,6),IF(AND(J4952&gt;4,J4952&lt;=5.5),INDEX(价格表!$B$4:$I$31,M4952,7),IF(J4952&gt;5.5,2.6+INDEX(价格表!$B$4:$I$31,M4952,8)*L4952)))))))</f>
        <v>2.15</v>
      </c>
    </row>
    <row r="4953" spans="1:14">
      <c r="A4953" s="20">
        <v>4311115434105</v>
      </c>
      <c r="B4953" s="18" t="s">
        <v>16</v>
      </c>
      <c r="C4953" s="21">
        <v>20201218</v>
      </c>
      <c r="D4953" s="21">
        <v>610538201209</v>
      </c>
      <c r="E4953" s="21" t="s">
        <v>16</v>
      </c>
      <c r="F4953" s="21">
        <v>20201228</v>
      </c>
      <c r="G4953" s="21" t="s">
        <v>17</v>
      </c>
      <c r="H4953" s="21" t="s">
        <v>45</v>
      </c>
      <c r="I4953" s="21" t="s">
        <v>48</v>
      </c>
      <c r="J4953" s="21">
        <v>1.07</v>
      </c>
      <c r="K4953" s="21" t="s">
        <v>20</v>
      </c>
      <c r="L4953">
        <f t="shared" si="92"/>
        <v>2</v>
      </c>
      <c r="M4953">
        <f>MATCH(H:H,价格表!$B$4:$B$35,0)</f>
        <v>9</v>
      </c>
      <c r="N4953" s="27">
        <f>IF(J4953&lt;=0.3,INDEX(价格表!$B$4:$I$31,M4953,2),IF(AND(J4953&gt;0.3,J4953&lt;=1),INDEX(价格表!$B$4:$I$31,M4953,3),IF(AND(J4953&gt;1,J4953&lt;=2.2),INDEX(价格表!$B$4:$I$31,M4953,4),IF(AND(J4953&gt;2.2,J4953&lt;=3.3),INDEX(价格表!$B$4:$I$31,M4953,5),IF(AND(J4953&gt;3.3,J4953&lt;=4),INDEX(价格表!$B$4:$I$31,M4953,6),IF(AND(J4953&gt;4,J4953&lt;=5.5),INDEX(价格表!$B$4:$I$31,M4953,7),IF(J4953&gt;5.5,2.6+INDEX(价格表!$B$4:$I$31,M4953,8)*L4953)))))))</f>
        <v>2.15</v>
      </c>
    </row>
    <row r="4954" spans="1:14">
      <c r="A4954" s="20">
        <v>4311115434106</v>
      </c>
      <c r="B4954" s="18" t="s">
        <v>16</v>
      </c>
      <c r="C4954" s="21">
        <v>20201218</v>
      </c>
      <c r="D4954" s="21">
        <v>610538201209</v>
      </c>
      <c r="E4954" s="21" t="s">
        <v>16</v>
      </c>
      <c r="F4954" s="21">
        <v>20201228</v>
      </c>
      <c r="G4954" s="21" t="s">
        <v>17</v>
      </c>
      <c r="H4954" s="21" t="s">
        <v>25</v>
      </c>
      <c r="I4954" s="21" t="s">
        <v>26</v>
      </c>
      <c r="J4954" s="21">
        <v>0.06</v>
      </c>
      <c r="K4954" s="21" t="s">
        <v>20</v>
      </c>
      <c r="L4954">
        <f t="shared" si="92"/>
        <v>1</v>
      </c>
      <c r="M4954">
        <f>MATCH(H:H,价格表!$B$4:$B$35,0)</f>
        <v>25</v>
      </c>
      <c r="N4954" s="27">
        <f>IF(J4954&lt;=0.3,INDEX(价格表!$B$4:$I$31,M4954,2),IF(AND(J4954&gt;0.3,J4954&lt;=1),INDEX(价格表!$B$4:$I$31,M4954,3),IF(AND(J4954&gt;1,J4954&lt;=2.2),INDEX(价格表!$B$4:$I$31,M4954,4),IF(AND(J4954&gt;2.2,J4954&lt;=3.3),INDEX(价格表!$B$4:$I$31,M4954,5),IF(AND(J4954&gt;3.3,J4954&lt;=4),INDEX(价格表!$B$4:$I$31,M4954,6),IF(AND(J4954&gt;4,J4954&lt;=5.5),INDEX(价格表!$B$4:$I$31,M4954,7),IF(J4954&gt;5.5,2.6+INDEX(价格表!$B$4:$I$31,M4954,8)*L4954)))))))</f>
        <v>1.65</v>
      </c>
    </row>
    <row r="4955" spans="1:14">
      <c r="A4955" s="20">
        <v>4311115434107</v>
      </c>
      <c r="B4955" s="18" t="s">
        <v>16</v>
      </c>
      <c r="C4955" s="21">
        <v>20201218</v>
      </c>
      <c r="D4955" s="21">
        <v>610538201209</v>
      </c>
      <c r="E4955" s="21" t="s">
        <v>16</v>
      </c>
      <c r="F4955" s="21">
        <v>20201228</v>
      </c>
      <c r="G4955" s="21" t="s">
        <v>17</v>
      </c>
      <c r="H4955" s="21" t="s">
        <v>23</v>
      </c>
      <c r="I4955" s="21" t="s">
        <v>190</v>
      </c>
      <c r="J4955" s="21">
        <v>0.06</v>
      </c>
      <c r="K4955" s="21" t="s">
        <v>20</v>
      </c>
      <c r="L4955">
        <f t="shared" si="92"/>
        <v>1</v>
      </c>
      <c r="M4955">
        <f>MATCH(H:H,价格表!$B$4:$B$35,0)</f>
        <v>15</v>
      </c>
      <c r="N4955" s="27">
        <f>IF(J4955&lt;=0.3,INDEX(价格表!$B$4:$I$31,M4955,2),IF(AND(J4955&gt;0.3,J4955&lt;=1),INDEX(价格表!$B$4:$I$31,M4955,3),IF(AND(J4955&gt;1,J4955&lt;=2.2),INDEX(价格表!$B$4:$I$31,M4955,4),IF(AND(J4955&gt;2.2,J4955&lt;=3.3),INDEX(价格表!$B$4:$I$31,M4955,5),IF(AND(J4955&gt;3.3,J4955&lt;=4),INDEX(价格表!$B$4:$I$31,M4955,6),IF(AND(J4955&gt;4,J4955&lt;=5.5),INDEX(价格表!$B$4:$I$31,M4955,7),IF(J4955&gt;5.5,2.6+INDEX(价格表!$B$4:$I$31,M4955,8)*L4955)))))))</f>
        <v>1.65</v>
      </c>
    </row>
    <row r="4956" spans="1:14">
      <c r="A4956" s="20">
        <v>4311115434108</v>
      </c>
      <c r="B4956" s="18" t="s">
        <v>16</v>
      </c>
      <c r="C4956" s="21">
        <v>20201218</v>
      </c>
      <c r="D4956" s="21">
        <v>610538201209</v>
      </c>
      <c r="E4956" s="21" t="s">
        <v>16</v>
      </c>
      <c r="F4956" s="21">
        <v>20201228</v>
      </c>
      <c r="G4956" s="21" t="s">
        <v>17</v>
      </c>
      <c r="H4956" s="21" t="s">
        <v>66</v>
      </c>
      <c r="I4956" s="21" t="s">
        <v>197</v>
      </c>
      <c r="J4956" s="21">
        <v>1.51</v>
      </c>
      <c r="K4956" s="21" t="s">
        <v>20</v>
      </c>
      <c r="L4956">
        <f t="shared" si="92"/>
        <v>2</v>
      </c>
      <c r="M4956">
        <f>MATCH(H:H,价格表!$B$4:$B$35,0)</f>
        <v>17</v>
      </c>
      <c r="N4956" s="27">
        <f>IF(J4956&lt;=0.3,INDEX(价格表!$B$4:$I$31,M4956,2),IF(AND(J4956&gt;0.3,J4956&lt;=1),INDEX(价格表!$B$4:$I$31,M4956,3),IF(AND(J4956&gt;1,J4956&lt;=2.2),INDEX(价格表!$B$4:$I$31,M4956,4),IF(AND(J4956&gt;2.2,J4956&lt;=3.3),INDEX(价格表!$B$4:$I$31,M4956,5),IF(AND(J4956&gt;3.3,J4956&lt;=4),INDEX(价格表!$B$4:$I$31,M4956,6),IF(AND(J4956&gt;4,J4956&lt;=5.5),INDEX(价格表!$B$4:$I$31,M4956,7),IF(J4956&gt;5.5,2.6+INDEX(价格表!$B$4:$I$31,M4956,8)*L4956)))))))</f>
        <v>2.15</v>
      </c>
    </row>
    <row r="4957" spans="1:14">
      <c r="A4957" s="20">
        <v>4311115434109</v>
      </c>
      <c r="B4957" s="18" t="s">
        <v>16</v>
      </c>
      <c r="C4957" s="21">
        <v>20201218</v>
      </c>
      <c r="D4957" s="21">
        <v>610538201209</v>
      </c>
      <c r="E4957" s="21" t="s">
        <v>16</v>
      </c>
      <c r="F4957" s="21">
        <v>20201228</v>
      </c>
      <c r="G4957" s="21" t="s">
        <v>17</v>
      </c>
      <c r="H4957" s="21" t="s">
        <v>43</v>
      </c>
      <c r="I4957" s="21" t="s">
        <v>287</v>
      </c>
      <c r="J4957" s="21">
        <v>0.63</v>
      </c>
      <c r="K4957" s="21" t="s">
        <v>20</v>
      </c>
      <c r="L4957">
        <f t="shared" si="92"/>
        <v>1</v>
      </c>
      <c r="M4957">
        <f>MATCH(H:H,价格表!$B$4:$B$35,0)</f>
        <v>10</v>
      </c>
      <c r="N4957" s="27">
        <f>IF(J4957&lt;=0.3,INDEX(价格表!$B$4:$I$31,M4957,2),IF(AND(J4957&gt;0.3,J4957&lt;=1),INDEX(价格表!$B$4:$I$31,M4957,3),IF(AND(J4957&gt;1,J4957&lt;=2.2),INDEX(价格表!$B$4:$I$31,M4957,4),IF(AND(J4957&gt;2.2,J4957&lt;=3.3),INDEX(价格表!$B$4:$I$31,M4957,5),IF(AND(J4957&gt;3.3,J4957&lt;=4),INDEX(价格表!$B$4:$I$31,M4957,6),IF(AND(J4957&gt;4,J4957&lt;=5.5),INDEX(价格表!$B$4:$I$31,M4957,7),IF(J4957&gt;5.5,2.6+INDEX(价格表!$B$4:$I$31,M4957,8)*L4957)))))))</f>
        <v>1.8</v>
      </c>
    </row>
    <row r="4958" spans="1:14">
      <c r="A4958" s="20">
        <v>4311115434110</v>
      </c>
      <c r="B4958" s="18" t="s">
        <v>16</v>
      </c>
      <c r="C4958" s="21">
        <v>20201218</v>
      </c>
      <c r="D4958" s="21">
        <v>610538201209</v>
      </c>
      <c r="E4958" s="21" t="s">
        <v>16</v>
      </c>
      <c r="F4958" s="21">
        <v>20201228</v>
      </c>
      <c r="G4958" s="21" t="s">
        <v>17</v>
      </c>
      <c r="H4958" s="21" t="s">
        <v>30</v>
      </c>
      <c r="I4958" s="21" t="s">
        <v>269</v>
      </c>
      <c r="J4958" s="21">
        <v>0.62</v>
      </c>
      <c r="K4958" s="21" t="s">
        <v>20</v>
      </c>
      <c r="L4958">
        <f t="shared" si="92"/>
        <v>1</v>
      </c>
      <c r="M4958">
        <f>MATCH(H:H,价格表!$B$4:$B$35,0)</f>
        <v>16</v>
      </c>
      <c r="N4958" s="27">
        <f>IF(J4958&lt;=0.3,INDEX(价格表!$B$4:$I$31,M4958,2),IF(AND(J4958&gt;0.3,J4958&lt;=1),INDEX(价格表!$B$4:$I$31,M4958,3),IF(AND(J4958&gt;1,J4958&lt;=2.2),INDEX(价格表!$B$4:$I$31,M4958,4),IF(AND(J4958&gt;2.2,J4958&lt;=3.3),INDEX(价格表!$B$4:$I$31,M4958,5),IF(AND(J4958&gt;3.3,J4958&lt;=4),INDEX(价格表!$B$4:$I$31,M4958,6),IF(AND(J4958&gt;4,J4958&lt;=5.5),INDEX(价格表!$B$4:$I$31,M4958,7),IF(J4958&gt;5.5,2.6+INDEX(价格表!$B$4:$I$31,M4958,8)*L4958)))))))</f>
        <v>1.8</v>
      </c>
    </row>
    <row r="4959" spans="1:14">
      <c r="A4959" s="20">
        <v>4311115434112</v>
      </c>
      <c r="B4959" s="18" t="s">
        <v>16</v>
      </c>
      <c r="C4959" s="21">
        <v>20201218</v>
      </c>
      <c r="D4959" s="21">
        <v>610538201209</v>
      </c>
      <c r="E4959" s="21" t="s">
        <v>16</v>
      </c>
      <c r="F4959" s="21">
        <v>20201228</v>
      </c>
      <c r="G4959" s="21" t="s">
        <v>17</v>
      </c>
      <c r="H4959" s="21" t="s">
        <v>73</v>
      </c>
      <c r="I4959" s="21" t="s">
        <v>92</v>
      </c>
      <c r="J4959" s="21">
        <v>1.53</v>
      </c>
      <c r="K4959" s="21" t="s">
        <v>20</v>
      </c>
      <c r="L4959">
        <f t="shared" si="92"/>
        <v>2</v>
      </c>
      <c r="M4959">
        <f>MATCH(H:H,价格表!$B$4:$B$35,0)</f>
        <v>7</v>
      </c>
      <c r="N4959" s="27">
        <f>IF(J4959&lt;=0.3,INDEX(价格表!$B$4:$I$31,M4959,2),IF(AND(J4959&gt;0.3,J4959&lt;=1),INDEX(价格表!$B$4:$I$31,M4959,3),IF(AND(J4959&gt;1,J4959&lt;=2.2),INDEX(价格表!$B$4:$I$31,M4959,4),IF(AND(J4959&gt;2.2,J4959&lt;=3.3),INDEX(价格表!$B$4:$I$31,M4959,5),IF(AND(J4959&gt;3.3,J4959&lt;=4),INDEX(价格表!$B$4:$I$31,M4959,6),IF(AND(J4959&gt;4,J4959&lt;=5.5),INDEX(价格表!$B$4:$I$31,M4959,7),IF(J4959&gt;5.5,2.6+INDEX(价格表!$B$4:$I$31,M4959,8)*L4959)))))))</f>
        <v>2.15</v>
      </c>
    </row>
    <row r="4960" spans="1:14">
      <c r="A4960" s="20">
        <v>4311115436864</v>
      </c>
      <c r="B4960" s="18" t="s">
        <v>16</v>
      </c>
      <c r="C4960" s="21">
        <v>20201218</v>
      </c>
      <c r="D4960" s="21">
        <v>610538201209</v>
      </c>
      <c r="E4960" s="21" t="s">
        <v>16</v>
      </c>
      <c r="F4960" s="21">
        <v>20201228</v>
      </c>
      <c r="G4960" s="21" t="s">
        <v>17</v>
      </c>
      <c r="H4960" s="21" t="s">
        <v>21</v>
      </c>
      <c r="I4960" s="21" t="s">
        <v>109</v>
      </c>
      <c r="J4960" s="21">
        <v>1.54</v>
      </c>
      <c r="K4960" s="21" t="s">
        <v>20</v>
      </c>
      <c r="L4960">
        <f t="shared" si="92"/>
        <v>2</v>
      </c>
      <c r="M4960">
        <f>MATCH(H:H,价格表!$B$4:$B$35,0)</f>
        <v>20</v>
      </c>
      <c r="N4960" s="27">
        <f>IF(J4960&lt;=0.3,INDEX(价格表!$B$4:$I$31,M4960,2),IF(AND(J4960&gt;0.3,J4960&lt;=1),INDEX(价格表!$B$4:$I$31,M4960,3),IF(AND(J4960&gt;1,J4960&lt;=2.2),INDEX(价格表!$B$4:$I$31,M4960,4),IF(AND(J4960&gt;2.2,J4960&lt;=3.3),INDEX(价格表!$B$4:$I$31,M4960,5),IF(AND(J4960&gt;3.3,J4960&lt;=4),INDEX(价格表!$B$4:$I$31,M4960,6),IF(AND(J4960&gt;4,J4960&lt;=5.5),INDEX(价格表!$B$4:$I$31,M4960,7),IF(J4960&gt;5.5,2.6+INDEX(价格表!$B$4:$I$31,M4960,8)*L4960)))))))</f>
        <v>2.15</v>
      </c>
    </row>
    <row r="4961" spans="1:14">
      <c r="A4961" s="20">
        <v>4311115436865</v>
      </c>
      <c r="B4961" s="18" t="s">
        <v>16</v>
      </c>
      <c r="C4961" s="21">
        <v>20201218</v>
      </c>
      <c r="D4961" s="21">
        <v>610538201209</v>
      </c>
      <c r="E4961" s="21" t="s">
        <v>16</v>
      </c>
      <c r="F4961" s="21">
        <v>20201228</v>
      </c>
      <c r="G4961" s="21" t="s">
        <v>17</v>
      </c>
      <c r="H4961" s="21" t="s">
        <v>25</v>
      </c>
      <c r="I4961" s="21" t="s">
        <v>219</v>
      </c>
      <c r="J4961" s="21">
        <v>1.52</v>
      </c>
      <c r="K4961" s="21" t="s">
        <v>20</v>
      </c>
      <c r="L4961">
        <f t="shared" si="92"/>
        <v>2</v>
      </c>
      <c r="M4961">
        <f>MATCH(H:H,价格表!$B$4:$B$35,0)</f>
        <v>25</v>
      </c>
      <c r="N4961" s="27">
        <f>IF(J4961&lt;=0.3,INDEX(价格表!$B$4:$I$31,M4961,2),IF(AND(J4961&gt;0.3,J4961&lt;=1),INDEX(价格表!$B$4:$I$31,M4961,3),IF(AND(J4961&gt;1,J4961&lt;=2.2),INDEX(价格表!$B$4:$I$31,M4961,4),IF(AND(J4961&gt;2.2,J4961&lt;=3.3),INDEX(价格表!$B$4:$I$31,M4961,5),IF(AND(J4961&gt;3.3,J4961&lt;=4),INDEX(价格表!$B$4:$I$31,M4961,6),IF(AND(J4961&gt;4,J4961&lt;=5.5),INDEX(价格表!$B$4:$I$31,M4961,7),IF(J4961&gt;5.5,2.6+INDEX(价格表!$B$4:$I$31,M4961,8)*L4961)))))))</f>
        <v>2.15</v>
      </c>
    </row>
    <row r="4962" spans="1:14">
      <c r="A4962" s="20">
        <v>4311115436866</v>
      </c>
      <c r="B4962" s="18" t="s">
        <v>16</v>
      </c>
      <c r="C4962" s="21">
        <v>20201218</v>
      </c>
      <c r="D4962" s="21">
        <v>610538201209</v>
      </c>
      <c r="E4962" s="21" t="s">
        <v>16</v>
      </c>
      <c r="F4962" s="21">
        <v>20201228</v>
      </c>
      <c r="G4962" s="21" t="s">
        <v>17</v>
      </c>
      <c r="H4962" s="21" t="s">
        <v>39</v>
      </c>
      <c r="I4962" s="21" t="s">
        <v>40</v>
      </c>
      <c r="J4962" s="21">
        <v>1.51</v>
      </c>
      <c r="K4962" s="21" t="s">
        <v>20</v>
      </c>
      <c r="L4962">
        <f t="shared" si="92"/>
        <v>2</v>
      </c>
      <c r="M4962">
        <f>MATCH(H:H,价格表!$B$4:$B$35,0)</f>
        <v>23</v>
      </c>
      <c r="N4962" s="27">
        <f>IF(J4962&lt;=0.3,INDEX(价格表!$B$4:$I$31,M4962,2),IF(AND(J4962&gt;0.3,J4962&lt;=1),INDEX(价格表!$B$4:$I$31,M4962,3),IF(AND(J4962&gt;1,J4962&lt;=2.2),INDEX(价格表!$B$4:$I$31,M4962,4),IF(AND(J4962&gt;2.2,J4962&lt;=3.3),INDEX(价格表!$B$4:$I$31,M4962,5),IF(AND(J4962&gt;3.3,J4962&lt;=4),INDEX(价格表!$B$4:$I$31,M4962,6),IF(AND(J4962&gt;4,J4962&lt;=5.5),INDEX(价格表!$B$4:$I$31,M4962,7),IF(J4962&gt;5.5,2.6+INDEX(价格表!$B$4:$I$31,M4962,8)*L4962)))))))</f>
        <v>2.15</v>
      </c>
    </row>
    <row r="4963" spans="1:14">
      <c r="A4963" s="20">
        <v>4311115436869</v>
      </c>
      <c r="B4963" s="18" t="s">
        <v>16</v>
      </c>
      <c r="C4963" s="21">
        <v>20201218</v>
      </c>
      <c r="D4963" s="21">
        <v>610538201209</v>
      </c>
      <c r="E4963" s="21" t="s">
        <v>16</v>
      </c>
      <c r="F4963" s="21">
        <v>20201228</v>
      </c>
      <c r="G4963" s="21" t="s">
        <v>17</v>
      </c>
      <c r="H4963" s="21" t="s">
        <v>50</v>
      </c>
      <c r="I4963" s="21" t="s">
        <v>51</v>
      </c>
      <c r="J4963" s="21">
        <v>1.52</v>
      </c>
      <c r="K4963" s="21" t="s">
        <v>20</v>
      </c>
      <c r="L4963">
        <f t="shared" si="92"/>
        <v>2</v>
      </c>
      <c r="M4963">
        <f>MATCH(H:H,价格表!$B$4:$B$35,0)</f>
        <v>4</v>
      </c>
      <c r="N4963" s="27">
        <f>IF(J4963&lt;=0.3,INDEX(价格表!$B$4:$I$31,M4963,2),IF(AND(J4963&gt;0.3,J4963&lt;=1),INDEX(价格表!$B$4:$I$31,M4963,3),IF(AND(J4963&gt;1,J4963&lt;=2.2),INDEX(价格表!$B$4:$I$31,M4963,4),IF(AND(J4963&gt;2.2,J4963&lt;=3.3),INDEX(价格表!$B$4:$I$31,M4963,5),IF(AND(J4963&gt;3.3,J4963&lt;=4),INDEX(价格表!$B$4:$I$31,M4963,6),IF(AND(J4963&gt;4,J4963&lt;=5.5),INDEX(价格表!$B$4:$I$31,M4963,7),IF(J4963&gt;5.5,2.6+INDEX(价格表!$B$4:$I$31,M4963,8)*L4963)))))))</f>
        <v>2.15</v>
      </c>
    </row>
    <row r="4964" spans="1:14">
      <c r="A4964" s="20">
        <v>4311115436870</v>
      </c>
      <c r="B4964" s="18" t="s">
        <v>16</v>
      </c>
      <c r="C4964" s="21">
        <v>20201218</v>
      </c>
      <c r="D4964" s="21">
        <v>610538201209</v>
      </c>
      <c r="E4964" s="21" t="s">
        <v>16</v>
      </c>
      <c r="F4964" s="21">
        <v>20201228</v>
      </c>
      <c r="G4964" s="21" t="s">
        <v>17</v>
      </c>
      <c r="H4964" s="21" t="s">
        <v>27</v>
      </c>
      <c r="I4964" s="21" t="s">
        <v>49</v>
      </c>
      <c r="J4964" s="21">
        <v>1.54</v>
      </c>
      <c r="K4964" s="21" t="s">
        <v>20</v>
      </c>
      <c r="L4964">
        <f t="shared" si="92"/>
        <v>2</v>
      </c>
      <c r="M4964">
        <f>MATCH(H:H,价格表!$B$4:$B$35,0)</f>
        <v>3</v>
      </c>
      <c r="N4964" s="27">
        <f>IF(J4964&lt;=0.3,INDEX(价格表!$B$4:$I$31,M4964,2),IF(AND(J4964&gt;0.3,J4964&lt;=1),INDEX(价格表!$B$4:$I$31,M4964,3),IF(AND(J4964&gt;1,J4964&lt;=2.2),INDEX(价格表!$B$4:$I$31,M4964,4),IF(AND(J4964&gt;2.2,J4964&lt;=3.3),INDEX(价格表!$B$4:$I$31,M4964,5),IF(AND(J4964&gt;3.3,J4964&lt;=4),INDEX(价格表!$B$4:$I$31,M4964,6),IF(AND(J4964&gt;4,J4964&lt;=5.5),INDEX(价格表!$B$4:$I$31,M4964,7),IF(J4964&gt;5.5,2.6+INDEX(价格表!$B$4:$I$31,M4964,8)*L4964)))))))</f>
        <v>2.15</v>
      </c>
    </row>
    <row r="4965" spans="1:14">
      <c r="A4965" s="20">
        <v>4311115436871</v>
      </c>
      <c r="B4965" s="18" t="s">
        <v>16</v>
      </c>
      <c r="C4965" s="21">
        <v>20201218</v>
      </c>
      <c r="D4965" s="21">
        <v>610538201209</v>
      </c>
      <c r="E4965" s="21" t="s">
        <v>16</v>
      </c>
      <c r="F4965" s="21">
        <v>20201228</v>
      </c>
      <c r="G4965" s="21" t="s">
        <v>17</v>
      </c>
      <c r="H4965" s="21" t="s">
        <v>37</v>
      </c>
      <c r="I4965" s="21" t="s">
        <v>357</v>
      </c>
      <c r="J4965" s="21">
        <v>1.53</v>
      </c>
      <c r="K4965" s="21" t="s">
        <v>20</v>
      </c>
      <c r="L4965">
        <f t="shared" si="92"/>
        <v>2</v>
      </c>
      <c r="M4965">
        <f>MATCH(H:H,价格表!$B$4:$B$35,0)</f>
        <v>12</v>
      </c>
      <c r="N4965" s="27">
        <f>IF(J4965&lt;=0.3,INDEX(价格表!$B$4:$I$31,M4965,2),IF(AND(J4965&gt;0.3,J4965&lt;=1),INDEX(价格表!$B$4:$I$31,M4965,3),IF(AND(J4965&gt;1,J4965&lt;=2.2),INDEX(价格表!$B$4:$I$31,M4965,4),IF(AND(J4965&gt;2.2,J4965&lt;=3.3),INDEX(价格表!$B$4:$I$31,M4965,5),IF(AND(J4965&gt;3.3,J4965&lt;=4),INDEX(价格表!$B$4:$I$31,M4965,6),IF(AND(J4965&gt;4,J4965&lt;=5.5),INDEX(价格表!$B$4:$I$31,M4965,7),IF(J4965&gt;5.5,2.6+INDEX(价格表!$B$4:$I$31,M4965,8)*L4965)))))))</f>
        <v>2.15</v>
      </c>
    </row>
    <row r="4966" spans="1:14">
      <c r="A4966" s="20">
        <v>4311115436872</v>
      </c>
      <c r="B4966" s="18" t="s">
        <v>16</v>
      </c>
      <c r="C4966" s="21">
        <v>20201218</v>
      </c>
      <c r="D4966" s="21">
        <v>610538201209</v>
      </c>
      <c r="E4966" s="21" t="s">
        <v>16</v>
      </c>
      <c r="F4966" s="21">
        <v>20201228</v>
      </c>
      <c r="G4966" s="21" t="s">
        <v>17</v>
      </c>
      <c r="H4966" s="21" t="s">
        <v>43</v>
      </c>
      <c r="I4966" s="21" t="s">
        <v>79</v>
      </c>
      <c r="J4966" s="21">
        <v>1.53</v>
      </c>
      <c r="K4966" s="21" t="s">
        <v>20</v>
      </c>
      <c r="L4966">
        <f t="shared" si="92"/>
        <v>2</v>
      </c>
      <c r="M4966">
        <f>MATCH(H:H,价格表!$B$4:$B$35,0)</f>
        <v>10</v>
      </c>
      <c r="N4966" s="27">
        <f>IF(J4966&lt;=0.3,INDEX(价格表!$B$4:$I$31,M4966,2),IF(AND(J4966&gt;0.3,J4966&lt;=1),INDEX(价格表!$B$4:$I$31,M4966,3),IF(AND(J4966&gt;1,J4966&lt;=2.2),INDEX(价格表!$B$4:$I$31,M4966,4),IF(AND(J4966&gt;2.2,J4966&lt;=3.3),INDEX(价格表!$B$4:$I$31,M4966,5),IF(AND(J4966&gt;3.3,J4966&lt;=4),INDEX(价格表!$B$4:$I$31,M4966,6),IF(AND(J4966&gt;4,J4966&lt;=5.5),INDEX(价格表!$B$4:$I$31,M4966,7),IF(J4966&gt;5.5,2.6+INDEX(价格表!$B$4:$I$31,M4966,8)*L4966)))))))</f>
        <v>2.15</v>
      </c>
    </row>
    <row r="4967" spans="1:14">
      <c r="A4967" s="20">
        <v>4311115436873</v>
      </c>
      <c r="B4967" s="18" t="s">
        <v>16</v>
      </c>
      <c r="C4967" s="21">
        <v>20201218</v>
      </c>
      <c r="D4967" s="21">
        <v>610538201209</v>
      </c>
      <c r="E4967" s="21" t="s">
        <v>16</v>
      </c>
      <c r="F4967" s="21">
        <v>20201228</v>
      </c>
      <c r="G4967" s="21" t="s">
        <v>17</v>
      </c>
      <c r="H4967" s="21" t="s">
        <v>27</v>
      </c>
      <c r="I4967" s="21" t="s">
        <v>28</v>
      </c>
      <c r="J4967" s="21">
        <v>1.53</v>
      </c>
      <c r="K4967" s="21" t="s">
        <v>20</v>
      </c>
      <c r="L4967">
        <f t="shared" si="92"/>
        <v>2</v>
      </c>
      <c r="M4967">
        <f>MATCH(H:H,价格表!$B$4:$B$35,0)</f>
        <v>3</v>
      </c>
      <c r="N4967" s="27">
        <f>IF(J4967&lt;=0.3,INDEX(价格表!$B$4:$I$31,M4967,2),IF(AND(J4967&gt;0.3,J4967&lt;=1),INDEX(价格表!$B$4:$I$31,M4967,3),IF(AND(J4967&gt;1,J4967&lt;=2.2),INDEX(价格表!$B$4:$I$31,M4967,4),IF(AND(J4967&gt;2.2,J4967&lt;=3.3),INDEX(价格表!$B$4:$I$31,M4967,5),IF(AND(J4967&gt;3.3,J4967&lt;=4),INDEX(价格表!$B$4:$I$31,M4967,6),IF(AND(J4967&gt;4,J4967&lt;=5.5),INDEX(价格表!$B$4:$I$31,M4967,7),IF(J4967&gt;5.5,2.6+INDEX(价格表!$B$4:$I$31,M4967,8)*L4967)))))))</f>
        <v>2.15</v>
      </c>
    </row>
    <row r="4968" spans="1:14">
      <c r="A4968" s="20">
        <v>4311115441283</v>
      </c>
      <c r="B4968" s="18" t="s">
        <v>16</v>
      </c>
      <c r="C4968" s="21">
        <v>20201218</v>
      </c>
      <c r="D4968" s="21">
        <v>610538201209</v>
      </c>
      <c r="E4968" s="21" t="s">
        <v>16</v>
      </c>
      <c r="F4968" s="21">
        <v>20201228</v>
      </c>
      <c r="G4968" s="21" t="s">
        <v>17</v>
      </c>
      <c r="H4968" s="21" t="s">
        <v>73</v>
      </c>
      <c r="I4968" s="21" t="s">
        <v>92</v>
      </c>
      <c r="J4968" s="21">
        <v>1.53</v>
      </c>
      <c r="K4968" s="21" t="s">
        <v>20</v>
      </c>
      <c r="L4968">
        <f t="shared" si="92"/>
        <v>2</v>
      </c>
      <c r="M4968">
        <f>MATCH(H:H,价格表!$B$4:$B$35,0)</f>
        <v>7</v>
      </c>
      <c r="N4968" s="27">
        <f>IF(J4968&lt;=0.3,INDEX(价格表!$B$4:$I$31,M4968,2),IF(AND(J4968&gt;0.3,J4968&lt;=1),INDEX(价格表!$B$4:$I$31,M4968,3),IF(AND(J4968&gt;1,J4968&lt;=2.2),INDEX(价格表!$B$4:$I$31,M4968,4),IF(AND(J4968&gt;2.2,J4968&lt;=3.3),INDEX(价格表!$B$4:$I$31,M4968,5),IF(AND(J4968&gt;3.3,J4968&lt;=4),INDEX(价格表!$B$4:$I$31,M4968,6),IF(AND(J4968&gt;4,J4968&lt;=5.5),INDEX(价格表!$B$4:$I$31,M4968,7),IF(J4968&gt;5.5,2.6+INDEX(价格表!$B$4:$I$31,M4968,8)*L4968)))))))</f>
        <v>2.15</v>
      </c>
    </row>
    <row r="4969" spans="1:14">
      <c r="A4969" s="20">
        <v>4311115441284</v>
      </c>
      <c r="B4969" s="18" t="s">
        <v>16</v>
      </c>
      <c r="C4969" s="21">
        <v>20201218</v>
      </c>
      <c r="D4969" s="21">
        <v>610538201209</v>
      </c>
      <c r="E4969" s="21" t="s">
        <v>16</v>
      </c>
      <c r="F4969" s="21">
        <v>20201228</v>
      </c>
      <c r="G4969" s="21" t="s">
        <v>17</v>
      </c>
      <c r="H4969" s="21" t="s">
        <v>18</v>
      </c>
      <c r="I4969" s="21" t="s">
        <v>29</v>
      </c>
      <c r="J4969" s="21">
        <v>1.52</v>
      </c>
      <c r="K4969" s="21" t="s">
        <v>20</v>
      </c>
      <c r="L4969">
        <f t="shared" si="92"/>
        <v>2</v>
      </c>
      <c r="M4969">
        <f>MATCH(H:H,价格表!$B$4:$B$35,0)</f>
        <v>1</v>
      </c>
      <c r="N4969" s="27">
        <f>IF(J4969&lt;=0.3,INDEX(价格表!$B$4:$I$31,M4969,2),IF(AND(J4969&gt;0.3,J4969&lt;=1),INDEX(价格表!$B$4:$I$31,M4969,3),IF(AND(J4969&gt;1,J4969&lt;=2.2),INDEX(价格表!$B$4:$I$31,M4969,4),IF(AND(J4969&gt;2.2,J4969&lt;=3.3),INDEX(价格表!$B$4:$I$31,M4969,5),IF(AND(J4969&gt;3.3,J4969&lt;=4),INDEX(价格表!$B$4:$I$31,M4969,6),IF(AND(J4969&gt;4,J4969&lt;=5.5),INDEX(价格表!$B$4:$I$31,M4969,7),IF(J4969&gt;5.5,2.6+INDEX(价格表!$B$4:$I$31,M4969,8)*L4969)))))))</f>
        <v>2.15</v>
      </c>
    </row>
    <row r="4970" spans="1:14">
      <c r="A4970" s="20">
        <v>4311115441285</v>
      </c>
      <c r="B4970" s="18" t="s">
        <v>16</v>
      </c>
      <c r="C4970" s="21">
        <v>20201218</v>
      </c>
      <c r="D4970" s="21">
        <v>610538201209</v>
      </c>
      <c r="E4970" s="21" t="s">
        <v>16</v>
      </c>
      <c r="F4970" s="21">
        <v>20201228</v>
      </c>
      <c r="G4970" s="21" t="s">
        <v>17</v>
      </c>
      <c r="H4970" s="21" t="s">
        <v>43</v>
      </c>
      <c r="I4970" s="21" t="s">
        <v>79</v>
      </c>
      <c r="J4970" s="21">
        <v>1.53</v>
      </c>
      <c r="K4970" s="21" t="s">
        <v>20</v>
      </c>
      <c r="L4970">
        <f t="shared" si="92"/>
        <v>2</v>
      </c>
      <c r="M4970">
        <f>MATCH(H:H,价格表!$B$4:$B$35,0)</f>
        <v>10</v>
      </c>
      <c r="N4970" s="27">
        <f>IF(J4970&lt;=0.3,INDEX(价格表!$B$4:$I$31,M4970,2),IF(AND(J4970&gt;0.3,J4970&lt;=1),INDEX(价格表!$B$4:$I$31,M4970,3),IF(AND(J4970&gt;1,J4970&lt;=2.2),INDEX(价格表!$B$4:$I$31,M4970,4),IF(AND(J4970&gt;2.2,J4970&lt;=3.3),INDEX(价格表!$B$4:$I$31,M4970,5),IF(AND(J4970&gt;3.3,J4970&lt;=4),INDEX(价格表!$B$4:$I$31,M4970,6),IF(AND(J4970&gt;4,J4970&lt;=5.5),INDEX(价格表!$B$4:$I$31,M4970,7),IF(J4970&gt;5.5,2.6+INDEX(价格表!$B$4:$I$31,M4970,8)*L4970)))))))</f>
        <v>2.15</v>
      </c>
    </row>
    <row r="4971" spans="1:14">
      <c r="A4971" s="20">
        <v>4311115441286</v>
      </c>
      <c r="B4971" s="18" t="s">
        <v>16</v>
      </c>
      <c r="C4971" s="21">
        <v>20201218</v>
      </c>
      <c r="D4971" s="21">
        <v>610538201209</v>
      </c>
      <c r="E4971" s="21" t="s">
        <v>16</v>
      </c>
      <c r="F4971" s="21">
        <v>20201228</v>
      </c>
      <c r="G4971" s="21" t="s">
        <v>17</v>
      </c>
      <c r="H4971" s="21" t="s">
        <v>27</v>
      </c>
      <c r="I4971" s="21" t="s">
        <v>28</v>
      </c>
      <c r="J4971" s="21">
        <v>1.52</v>
      </c>
      <c r="K4971" s="21" t="s">
        <v>20</v>
      </c>
      <c r="L4971">
        <f t="shared" si="92"/>
        <v>2</v>
      </c>
      <c r="M4971">
        <f>MATCH(H:H,价格表!$B$4:$B$35,0)</f>
        <v>3</v>
      </c>
      <c r="N4971" s="27">
        <f>IF(J4971&lt;=0.3,INDEX(价格表!$B$4:$I$31,M4971,2),IF(AND(J4971&gt;0.3,J4971&lt;=1),INDEX(价格表!$B$4:$I$31,M4971,3),IF(AND(J4971&gt;1,J4971&lt;=2.2),INDEX(价格表!$B$4:$I$31,M4971,4),IF(AND(J4971&gt;2.2,J4971&lt;=3.3),INDEX(价格表!$B$4:$I$31,M4971,5),IF(AND(J4971&gt;3.3,J4971&lt;=4),INDEX(价格表!$B$4:$I$31,M4971,6),IF(AND(J4971&gt;4,J4971&lt;=5.5),INDEX(价格表!$B$4:$I$31,M4971,7),IF(J4971&gt;5.5,2.6+INDEX(价格表!$B$4:$I$31,M4971,8)*L4971)))))))</f>
        <v>2.15</v>
      </c>
    </row>
    <row r="4972" spans="1:14">
      <c r="A4972" s="20">
        <v>4311115441287</v>
      </c>
      <c r="B4972" s="18" t="s">
        <v>16</v>
      </c>
      <c r="C4972" s="21">
        <v>20201218</v>
      </c>
      <c r="D4972" s="21">
        <v>610538201209</v>
      </c>
      <c r="E4972" s="21" t="s">
        <v>16</v>
      </c>
      <c r="F4972" s="21">
        <v>20201228</v>
      </c>
      <c r="G4972" s="21" t="s">
        <v>17</v>
      </c>
      <c r="H4972" s="21" t="s">
        <v>25</v>
      </c>
      <c r="I4972" s="21" t="s">
        <v>26</v>
      </c>
      <c r="J4972" s="21">
        <v>0.19</v>
      </c>
      <c r="K4972" s="21" t="s">
        <v>20</v>
      </c>
      <c r="L4972">
        <f t="shared" si="92"/>
        <v>1</v>
      </c>
      <c r="M4972">
        <f>MATCH(H:H,价格表!$B$4:$B$35,0)</f>
        <v>25</v>
      </c>
      <c r="N4972" s="27">
        <f>IF(J4972&lt;=0.3,INDEX(价格表!$B$4:$I$31,M4972,2),IF(AND(J4972&gt;0.3,J4972&lt;=1),INDEX(价格表!$B$4:$I$31,M4972,3),IF(AND(J4972&gt;1,J4972&lt;=2.2),INDEX(价格表!$B$4:$I$31,M4972,4),IF(AND(J4972&gt;2.2,J4972&lt;=3.3),INDEX(价格表!$B$4:$I$31,M4972,5),IF(AND(J4972&gt;3.3,J4972&lt;=4),INDEX(价格表!$B$4:$I$31,M4972,6),IF(AND(J4972&gt;4,J4972&lt;=5.5),INDEX(价格表!$B$4:$I$31,M4972,7),IF(J4972&gt;5.5,2.6+INDEX(价格表!$B$4:$I$31,M4972,8)*L4972)))))))</f>
        <v>1.65</v>
      </c>
    </row>
    <row r="4973" spans="1:14">
      <c r="A4973" s="20">
        <v>4311115441288</v>
      </c>
      <c r="B4973" s="18" t="s">
        <v>16</v>
      </c>
      <c r="C4973" s="21">
        <v>20201218</v>
      </c>
      <c r="D4973" s="21">
        <v>610538201209</v>
      </c>
      <c r="E4973" s="21" t="s">
        <v>16</v>
      </c>
      <c r="F4973" s="21">
        <v>20201228</v>
      </c>
      <c r="G4973" s="21" t="s">
        <v>17</v>
      </c>
      <c r="H4973" s="21" t="s">
        <v>25</v>
      </c>
      <c r="I4973" s="21" t="s">
        <v>219</v>
      </c>
      <c r="J4973" s="21">
        <v>3.26</v>
      </c>
      <c r="K4973" s="21" t="s">
        <v>20</v>
      </c>
      <c r="L4973">
        <f t="shared" si="92"/>
        <v>4</v>
      </c>
      <c r="M4973">
        <f>MATCH(H:H,价格表!$B$4:$B$35,0)</f>
        <v>25</v>
      </c>
      <c r="N4973" s="27">
        <f>IF(J4973&lt;=0.3,INDEX(价格表!$B$4:$I$31,M4973,2),IF(AND(J4973&gt;0.3,J4973&lt;=1),INDEX(价格表!$B$4:$I$31,M4973,3),IF(AND(J4973&gt;1,J4973&lt;=2.2),INDEX(价格表!$B$4:$I$31,M4973,4),IF(AND(J4973&gt;2.2,J4973&lt;=3.3),INDEX(价格表!$B$4:$I$31,M4973,5),IF(AND(J4973&gt;3.3,J4973&lt;=4),INDEX(价格表!$B$4:$I$31,M4973,6),IF(AND(J4973&gt;4,J4973&lt;=5.5),INDEX(价格表!$B$4:$I$31,M4973,7),IF(J4973&gt;5.5,2.6+INDEX(价格表!$B$4:$I$31,M4973,8)*L4973)))))))</f>
        <v>2.5</v>
      </c>
    </row>
    <row r="4974" spans="1:14">
      <c r="A4974" s="20">
        <v>4311115441289</v>
      </c>
      <c r="B4974" s="18" t="s">
        <v>16</v>
      </c>
      <c r="C4974" s="21">
        <v>20201218</v>
      </c>
      <c r="D4974" s="21">
        <v>610538201209</v>
      </c>
      <c r="E4974" s="21" t="s">
        <v>16</v>
      </c>
      <c r="F4974" s="21">
        <v>20201228</v>
      </c>
      <c r="G4974" s="21" t="s">
        <v>17</v>
      </c>
      <c r="H4974" s="21" t="s">
        <v>35</v>
      </c>
      <c r="I4974" s="21" t="s">
        <v>229</v>
      </c>
      <c r="J4974" s="21">
        <v>1.65</v>
      </c>
      <c r="K4974" s="21" t="s">
        <v>20</v>
      </c>
      <c r="L4974">
        <f t="shared" si="92"/>
        <v>2</v>
      </c>
      <c r="M4974">
        <f>MATCH(H:H,价格表!$B$4:$B$35,0)</f>
        <v>22</v>
      </c>
      <c r="N4974" s="27">
        <f>IF(J4974&lt;=0.3,INDEX(价格表!$B$4:$I$31,M4974,2),IF(AND(J4974&gt;0.3,J4974&lt;=1),INDEX(价格表!$B$4:$I$31,M4974,3),IF(AND(J4974&gt;1,J4974&lt;=2.2),INDEX(价格表!$B$4:$I$31,M4974,4),IF(AND(J4974&gt;2.2,J4974&lt;=3.3),INDEX(价格表!$B$4:$I$31,M4974,5),IF(AND(J4974&gt;3.3,J4974&lt;=4),INDEX(价格表!$B$4:$I$31,M4974,6),IF(AND(J4974&gt;4,J4974&lt;=5.5),INDEX(价格表!$B$4:$I$31,M4974,7),IF(J4974&gt;5.5,2.6+INDEX(价格表!$B$4:$I$31,M4974,8)*L4974)))))))</f>
        <v>2.15</v>
      </c>
    </row>
    <row r="4975" spans="1:14">
      <c r="A4975" s="20">
        <v>4311115441291</v>
      </c>
      <c r="B4975" s="18" t="s">
        <v>16</v>
      </c>
      <c r="C4975" s="21">
        <v>20201218</v>
      </c>
      <c r="D4975" s="21">
        <v>610538201209</v>
      </c>
      <c r="E4975" s="21" t="s">
        <v>16</v>
      </c>
      <c r="F4975" s="21">
        <v>20201228</v>
      </c>
      <c r="G4975" s="21" t="s">
        <v>17</v>
      </c>
      <c r="H4975" s="21" t="s">
        <v>82</v>
      </c>
      <c r="I4975" s="21" t="s">
        <v>83</v>
      </c>
      <c r="J4975" s="21">
        <v>1.53</v>
      </c>
      <c r="K4975" s="21" t="s">
        <v>20</v>
      </c>
      <c r="L4975">
        <f t="shared" si="92"/>
        <v>2</v>
      </c>
      <c r="M4975">
        <f>MATCH(H:H,价格表!$B$4:$B$35,0)</f>
        <v>2</v>
      </c>
      <c r="N4975" s="27">
        <f>IF(J4975&lt;=0.3,INDEX(价格表!$B$4:$I$31,M4975,2),IF(AND(J4975&gt;0.3,J4975&lt;=1),INDEX(价格表!$B$4:$I$31,M4975,3),IF(AND(J4975&gt;1,J4975&lt;=2.2),INDEX(价格表!$B$4:$I$31,M4975,4),IF(AND(J4975&gt;2.2,J4975&lt;=3.3),INDEX(价格表!$B$4:$I$31,M4975,5),IF(AND(J4975&gt;3.3,J4975&lt;=4),INDEX(价格表!$B$4:$I$31,M4975,6),IF(AND(J4975&gt;4,J4975&lt;=5.5),INDEX(价格表!$B$4:$I$31,M4975,7),IF(J4975&gt;5.5,2.6+INDEX(价格表!$B$4:$I$31,M4975,8)*L4975)))))))</f>
        <v>2.15</v>
      </c>
    </row>
    <row r="4976" spans="1:14">
      <c r="A4976" s="20">
        <v>4311115441292</v>
      </c>
      <c r="B4976" s="18" t="s">
        <v>16</v>
      </c>
      <c r="C4976" s="21">
        <v>20201218</v>
      </c>
      <c r="D4976" s="21">
        <v>610538201209</v>
      </c>
      <c r="E4976" s="21" t="s">
        <v>16</v>
      </c>
      <c r="F4976" s="21">
        <v>20201228</v>
      </c>
      <c r="G4976" s="21" t="s">
        <v>17</v>
      </c>
      <c r="H4976" s="21" t="s">
        <v>39</v>
      </c>
      <c r="I4976" s="21" t="s">
        <v>81</v>
      </c>
      <c r="J4976" s="21">
        <v>1.52</v>
      </c>
      <c r="K4976" s="21" t="s">
        <v>20</v>
      </c>
      <c r="L4976">
        <f t="shared" si="92"/>
        <v>2</v>
      </c>
      <c r="M4976">
        <f>MATCH(H:H,价格表!$B$4:$B$35,0)</f>
        <v>23</v>
      </c>
      <c r="N4976" s="27">
        <f>IF(J4976&lt;=0.3,INDEX(价格表!$B$4:$I$31,M4976,2),IF(AND(J4976&gt;0.3,J4976&lt;=1),INDEX(价格表!$B$4:$I$31,M4976,3),IF(AND(J4976&gt;1,J4976&lt;=2.2),INDEX(价格表!$B$4:$I$31,M4976,4),IF(AND(J4976&gt;2.2,J4976&lt;=3.3),INDEX(价格表!$B$4:$I$31,M4976,5),IF(AND(J4976&gt;3.3,J4976&lt;=4),INDEX(价格表!$B$4:$I$31,M4976,6),IF(AND(J4976&gt;4,J4976&lt;=5.5),INDEX(价格表!$B$4:$I$31,M4976,7),IF(J4976&gt;5.5,2.6+INDEX(价格表!$B$4:$I$31,M4976,8)*L4976)))))))</f>
        <v>2.15</v>
      </c>
    </row>
    <row r="4977" spans="1:14">
      <c r="A4977" s="20">
        <v>4311115441365</v>
      </c>
      <c r="B4977" s="18" t="s">
        <v>16</v>
      </c>
      <c r="C4977" s="21">
        <v>20201218</v>
      </c>
      <c r="D4977" s="21">
        <v>610538201209</v>
      </c>
      <c r="E4977" s="21" t="s">
        <v>16</v>
      </c>
      <c r="F4977" s="21">
        <v>20201228</v>
      </c>
      <c r="G4977" s="21" t="s">
        <v>17</v>
      </c>
      <c r="H4977" s="21" t="s">
        <v>73</v>
      </c>
      <c r="I4977" s="21" t="s">
        <v>91</v>
      </c>
      <c r="J4977" s="21">
        <v>1.53</v>
      </c>
      <c r="K4977" s="21" t="s">
        <v>20</v>
      </c>
      <c r="L4977">
        <f t="shared" si="92"/>
        <v>2</v>
      </c>
      <c r="M4977">
        <f>MATCH(H:H,价格表!$B$4:$B$35,0)</f>
        <v>7</v>
      </c>
      <c r="N4977" s="27">
        <f>IF(J4977&lt;=0.3,INDEX(价格表!$B$4:$I$31,M4977,2),IF(AND(J4977&gt;0.3,J4977&lt;=1),INDEX(价格表!$B$4:$I$31,M4977,3),IF(AND(J4977&gt;1,J4977&lt;=2.2),INDEX(价格表!$B$4:$I$31,M4977,4),IF(AND(J4977&gt;2.2,J4977&lt;=3.3),INDEX(价格表!$B$4:$I$31,M4977,5),IF(AND(J4977&gt;3.3,J4977&lt;=4),INDEX(价格表!$B$4:$I$31,M4977,6),IF(AND(J4977&gt;4,J4977&lt;=5.5),INDEX(价格表!$B$4:$I$31,M4977,7),IF(J4977&gt;5.5,2.6+INDEX(价格表!$B$4:$I$31,M4977,8)*L4977)))))))</f>
        <v>2.15</v>
      </c>
    </row>
    <row r="4978" spans="1:14">
      <c r="A4978" s="20">
        <v>4311115441366</v>
      </c>
      <c r="B4978" s="18" t="s">
        <v>16</v>
      </c>
      <c r="C4978" s="21">
        <v>20201218</v>
      </c>
      <c r="D4978" s="21">
        <v>610538201209</v>
      </c>
      <c r="E4978" s="21" t="s">
        <v>16</v>
      </c>
      <c r="F4978" s="21">
        <v>20201228</v>
      </c>
      <c r="G4978" s="21" t="s">
        <v>17</v>
      </c>
      <c r="H4978" s="21" t="s">
        <v>27</v>
      </c>
      <c r="I4978" s="21" t="s">
        <v>49</v>
      </c>
      <c r="J4978" s="21">
        <v>1.6</v>
      </c>
      <c r="K4978" s="21" t="s">
        <v>20</v>
      </c>
      <c r="L4978">
        <f t="shared" si="92"/>
        <v>2</v>
      </c>
      <c r="M4978">
        <f>MATCH(H:H,价格表!$B$4:$B$35,0)</f>
        <v>3</v>
      </c>
      <c r="N4978" s="27">
        <f>IF(J4978&lt;=0.3,INDEX(价格表!$B$4:$I$31,M4978,2),IF(AND(J4978&gt;0.3,J4978&lt;=1),INDEX(价格表!$B$4:$I$31,M4978,3),IF(AND(J4978&gt;1,J4978&lt;=2.2),INDEX(价格表!$B$4:$I$31,M4978,4),IF(AND(J4978&gt;2.2,J4978&lt;=3.3),INDEX(价格表!$B$4:$I$31,M4978,5),IF(AND(J4978&gt;3.3,J4978&lt;=4),INDEX(价格表!$B$4:$I$31,M4978,6),IF(AND(J4978&gt;4,J4978&lt;=5.5),INDEX(价格表!$B$4:$I$31,M4978,7),IF(J4978&gt;5.5,2.6+INDEX(价格表!$B$4:$I$31,M4978,8)*L4978)))))))</f>
        <v>2.15</v>
      </c>
    </row>
    <row r="4979" spans="1:14">
      <c r="A4979" s="20">
        <v>4311115441367</v>
      </c>
      <c r="B4979" s="18" t="s">
        <v>16</v>
      </c>
      <c r="C4979" s="21">
        <v>20201218</v>
      </c>
      <c r="D4979" s="21">
        <v>610538201209</v>
      </c>
      <c r="E4979" s="21" t="s">
        <v>16</v>
      </c>
      <c r="F4979" s="21">
        <v>20201228</v>
      </c>
      <c r="G4979" s="21" t="s">
        <v>17</v>
      </c>
      <c r="H4979" s="21" t="s">
        <v>21</v>
      </c>
      <c r="I4979" s="21" t="s">
        <v>22</v>
      </c>
      <c r="J4979" s="21">
        <v>1.51</v>
      </c>
      <c r="K4979" s="21" t="s">
        <v>20</v>
      </c>
      <c r="L4979">
        <f t="shared" si="92"/>
        <v>2</v>
      </c>
      <c r="M4979">
        <f>MATCH(H:H,价格表!$B$4:$B$35,0)</f>
        <v>20</v>
      </c>
      <c r="N4979" s="27">
        <f>IF(J4979&lt;=0.3,INDEX(价格表!$B$4:$I$31,M4979,2),IF(AND(J4979&gt;0.3,J4979&lt;=1),INDEX(价格表!$B$4:$I$31,M4979,3),IF(AND(J4979&gt;1,J4979&lt;=2.2),INDEX(价格表!$B$4:$I$31,M4979,4),IF(AND(J4979&gt;2.2,J4979&lt;=3.3),INDEX(价格表!$B$4:$I$31,M4979,5),IF(AND(J4979&gt;3.3,J4979&lt;=4),INDEX(价格表!$B$4:$I$31,M4979,6),IF(AND(J4979&gt;4,J4979&lt;=5.5),INDEX(价格表!$B$4:$I$31,M4979,7),IF(J4979&gt;5.5,2.6+INDEX(价格表!$B$4:$I$31,M4979,8)*L4979)))))))</f>
        <v>2.15</v>
      </c>
    </row>
    <row r="4980" spans="1:14">
      <c r="A4980" s="20">
        <v>4311115441368</v>
      </c>
      <c r="B4980" s="18" t="s">
        <v>16</v>
      </c>
      <c r="C4980" s="21">
        <v>20201218</v>
      </c>
      <c r="D4980" s="21">
        <v>610538201209</v>
      </c>
      <c r="E4980" s="21" t="s">
        <v>16</v>
      </c>
      <c r="F4980" s="21">
        <v>20201228</v>
      </c>
      <c r="G4980" s="21" t="s">
        <v>17</v>
      </c>
      <c r="H4980" s="21" t="s">
        <v>30</v>
      </c>
      <c r="I4980" s="21" t="s">
        <v>31</v>
      </c>
      <c r="J4980" s="21">
        <v>1.53</v>
      </c>
      <c r="K4980" s="21" t="s">
        <v>20</v>
      </c>
      <c r="L4980">
        <f t="shared" si="92"/>
        <v>2</v>
      </c>
      <c r="M4980">
        <f>MATCH(H:H,价格表!$B$4:$B$35,0)</f>
        <v>16</v>
      </c>
      <c r="N4980" s="27">
        <f>IF(J4980&lt;=0.3,INDEX(价格表!$B$4:$I$31,M4980,2),IF(AND(J4980&gt;0.3,J4980&lt;=1),INDEX(价格表!$B$4:$I$31,M4980,3),IF(AND(J4980&gt;1,J4980&lt;=2.2),INDEX(价格表!$B$4:$I$31,M4980,4),IF(AND(J4980&gt;2.2,J4980&lt;=3.3),INDEX(价格表!$B$4:$I$31,M4980,5),IF(AND(J4980&gt;3.3,J4980&lt;=4),INDEX(价格表!$B$4:$I$31,M4980,6),IF(AND(J4980&gt;4,J4980&lt;=5.5),INDEX(价格表!$B$4:$I$31,M4980,7),IF(J4980&gt;5.5,2.6+INDEX(价格表!$B$4:$I$31,M4980,8)*L4980)))))))</f>
        <v>2.15</v>
      </c>
    </row>
    <row r="4981" spans="1:14">
      <c r="A4981" s="20">
        <v>4311115441369</v>
      </c>
      <c r="B4981" s="18" t="s">
        <v>16</v>
      </c>
      <c r="C4981" s="21">
        <v>20201218</v>
      </c>
      <c r="D4981" s="21">
        <v>610538201209</v>
      </c>
      <c r="E4981" s="21" t="s">
        <v>16</v>
      </c>
      <c r="F4981" s="21">
        <v>20201228</v>
      </c>
      <c r="G4981" s="21" t="s">
        <v>17</v>
      </c>
      <c r="H4981" s="21" t="s">
        <v>27</v>
      </c>
      <c r="I4981" s="21" t="s">
        <v>348</v>
      </c>
      <c r="J4981" s="21">
        <v>1.52</v>
      </c>
      <c r="K4981" s="21" t="s">
        <v>20</v>
      </c>
      <c r="L4981">
        <f t="shared" si="92"/>
        <v>2</v>
      </c>
      <c r="M4981">
        <f>MATCH(H:H,价格表!$B$4:$B$35,0)</f>
        <v>3</v>
      </c>
      <c r="N4981" s="27">
        <f>IF(J4981&lt;=0.3,INDEX(价格表!$B$4:$I$31,M4981,2),IF(AND(J4981&gt;0.3,J4981&lt;=1),INDEX(价格表!$B$4:$I$31,M4981,3),IF(AND(J4981&gt;1,J4981&lt;=2.2),INDEX(价格表!$B$4:$I$31,M4981,4),IF(AND(J4981&gt;2.2,J4981&lt;=3.3),INDEX(价格表!$B$4:$I$31,M4981,5),IF(AND(J4981&gt;3.3,J4981&lt;=4),INDEX(价格表!$B$4:$I$31,M4981,6),IF(AND(J4981&gt;4,J4981&lt;=5.5),INDEX(价格表!$B$4:$I$31,M4981,7),IF(J4981&gt;5.5,2.6+INDEX(价格表!$B$4:$I$31,M4981,8)*L4981)))))))</f>
        <v>2.15</v>
      </c>
    </row>
    <row r="4982" spans="1:14">
      <c r="A4982" s="20">
        <v>4311115441370</v>
      </c>
      <c r="B4982" s="18" t="s">
        <v>16</v>
      </c>
      <c r="C4982" s="21">
        <v>20201218</v>
      </c>
      <c r="D4982" s="21">
        <v>610538201209</v>
      </c>
      <c r="E4982" s="21" t="s">
        <v>16</v>
      </c>
      <c r="F4982" s="21">
        <v>20201228</v>
      </c>
      <c r="G4982" s="21" t="s">
        <v>17</v>
      </c>
      <c r="H4982" s="21" t="s">
        <v>30</v>
      </c>
      <c r="I4982" s="21" t="s">
        <v>360</v>
      </c>
      <c r="J4982" s="21">
        <v>1.54</v>
      </c>
      <c r="K4982" s="21" t="s">
        <v>20</v>
      </c>
      <c r="L4982">
        <f t="shared" si="92"/>
        <v>2</v>
      </c>
      <c r="M4982">
        <f>MATCH(H:H,价格表!$B$4:$B$35,0)</f>
        <v>16</v>
      </c>
      <c r="N4982" s="27">
        <f>IF(J4982&lt;=0.3,INDEX(价格表!$B$4:$I$31,M4982,2),IF(AND(J4982&gt;0.3,J4982&lt;=1),INDEX(价格表!$B$4:$I$31,M4982,3),IF(AND(J4982&gt;1,J4982&lt;=2.2),INDEX(价格表!$B$4:$I$31,M4982,4),IF(AND(J4982&gt;2.2,J4982&lt;=3.3),INDEX(价格表!$B$4:$I$31,M4982,5),IF(AND(J4982&gt;3.3,J4982&lt;=4),INDEX(价格表!$B$4:$I$31,M4982,6),IF(AND(J4982&gt;4,J4982&lt;=5.5),INDEX(价格表!$B$4:$I$31,M4982,7),IF(J4982&gt;5.5,2.6+INDEX(价格表!$B$4:$I$31,M4982,8)*L4982)))))))</f>
        <v>2.15</v>
      </c>
    </row>
    <row r="4983" spans="1:14">
      <c r="A4983" s="20">
        <v>4311115441371</v>
      </c>
      <c r="B4983" s="18" t="s">
        <v>16</v>
      </c>
      <c r="C4983" s="21">
        <v>20201218</v>
      </c>
      <c r="D4983" s="21">
        <v>610538201209</v>
      </c>
      <c r="E4983" s="21" t="s">
        <v>16</v>
      </c>
      <c r="F4983" s="21">
        <v>20201228</v>
      </c>
      <c r="G4983" s="21" t="s">
        <v>17</v>
      </c>
      <c r="H4983" s="21" t="s">
        <v>75</v>
      </c>
      <c r="I4983" s="21" t="s">
        <v>372</v>
      </c>
      <c r="J4983" s="21">
        <v>1.54</v>
      </c>
      <c r="K4983" s="21" t="s">
        <v>20</v>
      </c>
      <c r="L4983">
        <f t="shared" si="92"/>
        <v>2</v>
      </c>
      <c r="M4983">
        <f>MATCH(H:H,价格表!$B$4:$B$35,0)</f>
        <v>24</v>
      </c>
      <c r="N4983" s="27">
        <f>IF(J4983&lt;=0.3,INDEX(价格表!$B$4:$I$31,M4983,2),IF(AND(J4983&gt;0.3,J4983&lt;=1),INDEX(价格表!$B$4:$I$31,M4983,3),IF(AND(J4983&gt;1,J4983&lt;=2.2),INDEX(价格表!$B$4:$I$31,M4983,4),IF(AND(J4983&gt;2.2,J4983&lt;=3.3),INDEX(价格表!$B$4:$I$31,M4983,5),IF(AND(J4983&gt;3.3,J4983&lt;=4),INDEX(价格表!$B$4:$I$31,M4983,6),IF(AND(J4983&gt;4,J4983&lt;=5.5),INDEX(价格表!$B$4:$I$31,M4983,7),IF(J4983&gt;5.5,2.6+INDEX(价格表!$B$4:$I$31,M4983,8)*L4983)))))))</f>
        <v>2.15</v>
      </c>
    </row>
    <row r="4984" spans="1:14">
      <c r="A4984" s="20">
        <v>4311115441372</v>
      </c>
      <c r="B4984" s="18" t="s">
        <v>16</v>
      </c>
      <c r="C4984" s="21">
        <v>20201218</v>
      </c>
      <c r="D4984" s="21">
        <v>610538201209</v>
      </c>
      <c r="E4984" s="21" t="s">
        <v>16</v>
      </c>
      <c r="F4984" s="21">
        <v>20201228</v>
      </c>
      <c r="G4984" s="21" t="s">
        <v>17</v>
      </c>
      <c r="H4984" s="21" t="s">
        <v>73</v>
      </c>
      <c r="I4984" s="21" t="s">
        <v>184</v>
      </c>
      <c r="J4984" s="21">
        <v>1.53</v>
      </c>
      <c r="K4984" s="21" t="s">
        <v>20</v>
      </c>
      <c r="L4984">
        <f t="shared" si="92"/>
        <v>2</v>
      </c>
      <c r="M4984">
        <f>MATCH(H:H,价格表!$B$4:$B$35,0)</f>
        <v>7</v>
      </c>
      <c r="N4984" s="27">
        <f>IF(J4984&lt;=0.3,INDEX(价格表!$B$4:$I$31,M4984,2),IF(AND(J4984&gt;0.3,J4984&lt;=1),INDEX(价格表!$B$4:$I$31,M4984,3),IF(AND(J4984&gt;1,J4984&lt;=2.2),INDEX(价格表!$B$4:$I$31,M4984,4),IF(AND(J4984&gt;2.2,J4984&lt;=3.3),INDEX(价格表!$B$4:$I$31,M4984,5),IF(AND(J4984&gt;3.3,J4984&lt;=4),INDEX(价格表!$B$4:$I$31,M4984,6),IF(AND(J4984&gt;4,J4984&lt;=5.5),INDEX(价格表!$B$4:$I$31,M4984,7),IF(J4984&gt;5.5,2.6+INDEX(价格表!$B$4:$I$31,M4984,8)*L4984)))))))</f>
        <v>2.15</v>
      </c>
    </row>
    <row r="4985" spans="1:14">
      <c r="A4985" s="20">
        <v>4311115441373</v>
      </c>
      <c r="B4985" s="18" t="s">
        <v>16</v>
      </c>
      <c r="C4985" s="21">
        <v>20201218</v>
      </c>
      <c r="D4985" s="21">
        <v>610538201209</v>
      </c>
      <c r="E4985" s="21" t="s">
        <v>16</v>
      </c>
      <c r="F4985" s="21">
        <v>20201228</v>
      </c>
      <c r="G4985" s="21" t="s">
        <v>17</v>
      </c>
      <c r="H4985" s="21" t="s">
        <v>66</v>
      </c>
      <c r="I4985" s="21" t="s">
        <v>67</v>
      </c>
      <c r="J4985" s="21">
        <v>1.53</v>
      </c>
      <c r="K4985" s="21" t="s">
        <v>20</v>
      </c>
      <c r="L4985">
        <f t="shared" si="92"/>
        <v>2</v>
      </c>
      <c r="M4985">
        <f>MATCH(H:H,价格表!$B$4:$B$35,0)</f>
        <v>17</v>
      </c>
      <c r="N4985" s="27">
        <f>IF(J4985&lt;=0.3,INDEX(价格表!$B$4:$I$31,M4985,2),IF(AND(J4985&gt;0.3,J4985&lt;=1),INDEX(价格表!$B$4:$I$31,M4985,3),IF(AND(J4985&gt;1,J4985&lt;=2.2),INDEX(价格表!$B$4:$I$31,M4985,4),IF(AND(J4985&gt;2.2,J4985&lt;=3.3),INDEX(价格表!$B$4:$I$31,M4985,5),IF(AND(J4985&gt;3.3,J4985&lt;=4),INDEX(价格表!$B$4:$I$31,M4985,6),IF(AND(J4985&gt;4,J4985&lt;=5.5),INDEX(价格表!$B$4:$I$31,M4985,7),IF(J4985&gt;5.5,2.6+INDEX(价格表!$B$4:$I$31,M4985,8)*L4985)))))))</f>
        <v>2.15</v>
      </c>
    </row>
    <row r="4986" spans="1:14">
      <c r="A4986" s="20">
        <v>4311115444429</v>
      </c>
      <c r="B4986" s="18" t="s">
        <v>16</v>
      </c>
      <c r="C4986" s="21">
        <v>20201218</v>
      </c>
      <c r="D4986" s="21">
        <v>610538201209</v>
      </c>
      <c r="E4986" s="21" t="s">
        <v>16</v>
      </c>
      <c r="F4986" s="21">
        <v>20201228</v>
      </c>
      <c r="G4986" s="21" t="s">
        <v>17</v>
      </c>
      <c r="H4986" s="21" t="s">
        <v>37</v>
      </c>
      <c r="I4986" s="21" t="s">
        <v>90</v>
      </c>
      <c r="J4986" s="21">
        <v>1.51</v>
      </c>
      <c r="K4986" s="21" t="s">
        <v>20</v>
      </c>
      <c r="L4986">
        <f t="shared" si="92"/>
        <v>2</v>
      </c>
      <c r="M4986">
        <f>MATCH(H:H,价格表!$B$4:$B$35,0)</f>
        <v>12</v>
      </c>
      <c r="N4986" s="27">
        <f>IF(J4986&lt;=0.3,INDEX(价格表!$B$4:$I$31,M4986,2),IF(AND(J4986&gt;0.3,J4986&lt;=1),INDEX(价格表!$B$4:$I$31,M4986,3),IF(AND(J4986&gt;1,J4986&lt;=2.2),INDEX(价格表!$B$4:$I$31,M4986,4),IF(AND(J4986&gt;2.2,J4986&lt;=3.3),INDEX(价格表!$B$4:$I$31,M4986,5),IF(AND(J4986&gt;3.3,J4986&lt;=4),INDEX(价格表!$B$4:$I$31,M4986,6),IF(AND(J4986&gt;4,J4986&lt;=5.5),INDEX(价格表!$B$4:$I$31,M4986,7),IF(J4986&gt;5.5,2.6+INDEX(价格表!$B$4:$I$31,M4986,8)*L4986)))))))</f>
        <v>2.15</v>
      </c>
    </row>
    <row r="4987" spans="1:14">
      <c r="A4987" s="20">
        <v>4311115444430</v>
      </c>
      <c r="B4987" s="18" t="s">
        <v>16</v>
      </c>
      <c r="C4987" s="21">
        <v>20201218</v>
      </c>
      <c r="D4987" s="21">
        <v>610538201209</v>
      </c>
      <c r="E4987" s="21" t="s">
        <v>16</v>
      </c>
      <c r="F4987" s="21">
        <v>20201228</v>
      </c>
      <c r="G4987" s="21" t="s">
        <v>17</v>
      </c>
      <c r="H4987" s="21" t="s">
        <v>27</v>
      </c>
      <c r="I4987" s="21" t="s">
        <v>128</v>
      </c>
      <c r="J4987" s="21">
        <v>1.53</v>
      </c>
      <c r="K4987" s="21" t="s">
        <v>20</v>
      </c>
      <c r="L4987">
        <f t="shared" si="92"/>
        <v>2</v>
      </c>
      <c r="M4987">
        <f>MATCH(H:H,价格表!$B$4:$B$35,0)</f>
        <v>3</v>
      </c>
      <c r="N4987" s="27">
        <f>IF(J4987&lt;=0.3,INDEX(价格表!$B$4:$I$31,M4987,2),IF(AND(J4987&gt;0.3,J4987&lt;=1),INDEX(价格表!$B$4:$I$31,M4987,3),IF(AND(J4987&gt;1,J4987&lt;=2.2),INDEX(价格表!$B$4:$I$31,M4987,4),IF(AND(J4987&gt;2.2,J4987&lt;=3.3),INDEX(价格表!$B$4:$I$31,M4987,5),IF(AND(J4987&gt;3.3,J4987&lt;=4),INDEX(价格表!$B$4:$I$31,M4987,6),IF(AND(J4987&gt;4,J4987&lt;=5.5),INDEX(价格表!$B$4:$I$31,M4987,7),IF(J4987&gt;5.5,2.6+INDEX(价格表!$B$4:$I$31,M4987,8)*L4987)))))))</f>
        <v>2.15</v>
      </c>
    </row>
    <row r="4988" spans="1:14">
      <c r="A4988" s="20">
        <v>4311115444431</v>
      </c>
      <c r="B4988" s="18" t="s">
        <v>16</v>
      </c>
      <c r="C4988" s="21">
        <v>20201218</v>
      </c>
      <c r="D4988" s="21">
        <v>610538201209</v>
      </c>
      <c r="E4988" s="21" t="s">
        <v>16</v>
      </c>
      <c r="F4988" s="21">
        <v>20201228</v>
      </c>
      <c r="G4988" s="21" t="s">
        <v>17</v>
      </c>
      <c r="H4988" s="21" t="s">
        <v>73</v>
      </c>
      <c r="I4988" s="21" t="s">
        <v>91</v>
      </c>
      <c r="J4988" s="21">
        <v>1.65</v>
      </c>
      <c r="K4988" s="21" t="s">
        <v>20</v>
      </c>
      <c r="L4988">
        <f t="shared" si="92"/>
        <v>2</v>
      </c>
      <c r="M4988">
        <f>MATCH(H:H,价格表!$B$4:$B$35,0)</f>
        <v>7</v>
      </c>
      <c r="N4988" s="27">
        <f>IF(J4988&lt;=0.3,INDEX(价格表!$B$4:$I$31,M4988,2),IF(AND(J4988&gt;0.3,J4988&lt;=1),INDEX(价格表!$B$4:$I$31,M4988,3),IF(AND(J4988&gt;1,J4988&lt;=2.2),INDEX(价格表!$B$4:$I$31,M4988,4),IF(AND(J4988&gt;2.2,J4988&lt;=3.3),INDEX(价格表!$B$4:$I$31,M4988,5),IF(AND(J4988&gt;3.3,J4988&lt;=4),INDEX(价格表!$B$4:$I$31,M4988,6),IF(AND(J4988&gt;4,J4988&lt;=5.5),INDEX(价格表!$B$4:$I$31,M4988,7),IF(J4988&gt;5.5,2.6+INDEX(价格表!$B$4:$I$31,M4988,8)*L4988)))))))</f>
        <v>2.15</v>
      </c>
    </row>
    <row r="4989" spans="1:14">
      <c r="A4989" s="20">
        <v>4311115444432</v>
      </c>
      <c r="B4989" s="18" t="s">
        <v>16</v>
      </c>
      <c r="C4989" s="21">
        <v>20201218</v>
      </c>
      <c r="D4989" s="21">
        <v>610538201209</v>
      </c>
      <c r="E4989" s="21" t="s">
        <v>16</v>
      </c>
      <c r="F4989" s="21">
        <v>20201228</v>
      </c>
      <c r="G4989" s="21" t="s">
        <v>17</v>
      </c>
      <c r="H4989" s="21" t="s">
        <v>23</v>
      </c>
      <c r="I4989" s="21" t="s">
        <v>162</v>
      </c>
      <c r="J4989" s="21">
        <v>1.53</v>
      </c>
      <c r="K4989" s="21" t="s">
        <v>20</v>
      </c>
      <c r="L4989">
        <f t="shared" si="92"/>
        <v>2</v>
      </c>
      <c r="M4989">
        <f>MATCH(H:H,价格表!$B$4:$B$35,0)</f>
        <v>15</v>
      </c>
      <c r="N4989" s="27">
        <f>IF(J4989&lt;=0.3,INDEX(价格表!$B$4:$I$31,M4989,2),IF(AND(J4989&gt;0.3,J4989&lt;=1),INDEX(价格表!$B$4:$I$31,M4989,3),IF(AND(J4989&gt;1,J4989&lt;=2.2),INDEX(价格表!$B$4:$I$31,M4989,4),IF(AND(J4989&gt;2.2,J4989&lt;=3.3),INDEX(价格表!$B$4:$I$31,M4989,5),IF(AND(J4989&gt;3.3,J4989&lt;=4),INDEX(价格表!$B$4:$I$31,M4989,6),IF(AND(J4989&gt;4,J4989&lt;=5.5),INDEX(价格表!$B$4:$I$31,M4989,7),IF(J4989&gt;5.5,2.6+INDEX(价格表!$B$4:$I$31,M4989,8)*L4989)))))))</f>
        <v>2.15</v>
      </c>
    </row>
    <row r="4990" spans="1:14">
      <c r="A4990" s="20">
        <v>4311115444434</v>
      </c>
      <c r="B4990" s="18" t="s">
        <v>16</v>
      </c>
      <c r="C4990" s="21">
        <v>20201218</v>
      </c>
      <c r="D4990" s="21">
        <v>610538201209</v>
      </c>
      <c r="E4990" s="21" t="s">
        <v>16</v>
      </c>
      <c r="F4990" s="21">
        <v>20201228</v>
      </c>
      <c r="G4990" s="21" t="s">
        <v>17</v>
      </c>
      <c r="H4990" s="21" t="s">
        <v>45</v>
      </c>
      <c r="I4990" s="21" t="s">
        <v>143</v>
      </c>
      <c r="J4990" s="21">
        <v>1.53</v>
      </c>
      <c r="K4990" s="21" t="s">
        <v>20</v>
      </c>
      <c r="L4990">
        <f t="shared" si="92"/>
        <v>2</v>
      </c>
      <c r="M4990">
        <f>MATCH(H:H,价格表!$B$4:$B$35,0)</f>
        <v>9</v>
      </c>
      <c r="N4990" s="27">
        <f>IF(J4990&lt;=0.3,INDEX(价格表!$B$4:$I$31,M4990,2),IF(AND(J4990&gt;0.3,J4990&lt;=1),INDEX(价格表!$B$4:$I$31,M4990,3),IF(AND(J4990&gt;1,J4990&lt;=2.2),INDEX(价格表!$B$4:$I$31,M4990,4),IF(AND(J4990&gt;2.2,J4990&lt;=3.3),INDEX(价格表!$B$4:$I$31,M4990,5),IF(AND(J4990&gt;3.3,J4990&lt;=4),INDEX(价格表!$B$4:$I$31,M4990,6),IF(AND(J4990&gt;4,J4990&lt;=5.5),INDEX(价格表!$B$4:$I$31,M4990,7),IF(J4990&gt;5.5,2.6+INDEX(价格表!$B$4:$I$31,M4990,8)*L4990)))))))</f>
        <v>2.15</v>
      </c>
    </row>
    <row r="4991" spans="1:14">
      <c r="A4991" s="20">
        <v>4311115444435</v>
      </c>
      <c r="B4991" s="18" t="s">
        <v>16</v>
      </c>
      <c r="C4991" s="21">
        <v>20201218</v>
      </c>
      <c r="D4991" s="21">
        <v>610538201209</v>
      </c>
      <c r="E4991" s="21" t="s">
        <v>16</v>
      </c>
      <c r="F4991" s="21">
        <v>20201228</v>
      </c>
      <c r="G4991" s="21" t="s">
        <v>17</v>
      </c>
      <c r="H4991" s="21" t="s">
        <v>27</v>
      </c>
      <c r="I4991" s="21" t="s">
        <v>348</v>
      </c>
      <c r="J4991" s="21">
        <v>1.53</v>
      </c>
      <c r="K4991" s="21" t="s">
        <v>20</v>
      </c>
      <c r="L4991">
        <f t="shared" si="92"/>
        <v>2</v>
      </c>
      <c r="M4991">
        <f>MATCH(H:H,价格表!$B$4:$B$35,0)</f>
        <v>3</v>
      </c>
      <c r="N4991" s="27">
        <f>IF(J4991&lt;=0.3,INDEX(价格表!$B$4:$I$31,M4991,2),IF(AND(J4991&gt;0.3,J4991&lt;=1),INDEX(价格表!$B$4:$I$31,M4991,3),IF(AND(J4991&gt;1,J4991&lt;=2.2),INDEX(价格表!$B$4:$I$31,M4991,4),IF(AND(J4991&gt;2.2,J4991&lt;=3.3),INDEX(价格表!$B$4:$I$31,M4991,5),IF(AND(J4991&gt;3.3,J4991&lt;=4),INDEX(价格表!$B$4:$I$31,M4991,6),IF(AND(J4991&gt;4,J4991&lt;=5.5),INDEX(价格表!$B$4:$I$31,M4991,7),IF(J4991&gt;5.5,2.6+INDEX(价格表!$B$4:$I$31,M4991,8)*L4991)))))))</f>
        <v>2.15</v>
      </c>
    </row>
    <row r="4992" spans="1:14">
      <c r="A4992" s="20">
        <v>4311115444436</v>
      </c>
      <c r="B4992" s="18" t="s">
        <v>16</v>
      </c>
      <c r="C4992" s="21">
        <v>20201218</v>
      </c>
      <c r="D4992" s="21">
        <v>610538201209</v>
      </c>
      <c r="E4992" s="21" t="s">
        <v>16</v>
      </c>
      <c r="F4992" s="21">
        <v>20201228</v>
      </c>
      <c r="G4992" s="21" t="s">
        <v>17</v>
      </c>
      <c r="H4992" s="21" t="s">
        <v>75</v>
      </c>
      <c r="I4992" s="21" t="s">
        <v>76</v>
      </c>
      <c r="J4992" s="21">
        <v>1.53</v>
      </c>
      <c r="K4992" s="21" t="s">
        <v>20</v>
      </c>
      <c r="L4992">
        <f t="shared" si="92"/>
        <v>2</v>
      </c>
      <c r="M4992">
        <f>MATCH(H:H,价格表!$B$4:$B$35,0)</f>
        <v>24</v>
      </c>
      <c r="N4992" s="27">
        <f>IF(J4992&lt;=0.3,INDEX(价格表!$B$4:$I$31,M4992,2),IF(AND(J4992&gt;0.3,J4992&lt;=1),INDEX(价格表!$B$4:$I$31,M4992,3),IF(AND(J4992&gt;1,J4992&lt;=2.2),INDEX(价格表!$B$4:$I$31,M4992,4),IF(AND(J4992&gt;2.2,J4992&lt;=3.3),INDEX(价格表!$B$4:$I$31,M4992,5),IF(AND(J4992&gt;3.3,J4992&lt;=4),INDEX(价格表!$B$4:$I$31,M4992,6),IF(AND(J4992&gt;4,J4992&lt;=5.5),INDEX(价格表!$B$4:$I$31,M4992,7),IF(J4992&gt;5.5,2.6+INDEX(价格表!$B$4:$I$31,M4992,8)*L4992)))))))</f>
        <v>2.15</v>
      </c>
    </row>
    <row r="4993" spans="1:14">
      <c r="A4993" s="20">
        <v>4311115444437</v>
      </c>
      <c r="B4993" s="18" t="s">
        <v>16</v>
      </c>
      <c r="C4993" s="21">
        <v>20201218</v>
      </c>
      <c r="D4993" s="21">
        <v>610538201209</v>
      </c>
      <c r="E4993" s="21" t="s">
        <v>16</v>
      </c>
      <c r="F4993" s="21">
        <v>20201228</v>
      </c>
      <c r="G4993" s="21" t="s">
        <v>17</v>
      </c>
      <c r="H4993" s="21" t="s">
        <v>68</v>
      </c>
      <c r="I4993" s="21" t="s">
        <v>130</v>
      </c>
      <c r="J4993" s="21">
        <v>1.52</v>
      </c>
      <c r="K4993" s="21" t="s">
        <v>20</v>
      </c>
      <c r="L4993">
        <f t="shared" si="92"/>
        <v>2</v>
      </c>
      <c r="M4993">
        <f>MATCH(H:H,价格表!$B$4:$B$35,0)</f>
        <v>5</v>
      </c>
      <c r="N4993" s="27">
        <f>IF(J4993&lt;=0.3,INDEX(价格表!$B$4:$I$31,M4993,2),IF(AND(J4993&gt;0.3,J4993&lt;=1),INDEX(价格表!$B$4:$I$31,M4993,3),IF(AND(J4993&gt;1,J4993&lt;=2.2),INDEX(价格表!$B$4:$I$31,M4993,4),IF(AND(J4993&gt;2.2,J4993&lt;=3.3),INDEX(价格表!$B$4:$I$31,M4993,5),IF(AND(J4993&gt;3.3,J4993&lt;=4),INDEX(价格表!$B$4:$I$31,M4993,6),IF(AND(J4993&gt;4,J4993&lt;=5.5),INDEX(价格表!$B$4:$I$31,M4993,7),IF(J4993&gt;5.5,2.6+INDEX(价格表!$B$4:$I$31,M4993,8)*L4993)))))))</f>
        <v>2.15</v>
      </c>
    </row>
    <row r="4994" spans="1:14">
      <c r="A4994" s="20">
        <v>4311115444438</v>
      </c>
      <c r="B4994" s="18" t="s">
        <v>16</v>
      </c>
      <c r="C4994" s="21">
        <v>20201218</v>
      </c>
      <c r="D4994" s="21">
        <v>610538201209</v>
      </c>
      <c r="E4994" s="21" t="s">
        <v>16</v>
      </c>
      <c r="F4994" s="21">
        <v>20201228</v>
      </c>
      <c r="G4994" s="21" t="s">
        <v>17</v>
      </c>
      <c r="H4994" s="21" t="s">
        <v>66</v>
      </c>
      <c r="I4994" s="21" t="s">
        <v>113</v>
      </c>
      <c r="J4994" s="21">
        <v>1.44</v>
      </c>
      <c r="K4994" s="21" t="s">
        <v>20</v>
      </c>
      <c r="L4994">
        <f t="shared" si="92"/>
        <v>2</v>
      </c>
      <c r="M4994">
        <f>MATCH(H:H,价格表!$B$4:$B$35,0)</f>
        <v>17</v>
      </c>
      <c r="N4994" s="27">
        <f>IF(J4994&lt;=0.3,INDEX(价格表!$B$4:$I$31,M4994,2),IF(AND(J4994&gt;0.3,J4994&lt;=1),INDEX(价格表!$B$4:$I$31,M4994,3),IF(AND(J4994&gt;1,J4994&lt;=2.2),INDEX(价格表!$B$4:$I$31,M4994,4),IF(AND(J4994&gt;2.2,J4994&lt;=3.3),INDEX(价格表!$B$4:$I$31,M4994,5),IF(AND(J4994&gt;3.3,J4994&lt;=4),INDEX(价格表!$B$4:$I$31,M4994,6),IF(AND(J4994&gt;4,J4994&lt;=5.5),INDEX(价格表!$B$4:$I$31,M4994,7),IF(J4994&gt;5.5,2.6+INDEX(价格表!$B$4:$I$31,M4994,8)*L4994)))))))</f>
        <v>2.15</v>
      </c>
    </row>
    <row r="4995" spans="1:14">
      <c r="A4995" s="20">
        <v>4311115445037</v>
      </c>
      <c r="B4995" s="18" t="s">
        <v>16</v>
      </c>
      <c r="C4995" s="21">
        <v>20201218</v>
      </c>
      <c r="D4995" s="21">
        <v>610538201209</v>
      </c>
      <c r="E4995" s="21" t="s">
        <v>16</v>
      </c>
      <c r="F4995" s="21">
        <v>20201228</v>
      </c>
      <c r="G4995" s="21" t="s">
        <v>17</v>
      </c>
      <c r="H4995" s="21" t="s">
        <v>27</v>
      </c>
      <c r="I4995" s="21" t="s">
        <v>210</v>
      </c>
      <c r="J4995" s="21">
        <v>1.53</v>
      </c>
      <c r="K4995" s="21" t="s">
        <v>20</v>
      </c>
      <c r="L4995">
        <f t="shared" si="92"/>
        <v>2</v>
      </c>
      <c r="M4995">
        <f>MATCH(H:H,价格表!$B$4:$B$35,0)</f>
        <v>3</v>
      </c>
      <c r="N4995" s="27">
        <f>IF(J4995&lt;=0.3,INDEX(价格表!$B$4:$I$31,M4995,2),IF(AND(J4995&gt;0.3,J4995&lt;=1),INDEX(价格表!$B$4:$I$31,M4995,3),IF(AND(J4995&gt;1,J4995&lt;=2.2),INDEX(价格表!$B$4:$I$31,M4995,4),IF(AND(J4995&gt;2.2,J4995&lt;=3.3),INDEX(价格表!$B$4:$I$31,M4995,5),IF(AND(J4995&gt;3.3,J4995&lt;=4),INDEX(价格表!$B$4:$I$31,M4995,6),IF(AND(J4995&gt;4,J4995&lt;=5.5),INDEX(价格表!$B$4:$I$31,M4995,7),IF(J4995&gt;5.5,2.6+INDEX(价格表!$B$4:$I$31,M4995,8)*L4995)))))))</f>
        <v>2.15</v>
      </c>
    </row>
    <row r="4996" spans="1:14">
      <c r="A4996" s="20">
        <v>4311115445038</v>
      </c>
      <c r="B4996" s="18" t="s">
        <v>16</v>
      </c>
      <c r="C4996" s="21">
        <v>20201218</v>
      </c>
      <c r="D4996" s="21">
        <v>610538201209</v>
      </c>
      <c r="E4996" s="21" t="s">
        <v>16</v>
      </c>
      <c r="F4996" s="21">
        <v>20201228</v>
      </c>
      <c r="G4996" s="21" t="s">
        <v>17</v>
      </c>
      <c r="H4996" s="21" t="s">
        <v>30</v>
      </c>
      <c r="I4996" s="21" t="s">
        <v>31</v>
      </c>
      <c r="J4996" s="21">
        <v>1.53</v>
      </c>
      <c r="K4996" s="21" t="s">
        <v>20</v>
      </c>
      <c r="L4996">
        <f t="shared" ref="L4996:L5059" si="93">ROUNDUP(J4996,0)</f>
        <v>2</v>
      </c>
      <c r="M4996">
        <f>MATCH(H:H,价格表!$B$4:$B$35,0)</f>
        <v>16</v>
      </c>
      <c r="N4996" s="27">
        <f>IF(J4996&lt;=0.3,INDEX(价格表!$B$4:$I$31,M4996,2),IF(AND(J4996&gt;0.3,J4996&lt;=1),INDEX(价格表!$B$4:$I$31,M4996,3),IF(AND(J4996&gt;1,J4996&lt;=2.2),INDEX(价格表!$B$4:$I$31,M4996,4),IF(AND(J4996&gt;2.2,J4996&lt;=3.3),INDEX(价格表!$B$4:$I$31,M4996,5),IF(AND(J4996&gt;3.3,J4996&lt;=4),INDEX(价格表!$B$4:$I$31,M4996,6),IF(AND(J4996&gt;4,J4996&lt;=5.5),INDEX(价格表!$B$4:$I$31,M4996,7),IF(J4996&gt;5.5,2.6+INDEX(价格表!$B$4:$I$31,M4996,8)*L4996)))))))</f>
        <v>2.15</v>
      </c>
    </row>
    <row r="4997" spans="1:14">
      <c r="A4997" s="20">
        <v>4311115445039</v>
      </c>
      <c r="B4997" s="18" t="s">
        <v>16</v>
      </c>
      <c r="C4997" s="21">
        <v>20201218</v>
      </c>
      <c r="D4997" s="21">
        <v>610538201209</v>
      </c>
      <c r="E4997" s="21" t="s">
        <v>16</v>
      </c>
      <c r="F4997" s="21">
        <v>20201228</v>
      </c>
      <c r="G4997" s="21" t="s">
        <v>17</v>
      </c>
      <c r="H4997" s="21" t="s">
        <v>66</v>
      </c>
      <c r="I4997" s="21" t="s">
        <v>380</v>
      </c>
      <c r="J4997" s="21">
        <v>1.52</v>
      </c>
      <c r="K4997" s="21" t="s">
        <v>20</v>
      </c>
      <c r="L4997">
        <f t="shared" si="93"/>
        <v>2</v>
      </c>
      <c r="M4997">
        <f>MATCH(H:H,价格表!$B$4:$B$35,0)</f>
        <v>17</v>
      </c>
      <c r="N4997" s="27">
        <f>IF(J4997&lt;=0.3,INDEX(价格表!$B$4:$I$31,M4997,2),IF(AND(J4997&gt;0.3,J4997&lt;=1),INDEX(价格表!$B$4:$I$31,M4997,3),IF(AND(J4997&gt;1,J4997&lt;=2.2),INDEX(价格表!$B$4:$I$31,M4997,4),IF(AND(J4997&gt;2.2,J4997&lt;=3.3),INDEX(价格表!$B$4:$I$31,M4997,5),IF(AND(J4997&gt;3.3,J4997&lt;=4),INDEX(价格表!$B$4:$I$31,M4997,6),IF(AND(J4997&gt;4,J4997&lt;=5.5),INDEX(价格表!$B$4:$I$31,M4997,7),IF(J4997&gt;5.5,2.6+INDEX(价格表!$B$4:$I$31,M4997,8)*L4997)))))))</f>
        <v>2.15</v>
      </c>
    </row>
    <row r="4998" spans="1:14">
      <c r="A4998" s="20">
        <v>4311115445040</v>
      </c>
      <c r="B4998" s="18" t="s">
        <v>16</v>
      </c>
      <c r="C4998" s="21">
        <v>20201218</v>
      </c>
      <c r="D4998" s="21">
        <v>610538201209</v>
      </c>
      <c r="E4998" s="21" t="s">
        <v>16</v>
      </c>
      <c r="F4998" s="21">
        <v>20201228</v>
      </c>
      <c r="G4998" s="21" t="s">
        <v>17</v>
      </c>
      <c r="H4998" s="21" t="s">
        <v>23</v>
      </c>
      <c r="I4998" s="21" t="s">
        <v>202</v>
      </c>
      <c r="J4998" s="21">
        <v>1.53</v>
      </c>
      <c r="K4998" s="21" t="s">
        <v>20</v>
      </c>
      <c r="L4998">
        <f t="shared" si="93"/>
        <v>2</v>
      </c>
      <c r="M4998">
        <f>MATCH(H:H,价格表!$B$4:$B$35,0)</f>
        <v>15</v>
      </c>
      <c r="N4998" s="27">
        <f>IF(J4998&lt;=0.3,INDEX(价格表!$B$4:$I$31,M4998,2),IF(AND(J4998&gt;0.3,J4998&lt;=1),INDEX(价格表!$B$4:$I$31,M4998,3),IF(AND(J4998&gt;1,J4998&lt;=2.2),INDEX(价格表!$B$4:$I$31,M4998,4),IF(AND(J4998&gt;2.2,J4998&lt;=3.3),INDEX(价格表!$B$4:$I$31,M4998,5),IF(AND(J4998&gt;3.3,J4998&lt;=4),INDEX(价格表!$B$4:$I$31,M4998,6),IF(AND(J4998&gt;4,J4998&lt;=5.5),INDEX(价格表!$B$4:$I$31,M4998,7),IF(J4998&gt;5.5,2.6+INDEX(价格表!$B$4:$I$31,M4998,8)*L4998)))))))</f>
        <v>2.15</v>
      </c>
    </row>
    <row r="4999" spans="1:14">
      <c r="A4999" s="20">
        <v>4311115445041</v>
      </c>
      <c r="B4999" s="18" t="s">
        <v>16</v>
      </c>
      <c r="C4999" s="21">
        <v>20201218</v>
      </c>
      <c r="D4999" s="21">
        <v>610538201209</v>
      </c>
      <c r="E4999" s="21" t="s">
        <v>16</v>
      </c>
      <c r="F4999" s="21">
        <v>20201228</v>
      </c>
      <c r="G4999" s="21" t="s">
        <v>17</v>
      </c>
      <c r="H4999" s="21" t="s">
        <v>73</v>
      </c>
      <c r="I4999" s="21" t="s">
        <v>215</v>
      </c>
      <c r="J4999" s="21">
        <v>0.12</v>
      </c>
      <c r="K4999" s="21" t="s">
        <v>20</v>
      </c>
      <c r="L4999">
        <f t="shared" si="93"/>
        <v>1</v>
      </c>
      <c r="M4999">
        <f>MATCH(H:H,价格表!$B$4:$B$35,0)</f>
        <v>7</v>
      </c>
      <c r="N4999" s="27">
        <f>IF(J4999&lt;=0.3,INDEX(价格表!$B$4:$I$31,M4999,2),IF(AND(J4999&gt;0.3,J4999&lt;=1),INDEX(价格表!$B$4:$I$31,M4999,3),IF(AND(J4999&gt;1,J4999&lt;=2.2),INDEX(价格表!$B$4:$I$31,M4999,4),IF(AND(J4999&gt;2.2,J4999&lt;=3.3),INDEX(价格表!$B$4:$I$31,M4999,5),IF(AND(J4999&gt;3.3,J4999&lt;=4),INDEX(价格表!$B$4:$I$31,M4999,6),IF(AND(J4999&gt;4,J4999&lt;=5.5),INDEX(价格表!$B$4:$I$31,M4999,7),IF(J4999&gt;5.5,2.6+INDEX(价格表!$B$4:$I$31,M4999,8)*L4999)))))))</f>
        <v>1.65</v>
      </c>
    </row>
    <row r="5000" spans="1:14">
      <c r="A5000" s="20">
        <v>4311115445042</v>
      </c>
      <c r="B5000" s="18" t="s">
        <v>16</v>
      </c>
      <c r="C5000" s="21">
        <v>20201218</v>
      </c>
      <c r="D5000" s="21">
        <v>610538201209</v>
      </c>
      <c r="E5000" s="21" t="s">
        <v>16</v>
      </c>
      <c r="F5000" s="21">
        <v>20201228</v>
      </c>
      <c r="G5000" s="21" t="s">
        <v>17</v>
      </c>
      <c r="H5000" s="21" t="s">
        <v>27</v>
      </c>
      <c r="I5000" s="21" t="s">
        <v>107</v>
      </c>
      <c r="J5000" s="21">
        <v>1.54</v>
      </c>
      <c r="K5000" s="21" t="s">
        <v>20</v>
      </c>
      <c r="L5000">
        <f t="shared" si="93"/>
        <v>2</v>
      </c>
      <c r="M5000">
        <f>MATCH(H:H,价格表!$B$4:$B$35,0)</f>
        <v>3</v>
      </c>
      <c r="N5000" s="27">
        <f>IF(J5000&lt;=0.3,INDEX(价格表!$B$4:$I$31,M5000,2),IF(AND(J5000&gt;0.3,J5000&lt;=1),INDEX(价格表!$B$4:$I$31,M5000,3),IF(AND(J5000&gt;1,J5000&lt;=2.2),INDEX(价格表!$B$4:$I$31,M5000,4),IF(AND(J5000&gt;2.2,J5000&lt;=3.3),INDEX(价格表!$B$4:$I$31,M5000,5),IF(AND(J5000&gt;3.3,J5000&lt;=4),INDEX(价格表!$B$4:$I$31,M5000,6),IF(AND(J5000&gt;4,J5000&lt;=5.5),INDEX(价格表!$B$4:$I$31,M5000,7),IF(J5000&gt;5.5,2.6+INDEX(价格表!$B$4:$I$31,M5000,8)*L5000)))))))</f>
        <v>2.15</v>
      </c>
    </row>
    <row r="5001" spans="1:14">
      <c r="A5001" s="20">
        <v>4311115445043</v>
      </c>
      <c r="B5001" s="18" t="s">
        <v>16</v>
      </c>
      <c r="C5001" s="21">
        <v>20201218</v>
      </c>
      <c r="D5001" s="21">
        <v>610538201209</v>
      </c>
      <c r="E5001" s="21" t="s">
        <v>16</v>
      </c>
      <c r="F5001" s="21">
        <v>20201228</v>
      </c>
      <c r="G5001" s="21" t="s">
        <v>17</v>
      </c>
      <c r="H5001" s="21" t="s">
        <v>18</v>
      </c>
      <c r="I5001" s="21" t="s">
        <v>61</v>
      </c>
      <c r="J5001" s="21">
        <v>1.44</v>
      </c>
      <c r="K5001" s="21" t="s">
        <v>20</v>
      </c>
      <c r="L5001">
        <f t="shared" si="93"/>
        <v>2</v>
      </c>
      <c r="M5001">
        <f>MATCH(H:H,价格表!$B$4:$B$35,0)</f>
        <v>1</v>
      </c>
      <c r="N5001" s="27">
        <f>IF(J5001&lt;=0.3,INDEX(价格表!$B$4:$I$31,M5001,2),IF(AND(J5001&gt;0.3,J5001&lt;=1),INDEX(价格表!$B$4:$I$31,M5001,3),IF(AND(J5001&gt;1,J5001&lt;=2.2),INDEX(价格表!$B$4:$I$31,M5001,4),IF(AND(J5001&gt;2.2,J5001&lt;=3.3),INDEX(价格表!$B$4:$I$31,M5001,5),IF(AND(J5001&gt;3.3,J5001&lt;=4),INDEX(价格表!$B$4:$I$31,M5001,6),IF(AND(J5001&gt;4,J5001&lt;=5.5),INDEX(价格表!$B$4:$I$31,M5001,7),IF(J5001&gt;5.5,2.6+INDEX(价格表!$B$4:$I$31,M5001,8)*L5001)))))))</f>
        <v>2.15</v>
      </c>
    </row>
    <row r="5002" spans="1:14">
      <c r="A5002" s="20">
        <v>4311115445044</v>
      </c>
      <c r="B5002" s="18" t="s">
        <v>16</v>
      </c>
      <c r="C5002" s="21">
        <v>20201218</v>
      </c>
      <c r="D5002" s="21">
        <v>610538201209</v>
      </c>
      <c r="E5002" s="21" t="s">
        <v>16</v>
      </c>
      <c r="F5002" s="21">
        <v>20201228</v>
      </c>
      <c r="G5002" s="21" t="s">
        <v>17</v>
      </c>
      <c r="H5002" s="21" t="s">
        <v>50</v>
      </c>
      <c r="I5002" s="21" t="s">
        <v>177</v>
      </c>
      <c r="J5002" s="21">
        <v>1.52</v>
      </c>
      <c r="K5002" s="21" t="s">
        <v>20</v>
      </c>
      <c r="L5002">
        <f t="shared" si="93"/>
        <v>2</v>
      </c>
      <c r="M5002">
        <f>MATCH(H:H,价格表!$B$4:$B$35,0)</f>
        <v>4</v>
      </c>
      <c r="N5002" s="27">
        <f>IF(J5002&lt;=0.3,INDEX(价格表!$B$4:$I$31,M5002,2),IF(AND(J5002&gt;0.3,J5002&lt;=1),INDEX(价格表!$B$4:$I$31,M5002,3),IF(AND(J5002&gt;1,J5002&lt;=2.2),INDEX(价格表!$B$4:$I$31,M5002,4),IF(AND(J5002&gt;2.2,J5002&lt;=3.3),INDEX(价格表!$B$4:$I$31,M5002,5),IF(AND(J5002&gt;3.3,J5002&lt;=4),INDEX(价格表!$B$4:$I$31,M5002,6),IF(AND(J5002&gt;4,J5002&lt;=5.5),INDEX(价格表!$B$4:$I$31,M5002,7),IF(J5002&gt;5.5,2.6+INDEX(价格表!$B$4:$I$31,M5002,8)*L5002)))))))</f>
        <v>2.15</v>
      </c>
    </row>
    <row r="5003" spans="1:14">
      <c r="A5003" s="20">
        <v>4311115445045</v>
      </c>
      <c r="B5003" s="18" t="s">
        <v>16</v>
      </c>
      <c r="C5003" s="21">
        <v>20201218</v>
      </c>
      <c r="D5003" s="21">
        <v>610538201209</v>
      </c>
      <c r="E5003" s="21" t="s">
        <v>16</v>
      </c>
      <c r="F5003" s="21">
        <v>20201228</v>
      </c>
      <c r="G5003" s="21" t="s">
        <v>17</v>
      </c>
      <c r="H5003" s="21" t="s">
        <v>21</v>
      </c>
      <c r="I5003" s="21" t="s">
        <v>279</v>
      </c>
      <c r="J5003" s="21">
        <v>1.47</v>
      </c>
      <c r="K5003" s="21" t="s">
        <v>20</v>
      </c>
      <c r="L5003">
        <f t="shared" si="93"/>
        <v>2</v>
      </c>
      <c r="M5003">
        <f>MATCH(H:H,价格表!$B$4:$B$35,0)</f>
        <v>20</v>
      </c>
      <c r="N5003" s="27">
        <f>IF(J5003&lt;=0.3,INDEX(价格表!$B$4:$I$31,M5003,2),IF(AND(J5003&gt;0.3,J5003&lt;=1),INDEX(价格表!$B$4:$I$31,M5003,3),IF(AND(J5003&gt;1,J5003&lt;=2.2),INDEX(价格表!$B$4:$I$31,M5003,4),IF(AND(J5003&gt;2.2,J5003&lt;=3.3),INDEX(价格表!$B$4:$I$31,M5003,5),IF(AND(J5003&gt;3.3,J5003&lt;=4),INDEX(价格表!$B$4:$I$31,M5003,6),IF(AND(J5003&gt;4,J5003&lt;=5.5),INDEX(价格表!$B$4:$I$31,M5003,7),IF(J5003&gt;5.5,2.6+INDEX(价格表!$B$4:$I$31,M5003,8)*L5003)))))))</f>
        <v>2.15</v>
      </c>
    </row>
    <row r="5004" spans="1:14">
      <c r="A5004" s="20">
        <v>4311115445046</v>
      </c>
      <c r="B5004" s="18" t="s">
        <v>16</v>
      </c>
      <c r="C5004" s="21">
        <v>20201218</v>
      </c>
      <c r="D5004" s="21">
        <v>610538201209</v>
      </c>
      <c r="E5004" s="21" t="s">
        <v>16</v>
      </c>
      <c r="F5004" s="21">
        <v>20201228</v>
      </c>
      <c r="G5004" s="21" t="s">
        <v>17</v>
      </c>
      <c r="H5004" s="21" t="s">
        <v>75</v>
      </c>
      <c r="I5004" s="21" t="s">
        <v>111</v>
      </c>
      <c r="J5004" s="21">
        <v>1.52</v>
      </c>
      <c r="K5004" s="21" t="s">
        <v>20</v>
      </c>
      <c r="L5004">
        <f t="shared" si="93"/>
        <v>2</v>
      </c>
      <c r="M5004">
        <f>MATCH(H:H,价格表!$B$4:$B$35,0)</f>
        <v>24</v>
      </c>
      <c r="N5004" s="27">
        <f>IF(J5004&lt;=0.3,INDEX(价格表!$B$4:$I$31,M5004,2),IF(AND(J5004&gt;0.3,J5004&lt;=1),INDEX(价格表!$B$4:$I$31,M5004,3),IF(AND(J5004&gt;1,J5004&lt;=2.2),INDEX(价格表!$B$4:$I$31,M5004,4),IF(AND(J5004&gt;2.2,J5004&lt;=3.3),INDEX(价格表!$B$4:$I$31,M5004,5),IF(AND(J5004&gt;3.3,J5004&lt;=4),INDEX(价格表!$B$4:$I$31,M5004,6),IF(AND(J5004&gt;4,J5004&lt;=5.5),INDEX(价格表!$B$4:$I$31,M5004,7),IF(J5004&gt;5.5,2.6+INDEX(价格表!$B$4:$I$31,M5004,8)*L5004)))))))</f>
        <v>2.15</v>
      </c>
    </row>
    <row r="5005" spans="1:14">
      <c r="A5005" s="20">
        <v>4311115445426</v>
      </c>
      <c r="B5005" s="18" t="s">
        <v>16</v>
      </c>
      <c r="C5005" s="21">
        <v>20201218</v>
      </c>
      <c r="D5005" s="21">
        <v>610538201209</v>
      </c>
      <c r="E5005" s="21" t="s">
        <v>16</v>
      </c>
      <c r="F5005" s="21">
        <v>20201228</v>
      </c>
      <c r="G5005" s="21" t="s">
        <v>17</v>
      </c>
      <c r="H5005" s="21" t="s">
        <v>23</v>
      </c>
      <c r="I5005" s="21" t="s">
        <v>286</v>
      </c>
      <c r="J5005" s="21">
        <v>1.52</v>
      </c>
      <c r="K5005" s="21" t="s">
        <v>20</v>
      </c>
      <c r="L5005">
        <f t="shared" si="93"/>
        <v>2</v>
      </c>
      <c r="M5005">
        <f>MATCH(H:H,价格表!$B$4:$B$35,0)</f>
        <v>15</v>
      </c>
      <c r="N5005" s="27">
        <f>IF(J5005&lt;=0.3,INDEX(价格表!$B$4:$I$31,M5005,2),IF(AND(J5005&gt;0.3,J5005&lt;=1),INDEX(价格表!$B$4:$I$31,M5005,3),IF(AND(J5005&gt;1,J5005&lt;=2.2),INDEX(价格表!$B$4:$I$31,M5005,4),IF(AND(J5005&gt;2.2,J5005&lt;=3.3),INDEX(价格表!$B$4:$I$31,M5005,5),IF(AND(J5005&gt;3.3,J5005&lt;=4),INDEX(价格表!$B$4:$I$31,M5005,6),IF(AND(J5005&gt;4,J5005&lt;=5.5),INDEX(价格表!$B$4:$I$31,M5005,7),IF(J5005&gt;5.5,2.6+INDEX(价格表!$B$4:$I$31,M5005,8)*L5005)))))))</f>
        <v>2.15</v>
      </c>
    </row>
    <row r="5006" spans="1:14">
      <c r="A5006" s="20">
        <v>4311115445427</v>
      </c>
      <c r="B5006" s="18" t="s">
        <v>16</v>
      </c>
      <c r="C5006" s="21">
        <v>20201218</v>
      </c>
      <c r="D5006" s="21">
        <v>610538201209</v>
      </c>
      <c r="E5006" s="21" t="s">
        <v>16</v>
      </c>
      <c r="F5006" s="21">
        <v>20201228</v>
      </c>
      <c r="G5006" s="21" t="s">
        <v>17</v>
      </c>
      <c r="H5006" s="21" t="s">
        <v>37</v>
      </c>
      <c r="I5006" s="21" t="s">
        <v>38</v>
      </c>
      <c r="J5006" s="21">
        <v>1.5</v>
      </c>
      <c r="K5006" s="21" t="s">
        <v>20</v>
      </c>
      <c r="L5006">
        <f t="shared" si="93"/>
        <v>2</v>
      </c>
      <c r="M5006">
        <f>MATCH(H:H,价格表!$B$4:$B$35,0)</f>
        <v>12</v>
      </c>
      <c r="N5006" s="27">
        <f>IF(J5006&lt;=0.3,INDEX(价格表!$B$4:$I$31,M5006,2),IF(AND(J5006&gt;0.3,J5006&lt;=1),INDEX(价格表!$B$4:$I$31,M5006,3),IF(AND(J5006&gt;1,J5006&lt;=2.2),INDEX(价格表!$B$4:$I$31,M5006,4),IF(AND(J5006&gt;2.2,J5006&lt;=3.3),INDEX(价格表!$B$4:$I$31,M5006,5),IF(AND(J5006&gt;3.3,J5006&lt;=4),INDEX(价格表!$B$4:$I$31,M5006,6),IF(AND(J5006&gt;4,J5006&lt;=5.5),INDEX(价格表!$B$4:$I$31,M5006,7),IF(J5006&gt;5.5,2.6+INDEX(价格表!$B$4:$I$31,M5006,8)*L5006)))))))</f>
        <v>2.15</v>
      </c>
    </row>
    <row r="5007" spans="1:14">
      <c r="A5007" s="20">
        <v>4311115445428</v>
      </c>
      <c r="B5007" s="18" t="s">
        <v>16</v>
      </c>
      <c r="C5007" s="21">
        <v>20201218</v>
      </c>
      <c r="D5007" s="21">
        <v>610538201209</v>
      </c>
      <c r="E5007" s="21" t="s">
        <v>16</v>
      </c>
      <c r="F5007" s="21">
        <v>20201228</v>
      </c>
      <c r="G5007" s="21" t="s">
        <v>17</v>
      </c>
      <c r="H5007" s="21" t="s">
        <v>23</v>
      </c>
      <c r="I5007" s="21" t="s">
        <v>99</v>
      </c>
      <c r="J5007" s="21">
        <v>1.52</v>
      </c>
      <c r="K5007" s="21" t="s">
        <v>20</v>
      </c>
      <c r="L5007">
        <f t="shared" si="93"/>
        <v>2</v>
      </c>
      <c r="M5007">
        <f>MATCH(H:H,价格表!$B$4:$B$35,0)</f>
        <v>15</v>
      </c>
      <c r="N5007" s="27">
        <f>IF(J5007&lt;=0.3,INDEX(价格表!$B$4:$I$31,M5007,2),IF(AND(J5007&gt;0.3,J5007&lt;=1),INDEX(价格表!$B$4:$I$31,M5007,3),IF(AND(J5007&gt;1,J5007&lt;=2.2),INDEX(价格表!$B$4:$I$31,M5007,4),IF(AND(J5007&gt;2.2,J5007&lt;=3.3),INDEX(价格表!$B$4:$I$31,M5007,5),IF(AND(J5007&gt;3.3,J5007&lt;=4),INDEX(价格表!$B$4:$I$31,M5007,6),IF(AND(J5007&gt;4,J5007&lt;=5.5),INDEX(价格表!$B$4:$I$31,M5007,7),IF(J5007&gt;5.5,2.6+INDEX(价格表!$B$4:$I$31,M5007,8)*L5007)))))))</f>
        <v>2.15</v>
      </c>
    </row>
    <row r="5008" spans="1:14">
      <c r="A5008" s="20">
        <v>4311115445429</v>
      </c>
      <c r="B5008" s="18" t="s">
        <v>16</v>
      </c>
      <c r="C5008" s="21">
        <v>20201218</v>
      </c>
      <c r="D5008" s="21">
        <v>610538201209</v>
      </c>
      <c r="E5008" s="21" t="s">
        <v>16</v>
      </c>
      <c r="F5008" s="21">
        <v>20201228</v>
      </c>
      <c r="G5008" s="21" t="s">
        <v>17</v>
      </c>
      <c r="H5008" s="21" t="s">
        <v>73</v>
      </c>
      <c r="I5008" s="21" t="s">
        <v>93</v>
      </c>
      <c r="J5008" s="21">
        <v>1.44</v>
      </c>
      <c r="K5008" s="21" t="s">
        <v>20</v>
      </c>
      <c r="L5008">
        <f t="shared" si="93"/>
        <v>2</v>
      </c>
      <c r="M5008">
        <f>MATCH(H:H,价格表!$B$4:$B$35,0)</f>
        <v>7</v>
      </c>
      <c r="N5008" s="27">
        <f>IF(J5008&lt;=0.3,INDEX(价格表!$B$4:$I$31,M5008,2),IF(AND(J5008&gt;0.3,J5008&lt;=1),INDEX(价格表!$B$4:$I$31,M5008,3),IF(AND(J5008&gt;1,J5008&lt;=2.2),INDEX(价格表!$B$4:$I$31,M5008,4),IF(AND(J5008&gt;2.2,J5008&lt;=3.3),INDEX(价格表!$B$4:$I$31,M5008,5),IF(AND(J5008&gt;3.3,J5008&lt;=4),INDEX(价格表!$B$4:$I$31,M5008,6),IF(AND(J5008&gt;4,J5008&lt;=5.5),INDEX(价格表!$B$4:$I$31,M5008,7),IF(J5008&gt;5.5,2.6+INDEX(价格表!$B$4:$I$31,M5008,8)*L5008)))))))</f>
        <v>2.15</v>
      </c>
    </row>
    <row r="5009" spans="1:14">
      <c r="A5009" s="20">
        <v>4311115445430</v>
      </c>
      <c r="B5009" s="18" t="s">
        <v>16</v>
      </c>
      <c r="C5009" s="21">
        <v>20201218</v>
      </c>
      <c r="D5009" s="21">
        <v>610538201209</v>
      </c>
      <c r="E5009" s="21" t="s">
        <v>16</v>
      </c>
      <c r="F5009" s="21">
        <v>20201228</v>
      </c>
      <c r="G5009" s="21" t="s">
        <v>17</v>
      </c>
      <c r="H5009" s="21" t="s">
        <v>37</v>
      </c>
      <c r="I5009" s="21" t="s">
        <v>105</v>
      </c>
      <c r="J5009" s="21">
        <v>1.52</v>
      </c>
      <c r="K5009" s="21" t="s">
        <v>20</v>
      </c>
      <c r="L5009">
        <f t="shared" si="93"/>
        <v>2</v>
      </c>
      <c r="M5009">
        <f>MATCH(H:H,价格表!$B$4:$B$35,0)</f>
        <v>12</v>
      </c>
      <c r="N5009" s="27">
        <f>IF(J5009&lt;=0.3,INDEX(价格表!$B$4:$I$31,M5009,2),IF(AND(J5009&gt;0.3,J5009&lt;=1),INDEX(价格表!$B$4:$I$31,M5009,3),IF(AND(J5009&gt;1,J5009&lt;=2.2),INDEX(价格表!$B$4:$I$31,M5009,4),IF(AND(J5009&gt;2.2,J5009&lt;=3.3),INDEX(价格表!$B$4:$I$31,M5009,5),IF(AND(J5009&gt;3.3,J5009&lt;=4),INDEX(价格表!$B$4:$I$31,M5009,6),IF(AND(J5009&gt;4,J5009&lt;=5.5),INDEX(价格表!$B$4:$I$31,M5009,7),IF(J5009&gt;5.5,2.6+INDEX(价格表!$B$4:$I$31,M5009,8)*L5009)))))))</f>
        <v>2.15</v>
      </c>
    </row>
    <row r="5010" spans="1:14">
      <c r="A5010" s="20">
        <v>4311115445431</v>
      </c>
      <c r="B5010" s="18" t="s">
        <v>16</v>
      </c>
      <c r="C5010" s="21">
        <v>20201218</v>
      </c>
      <c r="D5010" s="21">
        <v>610538201209</v>
      </c>
      <c r="E5010" s="21" t="s">
        <v>16</v>
      </c>
      <c r="F5010" s="21">
        <v>20201228</v>
      </c>
      <c r="G5010" s="21" t="s">
        <v>17</v>
      </c>
      <c r="H5010" s="21" t="s">
        <v>21</v>
      </c>
      <c r="I5010" s="21" t="s">
        <v>279</v>
      </c>
      <c r="J5010" s="21">
        <v>1.53</v>
      </c>
      <c r="K5010" s="21" t="s">
        <v>20</v>
      </c>
      <c r="L5010">
        <f t="shared" si="93"/>
        <v>2</v>
      </c>
      <c r="M5010">
        <f>MATCH(H:H,价格表!$B$4:$B$35,0)</f>
        <v>20</v>
      </c>
      <c r="N5010" s="27">
        <f>IF(J5010&lt;=0.3,INDEX(价格表!$B$4:$I$31,M5010,2),IF(AND(J5010&gt;0.3,J5010&lt;=1),INDEX(价格表!$B$4:$I$31,M5010,3),IF(AND(J5010&gt;1,J5010&lt;=2.2),INDEX(价格表!$B$4:$I$31,M5010,4),IF(AND(J5010&gt;2.2,J5010&lt;=3.3),INDEX(价格表!$B$4:$I$31,M5010,5),IF(AND(J5010&gt;3.3,J5010&lt;=4),INDEX(价格表!$B$4:$I$31,M5010,6),IF(AND(J5010&gt;4,J5010&lt;=5.5),INDEX(价格表!$B$4:$I$31,M5010,7),IF(J5010&gt;5.5,2.6+INDEX(价格表!$B$4:$I$31,M5010,8)*L5010)))))))</f>
        <v>2.15</v>
      </c>
    </row>
    <row r="5011" spans="1:14">
      <c r="A5011" s="20">
        <v>4311115445432</v>
      </c>
      <c r="B5011" s="18" t="s">
        <v>16</v>
      </c>
      <c r="C5011" s="21">
        <v>20201218</v>
      </c>
      <c r="D5011" s="21">
        <v>610538201209</v>
      </c>
      <c r="E5011" s="21" t="s">
        <v>16</v>
      </c>
      <c r="F5011" s="21">
        <v>20201228</v>
      </c>
      <c r="G5011" s="21" t="s">
        <v>17</v>
      </c>
      <c r="H5011" s="21" t="s">
        <v>18</v>
      </c>
      <c r="I5011" s="21" t="s">
        <v>53</v>
      </c>
      <c r="J5011" s="21">
        <v>1.53</v>
      </c>
      <c r="K5011" s="21" t="s">
        <v>20</v>
      </c>
      <c r="L5011">
        <f t="shared" si="93"/>
        <v>2</v>
      </c>
      <c r="M5011">
        <f>MATCH(H:H,价格表!$B$4:$B$35,0)</f>
        <v>1</v>
      </c>
      <c r="N5011" s="27">
        <f>IF(J5011&lt;=0.3,INDEX(价格表!$B$4:$I$31,M5011,2),IF(AND(J5011&gt;0.3,J5011&lt;=1),INDEX(价格表!$B$4:$I$31,M5011,3),IF(AND(J5011&gt;1,J5011&lt;=2.2),INDEX(价格表!$B$4:$I$31,M5011,4),IF(AND(J5011&gt;2.2,J5011&lt;=3.3),INDEX(价格表!$B$4:$I$31,M5011,5),IF(AND(J5011&gt;3.3,J5011&lt;=4),INDEX(价格表!$B$4:$I$31,M5011,6),IF(AND(J5011&gt;4,J5011&lt;=5.5),INDEX(价格表!$B$4:$I$31,M5011,7),IF(J5011&gt;5.5,2.6+INDEX(价格表!$B$4:$I$31,M5011,8)*L5011)))))))</f>
        <v>2.15</v>
      </c>
    </row>
    <row r="5012" spans="1:14">
      <c r="A5012" s="20">
        <v>4311115445434</v>
      </c>
      <c r="B5012" s="18" t="s">
        <v>16</v>
      </c>
      <c r="C5012" s="21">
        <v>20201218</v>
      </c>
      <c r="D5012" s="21">
        <v>610538201209</v>
      </c>
      <c r="E5012" s="21" t="s">
        <v>16</v>
      </c>
      <c r="F5012" s="21">
        <v>20201228</v>
      </c>
      <c r="G5012" s="21" t="s">
        <v>17</v>
      </c>
      <c r="H5012" s="21" t="s">
        <v>82</v>
      </c>
      <c r="I5012" s="21" t="s">
        <v>83</v>
      </c>
      <c r="J5012" s="21">
        <v>1.53</v>
      </c>
      <c r="K5012" s="21" t="s">
        <v>20</v>
      </c>
      <c r="L5012">
        <f t="shared" si="93"/>
        <v>2</v>
      </c>
      <c r="M5012">
        <f>MATCH(H:H,价格表!$B$4:$B$35,0)</f>
        <v>2</v>
      </c>
      <c r="N5012" s="27">
        <f>IF(J5012&lt;=0.3,INDEX(价格表!$B$4:$I$31,M5012,2),IF(AND(J5012&gt;0.3,J5012&lt;=1),INDEX(价格表!$B$4:$I$31,M5012,3),IF(AND(J5012&gt;1,J5012&lt;=2.2),INDEX(价格表!$B$4:$I$31,M5012,4),IF(AND(J5012&gt;2.2,J5012&lt;=3.3),INDEX(价格表!$B$4:$I$31,M5012,5),IF(AND(J5012&gt;3.3,J5012&lt;=4),INDEX(价格表!$B$4:$I$31,M5012,6),IF(AND(J5012&gt;4,J5012&lt;=5.5),INDEX(价格表!$B$4:$I$31,M5012,7),IF(J5012&gt;5.5,2.6+INDEX(价格表!$B$4:$I$31,M5012,8)*L5012)))))))</f>
        <v>2.15</v>
      </c>
    </row>
    <row r="5013" spans="1:14">
      <c r="A5013" s="20">
        <v>4311115452217</v>
      </c>
      <c r="B5013" s="18" t="s">
        <v>16</v>
      </c>
      <c r="C5013" s="21">
        <v>20201218</v>
      </c>
      <c r="D5013" s="21">
        <v>610538201209</v>
      </c>
      <c r="E5013" s="21" t="s">
        <v>16</v>
      </c>
      <c r="F5013" s="21">
        <v>20201228</v>
      </c>
      <c r="G5013" s="21" t="s">
        <v>17</v>
      </c>
      <c r="H5013" s="21" t="s">
        <v>25</v>
      </c>
      <c r="I5013" s="21" t="s">
        <v>26</v>
      </c>
      <c r="J5013" s="21">
        <v>1.53</v>
      </c>
      <c r="K5013" s="21" t="s">
        <v>20</v>
      </c>
      <c r="L5013">
        <f t="shared" si="93"/>
        <v>2</v>
      </c>
      <c r="M5013">
        <f>MATCH(H:H,价格表!$B$4:$B$35,0)</f>
        <v>25</v>
      </c>
      <c r="N5013" s="27">
        <f>IF(J5013&lt;=0.3,INDEX(价格表!$B$4:$I$31,M5013,2),IF(AND(J5013&gt;0.3,J5013&lt;=1),INDEX(价格表!$B$4:$I$31,M5013,3),IF(AND(J5013&gt;1,J5013&lt;=2.2),INDEX(价格表!$B$4:$I$31,M5013,4),IF(AND(J5013&gt;2.2,J5013&lt;=3.3),INDEX(价格表!$B$4:$I$31,M5013,5),IF(AND(J5013&gt;3.3,J5013&lt;=4),INDEX(价格表!$B$4:$I$31,M5013,6),IF(AND(J5013&gt;4,J5013&lt;=5.5),INDEX(价格表!$B$4:$I$31,M5013,7),IF(J5013&gt;5.5,2.6+INDEX(价格表!$B$4:$I$31,M5013,8)*L5013)))))))</f>
        <v>2.15</v>
      </c>
    </row>
    <row r="5014" spans="1:14">
      <c r="A5014" s="20">
        <v>4311115452218</v>
      </c>
      <c r="B5014" s="18" t="s">
        <v>16</v>
      </c>
      <c r="C5014" s="21">
        <v>20201218</v>
      </c>
      <c r="D5014" s="21">
        <v>610538201209</v>
      </c>
      <c r="E5014" s="21" t="s">
        <v>16</v>
      </c>
      <c r="F5014" s="21">
        <v>20201228</v>
      </c>
      <c r="G5014" s="21" t="s">
        <v>17</v>
      </c>
      <c r="H5014" s="21" t="s">
        <v>75</v>
      </c>
      <c r="I5014" s="21" t="s">
        <v>111</v>
      </c>
      <c r="J5014" s="21">
        <v>1.53</v>
      </c>
      <c r="K5014" s="21" t="s">
        <v>20</v>
      </c>
      <c r="L5014">
        <f t="shared" si="93"/>
        <v>2</v>
      </c>
      <c r="M5014">
        <f>MATCH(H:H,价格表!$B$4:$B$35,0)</f>
        <v>24</v>
      </c>
      <c r="N5014" s="27">
        <f>IF(J5014&lt;=0.3,INDEX(价格表!$B$4:$I$31,M5014,2),IF(AND(J5014&gt;0.3,J5014&lt;=1),INDEX(价格表!$B$4:$I$31,M5014,3),IF(AND(J5014&gt;1,J5014&lt;=2.2),INDEX(价格表!$B$4:$I$31,M5014,4),IF(AND(J5014&gt;2.2,J5014&lt;=3.3),INDEX(价格表!$B$4:$I$31,M5014,5),IF(AND(J5014&gt;3.3,J5014&lt;=4),INDEX(价格表!$B$4:$I$31,M5014,6),IF(AND(J5014&gt;4,J5014&lt;=5.5),INDEX(价格表!$B$4:$I$31,M5014,7),IF(J5014&gt;5.5,2.6+INDEX(价格表!$B$4:$I$31,M5014,8)*L5014)))))))</f>
        <v>2.15</v>
      </c>
    </row>
    <row r="5015" spans="1:14">
      <c r="A5015" s="20">
        <v>4311115452219</v>
      </c>
      <c r="B5015" s="18" t="s">
        <v>16</v>
      </c>
      <c r="C5015" s="21">
        <v>20201218</v>
      </c>
      <c r="D5015" s="21">
        <v>610538201209</v>
      </c>
      <c r="E5015" s="21" t="s">
        <v>16</v>
      </c>
      <c r="F5015" s="21">
        <v>20201228</v>
      </c>
      <c r="G5015" s="21" t="s">
        <v>17</v>
      </c>
      <c r="H5015" s="21" t="s">
        <v>18</v>
      </c>
      <c r="I5015" s="21" t="s">
        <v>53</v>
      </c>
      <c r="J5015" s="21">
        <v>1.44</v>
      </c>
      <c r="K5015" s="21" t="s">
        <v>20</v>
      </c>
      <c r="L5015">
        <f t="shared" si="93"/>
        <v>2</v>
      </c>
      <c r="M5015">
        <f>MATCH(H:H,价格表!$B$4:$B$35,0)</f>
        <v>1</v>
      </c>
      <c r="N5015" s="27">
        <f>IF(J5015&lt;=0.3,INDEX(价格表!$B$4:$I$31,M5015,2),IF(AND(J5015&gt;0.3,J5015&lt;=1),INDEX(价格表!$B$4:$I$31,M5015,3),IF(AND(J5015&gt;1,J5015&lt;=2.2),INDEX(价格表!$B$4:$I$31,M5015,4),IF(AND(J5015&gt;2.2,J5015&lt;=3.3),INDEX(价格表!$B$4:$I$31,M5015,5),IF(AND(J5015&gt;3.3,J5015&lt;=4),INDEX(价格表!$B$4:$I$31,M5015,6),IF(AND(J5015&gt;4,J5015&lt;=5.5),INDEX(价格表!$B$4:$I$31,M5015,7),IF(J5015&gt;5.5,2.6+INDEX(价格表!$B$4:$I$31,M5015,8)*L5015)))))))</f>
        <v>2.15</v>
      </c>
    </row>
    <row r="5016" spans="1:14">
      <c r="A5016" s="20">
        <v>4311115452220</v>
      </c>
      <c r="B5016" s="18" t="s">
        <v>16</v>
      </c>
      <c r="C5016" s="21">
        <v>20201218</v>
      </c>
      <c r="D5016" s="21">
        <v>610538201209</v>
      </c>
      <c r="E5016" s="21" t="s">
        <v>16</v>
      </c>
      <c r="F5016" s="21">
        <v>20201228</v>
      </c>
      <c r="G5016" s="21" t="s">
        <v>17</v>
      </c>
      <c r="H5016" s="21" t="s">
        <v>37</v>
      </c>
      <c r="I5016" s="21" t="s">
        <v>72</v>
      </c>
      <c r="J5016" s="21">
        <v>1.52</v>
      </c>
      <c r="K5016" s="21" t="s">
        <v>20</v>
      </c>
      <c r="L5016">
        <f t="shared" si="93"/>
        <v>2</v>
      </c>
      <c r="M5016">
        <f>MATCH(H:H,价格表!$B$4:$B$35,0)</f>
        <v>12</v>
      </c>
      <c r="N5016" s="27">
        <f>IF(J5016&lt;=0.3,INDEX(价格表!$B$4:$I$31,M5016,2),IF(AND(J5016&gt;0.3,J5016&lt;=1),INDEX(价格表!$B$4:$I$31,M5016,3),IF(AND(J5016&gt;1,J5016&lt;=2.2),INDEX(价格表!$B$4:$I$31,M5016,4),IF(AND(J5016&gt;2.2,J5016&lt;=3.3),INDEX(价格表!$B$4:$I$31,M5016,5),IF(AND(J5016&gt;3.3,J5016&lt;=4),INDEX(价格表!$B$4:$I$31,M5016,6),IF(AND(J5016&gt;4,J5016&lt;=5.5),INDEX(价格表!$B$4:$I$31,M5016,7),IF(J5016&gt;5.5,2.6+INDEX(价格表!$B$4:$I$31,M5016,8)*L5016)))))))</f>
        <v>2.15</v>
      </c>
    </row>
    <row r="5017" spans="1:14">
      <c r="A5017" s="20">
        <v>4311115452222</v>
      </c>
      <c r="B5017" s="18" t="s">
        <v>16</v>
      </c>
      <c r="C5017" s="21">
        <v>20201218</v>
      </c>
      <c r="D5017" s="21">
        <v>610538201209</v>
      </c>
      <c r="E5017" s="21" t="s">
        <v>16</v>
      </c>
      <c r="F5017" s="21">
        <v>20201228</v>
      </c>
      <c r="G5017" s="21" t="s">
        <v>17</v>
      </c>
      <c r="H5017" s="21" t="s">
        <v>25</v>
      </c>
      <c r="I5017" s="21" t="s">
        <v>26</v>
      </c>
      <c r="J5017" s="21">
        <v>1.53</v>
      </c>
      <c r="K5017" s="21" t="s">
        <v>20</v>
      </c>
      <c r="L5017">
        <f t="shared" si="93"/>
        <v>2</v>
      </c>
      <c r="M5017">
        <f>MATCH(H:H,价格表!$B$4:$B$35,0)</f>
        <v>25</v>
      </c>
      <c r="N5017" s="27">
        <f>IF(J5017&lt;=0.3,INDEX(价格表!$B$4:$I$31,M5017,2),IF(AND(J5017&gt;0.3,J5017&lt;=1),INDEX(价格表!$B$4:$I$31,M5017,3),IF(AND(J5017&gt;1,J5017&lt;=2.2),INDEX(价格表!$B$4:$I$31,M5017,4),IF(AND(J5017&gt;2.2,J5017&lt;=3.3),INDEX(价格表!$B$4:$I$31,M5017,5),IF(AND(J5017&gt;3.3,J5017&lt;=4),INDEX(价格表!$B$4:$I$31,M5017,6),IF(AND(J5017&gt;4,J5017&lt;=5.5),INDEX(价格表!$B$4:$I$31,M5017,7),IF(J5017&gt;5.5,2.6+INDEX(价格表!$B$4:$I$31,M5017,8)*L5017)))))))</f>
        <v>2.15</v>
      </c>
    </row>
    <row r="5018" spans="1:14">
      <c r="A5018" s="20">
        <v>4311115452224</v>
      </c>
      <c r="B5018" s="18" t="s">
        <v>16</v>
      </c>
      <c r="C5018" s="21">
        <v>20201218</v>
      </c>
      <c r="D5018" s="21">
        <v>610538201209</v>
      </c>
      <c r="E5018" s="21" t="s">
        <v>16</v>
      </c>
      <c r="F5018" s="21">
        <v>20201228</v>
      </c>
      <c r="G5018" s="21" t="s">
        <v>17</v>
      </c>
      <c r="H5018" s="21" t="s">
        <v>39</v>
      </c>
      <c r="I5018" s="21" t="s">
        <v>361</v>
      </c>
      <c r="J5018" s="21">
        <v>1.51</v>
      </c>
      <c r="K5018" s="21" t="s">
        <v>20</v>
      </c>
      <c r="L5018">
        <f t="shared" si="93"/>
        <v>2</v>
      </c>
      <c r="M5018">
        <f>MATCH(H:H,价格表!$B$4:$B$35,0)</f>
        <v>23</v>
      </c>
      <c r="N5018" s="27">
        <f>IF(J5018&lt;=0.3,INDEX(价格表!$B$4:$I$31,M5018,2),IF(AND(J5018&gt;0.3,J5018&lt;=1),INDEX(价格表!$B$4:$I$31,M5018,3),IF(AND(J5018&gt;1,J5018&lt;=2.2),INDEX(价格表!$B$4:$I$31,M5018,4),IF(AND(J5018&gt;2.2,J5018&lt;=3.3),INDEX(价格表!$B$4:$I$31,M5018,5),IF(AND(J5018&gt;3.3,J5018&lt;=4),INDEX(价格表!$B$4:$I$31,M5018,6),IF(AND(J5018&gt;4,J5018&lt;=5.5),INDEX(价格表!$B$4:$I$31,M5018,7),IF(J5018&gt;5.5,2.6+INDEX(价格表!$B$4:$I$31,M5018,8)*L5018)))))))</f>
        <v>2.15</v>
      </c>
    </row>
    <row r="5019" spans="1:14">
      <c r="A5019" s="20">
        <v>4311115452272</v>
      </c>
      <c r="B5019" s="18" t="s">
        <v>16</v>
      </c>
      <c r="C5019" s="21">
        <v>20201218</v>
      </c>
      <c r="D5019" s="21">
        <v>610538201209</v>
      </c>
      <c r="E5019" s="21" t="s">
        <v>16</v>
      </c>
      <c r="F5019" s="21">
        <v>20201228</v>
      </c>
      <c r="G5019" s="21" t="s">
        <v>17</v>
      </c>
      <c r="H5019" s="21" t="s">
        <v>73</v>
      </c>
      <c r="I5019" s="21" t="s">
        <v>180</v>
      </c>
      <c r="J5019" s="21">
        <v>1.65</v>
      </c>
      <c r="K5019" s="21" t="s">
        <v>20</v>
      </c>
      <c r="L5019">
        <f t="shared" si="93"/>
        <v>2</v>
      </c>
      <c r="M5019">
        <f>MATCH(H:H,价格表!$B$4:$B$35,0)</f>
        <v>7</v>
      </c>
      <c r="N5019" s="27">
        <f>IF(J5019&lt;=0.3,INDEX(价格表!$B$4:$I$31,M5019,2),IF(AND(J5019&gt;0.3,J5019&lt;=1),INDEX(价格表!$B$4:$I$31,M5019,3),IF(AND(J5019&gt;1,J5019&lt;=2.2),INDEX(价格表!$B$4:$I$31,M5019,4),IF(AND(J5019&gt;2.2,J5019&lt;=3.3),INDEX(价格表!$B$4:$I$31,M5019,5),IF(AND(J5019&gt;3.3,J5019&lt;=4),INDEX(价格表!$B$4:$I$31,M5019,6),IF(AND(J5019&gt;4,J5019&lt;=5.5),INDEX(价格表!$B$4:$I$31,M5019,7),IF(J5019&gt;5.5,2.6+INDEX(价格表!$B$4:$I$31,M5019,8)*L5019)))))))</f>
        <v>2.15</v>
      </c>
    </row>
    <row r="5020" spans="1:14">
      <c r="A5020" s="20">
        <v>4311115452273</v>
      </c>
      <c r="B5020" s="18" t="s">
        <v>16</v>
      </c>
      <c r="C5020" s="21">
        <v>20201218</v>
      </c>
      <c r="D5020" s="21">
        <v>610538201209</v>
      </c>
      <c r="E5020" s="21" t="s">
        <v>16</v>
      </c>
      <c r="F5020" s="21">
        <v>20201228</v>
      </c>
      <c r="G5020" s="21" t="s">
        <v>17</v>
      </c>
      <c r="H5020" s="21" t="s">
        <v>27</v>
      </c>
      <c r="I5020" s="21" t="s">
        <v>210</v>
      </c>
      <c r="J5020" s="21">
        <v>1.52</v>
      </c>
      <c r="K5020" s="21" t="s">
        <v>20</v>
      </c>
      <c r="L5020">
        <f t="shared" si="93"/>
        <v>2</v>
      </c>
      <c r="M5020">
        <f>MATCH(H:H,价格表!$B$4:$B$35,0)</f>
        <v>3</v>
      </c>
      <c r="N5020" s="27">
        <f>IF(J5020&lt;=0.3,INDEX(价格表!$B$4:$I$31,M5020,2),IF(AND(J5020&gt;0.3,J5020&lt;=1),INDEX(价格表!$B$4:$I$31,M5020,3),IF(AND(J5020&gt;1,J5020&lt;=2.2),INDEX(价格表!$B$4:$I$31,M5020,4),IF(AND(J5020&gt;2.2,J5020&lt;=3.3),INDEX(价格表!$B$4:$I$31,M5020,5),IF(AND(J5020&gt;3.3,J5020&lt;=4),INDEX(价格表!$B$4:$I$31,M5020,6),IF(AND(J5020&gt;4,J5020&lt;=5.5),INDEX(价格表!$B$4:$I$31,M5020,7),IF(J5020&gt;5.5,2.6+INDEX(价格表!$B$4:$I$31,M5020,8)*L5020)))))))</f>
        <v>2.15</v>
      </c>
    </row>
    <row r="5021" spans="1:14">
      <c r="A5021" s="20">
        <v>4311115452275</v>
      </c>
      <c r="B5021" s="18" t="s">
        <v>16</v>
      </c>
      <c r="C5021" s="21">
        <v>20201218</v>
      </c>
      <c r="D5021" s="21">
        <v>610538201209</v>
      </c>
      <c r="E5021" s="21" t="s">
        <v>16</v>
      </c>
      <c r="F5021" s="21">
        <v>20201228</v>
      </c>
      <c r="G5021" s="21" t="s">
        <v>17</v>
      </c>
      <c r="H5021" s="21" t="s">
        <v>73</v>
      </c>
      <c r="I5021" s="21" t="s">
        <v>207</v>
      </c>
      <c r="J5021" s="21">
        <v>1.51</v>
      </c>
      <c r="K5021" s="21" t="s">
        <v>20</v>
      </c>
      <c r="L5021">
        <f t="shared" si="93"/>
        <v>2</v>
      </c>
      <c r="M5021">
        <f>MATCH(H:H,价格表!$B$4:$B$35,0)</f>
        <v>7</v>
      </c>
      <c r="N5021" s="27">
        <f>IF(J5021&lt;=0.3,INDEX(价格表!$B$4:$I$31,M5021,2),IF(AND(J5021&gt;0.3,J5021&lt;=1),INDEX(价格表!$B$4:$I$31,M5021,3),IF(AND(J5021&gt;1,J5021&lt;=2.2),INDEX(价格表!$B$4:$I$31,M5021,4),IF(AND(J5021&gt;2.2,J5021&lt;=3.3),INDEX(价格表!$B$4:$I$31,M5021,5),IF(AND(J5021&gt;3.3,J5021&lt;=4),INDEX(价格表!$B$4:$I$31,M5021,6),IF(AND(J5021&gt;4,J5021&lt;=5.5),INDEX(价格表!$B$4:$I$31,M5021,7),IF(J5021&gt;5.5,2.6+INDEX(价格表!$B$4:$I$31,M5021,8)*L5021)))))))</f>
        <v>2.15</v>
      </c>
    </row>
    <row r="5022" spans="1:14">
      <c r="A5022" s="20">
        <v>4311115452277</v>
      </c>
      <c r="B5022" s="18" t="s">
        <v>16</v>
      </c>
      <c r="C5022" s="21">
        <v>20201218</v>
      </c>
      <c r="D5022" s="21">
        <v>610538201209</v>
      </c>
      <c r="E5022" s="21" t="s">
        <v>16</v>
      </c>
      <c r="F5022" s="21">
        <v>20201228</v>
      </c>
      <c r="G5022" s="21" t="s">
        <v>17</v>
      </c>
      <c r="H5022" s="21" t="s">
        <v>75</v>
      </c>
      <c r="I5022" s="21" t="s">
        <v>76</v>
      </c>
      <c r="J5022" s="21">
        <v>1.54</v>
      </c>
      <c r="K5022" s="21" t="s">
        <v>20</v>
      </c>
      <c r="L5022">
        <f t="shared" si="93"/>
        <v>2</v>
      </c>
      <c r="M5022">
        <f>MATCH(H:H,价格表!$B$4:$B$35,0)</f>
        <v>24</v>
      </c>
      <c r="N5022" s="27">
        <f>IF(J5022&lt;=0.3,INDEX(价格表!$B$4:$I$31,M5022,2),IF(AND(J5022&gt;0.3,J5022&lt;=1),INDEX(价格表!$B$4:$I$31,M5022,3),IF(AND(J5022&gt;1,J5022&lt;=2.2),INDEX(价格表!$B$4:$I$31,M5022,4),IF(AND(J5022&gt;2.2,J5022&lt;=3.3),INDEX(价格表!$B$4:$I$31,M5022,5),IF(AND(J5022&gt;3.3,J5022&lt;=4),INDEX(价格表!$B$4:$I$31,M5022,6),IF(AND(J5022&gt;4,J5022&lt;=5.5),INDEX(价格表!$B$4:$I$31,M5022,7),IF(J5022&gt;5.5,2.6+INDEX(价格表!$B$4:$I$31,M5022,8)*L5022)))))))</f>
        <v>2.15</v>
      </c>
    </row>
    <row r="5023" spans="1:14">
      <c r="A5023" s="20">
        <v>4311115452279</v>
      </c>
      <c r="B5023" s="18" t="s">
        <v>16</v>
      </c>
      <c r="C5023" s="21">
        <v>20201218</v>
      </c>
      <c r="D5023" s="21">
        <v>610538201209</v>
      </c>
      <c r="E5023" s="21" t="s">
        <v>16</v>
      </c>
      <c r="F5023" s="21">
        <v>20201228</v>
      </c>
      <c r="G5023" s="21" t="s">
        <v>17</v>
      </c>
      <c r="H5023" s="21" t="s">
        <v>25</v>
      </c>
      <c r="I5023" s="21" t="s">
        <v>199</v>
      </c>
      <c r="J5023" s="21">
        <v>1.52</v>
      </c>
      <c r="K5023" s="21" t="s">
        <v>20</v>
      </c>
      <c r="L5023">
        <f t="shared" si="93"/>
        <v>2</v>
      </c>
      <c r="M5023">
        <f>MATCH(H:H,价格表!$B$4:$B$35,0)</f>
        <v>25</v>
      </c>
      <c r="N5023" s="27">
        <f>IF(J5023&lt;=0.3,INDEX(价格表!$B$4:$I$31,M5023,2),IF(AND(J5023&gt;0.3,J5023&lt;=1),INDEX(价格表!$B$4:$I$31,M5023,3),IF(AND(J5023&gt;1,J5023&lt;=2.2),INDEX(价格表!$B$4:$I$31,M5023,4),IF(AND(J5023&gt;2.2,J5023&lt;=3.3),INDEX(价格表!$B$4:$I$31,M5023,5),IF(AND(J5023&gt;3.3,J5023&lt;=4),INDEX(价格表!$B$4:$I$31,M5023,6),IF(AND(J5023&gt;4,J5023&lt;=5.5),INDEX(价格表!$B$4:$I$31,M5023,7),IF(J5023&gt;5.5,2.6+INDEX(价格表!$B$4:$I$31,M5023,8)*L5023)))))))</f>
        <v>2.15</v>
      </c>
    </row>
    <row r="5024" spans="1:14">
      <c r="A5024" s="20">
        <v>4311115452281</v>
      </c>
      <c r="B5024" s="18" t="s">
        <v>16</v>
      </c>
      <c r="C5024" s="21">
        <v>20201218</v>
      </c>
      <c r="D5024" s="21">
        <v>610538201209</v>
      </c>
      <c r="E5024" s="21" t="s">
        <v>16</v>
      </c>
      <c r="F5024" s="21">
        <v>20201228</v>
      </c>
      <c r="G5024" s="21" t="s">
        <v>17</v>
      </c>
      <c r="H5024" s="21" t="s">
        <v>50</v>
      </c>
      <c r="I5024" s="21" t="s">
        <v>51</v>
      </c>
      <c r="J5024" s="21">
        <v>1.53</v>
      </c>
      <c r="K5024" s="21" t="s">
        <v>20</v>
      </c>
      <c r="L5024">
        <f t="shared" si="93"/>
        <v>2</v>
      </c>
      <c r="M5024">
        <f>MATCH(H:H,价格表!$B$4:$B$35,0)</f>
        <v>4</v>
      </c>
      <c r="N5024" s="27">
        <f>IF(J5024&lt;=0.3,INDEX(价格表!$B$4:$I$31,M5024,2),IF(AND(J5024&gt;0.3,J5024&lt;=1),INDEX(价格表!$B$4:$I$31,M5024,3),IF(AND(J5024&gt;1,J5024&lt;=2.2),INDEX(价格表!$B$4:$I$31,M5024,4),IF(AND(J5024&gt;2.2,J5024&lt;=3.3),INDEX(价格表!$B$4:$I$31,M5024,5),IF(AND(J5024&gt;3.3,J5024&lt;=4),INDEX(价格表!$B$4:$I$31,M5024,6),IF(AND(J5024&gt;4,J5024&lt;=5.5),INDEX(价格表!$B$4:$I$31,M5024,7),IF(J5024&gt;5.5,2.6+INDEX(价格表!$B$4:$I$31,M5024,8)*L5024)))))))</f>
        <v>2.15</v>
      </c>
    </row>
    <row r="5025" spans="1:14">
      <c r="A5025" s="20">
        <v>4311115452703</v>
      </c>
      <c r="B5025" s="18" t="s">
        <v>16</v>
      </c>
      <c r="C5025" s="21">
        <v>20201218</v>
      </c>
      <c r="D5025" s="21">
        <v>610538201209</v>
      </c>
      <c r="E5025" s="21" t="s">
        <v>16</v>
      </c>
      <c r="F5025" s="21">
        <v>20201228</v>
      </c>
      <c r="G5025" s="21" t="s">
        <v>17</v>
      </c>
      <c r="H5025" s="21" t="s">
        <v>68</v>
      </c>
      <c r="I5025" s="21" t="s">
        <v>175</v>
      </c>
      <c r="J5025" s="21">
        <v>1.54</v>
      </c>
      <c r="K5025" s="21" t="s">
        <v>20</v>
      </c>
      <c r="L5025">
        <f t="shared" si="93"/>
        <v>2</v>
      </c>
      <c r="M5025">
        <f>MATCH(H:H,价格表!$B$4:$B$35,0)</f>
        <v>5</v>
      </c>
      <c r="N5025" s="27">
        <f>IF(J5025&lt;=0.3,INDEX(价格表!$B$4:$I$31,M5025,2),IF(AND(J5025&gt;0.3,J5025&lt;=1),INDEX(价格表!$B$4:$I$31,M5025,3),IF(AND(J5025&gt;1,J5025&lt;=2.2),INDEX(价格表!$B$4:$I$31,M5025,4),IF(AND(J5025&gt;2.2,J5025&lt;=3.3),INDEX(价格表!$B$4:$I$31,M5025,5),IF(AND(J5025&gt;3.3,J5025&lt;=4),INDEX(价格表!$B$4:$I$31,M5025,6),IF(AND(J5025&gt;4,J5025&lt;=5.5),INDEX(价格表!$B$4:$I$31,M5025,7),IF(J5025&gt;5.5,2.6+INDEX(价格表!$B$4:$I$31,M5025,8)*L5025)))))))</f>
        <v>2.15</v>
      </c>
    </row>
    <row r="5026" spans="1:14">
      <c r="A5026" s="20">
        <v>4311115452704</v>
      </c>
      <c r="B5026" s="18" t="s">
        <v>16</v>
      </c>
      <c r="C5026" s="21">
        <v>20201218</v>
      </c>
      <c r="D5026" s="21">
        <v>610538201209</v>
      </c>
      <c r="E5026" s="21" t="s">
        <v>16</v>
      </c>
      <c r="F5026" s="21">
        <v>20201228</v>
      </c>
      <c r="G5026" s="21" t="s">
        <v>17</v>
      </c>
      <c r="H5026" s="21" t="s">
        <v>43</v>
      </c>
      <c r="I5026" s="21" t="s">
        <v>44</v>
      </c>
      <c r="J5026" s="21">
        <v>1.53</v>
      </c>
      <c r="K5026" s="21" t="s">
        <v>20</v>
      </c>
      <c r="L5026">
        <f t="shared" si="93"/>
        <v>2</v>
      </c>
      <c r="M5026">
        <f>MATCH(H:H,价格表!$B$4:$B$35,0)</f>
        <v>10</v>
      </c>
      <c r="N5026" s="27">
        <f>IF(J5026&lt;=0.3,INDEX(价格表!$B$4:$I$31,M5026,2),IF(AND(J5026&gt;0.3,J5026&lt;=1),INDEX(价格表!$B$4:$I$31,M5026,3),IF(AND(J5026&gt;1,J5026&lt;=2.2),INDEX(价格表!$B$4:$I$31,M5026,4),IF(AND(J5026&gt;2.2,J5026&lt;=3.3),INDEX(价格表!$B$4:$I$31,M5026,5),IF(AND(J5026&gt;3.3,J5026&lt;=4),INDEX(价格表!$B$4:$I$31,M5026,6),IF(AND(J5026&gt;4,J5026&lt;=5.5),INDEX(价格表!$B$4:$I$31,M5026,7),IF(J5026&gt;5.5,2.6+INDEX(价格表!$B$4:$I$31,M5026,8)*L5026)))))))</f>
        <v>2.15</v>
      </c>
    </row>
    <row r="5027" spans="1:14">
      <c r="A5027" s="20">
        <v>4311115452705</v>
      </c>
      <c r="B5027" s="18" t="s">
        <v>16</v>
      </c>
      <c r="C5027" s="21">
        <v>20201218</v>
      </c>
      <c r="D5027" s="21">
        <v>610538201209</v>
      </c>
      <c r="E5027" s="21" t="s">
        <v>16</v>
      </c>
      <c r="F5027" s="21">
        <v>20201228</v>
      </c>
      <c r="G5027" s="21" t="s">
        <v>17</v>
      </c>
      <c r="H5027" s="21" t="s">
        <v>68</v>
      </c>
      <c r="I5027" s="21" t="s">
        <v>117</v>
      </c>
      <c r="J5027" s="21">
        <v>1.53</v>
      </c>
      <c r="K5027" s="21" t="s">
        <v>20</v>
      </c>
      <c r="L5027">
        <f t="shared" si="93"/>
        <v>2</v>
      </c>
      <c r="M5027">
        <f>MATCH(H:H,价格表!$B$4:$B$35,0)</f>
        <v>5</v>
      </c>
      <c r="N5027" s="27">
        <f>IF(J5027&lt;=0.3,INDEX(价格表!$B$4:$I$31,M5027,2),IF(AND(J5027&gt;0.3,J5027&lt;=1),INDEX(价格表!$B$4:$I$31,M5027,3),IF(AND(J5027&gt;1,J5027&lt;=2.2),INDEX(价格表!$B$4:$I$31,M5027,4),IF(AND(J5027&gt;2.2,J5027&lt;=3.3),INDEX(价格表!$B$4:$I$31,M5027,5),IF(AND(J5027&gt;3.3,J5027&lt;=4),INDEX(价格表!$B$4:$I$31,M5027,6),IF(AND(J5027&gt;4,J5027&lt;=5.5),INDEX(价格表!$B$4:$I$31,M5027,7),IF(J5027&gt;5.5,2.6+INDEX(价格表!$B$4:$I$31,M5027,8)*L5027)))))))</f>
        <v>2.15</v>
      </c>
    </row>
    <row r="5028" spans="1:14">
      <c r="A5028" s="20">
        <v>4311115452706</v>
      </c>
      <c r="B5028" s="18" t="s">
        <v>16</v>
      </c>
      <c r="C5028" s="21">
        <v>20201218</v>
      </c>
      <c r="D5028" s="21">
        <v>610538201209</v>
      </c>
      <c r="E5028" s="21" t="s">
        <v>16</v>
      </c>
      <c r="F5028" s="21">
        <v>20201228</v>
      </c>
      <c r="G5028" s="21" t="s">
        <v>17</v>
      </c>
      <c r="H5028" s="21" t="s">
        <v>33</v>
      </c>
      <c r="I5028" s="21" t="s">
        <v>34</v>
      </c>
      <c r="J5028" s="21">
        <v>1.52</v>
      </c>
      <c r="K5028" s="21" t="s">
        <v>20</v>
      </c>
      <c r="L5028">
        <f t="shared" si="93"/>
        <v>2</v>
      </c>
      <c r="M5028">
        <f>MATCH(H:H,价格表!$B$4:$B$35,0)</f>
        <v>13</v>
      </c>
      <c r="N5028" s="27">
        <f>IF(J5028&lt;=0.3,INDEX(价格表!$B$4:$I$31,M5028,2),IF(AND(J5028&gt;0.3,J5028&lt;=1),INDEX(价格表!$B$4:$I$31,M5028,3),IF(AND(J5028&gt;1,J5028&lt;=2.2),INDEX(价格表!$B$4:$I$31,M5028,4),IF(AND(J5028&gt;2.2,J5028&lt;=3.3),INDEX(价格表!$B$4:$I$31,M5028,5),IF(AND(J5028&gt;3.3,J5028&lt;=4),INDEX(价格表!$B$4:$I$31,M5028,6),IF(AND(J5028&gt;4,J5028&lt;=5.5),INDEX(价格表!$B$4:$I$31,M5028,7),IF(J5028&gt;5.5,2.6+INDEX(价格表!$B$4:$I$31,M5028,8)*L5028)))))))</f>
        <v>2.15</v>
      </c>
    </row>
    <row r="5029" spans="1:14">
      <c r="A5029" s="20">
        <v>4311115452708</v>
      </c>
      <c r="B5029" s="18" t="s">
        <v>16</v>
      </c>
      <c r="C5029" s="21">
        <v>20201218</v>
      </c>
      <c r="D5029" s="21">
        <v>610538201209</v>
      </c>
      <c r="E5029" s="21" t="s">
        <v>16</v>
      </c>
      <c r="F5029" s="21">
        <v>20201228</v>
      </c>
      <c r="G5029" s="21" t="s">
        <v>17</v>
      </c>
      <c r="H5029" s="21" t="s">
        <v>63</v>
      </c>
      <c r="I5029" s="21" t="s">
        <v>274</v>
      </c>
      <c r="J5029" s="21">
        <v>1.52</v>
      </c>
      <c r="K5029" s="21" t="s">
        <v>20</v>
      </c>
      <c r="L5029">
        <f t="shared" si="93"/>
        <v>2</v>
      </c>
      <c r="M5029">
        <f>MATCH(H:H,价格表!$B$4:$B$35,0)</f>
        <v>21</v>
      </c>
      <c r="N5029" s="27">
        <f>IF(J5029&lt;=0.3,INDEX(价格表!$B$4:$I$31,M5029,2),IF(AND(J5029&gt;0.3,J5029&lt;=1),INDEX(价格表!$B$4:$I$31,M5029,3),IF(AND(J5029&gt;1,J5029&lt;=2.2),INDEX(价格表!$B$4:$I$31,M5029,4),IF(AND(J5029&gt;2.2,J5029&lt;=3.3),INDEX(价格表!$B$4:$I$31,M5029,5),IF(AND(J5029&gt;3.3,J5029&lt;=4),INDEX(价格表!$B$4:$I$31,M5029,6),IF(AND(J5029&gt;4,J5029&lt;=5.5),INDEX(价格表!$B$4:$I$31,M5029,7),IF(J5029&gt;5.5,2.6+INDEX(价格表!$B$4:$I$31,M5029,8)*L5029)))))))</f>
        <v>2.15</v>
      </c>
    </row>
    <row r="5030" spans="1:14">
      <c r="A5030" s="20">
        <v>4311115452709</v>
      </c>
      <c r="B5030" s="18" t="s">
        <v>16</v>
      </c>
      <c r="C5030" s="21">
        <v>20201218</v>
      </c>
      <c r="D5030" s="21">
        <v>610538201209</v>
      </c>
      <c r="E5030" s="21" t="s">
        <v>16</v>
      </c>
      <c r="F5030" s="21">
        <v>20201228</v>
      </c>
      <c r="G5030" s="21" t="s">
        <v>17</v>
      </c>
      <c r="H5030" s="21" t="s">
        <v>73</v>
      </c>
      <c r="I5030" s="21" t="s">
        <v>138</v>
      </c>
      <c r="J5030" s="21">
        <v>1.54</v>
      </c>
      <c r="K5030" s="21" t="s">
        <v>20</v>
      </c>
      <c r="L5030">
        <f t="shared" si="93"/>
        <v>2</v>
      </c>
      <c r="M5030">
        <f>MATCH(H:H,价格表!$B$4:$B$35,0)</f>
        <v>7</v>
      </c>
      <c r="N5030" s="27">
        <f>IF(J5030&lt;=0.3,INDEX(价格表!$B$4:$I$31,M5030,2),IF(AND(J5030&gt;0.3,J5030&lt;=1),INDEX(价格表!$B$4:$I$31,M5030,3),IF(AND(J5030&gt;1,J5030&lt;=2.2),INDEX(价格表!$B$4:$I$31,M5030,4),IF(AND(J5030&gt;2.2,J5030&lt;=3.3),INDEX(价格表!$B$4:$I$31,M5030,5),IF(AND(J5030&gt;3.3,J5030&lt;=4),INDEX(价格表!$B$4:$I$31,M5030,6),IF(AND(J5030&gt;4,J5030&lt;=5.5),INDEX(价格表!$B$4:$I$31,M5030,7),IF(J5030&gt;5.5,2.6+INDEX(价格表!$B$4:$I$31,M5030,8)*L5030)))))))</f>
        <v>2.15</v>
      </c>
    </row>
    <row r="5031" spans="1:14">
      <c r="A5031" s="20">
        <v>4311115452710</v>
      </c>
      <c r="B5031" s="18" t="s">
        <v>16</v>
      </c>
      <c r="C5031" s="21">
        <v>20201218</v>
      </c>
      <c r="D5031" s="21">
        <v>610538201209</v>
      </c>
      <c r="E5031" s="21" t="s">
        <v>16</v>
      </c>
      <c r="F5031" s="21">
        <v>20201228</v>
      </c>
      <c r="G5031" s="21" t="s">
        <v>17</v>
      </c>
      <c r="H5031" s="21" t="s">
        <v>33</v>
      </c>
      <c r="I5031" s="21" t="s">
        <v>34</v>
      </c>
      <c r="J5031" s="21">
        <v>1.52</v>
      </c>
      <c r="K5031" s="21" t="s">
        <v>20</v>
      </c>
      <c r="L5031">
        <f t="shared" si="93"/>
        <v>2</v>
      </c>
      <c r="M5031">
        <f>MATCH(H:H,价格表!$B$4:$B$35,0)</f>
        <v>13</v>
      </c>
      <c r="N5031" s="27">
        <f>IF(J5031&lt;=0.3,INDEX(价格表!$B$4:$I$31,M5031,2),IF(AND(J5031&gt;0.3,J5031&lt;=1),INDEX(价格表!$B$4:$I$31,M5031,3),IF(AND(J5031&gt;1,J5031&lt;=2.2),INDEX(价格表!$B$4:$I$31,M5031,4),IF(AND(J5031&gt;2.2,J5031&lt;=3.3),INDEX(价格表!$B$4:$I$31,M5031,5),IF(AND(J5031&gt;3.3,J5031&lt;=4),INDEX(价格表!$B$4:$I$31,M5031,6),IF(AND(J5031&gt;4,J5031&lt;=5.5),INDEX(价格表!$B$4:$I$31,M5031,7),IF(J5031&gt;5.5,2.6+INDEX(价格表!$B$4:$I$31,M5031,8)*L5031)))))))</f>
        <v>2.15</v>
      </c>
    </row>
    <row r="5032" spans="1:14">
      <c r="A5032" s="20">
        <v>4311115452711</v>
      </c>
      <c r="B5032" s="18" t="s">
        <v>16</v>
      </c>
      <c r="C5032" s="21">
        <v>20201218</v>
      </c>
      <c r="D5032" s="21">
        <v>610538201209</v>
      </c>
      <c r="E5032" s="21" t="s">
        <v>16</v>
      </c>
      <c r="F5032" s="21">
        <v>20201228</v>
      </c>
      <c r="G5032" s="21" t="s">
        <v>17</v>
      </c>
      <c r="H5032" s="21" t="s">
        <v>50</v>
      </c>
      <c r="I5032" s="21" t="s">
        <v>166</v>
      </c>
      <c r="J5032" s="21">
        <v>1.44</v>
      </c>
      <c r="K5032" s="21" t="s">
        <v>20</v>
      </c>
      <c r="L5032">
        <f t="shared" si="93"/>
        <v>2</v>
      </c>
      <c r="M5032">
        <f>MATCH(H:H,价格表!$B$4:$B$35,0)</f>
        <v>4</v>
      </c>
      <c r="N5032" s="27">
        <f>IF(J5032&lt;=0.3,INDEX(价格表!$B$4:$I$31,M5032,2),IF(AND(J5032&gt;0.3,J5032&lt;=1),INDEX(价格表!$B$4:$I$31,M5032,3),IF(AND(J5032&gt;1,J5032&lt;=2.2),INDEX(价格表!$B$4:$I$31,M5032,4),IF(AND(J5032&gt;2.2,J5032&lt;=3.3),INDEX(价格表!$B$4:$I$31,M5032,5),IF(AND(J5032&gt;3.3,J5032&lt;=4),INDEX(价格表!$B$4:$I$31,M5032,6),IF(AND(J5032&gt;4,J5032&lt;=5.5),INDEX(价格表!$B$4:$I$31,M5032,7),IF(J5032&gt;5.5,2.6+INDEX(价格表!$B$4:$I$31,M5032,8)*L5032)))))))</f>
        <v>2.15</v>
      </c>
    </row>
    <row r="5033" spans="1:14">
      <c r="A5033" s="20">
        <v>4311115452712</v>
      </c>
      <c r="B5033" s="18" t="s">
        <v>16</v>
      </c>
      <c r="C5033" s="21">
        <v>20201218</v>
      </c>
      <c r="D5033" s="21">
        <v>610538201209</v>
      </c>
      <c r="E5033" s="21" t="s">
        <v>16</v>
      </c>
      <c r="F5033" s="21">
        <v>20201228</v>
      </c>
      <c r="G5033" s="21" t="s">
        <v>17</v>
      </c>
      <c r="H5033" s="21" t="s">
        <v>43</v>
      </c>
      <c r="I5033" s="21" t="s">
        <v>44</v>
      </c>
      <c r="J5033" s="21">
        <v>1.52</v>
      </c>
      <c r="K5033" s="21" t="s">
        <v>20</v>
      </c>
      <c r="L5033">
        <f t="shared" si="93"/>
        <v>2</v>
      </c>
      <c r="M5033">
        <f>MATCH(H:H,价格表!$B$4:$B$35,0)</f>
        <v>10</v>
      </c>
      <c r="N5033" s="27">
        <f>IF(J5033&lt;=0.3,INDEX(价格表!$B$4:$I$31,M5033,2),IF(AND(J5033&gt;0.3,J5033&lt;=1),INDEX(价格表!$B$4:$I$31,M5033,3),IF(AND(J5033&gt;1,J5033&lt;=2.2),INDEX(价格表!$B$4:$I$31,M5033,4),IF(AND(J5033&gt;2.2,J5033&lt;=3.3),INDEX(价格表!$B$4:$I$31,M5033,5),IF(AND(J5033&gt;3.3,J5033&lt;=4),INDEX(价格表!$B$4:$I$31,M5033,6),IF(AND(J5033&gt;4,J5033&lt;=5.5),INDEX(价格表!$B$4:$I$31,M5033,7),IF(J5033&gt;5.5,2.6+INDEX(价格表!$B$4:$I$31,M5033,8)*L5033)))))))</f>
        <v>2.15</v>
      </c>
    </row>
    <row r="5034" spans="1:14">
      <c r="A5034" s="20">
        <v>4311115459387</v>
      </c>
      <c r="B5034" s="18" t="s">
        <v>16</v>
      </c>
      <c r="C5034" s="21">
        <v>20201218</v>
      </c>
      <c r="D5034" s="21">
        <v>610538201209</v>
      </c>
      <c r="E5034" s="21" t="s">
        <v>16</v>
      </c>
      <c r="F5034" s="21">
        <v>20201228</v>
      </c>
      <c r="G5034" s="21" t="s">
        <v>17</v>
      </c>
      <c r="H5034" s="21" t="s">
        <v>75</v>
      </c>
      <c r="I5034" s="21" t="s">
        <v>192</v>
      </c>
      <c r="J5034" s="21">
        <v>1.54</v>
      </c>
      <c r="K5034" s="21" t="s">
        <v>20</v>
      </c>
      <c r="L5034">
        <f t="shared" si="93"/>
        <v>2</v>
      </c>
      <c r="M5034">
        <f>MATCH(H:H,价格表!$B$4:$B$35,0)</f>
        <v>24</v>
      </c>
      <c r="N5034" s="27">
        <f>IF(J5034&lt;=0.3,INDEX(价格表!$B$4:$I$31,M5034,2),IF(AND(J5034&gt;0.3,J5034&lt;=1),INDEX(价格表!$B$4:$I$31,M5034,3),IF(AND(J5034&gt;1,J5034&lt;=2.2),INDEX(价格表!$B$4:$I$31,M5034,4),IF(AND(J5034&gt;2.2,J5034&lt;=3.3),INDEX(价格表!$B$4:$I$31,M5034,5),IF(AND(J5034&gt;3.3,J5034&lt;=4),INDEX(价格表!$B$4:$I$31,M5034,6),IF(AND(J5034&gt;4,J5034&lt;=5.5),INDEX(价格表!$B$4:$I$31,M5034,7),IF(J5034&gt;5.5,2.6+INDEX(价格表!$B$4:$I$31,M5034,8)*L5034)))))))</f>
        <v>2.15</v>
      </c>
    </row>
    <row r="5035" spans="1:14">
      <c r="A5035" s="20">
        <v>4311115459389</v>
      </c>
      <c r="B5035" s="18" t="s">
        <v>16</v>
      </c>
      <c r="C5035" s="21">
        <v>20201218</v>
      </c>
      <c r="D5035" s="21">
        <v>610538201209</v>
      </c>
      <c r="E5035" s="21" t="s">
        <v>16</v>
      </c>
      <c r="F5035" s="21">
        <v>20201228</v>
      </c>
      <c r="G5035" s="21" t="s">
        <v>17</v>
      </c>
      <c r="H5035" s="21" t="s">
        <v>35</v>
      </c>
      <c r="I5035" s="21" t="s">
        <v>102</v>
      </c>
      <c r="J5035" s="21">
        <v>1.52</v>
      </c>
      <c r="K5035" s="21" t="s">
        <v>20</v>
      </c>
      <c r="L5035">
        <f t="shared" si="93"/>
        <v>2</v>
      </c>
      <c r="M5035">
        <f>MATCH(H:H,价格表!$B$4:$B$35,0)</f>
        <v>22</v>
      </c>
      <c r="N5035" s="27">
        <f>IF(J5035&lt;=0.3,INDEX(价格表!$B$4:$I$31,M5035,2),IF(AND(J5035&gt;0.3,J5035&lt;=1),INDEX(价格表!$B$4:$I$31,M5035,3),IF(AND(J5035&gt;1,J5035&lt;=2.2),INDEX(价格表!$B$4:$I$31,M5035,4),IF(AND(J5035&gt;2.2,J5035&lt;=3.3),INDEX(价格表!$B$4:$I$31,M5035,5),IF(AND(J5035&gt;3.3,J5035&lt;=4),INDEX(价格表!$B$4:$I$31,M5035,6),IF(AND(J5035&gt;4,J5035&lt;=5.5),INDEX(价格表!$B$4:$I$31,M5035,7),IF(J5035&gt;5.5,2.6+INDEX(价格表!$B$4:$I$31,M5035,8)*L5035)))))))</f>
        <v>2.15</v>
      </c>
    </row>
    <row r="5036" spans="1:14">
      <c r="A5036" s="20">
        <v>4311115459391</v>
      </c>
      <c r="B5036" s="18" t="s">
        <v>16</v>
      </c>
      <c r="C5036" s="21">
        <v>20201218</v>
      </c>
      <c r="D5036" s="21">
        <v>610538201209</v>
      </c>
      <c r="E5036" s="21" t="s">
        <v>16</v>
      </c>
      <c r="F5036" s="21">
        <v>20201228</v>
      </c>
      <c r="G5036" s="21" t="s">
        <v>17</v>
      </c>
      <c r="H5036" s="21" t="s">
        <v>21</v>
      </c>
      <c r="I5036" s="21" t="s">
        <v>22</v>
      </c>
      <c r="J5036" s="21">
        <v>1.52</v>
      </c>
      <c r="K5036" s="21" t="s">
        <v>20</v>
      </c>
      <c r="L5036">
        <f t="shared" si="93"/>
        <v>2</v>
      </c>
      <c r="M5036">
        <f>MATCH(H:H,价格表!$B$4:$B$35,0)</f>
        <v>20</v>
      </c>
      <c r="N5036" s="27">
        <f>IF(J5036&lt;=0.3,INDEX(价格表!$B$4:$I$31,M5036,2),IF(AND(J5036&gt;0.3,J5036&lt;=1),INDEX(价格表!$B$4:$I$31,M5036,3),IF(AND(J5036&gt;1,J5036&lt;=2.2),INDEX(价格表!$B$4:$I$31,M5036,4),IF(AND(J5036&gt;2.2,J5036&lt;=3.3),INDEX(价格表!$B$4:$I$31,M5036,5),IF(AND(J5036&gt;3.3,J5036&lt;=4),INDEX(价格表!$B$4:$I$31,M5036,6),IF(AND(J5036&gt;4,J5036&lt;=5.5),INDEX(价格表!$B$4:$I$31,M5036,7),IF(J5036&gt;5.5,2.6+INDEX(价格表!$B$4:$I$31,M5036,8)*L5036)))))))</f>
        <v>2.15</v>
      </c>
    </row>
    <row r="5037" spans="1:14">
      <c r="A5037" s="20">
        <v>4311115459392</v>
      </c>
      <c r="B5037" s="18" t="s">
        <v>16</v>
      </c>
      <c r="C5037" s="21">
        <v>20201218</v>
      </c>
      <c r="D5037" s="21">
        <v>610538201209</v>
      </c>
      <c r="E5037" s="21" t="s">
        <v>16</v>
      </c>
      <c r="F5037" s="21">
        <v>20201228</v>
      </c>
      <c r="G5037" s="21" t="s">
        <v>17</v>
      </c>
      <c r="H5037" s="21" t="s">
        <v>73</v>
      </c>
      <c r="I5037" s="21" t="s">
        <v>91</v>
      </c>
      <c r="J5037" s="21">
        <v>1.54</v>
      </c>
      <c r="K5037" s="21" t="s">
        <v>20</v>
      </c>
      <c r="L5037">
        <f t="shared" si="93"/>
        <v>2</v>
      </c>
      <c r="M5037">
        <f>MATCH(H:H,价格表!$B$4:$B$35,0)</f>
        <v>7</v>
      </c>
      <c r="N5037" s="27">
        <f>IF(J5037&lt;=0.3,INDEX(价格表!$B$4:$I$31,M5037,2),IF(AND(J5037&gt;0.3,J5037&lt;=1),INDEX(价格表!$B$4:$I$31,M5037,3),IF(AND(J5037&gt;1,J5037&lt;=2.2),INDEX(价格表!$B$4:$I$31,M5037,4),IF(AND(J5037&gt;2.2,J5037&lt;=3.3),INDEX(价格表!$B$4:$I$31,M5037,5),IF(AND(J5037&gt;3.3,J5037&lt;=4),INDEX(价格表!$B$4:$I$31,M5037,6),IF(AND(J5037&gt;4,J5037&lt;=5.5),INDEX(价格表!$B$4:$I$31,M5037,7),IF(J5037&gt;5.5,2.6+INDEX(价格表!$B$4:$I$31,M5037,8)*L5037)))))))</f>
        <v>2.15</v>
      </c>
    </row>
    <row r="5038" spans="1:14">
      <c r="A5038" s="20">
        <v>4311115459394</v>
      </c>
      <c r="B5038" s="18" t="s">
        <v>16</v>
      </c>
      <c r="C5038" s="21">
        <v>20201218</v>
      </c>
      <c r="D5038" s="21">
        <v>610538201209</v>
      </c>
      <c r="E5038" s="21" t="s">
        <v>16</v>
      </c>
      <c r="F5038" s="21">
        <v>20201228</v>
      </c>
      <c r="G5038" s="21" t="s">
        <v>17</v>
      </c>
      <c r="H5038" s="21" t="s">
        <v>25</v>
      </c>
      <c r="I5038" s="21" t="s">
        <v>199</v>
      </c>
      <c r="J5038" s="21">
        <v>1.52</v>
      </c>
      <c r="K5038" s="21" t="s">
        <v>20</v>
      </c>
      <c r="L5038">
        <f t="shared" si="93"/>
        <v>2</v>
      </c>
      <c r="M5038">
        <f>MATCH(H:H,价格表!$B$4:$B$35,0)</f>
        <v>25</v>
      </c>
      <c r="N5038" s="27">
        <f>IF(J5038&lt;=0.3,INDEX(价格表!$B$4:$I$31,M5038,2),IF(AND(J5038&gt;0.3,J5038&lt;=1),INDEX(价格表!$B$4:$I$31,M5038,3),IF(AND(J5038&gt;1,J5038&lt;=2.2),INDEX(价格表!$B$4:$I$31,M5038,4),IF(AND(J5038&gt;2.2,J5038&lt;=3.3),INDEX(价格表!$B$4:$I$31,M5038,5),IF(AND(J5038&gt;3.3,J5038&lt;=4),INDEX(价格表!$B$4:$I$31,M5038,6),IF(AND(J5038&gt;4,J5038&lt;=5.5),INDEX(价格表!$B$4:$I$31,M5038,7),IF(J5038&gt;5.5,2.6+INDEX(价格表!$B$4:$I$31,M5038,8)*L5038)))))))</f>
        <v>2.15</v>
      </c>
    </row>
    <row r="5039" spans="1:14">
      <c r="A5039" s="20">
        <v>4311115459395</v>
      </c>
      <c r="B5039" s="18" t="s">
        <v>16</v>
      </c>
      <c r="C5039" s="21">
        <v>20201218</v>
      </c>
      <c r="D5039" s="21">
        <v>610538201209</v>
      </c>
      <c r="E5039" s="21" t="s">
        <v>16</v>
      </c>
      <c r="F5039" s="21">
        <v>20201228</v>
      </c>
      <c r="G5039" s="21" t="s">
        <v>17</v>
      </c>
      <c r="H5039" s="21" t="s">
        <v>23</v>
      </c>
      <c r="I5039" s="21" t="s">
        <v>225</v>
      </c>
      <c r="J5039" s="21">
        <v>1.54</v>
      </c>
      <c r="K5039" s="21" t="s">
        <v>20</v>
      </c>
      <c r="L5039">
        <f t="shared" si="93"/>
        <v>2</v>
      </c>
      <c r="M5039">
        <f>MATCH(H:H,价格表!$B$4:$B$35,0)</f>
        <v>15</v>
      </c>
      <c r="N5039" s="27">
        <f>IF(J5039&lt;=0.3,INDEX(价格表!$B$4:$I$31,M5039,2),IF(AND(J5039&gt;0.3,J5039&lt;=1),INDEX(价格表!$B$4:$I$31,M5039,3),IF(AND(J5039&gt;1,J5039&lt;=2.2),INDEX(价格表!$B$4:$I$31,M5039,4),IF(AND(J5039&gt;2.2,J5039&lt;=3.3),INDEX(价格表!$B$4:$I$31,M5039,5),IF(AND(J5039&gt;3.3,J5039&lt;=4),INDEX(价格表!$B$4:$I$31,M5039,6),IF(AND(J5039&gt;4,J5039&lt;=5.5),INDEX(价格表!$B$4:$I$31,M5039,7),IF(J5039&gt;5.5,2.6+INDEX(价格表!$B$4:$I$31,M5039,8)*L5039)))))))</f>
        <v>2.15</v>
      </c>
    </row>
    <row r="5040" spans="1:14">
      <c r="A5040" s="20">
        <v>4311115459817</v>
      </c>
      <c r="B5040" s="18" t="s">
        <v>16</v>
      </c>
      <c r="C5040" s="21">
        <v>20201218</v>
      </c>
      <c r="D5040" s="21">
        <v>610538201209</v>
      </c>
      <c r="E5040" s="21" t="s">
        <v>16</v>
      </c>
      <c r="F5040" s="21">
        <v>20201228</v>
      </c>
      <c r="G5040" s="21" t="s">
        <v>17</v>
      </c>
      <c r="H5040" s="21" t="s">
        <v>18</v>
      </c>
      <c r="I5040" s="21" t="s">
        <v>53</v>
      </c>
      <c r="J5040" s="21">
        <v>3.26</v>
      </c>
      <c r="K5040" s="21" t="s">
        <v>20</v>
      </c>
      <c r="L5040">
        <f t="shared" si="93"/>
        <v>4</v>
      </c>
      <c r="M5040">
        <f>MATCH(H:H,价格表!$B$4:$B$35,0)</f>
        <v>1</v>
      </c>
      <c r="N5040" s="27">
        <f>IF(J5040&lt;=0.3,INDEX(价格表!$B$4:$I$31,M5040,2),IF(AND(J5040&gt;0.3,J5040&lt;=1),INDEX(价格表!$B$4:$I$31,M5040,3),IF(AND(J5040&gt;1,J5040&lt;=2.2),INDEX(价格表!$B$4:$I$31,M5040,4),IF(AND(J5040&gt;2.2,J5040&lt;=3.3),INDEX(价格表!$B$4:$I$31,M5040,5),IF(AND(J5040&gt;3.3,J5040&lt;=4),INDEX(价格表!$B$4:$I$31,M5040,6),IF(AND(J5040&gt;4,J5040&lt;=5.5),INDEX(价格表!$B$4:$I$31,M5040,7),IF(J5040&gt;5.5,2.6+INDEX(价格表!$B$4:$I$31,M5040,8)*L5040)))))))</f>
        <v>2.5</v>
      </c>
    </row>
    <row r="5041" spans="1:14">
      <c r="A5041" s="20">
        <v>4311115459818</v>
      </c>
      <c r="B5041" s="18" t="s">
        <v>16</v>
      </c>
      <c r="C5041" s="21">
        <v>20201218</v>
      </c>
      <c r="D5041" s="21">
        <v>610538201209</v>
      </c>
      <c r="E5041" s="21" t="s">
        <v>16</v>
      </c>
      <c r="F5041" s="21">
        <v>20201228</v>
      </c>
      <c r="G5041" s="21" t="s">
        <v>17</v>
      </c>
      <c r="H5041" s="21" t="s">
        <v>23</v>
      </c>
      <c r="I5041" s="21" t="s">
        <v>225</v>
      </c>
      <c r="J5041" s="21">
        <v>1.54</v>
      </c>
      <c r="K5041" s="21" t="s">
        <v>20</v>
      </c>
      <c r="L5041">
        <f t="shared" si="93"/>
        <v>2</v>
      </c>
      <c r="M5041">
        <f>MATCH(H:H,价格表!$B$4:$B$35,0)</f>
        <v>15</v>
      </c>
      <c r="N5041" s="27">
        <f>IF(J5041&lt;=0.3,INDEX(价格表!$B$4:$I$31,M5041,2),IF(AND(J5041&gt;0.3,J5041&lt;=1),INDEX(价格表!$B$4:$I$31,M5041,3),IF(AND(J5041&gt;1,J5041&lt;=2.2),INDEX(价格表!$B$4:$I$31,M5041,4),IF(AND(J5041&gt;2.2,J5041&lt;=3.3),INDEX(价格表!$B$4:$I$31,M5041,5),IF(AND(J5041&gt;3.3,J5041&lt;=4),INDEX(价格表!$B$4:$I$31,M5041,6),IF(AND(J5041&gt;4,J5041&lt;=5.5),INDEX(价格表!$B$4:$I$31,M5041,7),IF(J5041&gt;5.5,2.6+INDEX(价格表!$B$4:$I$31,M5041,8)*L5041)))))))</f>
        <v>2.15</v>
      </c>
    </row>
    <row r="5042" spans="1:14">
      <c r="A5042" s="20">
        <v>4311115459819</v>
      </c>
      <c r="B5042" s="18" t="s">
        <v>16</v>
      </c>
      <c r="C5042" s="21">
        <v>20201218</v>
      </c>
      <c r="D5042" s="21">
        <v>610538201209</v>
      </c>
      <c r="E5042" s="21" t="s">
        <v>16</v>
      </c>
      <c r="F5042" s="21">
        <v>20201228</v>
      </c>
      <c r="G5042" s="21" t="s">
        <v>17</v>
      </c>
      <c r="H5042" s="21" t="s">
        <v>75</v>
      </c>
      <c r="I5042" s="21" t="s">
        <v>114</v>
      </c>
      <c r="J5042" s="21">
        <v>1.54</v>
      </c>
      <c r="K5042" s="21" t="s">
        <v>20</v>
      </c>
      <c r="L5042">
        <f t="shared" si="93"/>
        <v>2</v>
      </c>
      <c r="M5042">
        <f>MATCH(H:H,价格表!$B$4:$B$35,0)</f>
        <v>24</v>
      </c>
      <c r="N5042" s="27">
        <f>IF(J5042&lt;=0.3,INDEX(价格表!$B$4:$I$31,M5042,2),IF(AND(J5042&gt;0.3,J5042&lt;=1),INDEX(价格表!$B$4:$I$31,M5042,3),IF(AND(J5042&gt;1,J5042&lt;=2.2),INDEX(价格表!$B$4:$I$31,M5042,4),IF(AND(J5042&gt;2.2,J5042&lt;=3.3),INDEX(价格表!$B$4:$I$31,M5042,5),IF(AND(J5042&gt;3.3,J5042&lt;=4),INDEX(价格表!$B$4:$I$31,M5042,6),IF(AND(J5042&gt;4,J5042&lt;=5.5),INDEX(价格表!$B$4:$I$31,M5042,7),IF(J5042&gt;5.5,2.6+INDEX(价格表!$B$4:$I$31,M5042,8)*L5042)))))))</f>
        <v>2.15</v>
      </c>
    </row>
    <row r="5043" spans="1:14">
      <c r="A5043" s="20">
        <v>4311115459820</v>
      </c>
      <c r="B5043" s="18" t="s">
        <v>16</v>
      </c>
      <c r="C5043" s="21">
        <v>20201218</v>
      </c>
      <c r="D5043" s="21">
        <v>610538201209</v>
      </c>
      <c r="E5043" s="21" t="s">
        <v>16</v>
      </c>
      <c r="F5043" s="21">
        <v>20201228</v>
      </c>
      <c r="G5043" s="21" t="s">
        <v>17</v>
      </c>
      <c r="H5043" s="21" t="s">
        <v>75</v>
      </c>
      <c r="I5043" s="21" t="s">
        <v>114</v>
      </c>
      <c r="J5043" s="21">
        <v>1.53</v>
      </c>
      <c r="K5043" s="21" t="s">
        <v>20</v>
      </c>
      <c r="L5043">
        <f t="shared" si="93"/>
        <v>2</v>
      </c>
      <c r="M5043">
        <f>MATCH(H:H,价格表!$B$4:$B$35,0)</f>
        <v>24</v>
      </c>
      <c r="N5043" s="27">
        <f>IF(J5043&lt;=0.3,INDEX(价格表!$B$4:$I$31,M5043,2),IF(AND(J5043&gt;0.3,J5043&lt;=1),INDEX(价格表!$B$4:$I$31,M5043,3),IF(AND(J5043&gt;1,J5043&lt;=2.2),INDEX(价格表!$B$4:$I$31,M5043,4),IF(AND(J5043&gt;2.2,J5043&lt;=3.3),INDEX(价格表!$B$4:$I$31,M5043,5),IF(AND(J5043&gt;3.3,J5043&lt;=4),INDEX(价格表!$B$4:$I$31,M5043,6),IF(AND(J5043&gt;4,J5043&lt;=5.5),INDEX(价格表!$B$4:$I$31,M5043,7),IF(J5043&gt;5.5,2.6+INDEX(价格表!$B$4:$I$31,M5043,8)*L5043)))))))</f>
        <v>2.15</v>
      </c>
    </row>
    <row r="5044" spans="1:14">
      <c r="A5044" s="20">
        <v>4311115459821</v>
      </c>
      <c r="B5044" s="18" t="s">
        <v>16</v>
      </c>
      <c r="C5044" s="21">
        <v>20201218</v>
      </c>
      <c r="D5044" s="21">
        <v>610538201209</v>
      </c>
      <c r="E5044" s="21" t="s">
        <v>16</v>
      </c>
      <c r="F5044" s="21">
        <v>20201228</v>
      </c>
      <c r="G5044" s="21" t="s">
        <v>17</v>
      </c>
      <c r="H5044" s="21" t="s">
        <v>73</v>
      </c>
      <c r="I5044" s="21" t="s">
        <v>80</v>
      </c>
      <c r="J5044" s="21">
        <v>1.52</v>
      </c>
      <c r="K5044" s="21" t="s">
        <v>20</v>
      </c>
      <c r="L5044">
        <f t="shared" si="93"/>
        <v>2</v>
      </c>
      <c r="M5044">
        <f>MATCH(H:H,价格表!$B$4:$B$35,0)</f>
        <v>7</v>
      </c>
      <c r="N5044" s="27">
        <f>IF(J5044&lt;=0.3,INDEX(价格表!$B$4:$I$31,M5044,2),IF(AND(J5044&gt;0.3,J5044&lt;=1),INDEX(价格表!$B$4:$I$31,M5044,3),IF(AND(J5044&gt;1,J5044&lt;=2.2),INDEX(价格表!$B$4:$I$31,M5044,4),IF(AND(J5044&gt;2.2,J5044&lt;=3.3),INDEX(价格表!$B$4:$I$31,M5044,5),IF(AND(J5044&gt;3.3,J5044&lt;=4),INDEX(价格表!$B$4:$I$31,M5044,6),IF(AND(J5044&gt;4,J5044&lt;=5.5),INDEX(价格表!$B$4:$I$31,M5044,7),IF(J5044&gt;5.5,2.6+INDEX(价格表!$B$4:$I$31,M5044,8)*L5044)))))))</f>
        <v>2.15</v>
      </c>
    </row>
    <row r="5045" spans="1:14">
      <c r="A5045" s="20">
        <v>4311115459822</v>
      </c>
      <c r="B5045" s="18" t="s">
        <v>16</v>
      </c>
      <c r="C5045" s="21">
        <v>20201218</v>
      </c>
      <c r="D5045" s="21">
        <v>610538201209</v>
      </c>
      <c r="E5045" s="21" t="s">
        <v>16</v>
      </c>
      <c r="F5045" s="21">
        <v>20201228</v>
      </c>
      <c r="G5045" s="21" t="s">
        <v>17</v>
      </c>
      <c r="H5045" s="21" t="s">
        <v>33</v>
      </c>
      <c r="I5045" s="21" t="s">
        <v>34</v>
      </c>
      <c r="J5045" s="21">
        <v>1.54</v>
      </c>
      <c r="K5045" s="21" t="s">
        <v>20</v>
      </c>
      <c r="L5045">
        <f t="shared" si="93"/>
        <v>2</v>
      </c>
      <c r="M5045">
        <f>MATCH(H:H,价格表!$B$4:$B$35,0)</f>
        <v>13</v>
      </c>
      <c r="N5045" s="27">
        <f>IF(J5045&lt;=0.3,INDEX(价格表!$B$4:$I$31,M5045,2),IF(AND(J5045&gt;0.3,J5045&lt;=1),INDEX(价格表!$B$4:$I$31,M5045,3),IF(AND(J5045&gt;1,J5045&lt;=2.2),INDEX(价格表!$B$4:$I$31,M5045,4),IF(AND(J5045&gt;2.2,J5045&lt;=3.3),INDEX(价格表!$B$4:$I$31,M5045,5),IF(AND(J5045&gt;3.3,J5045&lt;=4),INDEX(价格表!$B$4:$I$31,M5045,6),IF(AND(J5045&gt;4,J5045&lt;=5.5),INDEX(价格表!$B$4:$I$31,M5045,7),IF(J5045&gt;5.5,2.6+INDEX(价格表!$B$4:$I$31,M5045,8)*L5045)))))))</f>
        <v>2.15</v>
      </c>
    </row>
    <row r="5046" spans="1:14">
      <c r="A5046" s="20">
        <v>4311115459823</v>
      </c>
      <c r="B5046" s="18" t="s">
        <v>16</v>
      </c>
      <c r="C5046" s="21">
        <v>20201218</v>
      </c>
      <c r="D5046" s="21">
        <v>610538201209</v>
      </c>
      <c r="E5046" s="21" t="s">
        <v>16</v>
      </c>
      <c r="F5046" s="21">
        <v>20201228</v>
      </c>
      <c r="G5046" s="21" t="s">
        <v>17</v>
      </c>
      <c r="H5046" s="21" t="s">
        <v>23</v>
      </c>
      <c r="I5046" s="21" t="s">
        <v>258</v>
      </c>
      <c r="J5046" s="21">
        <v>1.53</v>
      </c>
      <c r="K5046" s="21" t="s">
        <v>20</v>
      </c>
      <c r="L5046">
        <f t="shared" si="93"/>
        <v>2</v>
      </c>
      <c r="M5046">
        <f>MATCH(H:H,价格表!$B$4:$B$35,0)</f>
        <v>15</v>
      </c>
      <c r="N5046" s="27">
        <f>IF(J5046&lt;=0.3,INDEX(价格表!$B$4:$I$31,M5046,2),IF(AND(J5046&gt;0.3,J5046&lt;=1),INDEX(价格表!$B$4:$I$31,M5046,3),IF(AND(J5046&gt;1,J5046&lt;=2.2),INDEX(价格表!$B$4:$I$31,M5046,4),IF(AND(J5046&gt;2.2,J5046&lt;=3.3),INDEX(价格表!$B$4:$I$31,M5046,5),IF(AND(J5046&gt;3.3,J5046&lt;=4),INDEX(价格表!$B$4:$I$31,M5046,6),IF(AND(J5046&gt;4,J5046&lt;=5.5),INDEX(价格表!$B$4:$I$31,M5046,7),IF(J5046&gt;5.5,2.6+INDEX(价格表!$B$4:$I$31,M5046,8)*L5046)))))))</f>
        <v>2.15</v>
      </c>
    </row>
    <row r="5047" spans="1:14">
      <c r="A5047" s="20">
        <v>4311115459824</v>
      </c>
      <c r="B5047" s="18" t="s">
        <v>16</v>
      </c>
      <c r="C5047" s="21">
        <v>20201218</v>
      </c>
      <c r="D5047" s="21">
        <v>610538201209</v>
      </c>
      <c r="E5047" s="21" t="s">
        <v>16</v>
      </c>
      <c r="F5047" s="21">
        <v>20201228</v>
      </c>
      <c r="G5047" s="21" t="s">
        <v>17</v>
      </c>
      <c r="H5047" s="21" t="s">
        <v>21</v>
      </c>
      <c r="I5047" s="21" t="s">
        <v>205</v>
      </c>
      <c r="J5047" s="21">
        <v>1.54</v>
      </c>
      <c r="K5047" s="21" t="s">
        <v>20</v>
      </c>
      <c r="L5047">
        <f t="shared" si="93"/>
        <v>2</v>
      </c>
      <c r="M5047">
        <f>MATCH(H:H,价格表!$B$4:$B$35,0)</f>
        <v>20</v>
      </c>
      <c r="N5047" s="27">
        <f>IF(J5047&lt;=0.3,INDEX(价格表!$B$4:$I$31,M5047,2),IF(AND(J5047&gt;0.3,J5047&lt;=1),INDEX(价格表!$B$4:$I$31,M5047,3),IF(AND(J5047&gt;1,J5047&lt;=2.2),INDEX(价格表!$B$4:$I$31,M5047,4),IF(AND(J5047&gt;2.2,J5047&lt;=3.3),INDEX(价格表!$B$4:$I$31,M5047,5),IF(AND(J5047&gt;3.3,J5047&lt;=4),INDEX(价格表!$B$4:$I$31,M5047,6),IF(AND(J5047&gt;4,J5047&lt;=5.5),INDEX(价格表!$B$4:$I$31,M5047,7),IF(J5047&gt;5.5,2.6+INDEX(价格表!$B$4:$I$31,M5047,8)*L5047)))))))</f>
        <v>2.15</v>
      </c>
    </row>
    <row r="5048" spans="1:14">
      <c r="A5048" s="20">
        <v>4311115459825</v>
      </c>
      <c r="B5048" s="18" t="s">
        <v>16</v>
      </c>
      <c r="C5048" s="21">
        <v>20201218</v>
      </c>
      <c r="D5048" s="21">
        <v>610538201209</v>
      </c>
      <c r="E5048" s="21" t="s">
        <v>16</v>
      </c>
      <c r="F5048" s="21">
        <v>20201228</v>
      </c>
      <c r="G5048" s="21" t="s">
        <v>17</v>
      </c>
      <c r="H5048" s="21" t="s">
        <v>30</v>
      </c>
      <c r="I5048" s="21" t="s">
        <v>284</v>
      </c>
      <c r="J5048" s="21">
        <v>1.44</v>
      </c>
      <c r="K5048" s="21" t="s">
        <v>20</v>
      </c>
      <c r="L5048">
        <f t="shared" si="93"/>
        <v>2</v>
      </c>
      <c r="M5048">
        <f>MATCH(H:H,价格表!$B$4:$B$35,0)</f>
        <v>16</v>
      </c>
      <c r="N5048" s="27">
        <f>IF(J5048&lt;=0.3,INDEX(价格表!$B$4:$I$31,M5048,2),IF(AND(J5048&gt;0.3,J5048&lt;=1),INDEX(价格表!$B$4:$I$31,M5048,3),IF(AND(J5048&gt;1,J5048&lt;=2.2),INDEX(价格表!$B$4:$I$31,M5048,4),IF(AND(J5048&gt;2.2,J5048&lt;=3.3),INDEX(价格表!$B$4:$I$31,M5048,5),IF(AND(J5048&gt;3.3,J5048&lt;=4),INDEX(价格表!$B$4:$I$31,M5048,6),IF(AND(J5048&gt;4,J5048&lt;=5.5),INDEX(价格表!$B$4:$I$31,M5048,7),IF(J5048&gt;5.5,2.6+INDEX(价格表!$B$4:$I$31,M5048,8)*L5048)))))))</f>
        <v>2.15</v>
      </c>
    </row>
    <row r="5049" spans="1:14">
      <c r="A5049" s="20">
        <v>4311115460338</v>
      </c>
      <c r="B5049" s="18" t="s">
        <v>16</v>
      </c>
      <c r="C5049" s="21">
        <v>20201218</v>
      </c>
      <c r="D5049" s="21">
        <v>610538201209</v>
      </c>
      <c r="E5049" s="21" t="s">
        <v>16</v>
      </c>
      <c r="F5049" s="21">
        <v>20201228</v>
      </c>
      <c r="G5049" s="21" t="s">
        <v>17</v>
      </c>
      <c r="H5049" s="21" t="s">
        <v>75</v>
      </c>
      <c r="I5049" s="21" t="s">
        <v>114</v>
      </c>
      <c r="J5049" s="21">
        <v>1.51</v>
      </c>
      <c r="K5049" s="21" t="s">
        <v>20</v>
      </c>
      <c r="L5049">
        <f t="shared" si="93"/>
        <v>2</v>
      </c>
      <c r="M5049">
        <f>MATCH(H:H,价格表!$B$4:$B$35,0)</f>
        <v>24</v>
      </c>
      <c r="N5049" s="27">
        <f>IF(J5049&lt;=0.3,INDEX(价格表!$B$4:$I$31,M5049,2),IF(AND(J5049&gt;0.3,J5049&lt;=1),INDEX(价格表!$B$4:$I$31,M5049,3),IF(AND(J5049&gt;1,J5049&lt;=2.2),INDEX(价格表!$B$4:$I$31,M5049,4),IF(AND(J5049&gt;2.2,J5049&lt;=3.3),INDEX(价格表!$B$4:$I$31,M5049,5),IF(AND(J5049&gt;3.3,J5049&lt;=4),INDEX(价格表!$B$4:$I$31,M5049,6),IF(AND(J5049&gt;4,J5049&lt;=5.5),INDEX(价格表!$B$4:$I$31,M5049,7),IF(J5049&gt;5.5,2.6+INDEX(价格表!$B$4:$I$31,M5049,8)*L5049)))))))</f>
        <v>2.15</v>
      </c>
    </row>
    <row r="5050" spans="1:14">
      <c r="A5050" s="20">
        <v>4311115460339</v>
      </c>
      <c r="B5050" s="18" t="s">
        <v>16</v>
      </c>
      <c r="C5050" s="21">
        <v>20201218</v>
      </c>
      <c r="D5050" s="21">
        <v>610538201209</v>
      </c>
      <c r="E5050" s="21" t="s">
        <v>16</v>
      </c>
      <c r="F5050" s="21">
        <v>20201228</v>
      </c>
      <c r="G5050" s="21" t="s">
        <v>17</v>
      </c>
      <c r="H5050" s="21" t="s">
        <v>75</v>
      </c>
      <c r="I5050" s="21" t="s">
        <v>114</v>
      </c>
      <c r="J5050" s="21">
        <v>1.53</v>
      </c>
      <c r="K5050" s="21" t="s">
        <v>20</v>
      </c>
      <c r="L5050">
        <f t="shared" si="93"/>
        <v>2</v>
      </c>
      <c r="M5050">
        <f>MATCH(H:H,价格表!$B$4:$B$35,0)</f>
        <v>24</v>
      </c>
      <c r="N5050" s="27">
        <f>IF(J5050&lt;=0.3,INDEX(价格表!$B$4:$I$31,M5050,2),IF(AND(J5050&gt;0.3,J5050&lt;=1),INDEX(价格表!$B$4:$I$31,M5050,3),IF(AND(J5050&gt;1,J5050&lt;=2.2),INDEX(价格表!$B$4:$I$31,M5050,4),IF(AND(J5050&gt;2.2,J5050&lt;=3.3),INDEX(价格表!$B$4:$I$31,M5050,5),IF(AND(J5050&gt;3.3,J5050&lt;=4),INDEX(价格表!$B$4:$I$31,M5050,6),IF(AND(J5050&gt;4,J5050&lt;=5.5),INDEX(价格表!$B$4:$I$31,M5050,7),IF(J5050&gt;5.5,2.6+INDEX(价格表!$B$4:$I$31,M5050,8)*L5050)))))))</f>
        <v>2.15</v>
      </c>
    </row>
    <row r="5051" spans="1:14">
      <c r="A5051" s="20">
        <v>4311115460340</v>
      </c>
      <c r="B5051" s="18" t="s">
        <v>16</v>
      </c>
      <c r="C5051" s="21">
        <v>20201218</v>
      </c>
      <c r="D5051" s="21">
        <v>610538201209</v>
      </c>
      <c r="E5051" s="21" t="s">
        <v>16</v>
      </c>
      <c r="F5051" s="21">
        <v>20201228</v>
      </c>
      <c r="G5051" s="21" t="s">
        <v>17</v>
      </c>
      <c r="H5051" s="21" t="s">
        <v>82</v>
      </c>
      <c r="I5051" s="21" t="s">
        <v>83</v>
      </c>
      <c r="J5051" s="21">
        <v>1.53</v>
      </c>
      <c r="K5051" s="21" t="s">
        <v>20</v>
      </c>
      <c r="L5051">
        <f t="shared" si="93"/>
        <v>2</v>
      </c>
      <c r="M5051">
        <f>MATCH(H:H,价格表!$B$4:$B$35,0)</f>
        <v>2</v>
      </c>
      <c r="N5051" s="27">
        <f>IF(J5051&lt;=0.3,INDEX(价格表!$B$4:$I$31,M5051,2),IF(AND(J5051&gt;0.3,J5051&lt;=1),INDEX(价格表!$B$4:$I$31,M5051,3),IF(AND(J5051&gt;1,J5051&lt;=2.2),INDEX(价格表!$B$4:$I$31,M5051,4),IF(AND(J5051&gt;2.2,J5051&lt;=3.3),INDEX(价格表!$B$4:$I$31,M5051,5),IF(AND(J5051&gt;3.3,J5051&lt;=4),INDEX(价格表!$B$4:$I$31,M5051,6),IF(AND(J5051&gt;4,J5051&lt;=5.5),INDEX(价格表!$B$4:$I$31,M5051,7),IF(J5051&gt;5.5,2.6+INDEX(价格表!$B$4:$I$31,M5051,8)*L5051)))))))</f>
        <v>2.15</v>
      </c>
    </row>
    <row r="5052" spans="1:14">
      <c r="A5052" s="20">
        <v>4311115460341</v>
      </c>
      <c r="B5052" s="18" t="s">
        <v>16</v>
      </c>
      <c r="C5052" s="21">
        <v>20201218</v>
      </c>
      <c r="D5052" s="21">
        <v>610538201209</v>
      </c>
      <c r="E5052" s="21" t="s">
        <v>16</v>
      </c>
      <c r="F5052" s="21">
        <v>20201228</v>
      </c>
      <c r="G5052" s="21" t="s">
        <v>17</v>
      </c>
      <c r="H5052" s="21" t="s">
        <v>73</v>
      </c>
      <c r="I5052" s="21" t="s">
        <v>365</v>
      </c>
      <c r="J5052" s="21">
        <v>1.54</v>
      </c>
      <c r="K5052" s="21" t="s">
        <v>20</v>
      </c>
      <c r="L5052">
        <f t="shared" si="93"/>
        <v>2</v>
      </c>
      <c r="M5052">
        <f>MATCH(H:H,价格表!$B$4:$B$35,0)</f>
        <v>7</v>
      </c>
      <c r="N5052" s="27">
        <f>IF(J5052&lt;=0.3,INDEX(价格表!$B$4:$I$31,M5052,2),IF(AND(J5052&gt;0.3,J5052&lt;=1),INDEX(价格表!$B$4:$I$31,M5052,3),IF(AND(J5052&gt;1,J5052&lt;=2.2),INDEX(价格表!$B$4:$I$31,M5052,4),IF(AND(J5052&gt;2.2,J5052&lt;=3.3),INDEX(价格表!$B$4:$I$31,M5052,5),IF(AND(J5052&gt;3.3,J5052&lt;=4),INDEX(价格表!$B$4:$I$31,M5052,6),IF(AND(J5052&gt;4,J5052&lt;=5.5),INDEX(价格表!$B$4:$I$31,M5052,7),IF(J5052&gt;5.5,2.6+INDEX(价格表!$B$4:$I$31,M5052,8)*L5052)))))))</f>
        <v>2.15</v>
      </c>
    </row>
    <row r="5053" spans="1:14">
      <c r="A5053" s="20">
        <v>4311115460343</v>
      </c>
      <c r="B5053" s="18" t="s">
        <v>16</v>
      </c>
      <c r="C5053" s="21">
        <v>20201218</v>
      </c>
      <c r="D5053" s="21">
        <v>610538201209</v>
      </c>
      <c r="E5053" s="21" t="s">
        <v>16</v>
      </c>
      <c r="F5053" s="21">
        <v>20201228</v>
      </c>
      <c r="G5053" s="21" t="s">
        <v>17</v>
      </c>
      <c r="H5053" s="21" t="s">
        <v>21</v>
      </c>
      <c r="I5053" s="21" t="s">
        <v>204</v>
      </c>
      <c r="J5053" s="21">
        <v>1.53</v>
      </c>
      <c r="K5053" s="21" t="s">
        <v>20</v>
      </c>
      <c r="L5053">
        <f t="shared" si="93"/>
        <v>2</v>
      </c>
      <c r="M5053">
        <f>MATCH(H:H,价格表!$B$4:$B$35,0)</f>
        <v>20</v>
      </c>
      <c r="N5053" s="27">
        <f>IF(J5053&lt;=0.3,INDEX(价格表!$B$4:$I$31,M5053,2),IF(AND(J5053&gt;0.3,J5053&lt;=1),INDEX(价格表!$B$4:$I$31,M5053,3),IF(AND(J5053&gt;1,J5053&lt;=2.2),INDEX(价格表!$B$4:$I$31,M5053,4),IF(AND(J5053&gt;2.2,J5053&lt;=3.3),INDEX(价格表!$B$4:$I$31,M5053,5),IF(AND(J5053&gt;3.3,J5053&lt;=4),INDEX(价格表!$B$4:$I$31,M5053,6),IF(AND(J5053&gt;4,J5053&lt;=5.5),INDEX(价格表!$B$4:$I$31,M5053,7),IF(J5053&gt;5.5,2.6+INDEX(价格表!$B$4:$I$31,M5053,8)*L5053)))))))</f>
        <v>2.15</v>
      </c>
    </row>
    <row r="5054" spans="1:14">
      <c r="A5054" s="20">
        <v>4311115460344</v>
      </c>
      <c r="B5054" s="18" t="s">
        <v>16</v>
      </c>
      <c r="C5054" s="21">
        <v>20201218</v>
      </c>
      <c r="D5054" s="21">
        <v>610538201209</v>
      </c>
      <c r="E5054" s="21" t="s">
        <v>16</v>
      </c>
      <c r="F5054" s="21">
        <v>20201228</v>
      </c>
      <c r="G5054" s="21" t="s">
        <v>17</v>
      </c>
      <c r="H5054" s="21" t="s">
        <v>50</v>
      </c>
      <c r="I5054" s="21" t="s">
        <v>161</v>
      </c>
      <c r="J5054" s="21">
        <v>1.54</v>
      </c>
      <c r="K5054" s="21" t="s">
        <v>20</v>
      </c>
      <c r="L5054">
        <f t="shared" si="93"/>
        <v>2</v>
      </c>
      <c r="M5054">
        <f>MATCH(H:H,价格表!$B$4:$B$35,0)</f>
        <v>4</v>
      </c>
      <c r="N5054" s="27">
        <f>IF(J5054&lt;=0.3,INDEX(价格表!$B$4:$I$31,M5054,2),IF(AND(J5054&gt;0.3,J5054&lt;=1),INDEX(价格表!$B$4:$I$31,M5054,3),IF(AND(J5054&gt;1,J5054&lt;=2.2),INDEX(价格表!$B$4:$I$31,M5054,4),IF(AND(J5054&gt;2.2,J5054&lt;=3.3),INDEX(价格表!$B$4:$I$31,M5054,5),IF(AND(J5054&gt;3.3,J5054&lt;=4),INDEX(价格表!$B$4:$I$31,M5054,6),IF(AND(J5054&gt;4,J5054&lt;=5.5),INDEX(价格表!$B$4:$I$31,M5054,7),IF(J5054&gt;5.5,2.6+INDEX(价格表!$B$4:$I$31,M5054,8)*L5054)))))))</f>
        <v>2.15</v>
      </c>
    </row>
    <row r="5055" spans="1:14">
      <c r="A5055" s="20">
        <v>4311115460345</v>
      </c>
      <c r="B5055" s="18" t="s">
        <v>16</v>
      </c>
      <c r="C5055" s="21">
        <v>20201218</v>
      </c>
      <c r="D5055" s="21">
        <v>610538201209</v>
      </c>
      <c r="E5055" s="21" t="s">
        <v>16</v>
      </c>
      <c r="F5055" s="21">
        <v>20201228</v>
      </c>
      <c r="G5055" s="21" t="s">
        <v>17</v>
      </c>
      <c r="H5055" s="21" t="s">
        <v>18</v>
      </c>
      <c r="I5055" s="21" t="s">
        <v>53</v>
      </c>
      <c r="J5055" s="21">
        <v>1.44</v>
      </c>
      <c r="K5055" s="21" t="s">
        <v>20</v>
      </c>
      <c r="L5055">
        <f t="shared" si="93"/>
        <v>2</v>
      </c>
      <c r="M5055">
        <f>MATCH(H:H,价格表!$B$4:$B$35,0)</f>
        <v>1</v>
      </c>
      <c r="N5055" s="27">
        <f>IF(J5055&lt;=0.3,INDEX(价格表!$B$4:$I$31,M5055,2),IF(AND(J5055&gt;0.3,J5055&lt;=1),INDEX(价格表!$B$4:$I$31,M5055,3),IF(AND(J5055&gt;1,J5055&lt;=2.2),INDEX(价格表!$B$4:$I$31,M5055,4),IF(AND(J5055&gt;2.2,J5055&lt;=3.3),INDEX(价格表!$B$4:$I$31,M5055,5),IF(AND(J5055&gt;3.3,J5055&lt;=4),INDEX(价格表!$B$4:$I$31,M5055,6),IF(AND(J5055&gt;4,J5055&lt;=5.5),INDEX(价格表!$B$4:$I$31,M5055,7),IF(J5055&gt;5.5,2.6+INDEX(价格表!$B$4:$I$31,M5055,8)*L5055)))))))</f>
        <v>2.15</v>
      </c>
    </row>
    <row r="5056" spans="1:14">
      <c r="A5056" s="20">
        <v>4311115460346</v>
      </c>
      <c r="B5056" s="18" t="s">
        <v>16</v>
      </c>
      <c r="C5056" s="21">
        <v>20201218</v>
      </c>
      <c r="D5056" s="21">
        <v>610538201209</v>
      </c>
      <c r="E5056" s="21" t="s">
        <v>16</v>
      </c>
      <c r="F5056" s="21">
        <v>20201228</v>
      </c>
      <c r="G5056" s="21" t="s">
        <v>17</v>
      </c>
      <c r="H5056" s="21" t="s">
        <v>73</v>
      </c>
      <c r="I5056" s="21" t="s">
        <v>91</v>
      </c>
      <c r="J5056" s="21">
        <v>1.65</v>
      </c>
      <c r="K5056" s="21" t="s">
        <v>20</v>
      </c>
      <c r="L5056">
        <f t="shared" si="93"/>
        <v>2</v>
      </c>
      <c r="M5056">
        <f>MATCH(H:H,价格表!$B$4:$B$35,0)</f>
        <v>7</v>
      </c>
      <c r="N5056" s="27">
        <f>IF(J5056&lt;=0.3,INDEX(价格表!$B$4:$I$31,M5056,2),IF(AND(J5056&gt;0.3,J5056&lt;=1),INDEX(价格表!$B$4:$I$31,M5056,3),IF(AND(J5056&gt;1,J5056&lt;=2.2),INDEX(价格表!$B$4:$I$31,M5056,4),IF(AND(J5056&gt;2.2,J5056&lt;=3.3),INDEX(价格表!$B$4:$I$31,M5056,5),IF(AND(J5056&gt;3.3,J5056&lt;=4),INDEX(价格表!$B$4:$I$31,M5056,6),IF(AND(J5056&gt;4,J5056&lt;=5.5),INDEX(价格表!$B$4:$I$31,M5056,7),IF(J5056&gt;5.5,2.6+INDEX(价格表!$B$4:$I$31,M5056,8)*L5056)))))))</f>
        <v>2.15</v>
      </c>
    </row>
    <row r="5057" spans="1:14">
      <c r="A5057" s="20">
        <v>4311115473834</v>
      </c>
      <c r="B5057" s="18" t="s">
        <v>16</v>
      </c>
      <c r="C5057" s="21">
        <v>20201218</v>
      </c>
      <c r="D5057" s="21">
        <v>610538201209</v>
      </c>
      <c r="E5057" s="21" t="s">
        <v>16</v>
      </c>
      <c r="F5057" s="21">
        <v>20201228</v>
      </c>
      <c r="G5057" s="21" t="s">
        <v>17</v>
      </c>
      <c r="H5057" s="21" t="s">
        <v>25</v>
      </c>
      <c r="I5057" s="21" t="s">
        <v>42</v>
      </c>
      <c r="J5057" s="21">
        <v>1.52</v>
      </c>
      <c r="K5057" s="21" t="s">
        <v>20</v>
      </c>
      <c r="L5057">
        <f t="shared" si="93"/>
        <v>2</v>
      </c>
      <c r="M5057">
        <f>MATCH(H:H,价格表!$B$4:$B$35,0)</f>
        <v>25</v>
      </c>
      <c r="N5057" s="27">
        <f>IF(J5057&lt;=0.3,INDEX(价格表!$B$4:$I$31,M5057,2),IF(AND(J5057&gt;0.3,J5057&lt;=1),INDEX(价格表!$B$4:$I$31,M5057,3),IF(AND(J5057&gt;1,J5057&lt;=2.2),INDEX(价格表!$B$4:$I$31,M5057,4),IF(AND(J5057&gt;2.2,J5057&lt;=3.3),INDEX(价格表!$B$4:$I$31,M5057,5),IF(AND(J5057&gt;3.3,J5057&lt;=4),INDEX(价格表!$B$4:$I$31,M5057,6),IF(AND(J5057&gt;4,J5057&lt;=5.5),INDEX(价格表!$B$4:$I$31,M5057,7),IF(J5057&gt;5.5,2.6+INDEX(价格表!$B$4:$I$31,M5057,8)*L5057)))))))</f>
        <v>2.15</v>
      </c>
    </row>
    <row r="5058" spans="1:14">
      <c r="A5058" s="20">
        <v>4311115473835</v>
      </c>
      <c r="B5058" s="18" t="s">
        <v>16</v>
      </c>
      <c r="C5058" s="21">
        <v>20201218</v>
      </c>
      <c r="D5058" s="21">
        <v>610538201209</v>
      </c>
      <c r="E5058" s="21" t="s">
        <v>16</v>
      </c>
      <c r="F5058" s="21">
        <v>20201228</v>
      </c>
      <c r="G5058" s="21" t="s">
        <v>17</v>
      </c>
      <c r="H5058" s="21" t="s">
        <v>50</v>
      </c>
      <c r="I5058" s="21" t="s">
        <v>247</v>
      </c>
      <c r="J5058" s="21">
        <v>1.54</v>
      </c>
      <c r="K5058" s="21" t="s">
        <v>20</v>
      </c>
      <c r="L5058">
        <f t="shared" si="93"/>
        <v>2</v>
      </c>
      <c r="M5058">
        <f>MATCH(H:H,价格表!$B$4:$B$35,0)</f>
        <v>4</v>
      </c>
      <c r="N5058" s="27">
        <f>IF(J5058&lt;=0.3,INDEX(价格表!$B$4:$I$31,M5058,2),IF(AND(J5058&gt;0.3,J5058&lt;=1),INDEX(价格表!$B$4:$I$31,M5058,3),IF(AND(J5058&gt;1,J5058&lt;=2.2),INDEX(价格表!$B$4:$I$31,M5058,4),IF(AND(J5058&gt;2.2,J5058&lt;=3.3),INDEX(价格表!$B$4:$I$31,M5058,5),IF(AND(J5058&gt;3.3,J5058&lt;=4),INDEX(价格表!$B$4:$I$31,M5058,6),IF(AND(J5058&gt;4,J5058&lt;=5.5),INDEX(价格表!$B$4:$I$31,M5058,7),IF(J5058&gt;5.5,2.6+INDEX(价格表!$B$4:$I$31,M5058,8)*L5058)))))))</f>
        <v>2.15</v>
      </c>
    </row>
    <row r="5059" spans="1:14">
      <c r="A5059" s="20">
        <v>4311115473836</v>
      </c>
      <c r="B5059" s="18" t="s">
        <v>16</v>
      </c>
      <c r="C5059" s="21">
        <v>20201218</v>
      </c>
      <c r="D5059" s="21">
        <v>610538201209</v>
      </c>
      <c r="E5059" s="21" t="s">
        <v>16</v>
      </c>
      <c r="F5059" s="21">
        <v>20201228</v>
      </c>
      <c r="G5059" s="21" t="s">
        <v>17</v>
      </c>
      <c r="H5059" s="21" t="s">
        <v>73</v>
      </c>
      <c r="I5059" s="21" t="s">
        <v>91</v>
      </c>
      <c r="J5059" s="21">
        <v>1.55</v>
      </c>
      <c r="K5059" s="21" t="s">
        <v>20</v>
      </c>
      <c r="L5059">
        <f t="shared" si="93"/>
        <v>2</v>
      </c>
      <c r="M5059">
        <f>MATCH(H:H,价格表!$B$4:$B$35,0)</f>
        <v>7</v>
      </c>
      <c r="N5059" s="27">
        <f>IF(J5059&lt;=0.3,INDEX(价格表!$B$4:$I$31,M5059,2),IF(AND(J5059&gt;0.3,J5059&lt;=1),INDEX(价格表!$B$4:$I$31,M5059,3),IF(AND(J5059&gt;1,J5059&lt;=2.2),INDEX(价格表!$B$4:$I$31,M5059,4),IF(AND(J5059&gt;2.2,J5059&lt;=3.3),INDEX(价格表!$B$4:$I$31,M5059,5),IF(AND(J5059&gt;3.3,J5059&lt;=4),INDEX(价格表!$B$4:$I$31,M5059,6),IF(AND(J5059&gt;4,J5059&lt;=5.5),INDEX(价格表!$B$4:$I$31,M5059,7),IF(J5059&gt;5.5,2.6+INDEX(价格表!$B$4:$I$31,M5059,8)*L5059)))))))</f>
        <v>2.15</v>
      </c>
    </row>
    <row r="5060" spans="1:14">
      <c r="A5060" s="20">
        <v>4311115473837</v>
      </c>
      <c r="B5060" s="18" t="s">
        <v>16</v>
      </c>
      <c r="C5060" s="21">
        <v>20201218</v>
      </c>
      <c r="D5060" s="21">
        <v>610538201209</v>
      </c>
      <c r="E5060" s="21" t="s">
        <v>16</v>
      </c>
      <c r="F5060" s="21">
        <v>20201228</v>
      </c>
      <c r="G5060" s="21" t="s">
        <v>17</v>
      </c>
      <c r="H5060" s="21" t="s">
        <v>18</v>
      </c>
      <c r="I5060" s="21" t="s">
        <v>53</v>
      </c>
      <c r="J5060" s="21">
        <v>1.44</v>
      </c>
      <c r="K5060" s="21" t="s">
        <v>20</v>
      </c>
      <c r="L5060">
        <f t="shared" ref="L5060:L5123" si="94">ROUNDUP(J5060,0)</f>
        <v>2</v>
      </c>
      <c r="M5060">
        <f>MATCH(H:H,价格表!$B$4:$B$35,0)</f>
        <v>1</v>
      </c>
      <c r="N5060" s="27">
        <f>IF(J5060&lt;=0.3,INDEX(价格表!$B$4:$I$31,M5060,2),IF(AND(J5060&gt;0.3,J5060&lt;=1),INDEX(价格表!$B$4:$I$31,M5060,3),IF(AND(J5060&gt;1,J5060&lt;=2.2),INDEX(价格表!$B$4:$I$31,M5060,4),IF(AND(J5060&gt;2.2,J5060&lt;=3.3),INDEX(价格表!$B$4:$I$31,M5060,5),IF(AND(J5060&gt;3.3,J5060&lt;=4),INDEX(价格表!$B$4:$I$31,M5060,6),IF(AND(J5060&gt;4,J5060&lt;=5.5),INDEX(价格表!$B$4:$I$31,M5060,7),IF(J5060&gt;5.5,2.6+INDEX(价格表!$B$4:$I$31,M5060,8)*L5060)))))))</f>
        <v>2.15</v>
      </c>
    </row>
    <row r="5061" spans="1:14">
      <c r="A5061" s="20">
        <v>4311115473838</v>
      </c>
      <c r="B5061" s="18" t="s">
        <v>16</v>
      </c>
      <c r="C5061" s="21">
        <v>20201218</v>
      </c>
      <c r="D5061" s="21">
        <v>610538201209</v>
      </c>
      <c r="E5061" s="21" t="s">
        <v>16</v>
      </c>
      <c r="F5061" s="21">
        <v>20201228</v>
      </c>
      <c r="G5061" s="21" t="s">
        <v>17</v>
      </c>
      <c r="H5061" s="21" t="s">
        <v>45</v>
      </c>
      <c r="I5061" s="21" t="s">
        <v>137</v>
      </c>
      <c r="J5061" s="21">
        <v>1.55</v>
      </c>
      <c r="K5061" s="21" t="s">
        <v>20</v>
      </c>
      <c r="L5061">
        <f t="shared" si="94"/>
        <v>2</v>
      </c>
      <c r="M5061">
        <f>MATCH(H:H,价格表!$B$4:$B$35,0)</f>
        <v>9</v>
      </c>
      <c r="N5061" s="27">
        <f>IF(J5061&lt;=0.3,INDEX(价格表!$B$4:$I$31,M5061,2),IF(AND(J5061&gt;0.3,J5061&lt;=1),INDEX(价格表!$B$4:$I$31,M5061,3),IF(AND(J5061&gt;1,J5061&lt;=2.2),INDEX(价格表!$B$4:$I$31,M5061,4),IF(AND(J5061&gt;2.2,J5061&lt;=3.3),INDEX(价格表!$B$4:$I$31,M5061,5),IF(AND(J5061&gt;3.3,J5061&lt;=4),INDEX(价格表!$B$4:$I$31,M5061,6),IF(AND(J5061&gt;4,J5061&lt;=5.5),INDEX(价格表!$B$4:$I$31,M5061,7),IF(J5061&gt;5.5,2.6+INDEX(价格表!$B$4:$I$31,M5061,8)*L5061)))))))</f>
        <v>2.15</v>
      </c>
    </row>
    <row r="5062" spans="1:14">
      <c r="A5062" s="20">
        <v>4311115473839</v>
      </c>
      <c r="B5062" s="18" t="s">
        <v>16</v>
      </c>
      <c r="C5062" s="21">
        <v>20201218</v>
      </c>
      <c r="D5062" s="21">
        <v>610538201209</v>
      </c>
      <c r="E5062" s="21" t="s">
        <v>16</v>
      </c>
      <c r="F5062" s="21">
        <v>20201228</v>
      </c>
      <c r="G5062" s="21" t="s">
        <v>17</v>
      </c>
      <c r="H5062" s="21" t="s">
        <v>27</v>
      </c>
      <c r="I5062" s="21" t="s">
        <v>126</v>
      </c>
      <c r="J5062" s="21">
        <v>1.53</v>
      </c>
      <c r="K5062" s="21" t="s">
        <v>20</v>
      </c>
      <c r="L5062">
        <f t="shared" si="94"/>
        <v>2</v>
      </c>
      <c r="M5062">
        <f>MATCH(H:H,价格表!$B$4:$B$35,0)</f>
        <v>3</v>
      </c>
      <c r="N5062" s="27">
        <f>IF(J5062&lt;=0.3,INDEX(价格表!$B$4:$I$31,M5062,2),IF(AND(J5062&gt;0.3,J5062&lt;=1),INDEX(价格表!$B$4:$I$31,M5062,3),IF(AND(J5062&gt;1,J5062&lt;=2.2),INDEX(价格表!$B$4:$I$31,M5062,4),IF(AND(J5062&gt;2.2,J5062&lt;=3.3),INDEX(价格表!$B$4:$I$31,M5062,5),IF(AND(J5062&gt;3.3,J5062&lt;=4),INDEX(价格表!$B$4:$I$31,M5062,6),IF(AND(J5062&gt;4,J5062&lt;=5.5),INDEX(价格表!$B$4:$I$31,M5062,7),IF(J5062&gt;5.5,2.6+INDEX(价格表!$B$4:$I$31,M5062,8)*L5062)))))))</f>
        <v>2.15</v>
      </c>
    </row>
    <row r="5063" spans="1:14">
      <c r="A5063" s="20">
        <v>4311115473840</v>
      </c>
      <c r="B5063" s="18" t="s">
        <v>16</v>
      </c>
      <c r="C5063" s="21">
        <v>20201218</v>
      </c>
      <c r="D5063" s="21">
        <v>610538201209</v>
      </c>
      <c r="E5063" s="21" t="s">
        <v>16</v>
      </c>
      <c r="F5063" s="21">
        <v>20201228</v>
      </c>
      <c r="G5063" s="21" t="s">
        <v>17</v>
      </c>
      <c r="H5063" s="21" t="s">
        <v>18</v>
      </c>
      <c r="I5063" s="21" t="s">
        <v>53</v>
      </c>
      <c r="J5063" s="21">
        <v>1.44</v>
      </c>
      <c r="K5063" s="21" t="s">
        <v>20</v>
      </c>
      <c r="L5063">
        <f t="shared" si="94"/>
        <v>2</v>
      </c>
      <c r="M5063">
        <f>MATCH(H:H,价格表!$B$4:$B$35,0)</f>
        <v>1</v>
      </c>
      <c r="N5063" s="27">
        <f>IF(J5063&lt;=0.3,INDEX(价格表!$B$4:$I$31,M5063,2),IF(AND(J5063&gt;0.3,J5063&lt;=1),INDEX(价格表!$B$4:$I$31,M5063,3),IF(AND(J5063&gt;1,J5063&lt;=2.2),INDEX(价格表!$B$4:$I$31,M5063,4),IF(AND(J5063&gt;2.2,J5063&lt;=3.3),INDEX(价格表!$B$4:$I$31,M5063,5),IF(AND(J5063&gt;3.3,J5063&lt;=4),INDEX(价格表!$B$4:$I$31,M5063,6),IF(AND(J5063&gt;4,J5063&lt;=5.5),INDEX(价格表!$B$4:$I$31,M5063,7),IF(J5063&gt;5.5,2.6+INDEX(价格表!$B$4:$I$31,M5063,8)*L5063)))))))</f>
        <v>2.15</v>
      </c>
    </row>
    <row r="5064" spans="1:14">
      <c r="A5064" s="20">
        <v>4311115473841</v>
      </c>
      <c r="B5064" s="18" t="s">
        <v>16</v>
      </c>
      <c r="C5064" s="21">
        <v>20201218</v>
      </c>
      <c r="D5064" s="21">
        <v>610538201209</v>
      </c>
      <c r="E5064" s="21" t="s">
        <v>16</v>
      </c>
      <c r="F5064" s="21">
        <v>20201228</v>
      </c>
      <c r="G5064" s="21" t="s">
        <v>17</v>
      </c>
      <c r="H5064" s="21" t="s">
        <v>82</v>
      </c>
      <c r="I5064" s="21" t="s">
        <v>83</v>
      </c>
      <c r="J5064" s="21">
        <v>1.53</v>
      </c>
      <c r="K5064" s="21" t="s">
        <v>20</v>
      </c>
      <c r="L5064">
        <f t="shared" si="94"/>
        <v>2</v>
      </c>
      <c r="M5064">
        <f>MATCH(H:H,价格表!$B$4:$B$35,0)</f>
        <v>2</v>
      </c>
      <c r="N5064" s="27">
        <f>IF(J5064&lt;=0.3,INDEX(价格表!$B$4:$I$31,M5064,2),IF(AND(J5064&gt;0.3,J5064&lt;=1),INDEX(价格表!$B$4:$I$31,M5064,3),IF(AND(J5064&gt;1,J5064&lt;=2.2),INDEX(价格表!$B$4:$I$31,M5064,4),IF(AND(J5064&gt;2.2,J5064&lt;=3.3),INDEX(价格表!$B$4:$I$31,M5064,5),IF(AND(J5064&gt;3.3,J5064&lt;=4),INDEX(价格表!$B$4:$I$31,M5064,6),IF(AND(J5064&gt;4,J5064&lt;=5.5),INDEX(价格表!$B$4:$I$31,M5064,7),IF(J5064&gt;5.5,2.6+INDEX(价格表!$B$4:$I$31,M5064,8)*L5064)))))))</f>
        <v>2.15</v>
      </c>
    </row>
    <row r="5065" spans="1:14">
      <c r="A5065" s="20">
        <v>4311115473842</v>
      </c>
      <c r="B5065" s="18" t="s">
        <v>16</v>
      </c>
      <c r="C5065" s="21">
        <v>20201218</v>
      </c>
      <c r="D5065" s="21">
        <v>610538201209</v>
      </c>
      <c r="E5065" s="21" t="s">
        <v>16</v>
      </c>
      <c r="F5065" s="21">
        <v>20201228</v>
      </c>
      <c r="G5065" s="21" t="s">
        <v>17</v>
      </c>
      <c r="H5065" s="21" t="s">
        <v>39</v>
      </c>
      <c r="I5065" s="21" t="s">
        <v>81</v>
      </c>
      <c r="J5065" s="21">
        <v>1.52</v>
      </c>
      <c r="K5065" s="21" t="s">
        <v>20</v>
      </c>
      <c r="L5065">
        <f t="shared" si="94"/>
        <v>2</v>
      </c>
      <c r="M5065">
        <f>MATCH(H:H,价格表!$B$4:$B$35,0)</f>
        <v>23</v>
      </c>
      <c r="N5065" s="27">
        <f>IF(J5065&lt;=0.3,INDEX(价格表!$B$4:$I$31,M5065,2),IF(AND(J5065&gt;0.3,J5065&lt;=1),INDEX(价格表!$B$4:$I$31,M5065,3),IF(AND(J5065&gt;1,J5065&lt;=2.2),INDEX(价格表!$B$4:$I$31,M5065,4),IF(AND(J5065&gt;2.2,J5065&lt;=3.3),INDEX(价格表!$B$4:$I$31,M5065,5),IF(AND(J5065&gt;3.3,J5065&lt;=4),INDEX(价格表!$B$4:$I$31,M5065,6),IF(AND(J5065&gt;4,J5065&lt;=5.5),INDEX(价格表!$B$4:$I$31,M5065,7),IF(J5065&gt;5.5,2.6+INDEX(价格表!$B$4:$I$31,M5065,8)*L5065)))))))</f>
        <v>2.15</v>
      </c>
    </row>
    <row r="5066" spans="1:14">
      <c r="A5066" s="20">
        <v>4311115473843</v>
      </c>
      <c r="B5066" s="18" t="s">
        <v>16</v>
      </c>
      <c r="C5066" s="21">
        <v>20201218</v>
      </c>
      <c r="D5066" s="21">
        <v>610538201209</v>
      </c>
      <c r="E5066" s="21" t="s">
        <v>16</v>
      </c>
      <c r="F5066" s="21">
        <v>20201228</v>
      </c>
      <c r="G5066" s="21" t="s">
        <v>17</v>
      </c>
      <c r="H5066" s="21" t="s">
        <v>23</v>
      </c>
      <c r="I5066" s="21" t="s">
        <v>99</v>
      </c>
      <c r="J5066" s="21">
        <v>1.53</v>
      </c>
      <c r="K5066" s="21" t="s">
        <v>20</v>
      </c>
      <c r="L5066">
        <f t="shared" si="94"/>
        <v>2</v>
      </c>
      <c r="M5066">
        <f>MATCH(H:H,价格表!$B$4:$B$35,0)</f>
        <v>15</v>
      </c>
      <c r="N5066" s="27">
        <f>IF(J5066&lt;=0.3,INDEX(价格表!$B$4:$I$31,M5066,2),IF(AND(J5066&gt;0.3,J5066&lt;=1),INDEX(价格表!$B$4:$I$31,M5066,3),IF(AND(J5066&gt;1,J5066&lt;=2.2),INDEX(价格表!$B$4:$I$31,M5066,4),IF(AND(J5066&gt;2.2,J5066&lt;=3.3),INDEX(价格表!$B$4:$I$31,M5066,5),IF(AND(J5066&gt;3.3,J5066&lt;=4),INDEX(价格表!$B$4:$I$31,M5066,6),IF(AND(J5066&gt;4,J5066&lt;=5.5),INDEX(价格表!$B$4:$I$31,M5066,7),IF(J5066&gt;5.5,2.6+INDEX(价格表!$B$4:$I$31,M5066,8)*L5066)))))))</f>
        <v>2.15</v>
      </c>
    </row>
    <row r="5067" spans="1:14">
      <c r="A5067" s="20">
        <v>4311115474802</v>
      </c>
      <c r="B5067" s="18" t="s">
        <v>16</v>
      </c>
      <c r="C5067" s="21">
        <v>20201218</v>
      </c>
      <c r="D5067" s="21">
        <v>610538201209</v>
      </c>
      <c r="E5067" s="21" t="s">
        <v>16</v>
      </c>
      <c r="F5067" s="21">
        <v>20201228</v>
      </c>
      <c r="G5067" s="21" t="s">
        <v>17</v>
      </c>
      <c r="H5067" s="21" t="s">
        <v>21</v>
      </c>
      <c r="I5067" s="21" t="s">
        <v>179</v>
      </c>
      <c r="J5067" s="21">
        <v>1.52</v>
      </c>
      <c r="K5067" s="21" t="s">
        <v>20</v>
      </c>
      <c r="L5067">
        <f t="shared" si="94"/>
        <v>2</v>
      </c>
      <c r="M5067">
        <f>MATCH(H:H,价格表!$B$4:$B$35,0)</f>
        <v>20</v>
      </c>
      <c r="N5067" s="27">
        <f>IF(J5067&lt;=0.3,INDEX(价格表!$B$4:$I$31,M5067,2),IF(AND(J5067&gt;0.3,J5067&lt;=1),INDEX(价格表!$B$4:$I$31,M5067,3),IF(AND(J5067&gt;1,J5067&lt;=2.2),INDEX(价格表!$B$4:$I$31,M5067,4),IF(AND(J5067&gt;2.2,J5067&lt;=3.3),INDEX(价格表!$B$4:$I$31,M5067,5),IF(AND(J5067&gt;3.3,J5067&lt;=4),INDEX(价格表!$B$4:$I$31,M5067,6),IF(AND(J5067&gt;4,J5067&lt;=5.5),INDEX(价格表!$B$4:$I$31,M5067,7),IF(J5067&gt;5.5,2.6+INDEX(价格表!$B$4:$I$31,M5067,8)*L5067)))))))</f>
        <v>2.15</v>
      </c>
    </row>
    <row r="5068" spans="1:14">
      <c r="A5068" s="20">
        <v>4311115474803</v>
      </c>
      <c r="B5068" s="18" t="s">
        <v>16</v>
      </c>
      <c r="C5068" s="21">
        <v>20201218</v>
      </c>
      <c r="D5068" s="21">
        <v>610538201209</v>
      </c>
      <c r="E5068" s="21" t="s">
        <v>16</v>
      </c>
      <c r="F5068" s="21">
        <v>20201228</v>
      </c>
      <c r="G5068" s="21" t="s">
        <v>17</v>
      </c>
      <c r="H5068" s="21" t="s">
        <v>68</v>
      </c>
      <c r="I5068" s="21" t="s">
        <v>249</v>
      </c>
      <c r="J5068" s="21">
        <v>1.54</v>
      </c>
      <c r="K5068" s="21" t="s">
        <v>20</v>
      </c>
      <c r="L5068">
        <f t="shared" si="94"/>
        <v>2</v>
      </c>
      <c r="M5068">
        <f>MATCH(H:H,价格表!$B$4:$B$35,0)</f>
        <v>5</v>
      </c>
      <c r="N5068" s="27">
        <f>IF(J5068&lt;=0.3,INDEX(价格表!$B$4:$I$31,M5068,2),IF(AND(J5068&gt;0.3,J5068&lt;=1),INDEX(价格表!$B$4:$I$31,M5068,3),IF(AND(J5068&gt;1,J5068&lt;=2.2),INDEX(价格表!$B$4:$I$31,M5068,4),IF(AND(J5068&gt;2.2,J5068&lt;=3.3),INDEX(价格表!$B$4:$I$31,M5068,5),IF(AND(J5068&gt;3.3,J5068&lt;=4),INDEX(价格表!$B$4:$I$31,M5068,6),IF(AND(J5068&gt;4,J5068&lt;=5.5),INDEX(价格表!$B$4:$I$31,M5068,7),IF(J5068&gt;5.5,2.6+INDEX(价格表!$B$4:$I$31,M5068,8)*L5068)))))))</f>
        <v>2.15</v>
      </c>
    </row>
    <row r="5069" spans="1:14">
      <c r="A5069" s="20">
        <v>4311115474805</v>
      </c>
      <c r="B5069" s="18" t="s">
        <v>16</v>
      </c>
      <c r="C5069" s="21">
        <v>20201218</v>
      </c>
      <c r="D5069" s="21">
        <v>610538201209</v>
      </c>
      <c r="E5069" s="21" t="s">
        <v>16</v>
      </c>
      <c r="F5069" s="21">
        <v>20201228</v>
      </c>
      <c r="G5069" s="21" t="s">
        <v>17</v>
      </c>
      <c r="H5069" s="21" t="s">
        <v>39</v>
      </c>
      <c r="I5069" s="21" t="s">
        <v>245</v>
      </c>
      <c r="J5069" s="21">
        <v>1.55</v>
      </c>
      <c r="K5069" s="21" t="s">
        <v>20</v>
      </c>
      <c r="L5069">
        <f t="shared" si="94"/>
        <v>2</v>
      </c>
      <c r="M5069">
        <f>MATCH(H:H,价格表!$B$4:$B$35,0)</f>
        <v>23</v>
      </c>
      <c r="N5069" s="27">
        <f>IF(J5069&lt;=0.3,INDEX(价格表!$B$4:$I$31,M5069,2),IF(AND(J5069&gt;0.3,J5069&lt;=1),INDEX(价格表!$B$4:$I$31,M5069,3),IF(AND(J5069&gt;1,J5069&lt;=2.2),INDEX(价格表!$B$4:$I$31,M5069,4),IF(AND(J5069&gt;2.2,J5069&lt;=3.3),INDEX(价格表!$B$4:$I$31,M5069,5),IF(AND(J5069&gt;3.3,J5069&lt;=4),INDEX(价格表!$B$4:$I$31,M5069,6),IF(AND(J5069&gt;4,J5069&lt;=5.5),INDEX(价格表!$B$4:$I$31,M5069,7),IF(J5069&gt;5.5,2.6+INDEX(价格表!$B$4:$I$31,M5069,8)*L5069)))))))</f>
        <v>2.15</v>
      </c>
    </row>
    <row r="5070" spans="1:14">
      <c r="A5070" s="20">
        <v>4311115474806</v>
      </c>
      <c r="B5070" s="18" t="s">
        <v>16</v>
      </c>
      <c r="C5070" s="21">
        <v>20201218</v>
      </c>
      <c r="D5070" s="21">
        <v>610538201209</v>
      </c>
      <c r="E5070" s="21" t="s">
        <v>16</v>
      </c>
      <c r="F5070" s="21">
        <v>20201228</v>
      </c>
      <c r="G5070" s="21" t="s">
        <v>17</v>
      </c>
      <c r="H5070" s="21" t="s">
        <v>73</v>
      </c>
      <c r="I5070" s="21" t="s">
        <v>365</v>
      </c>
      <c r="J5070" s="21">
        <v>1.52</v>
      </c>
      <c r="K5070" s="21" t="s">
        <v>20</v>
      </c>
      <c r="L5070">
        <f t="shared" si="94"/>
        <v>2</v>
      </c>
      <c r="M5070">
        <f>MATCH(H:H,价格表!$B$4:$B$35,0)</f>
        <v>7</v>
      </c>
      <c r="N5070" s="27">
        <f>IF(J5070&lt;=0.3,INDEX(价格表!$B$4:$I$31,M5070,2),IF(AND(J5070&gt;0.3,J5070&lt;=1),INDEX(价格表!$B$4:$I$31,M5070,3),IF(AND(J5070&gt;1,J5070&lt;=2.2),INDEX(价格表!$B$4:$I$31,M5070,4),IF(AND(J5070&gt;2.2,J5070&lt;=3.3),INDEX(价格表!$B$4:$I$31,M5070,5),IF(AND(J5070&gt;3.3,J5070&lt;=4),INDEX(价格表!$B$4:$I$31,M5070,6),IF(AND(J5070&gt;4,J5070&lt;=5.5),INDEX(价格表!$B$4:$I$31,M5070,7),IF(J5070&gt;5.5,2.6+INDEX(价格表!$B$4:$I$31,M5070,8)*L5070)))))))</f>
        <v>2.15</v>
      </c>
    </row>
    <row r="5071" spans="1:14">
      <c r="A5071" s="20">
        <v>4311115474807</v>
      </c>
      <c r="B5071" s="18" t="s">
        <v>16</v>
      </c>
      <c r="C5071" s="21">
        <v>20201218</v>
      </c>
      <c r="D5071" s="21">
        <v>610538201209</v>
      </c>
      <c r="E5071" s="21" t="s">
        <v>16</v>
      </c>
      <c r="F5071" s="21">
        <v>20201228</v>
      </c>
      <c r="G5071" s="21" t="s">
        <v>17</v>
      </c>
      <c r="H5071" s="21" t="s">
        <v>21</v>
      </c>
      <c r="I5071" s="21" t="s">
        <v>109</v>
      </c>
      <c r="J5071" s="21">
        <v>1.52</v>
      </c>
      <c r="K5071" s="21" t="s">
        <v>20</v>
      </c>
      <c r="L5071">
        <f t="shared" si="94"/>
        <v>2</v>
      </c>
      <c r="M5071">
        <f>MATCH(H:H,价格表!$B$4:$B$35,0)</f>
        <v>20</v>
      </c>
      <c r="N5071" s="27">
        <f>IF(J5071&lt;=0.3,INDEX(价格表!$B$4:$I$31,M5071,2),IF(AND(J5071&gt;0.3,J5071&lt;=1),INDEX(价格表!$B$4:$I$31,M5071,3),IF(AND(J5071&gt;1,J5071&lt;=2.2),INDEX(价格表!$B$4:$I$31,M5071,4),IF(AND(J5071&gt;2.2,J5071&lt;=3.3),INDEX(价格表!$B$4:$I$31,M5071,5),IF(AND(J5071&gt;3.3,J5071&lt;=4),INDEX(价格表!$B$4:$I$31,M5071,6),IF(AND(J5071&gt;4,J5071&lt;=5.5),INDEX(价格表!$B$4:$I$31,M5071,7),IF(J5071&gt;5.5,2.6+INDEX(价格表!$B$4:$I$31,M5071,8)*L5071)))))))</f>
        <v>2.15</v>
      </c>
    </row>
    <row r="5072" spans="1:14">
      <c r="A5072" s="20">
        <v>4311115474808</v>
      </c>
      <c r="B5072" s="18" t="s">
        <v>16</v>
      </c>
      <c r="C5072" s="21">
        <v>20201218</v>
      </c>
      <c r="D5072" s="21">
        <v>610538201209</v>
      </c>
      <c r="E5072" s="21" t="s">
        <v>16</v>
      </c>
      <c r="F5072" s="21">
        <v>20201228</v>
      </c>
      <c r="G5072" s="21" t="s">
        <v>17</v>
      </c>
      <c r="H5072" s="21" t="s">
        <v>75</v>
      </c>
      <c r="I5072" s="21" t="s">
        <v>114</v>
      </c>
      <c r="J5072" s="21">
        <v>1.53</v>
      </c>
      <c r="K5072" s="21" t="s">
        <v>20</v>
      </c>
      <c r="L5072">
        <f t="shared" si="94"/>
        <v>2</v>
      </c>
      <c r="M5072">
        <f>MATCH(H:H,价格表!$B$4:$B$35,0)</f>
        <v>24</v>
      </c>
      <c r="N5072" s="27">
        <f>IF(J5072&lt;=0.3,INDEX(价格表!$B$4:$I$31,M5072,2),IF(AND(J5072&gt;0.3,J5072&lt;=1),INDEX(价格表!$B$4:$I$31,M5072,3),IF(AND(J5072&gt;1,J5072&lt;=2.2),INDEX(价格表!$B$4:$I$31,M5072,4),IF(AND(J5072&gt;2.2,J5072&lt;=3.3),INDEX(价格表!$B$4:$I$31,M5072,5),IF(AND(J5072&gt;3.3,J5072&lt;=4),INDEX(价格表!$B$4:$I$31,M5072,6),IF(AND(J5072&gt;4,J5072&lt;=5.5),INDEX(价格表!$B$4:$I$31,M5072,7),IF(J5072&gt;5.5,2.6+INDEX(价格表!$B$4:$I$31,M5072,8)*L5072)))))))</f>
        <v>2.15</v>
      </c>
    </row>
    <row r="5073" spans="1:14">
      <c r="A5073" s="20">
        <v>4311115474809</v>
      </c>
      <c r="B5073" s="18" t="s">
        <v>16</v>
      </c>
      <c r="C5073" s="21">
        <v>20201218</v>
      </c>
      <c r="D5073" s="21">
        <v>610538201209</v>
      </c>
      <c r="E5073" s="21" t="s">
        <v>16</v>
      </c>
      <c r="F5073" s="21">
        <v>20201228</v>
      </c>
      <c r="G5073" s="21" t="s">
        <v>17</v>
      </c>
      <c r="H5073" s="21" t="s">
        <v>50</v>
      </c>
      <c r="I5073" s="21" t="s">
        <v>51</v>
      </c>
      <c r="J5073" s="21">
        <v>1.52</v>
      </c>
      <c r="K5073" s="21" t="s">
        <v>20</v>
      </c>
      <c r="L5073">
        <f t="shared" si="94"/>
        <v>2</v>
      </c>
      <c r="M5073">
        <f>MATCH(H:H,价格表!$B$4:$B$35,0)</f>
        <v>4</v>
      </c>
      <c r="N5073" s="27">
        <f>IF(J5073&lt;=0.3,INDEX(价格表!$B$4:$I$31,M5073,2),IF(AND(J5073&gt;0.3,J5073&lt;=1),INDEX(价格表!$B$4:$I$31,M5073,3),IF(AND(J5073&gt;1,J5073&lt;=2.2),INDEX(价格表!$B$4:$I$31,M5073,4),IF(AND(J5073&gt;2.2,J5073&lt;=3.3),INDEX(价格表!$B$4:$I$31,M5073,5),IF(AND(J5073&gt;3.3,J5073&lt;=4),INDEX(价格表!$B$4:$I$31,M5073,6),IF(AND(J5073&gt;4,J5073&lt;=5.5),INDEX(价格表!$B$4:$I$31,M5073,7),IF(J5073&gt;5.5,2.6+INDEX(价格表!$B$4:$I$31,M5073,8)*L5073)))))))</f>
        <v>2.15</v>
      </c>
    </row>
    <row r="5074" spans="1:14">
      <c r="A5074" s="20">
        <v>4311115474811</v>
      </c>
      <c r="B5074" s="18" t="s">
        <v>16</v>
      </c>
      <c r="C5074" s="21">
        <v>20201218</v>
      </c>
      <c r="D5074" s="21">
        <v>610538201209</v>
      </c>
      <c r="E5074" s="21" t="s">
        <v>16</v>
      </c>
      <c r="F5074" s="21">
        <v>20201228</v>
      </c>
      <c r="G5074" s="21" t="s">
        <v>17</v>
      </c>
      <c r="H5074" s="21" t="s">
        <v>37</v>
      </c>
      <c r="I5074" s="21" t="s">
        <v>349</v>
      </c>
      <c r="J5074" s="21">
        <v>1.54</v>
      </c>
      <c r="K5074" s="21" t="s">
        <v>20</v>
      </c>
      <c r="L5074">
        <f t="shared" si="94"/>
        <v>2</v>
      </c>
      <c r="M5074">
        <f>MATCH(H:H,价格表!$B$4:$B$35,0)</f>
        <v>12</v>
      </c>
      <c r="N5074" s="27">
        <f>IF(J5074&lt;=0.3,INDEX(价格表!$B$4:$I$31,M5074,2),IF(AND(J5074&gt;0.3,J5074&lt;=1),INDEX(价格表!$B$4:$I$31,M5074,3),IF(AND(J5074&gt;1,J5074&lt;=2.2),INDEX(价格表!$B$4:$I$31,M5074,4),IF(AND(J5074&gt;2.2,J5074&lt;=3.3),INDEX(价格表!$B$4:$I$31,M5074,5),IF(AND(J5074&gt;3.3,J5074&lt;=4),INDEX(价格表!$B$4:$I$31,M5074,6),IF(AND(J5074&gt;4,J5074&lt;=5.5),INDEX(价格表!$B$4:$I$31,M5074,7),IF(J5074&gt;5.5,2.6+INDEX(价格表!$B$4:$I$31,M5074,8)*L5074)))))))</f>
        <v>2.15</v>
      </c>
    </row>
    <row r="5075" spans="1:14">
      <c r="A5075" s="20">
        <v>4311115474819</v>
      </c>
      <c r="B5075" s="18" t="s">
        <v>16</v>
      </c>
      <c r="C5075" s="21">
        <v>20201218</v>
      </c>
      <c r="D5075" s="21">
        <v>610538201209</v>
      </c>
      <c r="E5075" s="21" t="s">
        <v>16</v>
      </c>
      <c r="F5075" s="21">
        <v>20201228</v>
      </c>
      <c r="G5075" s="21" t="s">
        <v>17</v>
      </c>
      <c r="H5075" s="21" t="s">
        <v>75</v>
      </c>
      <c r="I5075" s="21" t="s">
        <v>227</v>
      </c>
      <c r="J5075" s="21">
        <v>1.53</v>
      </c>
      <c r="K5075" s="21" t="s">
        <v>20</v>
      </c>
      <c r="L5075">
        <f t="shared" si="94"/>
        <v>2</v>
      </c>
      <c r="M5075">
        <f>MATCH(H:H,价格表!$B$4:$B$35,0)</f>
        <v>24</v>
      </c>
      <c r="N5075" s="27">
        <f>IF(J5075&lt;=0.3,INDEX(价格表!$B$4:$I$31,M5075,2),IF(AND(J5075&gt;0.3,J5075&lt;=1),INDEX(价格表!$B$4:$I$31,M5075,3),IF(AND(J5075&gt;1,J5075&lt;=2.2),INDEX(价格表!$B$4:$I$31,M5075,4),IF(AND(J5075&gt;2.2,J5075&lt;=3.3),INDEX(价格表!$B$4:$I$31,M5075,5),IF(AND(J5075&gt;3.3,J5075&lt;=4),INDEX(价格表!$B$4:$I$31,M5075,6),IF(AND(J5075&gt;4,J5075&lt;=5.5),INDEX(价格表!$B$4:$I$31,M5075,7),IF(J5075&gt;5.5,2.6+INDEX(价格表!$B$4:$I$31,M5075,8)*L5075)))))))</f>
        <v>2.15</v>
      </c>
    </row>
    <row r="5076" spans="1:14">
      <c r="A5076" s="20">
        <v>4311115474820</v>
      </c>
      <c r="B5076" s="18" t="s">
        <v>16</v>
      </c>
      <c r="C5076" s="21">
        <v>20201218</v>
      </c>
      <c r="D5076" s="21">
        <v>610538201209</v>
      </c>
      <c r="E5076" s="21" t="s">
        <v>16</v>
      </c>
      <c r="F5076" s="21">
        <v>20201228</v>
      </c>
      <c r="G5076" s="21" t="s">
        <v>17</v>
      </c>
      <c r="H5076" s="21" t="s">
        <v>66</v>
      </c>
      <c r="I5076" s="21" t="s">
        <v>67</v>
      </c>
      <c r="J5076" s="21">
        <v>1.54</v>
      </c>
      <c r="K5076" s="21" t="s">
        <v>20</v>
      </c>
      <c r="L5076">
        <f t="shared" si="94"/>
        <v>2</v>
      </c>
      <c r="M5076">
        <f>MATCH(H:H,价格表!$B$4:$B$35,0)</f>
        <v>17</v>
      </c>
      <c r="N5076" s="27">
        <f>IF(J5076&lt;=0.3,INDEX(价格表!$B$4:$I$31,M5076,2),IF(AND(J5076&gt;0.3,J5076&lt;=1),INDEX(价格表!$B$4:$I$31,M5076,3),IF(AND(J5076&gt;1,J5076&lt;=2.2),INDEX(价格表!$B$4:$I$31,M5076,4),IF(AND(J5076&gt;2.2,J5076&lt;=3.3),INDEX(价格表!$B$4:$I$31,M5076,5),IF(AND(J5076&gt;3.3,J5076&lt;=4),INDEX(价格表!$B$4:$I$31,M5076,6),IF(AND(J5076&gt;4,J5076&lt;=5.5),INDEX(价格表!$B$4:$I$31,M5076,7),IF(J5076&gt;5.5,2.6+INDEX(价格表!$B$4:$I$31,M5076,8)*L5076)))))))</f>
        <v>2.15</v>
      </c>
    </row>
    <row r="5077" spans="1:14">
      <c r="A5077" s="20">
        <v>4311115474821</v>
      </c>
      <c r="B5077" s="18" t="s">
        <v>16</v>
      </c>
      <c r="C5077" s="21">
        <v>20201218</v>
      </c>
      <c r="D5077" s="21">
        <v>610538201209</v>
      </c>
      <c r="E5077" s="21" t="s">
        <v>16</v>
      </c>
      <c r="F5077" s="21">
        <v>20201228</v>
      </c>
      <c r="G5077" s="21" t="s">
        <v>17</v>
      </c>
      <c r="H5077" s="21" t="s">
        <v>25</v>
      </c>
      <c r="I5077" s="21" t="s">
        <v>199</v>
      </c>
      <c r="J5077" s="21">
        <v>1.52</v>
      </c>
      <c r="K5077" s="21" t="s">
        <v>20</v>
      </c>
      <c r="L5077">
        <f t="shared" si="94"/>
        <v>2</v>
      </c>
      <c r="M5077">
        <f>MATCH(H:H,价格表!$B$4:$B$35,0)</f>
        <v>25</v>
      </c>
      <c r="N5077" s="27">
        <f>IF(J5077&lt;=0.3,INDEX(价格表!$B$4:$I$31,M5077,2),IF(AND(J5077&gt;0.3,J5077&lt;=1),INDEX(价格表!$B$4:$I$31,M5077,3),IF(AND(J5077&gt;1,J5077&lt;=2.2),INDEX(价格表!$B$4:$I$31,M5077,4),IF(AND(J5077&gt;2.2,J5077&lt;=3.3),INDEX(价格表!$B$4:$I$31,M5077,5),IF(AND(J5077&gt;3.3,J5077&lt;=4),INDEX(价格表!$B$4:$I$31,M5077,6),IF(AND(J5077&gt;4,J5077&lt;=5.5),INDEX(价格表!$B$4:$I$31,M5077,7),IF(J5077&gt;5.5,2.6+INDEX(价格表!$B$4:$I$31,M5077,8)*L5077)))))))</f>
        <v>2.15</v>
      </c>
    </row>
    <row r="5078" spans="1:14">
      <c r="A5078" s="20">
        <v>4311115474822</v>
      </c>
      <c r="B5078" s="18" t="s">
        <v>16</v>
      </c>
      <c r="C5078" s="21">
        <v>20201218</v>
      </c>
      <c r="D5078" s="21">
        <v>610538201209</v>
      </c>
      <c r="E5078" s="21" t="s">
        <v>16</v>
      </c>
      <c r="F5078" s="21">
        <v>20201228</v>
      </c>
      <c r="G5078" s="21" t="s">
        <v>17</v>
      </c>
      <c r="H5078" s="21" t="s">
        <v>68</v>
      </c>
      <c r="I5078" s="21" t="s">
        <v>69</v>
      </c>
      <c r="J5078" s="21">
        <v>1.51</v>
      </c>
      <c r="K5078" s="21" t="s">
        <v>20</v>
      </c>
      <c r="L5078">
        <f t="shared" si="94"/>
        <v>2</v>
      </c>
      <c r="M5078">
        <f>MATCH(H:H,价格表!$B$4:$B$35,0)</f>
        <v>5</v>
      </c>
      <c r="N5078" s="27">
        <f>IF(J5078&lt;=0.3,INDEX(价格表!$B$4:$I$31,M5078,2),IF(AND(J5078&gt;0.3,J5078&lt;=1),INDEX(价格表!$B$4:$I$31,M5078,3),IF(AND(J5078&gt;1,J5078&lt;=2.2),INDEX(价格表!$B$4:$I$31,M5078,4),IF(AND(J5078&gt;2.2,J5078&lt;=3.3),INDEX(价格表!$B$4:$I$31,M5078,5),IF(AND(J5078&gt;3.3,J5078&lt;=4),INDEX(价格表!$B$4:$I$31,M5078,6),IF(AND(J5078&gt;4,J5078&lt;=5.5),INDEX(价格表!$B$4:$I$31,M5078,7),IF(J5078&gt;5.5,2.6+INDEX(价格表!$B$4:$I$31,M5078,8)*L5078)))))))</f>
        <v>2.15</v>
      </c>
    </row>
    <row r="5079" spans="1:14">
      <c r="A5079" s="20">
        <v>4311115474823</v>
      </c>
      <c r="B5079" s="18" t="s">
        <v>16</v>
      </c>
      <c r="C5079" s="21">
        <v>20201218</v>
      </c>
      <c r="D5079" s="21">
        <v>610538201209</v>
      </c>
      <c r="E5079" s="21" t="s">
        <v>16</v>
      </c>
      <c r="F5079" s="21">
        <v>20201228</v>
      </c>
      <c r="G5079" s="21" t="s">
        <v>17</v>
      </c>
      <c r="H5079" s="21" t="s">
        <v>23</v>
      </c>
      <c r="I5079" s="21" t="s">
        <v>127</v>
      </c>
      <c r="J5079" s="21">
        <v>1.53</v>
      </c>
      <c r="K5079" s="21" t="s">
        <v>20</v>
      </c>
      <c r="L5079">
        <f t="shared" si="94"/>
        <v>2</v>
      </c>
      <c r="M5079">
        <f>MATCH(H:H,价格表!$B$4:$B$35,0)</f>
        <v>15</v>
      </c>
      <c r="N5079" s="27">
        <f>IF(J5079&lt;=0.3,INDEX(价格表!$B$4:$I$31,M5079,2),IF(AND(J5079&gt;0.3,J5079&lt;=1),INDEX(价格表!$B$4:$I$31,M5079,3),IF(AND(J5079&gt;1,J5079&lt;=2.2),INDEX(价格表!$B$4:$I$31,M5079,4),IF(AND(J5079&gt;2.2,J5079&lt;=3.3),INDEX(价格表!$B$4:$I$31,M5079,5),IF(AND(J5079&gt;3.3,J5079&lt;=4),INDEX(价格表!$B$4:$I$31,M5079,6),IF(AND(J5079&gt;4,J5079&lt;=5.5),INDEX(价格表!$B$4:$I$31,M5079,7),IF(J5079&gt;5.5,2.6+INDEX(价格表!$B$4:$I$31,M5079,8)*L5079)))))))</f>
        <v>2.15</v>
      </c>
    </row>
    <row r="5080" spans="1:14">
      <c r="A5080" s="20">
        <v>4311115474826</v>
      </c>
      <c r="B5080" s="18" t="s">
        <v>16</v>
      </c>
      <c r="C5080" s="21">
        <v>20201218</v>
      </c>
      <c r="D5080" s="21">
        <v>610538201209</v>
      </c>
      <c r="E5080" s="21" t="s">
        <v>16</v>
      </c>
      <c r="F5080" s="21">
        <v>20201228</v>
      </c>
      <c r="G5080" s="21" t="s">
        <v>17</v>
      </c>
      <c r="H5080" s="21" t="s">
        <v>66</v>
      </c>
      <c r="I5080" s="21" t="s">
        <v>113</v>
      </c>
      <c r="J5080" s="21">
        <v>1.54</v>
      </c>
      <c r="K5080" s="21" t="s">
        <v>20</v>
      </c>
      <c r="L5080">
        <f t="shared" si="94"/>
        <v>2</v>
      </c>
      <c r="M5080">
        <f>MATCH(H:H,价格表!$B$4:$B$35,0)</f>
        <v>17</v>
      </c>
      <c r="N5080" s="27">
        <f>IF(J5080&lt;=0.3,INDEX(价格表!$B$4:$I$31,M5080,2),IF(AND(J5080&gt;0.3,J5080&lt;=1),INDEX(价格表!$B$4:$I$31,M5080,3),IF(AND(J5080&gt;1,J5080&lt;=2.2),INDEX(价格表!$B$4:$I$31,M5080,4),IF(AND(J5080&gt;2.2,J5080&lt;=3.3),INDEX(价格表!$B$4:$I$31,M5080,5),IF(AND(J5080&gt;3.3,J5080&lt;=4),INDEX(价格表!$B$4:$I$31,M5080,6),IF(AND(J5080&gt;4,J5080&lt;=5.5),INDEX(价格表!$B$4:$I$31,M5080,7),IF(J5080&gt;5.5,2.6+INDEX(价格表!$B$4:$I$31,M5080,8)*L5080)))))))</f>
        <v>2.15</v>
      </c>
    </row>
    <row r="5081" spans="1:14">
      <c r="A5081" s="20">
        <v>4311115474827</v>
      </c>
      <c r="B5081" s="18" t="s">
        <v>16</v>
      </c>
      <c r="C5081" s="21">
        <v>20201218</v>
      </c>
      <c r="D5081" s="21">
        <v>610538201209</v>
      </c>
      <c r="E5081" s="21" t="s">
        <v>16</v>
      </c>
      <c r="F5081" s="21">
        <v>20201228</v>
      </c>
      <c r="G5081" s="21" t="s">
        <v>17</v>
      </c>
      <c r="H5081" s="21" t="s">
        <v>68</v>
      </c>
      <c r="I5081" s="21" t="s">
        <v>112</v>
      </c>
      <c r="J5081" s="21">
        <v>1.52</v>
      </c>
      <c r="K5081" s="21" t="s">
        <v>20</v>
      </c>
      <c r="L5081">
        <f t="shared" si="94"/>
        <v>2</v>
      </c>
      <c r="M5081">
        <f>MATCH(H:H,价格表!$B$4:$B$35,0)</f>
        <v>5</v>
      </c>
      <c r="N5081" s="27">
        <f>IF(J5081&lt;=0.3,INDEX(价格表!$B$4:$I$31,M5081,2),IF(AND(J5081&gt;0.3,J5081&lt;=1),INDEX(价格表!$B$4:$I$31,M5081,3),IF(AND(J5081&gt;1,J5081&lt;=2.2),INDEX(价格表!$B$4:$I$31,M5081,4),IF(AND(J5081&gt;2.2,J5081&lt;=3.3),INDEX(价格表!$B$4:$I$31,M5081,5),IF(AND(J5081&gt;3.3,J5081&lt;=4),INDEX(价格表!$B$4:$I$31,M5081,6),IF(AND(J5081&gt;4,J5081&lt;=5.5),INDEX(价格表!$B$4:$I$31,M5081,7),IF(J5081&gt;5.5,2.6+INDEX(价格表!$B$4:$I$31,M5081,8)*L5081)))))))</f>
        <v>2.15</v>
      </c>
    </row>
    <row r="5082" spans="1:14">
      <c r="A5082" s="20">
        <v>4311115476378</v>
      </c>
      <c r="B5082" s="18" t="s">
        <v>16</v>
      </c>
      <c r="C5082" s="21">
        <v>20201218</v>
      </c>
      <c r="D5082" s="21">
        <v>610538201209</v>
      </c>
      <c r="E5082" s="21" t="s">
        <v>16</v>
      </c>
      <c r="F5082" s="21">
        <v>20201228</v>
      </c>
      <c r="G5082" s="21" t="s">
        <v>17</v>
      </c>
      <c r="H5082" s="21" t="s">
        <v>88</v>
      </c>
      <c r="I5082" s="21" t="s">
        <v>89</v>
      </c>
      <c r="J5082" s="21">
        <v>1.53</v>
      </c>
      <c r="K5082" s="21" t="s">
        <v>20</v>
      </c>
      <c r="L5082">
        <f t="shared" si="94"/>
        <v>2</v>
      </c>
      <c r="M5082">
        <f>MATCH(H:H,价格表!$B$4:$B$35,0)</f>
        <v>19</v>
      </c>
      <c r="N5082" s="27">
        <f>IF(J5082&lt;=0.3,INDEX(价格表!$B$4:$I$31,M5082,2),IF(AND(J5082&gt;0.3,J5082&lt;=1),INDEX(价格表!$B$4:$I$31,M5082,3),IF(AND(J5082&gt;1,J5082&lt;=2.2),INDEX(价格表!$B$4:$I$31,M5082,4),IF(AND(J5082&gt;2.2,J5082&lt;=3.3),INDEX(价格表!$B$4:$I$31,M5082,5),IF(AND(J5082&gt;3.3,J5082&lt;=4),INDEX(价格表!$B$4:$I$31,M5082,6),IF(AND(J5082&gt;4,J5082&lt;=5.5),INDEX(价格表!$B$4:$I$31,M5082,7),IF(J5082&gt;5.5,2.6+INDEX(价格表!$B$4:$I$31,M5082,8)*L5082)))))))</f>
        <v>2.15</v>
      </c>
    </row>
    <row r="5083" spans="1:14">
      <c r="A5083" s="20">
        <v>4311115476379</v>
      </c>
      <c r="B5083" s="18" t="s">
        <v>16</v>
      </c>
      <c r="C5083" s="21">
        <v>20201218</v>
      </c>
      <c r="D5083" s="21">
        <v>610538201209</v>
      </c>
      <c r="E5083" s="21" t="s">
        <v>16</v>
      </c>
      <c r="F5083" s="21">
        <v>20201228</v>
      </c>
      <c r="G5083" s="21" t="s">
        <v>17</v>
      </c>
      <c r="H5083" s="21" t="s">
        <v>27</v>
      </c>
      <c r="I5083" s="21" t="s">
        <v>211</v>
      </c>
      <c r="J5083" s="21">
        <v>1.52</v>
      </c>
      <c r="K5083" s="21" t="s">
        <v>20</v>
      </c>
      <c r="L5083">
        <f t="shared" si="94"/>
        <v>2</v>
      </c>
      <c r="M5083">
        <f>MATCH(H:H,价格表!$B$4:$B$35,0)</f>
        <v>3</v>
      </c>
      <c r="N5083" s="27">
        <f>IF(J5083&lt;=0.3,INDEX(价格表!$B$4:$I$31,M5083,2),IF(AND(J5083&gt;0.3,J5083&lt;=1),INDEX(价格表!$B$4:$I$31,M5083,3),IF(AND(J5083&gt;1,J5083&lt;=2.2),INDEX(价格表!$B$4:$I$31,M5083,4),IF(AND(J5083&gt;2.2,J5083&lt;=3.3),INDEX(价格表!$B$4:$I$31,M5083,5),IF(AND(J5083&gt;3.3,J5083&lt;=4),INDEX(价格表!$B$4:$I$31,M5083,6),IF(AND(J5083&gt;4,J5083&lt;=5.5),INDEX(价格表!$B$4:$I$31,M5083,7),IF(J5083&gt;5.5,2.6+INDEX(价格表!$B$4:$I$31,M5083,8)*L5083)))))))</f>
        <v>2.15</v>
      </c>
    </row>
    <row r="5084" spans="1:14">
      <c r="A5084" s="20">
        <v>4311115476381</v>
      </c>
      <c r="B5084" s="18" t="s">
        <v>16</v>
      </c>
      <c r="C5084" s="21">
        <v>20201218</v>
      </c>
      <c r="D5084" s="21">
        <v>610538201209</v>
      </c>
      <c r="E5084" s="21" t="s">
        <v>16</v>
      </c>
      <c r="F5084" s="21">
        <v>20201228</v>
      </c>
      <c r="G5084" s="21" t="s">
        <v>17</v>
      </c>
      <c r="H5084" s="21" t="s">
        <v>68</v>
      </c>
      <c r="I5084" s="21" t="s">
        <v>130</v>
      </c>
      <c r="J5084" s="21">
        <v>1.53</v>
      </c>
      <c r="K5084" s="21" t="s">
        <v>20</v>
      </c>
      <c r="L5084">
        <f t="shared" si="94"/>
        <v>2</v>
      </c>
      <c r="M5084">
        <f>MATCH(H:H,价格表!$B$4:$B$35,0)</f>
        <v>5</v>
      </c>
      <c r="N5084" s="27">
        <f>IF(J5084&lt;=0.3,INDEX(价格表!$B$4:$I$31,M5084,2),IF(AND(J5084&gt;0.3,J5084&lt;=1),INDEX(价格表!$B$4:$I$31,M5084,3),IF(AND(J5084&gt;1,J5084&lt;=2.2),INDEX(价格表!$B$4:$I$31,M5084,4),IF(AND(J5084&gt;2.2,J5084&lt;=3.3),INDEX(价格表!$B$4:$I$31,M5084,5),IF(AND(J5084&gt;3.3,J5084&lt;=4),INDEX(价格表!$B$4:$I$31,M5084,6),IF(AND(J5084&gt;4,J5084&lt;=5.5),INDEX(价格表!$B$4:$I$31,M5084,7),IF(J5084&gt;5.5,2.6+INDEX(价格表!$B$4:$I$31,M5084,8)*L5084)))))))</f>
        <v>2.15</v>
      </c>
    </row>
    <row r="5085" spans="1:14">
      <c r="A5085" s="20">
        <v>4311115476382</v>
      </c>
      <c r="B5085" s="18" t="s">
        <v>16</v>
      </c>
      <c r="C5085" s="21">
        <v>20201218</v>
      </c>
      <c r="D5085" s="21">
        <v>610538201209</v>
      </c>
      <c r="E5085" s="21" t="s">
        <v>16</v>
      </c>
      <c r="F5085" s="21">
        <v>20201228</v>
      </c>
      <c r="G5085" s="21" t="s">
        <v>17</v>
      </c>
      <c r="H5085" s="21" t="s">
        <v>82</v>
      </c>
      <c r="I5085" s="21" t="s">
        <v>83</v>
      </c>
      <c r="J5085" s="21">
        <v>1.52</v>
      </c>
      <c r="K5085" s="21" t="s">
        <v>20</v>
      </c>
      <c r="L5085">
        <f t="shared" si="94"/>
        <v>2</v>
      </c>
      <c r="M5085">
        <f>MATCH(H:H,价格表!$B$4:$B$35,0)</f>
        <v>2</v>
      </c>
      <c r="N5085" s="27">
        <f>IF(J5085&lt;=0.3,INDEX(价格表!$B$4:$I$31,M5085,2),IF(AND(J5085&gt;0.3,J5085&lt;=1),INDEX(价格表!$B$4:$I$31,M5085,3),IF(AND(J5085&gt;1,J5085&lt;=2.2),INDEX(价格表!$B$4:$I$31,M5085,4),IF(AND(J5085&gt;2.2,J5085&lt;=3.3),INDEX(价格表!$B$4:$I$31,M5085,5),IF(AND(J5085&gt;3.3,J5085&lt;=4),INDEX(价格表!$B$4:$I$31,M5085,6),IF(AND(J5085&gt;4,J5085&lt;=5.5),INDEX(价格表!$B$4:$I$31,M5085,7),IF(J5085&gt;5.5,2.6+INDEX(价格表!$B$4:$I$31,M5085,8)*L5085)))))))</f>
        <v>2.15</v>
      </c>
    </row>
    <row r="5086" spans="1:14">
      <c r="A5086" s="20">
        <v>4311115476383</v>
      </c>
      <c r="B5086" s="18" t="s">
        <v>16</v>
      </c>
      <c r="C5086" s="21">
        <v>20201218</v>
      </c>
      <c r="D5086" s="21">
        <v>610538201209</v>
      </c>
      <c r="E5086" s="21" t="s">
        <v>16</v>
      </c>
      <c r="F5086" s="21">
        <v>20201228</v>
      </c>
      <c r="G5086" s="21" t="s">
        <v>17</v>
      </c>
      <c r="H5086" s="21" t="s">
        <v>43</v>
      </c>
      <c r="I5086" s="21" t="s">
        <v>287</v>
      </c>
      <c r="J5086" s="21">
        <v>1.52</v>
      </c>
      <c r="K5086" s="21" t="s">
        <v>20</v>
      </c>
      <c r="L5086">
        <f t="shared" si="94"/>
        <v>2</v>
      </c>
      <c r="M5086">
        <f>MATCH(H:H,价格表!$B$4:$B$35,0)</f>
        <v>10</v>
      </c>
      <c r="N5086" s="27">
        <f>IF(J5086&lt;=0.3,INDEX(价格表!$B$4:$I$31,M5086,2),IF(AND(J5086&gt;0.3,J5086&lt;=1),INDEX(价格表!$B$4:$I$31,M5086,3),IF(AND(J5086&gt;1,J5086&lt;=2.2),INDEX(价格表!$B$4:$I$31,M5086,4),IF(AND(J5086&gt;2.2,J5086&lt;=3.3),INDEX(价格表!$B$4:$I$31,M5086,5),IF(AND(J5086&gt;3.3,J5086&lt;=4),INDEX(价格表!$B$4:$I$31,M5086,6),IF(AND(J5086&gt;4,J5086&lt;=5.5),INDEX(价格表!$B$4:$I$31,M5086,7),IF(J5086&gt;5.5,2.6+INDEX(价格表!$B$4:$I$31,M5086,8)*L5086)))))))</f>
        <v>2.15</v>
      </c>
    </row>
    <row r="5087" spans="1:14">
      <c r="A5087" s="20">
        <v>4311115476385</v>
      </c>
      <c r="B5087" s="18" t="s">
        <v>16</v>
      </c>
      <c r="C5087" s="21">
        <v>20201218</v>
      </c>
      <c r="D5087" s="21">
        <v>610538201209</v>
      </c>
      <c r="E5087" s="21" t="s">
        <v>16</v>
      </c>
      <c r="F5087" s="21">
        <v>20201228</v>
      </c>
      <c r="G5087" s="21" t="s">
        <v>17</v>
      </c>
      <c r="H5087" s="21" t="s">
        <v>73</v>
      </c>
      <c r="I5087" s="21" t="s">
        <v>215</v>
      </c>
      <c r="J5087" s="21">
        <v>1.53</v>
      </c>
      <c r="K5087" s="21" t="s">
        <v>20</v>
      </c>
      <c r="L5087">
        <f t="shared" si="94"/>
        <v>2</v>
      </c>
      <c r="M5087">
        <f>MATCH(H:H,价格表!$B$4:$B$35,0)</f>
        <v>7</v>
      </c>
      <c r="N5087" s="27">
        <f>IF(J5087&lt;=0.3,INDEX(价格表!$B$4:$I$31,M5087,2),IF(AND(J5087&gt;0.3,J5087&lt;=1),INDEX(价格表!$B$4:$I$31,M5087,3),IF(AND(J5087&gt;1,J5087&lt;=2.2),INDEX(价格表!$B$4:$I$31,M5087,4),IF(AND(J5087&gt;2.2,J5087&lt;=3.3),INDEX(价格表!$B$4:$I$31,M5087,5),IF(AND(J5087&gt;3.3,J5087&lt;=4),INDEX(价格表!$B$4:$I$31,M5087,6),IF(AND(J5087&gt;4,J5087&lt;=5.5),INDEX(价格表!$B$4:$I$31,M5087,7),IF(J5087&gt;5.5,2.6+INDEX(价格表!$B$4:$I$31,M5087,8)*L5087)))))))</f>
        <v>2.15</v>
      </c>
    </row>
    <row r="5088" spans="1:14">
      <c r="A5088" s="20">
        <v>4311115476386</v>
      </c>
      <c r="B5088" s="18" t="s">
        <v>16</v>
      </c>
      <c r="C5088" s="21">
        <v>20201218</v>
      </c>
      <c r="D5088" s="21">
        <v>610538201209</v>
      </c>
      <c r="E5088" s="21" t="s">
        <v>16</v>
      </c>
      <c r="F5088" s="21">
        <v>20201228</v>
      </c>
      <c r="G5088" s="21" t="s">
        <v>17</v>
      </c>
      <c r="H5088" s="21" t="s">
        <v>75</v>
      </c>
      <c r="I5088" s="21" t="s">
        <v>114</v>
      </c>
      <c r="J5088" s="21">
        <v>1.52</v>
      </c>
      <c r="K5088" s="21" t="s">
        <v>20</v>
      </c>
      <c r="L5088">
        <f t="shared" si="94"/>
        <v>2</v>
      </c>
      <c r="M5088">
        <f>MATCH(H:H,价格表!$B$4:$B$35,0)</f>
        <v>24</v>
      </c>
      <c r="N5088" s="27">
        <f>IF(J5088&lt;=0.3,INDEX(价格表!$B$4:$I$31,M5088,2),IF(AND(J5088&gt;0.3,J5088&lt;=1),INDEX(价格表!$B$4:$I$31,M5088,3),IF(AND(J5088&gt;1,J5088&lt;=2.2),INDEX(价格表!$B$4:$I$31,M5088,4),IF(AND(J5088&gt;2.2,J5088&lt;=3.3),INDEX(价格表!$B$4:$I$31,M5088,5),IF(AND(J5088&gt;3.3,J5088&lt;=4),INDEX(价格表!$B$4:$I$31,M5088,6),IF(AND(J5088&gt;4,J5088&lt;=5.5),INDEX(价格表!$B$4:$I$31,M5088,7),IF(J5088&gt;5.5,2.6+INDEX(价格表!$B$4:$I$31,M5088,8)*L5088)))))))</f>
        <v>2.15</v>
      </c>
    </row>
    <row r="5089" spans="1:14">
      <c r="A5089" s="20">
        <v>4311115476740</v>
      </c>
      <c r="B5089" s="18" t="s">
        <v>16</v>
      </c>
      <c r="C5089" s="21">
        <v>20201218</v>
      </c>
      <c r="D5089" s="21">
        <v>610538201209</v>
      </c>
      <c r="E5089" s="21" t="s">
        <v>16</v>
      </c>
      <c r="F5089" s="21">
        <v>20201228</v>
      </c>
      <c r="G5089" s="21" t="s">
        <v>17</v>
      </c>
      <c r="H5089" s="21" t="s">
        <v>23</v>
      </c>
      <c r="I5089" s="21" t="s">
        <v>98</v>
      </c>
      <c r="J5089" s="21">
        <v>1.54</v>
      </c>
      <c r="K5089" s="21" t="s">
        <v>20</v>
      </c>
      <c r="L5089">
        <f t="shared" si="94"/>
        <v>2</v>
      </c>
      <c r="M5089">
        <f>MATCH(H:H,价格表!$B$4:$B$35,0)</f>
        <v>15</v>
      </c>
      <c r="N5089" s="27">
        <f>IF(J5089&lt;=0.3,INDEX(价格表!$B$4:$I$31,M5089,2),IF(AND(J5089&gt;0.3,J5089&lt;=1),INDEX(价格表!$B$4:$I$31,M5089,3),IF(AND(J5089&gt;1,J5089&lt;=2.2),INDEX(价格表!$B$4:$I$31,M5089,4),IF(AND(J5089&gt;2.2,J5089&lt;=3.3),INDEX(价格表!$B$4:$I$31,M5089,5),IF(AND(J5089&gt;3.3,J5089&lt;=4),INDEX(价格表!$B$4:$I$31,M5089,6),IF(AND(J5089&gt;4,J5089&lt;=5.5),INDEX(价格表!$B$4:$I$31,M5089,7),IF(J5089&gt;5.5,2.6+INDEX(价格表!$B$4:$I$31,M5089,8)*L5089)))))))</f>
        <v>2.15</v>
      </c>
    </row>
    <row r="5090" spans="1:14">
      <c r="A5090" s="20">
        <v>4311115476741</v>
      </c>
      <c r="B5090" s="18" t="s">
        <v>16</v>
      </c>
      <c r="C5090" s="21">
        <v>20201218</v>
      </c>
      <c r="D5090" s="21">
        <v>610538201209</v>
      </c>
      <c r="E5090" s="21" t="s">
        <v>16</v>
      </c>
      <c r="F5090" s="21">
        <v>20201228</v>
      </c>
      <c r="G5090" s="21" t="s">
        <v>17</v>
      </c>
      <c r="H5090" s="21" t="s">
        <v>27</v>
      </c>
      <c r="I5090" s="21" t="s">
        <v>210</v>
      </c>
      <c r="J5090" s="21">
        <v>1.52</v>
      </c>
      <c r="K5090" s="21" t="s">
        <v>20</v>
      </c>
      <c r="L5090">
        <f t="shared" si="94"/>
        <v>2</v>
      </c>
      <c r="M5090">
        <f>MATCH(H:H,价格表!$B$4:$B$35,0)</f>
        <v>3</v>
      </c>
      <c r="N5090" s="27">
        <f>IF(J5090&lt;=0.3,INDEX(价格表!$B$4:$I$31,M5090,2),IF(AND(J5090&gt;0.3,J5090&lt;=1),INDEX(价格表!$B$4:$I$31,M5090,3),IF(AND(J5090&gt;1,J5090&lt;=2.2),INDEX(价格表!$B$4:$I$31,M5090,4),IF(AND(J5090&gt;2.2,J5090&lt;=3.3),INDEX(价格表!$B$4:$I$31,M5090,5),IF(AND(J5090&gt;3.3,J5090&lt;=4),INDEX(价格表!$B$4:$I$31,M5090,6),IF(AND(J5090&gt;4,J5090&lt;=5.5),INDEX(价格表!$B$4:$I$31,M5090,7),IF(J5090&gt;5.5,2.6+INDEX(价格表!$B$4:$I$31,M5090,8)*L5090)))))))</f>
        <v>2.15</v>
      </c>
    </row>
    <row r="5091" spans="1:14">
      <c r="A5091" s="20">
        <v>4311115476742</v>
      </c>
      <c r="B5091" s="18" t="s">
        <v>16</v>
      </c>
      <c r="C5091" s="21">
        <v>20201218</v>
      </c>
      <c r="D5091" s="21">
        <v>610538201209</v>
      </c>
      <c r="E5091" s="21" t="s">
        <v>16</v>
      </c>
      <c r="F5091" s="21">
        <v>20201228</v>
      </c>
      <c r="G5091" s="21" t="s">
        <v>17</v>
      </c>
      <c r="H5091" s="21" t="s">
        <v>23</v>
      </c>
      <c r="I5091" s="21" t="s">
        <v>118</v>
      </c>
      <c r="J5091" s="21">
        <v>1.52</v>
      </c>
      <c r="K5091" s="21" t="s">
        <v>20</v>
      </c>
      <c r="L5091">
        <f t="shared" si="94"/>
        <v>2</v>
      </c>
      <c r="M5091">
        <f>MATCH(H:H,价格表!$B$4:$B$35,0)</f>
        <v>15</v>
      </c>
      <c r="N5091" s="27">
        <f>IF(J5091&lt;=0.3,INDEX(价格表!$B$4:$I$31,M5091,2),IF(AND(J5091&gt;0.3,J5091&lt;=1),INDEX(价格表!$B$4:$I$31,M5091,3),IF(AND(J5091&gt;1,J5091&lt;=2.2),INDEX(价格表!$B$4:$I$31,M5091,4),IF(AND(J5091&gt;2.2,J5091&lt;=3.3),INDEX(价格表!$B$4:$I$31,M5091,5),IF(AND(J5091&gt;3.3,J5091&lt;=4),INDEX(价格表!$B$4:$I$31,M5091,6),IF(AND(J5091&gt;4,J5091&lt;=5.5),INDEX(价格表!$B$4:$I$31,M5091,7),IF(J5091&gt;5.5,2.6+INDEX(价格表!$B$4:$I$31,M5091,8)*L5091)))))))</f>
        <v>2.15</v>
      </c>
    </row>
    <row r="5092" spans="1:14">
      <c r="A5092" s="20">
        <v>4311115476743</v>
      </c>
      <c r="B5092" s="18" t="s">
        <v>16</v>
      </c>
      <c r="C5092" s="21">
        <v>20201218</v>
      </c>
      <c r="D5092" s="21">
        <v>610538201209</v>
      </c>
      <c r="E5092" s="21" t="s">
        <v>16</v>
      </c>
      <c r="F5092" s="21">
        <v>20201228</v>
      </c>
      <c r="G5092" s="21" t="s">
        <v>17</v>
      </c>
      <c r="H5092" s="21" t="s">
        <v>73</v>
      </c>
      <c r="I5092" s="21" t="s">
        <v>231</v>
      </c>
      <c r="J5092" s="21">
        <v>0.06</v>
      </c>
      <c r="K5092" s="21" t="s">
        <v>20</v>
      </c>
      <c r="L5092">
        <f t="shared" si="94"/>
        <v>1</v>
      </c>
      <c r="M5092">
        <f>MATCH(H:H,价格表!$B$4:$B$35,0)</f>
        <v>7</v>
      </c>
      <c r="N5092" s="27">
        <f>IF(J5092&lt;=0.3,INDEX(价格表!$B$4:$I$31,M5092,2),IF(AND(J5092&gt;0.3,J5092&lt;=1),INDEX(价格表!$B$4:$I$31,M5092,3),IF(AND(J5092&gt;1,J5092&lt;=2.2),INDEX(价格表!$B$4:$I$31,M5092,4),IF(AND(J5092&gt;2.2,J5092&lt;=3.3),INDEX(价格表!$B$4:$I$31,M5092,5),IF(AND(J5092&gt;3.3,J5092&lt;=4),INDEX(价格表!$B$4:$I$31,M5092,6),IF(AND(J5092&gt;4,J5092&lt;=5.5),INDEX(价格表!$B$4:$I$31,M5092,7),IF(J5092&gt;5.5,2.6+INDEX(价格表!$B$4:$I$31,M5092,8)*L5092)))))))</f>
        <v>1.65</v>
      </c>
    </row>
    <row r="5093" spans="1:14">
      <c r="A5093" s="20">
        <v>4311115476744</v>
      </c>
      <c r="B5093" s="18" t="s">
        <v>16</v>
      </c>
      <c r="C5093" s="21">
        <v>20201218</v>
      </c>
      <c r="D5093" s="21">
        <v>610538201209</v>
      </c>
      <c r="E5093" s="21" t="s">
        <v>16</v>
      </c>
      <c r="F5093" s="21">
        <v>20201228</v>
      </c>
      <c r="G5093" s="21" t="s">
        <v>17</v>
      </c>
      <c r="H5093" s="21" t="s">
        <v>30</v>
      </c>
      <c r="I5093" s="21" t="s">
        <v>31</v>
      </c>
      <c r="J5093" s="21">
        <v>1.53</v>
      </c>
      <c r="K5093" s="21" t="s">
        <v>20</v>
      </c>
      <c r="L5093">
        <f t="shared" si="94"/>
        <v>2</v>
      </c>
      <c r="M5093">
        <f>MATCH(H:H,价格表!$B$4:$B$35,0)</f>
        <v>16</v>
      </c>
      <c r="N5093" s="27">
        <f>IF(J5093&lt;=0.3,INDEX(价格表!$B$4:$I$31,M5093,2),IF(AND(J5093&gt;0.3,J5093&lt;=1),INDEX(价格表!$B$4:$I$31,M5093,3),IF(AND(J5093&gt;1,J5093&lt;=2.2),INDEX(价格表!$B$4:$I$31,M5093,4),IF(AND(J5093&gt;2.2,J5093&lt;=3.3),INDEX(价格表!$B$4:$I$31,M5093,5),IF(AND(J5093&gt;3.3,J5093&lt;=4),INDEX(价格表!$B$4:$I$31,M5093,6),IF(AND(J5093&gt;4,J5093&lt;=5.5),INDEX(价格表!$B$4:$I$31,M5093,7),IF(J5093&gt;5.5,2.6+INDEX(价格表!$B$4:$I$31,M5093,8)*L5093)))))))</f>
        <v>2.15</v>
      </c>
    </row>
    <row r="5094" spans="1:14">
      <c r="A5094" s="20">
        <v>4311115476746</v>
      </c>
      <c r="B5094" s="18" t="s">
        <v>16</v>
      </c>
      <c r="C5094" s="21">
        <v>20201218</v>
      </c>
      <c r="D5094" s="21">
        <v>610538201209</v>
      </c>
      <c r="E5094" s="21" t="s">
        <v>16</v>
      </c>
      <c r="F5094" s="21">
        <v>20201228</v>
      </c>
      <c r="G5094" s="21" t="s">
        <v>17</v>
      </c>
      <c r="H5094" s="21" t="s">
        <v>66</v>
      </c>
      <c r="I5094" s="21" t="s">
        <v>113</v>
      </c>
      <c r="J5094" s="21">
        <v>1.5</v>
      </c>
      <c r="K5094" s="21" t="s">
        <v>20</v>
      </c>
      <c r="L5094">
        <f t="shared" si="94"/>
        <v>2</v>
      </c>
      <c r="M5094">
        <f>MATCH(H:H,价格表!$B$4:$B$35,0)</f>
        <v>17</v>
      </c>
      <c r="N5094" s="27">
        <f>IF(J5094&lt;=0.3,INDEX(价格表!$B$4:$I$31,M5094,2),IF(AND(J5094&gt;0.3,J5094&lt;=1),INDEX(价格表!$B$4:$I$31,M5094,3),IF(AND(J5094&gt;1,J5094&lt;=2.2),INDEX(价格表!$B$4:$I$31,M5094,4),IF(AND(J5094&gt;2.2,J5094&lt;=3.3),INDEX(价格表!$B$4:$I$31,M5094,5),IF(AND(J5094&gt;3.3,J5094&lt;=4),INDEX(价格表!$B$4:$I$31,M5094,6),IF(AND(J5094&gt;4,J5094&lt;=5.5),INDEX(价格表!$B$4:$I$31,M5094,7),IF(J5094&gt;5.5,2.6+INDEX(价格表!$B$4:$I$31,M5094,8)*L5094)))))))</f>
        <v>2.15</v>
      </c>
    </row>
    <row r="5095" spans="1:14">
      <c r="A5095" s="20">
        <v>4311115476747</v>
      </c>
      <c r="B5095" s="18" t="s">
        <v>16</v>
      </c>
      <c r="C5095" s="21">
        <v>20201218</v>
      </c>
      <c r="D5095" s="21">
        <v>610538201209</v>
      </c>
      <c r="E5095" s="21" t="s">
        <v>16</v>
      </c>
      <c r="F5095" s="21">
        <v>20201228</v>
      </c>
      <c r="G5095" s="21" t="s">
        <v>17</v>
      </c>
      <c r="H5095" s="21" t="s">
        <v>45</v>
      </c>
      <c r="I5095" s="21" t="s">
        <v>48</v>
      </c>
      <c r="J5095" s="21">
        <v>1.53</v>
      </c>
      <c r="K5095" s="21" t="s">
        <v>20</v>
      </c>
      <c r="L5095">
        <f t="shared" si="94"/>
        <v>2</v>
      </c>
      <c r="M5095">
        <f>MATCH(H:H,价格表!$B$4:$B$35,0)</f>
        <v>9</v>
      </c>
      <c r="N5095" s="27">
        <f>IF(J5095&lt;=0.3,INDEX(价格表!$B$4:$I$31,M5095,2),IF(AND(J5095&gt;0.3,J5095&lt;=1),INDEX(价格表!$B$4:$I$31,M5095,3),IF(AND(J5095&gt;1,J5095&lt;=2.2),INDEX(价格表!$B$4:$I$31,M5095,4),IF(AND(J5095&gt;2.2,J5095&lt;=3.3),INDEX(价格表!$B$4:$I$31,M5095,5),IF(AND(J5095&gt;3.3,J5095&lt;=4),INDEX(价格表!$B$4:$I$31,M5095,6),IF(AND(J5095&gt;4,J5095&lt;=5.5),INDEX(价格表!$B$4:$I$31,M5095,7),IF(J5095&gt;5.5,2.6+INDEX(价格表!$B$4:$I$31,M5095,8)*L5095)))))))</f>
        <v>2.15</v>
      </c>
    </row>
    <row r="5096" spans="1:14">
      <c r="A5096" s="20">
        <v>4311115476748</v>
      </c>
      <c r="B5096" s="18" t="s">
        <v>16</v>
      </c>
      <c r="C5096" s="21">
        <v>20201218</v>
      </c>
      <c r="D5096" s="21">
        <v>610538201209</v>
      </c>
      <c r="E5096" s="21" t="s">
        <v>16</v>
      </c>
      <c r="F5096" s="21">
        <v>20201228</v>
      </c>
      <c r="G5096" s="21" t="s">
        <v>17</v>
      </c>
      <c r="H5096" s="21" t="s">
        <v>73</v>
      </c>
      <c r="I5096" s="21" t="s">
        <v>74</v>
      </c>
      <c r="J5096" s="21">
        <v>1.54</v>
      </c>
      <c r="K5096" s="21" t="s">
        <v>20</v>
      </c>
      <c r="L5096">
        <f t="shared" si="94"/>
        <v>2</v>
      </c>
      <c r="M5096">
        <f>MATCH(H:H,价格表!$B$4:$B$35,0)</f>
        <v>7</v>
      </c>
      <c r="N5096" s="27">
        <f>IF(J5096&lt;=0.3,INDEX(价格表!$B$4:$I$31,M5096,2),IF(AND(J5096&gt;0.3,J5096&lt;=1),INDEX(价格表!$B$4:$I$31,M5096,3),IF(AND(J5096&gt;1,J5096&lt;=2.2),INDEX(价格表!$B$4:$I$31,M5096,4),IF(AND(J5096&gt;2.2,J5096&lt;=3.3),INDEX(价格表!$B$4:$I$31,M5096,5),IF(AND(J5096&gt;3.3,J5096&lt;=4),INDEX(价格表!$B$4:$I$31,M5096,6),IF(AND(J5096&gt;4,J5096&lt;=5.5),INDEX(价格表!$B$4:$I$31,M5096,7),IF(J5096&gt;5.5,2.6+INDEX(价格表!$B$4:$I$31,M5096,8)*L5096)))))))</f>
        <v>2.15</v>
      </c>
    </row>
    <row r="5097" spans="1:14">
      <c r="A5097" s="20">
        <v>4311115476749</v>
      </c>
      <c r="B5097" s="18" t="s">
        <v>16</v>
      </c>
      <c r="C5097" s="21">
        <v>20201218</v>
      </c>
      <c r="D5097" s="21">
        <v>610538201209</v>
      </c>
      <c r="E5097" s="21" t="s">
        <v>16</v>
      </c>
      <c r="F5097" s="21">
        <v>20201228</v>
      </c>
      <c r="G5097" s="21" t="s">
        <v>17</v>
      </c>
      <c r="H5097" s="21" t="s">
        <v>27</v>
      </c>
      <c r="I5097" s="21" t="s">
        <v>85</v>
      </c>
      <c r="J5097" s="21">
        <v>1.53</v>
      </c>
      <c r="K5097" s="21" t="s">
        <v>20</v>
      </c>
      <c r="L5097">
        <f t="shared" si="94"/>
        <v>2</v>
      </c>
      <c r="M5097">
        <f>MATCH(H:H,价格表!$B$4:$B$35,0)</f>
        <v>3</v>
      </c>
      <c r="N5097" s="27">
        <f>IF(J5097&lt;=0.3,INDEX(价格表!$B$4:$I$31,M5097,2),IF(AND(J5097&gt;0.3,J5097&lt;=1),INDEX(价格表!$B$4:$I$31,M5097,3),IF(AND(J5097&gt;1,J5097&lt;=2.2),INDEX(价格表!$B$4:$I$31,M5097,4),IF(AND(J5097&gt;2.2,J5097&lt;=3.3),INDEX(价格表!$B$4:$I$31,M5097,5),IF(AND(J5097&gt;3.3,J5097&lt;=4),INDEX(价格表!$B$4:$I$31,M5097,6),IF(AND(J5097&gt;4,J5097&lt;=5.5),INDEX(价格表!$B$4:$I$31,M5097,7),IF(J5097&gt;5.5,2.6+INDEX(价格表!$B$4:$I$31,M5097,8)*L5097)))))))</f>
        <v>2.15</v>
      </c>
    </row>
    <row r="5098" spans="1:14">
      <c r="A5098" s="20">
        <v>4311115477202</v>
      </c>
      <c r="B5098" s="18" t="s">
        <v>16</v>
      </c>
      <c r="C5098" s="21">
        <v>20201218</v>
      </c>
      <c r="D5098" s="21">
        <v>610538201209</v>
      </c>
      <c r="E5098" s="21" t="s">
        <v>16</v>
      </c>
      <c r="F5098" s="21">
        <v>20201228</v>
      </c>
      <c r="G5098" s="21" t="s">
        <v>17</v>
      </c>
      <c r="H5098" s="21" t="s">
        <v>45</v>
      </c>
      <c r="I5098" s="21" t="s">
        <v>48</v>
      </c>
      <c r="J5098" s="21">
        <v>0.11</v>
      </c>
      <c r="K5098" s="21" t="s">
        <v>20</v>
      </c>
      <c r="L5098">
        <f t="shared" si="94"/>
        <v>1</v>
      </c>
      <c r="M5098">
        <f>MATCH(H:H,价格表!$B$4:$B$35,0)</f>
        <v>9</v>
      </c>
      <c r="N5098" s="27">
        <f>IF(J5098&lt;=0.3,INDEX(价格表!$B$4:$I$31,M5098,2),IF(AND(J5098&gt;0.3,J5098&lt;=1),INDEX(价格表!$B$4:$I$31,M5098,3),IF(AND(J5098&gt;1,J5098&lt;=2.2),INDEX(价格表!$B$4:$I$31,M5098,4),IF(AND(J5098&gt;2.2,J5098&lt;=3.3),INDEX(价格表!$B$4:$I$31,M5098,5),IF(AND(J5098&gt;3.3,J5098&lt;=4),INDEX(价格表!$B$4:$I$31,M5098,6),IF(AND(J5098&gt;4,J5098&lt;=5.5),INDEX(价格表!$B$4:$I$31,M5098,7),IF(J5098&gt;5.5,2.6+INDEX(价格表!$B$4:$I$31,M5098,8)*L5098)))))))</f>
        <v>1.65</v>
      </c>
    </row>
    <row r="5099" spans="1:14">
      <c r="A5099" s="20">
        <v>4311115477203</v>
      </c>
      <c r="B5099" s="18" t="s">
        <v>16</v>
      </c>
      <c r="C5099" s="21">
        <v>20201218</v>
      </c>
      <c r="D5099" s="21">
        <v>610538201209</v>
      </c>
      <c r="E5099" s="21" t="s">
        <v>16</v>
      </c>
      <c r="F5099" s="21">
        <v>20201228</v>
      </c>
      <c r="G5099" s="21" t="s">
        <v>17</v>
      </c>
      <c r="H5099" s="21" t="s">
        <v>43</v>
      </c>
      <c r="I5099" s="21" t="s">
        <v>292</v>
      </c>
      <c r="J5099" s="21">
        <v>1.52</v>
      </c>
      <c r="K5099" s="21" t="s">
        <v>20</v>
      </c>
      <c r="L5099">
        <f t="shared" si="94"/>
        <v>2</v>
      </c>
      <c r="M5099">
        <f>MATCH(H:H,价格表!$B$4:$B$35,0)</f>
        <v>10</v>
      </c>
      <c r="N5099" s="27">
        <f>IF(J5099&lt;=0.3,INDEX(价格表!$B$4:$I$31,M5099,2),IF(AND(J5099&gt;0.3,J5099&lt;=1),INDEX(价格表!$B$4:$I$31,M5099,3),IF(AND(J5099&gt;1,J5099&lt;=2.2),INDEX(价格表!$B$4:$I$31,M5099,4),IF(AND(J5099&gt;2.2,J5099&lt;=3.3),INDEX(价格表!$B$4:$I$31,M5099,5),IF(AND(J5099&gt;3.3,J5099&lt;=4),INDEX(价格表!$B$4:$I$31,M5099,6),IF(AND(J5099&gt;4,J5099&lt;=5.5),INDEX(价格表!$B$4:$I$31,M5099,7),IF(J5099&gt;5.5,2.6+INDEX(价格表!$B$4:$I$31,M5099,8)*L5099)))))))</f>
        <v>2.15</v>
      </c>
    </row>
    <row r="5100" spans="1:14">
      <c r="A5100" s="20">
        <v>4311115477204</v>
      </c>
      <c r="B5100" s="18" t="s">
        <v>16</v>
      </c>
      <c r="C5100" s="21">
        <v>20201218</v>
      </c>
      <c r="D5100" s="21">
        <v>610538201209</v>
      </c>
      <c r="E5100" s="21" t="s">
        <v>16</v>
      </c>
      <c r="F5100" s="21">
        <v>20201228</v>
      </c>
      <c r="G5100" s="21" t="s">
        <v>17</v>
      </c>
      <c r="H5100" s="21" t="s">
        <v>45</v>
      </c>
      <c r="I5100" s="21" t="s">
        <v>167</v>
      </c>
      <c r="J5100" s="21">
        <v>1.53</v>
      </c>
      <c r="K5100" s="21" t="s">
        <v>20</v>
      </c>
      <c r="L5100">
        <f t="shared" si="94"/>
        <v>2</v>
      </c>
      <c r="M5100">
        <f>MATCH(H:H,价格表!$B$4:$B$35,0)</f>
        <v>9</v>
      </c>
      <c r="N5100" s="27">
        <f>IF(J5100&lt;=0.3,INDEX(价格表!$B$4:$I$31,M5100,2),IF(AND(J5100&gt;0.3,J5100&lt;=1),INDEX(价格表!$B$4:$I$31,M5100,3),IF(AND(J5100&gt;1,J5100&lt;=2.2),INDEX(价格表!$B$4:$I$31,M5100,4),IF(AND(J5100&gt;2.2,J5100&lt;=3.3),INDEX(价格表!$B$4:$I$31,M5100,5),IF(AND(J5100&gt;3.3,J5100&lt;=4),INDEX(价格表!$B$4:$I$31,M5100,6),IF(AND(J5100&gt;4,J5100&lt;=5.5),INDEX(价格表!$B$4:$I$31,M5100,7),IF(J5100&gt;5.5,2.6+INDEX(价格表!$B$4:$I$31,M5100,8)*L5100)))))))</f>
        <v>2.15</v>
      </c>
    </row>
    <row r="5101" spans="1:14">
      <c r="A5101" s="20">
        <v>4311115477205</v>
      </c>
      <c r="B5101" s="18" t="s">
        <v>16</v>
      </c>
      <c r="C5101" s="21">
        <v>20201218</v>
      </c>
      <c r="D5101" s="21">
        <v>610538201209</v>
      </c>
      <c r="E5101" s="21" t="s">
        <v>16</v>
      </c>
      <c r="F5101" s="21">
        <v>20201228</v>
      </c>
      <c r="G5101" s="21" t="s">
        <v>17</v>
      </c>
      <c r="H5101" s="21" t="s">
        <v>56</v>
      </c>
      <c r="I5101" s="21" t="s">
        <v>233</v>
      </c>
      <c r="J5101" s="21">
        <v>1.51</v>
      </c>
      <c r="K5101" s="21" t="s">
        <v>20</v>
      </c>
      <c r="L5101">
        <f t="shared" si="94"/>
        <v>2</v>
      </c>
      <c r="M5101">
        <f>MATCH(H:H,价格表!$B$4:$B$35,0)</f>
        <v>11</v>
      </c>
      <c r="N5101" s="27">
        <f>IF(J5101&lt;=0.3,INDEX(价格表!$B$4:$I$31,M5101,2),IF(AND(J5101&gt;0.3,J5101&lt;=1),INDEX(价格表!$B$4:$I$31,M5101,3),IF(AND(J5101&gt;1,J5101&lt;=2.2),INDEX(价格表!$B$4:$I$31,M5101,4),IF(AND(J5101&gt;2.2,J5101&lt;=3.3),INDEX(价格表!$B$4:$I$31,M5101,5),IF(AND(J5101&gt;3.3,J5101&lt;=4),INDEX(价格表!$B$4:$I$31,M5101,6),IF(AND(J5101&gt;4,J5101&lt;=5.5),INDEX(价格表!$B$4:$I$31,M5101,7),IF(J5101&gt;5.5,2.6+INDEX(价格表!$B$4:$I$31,M5101,8)*L5101)))))))</f>
        <v>2.15</v>
      </c>
    </row>
    <row r="5102" spans="1:14">
      <c r="A5102" s="20">
        <v>4311115477206</v>
      </c>
      <c r="B5102" s="18" t="s">
        <v>16</v>
      </c>
      <c r="C5102" s="21">
        <v>20201218</v>
      </c>
      <c r="D5102" s="21">
        <v>610538201209</v>
      </c>
      <c r="E5102" s="21" t="s">
        <v>16</v>
      </c>
      <c r="F5102" s="21">
        <v>20201228</v>
      </c>
      <c r="G5102" s="21" t="s">
        <v>17</v>
      </c>
      <c r="H5102" s="21" t="s">
        <v>50</v>
      </c>
      <c r="I5102" s="21" t="s">
        <v>177</v>
      </c>
      <c r="J5102" s="21">
        <v>1.51</v>
      </c>
      <c r="K5102" s="21" t="s">
        <v>20</v>
      </c>
      <c r="L5102">
        <f t="shared" si="94"/>
        <v>2</v>
      </c>
      <c r="M5102">
        <f>MATCH(H:H,价格表!$B$4:$B$35,0)</f>
        <v>4</v>
      </c>
      <c r="N5102" s="27">
        <f>IF(J5102&lt;=0.3,INDEX(价格表!$B$4:$I$31,M5102,2),IF(AND(J5102&gt;0.3,J5102&lt;=1),INDEX(价格表!$B$4:$I$31,M5102,3),IF(AND(J5102&gt;1,J5102&lt;=2.2),INDEX(价格表!$B$4:$I$31,M5102,4),IF(AND(J5102&gt;2.2,J5102&lt;=3.3),INDEX(价格表!$B$4:$I$31,M5102,5),IF(AND(J5102&gt;3.3,J5102&lt;=4),INDEX(价格表!$B$4:$I$31,M5102,6),IF(AND(J5102&gt;4,J5102&lt;=5.5),INDEX(价格表!$B$4:$I$31,M5102,7),IF(J5102&gt;5.5,2.6+INDEX(价格表!$B$4:$I$31,M5102,8)*L5102)))))))</f>
        <v>2.15</v>
      </c>
    </row>
    <row r="5103" spans="1:14">
      <c r="A5103" s="20">
        <v>4311115477207</v>
      </c>
      <c r="B5103" s="18" t="s">
        <v>16</v>
      </c>
      <c r="C5103" s="21">
        <v>20201218</v>
      </c>
      <c r="D5103" s="21">
        <v>610538201209</v>
      </c>
      <c r="E5103" s="21" t="s">
        <v>16</v>
      </c>
      <c r="F5103" s="21">
        <v>20201228</v>
      </c>
      <c r="G5103" s="21" t="s">
        <v>17</v>
      </c>
      <c r="H5103" s="21" t="s">
        <v>68</v>
      </c>
      <c r="I5103" s="21" t="s">
        <v>241</v>
      </c>
      <c r="J5103" s="21">
        <v>1.54</v>
      </c>
      <c r="K5103" s="21" t="s">
        <v>20</v>
      </c>
      <c r="L5103">
        <f t="shared" si="94"/>
        <v>2</v>
      </c>
      <c r="M5103">
        <f>MATCH(H:H,价格表!$B$4:$B$35,0)</f>
        <v>5</v>
      </c>
      <c r="N5103" s="27">
        <f>IF(J5103&lt;=0.3,INDEX(价格表!$B$4:$I$31,M5103,2),IF(AND(J5103&gt;0.3,J5103&lt;=1),INDEX(价格表!$B$4:$I$31,M5103,3),IF(AND(J5103&gt;1,J5103&lt;=2.2),INDEX(价格表!$B$4:$I$31,M5103,4),IF(AND(J5103&gt;2.2,J5103&lt;=3.3),INDEX(价格表!$B$4:$I$31,M5103,5),IF(AND(J5103&gt;3.3,J5103&lt;=4),INDEX(价格表!$B$4:$I$31,M5103,6),IF(AND(J5103&gt;4,J5103&lt;=5.5),INDEX(价格表!$B$4:$I$31,M5103,7),IF(J5103&gt;5.5,2.6+INDEX(价格表!$B$4:$I$31,M5103,8)*L5103)))))))</f>
        <v>2.15</v>
      </c>
    </row>
    <row r="5104" spans="1:14">
      <c r="A5104" s="20">
        <v>4311115477209</v>
      </c>
      <c r="B5104" s="18" t="s">
        <v>16</v>
      </c>
      <c r="C5104" s="21">
        <v>20201218</v>
      </c>
      <c r="D5104" s="21">
        <v>610538201209</v>
      </c>
      <c r="E5104" s="21" t="s">
        <v>16</v>
      </c>
      <c r="F5104" s="21">
        <v>20201228</v>
      </c>
      <c r="G5104" s="21" t="s">
        <v>17</v>
      </c>
      <c r="H5104" s="21" t="s">
        <v>50</v>
      </c>
      <c r="I5104" s="21" t="s">
        <v>247</v>
      </c>
      <c r="J5104" s="21">
        <v>1.54</v>
      </c>
      <c r="K5104" s="21" t="s">
        <v>20</v>
      </c>
      <c r="L5104">
        <f t="shared" si="94"/>
        <v>2</v>
      </c>
      <c r="M5104">
        <f>MATCH(H:H,价格表!$B$4:$B$35,0)</f>
        <v>4</v>
      </c>
      <c r="N5104" s="27">
        <f>IF(J5104&lt;=0.3,INDEX(价格表!$B$4:$I$31,M5104,2),IF(AND(J5104&gt;0.3,J5104&lt;=1),INDEX(价格表!$B$4:$I$31,M5104,3),IF(AND(J5104&gt;1,J5104&lt;=2.2),INDEX(价格表!$B$4:$I$31,M5104,4),IF(AND(J5104&gt;2.2,J5104&lt;=3.3),INDEX(价格表!$B$4:$I$31,M5104,5),IF(AND(J5104&gt;3.3,J5104&lt;=4),INDEX(价格表!$B$4:$I$31,M5104,6),IF(AND(J5104&gt;4,J5104&lt;=5.5),INDEX(价格表!$B$4:$I$31,M5104,7),IF(J5104&gt;5.5,2.6+INDEX(价格表!$B$4:$I$31,M5104,8)*L5104)))))))</f>
        <v>2.15</v>
      </c>
    </row>
    <row r="5105" spans="1:14">
      <c r="A5105" s="20">
        <v>4311115477210</v>
      </c>
      <c r="B5105" s="18" t="s">
        <v>16</v>
      </c>
      <c r="C5105" s="21">
        <v>20201218</v>
      </c>
      <c r="D5105" s="21">
        <v>610538201209</v>
      </c>
      <c r="E5105" s="21" t="s">
        <v>16</v>
      </c>
      <c r="F5105" s="21">
        <v>20201228</v>
      </c>
      <c r="G5105" s="21" t="s">
        <v>17</v>
      </c>
      <c r="H5105" s="21" t="s">
        <v>27</v>
      </c>
      <c r="I5105" s="21" t="s">
        <v>28</v>
      </c>
      <c r="J5105" s="21">
        <v>1.54</v>
      </c>
      <c r="K5105" s="21" t="s">
        <v>20</v>
      </c>
      <c r="L5105">
        <f t="shared" si="94"/>
        <v>2</v>
      </c>
      <c r="M5105">
        <f>MATCH(H:H,价格表!$B$4:$B$35,0)</f>
        <v>3</v>
      </c>
      <c r="N5105" s="27">
        <f>IF(J5105&lt;=0.3,INDEX(价格表!$B$4:$I$31,M5105,2),IF(AND(J5105&gt;0.3,J5105&lt;=1),INDEX(价格表!$B$4:$I$31,M5105,3),IF(AND(J5105&gt;1,J5105&lt;=2.2),INDEX(价格表!$B$4:$I$31,M5105,4),IF(AND(J5105&gt;2.2,J5105&lt;=3.3),INDEX(价格表!$B$4:$I$31,M5105,5),IF(AND(J5105&gt;3.3,J5105&lt;=4),INDEX(价格表!$B$4:$I$31,M5105,6),IF(AND(J5105&gt;4,J5105&lt;=5.5),INDEX(价格表!$B$4:$I$31,M5105,7),IF(J5105&gt;5.5,2.6+INDEX(价格表!$B$4:$I$31,M5105,8)*L5105)))))))</f>
        <v>2.15</v>
      </c>
    </row>
    <row r="5106" spans="1:14">
      <c r="A5106" s="20">
        <v>4311115477211</v>
      </c>
      <c r="B5106" s="18" t="s">
        <v>16</v>
      </c>
      <c r="C5106" s="21">
        <v>20201218</v>
      </c>
      <c r="D5106" s="21">
        <v>610538201209</v>
      </c>
      <c r="E5106" s="21" t="s">
        <v>16</v>
      </c>
      <c r="F5106" s="21">
        <v>20201228</v>
      </c>
      <c r="G5106" s="21" t="s">
        <v>17</v>
      </c>
      <c r="H5106" s="21" t="s">
        <v>37</v>
      </c>
      <c r="I5106" s="21" t="s">
        <v>243</v>
      </c>
      <c r="J5106" s="21">
        <v>1.54</v>
      </c>
      <c r="K5106" s="21" t="s">
        <v>20</v>
      </c>
      <c r="L5106">
        <f t="shared" si="94"/>
        <v>2</v>
      </c>
      <c r="M5106">
        <f>MATCH(H:H,价格表!$B$4:$B$35,0)</f>
        <v>12</v>
      </c>
      <c r="N5106" s="27">
        <f>IF(J5106&lt;=0.3,INDEX(价格表!$B$4:$I$31,M5106,2),IF(AND(J5106&gt;0.3,J5106&lt;=1),INDEX(价格表!$B$4:$I$31,M5106,3),IF(AND(J5106&gt;1,J5106&lt;=2.2),INDEX(价格表!$B$4:$I$31,M5106,4),IF(AND(J5106&gt;2.2,J5106&lt;=3.3),INDEX(价格表!$B$4:$I$31,M5106,5),IF(AND(J5106&gt;3.3,J5106&lt;=4),INDEX(价格表!$B$4:$I$31,M5106,6),IF(AND(J5106&gt;4,J5106&lt;=5.5),INDEX(价格表!$B$4:$I$31,M5106,7),IF(J5106&gt;5.5,2.6+INDEX(价格表!$B$4:$I$31,M5106,8)*L5106)))))))</f>
        <v>2.15</v>
      </c>
    </row>
    <row r="5107" spans="1:14">
      <c r="A5107" s="20">
        <v>4311115477248</v>
      </c>
      <c r="B5107" s="18" t="s">
        <v>16</v>
      </c>
      <c r="C5107" s="21">
        <v>20201218</v>
      </c>
      <c r="D5107" s="21">
        <v>610538201209</v>
      </c>
      <c r="E5107" s="21" t="s">
        <v>16</v>
      </c>
      <c r="F5107" s="21">
        <v>20201228</v>
      </c>
      <c r="G5107" s="21" t="s">
        <v>17</v>
      </c>
      <c r="H5107" s="21" t="s">
        <v>54</v>
      </c>
      <c r="I5107" s="21" t="s">
        <v>71</v>
      </c>
      <c r="J5107" s="21">
        <v>1.54</v>
      </c>
      <c r="K5107" s="21" t="s">
        <v>20</v>
      </c>
      <c r="L5107">
        <f t="shared" si="94"/>
        <v>2</v>
      </c>
      <c r="M5107">
        <f>MATCH(H:H,价格表!$B$4:$B$35,0)</f>
        <v>14</v>
      </c>
      <c r="N5107" s="27">
        <f>IF(J5107&lt;=0.3,INDEX(价格表!$B$4:$I$31,M5107,2),IF(AND(J5107&gt;0.3,J5107&lt;=1),INDEX(价格表!$B$4:$I$31,M5107,3),IF(AND(J5107&gt;1,J5107&lt;=2.2),INDEX(价格表!$B$4:$I$31,M5107,4),IF(AND(J5107&gt;2.2,J5107&lt;=3.3),INDEX(价格表!$B$4:$I$31,M5107,5),IF(AND(J5107&gt;3.3,J5107&lt;=4),INDEX(价格表!$B$4:$I$31,M5107,6),IF(AND(J5107&gt;4,J5107&lt;=5.5),INDEX(价格表!$B$4:$I$31,M5107,7),IF(J5107&gt;5.5,2.6+INDEX(价格表!$B$4:$I$31,M5107,8)*L5107)))))))</f>
        <v>2.15</v>
      </c>
    </row>
    <row r="5108" spans="1:14">
      <c r="A5108" s="20">
        <v>4311115477249</v>
      </c>
      <c r="B5108" s="18" t="s">
        <v>16</v>
      </c>
      <c r="C5108" s="21">
        <v>20201218</v>
      </c>
      <c r="D5108" s="21">
        <v>610538201209</v>
      </c>
      <c r="E5108" s="21" t="s">
        <v>16</v>
      </c>
      <c r="F5108" s="21">
        <v>20201228</v>
      </c>
      <c r="G5108" s="21" t="s">
        <v>17</v>
      </c>
      <c r="H5108" s="21" t="s">
        <v>25</v>
      </c>
      <c r="I5108" s="21" t="s">
        <v>121</v>
      </c>
      <c r="J5108" s="21">
        <v>1.52</v>
      </c>
      <c r="K5108" s="21" t="s">
        <v>20</v>
      </c>
      <c r="L5108">
        <f t="shared" si="94"/>
        <v>2</v>
      </c>
      <c r="M5108">
        <f>MATCH(H:H,价格表!$B$4:$B$35,0)</f>
        <v>25</v>
      </c>
      <c r="N5108" s="27">
        <f>IF(J5108&lt;=0.3,INDEX(价格表!$B$4:$I$31,M5108,2),IF(AND(J5108&gt;0.3,J5108&lt;=1),INDEX(价格表!$B$4:$I$31,M5108,3),IF(AND(J5108&gt;1,J5108&lt;=2.2),INDEX(价格表!$B$4:$I$31,M5108,4),IF(AND(J5108&gt;2.2,J5108&lt;=3.3),INDEX(价格表!$B$4:$I$31,M5108,5),IF(AND(J5108&gt;3.3,J5108&lt;=4),INDEX(价格表!$B$4:$I$31,M5108,6),IF(AND(J5108&gt;4,J5108&lt;=5.5),INDEX(价格表!$B$4:$I$31,M5108,7),IF(J5108&gt;5.5,2.6+INDEX(价格表!$B$4:$I$31,M5108,8)*L5108)))))))</f>
        <v>2.15</v>
      </c>
    </row>
    <row r="5109" spans="1:14">
      <c r="A5109" s="20">
        <v>4311115477250</v>
      </c>
      <c r="B5109" s="18" t="s">
        <v>16</v>
      </c>
      <c r="C5109" s="21">
        <v>20201218</v>
      </c>
      <c r="D5109" s="21">
        <v>610538201209</v>
      </c>
      <c r="E5109" s="21" t="s">
        <v>16</v>
      </c>
      <c r="F5109" s="21">
        <v>20201228</v>
      </c>
      <c r="G5109" s="21" t="s">
        <v>17</v>
      </c>
      <c r="H5109" s="21" t="s">
        <v>39</v>
      </c>
      <c r="I5109" s="21" t="s">
        <v>86</v>
      </c>
      <c r="J5109" s="21">
        <v>1.52</v>
      </c>
      <c r="K5109" s="21" t="s">
        <v>20</v>
      </c>
      <c r="L5109">
        <f t="shared" si="94"/>
        <v>2</v>
      </c>
      <c r="M5109">
        <f>MATCH(H:H,价格表!$B$4:$B$35,0)</f>
        <v>23</v>
      </c>
      <c r="N5109" s="27">
        <f>IF(J5109&lt;=0.3,INDEX(价格表!$B$4:$I$31,M5109,2),IF(AND(J5109&gt;0.3,J5109&lt;=1),INDEX(价格表!$B$4:$I$31,M5109,3),IF(AND(J5109&gt;1,J5109&lt;=2.2),INDEX(价格表!$B$4:$I$31,M5109,4),IF(AND(J5109&gt;2.2,J5109&lt;=3.3),INDEX(价格表!$B$4:$I$31,M5109,5),IF(AND(J5109&gt;3.3,J5109&lt;=4),INDEX(价格表!$B$4:$I$31,M5109,6),IF(AND(J5109&gt;4,J5109&lt;=5.5),INDEX(价格表!$B$4:$I$31,M5109,7),IF(J5109&gt;5.5,2.6+INDEX(价格表!$B$4:$I$31,M5109,8)*L5109)))))))</f>
        <v>2.15</v>
      </c>
    </row>
    <row r="5110" spans="1:14">
      <c r="A5110" s="20">
        <v>4311115477251</v>
      </c>
      <c r="B5110" s="18" t="s">
        <v>16</v>
      </c>
      <c r="C5110" s="21">
        <v>20201218</v>
      </c>
      <c r="D5110" s="21">
        <v>610538201209</v>
      </c>
      <c r="E5110" s="21" t="s">
        <v>16</v>
      </c>
      <c r="F5110" s="21">
        <v>20201228</v>
      </c>
      <c r="G5110" s="21" t="s">
        <v>17</v>
      </c>
      <c r="H5110" s="21" t="s">
        <v>75</v>
      </c>
      <c r="I5110" s="21" t="s">
        <v>76</v>
      </c>
      <c r="J5110" s="21">
        <v>1.52</v>
      </c>
      <c r="K5110" s="21" t="s">
        <v>20</v>
      </c>
      <c r="L5110">
        <f t="shared" si="94"/>
        <v>2</v>
      </c>
      <c r="M5110">
        <f>MATCH(H:H,价格表!$B$4:$B$35,0)</f>
        <v>24</v>
      </c>
      <c r="N5110" s="27">
        <f>IF(J5110&lt;=0.3,INDEX(价格表!$B$4:$I$31,M5110,2),IF(AND(J5110&gt;0.3,J5110&lt;=1),INDEX(价格表!$B$4:$I$31,M5110,3),IF(AND(J5110&gt;1,J5110&lt;=2.2),INDEX(价格表!$B$4:$I$31,M5110,4),IF(AND(J5110&gt;2.2,J5110&lt;=3.3),INDEX(价格表!$B$4:$I$31,M5110,5),IF(AND(J5110&gt;3.3,J5110&lt;=4),INDEX(价格表!$B$4:$I$31,M5110,6),IF(AND(J5110&gt;4,J5110&lt;=5.5),INDEX(价格表!$B$4:$I$31,M5110,7),IF(J5110&gt;5.5,2.6+INDEX(价格表!$B$4:$I$31,M5110,8)*L5110)))))))</f>
        <v>2.15</v>
      </c>
    </row>
    <row r="5111" spans="1:14">
      <c r="A5111" s="20">
        <v>4311115477252</v>
      </c>
      <c r="B5111" s="18" t="s">
        <v>16</v>
      </c>
      <c r="C5111" s="21">
        <v>20201218</v>
      </c>
      <c r="D5111" s="21">
        <v>610538201209</v>
      </c>
      <c r="E5111" s="21" t="s">
        <v>16</v>
      </c>
      <c r="F5111" s="21">
        <v>20201228</v>
      </c>
      <c r="G5111" s="21" t="s">
        <v>17</v>
      </c>
      <c r="H5111" s="21" t="s">
        <v>39</v>
      </c>
      <c r="I5111" s="21" t="s">
        <v>81</v>
      </c>
      <c r="J5111" s="21">
        <v>1.48</v>
      </c>
      <c r="K5111" s="21" t="s">
        <v>20</v>
      </c>
      <c r="L5111">
        <f t="shared" si="94"/>
        <v>2</v>
      </c>
      <c r="M5111">
        <f>MATCH(H:H,价格表!$B$4:$B$35,0)</f>
        <v>23</v>
      </c>
      <c r="N5111" s="27">
        <f>IF(J5111&lt;=0.3,INDEX(价格表!$B$4:$I$31,M5111,2),IF(AND(J5111&gt;0.3,J5111&lt;=1),INDEX(价格表!$B$4:$I$31,M5111,3),IF(AND(J5111&gt;1,J5111&lt;=2.2),INDEX(价格表!$B$4:$I$31,M5111,4),IF(AND(J5111&gt;2.2,J5111&lt;=3.3),INDEX(价格表!$B$4:$I$31,M5111,5),IF(AND(J5111&gt;3.3,J5111&lt;=4),INDEX(价格表!$B$4:$I$31,M5111,6),IF(AND(J5111&gt;4,J5111&lt;=5.5),INDEX(价格表!$B$4:$I$31,M5111,7),IF(J5111&gt;5.5,2.6+INDEX(价格表!$B$4:$I$31,M5111,8)*L5111)))))))</f>
        <v>2.15</v>
      </c>
    </row>
    <row r="5112" spans="1:14">
      <c r="A5112" s="20">
        <v>4311115477254</v>
      </c>
      <c r="B5112" s="18" t="s">
        <v>16</v>
      </c>
      <c r="C5112" s="21">
        <v>20201218</v>
      </c>
      <c r="D5112" s="21">
        <v>610538201209</v>
      </c>
      <c r="E5112" s="21" t="s">
        <v>16</v>
      </c>
      <c r="F5112" s="21">
        <v>20201228</v>
      </c>
      <c r="G5112" s="21" t="s">
        <v>17</v>
      </c>
      <c r="H5112" s="21" t="s">
        <v>25</v>
      </c>
      <c r="I5112" s="21" t="s">
        <v>42</v>
      </c>
      <c r="J5112" s="21">
        <v>1.52</v>
      </c>
      <c r="K5112" s="21" t="s">
        <v>20</v>
      </c>
      <c r="L5112">
        <f t="shared" si="94"/>
        <v>2</v>
      </c>
      <c r="M5112">
        <f>MATCH(H:H,价格表!$B$4:$B$35,0)</f>
        <v>25</v>
      </c>
      <c r="N5112" s="27">
        <f>IF(J5112&lt;=0.3,INDEX(价格表!$B$4:$I$31,M5112,2),IF(AND(J5112&gt;0.3,J5112&lt;=1),INDEX(价格表!$B$4:$I$31,M5112,3),IF(AND(J5112&gt;1,J5112&lt;=2.2),INDEX(价格表!$B$4:$I$31,M5112,4),IF(AND(J5112&gt;2.2,J5112&lt;=3.3),INDEX(价格表!$B$4:$I$31,M5112,5),IF(AND(J5112&gt;3.3,J5112&lt;=4),INDEX(价格表!$B$4:$I$31,M5112,6),IF(AND(J5112&gt;4,J5112&lt;=5.5),INDEX(价格表!$B$4:$I$31,M5112,7),IF(J5112&gt;5.5,2.6+INDEX(价格表!$B$4:$I$31,M5112,8)*L5112)))))))</f>
        <v>2.15</v>
      </c>
    </row>
    <row r="5113" spans="1:14">
      <c r="A5113" s="20">
        <v>4311115477255</v>
      </c>
      <c r="B5113" s="18" t="s">
        <v>16</v>
      </c>
      <c r="C5113" s="21">
        <v>20201218</v>
      </c>
      <c r="D5113" s="21">
        <v>610538201209</v>
      </c>
      <c r="E5113" s="21" t="s">
        <v>16</v>
      </c>
      <c r="F5113" s="21">
        <v>20201228</v>
      </c>
      <c r="G5113" s="21" t="s">
        <v>17</v>
      </c>
      <c r="H5113" s="21" t="s">
        <v>37</v>
      </c>
      <c r="I5113" s="21" t="s">
        <v>243</v>
      </c>
      <c r="J5113" s="21">
        <v>1.53</v>
      </c>
      <c r="K5113" s="21" t="s">
        <v>20</v>
      </c>
      <c r="L5113">
        <f t="shared" si="94"/>
        <v>2</v>
      </c>
      <c r="M5113">
        <f>MATCH(H:H,价格表!$B$4:$B$35,0)</f>
        <v>12</v>
      </c>
      <c r="N5113" s="27">
        <f>IF(J5113&lt;=0.3,INDEX(价格表!$B$4:$I$31,M5113,2),IF(AND(J5113&gt;0.3,J5113&lt;=1),INDEX(价格表!$B$4:$I$31,M5113,3),IF(AND(J5113&gt;1,J5113&lt;=2.2),INDEX(价格表!$B$4:$I$31,M5113,4),IF(AND(J5113&gt;2.2,J5113&lt;=3.3),INDEX(价格表!$B$4:$I$31,M5113,5),IF(AND(J5113&gt;3.3,J5113&lt;=4),INDEX(价格表!$B$4:$I$31,M5113,6),IF(AND(J5113&gt;4,J5113&lt;=5.5),INDEX(价格表!$B$4:$I$31,M5113,7),IF(J5113&gt;5.5,2.6+INDEX(价格表!$B$4:$I$31,M5113,8)*L5113)))))))</f>
        <v>2.15</v>
      </c>
    </row>
    <row r="5114" spans="1:14">
      <c r="A5114" s="20">
        <v>4311115477256</v>
      </c>
      <c r="B5114" s="18" t="s">
        <v>16</v>
      </c>
      <c r="C5114" s="21">
        <v>20201218</v>
      </c>
      <c r="D5114" s="21">
        <v>610538201209</v>
      </c>
      <c r="E5114" s="21" t="s">
        <v>16</v>
      </c>
      <c r="F5114" s="21">
        <v>20201228</v>
      </c>
      <c r="G5114" s="21" t="s">
        <v>17</v>
      </c>
      <c r="H5114" s="21" t="s">
        <v>66</v>
      </c>
      <c r="I5114" s="21" t="s">
        <v>67</v>
      </c>
      <c r="J5114" s="21">
        <v>1.54</v>
      </c>
      <c r="K5114" s="21" t="s">
        <v>20</v>
      </c>
      <c r="L5114">
        <f t="shared" si="94"/>
        <v>2</v>
      </c>
      <c r="M5114">
        <f>MATCH(H:H,价格表!$B$4:$B$35,0)</f>
        <v>17</v>
      </c>
      <c r="N5114" s="27">
        <f>IF(J5114&lt;=0.3,INDEX(价格表!$B$4:$I$31,M5114,2),IF(AND(J5114&gt;0.3,J5114&lt;=1),INDEX(价格表!$B$4:$I$31,M5114,3),IF(AND(J5114&gt;1,J5114&lt;=2.2),INDEX(价格表!$B$4:$I$31,M5114,4),IF(AND(J5114&gt;2.2,J5114&lt;=3.3),INDEX(价格表!$B$4:$I$31,M5114,5),IF(AND(J5114&gt;3.3,J5114&lt;=4),INDEX(价格表!$B$4:$I$31,M5114,6),IF(AND(J5114&gt;4,J5114&lt;=5.5),INDEX(价格表!$B$4:$I$31,M5114,7),IF(J5114&gt;5.5,2.6+INDEX(价格表!$B$4:$I$31,M5114,8)*L5114)))))))</f>
        <v>2.15</v>
      </c>
    </row>
    <row r="5115" spans="1:14">
      <c r="A5115" s="20">
        <v>4311115477257</v>
      </c>
      <c r="B5115" s="18" t="s">
        <v>16</v>
      </c>
      <c r="C5115" s="21">
        <v>20201218</v>
      </c>
      <c r="D5115" s="21">
        <v>610538201209</v>
      </c>
      <c r="E5115" s="21" t="s">
        <v>16</v>
      </c>
      <c r="F5115" s="21">
        <v>20201228</v>
      </c>
      <c r="G5115" s="21" t="s">
        <v>17</v>
      </c>
      <c r="H5115" s="21" t="s">
        <v>88</v>
      </c>
      <c r="I5115" s="21" t="s">
        <v>101</v>
      </c>
      <c r="J5115" s="21">
        <v>1.54</v>
      </c>
      <c r="K5115" s="21" t="s">
        <v>20</v>
      </c>
      <c r="L5115">
        <f t="shared" si="94"/>
        <v>2</v>
      </c>
      <c r="M5115">
        <f>MATCH(H:H,价格表!$B$4:$B$35,0)</f>
        <v>19</v>
      </c>
      <c r="N5115" s="27">
        <f>IF(J5115&lt;=0.3,INDEX(价格表!$B$4:$I$31,M5115,2),IF(AND(J5115&gt;0.3,J5115&lt;=1),INDEX(价格表!$B$4:$I$31,M5115,3),IF(AND(J5115&gt;1,J5115&lt;=2.2),INDEX(价格表!$B$4:$I$31,M5115,4),IF(AND(J5115&gt;2.2,J5115&lt;=3.3),INDEX(价格表!$B$4:$I$31,M5115,5),IF(AND(J5115&gt;3.3,J5115&lt;=4),INDEX(价格表!$B$4:$I$31,M5115,6),IF(AND(J5115&gt;4,J5115&lt;=5.5),INDEX(价格表!$B$4:$I$31,M5115,7),IF(J5115&gt;5.5,2.6+INDEX(价格表!$B$4:$I$31,M5115,8)*L5115)))))))</f>
        <v>2.15</v>
      </c>
    </row>
    <row r="5116" spans="1:14">
      <c r="A5116" s="20">
        <v>4311115477270</v>
      </c>
      <c r="B5116" s="18" t="s">
        <v>16</v>
      </c>
      <c r="C5116" s="21">
        <v>20201218</v>
      </c>
      <c r="D5116" s="21">
        <v>610538201209</v>
      </c>
      <c r="E5116" s="21" t="s">
        <v>16</v>
      </c>
      <c r="F5116" s="21">
        <v>20201228</v>
      </c>
      <c r="G5116" s="21" t="s">
        <v>17</v>
      </c>
      <c r="H5116" s="21" t="s">
        <v>37</v>
      </c>
      <c r="I5116" s="21" t="s">
        <v>72</v>
      </c>
      <c r="J5116" s="21">
        <v>1.53</v>
      </c>
      <c r="K5116" s="21" t="s">
        <v>20</v>
      </c>
      <c r="L5116">
        <f t="shared" si="94"/>
        <v>2</v>
      </c>
      <c r="M5116">
        <f>MATCH(H:H,价格表!$B$4:$B$35,0)</f>
        <v>12</v>
      </c>
      <c r="N5116" s="27">
        <f>IF(J5116&lt;=0.3,INDEX(价格表!$B$4:$I$31,M5116,2),IF(AND(J5116&gt;0.3,J5116&lt;=1),INDEX(价格表!$B$4:$I$31,M5116,3),IF(AND(J5116&gt;1,J5116&lt;=2.2),INDEX(价格表!$B$4:$I$31,M5116,4),IF(AND(J5116&gt;2.2,J5116&lt;=3.3),INDEX(价格表!$B$4:$I$31,M5116,5),IF(AND(J5116&gt;3.3,J5116&lt;=4),INDEX(价格表!$B$4:$I$31,M5116,6),IF(AND(J5116&gt;4,J5116&lt;=5.5),INDEX(价格表!$B$4:$I$31,M5116,7),IF(J5116&gt;5.5,2.6+INDEX(价格表!$B$4:$I$31,M5116,8)*L5116)))))))</f>
        <v>2.15</v>
      </c>
    </row>
    <row r="5117" spans="1:14">
      <c r="A5117" s="20">
        <v>4311115477271</v>
      </c>
      <c r="B5117" s="18" t="s">
        <v>16</v>
      </c>
      <c r="C5117" s="21">
        <v>20201218</v>
      </c>
      <c r="D5117" s="21">
        <v>610538201209</v>
      </c>
      <c r="E5117" s="21" t="s">
        <v>16</v>
      </c>
      <c r="F5117" s="21">
        <v>20201228</v>
      </c>
      <c r="G5117" s="21" t="s">
        <v>17</v>
      </c>
      <c r="H5117" s="21" t="s">
        <v>123</v>
      </c>
      <c r="I5117" s="21" t="s">
        <v>381</v>
      </c>
      <c r="J5117" s="21">
        <v>1.52</v>
      </c>
      <c r="K5117" s="21" t="s">
        <v>20</v>
      </c>
      <c r="L5117">
        <f t="shared" si="94"/>
        <v>2</v>
      </c>
      <c r="M5117">
        <f>MATCH(H:H,价格表!$B$4:$B$35,0)</f>
        <v>30</v>
      </c>
      <c r="N5117" s="27">
        <f>L5117*7+3</f>
        <v>17</v>
      </c>
    </row>
    <row r="5118" spans="1:14">
      <c r="A5118" s="20">
        <v>4311115477272</v>
      </c>
      <c r="B5118" s="18" t="s">
        <v>16</v>
      </c>
      <c r="C5118" s="21">
        <v>20201218</v>
      </c>
      <c r="D5118" s="21">
        <v>610538201209</v>
      </c>
      <c r="E5118" s="21" t="s">
        <v>16</v>
      </c>
      <c r="F5118" s="21">
        <v>20201228</v>
      </c>
      <c r="G5118" s="21" t="s">
        <v>17</v>
      </c>
      <c r="H5118" s="21" t="s">
        <v>35</v>
      </c>
      <c r="I5118" s="21" t="s">
        <v>229</v>
      </c>
      <c r="J5118" s="21">
        <v>1.61</v>
      </c>
      <c r="K5118" s="21" t="s">
        <v>20</v>
      </c>
      <c r="L5118">
        <f t="shared" si="94"/>
        <v>2</v>
      </c>
      <c r="M5118">
        <f>MATCH(H:H,价格表!$B$4:$B$35,0)</f>
        <v>22</v>
      </c>
      <c r="N5118" s="27">
        <f>IF(J5118&lt;=0.3,INDEX(价格表!$B$4:$I$31,M5118,2),IF(AND(J5118&gt;0.3,J5118&lt;=1),INDEX(价格表!$B$4:$I$31,M5118,3),IF(AND(J5118&gt;1,J5118&lt;=2.2),INDEX(价格表!$B$4:$I$31,M5118,4),IF(AND(J5118&gt;2.2,J5118&lt;=3.3),INDEX(价格表!$B$4:$I$31,M5118,5),IF(AND(J5118&gt;3.3,J5118&lt;=4),INDEX(价格表!$B$4:$I$31,M5118,6),IF(AND(J5118&gt;4,J5118&lt;=5.5),INDEX(价格表!$B$4:$I$31,M5118,7),IF(J5118&gt;5.5,2.6+INDEX(价格表!$B$4:$I$31,M5118,8)*L5118)))))))</f>
        <v>2.15</v>
      </c>
    </row>
    <row r="5119" spans="1:14">
      <c r="A5119" s="20">
        <v>4311115477273</v>
      </c>
      <c r="B5119" s="18" t="s">
        <v>16</v>
      </c>
      <c r="C5119" s="21">
        <v>20201218</v>
      </c>
      <c r="D5119" s="21">
        <v>610538201209</v>
      </c>
      <c r="E5119" s="21" t="s">
        <v>16</v>
      </c>
      <c r="F5119" s="21">
        <v>20201228</v>
      </c>
      <c r="G5119" s="21" t="s">
        <v>17</v>
      </c>
      <c r="H5119" s="21" t="s">
        <v>58</v>
      </c>
      <c r="I5119" s="21" t="s">
        <v>59</v>
      </c>
      <c r="J5119" s="21">
        <v>1.52</v>
      </c>
      <c r="K5119" s="21" t="s">
        <v>20</v>
      </c>
      <c r="L5119">
        <f t="shared" si="94"/>
        <v>2</v>
      </c>
      <c r="M5119">
        <f>MATCH(H:H,价格表!$B$4:$B$35,0)</f>
        <v>32</v>
      </c>
      <c r="N5119" s="27">
        <f>L5119*15+3</f>
        <v>33</v>
      </c>
    </row>
    <row r="5120" spans="1:14">
      <c r="A5120" s="20">
        <v>4311115477274</v>
      </c>
      <c r="B5120" s="18" t="s">
        <v>16</v>
      </c>
      <c r="C5120" s="21">
        <v>20201218</v>
      </c>
      <c r="D5120" s="21">
        <v>610538201209</v>
      </c>
      <c r="E5120" s="21" t="s">
        <v>16</v>
      </c>
      <c r="F5120" s="21">
        <v>20201228</v>
      </c>
      <c r="G5120" s="21" t="s">
        <v>17</v>
      </c>
      <c r="H5120" s="21" t="s">
        <v>54</v>
      </c>
      <c r="I5120" s="21" t="s">
        <v>71</v>
      </c>
      <c r="J5120" s="21">
        <v>1.54</v>
      </c>
      <c r="K5120" s="21" t="s">
        <v>20</v>
      </c>
      <c r="L5120">
        <f t="shared" si="94"/>
        <v>2</v>
      </c>
      <c r="M5120">
        <f>MATCH(H:H,价格表!$B$4:$B$35,0)</f>
        <v>14</v>
      </c>
      <c r="N5120" s="27">
        <f>IF(J5120&lt;=0.3,INDEX(价格表!$B$4:$I$31,M5120,2),IF(AND(J5120&gt;0.3,J5120&lt;=1),INDEX(价格表!$B$4:$I$31,M5120,3),IF(AND(J5120&gt;1,J5120&lt;=2.2),INDEX(价格表!$B$4:$I$31,M5120,4),IF(AND(J5120&gt;2.2,J5120&lt;=3.3),INDEX(价格表!$B$4:$I$31,M5120,5),IF(AND(J5120&gt;3.3,J5120&lt;=4),INDEX(价格表!$B$4:$I$31,M5120,6),IF(AND(J5120&gt;4,J5120&lt;=5.5),INDEX(价格表!$B$4:$I$31,M5120,7),IF(J5120&gt;5.5,2.6+INDEX(价格表!$B$4:$I$31,M5120,8)*L5120)))))))</f>
        <v>2.15</v>
      </c>
    </row>
    <row r="5121" spans="1:14">
      <c r="A5121" s="20">
        <v>4311115477276</v>
      </c>
      <c r="B5121" s="18" t="s">
        <v>16</v>
      </c>
      <c r="C5121" s="21">
        <v>20201218</v>
      </c>
      <c r="D5121" s="21">
        <v>610538201209</v>
      </c>
      <c r="E5121" s="21" t="s">
        <v>16</v>
      </c>
      <c r="F5121" s="21">
        <v>20201228</v>
      </c>
      <c r="G5121" s="21" t="s">
        <v>17</v>
      </c>
      <c r="H5121" s="21" t="s">
        <v>73</v>
      </c>
      <c r="I5121" s="21" t="s">
        <v>138</v>
      </c>
      <c r="J5121" s="21">
        <v>1.52</v>
      </c>
      <c r="K5121" s="21" t="s">
        <v>20</v>
      </c>
      <c r="L5121">
        <f t="shared" si="94"/>
        <v>2</v>
      </c>
      <c r="M5121">
        <f>MATCH(H:H,价格表!$B$4:$B$35,0)</f>
        <v>7</v>
      </c>
      <c r="N5121" s="27">
        <f>IF(J5121&lt;=0.3,INDEX(价格表!$B$4:$I$31,M5121,2),IF(AND(J5121&gt;0.3,J5121&lt;=1),INDEX(价格表!$B$4:$I$31,M5121,3),IF(AND(J5121&gt;1,J5121&lt;=2.2),INDEX(价格表!$B$4:$I$31,M5121,4),IF(AND(J5121&gt;2.2,J5121&lt;=3.3),INDEX(价格表!$B$4:$I$31,M5121,5),IF(AND(J5121&gt;3.3,J5121&lt;=4),INDEX(价格表!$B$4:$I$31,M5121,6),IF(AND(J5121&gt;4,J5121&lt;=5.5),INDEX(价格表!$B$4:$I$31,M5121,7),IF(J5121&gt;5.5,2.6+INDEX(价格表!$B$4:$I$31,M5121,8)*L5121)))))))</f>
        <v>2.15</v>
      </c>
    </row>
    <row r="5122" spans="1:14">
      <c r="A5122" s="20">
        <v>4311115477277</v>
      </c>
      <c r="B5122" s="18" t="s">
        <v>16</v>
      </c>
      <c r="C5122" s="21">
        <v>20201218</v>
      </c>
      <c r="D5122" s="21">
        <v>610538201209</v>
      </c>
      <c r="E5122" s="21" t="s">
        <v>16</v>
      </c>
      <c r="F5122" s="21">
        <v>20201228</v>
      </c>
      <c r="G5122" s="21" t="s">
        <v>17</v>
      </c>
      <c r="H5122" s="21" t="s">
        <v>35</v>
      </c>
      <c r="I5122" s="21" t="s">
        <v>186</v>
      </c>
      <c r="J5122" s="21">
        <v>1.54</v>
      </c>
      <c r="K5122" s="21" t="s">
        <v>20</v>
      </c>
      <c r="L5122">
        <f t="shared" si="94"/>
        <v>2</v>
      </c>
      <c r="M5122">
        <f>MATCH(H:H,价格表!$B$4:$B$35,0)</f>
        <v>22</v>
      </c>
      <c r="N5122" s="27">
        <f>IF(J5122&lt;=0.3,INDEX(价格表!$B$4:$I$31,M5122,2),IF(AND(J5122&gt;0.3,J5122&lt;=1),INDEX(价格表!$B$4:$I$31,M5122,3),IF(AND(J5122&gt;1,J5122&lt;=2.2),INDEX(价格表!$B$4:$I$31,M5122,4),IF(AND(J5122&gt;2.2,J5122&lt;=3.3),INDEX(价格表!$B$4:$I$31,M5122,5),IF(AND(J5122&gt;3.3,J5122&lt;=4),INDEX(价格表!$B$4:$I$31,M5122,6),IF(AND(J5122&gt;4,J5122&lt;=5.5),INDEX(价格表!$B$4:$I$31,M5122,7),IF(J5122&gt;5.5,2.6+INDEX(价格表!$B$4:$I$31,M5122,8)*L5122)))))))</f>
        <v>2.15</v>
      </c>
    </row>
    <row r="5123" spans="1:14">
      <c r="A5123" s="20">
        <v>4311115477278</v>
      </c>
      <c r="B5123" s="18" t="s">
        <v>16</v>
      </c>
      <c r="C5123" s="21">
        <v>20201218</v>
      </c>
      <c r="D5123" s="21">
        <v>610538201209</v>
      </c>
      <c r="E5123" s="21" t="s">
        <v>16</v>
      </c>
      <c r="F5123" s="21">
        <v>20201228</v>
      </c>
      <c r="G5123" s="21" t="s">
        <v>17</v>
      </c>
      <c r="H5123" s="21" t="s">
        <v>27</v>
      </c>
      <c r="I5123" s="21" t="s">
        <v>28</v>
      </c>
      <c r="J5123" s="21">
        <v>1.53</v>
      </c>
      <c r="K5123" s="21" t="s">
        <v>20</v>
      </c>
      <c r="L5123">
        <f t="shared" si="94"/>
        <v>2</v>
      </c>
      <c r="M5123">
        <f>MATCH(H:H,价格表!$B$4:$B$35,0)</f>
        <v>3</v>
      </c>
      <c r="N5123" s="27">
        <f>IF(J5123&lt;=0.3,INDEX(价格表!$B$4:$I$31,M5123,2),IF(AND(J5123&gt;0.3,J5123&lt;=1),INDEX(价格表!$B$4:$I$31,M5123,3),IF(AND(J5123&gt;1,J5123&lt;=2.2),INDEX(价格表!$B$4:$I$31,M5123,4),IF(AND(J5123&gt;2.2,J5123&lt;=3.3),INDEX(价格表!$B$4:$I$31,M5123,5),IF(AND(J5123&gt;3.3,J5123&lt;=4),INDEX(价格表!$B$4:$I$31,M5123,6),IF(AND(J5123&gt;4,J5123&lt;=5.5),INDEX(价格表!$B$4:$I$31,M5123,7),IF(J5123&gt;5.5,2.6+INDEX(价格表!$B$4:$I$31,M5123,8)*L5123)))))))</f>
        <v>2.15</v>
      </c>
    </row>
    <row r="5124" spans="1:14">
      <c r="A5124" s="20">
        <v>4311115477279</v>
      </c>
      <c r="B5124" s="18" t="s">
        <v>16</v>
      </c>
      <c r="C5124" s="21">
        <v>20201218</v>
      </c>
      <c r="D5124" s="21">
        <v>610538201209</v>
      </c>
      <c r="E5124" s="21" t="s">
        <v>16</v>
      </c>
      <c r="F5124" s="21">
        <v>20201228</v>
      </c>
      <c r="G5124" s="21" t="s">
        <v>17</v>
      </c>
      <c r="H5124" s="21" t="s">
        <v>50</v>
      </c>
      <c r="I5124" s="21" t="s">
        <v>345</v>
      </c>
      <c r="J5124" s="21">
        <v>1.53</v>
      </c>
      <c r="K5124" s="21" t="s">
        <v>20</v>
      </c>
      <c r="L5124">
        <f t="shared" ref="L5124:L5187" si="95">ROUNDUP(J5124,0)</f>
        <v>2</v>
      </c>
      <c r="M5124">
        <f>MATCH(H:H,价格表!$B$4:$B$35,0)</f>
        <v>4</v>
      </c>
      <c r="N5124" s="27">
        <f>IF(J5124&lt;=0.3,INDEX(价格表!$B$4:$I$31,M5124,2),IF(AND(J5124&gt;0.3,J5124&lt;=1),INDEX(价格表!$B$4:$I$31,M5124,3),IF(AND(J5124&gt;1,J5124&lt;=2.2),INDEX(价格表!$B$4:$I$31,M5124,4),IF(AND(J5124&gt;2.2,J5124&lt;=3.3),INDEX(价格表!$B$4:$I$31,M5124,5),IF(AND(J5124&gt;3.3,J5124&lt;=4),INDEX(价格表!$B$4:$I$31,M5124,6),IF(AND(J5124&gt;4,J5124&lt;=5.5),INDEX(价格表!$B$4:$I$31,M5124,7),IF(J5124&gt;5.5,2.6+INDEX(价格表!$B$4:$I$31,M5124,8)*L5124)))))))</f>
        <v>2.15</v>
      </c>
    </row>
    <row r="5125" spans="1:14">
      <c r="A5125" s="20">
        <v>4311115487741</v>
      </c>
      <c r="B5125" s="18" t="s">
        <v>16</v>
      </c>
      <c r="C5125" s="21">
        <v>20201218</v>
      </c>
      <c r="D5125" s="21">
        <v>610538201209</v>
      </c>
      <c r="E5125" s="21" t="s">
        <v>16</v>
      </c>
      <c r="F5125" s="21">
        <v>20201228</v>
      </c>
      <c r="G5125" s="21" t="s">
        <v>17</v>
      </c>
      <c r="H5125" s="21" t="s">
        <v>73</v>
      </c>
      <c r="I5125" s="21" t="s">
        <v>91</v>
      </c>
      <c r="J5125" s="21">
        <v>1.54</v>
      </c>
      <c r="K5125" s="21" t="s">
        <v>20</v>
      </c>
      <c r="L5125">
        <f t="shared" si="95"/>
        <v>2</v>
      </c>
      <c r="M5125">
        <f>MATCH(H:H,价格表!$B$4:$B$35,0)</f>
        <v>7</v>
      </c>
      <c r="N5125" s="27">
        <f>IF(J5125&lt;=0.3,INDEX(价格表!$B$4:$I$31,M5125,2),IF(AND(J5125&gt;0.3,J5125&lt;=1),INDEX(价格表!$B$4:$I$31,M5125,3),IF(AND(J5125&gt;1,J5125&lt;=2.2),INDEX(价格表!$B$4:$I$31,M5125,4),IF(AND(J5125&gt;2.2,J5125&lt;=3.3),INDEX(价格表!$B$4:$I$31,M5125,5),IF(AND(J5125&gt;3.3,J5125&lt;=4),INDEX(价格表!$B$4:$I$31,M5125,6),IF(AND(J5125&gt;4,J5125&lt;=5.5),INDEX(价格表!$B$4:$I$31,M5125,7),IF(J5125&gt;5.5,2.6+INDEX(价格表!$B$4:$I$31,M5125,8)*L5125)))))))</f>
        <v>2.15</v>
      </c>
    </row>
    <row r="5126" spans="1:14">
      <c r="A5126" s="20">
        <v>4311115487742</v>
      </c>
      <c r="B5126" s="18" t="s">
        <v>16</v>
      </c>
      <c r="C5126" s="21">
        <v>20201218</v>
      </c>
      <c r="D5126" s="21">
        <v>610538201209</v>
      </c>
      <c r="E5126" s="21" t="s">
        <v>16</v>
      </c>
      <c r="F5126" s="21">
        <v>20201228</v>
      </c>
      <c r="G5126" s="21" t="s">
        <v>17</v>
      </c>
      <c r="H5126" s="21" t="s">
        <v>43</v>
      </c>
      <c r="I5126" s="21" t="s">
        <v>79</v>
      </c>
      <c r="J5126" s="21">
        <v>1.54</v>
      </c>
      <c r="K5126" s="21" t="s">
        <v>20</v>
      </c>
      <c r="L5126">
        <f t="shared" si="95"/>
        <v>2</v>
      </c>
      <c r="M5126">
        <f>MATCH(H:H,价格表!$B$4:$B$35,0)</f>
        <v>10</v>
      </c>
      <c r="N5126" s="27">
        <f>IF(J5126&lt;=0.3,INDEX(价格表!$B$4:$I$31,M5126,2),IF(AND(J5126&gt;0.3,J5126&lt;=1),INDEX(价格表!$B$4:$I$31,M5126,3),IF(AND(J5126&gt;1,J5126&lt;=2.2),INDEX(价格表!$B$4:$I$31,M5126,4),IF(AND(J5126&gt;2.2,J5126&lt;=3.3),INDEX(价格表!$B$4:$I$31,M5126,5),IF(AND(J5126&gt;3.3,J5126&lt;=4),INDEX(价格表!$B$4:$I$31,M5126,6),IF(AND(J5126&gt;4,J5126&lt;=5.5),INDEX(价格表!$B$4:$I$31,M5126,7),IF(J5126&gt;5.5,2.6+INDEX(价格表!$B$4:$I$31,M5126,8)*L5126)))))))</f>
        <v>2.15</v>
      </c>
    </row>
    <row r="5127" spans="1:14">
      <c r="A5127" s="20">
        <v>4311115487743</v>
      </c>
      <c r="B5127" s="18" t="s">
        <v>16</v>
      </c>
      <c r="C5127" s="21">
        <v>20201218</v>
      </c>
      <c r="D5127" s="21">
        <v>610538201209</v>
      </c>
      <c r="E5127" s="21" t="s">
        <v>16</v>
      </c>
      <c r="F5127" s="21">
        <v>20201228</v>
      </c>
      <c r="G5127" s="21" t="s">
        <v>17</v>
      </c>
      <c r="H5127" s="21" t="s">
        <v>30</v>
      </c>
      <c r="I5127" s="21" t="s">
        <v>31</v>
      </c>
      <c r="J5127" s="21">
        <v>1.53</v>
      </c>
      <c r="K5127" s="21" t="s">
        <v>20</v>
      </c>
      <c r="L5127">
        <f t="shared" si="95"/>
        <v>2</v>
      </c>
      <c r="M5127">
        <f>MATCH(H:H,价格表!$B$4:$B$35,0)</f>
        <v>16</v>
      </c>
      <c r="N5127" s="27">
        <f>IF(J5127&lt;=0.3,INDEX(价格表!$B$4:$I$31,M5127,2),IF(AND(J5127&gt;0.3,J5127&lt;=1),INDEX(价格表!$B$4:$I$31,M5127,3),IF(AND(J5127&gt;1,J5127&lt;=2.2),INDEX(价格表!$B$4:$I$31,M5127,4),IF(AND(J5127&gt;2.2,J5127&lt;=3.3),INDEX(价格表!$B$4:$I$31,M5127,5),IF(AND(J5127&gt;3.3,J5127&lt;=4),INDEX(价格表!$B$4:$I$31,M5127,6),IF(AND(J5127&gt;4,J5127&lt;=5.5),INDEX(价格表!$B$4:$I$31,M5127,7),IF(J5127&gt;5.5,2.6+INDEX(价格表!$B$4:$I$31,M5127,8)*L5127)))))))</f>
        <v>2.15</v>
      </c>
    </row>
    <row r="5128" spans="1:14">
      <c r="A5128" s="20">
        <v>4311115487744</v>
      </c>
      <c r="B5128" s="18" t="s">
        <v>16</v>
      </c>
      <c r="C5128" s="21">
        <v>20201218</v>
      </c>
      <c r="D5128" s="21">
        <v>610538201209</v>
      </c>
      <c r="E5128" s="21" t="s">
        <v>16</v>
      </c>
      <c r="F5128" s="21">
        <v>20201228</v>
      </c>
      <c r="G5128" s="21" t="s">
        <v>17</v>
      </c>
      <c r="H5128" s="21" t="s">
        <v>73</v>
      </c>
      <c r="I5128" s="21" t="s">
        <v>92</v>
      </c>
      <c r="J5128" s="21">
        <v>1.52</v>
      </c>
      <c r="K5128" s="21" t="s">
        <v>20</v>
      </c>
      <c r="L5128">
        <f t="shared" si="95"/>
        <v>2</v>
      </c>
      <c r="M5128">
        <f>MATCH(H:H,价格表!$B$4:$B$35,0)</f>
        <v>7</v>
      </c>
      <c r="N5128" s="27">
        <f>IF(J5128&lt;=0.3,INDEX(价格表!$B$4:$I$31,M5128,2),IF(AND(J5128&gt;0.3,J5128&lt;=1),INDEX(价格表!$B$4:$I$31,M5128,3),IF(AND(J5128&gt;1,J5128&lt;=2.2),INDEX(价格表!$B$4:$I$31,M5128,4),IF(AND(J5128&gt;2.2,J5128&lt;=3.3),INDEX(价格表!$B$4:$I$31,M5128,5),IF(AND(J5128&gt;3.3,J5128&lt;=4),INDEX(价格表!$B$4:$I$31,M5128,6),IF(AND(J5128&gt;4,J5128&lt;=5.5),INDEX(价格表!$B$4:$I$31,M5128,7),IF(J5128&gt;5.5,2.6+INDEX(价格表!$B$4:$I$31,M5128,8)*L5128)))))))</f>
        <v>2.15</v>
      </c>
    </row>
    <row r="5129" spans="1:14">
      <c r="A5129" s="20">
        <v>4311115487745</v>
      </c>
      <c r="B5129" s="18" t="s">
        <v>16</v>
      </c>
      <c r="C5129" s="21">
        <v>20201218</v>
      </c>
      <c r="D5129" s="21">
        <v>610538201209</v>
      </c>
      <c r="E5129" s="21" t="s">
        <v>16</v>
      </c>
      <c r="F5129" s="21">
        <v>20201228</v>
      </c>
      <c r="G5129" s="21" t="s">
        <v>17</v>
      </c>
      <c r="H5129" s="21" t="s">
        <v>68</v>
      </c>
      <c r="I5129" s="21" t="s">
        <v>117</v>
      </c>
      <c r="J5129" s="21">
        <v>1.54</v>
      </c>
      <c r="K5129" s="21" t="s">
        <v>20</v>
      </c>
      <c r="L5129">
        <f t="shared" si="95"/>
        <v>2</v>
      </c>
      <c r="M5129">
        <f>MATCH(H:H,价格表!$B$4:$B$35,0)</f>
        <v>5</v>
      </c>
      <c r="N5129" s="27">
        <f>IF(J5129&lt;=0.3,INDEX(价格表!$B$4:$I$31,M5129,2),IF(AND(J5129&gt;0.3,J5129&lt;=1),INDEX(价格表!$B$4:$I$31,M5129,3),IF(AND(J5129&gt;1,J5129&lt;=2.2),INDEX(价格表!$B$4:$I$31,M5129,4),IF(AND(J5129&gt;2.2,J5129&lt;=3.3),INDEX(价格表!$B$4:$I$31,M5129,5),IF(AND(J5129&gt;3.3,J5129&lt;=4),INDEX(价格表!$B$4:$I$31,M5129,6),IF(AND(J5129&gt;4,J5129&lt;=5.5),INDEX(价格表!$B$4:$I$31,M5129,7),IF(J5129&gt;5.5,2.6+INDEX(价格表!$B$4:$I$31,M5129,8)*L5129)))))))</f>
        <v>2.15</v>
      </c>
    </row>
    <row r="5130" spans="1:14">
      <c r="A5130" s="20">
        <v>4311115487746</v>
      </c>
      <c r="B5130" s="18" t="s">
        <v>16</v>
      </c>
      <c r="C5130" s="21">
        <v>20201218</v>
      </c>
      <c r="D5130" s="21">
        <v>610538201209</v>
      </c>
      <c r="E5130" s="21" t="s">
        <v>16</v>
      </c>
      <c r="F5130" s="21">
        <v>20201228</v>
      </c>
      <c r="G5130" s="21" t="s">
        <v>17</v>
      </c>
      <c r="H5130" s="21" t="s">
        <v>43</v>
      </c>
      <c r="I5130" s="21" t="s">
        <v>217</v>
      </c>
      <c r="J5130" s="21">
        <v>1.53</v>
      </c>
      <c r="K5130" s="21" t="s">
        <v>20</v>
      </c>
      <c r="L5130">
        <f t="shared" si="95"/>
        <v>2</v>
      </c>
      <c r="M5130">
        <f>MATCH(H:H,价格表!$B$4:$B$35,0)</f>
        <v>10</v>
      </c>
      <c r="N5130" s="27">
        <f>IF(J5130&lt;=0.3,INDEX(价格表!$B$4:$I$31,M5130,2),IF(AND(J5130&gt;0.3,J5130&lt;=1),INDEX(价格表!$B$4:$I$31,M5130,3),IF(AND(J5130&gt;1,J5130&lt;=2.2),INDEX(价格表!$B$4:$I$31,M5130,4),IF(AND(J5130&gt;2.2,J5130&lt;=3.3),INDEX(价格表!$B$4:$I$31,M5130,5),IF(AND(J5130&gt;3.3,J5130&lt;=4),INDEX(价格表!$B$4:$I$31,M5130,6),IF(AND(J5130&gt;4,J5130&lt;=5.5),INDEX(价格表!$B$4:$I$31,M5130,7),IF(J5130&gt;5.5,2.6+INDEX(价格表!$B$4:$I$31,M5130,8)*L5130)))))))</f>
        <v>2.15</v>
      </c>
    </row>
    <row r="5131" spans="1:14">
      <c r="A5131" s="20">
        <v>4311115487747</v>
      </c>
      <c r="B5131" s="18" t="s">
        <v>16</v>
      </c>
      <c r="C5131" s="21">
        <v>20201218</v>
      </c>
      <c r="D5131" s="21">
        <v>610538201209</v>
      </c>
      <c r="E5131" s="21" t="s">
        <v>16</v>
      </c>
      <c r="F5131" s="21">
        <v>20201228</v>
      </c>
      <c r="G5131" s="21" t="s">
        <v>17</v>
      </c>
      <c r="H5131" s="21" t="s">
        <v>25</v>
      </c>
      <c r="I5131" s="21" t="s">
        <v>84</v>
      </c>
      <c r="J5131" s="21">
        <v>1.52</v>
      </c>
      <c r="K5131" s="21" t="s">
        <v>20</v>
      </c>
      <c r="L5131">
        <f t="shared" si="95"/>
        <v>2</v>
      </c>
      <c r="M5131">
        <f>MATCH(H:H,价格表!$B$4:$B$35,0)</f>
        <v>25</v>
      </c>
      <c r="N5131" s="27">
        <f>IF(J5131&lt;=0.3,INDEX(价格表!$B$4:$I$31,M5131,2),IF(AND(J5131&gt;0.3,J5131&lt;=1),INDEX(价格表!$B$4:$I$31,M5131,3),IF(AND(J5131&gt;1,J5131&lt;=2.2),INDEX(价格表!$B$4:$I$31,M5131,4),IF(AND(J5131&gt;2.2,J5131&lt;=3.3),INDEX(价格表!$B$4:$I$31,M5131,5),IF(AND(J5131&gt;3.3,J5131&lt;=4),INDEX(价格表!$B$4:$I$31,M5131,6),IF(AND(J5131&gt;4,J5131&lt;=5.5),INDEX(价格表!$B$4:$I$31,M5131,7),IF(J5131&gt;5.5,2.6+INDEX(价格表!$B$4:$I$31,M5131,8)*L5131)))))))</f>
        <v>2.15</v>
      </c>
    </row>
    <row r="5132" spans="1:14">
      <c r="A5132" s="20">
        <v>4311115487748</v>
      </c>
      <c r="B5132" s="18" t="s">
        <v>16</v>
      </c>
      <c r="C5132" s="21">
        <v>20201218</v>
      </c>
      <c r="D5132" s="21">
        <v>610538201209</v>
      </c>
      <c r="E5132" s="21" t="s">
        <v>16</v>
      </c>
      <c r="F5132" s="21">
        <v>20201228</v>
      </c>
      <c r="G5132" s="21" t="s">
        <v>17</v>
      </c>
      <c r="H5132" s="21" t="s">
        <v>23</v>
      </c>
      <c r="I5132" s="21" t="s">
        <v>202</v>
      </c>
      <c r="J5132" s="21">
        <v>1.52</v>
      </c>
      <c r="K5132" s="21" t="s">
        <v>20</v>
      </c>
      <c r="L5132">
        <f t="shared" si="95"/>
        <v>2</v>
      </c>
      <c r="M5132">
        <f>MATCH(H:H,价格表!$B$4:$B$35,0)</f>
        <v>15</v>
      </c>
      <c r="N5132" s="27">
        <f>IF(J5132&lt;=0.3,INDEX(价格表!$B$4:$I$31,M5132,2),IF(AND(J5132&gt;0.3,J5132&lt;=1),INDEX(价格表!$B$4:$I$31,M5132,3),IF(AND(J5132&gt;1,J5132&lt;=2.2),INDEX(价格表!$B$4:$I$31,M5132,4),IF(AND(J5132&gt;2.2,J5132&lt;=3.3),INDEX(价格表!$B$4:$I$31,M5132,5),IF(AND(J5132&gt;3.3,J5132&lt;=4),INDEX(价格表!$B$4:$I$31,M5132,6),IF(AND(J5132&gt;4,J5132&lt;=5.5),INDEX(价格表!$B$4:$I$31,M5132,7),IF(J5132&gt;5.5,2.6+INDEX(价格表!$B$4:$I$31,M5132,8)*L5132)))))))</f>
        <v>2.15</v>
      </c>
    </row>
    <row r="5133" spans="1:14">
      <c r="A5133" s="20">
        <v>4311115487749</v>
      </c>
      <c r="B5133" s="18" t="s">
        <v>16</v>
      </c>
      <c r="C5133" s="21">
        <v>20201218</v>
      </c>
      <c r="D5133" s="21">
        <v>610538201209</v>
      </c>
      <c r="E5133" s="21" t="s">
        <v>16</v>
      </c>
      <c r="F5133" s="21">
        <v>20201228</v>
      </c>
      <c r="G5133" s="21" t="s">
        <v>17</v>
      </c>
      <c r="H5133" s="21" t="s">
        <v>73</v>
      </c>
      <c r="I5133" s="21" t="s">
        <v>131</v>
      </c>
      <c r="J5133" s="21">
        <v>1.56</v>
      </c>
      <c r="K5133" s="21" t="s">
        <v>20</v>
      </c>
      <c r="L5133">
        <f t="shared" si="95"/>
        <v>2</v>
      </c>
      <c r="M5133">
        <f>MATCH(H:H,价格表!$B$4:$B$35,0)</f>
        <v>7</v>
      </c>
      <c r="N5133" s="27">
        <f>IF(J5133&lt;=0.3,INDEX(价格表!$B$4:$I$31,M5133,2),IF(AND(J5133&gt;0.3,J5133&lt;=1),INDEX(价格表!$B$4:$I$31,M5133,3),IF(AND(J5133&gt;1,J5133&lt;=2.2),INDEX(价格表!$B$4:$I$31,M5133,4),IF(AND(J5133&gt;2.2,J5133&lt;=3.3),INDEX(价格表!$B$4:$I$31,M5133,5),IF(AND(J5133&gt;3.3,J5133&lt;=4),INDEX(价格表!$B$4:$I$31,M5133,6),IF(AND(J5133&gt;4,J5133&lt;=5.5),INDEX(价格表!$B$4:$I$31,M5133,7),IF(J5133&gt;5.5,2.6+INDEX(价格表!$B$4:$I$31,M5133,8)*L5133)))))))</f>
        <v>2.15</v>
      </c>
    </row>
    <row r="5134" spans="1:14">
      <c r="A5134" s="20">
        <v>4311115487750</v>
      </c>
      <c r="B5134" s="18" t="s">
        <v>16</v>
      </c>
      <c r="C5134" s="21">
        <v>20201218</v>
      </c>
      <c r="D5134" s="21">
        <v>610538201209</v>
      </c>
      <c r="E5134" s="21" t="s">
        <v>16</v>
      </c>
      <c r="F5134" s="21">
        <v>20201228</v>
      </c>
      <c r="G5134" s="21" t="s">
        <v>17</v>
      </c>
      <c r="H5134" s="21" t="s">
        <v>35</v>
      </c>
      <c r="I5134" s="21" t="s">
        <v>229</v>
      </c>
      <c r="J5134" s="21">
        <v>1.61</v>
      </c>
      <c r="K5134" s="21" t="s">
        <v>20</v>
      </c>
      <c r="L5134">
        <f t="shared" si="95"/>
        <v>2</v>
      </c>
      <c r="M5134">
        <f>MATCH(H:H,价格表!$B$4:$B$35,0)</f>
        <v>22</v>
      </c>
      <c r="N5134" s="27">
        <f>IF(J5134&lt;=0.3,INDEX(价格表!$B$4:$I$31,M5134,2),IF(AND(J5134&gt;0.3,J5134&lt;=1),INDEX(价格表!$B$4:$I$31,M5134,3),IF(AND(J5134&gt;1,J5134&lt;=2.2),INDEX(价格表!$B$4:$I$31,M5134,4),IF(AND(J5134&gt;2.2,J5134&lt;=3.3),INDEX(价格表!$B$4:$I$31,M5134,5),IF(AND(J5134&gt;3.3,J5134&lt;=4),INDEX(价格表!$B$4:$I$31,M5134,6),IF(AND(J5134&gt;4,J5134&lt;=5.5),INDEX(价格表!$B$4:$I$31,M5134,7),IF(J5134&gt;5.5,2.6+INDEX(价格表!$B$4:$I$31,M5134,8)*L5134)))))))</f>
        <v>2.15</v>
      </c>
    </row>
    <row r="5135" spans="1:14">
      <c r="A5135" s="20">
        <v>4311115489674</v>
      </c>
      <c r="B5135" s="18" t="s">
        <v>16</v>
      </c>
      <c r="C5135" s="21">
        <v>20201218</v>
      </c>
      <c r="D5135" s="21">
        <v>610538201209</v>
      </c>
      <c r="E5135" s="21" t="s">
        <v>16</v>
      </c>
      <c r="F5135" s="21">
        <v>20201228</v>
      </c>
      <c r="G5135" s="21" t="s">
        <v>17</v>
      </c>
      <c r="H5135" s="21" t="s">
        <v>27</v>
      </c>
      <c r="I5135" s="21" t="s">
        <v>126</v>
      </c>
      <c r="J5135" s="21">
        <v>1.54</v>
      </c>
      <c r="K5135" s="21" t="s">
        <v>20</v>
      </c>
      <c r="L5135">
        <f t="shared" si="95"/>
        <v>2</v>
      </c>
      <c r="M5135">
        <f>MATCH(H:H,价格表!$B$4:$B$35,0)</f>
        <v>3</v>
      </c>
      <c r="N5135" s="27">
        <f>IF(J5135&lt;=0.3,INDEX(价格表!$B$4:$I$31,M5135,2),IF(AND(J5135&gt;0.3,J5135&lt;=1),INDEX(价格表!$B$4:$I$31,M5135,3),IF(AND(J5135&gt;1,J5135&lt;=2.2),INDEX(价格表!$B$4:$I$31,M5135,4),IF(AND(J5135&gt;2.2,J5135&lt;=3.3),INDEX(价格表!$B$4:$I$31,M5135,5),IF(AND(J5135&gt;3.3,J5135&lt;=4),INDEX(价格表!$B$4:$I$31,M5135,6),IF(AND(J5135&gt;4,J5135&lt;=5.5),INDEX(价格表!$B$4:$I$31,M5135,7),IF(J5135&gt;5.5,2.6+INDEX(价格表!$B$4:$I$31,M5135,8)*L5135)))))))</f>
        <v>2.15</v>
      </c>
    </row>
    <row r="5136" spans="1:14">
      <c r="A5136" s="20">
        <v>4311115489676</v>
      </c>
      <c r="B5136" s="18" t="s">
        <v>16</v>
      </c>
      <c r="C5136" s="21">
        <v>20201218</v>
      </c>
      <c r="D5136" s="21">
        <v>610538201209</v>
      </c>
      <c r="E5136" s="21" t="s">
        <v>16</v>
      </c>
      <c r="F5136" s="21">
        <v>20201228</v>
      </c>
      <c r="G5136" s="21" t="s">
        <v>17</v>
      </c>
      <c r="H5136" s="21" t="s">
        <v>25</v>
      </c>
      <c r="I5136" s="21" t="s">
        <v>248</v>
      </c>
      <c r="J5136" s="21">
        <v>1.53</v>
      </c>
      <c r="K5136" s="21" t="s">
        <v>20</v>
      </c>
      <c r="L5136">
        <f t="shared" si="95"/>
        <v>2</v>
      </c>
      <c r="M5136">
        <f>MATCH(H:H,价格表!$B$4:$B$35,0)</f>
        <v>25</v>
      </c>
      <c r="N5136" s="27">
        <f>IF(J5136&lt;=0.3,INDEX(价格表!$B$4:$I$31,M5136,2),IF(AND(J5136&gt;0.3,J5136&lt;=1),INDEX(价格表!$B$4:$I$31,M5136,3),IF(AND(J5136&gt;1,J5136&lt;=2.2),INDEX(价格表!$B$4:$I$31,M5136,4),IF(AND(J5136&gt;2.2,J5136&lt;=3.3),INDEX(价格表!$B$4:$I$31,M5136,5),IF(AND(J5136&gt;3.3,J5136&lt;=4),INDEX(价格表!$B$4:$I$31,M5136,6),IF(AND(J5136&gt;4,J5136&lt;=5.5),INDEX(价格表!$B$4:$I$31,M5136,7),IF(J5136&gt;5.5,2.6+INDEX(价格表!$B$4:$I$31,M5136,8)*L5136)))))))</f>
        <v>2.15</v>
      </c>
    </row>
    <row r="5137" spans="1:14">
      <c r="A5137" s="20">
        <v>4311115489677</v>
      </c>
      <c r="B5137" s="18" t="s">
        <v>16</v>
      </c>
      <c r="C5137" s="21">
        <v>20201218</v>
      </c>
      <c r="D5137" s="21">
        <v>610538201209</v>
      </c>
      <c r="E5137" s="21" t="s">
        <v>16</v>
      </c>
      <c r="F5137" s="21">
        <v>20201228</v>
      </c>
      <c r="G5137" s="21" t="s">
        <v>17</v>
      </c>
      <c r="H5137" s="21" t="s">
        <v>54</v>
      </c>
      <c r="I5137" s="21" t="s">
        <v>191</v>
      </c>
      <c r="J5137" s="21">
        <v>1.52</v>
      </c>
      <c r="K5137" s="21" t="s">
        <v>20</v>
      </c>
      <c r="L5137">
        <f t="shared" si="95"/>
        <v>2</v>
      </c>
      <c r="M5137">
        <f>MATCH(H:H,价格表!$B$4:$B$35,0)</f>
        <v>14</v>
      </c>
      <c r="N5137" s="27">
        <f>IF(J5137&lt;=0.3,INDEX(价格表!$B$4:$I$31,M5137,2),IF(AND(J5137&gt;0.3,J5137&lt;=1),INDEX(价格表!$B$4:$I$31,M5137,3),IF(AND(J5137&gt;1,J5137&lt;=2.2),INDEX(价格表!$B$4:$I$31,M5137,4),IF(AND(J5137&gt;2.2,J5137&lt;=3.3),INDEX(价格表!$B$4:$I$31,M5137,5),IF(AND(J5137&gt;3.3,J5137&lt;=4),INDEX(价格表!$B$4:$I$31,M5137,6),IF(AND(J5137&gt;4,J5137&lt;=5.5),INDEX(价格表!$B$4:$I$31,M5137,7),IF(J5137&gt;5.5,2.6+INDEX(价格表!$B$4:$I$31,M5137,8)*L5137)))))))</f>
        <v>2.15</v>
      </c>
    </row>
    <row r="5138" spans="1:14">
      <c r="A5138" s="20">
        <v>4311115489678</v>
      </c>
      <c r="B5138" s="18" t="s">
        <v>16</v>
      </c>
      <c r="C5138" s="21">
        <v>20201218</v>
      </c>
      <c r="D5138" s="21">
        <v>610538201209</v>
      </c>
      <c r="E5138" s="21" t="s">
        <v>16</v>
      </c>
      <c r="F5138" s="21">
        <v>20201228</v>
      </c>
      <c r="G5138" s="21" t="s">
        <v>17</v>
      </c>
      <c r="H5138" s="21" t="s">
        <v>25</v>
      </c>
      <c r="I5138" s="21" t="s">
        <v>121</v>
      </c>
      <c r="J5138" s="21">
        <v>1.52</v>
      </c>
      <c r="K5138" s="21" t="s">
        <v>20</v>
      </c>
      <c r="L5138">
        <f t="shared" si="95"/>
        <v>2</v>
      </c>
      <c r="M5138">
        <f>MATCH(H:H,价格表!$B$4:$B$35,0)</f>
        <v>25</v>
      </c>
      <c r="N5138" s="27">
        <f>IF(J5138&lt;=0.3,INDEX(价格表!$B$4:$I$31,M5138,2),IF(AND(J5138&gt;0.3,J5138&lt;=1),INDEX(价格表!$B$4:$I$31,M5138,3),IF(AND(J5138&gt;1,J5138&lt;=2.2),INDEX(价格表!$B$4:$I$31,M5138,4),IF(AND(J5138&gt;2.2,J5138&lt;=3.3),INDEX(价格表!$B$4:$I$31,M5138,5),IF(AND(J5138&gt;3.3,J5138&lt;=4),INDEX(价格表!$B$4:$I$31,M5138,6),IF(AND(J5138&gt;4,J5138&lt;=5.5),INDEX(价格表!$B$4:$I$31,M5138,7),IF(J5138&gt;5.5,2.6+INDEX(价格表!$B$4:$I$31,M5138,8)*L5138)))))))</f>
        <v>2.15</v>
      </c>
    </row>
    <row r="5139" spans="1:14">
      <c r="A5139" s="20">
        <v>4311115489679</v>
      </c>
      <c r="B5139" s="18" t="s">
        <v>16</v>
      </c>
      <c r="C5139" s="21">
        <v>20201218</v>
      </c>
      <c r="D5139" s="21">
        <v>610538201209</v>
      </c>
      <c r="E5139" s="21" t="s">
        <v>16</v>
      </c>
      <c r="F5139" s="21">
        <v>20201228</v>
      </c>
      <c r="G5139" s="21" t="s">
        <v>17</v>
      </c>
      <c r="H5139" s="21" t="s">
        <v>50</v>
      </c>
      <c r="I5139" s="21" t="s">
        <v>247</v>
      </c>
      <c r="J5139" s="21">
        <v>1.55</v>
      </c>
      <c r="K5139" s="21" t="s">
        <v>20</v>
      </c>
      <c r="L5139">
        <f t="shared" si="95"/>
        <v>2</v>
      </c>
      <c r="M5139">
        <f>MATCH(H:H,价格表!$B$4:$B$35,0)</f>
        <v>4</v>
      </c>
      <c r="N5139" s="27">
        <f>IF(J5139&lt;=0.3,INDEX(价格表!$B$4:$I$31,M5139,2),IF(AND(J5139&gt;0.3,J5139&lt;=1),INDEX(价格表!$B$4:$I$31,M5139,3),IF(AND(J5139&gt;1,J5139&lt;=2.2),INDEX(价格表!$B$4:$I$31,M5139,4),IF(AND(J5139&gt;2.2,J5139&lt;=3.3),INDEX(价格表!$B$4:$I$31,M5139,5),IF(AND(J5139&gt;3.3,J5139&lt;=4),INDEX(价格表!$B$4:$I$31,M5139,6),IF(AND(J5139&gt;4,J5139&lt;=5.5),INDEX(价格表!$B$4:$I$31,M5139,7),IF(J5139&gt;5.5,2.6+INDEX(价格表!$B$4:$I$31,M5139,8)*L5139)))))))</f>
        <v>2.15</v>
      </c>
    </row>
    <row r="5140" spans="1:14">
      <c r="A5140" s="20">
        <v>4311115489681</v>
      </c>
      <c r="B5140" s="18" t="s">
        <v>16</v>
      </c>
      <c r="C5140" s="21">
        <v>20201218</v>
      </c>
      <c r="D5140" s="21">
        <v>610538201209</v>
      </c>
      <c r="E5140" s="21" t="s">
        <v>16</v>
      </c>
      <c r="F5140" s="21">
        <v>20201228</v>
      </c>
      <c r="G5140" s="21" t="s">
        <v>17</v>
      </c>
      <c r="H5140" s="21" t="s">
        <v>45</v>
      </c>
      <c r="I5140" s="21" t="s">
        <v>46</v>
      </c>
      <c r="J5140" s="21">
        <v>1.53</v>
      </c>
      <c r="K5140" s="21" t="s">
        <v>20</v>
      </c>
      <c r="L5140">
        <f t="shared" si="95"/>
        <v>2</v>
      </c>
      <c r="M5140">
        <f>MATCH(H:H,价格表!$B$4:$B$35,0)</f>
        <v>9</v>
      </c>
      <c r="N5140" s="27">
        <f>IF(J5140&lt;=0.3,INDEX(价格表!$B$4:$I$31,M5140,2),IF(AND(J5140&gt;0.3,J5140&lt;=1),INDEX(价格表!$B$4:$I$31,M5140,3),IF(AND(J5140&gt;1,J5140&lt;=2.2),INDEX(价格表!$B$4:$I$31,M5140,4),IF(AND(J5140&gt;2.2,J5140&lt;=3.3),INDEX(价格表!$B$4:$I$31,M5140,5),IF(AND(J5140&gt;3.3,J5140&lt;=4),INDEX(价格表!$B$4:$I$31,M5140,6),IF(AND(J5140&gt;4,J5140&lt;=5.5),INDEX(价格表!$B$4:$I$31,M5140,7),IF(J5140&gt;5.5,2.6+INDEX(价格表!$B$4:$I$31,M5140,8)*L5140)))))))</f>
        <v>2.15</v>
      </c>
    </row>
    <row r="5141" spans="1:14">
      <c r="A5141" s="20">
        <v>4311115489682</v>
      </c>
      <c r="B5141" s="18" t="s">
        <v>16</v>
      </c>
      <c r="C5141" s="21">
        <v>20201218</v>
      </c>
      <c r="D5141" s="21">
        <v>610538201209</v>
      </c>
      <c r="E5141" s="21" t="s">
        <v>16</v>
      </c>
      <c r="F5141" s="21">
        <v>20201228</v>
      </c>
      <c r="G5141" s="21" t="s">
        <v>17</v>
      </c>
      <c r="H5141" s="21" t="s">
        <v>21</v>
      </c>
      <c r="I5141" s="21" t="s">
        <v>205</v>
      </c>
      <c r="J5141" s="21">
        <v>1.54</v>
      </c>
      <c r="K5141" s="21" t="s">
        <v>20</v>
      </c>
      <c r="L5141">
        <f t="shared" si="95"/>
        <v>2</v>
      </c>
      <c r="M5141">
        <f>MATCH(H:H,价格表!$B$4:$B$35,0)</f>
        <v>20</v>
      </c>
      <c r="N5141" s="27">
        <f>IF(J5141&lt;=0.3,INDEX(价格表!$B$4:$I$31,M5141,2),IF(AND(J5141&gt;0.3,J5141&lt;=1),INDEX(价格表!$B$4:$I$31,M5141,3),IF(AND(J5141&gt;1,J5141&lt;=2.2),INDEX(价格表!$B$4:$I$31,M5141,4),IF(AND(J5141&gt;2.2,J5141&lt;=3.3),INDEX(价格表!$B$4:$I$31,M5141,5),IF(AND(J5141&gt;3.3,J5141&lt;=4),INDEX(价格表!$B$4:$I$31,M5141,6),IF(AND(J5141&gt;4,J5141&lt;=5.5),INDEX(价格表!$B$4:$I$31,M5141,7),IF(J5141&gt;5.5,2.6+INDEX(价格表!$B$4:$I$31,M5141,8)*L5141)))))))</f>
        <v>2.15</v>
      </c>
    </row>
    <row r="5142" spans="1:14">
      <c r="A5142" s="20">
        <v>4311115489683</v>
      </c>
      <c r="B5142" s="18" t="s">
        <v>16</v>
      </c>
      <c r="C5142" s="21">
        <v>20201218</v>
      </c>
      <c r="D5142" s="21">
        <v>610538201209</v>
      </c>
      <c r="E5142" s="21" t="s">
        <v>16</v>
      </c>
      <c r="F5142" s="21">
        <v>20201228</v>
      </c>
      <c r="G5142" s="21" t="s">
        <v>17</v>
      </c>
      <c r="H5142" s="21" t="s">
        <v>25</v>
      </c>
      <c r="I5142" s="21" t="s">
        <v>84</v>
      </c>
      <c r="J5142" s="21">
        <v>1.54</v>
      </c>
      <c r="K5142" s="21" t="s">
        <v>20</v>
      </c>
      <c r="L5142">
        <f t="shared" si="95"/>
        <v>2</v>
      </c>
      <c r="M5142">
        <f>MATCH(H:H,价格表!$B$4:$B$35,0)</f>
        <v>25</v>
      </c>
      <c r="N5142" s="27">
        <f>IF(J5142&lt;=0.3,INDEX(价格表!$B$4:$I$31,M5142,2),IF(AND(J5142&gt;0.3,J5142&lt;=1),INDEX(价格表!$B$4:$I$31,M5142,3),IF(AND(J5142&gt;1,J5142&lt;=2.2),INDEX(价格表!$B$4:$I$31,M5142,4),IF(AND(J5142&gt;2.2,J5142&lt;=3.3),INDEX(价格表!$B$4:$I$31,M5142,5),IF(AND(J5142&gt;3.3,J5142&lt;=4),INDEX(价格表!$B$4:$I$31,M5142,6),IF(AND(J5142&gt;4,J5142&lt;=5.5),INDEX(价格表!$B$4:$I$31,M5142,7),IF(J5142&gt;5.5,2.6+INDEX(价格表!$B$4:$I$31,M5142,8)*L5142)))))))</f>
        <v>2.15</v>
      </c>
    </row>
    <row r="5143" spans="1:14">
      <c r="A5143" s="20">
        <v>4311115491125</v>
      </c>
      <c r="B5143" s="18" t="s">
        <v>16</v>
      </c>
      <c r="C5143" s="21">
        <v>20201218</v>
      </c>
      <c r="D5143" s="21">
        <v>610538201209</v>
      </c>
      <c r="E5143" s="21" t="s">
        <v>16</v>
      </c>
      <c r="F5143" s="21">
        <v>20201228</v>
      </c>
      <c r="G5143" s="21" t="s">
        <v>17</v>
      </c>
      <c r="H5143" s="21" t="s">
        <v>73</v>
      </c>
      <c r="I5143" s="21" t="s">
        <v>231</v>
      </c>
      <c r="J5143" s="21">
        <v>1.54</v>
      </c>
      <c r="K5143" s="21" t="s">
        <v>20</v>
      </c>
      <c r="L5143">
        <f t="shared" si="95"/>
        <v>2</v>
      </c>
      <c r="M5143">
        <f>MATCH(H:H,价格表!$B$4:$B$35,0)</f>
        <v>7</v>
      </c>
      <c r="N5143" s="27">
        <f>IF(J5143&lt;=0.3,INDEX(价格表!$B$4:$I$31,M5143,2),IF(AND(J5143&gt;0.3,J5143&lt;=1),INDEX(价格表!$B$4:$I$31,M5143,3),IF(AND(J5143&gt;1,J5143&lt;=2.2),INDEX(价格表!$B$4:$I$31,M5143,4),IF(AND(J5143&gt;2.2,J5143&lt;=3.3),INDEX(价格表!$B$4:$I$31,M5143,5),IF(AND(J5143&gt;3.3,J5143&lt;=4),INDEX(价格表!$B$4:$I$31,M5143,6),IF(AND(J5143&gt;4,J5143&lt;=5.5),INDEX(价格表!$B$4:$I$31,M5143,7),IF(J5143&gt;5.5,2.6+INDEX(价格表!$B$4:$I$31,M5143,8)*L5143)))))))</f>
        <v>2.15</v>
      </c>
    </row>
    <row r="5144" spans="1:14">
      <c r="A5144" s="20">
        <v>4311115491126</v>
      </c>
      <c r="B5144" s="18" t="s">
        <v>16</v>
      </c>
      <c r="C5144" s="21">
        <v>20201218</v>
      </c>
      <c r="D5144" s="21">
        <v>610538201209</v>
      </c>
      <c r="E5144" s="21" t="s">
        <v>16</v>
      </c>
      <c r="F5144" s="21">
        <v>20201228</v>
      </c>
      <c r="G5144" s="21" t="s">
        <v>17</v>
      </c>
      <c r="H5144" s="21" t="s">
        <v>73</v>
      </c>
      <c r="I5144" s="21" t="s">
        <v>80</v>
      </c>
      <c r="J5144" s="21">
        <v>1.52</v>
      </c>
      <c r="K5144" s="21" t="s">
        <v>20</v>
      </c>
      <c r="L5144">
        <f t="shared" si="95"/>
        <v>2</v>
      </c>
      <c r="M5144">
        <f>MATCH(H:H,价格表!$B$4:$B$35,0)</f>
        <v>7</v>
      </c>
      <c r="N5144" s="27">
        <f>IF(J5144&lt;=0.3,INDEX(价格表!$B$4:$I$31,M5144,2),IF(AND(J5144&gt;0.3,J5144&lt;=1),INDEX(价格表!$B$4:$I$31,M5144,3),IF(AND(J5144&gt;1,J5144&lt;=2.2),INDEX(价格表!$B$4:$I$31,M5144,4),IF(AND(J5144&gt;2.2,J5144&lt;=3.3),INDEX(价格表!$B$4:$I$31,M5144,5),IF(AND(J5144&gt;3.3,J5144&lt;=4),INDEX(价格表!$B$4:$I$31,M5144,6),IF(AND(J5144&gt;4,J5144&lt;=5.5),INDEX(价格表!$B$4:$I$31,M5144,7),IF(J5144&gt;5.5,2.6+INDEX(价格表!$B$4:$I$31,M5144,8)*L5144)))))))</f>
        <v>2.15</v>
      </c>
    </row>
    <row r="5145" spans="1:14">
      <c r="A5145" s="20">
        <v>4311115491127</v>
      </c>
      <c r="B5145" s="18" t="s">
        <v>16</v>
      </c>
      <c r="C5145" s="21">
        <v>20201218</v>
      </c>
      <c r="D5145" s="21">
        <v>610538201209</v>
      </c>
      <c r="E5145" s="21" t="s">
        <v>16</v>
      </c>
      <c r="F5145" s="21">
        <v>20201228</v>
      </c>
      <c r="G5145" s="21" t="s">
        <v>17</v>
      </c>
      <c r="H5145" s="21" t="s">
        <v>82</v>
      </c>
      <c r="I5145" s="21" t="s">
        <v>83</v>
      </c>
      <c r="J5145" s="21">
        <v>1.54</v>
      </c>
      <c r="K5145" s="21" t="s">
        <v>20</v>
      </c>
      <c r="L5145">
        <f t="shared" si="95"/>
        <v>2</v>
      </c>
      <c r="M5145">
        <f>MATCH(H:H,价格表!$B$4:$B$35,0)</f>
        <v>2</v>
      </c>
      <c r="N5145" s="27">
        <f>IF(J5145&lt;=0.3,INDEX(价格表!$B$4:$I$31,M5145,2),IF(AND(J5145&gt;0.3,J5145&lt;=1),INDEX(价格表!$B$4:$I$31,M5145,3),IF(AND(J5145&gt;1,J5145&lt;=2.2),INDEX(价格表!$B$4:$I$31,M5145,4),IF(AND(J5145&gt;2.2,J5145&lt;=3.3),INDEX(价格表!$B$4:$I$31,M5145,5),IF(AND(J5145&gt;3.3,J5145&lt;=4),INDEX(价格表!$B$4:$I$31,M5145,6),IF(AND(J5145&gt;4,J5145&lt;=5.5),INDEX(价格表!$B$4:$I$31,M5145,7),IF(J5145&gt;5.5,2.6+INDEX(价格表!$B$4:$I$31,M5145,8)*L5145)))))))</f>
        <v>2.15</v>
      </c>
    </row>
    <row r="5146" spans="1:14">
      <c r="A5146" s="20">
        <v>4311115491128</v>
      </c>
      <c r="B5146" s="18" t="s">
        <v>16</v>
      </c>
      <c r="C5146" s="21">
        <v>20201218</v>
      </c>
      <c r="D5146" s="21">
        <v>610538201209</v>
      </c>
      <c r="E5146" s="21" t="s">
        <v>16</v>
      </c>
      <c r="F5146" s="21">
        <v>20201228</v>
      </c>
      <c r="G5146" s="21" t="s">
        <v>17</v>
      </c>
      <c r="H5146" s="21" t="s">
        <v>56</v>
      </c>
      <c r="I5146" s="21" t="s">
        <v>136</v>
      </c>
      <c r="J5146" s="21">
        <v>1.54</v>
      </c>
      <c r="K5146" s="21" t="s">
        <v>20</v>
      </c>
      <c r="L5146">
        <f t="shared" si="95"/>
        <v>2</v>
      </c>
      <c r="M5146">
        <f>MATCH(H:H,价格表!$B$4:$B$35,0)</f>
        <v>11</v>
      </c>
      <c r="N5146" s="27">
        <f>IF(J5146&lt;=0.3,INDEX(价格表!$B$4:$I$31,M5146,2),IF(AND(J5146&gt;0.3,J5146&lt;=1),INDEX(价格表!$B$4:$I$31,M5146,3),IF(AND(J5146&gt;1,J5146&lt;=2.2),INDEX(价格表!$B$4:$I$31,M5146,4),IF(AND(J5146&gt;2.2,J5146&lt;=3.3),INDEX(价格表!$B$4:$I$31,M5146,5),IF(AND(J5146&gt;3.3,J5146&lt;=4),INDEX(价格表!$B$4:$I$31,M5146,6),IF(AND(J5146&gt;4,J5146&lt;=5.5),INDEX(价格表!$B$4:$I$31,M5146,7),IF(J5146&gt;5.5,2.6+INDEX(价格表!$B$4:$I$31,M5146,8)*L5146)))))))</f>
        <v>2.15</v>
      </c>
    </row>
    <row r="5147" spans="1:14">
      <c r="A5147" s="20">
        <v>4311115491131</v>
      </c>
      <c r="B5147" s="18" t="s">
        <v>16</v>
      </c>
      <c r="C5147" s="21">
        <v>20201218</v>
      </c>
      <c r="D5147" s="21">
        <v>610538201209</v>
      </c>
      <c r="E5147" s="21" t="s">
        <v>16</v>
      </c>
      <c r="F5147" s="21">
        <v>20201228</v>
      </c>
      <c r="G5147" s="21" t="s">
        <v>17</v>
      </c>
      <c r="H5147" s="21" t="s">
        <v>23</v>
      </c>
      <c r="I5147" s="21" t="s">
        <v>99</v>
      </c>
      <c r="J5147" s="21">
        <v>1.53</v>
      </c>
      <c r="K5147" s="21" t="s">
        <v>20</v>
      </c>
      <c r="L5147">
        <f t="shared" si="95"/>
        <v>2</v>
      </c>
      <c r="M5147">
        <f>MATCH(H:H,价格表!$B$4:$B$35,0)</f>
        <v>15</v>
      </c>
      <c r="N5147" s="27">
        <f>IF(J5147&lt;=0.3,INDEX(价格表!$B$4:$I$31,M5147,2),IF(AND(J5147&gt;0.3,J5147&lt;=1),INDEX(价格表!$B$4:$I$31,M5147,3),IF(AND(J5147&gt;1,J5147&lt;=2.2),INDEX(价格表!$B$4:$I$31,M5147,4),IF(AND(J5147&gt;2.2,J5147&lt;=3.3),INDEX(价格表!$B$4:$I$31,M5147,5),IF(AND(J5147&gt;3.3,J5147&lt;=4),INDEX(价格表!$B$4:$I$31,M5147,6),IF(AND(J5147&gt;4,J5147&lt;=5.5),INDEX(价格表!$B$4:$I$31,M5147,7),IF(J5147&gt;5.5,2.6+INDEX(价格表!$B$4:$I$31,M5147,8)*L5147)))))))</f>
        <v>2.15</v>
      </c>
    </row>
    <row r="5148" spans="1:14">
      <c r="A5148" s="20">
        <v>4311115491132</v>
      </c>
      <c r="B5148" s="18" t="s">
        <v>16</v>
      </c>
      <c r="C5148" s="21">
        <v>20201218</v>
      </c>
      <c r="D5148" s="21">
        <v>610538201209</v>
      </c>
      <c r="E5148" s="21" t="s">
        <v>16</v>
      </c>
      <c r="F5148" s="21">
        <v>20201228</v>
      </c>
      <c r="G5148" s="21" t="s">
        <v>17</v>
      </c>
      <c r="H5148" s="21" t="s">
        <v>50</v>
      </c>
      <c r="I5148" s="21" t="s">
        <v>62</v>
      </c>
      <c r="J5148" s="21">
        <v>1.51</v>
      </c>
      <c r="K5148" s="21" t="s">
        <v>20</v>
      </c>
      <c r="L5148">
        <f t="shared" si="95"/>
        <v>2</v>
      </c>
      <c r="M5148">
        <f>MATCH(H:H,价格表!$B$4:$B$35,0)</f>
        <v>4</v>
      </c>
      <c r="N5148" s="27">
        <f>IF(J5148&lt;=0.3,INDEX(价格表!$B$4:$I$31,M5148,2),IF(AND(J5148&gt;0.3,J5148&lt;=1),INDEX(价格表!$B$4:$I$31,M5148,3),IF(AND(J5148&gt;1,J5148&lt;=2.2),INDEX(价格表!$B$4:$I$31,M5148,4),IF(AND(J5148&gt;2.2,J5148&lt;=3.3),INDEX(价格表!$B$4:$I$31,M5148,5),IF(AND(J5148&gt;3.3,J5148&lt;=4),INDEX(价格表!$B$4:$I$31,M5148,6),IF(AND(J5148&gt;4,J5148&lt;=5.5),INDEX(价格表!$B$4:$I$31,M5148,7),IF(J5148&gt;5.5,2.6+INDEX(价格表!$B$4:$I$31,M5148,8)*L5148)))))))</f>
        <v>2.15</v>
      </c>
    </row>
    <row r="5149" spans="1:14">
      <c r="A5149" s="20">
        <v>4311115491134</v>
      </c>
      <c r="B5149" s="18" t="s">
        <v>16</v>
      </c>
      <c r="C5149" s="21">
        <v>20201218</v>
      </c>
      <c r="D5149" s="21">
        <v>610538201209</v>
      </c>
      <c r="E5149" s="21" t="s">
        <v>16</v>
      </c>
      <c r="F5149" s="21">
        <v>20201228</v>
      </c>
      <c r="G5149" s="21" t="s">
        <v>17</v>
      </c>
      <c r="H5149" s="21" t="s">
        <v>21</v>
      </c>
      <c r="I5149" s="21" t="s">
        <v>204</v>
      </c>
      <c r="J5149" s="21">
        <v>1.52</v>
      </c>
      <c r="K5149" s="21" t="s">
        <v>20</v>
      </c>
      <c r="L5149">
        <f t="shared" si="95"/>
        <v>2</v>
      </c>
      <c r="M5149">
        <f>MATCH(H:H,价格表!$B$4:$B$35,0)</f>
        <v>20</v>
      </c>
      <c r="N5149" s="27">
        <f>IF(J5149&lt;=0.3,INDEX(价格表!$B$4:$I$31,M5149,2),IF(AND(J5149&gt;0.3,J5149&lt;=1),INDEX(价格表!$B$4:$I$31,M5149,3),IF(AND(J5149&gt;1,J5149&lt;=2.2),INDEX(价格表!$B$4:$I$31,M5149,4),IF(AND(J5149&gt;2.2,J5149&lt;=3.3),INDEX(价格表!$B$4:$I$31,M5149,5),IF(AND(J5149&gt;3.3,J5149&lt;=4),INDEX(价格表!$B$4:$I$31,M5149,6),IF(AND(J5149&gt;4,J5149&lt;=5.5),INDEX(价格表!$B$4:$I$31,M5149,7),IF(J5149&gt;5.5,2.6+INDEX(价格表!$B$4:$I$31,M5149,8)*L5149)))))))</f>
        <v>2.15</v>
      </c>
    </row>
    <row r="5150" spans="1:14">
      <c r="A5150" s="20">
        <v>4311115491519</v>
      </c>
      <c r="B5150" s="18" t="s">
        <v>16</v>
      </c>
      <c r="C5150" s="21">
        <v>20201218</v>
      </c>
      <c r="D5150" s="21">
        <v>610538201209</v>
      </c>
      <c r="E5150" s="21" t="s">
        <v>16</v>
      </c>
      <c r="F5150" s="21">
        <v>20201228</v>
      </c>
      <c r="G5150" s="21" t="s">
        <v>17</v>
      </c>
      <c r="H5150" s="21" t="s">
        <v>25</v>
      </c>
      <c r="I5150" s="21" t="s">
        <v>203</v>
      </c>
      <c r="J5150" s="21">
        <v>1.54</v>
      </c>
      <c r="K5150" s="21" t="s">
        <v>20</v>
      </c>
      <c r="L5150">
        <f t="shared" si="95"/>
        <v>2</v>
      </c>
      <c r="M5150">
        <f>MATCH(H:H,价格表!$B$4:$B$35,0)</f>
        <v>25</v>
      </c>
      <c r="N5150" s="27">
        <f>IF(J5150&lt;=0.3,INDEX(价格表!$B$4:$I$31,M5150,2),IF(AND(J5150&gt;0.3,J5150&lt;=1),INDEX(价格表!$B$4:$I$31,M5150,3),IF(AND(J5150&gt;1,J5150&lt;=2.2),INDEX(价格表!$B$4:$I$31,M5150,4),IF(AND(J5150&gt;2.2,J5150&lt;=3.3),INDEX(价格表!$B$4:$I$31,M5150,5),IF(AND(J5150&gt;3.3,J5150&lt;=4),INDEX(价格表!$B$4:$I$31,M5150,6),IF(AND(J5150&gt;4,J5150&lt;=5.5),INDEX(价格表!$B$4:$I$31,M5150,7),IF(J5150&gt;5.5,2.6+INDEX(价格表!$B$4:$I$31,M5150,8)*L5150)))))))</f>
        <v>2.15</v>
      </c>
    </row>
    <row r="5151" spans="1:14">
      <c r="A5151" s="20">
        <v>4311115491520</v>
      </c>
      <c r="B5151" s="18" t="s">
        <v>16</v>
      </c>
      <c r="C5151" s="21">
        <v>20201218</v>
      </c>
      <c r="D5151" s="21">
        <v>610538201209</v>
      </c>
      <c r="E5151" s="21" t="s">
        <v>16</v>
      </c>
      <c r="F5151" s="21">
        <v>20201228</v>
      </c>
      <c r="G5151" s="21" t="s">
        <v>17</v>
      </c>
      <c r="H5151" s="21" t="s">
        <v>56</v>
      </c>
      <c r="I5151" s="21" t="s">
        <v>149</v>
      </c>
      <c r="J5151" s="21">
        <v>1.53</v>
      </c>
      <c r="K5151" s="21" t="s">
        <v>20</v>
      </c>
      <c r="L5151">
        <f t="shared" si="95"/>
        <v>2</v>
      </c>
      <c r="M5151">
        <f>MATCH(H:H,价格表!$B$4:$B$35,0)</f>
        <v>11</v>
      </c>
      <c r="N5151" s="27">
        <f>IF(J5151&lt;=0.3,INDEX(价格表!$B$4:$I$31,M5151,2),IF(AND(J5151&gt;0.3,J5151&lt;=1),INDEX(价格表!$B$4:$I$31,M5151,3),IF(AND(J5151&gt;1,J5151&lt;=2.2),INDEX(价格表!$B$4:$I$31,M5151,4),IF(AND(J5151&gt;2.2,J5151&lt;=3.3),INDEX(价格表!$B$4:$I$31,M5151,5),IF(AND(J5151&gt;3.3,J5151&lt;=4),INDEX(价格表!$B$4:$I$31,M5151,6),IF(AND(J5151&gt;4,J5151&lt;=5.5),INDEX(价格表!$B$4:$I$31,M5151,7),IF(J5151&gt;5.5,2.6+INDEX(价格表!$B$4:$I$31,M5151,8)*L5151)))))))</f>
        <v>2.15</v>
      </c>
    </row>
    <row r="5152" spans="1:14">
      <c r="A5152" s="20">
        <v>4311115491521</v>
      </c>
      <c r="B5152" s="18" t="s">
        <v>16</v>
      </c>
      <c r="C5152" s="21">
        <v>20201218</v>
      </c>
      <c r="D5152" s="21">
        <v>610538201209</v>
      </c>
      <c r="E5152" s="21" t="s">
        <v>16</v>
      </c>
      <c r="F5152" s="21">
        <v>20201228</v>
      </c>
      <c r="G5152" s="21" t="s">
        <v>17</v>
      </c>
      <c r="H5152" s="21" t="s">
        <v>68</v>
      </c>
      <c r="I5152" s="21" t="s">
        <v>140</v>
      </c>
      <c r="J5152" s="21">
        <v>1.53</v>
      </c>
      <c r="K5152" s="21" t="s">
        <v>20</v>
      </c>
      <c r="L5152">
        <f t="shared" si="95"/>
        <v>2</v>
      </c>
      <c r="M5152">
        <f>MATCH(H:H,价格表!$B$4:$B$35,0)</f>
        <v>5</v>
      </c>
      <c r="N5152" s="27">
        <f>IF(J5152&lt;=0.3,INDEX(价格表!$B$4:$I$31,M5152,2),IF(AND(J5152&gt;0.3,J5152&lt;=1),INDEX(价格表!$B$4:$I$31,M5152,3),IF(AND(J5152&gt;1,J5152&lt;=2.2),INDEX(价格表!$B$4:$I$31,M5152,4),IF(AND(J5152&gt;2.2,J5152&lt;=3.3),INDEX(价格表!$B$4:$I$31,M5152,5),IF(AND(J5152&gt;3.3,J5152&lt;=4),INDEX(价格表!$B$4:$I$31,M5152,6),IF(AND(J5152&gt;4,J5152&lt;=5.5),INDEX(价格表!$B$4:$I$31,M5152,7),IF(J5152&gt;5.5,2.6+INDEX(价格表!$B$4:$I$31,M5152,8)*L5152)))))))</f>
        <v>2.15</v>
      </c>
    </row>
    <row r="5153" spans="1:14">
      <c r="A5153" s="20">
        <v>4311115491522</v>
      </c>
      <c r="B5153" s="18" t="s">
        <v>16</v>
      </c>
      <c r="C5153" s="21">
        <v>20201218</v>
      </c>
      <c r="D5153" s="21">
        <v>610538201209</v>
      </c>
      <c r="E5153" s="21" t="s">
        <v>16</v>
      </c>
      <c r="F5153" s="21">
        <v>20201228</v>
      </c>
      <c r="G5153" s="21" t="s">
        <v>17</v>
      </c>
      <c r="H5153" s="21" t="s">
        <v>23</v>
      </c>
      <c r="I5153" s="21" t="s">
        <v>115</v>
      </c>
      <c r="J5153" s="21">
        <v>1.52</v>
      </c>
      <c r="K5153" s="21" t="s">
        <v>20</v>
      </c>
      <c r="L5153">
        <f t="shared" si="95"/>
        <v>2</v>
      </c>
      <c r="M5153">
        <f>MATCH(H:H,价格表!$B$4:$B$35,0)</f>
        <v>15</v>
      </c>
      <c r="N5153" s="27">
        <f>IF(J5153&lt;=0.3,INDEX(价格表!$B$4:$I$31,M5153,2),IF(AND(J5153&gt;0.3,J5153&lt;=1),INDEX(价格表!$B$4:$I$31,M5153,3),IF(AND(J5153&gt;1,J5153&lt;=2.2),INDEX(价格表!$B$4:$I$31,M5153,4),IF(AND(J5153&gt;2.2,J5153&lt;=3.3),INDEX(价格表!$B$4:$I$31,M5153,5),IF(AND(J5153&gt;3.3,J5153&lt;=4),INDEX(价格表!$B$4:$I$31,M5153,6),IF(AND(J5153&gt;4,J5153&lt;=5.5),INDEX(价格表!$B$4:$I$31,M5153,7),IF(J5153&gt;5.5,2.6+INDEX(价格表!$B$4:$I$31,M5153,8)*L5153)))))))</f>
        <v>2.15</v>
      </c>
    </row>
    <row r="5154" spans="1:14">
      <c r="A5154" s="20">
        <v>4311115491523</v>
      </c>
      <c r="B5154" s="18" t="s">
        <v>16</v>
      </c>
      <c r="C5154" s="21">
        <v>20201218</v>
      </c>
      <c r="D5154" s="21">
        <v>610538201209</v>
      </c>
      <c r="E5154" s="21" t="s">
        <v>16</v>
      </c>
      <c r="F5154" s="21">
        <v>20201228</v>
      </c>
      <c r="G5154" s="21" t="s">
        <v>17</v>
      </c>
      <c r="H5154" s="21" t="s">
        <v>39</v>
      </c>
      <c r="I5154" s="21" t="s">
        <v>200</v>
      </c>
      <c r="J5154" s="21">
        <v>1.53</v>
      </c>
      <c r="K5154" s="21" t="s">
        <v>20</v>
      </c>
      <c r="L5154">
        <f t="shared" si="95"/>
        <v>2</v>
      </c>
      <c r="M5154">
        <f>MATCH(H:H,价格表!$B$4:$B$35,0)</f>
        <v>23</v>
      </c>
      <c r="N5154" s="27">
        <f>IF(J5154&lt;=0.3,INDEX(价格表!$B$4:$I$31,M5154,2),IF(AND(J5154&gt;0.3,J5154&lt;=1),INDEX(价格表!$B$4:$I$31,M5154,3),IF(AND(J5154&gt;1,J5154&lt;=2.2),INDEX(价格表!$B$4:$I$31,M5154,4),IF(AND(J5154&gt;2.2,J5154&lt;=3.3),INDEX(价格表!$B$4:$I$31,M5154,5),IF(AND(J5154&gt;3.3,J5154&lt;=4),INDEX(价格表!$B$4:$I$31,M5154,6),IF(AND(J5154&gt;4,J5154&lt;=5.5),INDEX(价格表!$B$4:$I$31,M5154,7),IF(J5154&gt;5.5,2.6+INDEX(价格表!$B$4:$I$31,M5154,8)*L5154)))))))</f>
        <v>2.15</v>
      </c>
    </row>
    <row r="5155" spans="1:14">
      <c r="A5155" s="20">
        <v>4311115491524</v>
      </c>
      <c r="B5155" s="18" t="s">
        <v>16</v>
      </c>
      <c r="C5155" s="21">
        <v>20201218</v>
      </c>
      <c r="D5155" s="21">
        <v>610538201209</v>
      </c>
      <c r="E5155" s="21" t="s">
        <v>16</v>
      </c>
      <c r="F5155" s="21">
        <v>20201228</v>
      </c>
      <c r="G5155" s="21" t="s">
        <v>17</v>
      </c>
      <c r="H5155" s="21" t="s">
        <v>39</v>
      </c>
      <c r="I5155" s="21" t="s">
        <v>40</v>
      </c>
      <c r="J5155" s="21">
        <v>1.52</v>
      </c>
      <c r="K5155" s="21" t="s">
        <v>20</v>
      </c>
      <c r="L5155">
        <f t="shared" si="95"/>
        <v>2</v>
      </c>
      <c r="M5155">
        <f>MATCH(H:H,价格表!$B$4:$B$35,0)</f>
        <v>23</v>
      </c>
      <c r="N5155" s="27">
        <f>IF(J5155&lt;=0.3,INDEX(价格表!$B$4:$I$31,M5155,2),IF(AND(J5155&gt;0.3,J5155&lt;=1),INDEX(价格表!$B$4:$I$31,M5155,3),IF(AND(J5155&gt;1,J5155&lt;=2.2),INDEX(价格表!$B$4:$I$31,M5155,4),IF(AND(J5155&gt;2.2,J5155&lt;=3.3),INDEX(价格表!$B$4:$I$31,M5155,5),IF(AND(J5155&gt;3.3,J5155&lt;=4),INDEX(价格表!$B$4:$I$31,M5155,6),IF(AND(J5155&gt;4,J5155&lt;=5.5),INDEX(价格表!$B$4:$I$31,M5155,7),IF(J5155&gt;5.5,2.6+INDEX(价格表!$B$4:$I$31,M5155,8)*L5155)))))))</f>
        <v>2.15</v>
      </c>
    </row>
    <row r="5156" spans="1:14">
      <c r="A5156" s="20">
        <v>4311115491525</v>
      </c>
      <c r="B5156" s="18" t="s">
        <v>16</v>
      </c>
      <c r="C5156" s="21">
        <v>20201218</v>
      </c>
      <c r="D5156" s="21">
        <v>610538201209</v>
      </c>
      <c r="E5156" s="21" t="s">
        <v>16</v>
      </c>
      <c r="F5156" s="21">
        <v>20201228</v>
      </c>
      <c r="G5156" s="21" t="s">
        <v>17</v>
      </c>
      <c r="H5156" s="21" t="s">
        <v>18</v>
      </c>
      <c r="I5156" s="21" t="s">
        <v>53</v>
      </c>
      <c r="J5156" s="21">
        <v>1.43</v>
      </c>
      <c r="K5156" s="21" t="s">
        <v>20</v>
      </c>
      <c r="L5156">
        <f t="shared" si="95"/>
        <v>2</v>
      </c>
      <c r="M5156">
        <f>MATCH(H:H,价格表!$B$4:$B$35,0)</f>
        <v>1</v>
      </c>
      <c r="N5156" s="27">
        <f>IF(J5156&lt;=0.3,INDEX(价格表!$B$4:$I$31,M5156,2),IF(AND(J5156&gt;0.3,J5156&lt;=1),INDEX(价格表!$B$4:$I$31,M5156,3),IF(AND(J5156&gt;1,J5156&lt;=2.2),INDEX(价格表!$B$4:$I$31,M5156,4),IF(AND(J5156&gt;2.2,J5156&lt;=3.3),INDEX(价格表!$B$4:$I$31,M5156,5),IF(AND(J5156&gt;3.3,J5156&lt;=4),INDEX(价格表!$B$4:$I$31,M5156,6),IF(AND(J5156&gt;4,J5156&lt;=5.5),INDEX(价格表!$B$4:$I$31,M5156,7),IF(J5156&gt;5.5,2.6+INDEX(价格表!$B$4:$I$31,M5156,8)*L5156)))))))</f>
        <v>2.15</v>
      </c>
    </row>
    <row r="5157" spans="1:14">
      <c r="A5157" s="20">
        <v>4311115491526</v>
      </c>
      <c r="B5157" s="18" t="s">
        <v>16</v>
      </c>
      <c r="C5157" s="21">
        <v>20201218</v>
      </c>
      <c r="D5157" s="21">
        <v>610538201209</v>
      </c>
      <c r="E5157" s="21" t="s">
        <v>16</v>
      </c>
      <c r="F5157" s="21">
        <v>20201228</v>
      </c>
      <c r="G5157" s="21" t="s">
        <v>17</v>
      </c>
      <c r="H5157" s="21" t="s">
        <v>68</v>
      </c>
      <c r="I5157" s="21" t="s">
        <v>152</v>
      </c>
      <c r="J5157" s="21">
        <v>1.61</v>
      </c>
      <c r="K5157" s="21" t="s">
        <v>20</v>
      </c>
      <c r="L5157">
        <f t="shared" si="95"/>
        <v>2</v>
      </c>
      <c r="M5157">
        <f>MATCH(H:H,价格表!$B$4:$B$35,0)</f>
        <v>5</v>
      </c>
      <c r="N5157" s="27">
        <f>IF(J5157&lt;=0.3,INDEX(价格表!$B$4:$I$31,M5157,2),IF(AND(J5157&gt;0.3,J5157&lt;=1),INDEX(价格表!$B$4:$I$31,M5157,3),IF(AND(J5157&gt;1,J5157&lt;=2.2),INDEX(价格表!$B$4:$I$31,M5157,4),IF(AND(J5157&gt;2.2,J5157&lt;=3.3),INDEX(价格表!$B$4:$I$31,M5157,5),IF(AND(J5157&gt;3.3,J5157&lt;=4),INDEX(价格表!$B$4:$I$31,M5157,6),IF(AND(J5157&gt;4,J5157&lt;=5.5),INDEX(价格表!$B$4:$I$31,M5157,7),IF(J5157&gt;5.5,2.6+INDEX(价格表!$B$4:$I$31,M5157,8)*L5157)))))))</f>
        <v>2.15</v>
      </c>
    </row>
    <row r="5158" spans="1:14">
      <c r="A5158" s="20">
        <v>4311115491527</v>
      </c>
      <c r="B5158" s="18" t="s">
        <v>16</v>
      </c>
      <c r="C5158" s="21">
        <v>20201218</v>
      </c>
      <c r="D5158" s="21">
        <v>610538201209</v>
      </c>
      <c r="E5158" s="21" t="s">
        <v>16</v>
      </c>
      <c r="F5158" s="21">
        <v>20201228</v>
      </c>
      <c r="G5158" s="21" t="s">
        <v>17</v>
      </c>
      <c r="H5158" s="21" t="s">
        <v>33</v>
      </c>
      <c r="I5158" s="21" t="s">
        <v>34</v>
      </c>
      <c r="J5158" s="21">
        <v>1.54</v>
      </c>
      <c r="K5158" s="21" t="s">
        <v>20</v>
      </c>
      <c r="L5158">
        <f t="shared" si="95"/>
        <v>2</v>
      </c>
      <c r="M5158">
        <f>MATCH(H:H,价格表!$B$4:$B$35,0)</f>
        <v>13</v>
      </c>
      <c r="N5158" s="27">
        <f>IF(J5158&lt;=0.3,INDEX(价格表!$B$4:$I$31,M5158,2),IF(AND(J5158&gt;0.3,J5158&lt;=1),INDEX(价格表!$B$4:$I$31,M5158,3),IF(AND(J5158&gt;1,J5158&lt;=2.2),INDEX(价格表!$B$4:$I$31,M5158,4),IF(AND(J5158&gt;2.2,J5158&lt;=3.3),INDEX(价格表!$B$4:$I$31,M5158,5),IF(AND(J5158&gt;3.3,J5158&lt;=4),INDEX(价格表!$B$4:$I$31,M5158,6),IF(AND(J5158&gt;4,J5158&lt;=5.5),INDEX(价格表!$B$4:$I$31,M5158,7),IF(J5158&gt;5.5,2.6+INDEX(价格表!$B$4:$I$31,M5158,8)*L5158)))))))</f>
        <v>2.15</v>
      </c>
    </row>
    <row r="5159" spans="1:14">
      <c r="A5159" s="20">
        <v>4311115492001</v>
      </c>
      <c r="B5159" s="18" t="s">
        <v>16</v>
      </c>
      <c r="C5159" s="21">
        <v>20201218</v>
      </c>
      <c r="D5159" s="21">
        <v>610538201209</v>
      </c>
      <c r="E5159" s="21" t="s">
        <v>16</v>
      </c>
      <c r="F5159" s="21">
        <v>20201228</v>
      </c>
      <c r="G5159" s="21" t="s">
        <v>17</v>
      </c>
      <c r="H5159" s="21" t="s">
        <v>50</v>
      </c>
      <c r="I5159" s="21" t="s">
        <v>177</v>
      </c>
      <c r="J5159" s="21">
        <v>1.53</v>
      </c>
      <c r="K5159" s="21" t="s">
        <v>20</v>
      </c>
      <c r="L5159">
        <f t="shared" si="95"/>
        <v>2</v>
      </c>
      <c r="M5159">
        <f>MATCH(H:H,价格表!$B$4:$B$35,0)</f>
        <v>4</v>
      </c>
      <c r="N5159" s="27">
        <f>IF(J5159&lt;=0.3,INDEX(价格表!$B$4:$I$31,M5159,2),IF(AND(J5159&gt;0.3,J5159&lt;=1),INDEX(价格表!$B$4:$I$31,M5159,3),IF(AND(J5159&gt;1,J5159&lt;=2.2),INDEX(价格表!$B$4:$I$31,M5159,4),IF(AND(J5159&gt;2.2,J5159&lt;=3.3),INDEX(价格表!$B$4:$I$31,M5159,5),IF(AND(J5159&gt;3.3,J5159&lt;=4),INDEX(价格表!$B$4:$I$31,M5159,6),IF(AND(J5159&gt;4,J5159&lt;=5.5),INDEX(价格表!$B$4:$I$31,M5159,7),IF(J5159&gt;5.5,2.6+INDEX(价格表!$B$4:$I$31,M5159,8)*L5159)))))))</f>
        <v>2.15</v>
      </c>
    </row>
    <row r="5160" spans="1:14">
      <c r="A5160" s="20">
        <v>4311115492002</v>
      </c>
      <c r="B5160" s="18" t="s">
        <v>16</v>
      </c>
      <c r="C5160" s="21">
        <v>20201218</v>
      </c>
      <c r="D5160" s="21">
        <v>610538201209</v>
      </c>
      <c r="E5160" s="21" t="s">
        <v>16</v>
      </c>
      <c r="F5160" s="21">
        <v>20201228</v>
      </c>
      <c r="G5160" s="21" t="s">
        <v>17</v>
      </c>
      <c r="H5160" s="21" t="s">
        <v>66</v>
      </c>
      <c r="I5160" s="21" t="s">
        <v>113</v>
      </c>
      <c r="J5160" s="21">
        <v>1.52</v>
      </c>
      <c r="K5160" s="21" t="s">
        <v>20</v>
      </c>
      <c r="L5160">
        <f t="shared" si="95"/>
        <v>2</v>
      </c>
      <c r="M5160">
        <f>MATCH(H:H,价格表!$B$4:$B$35,0)</f>
        <v>17</v>
      </c>
      <c r="N5160" s="27">
        <f>IF(J5160&lt;=0.3,INDEX(价格表!$B$4:$I$31,M5160,2),IF(AND(J5160&gt;0.3,J5160&lt;=1),INDEX(价格表!$B$4:$I$31,M5160,3),IF(AND(J5160&gt;1,J5160&lt;=2.2),INDEX(价格表!$B$4:$I$31,M5160,4),IF(AND(J5160&gt;2.2,J5160&lt;=3.3),INDEX(价格表!$B$4:$I$31,M5160,5),IF(AND(J5160&gt;3.3,J5160&lt;=4),INDEX(价格表!$B$4:$I$31,M5160,6),IF(AND(J5160&gt;4,J5160&lt;=5.5),INDEX(价格表!$B$4:$I$31,M5160,7),IF(J5160&gt;5.5,2.6+INDEX(价格表!$B$4:$I$31,M5160,8)*L5160)))))))</f>
        <v>2.15</v>
      </c>
    </row>
    <row r="5161" spans="1:14">
      <c r="A5161" s="20">
        <v>4311115492003</v>
      </c>
      <c r="B5161" s="18" t="s">
        <v>16</v>
      </c>
      <c r="C5161" s="21">
        <v>20201218</v>
      </c>
      <c r="D5161" s="21">
        <v>610538201209</v>
      </c>
      <c r="E5161" s="21" t="s">
        <v>16</v>
      </c>
      <c r="F5161" s="21">
        <v>20201228</v>
      </c>
      <c r="G5161" s="21" t="s">
        <v>17</v>
      </c>
      <c r="H5161" s="21" t="s">
        <v>45</v>
      </c>
      <c r="I5161" s="21" t="s">
        <v>252</v>
      </c>
      <c r="J5161" s="21">
        <v>1.53</v>
      </c>
      <c r="K5161" s="21" t="s">
        <v>20</v>
      </c>
      <c r="L5161">
        <f t="shared" si="95"/>
        <v>2</v>
      </c>
      <c r="M5161">
        <f>MATCH(H:H,价格表!$B$4:$B$35,0)</f>
        <v>9</v>
      </c>
      <c r="N5161" s="27">
        <f>IF(J5161&lt;=0.3,INDEX(价格表!$B$4:$I$31,M5161,2),IF(AND(J5161&gt;0.3,J5161&lt;=1),INDEX(价格表!$B$4:$I$31,M5161,3),IF(AND(J5161&gt;1,J5161&lt;=2.2),INDEX(价格表!$B$4:$I$31,M5161,4),IF(AND(J5161&gt;2.2,J5161&lt;=3.3),INDEX(价格表!$B$4:$I$31,M5161,5),IF(AND(J5161&gt;3.3,J5161&lt;=4),INDEX(价格表!$B$4:$I$31,M5161,6),IF(AND(J5161&gt;4,J5161&lt;=5.5),INDEX(价格表!$B$4:$I$31,M5161,7),IF(J5161&gt;5.5,2.6+INDEX(价格表!$B$4:$I$31,M5161,8)*L5161)))))))</f>
        <v>2.15</v>
      </c>
    </row>
    <row r="5162" spans="1:14">
      <c r="A5162" s="20">
        <v>4311115492004</v>
      </c>
      <c r="B5162" s="18" t="s">
        <v>16</v>
      </c>
      <c r="C5162" s="21">
        <v>20201218</v>
      </c>
      <c r="D5162" s="21">
        <v>610538201209</v>
      </c>
      <c r="E5162" s="21" t="s">
        <v>16</v>
      </c>
      <c r="F5162" s="21">
        <v>20201228</v>
      </c>
      <c r="G5162" s="21" t="s">
        <v>17</v>
      </c>
      <c r="H5162" s="21" t="s">
        <v>39</v>
      </c>
      <c r="I5162" s="21" t="s">
        <v>40</v>
      </c>
      <c r="J5162" s="21">
        <v>1.53</v>
      </c>
      <c r="K5162" s="21" t="s">
        <v>20</v>
      </c>
      <c r="L5162">
        <f t="shared" si="95"/>
        <v>2</v>
      </c>
      <c r="M5162">
        <f>MATCH(H:H,价格表!$B$4:$B$35,0)</f>
        <v>23</v>
      </c>
      <c r="N5162" s="27">
        <f>IF(J5162&lt;=0.3,INDEX(价格表!$B$4:$I$31,M5162,2),IF(AND(J5162&gt;0.3,J5162&lt;=1),INDEX(价格表!$B$4:$I$31,M5162,3),IF(AND(J5162&gt;1,J5162&lt;=2.2),INDEX(价格表!$B$4:$I$31,M5162,4),IF(AND(J5162&gt;2.2,J5162&lt;=3.3),INDEX(价格表!$B$4:$I$31,M5162,5),IF(AND(J5162&gt;3.3,J5162&lt;=4),INDEX(价格表!$B$4:$I$31,M5162,6),IF(AND(J5162&gt;4,J5162&lt;=5.5),INDEX(价格表!$B$4:$I$31,M5162,7),IF(J5162&gt;5.5,2.6+INDEX(价格表!$B$4:$I$31,M5162,8)*L5162)))))))</f>
        <v>2.15</v>
      </c>
    </row>
    <row r="5163" spans="1:14">
      <c r="A5163" s="20">
        <v>4311115492006</v>
      </c>
      <c r="B5163" s="18" t="s">
        <v>16</v>
      </c>
      <c r="C5163" s="21">
        <v>20201218</v>
      </c>
      <c r="D5163" s="21">
        <v>610538201209</v>
      </c>
      <c r="E5163" s="21" t="s">
        <v>16</v>
      </c>
      <c r="F5163" s="21">
        <v>20201228</v>
      </c>
      <c r="G5163" s="21" t="s">
        <v>17</v>
      </c>
      <c r="H5163" s="21" t="s">
        <v>75</v>
      </c>
      <c r="I5163" s="21" t="s">
        <v>114</v>
      </c>
      <c r="J5163" s="21">
        <v>1.53</v>
      </c>
      <c r="K5163" s="21" t="s">
        <v>20</v>
      </c>
      <c r="L5163">
        <f t="shared" si="95"/>
        <v>2</v>
      </c>
      <c r="M5163">
        <f>MATCH(H:H,价格表!$B$4:$B$35,0)</f>
        <v>24</v>
      </c>
      <c r="N5163" s="27">
        <f>IF(J5163&lt;=0.3,INDEX(价格表!$B$4:$I$31,M5163,2),IF(AND(J5163&gt;0.3,J5163&lt;=1),INDEX(价格表!$B$4:$I$31,M5163,3),IF(AND(J5163&gt;1,J5163&lt;=2.2),INDEX(价格表!$B$4:$I$31,M5163,4),IF(AND(J5163&gt;2.2,J5163&lt;=3.3),INDEX(价格表!$B$4:$I$31,M5163,5),IF(AND(J5163&gt;3.3,J5163&lt;=4),INDEX(价格表!$B$4:$I$31,M5163,6),IF(AND(J5163&gt;4,J5163&lt;=5.5),INDEX(价格表!$B$4:$I$31,M5163,7),IF(J5163&gt;5.5,2.6+INDEX(价格表!$B$4:$I$31,M5163,8)*L5163)))))))</f>
        <v>2.15</v>
      </c>
    </row>
    <row r="5164" spans="1:14">
      <c r="A5164" s="20">
        <v>4311115492007</v>
      </c>
      <c r="B5164" s="18" t="s">
        <v>16</v>
      </c>
      <c r="C5164" s="21">
        <v>20201218</v>
      </c>
      <c r="D5164" s="21">
        <v>610538201209</v>
      </c>
      <c r="E5164" s="21" t="s">
        <v>16</v>
      </c>
      <c r="F5164" s="21">
        <v>20201228</v>
      </c>
      <c r="G5164" s="21" t="s">
        <v>17</v>
      </c>
      <c r="H5164" s="21" t="s">
        <v>54</v>
      </c>
      <c r="I5164" s="21" t="s">
        <v>78</v>
      </c>
      <c r="J5164" s="21">
        <v>1.52</v>
      </c>
      <c r="K5164" s="21" t="s">
        <v>20</v>
      </c>
      <c r="L5164">
        <f t="shared" si="95"/>
        <v>2</v>
      </c>
      <c r="M5164">
        <f>MATCH(H:H,价格表!$B$4:$B$35,0)</f>
        <v>14</v>
      </c>
      <c r="N5164" s="27">
        <f>IF(J5164&lt;=0.3,INDEX(价格表!$B$4:$I$31,M5164,2),IF(AND(J5164&gt;0.3,J5164&lt;=1),INDEX(价格表!$B$4:$I$31,M5164,3),IF(AND(J5164&gt;1,J5164&lt;=2.2),INDEX(价格表!$B$4:$I$31,M5164,4),IF(AND(J5164&gt;2.2,J5164&lt;=3.3),INDEX(价格表!$B$4:$I$31,M5164,5),IF(AND(J5164&gt;3.3,J5164&lt;=4),INDEX(价格表!$B$4:$I$31,M5164,6),IF(AND(J5164&gt;4,J5164&lt;=5.5),INDEX(价格表!$B$4:$I$31,M5164,7),IF(J5164&gt;5.5,2.6+INDEX(价格表!$B$4:$I$31,M5164,8)*L5164)))))))</f>
        <v>2.15</v>
      </c>
    </row>
    <row r="5165" spans="1:14">
      <c r="A5165" s="20">
        <v>4311115492009</v>
      </c>
      <c r="B5165" s="18" t="s">
        <v>16</v>
      </c>
      <c r="C5165" s="21">
        <v>20201218</v>
      </c>
      <c r="D5165" s="21">
        <v>610538201209</v>
      </c>
      <c r="E5165" s="21" t="s">
        <v>16</v>
      </c>
      <c r="F5165" s="21">
        <v>20201228</v>
      </c>
      <c r="G5165" s="21" t="s">
        <v>17</v>
      </c>
      <c r="H5165" s="21" t="s">
        <v>33</v>
      </c>
      <c r="I5165" s="21" t="s">
        <v>34</v>
      </c>
      <c r="J5165" s="21">
        <v>1.52</v>
      </c>
      <c r="K5165" s="21" t="s">
        <v>20</v>
      </c>
      <c r="L5165">
        <f t="shared" si="95"/>
        <v>2</v>
      </c>
      <c r="M5165">
        <f>MATCH(H:H,价格表!$B$4:$B$35,0)</f>
        <v>13</v>
      </c>
      <c r="N5165" s="27">
        <f>IF(J5165&lt;=0.3,INDEX(价格表!$B$4:$I$31,M5165,2),IF(AND(J5165&gt;0.3,J5165&lt;=1),INDEX(价格表!$B$4:$I$31,M5165,3),IF(AND(J5165&gt;1,J5165&lt;=2.2),INDEX(价格表!$B$4:$I$31,M5165,4),IF(AND(J5165&gt;2.2,J5165&lt;=3.3),INDEX(价格表!$B$4:$I$31,M5165,5),IF(AND(J5165&gt;3.3,J5165&lt;=4),INDEX(价格表!$B$4:$I$31,M5165,6),IF(AND(J5165&gt;4,J5165&lt;=5.5),INDEX(价格表!$B$4:$I$31,M5165,7),IF(J5165&gt;5.5,2.6+INDEX(价格表!$B$4:$I$31,M5165,8)*L5165)))))))</f>
        <v>2.15</v>
      </c>
    </row>
    <row r="5166" spans="1:14">
      <c r="A5166" s="20">
        <v>4311115492885</v>
      </c>
      <c r="B5166" s="18" t="s">
        <v>16</v>
      </c>
      <c r="C5166" s="21">
        <v>20201218</v>
      </c>
      <c r="D5166" s="21">
        <v>610538201209</v>
      </c>
      <c r="E5166" s="21" t="s">
        <v>16</v>
      </c>
      <c r="F5166" s="21">
        <v>20201228</v>
      </c>
      <c r="G5166" s="21" t="s">
        <v>17</v>
      </c>
      <c r="H5166" s="21" t="s">
        <v>45</v>
      </c>
      <c r="I5166" s="21" t="s">
        <v>143</v>
      </c>
      <c r="J5166" s="21">
        <v>1.54</v>
      </c>
      <c r="K5166" s="21" t="s">
        <v>20</v>
      </c>
      <c r="L5166">
        <f t="shared" si="95"/>
        <v>2</v>
      </c>
      <c r="M5166">
        <f>MATCH(H:H,价格表!$B$4:$B$35,0)</f>
        <v>9</v>
      </c>
      <c r="N5166" s="27">
        <f>IF(J5166&lt;=0.3,INDEX(价格表!$B$4:$I$31,M5166,2),IF(AND(J5166&gt;0.3,J5166&lt;=1),INDEX(价格表!$B$4:$I$31,M5166,3),IF(AND(J5166&gt;1,J5166&lt;=2.2),INDEX(价格表!$B$4:$I$31,M5166,4),IF(AND(J5166&gt;2.2,J5166&lt;=3.3),INDEX(价格表!$B$4:$I$31,M5166,5),IF(AND(J5166&gt;3.3,J5166&lt;=4),INDEX(价格表!$B$4:$I$31,M5166,6),IF(AND(J5166&gt;4,J5166&lt;=5.5),INDEX(价格表!$B$4:$I$31,M5166,7),IF(J5166&gt;5.5,2.6+INDEX(价格表!$B$4:$I$31,M5166,8)*L5166)))))))</f>
        <v>2.15</v>
      </c>
    </row>
    <row r="5167" spans="1:14">
      <c r="A5167" s="20">
        <v>4311115492888</v>
      </c>
      <c r="B5167" s="18" t="s">
        <v>16</v>
      </c>
      <c r="C5167" s="21">
        <v>20201218</v>
      </c>
      <c r="D5167" s="21">
        <v>610538201209</v>
      </c>
      <c r="E5167" s="21" t="s">
        <v>16</v>
      </c>
      <c r="F5167" s="21">
        <v>20201228</v>
      </c>
      <c r="G5167" s="21" t="s">
        <v>17</v>
      </c>
      <c r="H5167" s="21" t="s">
        <v>73</v>
      </c>
      <c r="I5167" s="21" t="s">
        <v>91</v>
      </c>
      <c r="J5167" s="21">
        <v>1.53</v>
      </c>
      <c r="K5167" s="21" t="s">
        <v>20</v>
      </c>
      <c r="L5167">
        <f t="shared" si="95"/>
        <v>2</v>
      </c>
      <c r="M5167">
        <f>MATCH(H:H,价格表!$B$4:$B$35,0)</f>
        <v>7</v>
      </c>
      <c r="N5167" s="27">
        <f>IF(J5167&lt;=0.3,INDEX(价格表!$B$4:$I$31,M5167,2),IF(AND(J5167&gt;0.3,J5167&lt;=1),INDEX(价格表!$B$4:$I$31,M5167,3),IF(AND(J5167&gt;1,J5167&lt;=2.2),INDEX(价格表!$B$4:$I$31,M5167,4),IF(AND(J5167&gt;2.2,J5167&lt;=3.3),INDEX(价格表!$B$4:$I$31,M5167,5),IF(AND(J5167&gt;3.3,J5167&lt;=4),INDEX(价格表!$B$4:$I$31,M5167,6),IF(AND(J5167&gt;4,J5167&lt;=5.5),INDEX(价格表!$B$4:$I$31,M5167,7),IF(J5167&gt;5.5,2.6+INDEX(价格表!$B$4:$I$31,M5167,8)*L5167)))))))</f>
        <v>2.15</v>
      </c>
    </row>
    <row r="5168" spans="1:14">
      <c r="A5168" s="20">
        <v>4311115492890</v>
      </c>
      <c r="B5168" s="18" t="s">
        <v>16</v>
      </c>
      <c r="C5168" s="21">
        <v>20201218</v>
      </c>
      <c r="D5168" s="21">
        <v>610538201209</v>
      </c>
      <c r="E5168" s="21" t="s">
        <v>16</v>
      </c>
      <c r="F5168" s="21">
        <v>20201228</v>
      </c>
      <c r="G5168" s="21" t="s">
        <v>17</v>
      </c>
      <c r="H5168" s="21" t="s">
        <v>45</v>
      </c>
      <c r="I5168" s="21" t="s">
        <v>352</v>
      </c>
      <c r="J5168" s="21">
        <v>1.53</v>
      </c>
      <c r="K5168" s="21" t="s">
        <v>20</v>
      </c>
      <c r="L5168">
        <f t="shared" si="95"/>
        <v>2</v>
      </c>
      <c r="M5168">
        <f>MATCH(H:H,价格表!$B$4:$B$35,0)</f>
        <v>9</v>
      </c>
      <c r="N5168" s="27">
        <f>IF(J5168&lt;=0.3,INDEX(价格表!$B$4:$I$31,M5168,2),IF(AND(J5168&gt;0.3,J5168&lt;=1),INDEX(价格表!$B$4:$I$31,M5168,3),IF(AND(J5168&gt;1,J5168&lt;=2.2),INDEX(价格表!$B$4:$I$31,M5168,4),IF(AND(J5168&gt;2.2,J5168&lt;=3.3),INDEX(价格表!$B$4:$I$31,M5168,5),IF(AND(J5168&gt;3.3,J5168&lt;=4),INDEX(价格表!$B$4:$I$31,M5168,6),IF(AND(J5168&gt;4,J5168&lt;=5.5),INDEX(价格表!$B$4:$I$31,M5168,7),IF(J5168&gt;5.5,2.6+INDEX(价格表!$B$4:$I$31,M5168,8)*L5168)))))))</f>
        <v>2.15</v>
      </c>
    </row>
    <row r="5169" spans="1:14">
      <c r="A5169" s="20">
        <v>4311115492892</v>
      </c>
      <c r="B5169" s="18" t="s">
        <v>16</v>
      </c>
      <c r="C5169" s="21">
        <v>20201218</v>
      </c>
      <c r="D5169" s="21">
        <v>610538201209</v>
      </c>
      <c r="E5169" s="21" t="s">
        <v>16</v>
      </c>
      <c r="F5169" s="21">
        <v>20201228</v>
      </c>
      <c r="G5169" s="21" t="s">
        <v>17</v>
      </c>
      <c r="H5169" s="21" t="s">
        <v>68</v>
      </c>
      <c r="I5169" s="21" t="s">
        <v>117</v>
      </c>
      <c r="J5169" s="21">
        <v>1.52</v>
      </c>
      <c r="K5169" s="21" t="s">
        <v>20</v>
      </c>
      <c r="L5169">
        <f t="shared" si="95"/>
        <v>2</v>
      </c>
      <c r="M5169">
        <f>MATCH(H:H,价格表!$B$4:$B$35,0)</f>
        <v>5</v>
      </c>
      <c r="N5169" s="27">
        <f>IF(J5169&lt;=0.3,INDEX(价格表!$B$4:$I$31,M5169,2),IF(AND(J5169&gt;0.3,J5169&lt;=1),INDEX(价格表!$B$4:$I$31,M5169,3),IF(AND(J5169&gt;1,J5169&lt;=2.2),INDEX(价格表!$B$4:$I$31,M5169,4),IF(AND(J5169&gt;2.2,J5169&lt;=3.3),INDEX(价格表!$B$4:$I$31,M5169,5),IF(AND(J5169&gt;3.3,J5169&lt;=4),INDEX(价格表!$B$4:$I$31,M5169,6),IF(AND(J5169&gt;4,J5169&lt;=5.5),INDEX(价格表!$B$4:$I$31,M5169,7),IF(J5169&gt;5.5,2.6+INDEX(价格表!$B$4:$I$31,M5169,8)*L5169)))))))</f>
        <v>2.15</v>
      </c>
    </row>
    <row r="5170" spans="1:14">
      <c r="A5170" s="20">
        <v>4311115492893</v>
      </c>
      <c r="B5170" s="18" t="s">
        <v>16</v>
      </c>
      <c r="C5170" s="21">
        <v>20201218</v>
      </c>
      <c r="D5170" s="21">
        <v>610538201209</v>
      </c>
      <c r="E5170" s="21" t="s">
        <v>16</v>
      </c>
      <c r="F5170" s="21">
        <v>20201228</v>
      </c>
      <c r="G5170" s="21" t="s">
        <v>17</v>
      </c>
      <c r="H5170" s="21" t="s">
        <v>27</v>
      </c>
      <c r="I5170" s="21" t="s">
        <v>28</v>
      </c>
      <c r="J5170" s="21">
        <v>1.51</v>
      </c>
      <c r="K5170" s="21" t="s">
        <v>20</v>
      </c>
      <c r="L5170">
        <f t="shared" si="95"/>
        <v>2</v>
      </c>
      <c r="M5170">
        <f>MATCH(H:H,价格表!$B$4:$B$35,0)</f>
        <v>3</v>
      </c>
      <c r="N5170" s="27">
        <f>IF(J5170&lt;=0.3,INDEX(价格表!$B$4:$I$31,M5170,2),IF(AND(J5170&gt;0.3,J5170&lt;=1),INDEX(价格表!$B$4:$I$31,M5170,3),IF(AND(J5170&gt;1,J5170&lt;=2.2),INDEX(价格表!$B$4:$I$31,M5170,4),IF(AND(J5170&gt;2.2,J5170&lt;=3.3),INDEX(价格表!$B$4:$I$31,M5170,5),IF(AND(J5170&gt;3.3,J5170&lt;=4),INDEX(价格表!$B$4:$I$31,M5170,6),IF(AND(J5170&gt;4,J5170&lt;=5.5),INDEX(价格表!$B$4:$I$31,M5170,7),IF(J5170&gt;5.5,2.6+INDEX(价格表!$B$4:$I$31,M5170,8)*L5170)))))))</f>
        <v>2.15</v>
      </c>
    </row>
    <row r="5171" spans="1:14">
      <c r="A5171" s="20">
        <v>4311115492894</v>
      </c>
      <c r="B5171" s="18" t="s">
        <v>16</v>
      </c>
      <c r="C5171" s="21">
        <v>20201218</v>
      </c>
      <c r="D5171" s="21">
        <v>610538201209</v>
      </c>
      <c r="E5171" s="21" t="s">
        <v>16</v>
      </c>
      <c r="F5171" s="21">
        <v>20201228</v>
      </c>
      <c r="G5171" s="21" t="s">
        <v>17</v>
      </c>
      <c r="H5171" s="21" t="s">
        <v>39</v>
      </c>
      <c r="I5171" s="21" t="s">
        <v>40</v>
      </c>
      <c r="J5171" s="21">
        <v>1.54</v>
      </c>
      <c r="K5171" s="21" t="s">
        <v>20</v>
      </c>
      <c r="L5171">
        <f t="shared" si="95"/>
        <v>2</v>
      </c>
      <c r="M5171">
        <f>MATCH(H:H,价格表!$B$4:$B$35,0)</f>
        <v>23</v>
      </c>
      <c r="N5171" s="27">
        <f>IF(J5171&lt;=0.3,INDEX(价格表!$B$4:$I$31,M5171,2),IF(AND(J5171&gt;0.3,J5171&lt;=1),INDEX(价格表!$B$4:$I$31,M5171,3),IF(AND(J5171&gt;1,J5171&lt;=2.2),INDEX(价格表!$B$4:$I$31,M5171,4),IF(AND(J5171&gt;2.2,J5171&lt;=3.3),INDEX(价格表!$B$4:$I$31,M5171,5),IF(AND(J5171&gt;3.3,J5171&lt;=4),INDEX(价格表!$B$4:$I$31,M5171,6),IF(AND(J5171&gt;4,J5171&lt;=5.5),INDEX(价格表!$B$4:$I$31,M5171,7),IF(J5171&gt;5.5,2.6+INDEX(价格表!$B$4:$I$31,M5171,8)*L5171)))))))</f>
        <v>2.15</v>
      </c>
    </row>
    <row r="5172" spans="1:14">
      <c r="A5172" s="20">
        <v>4311115492902</v>
      </c>
      <c r="B5172" s="18" t="s">
        <v>16</v>
      </c>
      <c r="C5172" s="21">
        <v>20201218</v>
      </c>
      <c r="D5172" s="21">
        <v>610538201209</v>
      </c>
      <c r="E5172" s="21" t="s">
        <v>16</v>
      </c>
      <c r="F5172" s="21">
        <v>20201228</v>
      </c>
      <c r="G5172" s="21" t="s">
        <v>17</v>
      </c>
      <c r="H5172" s="21" t="s">
        <v>50</v>
      </c>
      <c r="I5172" s="21" t="s">
        <v>125</v>
      </c>
      <c r="J5172" s="21">
        <v>1.53</v>
      </c>
      <c r="K5172" s="21" t="s">
        <v>20</v>
      </c>
      <c r="L5172">
        <f t="shared" si="95"/>
        <v>2</v>
      </c>
      <c r="M5172">
        <f>MATCH(H:H,价格表!$B$4:$B$35,0)</f>
        <v>4</v>
      </c>
      <c r="N5172" s="27">
        <f>IF(J5172&lt;=0.3,INDEX(价格表!$B$4:$I$31,M5172,2),IF(AND(J5172&gt;0.3,J5172&lt;=1),INDEX(价格表!$B$4:$I$31,M5172,3),IF(AND(J5172&gt;1,J5172&lt;=2.2),INDEX(价格表!$B$4:$I$31,M5172,4),IF(AND(J5172&gt;2.2,J5172&lt;=3.3),INDEX(价格表!$B$4:$I$31,M5172,5),IF(AND(J5172&gt;3.3,J5172&lt;=4),INDEX(价格表!$B$4:$I$31,M5172,6),IF(AND(J5172&gt;4,J5172&lt;=5.5),INDEX(价格表!$B$4:$I$31,M5172,7),IF(J5172&gt;5.5,2.6+INDEX(价格表!$B$4:$I$31,M5172,8)*L5172)))))))</f>
        <v>2.15</v>
      </c>
    </row>
    <row r="5173" spans="1:14">
      <c r="A5173" s="20">
        <v>4311115492903</v>
      </c>
      <c r="B5173" s="18" t="s">
        <v>16</v>
      </c>
      <c r="C5173" s="21">
        <v>20201218</v>
      </c>
      <c r="D5173" s="21">
        <v>610538201209</v>
      </c>
      <c r="E5173" s="21" t="s">
        <v>16</v>
      </c>
      <c r="F5173" s="21">
        <v>20201228</v>
      </c>
      <c r="G5173" s="21" t="s">
        <v>17</v>
      </c>
      <c r="H5173" s="21" t="s">
        <v>73</v>
      </c>
      <c r="I5173" s="21" t="s">
        <v>256</v>
      </c>
      <c r="J5173" s="21">
        <v>1.54</v>
      </c>
      <c r="K5173" s="21" t="s">
        <v>20</v>
      </c>
      <c r="L5173">
        <f t="shared" si="95"/>
        <v>2</v>
      </c>
      <c r="M5173">
        <f>MATCH(H:H,价格表!$B$4:$B$35,0)</f>
        <v>7</v>
      </c>
      <c r="N5173" s="27">
        <f>IF(J5173&lt;=0.3,INDEX(价格表!$B$4:$I$31,M5173,2),IF(AND(J5173&gt;0.3,J5173&lt;=1),INDEX(价格表!$B$4:$I$31,M5173,3),IF(AND(J5173&gt;1,J5173&lt;=2.2),INDEX(价格表!$B$4:$I$31,M5173,4),IF(AND(J5173&gt;2.2,J5173&lt;=3.3),INDEX(价格表!$B$4:$I$31,M5173,5),IF(AND(J5173&gt;3.3,J5173&lt;=4),INDEX(价格表!$B$4:$I$31,M5173,6),IF(AND(J5173&gt;4,J5173&lt;=5.5),INDEX(价格表!$B$4:$I$31,M5173,7),IF(J5173&gt;5.5,2.6+INDEX(价格表!$B$4:$I$31,M5173,8)*L5173)))))))</f>
        <v>2.15</v>
      </c>
    </row>
    <row r="5174" spans="1:14">
      <c r="A5174" s="20">
        <v>4311115492904</v>
      </c>
      <c r="B5174" s="18" t="s">
        <v>16</v>
      </c>
      <c r="C5174" s="21">
        <v>20201218</v>
      </c>
      <c r="D5174" s="21">
        <v>610538201209</v>
      </c>
      <c r="E5174" s="21" t="s">
        <v>16</v>
      </c>
      <c r="F5174" s="21">
        <v>20201228</v>
      </c>
      <c r="G5174" s="21" t="s">
        <v>17</v>
      </c>
      <c r="H5174" s="21" t="s">
        <v>88</v>
      </c>
      <c r="I5174" s="21" t="s">
        <v>110</v>
      </c>
      <c r="J5174" s="21">
        <v>1.51</v>
      </c>
      <c r="K5174" s="21" t="s">
        <v>20</v>
      </c>
      <c r="L5174">
        <f t="shared" si="95"/>
        <v>2</v>
      </c>
      <c r="M5174">
        <f>MATCH(H:H,价格表!$B$4:$B$35,0)</f>
        <v>19</v>
      </c>
      <c r="N5174" s="27">
        <f>IF(J5174&lt;=0.3,INDEX(价格表!$B$4:$I$31,M5174,2),IF(AND(J5174&gt;0.3,J5174&lt;=1),INDEX(价格表!$B$4:$I$31,M5174,3),IF(AND(J5174&gt;1,J5174&lt;=2.2),INDEX(价格表!$B$4:$I$31,M5174,4),IF(AND(J5174&gt;2.2,J5174&lt;=3.3),INDEX(价格表!$B$4:$I$31,M5174,5),IF(AND(J5174&gt;3.3,J5174&lt;=4),INDEX(价格表!$B$4:$I$31,M5174,6),IF(AND(J5174&gt;4,J5174&lt;=5.5),INDEX(价格表!$B$4:$I$31,M5174,7),IF(J5174&gt;5.5,2.6+INDEX(价格表!$B$4:$I$31,M5174,8)*L5174)))))))</f>
        <v>2.15</v>
      </c>
    </row>
    <row r="5175" spans="1:14">
      <c r="A5175" s="20">
        <v>4311115492906</v>
      </c>
      <c r="B5175" s="18" t="s">
        <v>16</v>
      </c>
      <c r="C5175" s="21">
        <v>20201218</v>
      </c>
      <c r="D5175" s="21">
        <v>610538201209</v>
      </c>
      <c r="E5175" s="21" t="s">
        <v>16</v>
      </c>
      <c r="F5175" s="21">
        <v>20201228</v>
      </c>
      <c r="G5175" s="21" t="s">
        <v>17</v>
      </c>
      <c r="H5175" s="21" t="s">
        <v>45</v>
      </c>
      <c r="I5175" s="21" t="s">
        <v>46</v>
      </c>
      <c r="J5175" s="21">
        <v>1.55</v>
      </c>
      <c r="K5175" s="21" t="s">
        <v>20</v>
      </c>
      <c r="L5175">
        <f t="shared" si="95"/>
        <v>2</v>
      </c>
      <c r="M5175">
        <f>MATCH(H:H,价格表!$B$4:$B$35,0)</f>
        <v>9</v>
      </c>
      <c r="N5175" s="27">
        <f>IF(J5175&lt;=0.3,INDEX(价格表!$B$4:$I$31,M5175,2),IF(AND(J5175&gt;0.3,J5175&lt;=1),INDEX(价格表!$B$4:$I$31,M5175,3),IF(AND(J5175&gt;1,J5175&lt;=2.2),INDEX(价格表!$B$4:$I$31,M5175,4),IF(AND(J5175&gt;2.2,J5175&lt;=3.3),INDEX(价格表!$B$4:$I$31,M5175,5),IF(AND(J5175&gt;3.3,J5175&lt;=4),INDEX(价格表!$B$4:$I$31,M5175,6),IF(AND(J5175&gt;4,J5175&lt;=5.5),INDEX(价格表!$B$4:$I$31,M5175,7),IF(J5175&gt;5.5,2.6+INDEX(价格表!$B$4:$I$31,M5175,8)*L5175)))))))</f>
        <v>2.15</v>
      </c>
    </row>
    <row r="5176" spans="1:14">
      <c r="A5176" s="20">
        <v>4311115492908</v>
      </c>
      <c r="B5176" s="18" t="s">
        <v>16</v>
      </c>
      <c r="C5176" s="21">
        <v>20201218</v>
      </c>
      <c r="D5176" s="21">
        <v>610538201209</v>
      </c>
      <c r="E5176" s="21" t="s">
        <v>16</v>
      </c>
      <c r="F5176" s="21">
        <v>20201228</v>
      </c>
      <c r="G5176" s="21" t="s">
        <v>17</v>
      </c>
      <c r="H5176" s="21" t="s">
        <v>18</v>
      </c>
      <c r="I5176" s="21" t="s">
        <v>19</v>
      </c>
      <c r="J5176" s="21">
        <v>1.52</v>
      </c>
      <c r="K5176" s="21" t="s">
        <v>20</v>
      </c>
      <c r="L5176">
        <f t="shared" si="95"/>
        <v>2</v>
      </c>
      <c r="M5176">
        <f>MATCH(H:H,价格表!$B$4:$B$35,0)</f>
        <v>1</v>
      </c>
      <c r="N5176" s="27">
        <f>IF(J5176&lt;=0.3,INDEX(价格表!$B$4:$I$31,M5176,2),IF(AND(J5176&gt;0.3,J5176&lt;=1),INDEX(价格表!$B$4:$I$31,M5176,3),IF(AND(J5176&gt;1,J5176&lt;=2.2),INDEX(价格表!$B$4:$I$31,M5176,4),IF(AND(J5176&gt;2.2,J5176&lt;=3.3),INDEX(价格表!$B$4:$I$31,M5176,5),IF(AND(J5176&gt;3.3,J5176&lt;=4),INDEX(价格表!$B$4:$I$31,M5176,6),IF(AND(J5176&gt;4,J5176&lt;=5.5),INDEX(价格表!$B$4:$I$31,M5176,7),IF(J5176&gt;5.5,2.6+INDEX(价格表!$B$4:$I$31,M5176,8)*L5176)))))))</f>
        <v>2.15</v>
      </c>
    </row>
    <row r="5177" spans="1:14">
      <c r="A5177" s="20">
        <v>4311115492909</v>
      </c>
      <c r="B5177" s="18" t="s">
        <v>16</v>
      </c>
      <c r="C5177" s="21">
        <v>20201218</v>
      </c>
      <c r="D5177" s="21">
        <v>610538201209</v>
      </c>
      <c r="E5177" s="21" t="s">
        <v>16</v>
      </c>
      <c r="F5177" s="21">
        <v>20201228</v>
      </c>
      <c r="G5177" s="21" t="s">
        <v>17</v>
      </c>
      <c r="H5177" s="21" t="s">
        <v>23</v>
      </c>
      <c r="I5177" s="21" t="s">
        <v>127</v>
      </c>
      <c r="J5177" s="21">
        <v>1.54</v>
      </c>
      <c r="K5177" s="21" t="s">
        <v>20</v>
      </c>
      <c r="L5177">
        <f t="shared" si="95"/>
        <v>2</v>
      </c>
      <c r="M5177">
        <f>MATCH(H:H,价格表!$B$4:$B$35,0)</f>
        <v>15</v>
      </c>
      <c r="N5177" s="27">
        <f>IF(J5177&lt;=0.3,INDEX(价格表!$B$4:$I$31,M5177,2),IF(AND(J5177&gt;0.3,J5177&lt;=1),INDEX(价格表!$B$4:$I$31,M5177,3),IF(AND(J5177&gt;1,J5177&lt;=2.2),INDEX(价格表!$B$4:$I$31,M5177,4),IF(AND(J5177&gt;2.2,J5177&lt;=3.3),INDEX(价格表!$B$4:$I$31,M5177,5),IF(AND(J5177&gt;3.3,J5177&lt;=4),INDEX(价格表!$B$4:$I$31,M5177,6),IF(AND(J5177&gt;4,J5177&lt;=5.5),INDEX(价格表!$B$4:$I$31,M5177,7),IF(J5177&gt;5.5,2.6+INDEX(价格表!$B$4:$I$31,M5177,8)*L5177)))))))</f>
        <v>2.15</v>
      </c>
    </row>
    <row r="5178" spans="1:14">
      <c r="A5178" s="20">
        <v>4311115492910</v>
      </c>
      <c r="B5178" s="18" t="s">
        <v>16</v>
      </c>
      <c r="C5178" s="21">
        <v>20201218</v>
      </c>
      <c r="D5178" s="21">
        <v>610538201209</v>
      </c>
      <c r="E5178" s="21" t="s">
        <v>16</v>
      </c>
      <c r="F5178" s="21">
        <v>20201228</v>
      </c>
      <c r="G5178" s="21" t="s">
        <v>17</v>
      </c>
      <c r="H5178" s="21" t="s">
        <v>50</v>
      </c>
      <c r="I5178" s="21" t="s">
        <v>166</v>
      </c>
      <c r="J5178" s="21">
        <v>1.52</v>
      </c>
      <c r="K5178" s="21" t="s">
        <v>20</v>
      </c>
      <c r="L5178">
        <f t="shared" si="95"/>
        <v>2</v>
      </c>
      <c r="M5178">
        <f>MATCH(H:H,价格表!$B$4:$B$35,0)</f>
        <v>4</v>
      </c>
      <c r="N5178" s="27">
        <f>IF(J5178&lt;=0.3,INDEX(价格表!$B$4:$I$31,M5178,2),IF(AND(J5178&gt;0.3,J5178&lt;=1),INDEX(价格表!$B$4:$I$31,M5178,3),IF(AND(J5178&gt;1,J5178&lt;=2.2),INDEX(价格表!$B$4:$I$31,M5178,4),IF(AND(J5178&gt;2.2,J5178&lt;=3.3),INDEX(价格表!$B$4:$I$31,M5178,5),IF(AND(J5178&gt;3.3,J5178&lt;=4),INDEX(价格表!$B$4:$I$31,M5178,6),IF(AND(J5178&gt;4,J5178&lt;=5.5),INDEX(价格表!$B$4:$I$31,M5178,7),IF(J5178&gt;5.5,2.6+INDEX(价格表!$B$4:$I$31,M5178,8)*L5178)))))))</f>
        <v>2.15</v>
      </c>
    </row>
    <row r="5179" spans="1:14">
      <c r="A5179" s="20">
        <v>4311115492911</v>
      </c>
      <c r="B5179" s="18" t="s">
        <v>16</v>
      </c>
      <c r="C5179" s="21">
        <v>20201218</v>
      </c>
      <c r="D5179" s="21">
        <v>610538201209</v>
      </c>
      <c r="E5179" s="21" t="s">
        <v>16</v>
      </c>
      <c r="F5179" s="21">
        <v>20201228</v>
      </c>
      <c r="G5179" s="21" t="s">
        <v>17</v>
      </c>
      <c r="H5179" s="21" t="s">
        <v>56</v>
      </c>
      <c r="I5179" s="21" t="s">
        <v>149</v>
      </c>
      <c r="J5179" s="21">
        <v>1.54</v>
      </c>
      <c r="K5179" s="21" t="s">
        <v>20</v>
      </c>
      <c r="L5179">
        <f t="shared" si="95"/>
        <v>2</v>
      </c>
      <c r="M5179">
        <f>MATCH(H:H,价格表!$B$4:$B$35,0)</f>
        <v>11</v>
      </c>
      <c r="N5179" s="27">
        <f>IF(J5179&lt;=0.3,INDEX(价格表!$B$4:$I$31,M5179,2),IF(AND(J5179&gt;0.3,J5179&lt;=1),INDEX(价格表!$B$4:$I$31,M5179,3),IF(AND(J5179&gt;1,J5179&lt;=2.2),INDEX(价格表!$B$4:$I$31,M5179,4),IF(AND(J5179&gt;2.2,J5179&lt;=3.3),INDEX(价格表!$B$4:$I$31,M5179,5),IF(AND(J5179&gt;3.3,J5179&lt;=4),INDEX(价格表!$B$4:$I$31,M5179,6),IF(AND(J5179&gt;4,J5179&lt;=5.5),INDEX(价格表!$B$4:$I$31,M5179,7),IF(J5179&gt;5.5,2.6+INDEX(价格表!$B$4:$I$31,M5179,8)*L5179)))))))</f>
        <v>2.15</v>
      </c>
    </row>
    <row r="5180" spans="1:14">
      <c r="A5180" s="20">
        <v>4311115493919</v>
      </c>
      <c r="B5180" s="18" t="s">
        <v>16</v>
      </c>
      <c r="C5180" s="21">
        <v>20201218</v>
      </c>
      <c r="D5180" s="21">
        <v>610538201209</v>
      </c>
      <c r="E5180" s="21" t="s">
        <v>16</v>
      </c>
      <c r="F5180" s="21">
        <v>20201228</v>
      </c>
      <c r="G5180" s="21" t="s">
        <v>17</v>
      </c>
      <c r="H5180" s="21" t="s">
        <v>37</v>
      </c>
      <c r="I5180" s="21" t="s">
        <v>119</v>
      </c>
      <c r="J5180" s="21">
        <v>1.74</v>
      </c>
      <c r="K5180" s="21" t="s">
        <v>20</v>
      </c>
      <c r="L5180">
        <f t="shared" si="95"/>
        <v>2</v>
      </c>
      <c r="M5180">
        <f>MATCH(H:H,价格表!$B$4:$B$35,0)</f>
        <v>12</v>
      </c>
      <c r="N5180" s="27">
        <f>IF(J5180&lt;=0.3,INDEX(价格表!$B$4:$I$31,M5180,2),IF(AND(J5180&gt;0.3,J5180&lt;=1),INDEX(价格表!$B$4:$I$31,M5180,3),IF(AND(J5180&gt;1,J5180&lt;=2.2),INDEX(价格表!$B$4:$I$31,M5180,4),IF(AND(J5180&gt;2.2,J5180&lt;=3.3),INDEX(价格表!$B$4:$I$31,M5180,5),IF(AND(J5180&gt;3.3,J5180&lt;=4),INDEX(价格表!$B$4:$I$31,M5180,6),IF(AND(J5180&gt;4,J5180&lt;=5.5),INDEX(价格表!$B$4:$I$31,M5180,7),IF(J5180&gt;5.5,2.6+INDEX(价格表!$B$4:$I$31,M5180,8)*L5180)))))))</f>
        <v>2.15</v>
      </c>
    </row>
    <row r="5181" spans="1:14">
      <c r="A5181" s="20">
        <v>4311115493920</v>
      </c>
      <c r="B5181" s="18" t="s">
        <v>16</v>
      </c>
      <c r="C5181" s="21">
        <v>20201218</v>
      </c>
      <c r="D5181" s="21">
        <v>610538201209</v>
      </c>
      <c r="E5181" s="21" t="s">
        <v>16</v>
      </c>
      <c r="F5181" s="21">
        <v>20201228</v>
      </c>
      <c r="G5181" s="21" t="s">
        <v>17</v>
      </c>
      <c r="H5181" s="21" t="s">
        <v>75</v>
      </c>
      <c r="I5181" s="21" t="s">
        <v>372</v>
      </c>
      <c r="J5181" s="21">
        <v>0.06</v>
      </c>
      <c r="K5181" s="21" t="s">
        <v>20</v>
      </c>
      <c r="L5181">
        <f t="shared" si="95"/>
        <v>1</v>
      </c>
      <c r="M5181">
        <f>MATCH(H:H,价格表!$B$4:$B$35,0)</f>
        <v>24</v>
      </c>
      <c r="N5181" s="27">
        <f>IF(J5181&lt;=0.3,INDEX(价格表!$B$4:$I$31,M5181,2),IF(AND(J5181&gt;0.3,J5181&lt;=1),INDEX(价格表!$B$4:$I$31,M5181,3),IF(AND(J5181&gt;1,J5181&lt;=2.2),INDEX(价格表!$B$4:$I$31,M5181,4),IF(AND(J5181&gt;2.2,J5181&lt;=3.3),INDEX(价格表!$B$4:$I$31,M5181,5),IF(AND(J5181&gt;3.3,J5181&lt;=4),INDEX(价格表!$B$4:$I$31,M5181,6),IF(AND(J5181&gt;4,J5181&lt;=5.5),INDEX(价格表!$B$4:$I$31,M5181,7),IF(J5181&gt;5.5,2.6+INDEX(价格表!$B$4:$I$31,M5181,8)*L5181)))))))</f>
        <v>1.65</v>
      </c>
    </row>
    <row r="5182" spans="1:14">
      <c r="A5182" s="20">
        <v>4311115493921</v>
      </c>
      <c r="B5182" s="18" t="s">
        <v>16</v>
      </c>
      <c r="C5182" s="21">
        <v>20201218</v>
      </c>
      <c r="D5182" s="21">
        <v>610538201209</v>
      </c>
      <c r="E5182" s="21" t="s">
        <v>16</v>
      </c>
      <c r="F5182" s="21">
        <v>20201228</v>
      </c>
      <c r="G5182" s="21" t="s">
        <v>17</v>
      </c>
      <c r="H5182" s="21" t="s">
        <v>21</v>
      </c>
      <c r="I5182" s="21" t="s">
        <v>363</v>
      </c>
      <c r="J5182" s="21">
        <v>1.53</v>
      </c>
      <c r="K5182" s="21" t="s">
        <v>20</v>
      </c>
      <c r="L5182">
        <f t="shared" si="95"/>
        <v>2</v>
      </c>
      <c r="M5182">
        <f>MATCH(H:H,价格表!$B$4:$B$35,0)</f>
        <v>20</v>
      </c>
      <c r="N5182" s="27">
        <f>IF(J5182&lt;=0.3,INDEX(价格表!$B$4:$I$31,M5182,2),IF(AND(J5182&gt;0.3,J5182&lt;=1),INDEX(价格表!$B$4:$I$31,M5182,3),IF(AND(J5182&gt;1,J5182&lt;=2.2),INDEX(价格表!$B$4:$I$31,M5182,4),IF(AND(J5182&gt;2.2,J5182&lt;=3.3),INDEX(价格表!$B$4:$I$31,M5182,5),IF(AND(J5182&gt;3.3,J5182&lt;=4),INDEX(价格表!$B$4:$I$31,M5182,6),IF(AND(J5182&gt;4,J5182&lt;=5.5),INDEX(价格表!$B$4:$I$31,M5182,7),IF(J5182&gt;5.5,2.6+INDEX(价格表!$B$4:$I$31,M5182,8)*L5182)))))))</f>
        <v>2.15</v>
      </c>
    </row>
    <row r="5183" spans="1:14">
      <c r="A5183" s="20">
        <v>4311115493922</v>
      </c>
      <c r="B5183" s="18" t="s">
        <v>16</v>
      </c>
      <c r="C5183" s="21">
        <v>20201218</v>
      </c>
      <c r="D5183" s="21">
        <v>610538201209</v>
      </c>
      <c r="E5183" s="21" t="s">
        <v>16</v>
      </c>
      <c r="F5183" s="21">
        <v>20201228</v>
      </c>
      <c r="G5183" s="21" t="s">
        <v>17</v>
      </c>
      <c r="H5183" s="21" t="s">
        <v>73</v>
      </c>
      <c r="I5183" s="21" t="s">
        <v>91</v>
      </c>
      <c r="J5183" s="21">
        <v>1.07</v>
      </c>
      <c r="K5183" s="21" t="s">
        <v>20</v>
      </c>
      <c r="L5183">
        <f t="shared" si="95"/>
        <v>2</v>
      </c>
      <c r="M5183">
        <f>MATCH(H:H,价格表!$B$4:$B$35,0)</f>
        <v>7</v>
      </c>
      <c r="N5183" s="27">
        <f>IF(J5183&lt;=0.3,INDEX(价格表!$B$4:$I$31,M5183,2),IF(AND(J5183&gt;0.3,J5183&lt;=1),INDEX(价格表!$B$4:$I$31,M5183,3),IF(AND(J5183&gt;1,J5183&lt;=2.2),INDEX(价格表!$B$4:$I$31,M5183,4),IF(AND(J5183&gt;2.2,J5183&lt;=3.3),INDEX(价格表!$B$4:$I$31,M5183,5),IF(AND(J5183&gt;3.3,J5183&lt;=4),INDEX(价格表!$B$4:$I$31,M5183,6),IF(AND(J5183&gt;4,J5183&lt;=5.5),INDEX(价格表!$B$4:$I$31,M5183,7),IF(J5183&gt;5.5,2.6+INDEX(价格表!$B$4:$I$31,M5183,8)*L5183)))))))</f>
        <v>2.15</v>
      </c>
    </row>
    <row r="5184" spans="1:14">
      <c r="A5184" s="20">
        <v>4311115493923</v>
      </c>
      <c r="B5184" s="18" t="s">
        <v>16</v>
      </c>
      <c r="C5184" s="21">
        <v>20201218</v>
      </c>
      <c r="D5184" s="21">
        <v>610538201209</v>
      </c>
      <c r="E5184" s="21" t="s">
        <v>16</v>
      </c>
      <c r="F5184" s="21">
        <v>20201228</v>
      </c>
      <c r="G5184" s="21" t="s">
        <v>17</v>
      </c>
      <c r="H5184" s="21" t="s">
        <v>33</v>
      </c>
      <c r="I5184" s="21" t="s">
        <v>34</v>
      </c>
      <c r="J5184" s="21">
        <v>1.09</v>
      </c>
      <c r="K5184" s="21" t="s">
        <v>20</v>
      </c>
      <c r="L5184">
        <f t="shared" si="95"/>
        <v>2</v>
      </c>
      <c r="M5184">
        <f>MATCH(H:H,价格表!$B$4:$B$35,0)</f>
        <v>13</v>
      </c>
      <c r="N5184" s="27">
        <f>IF(J5184&lt;=0.3,INDEX(价格表!$B$4:$I$31,M5184,2),IF(AND(J5184&gt;0.3,J5184&lt;=1),INDEX(价格表!$B$4:$I$31,M5184,3),IF(AND(J5184&gt;1,J5184&lt;=2.2),INDEX(价格表!$B$4:$I$31,M5184,4),IF(AND(J5184&gt;2.2,J5184&lt;=3.3),INDEX(价格表!$B$4:$I$31,M5184,5),IF(AND(J5184&gt;3.3,J5184&lt;=4),INDEX(价格表!$B$4:$I$31,M5184,6),IF(AND(J5184&gt;4,J5184&lt;=5.5),INDEX(价格表!$B$4:$I$31,M5184,7),IF(J5184&gt;5.5,2.6+INDEX(价格表!$B$4:$I$31,M5184,8)*L5184)))))))</f>
        <v>2.15</v>
      </c>
    </row>
    <row r="5185" spans="1:14">
      <c r="A5185" s="20">
        <v>4311115493924</v>
      </c>
      <c r="B5185" s="18" t="s">
        <v>16</v>
      </c>
      <c r="C5185" s="21">
        <v>20201218</v>
      </c>
      <c r="D5185" s="21">
        <v>610538201209</v>
      </c>
      <c r="E5185" s="21" t="s">
        <v>16</v>
      </c>
      <c r="F5185" s="21">
        <v>20201228</v>
      </c>
      <c r="G5185" s="21" t="s">
        <v>17</v>
      </c>
      <c r="H5185" s="21" t="s">
        <v>73</v>
      </c>
      <c r="I5185" s="21" t="s">
        <v>93</v>
      </c>
      <c r="J5185" s="21">
        <v>1.52</v>
      </c>
      <c r="K5185" s="21" t="s">
        <v>20</v>
      </c>
      <c r="L5185">
        <f t="shared" si="95"/>
        <v>2</v>
      </c>
      <c r="M5185">
        <f>MATCH(H:H,价格表!$B$4:$B$35,0)</f>
        <v>7</v>
      </c>
      <c r="N5185" s="27">
        <f>IF(J5185&lt;=0.3,INDEX(价格表!$B$4:$I$31,M5185,2),IF(AND(J5185&gt;0.3,J5185&lt;=1),INDEX(价格表!$B$4:$I$31,M5185,3),IF(AND(J5185&gt;1,J5185&lt;=2.2),INDEX(价格表!$B$4:$I$31,M5185,4),IF(AND(J5185&gt;2.2,J5185&lt;=3.3),INDEX(价格表!$B$4:$I$31,M5185,5),IF(AND(J5185&gt;3.3,J5185&lt;=4),INDEX(价格表!$B$4:$I$31,M5185,6),IF(AND(J5185&gt;4,J5185&lt;=5.5),INDEX(价格表!$B$4:$I$31,M5185,7),IF(J5185&gt;5.5,2.6+INDEX(价格表!$B$4:$I$31,M5185,8)*L5185)))))))</f>
        <v>2.15</v>
      </c>
    </row>
    <row r="5186" spans="1:14">
      <c r="A5186" s="20">
        <v>4311115493925</v>
      </c>
      <c r="B5186" s="18" t="s">
        <v>16</v>
      </c>
      <c r="C5186" s="21">
        <v>20201218</v>
      </c>
      <c r="D5186" s="21">
        <v>610538201209</v>
      </c>
      <c r="E5186" s="21" t="s">
        <v>16</v>
      </c>
      <c r="F5186" s="21">
        <v>20201228</v>
      </c>
      <c r="G5186" s="21" t="s">
        <v>17</v>
      </c>
      <c r="H5186" s="21" t="s">
        <v>56</v>
      </c>
      <c r="I5186" s="21" t="s">
        <v>356</v>
      </c>
      <c r="J5186" s="21">
        <v>1.52</v>
      </c>
      <c r="K5186" s="21" t="s">
        <v>20</v>
      </c>
      <c r="L5186">
        <f t="shared" si="95"/>
        <v>2</v>
      </c>
      <c r="M5186">
        <f>MATCH(H:H,价格表!$B$4:$B$35,0)</f>
        <v>11</v>
      </c>
      <c r="N5186" s="27">
        <f>IF(J5186&lt;=0.3,INDEX(价格表!$B$4:$I$31,M5186,2),IF(AND(J5186&gt;0.3,J5186&lt;=1),INDEX(价格表!$B$4:$I$31,M5186,3),IF(AND(J5186&gt;1,J5186&lt;=2.2),INDEX(价格表!$B$4:$I$31,M5186,4),IF(AND(J5186&gt;2.2,J5186&lt;=3.3),INDEX(价格表!$B$4:$I$31,M5186,5),IF(AND(J5186&gt;3.3,J5186&lt;=4),INDEX(价格表!$B$4:$I$31,M5186,6),IF(AND(J5186&gt;4,J5186&lt;=5.5),INDEX(价格表!$B$4:$I$31,M5186,7),IF(J5186&gt;5.5,2.6+INDEX(价格表!$B$4:$I$31,M5186,8)*L5186)))))))</f>
        <v>2.15</v>
      </c>
    </row>
    <row r="5187" spans="1:14">
      <c r="A5187" s="20">
        <v>4311115493927</v>
      </c>
      <c r="B5187" s="18" t="s">
        <v>16</v>
      </c>
      <c r="C5187" s="21">
        <v>20201218</v>
      </c>
      <c r="D5187" s="21">
        <v>610538201209</v>
      </c>
      <c r="E5187" s="21" t="s">
        <v>16</v>
      </c>
      <c r="F5187" s="21">
        <v>20201228</v>
      </c>
      <c r="G5187" s="21" t="s">
        <v>17</v>
      </c>
      <c r="H5187" s="21" t="s">
        <v>35</v>
      </c>
      <c r="I5187" s="21" t="s">
        <v>135</v>
      </c>
      <c r="J5187" s="21">
        <v>1.53</v>
      </c>
      <c r="K5187" s="21" t="s">
        <v>20</v>
      </c>
      <c r="L5187">
        <f t="shared" si="95"/>
        <v>2</v>
      </c>
      <c r="M5187">
        <f>MATCH(H:H,价格表!$B$4:$B$35,0)</f>
        <v>22</v>
      </c>
      <c r="N5187" s="27">
        <f>IF(J5187&lt;=0.3,INDEX(价格表!$B$4:$I$31,M5187,2),IF(AND(J5187&gt;0.3,J5187&lt;=1),INDEX(价格表!$B$4:$I$31,M5187,3),IF(AND(J5187&gt;1,J5187&lt;=2.2),INDEX(价格表!$B$4:$I$31,M5187,4),IF(AND(J5187&gt;2.2,J5187&lt;=3.3),INDEX(价格表!$B$4:$I$31,M5187,5),IF(AND(J5187&gt;3.3,J5187&lt;=4),INDEX(价格表!$B$4:$I$31,M5187,6),IF(AND(J5187&gt;4,J5187&lt;=5.5),INDEX(价格表!$B$4:$I$31,M5187,7),IF(J5187&gt;5.5,2.6+INDEX(价格表!$B$4:$I$31,M5187,8)*L5187)))))))</f>
        <v>2.15</v>
      </c>
    </row>
    <row r="5188" spans="1:14">
      <c r="A5188" s="20">
        <v>4311115493928</v>
      </c>
      <c r="B5188" s="18" t="s">
        <v>16</v>
      </c>
      <c r="C5188" s="21">
        <v>20201218</v>
      </c>
      <c r="D5188" s="21">
        <v>610538201209</v>
      </c>
      <c r="E5188" s="21" t="s">
        <v>16</v>
      </c>
      <c r="F5188" s="21">
        <v>20201228</v>
      </c>
      <c r="G5188" s="21" t="s">
        <v>17</v>
      </c>
      <c r="H5188" s="21" t="s">
        <v>45</v>
      </c>
      <c r="I5188" s="21" t="s">
        <v>48</v>
      </c>
      <c r="J5188" s="21">
        <v>1.54</v>
      </c>
      <c r="K5188" s="21" t="s">
        <v>20</v>
      </c>
      <c r="L5188">
        <f t="shared" ref="L5188:L5251" si="96">ROUNDUP(J5188,0)</f>
        <v>2</v>
      </c>
      <c r="M5188">
        <f>MATCH(H:H,价格表!$B$4:$B$35,0)</f>
        <v>9</v>
      </c>
      <c r="N5188" s="27">
        <f>IF(J5188&lt;=0.3,INDEX(价格表!$B$4:$I$31,M5188,2),IF(AND(J5188&gt;0.3,J5188&lt;=1),INDEX(价格表!$B$4:$I$31,M5188,3),IF(AND(J5188&gt;1,J5188&lt;=2.2),INDEX(价格表!$B$4:$I$31,M5188,4),IF(AND(J5188&gt;2.2,J5188&lt;=3.3),INDEX(价格表!$B$4:$I$31,M5188,5),IF(AND(J5188&gt;3.3,J5188&lt;=4),INDEX(价格表!$B$4:$I$31,M5188,6),IF(AND(J5188&gt;4,J5188&lt;=5.5),INDEX(价格表!$B$4:$I$31,M5188,7),IF(J5188&gt;5.5,2.6+INDEX(价格表!$B$4:$I$31,M5188,8)*L5188)))))))</f>
        <v>2.15</v>
      </c>
    </row>
    <row r="5189" spans="1:14">
      <c r="A5189" s="20">
        <v>4311115494957</v>
      </c>
      <c r="B5189" s="18" t="s">
        <v>16</v>
      </c>
      <c r="C5189" s="21">
        <v>20201218</v>
      </c>
      <c r="D5189" s="21">
        <v>610538201209</v>
      </c>
      <c r="E5189" s="21" t="s">
        <v>16</v>
      </c>
      <c r="F5189" s="21">
        <v>20201228</v>
      </c>
      <c r="G5189" s="21" t="s">
        <v>17</v>
      </c>
      <c r="H5189" s="21" t="s">
        <v>37</v>
      </c>
      <c r="I5189" s="21" t="s">
        <v>38</v>
      </c>
      <c r="J5189" s="21">
        <v>1.52</v>
      </c>
      <c r="K5189" s="21" t="s">
        <v>20</v>
      </c>
      <c r="L5189">
        <f t="shared" si="96"/>
        <v>2</v>
      </c>
      <c r="M5189">
        <f>MATCH(H:H,价格表!$B$4:$B$35,0)</f>
        <v>12</v>
      </c>
      <c r="N5189" s="27">
        <f>IF(J5189&lt;=0.3,INDEX(价格表!$B$4:$I$31,M5189,2),IF(AND(J5189&gt;0.3,J5189&lt;=1),INDEX(价格表!$B$4:$I$31,M5189,3),IF(AND(J5189&gt;1,J5189&lt;=2.2),INDEX(价格表!$B$4:$I$31,M5189,4),IF(AND(J5189&gt;2.2,J5189&lt;=3.3),INDEX(价格表!$B$4:$I$31,M5189,5),IF(AND(J5189&gt;3.3,J5189&lt;=4),INDEX(价格表!$B$4:$I$31,M5189,6),IF(AND(J5189&gt;4,J5189&lt;=5.5),INDEX(价格表!$B$4:$I$31,M5189,7),IF(J5189&gt;5.5,2.6+INDEX(价格表!$B$4:$I$31,M5189,8)*L5189)))))))</f>
        <v>2.15</v>
      </c>
    </row>
    <row r="5190" spans="1:14">
      <c r="A5190" s="20">
        <v>4311115494958</v>
      </c>
      <c r="B5190" s="18" t="s">
        <v>16</v>
      </c>
      <c r="C5190" s="21">
        <v>20201218</v>
      </c>
      <c r="D5190" s="21">
        <v>610538201209</v>
      </c>
      <c r="E5190" s="21" t="s">
        <v>16</v>
      </c>
      <c r="F5190" s="21">
        <v>20201228</v>
      </c>
      <c r="G5190" s="21" t="s">
        <v>17</v>
      </c>
      <c r="H5190" s="21" t="s">
        <v>23</v>
      </c>
      <c r="I5190" s="21" t="s">
        <v>268</v>
      </c>
      <c r="J5190" s="21">
        <v>1.52</v>
      </c>
      <c r="K5190" s="21" t="s">
        <v>20</v>
      </c>
      <c r="L5190">
        <f t="shared" si="96"/>
        <v>2</v>
      </c>
      <c r="M5190">
        <f>MATCH(H:H,价格表!$B$4:$B$35,0)</f>
        <v>15</v>
      </c>
      <c r="N5190" s="27">
        <f>IF(J5190&lt;=0.3,INDEX(价格表!$B$4:$I$31,M5190,2),IF(AND(J5190&gt;0.3,J5190&lt;=1),INDEX(价格表!$B$4:$I$31,M5190,3),IF(AND(J5190&gt;1,J5190&lt;=2.2),INDEX(价格表!$B$4:$I$31,M5190,4),IF(AND(J5190&gt;2.2,J5190&lt;=3.3),INDEX(价格表!$B$4:$I$31,M5190,5),IF(AND(J5190&gt;3.3,J5190&lt;=4),INDEX(价格表!$B$4:$I$31,M5190,6),IF(AND(J5190&gt;4,J5190&lt;=5.5),INDEX(价格表!$B$4:$I$31,M5190,7),IF(J5190&gt;5.5,2.6+INDEX(价格表!$B$4:$I$31,M5190,8)*L5190)))))))</f>
        <v>2.15</v>
      </c>
    </row>
    <row r="5191" spans="1:14">
      <c r="A5191" s="20">
        <v>4311115494959</v>
      </c>
      <c r="B5191" s="18" t="s">
        <v>16</v>
      </c>
      <c r="C5191" s="21">
        <v>20201218</v>
      </c>
      <c r="D5191" s="21">
        <v>610538201209</v>
      </c>
      <c r="E5191" s="21" t="s">
        <v>16</v>
      </c>
      <c r="F5191" s="21">
        <v>20201228</v>
      </c>
      <c r="G5191" s="21" t="s">
        <v>17</v>
      </c>
      <c r="H5191" s="21" t="s">
        <v>39</v>
      </c>
      <c r="I5191" s="21" t="s">
        <v>132</v>
      </c>
      <c r="J5191" s="21">
        <v>1.52</v>
      </c>
      <c r="K5191" s="21" t="s">
        <v>20</v>
      </c>
      <c r="L5191">
        <f t="shared" si="96"/>
        <v>2</v>
      </c>
      <c r="M5191">
        <f>MATCH(H:H,价格表!$B$4:$B$35,0)</f>
        <v>23</v>
      </c>
      <c r="N5191" s="27">
        <f>IF(J5191&lt;=0.3,INDEX(价格表!$B$4:$I$31,M5191,2),IF(AND(J5191&gt;0.3,J5191&lt;=1),INDEX(价格表!$B$4:$I$31,M5191,3),IF(AND(J5191&gt;1,J5191&lt;=2.2),INDEX(价格表!$B$4:$I$31,M5191,4),IF(AND(J5191&gt;2.2,J5191&lt;=3.3),INDEX(价格表!$B$4:$I$31,M5191,5),IF(AND(J5191&gt;3.3,J5191&lt;=4),INDEX(价格表!$B$4:$I$31,M5191,6),IF(AND(J5191&gt;4,J5191&lt;=5.5),INDEX(价格表!$B$4:$I$31,M5191,7),IF(J5191&gt;5.5,2.6+INDEX(价格表!$B$4:$I$31,M5191,8)*L5191)))))))</f>
        <v>2.15</v>
      </c>
    </row>
    <row r="5192" spans="1:14">
      <c r="A5192" s="20">
        <v>4311115494961</v>
      </c>
      <c r="B5192" s="18" t="s">
        <v>16</v>
      </c>
      <c r="C5192" s="21">
        <v>20201218</v>
      </c>
      <c r="D5192" s="21">
        <v>610538201209</v>
      </c>
      <c r="E5192" s="21" t="s">
        <v>16</v>
      </c>
      <c r="F5192" s="21">
        <v>20201228</v>
      </c>
      <c r="G5192" s="21" t="s">
        <v>17</v>
      </c>
      <c r="H5192" s="21" t="s">
        <v>37</v>
      </c>
      <c r="I5192" s="21" t="s">
        <v>105</v>
      </c>
      <c r="J5192" s="21">
        <v>1.54</v>
      </c>
      <c r="K5192" s="21" t="s">
        <v>20</v>
      </c>
      <c r="L5192">
        <f t="shared" si="96"/>
        <v>2</v>
      </c>
      <c r="M5192">
        <f>MATCH(H:H,价格表!$B$4:$B$35,0)</f>
        <v>12</v>
      </c>
      <c r="N5192" s="27">
        <f>IF(J5192&lt;=0.3,INDEX(价格表!$B$4:$I$31,M5192,2),IF(AND(J5192&gt;0.3,J5192&lt;=1),INDEX(价格表!$B$4:$I$31,M5192,3),IF(AND(J5192&gt;1,J5192&lt;=2.2),INDEX(价格表!$B$4:$I$31,M5192,4),IF(AND(J5192&gt;2.2,J5192&lt;=3.3),INDEX(价格表!$B$4:$I$31,M5192,5),IF(AND(J5192&gt;3.3,J5192&lt;=4),INDEX(价格表!$B$4:$I$31,M5192,6),IF(AND(J5192&gt;4,J5192&lt;=5.5),INDEX(价格表!$B$4:$I$31,M5192,7),IF(J5192&gt;5.5,2.6+INDEX(价格表!$B$4:$I$31,M5192,8)*L5192)))))))</f>
        <v>2.15</v>
      </c>
    </row>
    <row r="5193" spans="1:14">
      <c r="A5193" s="20">
        <v>4311115494962</v>
      </c>
      <c r="B5193" s="18" t="s">
        <v>16</v>
      </c>
      <c r="C5193" s="21">
        <v>20201218</v>
      </c>
      <c r="D5193" s="21">
        <v>610538201209</v>
      </c>
      <c r="E5193" s="21" t="s">
        <v>16</v>
      </c>
      <c r="F5193" s="21">
        <v>20201228</v>
      </c>
      <c r="G5193" s="21" t="s">
        <v>17</v>
      </c>
      <c r="H5193" s="21" t="s">
        <v>39</v>
      </c>
      <c r="I5193" s="21" t="s">
        <v>40</v>
      </c>
      <c r="J5193" s="21">
        <v>1.53</v>
      </c>
      <c r="K5193" s="21" t="s">
        <v>20</v>
      </c>
      <c r="L5193">
        <f t="shared" si="96"/>
        <v>2</v>
      </c>
      <c r="M5193">
        <f>MATCH(H:H,价格表!$B$4:$B$35,0)</f>
        <v>23</v>
      </c>
      <c r="N5193" s="27">
        <f>IF(J5193&lt;=0.3,INDEX(价格表!$B$4:$I$31,M5193,2),IF(AND(J5193&gt;0.3,J5193&lt;=1),INDEX(价格表!$B$4:$I$31,M5193,3),IF(AND(J5193&gt;1,J5193&lt;=2.2),INDEX(价格表!$B$4:$I$31,M5193,4),IF(AND(J5193&gt;2.2,J5193&lt;=3.3),INDEX(价格表!$B$4:$I$31,M5193,5),IF(AND(J5193&gt;3.3,J5193&lt;=4),INDEX(价格表!$B$4:$I$31,M5193,6),IF(AND(J5193&gt;4,J5193&lt;=5.5),INDEX(价格表!$B$4:$I$31,M5193,7),IF(J5193&gt;5.5,2.6+INDEX(价格表!$B$4:$I$31,M5193,8)*L5193)))))))</f>
        <v>2.15</v>
      </c>
    </row>
    <row r="5194" spans="1:14">
      <c r="A5194" s="20">
        <v>4311115494963</v>
      </c>
      <c r="B5194" s="18" t="s">
        <v>16</v>
      </c>
      <c r="C5194" s="21">
        <v>20201218</v>
      </c>
      <c r="D5194" s="21">
        <v>610538201209</v>
      </c>
      <c r="E5194" s="21" t="s">
        <v>16</v>
      </c>
      <c r="F5194" s="21">
        <v>20201228</v>
      </c>
      <c r="G5194" s="21" t="s">
        <v>17</v>
      </c>
      <c r="H5194" s="21" t="s">
        <v>82</v>
      </c>
      <c r="I5194" s="21" t="s">
        <v>83</v>
      </c>
      <c r="J5194" s="21">
        <v>1.54</v>
      </c>
      <c r="K5194" s="21" t="s">
        <v>20</v>
      </c>
      <c r="L5194">
        <f t="shared" si="96"/>
        <v>2</v>
      </c>
      <c r="M5194">
        <f>MATCH(H:H,价格表!$B$4:$B$35,0)</f>
        <v>2</v>
      </c>
      <c r="N5194" s="27">
        <f>IF(J5194&lt;=0.3,INDEX(价格表!$B$4:$I$31,M5194,2),IF(AND(J5194&gt;0.3,J5194&lt;=1),INDEX(价格表!$B$4:$I$31,M5194,3),IF(AND(J5194&gt;1,J5194&lt;=2.2),INDEX(价格表!$B$4:$I$31,M5194,4),IF(AND(J5194&gt;2.2,J5194&lt;=3.3),INDEX(价格表!$B$4:$I$31,M5194,5),IF(AND(J5194&gt;3.3,J5194&lt;=4),INDEX(价格表!$B$4:$I$31,M5194,6),IF(AND(J5194&gt;4,J5194&lt;=5.5),INDEX(价格表!$B$4:$I$31,M5194,7),IF(J5194&gt;5.5,2.6+INDEX(价格表!$B$4:$I$31,M5194,8)*L5194)))))))</f>
        <v>2.15</v>
      </c>
    </row>
    <row r="5195" spans="1:14">
      <c r="A5195" s="20">
        <v>4311115494964</v>
      </c>
      <c r="B5195" s="18" t="s">
        <v>16</v>
      </c>
      <c r="C5195" s="21">
        <v>20201218</v>
      </c>
      <c r="D5195" s="21">
        <v>610538201209</v>
      </c>
      <c r="E5195" s="21" t="s">
        <v>16</v>
      </c>
      <c r="F5195" s="21">
        <v>20201228</v>
      </c>
      <c r="G5195" s="21" t="s">
        <v>17</v>
      </c>
      <c r="H5195" s="21" t="s">
        <v>37</v>
      </c>
      <c r="I5195" s="21" t="s">
        <v>72</v>
      </c>
      <c r="J5195" s="21">
        <v>1.53</v>
      </c>
      <c r="K5195" s="21" t="s">
        <v>20</v>
      </c>
      <c r="L5195">
        <f t="shared" si="96"/>
        <v>2</v>
      </c>
      <c r="M5195">
        <f>MATCH(H:H,价格表!$B$4:$B$35,0)</f>
        <v>12</v>
      </c>
      <c r="N5195" s="27">
        <f>IF(J5195&lt;=0.3,INDEX(价格表!$B$4:$I$31,M5195,2),IF(AND(J5195&gt;0.3,J5195&lt;=1),INDEX(价格表!$B$4:$I$31,M5195,3),IF(AND(J5195&gt;1,J5195&lt;=2.2),INDEX(价格表!$B$4:$I$31,M5195,4),IF(AND(J5195&gt;2.2,J5195&lt;=3.3),INDEX(价格表!$B$4:$I$31,M5195,5),IF(AND(J5195&gt;3.3,J5195&lt;=4),INDEX(价格表!$B$4:$I$31,M5195,6),IF(AND(J5195&gt;4,J5195&lt;=5.5),INDEX(价格表!$B$4:$I$31,M5195,7),IF(J5195&gt;5.5,2.6+INDEX(价格表!$B$4:$I$31,M5195,8)*L5195)))))))</f>
        <v>2.15</v>
      </c>
    </row>
    <row r="5196" spans="1:14">
      <c r="A5196" s="20">
        <v>4311115494965</v>
      </c>
      <c r="B5196" s="18" t="s">
        <v>16</v>
      </c>
      <c r="C5196" s="21">
        <v>20201218</v>
      </c>
      <c r="D5196" s="21">
        <v>610538201209</v>
      </c>
      <c r="E5196" s="21" t="s">
        <v>16</v>
      </c>
      <c r="F5196" s="21">
        <v>20201228</v>
      </c>
      <c r="G5196" s="21" t="s">
        <v>17</v>
      </c>
      <c r="H5196" s="21" t="s">
        <v>30</v>
      </c>
      <c r="I5196" s="21" t="s">
        <v>270</v>
      </c>
      <c r="J5196" s="21">
        <v>1.52</v>
      </c>
      <c r="K5196" s="21" t="s">
        <v>20</v>
      </c>
      <c r="L5196">
        <f t="shared" si="96"/>
        <v>2</v>
      </c>
      <c r="M5196">
        <f>MATCH(H:H,价格表!$B$4:$B$35,0)</f>
        <v>16</v>
      </c>
      <c r="N5196" s="27">
        <f>IF(J5196&lt;=0.3,INDEX(价格表!$B$4:$I$31,M5196,2),IF(AND(J5196&gt;0.3,J5196&lt;=1),INDEX(价格表!$B$4:$I$31,M5196,3),IF(AND(J5196&gt;1,J5196&lt;=2.2),INDEX(价格表!$B$4:$I$31,M5196,4),IF(AND(J5196&gt;2.2,J5196&lt;=3.3),INDEX(价格表!$B$4:$I$31,M5196,5),IF(AND(J5196&gt;3.3,J5196&lt;=4),INDEX(价格表!$B$4:$I$31,M5196,6),IF(AND(J5196&gt;4,J5196&lt;=5.5),INDEX(价格表!$B$4:$I$31,M5196,7),IF(J5196&gt;5.5,2.6+INDEX(价格表!$B$4:$I$31,M5196,8)*L5196)))))))</f>
        <v>2.15</v>
      </c>
    </row>
    <row r="5197" spans="1:14">
      <c r="A5197" s="20">
        <v>4311115497771</v>
      </c>
      <c r="B5197" s="18" t="s">
        <v>16</v>
      </c>
      <c r="C5197" s="21">
        <v>20201218</v>
      </c>
      <c r="D5197" s="21">
        <v>610538201209</v>
      </c>
      <c r="E5197" s="21" t="s">
        <v>16</v>
      </c>
      <c r="F5197" s="21">
        <v>20201228</v>
      </c>
      <c r="G5197" s="21" t="s">
        <v>17</v>
      </c>
      <c r="H5197" s="21" t="s">
        <v>27</v>
      </c>
      <c r="I5197" s="21" t="s">
        <v>28</v>
      </c>
      <c r="J5197" s="21">
        <v>1.52</v>
      </c>
      <c r="K5197" s="21" t="s">
        <v>20</v>
      </c>
      <c r="L5197">
        <f t="shared" si="96"/>
        <v>2</v>
      </c>
      <c r="M5197">
        <f>MATCH(H:H,价格表!$B$4:$B$35,0)</f>
        <v>3</v>
      </c>
      <c r="N5197" s="27">
        <f>IF(J5197&lt;=0.3,INDEX(价格表!$B$4:$I$31,M5197,2),IF(AND(J5197&gt;0.3,J5197&lt;=1),INDEX(价格表!$B$4:$I$31,M5197,3),IF(AND(J5197&gt;1,J5197&lt;=2.2),INDEX(价格表!$B$4:$I$31,M5197,4),IF(AND(J5197&gt;2.2,J5197&lt;=3.3),INDEX(价格表!$B$4:$I$31,M5197,5),IF(AND(J5197&gt;3.3,J5197&lt;=4),INDEX(价格表!$B$4:$I$31,M5197,6),IF(AND(J5197&gt;4,J5197&lt;=5.5),INDEX(价格表!$B$4:$I$31,M5197,7),IF(J5197&gt;5.5,2.6+INDEX(价格表!$B$4:$I$31,M5197,8)*L5197)))))))</f>
        <v>2.15</v>
      </c>
    </row>
    <row r="5198" spans="1:14">
      <c r="A5198" s="20">
        <v>4311115497772</v>
      </c>
      <c r="B5198" s="18" t="s">
        <v>16</v>
      </c>
      <c r="C5198" s="21">
        <v>20201218</v>
      </c>
      <c r="D5198" s="21">
        <v>610538201209</v>
      </c>
      <c r="E5198" s="21" t="s">
        <v>16</v>
      </c>
      <c r="F5198" s="21">
        <v>20201228</v>
      </c>
      <c r="G5198" s="21" t="s">
        <v>17</v>
      </c>
      <c r="H5198" s="21" t="s">
        <v>68</v>
      </c>
      <c r="I5198" s="21" t="s">
        <v>175</v>
      </c>
      <c r="J5198" s="21">
        <v>1.53</v>
      </c>
      <c r="K5198" s="21" t="s">
        <v>20</v>
      </c>
      <c r="L5198">
        <f t="shared" si="96"/>
        <v>2</v>
      </c>
      <c r="M5198">
        <f>MATCH(H:H,价格表!$B$4:$B$35,0)</f>
        <v>5</v>
      </c>
      <c r="N5198" s="27">
        <f>IF(J5198&lt;=0.3,INDEX(价格表!$B$4:$I$31,M5198,2),IF(AND(J5198&gt;0.3,J5198&lt;=1),INDEX(价格表!$B$4:$I$31,M5198,3),IF(AND(J5198&gt;1,J5198&lt;=2.2),INDEX(价格表!$B$4:$I$31,M5198,4),IF(AND(J5198&gt;2.2,J5198&lt;=3.3),INDEX(价格表!$B$4:$I$31,M5198,5),IF(AND(J5198&gt;3.3,J5198&lt;=4),INDEX(价格表!$B$4:$I$31,M5198,6),IF(AND(J5198&gt;4,J5198&lt;=5.5),INDEX(价格表!$B$4:$I$31,M5198,7),IF(J5198&gt;5.5,2.6+INDEX(价格表!$B$4:$I$31,M5198,8)*L5198)))))))</f>
        <v>2.15</v>
      </c>
    </row>
    <row r="5199" spans="1:14">
      <c r="A5199" s="20">
        <v>4311115497774</v>
      </c>
      <c r="B5199" s="18" t="s">
        <v>16</v>
      </c>
      <c r="C5199" s="21">
        <v>20201218</v>
      </c>
      <c r="D5199" s="21">
        <v>610538201209</v>
      </c>
      <c r="E5199" s="21" t="s">
        <v>16</v>
      </c>
      <c r="F5199" s="21">
        <v>20201228</v>
      </c>
      <c r="G5199" s="21" t="s">
        <v>17</v>
      </c>
      <c r="H5199" s="21" t="s">
        <v>30</v>
      </c>
      <c r="I5199" s="21" t="s">
        <v>360</v>
      </c>
      <c r="J5199" s="21">
        <v>1.53</v>
      </c>
      <c r="K5199" s="21" t="s">
        <v>20</v>
      </c>
      <c r="L5199">
        <f t="shared" si="96"/>
        <v>2</v>
      </c>
      <c r="M5199">
        <f>MATCH(H:H,价格表!$B$4:$B$35,0)</f>
        <v>16</v>
      </c>
      <c r="N5199" s="27">
        <f>IF(J5199&lt;=0.3,INDEX(价格表!$B$4:$I$31,M5199,2),IF(AND(J5199&gt;0.3,J5199&lt;=1),INDEX(价格表!$B$4:$I$31,M5199,3),IF(AND(J5199&gt;1,J5199&lt;=2.2),INDEX(价格表!$B$4:$I$31,M5199,4),IF(AND(J5199&gt;2.2,J5199&lt;=3.3),INDEX(价格表!$B$4:$I$31,M5199,5),IF(AND(J5199&gt;3.3,J5199&lt;=4),INDEX(价格表!$B$4:$I$31,M5199,6),IF(AND(J5199&gt;4,J5199&lt;=5.5),INDEX(价格表!$B$4:$I$31,M5199,7),IF(J5199&gt;5.5,2.6+INDEX(价格表!$B$4:$I$31,M5199,8)*L5199)))))))</f>
        <v>2.15</v>
      </c>
    </row>
    <row r="5200" spans="1:14">
      <c r="A5200" s="20">
        <v>4311115497775</v>
      </c>
      <c r="B5200" s="18" t="s">
        <v>16</v>
      </c>
      <c r="C5200" s="21">
        <v>20201218</v>
      </c>
      <c r="D5200" s="21">
        <v>610538201209</v>
      </c>
      <c r="E5200" s="21" t="s">
        <v>16</v>
      </c>
      <c r="F5200" s="21">
        <v>20201228</v>
      </c>
      <c r="G5200" s="21" t="s">
        <v>17</v>
      </c>
      <c r="H5200" s="21" t="s">
        <v>23</v>
      </c>
      <c r="I5200" s="21" t="s">
        <v>99</v>
      </c>
      <c r="J5200" s="21">
        <v>1.51</v>
      </c>
      <c r="K5200" s="21" t="s">
        <v>20</v>
      </c>
      <c r="L5200">
        <f t="shared" si="96"/>
        <v>2</v>
      </c>
      <c r="M5200">
        <f>MATCH(H:H,价格表!$B$4:$B$35,0)</f>
        <v>15</v>
      </c>
      <c r="N5200" s="27">
        <f>IF(J5200&lt;=0.3,INDEX(价格表!$B$4:$I$31,M5200,2),IF(AND(J5200&gt;0.3,J5200&lt;=1),INDEX(价格表!$B$4:$I$31,M5200,3),IF(AND(J5200&gt;1,J5200&lt;=2.2),INDEX(价格表!$B$4:$I$31,M5200,4),IF(AND(J5200&gt;2.2,J5200&lt;=3.3),INDEX(价格表!$B$4:$I$31,M5200,5),IF(AND(J5200&gt;3.3,J5200&lt;=4),INDEX(价格表!$B$4:$I$31,M5200,6),IF(AND(J5200&gt;4,J5200&lt;=5.5),INDEX(价格表!$B$4:$I$31,M5200,7),IF(J5200&gt;5.5,2.6+INDEX(价格表!$B$4:$I$31,M5200,8)*L5200)))))))</f>
        <v>2.15</v>
      </c>
    </row>
    <row r="5201" spans="1:14">
      <c r="A5201" s="20">
        <v>4311115497776</v>
      </c>
      <c r="B5201" s="18" t="s">
        <v>16</v>
      </c>
      <c r="C5201" s="21">
        <v>20201218</v>
      </c>
      <c r="D5201" s="21">
        <v>610538201209</v>
      </c>
      <c r="E5201" s="21" t="s">
        <v>16</v>
      </c>
      <c r="F5201" s="21">
        <v>20201228</v>
      </c>
      <c r="G5201" s="21" t="s">
        <v>17</v>
      </c>
      <c r="H5201" s="21" t="s">
        <v>30</v>
      </c>
      <c r="I5201" s="21" t="s">
        <v>354</v>
      </c>
      <c r="J5201" s="21">
        <v>1.53</v>
      </c>
      <c r="K5201" s="21" t="s">
        <v>20</v>
      </c>
      <c r="L5201">
        <f t="shared" si="96"/>
        <v>2</v>
      </c>
      <c r="M5201">
        <f>MATCH(H:H,价格表!$B$4:$B$35,0)</f>
        <v>16</v>
      </c>
      <c r="N5201" s="27">
        <f>IF(J5201&lt;=0.3,INDEX(价格表!$B$4:$I$31,M5201,2),IF(AND(J5201&gt;0.3,J5201&lt;=1),INDEX(价格表!$B$4:$I$31,M5201,3),IF(AND(J5201&gt;1,J5201&lt;=2.2),INDEX(价格表!$B$4:$I$31,M5201,4),IF(AND(J5201&gt;2.2,J5201&lt;=3.3),INDEX(价格表!$B$4:$I$31,M5201,5),IF(AND(J5201&gt;3.3,J5201&lt;=4),INDEX(价格表!$B$4:$I$31,M5201,6),IF(AND(J5201&gt;4,J5201&lt;=5.5),INDEX(价格表!$B$4:$I$31,M5201,7),IF(J5201&gt;5.5,2.6+INDEX(价格表!$B$4:$I$31,M5201,8)*L5201)))))))</f>
        <v>2.15</v>
      </c>
    </row>
    <row r="5202" spans="1:14">
      <c r="A5202" s="20">
        <v>4311115497778</v>
      </c>
      <c r="B5202" s="18" t="s">
        <v>16</v>
      </c>
      <c r="C5202" s="21">
        <v>20201218</v>
      </c>
      <c r="D5202" s="21">
        <v>610538201209</v>
      </c>
      <c r="E5202" s="21" t="s">
        <v>16</v>
      </c>
      <c r="F5202" s="21">
        <v>20201228</v>
      </c>
      <c r="G5202" s="21" t="s">
        <v>17</v>
      </c>
      <c r="H5202" s="21" t="s">
        <v>82</v>
      </c>
      <c r="I5202" s="21" t="s">
        <v>83</v>
      </c>
      <c r="J5202" s="21">
        <v>1.52</v>
      </c>
      <c r="K5202" s="21" t="s">
        <v>20</v>
      </c>
      <c r="L5202">
        <f t="shared" si="96"/>
        <v>2</v>
      </c>
      <c r="M5202">
        <f>MATCH(H:H,价格表!$B$4:$B$35,0)</f>
        <v>2</v>
      </c>
      <c r="N5202" s="27">
        <f>IF(J5202&lt;=0.3,INDEX(价格表!$B$4:$I$31,M5202,2),IF(AND(J5202&gt;0.3,J5202&lt;=1),INDEX(价格表!$B$4:$I$31,M5202,3),IF(AND(J5202&gt;1,J5202&lt;=2.2),INDEX(价格表!$B$4:$I$31,M5202,4),IF(AND(J5202&gt;2.2,J5202&lt;=3.3),INDEX(价格表!$B$4:$I$31,M5202,5),IF(AND(J5202&gt;3.3,J5202&lt;=4),INDEX(价格表!$B$4:$I$31,M5202,6),IF(AND(J5202&gt;4,J5202&lt;=5.5),INDEX(价格表!$B$4:$I$31,M5202,7),IF(J5202&gt;5.5,2.6+INDEX(价格表!$B$4:$I$31,M5202,8)*L5202)))))))</f>
        <v>2.15</v>
      </c>
    </row>
    <row r="5203" spans="1:14">
      <c r="A5203" s="20">
        <v>4311115497780</v>
      </c>
      <c r="B5203" s="18" t="s">
        <v>16</v>
      </c>
      <c r="C5203" s="21">
        <v>20201218</v>
      </c>
      <c r="D5203" s="21">
        <v>610538201209</v>
      </c>
      <c r="E5203" s="21" t="s">
        <v>16</v>
      </c>
      <c r="F5203" s="21">
        <v>20201228</v>
      </c>
      <c r="G5203" s="21" t="s">
        <v>17</v>
      </c>
      <c r="H5203" s="21" t="s">
        <v>18</v>
      </c>
      <c r="I5203" s="21" t="s">
        <v>290</v>
      </c>
      <c r="J5203" s="21">
        <v>1.44</v>
      </c>
      <c r="K5203" s="21" t="s">
        <v>20</v>
      </c>
      <c r="L5203">
        <f t="shared" si="96"/>
        <v>2</v>
      </c>
      <c r="M5203">
        <f>MATCH(H:H,价格表!$B$4:$B$35,0)</f>
        <v>1</v>
      </c>
      <c r="N5203" s="27">
        <f>IF(J5203&lt;=0.3,INDEX(价格表!$B$4:$I$31,M5203,2),IF(AND(J5203&gt;0.3,J5203&lt;=1),INDEX(价格表!$B$4:$I$31,M5203,3),IF(AND(J5203&gt;1,J5203&lt;=2.2),INDEX(价格表!$B$4:$I$31,M5203,4),IF(AND(J5203&gt;2.2,J5203&lt;=3.3),INDEX(价格表!$B$4:$I$31,M5203,5),IF(AND(J5203&gt;3.3,J5203&lt;=4),INDEX(价格表!$B$4:$I$31,M5203,6),IF(AND(J5203&gt;4,J5203&lt;=5.5),INDEX(价格表!$B$4:$I$31,M5203,7),IF(J5203&gt;5.5,2.6+INDEX(价格表!$B$4:$I$31,M5203,8)*L5203)))))))</f>
        <v>2.15</v>
      </c>
    </row>
    <row r="5204" spans="1:14">
      <c r="A5204" s="20">
        <v>4311115498200</v>
      </c>
      <c r="B5204" s="18" t="s">
        <v>16</v>
      </c>
      <c r="C5204" s="21">
        <v>20201218</v>
      </c>
      <c r="D5204" s="21">
        <v>610538201209</v>
      </c>
      <c r="E5204" s="21" t="s">
        <v>16</v>
      </c>
      <c r="F5204" s="21">
        <v>20201228</v>
      </c>
      <c r="G5204" s="21" t="s">
        <v>17</v>
      </c>
      <c r="H5204" s="21" t="s">
        <v>88</v>
      </c>
      <c r="I5204" s="21" t="s">
        <v>89</v>
      </c>
      <c r="J5204" s="21">
        <v>1.54</v>
      </c>
      <c r="K5204" s="21" t="s">
        <v>20</v>
      </c>
      <c r="L5204">
        <f t="shared" si="96"/>
        <v>2</v>
      </c>
      <c r="M5204">
        <f>MATCH(H:H,价格表!$B$4:$B$35,0)</f>
        <v>19</v>
      </c>
      <c r="N5204" s="27">
        <f>IF(J5204&lt;=0.3,INDEX(价格表!$B$4:$I$31,M5204,2),IF(AND(J5204&gt;0.3,J5204&lt;=1),INDEX(价格表!$B$4:$I$31,M5204,3),IF(AND(J5204&gt;1,J5204&lt;=2.2),INDEX(价格表!$B$4:$I$31,M5204,4),IF(AND(J5204&gt;2.2,J5204&lt;=3.3),INDEX(价格表!$B$4:$I$31,M5204,5),IF(AND(J5204&gt;3.3,J5204&lt;=4),INDEX(价格表!$B$4:$I$31,M5204,6),IF(AND(J5204&gt;4,J5204&lt;=5.5),INDEX(价格表!$B$4:$I$31,M5204,7),IF(J5204&gt;5.5,2.6+INDEX(价格表!$B$4:$I$31,M5204,8)*L5204)))))))</f>
        <v>2.15</v>
      </c>
    </row>
    <row r="5205" spans="1:14">
      <c r="A5205" s="20">
        <v>4311115498201</v>
      </c>
      <c r="B5205" s="18" t="s">
        <v>16</v>
      </c>
      <c r="C5205" s="21">
        <v>20201218</v>
      </c>
      <c r="D5205" s="21">
        <v>610538201209</v>
      </c>
      <c r="E5205" s="21" t="s">
        <v>16</v>
      </c>
      <c r="F5205" s="21">
        <v>20201228</v>
      </c>
      <c r="G5205" s="21" t="s">
        <v>17</v>
      </c>
      <c r="H5205" s="21" t="s">
        <v>18</v>
      </c>
      <c r="I5205" s="21" t="s">
        <v>19</v>
      </c>
      <c r="J5205" s="21">
        <v>1.52</v>
      </c>
      <c r="K5205" s="21" t="s">
        <v>20</v>
      </c>
      <c r="L5205">
        <f t="shared" si="96"/>
        <v>2</v>
      </c>
      <c r="M5205">
        <f>MATCH(H:H,价格表!$B$4:$B$35,0)</f>
        <v>1</v>
      </c>
      <c r="N5205" s="27">
        <f>IF(J5205&lt;=0.3,INDEX(价格表!$B$4:$I$31,M5205,2),IF(AND(J5205&gt;0.3,J5205&lt;=1),INDEX(价格表!$B$4:$I$31,M5205,3),IF(AND(J5205&gt;1,J5205&lt;=2.2),INDEX(价格表!$B$4:$I$31,M5205,4),IF(AND(J5205&gt;2.2,J5205&lt;=3.3),INDEX(价格表!$B$4:$I$31,M5205,5),IF(AND(J5205&gt;3.3,J5205&lt;=4),INDEX(价格表!$B$4:$I$31,M5205,6),IF(AND(J5205&gt;4,J5205&lt;=5.5),INDEX(价格表!$B$4:$I$31,M5205,7),IF(J5205&gt;5.5,2.6+INDEX(价格表!$B$4:$I$31,M5205,8)*L5205)))))))</f>
        <v>2.15</v>
      </c>
    </row>
    <row r="5206" spans="1:14">
      <c r="A5206" s="20">
        <v>4311115498203</v>
      </c>
      <c r="B5206" s="18" t="s">
        <v>16</v>
      </c>
      <c r="C5206" s="21">
        <v>20201218</v>
      </c>
      <c r="D5206" s="21">
        <v>610538201209</v>
      </c>
      <c r="E5206" s="21" t="s">
        <v>16</v>
      </c>
      <c r="F5206" s="21">
        <v>20201228</v>
      </c>
      <c r="G5206" s="21" t="s">
        <v>17</v>
      </c>
      <c r="H5206" s="21" t="s">
        <v>45</v>
      </c>
      <c r="I5206" s="21" t="s">
        <v>120</v>
      </c>
      <c r="J5206" s="21">
        <v>1.53</v>
      </c>
      <c r="K5206" s="21" t="s">
        <v>20</v>
      </c>
      <c r="L5206">
        <f t="shared" si="96"/>
        <v>2</v>
      </c>
      <c r="M5206">
        <f>MATCH(H:H,价格表!$B$4:$B$35,0)</f>
        <v>9</v>
      </c>
      <c r="N5206" s="27">
        <f>IF(J5206&lt;=0.3,INDEX(价格表!$B$4:$I$31,M5206,2),IF(AND(J5206&gt;0.3,J5206&lt;=1),INDEX(价格表!$B$4:$I$31,M5206,3),IF(AND(J5206&gt;1,J5206&lt;=2.2),INDEX(价格表!$B$4:$I$31,M5206,4),IF(AND(J5206&gt;2.2,J5206&lt;=3.3),INDEX(价格表!$B$4:$I$31,M5206,5),IF(AND(J5206&gt;3.3,J5206&lt;=4),INDEX(价格表!$B$4:$I$31,M5206,6),IF(AND(J5206&gt;4,J5206&lt;=5.5),INDEX(价格表!$B$4:$I$31,M5206,7),IF(J5206&gt;5.5,2.6+INDEX(价格表!$B$4:$I$31,M5206,8)*L5206)))))))</f>
        <v>2.15</v>
      </c>
    </row>
    <row r="5207" spans="1:14">
      <c r="A5207" s="20">
        <v>4311115498204</v>
      </c>
      <c r="B5207" s="18" t="s">
        <v>16</v>
      </c>
      <c r="C5207" s="21">
        <v>20201218</v>
      </c>
      <c r="D5207" s="21">
        <v>610538201209</v>
      </c>
      <c r="E5207" s="21" t="s">
        <v>16</v>
      </c>
      <c r="F5207" s="21">
        <v>20201228</v>
      </c>
      <c r="G5207" s="21" t="s">
        <v>17</v>
      </c>
      <c r="H5207" s="21" t="s">
        <v>73</v>
      </c>
      <c r="I5207" s="21" t="s">
        <v>91</v>
      </c>
      <c r="J5207" s="21">
        <v>1.74</v>
      </c>
      <c r="K5207" s="21" t="s">
        <v>20</v>
      </c>
      <c r="L5207">
        <f t="shared" si="96"/>
        <v>2</v>
      </c>
      <c r="M5207">
        <f>MATCH(H:H,价格表!$B$4:$B$35,0)</f>
        <v>7</v>
      </c>
      <c r="N5207" s="27">
        <f>IF(J5207&lt;=0.3,INDEX(价格表!$B$4:$I$31,M5207,2),IF(AND(J5207&gt;0.3,J5207&lt;=1),INDEX(价格表!$B$4:$I$31,M5207,3),IF(AND(J5207&gt;1,J5207&lt;=2.2),INDEX(价格表!$B$4:$I$31,M5207,4),IF(AND(J5207&gt;2.2,J5207&lt;=3.3),INDEX(价格表!$B$4:$I$31,M5207,5),IF(AND(J5207&gt;3.3,J5207&lt;=4),INDEX(价格表!$B$4:$I$31,M5207,6),IF(AND(J5207&gt;4,J5207&lt;=5.5),INDEX(价格表!$B$4:$I$31,M5207,7),IF(J5207&gt;5.5,2.6+INDEX(价格表!$B$4:$I$31,M5207,8)*L5207)))))))</f>
        <v>2.15</v>
      </c>
    </row>
    <row r="5208" spans="1:14">
      <c r="A5208" s="20">
        <v>4311115498206</v>
      </c>
      <c r="B5208" s="18" t="s">
        <v>16</v>
      </c>
      <c r="C5208" s="21">
        <v>20201218</v>
      </c>
      <c r="D5208" s="21">
        <v>610538201209</v>
      </c>
      <c r="E5208" s="21" t="s">
        <v>16</v>
      </c>
      <c r="F5208" s="21">
        <v>20201228</v>
      </c>
      <c r="G5208" s="21" t="s">
        <v>17</v>
      </c>
      <c r="H5208" s="21" t="s">
        <v>50</v>
      </c>
      <c r="I5208" s="21" t="s">
        <v>247</v>
      </c>
      <c r="J5208" s="21">
        <v>1.54</v>
      </c>
      <c r="K5208" s="21" t="s">
        <v>20</v>
      </c>
      <c r="L5208">
        <f t="shared" si="96"/>
        <v>2</v>
      </c>
      <c r="M5208">
        <f>MATCH(H:H,价格表!$B$4:$B$35,0)</f>
        <v>4</v>
      </c>
      <c r="N5208" s="27">
        <f>IF(J5208&lt;=0.3,INDEX(价格表!$B$4:$I$31,M5208,2),IF(AND(J5208&gt;0.3,J5208&lt;=1),INDEX(价格表!$B$4:$I$31,M5208,3),IF(AND(J5208&gt;1,J5208&lt;=2.2),INDEX(价格表!$B$4:$I$31,M5208,4),IF(AND(J5208&gt;2.2,J5208&lt;=3.3),INDEX(价格表!$B$4:$I$31,M5208,5),IF(AND(J5208&gt;3.3,J5208&lt;=4),INDEX(价格表!$B$4:$I$31,M5208,6),IF(AND(J5208&gt;4,J5208&lt;=5.5),INDEX(价格表!$B$4:$I$31,M5208,7),IF(J5208&gt;5.5,2.6+INDEX(价格表!$B$4:$I$31,M5208,8)*L5208)))))))</f>
        <v>2.15</v>
      </c>
    </row>
    <row r="5209" spans="1:14">
      <c r="A5209" s="20">
        <v>4311115498207</v>
      </c>
      <c r="B5209" s="18" t="s">
        <v>16</v>
      </c>
      <c r="C5209" s="21">
        <v>20201218</v>
      </c>
      <c r="D5209" s="21">
        <v>610538201209</v>
      </c>
      <c r="E5209" s="21" t="s">
        <v>16</v>
      </c>
      <c r="F5209" s="21">
        <v>20201228</v>
      </c>
      <c r="G5209" s="21" t="s">
        <v>17</v>
      </c>
      <c r="H5209" s="21" t="s">
        <v>37</v>
      </c>
      <c r="I5209" s="21" t="s">
        <v>349</v>
      </c>
      <c r="J5209" s="21">
        <v>1.52</v>
      </c>
      <c r="K5209" s="21" t="s">
        <v>20</v>
      </c>
      <c r="L5209">
        <f t="shared" si="96"/>
        <v>2</v>
      </c>
      <c r="M5209">
        <f>MATCH(H:H,价格表!$B$4:$B$35,0)</f>
        <v>12</v>
      </c>
      <c r="N5209" s="27">
        <f>IF(J5209&lt;=0.3,INDEX(价格表!$B$4:$I$31,M5209,2),IF(AND(J5209&gt;0.3,J5209&lt;=1),INDEX(价格表!$B$4:$I$31,M5209,3),IF(AND(J5209&gt;1,J5209&lt;=2.2),INDEX(价格表!$B$4:$I$31,M5209,4),IF(AND(J5209&gt;2.2,J5209&lt;=3.3),INDEX(价格表!$B$4:$I$31,M5209,5),IF(AND(J5209&gt;3.3,J5209&lt;=4),INDEX(价格表!$B$4:$I$31,M5209,6),IF(AND(J5209&gt;4,J5209&lt;=5.5),INDEX(价格表!$B$4:$I$31,M5209,7),IF(J5209&gt;5.5,2.6+INDEX(价格表!$B$4:$I$31,M5209,8)*L5209)))))))</f>
        <v>2.15</v>
      </c>
    </row>
    <row r="5210" spans="1:14">
      <c r="A5210" s="20">
        <v>4311115498208</v>
      </c>
      <c r="B5210" s="18" t="s">
        <v>16</v>
      </c>
      <c r="C5210" s="21">
        <v>20201218</v>
      </c>
      <c r="D5210" s="21">
        <v>610538201209</v>
      </c>
      <c r="E5210" s="21" t="s">
        <v>16</v>
      </c>
      <c r="F5210" s="21">
        <v>20201228</v>
      </c>
      <c r="G5210" s="21" t="s">
        <v>17</v>
      </c>
      <c r="H5210" s="21" t="s">
        <v>21</v>
      </c>
      <c r="I5210" s="21" t="s">
        <v>205</v>
      </c>
      <c r="J5210" s="21">
        <v>1.54</v>
      </c>
      <c r="K5210" s="21" t="s">
        <v>20</v>
      </c>
      <c r="L5210">
        <f t="shared" si="96"/>
        <v>2</v>
      </c>
      <c r="M5210">
        <f>MATCH(H:H,价格表!$B$4:$B$35,0)</f>
        <v>20</v>
      </c>
      <c r="N5210" s="27">
        <f>IF(J5210&lt;=0.3,INDEX(价格表!$B$4:$I$31,M5210,2),IF(AND(J5210&gt;0.3,J5210&lt;=1),INDEX(价格表!$B$4:$I$31,M5210,3),IF(AND(J5210&gt;1,J5210&lt;=2.2),INDEX(价格表!$B$4:$I$31,M5210,4),IF(AND(J5210&gt;2.2,J5210&lt;=3.3),INDEX(价格表!$B$4:$I$31,M5210,5),IF(AND(J5210&gt;3.3,J5210&lt;=4),INDEX(价格表!$B$4:$I$31,M5210,6),IF(AND(J5210&gt;4,J5210&lt;=5.5),INDEX(价格表!$B$4:$I$31,M5210,7),IF(J5210&gt;5.5,2.6+INDEX(价格表!$B$4:$I$31,M5210,8)*L5210)))))))</f>
        <v>2.15</v>
      </c>
    </row>
    <row r="5211" spans="1:14">
      <c r="A5211" s="20">
        <v>4311115498209</v>
      </c>
      <c r="B5211" s="18" t="s">
        <v>16</v>
      </c>
      <c r="C5211" s="21">
        <v>20201218</v>
      </c>
      <c r="D5211" s="21">
        <v>610538201209</v>
      </c>
      <c r="E5211" s="21" t="s">
        <v>16</v>
      </c>
      <c r="F5211" s="21">
        <v>20201228</v>
      </c>
      <c r="G5211" s="21" t="s">
        <v>17</v>
      </c>
      <c r="H5211" s="21" t="s">
        <v>56</v>
      </c>
      <c r="I5211" s="21" t="s">
        <v>106</v>
      </c>
      <c r="J5211" s="21">
        <v>1.52</v>
      </c>
      <c r="K5211" s="21" t="s">
        <v>20</v>
      </c>
      <c r="L5211">
        <f t="shared" si="96"/>
        <v>2</v>
      </c>
      <c r="M5211">
        <f>MATCH(H:H,价格表!$B$4:$B$35,0)</f>
        <v>11</v>
      </c>
      <c r="N5211" s="27">
        <f>IF(J5211&lt;=0.3,INDEX(价格表!$B$4:$I$31,M5211,2),IF(AND(J5211&gt;0.3,J5211&lt;=1),INDEX(价格表!$B$4:$I$31,M5211,3),IF(AND(J5211&gt;1,J5211&lt;=2.2),INDEX(价格表!$B$4:$I$31,M5211,4),IF(AND(J5211&gt;2.2,J5211&lt;=3.3),INDEX(价格表!$B$4:$I$31,M5211,5),IF(AND(J5211&gt;3.3,J5211&lt;=4),INDEX(价格表!$B$4:$I$31,M5211,6),IF(AND(J5211&gt;4,J5211&lt;=5.5),INDEX(价格表!$B$4:$I$31,M5211,7),IF(J5211&gt;5.5,2.6+INDEX(价格表!$B$4:$I$31,M5211,8)*L5211)))))))</f>
        <v>2.15</v>
      </c>
    </row>
    <row r="5212" spans="1:14">
      <c r="A5212" s="20">
        <v>4311115502936</v>
      </c>
      <c r="B5212" s="18" t="s">
        <v>16</v>
      </c>
      <c r="C5212" s="21">
        <v>20201218</v>
      </c>
      <c r="D5212" s="21">
        <v>610538201209</v>
      </c>
      <c r="E5212" s="21" t="s">
        <v>16</v>
      </c>
      <c r="F5212" s="21">
        <v>20201228</v>
      </c>
      <c r="G5212" s="21" t="s">
        <v>17</v>
      </c>
      <c r="H5212" s="21" t="s">
        <v>21</v>
      </c>
      <c r="I5212" s="21" t="s">
        <v>228</v>
      </c>
      <c r="J5212" s="21">
        <v>1.54</v>
      </c>
      <c r="K5212" s="21" t="s">
        <v>20</v>
      </c>
      <c r="L5212">
        <f t="shared" si="96"/>
        <v>2</v>
      </c>
      <c r="M5212">
        <f>MATCH(H:H,价格表!$B$4:$B$35,0)</f>
        <v>20</v>
      </c>
      <c r="N5212" s="27">
        <f>IF(J5212&lt;=0.3,INDEX(价格表!$B$4:$I$31,M5212,2),IF(AND(J5212&gt;0.3,J5212&lt;=1),INDEX(价格表!$B$4:$I$31,M5212,3),IF(AND(J5212&gt;1,J5212&lt;=2.2),INDEX(价格表!$B$4:$I$31,M5212,4),IF(AND(J5212&gt;2.2,J5212&lt;=3.3),INDEX(价格表!$B$4:$I$31,M5212,5),IF(AND(J5212&gt;3.3,J5212&lt;=4),INDEX(价格表!$B$4:$I$31,M5212,6),IF(AND(J5212&gt;4,J5212&lt;=5.5),INDEX(价格表!$B$4:$I$31,M5212,7),IF(J5212&gt;5.5,2.6+INDEX(价格表!$B$4:$I$31,M5212,8)*L5212)))))))</f>
        <v>2.15</v>
      </c>
    </row>
    <row r="5213" spans="1:14">
      <c r="A5213" s="20">
        <v>4311115502937</v>
      </c>
      <c r="B5213" s="18" t="s">
        <v>16</v>
      </c>
      <c r="C5213" s="21">
        <v>20201218</v>
      </c>
      <c r="D5213" s="21">
        <v>610538201209</v>
      </c>
      <c r="E5213" s="21" t="s">
        <v>16</v>
      </c>
      <c r="F5213" s="21">
        <v>20201228</v>
      </c>
      <c r="G5213" s="21" t="s">
        <v>17</v>
      </c>
      <c r="H5213" s="21" t="s">
        <v>33</v>
      </c>
      <c r="I5213" s="21" t="s">
        <v>34</v>
      </c>
      <c r="J5213" s="21">
        <v>1.52</v>
      </c>
      <c r="K5213" s="21" t="s">
        <v>20</v>
      </c>
      <c r="L5213">
        <f t="shared" si="96"/>
        <v>2</v>
      </c>
      <c r="M5213">
        <f>MATCH(H:H,价格表!$B$4:$B$35,0)</f>
        <v>13</v>
      </c>
      <c r="N5213" s="27">
        <f>IF(J5213&lt;=0.3,INDEX(价格表!$B$4:$I$31,M5213,2),IF(AND(J5213&gt;0.3,J5213&lt;=1),INDEX(价格表!$B$4:$I$31,M5213,3),IF(AND(J5213&gt;1,J5213&lt;=2.2),INDEX(价格表!$B$4:$I$31,M5213,4),IF(AND(J5213&gt;2.2,J5213&lt;=3.3),INDEX(价格表!$B$4:$I$31,M5213,5),IF(AND(J5213&gt;3.3,J5213&lt;=4),INDEX(价格表!$B$4:$I$31,M5213,6),IF(AND(J5213&gt;4,J5213&lt;=5.5),INDEX(价格表!$B$4:$I$31,M5213,7),IF(J5213&gt;5.5,2.6+INDEX(价格表!$B$4:$I$31,M5213,8)*L5213)))))))</f>
        <v>2.15</v>
      </c>
    </row>
    <row r="5214" spans="1:14">
      <c r="A5214" s="20">
        <v>4311115502938</v>
      </c>
      <c r="B5214" s="18" t="s">
        <v>16</v>
      </c>
      <c r="C5214" s="21">
        <v>20201218</v>
      </c>
      <c r="D5214" s="21">
        <v>610538201209</v>
      </c>
      <c r="E5214" s="21" t="s">
        <v>16</v>
      </c>
      <c r="F5214" s="21">
        <v>20201228</v>
      </c>
      <c r="G5214" s="21" t="s">
        <v>17</v>
      </c>
      <c r="H5214" s="21" t="s">
        <v>88</v>
      </c>
      <c r="I5214" s="21" t="s">
        <v>101</v>
      </c>
      <c r="J5214" s="21">
        <v>1.53</v>
      </c>
      <c r="K5214" s="21" t="s">
        <v>20</v>
      </c>
      <c r="L5214">
        <f t="shared" si="96"/>
        <v>2</v>
      </c>
      <c r="M5214">
        <f>MATCH(H:H,价格表!$B$4:$B$35,0)</f>
        <v>19</v>
      </c>
      <c r="N5214" s="27">
        <f>IF(J5214&lt;=0.3,INDEX(价格表!$B$4:$I$31,M5214,2),IF(AND(J5214&gt;0.3,J5214&lt;=1),INDEX(价格表!$B$4:$I$31,M5214,3),IF(AND(J5214&gt;1,J5214&lt;=2.2),INDEX(价格表!$B$4:$I$31,M5214,4),IF(AND(J5214&gt;2.2,J5214&lt;=3.3),INDEX(价格表!$B$4:$I$31,M5214,5),IF(AND(J5214&gt;3.3,J5214&lt;=4),INDEX(价格表!$B$4:$I$31,M5214,6),IF(AND(J5214&gt;4,J5214&lt;=5.5),INDEX(价格表!$B$4:$I$31,M5214,7),IF(J5214&gt;5.5,2.6+INDEX(价格表!$B$4:$I$31,M5214,8)*L5214)))))))</f>
        <v>2.15</v>
      </c>
    </row>
    <row r="5215" spans="1:14">
      <c r="A5215" s="20">
        <v>4311115502939</v>
      </c>
      <c r="B5215" s="18" t="s">
        <v>16</v>
      </c>
      <c r="C5215" s="21">
        <v>20201218</v>
      </c>
      <c r="D5215" s="21">
        <v>610538201209</v>
      </c>
      <c r="E5215" s="21" t="s">
        <v>16</v>
      </c>
      <c r="F5215" s="21">
        <v>20201228</v>
      </c>
      <c r="G5215" s="21" t="s">
        <v>17</v>
      </c>
      <c r="H5215" s="21" t="s">
        <v>27</v>
      </c>
      <c r="I5215" s="21" t="s">
        <v>28</v>
      </c>
      <c r="J5215" s="21">
        <v>1.51</v>
      </c>
      <c r="K5215" s="21" t="s">
        <v>20</v>
      </c>
      <c r="L5215">
        <f t="shared" si="96"/>
        <v>2</v>
      </c>
      <c r="M5215">
        <f>MATCH(H:H,价格表!$B$4:$B$35,0)</f>
        <v>3</v>
      </c>
      <c r="N5215" s="27">
        <f>IF(J5215&lt;=0.3,INDEX(价格表!$B$4:$I$31,M5215,2),IF(AND(J5215&gt;0.3,J5215&lt;=1),INDEX(价格表!$B$4:$I$31,M5215,3),IF(AND(J5215&gt;1,J5215&lt;=2.2),INDEX(价格表!$B$4:$I$31,M5215,4),IF(AND(J5215&gt;2.2,J5215&lt;=3.3),INDEX(价格表!$B$4:$I$31,M5215,5),IF(AND(J5215&gt;3.3,J5215&lt;=4),INDEX(价格表!$B$4:$I$31,M5215,6),IF(AND(J5215&gt;4,J5215&lt;=5.5),INDEX(价格表!$B$4:$I$31,M5215,7),IF(J5215&gt;5.5,2.6+INDEX(价格表!$B$4:$I$31,M5215,8)*L5215)))))))</f>
        <v>2.15</v>
      </c>
    </row>
    <row r="5216" spans="1:14">
      <c r="A5216" s="20">
        <v>4311115502941</v>
      </c>
      <c r="B5216" s="18" t="s">
        <v>16</v>
      </c>
      <c r="C5216" s="21">
        <v>20201218</v>
      </c>
      <c r="D5216" s="21">
        <v>610538201209</v>
      </c>
      <c r="E5216" s="21" t="s">
        <v>16</v>
      </c>
      <c r="F5216" s="21">
        <v>20201228</v>
      </c>
      <c r="G5216" s="21" t="s">
        <v>17</v>
      </c>
      <c r="H5216" s="21" t="s">
        <v>23</v>
      </c>
      <c r="I5216" s="21" t="s">
        <v>258</v>
      </c>
      <c r="J5216" s="21">
        <v>3.26</v>
      </c>
      <c r="K5216" s="21" t="s">
        <v>20</v>
      </c>
      <c r="L5216">
        <f t="shared" si="96"/>
        <v>4</v>
      </c>
      <c r="M5216">
        <f>MATCH(H:H,价格表!$B$4:$B$35,0)</f>
        <v>15</v>
      </c>
      <c r="N5216" s="27">
        <f>IF(J5216&lt;=0.3,INDEX(价格表!$B$4:$I$31,M5216,2),IF(AND(J5216&gt;0.3,J5216&lt;=1),INDEX(价格表!$B$4:$I$31,M5216,3),IF(AND(J5216&gt;1,J5216&lt;=2.2),INDEX(价格表!$B$4:$I$31,M5216,4),IF(AND(J5216&gt;2.2,J5216&lt;=3.3),INDEX(价格表!$B$4:$I$31,M5216,5),IF(AND(J5216&gt;3.3,J5216&lt;=4),INDEX(价格表!$B$4:$I$31,M5216,6),IF(AND(J5216&gt;4,J5216&lt;=5.5),INDEX(价格表!$B$4:$I$31,M5216,7),IF(J5216&gt;5.5,2.6+INDEX(价格表!$B$4:$I$31,M5216,8)*L5216)))))))</f>
        <v>2.5</v>
      </c>
    </row>
    <row r="5217" spans="1:14">
      <c r="A5217" s="20">
        <v>4311115502942</v>
      </c>
      <c r="B5217" s="18" t="s">
        <v>16</v>
      </c>
      <c r="C5217" s="21">
        <v>20201218</v>
      </c>
      <c r="D5217" s="21">
        <v>610538201209</v>
      </c>
      <c r="E5217" s="21" t="s">
        <v>16</v>
      </c>
      <c r="F5217" s="21">
        <v>20201228</v>
      </c>
      <c r="G5217" s="21" t="s">
        <v>17</v>
      </c>
      <c r="H5217" s="21" t="s">
        <v>39</v>
      </c>
      <c r="I5217" s="21" t="s">
        <v>40</v>
      </c>
      <c r="J5217" s="21">
        <v>1.53</v>
      </c>
      <c r="K5217" s="21" t="s">
        <v>20</v>
      </c>
      <c r="L5217">
        <f t="shared" si="96"/>
        <v>2</v>
      </c>
      <c r="M5217">
        <f>MATCH(H:H,价格表!$B$4:$B$35,0)</f>
        <v>23</v>
      </c>
      <c r="N5217" s="27">
        <f>IF(J5217&lt;=0.3,INDEX(价格表!$B$4:$I$31,M5217,2),IF(AND(J5217&gt;0.3,J5217&lt;=1),INDEX(价格表!$B$4:$I$31,M5217,3),IF(AND(J5217&gt;1,J5217&lt;=2.2),INDEX(价格表!$B$4:$I$31,M5217,4),IF(AND(J5217&gt;2.2,J5217&lt;=3.3),INDEX(价格表!$B$4:$I$31,M5217,5),IF(AND(J5217&gt;3.3,J5217&lt;=4),INDEX(价格表!$B$4:$I$31,M5217,6),IF(AND(J5217&gt;4,J5217&lt;=5.5),INDEX(价格表!$B$4:$I$31,M5217,7),IF(J5217&gt;5.5,2.6+INDEX(价格表!$B$4:$I$31,M5217,8)*L5217)))))))</f>
        <v>2.15</v>
      </c>
    </row>
    <row r="5218" spans="1:14">
      <c r="A5218" s="20">
        <v>4311115502943</v>
      </c>
      <c r="B5218" s="18" t="s">
        <v>16</v>
      </c>
      <c r="C5218" s="21">
        <v>20201218</v>
      </c>
      <c r="D5218" s="21">
        <v>610538201209</v>
      </c>
      <c r="E5218" s="21" t="s">
        <v>16</v>
      </c>
      <c r="F5218" s="21">
        <v>20201228</v>
      </c>
      <c r="G5218" s="21" t="s">
        <v>17</v>
      </c>
      <c r="H5218" s="21" t="s">
        <v>23</v>
      </c>
      <c r="I5218" s="21" t="s">
        <v>190</v>
      </c>
      <c r="J5218" s="21">
        <v>0.13</v>
      </c>
      <c r="K5218" s="21" t="s">
        <v>20</v>
      </c>
      <c r="L5218">
        <f t="shared" si="96"/>
        <v>1</v>
      </c>
      <c r="M5218">
        <f>MATCH(H:H,价格表!$B$4:$B$35,0)</f>
        <v>15</v>
      </c>
      <c r="N5218" s="27">
        <f>IF(J5218&lt;=0.3,INDEX(价格表!$B$4:$I$31,M5218,2),IF(AND(J5218&gt;0.3,J5218&lt;=1),INDEX(价格表!$B$4:$I$31,M5218,3),IF(AND(J5218&gt;1,J5218&lt;=2.2),INDEX(价格表!$B$4:$I$31,M5218,4),IF(AND(J5218&gt;2.2,J5218&lt;=3.3),INDEX(价格表!$B$4:$I$31,M5218,5),IF(AND(J5218&gt;3.3,J5218&lt;=4),INDEX(价格表!$B$4:$I$31,M5218,6),IF(AND(J5218&gt;4,J5218&lt;=5.5),INDEX(价格表!$B$4:$I$31,M5218,7),IF(J5218&gt;5.5,2.6+INDEX(价格表!$B$4:$I$31,M5218,8)*L5218)))))))</f>
        <v>1.65</v>
      </c>
    </row>
    <row r="5219" spans="1:14">
      <c r="A5219" s="20">
        <v>4311115502944</v>
      </c>
      <c r="B5219" s="18" t="s">
        <v>16</v>
      </c>
      <c r="C5219" s="21">
        <v>20201218</v>
      </c>
      <c r="D5219" s="21">
        <v>610538201209</v>
      </c>
      <c r="E5219" s="21" t="s">
        <v>16</v>
      </c>
      <c r="F5219" s="21">
        <v>20201228</v>
      </c>
      <c r="G5219" s="21" t="s">
        <v>17</v>
      </c>
      <c r="H5219" s="21" t="s">
        <v>21</v>
      </c>
      <c r="I5219" s="21" t="s">
        <v>204</v>
      </c>
      <c r="J5219" s="21">
        <v>1.54</v>
      </c>
      <c r="K5219" s="21" t="s">
        <v>20</v>
      </c>
      <c r="L5219">
        <f t="shared" si="96"/>
        <v>2</v>
      </c>
      <c r="M5219">
        <f>MATCH(H:H,价格表!$B$4:$B$35,0)</f>
        <v>20</v>
      </c>
      <c r="N5219" s="27">
        <f>IF(J5219&lt;=0.3,INDEX(价格表!$B$4:$I$31,M5219,2),IF(AND(J5219&gt;0.3,J5219&lt;=1),INDEX(价格表!$B$4:$I$31,M5219,3),IF(AND(J5219&gt;1,J5219&lt;=2.2),INDEX(价格表!$B$4:$I$31,M5219,4),IF(AND(J5219&gt;2.2,J5219&lt;=3.3),INDEX(价格表!$B$4:$I$31,M5219,5),IF(AND(J5219&gt;3.3,J5219&lt;=4),INDEX(价格表!$B$4:$I$31,M5219,6),IF(AND(J5219&gt;4,J5219&lt;=5.5),INDEX(价格表!$B$4:$I$31,M5219,7),IF(J5219&gt;5.5,2.6+INDEX(价格表!$B$4:$I$31,M5219,8)*L5219)))))))</f>
        <v>2.15</v>
      </c>
    </row>
    <row r="5220" spans="1:14">
      <c r="A5220" s="20">
        <v>4311115502945</v>
      </c>
      <c r="B5220" s="18" t="s">
        <v>16</v>
      </c>
      <c r="C5220" s="21">
        <v>20201218</v>
      </c>
      <c r="D5220" s="21">
        <v>610538201209</v>
      </c>
      <c r="E5220" s="21" t="s">
        <v>16</v>
      </c>
      <c r="F5220" s="21">
        <v>20201228</v>
      </c>
      <c r="G5220" s="21" t="s">
        <v>17</v>
      </c>
      <c r="H5220" s="21" t="s">
        <v>88</v>
      </c>
      <c r="I5220" s="21" t="s">
        <v>216</v>
      </c>
      <c r="J5220" s="21">
        <v>1.52</v>
      </c>
      <c r="K5220" s="21" t="s">
        <v>20</v>
      </c>
      <c r="L5220">
        <f t="shared" si="96"/>
        <v>2</v>
      </c>
      <c r="M5220">
        <f>MATCH(H:H,价格表!$B$4:$B$35,0)</f>
        <v>19</v>
      </c>
      <c r="N5220" s="27">
        <f>IF(J5220&lt;=0.3,INDEX(价格表!$B$4:$I$31,M5220,2),IF(AND(J5220&gt;0.3,J5220&lt;=1),INDEX(价格表!$B$4:$I$31,M5220,3),IF(AND(J5220&gt;1,J5220&lt;=2.2),INDEX(价格表!$B$4:$I$31,M5220,4),IF(AND(J5220&gt;2.2,J5220&lt;=3.3),INDEX(价格表!$B$4:$I$31,M5220,5),IF(AND(J5220&gt;3.3,J5220&lt;=4),INDEX(价格表!$B$4:$I$31,M5220,6),IF(AND(J5220&gt;4,J5220&lt;=5.5),INDEX(价格表!$B$4:$I$31,M5220,7),IF(J5220&gt;5.5,2.6+INDEX(价格表!$B$4:$I$31,M5220,8)*L5220)))))))</f>
        <v>2.15</v>
      </c>
    </row>
    <row r="5221" spans="1:14">
      <c r="A5221" s="20">
        <v>4311115503008</v>
      </c>
      <c r="B5221" s="18" t="s">
        <v>16</v>
      </c>
      <c r="C5221" s="21">
        <v>20201218</v>
      </c>
      <c r="D5221" s="21">
        <v>610538201209</v>
      </c>
      <c r="E5221" s="21" t="s">
        <v>16</v>
      </c>
      <c r="F5221" s="21">
        <v>20201228</v>
      </c>
      <c r="G5221" s="21" t="s">
        <v>17</v>
      </c>
      <c r="H5221" s="21" t="s">
        <v>73</v>
      </c>
      <c r="I5221" s="21" t="s">
        <v>91</v>
      </c>
      <c r="J5221" s="21">
        <v>1.53</v>
      </c>
      <c r="K5221" s="21" t="s">
        <v>20</v>
      </c>
      <c r="L5221">
        <f t="shared" si="96"/>
        <v>2</v>
      </c>
      <c r="M5221">
        <f>MATCH(H:H,价格表!$B$4:$B$35,0)</f>
        <v>7</v>
      </c>
      <c r="N5221" s="27">
        <f>IF(J5221&lt;=0.3,INDEX(价格表!$B$4:$I$31,M5221,2),IF(AND(J5221&gt;0.3,J5221&lt;=1),INDEX(价格表!$B$4:$I$31,M5221,3),IF(AND(J5221&gt;1,J5221&lt;=2.2),INDEX(价格表!$B$4:$I$31,M5221,4),IF(AND(J5221&gt;2.2,J5221&lt;=3.3),INDEX(价格表!$B$4:$I$31,M5221,5),IF(AND(J5221&gt;3.3,J5221&lt;=4),INDEX(价格表!$B$4:$I$31,M5221,6),IF(AND(J5221&gt;4,J5221&lt;=5.5),INDEX(价格表!$B$4:$I$31,M5221,7),IF(J5221&gt;5.5,2.6+INDEX(价格表!$B$4:$I$31,M5221,8)*L5221)))))))</f>
        <v>2.15</v>
      </c>
    </row>
    <row r="5222" spans="1:14">
      <c r="A5222" s="20">
        <v>4311115503009</v>
      </c>
      <c r="B5222" s="18" t="s">
        <v>16</v>
      </c>
      <c r="C5222" s="21">
        <v>20201218</v>
      </c>
      <c r="D5222" s="21">
        <v>610538201209</v>
      </c>
      <c r="E5222" s="21" t="s">
        <v>16</v>
      </c>
      <c r="F5222" s="21">
        <v>20201228</v>
      </c>
      <c r="G5222" s="21" t="s">
        <v>17</v>
      </c>
      <c r="H5222" s="21" t="s">
        <v>50</v>
      </c>
      <c r="I5222" s="21" t="s">
        <v>62</v>
      </c>
      <c r="J5222" s="21">
        <v>1.54</v>
      </c>
      <c r="K5222" s="21" t="s">
        <v>20</v>
      </c>
      <c r="L5222">
        <f t="shared" si="96"/>
        <v>2</v>
      </c>
      <c r="M5222">
        <f>MATCH(H:H,价格表!$B$4:$B$35,0)</f>
        <v>4</v>
      </c>
      <c r="N5222" s="27">
        <f>IF(J5222&lt;=0.3,INDEX(价格表!$B$4:$I$31,M5222,2),IF(AND(J5222&gt;0.3,J5222&lt;=1),INDEX(价格表!$B$4:$I$31,M5222,3),IF(AND(J5222&gt;1,J5222&lt;=2.2),INDEX(价格表!$B$4:$I$31,M5222,4),IF(AND(J5222&gt;2.2,J5222&lt;=3.3),INDEX(价格表!$B$4:$I$31,M5222,5),IF(AND(J5222&gt;3.3,J5222&lt;=4),INDEX(价格表!$B$4:$I$31,M5222,6),IF(AND(J5222&gt;4,J5222&lt;=5.5),INDEX(价格表!$B$4:$I$31,M5222,7),IF(J5222&gt;5.5,2.6+INDEX(价格表!$B$4:$I$31,M5222,8)*L5222)))))))</f>
        <v>2.15</v>
      </c>
    </row>
    <row r="5223" spans="1:14">
      <c r="A5223" s="20">
        <v>4311115503011</v>
      </c>
      <c r="B5223" s="18" t="s">
        <v>16</v>
      </c>
      <c r="C5223" s="21">
        <v>20201218</v>
      </c>
      <c r="D5223" s="21">
        <v>610538201209</v>
      </c>
      <c r="E5223" s="21" t="s">
        <v>16</v>
      </c>
      <c r="F5223" s="21">
        <v>20201228</v>
      </c>
      <c r="G5223" s="21" t="s">
        <v>17</v>
      </c>
      <c r="H5223" s="21" t="s">
        <v>37</v>
      </c>
      <c r="I5223" s="21" t="s">
        <v>122</v>
      </c>
      <c r="J5223" s="21">
        <v>1.52</v>
      </c>
      <c r="K5223" s="21" t="s">
        <v>20</v>
      </c>
      <c r="L5223">
        <f t="shared" si="96"/>
        <v>2</v>
      </c>
      <c r="M5223">
        <f>MATCH(H:H,价格表!$B$4:$B$35,0)</f>
        <v>12</v>
      </c>
      <c r="N5223" s="27">
        <f>IF(J5223&lt;=0.3,INDEX(价格表!$B$4:$I$31,M5223,2),IF(AND(J5223&gt;0.3,J5223&lt;=1),INDEX(价格表!$B$4:$I$31,M5223,3),IF(AND(J5223&gt;1,J5223&lt;=2.2),INDEX(价格表!$B$4:$I$31,M5223,4),IF(AND(J5223&gt;2.2,J5223&lt;=3.3),INDEX(价格表!$B$4:$I$31,M5223,5),IF(AND(J5223&gt;3.3,J5223&lt;=4),INDEX(价格表!$B$4:$I$31,M5223,6),IF(AND(J5223&gt;4,J5223&lt;=5.5),INDEX(价格表!$B$4:$I$31,M5223,7),IF(J5223&gt;5.5,2.6+INDEX(价格表!$B$4:$I$31,M5223,8)*L5223)))))))</f>
        <v>2.15</v>
      </c>
    </row>
    <row r="5224" spans="1:14">
      <c r="A5224" s="20">
        <v>4311115503012</v>
      </c>
      <c r="B5224" s="18" t="s">
        <v>16</v>
      </c>
      <c r="C5224" s="21">
        <v>20201218</v>
      </c>
      <c r="D5224" s="21">
        <v>610538201209</v>
      </c>
      <c r="E5224" s="21" t="s">
        <v>16</v>
      </c>
      <c r="F5224" s="21">
        <v>20201228</v>
      </c>
      <c r="G5224" s="21" t="s">
        <v>17</v>
      </c>
      <c r="H5224" s="21" t="s">
        <v>35</v>
      </c>
      <c r="I5224" s="21" t="s">
        <v>156</v>
      </c>
      <c r="J5224" s="21">
        <v>1.52</v>
      </c>
      <c r="K5224" s="21" t="s">
        <v>20</v>
      </c>
      <c r="L5224">
        <f t="shared" si="96"/>
        <v>2</v>
      </c>
      <c r="M5224">
        <f>MATCH(H:H,价格表!$B$4:$B$35,0)</f>
        <v>22</v>
      </c>
      <c r="N5224" s="27">
        <f>IF(J5224&lt;=0.3,INDEX(价格表!$B$4:$I$31,M5224,2),IF(AND(J5224&gt;0.3,J5224&lt;=1),INDEX(价格表!$B$4:$I$31,M5224,3),IF(AND(J5224&gt;1,J5224&lt;=2.2),INDEX(价格表!$B$4:$I$31,M5224,4),IF(AND(J5224&gt;2.2,J5224&lt;=3.3),INDEX(价格表!$B$4:$I$31,M5224,5),IF(AND(J5224&gt;3.3,J5224&lt;=4),INDEX(价格表!$B$4:$I$31,M5224,6),IF(AND(J5224&gt;4,J5224&lt;=5.5),INDEX(价格表!$B$4:$I$31,M5224,7),IF(J5224&gt;5.5,2.6+INDEX(价格表!$B$4:$I$31,M5224,8)*L5224)))))))</f>
        <v>2.15</v>
      </c>
    </row>
    <row r="5225" spans="1:14">
      <c r="A5225" s="20">
        <v>4311115503014</v>
      </c>
      <c r="B5225" s="18" t="s">
        <v>16</v>
      </c>
      <c r="C5225" s="21">
        <v>20201218</v>
      </c>
      <c r="D5225" s="21">
        <v>610538201209</v>
      </c>
      <c r="E5225" s="21" t="s">
        <v>16</v>
      </c>
      <c r="F5225" s="21">
        <v>20201228</v>
      </c>
      <c r="G5225" s="21" t="s">
        <v>17</v>
      </c>
      <c r="H5225" s="21" t="s">
        <v>27</v>
      </c>
      <c r="I5225" s="21" t="s">
        <v>210</v>
      </c>
      <c r="J5225" s="21">
        <v>1.6</v>
      </c>
      <c r="K5225" s="21" t="s">
        <v>20</v>
      </c>
      <c r="L5225">
        <f t="shared" si="96"/>
        <v>2</v>
      </c>
      <c r="M5225">
        <f>MATCH(H:H,价格表!$B$4:$B$35,0)</f>
        <v>3</v>
      </c>
      <c r="N5225" s="27">
        <f>IF(J5225&lt;=0.3,INDEX(价格表!$B$4:$I$31,M5225,2),IF(AND(J5225&gt;0.3,J5225&lt;=1),INDEX(价格表!$B$4:$I$31,M5225,3),IF(AND(J5225&gt;1,J5225&lt;=2.2),INDEX(价格表!$B$4:$I$31,M5225,4),IF(AND(J5225&gt;2.2,J5225&lt;=3.3),INDEX(价格表!$B$4:$I$31,M5225,5),IF(AND(J5225&gt;3.3,J5225&lt;=4),INDEX(价格表!$B$4:$I$31,M5225,6),IF(AND(J5225&gt;4,J5225&lt;=5.5),INDEX(价格表!$B$4:$I$31,M5225,7),IF(J5225&gt;5.5,2.6+INDEX(价格表!$B$4:$I$31,M5225,8)*L5225)))))))</f>
        <v>2.15</v>
      </c>
    </row>
    <row r="5226" spans="1:14">
      <c r="A5226" s="20">
        <v>4311115503015</v>
      </c>
      <c r="B5226" s="18" t="s">
        <v>16</v>
      </c>
      <c r="C5226" s="21">
        <v>20201218</v>
      </c>
      <c r="D5226" s="21">
        <v>610538201209</v>
      </c>
      <c r="E5226" s="21" t="s">
        <v>16</v>
      </c>
      <c r="F5226" s="21">
        <v>20201228</v>
      </c>
      <c r="G5226" s="21" t="s">
        <v>17</v>
      </c>
      <c r="H5226" s="21" t="s">
        <v>39</v>
      </c>
      <c r="I5226" s="21" t="s">
        <v>81</v>
      </c>
      <c r="J5226" s="21">
        <v>1.52</v>
      </c>
      <c r="K5226" s="21" t="s">
        <v>20</v>
      </c>
      <c r="L5226">
        <f t="shared" si="96"/>
        <v>2</v>
      </c>
      <c r="M5226">
        <f>MATCH(H:H,价格表!$B$4:$B$35,0)</f>
        <v>23</v>
      </c>
      <c r="N5226" s="27">
        <f>IF(J5226&lt;=0.3,INDEX(价格表!$B$4:$I$31,M5226,2),IF(AND(J5226&gt;0.3,J5226&lt;=1),INDEX(价格表!$B$4:$I$31,M5226,3),IF(AND(J5226&gt;1,J5226&lt;=2.2),INDEX(价格表!$B$4:$I$31,M5226,4),IF(AND(J5226&gt;2.2,J5226&lt;=3.3),INDEX(价格表!$B$4:$I$31,M5226,5),IF(AND(J5226&gt;3.3,J5226&lt;=4),INDEX(价格表!$B$4:$I$31,M5226,6),IF(AND(J5226&gt;4,J5226&lt;=5.5),INDEX(价格表!$B$4:$I$31,M5226,7),IF(J5226&gt;5.5,2.6+INDEX(价格表!$B$4:$I$31,M5226,8)*L5226)))))))</f>
        <v>2.15</v>
      </c>
    </row>
    <row r="5227" spans="1:14">
      <c r="A5227" s="20">
        <v>4311115503016</v>
      </c>
      <c r="B5227" s="18" t="s">
        <v>16</v>
      </c>
      <c r="C5227" s="21">
        <v>20201218</v>
      </c>
      <c r="D5227" s="21">
        <v>610538201209</v>
      </c>
      <c r="E5227" s="21" t="s">
        <v>16</v>
      </c>
      <c r="F5227" s="21">
        <v>20201228</v>
      </c>
      <c r="G5227" s="21" t="s">
        <v>17</v>
      </c>
      <c r="H5227" s="21" t="s">
        <v>39</v>
      </c>
      <c r="I5227" s="21" t="s">
        <v>235</v>
      </c>
      <c r="J5227" s="21">
        <v>1.51</v>
      </c>
      <c r="K5227" s="21" t="s">
        <v>20</v>
      </c>
      <c r="L5227">
        <f t="shared" si="96"/>
        <v>2</v>
      </c>
      <c r="M5227">
        <f>MATCH(H:H,价格表!$B$4:$B$35,0)</f>
        <v>23</v>
      </c>
      <c r="N5227" s="27">
        <f>IF(J5227&lt;=0.3,INDEX(价格表!$B$4:$I$31,M5227,2),IF(AND(J5227&gt;0.3,J5227&lt;=1),INDEX(价格表!$B$4:$I$31,M5227,3),IF(AND(J5227&gt;1,J5227&lt;=2.2),INDEX(价格表!$B$4:$I$31,M5227,4),IF(AND(J5227&gt;2.2,J5227&lt;=3.3),INDEX(价格表!$B$4:$I$31,M5227,5),IF(AND(J5227&gt;3.3,J5227&lt;=4),INDEX(价格表!$B$4:$I$31,M5227,6),IF(AND(J5227&gt;4,J5227&lt;=5.5),INDEX(价格表!$B$4:$I$31,M5227,7),IF(J5227&gt;5.5,2.6+INDEX(价格表!$B$4:$I$31,M5227,8)*L5227)))))))</f>
        <v>2.15</v>
      </c>
    </row>
    <row r="5228" spans="1:14">
      <c r="A5228" s="20">
        <v>4311115503017</v>
      </c>
      <c r="B5228" s="18" t="s">
        <v>16</v>
      </c>
      <c r="C5228" s="21">
        <v>20201218</v>
      </c>
      <c r="D5228" s="21">
        <v>610538201209</v>
      </c>
      <c r="E5228" s="21" t="s">
        <v>16</v>
      </c>
      <c r="F5228" s="21">
        <v>20201228</v>
      </c>
      <c r="G5228" s="21" t="s">
        <v>17</v>
      </c>
      <c r="H5228" s="21" t="s">
        <v>23</v>
      </c>
      <c r="I5228" s="21" t="s">
        <v>99</v>
      </c>
      <c r="J5228" s="21">
        <v>1.54</v>
      </c>
      <c r="K5228" s="21" t="s">
        <v>20</v>
      </c>
      <c r="L5228">
        <f t="shared" si="96"/>
        <v>2</v>
      </c>
      <c r="M5228">
        <f>MATCH(H:H,价格表!$B$4:$B$35,0)</f>
        <v>15</v>
      </c>
      <c r="N5228" s="27">
        <f>IF(J5228&lt;=0.3,INDEX(价格表!$B$4:$I$31,M5228,2),IF(AND(J5228&gt;0.3,J5228&lt;=1),INDEX(价格表!$B$4:$I$31,M5228,3),IF(AND(J5228&gt;1,J5228&lt;=2.2),INDEX(价格表!$B$4:$I$31,M5228,4),IF(AND(J5228&gt;2.2,J5228&lt;=3.3),INDEX(价格表!$B$4:$I$31,M5228,5),IF(AND(J5228&gt;3.3,J5228&lt;=4),INDEX(价格表!$B$4:$I$31,M5228,6),IF(AND(J5228&gt;4,J5228&lt;=5.5),INDEX(价格表!$B$4:$I$31,M5228,7),IF(J5228&gt;5.5,2.6+INDEX(价格表!$B$4:$I$31,M5228,8)*L5228)))))))</f>
        <v>2.15</v>
      </c>
    </row>
    <row r="5229" spans="1:14">
      <c r="A5229" s="20">
        <v>4311115503481</v>
      </c>
      <c r="B5229" s="18" t="s">
        <v>16</v>
      </c>
      <c r="C5229" s="21">
        <v>20201218</v>
      </c>
      <c r="D5229" s="21">
        <v>610538201209</v>
      </c>
      <c r="E5229" s="21" t="s">
        <v>16</v>
      </c>
      <c r="F5229" s="21">
        <v>20201228</v>
      </c>
      <c r="G5229" s="21" t="s">
        <v>17</v>
      </c>
      <c r="H5229" s="21" t="s">
        <v>35</v>
      </c>
      <c r="I5229" s="21" t="s">
        <v>170</v>
      </c>
      <c r="J5229" s="21">
        <v>1.53</v>
      </c>
      <c r="K5229" s="21" t="s">
        <v>20</v>
      </c>
      <c r="L5229">
        <f t="shared" si="96"/>
        <v>2</v>
      </c>
      <c r="M5229">
        <f>MATCH(H:H,价格表!$B$4:$B$35,0)</f>
        <v>22</v>
      </c>
      <c r="N5229" s="27">
        <f>IF(J5229&lt;=0.3,INDEX(价格表!$B$4:$I$31,M5229,2),IF(AND(J5229&gt;0.3,J5229&lt;=1),INDEX(价格表!$B$4:$I$31,M5229,3),IF(AND(J5229&gt;1,J5229&lt;=2.2),INDEX(价格表!$B$4:$I$31,M5229,4),IF(AND(J5229&gt;2.2,J5229&lt;=3.3),INDEX(价格表!$B$4:$I$31,M5229,5),IF(AND(J5229&gt;3.3,J5229&lt;=4),INDEX(价格表!$B$4:$I$31,M5229,6),IF(AND(J5229&gt;4,J5229&lt;=5.5),INDEX(价格表!$B$4:$I$31,M5229,7),IF(J5229&gt;5.5,2.6+INDEX(价格表!$B$4:$I$31,M5229,8)*L5229)))))))</f>
        <v>2.15</v>
      </c>
    </row>
    <row r="5230" spans="1:14">
      <c r="A5230" s="20">
        <v>4311115503482</v>
      </c>
      <c r="B5230" s="18" t="s">
        <v>16</v>
      </c>
      <c r="C5230" s="21">
        <v>20201218</v>
      </c>
      <c r="D5230" s="21">
        <v>610538201209</v>
      </c>
      <c r="E5230" s="21" t="s">
        <v>16</v>
      </c>
      <c r="F5230" s="21">
        <v>20201228</v>
      </c>
      <c r="G5230" s="21" t="s">
        <v>17</v>
      </c>
      <c r="H5230" s="21" t="s">
        <v>33</v>
      </c>
      <c r="I5230" s="21" t="s">
        <v>34</v>
      </c>
      <c r="J5230" s="21">
        <v>1.54</v>
      </c>
      <c r="K5230" s="21" t="s">
        <v>20</v>
      </c>
      <c r="L5230">
        <f t="shared" si="96"/>
        <v>2</v>
      </c>
      <c r="M5230">
        <f>MATCH(H:H,价格表!$B$4:$B$35,0)</f>
        <v>13</v>
      </c>
      <c r="N5230" s="27">
        <f>IF(J5230&lt;=0.3,INDEX(价格表!$B$4:$I$31,M5230,2),IF(AND(J5230&gt;0.3,J5230&lt;=1),INDEX(价格表!$B$4:$I$31,M5230,3),IF(AND(J5230&gt;1,J5230&lt;=2.2),INDEX(价格表!$B$4:$I$31,M5230,4),IF(AND(J5230&gt;2.2,J5230&lt;=3.3),INDEX(价格表!$B$4:$I$31,M5230,5),IF(AND(J5230&gt;3.3,J5230&lt;=4),INDEX(价格表!$B$4:$I$31,M5230,6),IF(AND(J5230&gt;4,J5230&lt;=5.5),INDEX(价格表!$B$4:$I$31,M5230,7),IF(J5230&gt;5.5,2.6+INDEX(价格表!$B$4:$I$31,M5230,8)*L5230)))))))</f>
        <v>2.15</v>
      </c>
    </row>
    <row r="5231" spans="1:14">
      <c r="A5231" s="20">
        <v>4311115503483</v>
      </c>
      <c r="B5231" s="18" t="s">
        <v>16</v>
      </c>
      <c r="C5231" s="21">
        <v>20201218</v>
      </c>
      <c r="D5231" s="21">
        <v>610538201209</v>
      </c>
      <c r="E5231" s="21" t="s">
        <v>16</v>
      </c>
      <c r="F5231" s="21">
        <v>20201228</v>
      </c>
      <c r="G5231" s="21" t="s">
        <v>17</v>
      </c>
      <c r="H5231" s="21" t="s">
        <v>39</v>
      </c>
      <c r="I5231" s="21" t="s">
        <v>40</v>
      </c>
      <c r="J5231" s="21">
        <v>1.52</v>
      </c>
      <c r="K5231" s="21" t="s">
        <v>20</v>
      </c>
      <c r="L5231">
        <f t="shared" si="96"/>
        <v>2</v>
      </c>
      <c r="M5231">
        <f>MATCH(H:H,价格表!$B$4:$B$35,0)</f>
        <v>23</v>
      </c>
      <c r="N5231" s="27">
        <f>IF(J5231&lt;=0.3,INDEX(价格表!$B$4:$I$31,M5231,2),IF(AND(J5231&gt;0.3,J5231&lt;=1),INDEX(价格表!$B$4:$I$31,M5231,3),IF(AND(J5231&gt;1,J5231&lt;=2.2),INDEX(价格表!$B$4:$I$31,M5231,4),IF(AND(J5231&gt;2.2,J5231&lt;=3.3),INDEX(价格表!$B$4:$I$31,M5231,5),IF(AND(J5231&gt;3.3,J5231&lt;=4),INDEX(价格表!$B$4:$I$31,M5231,6),IF(AND(J5231&gt;4,J5231&lt;=5.5),INDEX(价格表!$B$4:$I$31,M5231,7),IF(J5231&gt;5.5,2.6+INDEX(价格表!$B$4:$I$31,M5231,8)*L5231)))))))</f>
        <v>2.15</v>
      </c>
    </row>
    <row r="5232" spans="1:14">
      <c r="A5232" s="20">
        <v>4311115503485</v>
      </c>
      <c r="B5232" s="18" t="s">
        <v>16</v>
      </c>
      <c r="C5232" s="21">
        <v>20201218</v>
      </c>
      <c r="D5232" s="21">
        <v>610538201209</v>
      </c>
      <c r="E5232" s="21" t="s">
        <v>16</v>
      </c>
      <c r="F5232" s="21">
        <v>20201228</v>
      </c>
      <c r="G5232" s="21" t="s">
        <v>17</v>
      </c>
      <c r="H5232" s="21" t="s">
        <v>39</v>
      </c>
      <c r="I5232" s="21" t="s">
        <v>255</v>
      </c>
      <c r="J5232" s="21">
        <v>1.53</v>
      </c>
      <c r="K5232" s="21" t="s">
        <v>20</v>
      </c>
      <c r="L5232">
        <f t="shared" si="96"/>
        <v>2</v>
      </c>
      <c r="M5232">
        <f>MATCH(H:H,价格表!$B$4:$B$35,0)</f>
        <v>23</v>
      </c>
      <c r="N5232" s="27">
        <f>IF(J5232&lt;=0.3,INDEX(价格表!$B$4:$I$31,M5232,2),IF(AND(J5232&gt;0.3,J5232&lt;=1),INDEX(价格表!$B$4:$I$31,M5232,3),IF(AND(J5232&gt;1,J5232&lt;=2.2),INDEX(价格表!$B$4:$I$31,M5232,4),IF(AND(J5232&gt;2.2,J5232&lt;=3.3),INDEX(价格表!$B$4:$I$31,M5232,5),IF(AND(J5232&gt;3.3,J5232&lt;=4),INDEX(价格表!$B$4:$I$31,M5232,6),IF(AND(J5232&gt;4,J5232&lt;=5.5),INDEX(价格表!$B$4:$I$31,M5232,7),IF(J5232&gt;5.5,2.6+INDEX(价格表!$B$4:$I$31,M5232,8)*L5232)))))))</f>
        <v>2.15</v>
      </c>
    </row>
    <row r="5233" spans="1:14">
      <c r="A5233" s="20">
        <v>4311115503486</v>
      </c>
      <c r="B5233" s="18" t="s">
        <v>16</v>
      </c>
      <c r="C5233" s="21">
        <v>20201218</v>
      </c>
      <c r="D5233" s="21">
        <v>610538201209</v>
      </c>
      <c r="E5233" s="21" t="s">
        <v>16</v>
      </c>
      <c r="F5233" s="21">
        <v>20201228</v>
      </c>
      <c r="G5233" s="21" t="s">
        <v>17</v>
      </c>
      <c r="H5233" s="21" t="s">
        <v>88</v>
      </c>
      <c r="I5233" s="21" t="s">
        <v>110</v>
      </c>
      <c r="J5233" s="21">
        <v>1.53</v>
      </c>
      <c r="K5233" s="21" t="s">
        <v>20</v>
      </c>
      <c r="L5233">
        <f t="shared" si="96"/>
        <v>2</v>
      </c>
      <c r="M5233">
        <f>MATCH(H:H,价格表!$B$4:$B$35,0)</f>
        <v>19</v>
      </c>
      <c r="N5233" s="27">
        <f>IF(J5233&lt;=0.3,INDEX(价格表!$B$4:$I$31,M5233,2),IF(AND(J5233&gt;0.3,J5233&lt;=1),INDEX(价格表!$B$4:$I$31,M5233,3),IF(AND(J5233&gt;1,J5233&lt;=2.2),INDEX(价格表!$B$4:$I$31,M5233,4),IF(AND(J5233&gt;2.2,J5233&lt;=3.3),INDEX(价格表!$B$4:$I$31,M5233,5),IF(AND(J5233&gt;3.3,J5233&lt;=4),INDEX(价格表!$B$4:$I$31,M5233,6),IF(AND(J5233&gt;4,J5233&lt;=5.5),INDEX(价格表!$B$4:$I$31,M5233,7),IF(J5233&gt;5.5,2.6+INDEX(价格表!$B$4:$I$31,M5233,8)*L5233)))))))</f>
        <v>2.15</v>
      </c>
    </row>
    <row r="5234" spans="1:14">
      <c r="A5234" s="20">
        <v>4311115503487</v>
      </c>
      <c r="B5234" s="18" t="s">
        <v>16</v>
      </c>
      <c r="C5234" s="21">
        <v>20201218</v>
      </c>
      <c r="D5234" s="21">
        <v>610538201209</v>
      </c>
      <c r="E5234" s="21" t="s">
        <v>16</v>
      </c>
      <c r="F5234" s="21">
        <v>20201228</v>
      </c>
      <c r="G5234" s="21" t="s">
        <v>17</v>
      </c>
      <c r="H5234" s="21" t="s">
        <v>73</v>
      </c>
      <c r="I5234" s="21" t="s">
        <v>184</v>
      </c>
      <c r="J5234" s="21">
        <v>1.51</v>
      </c>
      <c r="K5234" s="21" t="s">
        <v>20</v>
      </c>
      <c r="L5234">
        <f t="shared" si="96"/>
        <v>2</v>
      </c>
      <c r="M5234">
        <f>MATCH(H:H,价格表!$B$4:$B$35,0)</f>
        <v>7</v>
      </c>
      <c r="N5234" s="27">
        <f>IF(J5234&lt;=0.3,INDEX(价格表!$B$4:$I$31,M5234,2),IF(AND(J5234&gt;0.3,J5234&lt;=1),INDEX(价格表!$B$4:$I$31,M5234,3),IF(AND(J5234&gt;1,J5234&lt;=2.2),INDEX(价格表!$B$4:$I$31,M5234,4),IF(AND(J5234&gt;2.2,J5234&lt;=3.3),INDEX(价格表!$B$4:$I$31,M5234,5),IF(AND(J5234&gt;3.3,J5234&lt;=4),INDEX(价格表!$B$4:$I$31,M5234,6),IF(AND(J5234&gt;4,J5234&lt;=5.5),INDEX(价格表!$B$4:$I$31,M5234,7),IF(J5234&gt;5.5,2.6+INDEX(价格表!$B$4:$I$31,M5234,8)*L5234)))))))</f>
        <v>2.15</v>
      </c>
    </row>
    <row r="5235" spans="1:14">
      <c r="A5235" s="20">
        <v>4311115503488</v>
      </c>
      <c r="B5235" s="18" t="s">
        <v>16</v>
      </c>
      <c r="C5235" s="21">
        <v>20201218</v>
      </c>
      <c r="D5235" s="21">
        <v>610538201209</v>
      </c>
      <c r="E5235" s="21" t="s">
        <v>16</v>
      </c>
      <c r="F5235" s="21">
        <v>20201228</v>
      </c>
      <c r="G5235" s="21" t="s">
        <v>17</v>
      </c>
      <c r="H5235" s="21" t="s">
        <v>66</v>
      </c>
      <c r="I5235" s="21" t="s">
        <v>222</v>
      </c>
      <c r="J5235" s="21">
        <v>1.53</v>
      </c>
      <c r="K5235" s="21" t="s">
        <v>20</v>
      </c>
      <c r="L5235">
        <f t="shared" si="96"/>
        <v>2</v>
      </c>
      <c r="M5235">
        <f>MATCH(H:H,价格表!$B$4:$B$35,0)</f>
        <v>17</v>
      </c>
      <c r="N5235" s="27">
        <f>IF(J5235&lt;=0.3,INDEX(价格表!$B$4:$I$31,M5235,2),IF(AND(J5235&gt;0.3,J5235&lt;=1),INDEX(价格表!$B$4:$I$31,M5235,3),IF(AND(J5235&gt;1,J5235&lt;=2.2),INDEX(价格表!$B$4:$I$31,M5235,4),IF(AND(J5235&gt;2.2,J5235&lt;=3.3),INDEX(价格表!$B$4:$I$31,M5235,5),IF(AND(J5235&gt;3.3,J5235&lt;=4),INDEX(价格表!$B$4:$I$31,M5235,6),IF(AND(J5235&gt;4,J5235&lt;=5.5),INDEX(价格表!$B$4:$I$31,M5235,7),IF(J5235&gt;5.5,2.6+INDEX(价格表!$B$4:$I$31,M5235,8)*L5235)))))))</f>
        <v>2.15</v>
      </c>
    </row>
    <row r="5236" spans="1:14">
      <c r="A5236" s="20">
        <v>4311115503489</v>
      </c>
      <c r="B5236" s="18" t="s">
        <v>16</v>
      </c>
      <c r="C5236" s="21">
        <v>20201218</v>
      </c>
      <c r="D5236" s="21">
        <v>610538201209</v>
      </c>
      <c r="E5236" s="21" t="s">
        <v>16</v>
      </c>
      <c r="F5236" s="21">
        <v>20201228</v>
      </c>
      <c r="G5236" s="21" t="s">
        <v>17</v>
      </c>
      <c r="H5236" s="21" t="s">
        <v>63</v>
      </c>
      <c r="I5236" s="21" t="s">
        <v>274</v>
      </c>
      <c r="J5236" s="21">
        <v>1.53</v>
      </c>
      <c r="K5236" s="21" t="s">
        <v>20</v>
      </c>
      <c r="L5236">
        <f t="shared" si="96"/>
        <v>2</v>
      </c>
      <c r="M5236">
        <f>MATCH(H:H,价格表!$B$4:$B$35,0)</f>
        <v>21</v>
      </c>
      <c r="N5236" s="27">
        <f>IF(J5236&lt;=0.3,INDEX(价格表!$B$4:$I$31,M5236,2),IF(AND(J5236&gt;0.3,J5236&lt;=1),INDEX(价格表!$B$4:$I$31,M5236,3),IF(AND(J5236&gt;1,J5236&lt;=2.2),INDEX(价格表!$B$4:$I$31,M5236,4),IF(AND(J5236&gt;2.2,J5236&lt;=3.3),INDEX(价格表!$B$4:$I$31,M5236,5),IF(AND(J5236&gt;3.3,J5236&lt;=4),INDEX(价格表!$B$4:$I$31,M5236,6),IF(AND(J5236&gt;4,J5236&lt;=5.5),INDEX(价格表!$B$4:$I$31,M5236,7),IF(J5236&gt;5.5,2.6+INDEX(价格表!$B$4:$I$31,M5236,8)*L5236)))))))</f>
        <v>2.15</v>
      </c>
    </row>
    <row r="5237" spans="1:14">
      <c r="A5237" s="20">
        <v>4311115503490</v>
      </c>
      <c r="B5237" s="18" t="s">
        <v>16</v>
      </c>
      <c r="C5237" s="21">
        <v>20201218</v>
      </c>
      <c r="D5237" s="21">
        <v>610538201209</v>
      </c>
      <c r="E5237" s="21" t="s">
        <v>16</v>
      </c>
      <c r="F5237" s="21">
        <v>20201228</v>
      </c>
      <c r="G5237" s="21" t="s">
        <v>17</v>
      </c>
      <c r="H5237" s="21" t="s">
        <v>37</v>
      </c>
      <c r="I5237" s="21" t="s">
        <v>214</v>
      </c>
      <c r="J5237" s="21">
        <v>1.75</v>
      </c>
      <c r="K5237" s="21" t="s">
        <v>20</v>
      </c>
      <c r="L5237">
        <f t="shared" si="96"/>
        <v>2</v>
      </c>
      <c r="M5237">
        <f>MATCH(H:H,价格表!$B$4:$B$35,0)</f>
        <v>12</v>
      </c>
      <c r="N5237" s="27">
        <f>IF(J5237&lt;=0.3,INDEX(价格表!$B$4:$I$31,M5237,2),IF(AND(J5237&gt;0.3,J5237&lt;=1),INDEX(价格表!$B$4:$I$31,M5237,3),IF(AND(J5237&gt;1,J5237&lt;=2.2),INDEX(价格表!$B$4:$I$31,M5237,4),IF(AND(J5237&gt;2.2,J5237&lt;=3.3),INDEX(价格表!$B$4:$I$31,M5237,5),IF(AND(J5237&gt;3.3,J5237&lt;=4),INDEX(价格表!$B$4:$I$31,M5237,6),IF(AND(J5237&gt;4,J5237&lt;=5.5),INDEX(价格表!$B$4:$I$31,M5237,7),IF(J5237&gt;5.5,2.6+INDEX(价格表!$B$4:$I$31,M5237,8)*L5237)))))))</f>
        <v>2.15</v>
      </c>
    </row>
    <row r="5238" spans="1:14">
      <c r="A5238" s="20">
        <v>4311115503512</v>
      </c>
      <c r="B5238" s="18" t="s">
        <v>16</v>
      </c>
      <c r="C5238" s="21">
        <v>20201218</v>
      </c>
      <c r="D5238" s="21">
        <v>610538201209</v>
      </c>
      <c r="E5238" s="21" t="s">
        <v>16</v>
      </c>
      <c r="F5238" s="21">
        <v>20201228</v>
      </c>
      <c r="G5238" s="21" t="s">
        <v>17</v>
      </c>
      <c r="H5238" s="21" t="s">
        <v>66</v>
      </c>
      <c r="I5238" s="21" t="s">
        <v>272</v>
      </c>
      <c r="J5238" s="21">
        <v>1.68</v>
      </c>
      <c r="K5238" s="21" t="s">
        <v>20</v>
      </c>
      <c r="L5238">
        <f t="shared" si="96"/>
        <v>2</v>
      </c>
      <c r="M5238">
        <f>MATCH(H:H,价格表!$B$4:$B$35,0)</f>
        <v>17</v>
      </c>
      <c r="N5238" s="27">
        <f>IF(J5238&lt;=0.3,INDEX(价格表!$B$4:$I$31,M5238,2),IF(AND(J5238&gt;0.3,J5238&lt;=1),INDEX(价格表!$B$4:$I$31,M5238,3),IF(AND(J5238&gt;1,J5238&lt;=2.2),INDEX(价格表!$B$4:$I$31,M5238,4),IF(AND(J5238&gt;2.2,J5238&lt;=3.3),INDEX(价格表!$B$4:$I$31,M5238,5),IF(AND(J5238&gt;3.3,J5238&lt;=4),INDEX(价格表!$B$4:$I$31,M5238,6),IF(AND(J5238&gt;4,J5238&lt;=5.5),INDEX(价格表!$B$4:$I$31,M5238,7),IF(J5238&gt;5.5,2.6+INDEX(价格表!$B$4:$I$31,M5238,8)*L5238)))))))</f>
        <v>2.15</v>
      </c>
    </row>
    <row r="5239" spans="1:14">
      <c r="A5239" s="20">
        <v>4311115503513</v>
      </c>
      <c r="B5239" s="18" t="s">
        <v>16</v>
      </c>
      <c r="C5239" s="21">
        <v>20201218</v>
      </c>
      <c r="D5239" s="21">
        <v>610538201209</v>
      </c>
      <c r="E5239" s="21" t="s">
        <v>16</v>
      </c>
      <c r="F5239" s="21">
        <v>20201228</v>
      </c>
      <c r="G5239" s="21" t="s">
        <v>17</v>
      </c>
      <c r="H5239" s="21" t="s">
        <v>73</v>
      </c>
      <c r="I5239" s="21" t="s">
        <v>80</v>
      </c>
      <c r="J5239" s="21">
        <v>1.54</v>
      </c>
      <c r="K5239" s="21" t="s">
        <v>20</v>
      </c>
      <c r="L5239">
        <f t="shared" si="96"/>
        <v>2</v>
      </c>
      <c r="M5239">
        <f>MATCH(H:H,价格表!$B$4:$B$35,0)</f>
        <v>7</v>
      </c>
      <c r="N5239" s="27">
        <f>IF(J5239&lt;=0.3,INDEX(价格表!$B$4:$I$31,M5239,2),IF(AND(J5239&gt;0.3,J5239&lt;=1),INDEX(价格表!$B$4:$I$31,M5239,3),IF(AND(J5239&gt;1,J5239&lt;=2.2),INDEX(价格表!$B$4:$I$31,M5239,4),IF(AND(J5239&gt;2.2,J5239&lt;=3.3),INDEX(价格表!$B$4:$I$31,M5239,5),IF(AND(J5239&gt;3.3,J5239&lt;=4),INDEX(价格表!$B$4:$I$31,M5239,6),IF(AND(J5239&gt;4,J5239&lt;=5.5),INDEX(价格表!$B$4:$I$31,M5239,7),IF(J5239&gt;5.5,2.6+INDEX(价格表!$B$4:$I$31,M5239,8)*L5239)))))))</f>
        <v>2.15</v>
      </c>
    </row>
    <row r="5240" spans="1:14">
      <c r="A5240" s="20">
        <v>4311115503515</v>
      </c>
      <c r="B5240" s="18" t="s">
        <v>16</v>
      </c>
      <c r="C5240" s="21">
        <v>20201218</v>
      </c>
      <c r="D5240" s="21">
        <v>610538201209</v>
      </c>
      <c r="E5240" s="21" t="s">
        <v>16</v>
      </c>
      <c r="F5240" s="21">
        <v>20201228</v>
      </c>
      <c r="G5240" s="21" t="s">
        <v>17</v>
      </c>
      <c r="H5240" s="21" t="s">
        <v>23</v>
      </c>
      <c r="I5240" s="21" t="s">
        <v>127</v>
      </c>
      <c r="J5240" s="21">
        <v>1.51</v>
      </c>
      <c r="K5240" s="21" t="s">
        <v>20</v>
      </c>
      <c r="L5240">
        <f t="shared" si="96"/>
        <v>2</v>
      </c>
      <c r="M5240">
        <f>MATCH(H:H,价格表!$B$4:$B$35,0)</f>
        <v>15</v>
      </c>
      <c r="N5240" s="27">
        <f>IF(J5240&lt;=0.3,INDEX(价格表!$B$4:$I$31,M5240,2),IF(AND(J5240&gt;0.3,J5240&lt;=1),INDEX(价格表!$B$4:$I$31,M5240,3),IF(AND(J5240&gt;1,J5240&lt;=2.2),INDEX(价格表!$B$4:$I$31,M5240,4),IF(AND(J5240&gt;2.2,J5240&lt;=3.3),INDEX(价格表!$B$4:$I$31,M5240,5),IF(AND(J5240&gt;3.3,J5240&lt;=4),INDEX(价格表!$B$4:$I$31,M5240,6),IF(AND(J5240&gt;4,J5240&lt;=5.5),INDEX(价格表!$B$4:$I$31,M5240,7),IF(J5240&gt;5.5,2.6+INDEX(价格表!$B$4:$I$31,M5240,8)*L5240)))))))</f>
        <v>2.15</v>
      </c>
    </row>
    <row r="5241" spans="1:14">
      <c r="A5241" s="20">
        <v>4311115503516</v>
      </c>
      <c r="B5241" s="18" t="s">
        <v>16</v>
      </c>
      <c r="C5241" s="21">
        <v>20201218</v>
      </c>
      <c r="D5241" s="21">
        <v>610538201209</v>
      </c>
      <c r="E5241" s="21" t="s">
        <v>16</v>
      </c>
      <c r="F5241" s="21">
        <v>20201228</v>
      </c>
      <c r="G5241" s="21" t="s">
        <v>17</v>
      </c>
      <c r="H5241" s="21" t="s">
        <v>18</v>
      </c>
      <c r="I5241" s="21" t="s">
        <v>139</v>
      </c>
      <c r="J5241" s="21">
        <v>1.44</v>
      </c>
      <c r="K5241" s="21" t="s">
        <v>20</v>
      </c>
      <c r="L5241">
        <f t="shared" si="96"/>
        <v>2</v>
      </c>
      <c r="M5241">
        <f>MATCH(H:H,价格表!$B$4:$B$35,0)</f>
        <v>1</v>
      </c>
      <c r="N5241" s="27">
        <f>IF(J5241&lt;=0.3,INDEX(价格表!$B$4:$I$31,M5241,2),IF(AND(J5241&gt;0.3,J5241&lt;=1),INDEX(价格表!$B$4:$I$31,M5241,3),IF(AND(J5241&gt;1,J5241&lt;=2.2),INDEX(价格表!$B$4:$I$31,M5241,4),IF(AND(J5241&gt;2.2,J5241&lt;=3.3),INDEX(价格表!$B$4:$I$31,M5241,5),IF(AND(J5241&gt;3.3,J5241&lt;=4),INDEX(价格表!$B$4:$I$31,M5241,6),IF(AND(J5241&gt;4,J5241&lt;=5.5),INDEX(价格表!$B$4:$I$31,M5241,7),IF(J5241&gt;5.5,2.6+INDEX(价格表!$B$4:$I$31,M5241,8)*L5241)))))))</f>
        <v>2.15</v>
      </c>
    </row>
    <row r="5242" spans="1:14">
      <c r="A5242" s="20">
        <v>4311115503517</v>
      </c>
      <c r="B5242" s="18" t="s">
        <v>16</v>
      </c>
      <c r="C5242" s="21">
        <v>20201218</v>
      </c>
      <c r="D5242" s="21">
        <v>610538201209</v>
      </c>
      <c r="E5242" s="21" t="s">
        <v>16</v>
      </c>
      <c r="F5242" s="21">
        <v>20201228</v>
      </c>
      <c r="G5242" s="21" t="s">
        <v>17</v>
      </c>
      <c r="H5242" s="21" t="s">
        <v>43</v>
      </c>
      <c r="I5242" s="21" t="s">
        <v>44</v>
      </c>
      <c r="J5242" s="21">
        <v>1.53</v>
      </c>
      <c r="K5242" s="21" t="s">
        <v>20</v>
      </c>
      <c r="L5242">
        <f t="shared" si="96"/>
        <v>2</v>
      </c>
      <c r="M5242">
        <f>MATCH(H:H,价格表!$B$4:$B$35,0)</f>
        <v>10</v>
      </c>
      <c r="N5242" s="27">
        <f>IF(J5242&lt;=0.3,INDEX(价格表!$B$4:$I$31,M5242,2),IF(AND(J5242&gt;0.3,J5242&lt;=1),INDEX(价格表!$B$4:$I$31,M5242,3),IF(AND(J5242&gt;1,J5242&lt;=2.2),INDEX(价格表!$B$4:$I$31,M5242,4),IF(AND(J5242&gt;2.2,J5242&lt;=3.3),INDEX(价格表!$B$4:$I$31,M5242,5),IF(AND(J5242&gt;3.3,J5242&lt;=4),INDEX(价格表!$B$4:$I$31,M5242,6),IF(AND(J5242&gt;4,J5242&lt;=5.5),INDEX(价格表!$B$4:$I$31,M5242,7),IF(J5242&gt;5.5,2.6+INDEX(价格表!$B$4:$I$31,M5242,8)*L5242)))))))</f>
        <v>2.15</v>
      </c>
    </row>
    <row r="5243" spans="1:14">
      <c r="A5243" s="20">
        <v>4311115503518</v>
      </c>
      <c r="B5243" s="18" t="s">
        <v>16</v>
      </c>
      <c r="C5243" s="21">
        <v>20201218</v>
      </c>
      <c r="D5243" s="21">
        <v>610538201209</v>
      </c>
      <c r="E5243" s="21" t="s">
        <v>16</v>
      </c>
      <c r="F5243" s="21">
        <v>20201228</v>
      </c>
      <c r="G5243" s="21" t="s">
        <v>17</v>
      </c>
      <c r="H5243" s="21" t="s">
        <v>33</v>
      </c>
      <c r="I5243" s="21" t="s">
        <v>34</v>
      </c>
      <c r="J5243" s="21">
        <v>1.53</v>
      </c>
      <c r="K5243" s="21" t="s">
        <v>20</v>
      </c>
      <c r="L5243">
        <f t="shared" si="96"/>
        <v>2</v>
      </c>
      <c r="M5243">
        <f>MATCH(H:H,价格表!$B$4:$B$35,0)</f>
        <v>13</v>
      </c>
      <c r="N5243" s="27">
        <f>IF(J5243&lt;=0.3,INDEX(价格表!$B$4:$I$31,M5243,2),IF(AND(J5243&gt;0.3,J5243&lt;=1),INDEX(价格表!$B$4:$I$31,M5243,3),IF(AND(J5243&gt;1,J5243&lt;=2.2),INDEX(价格表!$B$4:$I$31,M5243,4),IF(AND(J5243&gt;2.2,J5243&lt;=3.3),INDEX(价格表!$B$4:$I$31,M5243,5),IF(AND(J5243&gt;3.3,J5243&lt;=4),INDEX(价格表!$B$4:$I$31,M5243,6),IF(AND(J5243&gt;4,J5243&lt;=5.5),INDEX(价格表!$B$4:$I$31,M5243,7),IF(J5243&gt;5.5,2.6+INDEX(价格表!$B$4:$I$31,M5243,8)*L5243)))))))</f>
        <v>2.15</v>
      </c>
    </row>
    <row r="5244" spans="1:14">
      <c r="A5244" s="20">
        <v>4311115503519</v>
      </c>
      <c r="B5244" s="18" t="s">
        <v>16</v>
      </c>
      <c r="C5244" s="21">
        <v>20201218</v>
      </c>
      <c r="D5244" s="21">
        <v>610538201209</v>
      </c>
      <c r="E5244" s="21" t="s">
        <v>16</v>
      </c>
      <c r="F5244" s="21">
        <v>20201228</v>
      </c>
      <c r="G5244" s="21" t="s">
        <v>17</v>
      </c>
      <c r="H5244" s="21" t="s">
        <v>50</v>
      </c>
      <c r="I5244" s="21" t="s">
        <v>133</v>
      </c>
      <c r="J5244" s="21">
        <v>1.53</v>
      </c>
      <c r="K5244" s="21" t="s">
        <v>20</v>
      </c>
      <c r="L5244">
        <f t="shared" si="96"/>
        <v>2</v>
      </c>
      <c r="M5244">
        <f>MATCH(H:H,价格表!$B$4:$B$35,0)</f>
        <v>4</v>
      </c>
      <c r="N5244" s="27">
        <f>IF(J5244&lt;=0.3,INDEX(价格表!$B$4:$I$31,M5244,2),IF(AND(J5244&gt;0.3,J5244&lt;=1),INDEX(价格表!$B$4:$I$31,M5244,3),IF(AND(J5244&gt;1,J5244&lt;=2.2),INDEX(价格表!$B$4:$I$31,M5244,4),IF(AND(J5244&gt;2.2,J5244&lt;=3.3),INDEX(价格表!$B$4:$I$31,M5244,5),IF(AND(J5244&gt;3.3,J5244&lt;=4),INDEX(价格表!$B$4:$I$31,M5244,6),IF(AND(J5244&gt;4,J5244&lt;=5.5),INDEX(价格表!$B$4:$I$31,M5244,7),IF(J5244&gt;5.5,2.6+INDEX(价格表!$B$4:$I$31,M5244,8)*L5244)))))))</f>
        <v>2.15</v>
      </c>
    </row>
    <row r="5245" spans="1:14">
      <c r="A5245" s="20">
        <v>4311115503520</v>
      </c>
      <c r="B5245" s="18" t="s">
        <v>16</v>
      </c>
      <c r="C5245" s="21">
        <v>20201218</v>
      </c>
      <c r="D5245" s="21">
        <v>610538201209</v>
      </c>
      <c r="E5245" s="21" t="s">
        <v>16</v>
      </c>
      <c r="F5245" s="21">
        <v>20201228</v>
      </c>
      <c r="G5245" s="21" t="s">
        <v>17</v>
      </c>
      <c r="H5245" s="21" t="s">
        <v>35</v>
      </c>
      <c r="I5245" s="21" t="s">
        <v>102</v>
      </c>
      <c r="J5245" s="21">
        <v>1.53</v>
      </c>
      <c r="K5245" s="21" t="s">
        <v>20</v>
      </c>
      <c r="L5245">
        <f t="shared" si="96"/>
        <v>2</v>
      </c>
      <c r="M5245">
        <f>MATCH(H:H,价格表!$B$4:$B$35,0)</f>
        <v>22</v>
      </c>
      <c r="N5245" s="27">
        <f>IF(J5245&lt;=0.3,INDEX(价格表!$B$4:$I$31,M5245,2),IF(AND(J5245&gt;0.3,J5245&lt;=1),INDEX(价格表!$B$4:$I$31,M5245,3),IF(AND(J5245&gt;1,J5245&lt;=2.2),INDEX(价格表!$B$4:$I$31,M5245,4),IF(AND(J5245&gt;2.2,J5245&lt;=3.3),INDEX(价格表!$B$4:$I$31,M5245,5),IF(AND(J5245&gt;3.3,J5245&lt;=4),INDEX(价格表!$B$4:$I$31,M5245,6),IF(AND(J5245&gt;4,J5245&lt;=5.5),INDEX(价格表!$B$4:$I$31,M5245,7),IF(J5245&gt;5.5,2.6+INDEX(价格表!$B$4:$I$31,M5245,8)*L5245)))))))</f>
        <v>2.15</v>
      </c>
    </row>
    <row r="5246" spans="1:14">
      <c r="A5246" s="20">
        <v>4311115505434</v>
      </c>
      <c r="B5246" s="18" t="s">
        <v>16</v>
      </c>
      <c r="C5246" s="21">
        <v>20201218</v>
      </c>
      <c r="D5246" s="21">
        <v>610538201209</v>
      </c>
      <c r="E5246" s="21" t="s">
        <v>16</v>
      </c>
      <c r="F5246" s="21">
        <v>20201228</v>
      </c>
      <c r="G5246" s="21" t="s">
        <v>17</v>
      </c>
      <c r="H5246" s="21" t="s">
        <v>45</v>
      </c>
      <c r="I5246" s="21" t="s">
        <v>137</v>
      </c>
      <c r="J5246" s="21">
        <v>1.54</v>
      </c>
      <c r="K5246" s="21" t="s">
        <v>20</v>
      </c>
      <c r="L5246">
        <f t="shared" si="96"/>
        <v>2</v>
      </c>
      <c r="M5246">
        <f>MATCH(H:H,价格表!$B$4:$B$35,0)</f>
        <v>9</v>
      </c>
      <c r="N5246" s="27">
        <f>IF(J5246&lt;=0.3,INDEX(价格表!$B$4:$I$31,M5246,2),IF(AND(J5246&gt;0.3,J5246&lt;=1),INDEX(价格表!$B$4:$I$31,M5246,3),IF(AND(J5246&gt;1,J5246&lt;=2.2),INDEX(价格表!$B$4:$I$31,M5246,4),IF(AND(J5246&gt;2.2,J5246&lt;=3.3),INDEX(价格表!$B$4:$I$31,M5246,5),IF(AND(J5246&gt;3.3,J5246&lt;=4),INDEX(价格表!$B$4:$I$31,M5246,6),IF(AND(J5246&gt;4,J5246&lt;=5.5),INDEX(价格表!$B$4:$I$31,M5246,7),IF(J5246&gt;5.5,2.6+INDEX(价格表!$B$4:$I$31,M5246,8)*L5246)))))))</f>
        <v>2.15</v>
      </c>
    </row>
    <row r="5247" spans="1:14">
      <c r="A5247" s="20">
        <v>4311115505435</v>
      </c>
      <c r="B5247" s="18" t="s">
        <v>16</v>
      </c>
      <c r="C5247" s="21">
        <v>20201218</v>
      </c>
      <c r="D5247" s="21">
        <v>610538201209</v>
      </c>
      <c r="E5247" s="21" t="s">
        <v>16</v>
      </c>
      <c r="F5247" s="21">
        <v>20201228</v>
      </c>
      <c r="G5247" s="21" t="s">
        <v>17</v>
      </c>
      <c r="H5247" s="21" t="s">
        <v>45</v>
      </c>
      <c r="I5247" s="21" t="s">
        <v>48</v>
      </c>
      <c r="J5247" s="21">
        <v>1.52</v>
      </c>
      <c r="K5247" s="21" t="s">
        <v>20</v>
      </c>
      <c r="L5247">
        <f t="shared" si="96"/>
        <v>2</v>
      </c>
      <c r="M5247">
        <f>MATCH(H:H,价格表!$B$4:$B$35,0)</f>
        <v>9</v>
      </c>
      <c r="N5247" s="27">
        <f>IF(J5247&lt;=0.3,INDEX(价格表!$B$4:$I$31,M5247,2),IF(AND(J5247&gt;0.3,J5247&lt;=1),INDEX(价格表!$B$4:$I$31,M5247,3),IF(AND(J5247&gt;1,J5247&lt;=2.2),INDEX(价格表!$B$4:$I$31,M5247,4),IF(AND(J5247&gt;2.2,J5247&lt;=3.3),INDEX(价格表!$B$4:$I$31,M5247,5),IF(AND(J5247&gt;3.3,J5247&lt;=4),INDEX(价格表!$B$4:$I$31,M5247,6),IF(AND(J5247&gt;4,J5247&lt;=5.5),INDEX(价格表!$B$4:$I$31,M5247,7),IF(J5247&gt;5.5,2.6+INDEX(价格表!$B$4:$I$31,M5247,8)*L5247)))))))</f>
        <v>2.15</v>
      </c>
    </row>
    <row r="5248" spans="1:14">
      <c r="A5248" s="20">
        <v>4311115505436</v>
      </c>
      <c r="B5248" s="18" t="s">
        <v>16</v>
      </c>
      <c r="C5248" s="21">
        <v>20201218</v>
      </c>
      <c r="D5248" s="21">
        <v>610538201209</v>
      </c>
      <c r="E5248" s="21" t="s">
        <v>16</v>
      </c>
      <c r="F5248" s="21">
        <v>20201228</v>
      </c>
      <c r="G5248" s="21" t="s">
        <v>17</v>
      </c>
      <c r="H5248" s="21" t="s">
        <v>21</v>
      </c>
      <c r="I5248" s="21" t="s">
        <v>109</v>
      </c>
      <c r="J5248" s="21">
        <v>1.52</v>
      </c>
      <c r="K5248" s="21" t="s">
        <v>20</v>
      </c>
      <c r="L5248">
        <f t="shared" si="96"/>
        <v>2</v>
      </c>
      <c r="M5248">
        <f>MATCH(H:H,价格表!$B$4:$B$35,0)</f>
        <v>20</v>
      </c>
      <c r="N5248" s="27">
        <f>IF(J5248&lt;=0.3,INDEX(价格表!$B$4:$I$31,M5248,2),IF(AND(J5248&gt;0.3,J5248&lt;=1),INDEX(价格表!$B$4:$I$31,M5248,3),IF(AND(J5248&gt;1,J5248&lt;=2.2),INDEX(价格表!$B$4:$I$31,M5248,4),IF(AND(J5248&gt;2.2,J5248&lt;=3.3),INDEX(价格表!$B$4:$I$31,M5248,5),IF(AND(J5248&gt;3.3,J5248&lt;=4),INDEX(价格表!$B$4:$I$31,M5248,6),IF(AND(J5248&gt;4,J5248&lt;=5.5),INDEX(价格表!$B$4:$I$31,M5248,7),IF(J5248&gt;5.5,2.6+INDEX(价格表!$B$4:$I$31,M5248,8)*L5248)))))))</f>
        <v>2.15</v>
      </c>
    </row>
    <row r="5249" spans="1:14">
      <c r="A5249" s="20">
        <v>4311115505437</v>
      </c>
      <c r="B5249" s="18" t="s">
        <v>16</v>
      </c>
      <c r="C5249" s="21">
        <v>20201218</v>
      </c>
      <c r="D5249" s="21">
        <v>610538201209</v>
      </c>
      <c r="E5249" s="21" t="s">
        <v>16</v>
      </c>
      <c r="F5249" s="21">
        <v>20201228</v>
      </c>
      <c r="G5249" s="21" t="s">
        <v>17</v>
      </c>
      <c r="H5249" s="21" t="s">
        <v>54</v>
      </c>
      <c r="I5249" s="21" t="s">
        <v>259</v>
      </c>
      <c r="J5249" s="21">
        <v>1.54</v>
      </c>
      <c r="K5249" s="21" t="s">
        <v>20</v>
      </c>
      <c r="L5249">
        <f t="shared" si="96"/>
        <v>2</v>
      </c>
      <c r="M5249">
        <f>MATCH(H:H,价格表!$B$4:$B$35,0)</f>
        <v>14</v>
      </c>
      <c r="N5249" s="27">
        <f>IF(J5249&lt;=0.3,INDEX(价格表!$B$4:$I$31,M5249,2),IF(AND(J5249&gt;0.3,J5249&lt;=1),INDEX(价格表!$B$4:$I$31,M5249,3),IF(AND(J5249&gt;1,J5249&lt;=2.2),INDEX(价格表!$B$4:$I$31,M5249,4),IF(AND(J5249&gt;2.2,J5249&lt;=3.3),INDEX(价格表!$B$4:$I$31,M5249,5),IF(AND(J5249&gt;3.3,J5249&lt;=4),INDEX(价格表!$B$4:$I$31,M5249,6),IF(AND(J5249&gt;4,J5249&lt;=5.5),INDEX(价格表!$B$4:$I$31,M5249,7),IF(J5249&gt;5.5,2.6+INDEX(价格表!$B$4:$I$31,M5249,8)*L5249)))))))</f>
        <v>2.15</v>
      </c>
    </row>
    <row r="5250" spans="1:14">
      <c r="A5250" s="20">
        <v>4311115505438</v>
      </c>
      <c r="B5250" s="18" t="s">
        <v>16</v>
      </c>
      <c r="C5250" s="21">
        <v>20201218</v>
      </c>
      <c r="D5250" s="21">
        <v>610538201209</v>
      </c>
      <c r="E5250" s="21" t="s">
        <v>16</v>
      </c>
      <c r="F5250" s="21">
        <v>20201228</v>
      </c>
      <c r="G5250" s="21" t="s">
        <v>17</v>
      </c>
      <c r="H5250" s="21" t="s">
        <v>45</v>
      </c>
      <c r="I5250" s="21" t="s">
        <v>137</v>
      </c>
      <c r="J5250" s="21">
        <v>1.52</v>
      </c>
      <c r="K5250" s="21" t="s">
        <v>20</v>
      </c>
      <c r="L5250">
        <f t="shared" si="96"/>
        <v>2</v>
      </c>
      <c r="M5250">
        <f>MATCH(H:H,价格表!$B$4:$B$35,0)</f>
        <v>9</v>
      </c>
      <c r="N5250" s="27">
        <f>IF(J5250&lt;=0.3,INDEX(价格表!$B$4:$I$31,M5250,2),IF(AND(J5250&gt;0.3,J5250&lt;=1),INDEX(价格表!$B$4:$I$31,M5250,3),IF(AND(J5250&gt;1,J5250&lt;=2.2),INDEX(价格表!$B$4:$I$31,M5250,4),IF(AND(J5250&gt;2.2,J5250&lt;=3.3),INDEX(价格表!$B$4:$I$31,M5250,5),IF(AND(J5250&gt;3.3,J5250&lt;=4),INDEX(价格表!$B$4:$I$31,M5250,6),IF(AND(J5250&gt;4,J5250&lt;=5.5),INDEX(价格表!$B$4:$I$31,M5250,7),IF(J5250&gt;5.5,2.6+INDEX(价格表!$B$4:$I$31,M5250,8)*L5250)))))))</f>
        <v>2.15</v>
      </c>
    </row>
    <row r="5251" spans="1:14">
      <c r="A5251" s="20">
        <v>4311115505439</v>
      </c>
      <c r="B5251" s="18" t="s">
        <v>16</v>
      </c>
      <c r="C5251" s="21">
        <v>20201218</v>
      </c>
      <c r="D5251" s="21">
        <v>610538201209</v>
      </c>
      <c r="E5251" s="21" t="s">
        <v>16</v>
      </c>
      <c r="F5251" s="21">
        <v>20201228</v>
      </c>
      <c r="G5251" s="21" t="s">
        <v>17</v>
      </c>
      <c r="H5251" s="21" t="s">
        <v>82</v>
      </c>
      <c r="I5251" s="21" t="s">
        <v>83</v>
      </c>
      <c r="J5251" s="21">
        <v>1.54</v>
      </c>
      <c r="K5251" s="21" t="s">
        <v>20</v>
      </c>
      <c r="L5251">
        <f t="shared" si="96"/>
        <v>2</v>
      </c>
      <c r="M5251">
        <f>MATCH(H:H,价格表!$B$4:$B$35,0)</f>
        <v>2</v>
      </c>
      <c r="N5251" s="27">
        <f>IF(J5251&lt;=0.3,INDEX(价格表!$B$4:$I$31,M5251,2),IF(AND(J5251&gt;0.3,J5251&lt;=1),INDEX(价格表!$B$4:$I$31,M5251,3),IF(AND(J5251&gt;1,J5251&lt;=2.2),INDEX(价格表!$B$4:$I$31,M5251,4),IF(AND(J5251&gt;2.2,J5251&lt;=3.3),INDEX(价格表!$B$4:$I$31,M5251,5),IF(AND(J5251&gt;3.3,J5251&lt;=4),INDEX(价格表!$B$4:$I$31,M5251,6),IF(AND(J5251&gt;4,J5251&lt;=5.5),INDEX(价格表!$B$4:$I$31,M5251,7),IF(J5251&gt;5.5,2.6+INDEX(价格表!$B$4:$I$31,M5251,8)*L5251)))))))</f>
        <v>2.15</v>
      </c>
    </row>
    <row r="5252" spans="1:14">
      <c r="A5252" s="20">
        <v>4311115505441</v>
      </c>
      <c r="B5252" s="18" t="s">
        <v>16</v>
      </c>
      <c r="C5252" s="21">
        <v>20201218</v>
      </c>
      <c r="D5252" s="21">
        <v>610538201209</v>
      </c>
      <c r="E5252" s="21" t="s">
        <v>16</v>
      </c>
      <c r="F5252" s="21">
        <v>20201228</v>
      </c>
      <c r="G5252" s="21" t="s">
        <v>17</v>
      </c>
      <c r="H5252" s="21" t="s">
        <v>43</v>
      </c>
      <c r="I5252" s="21" t="s">
        <v>292</v>
      </c>
      <c r="J5252" s="21">
        <v>1.68</v>
      </c>
      <c r="K5252" s="21" t="s">
        <v>20</v>
      </c>
      <c r="L5252">
        <f t="shared" ref="L5252:L5315" si="97">ROUNDUP(J5252,0)</f>
        <v>2</v>
      </c>
      <c r="M5252">
        <f>MATCH(H:H,价格表!$B$4:$B$35,0)</f>
        <v>10</v>
      </c>
      <c r="N5252" s="27">
        <f>IF(J5252&lt;=0.3,INDEX(价格表!$B$4:$I$31,M5252,2),IF(AND(J5252&gt;0.3,J5252&lt;=1),INDEX(价格表!$B$4:$I$31,M5252,3),IF(AND(J5252&gt;1,J5252&lt;=2.2),INDEX(价格表!$B$4:$I$31,M5252,4),IF(AND(J5252&gt;2.2,J5252&lt;=3.3),INDEX(价格表!$B$4:$I$31,M5252,5),IF(AND(J5252&gt;3.3,J5252&lt;=4),INDEX(价格表!$B$4:$I$31,M5252,6),IF(AND(J5252&gt;4,J5252&lt;=5.5),INDEX(价格表!$B$4:$I$31,M5252,7),IF(J5252&gt;5.5,2.6+INDEX(价格表!$B$4:$I$31,M5252,8)*L5252)))))))</f>
        <v>2.15</v>
      </c>
    </row>
    <row r="5253" spans="1:14">
      <c r="A5253" s="20">
        <v>4311115505442</v>
      </c>
      <c r="B5253" s="18" t="s">
        <v>16</v>
      </c>
      <c r="C5253" s="21">
        <v>20201218</v>
      </c>
      <c r="D5253" s="21">
        <v>610538201209</v>
      </c>
      <c r="E5253" s="21" t="s">
        <v>16</v>
      </c>
      <c r="F5253" s="21">
        <v>20201228</v>
      </c>
      <c r="G5253" s="21" t="s">
        <v>17</v>
      </c>
      <c r="H5253" s="21" t="s">
        <v>30</v>
      </c>
      <c r="I5253" s="21" t="s">
        <v>270</v>
      </c>
      <c r="J5253" s="21">
        <v>1.53</v>
      </c>
      <c r="K5253" s="21" t="s">
        <v>20</v>
      </c>
      <c r="L5253">
        <f t="shared" si="97"/>
        <v>2</v>
      </c>
      <c r="M5253">
        <f>MATCH(H:H,价格表!$B$4:$B$35,0)</f>
        <v>16</v>
      </c>
      <c r="N5253" s="27">
        <f>IF(J5253&lt;=0.3,INDEX(价格表!$B$4:$I$31,M5253,2),IF(AND(J5253&gt;0.3,J5253&lt;=1),INDEX(价格表!$B$4:$I$31,M5253,3),IF(AND(J5253&gt;1,J5253&lt;=2.2),INDEX(价格表!$B$4:$I$31,M5253,4),IF(AND(J5253&gt;2.2,J5253&lt;=3.3),INDEX(价格表!$B$4:$I$31,M5253,5),IF(AND(J5253&gt;3.3,J5253&lt;=4),INDEX(价格表!$B$4:$I$31,M5253,6),IF(AND(J5253&gt;4,J5253&lt;=5.5),INDEX(价格表!$B$4:$I$31,M5253,7),IF(J5253&gt;5.5,2.6+INDEX(价格表!$B$4:$I$31,M5253,8)*L5253)))))))</f>
        <v>2.15</v>
      </c>
    </row>
    <row r="5254" spans="1:14">
      <c r="A5254" s="20">
        <v>4311115505443</v>
      </c>
      <c r="B5254" s="18" t="s">
        <v>16</v>
      </c>
      <c r="C5254" s="21">
        <v>20201218</v>
      </c>
      <c r="D5254" s="21">
        <v>610538201209</v>
      </c>
      <c r="E5254" s="21" t="s">
        <v>16</v>
      </c>
      <c r="F5254" s="21">
        <v>20201228</v>
      </c>
      <c r="G5254" s="21" t="s">
        <v>17</v>
      </c>
      <c r="H5254" s="21" t="s">
        <v>25</v>
      </c>
      <c r="I5254" s="21" t="s">
        <v>84</v>
      </c>
      <c r="J5254" s="21">
        <v>1.53</v>
      </c>
      <c r="K5254" s="21" t="s">
        <v>20</v>
      </c>
      <c r="L5254">
        <f t="shared" si="97"/>
        <v>2</v>
      </c>
      <c r="M5254">
        <f>MATCH(H:H,价格表!$B$4:$B$35,0)</f>
        <v>25</v>
      </c>
      <c r="N5254" s="27">
        <f>IF(J5254&lt;=0.3,INDEX(价格表!$B$4:$I$31,M5254,2),IF(AND(J5254&gt;0.3,J5254&lt;=1),INDEX(价格表!$B$4:$I$31,M5254,3),IF(AND(J5254&gt;1,J5254&lt;=2.2),INDEX(价格表!$B$4:$I$31,M5254,4),IF(AND(J5254&gt;2.2,J5254&lt;=3.3),INDEX(价格表!$B$4:$I$31,M5254,5),IF(AND(J5254&gt;3.3,J5254&lt;=4),INDEX(价格表!$B$4:$I$31,M5254,6),IF(AND(J5254&gt;4,J5254&lt;=5.5),INDEX(价格表!$B$4:$I$31,M5254,7),IF(J5254&gt;5.5,2.6+INDEX(价格表!$B$4:$I$31,M5254,8)*L5254)))))))</f>
        <v>2.15</v>
      </c>
    </row>
    <row r="5255" spans="1:14">
      <c r="A5255" s="20">
        <v>4311115506388</v>
      </c>
      <c r="B5255" s="18" t="s">
        <v>16</v>
      </c>
      <c r="C5255" s="21">
        <v>20201218</v>
      </c>
      <c r="D5255" s="21">
        <v>610538201209</v>
      </c>
      <c r="E5255" s="21" t="s">
        <v>16</v>
      </c>
      <c r="F5255" s="21">
        <v>20201228</v>
      </c>
      <c r="G5255" s="21" t="s">
        <v>17</v>
      </c>
      <c r="H5255" s="21" t="s">
        <v>18</v>
      </c>
      <c r="I5255" s="21" t="s">
        <v>377</v>
      </c>
      <c r="J5255" s="21">
        <v>1.44</v>
      </c>
      <c r="K5255" s="21" t="s">
        <v>20</v>
      </c>
      <c r="L5255">
        <f t="shared" si="97"/>
        <v>2</v>
      </c>
      <c r="M5255">
        <f>MATCH(H:H,价格表!$B$4:$B$35,0)</f>
        <v>1</v>
      </c>
      <c r="N5255" s="27">
        <f>IF(J5255&lt;=0.3,INDEX(价格表!$B$4:$I$31,M5255,2),IF(AND(J5255&gt;0.3,J5255&lt;=1),INDEX(价格表!$B$4:$I$31,M5255,3),IF(AND(J5255&gt;1,J5255&lt;=2.2),INDEX(价格表!$B$4:$I$31,M5255,4),IF(AND(J5255&gt;2.2,J5255&lt;=3.3),INDEX(价格表!$B$4:$I$31,M5255,5),IF(AND(J5255&gt;3.3,J5255&lt;=4),INDEX(价格表!$B$4:$I$31,M5255,6),IF(AND(J5255&gt;4,J5255&lt;=5.5),INDEX(价格表!$B$4:$I$31,M5255,7),IF(J5255&gt;5.5,2.6+INDEX(价格表!$B$4:$I$31,M5255,8)*L5255)))))))</f>
        <v>2.15</v>
      </c>
    </row>
    <row r="5256" spans="1:14">
      <c r="A5256" s="20">
        <v>4311115506389</v>
      </c>
      <c r="B5256" s="18" t="s">
        <v>16</v>
      </c>
      <c r="C5256" s="21">
        <v>20201218</v>
      </c>
      <c r="D5256" s="21">
        <v>610538201209</v>
      </c>
      <c r="E5256" s="21" t="s">
        <v>16</v>
      </c>
      <c r="F5256" s="21">
        <v>20201228</v>
      </c>
      <c r="G5256" s="21" t="s">
        <v>17</v>
      </c>
      <c r="H5256" s="21" t="s">
        <v>37</v>
      </c>
      <c r="I5256" s="21" t="s">
        <v>72</v>
      </c>
      <c r="J5256" s="21">
        <v>1.52</v>
      </c>
      <c r="K5256" s="21" t="s">
        <v>20</v>
      </c>
      <c r="L5256">
        <f t="shared" si="97"/>
        <v>2</v>
      </c>
      <c r="M5256">
        <f>MATCH(H:H,价格表!$B$4:$B$35,0)</f>
        <v>12</v>
      </c>
      <c r="N5256" s="27">
        <f>IF(J5256&lt;=0.3,INDEX(价格表!$B$4:$I$31,M5256,2),IF(AND(J5256&gt;0.3,J5256&lt;=1),INDEX(价格表!$B$4:$I$31,M5256,3),IF(AND(J5256&gt;1,J5256&lt;=2.2),INDEX(价格表!$B$4:$I$31,M5256,4),IF(AND(J5256&gt;2.2,J5256&lt;=3.3),INDEX(价格表!$B$4:$I$31,M5256,5),IF(AND(J5256&gt;3.3,J5256&lt;=4),INDEX(价格表!$B$4:$I$31,M5256,6),IF(AND(J5256&gt;4,J5256&lt;=5.5),INDEX(价格表!$B$4:$I$31,M5256,7),IF(J5256&gt;5.5,2.6+INDEX(价格表!$B$4:$I$31,M5256,8)*L5256)))))))</f>
        <v>2.15</v>
      </c>
    </row>
    <row r="5257" spans="1:14">
      <c r="A5257" s="20">
        <v>4311115506390</v>
      </c>
      <c r="B5257" s="18" t="s">
        <v>16</v>
      </c>
      <c r="C5257" s="21">
        <v>20201218</v>
      </c>
      <c r="D5257" s="21">
        <v>610538201209</v>
      </c>
      <c r="E5257" s="21" t="s">
        <v>16</v>
      </c>
      <c r="F5257" s="21">
        <v>20201228</v>
      </c>
      <c r="G5257" s="21" t="s">
        <v>17</v>
      </c>
      <c r="H5257" s="21" t="s">
        <v>73</v>
      </c>
      <c r="I5257" s="21" t="s">
        <v>215</v>
      </c>
      <c r="J5257" s="21">
        <v>1.53</v>
      </c>
      <c r="K5257" s="21" t="s">
        <v>20</v>
      </c>
      <c r="L5257">
        <f t="shared" si="97"/>
        <v>2</v>
      </c>
      <c r="M5257">
        <f>MATCH(H:H,价格表!$B$4:$B$35,0)</f>
        <v>7</v>
      </c>
      <c r="N5257" s="27">
        <f>IF(J5257&lt;=0.3,INDEX(价格表!$B$4:$I$31,M5257,2),IF(AND(J5257&gt;0.3,J5257&lt;=1),INDEX(价格表!$B$4:$I$31,M5257,3),IF(AND(J5257&gt;1,J5257&lt;=2.2),INDEX(价格表!$B$4:$I$31,M5257,4),IF(AND(J5257&gt;2.2,J5257&lt;=3.3),INDEX(价格表!$B$4:$I$31,M5257,5),IF(AND(J5257&gt;3.3,J5257&lt;=4),INDEX(价格表!$B$4:$I$31,M5257,6),IF(AND(J5257&gt;4,J5257&lt;=5.5),INDEX(价格表!$B$4:$I$31,M5257,7),IF(J5257&gt;5.5,2.6+INDEX(价格表!$B$4:$I$31,M5257,8)*L5257)))))))</f>
        <v>2.15</v>
      </c>
    </row>
    <row r="5258" spans="1:14">
      <c r="A5258" s="20">
        <v>4311115506392</v>
      </c>
      <c r="B5258" s="18" t="s">
        <v>16</v>
      </c>
      <c r="C5258" s="21">
        <v>20201218</v>
      </c>
      <c r="D5258" s="21">
        <v>610538201209</v>
      </c>
      <c r="E5258" s="21" t="s">
        <v>16</v>
      </c>
      <c r="F5258" s="21">
        <v>20201228</v>
      </c>
      <c r="G5258" s="21" t="s">
        <v>17</v>
      </c>
      <c r="H5258" s="21" t="s">
        <v>43</v>
      </c>
      <c r="I5258" s="21" t="s">
        <v>47</v>
      </c>
      <c r="J5258" s="21">
        <v>1.53</v>
      </c>
      <c r="K5258" s="21" t="s">
        <v>20</v>
      </c>
      <c r="L5258">
        <f t="shared" si="97"/>
        <v>2</v>
      </c>
      <c r="M5258">
        <f>MATCH(H:H,价格表!$B$4:$B$35,0)</f>
        <v>10</v>
      </c>
      <c r="N5258" s="27">
        <f>IF(J5258&lt;=0.3,INDEX(价格表!$B$4:$I$31,M5258,2),IF(AND(J5258&gt;0.3,J5258&lt;=1),INDEX(价格表!$B$4:$I$31,M5258,3),IF(AND(J5258&gt;1,J5258&lt;=2.2),INDEX(价格表!$B$4:$I$31,M5258,4),IF(AND(J5258&gt;2.2,J5258&lt;=3.3),INDEX(价格表!$B$4:$I$31,M5258,5),IF(AND(J5258&gt;3.3,J5258&lt;=4),INDEX(价格表!$B$4:$I$31,M5258,6),IF(AND(J5258&gt;4,J5258&lt;=5.5),INDEX(价格表!$B$4:$I$31,M5258,7),IF(J5258&gt;5.5,2.6+INDEX(价格表!$B$4:$I$31,M5258,8)*L5258)))))))</f>
        <v>2.15</v>
      </c>
    </row>
    <row r="5259" spans="1:14">
      <c r="A5259" s="20">
        <v>4311115506393</v>
      </c>
      <c r="B5259" s="18" t="s">
        <v>16</v>
      </c>
      <c r="C5259" s="21">
        <v>20201218</v>
      </c>
      <c r="D5259" s="21">
        <v>610538201209</v>
      </c>
      <c r="E5259" s="21" t="s">
        <v>16</v>
      </c>
      <c r="F5259" s="21">
        <v>20201228</v>
      </c>
      <c r="G5259" s="21" t="s">
        <v>17</v>
      </c>
      <c r="H5259" s="21" t="s">
        <v>68</v>
      </c>
      <c r="I5259" s="21" t="s">
        <v>140</v>
      </c>
      <c r="J5259" s="21">
        <v>1.53</v>
      </c>
      <c r="K5259" s="21" t="s">
        <v>20</v>
      </c>
      <c r="L5259">
        <f t="shared" si="97"/>
        <v>2</v>
      </c>
      <c r="M5259">
        <f>MATCH(H:H,价格表!$B$4:$B$35,0)</f>
        <v>5</v>
      </c>
      <c r="N5259" s="27">
        <f>IF(J5259&lt;=0.3,INDEX(价格表!$B$4:$I$31,M5259,2),IF(AND(J5259&gt;0.3,J5259&lt;=1),INDEX(价格表!$B$4:$I$31,M5259,3),IF(AND(J5259&gt;1,J5259&lt;=2.2),INDEX(价格表!$B$4:$I$31,M5259,4),IF(AND(J5259&gt;2.2,J5259&lt;=3.3),INDEX(价格表!$B$4:$I$31,M5259,5),IF(AND(J5259&gt;3.3,J5259&lt;=4),INDEX(价格表!$B$4:$I$31,M5259,6),IF(AND(J5259&gt;4,J5259&lt;=5.5),INDEX(价格表!$B$4:$I$31,M5259,7),IF(J5259&gt;5.5,2.6+INDEX(价格表!$B$4:$I$31,M5259,8)*L5259)))))))</f>
        <v>2.15</v>
      </c>
    </row>
    <row r="5260" spans="1:14">
      <c r="A5260" s="20">
        <v>4311115506394</v>
      </c>
      <c r="B5260" s="18" t="s">
        <v>16</v>
      </c>
      <c r="C5260" s="21">
        <v>20201218</v>
      </c>
      <c r="D5260" s="21">
        <v>610538201209</v>
      </c>
      <c r="E5260" s="21" t="s">
        <v>16</v>
      </c>
      <c r="F5260" s="21">
        <v>20201228</v>
      </c>
      <c r="G5260" s="21" t="s">
        <v>17</v>
      </c>
      <c r="H5260" s="21" t="s">
        <v>18</v>
      </c>
      <c r="I5260" s="21" t="s">
        <v>53</v>
      </c>
      <c r="J5260" s="21">
        <v>1.43</v>
      </c>
      <c r="K5260" s="21" t="s">
        <v>20</v>
      </c>
      <c r="L5260">
        <f t="shared" si="97"/>
        <v>2</v>
      </c>
      <c r="M5260">
        <f>MATCH(H:H,价格表!$B$4:$B$35,0)</f>
        <v>1</v>
      </c>
      <c r="N5260" s="27">
        <f>IF(J5260&lt;=0.3,INDEX(价格表!$B$4:$I$31,M5260,2),IF(AND(J5260&gt;0.3,J5260&lt;=1),INDEX(价格表!$B$4:$I$31,M5260,3),IF(AND(J5260&gt;1,J5260&lt;=2.2),INDEX(价格表!$B$4:$I$31,M5260,4),IF(AND(J5260&gt;2.2,J5260&lt;=3.3),INDEX(价格表!$B$4:$I$31,M5260,5),IF(AND(J5260&gt;3.3,J5260&lt;=4),INDEX(价格表!$B$4:$I$31,M5260,6),IF(AND(J5260&gt;4,J5260&lt;=5.5),INDEX(价格表!$B$4:$I$31,M5260,7),IF(J5260&gt;5.5,2.6+INDEX(价格表!$B$4:$I$31,M5260,8)*L5260)))))))</f>
        <v>2.15</v>
      </c>
    </row>
    <row r="5261" spans="1:14">
      <c r="A5261" s="20">
        <v>4311115506395</v>
      </c>
      <c r="B5261" s="18" t="s">
        <v>16</v>
      </c>
      <c r="C5261" s="21">
        <v>20201218</v>
      </c>
      <c r="D5261" s="21">
        <v>610538201209</v>
      </c>
      <c r="E5261" s="21" t="s">
        <v>16</v>
      </c>
      <c r="F5261" s="21">
        <v>20201228</v>
      </c>
      <c r="G5261" s="21" t="s">
        <v>17</v>
      </c>
      <c r="H5261" s="21" t="s">
        <v>27</v>
      </c>
      <c r="I5261" s="21" t="s">
        <v>134</v>
      </c>
      <c r="J5261" s="21">
        <v>1.53</v>
      </c>
      <c r="K5261" s="21" t="s">
        <v>20</v>
      </c>
      <c r="L5261">
        <f t="shared" si="97"/>
        <v>2</v>
      </c>
      <c r="M5261">
        <f>MATCH(H:H,价格表!$B$4:$B$35,0)</f>
        <v>3</v>
      </c>
      <c r="N5261" s="27">
        <f>IF(J5261&lt;=0.3,INDEX(价格表!$B$4:$I$31,M5261,2),IF(AND(J5261&gt;0.3,J5261&lt;=1),INDEX(价格表!$B$4:$I$31,M5261,3),IF(AND(J5261&gt;1,J5261&lt;=2.2),INDEX(价格表!$B$4:$I$31,M5261,4),IF(AND(J5261&gt;2.2,J5261&lt;=3.3),INDEX(价格表!$B$4:$I$31,M5261,5),IF(AND(J5261&gt;3.3,J5261&lt;=4),INDEX(价格表!$B$4:$I$31,M5261,6),IF(AND(J5261&gt;4,J5261&lt;=5.5),INDEX(价格表!$B$4:$I$31,M5261,7),IF(J5261&gt;5.5,2.6+INDEX(价格表!$B$4:$I$31,M5261,8)*L5261)))))))</f>
        <v>2.15</v>
      </c>
    </row>
    <row r="5262" spans="1:14">
      <c r="A5262" s="20">
        <v>4311115506396</v>
      </c>
      <c r="B5262" s="18" t="s">
        <v>16</v>
      </c>
      <c r="C5262" s="21">
        <v>20201218</v>
      </c>
      <c r="D5262" s="21">
        <v>610538201209</v>
      </c>
      <c r="E5262" s="21" t="s">
        <v>16</v>
      </c>
      <c r="F5262" s="21">
        <v>20201228</v>
      </c>
      <c r="G5262" s="21" t="s">
        <v>17</v>
      </c>
      <c r="H5262" s="21" t="s">
        <v>82</v>
      </c>
      <c r="I5262" s="21" t="s">
        <v>83</v>
      </c>
      <c r="J5262" s="21">
        <v>1.54</v>
      </c>
      <c r="K5262" s="21" t="s">
        <v>20</v>
      </c>
      <c r="L5262">
        <f t="shared" si="97"/>
        <v>2</v>
      </c>
      <c r="M5262">
        <f>MATCH(H:H,价格表!$B$4:$B$35,0)</f>
        <v>2</v>
      </c>
      <c r="N5262" s="27">
        <f>IF(J5262&lt;=0.3,INDEX(价格表!$B$4:$I$31,M5262,2),IF(AND(J5262&gt;0.3,J5262&lt;=1),INDEX(价格表!$B$4:$I$31,M5262,3),IF(AND(J5262&gt;1,J5262&lt;=2.2),INDEX(价格表!$B$4:$I$31,M5262,4),IF(AND(J5262&gt;2.2,J5262&lt;=3.3),INDEX(价格表!$B$4:$I$31,M5262,5),IF(AND(J5262&gt;3.3,J5262&lt;=4),INDEX(价格表!$B$4:$I$31,M5262,6),IF(AND(J5262&gt;4,J5262&lt;=5.5),INDEX(价格表!$B$4:$I$31,M5262,7),IF(J5262&gt;5.5,2.6+INDEX(价格表!$B$4:$I$31,M5262,8)*L5262)))))))</f>
        <v>2.15</v>
      </c>
    </row>
    <row r="5263" spans="1:14">
      <c r="A5263" s="20">
        <v>4311115506397</v>
      </c>
      <c r="B5263" s="18" t="s">
        <v>16</v>
      </c>
      <c r="C5263" s="21">
        <v>20201218</v>
      </c>
      <c r="D5263" s="21">
        <v>610538201209</v>
      </c>
      <c r="E5263" s="21" t="s">
        <v>16</v>
      </c>
      <c r="F5263" s="21">
        <v>20201228</v>
      </c>
      <c r="G5263" s="21" t="s">
        <v>17</v>
      </c>
      <c r="H5263" s="21" t="s">
        <v>27</v>
      </c>
      <c r="I5263" s="21" t="s">
        <v>49</v>
      </c>
      <c r="J5263" s="21">
        <v>1.54</v>
      </c>
      <c r="K5263" s="21" t="s">
        <v>20</v>
      </c>
      <c r="L5263">
        <f t="shared" si="97"/>
        <v>2</v>
      </c>
      <c r="M5263">
        <f>MATCH(H:H,价格表!$B$4:$B$35,0)</f>
        <v>3</v>
      </c>
      <c r="N5263" s="27">
        <f>IF(J5263&lt;=0.3,INDEX(价格表!$B$4:$I$31,M5263,2),IF(AND(J5263&gt;0.3,J5263&lt;=1),INDEX(价格表!$B$4:$I$31,M5263,3),IF(AND(J5263&gt;1,J5263&lt;=2.2),INDEX(价格表!$B$4:$I$31,M5263,4),IF(AND(J5263&gt;2.2,J5263&lt;=3.3),INDEX(价格表!$B$4:$I$31,M5263,5),IF(AND(J5263&gt;3.3,J5263&lt;=4),INDEX(价格表!$B$4:$I$31,M5263,6),IF(AND(J5263&gt;4,J5263&lt;=5.5),INDEX(价格表!$B$4:$I$31,M5263,7),IF(J5263&gt;5.5,2.6+INDEX(价格表!$B$4:$I$31,M5263,8)*L5263)))))))</f>
        <v>2.15</v>
      </c>
    </row>
    <row r="5264" spans="1:14">
      <c r="A5264" s="20">
        <v>4311115506855</v>
      </c>
      <c r="B5264" s="18" t="s">
        <v>16</v>
      </c>
      <c r="C5264" s="21">
        <v>20201218</v>
      </c>
      <c r="D5264" s="21">
        <v>610538201209</v>
      </c>
      <c r="E5264" s="21" t="s">
        <v>16</v>
      </c>
      <c r="F5264" s="21">
        <v>20201228</v>
      </c>
      <c r="G5264" s="21" t="s">
        <v>17</v>
      </c>
      <c r="H5264" s="21" t="s">
        <v>23</v>
      </c>
      <c r="I5264" s="21" t="s">
        <v>189</v>
      </c>
      <c r="J5264" s="21">
        <v>1.52</v>
      </c>
      <c r="K5264" s="21" t="s">
        <v>20</v>
      </c>
      <c r="L5264">
        <f t="shared" si="97"/>
        <v>2</v>
      </c>
      <c r="M5264">
        <f>MATCH(H:H,价格表!$B$4:$B$35,0)</f>
        <v>15</v>
      </c>
      <c r="N5264" s="27">
        <f>IF(J5264&lt;=0.3,INDEX(价格表!$B$4:$I$31,M5264,2),IF(AND(J5264&gt;0.3,J5264&lt;=1),INDEX(价格表!$B$4:$I$31,M5264,3),IF(AND(J5264&gt;1,J5264&lt;=2.2),INDEX(价格表!$B$4:$I$31,M5264,4),IF(AND(J5264&gt;2.2,J5264&lt;=3.3),INDEX(价格表!$B$4:$I$31,M5264,5),IF(AND(J5264&gt;3.3,J5264&lt;=4),INDEX(价格表!$B$4:$I$31,M5264,6),IF(AND(J5264&gt;4,J5264&lt;=5.5),INDEX(价格表!$B$4:$I$31,M5264,7),IF(J5264&gt;5.5,2.6+INDEX(价格表!$B$4:$I$31,M5264,8)*L5264)))))))</f>
        <v>2.15</v>
      </c>
    </row>
    <row r="5265" spans="1:14">
      <c r="A5265" s="20">
        <v>4311115506857</v>
      </c>
      <c r="B5265" s="18" t="s">
        <v>16</v>
      </c>
      <c r="C5265" s="21">
        <v>20201218</v>
      </c>
      <c r="D5265" s="21">
        <v>610538201209</v>
      </c>
      <c r="E5265" s="21" t="s">
        <v>16</v>
      </c>
      <c r="F5265" s="21">
        <v>20201228</v>
      </c>
      <c r="G5265" s="21" t="s">
        <v>17</v>
      </c>
      <c r="H5265" s="21" t="s">
        <v>23</v>
      </c>
      <c r="I5265" s="21" t="s">
        <v>190</v>
      </c>
      <c r="J5265" s="21">
        <v>1.54</v>
      </c>
      <c r="K5265" s="21" t="s">
        <v>20</v>
      </c>
      <c r="L5265">
        <f t="shared" si="97"/>
        <v>2</v>
      </c>
      <c r="M5265">
        <f>MATCH(H:H,价格表!$B$4:$B$35,0)</f>
        <v>15</v>
      </c>
      <c r="N5265" s="27">
        <f>IF(J5265&lt;=0.3,INDEX(价格表!$B$4:$I$31,M5265,2),IF(AND(J5265&gt;0.3,J5265&lt;=1),INDEX(价格表!$B$4:$I$31,M5265,3),IF(AND(J5265&gt;1,J5265&lt;=2.2),INDEX(价格表!$B$4:$I$31,M5265,4),IF(AND(J5265&gt;2.2,J5265&lt;=3.3),INDEX(价格表!$B$4:$I$31,M5265,5),IF(AND(J5265&gt;3.3,J5265&lt;=4),INDEX(价格表!$B$4:$I$31,M5265,6),IF(AND(J5265&gt;4,J5265&lt;=5.5),INDEX(价格表!$B$4:$I$31,M5265,7),IF(J5265&gt;5.5,2.6+INDEX(价格表!$B$4:$I$31,M5265,8)*L5265)))))))</f>
        <v>2.15</v>
      </c>
    </row>
    <row r="5266" spans="1:14">
      <c r="A5266" s="20">
        <v>4311115506859</v>
      </c>
      <c r="B5266" s="18" t="s">
        <v>16</v>
      </c>
      <c r="C5266" s="21">
        <v>20201218</v>
      </c>
      <c r="D5266" s="21">
        <v>610538201209</v>
      </c>
      <c r="E5266" s="21" t="s">
        <v>16</v>
      </c>
      <c r="F5266" s="21">
        <v>20201228</v>
      </c>
      <c r="G5266" s="21" t="s">
        <v>17</v>
      </c>
      <c r="H5266" s="21" t="s">
        <v>33</v>
      </c>
      <c r="I5266" s="21" t="s">
        <v>34</v>
      </c>
      <c r="J5266" s="21">
        <v>1.51</v>
      </c>
      <c r="K5266" s="21" t="s">
        <v>20</v>
      </c>
      <c r="L5266">
        <f t="shared" si="97"/>
        <v>2</v>
      </c>
      <c r="M5266">
        <f>MATCH(H:H,价格表!$B$4:$B$35,0)</f>
        <v>13</v>
      </c>
      <c r="N5266" s="27">
        <f>IF(J5266&lt;=0.3,INDEX(价格表!$B$4:$I$31,M5266,2),IF(AND(J5266&gt;0.3,J5266&lt;=1),INDEX(价格表!$B$4:$I$31,M5266,3),IF(AND(J5266&gt;1,J5266&lt;=2.2),INDEX(价格表!$B$4:$I$31,M5266,4),IF(AND(J5266&gt;2.2,J5266&lt;=3.3),INDEX(价格表!$B$4:$I$31,M5266,5),IF(AND(J5266&gt;3.3,J5266&lt;=4),INDEX(价格表!$B$4:$I$31,M5266,6),IF(AND(J5266&gt;4,J5266&lt;=5.5),INDEX(价格表!$B$4:$I$31,M5266,7),IF(J5266&gt;5.5,2.6+INDEX(价格表!$B$4:$I$31,M5266,8)*L5266)))))))</f>
        <v>2.15</v>
      </c>
    </row>
    <row r="5267" spans="1:14">
      <c r="A5267" s="20">
        <v>4311115506860</v>
      </c>
      <c r="B5267" s="18" t="s">
        <v>16</v>
      </c>
      <c r="C5267" s="21">
        <v>20201218</v>
      </c>
      <c r="D5267" s="21">
        <v>610538201209</v>
      </c>
      <c r="E5267" s="21" t="s">
        <v>16</v>
      </c>
      <c r="F5267" s="21">
        <v>20201228</v>
      </c>
      <c r="G5267" s="21" t="s">
        <v>17</v>
      </c>
      <c r="H5267" s="21" t="s">
        <v>45</v>
      </c>
      <c r="I5267" s="21" t="s">
        <v>358</v>
      </c>
      <c r="J5267" s="21">
        <v>1.54</v>
      </c>
      <c r="K5267" s="21" t="s">
        <v>20</v>
      </c>
      <c r="L5267">
        <f t="shared" si="97"/>
        <v>2</v>
      </c>
      <c r="M5267">
        <f>MATCH(H:H,价格表!$B$4:$B$35,0)</f>
        <v>9</v>
      </c>
      <c r="N5267" s="27">
        <f>IF(J5267&lt;=0.3,INDEX(价格表!$B$4:$I$31,M5267,2),IF(AND(J5267&gt;0.3,J5267&lt;=1),INDEX(价格表!$B$4:$I$31,M5267,3),IF(AND(J5267&gt;1,J5267&lt;=2.2),INDEX(价格表!$B$4:$I$31,M5267,4),IF(AND(J5267&gt;2.2,J5267&lt;=3.3),INDEX(价格表!$B$4:$I$31,M5267,5),IF(AND(J5267&gt;3.3,J5267&lt;=4),INDEX(价格表!$B$4:$I$31,M5267,6),IF(AND(J5267&gt;4,J5267&lt;=5.5),INDEX(价格表!$B$4:$I$31,M5267,7),IF(J5267&gt;5.5,2.6+INDEX(价格表!$B$4:$I$31,M5267,8)*L5267)))))))</f>
        <v>2.15</v>
      </c>
    </row>
    <row r="5268" spans="1:14">
      <c r="A5268" s="20">
        <v>4311115506861</v>
      </c>
      <c r="B5268" s="18" t="s">
        <v>16</v>
      </c>
      <c r="C5268" s="21">
        <v>20201218</v>
      </c>
      <c r="D5268" s="21">
        <v>610538201209</v>
      </c>
      <c r="E5268" s="21" t="s">
        <v>16</v>
      </c>
      <c r="F5268" s="21">
        <v>20201228</v>
      </c>
      <c r="G5268" s="21" t="s">
        <v>17</v>
      </c>
      <c r="H5268" s="21" t="s">
        <v>45</v>
      </c>
      <c r="I5268" s="21" t="s">
        <v>48</v>
      </c>
      <c r="J5268" s="21">
        <v>1.75</v>
      </c>
      <c r="K5268" s="21" t="s">
        <v>20</v>
      </c>
      <c r="L5268">
        <f t="shared" si="97"/>
        <v>2</v>
      </c>
      <c r="M5268">
        <f>MATCH(H:H,价格表!$B$4:$B$35,0)</f>
        <v>9</v>
      </c>
      <c r="N5268" s="27">
        <f>IF(J5268&lt;=0.3,INDEX(价格表!$B$4:$I$31,M5268,2),IF(AND(J5268&gt;0.3,J5268&lt;=1),INDEX(价格表!$B$4:$I$31,M5268,3),IF(AND(J5268&gt;1,J5268&lt;=2.2),INDEX(价格表!$B$4:$I$31,M5268,4),IF(AND(J5268&gt;2.2,J5268&lt;=3.3),INDEX(价格表!$B$4:$I$31,M5268,5),IF(AND(J5268&gt;3.3,J5268&lt;=4),INDEX(价格表!$B$4:$I$31,M5268,6),IF(AND(J5268&gt;4,J5268&lt;=5.5),INDEX(价格表!$B$4:$I$31,M5268,7),IF(J5268&gt;5.5,2.6+INDEX(价格表!$B$4:$I$31,M5268,8)*L5268)))))))</f>
        <v>2.15</v>
      </c>
    </row>
    <row r="5269" spans="1:14">
      <c r="A5269" s="20">
        <v>4311115506862</v>
      </c>
      <c r="B5269" s="18" t="s">
        <v>16</v>
      </c>
      <c r="C5269" s="21">
        <v>20201218</v>
      </c>
      <c r="D5269" s="21">
        <v>610538201209</v>
      </c>
      <c r="E5269" s="21" t="s">
        <v>16</v>
      </c>
      <c r="F5269" s="21">
        <v>20201228</v>
      </c>
      <c r="G5269" s="21" t="s">
        <v>17</v>
      </c>
      <c r="H5269" s="21" t="s">
        <v>18</v>
      </c>
      <c r="I5269" s="21" t="s">
        <v>61</v>
      </c>
      <c r="J5269" s="21">
        <v>3.26</v>
      </c>
      <c r="K5269" s="21" t="s">
        <v>20</v>
      </c>
      <c r="L5269">
        <f t="shared" si="97"/>
        <v>4</v>
      </c>
      <c r="M5269">
        <f>MATCH(H:H,价格表!$B$4:$B$35,0)</f>
        <v>1</v>
      </c>
      <c r="N5269" s="27">
        <f>IF(J5269&lt;=0.3,INDEX(价格表!$B$4:$I$31,M5269,2),IF(AND(J5269&gt;0.3,J5269&lt;=1),INDEX(价格表!$B$4:$I$31,M5269,3),IF(AND(J5269&gt;1,J5269&lt;=2.2),INDEX(价格表!$B$4:$I$31,M5269,4),IF(AND(J5269&gt;2.2,J5269&lt;=3.3),INDEX(价格表!$B$4:$I$31,M5269,5),IF(AND(J5269&gt;3.3,J5269&lt;=4),INDEX(价格表!$B$4:$I$31,M5269,6),IF(AND(J5269&gt;4,J5269&lt;=5.5),INDEX(价格表!$B$4:$I$31,M5269,7),IF(J5269&gt;5.5,2.6+INDEX(价格表!$B$4:$I$31,M5269,8)*L5269)))))))</f>
        <v>2.5</v>
      </c>
    </row>
    <row r="5270" spans="1:14">
      <c r="A5270" s="20">
        <v>4311115506863</v>
      </c>
      <c r="B5270" s="18" t="s">
        <v>16</v>
      </c>
      <c r="C5270" s="21">
        <v>20201218</v>
      </c>
      <c r="D5270" s="21">
        <v>610538201209</v>
      </c>
      <c r="E5270" s="21" t="s">
        <v>16</v>
      </c>
      <c r="F5270" s="21">
        <v>20201228</v>
      </c>
      <c r="G5270" s="21" t="s">
        <v>17</v>
      </c>
      <c r="H5270" s="21" t="s">
        <v>27</v>
      </c>
      <c r="I5270" s="21" t="s">
        <v>128</v>
      </c>
      <c r="J5270" s="21">
        <v>1.54</v>
      </c>
      <c r="K5270" s="21" t="s">
        <v>20</v>
      </c>
      <c r="L5270">
        <f t="shared" si="97"/>
        <v>2</v>
      </c>
      <c r="M5270">
        <f>MATCH(H:H,价格表!$B$4:$B$35,0)</f>
        <v>3</v>
      </c>
      <c r="N5270" s="27">
        <f>IF(J5270&lt;=0.3,INDEX(价格表!$B$4:$I$31,M5270,2),IF(AND(J5270&gt;0.3,J5270&lt;=1),INDEX(价格表!$B$4:$I$31,M5270,3),IF(AND(J5270&gt;1,J5270&lt;=2.2),INDEX(价格表!$B$4:$I$31,M5270,4),IF(AND(J5270&gt;2.2,J5270&lt;=3.3),INDEX(价格表!$B$4:$I$31,M5270,5),IF(AND(J5270&gt;3.3,J5270&lt;=4),INDEX(价格表!$B$4:$I$31,M5270,6),IF(AND(J5270&gt;4,J5270&lt;=5.5),INDEX(价格表!$B$4:$I$31,M5270,7),IF(J5270&gt;5.5,2.6+INDEX(价格表!$B$4:$I$31,M5270,8)*L5270)))))))</f>
        <v>2.15</v>
      </c>
    </row>
    <row r="5271" spans="1:14">
      <c r="A5271" s="20">
        <v>4311115506864</v>
      </c>
      <c r="B5271" s="18" t="s">
        <v>16</v>
      </c>
      <c r="C5271" s="21">
        <v>20201218</v>
      </c>
      <c r="D5271" s="21">
        <v>610538201209</v>
      </c>
      <c r="E5271" s="21" t="s">
        <v>16</v>
      </c>
      <c r="F5271" s="21">
        <v>20201228</v>
      </c>
      <c r="G5271" s="21" t="s">
        <v>17</v>
      </c>
      <c r="H5271" s="21" t="s">
        <v>18</v>
      </c>
      <c r="I5271" s="21" t="s">
        <v>29</v>
      </c>
      <c r="J5271" s="21">
        <v>1.52</v>
      </c>
      <c r="K5271" s="21" t="s">
        <v>20</v>
      </c>
      <c r="L5271">
        <f t="shared" si="97"/>
        <v>2</v>
      </c>
      <c r="M5271">
        <f>MATCH(H:H,价格表!$B$4:$B$35,0)</f>
        <v>1</v>
      </c>
      <c r="N5271" s="27">
        <f>IF(J5271&lt;=0.3,INDEX(价格表!$B$4:$I$31,M5271,2),IF(AND(J5271&gt;0.3,J5271&lt;=1),INDEX(价格表!$B$4:$I$31,M5271,3),IF(AND(J5271&gt;1,J5271&lt;=2.2),INDEX(价格表!$B$4:$I$31,M5271,4),IF(AND(J5271&gt;2.2,J5271&lt;=3.3),INDEX(价格表!$B$4:$I$31,M5271,5),IF(AND(J5271&gt;3.3,J5271&lt;=4),INDEX(价格表!$B$4:$I$31,M5271,6),IF(AND(J5271&gt;4,J5271&lt;=5.5),INDEX(价格表!$B$4:$I$31,M5271,7),IF(J5271&gt;5.5,2.6+INDEX(价格表!$B$4:$I$31,M5271,8)*L5271)))))))</f>
        <v>2.15</v>
      </c>
    </row>
    <row r="5272" spans="1:14">
      <c r="A5272" s="20">
        <v>4311115507749</v>
      </c>
      <c r="B5272" s="18" t="s">
        <v>16</v>
      </c>
      <c r="C5272" s="21">
        <v>20201218</v>
      </c>
      <c r="D5272" s="21">
        <v>610538201209</v>
      </c>
      <c r="E5272" s="21" t="s">
        <v>16</v>
      </c>
      <c r="F5272" s="21">
        <v>20201228</v>
      </c>
      <c r="G5272" s="21" t="s">
        <v>17</v>
      </c>
      <c r="H5272" s="21" t="s">
        <v>27</v>
      </c>
      <c r="I5272" s="21" t="s">
        <v>128</v>
      </c>
      <c r="J5272" s="21">
        <v>1.55</v>
      </c>
      <c r="K5272" s="21" t="s">
        <v>20</v>
      </c>
      <c r="L5272">
        <f t="shared" si="97"/>
        <v>2</v>
      </c>
      <c r="M5272">
        <f>MATCH(H:H,价格表!$B$4:$B$35,0)</f>
        <v>3</v>
      </c>
      <c r="N5272" s="27">
        <f>IF(J5272&lt;=0.3,INDEX(价格表!$B$4:$I$31,M5272,2),IF(AND(J5272&gt;0.3,J5272&lt;=1),INDEX(价格表!$B$4:$I$31,M5272,3),IF(AND(J5272&gt;1,J5272&lt;=2.2),INDEX(价格表!$B$4:$I$31,M5272,4),IF(AND(J5272&gt;2.2,J5272&lt;=3.3),INDEX(价格表!$B$4:$I$31,M5272,5),IF(AND(J5272&gt;3.3,J5272&lt;=4),INDEX(价格表!$B$4:$I$31,M5272,6),IF(AND(J5272&gt;4,J5272&lt;=5.5),INDEX(价格表!$B$4:$I$31,M5272,7),IF(J5272&gt;5.5,2.6+INDEX(价格表!$B$4:$I$31,M5272,8)*L5272)))))))</f>
        <v>2.15</v>
      </c>
    </row>
    <row r="5273" spans="1:14">
      <c r="A5273" s="20">
        <v>4311115507750</v>
      </c>
      <c r="B5273" s="18" t="s">
        <v>16</v>
      </c>
      <c r="C5273" s="21">
        <v>20201218</v>
      </c>
      <c r="D5273" s="21">
        <v>610538201209</v>
      </c>
      <c r="E5273" s="21" t="s">
        <v>16</v>
      </c>
      <c r="F5273" s="21">
        <v>20201228</v>
      </c>
      <c r="G5273" s="21" t="s">
        <v>17</v>
      </c>
      <c r="H5273" s="21" t="s">
        <v>75</v>
      </c>
      <c r="I5273" s="21" t="s">
        <v>192</v>
      </c>
      <c r="J5273" s="21">
        <v>1.52</v>
      </c>
      <c r="K5273" s="21" t="s">
        <v>20</v>
      </c>
      <c r="L5273">
        <f t="shared" si="97"/>
        <v>2</v>
      </c>
      <c r="M5273">
        <f>MATCH(H:H,价格表!$B$4:$B$35,0)</f>
        <v>24</v>
      </c>
      <c r="N5273" s="27">
        <f>IF(J5273&lt;=0.3,INDEX(价格表!$B$4:$I$31,M5273,2),IF(AND(J5273&gt;0.3,J5273&lt;=1),INDEX(价格表!$B$4:$I$31,M5273,3),IF(AND(J5273&gt;1,J5273&lt;=2.2),INDEX(价格表!$B$4:$I$31,M5273,4),IF(AND(J5273&gt;2.2,J5273&lt;=3.3),INDEX(价格表!$B$4:$I$31,M5273,5),IF(AND(J5273&gt;3.3,J5273&lt;=4),INDEX(价格表!$B$4:$I$31,M5273,6),IF(AND(J5273&gt;4,J5273&lt;=5.5),INDEX(价格表!$B$4:$I$31,M5273,7),IF(J5273&gt;5.5,2.6+INDEX(价格表!$B$4:$I$31,M5273,8)*L5273)))))))</f>
        <v>2.15</v>
      </c>
    </row>
    <row r="5274" spans="1:14">
      <c r="A5274" s="20">
        <v>4311115507751</v>
      </c>
      <c r="B5274" s="18" t="s">
        <v>16</v>
      </c>
      <c r="C5274" s="21">
        <v>20201218</v>
      </c>
      <c r="D5274" s="21">
        <v>610538201209</v>
      </c>
      <c r="E5274" s="21" t="s">
        <v>16</v>
      </c>
      <c r="F5274" s="21">
        <v>20201228</v>
      </c>
      <c r="G5274" s="21" t="s">
        <v>17</v>
      </c>
      <c r="H5274" s="21" t="s">
        <v>27</v>
      </c>
      <c r="I5274" s="21" t="s">
        <v>126</v>
      </c>
      <c r="J5274" s="21">
        <v>1.53</v>
      </c>
      <c r="K5274" s="21" t="s">
        <v>20</v>
      </c>
      <c r="L5274">
        <f t="shared" si="97"/>
        <v>2</v>
      </c>
      <c r="M5274">
        <f>MATCH(H:H,价格表!$B$4:$B$35,0)</f>
        <v>3</v>
      </c>
      <c r="N5274" s="27">
        <f>IF(J5274&lt;=0.3,INDEX(价格表!$B$4:$I$31,M5274,2),IF(AND(J5274&gt;0.3,J5274&lt;=1),INDEX(价格表!$B$4:$I$31,M5274,3),IF(AND(J5274&gt;1,J5274&lt;=2.2),INDEX(价格表!$B$4:$I$31,M5274,4),IF(AND(J5274&gt;2.2,J5274&lt;=3.3),INDEX(价格表!$B$4:$I$31,M5274,5),IF(AND(J5274&gt;3.3,J5274&lt;=4),INDEX(价格表!$B$4:$I$31,M5274,6),IF(AND(J5274&gt;4,J5274&lt;=5.5),INDEX(价格表!$B$4:$I$31,M5274,7),IF(J5274&gt;5.5,2.6+INDEX(价格表!$B$4:$I$31,M5274,8)*L5274)))))))</f>
        <v>2.15</v>
      </c>
    </row>
    <row r="5275" spans="1:14">
      <c r="A5275" s="20">
        <v>4311115507754</v>
      </c>
      <c r="B5275" s="18" t="s">
        <v>16</v>
      </c>
      <c r="C5275" s="21">
        <v>20201218</v>
      </c>
      <c r="D5275" s="21">
        <v>610538201209</v>
      </c>
      <c r="E5275" s="21" t="s">
        <v>16</v>
      </c>
      <c r="F5275" s="21">
        <v>20201228</v>
      </c>
      <c r="G5275" s="21" t="s">
        <v>17</v>
      </c>
      <c r="H5275" s="21" t="s">
        <v>45</v>
      </c>
      <c r="I5275" s="21" t="s">
        <v>196</v>
      </c>
      <c r="J5275" s="21">
        <v>1.53</v>
      </c>
      <c r="K5275" s="21" t="s">
        <v>20</v>
      </c>
      <c r="L5275">
        <f t="shared" si="97"/>
        <v>2</v>
      </c>
      <c r="M5275">
        <f>MATCH(H:H,价格表!$B$4:$B$35,0)</f>
        <v>9</v>
      </c>
      <c r="N5275" s="27">
        <f>IF(J5275&lt;=0.3,INDEX(价格表!$B$4:$I$31,M5275,2),IF(AND(J5275&gt;0.3,J5275&lt;=1),INDEX(价格表!$B$4:$I$31,M5275,3),IF(AND(J5275&gt;1,J5275&lt;=2.2),INDEX(价格表!$B$4:$I$31,M5275,4),IF(AND(J5275&gt;2.2,J5275&lt;=3.3),INDEX(价格表!$B$4:$I$31,M5275,5),IF(AND(J5275&gt;3.3,J5275&lt;=4),INDEX(价格表!$B$4:$I$31,M5275,6),IF(AND(J5275&gt;4,J5275&lt;=5.5),INDEX(价格表!$B$4:$I$31,M5275,7),IF(J5275&gt;5.5,2.6+INDEX(价格表!$B$4:$I$31,M5275,8)*L5275)))))))</f>
        <v>2.15</v>
      </c>
    </row>
    <row r="5276" spans="1:14">
      <c r="A5276" s="20">
        <v>4311115507755</v>
      </c>
      <c r="B5276" s="18" t="s">
        <v>16</v>
      </c>
      <c r="C5276" s="21">
        <v>20201218</v>
      </c>
      <c r="D5276" s="21">
        <v>610538201209</v>
      </c>
      <c r="E5276" s="21" t="s">
        <v>16</v>
      </c>
      <c r="F5276" s="21">
        <v>20201228</v>
      </c>
      <c r="G5276" s="21" t="s">
        <v>17</v>
      </c>
      <c r="H5276" s="21" t="s">
        <v>25</v>
      </c>
      <c r="I5276" s="21" t="s">
        <v>26</v>
      </c>
      <c r="J5276" s="21">
        <v>1.53</v>
      </c>
      <c r="K5276" s="21" t="s">
        <v>20</v>
      </c>
      <c r="L5276">
        <f t="shared" si="97"/>
        <v>2</v>
      </c>
      <c r="M5276">
        <f>MATCH(H:H,价格表!$B$4:$B$35,0)</f>
        <v>25</v>
      </c>
      <c r="N5276" s="27">
        <f>IF(J5276&lt;=0.3,INDEX(价格表!$B$4:$I$31,M5276,2),IF(AND(J5276&gt;0.3,J5276&lt;=1),INDEX(价格表!$B$4:$I$31,M5276,3),IF(AND(J5276&gt;1,J5276&lt;=2.2),INDEX(价格表!$B$4:$I$31,M5276,4),IF(AND(J5276&gt;2.2,J5276&lt;=3.3),INDEX(价格表!$B$4:$I$31,M5276,5),IF(AND(J5276&gt;3.3,J5276&lt;=4),INDEX(价格表!$B$4:$I$31,M5276,6),IF(AND(J5276&gt;4,J5276&lt;=5.5),INDEX(价格表!$B$4:$I$31,M5276,7),IF(J5276&gt;5.5,2.6+INDEX(价格表!$B$4:$I$31,M5276,8)*L5276)))))))</f>
        <v>2.15</v>
      </c>
    </row>
    <row r="5277" spans="1:14">
      <c r="A5277" s="20">
        <v>4311115507756</v>
      </c>
      <c r="B5277" s="18" t="s">
        <v>16</v>
      </c>
      <c r="C5277" s="21">
        <v>20201218</v>
      </c>
      <c r="D5277" s="21">
        <v>610538201209</v>
      </c>
      <c r="E5277" s="21" t="s">
        <v>16</v>
      </c>
      <c r="F5277" s="21">
        <v>20201228</v>
      </c>
      <c r="G5277" s="21" t="s">
        <v>17</v>
      </c>
      <c r="H5277" s="21" t="s">
        <v>73</v>
      </c>
      <c r="I5277" s="21" t="s">
        <v>93</v>
      </c>
      <c r="J5277" s="21">
        <v>1.53</v>
      </c>
      <c r="K5277" s="21" t="s">
        <v>20</v>
      </c>
      <c r="L5277">
        <f t="shared" si="97"/>
        <v>2</v>
      </c>
      <c r="M5277">
        <f>MATCH(H:H,价格表!$B$4:$B$35,0)</f>
        <v>7</v>
      </c>
      <c r="N5277" s="27">
        <f>IF(J5277&lt;=0.3,INDEX(价格表!$B$4:$I$31,M5277,2),IF(AND(J5277&gt;0.3,J5277&lt;=1),INDEX(价格表!$B$4:$I$31,M5277,3),IF(AND(J5277&gt;1,J5277&lt;=2.2),INDEX(价格表!$B$4:$I$31,M5277,4),IF(AND(J5277&gt;2.2,J5277&lt;=3.3),INDEX(价格表!$B$4:$I$31,M5277,5),IF(AND(J5277&gt;3.3,J5277&lt;=4),INDEX(价格表!$B$4:$I$31,M5277,6),IF(AND(J5277&gt;4,J5277&lt;=5.5),INDEX(价格表!$B$4:$I$31,M5277,7),IF(J5277&gt;5.5,2.6+INDEX(价格表!$B$4:$I$31,M5277,8)*L5277)))))))</f>
        <v>2.15</v>
      </c>
    </row>
    <row r="5278" spans="1:14">
      <c r="A5278" s="20">
        <v>4311115507757</v>
      </c>
      <c r="B5278" s="18" t="s">
        <v>16</v>
      </c>
      <c r="C5278" s="21">
        <v>20201218</v>
      </c>
      <c r="D5278" s="21">
        <v>610538201209</v>
      </c>
      <c r="E5278" s="21" t="s">
        <v>16</v>
      </c>
      <c r="F5278" s="21">
        <v>20201228</v>
      </c>
      <c r="G5278" s="21" t="s">
        <v>17</v>
      </c>
      <c r="H5278" s="21" t="s">
        <v>73</v>
      </c>
      <c r="I5278" s="21" t="s">
        <v>93</v>
      </c>
      <c r="J5278" s="21">
        <v>1.53</v>
      </c>
      <c r="K5278" s="21" t="s">
        <v>20</v>
      </c>
      <c r="L5278">
        <f t="shared" si="97"/>
        <v>2</v>
      </c>
      <c r="M5278">
        <f>MATCH(H:H,价格表!$B$4:$B$35,0)</f>
        <v>7</v>
      </c>
      <c r="N5278" s="27">
        <f>IF(J5278&lt;=0.3,INDEX(价格表!$B$4:$I$31,M5278,2),IF(AND(J5278&gt;0.3,J5278&lt;=1),INDEX(价格表!$B$4:$I$31,M5278,3),IF(AND(J5278&gt;1,J5278&lt;=2.2),INDEX(价格表!$B$4:$I$31,M5278,4),IF(AND(J5278&gt;2.2,J5278&lt;=3.3),INDEX(价格表!$B$4:$I$31,M5278,5),IF(AND(J5278&gt;3.3,J5278&lt;=4),INDEX(价格表!$B$4:$I$31,M5278,6),IF(AND(J5278&gt;4,J5278&lt;=5.5),INDEX(价格表!$B$4:$I$31,M5278,7),IF(J5278&gt;5.5,2.6+INDEX(价格表!$B$4:$I$31,M5278,8)*L5278)))))))</f>
        <v>2.15</v>
      </c>
    </row>
    <row r="5279" spans="1:14">
      <c r="A5279" s="20">
        <v>4311115510821</v>
      </c>
      <c r="B5279" s="18" t="s">
        <v>16</v>
      </c>
      <c r="C5279" s="21">
        <v>20201218</v>
      </c>
      <c r="D5279" s="21">
        <v>610538201209</v>
      </c>
      <c r="E5279" s="21" t="s">
        <v>16</v>
      </c>
      <c r="F5279" s="21">
        <v>20201228</v>
      </c>
      <c r="G5279" s="21" t="s">
        <v>17</v>
      </c>
      <c r="H5279" s="21" t="s">
        <v>23</v>
      </c>
      <c r="I5279" s="21" t="s">
        <v>32</v>
      </c>
      <c r="J5279" s="21">
        <v>1.53</v>
      </c>
      <c r="K5279" s="21" t="s">
        <v>20</v>
      </c>
      <c r="L5279">
        <f t="shared" si="97"/>
        <v>2</v>
      </c>
      <c r="M5279">
        <f>MATCH(H:H,价格表!$B$4:$B$35,0)</f>
        <v>15</v>
      </c>
      <c r="N5279" s="27">
        <f>IF(J5279&lt;=0.3,INDEX(价格表!$B$4:$I$31,M5279,2),IF(AND(J5279&gt;0.3,J5279&lt;=1),INDEX(价格表!$B$4:$I$31,M5279,3),IF(AND(J5279&gt;1,J5279&lt;=2.2),INDEX(价格表!$B$4:$I$31,M5279,4),IF(AND(J5279&gt;2.2,J5279&lt;=3.3),INDEX(价格表!$B$4:$I$31,M5279,5),IF(AND(J5279&gt;3.3,J5279&lt;=4),INDEX(价格表!$B$4:$I$31,M5279,6),IF(AND(J5279&gt;4,J5279&lt;=5.5),INDEX(价格表!$B$4:$I$31,M5279,7),IF(J5279&gt;5.5,2.6+INDEX(价格表!$B$4:$I$31,M5279,8)*L5279)))))))</f>
        <v>2.15</v>
      </c>
    </row>
    <row r="5280" spans="1:14">
      <c r="A5280" s="20">
        <v>4311115510822</v>
      </c>
      <c r="B5280" s="18" t="s">
        <v>16</v>
      </c>
      <c r="C5280" s="21">
        <v>20201218</v>
      </c>
      <c r="D5280" s="21">
        <v>610538201209</v>
      </c>
      <c r="E5280" s="21" t="s">
        <v>16</v>
      </c>
      <c r="F5280" s="21">
        <v>20201228</v>
      </c>
      <c r="G5280" s="21" t="s">
        <v>17</v>
      </c>
      <c r="H5280" s="21" t="s">
        <v>73</v>
      </c>
      <c r="I5280" s="21" t="s">
        <v>180</v>
      </c>
      <c r="J5280" s="21">
        <v>1.54</v>
      </c>
      <c r="K5280" s="21" t="s">
        <v>20</v>
      </c>
      <c r="L5280">
        <f t="shared" si="97"/>
        <v>2</v>
      </c>
      <c r="M5280">
        <f>MATCH(H:H,价格表!$B$4:$B$35,0)</f>
        <v>7</v>
      </c>
      <c r="N5280" s="27">
        <f>IF(J5280&lt;=0.3,INDEX(价格表!$B$4:$I$31,M5280,2),IF(AND(J5280&gt;0.3,J5280&lt;=1),INDEX(价格表!$B$4:$I$31,M5280,3),IF(AND(J5280&gt;1,J5280&lt;=2.2),INDEX(价格表!$B$4:$I$31,M5280,4),IF(AND(J5280&gt;2.2,J5280&lt;=3.3),INDEX(价格表!$B$4:$I$31,M5280,5),IF(AND(J5280&gt;3.3,J5280&lt;=4),INDEX(价格表!$B$4:$I$31,M5280,6),IF(AND(J5280&gt;4,J5280&lt;=5.5),INDEX(价格表!$B$4:$I$31,M5280,7),IF(J5280&gt;5.5,2.6+INDEX(价格表!$B$4:$I$31,M5280,8)*L5280)))))))</f>
        <v>2.15</v>
      </c>
    </row>
    <row r="5281" spans="1:14">
      <c r="A5281" s="20">
        <v>4311115510823</v>
      </c>
      <c r="B5281" s="18" t="s">
        <v>16</v>
      </c>
      <c r="C5281" s="21">
        <v>20201218</v>
      </c>
      <c r="D5281" s="21">
        <v>610538201209</v>
      </c>
      <c r="E5281" s="21" t="s">
        <v>16</v>
      </c>
      <c r="F5281" s="21">
        <v>20201228</v>
      </c>
      <c r="G5281" s="21" t="s">
        <v>17</v>
      </c>
      <c r="H5281" s="21" t="s">
        <v>43</v>
      </c>
      <c r="I5281" s="21" t="s">
        <v>47</v>
      </c>
      <c r="J5281" s="21">
        <v>1.52</v>
      </c>
      <c r="K5281" s="21" t="s">
        <v>20</v>
      </c>
      <c r="L5281">
        <f t="shared" si="97"/>
        <v>2</v>
      </c>
      <c r="M5281">
        <f>MATCH(H:H,价格表!$B$4:$B$35,0)</f>
        <v>10</v>
      </c>
      <c r="N5281" s="27">
        <f>IF(J5281&lt;=0.3,INDEX(价格表!$B$4:$I$31,M5281,2),IF(AND(J5281&gt;0.3,J5281&lt;=1),INDEX(价格表!$B$4:$I$31,M5281,3),IF(AND(J5281&gt;1,J5281&lt;=2.2),INDEX(价格表!$B$4:$I$31,M5281,4),IF(AND(J5281&gt;2.2,J5281&lt;=3.3),INDEX(价格表!$B$4:$I$31,M5281,5),IF(AND(J5281&gt;3.3,J5281&lt;=4),INDEX(价格表!$B$4:$I$31,M5281,6),IF(AND(J5281&gt;4,J5281&lt;=5.5),INDEX(价格表!$B$4:$I$31,M5281,7),IF(J5281&gt;5.5,2.6+INDEX(价格表!$B$4:$I$31,M5281,8)*L5281)))))))</f>
        <v>2.15</v>
      </c>
    </row>
    <row r="5282" spans="1:14">
      <c r="A5282" s="20">
        <v>4311115510825</v>
      </c>
      <c r="B5282" s="18" t="s">
        <v>16</v>
      </c>
      <c r="C5282" s="21">
        <v>20201218</v>
      </c>
      <c r="D5282" s="21">
        <v>610538201209</v>
      </c>
      <c r="E5282" s="21" t="s">
        <v>16</v>
      </c>
      <c r="F5282" s="21">
        <v>20201228</v>
      </c>
      <c r="G5282" s="21" t="s">
        <v>17</v>
      </c>
      <c r="H5282" s="21" t="s">
        <v>23</v>
      </c>
      <c r="I5282" s="21" t="s">
        <v>212</v>
      </c>
      <c r="J5282" s="21">
        <v>1.54</v>
      </c>
      <c r="K5282" s="21" t="s">
        <v>20</v>
      </c>
      <c r="L5282">
        <f t="shared" si="97"/>
        <v>2</v>
      </c>
      <c r="M5282">
        <f>MATCH(H:H,价格表!$B$4:$B$35,0)</f>
        <v>15</v>
      </c>
      <c r="N5282" s="27">
        <f>IF(J5282&lt;=0.3,INDEX(价格表!$B$4:$I$31,M5282,2),IF(AND(J5282&gt;0.3,J5282&lt;=1),INDEX(价格表!$B$4:$I$31,M5282,3),IF(AND(J5282&gt;1,J5282&lt;=2.2),INDEX(价格表!$B$4:$I$31,M5282,4),IF(AND(J5282&gt;2.2,J5282&lt;=3.3),INDEX(价格表!$B$4:$I$31,M5282,5),IF(AND(J5282&gt;3.3,J5282&lt;=4),INDEX(价格表!$B$4:$I$31,M5282,6),IF(AND(J5282&gt;4,J5282&lt;=5.5),INDEX(价格表!$B$4:$I$31,M5282,7),IF(J5282&gt;5.5,2.6+INDEX(价格表!$B$4:$I$31,M5282,8)*L5282)))))))</f>
        <v>2.15</v>
      </c>
    </row>
    <row r="5283" spans="1:14">
      <c r="A5283" s="20">
        <v>4311115510826</v>
      </c>
      <c r="B5283" s="18" t="s">
        <v>16</v>
      </c>
      <c r="C5283" s="21">
        <v>20201218</v>
      </c>
      <c r="D5283" s="21">
        <v>610538201209</v>
      </c>
      <c r="E5283" s="21" t="s">
        <v>16</v>
      </c>
      <c r="F5283" s="21">
        <v>20201228</v>
      </c>
      <c r="G5283" s="21" t="s">
        <v>17</v>
      </c>
      <c r="H5283" s="21" t="s">
        <v>73</v>
      </c>
      <c r="I5283" s="21" t="s">
        <v>184</v>
      </c>
      <c r="J5283" s="21">
        <v>1.52</v>
      </c>
      <c r="K5283" s="21" t="s">
        <v>20</v>
      </c>
      <c r="L5283">
        <f t="shared" si="97"/>
        <v>2</v>
      </c>
      <c r="M5283">
        <f>MATCH(H:H,价格表!$B$4:$B$35,0)</f>
        <v>7</v>
      </c>
      <c r="N5283" s="27">
        <f>IF(J5283&lt;=0.3,INDEX(价格表!$B$4:$I$31,M5283,2),IF(AND(J5283&gt;0.3,J5283&lt;=1),INDEX(价格表!$B$4:$I$31,M5283,3),IF(AND(J5283&gt;1,J5283&lt;=2.2),INDEX(价格表!$B$4:$I$31,M5283,4),IF(AND(J5283&gt;2.2,J5283&lt;=3.3),INDEX(价格表!$B$4:$I$31,M5283,5),IF(AND(J5283&gt;3.3,J5283&lt;=4),INDEX(价格表!$B$4:$I$31,M5283,6),IF(AND(J5283&gt;4,J5283&lt;=5.5),INDEX(价格表!$B$4:$I$31,M5283,7),IF(J5283&gt;5.5,2.6+INDEX(价格表!$B$4:$I$31,M5283,8)*L5283)))))))</f>
        <v>2.15</v>
      </c>
    </row>
    <row r="5284" spans="1:14">
      <c r="A5284" s="20">
        <v>4311115510827</v>
      </c>
      <c r="B5284" s="18" t="s">
        <v>16</v>
      </c>
      <c r="C5284" s="21">
        <v>20201218</v>
      </c>
      <c r="D5284" s="21">
        <v>610538201209</v>
      </c>
      <c r="E5284" s="21" t="s">
        <v>16</v>
      </c>
      <c r="F5284" s="21">
        <v>20201228</v>
      </c>
      <c r="G5284" s="21" t="s">
        <v>17</v>
      </c>
      <c r="H5284" s="21" t="s">
        <v>43</v>
      </c>
      <c r="I5284" s="21" t="s">
        <v>217</v>
      </c>
      <c r="J5284" s="21">
        <v>1.53</v>
      </c>
      <c r="K5284" s="21" t="s">
        <v>20</v>
      </c>
      <c r="L5284">
        <f t="shared" si="97"/>
        <v>2</v>
      </c>
      <c r="M5284">
        <f>MATCH(H:H,价格表!$B$4:$B$35,0)</f>
        <v>10</v>
      </c>
      <c r="N5284" s="27">
        <f>IF(J5284&lt;=0.3,INDEX(价格表!$B$4:$I$31,M5284,2),IF(AND(J5284&gt;0.3,J5284&lt;=1),INDEX(价格表!$B$4:$I$31,M5284,3),IF(AND(J5284&gt;1,J5284&lt;=2.2),INDEX(价格表!$B$4:$I$31,M5284,4),IF(AND(J5284&gt;2.2,J5284&lt;=3.3),INDEX(价格表!$B$4:$I$31,M5284,5),IF(AND(J5284&gt;3.3,J5284&lt;=4),INDEX(价格表!$B$4:$I$31,M5284,6),IF(AND(J5284&gt;4,J5284&lt;=5.5),INDEX(价格表!$B$4:$I$31,M5284,7),IF(J5284&gt;5.5,2.6+INDEX(价格表!$B$4:$I$31,M5284,8)*L5284)))))))</f>
        <v>2.15</v>
      </c>
    </row>
    <row r="5285" spans="1:14">
      <c r="A5285" s="20">
        <v>4311115510828</v>
      </c>
      <c r="B5285" s="18" t="s">
        <v>16</v>
      </c>
      <c r="C5285" s="21">
        <v>20201218</v>
      </c>
      <c r="D5285" s="21">
        <v>610538201209</v>
      </c>
      <c r="E5285" s="21" t="s">
        <v>16</v>
      </c>
      <c r="F5285" s="21">
        <v>20201228</v>
      </c>
      <c r="G5285" s="21" t="s">
        <v>17</v>
      </c>
      <c r="H5285" s="21" t="s">
        <v>75</v>
      </c>
      <c r="I5285" s="21" t="s">
        <v>238</v>
      </c>
      <c r="J5285" s="21">
        <v>1.55</v>
      </c>
      <c r="K5285" s="21" t="s">
        <v>20</v>
      </c>
      <c r="L5285">
        <f t="shared" si="97"/>
        <v>2</v>
      </c>
      <c r="M5285">
        <f>MATCH(H:H,价格表!$B$4:$B$35,0)</f>
        <v>24</v>
      </c>
      <c r="N5285" s="27">
        <f>IF(J5285&lt;=0.3,INDEX(价格表!$B$4:$I$31,M5285,2),IF(AND(J5285&gt;0.3,J5285&lt;=1),INDEX(价格表!$B$4:$I$31,M5285,3),IF(AND(J5285&gt;1,J5285&lt;=2.2),INDEX(价格表!$B$4:$I$31,M5285,4),IF(AND(J5285&gt;2.2,J5285&lt;=3.3),INDEX(价格表!$B$4:$I$31,M5285,5),IF(AND(J5285&gt;3.3,J5285&lt;=4),INDEX(价格表!$B$4:$I$31,M5285,6),IF(AND(J5285&gt;4,J5285&lt;=5.5),INDEX(价格表!$B$4:$I$31,M5285,7),IF(J5285&gt;5.5,2.6+INDEX(价格表!$B$4:$I$31,M5285,8)*L5285)))))))</f>
        <v>2.15</v>
      </c>
    </row>
    <row r="5286" spans="1:14">
      <c r="A5286" s="20">
        <v>4311115510829</v>
      </c>
      <c r="B5286" s="18" t="s">
        <v>16</v>
      </c>
      <c r="C5286" s="21">
        <v>20201218</v>
      </c>
      <c r="D5286" s="21">
        <v>610538201209</v>
      </c>
      <c r="E5286" s="21" t="s">
        <v>16</v>
      </c>
      <c r="F5286" s="21">
        <v>20201228</v>
      </c>
      <c r="G5286" s="21" t="s">
        <v>17</v>
      </c>
      <c r="H5286" s="21" t="s">
        <v>27</v>
      </c>
      <c r="I5286" s="21" t="s">
        <v>210</v>
      </c>
      <c r="J5286" s="21">
        <v>1.54</v>
      </c>
      <c r="K5286" s="21" t="s">
        <v>20</v>
      </c>
      <c r="L5286">
        <f t="shared" si="97"/>
        <v>2</v>
      </c>
      <c r="M5286">
        <f>MATCH(H:H,价格表!$B$4:$B$35,0)</f>
        <v>3</v>
      </c>
      <c r="N5286" s="27">
        <f>IF(J5286&lt;=0.3,INDEX(价格表!$B$4:$I$31,M5286,2),IF(AND(J5286&gt;0.3,J5286&lt;=1),INDEX(价格表!$B$4:$I$31,M5286,3),IF(AND(J5286&gt;1,J5286&lt;=2.2),INDEX(价格表!$B$4:$I$31,M5286,4),IF(AND(J5286&gt;2.2,J5286&lt;=3.3),INDEX(价格表!$B$4:$I$31,M5286,5),IF(AND(J5286&gt;3.3,J5286&lt;=4),INDEX(价格表!$B$4:$I$31,M5286,6),IF(AND(J5286&gt;4,J5286&lt;=5.5),INDEX(价格表!$B$4:$I$31,M5286,7),IF(J5286&gt;5.5,2.6+INDEX(价格表!$B$4:$I$31,M5286,8)*L5286)))))))</f>
        <v>2.15</v>
      </c>
    </row>
    <row r="5287" spans="1:14">
      <c r="A5287" s="20">
        <v>4311115511306</v>
      </c>
      <c r="B5287" s="18" t="s">
        <v>16</v>
      </c>
      <c r="C5287" s="21">
        <v>20201218</v>
      </c>
      <c r="D5287" s="21">
        <v>610538201209</v>
      </c>
      <c r="E5287" s="21" t="s">
        <v>16</v>
      </c>
      <c r="F5287" s="21">
        <v>20201228</v>
      </c>
      <c r="G5287" s="21" t="s">
        <v>17</v>
      </c>
      <c r="H5287" s="21" t="s">
        <v>21</v>
      </c>
      <c r="I5287" s="21" t="s">
        <v>236</v>
      </c>
      <c r="J5287" s="21">
        <v>1.54</v>
      </c>
      <c r="K5287" s="21" t="s">
        <v>20</v>
      </c>
      <c r="L5287">
        <f t="shared" si="97"/>
        <v>2</v>
      </c>
      <c r="M5287">
        <f>MATCH(H:H,价格表!$B$4:$B$35,0)</f>
        <v>20</v>
      </c>
      <c r="N5287" s="27">
        <f>IF(J5287&lt;=0.3,INDEX(价格表!$B$4:$I$31,M5287,2),IF(AND(J5287&gt;0.3,J5287&lt;=1),INDEX(价格表!$B$4:$I$31,M5287,3),IF(AND(J5287&gt;1,J5287&lt;=2.2),INDEX(价格表!$B$4:$I$31,M5287,4),IF(AND(J5287&gt;2.2,J5287&lt;=3.3),INDEX(价格表!$B$4:$I$31,M5287,5),IF(AND(J5287&gt;3.3,J5287&lt;=4),INDEX(价格表!$B$4:$I$31,M5287,6),IF(AND(J5287&gt;4,J5287&lt;=5.5),INDEX(价格表!$B$4:$I$31,M5287,7),IF(J5287&gt;5.5,2.6+INDEX(价格表!$B$4:$I$31,M5287,8)*L5287)))))))</f>
        <v>2.15</v>
      </c>
    </row>
    <row r="5288" spans="1:14">
      <c r="A5288" s="20">
        <v>4311115511307</v>
      </c>
      <c r="B5288" s="18" t="s">
        <v>16</v>
      </c>
      <c r="C5288" s="21">
        <v>20201218</v>
      </c>
      <c r="D5288" s="21">
        <v>610538201209</v>
      </c>
      <c r="E5288" s="21" t="s">
        <v>16</v>
      </c>
      <c r="F5288" s="21">
        <v>20201228</v>
      </c>
      <c r="G5288" s="21" t="s">
        <v>17</v>
      </c>
      <c r="H5288" s="21" t="s">
        <v>54</v>
      </c>
      <c r="I5288" s="21" t="s">
        <v>78</v>
      </c>
      <c r="J5288" s="21">
        <v>1.44</v>
      </c>
      <c r="K5288" s="21" t="s">
        <v>20</v>
      </c>
      <c r="L5288">
        <f t="shared" si="97"/>
        <v>2</v>
      </c>
      <c r="M5288">
        <f>MATCH(H:H,价格表!$B$4:$B$35,0)</f>
        <v>14</v>
      </c>
      <c r="N5288" s="27">
        <f>IF(J5288&lt;=0.3,INDEX(价格表!$B$4:$I$31,M5288,2),IF(AND(J5288&gt;0.3,J5288&lt;=1),INDEX(价格表!$B$4:$I$31,M5288,3),IF(AND(J5288&gt;1,J5288&lt;=2.2),INDEX(价格表!$B$4:$I$31,M5288,4),IF(AND(J5288&gt;2.2,J5288&lt;=3.3),INDEX(价格表!$B$4:$I$31,M5288,5),IF(AND(J5288&gt;3.3,J5288&lt;=4),INDEX(价格表!$B$4:$I$31,M5288,6),IF(AND(J5288&gt;4,J5288&lt;=5.5),INDEX(价格表!$B$4:$I$31,M5288,7),IF(J5288&gt;5.5,2.6+INDEX(价格表!$B$4:$I$31,M5288,8)*L5288)))))))</f>
        <v>2.15</v>
      </c>
    </row>
    <row r="5289" spans="1:14">
      <c r="A5289" s="20">
        <v>4311115511309</v>
      </c>
      <c r="B5289" s="18" t="s">
        <v>16</v>
      </c>
      <c r="C5289" s="21">
        <v>20201218</v>
      </c>
      <c r="D5289" s="21">
        <v>610538201209</v>
      </c>
      <c r="E5289" s="21" t="s">
        <v>16</v>
      </c>
      <c r="F5289" s="21">
        <v>20201228</v>
      </c>
      <c r="G5289" s="21" t="s">
        <v>17</v>
      </c>
      <c r="H5289" s="21" t="s">
        <v>21</v>
      </c>
      <c r="I5289" s="21" t="s">
        <v>236</v>
      </c>
      <c r="J5289" s="21">
        <v>1.61</v>
      </c>
      <c r="K5289" s="21" t="s">
        <v>20</v>
      </c>
      <c r="L5289">
        <f t="shared" si="97"/>
        <v>2</v>
      </c>
      <c r="M5289">
        <f>MATCH(H:H,价格表!$B$4:$B$35,0)</f>
        <v>20</v>
      </c>
      <c r="N5289" s="27">
        <f>IF(J5289&lt;=0.3,INDEX(价格表!$B$4:$I$31,M5289,2),IF(AND(J5289&gt;0.3,J5289&lt;=1),INDEX(价格表!$B$4:$I$31,M5289,3),IF(AND(J5289&gt;1,J5289&lt;=2.2),INDEX(价格表!$B$4:$I$31,M5289,4),IF(AND(J5289&gt;2.2,J5289&lt;=3.3),INDEX(价格表!$B$4:$I$31,M5289,5),IF(AND(J5289&gt;3.3,J5289&lt;=4),INDEX(价格表!$B$4:$I$31,M5289,6),IF(AND(J5289&gt;4,J5289&lt;=5.5),INDEX(价格表!$B$4:$I$31,M5289,7),IF(J5289&gt;5.5,2.6+INDEX(价格表!$B$4:$I$31,M5289,8)*L5289)))))))</f>
        <v>2.15</v>
      </c>
    </row>
    <row r="5290" spans="1:14">
      <c r="A5290" s="20">
        <v>4311115511310</v>
      </c>
      <c r="B5290" s="18" t="s">
        <v>16</v>
      </c>
      <c r="C5290" s="21">
        <v>20201218</v>
      </c>
      <c r="D5290" s="21">
        <v>610538201209</v>
      </c>
      <c r="E5290" s="21" t="s">
        <v>16</v>
      </c>
      <c r="F5290" s="21">
        <v>20201228</v>
      </c>
      <c r="G5290" s="21" t="s">
        <v>17</v>
      </c>
      <c r="H5290" s="21" t="s">
        <v>27</v>
      </c>
      <c r="I5290" s="21" t="s">
        <v>28</v>
      </c>
      <c r="J5290" s="21">
        <v>1.52</v>
      </c>
      <c r="K5290" s="21" t="s">
        <v>20</v>
      </c>
      <c r="L5290">
        <f t="shared" si="97"/>
        <v>2</v>
      </c>
      <c r="M5290">
        <f>MATCH(H:H,价格表!$B$4:$B$35,0)</f>
        <v>3</v>
      </c>
      <c r="N5290" s="27">
        <f>IF(J5290&lt;=0.3,INDEX(价格表!$B$4:$I$31,M5290,2),IF(AND(J5290&gt;0.3,J5290&lt;=1),INDEX(价格表!$B$4:$I$31,M5290,3),IF(AND(J5290&gt;1,J5290&lt;=2.2),INDEX(价格表!$B$4:$I$31,M5290,4),IF(AND(J5290&gt;2.2,J5290&lt;=3.3),INDEX(价格表!$B$4:$I$31,M5290,5),IF(AND(J5290&gt;3.3,J5290&lt;=4),INDEX(价格表!$B$4:$I$31,M5290,6),IF(AND(J5290&gt;4,J5290&lt;=5.5),INDEX(价格表!$B$4:$I$31,M5290,7),IF(J5290&gt;5.5,2.6+INDEX(价格表!$B$4:$I$31,M5290,8)*L5290)))))))</f>
        <v>2.15</v>
      </c>
    </row>
    <row r="5291" spans="1:14">
      <c r="A5291" s="20">
        <v>4311115511311</v>
      </c>
      <c r="B5291" s="18" t="s">
        <v>16</v>
      </c>
      <c r="C5291" s="21">
        <v>20201218</v>
      </c>
      <c r="D5291" s="21">
        <v>610538201209</v>
      </c>
      <c r="E5291" s="21" t="s">
        <v>16</v>
      </c>
      <c r="F5291" s="21">
        <v>20201228</v>
      </c>
      <c r="G5291" s="21" t="s">
        <v>17</v>
      </c>
      <c r="H5291" s="21" t="s">
        <v>63</v>
      </c>
      <c r="I5291" s="21" t="s">
        <v>183</v>
      </c>
      <c r="J5291" s="21">
        <v>1.54</v>
      </c>
      <c r="K5291" s="21" t="s">
        <v>20</v>
      </c>
      <c r="L5291">
        <f t="shared" si="97"/>
        <v>2</v>
      </c>
      <c r="M5291">
        <f>MATCH(H:H,价格表!$B$4:$B$35,0)</f>
        <v>21</v>
      </c>
      <c r="N5291" s="27">
        <f>IF(J5291&lt;=0.3,INDEX(价格表!$B$4:$I$31,M5291,2),IF(AND(J5291&gt;0.3,J5291&lt;=1),INDEX(价格表!$B$4:$I$31,M5291,3),IF(AND(J5291&gt;1,J5291&lt;=2.2),INDEX(价格表!$B$4:$I$31,M5291,4),IF(AND(J5291&gt;2.2,J5291&lt;=3.3),INDEX(价格表!$B$4:$I$31,M5291,5),IF(AND(J5291&gt;3.3,J5291&lt;=4),INDEX(价格表!$B$4:$I$31,M5291,6),IF(AND(J5291&gt;4,J5291&lt;=5.5),INDEX(价格表!$B$4:$I$31,M5291,7),IF(J5291&gt;5.5,2.6+INDEX(价格表!$B$4:$I$31,M5291,8)*L5291)))))))</f>
        <v>2.15</v>
      </c>
    </row>
    <row r="5292" spans="1:14">
      <c r="A5292" s="20">
        <v>4311115511312</v>
      </c>
      <c r="B5292" s="18" t="s">
        <v>16</v>
      </c>
      <c r="C5292" s="21">
        <v>20201218</v>
      </c>
      <c r="D5292" s="21">
        <v>610538201209</v>
      </c>
      <c r="E5292" s="21" t="s">
        <v>16</v>
      </c>
      <c r="F5292" s="21">
        <v>20201228</v>
      </c>
      <c r="G5292" s="21" t="s">
        <v>17</v>
      </c>
      <c r="H5292" s="21" t="s">
        <v>21</v>
      </c>
      <c r="I5292" s="21" t="s">
        <v>22</v>
      </c>
      <c r="J5292" s="21">
        <v>1.51</v>
      </c>
      <c r="K5292" s="21" t="s">
        <v>20</v>
      </c>
      <c r="L5292">
        <f t="shared" si="97"/>
        <v>2</v>
      </c>
      <c r="M5292">
        <f>MATCH(H:H,价格表!$B$4:$B$35,0)</f>
        <v>20</v>
      </c>
      <c r="N5292" s="27">
        <f>IF(J5292&lt;=0.3,INDEX(价格表!$B$4:$I$31,M5292,2),IF(AND(J5292&gt;0.3,J5292&lt;=1),INDEX(价格表!$B$4:$I$31,M5292,3),IF(AND(J5292&gt;1,J5292&lt;=2.2),INDEX(价格表!$B$4:$I$31,M5292,4),IF(AND(J5292&gt;2.2,J5292&lt;=3.3),INDEX(价格表!$B$4:$I$31,M5292,5),IF(AND(J5292&gt;3.3,J5292&lt;=4),INDEX(价格表!$B$4:$I$31,M5292,6),IF(AND(J5292&gt;4,J5292&lt;=5.5),INDEX(价格表!$B$4:$I$31,M5292,7),IF(J5292&gt;5.5,2.6+INDEX(价格表!$B$4:$I$31,M5292,8)*L5292)))))))</f>
        <v>2.15</v>
      </c>
    </row>
    <row r="5293" spans="1:14">
      <c r="A5293" s="20">
        <v>4311115511313</v>
      </c>
      <c r="B5293" s="18" t="s">
        <v>16</v>
      </c>
      <c r="C5293" s="21">
        <v>20201218</v>
      </c>
      <c r="D5293" s="21">
        <v>610538201209</v>
      </c>
      <c r="E5293" s="21" t="s">
        <v>16</v>
      </c>
      <c r="F5293" s="21">
        <v>20201228</v>
      </c>
      <c r="G5293" s="21" t="s">
        <v>17</v>
      </c>
      <c r="H5293" s="21" t="s">
        <v>27</v>
      </c>
      <c r="I5293" s="21" t="s">
        <v>28</v>
      </c>
      <c r="J5293" s="21">
        <v>1.53</v>
      </c>
      <c r="K5293" s="21" t="s">
        <v>20</v>
      </c>
      <c r="L5293">
        <f t="shared" si="97"/>
        <v>2</v>
      </c>
      <c r="M5293">
        <f>MATCH(H:H,价格表!$B$4:$B$35,0)</f>
        <v>3</v>
      </c>
      <c r="N5293" s="27">
        <f>IF(J5293&lt;=0.3,INDEX(价格表!$B$4:$I$31,M5293,2),IF(AND(J5293&gt;0.3,J5293&lt;=1),INDEX(价格表!$B$4:$I$31,M5293,3),IF(AND(J5293&gt;1,J5293&lt;=2.2),INDEX(价格表!$B$4:$I$31,M5293,4),IF(AND(J5293&gt;2.2,J5293&lt;=3.3),INDEX(价格表!$B$4:$I$31,M5293,5),IF(AND(J5293&gt;3.3,J5293&lt;=4),INDEX(价格表!$B$4:$I$31,M5293,6),IF(AND(J5293&gt;4,J5293&lt;=5.5),INDEX(价格表!$B$4:$I$31,M5293,7),IF(J5293&gt;5.5,2.6+INDEX(价格表!$B$4:$I$31,M5293,8)*L5293)))))))</f>
        <v>2.15</v>
      </c>
    </row>
    <row r="5294" spans="1:14">
      <c r="A5294" s="20">
        <v>4311115511314</v>
      </c>
      <c r="B5294" s="18" t="s">
        <v>16</v>
      </c>
      <c r="C5294" s="21">
        <v>20201218</v>
      </c>
      <c r="D5294" s="21">
        <v>610538201209</v>
      </c>
      <c r="E5294" s="21" t="s">
        <v>16</v>
      </c>
      <c r="F5294" s="21">
        <v>20201228</v>
      </c>
      <c r="G5294" s="21" t="s">
        <v>17</v>
      </c>
      <c r="H5294" s="21" t="s">
        <v>23</v>
      </c>
      <c r="I5294" s="21" t="s">
        <v>194</v>
      </c>
      <c r="J5294" s="21">
        <v>1.53</v>
      </c>
      <c r="K5294" s="21" t="s">
        <v>20</v>
      </c>
      <c r="L5294">
        <f t="shared" si="97"/>
        <v>2</v>
      </c>
      <c r="M5294">
        <f>MATCH(H:H,价格表!$B$4:$B$35,0)</f>
        <v>15</v>
      </c>
      <c r="N5294" s="27">
        <f>IF(J5294&lt;=0.3,INDEX(价格表!$B$4:$I$31,M5294,2),IF(AND(J5294&gt;0.3,J5294&lt;=1),INDEX(价格表!$B$4:$I$31,M5294,3),IF(AND(J5294&gt;1,J5294&lt;=2.2),INDEX(价格表!$B$4:$I$31,M5294,4),IF(AND(J5294&gt;2.2,J5294&lt;=3.3),INDEX(价格表!$B$4:$I$31,M5294,5),IF(AND(J5294&gt;3.3,J5294&lt;=4),INDEX(价格表!$B$4:$I$31,M5294,6),IF(AND(J5294&gt;4,J5294&lt;=5.5),INDEX(价格表!$B$4:$I$31,M5294,7),IF(J5294&gt;5.5,2.6+INDEX(价格表!$B$4:$I$31,M5294,8)*L5294)))))))</f>
        <v>2.15</v>
      </c>
    </row>
    <row r="5295" spans="1:14">
      <c r="A5295" s="20">
        <v>4311115511315</v>
      </c>
      <c r="B5295" s="18" t="s">
        <v>16</v>
      </c>
      <c r="C5295" s="21">
        <v>20201218</v>
      </c>
      <c r="D5295" s="21">
        <v>610538201209</v>
      </c>
      <c r="E5295" s="21" t="s">
        <v>16</v>
      </c>
      <c r="F5295" s="21">
        <v>20201228</v>
      </c>
      <c r="G5295" s="21" t="s">
        <v>17</v>
      </c>
      <c r="H5295" s="21" t="s">
        <v>73</v>
      </c>
      <c r="I5295" s="21" t="s">
        <v>215</v>
      </c>
      <c r="J5295" s="21">
        <v>1.52</v>
      </c>
      <c r="K5295" s="21" t="s">
        <v>20</v>
      </c>
      <c r="L5295">
        <f t="shared" si="97"/>
        <v>2</v>
      </c>
      <c r="M5295">
        <f>MATCH(H:H,价格表!$B$4:$B$35,0)</f>
        <v>7</v>
      </c>
      <c r="N5295" s="27">
        <f>IF(J5295&lt;=0.3,INDEX(价格表!$B$4:$I$31,M5295,2),IF(AND(J5295&gt;0.3,J5295&lt;=1),INDEX(价格表!$B$4:$I$31,M5295,3),IF(AND(J5295&gt;1,J5295&lt;=2.2),INDEX(价格表!$B$4:$I$31,M5295,4),IF(AND(J5295&gt;2.2,J5295&lt;=3.3),INDEX(价格表!$B$4:$I$31,M5295,5),IF(AND(J5295&gt;3.3,J5295&lt;=4),INDEX(价格表!$B$4:$I$31,M5295,6),IF(AND(J5295&gt;4,J5295&lt;=5.5),INDEX(价格表!$B$4:$I$31,M5295,7),IF(J5295&gt;5.5,2.6+INDEX(价格表!$B$4:$I$31,M5295,8)*L5295)))))))</f>
        <v>2.15</v>
      </c>
    </row>
    <row r="5296" spans="1:14">
      <c r="A5296" s="20">
        <v>4311115511876</v>
      </c>
      <c r="B5296" s="18" t="s">
        <v>16</v>
      </c>
      <c r="C5296" s="21">
        <v>20201218</v>
      </c>
      <c r="D5296" s="21">
        <v>610538201209</v>
      </c>
      <c r="E5296" s="21" t="s">
        <v>16</v>
      </c>
      <c r="F5296" s="21">
        <v>20201228</v>
      </c>
      <c r="G5296" s="21" t="s">
        <v>17</v>
      </c>
      <c r="H5296" s="21" t="s">
        <v>75</v>
      </c>
      <c r="I5296" s="21" t="s">
        <v>76</v>
      </c>
      <c r="J5296" s="21">
        <v>1.54</v>
      </c>
      <c r="K5296" s="21" t="s">
        <v>20</v>
      </c>
      <c r="L5296">
        <f t="shared" si="97"/>
        <v>2</v>
      </c>
      <c r="M5296">
        <f>MATCH(H:H,价格表!$B$4:$B$35,0)</f>
        <v>24</v>
      </c>
      <c r="N5296" s="27">
        <f>IF(J5296&lt;=0.3,INDEX(价格表!$B$4:$I$31,M5296,2),IF(AND(J5296&gt;0.3,J5296&lt;=1),INDEX(价格表!$B$4:$I$31,M5296,3),IF(AND(J5296&gt;1,J5296&lt;=2.2),INDEX(价格表!$B$4:$I$31,M5296,4),IF(AND(J5296&gt;2.2,J5296&lt;=3.3),INDEX(价格表!$B$4:$I$31,M5296,5),IF(AND(J5296&gt;3.3,J5296&lt;=4),INDEX(价格表!$B$4:$I$31,M5296,6),IF(AND(J5296&gt;4,J5296&lt;=5.5),INDEX(价格表!$B$4:$I$31,M5296,7),IF(J5296&gt;5.5,2.6+INDEX(价格表!$B$4:$I$31,M5296,8)*L5296)))))))</f>
        <v>2.15</v>
      </c>
    </row>
    <row r="5297" spans="1:14">
      <c r="A5297" s="20">
        <v>4311115511877</v>
      </c>
      <c r="B5297" s="18" t="s">
        <v>16</v>
      </c>
      <c r="C5297" s="21">
        <v>20201218</v>
      </c>
      <c r="D5297" s="21">
        <v>610538201209</v>
      </c>
      <c r="E5297" s="21" t="s">
        <v>16</v>
      </c>
      <c r="F5297" s="21">
        <v>20201228</v>
      </c>
      <c r="G5297" s="21" t="s">
        <v>17</v>
      </c>
      <c r="H5297" s="21" t="s">
        <v>39</v>
      </c>
      <c r="I5297" s="21" t="s">
        <v>40</v>
      </c>
      <c r="J5297" s="21">
        <v>1.53</v>
      </c>
      <c r="K5297" s="21" t="s">
        <v>20</v>
      </c>
      <c r="L5297">
        <f t="shared" si="97"/>
        <v>2</v>
      </c>
      <c r="M5297">
        <f>MATCH(H:H,价格表!$B$4:$B$35,0)</f>
        <v>23</v>
      </c>
      <c r="N5297" s="27">
        <f>IF(J5297&lt;=0.3,INDEX(价格表!$B$4:$I$31,M5297,2),IF(AND(J5297&gt;0.3,J5297&lt;=1),INDEX(价格表!$B$4:$I$31,M5297,3),IF(AND(J5297&gt;1,J5297&lt;=2.2),INDEX(价格表!$B$4:$I$31,M5297,4),IF(AND(J5297&gt;2.2,J5297&lt;=3.3),INDEX(价格表!$B$4:$I$31,M5297,5),IF(AND(J5297&gt;3.3,J5297&lt;=4),INDEX(价格表!$B$4:$I$31,M5297,6),IF(AND(J5297&gt;4,J5297&lt;=5.5),INDEX(价格表!$B$4:$I$31,M5297,7),IF(J5297&gt;5.5,2.6+INDEX(价格表!$B$4:$I$31,M5297,8)*L5297)))))))</f>
        <v>2.15</v>
      </c>
    </row>
    <row r="5298" spans="1:14">
      <c r="A5298" s="20">
        <v>4311115511878</v>
      </c>
      <c r="B5298" s="18" t="s">
        <v>16</v>
      </c>
      <c r="C5298" s="21">
        <v>20201218</v>
      </c>
      <c r="D5298" s="21">
        <v>610538201209</v>
      </c>
      <c r="E5298" s="21" t="s">
        <v>16</v>
      </c>
      <c r="F5298" s="21">
        <v>20201228</v>
      </c>
      <c r="G5298" s="21" t="s">
        <v>17</v>
      </c>
      <c r="H5298" s="21" t="s">
        <v>27</v>
      </c>
      <c r="I5298" s="21" t="s">
        <v>126</v>
      </c>
      <c r="J5298" s="21">
        <v>1.54</v>
      </c>
      <c r="K5298" s="21" t="s">
        <v>20</v>
      </c>
      <c r="L5298">
        <f t="shared" si="97"/>
        <v>2</v>
      </c>
      <c r="M5298">
        <f>MATCH(H:H,价格表!$B$4:$B$35,0)</f>
        <v>3</v>
      </c>
      <c r="N5298" s="27">
        <f>IF(J5298&lt;=0.3,INDEX(价格表!$B$4:$I$31,M5298,2),IF(AND(J5298&gt;0.3,J5298&lt;=1),INDEX(价格表!$B$4:$I$31,M5298,3),IF(AND(J5298&gt;1,J5298&lt;=2.2),INDEX(价格表!$B$4:$I$31,M5298,4),IF(AND(J5298&gt;2.2,J5298&lt;=3.3),INDEX(价格表!$B$4:$I$31,M5298,5),IF(AND(J5298&gt;3.3,J5298&lt;=4),INDEX(价格表!$B$4:$I$31,M5298,6),IF(AND(J5298&gt;4,J5298&lt;=5.5),INDEX(价格表!$B$4:$I$31,M5298,7),IF(J5298&gt;5.5,2.6+INDEX(价格表!$B$4:$I$31,M5298,8)*L5298)))))))</f>
        <v>2.15</v>
      </c>
    </row>
    <row r="5299" spans="1:14">
      <c r="A5299" s="20">
        <v>4311115511879</v>
      </c>
      <c r="B5299" s="18" t="s">
        <v>16</v>
      </c>
      <c r="C5299" s="21">
        <v>20201218</v>
      </c>
      <c r="D5299" s="21">
        <v>610538201209</v>
      </c>
      <c r="E5299" s="21" t="s">
        <v>16</v>
      </c>
      <c r="F5299" s="21">
        <v>20201228</v>
      </c>
      <c r="G5299" s="21" t="s">
        <v>17</v>
      </c>
      <c r="H5299" s="21" t="s">
        <v>66</v>
      </c>
      <c r="I5299" s="21" t="s">
        <v>67</v>
      </c>
      <c r="J5299" s="21">
        <v>1.52</v>
      </c>
      <c r="K5299" s="21" t="s">
        <v>20</v>
      </c>
      <c r="L5299">
        <f t="shared" si="97"/>
        <v>2</v>
      </c>
      <c r="M5299">
        <f>MATCH(H:H,价格表!$B$4:$B$35,0)</f>
        <v>17</v>
      </c>
      <c r="N5299" s="27">
        <f>IF(J5299&lt;=0.3,INDEX(价格表!$B$4:$I$31,M5299,2),IF(AND(J5299&gt;0.3,J5299&lt;=1),INDEX(价格表!$B$4:$I$31,M5299,3),IF(AND(J5299&gt;1,J5299&lt;=2.2),INDEX(价格表!$B$4:$I$31,M5299,4),IF(AND(J5299&gt;2.2,J5299&lt;=3.3),INDEX(价格表!$B$4:$I$31,M5299,5),IF(AND(J5299&gt;3.3,J5299&lt;=4),INDEX(价格表!$B$4:$I$31,M5299,6),IF(AND(J5299&gt;4,J5299&lt;=5.5),INDEX(价格表!$B$4:$I$31,M5299,7),IF(J5299&gt;5.5,2.6+INDEX(价格表!$B$4:$I$31,M5299,8)*L5299)))))))</f>
        <v>2.15</v>
      </c>
    </row>
    <row r="5300" spans="1:14">
      <c r="A5300" s="20">
        <v>4311115511880</v>
      </c>
      <c r="B5300" s="18" t="s">
        <v>16</v>
      </c>
      <c r="C5300" s="21">
        <v>20201218</v>
      </c>
      <c r="D5300" s="21">
        <v>610538201209</v>
      </c>
      <c r="E5300" s="21" t="s">
        <v>16</v>
      </c>
      <c r="F5300" s="21">
        <v>20201228</v>
      </c>
      <c r="G5300" s="21" t="s">
        <v>17</v>
      </c>
      <c r="H5300" s="21" t="s">
        <v>66</v>
      </c>
      <c r="I5300" s="21" t="s">
        <v>222</v>
      </c>
      <c r="J5300" s="21">
        <v>1.52</v>
      </c>
      <c r="K5300" s="21" t="s">
        <v>20</v>
      </c>
      <c r="L5300">
        <f t="shared" si="97"/>
        <v>2</v>
      </c>
      <c r="M5300">
        <f>MATCH(H:H,价格表!$B$4:$B$35,0)</f>
        <v>17</v>
      </c>
      <c r="N5300" s="27">
        <f>IF(J5300&lt;=0.3,INDEX(价格表!$B$4:$I$31,M5300,2),IF(AND(J5300&gt;0.3,J5300&lt;=1),INDEX(价格表!$B$4:$I$31,M5300,3),IF(AND(J5300&gt;1,J5300&lt;=2.2),INDEX(价格表!$B$4:$I$31,M5300,4),IF(AND(J5300&gt;2.2,J5300&lt;=3.3),INDEX(价格表!$B$4:$I$31,M5300,5),IF(AND(J5300&gt;3.3,J5300&lt;=4),INDEX(价格表!$B$4:$I$31,M5300,6),IF(AND(J5300&gt;4,J5300&lt;=5.5),INDEX(价格表!$B$4:$I$31,M5300,7),IF(J5300&gt;5.5,2.6+INDEX(价格表!$B$4:$I$31,M5300,8)*L5300)))))))</f>
        <v>2.15</v>
      </c>
    </row>
    <row r="5301" spans="1:14">
      <c r="A5301" s="20">
        <v>4311115511881</v>
      </c>
      <c r="B5301" s="18" t="s">
        <v>16</v>
      </c>
      <c r="C5301" s="21">
        <v>20201218</v>
      </c>
      <c r="D5301" s="21">
        <v>610538201209</v>
      </c>
      <c r="E5301" s="21" t="s">
        <v>16</v>
      </c>
      <c r="F5301" s="21">
        <v>20201228</v>
      </c>
      <c r="G5301" s="21" t="s">
        <v>17</v>
      </c>
      <c r="H5301" s="21" t="s">
        <v>75</v>
      </c>
      <c r="I5301" s="21" t="s">
        <v>293</v>
      </c>
      <c r="J5301" s="21">
        <v>1.52</v>
      </c>
      <c r="K5301" s="21" t="s">
        <v>20</v>
      </c>
      <c r="L5301">
        <f t="shared" si="97"/>
        <v>2</v>
      </c>
      <c r="M5301">
        <f>MATCH(H:H,价格表!$B$4:$B$35,0)</f>
        <v>24</v>
      </c>
      <c r="N5301" s="27">
        <f>IF(J5301&lt;=0.3,INDEX(价格表!$B$4:$I$31,M5301,2),IF(AND(J5301&gt;0.3,J5301&lt;=1),INDEX(价格表!$B$4:$I$31,M5301,3),IF(AND(J5301&gt;1,J5301&lt;=2.2),INDEX(价格表!$B$4:$I$31,M5301,4),IF(AND(J5301&gt;2.2,J5301&lt;=3.3),INDEX(价格表!$B$4:$I$31,M5301,5),IF(AND(J5301&gt;3.3,J5301&lt;=4),INDEX(价格表!$B$4:$I$31,M5301,6),IF(AND(J5301&gt;4,J5301&lt;=5.5),INDEX(价格表!$B$4:$I$31,M5301,7),IF(J5301&gt;5.5,2.6+INDEX(价格表!$B$4:$I$31,M5301,8)*L5301)))))))</f>
        <v>2.15</v>
      </c>
    </row>
    <row r="5302" spans="1:14">
      <c r="A5302" s="20">
        <v>4311115511882</v>
      </c>
      <c r="B5302" s="18" t="s">
        <v>16</v>
      </c>
      <c r="C5302" s="21">
        <v>20201218</v>
      </c>
      <c r="D5302" s="21">
        <v>610538201209</v>
      </c>
      <c r="E5302" s="21" t="s">
        <v>16</v>
      </c>
      <c r="F5302" s="21">
        <v>20201228</v>
      </c>
      <c r="G5302" s="21" t="s">
        <v>17</v>
      </c>
      <c r="H5302" s="21" t="s">
        <v>82</v>
      </c>
      <c r="I5302" s="21" t="s">
        <v>83</v>
      </c>
      <c r="J5302" s="21">
        <v>1.52</v>
      </c>
      <c r="K5302" s="21" t="s">
        <v>20</v>
      </c>
      <c r="L5302">
        <f t="shared" si="97"/>
        <v>2</v>
      </c>
      <c r="M5302">
        <f>MATCH(H:H,价格表!$B$4:$B$35,0)</f>
        <v>2</v>
      </c>
      <c r="N5302" s="27">
        <f>IF(J5302&lt;=0.3,INDEX(价格表!$B$4:$I$31,M5302,2),IF(AND(J5302&gt;0.3,J5302&lt;=1),INDEX(价格表!$B$4:$I$31,M5302,3),IF(AND(J5302&gt;1,J5302&lt;=2.2),INDEX(价格表!$B$4:$I$31,M5302,4),IF(AND(J5302&gt;2.2,J5302&lt;=3.3),INDEX(价格表!$B$4:$I$31,M5302,5),IF(AND(J5302&gt;3.3,J5302&lt;=4),INDEX(价格表!$B$4:$I$31,M5302,6),IF(AND(J5302&gt;4,J5302&lt;=5.5),INDEX(价格表!$B$4:$I$31,M5302,7),IF(J5302&gt;5.5,2.6+INDEX(价格表!$B$4:$I$31,M5302,8)*L5302)))))))</f>
        <v>2.15</v>
      </c>
    </row>
    <row r="5303" spans="1:14">
      <c r="A5303" s="20">
        <v>4311115511883</v>
      </c>
      <c r="B5303" s="18" t="s">
        <v>16</v>
      </c>
      <c r="C5303" s="21">
        <v>20201218</v>
      </c>
      <c r="D5303" s="21">
        <v>610538201209</v>
      </c>
      <c r="E5303" s="21" t="s">
        <v>16</v>
      </c>
      <c r="F5303" s="21">
        <v>20201228</v>
      </c>
      <c r="G5303" s="21" t="s">
        <v>17</v>
      </c>
      <c r="H5303" s="21" t="s">
        <v>75</v>
      </c>
      <c r="I5303" s="21" t="s">
        <v>114</v>
      </c>
      <c r="J5303" s="21">
        <v>1.44</v>
      </c>
      <c r="K5303" s="21" t="s">
        <v>20</v>
      </c>
      <c r="L5303">
        <f t="shared" si="97"/>
        <v>2</v>
      </c>
      <c r="M5303">
        <f>MATCH(H:H,价格表!$B$4:$B$35,0)</f>
        <v>24</v>
      </c>
      <c r="N5303" s="27">
        <f>IF(J5303&lt;=0.3,INDEX(价格表!$B$4:$I$31,M5303,2),IF(AND(J5303&gt;0.3,J5303&lt;=1),INDEX(价格表!$B$4:$I$31,M5303,3),IF(AND(J5303&gt;1,J5303&lt;=2.2),INDEX(价格表!$B$4:$I$31,M5303,4),IF(AND(J5303&gt;2.2,J5303&lt;=3.3),INDEX(价格表!$B$4:$I$31,M5303,5),IF(AND(J5303&gt;3.3,J5303&lt;=4),INDEX(价格表!$B$4:$I$31,M5303,6),IF(AND(J5303&gt;4,J5303&lt;=5.5),INDEX(价格表!$B$4:$I$31,M5303,7),IF(J5303&gt;5.5,2.6+INDEX(价格表!$B$4:$I$31,M5303,8)*L5303)))))))</f>
        <v>2.15</v>
      </c>
    </row>
    <row r="5304" spans="1:14">
      <c r="A5304" s="20">
        <v>4311115511884</v>
      </c>
      <c r="B5304" s="18" t="s">
        <v>16</v>
      </c>
      <c r="C5304" s="21">
        <v>20201218</v>
      </c>
      <c r="D5304" s="21">
        <v>610538201209</v>
      </c>
      <c r="E5304" s="21" t="s">
        <v>16</v>
      </c>
      <c r="F5304" s="21">
        <v>20201228</v>
      </c>
      <c r="G5304" s="21" t="s">
        <v>17</v>
      </c>
      <c r="H5304" s="21" t="s">
        <v>50</v>
      </c>
      <c r="I5304" s="21" t="s">
        <v>62</v>
      </c>
      <c r="J5304" s="21">
        <v>1.52</v>
      </c>
      <c r="K5304" s="21" t="s">
        <v>20</v>
      </c>
      <c r="L5304">
        <f t="shared" si="97"/>
        <v>2</v>
      </c>
      <c r="M5304">
        <f>MATCH(H:H,价格表!$B$4:$B$35,0)</f>
        <v>4</v>
      </c>
      <c r="N5304" s="27">
        <f>IF(J5304&lt;=0.3,INDEX(价格表!$B$4:$I$31,M5304,2),IF(AND(J5304&gt;0.3,J5304&lt;=1),INDEX(价格表!$B$4:$I$31,M5304,3),IF(AND(J5304&gt;1,J5304&lt;=2.2),INDEX(价格表!$B$4:$I$31,M5304,4),IF(AND(J5304&gt;2.2,J5304&lt;=3.3),INDEX(价格表!$B$4:$I$31,M5304,5),IF(AND(J5304&gt;3.3,J5304&lt;=4),INDEX(价格表!$B$4:$I$31,M5304,6),IF(AND(J5304&gt;4,J5304&lt;=5.5),INDEX(价格表!$B$4:$I$31,M5304,7),IF(J5304&gt;5.5,2.6+INDEX(价格表!$B$4:$I$31,M5304,8)*L5304)))))))</f>
        <v>2.15</v>
      </c>
    </row>
    <row r="5305" spans="1:14">
      <c r="A5305" s="20">
        <v>4311115511885</v>
      </c>
      <c r="B5305" s="18" t="s">
        <v>16</v>
      </c>
      <c r="C5305" s="21">
        <v>20201218</v>
      </c>
      <c r="D5305" s="21">
        <v>610538201209</v>
      </c>
      <c r="E5305" s="21" t="s">
        <v>16</v>
      </c>
      <c r="F5305" s="21">
        <v>20201228</v>
      </c>
      <c r="G5305" s="21" t="s">
        <v>17</v>
      </c>
      <c r="H5305" s="21" t="s">
        <v>50</v>
      </c>
      <c r="I5305" s="21" t="s">
        <v>62</v>
      </c>
      <c r="J5305" s="21">
        <v>1.53</v>
      </c>
      <c r="K5305" s="21" t="s">
        <v>20</v>
      </c>
      <c r="L5305">
        <f t="shared" si="97"/>
        <v>2</v>
      </c>
      <c r="M5305">
        <f>MATCH(H:H,价格表!$B$4:$B$35,0)</f>
        <v>4</v>
      </c>
      <c r="N5305" s="27">
        <f>IF(J5305&lt;=0.3,INDEX(价格表!$B$4:$I$31,M5305,2),IF(AND(J5305&gt;0.3,J5305&lt;=1),INDEX(价格表!$B$4:$I$31,M5305,3),IF(AND(J5305&gt;1,J5305&lt;=2.2),INDEX(价格表!$B$4:$I$31,M5305,4),IF(AND(J5305&gt;2.2,J5305&lt;=3.3),INDEX(价格表!$B$4:$I$31,M5305,5),IF(AND(J5305&gt;3.3,J5305&lt;=4),INDEX(价格表!$B$4:$I$31,M5305,6),IF(AND(J5305&gt;4,J5305&lt;=5.5),INDEX(价格表!$B$4:$I$31,M5305,7),IF(J5305&gt;5.5,2.6+INDEX(价格表!$B$4:$I$31,M5305,8)*L5305)))))))</f>
        <v>2.15</v>
      </c>
    </row>
    <row r="5306" spans="1:14">
      <c r="A5306" s="20">
        <v>4311115511895</v>
      </c>
      <c r="B5306" s="18" t="s">
        <v>16</v>
      </c>
      <c r="C5306" s="21">
        <v>20201218</v>
      </c>
      <c r="D5306" s="21">
        <v>610538201209</v>
      </c>
      <c r="E5306" s="21" t="s">
        <v>16</v>
      </c>
      <c r="F5306" s="21">
        <v>20201228</v>
      </c>
      <c r="G5306" s="21" t="s">
        <v>17</v>
      </c>
      <c r="H5306" s="21" t="s">
        <v>27</v>
      </c>
      <c r="I5306" s="21" t="s">
        <v>49</v>
      </c>
      <c r="J5306" s="21">
        <v>1.52</v>
      </c>
      <c r="K5306" s="21" t="s">
        <v>20</v>
      </c>
      <c r="L5306">
        <f t="shared" si="97"/>
        <v>2</v>
      </c>
      <c r="M5306">
        <f>MATCH(H:H,价格表!$B$4:$B$35,0)</f>
        <v>3</v>
      </c>
      <c r="N5306" s="27">
        <f>IF(J5306&lt;=0.3,INDEX(价格表!$B$4:$I$31,M5306,2),IF(AND(J5306&gt;0.3,J5306&lt;=1),INDEX(价格表!$B$4:$I$31,M5306,3),IF(AND(J5306&gt;1,J5306&lt;=2.2),INDEX(价格表!$B$4:$I$31,M5306,4),IF(AND(J5306&gt;2.2,J5306&lt;=3.3),INDEX(价格表!$B$4:$I$31,M5306,5),IF(AND(J5306&gt;3.3,J5306&lt;=4),INDEX(价格表!$B$4:$I$31,M5306,6),IF(AND(J5306&gt;4,J5306&lt;=5.5),INDEX(价格表!$B$4:$I$31,M5306,7),IF(J5306&gt;5.5,2.6+INDEX(价格表!$B$4:$I$31,M5306,8)*L5306)))))))</f>
        <v>2.15</v>
      </c>
    </row>
    <row r="5307" spans="1:14">
      <c r="A5307" s="20">
        <v>4311115511897</v>
      </c>
      <c r="B5307" s="18" t="s">
        <v>16</v>
      </c>
      <c r="C5307" s="21">
        <v>20201218</v>
      </c>
      <c r="D5307" s="21">
        <v>610538201209</v>
      </c>
      <c r="E5307" s="21" t="s">
        <v>16</v>
      </c>
      <c r="F5307" s="21">
        <v>20201228</v>
      </c>
      <c r="G5307" s="21" t="s">
        <v>17</v>
      </c>
      <c r="H5307" s="21" t="s">
        <v>27</v>
      </c>
      <c r="I5307" s="21" t="s">
        <v>28</v>
      </c>
      <c r="J5307" s="21">
        <v>1.53</v>
      </c>
      <c r="K5307" s="21" t="s">
        <v>20</v>
      </c>
      <c r="L5307">
        <f t="shared" si="97"/>
        <v>2</v>
      </c>
      <c r="M5307">
        <f>MATCH(H:H,价格表!$B$4:$B$35,0)</f>
        <v>3</v>
      </c>
      <c r="N5307" s="27">
        <f>IF(J5307&lt;=0.3,INDEX(价格表!$B$4:$I$31,M5307,2),IF(AND(J5307&gt;0.3,J5307&lt;=1),INDEX(价格表!$B$4:$I$31,M5307,3),IF(AND(J5307&gt;1,J5307&lt;=2.2),INDEX(价格表!$B$4:$I$31,M5307,4),IF(AND(J5307&gt;2.2,J5307&lt;=3.3),INDEX(价格表!$B$4:$I$31,M5307,5),IF(AND(J5307&gt;3.3,J5307&lt;=4),INDEX(价格表!$B$4:$I$31,M5307,6),IF(AND(J5307&gt;4,J5307&lt;=5.5),INDEX(价格表!$B$4:$I$31,M5307,7),IF(J5307&gt;5.5,2.6+INDEX(价格表!$B$4:$I$31,M5307,8)*L5307)))))))</f>
        <v>2.15</v>
      </c>
    </row>
    <row r="5308" spans="1:14">
      <c r="A5308" s="20">
        <v>4311115511898</v>
      </c>
      <c r="B5308" s="18" t="s">
        <v>16</v>
      </c>
      <c r="C5308" s="21">
        <v>20201218</v>
      </c>
      <c r="D5308" s="21">
        <v>610538201209</v>
      </c>
      <c r="E5308" s="21" t="s">
        <v>16</v>
      </c>
      <c r="F5308" s="21">
        <v>20201228</v>
      </c>
      <c r="G5308" s="21" t="s">
        <v>17</v>
      </c>
      <c r="H5308" s="21" t="s">
        <v>21</v>
      </c>
      <c r="I5308" s="21" t="s">
        <v>205</v>
      </c>
      <c r="J5308" s="21">
        <v>1.53</v>
      </c>
      <c r="K5308" s="21" t="s">
        <v>20</v>
      </c>
      <c r="L5308">
        <f t="shared" si="97"/>
        <v>2</v>
      </c>
      <c r="M5308">
        <f>MATCH(H:H,价格表!$B$4:$B$35,0)</f>
        <v>20</v>
      </c>
      <c r="N5308" s="27">
        <f>IF(J5308&lt;=0.3,INDEX(价格表!$B$4:$I$31,M5308,2),IF(AND(J5308&gt;0.3,J5308&lt;=1),INDEX(价格表!$B$4:$I$31,M5308,3),IF(AND(J5308&gt;1,J5308&lt;=2.2),INDEX(价格表!$B$4:$I$31,M5308,4),IF(AND(J5308&gt;2.2,J5308&lt;=3.3),INDEX(价格表!$B$4:$I$31,M5308,5),IF(AND(J5308&gt;3.3,J5308&lt;=4),INDEX(价格表!$B$4:$I$31,M5308,6),IF(AND(J5308&gt;4,J5308&lt;=5.5),INDEX(价格表!$B$4:$I$31,M5308,7),IF(J5308&gt;5.5,2.6+INDEX(价格表!$B$4:$I$31,M5308,8)*L5308)))))))</f>
        <v>2.15</v>
      </c>
    </row>
    <row r="5309" spans="1:14">
      <c r="A5309" s="20">
        <v>4311115511899</v>
      </c>
      <c r="B5309" s="18" t="s">
        <v>16</v>
      </c>
      <c r="C5309" s="21">
        <v>20201218</v>
      </c>
      <c r="D5309" s="21">
        <v>610538201209</v>
      </c>
      <c r="E5309" s="21" t="s">
        <v>16</v>
      </c>
      <c r="F5309" s="21">
        <v>20201228</v>
      </c>
      <c r="G5309" s="21" t="s">
        <v>17</v>
      </c>
      <c r="H5309" s="21" t="s">
        <v>88</v>
      </c>
      <c r="I5309" s="21" t="s">
        <v>101</v>
      </c>
      <c r="J5309" s="21">
        <v>1.52</v>
      </c>
      <c r="K5309" s="21" t="s">
        <v>20</v>
      </c>
      <c r="L5309">
        <f t="shared" si="97"/>
        <v>2</v>
      </c>
      <c r="M5309">
        <f>MATCH(H:H,价格表!$B$4:$B$35,0)</f>
        <v>19</v>
      </c>
      <c r="N5309" s="27">
        <f>IF(J5309&lt;=0.3,INDEX(价格表!$B$4:$I$31,M5309,2),IF(AND(J5309&gt;0.3,J5309&lt;=1),INDEX(价格表!$B$4:$I$31,M5309,3),IF(AND(J5309&gt;1,J5309&lt;=2.2),INDEX(价格表!$B$4:$I$31,M5309,4),IF(AND(J5309&gt;2.2,J5309&lt;=3.3),INDEX(价格表!$B$4:$I$31,M5309,5),IF(AND(J5309&gt;3.3,J5309&lt;=4),INDEX(价格表!$B$4:$I$31,M5309,6),IF(AND(J5309&gt;4,J5309&lt;=5.5),INDEX(价格表!$B$4:$I$31,M5309,7),IF(J5309&gt;5.5,2.6+INDEX(价格表!$B$4:$I$31,M5309,8)*L5309)))))))</f>
        <v>2.15</v>
      </c>
    </row>
    <row r="5310" spans="1:14">
      <c r="A5310" s="20">
        <v>4311115511900</v>
      </c>
      <c r="B5310" s="18" t="s">
        <v>16</v>
      </c>
      <c r="C5310" s="21">
        <v>20201218</v>
      </c>
      <c r="D5310" s="21">
        <v>610538201209</v>
      </c>
      <c r="E5310" s="21" t="s">
        <v>16</v>
      </c>
      <c r="F5310" s="21">
        <v>20201228</v>
      </c>
      <c r="G5310" s="21" t="s">
        <v>17</v>
      </c>
      <c r="H5310" s="21" t="s">
        <v>82</v>
      </c>
      <c r="I5310" s="21" t="s">
        <v>83</v>
      </c>
      <c r="J5310" s="21">
        <v>1.51</v>
      </c>
      <c r="K5310" s="21" t="s">
        <v>20</v>
      </c>
      <c r="L5310">
        <f t="shared" si="97"/>
        <v>2</v>
      </c>
      <c r="M5310">
        <f>MATCH(H:H,价格表!$B$4:$B$35,0)</f>
        <v>2</v>
      </c>
      <c r="N5310" s="27">
        <f>IF(J5310&lt;=0.3,INDEX(价格表!$B$4:$I$31,M5310,2),IF(AND(J5310&gt;0.3,J5310&lt;=1),INDEX(价格表!$B$4:$I$31,M5310,3),IF(AND(J5310&gt;1,J5310&lt;=2.2),INDEX(价格表!$B$4:$I$31,M5310,4),IF(AND(J5310&gt;2.2,J5310&lt;=3.3),INDEX(价格表!$B$4:$I$31,M5310,5),IF(AND(J5310&gt;3.3,J5310&lt;=4),INDEX(价格表!$B$4:$I$31,M5310,6),IF(AND(J5310&gt;4,J5310&lt;=5.5),INDEX(价格表!$B$4:$I$31,M5310,7),IF(J5310&gt;5.5,2.6+INDEX(价格表!$B$4:$I$31,M5310,8)*L5310)))))))</f>
        <v>2.15</v>
      </c>
    </row>
    <row r="5311" spans="1:14">
      <c r="A5311" s="20">
        <v>4311115511901</v>
      </c>
      <c r="B5311" s="18" t="s">
        <v>16</v>
      </c>
      <c r="C5311" s="21">
        <v>20201218</v>
      </c>
      <c r="D5311" s="21">
        <v>610538201209</v>
      </c>
      <c r="E5311" s="21" t="s">
        <v>16</v>
      </c>
      <c r="F5311" s="21">
        <v>20201228</v>
      </c>
      <c r="G5311" s="21" t="s">
        <v>17</v>
      </c>
      <c r="H5311" s="21" t="s">
        <v>68</v>
      </c>
      <c r="I5311" s="21" t="s">
        <v>193</v>
      </c>
      <c r="J5311" s="21">
        <v>1.51</v>
      </c>
      <c r="K5311" s="21" t="s">
        <v>20</v>
      </c>
      <c r="L5311">
        <f t="shared" si="97"/>
        <v>2</v>
      </c>
      <c r="M5311">
        <f>MATCH(H:H,价格表!$B$4:$B$35,0)</f>
        <v>5</v>
      </c>
      <c r="N5311" s="27">
        <f>IF(J5311&lt;=0.3,INDEX(价格表!$B$4:$I$31,M5311,2),IF(AND(J5311&gt;0.3,J5311&lt;=1),INDEX(价格表!$B$4:$I$31,M5311,3),IF(AND(J5311&gt;1,J5311&lt;=2.2),INDEX(价格表!$B$4:$I$31,M5311,4),IF(AND(J5311&gt;2.2,J5311&lt;=3.3),INDEX(价格表!$B$4:$I$31,M5311,5),IF(AND(J5311&gt;3.3,J5311&lt;=4),INDEX(价格表!$B$4:$I$31,M5311,6),IF(AND(J5311&gt;4,J5311&lt;=5.5),INDEX(价格表!$B$4:$I$31,M5311,7),IF(J5311&gt;5.5,2.6+INDEX(价格表!$B$4:$I$31,M5311,8)*L5311)))))))</f>
        <v>2.15</v>
      </c>
    </row>
    <row r="5312" spans="1:14">
      <c r="A5312" s="20">
        <v>4311115511902</v>
      </c>
      <c r="B5312" s="18" t="s">
        <v>16</v>
      </c>
      <c r="C5312" s="21">
        <v>20201218</v>
      </c>
      <c r="D5312" s="21">
        <v>610538201209</v>
      </c>
      <c r="E5312" s="21" t="s">
        <v>16</v>
      </c>
      <c r="F5312" s="21">
        <v>20201228</v>
      </c>
      <c r="G5312" s="21" t="s">
        <v>17</v>
      </c>
      <c r="H5312" s="21" t="s">
        <v>88</v>
      </c>
      <c r="I5312" s="21" t="s">
        <v>101</v>
      </c>
      <c r="J5312" s="21">
        <v>1.51</v>
      </c>
      <c r="K5312" s="21" t="s">
        <v>20</v>
      </c>
      <c r="L5312">
        <f t="shared" si="97"/>
        <v>2</v>
      </c>
      <c r="M5312">
        <f>MATCH(H:H,价格表!$B$4:$B$35,0)</f>
        <v>19</v>
      </c>
      <c r="N5312" s="27">
        <f>IF(J5312&lt;=0.3,INDEX(价格表!$B$4:$I$31,M5312,2),IF(AND(J5312&gt;0.3,J5312&lt;=1),INDEX(价格表!$B$4:$I$31,M5312,3),IF(AND(J5312&gt;1,J5312&lt;=2.2),INDEX(价格表!$B$4:$I$31,M5312,4),IF(AND(J5312&gt;2.2,J5312&lt;=3.3),INDEX(价格表!$B$4:$I$31,M5312,5),IF(AND(J5312&gt;3.3,J5312&lt;=4),INDEX(价格表!$B$4:$I$31,M5312,6),IF(AND(J5312&gt;4,J5312&lt;=5.5),INDEX(价格表!$B$4:$I$31,M5312,7),IF(J5312&gt;5.5,2.6+INDEX(价格表!$B$4:$I$31,M5312,8)*L5312)))))))</f>
        <v>2.15</v>
      </c>
    </row>
    <row r="5313" spans="1:14">
      <c r="A5313" s="20">
        <v>4311115511903</v>
      </c>
      <c r="B5313" s="18" t="s">
        <v>16</v>
      </c>
      <c r="C5313" s="21">
        <v>20201218</v>
      </c>
      <c r="D5313" s="21">
        <v>610538201209</v>
      </c>
      <c r="E5313" s="21" t="s">
        <v>16</v>
      </c>
      <c r="F5313" s="21">
        <v>20201228</v>
      </c>
      <c r="G5313" s="21" t="s">
        <v>17</v>
      </c>
      <c r="H5313" s="21" t="s">
        <v>73</v>
      </c>
      <c r="I5313" s="21" t="s">
        <v>92</v>
      </c>
      <c r="J5313" s="21">
        <v>1.54</v>
      </c>
      <c r="K5313" s="21" t="s">
        <v>20</v>
      </c>
      <c r="L5313">
        <f t="shared" si="97"/>
        <v>2</v>
      </c>
      <c r="M5313">
        <f>MATCH(H:H,价格表!$B$4:$B$35,0)</f>
        <v>7</v>
      </c>
      <c r="N5313" s="27">
        <f>IF(J5313&lt;=0.3,INDEX(价格表!$B$4:$I$31,M5313,2),IF(AND(J5313&gt;0.3,J5313&lt;=1),INDEX(价格表!$B$4:$I$31,M5313,3),IF(AND(J5313&gt;1,J5313&lt;=2.2),INDEX(价格表!$B$4:$I$31,M5313,4),IF(AND(J5313&gt;2.2,J5313&lt;=3.3),INDEX(价格表!$B$4:$I$31,M5313,5),IF(AND(J5313&gt;3.3,J5313&lt;=4),INDEX(价格表!$B$4:$I$31,M5313,6),IF(AND(J5313&gt;4,J5313&lt;=5.5),INDEX(价格表!$B$4:$I$31,M5313,7),IF(J5313&gt;5.5,2.6+INDEX(价格表!$B$4:$I$31,M5313,8)*L5313)))))))</f>
        <v>2.15</v>
      </c>
    </row>
    <row r="5314" spans="1:14">
      <c r="A5314" s="20">
        <v>4311115511904</v>
      </c>
      <c r="B5314" s="18" t="s">
        <v>16</v>
      </c>
      <c r="C5314" s="21">
        <v>20201218</v>
      </c>
      <c r="D5314" s="21">
        <v>610538201209</v>
      </c>
      <c r="E5314" s="21" t="s">
        <v>16</v>
      </c>
      <c r="F5314" s="21">
        <v>20201228</v>
      </c>
      <c r="G5314" s="21" t="s">
        <v>17</v>
      </c>
      <c r="H5314" s="21" t="s">
        <v>50</v>
      </c>
      <c r="I5314" s="21" t="s">
        <v>177</v>
      </c>
      <c r="J5314" s="21">
        <v>1.54</v>
      </c>
      <c r="K5314" s="21" t="s">
        <v>20</v>
      </c>
      <c r="L5314">
        <f t="shared" si="97"/>
        <v>2</v>
      </c>
      <c r="M5314">
        <f>MATCH(H:H,价格表!$B$4:$B$35,0)</f>
        <v>4</v>
      </c>
      <c r="N5314" s="27">
        <f>IF(J5314&lt;=0.3,INDEX(价格表!$B$4:$I$31,M5314,2),IF(AND(J5314&gt;0.3,J5314&lt;=1),INDEX(价格表!$B$4:$I$31,M5314,3),IF(AND(J5314&gt;1,J5314&lt;=2.2),INDEX(价格表!$B$4:$I$31,M5314,4),IF(AND(J5314&gt;2.2,J5314&lt;=3.3),INDEX(价格表!$B$4:$I$31,M5314,5),IF(AND(J5314&gt;3.3,J5314&lt;=4),INDEX(价格表!$B$4:$I$31,M5314,6),IF(AND(J5314&gt;4,J5314&lt;=5.5),INDEX(价格表!$B$4:$I$31,M5314,7),IF(J5314&gt;5.5,2.6+INDEX(价格表!$B$4:$I$31,M5314,8)*L5314)))))))</f>
        <v>2.15</v>
      </c>
    </row>
    <row r="5315" spans="1:14">
      <c r="A5315" s="20">
        <v>4311115512350</v>
      </c>
      <c r="B5315" s="18" t="s">
        <v>16</v>
      </c>
      <c r="C5315" s="21">
        <v>20201218</v>
      </c>
      <c r="D5315" s="21">
        <v>610538201209</v>
      </c>
      <c r="E5315" s="21" t="s">
        <v>16</v>
      </c>
      <c r="F5315" s="21">
        <v>20201228</v>
      </c>
      <c r="G5315" s="21" t="s">
        <v>17</v>
      </c>
      <c r="H5315" s="21" t="s">
        <v>50</v>
      </c>
      <c r="I5315" s="21" t="s">
        <v>62</v>
      </c>
      <c r="J5315" s="21">
        <v>1.53</v>
      </c>
      <c r="K5315" s="21" t="s">
        <v>20</v>
      </c>
      <c r="L5315">
        <f t="shared" si="97"/>
        <v>2</v>
      </c>
      <c r="M5315">
        <f>MATCH(H:H,价格表!$B$4:$B$35,0)</f>
        <v>4</v>
      </c>
      <c r="N5315" s="27">
        <f>IF(J5315&lt;=0.3,INDEX(价格表!$B$4:$I$31,M5315,2),IF(AND(J5315&gt;0.3,J5315&lt;=1),INDEX(价格表!$B$4:$I$31,M5315,3),IF(AND(J5315&gt;1,J5315&lt;=2.2),INDEX(价格表!$B$4:$I$31,M5315,4),IF(AND(J5315&gt;2.2,J5315&lt;=3.3),INDEX(价格表!$B$4:$I$31,M5315,5),IF(AND(J5315&gt;3.3,J5315&lt;=4),INDEX(价格表!$B$4:$I$31,M5315,6),IF(AND(J5315&gt;4,J5315&lt;=5.5),INDEX(价格表!$B$4:$I$31,M5315,7),IF(J5315&gt;5.5,2.6+INDEX(价格表!$B$4:$I$31,M5315,8)*L5315)))))))</f>
        <v>2.15</v>
      </c>
    </row>
    <row r="5316" spans="1:14">
      <c r="A5316" s="20">
        <v>4311115512351</v>
      </c>
      <c r="B5316" s="18" t="s">
        <v>16</v>
      </c>
      <c r="C5316" s="21">
        <v>20201218</v>
      </c>
      <c r="D5316" s="21">
        <v>610538201209</v>
      </c>
      <c r="E5316" s="21" t="s">
        <v>16</v>
      </c>
      <c r="F5316" s="21">
        <v>20201228</v>
      </c>
      <c r="G5316" s="21" t="s">
        <v>17</v>
      </c>
      <c r="H5316" s="21" t="s">
        <v>23</v>
      </c>
      <c r="I5316" s="21" t="s">
        <v>162</v>
      </c>
      <c r="J5316" s="21">
        <v>1.54</v>
      </c>
      <c r="K5316" s="21" t="s">
        <v>20</v>
      </c>
      <c r="L5316">
        <f t="shared" ref="L5316:L5379" si="98">ROUNDUP(J5316,0)</f>
        <v>2</v>
      </c>
      <c r="M5316">
        <f>MATCH(H:H,价格表!$B$4:$B$35,0)</f>
        <v>15</v>
      </c>
      <c r="N5316" s="27">
        <f>IF(J5316&lt;=0.3,INDEX(价格表!$B$4:$I$31,M5316,2),IF(AND(J5316&gt;0.3,J5316&lt;=1),INDEX(价格表!$B$4:$I$31,M5316,3),IF(AND(J5316&gt;1,J5316&lt;=2.2),INDEX(价格表!$B$4:$I$31,M5316,4),IF(AND(J5316&gt;2.2,J5316&lt;=3.3),INDEX(价格表!$B$4:$I$31,M5316,5),IF(AND(J5316&gt;3.3,J5316&lt;=4),INDEX(价格表!$B$4:$I$31,M5316,6),IF(AND(J5316&gt;4,J5316&lt;=5.5),INDEX(价格表!$B$4:$I$31,M5316,7),IF(J5316&gt;5.5,2.6+INDEX(价格表!$B$4:$I$31,M5316,8)*L5316)))))))</f>
        <v>2.15</v>
      </c>
    </row>
    <row r="5317" spans="1:14">
      <c r="A5317" s="20">
        <v>4311115512352</v>
      </c>
      <c r="B5317" s="18" t="s">
        <v>16</v>
      </c>
      <c r="C5317" s="21">
        <v>20201218</v>
      </c>
      <c r="D5317" s="21">
        <v>610538201209</v>
      </c>
      <c r="E5317" s="21" t="s">
        <v>16</v>
      </c>
      <c r="F5317" s="21">
        <v>20201228</v>
      </c>
      <c r="G5317" s="21" t="s">
        <v>17</v>
      </c>
      <c r="H5317" s="21" t="s">
        <v>23</v>
      </c>
      <c r="I5317" s="21" t="s">
        <v>258</v>
      </c>
      <c r="J5317" s="21">
        <v>1.52</v>
      </c>
      <c r="K5317" s="21" t="s">
        <v>20</v>
      </c>
      <c r="L5317">
        <f t="shared" si="98"/>
        <v>2</v>
      </c>
      <c r="M5317">
        <f>MATCH(H:H,价格表!$B$4:$B$35,0)</f>
        <v>15</v>
      </c>
      <c r="N5317" s="27">
        <f>IF(J5317&lt;=0.3,INDEX(价格表!$B$4:$I$31,M5317,2),IF(AND(J5317&gt;0.3,J5317&lt;=1),INDEX(价格表!$B$4:$I$31,M5317,3),IF(AND(J5317&gt;1,J5317&lt;=2.2),INDEX(价格表!$B$4:$I$31,M5317,4),IF(AND(J5317&gt;2.2,J5317&lt;=3.3),INDEX(价格表!$B$4:$I$31,M5317,5),IF(AND(J5317&gt;3.3,J5317&lt;=4),INDEX(价格表!$B$4:$I$31,M5317,6),IF(AND(J5317&gt;4,J5317&lt;=5.5),INDEX(价格表!$B$4:$I$31,M5317,7),IF(J5317&gt;5.5,2.6+INDEX(价格表!$B$4:$I$31,M5317,8)*L5317)))))))</f>
        <v>2.15</v>
      </c>
    </row>
    <row r="5318" spans="1:14">
      <c r="A5318" s="20">
        <v>4311115512353</v>
      </c>
      <c r="B5318" s="18" t="s">
        <v>16</v>
      </c>
      <c r="C5318" s="21">
        <v>20201218</v>
      </c>
      <c r="D5318" s="21">
        <v>610538201209</v>
      </c>
      <c r="E5318" s="21" t="s">
        <v>16</v>
      </c>
      <c r="F5318" s="21">
        <v>20201228</v>
      </c>
      <c r="G5318" s="21" t="s">
        <v>17</v>
      </c>
      <c r="H5318" s="21" t="s">
        <v>39</v>
      </c>
      <c r="I5318" s="21" t="s">
        <v>361</v>
      </c>
      <c r="J5318" s="21">
        <v>1.53</v>
      </c>
      <c r="K5318" s="21" t="s">
        <v>20</v>
      </c>
      <c r="L5318">
        <f t="shared" si="98"/>
        <v>2</v>
      </c>
      <c r="M5318">
        <f>MATCH(H:H,价格表!$B$4:$B$35,0)</f>
        <v>23</v>
      </c>
      <c r="N5318" s="27">
        <f>IF(J5318&lt;=0.3,INDEX(价格表!$B$4:$I$31,M5318,2),IF(AND(J5318&gt;0.3,J5318&lt;=1),INDEX(价格表!$B$4:$I$31,M5318,3),IF(AND(J5318&gt;1,J5318&lt;=2.2),INDEX(价格表!$B$4:$I$31,M5318,4),IF(AND(J5318&gt;2.2,J5318&lt;=3.3),INDEX(价格表!$B$4:$I$31,M5318,5),IF(AND(J5318&gt;3.3,J5318&lt;=4),INDEX(价格表!$B$4:$I$31,M5318,6),IF(AND(J5318&gt;4,J5318&lt;=5.5),INDEX(价格表!$B$4:$I$31,M5318,7),IF(J5318&gt;5.5,2.6+INDEX(价格表!$B$4:$I$31,M5318,8)*L5318)))))))</f>
        <v>2.15</v>
      </c>
    </row>
    <row r="5319" spans="1:14">
      <c r="A5319" s="20">
        <v>4311115512354</v>
      </c>
      <c r="B5319" s="18" t="s">
        <v>16</v>
      </c>
      <c r="C5319" s="21">
        <v>20201218</v>
      </c>
      <c r="D5319" s="21">
        <v>610538201209</v>
      </c>
      <c r="E5319" s="21" t="s">
        <v>16</v>
      </c>
      <c r="F5319" s="21">
        <v>20201228</v>
      </c>
      <c r="G5319" s="21" t="s">
        <v>17</v>
      </c>
      <c r="H5319" s="21" t="s">
        <v>18</v>
      </c>
      <c r="I5319" s="21" t="s">
        <v>53</v>
      </c>
      <c r="J5319" s="21">
        <v>1.44</v>
      </c>
      <c r="K5319" s="21" t="s">
        <v>20</v>
      </c>
      <c r="L5319">
        <f t="shared" si="98"/>
        <v>2</v>
      </c>
      <c r="M5319">
        <f>MATCH(H:H,价格表!$B$4:$B$35,0)</f>
        <v>1</v>
      </c>
      <c r="N5319" s="27">
        <f>IF(J5319&lt;=0.3,INDEX(价格表!$B$4:$I$31,M5319,2),IF(AND(J5319&gt;0.3,J5319&lt;=1),INDEX(价格表!$B$4:$I$31,M5319,3),IF(AND(J5319&gt;1,J5319&lt;=2.2),INDEX(价格表!$B$4:$I$31,M5319,4),IF(AND(J5319&gt;2.2,J5319&lt;=3.3),INDEX(价格表!$B$4:$I$31,M5319,5),IF(AND(J5319&gt;3.3,J5319&lt;=4),INDEX(价格表!$B$4:$I$31,M5319,6),IF(AND(J5319&gt;4,J5319&lt;=5.5),INDEX(价格表!$B$4:$I$31,M5319,7),IF(J5319&gt;5.5,2.6+INDEX(价格表!$B$4:$I$31,M5319,8)*L5319)))))))</f>
        <v>2.15</v>
      </c>
    </row>
    <row r="5320" spans="1:14">
      <c r="A5320" s="20">
        <v>4311115512355</v>
      </c>
      <c r="B5320" s="18" t="s">
        <v>16</v>
      </c>
      <c r="C5320" s="21">
        <v>20201218</v>
      </c>
      <c r="D5320" s="21">
        <v>610538201209</v>
      </c>
      <c r="E5320" s="21" t="s">
        <v>16</v>
      </c>
      <c r="F5320" s="21">
        <v>20201228</v>
      </c>
      <c r="G5320" s="21" t="s">
        <v>17</v>
      </c>
      <c r="H5320" s="21" t="s">
        <v>50</v>
      </c>
      <c r="I5320" s="21" t="s">
        <v>247</v>
      </c>
      <c r="J5320" s="21">
        <v>1.53</v>
      </c>
      <c r="K5320" s="21" t="s">
        <v>20</v>
      </c>
      <c r="L5320">
        <f t="shared" si="98"/>
        <v>2</v>
      </c>
      <c r="M5320">
        <f>MATCH(H:H,价格表!$B$4:$B$35,0)</f>
        <v>4</v>
      </c>
      <c r="N5320" s="27">
        <f>IF(J5320&lt;=0.3,INDEX(价格表!$B$4:$I$31,M5320,2),IF(AND(J5320&gt;0.3,J5320&lt;=1),INDEX(价格表!$B$4:$I$31,M5320,3),IF(AND(J5320&gt;1,J5320&lt;=2.2),INDEX(价格表!$B$4:$I$31,M5320,4),IF(AND(J5320&gt;2.2,J5320&lt;=3.3),INDEX(价格表!$B$4:$I$31,M5320,5),IF(AND(J5320&gt;3.3,J5320&lt;=4),INDEX(价格表!$B$4:$I$31,M5320,6),IF(AND(J5320&gt;4,J5320&lt;=5.5),INDEX(价格表!$B$4:$I$31,M5320,7),IF(J5320&gt;5.5,2.6+INDEX(价格表!$B$4:$I$31,M5320,8)*L5320)))))))</f>
        <v>2.15</v>
      </c>
    </row>
    <row r="5321" spans="1:14">
      <c r="A5321" s="20">
        <v>4311115512356</v>
      </c>
      <c r="B5321" s="18" t="s">
        <v>16</v>
      </c>
      <c r="C5321" s="21">
        <v>20201218</v>
      </c>
      <c r="D5321" s="21">
        <v>610538201209</v>
      </c>
      <c r="E5321" s="21" t="s">
        <v>16</v>
      </c>
      <c r="F5321" s="21">
        <v>20201228</v>
      </c>
      <c r="G5321" s="21" t="s">
        <v>17</v>
      </c>
      <c r="H5321" s="21" t="s">
        <v>82</v>
      </c>
      <c r="I5321" s="21" t="s">
        <v>83</v>
      </c>
      <c r="J5321" s="21">
        <v>1.53</v>
      </c>
      <c r="K5321" s="21" t="s">
        <v>20</v>
      </c>
      <c r="L5321">
        <f t="shared" si="98"/>
        <v>2</v>
      </c>
      <c r="M5321">
        <f>MATCH(H:H,价格表!$B$4:$B$35,0)</f>
        <v>2</v>
      </c>
      <c r="N5321" s="27">
        <f>IF(J5321&lt;=0.3,INDEX(价格表!$B$4:$I$31,M5321,2),IF(AND(J5321&gt;0.3,J5321&lt;=1),INDEX(价格表!$B$4:$I$31,M5321,3),IF(AND(J5321&gt;1,J5321&lt;=2.2),INDEX(价格表!$B$4:$I$31,M5321,4),IF(AND(J5321&gt;2.2,J5321&lt;=3.3),INDEX(价格表!$B$4:$I$31,M5321,5),IF(AND(J5321&gt;3.3,J5321&lt;=4),INDEX(价格表!$B$4:$I$31,M5321,6),IF(AND(J5321&gt;4,J5321&lt;=5.5),INDEX(价格表!$B$4:$I$31,M5321,7),IF(J5321&gt;5.5,2.6+INDEX(价格表!$B$4:$I$31,M5321,8)*L5321)))))))</f>
        <v>2.15</v>
      </c>
    </row>
    <row r="5322" spans="1:14">
      <c r="A5322" s="20">
        <v>4311115512357</v>
      </c>
      <c r="B5322" s="18" t="s">
        <v>16</v>
      </c>
      <c r="C5322" s="21">
        <v>20201218</v>
      </c>
      <c r="D5322" s="21">
        <v>610538201209</v>
      </c>
      <c r="E5322" s="21" t="s">
        <v>16</v>
      </c>
      <c r="F5322" s="21">
        <v>20201228</v>
      </c>
      <c r="G5322" s="21" t="s">
        <v>17</v>
      </c>
      <c r="H5322" s="21" t="s">
        <v>88</v>
      </c>
      <c r="I5322" s="21" t="s">
        <v>232</v>
      </c>
      <c r="J5322" s="21">
        <v>1.52</v>
      </c>
      <c r="K5322" s="21" t="s">
        <v>20</v>
      </c>
      <c r="L5322">
        <f t="shared" si="98"/>
        <v>2</v>
      </c>
      <c r="M5322">
        <f>MATCH(H:H,价格表!$B$4:$B$35,0)</f>
        <v>19</v>
      </c>
      <c r="N5322" s="27">
        <f>IF(J5322&lt;=0.3,INDEX(价格表!$B$4:$I$31,M5322,2),IF(AND(J5322&gt;0.3,J5322&lt;=1),INDEX(价格表!$B$4:$I$31,M5322,3),IF(AND(J5322&gt;1,J5322&lt;=2.2),INDEX(价格表!$B$4:$I$31,M5322,4),IF(AND(J5322&gt;2.2,J5322&lt;=3.3),INDEX(价格表!$B$4:$I$31,M5322,5),IF(AND(J5322&gt;3.3,J5322&lt;=4),INDEX(价格表!$B$4:$I$31,M5322,6),IF(AND(J5322&gt;4,J5322&lt;=5.5),INDEX(价格表!$B$4:$I$31,M5322,7),IF(J5322&gt;5.5,2.6+INDEX(价格表!$B$4:$I$31,M5322,8)*L5322)))))))</f>
        <v>2.15</v>
      </c>
    </row>
    <row r="5323" spans="1:14">
      <c r="A5323" s="20">
        <v>4311115512358</v>
      </c>
      <c r="B5323" s="18" t="s">
        <v>16</v>
      </c>
      <c r="C5323" s="21">
        <v>20201218</v>
      </c>
      <c r="D5323" s="21">
        <v>610538201209</v>
      </c>
      <c r="E5323" s="21" t="s">
        <v>16</v>
      </c>
      <c r="F5323" s="21">
        <v>20201228</v>
      </c>
      <c r="G5323" s="21" t="s">
        <v>17</v>
      </c>
      <c r="H5323" s="21" t="s">
        <v>27</v>
      </c>
      <c r="I5323" s="21" t="s">
        <v>70</v>
      </c>
      <c r="J5323" s="21">
        <v>1.5</v>
      </c>
      <c r="K5323" s="21" t="s">
        <v>20</v>
      </c>
      <c r="L5323">
        <f t="shared" si="98"/>
        <v>2</v>
      </c>
      <c r="M5323">
        <f>MATCH(H:H,价格表!$B$4:$B$35,0)</f>
        <v>3</v>
      </c>
      <c r="N5323" s="27">
        <f>IF(J5323&lt;=0.3,INDEX(价格表!$B$4:$I$31,M5323,2),IF(AND(J5323&gt;0.3,J5323&lt;=1),INDEX(价格表!$B$4:$I$31,M5323,3),IF(AND(J5323&gt;1,J5323&lt;=2.2),INDEX(价格表!$B$4:$I$31,M5323,4),IF(AND(J5323&gt;2.2,J5323&lt;=3.3),INDEX(价格表!$B$4:$I$31,M5323,5),IF(AND(J5323&gt;3.3,J5323&lt;=4),INDEX(价格表!$B$4:$I$31,M5323,6),IF(AND(J5323&gt;4,J5323&lt;=5.5),INDEX(价格表!$B$4:$I$31,M5323,7),IF(J5323&gt;5.5,2.6+INDEX(价格表!$B$4:$I$31,M5323,8)*L5323)))))))</f>
        <v>2.15</v>
      </c>
    </row>
    <row r="5324" spans="1:14">
      <c r="A5324" s="20">
        <v>4311115512359</v>
      </c>
      <c r="B5324" s="18" t="s">
        <v>16</v>
      </c>
      <c r="C5324" s="21">
        <v>20201218</v>
      </c>
      <c r="D5324" s="21">
        <v>610538201209</v>
      </c>
      <c r="E5324" s="21" t="s">
        <v>16</v>
      </c>
      <c r="F5324" s="21">
        <v>20201228</v>
      </c>
      <c r="G5324" s="21" t="s">
        <v>17</v>
      </c>
      <c r="H5324" s="21" t="s">
        <v>68</v>
      </c>
      <c r="I5324" s="21" t="s">
        <v>246</v>
      </c>
      <c r="J5324" s="21">
        <v>1.53</v>
      </c>
      <c r="K5324" s="21" t="s">
        <v>20</v>
      </c>
      <c r="L5324">
        <f t="shared" si="98"/>
        <v>2</v>
      </c>
      <c r="M5324">
        <f>MATCH(H:H,价格表!$B$4:$B$35,0)</f>
        <v>5</v>
      </c>
      <c r="N5324" s="27">
        <f>IF(J5324&lt;=0.3,INDEX(价格表!$B$4:$I$31,M5324,2),IF(AND(J5324&gt;0.3,J5324&lt;=1),INDEX(价格表!$B$4:$I$31,M5324,3),IF(AND(J5324&gt;1,J5324&lt;=2.2),INDEX(价格表!$B$4:$I$31,M5324,4),IF(AND(J5324&gt;2.2,J5324&lt;=3.3),INDEX(价格表!$B$4:$I$31,M5324,5),IF(AND(J5324&gt;3.3,J5324&lt;=4),INDEX(价格表!$B$4:$I$31,M5324,6),IF(AND(J5324&gt;4,J5324&lt;=5.5),INDEX(价格表!$B$4:$I$31,M5324,7),IF(J5324&gt;5.5,2.6+INDEX(价格表!$B$4:$I$31,M5324,8)*L5324)))))))</f>
        <v>2.15</v>
      </c>
    </row>
    <row r="5325" spans="1:14">
      <c r="A5325" s="20">
        <v>4311115518235</v>
      </c>
      <c r="B5325" s="18" t="s">
        <v>16</v>
      </c>
      <c r="C5325" s="21">
        <v>20201218</v>
      </c>
      <c r="D5325" s="21">
        <v>610538201209</v>
      </c>
      <c r="E5325" s="21" t="s">
        <v>16</v>
      </c>
      <c r="F5325" s="21">
        <v>20201228</v>
      </c>
      <c r="G5325" s="21" t="s">
        <v>17</v>
      </c>
      <c r="H5325" s="21" t="s">
        <v>82</v>
      </c>
      <c r="I5325" s="21" t="s">
        <v>83</v>
      </c>
      <c r="J5325" s="21">
        <v>1.52</v>
      </c>
      <c r="K5325" s="21" t="s">
        <v>20</v>
      </c>
      <c r="L5325">
        <f t="shared" si="98"/>
        <v>2</v>
      </c>
      <c r="M5325">
        <f>MATCH(H:H,价格表!$B$4:$B$35,0)</f>
        <v>2</v>
      </c>
      <c r="N5325" s="27">
        <f>IF(J5325&lt;=0.3,INDEX(价格表!$B$4:$I$31,M5325,2),IF(AND(J5325&gt;0.3,J5325&lt;=1),INDEX(价格表!$B$4:$I$31,M5325,3),IF(AND(J5325&gt;1,J5325&lt;=2.2),INDEX(价格表!$B$4:$I$31,M5325,4),IF(AND(J5325&gt;2.2,J5325&lt;=3.3),INDEX(价格表!$B$4:$I$31,M5325,5),IF(AND(J5325&gt;3.3,J5325&lt;=4),INDEX(价格表!$B$4:$I$31,M5325,6),IF(AND(J5325&gt;4,J5325&lt;=5.5),INDEX(价格表!$B$4:$I$31,M5325,7),IF(J5325&gt;5.5,2.6+INDEX(价格表!$B$4:$I$31,M5325,8)*L5325)))))))</f>
        <v>2.15</v>
      </c>
    </row>
    <row r="5326" spans="1:14">
      <c r="A5326" s="20">
        <v>4311115518236</v>
      </c>
      <c r="B5326" s="18" t="s">
        <v>16</v>
      </c>
      <c r="C5326" s="21">
        <v>20201218</v>
      </c>
      <c r="D5326" s="21">
        <v>610538201209</v>
      </c>
      <c r="E5326" s="21" t="s">
        <v>16</v>
      </c>
      <c r="F5326" s="21">
        <v>20201228</v>
      </c>
      <c r="G5326" s="21" t="s">
        <v>17</v>
      </c>
      <c r="H5326" s="21" t="s">
        <v>82</v>
      </c>
      <c r="I5326" s="21" t="s">
        <v>83</v>
      </c>
      <c r="J5326" s="21">
        <v>1.52</v>
      </c>
      <c r="K5326" s="21" t="s">
        <v>20</v>
      </c>
      <c r="L5326">
        <f t="shared" si="98"/>
        <v>2</v>
      </c>
      <c r="M5326">
        <f>MATCH(H:H,价格表!$B$4:$B$35,0)</f>
        <v>2</v>
      </c>
      <c r="N5326" s="27">
        <f>IF(J5326&lt;=0.3,INDEX(价格表!$B$4:$I$31,M5326,2),IF(AND(J5326&gt;0.3,J5326&lt;=1),INDEX(价格表!$B$4:$I$31,M5326,3),IF(AND(J5326&gt;1,J5326&lt;=2.2),INDEX(价格表!$B$4:$I$31,M5326,4),IF(AND(J5326&gt;2.2,J5326&lt;=3.3),INDEX(价格表!$B$4:$I$31,M5326,5),IF(AND(J5326&gt;3.3,J5326&lt;=4),INDEX(价格表!$B$4:$I$31,M5326,6),IF(AND(J5326&gt;4,J5326&lt;=5.5),INDEX(价格表!$B$4:$I$31,M5326,7),IF(J5326&gt;5.5,2.6+INDEX(价格表!$B$4:$I$31,M5326,8)*L5326)))))))</f>
        <v>2.15</v>
      </c>
    </row>
    <row r="5327" spans="1:14">
      <c r="A5327" s="20">
        <v>4311115518237</v>
      </c>
      <c r="B5327" s="18" t="s">
        <v>16</v>
      </c>
      <c r="C5327" s="21">
        <v>20201218</v>
      </c>
      <c r="D5327" s="21">
        <v>610538201209</v>
      </c>
      <c r="E5327" s="21" t="s">
        <v>16</v>
      </c>
      <c r="F5327" s="21">
        <v>20201228</v>
      </c>
      <c r="G5327" s="21" t="s">
        <v>17</v>
      </c>
      <c r="H5327" s="21" t="s">
        <v>56</v>
      </c>
      <c r="I5327" s="21" t="s">
        <v>149</v>
      </c>
      <c r="J5327" s="21">
        <v>1.54</v>
      </c>
      <c r="K5327" s="21" t="s">
        <v>20</v>
      </c>
      <c r="L5327">
        <f t="shared" si="98"/>
        <v>2</v>
      </c>
      <c r="M5327">
        <f>MATCH(H:H,价格表!$B$4:$B$35,0)</f>
        <v>11</v>
      </c>
      <c r="N5327" s="27">
        <f>IF(J5327&lt;=0.3,INDEX(价格表!$B$4:$I$31,M5327,2),IF(AND(J5327&gt;0.3,J5327&lt;=1),INDEX(价格表!$B$4:$I$31,M5327,3),IF(AND(J5327&gt;1,J5327&lt;=2.2),INDEX(价格表!$B$4:$I$31,M5327,4),IF(AND(J5327&gt;2.2,J5327&lt;=3.3),INDEX(价格表!$B$4:$I$31,M5327,5),IF(AND(J5327&gt;3.3,J5327&lt;=4),INDEX(价格表!$B$4:$I$31,M5327,6),IF(AND(J5327&gt;4,J5327&lt;=5.5),INDEX(价格表!$B$4:$I$31,M5327,7),IF(J5327&gt;5.5,2.6+INDEX(价格表!$B$4:$I$31,M5327,8)*L5327)))))))</f>
        <v>2.15</v>
      </c>
    </row>
    <row r="5328" spans="1:14">
      <c r="A5328" s="20">
        <v>4311115518238</v>
      </c>
      <c r="B5328" s="18" t="s">
        <v>16</v>
      </c>
      <c r="C5328" s="21">
        <v>20201218</v>
      </c>
      <c r="D5328" s="21">
        <v>610538201209</v>
      </c>
      <c r="E5328" s="21" t="s">
        <v>16</v>
      </c>
      <c r="F5328" s="21">
        <v>20201228</v>
      </c>
      <c r="G5328" s="21" t="s">
        <v>17</v>
      </c>
      <c r="H5328" s="21" t="s">
        <v>88</v>
      </c>
      <c r="I5328" s="21" t="s">
        <v>216</v>
      </c>
      <c r="J5328" s="21">
        <v>1.54</v>
      </c>
      <c r="K5328" s="21" t="s">
        <v>20</v>
      </c>
      <c r="L5328">
        <f t="shared" si="98"/>
        <v>2</v>
      </c>
      <c r="M5328">
        <f>MATCH(H:H,价格表!$B$4:$B$35,0)</f>
        <v>19</v>
      </c>
      <c r="N5328" s="27">
        <f>IF(J5328&lt;=0.3,INDEX(价格表!$B$4:$I$31,M5328,2),IF(AND(J5328&gt;0.3,J5328&lt;=1),INDEX(价格表!$B$4:$I$31,M5328,3),IF(AND(J5328&gt;1,J5328&lt;=2.2),INDEX(价格表!$B$4:$I$31,M5328,4),IF(AND(J5328&gt;2.2,J5328&lt;=3.3),INDEX(价格表!$B$4:$I$31,M5328,5),IF(AND(J5328&gt;3.3,J5328&lt;=4),INDEX(价格表!$B$4:$I$31,M5328,6),IF(AND(J5328&gt;4,J5328&lt;=5.5),INDEX(价格表!$B$4:$I$31,M5328,7),IF(J5328&gt;5.5,2.6+INDEX(价格表!$B$4:$I$31,M5328,8)*L5328)))))))</f>
        <v>2.15</v>
      </c>
    </row>
    <row r="5329" spans="1:14">
      <c r="A5329" s="20">
        <v>4311115518239</v>
      </c>
      <c r="B5329" s="18" t="s">
        <v>16</v>
      </c>
      <c r="C5329" s="21">
        <v>20201218</v>
      </c>
      <c r="D5329" s="21">
        <v>610538201209</v>
      </c>
      <c r="E5329" s="21" t="s">
        <v>16</v>
      </c>
      <c r="F5329" s="21">
        <v>20201228</v>
      </c>
      <c r="G5329" s="21" t="s">
        <v>17</v>
      </c>
      <c r="H5329" s="21" t="s">
        <v>25</v>
      </c>
      <c r="I5329" s="21" t="s">
        <v>84</v>
      </c>
      <c r="J5329" s="21">
        <v>1.53</v>
      </c>
      <c r="K5329" s="21" t="s">
        <v>20</v>
      </c>
      <c r="L5329">
        <f t="shared" si="98"/>
        <v>2</v>
      </c>
      <c r="M5329">
        <f>MATCH(H:H,价格表!$B$4:$B$35,0)</f>
        <v>25</v>
      </c>
      <c r="N5329" s="27">
        <f>IF(J5329&lt;=0.3,INDEX(价格表!$B$4:$I$31,M5329,2),IF(AND(J5329&gt;0.3,J5329&lt;=1),INDEX(价格表!$B$4:$I$31,M5329,3),IF(AND(J5329&gt;1,J5329&lt;=2.2),INDEX(价格表!$B$4:$I$31,M5329,4),IF(AND(J5329&gt;2.2,J5329&lt;=3.3),INDEX(价格表!$B$4:$I$31,M5329,5),IF(AND(J5329&gt;3.3,J5329&lt;=4),INDEX(价格表!$B$4:$I$31,M5329,6),IF(AND(J5329&gt;4,J5329&lt;=5.5),INDEX(价格表!$B$4:$I$31,M5329,7),IF(J5329&gt;5.5,2.6+INDEX(价格表!$B$4:$I$31,M5329,8)*L5329)))))))</f>
        <v>2.15</v>
      </c>
    </row>
    <row r="5330" spans="1:14">
      <c r="A5330" s="20">
        <v>4311115518240</v>
      </c>
      <c r="B5330" s="18" t="s">
        <v>16</v>
      </c>
      <c r="C5330" s="21">
        <v>20201218</v>
      </c>
      <c r="D5330" s="21">
        <v>610538201209</v>
      </c>
      <c r="E5330" s="21" t="s">
        <v>16</v>
      </c>
      <c r="F5330" s="21">
        <v>20201228</v>
      </c>
      <c r="G5330" s="21" t="s">
        <v>17</v>
      </c>
      <c r="H5330" s="21" t="s">
        <v>56</v>
      </c>
      <c r="I5330" s="21" t="s">
        <v>57</v>
      </c>
      <c r="J5330" s="21">
        <v>1.53</v>
      </c>
      <c r="K5330" s="21" t="s">
        <v>20</v>
      </c>
      <c r="L5330">
        <f t="shared" si="98"/>
        <v>2</v>
      </c>
      <c r="M5330">
        <f>MATCH(H:H,价格表!$B$4:$B$35,0)</f>
        <v>11</v>
      </c>
      <c r="N5330" s="27">
        <f>IF(J5330&lt;=0.3,INDEX(价格表!$B$4:$I$31,M5330,2),IF(AND(J5330&gt;0.3,J5330&lt;=1),INDEX(价格表!$B$4:$I$31,M5330,3),IF(AND(J5330&gt;1,J5330&lt;=2.2),INDEX(价格表!$B$4:$I$31,M5330,4),IF(AND(J5330&gt;2.2,J5330&lt;=3.3),INDEX(价格表!$B$4:$I$31,M5330,5),IF(AND(J5330&gt;3.3,J5330&lt;=4),INDEX(价格表!$B$4:$I$31,M5330,6),IF(AND(J5330&gt;4,J5330&lt;=5.5),INDEX(价格表!$B$4:$I$31,M5330,7),IF(J5330&gt;5.5,2.6+INDEX(价格表!$B$4:$I$31,M5330,8)*L5330)))))))</f>
        <v>2.15</v>
      </c>
    </row>
    <row r="5331" spans="1:14">
      <c r="A5331" s="20">
        <v>4311115518241</v>
      </c>
      <c r="B5331" s="18" t="s">
        <v>16</v>
      </c>
      <c r="C5331" s="21">
        <v>20201218</v>
      </c>
      <c r="D5331" s="21">
        <v>610538201209</v>
      </c>
      <c r="E5331" s="21" t="s">
        <v>16</v>
      </c>
      <c r="F5331" s="21">
        <v>20201228</v>
      </c>
      <c r="G5331" s="21" t="s">
        <v>17</v>
      </c>
      <c r="H5331" s="21" t="s">
        <v>21</v>
      </c>
      <c r="I5331" s="21" t="s">
        <v>181</v>
      </c>
      <c r="J5331" s="21">
        <v>1.53</v>
      </c>
      <c r="K5331" s="21" t="s">
        <v>20</v>
      </c>
      <c r="L5331">
        <f t="shared" si="98"/>
        <v>2</v>
      </c>
      <c r="M5331">
        <f>MATCH(H:H,价格表!$B$4:$B$35,0)</f>
        <v>20</v>
      </c>
      <c r="N5331" s="27">
        <f>IF(J5331&lt;=0.3,INDEX(价格表!$B$4:$I$31,M5331,2),IF(AND(J5331&gt;0.3,J5331&lt;=1),INDEX(价格表!$B$4:$I$31,M5331,3),IF(AND(J5331&gt;1,J5331&lt;=2.2),INDEX(价格表!$B$4:$I$31,M5331,4),IF(AND(J5331&gt;2.2,J5331&lt;=3.3),INDEX(价格表!$B$4:$I$31,M5331,5),IF(AND(J5331&gt;3.3,J5331&lt;=4),INDEX(价格表!$B$4:$I$31,M5331,6),IF(AND(J5331&gt;4,J5331&lt;=5.5),INDEX(价格表!$B$4:$I$31,M5331,7),IF(J5331&gt;5.5,2.6+INDEX(价格表!$B$4:$I$31,M5331,8)*L5331)))))))</f>
        <v>2.15</v>
      </c>
    </row>
    <row r="5332" spans="1:14">
      <c r="A5332" s="20">
        <v>4311115518242</v>
      </c>
      <c r="B5332" s="18" t="s">
        <v>16</v>
      </c>
      <c r="C5332" s="21">
        <v>20201218</v>
      </c>
      <c r="D5332" s="21">
        <v>610538201209</v>
      </c>
      <c r="E5332" s="21" t="s">
        <v>16</v>
      </c>
      <c r="F5332" s="21">
        <v>20201228</v>
      </c>
      <c r="G5332" s="21" t="s">
        <v>17</v>
      </c>
      <c r="H5332" s="21" t="s">
        <v>21</v>
      </c>
      <c r="I5332" s="21" t="s">
        <v>204</v>
      </c>
      <c r="J5332" s="21">
        <v>1.53</v>
      </c>
      <c r="K5332" s="21" t="s">
        <v>20</v>
      </c>
      <c r="L5332">
        <f t="shared" si="98"/>
        <v>2</v>
      </c>
      <c r="M5332">
        <f>MATCH(H:H,价格表!$B$4:$B$35,0)</f>
        <v>20</v>
      </c>
      <c r="N5332" s="27">
        <f>IF(J5332&lt;=0.3,INDEX(价格表!$B$4:$I$31,M5332,2),IF(AND(J5332&gt;0.3,J5332&lt;=1),INDEX(价格表!$B$4:$I$31,M5332,3),IF(AND(J5332&gt;1,J5332&lt;=2.2),INDEX(价格表!$B$4:$I$31,M5332,4),IF(AND(J5332&gt;2.2,J5332&lt;=3.3),INDEX(价格表!$B$4:$I$31,M5332,5),IF(AND(J5332&gt;3.3,J5332&lt;=4),INDEX(价格表!$B$4:$I$31,M5332,6),IF(AND(J5332&gt;4,J5332&lt;=5.5),INDEX(价格表!$B$4:$I$31,M5332,7),IF(J5332&gt;5.5,2.6+INDEX(价格表!$B$4:$I$31,M5332,8)*L5332)))))))</f>
        <v>2.15</v>
      </c>
    </row>
    <row r="5333" spans="1:14">
      <c r="A5333" s="20">
        <v>4311115518243</v>
      </c>
      <c r="B5333" s="18" t="s">
        <v>16</v>
      </c>
      <c r="C5333" s="21">
        <v>20201218</v>
      </c>
      <c r="D5333" s="21">
        <v>610538201209</v>
      </c>
      <c r="E5333" s="21" t="s">
        <v>16</v>
      </c>
      <c r="F5333" s="21">
        <v>20201228</v>
      </c>
      <c r="G5333" s="21" t="s">
        <v>17</v>
      </c>
      <c r="H5333" s="21" t="s">
        <v>43</v>
      </c>
      <c r="I5333" s="21" t="s">
        <v>44</v>
      </c>
      <c r="J5333" s="21">
        <v>1.53</v>
      </c>
      <c r="K5333" s="21" t="s">
        <v>20</v>
      </c>
      <c r="L5333">
        <f t="shared" si="98"/>
        <v>2</v>
      </c>
      <c r="M5333">
        <f>MATCH(H:H,价格表!$B$4:$B$35,0)</f>
        <v>10</v>
      </c>
      <c r="N5333" s="27">
        <f>IF(J5333&lt;=0.3,INDEX(价格表!$B$4:$I$31,M5333,2),IF(AND(J5333&gt;0.3,J5333&lt;=1),INDEX(价格表!$B$4:$I$31,M5333,3),IF(AND(J5333&gt;1,J5333&lt;=2.2),INDEX(价格表!$B$4:$I$31,M5333,4),IF(AND(J5333&gt;2.2,J5333&lt;=3.3),INDEX(价格表!$B$4:$I$31,M5333,5),IF(AND(J5333&gt;3.3,J5333&lt;=4),INDEX(价格表!$B$4:$I$31,M5333,6),IF(AND(J5333&gt;4,J5333&lt;=5.5),INDEX(价格表!$B$4:$I$31,M5333,7),IF(J5333&gt;5.5,2.6+INDEX(价格表!$B$4:$I$31,M5333,8)*L5333)))))))</f>
        <v>2.15</v>
      </c>
    </row>
    <row r="5334" spans="1:14">
      <c r="A5334" s="20">
        <v>4311115518244</v>
      </c>
      <c r="B5334" s="18" t="s">
        <v>16</v>
      </c>
      <c r="C5334" s="21">
        <v>20201218</v>
      </c>
      <c r="D5334" s="21">
        <v>610538201209</v>
      </c>
      <c r="E5334" s="21" t="s">
        <v>16</v>
      </c>
      <c r="F5334" s="21">
        <v>20201228</v>
      </c>
      <c r="G5334" s="21" t="s">
        <v>17</v>
      </c>
      <c r="H5334" s="21" t="s">
        <v>39</v>
      </c>
      <c r="I5334" s="21" t="s">
        <v>165</v>
      </c>
      <c r="J5334" s="21">
        <v>1.55</v>
      </c>
      <c r="K5334" s="21" t="s">
        <v>20</v>
      </c>
      <c r="L5334">
        <f t="shared" si="98"/>
        <v>2</v>
      </c>
      <c r="M5334">
        <f>MATCH(H:H,价格表!$B$4:$B$35,0)</f>
        <v>23</v>
      </c>
      <c r="N5334" s="27">
        <f>IF(J5334&lt;=0.3,INDEX(价格表!$B$4:$I$31,M5334,2),IF(AND(J5334&gt;0.3,J5334&lt;=1),INDEX(价格表!$B$4:$I$31,M5334,3),IF(AND(J5334&gt;1,J5334&lt;=2.2),INDEX(价格表!$B$4:$I$31,M5334,4),IF(AND(J5334&gt;2.2,J5334&lt;=3.3),INDEX(价格表!$B$4:$I$31,M5334,5),IF(AND(J5334&gt;3.3,J5334&lt;=4),INDEX(价格表!$B$4:$I$31,M5334,6),IF(AND(J5334&gt;4,J5334&lt;=5.5),INDEX(价格表!$B$4:$I$31,M5334,7),IF(J5334&gt;5.5,2.6+INDEX(价格表!$B$4:$I$31,M5334,8)*L5334)))))))</f>
        <v>2.15</v>
      </c>
    </row>
    <row r="5335" spans="1:14">
      <c r="A5335" s="20">
        <v>4311115518250</v>
      </c>
      <c r="B5335" s="18" t="s">
        <v>16</v>
      </c>
      <c r="C5335" s="21">
        <v>20201218</v>
      </c>
      <c r="D5335" s="21">
        <v>610538201209</v>
      </c>
      <c r="E5335" s="21" t="s">
        <v>16</v>
      </c>
      <c r="F5335" s="21">
        <v>20201228</v>
      </c>
      <c r="G5335" s="21" t="s">
        <v>17</v>
      </c>
      <c r="H5335" s="21" t="s">
        <v>23</v>
      </c>
      <c r="I5335" s="21" t="s">
        <v>99</v>
      </c>
      <c r="J5335" s="21">
        <v>1.53</v>
      </c>
      <c r="K5335" s="21" t="s">
        <v>20</v>
      </c>
      <c r="L5335">
        <f t="shared" si="98"/>
        <v>2</v>
      </c>
      <c r="M5335">
        <f>MATCH(H:H,价格表!$B$4:$B$35,0)</f>
        <v>15</v>
      </c>
      <c r="N5335" s="27">
        <f>IF(J5335&lt;=0.3,INDEX(价格表!$B$4:$I$31,M5335,2),IF(AND(J5335&gt;0.3,J5335&lt;=1),INDEX(价格表!$B$4:$I$31,M5335,3),IF(AND(J5335&gt;1,J5335&lt;=2.2),INDEX(价格表!$B$4:$I$31,M5335,4),IF(AND(J5335&gt;2.2,J5335&lt;=3.3),INDEX(价格表!$B$4:$I$31,M5335,5),IF(AND(J5335&gt;3.3,J5335&lt;=4),INDEX(价格表!$B$4:$I$31,M5335,6),IF(AND(J5335&gt;4,J5335&lt;=5.5),INDEX(价格表!$B$4:$I$31,M5335,7),IF(J5335&gt;5.5,2.6+INDEX(价格表!$B$4:$I$31,M5335,8)*L5335)))))))</f>
        <v>2.15</v>
      </c>
    </row>
    <row r="5336" spans="1:14">
      <c r="A5336" s="20">
        <v>4311115518251</v>
      </c>
      <c r="B5336" s="18" t="s">
        <v>16</v>
      </c>
      <c r="C5336" s="21">
        <v>20201218</v>
      </c>
      <c r="D5336" s="21">
        <v>610538201209</v>
      </c>
      <c r="E5336" s="21" t="s">
        <v>16</v>
      </c>
      <c r="F5336" s="21">
        <v>20201228</v>
      </c>
      <c r="G5336" s="21" t="s">
        <v>17</v>
      </c>
      <c r="H5336" s="21" t="s">
        <v>39</v>
      </c>
      <c r="I5336" s="21" t="s">
        <v>208</v>
      </c>
      <c r="J5336" s="21">
        <v>1.53</v>
      </c>
      <c r="K5336" s="21" t="s">
        <v>20</v>
      </c>
      <c r="L5336">
        <f t="shared" si="98"/>
        <v>2</v>
      </c>
      <c r="M5336">
        <f>MATCH(H:H,价格表!$B$4:$B$35,0)</f>
        <v>23</v>
      </c>
      <c r="N5336" s="27">
        <f>IF(J5336&lt;=0.3,INDEX(价格表!$B$4:$I$31,M5336,2),IF(AND(J5336&gt;0.3,J5336&lt;=1),INDEX(价格表!$B$4:$I$31,M5336,3),IF(AND(J5336&gt;1,J5336&lt;=2.2),INDEX(价格表!$B$4:$I$31,M5336,4),IF(AND(J5336&gt;2.2,J5336&lt;=3.3),INDEX(价格表!$B$4:$I$31,M5336,5),IF(AND(J5336&gt;3.3,J5336&lt;=4),INDEX(价格表!$B$4:$I$31,M5336,6),IF(AND(J5336&gt;4,J5336&lt;=5.5),INDEX(价格表!$B$4:$I$31,M5336,7),IF(J5336&gt;5.5,2.6+INDEX(价格表!$B$4:$I$31,M5336,8)*L5336)))))))</f>
        <v>2.15</v>
      </c>
    </row>
    <row r="5337" spans="1:14">
      <c r="A5337" s="20">
        <v>4311115518252</v>
      </c>
      <c r="B5337" s="18" t="s">
        <v>16</v>
      </c>
      <c r="C5337" s="21">
        <v>20201218</v>
      </c>
      <c r="D5337" s="21">
        <v>610538201209</v>
      </c>
      <c r="E5337" s="21" t="s">
        <v>16</v>
      </c>
      <c r="F5337" s="21">
        <v>20201228</v>
      </c>
      <c r="G5337" s="21" t="s">
        <v>17</v>
      </c>
      <c r="H5337" s="21" t="s">
        <v>23</v>
      </c>
      <c r="I5337" s="21" t="s">
        <v>99</v>
      </c>
      <c r="J5337" s="21">
        <v>1.54</v>
      </c>
      <c r="K5337" s="21" t="s">
        <v>20</v>
      </c>
      <c r="L5337">
        <f t="shared" si="98"/>
        <v>2</v>
      </c>
      <c r="M5337">
        <f>MATCH(H:H,价格表!$B$4:$B$35,0)</f>
        <v>15</v>
      </c>
      <c r="N5337" s="27">
        <f>IF(J5337&lt;=0.3,INDEX(价格表!$B$4:$I$31,M5337,2),IF(AND(J5337&gt;0.3,J5337&lt;=1),INDEX(价格表!$B$4:$I$31,M5337,3),IF(AND(J5337&gt;1,J5337&lt;=2.2),INDEX(价格表!$B$4:$I$31,M5337,4),IF(AND(J5337&gt;2.2,J5337&lt;=3.3),INDEX(价格表!$B$4:$I$31,M5337,5),IF(AND(J5337&gt;3.3,J5337&lt;=4),INDEX(价格表!$B$4:$I$31,M5337,6),IF(AND(J5337&gt;4,J5337&lt;=5.5),INDEX(价格表!$B$4:$I$31,M5337,7),IF(J5337&gt;5.5,2.6+INDEX(价格表!$B$4:$I$31,M5337,8)*L5337)))))))</f>
        <v>2.15</v>
      </c>
    </row>
    <row r="5338" spans="1:14">
      <c r="A5338" s="20">
        <v>4311115518253</v>
      </c>
      <c r="B5338" s="18" t="s">
        <v>16</v>
      </c>
      <c r="C5338" s="21">
        <v>20201218</v>
      </c>
      <c r="D5338" s="21">
        <v>610538201209</v>
      </c>
      <c r="E5338" s="21" t="s">
        <v>16</v>
      </c>
      <c r="F5338" s="21">
        <v>20201228</v>
      </c>
      <c r="G5338" s="21" t="s">
        <v>17</v>
      </c>
      <c r="H5338" s="21" t="s">
        <v>27</v>
      </c>
      <c r="I5338" s="21" t="s">
        <v>126</v>
      </c>
      <c r="J5338" s="21">
        <v>1.54</v>
      </c>
      <c r="K5338" s="21" t="s">
        <v>20</v>
      </c>
      <c r="L5338">
        <f t="shared" si="98"/>
        <v>2</v>
      </c>
      <c r="M5338">
        <f>MATCH(H:H,价格表!$B$4:$B$35,0)</f>
        <v>3</v>
      </c>
      <c r="N5338" s="27">
        <f>IF(J5338&lt;=0.3,INDEX(价格表!$B$4:$I$31,M5338,2),IF(AND(J5338&gt;0.3,J5338&lt;=1),INDEX(价格表!$B$4:$I$31,M5338,3),IF(AND(J5338&gt;1,J5338&lt;=2.2),INDEX(价格表!$B$4:$I$31,M5338,4),IF(AND(J5338&gt;2.2,J5338&lt;=3.3),INDEX(价格表!$B$4:$I$31,M5338,5),IF(AND(J5338&gt;3.3,J5338&lt;=4),INDEX(价格表!$B$4:$I$31,M5338,6),IF(AND(J5338&gt;4,J5338&lt;=5.5),INDEX(价格表!$B$4:$I$31,M5338,7),IF(J5338&gt;5.5,2.6+INDEX(价格表!$B$4:$I$31,M5338,8)*L5338)))))))</f>
        <v>2.15</v>
      </c>
    </row>
    <row r="5339" spans="1:14">
      <c r="A5339" s="20">
        <v>4311115518254</v>
      </c>
      <c r="B5339" s="18" t="s">
        <v>16</v>
      </c>
      <c r="C5339" s="21">
        <v>20201218</v>
      </c>
      <c r="D5339" s="21">
        <v>610538201209</v>
      </c>
      <c r="E5339" s="21" t="s">
        <v>16</v>
      </c>
      <c r="F5339" s="21">
        <v>20201228</v>
      </c>
      <c r="G5339" s="21" t="s">
        <v>17</v>
      </c>
      <c r="H5339" s="21" t="s">
        <v>18</v>
      </c>
      <c r="I5339" s="21" t="s">
        <v>53</v>
      </c>
      <c r="J5339" s="21">
        <v>1.44</v>
      </c>
      <c r="K5339" s="21" t="s">
        <v>20</v>
      </c>
      <c r="L5339">
        <f t="shared" si="98"/>
        <v>2</v>
      </c>
      <c r="M5339">
        <f>MATCH(H:H,价格表!$B$4:$B$35,0)</f>
        <v>1</v>
      </c>
      <c r="N5339" s="27">
        <f>IF(J5339&lt;=0.3,INDEX(价格表!$B$4:$I$31,M5339,2),IF(AND(J5339&gt;0.3,J5339&lt;=1),INDEX(价格表!$B$4:$I$31,M5339,3),IF(AND(J5339&gt;1,J5339&lt;=2.2),INDEX(价格表!$B$4:$I$31,M5339,4),IF(AND(J5339&gt;2.2,J5339&lt;=3.3),INDEX(价格表!$B$4:$I$31,M5339,5),IF(AND(J5339&gt;3.3,J5339&lt;=4),INDEX(价格表!$B$4:$I$31,M5339,6),IF(AND(J5339&gt;4,J5339&lt;=5.5),INDEX(价格表!$B$4:$I$31,M5339,7),IF(J5339&gt;5.5,2.6+INDEX(价格表!$B$4:$I$31,M5339,8)*L5339)))))))</f>
        <v>2.15</v>
      </c>
    </row>
    <row r="5340" spans="1:14">
      <c r="A5340" s="20">
        <v>4311115518255</v>
      </c>
      <c r="B5340" s="18" t="s">
        <v>16</v>
      </c>
      <c r="C5340" s="21">
        <v>20201218</v>
      </c>
      <c r="D5340" s="21">
        <v>610538201209</v>
      </c>
      <c r="E5340" s="21" t="s">
        <v>16</v>
      </c>
      <c r="F5340" s="21">
        <v>20201228</v>
      </c>
      <c r="G5340" s="21" t="s">
        <v>17</v>
      </c>
      <c r="H5340" s="21" t="s">
        <v>54</v>
      </c>
      <c r="I5340" s="21" t="s">
        <v>78</v>
      </c>
      <c r="J5340" s="21">
        <v>1.51</v>
      </c>
      <c r="K5340" s="21" t="s">
        <v>20</v>
      </c>
      <c r="L5340">
        <f t="shared" si="98"/>
        <v>2</v>
      </c>
      <c r="M5340">
        <f>MATCH(H:H,价格表!$B$4:$B$35,0)</f>
        <v>14</v>
      </c>
      <c r="N5340" s="27">
        <f>IF(J5340&lt;=0.3,INDEX(价格表!$B$4:$I$31,M5340,2),IF(AND(J5340&gt;0.3,J5340&lt;=1),INDEX(价格表!$B$4:$I$31,M5340,3),IF(AND(J5340&gt;1,J5340&lt;=2.2),INDEX(价格表!$B$4:$I$31,M5340,4),IF(AND(J5340&gt;2.2,J5340&lt;=3.3),INDEX(价格表!$B$4:$I$31,M5340,5),IF(AND(J5340&gt;3.3,J5340&lt;=4),INDEX(价格表!$B$4:$I$31,M5340,6),IF(AND(J5340&gt;4,J5340&lt;=5.5),INDEX(价格表!$B$4:$I$31,M5340,7),IF(J5340&gt;5.5,2.6+INDEX(价格表!$B$4:$I$31,M5340,8)*L5340)))))))</f>
        <v>2.15</v>
      </c>
    </row>
    <row r="5341" spans="1:14">
      <c r="A5341" s="20">
        <v>4311115518256</v>
      </c>
      <c r="B5341" s="18" t="s">
        <v>16</v>
      </c>
      <c r="C5341" s="21">
        <v>20201218</v>
      </c>
      <c r="D5341" s="21">
        <v>610538201209</v>
      </c>
      <c r="E5341" s="21" t="s">
        <v>16</v>
      </c>
      <c r="F5341" s="21">
        <v>20201228</v>
      </c>
      <c r="G5341" s="21" t="s">
        <v>17</v>
      </c>
      <c r="H5341" s="21" t="s">
        <v>75</v>
      </c>
      <c r="I5341" s="21" t="s">
        <v>114</v>
      </c>
      <c r="J5341" s="21">
        <v>1.54</v>
      </c>
      <c r="K5341" s="21" t="s">
        <v>20</v>
      </c>
      <c r="L5341">
        <f t="shared" si="98"/>
        <v>2</v>
      </c>
      <c r="M5341">
        <f>MATCH(H:H,价格表!$B$4:$B$35,0)</f>
        <v>24</v>
      </c>
      <c r="N5341" s="27">
        <f>IF(J5341&lt;=0.3,INDEX(价格表!$B$4:$I$31,M5341,2),IF(AND(J5341&gt;0.3,J5341&lt;=1),INDEX(价格表!$B$4:$I$31,M5341,3),IF(AND(J5341&gt;1,J5341&lt;=2.2),INDEX(价格表!$B$4:$I$31,M5341,4),IF(AND(J5341&gt;2.2,J5341&lt;=3.3),INDEX(价格表!$B$4:$I$31,M5341,5),IF(AND(J5341&gt;3.3,J5341&lt;=4),INDEX(价格表!$B$4:$I$31,M5341,6),IF(AND(J5341&gt;4,J5341&lt;=5.5),INDEX(价格表!$B$4:$I$31,M5341,7),IF(J5341&gt;5.5,2.6+INDEX(价格表!$B$4:$I$31,M5341,8)*L5341)))))))</f>
        <v>2.15</v>
      </c>
    </row>
    <row r="5342" spans="1:14">
      <c r="A5342" s="20">
        <v>4311115518257</v>
      </c>
      <c r="B5342" s="18" t="s">
        <v>16</v>
      </c>
      <c r="C5342" s="21">
        <v>20201218</v>
      </c>
      <c r="D5342" s="21">
        <v>610538201209</v>
      </c>
      <c r="E5342" s="21" t="s">
        <v>16</v>
      </c>
      <c r="F5342" s="21">
        <v>20201228</v>
      </c>
      <c r="G5342" s="21" t="s">
        <v>17</v>
      </c>
      <c r="H5342" s="21" t="s">
        <v>23</v>
      </c>
      <c r="I5342" s="21" t="s">
        <v>99</v>
      </c>
      <c r="J5342" s="21">
        <v>1.51</v>
      </c>
      <c r="K5342" s="21" t="s">
        <v>20</v>
      </c>
      <c r="L5342">
        <f t="shared" si="98"/>
        <v>2</v>
      </c>
      <c r="M5342">
        <f>MATCH(H:H,价格表!$B$4:$B$35,0)</f>
        <v>15</v>
      </c>
      <c r="N5342" s="27">
        <f>IF(J5342&lt;=0.3,INDEX(价格表!$B$4:$I$31,M5342,2),IF(AND(J5342&gt;0.3,J5342&lt;=1),INDEX(价格表!$B$4:$I$31,M5342,3),IF(AND(J5342&gt;1,J5342&lt;=2.2),INDEX(价格表!$B$4:$I$31,M5342,4),IF(AND(J5342&gt;2.2,J5342&lt;=3.3),INDEX(价格表!$B$4:$I$31,M5342,5),IF(AND(J5342&gt;3.3,J5342&lt;=4),INDEX(价格表!$B$4:$I$31,M5342,6),IF(AND(J5342&gt;4,J5342&lt;=5.5),INDEX(价格表!$B$4:$I$31,M5342,7),IF(J5342&gt;5.5,2.6+INDEX(价格表!$B$4:$I$31,M5342,8)*L5342)))))))</f>
        <v>2.15</v>
      </c>
    </row>
    <row r="5343" spans="1:14">
      <c r="A5343" s="20">
        <v>4311115518258</v>
      </c>
      <c r="B5343" s="18" t="s">
        <v>16</v>
      </c>
      <c r="C5343" s="21">
        <v>20201218</v>
      </c>
      <c r="D5343" s="21">
        <v>610538201209</v>
      </c>
      <c r="E5343" s="21" t="s">
        <v>16</v>
      </c>
      <c r="F5343" s="21">
        <v>20201228</v>
      </c>
      <c r="G5343" s="21" t="s">
        <v>17</v>
      </c>
      <c r="H5343" s="21" t="s">
        <v>68</v>
      </c>
      <c r="I5343" s="21" t="s">
        <v>140</v>
      </c>
      <c r="J5343" s="21">
        <v>1.52</v>
      </c>
      <c r="K5343" s="21" t="s">
        <v>20</v>
      </c>
      <c r="L5343">
        <f t="shared" si="98"/>
        <v>2</v>
      </c>
      <c r="M5343">
        <f>MATCH(H:H,价格表!$B$4:$B$35,0)</f>
        <v>5</v>
      </c>
      <c r="N5343" s="27">
        <f>IF(J5343&lt;=0.3,INDEX(价格表!$B$4:$I$31,M5343,2),IF(AND(J5343&gt;0.3,J5343&lt;=1),INDEX(价格表!$B$4:$I$31,M5343,3),IF(AND(J5343&gt;1,J5343&lt;=2.2),INDEX(价格表!$B$4:$I$31,M5343,4),IF(AND(J5343&gt;2.2,J5343&lt;=3.3),INDEX(价格表!$B$4:$I$31,M5343,5),IF(AND(J5343&gt;3.3,J5343&lt;=4),INDEX(价格表!$B$4:$I$31,M5343,6),IF(AND(J5343&gt;4,J5343&lt;=5.5),INDEX(价格表!$B$4:$I$31,M5343,7),IF(J5343&gt;5.5,2.6+INDEX(价格表!$B$4:$I$31,M5343,8)*L5343)))))))</f>
        <v>2.15</v>
      </c>
    </row>
    <row r="5344" spans="1:14">
      <c r="A5344" s="20">
        <v>4311115518750</v>
      </c>
      <c r="B5344" s="18" t="s">
        <v>16</v>
      </c>
      <c r="C5344" s="21">
        <v>20201218</v>
      </c>
      <c r="D5344" s="21">
        <v>610538201209</v>
      </c>
      <c r="E5344" s="21" t="s">
        <v>16</v>
      </c>
      <c r="F5344" s="21">
        <v>20201228</v>
      </c>
      <c r="G5344" s="21" t="s">
        <v>17</v>
      </c>
      <c r="H5344" s="21" t="s">
        <v>18</v>
      </c>
      <c r="I5344" s="21" t="s">
        <v>266</v>
      </c>
      <c r="J5344" s="21">
        <v>1.44</v>
      </c>
      <c r="K5344" s="21" t="s">
        <v>20</v>
      </c>
      <c r="L5344">
        <f t="shared" si="98"/>
        <v>2</v>
      </c>
      <c r="M5344">
        <f>MATCH(H:H,价格表!$B$4:$B$35,0)</f>
        <v>1</v>
      </c>
      <c r="N5344" s="27">
        <f>IF(J5344&lt;=0.3,INDEX(价格表!$B$4:$I$31,M5344,2),IF(AND(J5344&gt;0.3,J5344&lt;=1),INDEX(价格表!$B$4:$I$31,M5344,3),IF(AND(J5344&gt;1,J5344&lt;=2.2),INDEX(价格表!$B$4:$I$31,M5344,4),IF(AND(J5344&gt;2.2,J5344&lt;=3.3),INDEX(价格表!$B$4:$I$31,M5344,5),IF(AND(J5344&gt;3.3,J5344&lt;=4),INDEX(价格表!$B$4:$I$31,M5344,6),IF(AND(J5344&gt;4,J5344&lt;=5.5),INDEX(价格表!$B$4:$I$31,M5344,7),IF(J5344&gt;5.5,2.6+INDEX(价格表!$B$4:$I$31,M5344,8)*L5344)))))))</f>
        <v>2.15</v>
      </c>
    </row>
    <row r="5345" spans="1:14">
      <c r="A5345" s="20">
        <v>4311115518751</v>
      </c>
      <c r="B5345" s="18" t="s">
        <v>16</v>
      </c>
      <c r="C5345" s="21">
        <v>20201218</v>
      </c>
      <c r="D5345" s="21">
        <v>610538201209</v>
      </c>
      <c r="E5345" s="21" t="s">
        <v>16</v>
      </c>
      <c r="F5345" s="21">
        <v>20201228</v>
      </c>
      <c r="G5345" s="21" t="s">
        <v>17</v>
      </c>
      <c r="H5345" s="21" t="s">
        <v>45</v>
      </c>
      <c r="I5345" s="21" t="s">
        <v>46</v>
      </c>
      <c r="J5345" s="21">
        <v>1.51</v>
      </c>
      <c r="K5345" s="21" t="s">
        <v>20</v>
      </c>
      <c r="L5345">
        <f t="shared" si="98"/>
        <v>2</v>
      </c>
      <c r="M5345">
        <f>MATCH(H:H,价格表!$B$4:$B$35,0)</f>
        <v>9</v>
      </c>
      <c r="N5345" s="27">
        <f>IF(J5345&lt;=0.3,INDEX(价格表!$B$4:$I$31,M5345,2),IF(AND(J5345&gt;0.3,J5345&lt;=1),INDEX(价格表!$B$4:$I$31,M5345,3),IF(AND(J5345&gt;1,J5345&lt;=2.2),INDEX(价格表!$B$4:$I$31,M5345,4),IF(AND(J5345&gt;2.2,J5345&lt;=3.3),INDEX(价格表!$B$4:$I$31,M5345,5),IF(AND(J5345&gt;3.3,J5345&lt;=4),INDEX(价格表!$B$4:$I$31,M5345,6),IF(AND(J5345&gt;4,J5345&lt;=5.5),INDEX(价格表!$B$4:$I$31,M5345,7),IF(J5345&gt;5.5,2.6+INDEX(价格表!$B$4:$I$31,M5345,8)*L5345)))))))</f>
        <v>2.15</v>
      </c>
    </row>
    <row r="5346" spans="1:14">
      <c r="A5346" s="20">
        <v>4311115518752</v>
      </c>
      <c r="B5346" s="18" t="s">
        <v>16</v>
      </c>
      <c r="C5346" s="21">
        <v>20201218</v>
      </c>
      <c r="D5346" s="21">
        <v>610538201209</v>
      </c>
      <c r="E5346" s="21" t="s">
        <v>16</v>
      </c>
      <c r="F5346" s="21">
        <v>20201228</v>
      </c>
      <c r="G5346" s="21" t="s">
        <v>17</v>
      </c>
      <c r="H5346" s="21" t="s">
        <v>39</v>
      </c>
      <c r="I5346" s="21" t="s">
        <v>40</v>
      </c>
      <c r="J5346" s="21">
        <v>1.54</v>
      </c>
      <c r="K5346" s="21" t="s">
        <v>20</v>
      </c>
      <c r="L5346">
        <f t="shared" si="98"/>
        <v>2</v>
      </c>
      <c r="M5346">
        <f>MATCH(H:H,价格表!$B$4:$B$35,0)</f>
        <v>23</v>
      </c>
      <c r="N5346" s="27">
        <f>IF(J5346&lt;=0.3,INDEX(价格表!$B$4:$I$31,M5346,2),IF(AND(J5346&gt;0.3,J5346&lt;=1),INDEX(价格表!$B$4:$I$31,M5346,3),IF(AND(J5346&gt;1,J5346&lt;=2.2),INDEX(价格表!$B$4:$I$31,M5346,4),IF(AND(J5346&gt;2.2,J5346&lt;=3.3),INDEX(价格表!$B$4:$I$31,M5346,5),IF(AND(J5346&gt;3.3,J5346&lt;=4),INDEX(价格表!$B$4:$I$31,M5346,6),IF(AND(J5346&gt;4,J5346&lt;=5.5),INDEX(价格表!$B$4:$I$31,M5346,7),IF(J5346&gt;5.5,2.6+INDEX(价格表!$B$4:$I$31,M5346,8)*L5346)))))))</f>
        <v>2.15</v>
      </c>
    </row>
    <row r="5347" spans="1:14">
      <c r="A5347" s="20">
        <v>4311115518753</v>
      </c>
      <c r="B5347" s="18" t="s">
        <v>16</v>
      </c>
      <c r="C5347" s="21">
        <v>20201218</v>
      </c>
      <c r="D5347" s="21">
        <v>610538201209</v>
      </c>
      <c r="E5347" s="21" t="s">
        <v>16</v>
      </c>
      <c r="F5347" s="21">
        <v>20201228</v>
      </c>
      <c r="G5347" s="21" t="s">
        <v>17</v>
      </c>
      <c r="H5347" s="21" t="s">
        <v>25</v>
      </c>
      <c r="I5347" s="21" t="s">
        <v>84</v>
      </c>
      <c r="J5347" s="21">
        <v>1.51</v>
      </c>
      <c r="K5347" s="21" t="s">
        <v>20</v>
      </c>
      <c r="L5347">
        <f t="shared" si="98"/>
        <v>2</v>
      </c>
      <c r="M5347">
        <f>MATCH(H:H,价格表!$B$4:$B$35,0)</f>
        <v>25</v>
      </c>
      <c r="N5347" s="27">
        <f>IF(J5347&lt;=0.3,INDEX(价格表!$B$4:$I$31,M5347,2),IF(AND(J5347&gt;0.3,J5347&lt;=1),INDEX(价格表!$B$4:$I$31,M5347,3),IF(AND(J5347&gt;1,J5347&lt;=2.2),INDEX(价格表!$B$4:$I$31,M5347,4),IF(AND(J5347&gt;2.2,J5347&lt;=3.3),INDEX(价格表!$B$4:$I$31,M5347,5),IF(AND(J5347&gt;3.3,J5347&lt;=4),INDEX(价格表!$B$4:$I$31,M5347,6),IF(AND(J5347&gt;4,J5347&lt;=5.5),INDEX(价格表!$B$4:$I$31,M5347,7),IF(J5347&gt;5.5,2.6+INDEX(价格表!$B$4:$I$31,M5347,8)*L5347)))))))</f>
        <v>2.15</v>
      </c>
    </row>
    <row r="5348" spans="1:14">
      <c r="A5348" s="20">
        <v>4311115518754</v>
      </c>
      <c r="B5348" s="18" t="s">
        <v>16</v>
      </c>
      <c r="C5348" s="21">
        <v>20201218</v>
      </c>
      <c r="D5348" s="21">
        <v>610538201209</v>
      </c>
      <c r="E5348" s="21" t="s">
        <v>16</v>
      </c>
      <c r="F5348" s="21">
        <v>20201228</v>
      </c>
      <c r="G5348" s="21" t="s">
        <v>17</v>
      </c>
      <c r="H5348" s="21" t="s">
        <v>73</v>
      </c>
      <c r="I5348" s="21" t="s">
        <v>184</v>
      </c>
      <c r="J5348" s="21">
        <v>1.53</v>
      </c>
      <c r="K5348" s="21" t="s">
        <v>20</v>
      </c>
      <c r="L5348">
        <f t="shared" si="98"/>
        <v>2</v>
      </c>
      <c r="M5348">
        <f>MATCH(H:H,价格表!$B$4:$B$35,0)</f>
        <v>7</v>
      </c>
      <c r="N5348" s="27">
        <f>IF(J5348&lt;=0.3,INDEX(价格表!$B$4:$I$31,M5348,2),IF(AND(J5348&gt;0.3,J5348&lt;=1),INDEX(价格表!$B$4:$I$31,M5348,3),IF(AND(J5348&gt;1,J5348&lt;=2.2),INDEX(价格表!$B$4:$I$31,M5348,4),IF(AND(J5348&gt;2.2,J5348&lt;=3.3),INDEX(价格表!$B$4:$I$31,M5348,5),IF(AND(J5348&gt;3.3,J5348&lt;=4),INDEX(价格表!$B$4:$I$31,M5348,6),IF(AND(J5348&gt;4,J5348&lt;=5.5),INDEX(价格表!$B$4:$I$31,M5348,7),IF(J5348&gt;5.5,2.6+INDEX(价格表!$B$4:$I$31,M5348,8)*L5348)))))))</f>
        <v>2.15</v>
      </c>
    </row>
    <row r="5349" spans="1:14">
      <c r="A5349" s="20">
        <v>4311115518755</v>
      </c>
      <c r="B5349" s="18" t="s">
        <v>16</v>
      </c>
      <c r="C5349" s="21">
        <v>20201218</v>
      </c>
      <c r="D5349" s="21">
        <v>610538201209</v>
      </c>
      <c r="E5349" s="21" t="s">
        <v>16</v>
      </c>
      <c r="F5349" s="21">
        <v>20201228</v>
      </c>
      <c r="G5349" s="21" t="s">
        <v>17</v>
      </c>
      <c r="H5349" s="21" t="s">
        <v>30</v>
      </c>
      <c r="I5349" s="21" t="s">
        <v>336</v>
      </c>
      <c r="J5349" s="21">
        <v>1.51</v>
      </c>
      <c r="K5349" s="21" t="s">
        <v>20</v>
      </c>
      <c r="L5349">
        <f t="shared" si="98"/>
        <v>2</v>
      </c>
      <c r="M5349">
        <f>MATCH(H:H,价格表!$B$4:$B$35,0)</f>
        <v>16</v>
      </c>
      <c r="N5349" s="27">
        <f>IF(J5349&lt;=0.3,INDEX(价格表!$B$4:$I$31,M5349,2),IF(AND(J5349&gt;0.3,J5349&lt;=1),INDEX(价格表!$B$4:$I$31,M5349,3),IF(AND(J5349&gt;1,J5349&lt;=2.2),INDEX(价格表!$B$4:$I$31,M5349,4),IF(AND(J5349&gt;2.2,J5349&lt;=3.3),INDEX(价格表!$B$4:$I$31,M5349,5),IF(AND(J5349&gt;3.3,J5349&lt;=4),INDEX(价格表!$B$4:$I$31,M5349,6),IF(AND(J5349&gt;4,J5349&lt;=5.5),INDEX(价格表!$B$4:$I$31,M5349,7),IF(J5349&gt;5.5,2.6+INDEX(价格表!$B$4:$I$31,M5349,8)*L5349)))))))</f>
        <v>2.15</v>
      </c>
    </row>
    <row r="5350" spans="1:14">
      <c r="A5350" s="20">
        <v>4311115518756</v>
      </c>
      <c r="B5350" s="18" t="s">
        <v>16</v>
      </c>
      <c r="C5350" s="21">
        <v>20201218</v>
      </c>
      <c r="D5350" s="21">
        <v>610538201209</v>
      </c>
      <c r="E5350" s="21" t="s">
        <v>16</v>
      </c>
      <c r="F5350" s="21">
        <v>20201228</v>
      </c>
      <c r="G5350" s="21" t="s">
        <v>17</v>
      </c>
      <c r="H5350" s="21" t="s">
        <v>43</v>
      </c>
      <c r="I5350" s="21" t="s">
        <v>44</v>
      </c>
      <c r="J5350" s="21">
        <v>1.54</v>
      </c>
      <c r="K5350" s="21" t="s">
        <v>20</v>
      </c>
      <c r="L5350">
        <f t="shared" si="98"/>
        <v>2</v>
      </c>
      <c r="M5350">
        <f>MATCH(H:H,价格表!$B$4:$B$35,0)</f>
        <v>10</v>
      </c>
      <c r="N5350" s="27">
        <f>IF(J5350&lt;=0.3,INDEX(价格表!$B$4:$I$31,M5350,2),IF(AND(J5350&gt;0.3,J5350&lt;=1),INDEX(价格表!$B$4:$I$31,M5350,3),IF(AND(J5350&gt;1,J5350&lt;=2.2),INDEX(价格表!$B$4:$I$31,M5350,4),IF(AND(J5350&gt;2.2,J5350&lt;=3.3),INDEX(价格表!$B$4:$I$31,M5350,5),IF(AND(J5350&gt;3.3,J5350&lt;=4),INDEX(价格表!$B$4:$I$31,M5350,6),IF(AND(J5350&gt;4,J5350&lt;=5.5),INDEX(价格表!$B$4:$I$31,M5350,7),IF(J5350&gt;5.5,2.6+INDEX(价格表!$B$4:$I$31,M5350,8)*L5350)))))))</f>
        <v>2.15</v>
      </c>
    </row>
    <row r="5351" spans="1:14">
      <c r="A5351" s="20">
        <v>4311115518757</v>
      </c>
      <c r="B5351" s="18" t="s">
        <v>16</v>
      </c>
      <c r="C5351" s="21">
        <v>20201218</v>
      </c>
      <c r="D5351" s="21">
        <v>610538201209</v>
      </c>
      <c r="E5351" s="21" t="s">
        <v>16</v>
      </c>
      <c r="F5351" s="21">
        <v>20201228</v>
      </c>
      <c r="G5351" s="21" t="s">
        <v>17</v>
      </c>
      <c r="H5351" s="21" t="s">
        <v>73</v>
      </c>
      <c r="I5351" s="21" t="s">
        <v>184</v>
      </c>
      <c r="J5351" s="21">
        <v>1.54</v>
      </c>
      <c r="K5351" s="21" t="s">
        <v>20</v>
      </c>
      <c r="L5351">
        <f t="shared" si="98"/>
        <v>2</v>
      </c>
      <c r="M5351">
        <f>MATCH(H:H,价格表!$B$4:$B$35,0)</f>
        <v>7</v>
      </c>
      <c r="N5351" s="27">
        <f>IF(J5351&lt;=0.3,INDEX(价格表!$B$4:$I$31,M5351,2),IF(AND(J5351&gt;0.3,J5351&lt;=1),INDEX(价格表!$B$4:$I$31,M5351,3),IF(AND(J5351&gt;1,J5351&lt;=2.2),INDEX(价格表!$B$4:$I$31,M5351,4),IF(AND(J5351&gt;2.2,J5351&lt;=3.3),INDEX(价格表!$B$4:$I$31,M5351,5),IF(AND(J5351&gt;3.3,J5351&lt;=4),INDEX(价格表!$B$4:$I$31,M5351,6),IF(AND(J5351&gt;4,J5351&lt;=5.5),INDEX(价格表!$B$4:$I$31,M5351,7),IF(J5351&gt;5.5,2.6+INDEX(价格表!$B$4:$I$31,M5351,8)*L5351)))))))</f>
        <v>2.15</v>
      </c>
    </row>
    <row r="5352" spans="1:14">
      <c r="A5352" s="20">
        <v>4311115518758</v>
      </c>
      <c r="B5352" s="18" t="s">
        <v>16</v>
      </c>
      <c r="C5352" s="21">
        <v>20201218</v>
      </c>
      <c r="D5352" s="21">
        <v>610538201209</v>
      </c>
      <c r="E5352" s="21" t="s">
        <v>16</v>
      </c>
      <c r="F5352" s="21">
        <v>20201228</v>
      </c>
      <c r="G5352" s="21" t="s">
        <v>17</v>
      </c>
      <c r="H5352" s="21" t="s">
        <v>73</v>
      </c>
      <c r="I5352" s="21" t="s">
        <v>138</v>
      </c>
      <c r="J5352" s="21">
        <v>1.54</v>
      </c>
      <c r="K5352" s="21" t="s">
        <v>20</v>
      </c>
      <c r="L5352">
        <f t="shared" si="98"/>
        <v>2</v>
      </c>
      <c r="M5352">
        <f>MATCH(H:H,价格表!$B$4:$B$35,0)</f>
        <v>7</v>
      </c>
      <c r="N5352" s="27">
        <f>IF(J5352&lt;=0.3,INDEX(价格表!$B$4:$I$31,M5352,2),IF(AND(J5352&gt;0.3,J5352&lt;=1),INDEX(价格表!$B$4:$I$31,M5352,3),IF(AND(J5352&gt;1,J5352&lt;=2.2),INDEX(价格表!$B$4:$I$31,M5352,4),IF(AND(J5352&gt;2.2,J5352&lt;=3.3),INDEX(价格表!$B$4:$I$31,M5352,5),IF(AND(J5352&gt;3.3,J5352&lt;=4),INDEX(价格表!$B$4:$I$31,M5352,6),IF(AND(J5352&gt;4,J5352&lt;=5.5),INDEX(价格表!$B$4:$I$31,M5352,7),IF(J5352&gt;5.5,2.6+INDEX(价格表!$B$4:$I$31,M5352,8)*L5352)))))))</f>
        <v>2.15</v>
      </c>
    </row>
    <row r="5353" spans="1:14">
      <c r="A5353" s="20">
        <v>4311115518759</v>
      </c>
      <c r="B5353" s="18" t="s">
        <v>16</v>
      </c>
      <c r="C5353" s="21">
        <v>20201218</v>
      </c>
      <c r="D5353" s="21">
        <v>610538201209</v>
      </c>
      <c r="E5353" s="21" t="s">
        <v>16</v>
      </c>
      <c r="F5353" s="21">
        <v>20201228</v>
      </c>
      <c r="G5353" s="21" t="s">
        <v>17</v>
      </c>
      <c r="H5353" s="21" t="s">
        <v>68</v>
      </c>
      <c r="I5353" s="21" t="s">
        <v>69</v>
      </c>
      <c r="J5353" s="21">
        <v>1.53</v>
      </c>
      <c r="K5353" s="21" t="s">
        <v>20</v>
      </c>
      <c r="L5353">
        <f t="shared" si="98"/>
        <v>2</v>
      </c>
      <c r="M5353">
        <f>MATCH(H:H,价格表!$B$4:$B$35,0)</f>
        <v>5</v>
      </c>
      <c r="N5353" s="27">
        <f>IF(J5353&lt;=0.3,INDEX(价格表!$B$4:$I$31,M5353,2),IF(AND(J5353&gt;0.3,J5353&lt;=1),INDEX(价格表!$B$4:$I$31,M5353,3),IF(AND(J5353&gt;1,J5353&lt;=2.2),INDEX(价格表!$B$4:$I$31,M5353,4),IF(AND(J5353&gt;2.2,J5353&lt;=3.3),INDEX(价格表!$B$4:$I$31,M5353,5),IF(AND(J5353&gt;3.3,J5353&lt;=4),INDEX(价格表!$B$4:$I$31,M5353,6),IF(AND(J5353&gt;4,J5353&lt;=5.5),INDEX(价格表!$B$4:$I$31,M5353,7),IF(J5353&gt;5.5,2.6+INDEX(价格表!$B$4:$I$31,M5353,8)*L5353)))))))</f>
        <v>2.15</v>
      </c>
    </row>
    <row r="5354" spans="1:14">
      <c r="A5354" s="20">
        <v>4311115518766</v>
      </c>
      <c r="B5354" s="18" t="s">
        <v>16</v>
      </c>
      <c r="C5354" s="21">
        <v>20201218</v>
      </c>
      <c r="D5354" s="21">
        <v>610538201209</v>
      </c>
      <c r="E5354" s="21" t="s">
        <v>16</v>
      </c>
      <c r="F5354" s="21">
        <v>20201228</v>
      </c>
      <c r="G5354" s="21" t="s">
        <v>17</v>
      </c>
      <c r="H5354" s="21" t="s">
        <v>54</v>
      </c>
      <c r="I5354" s="21" t="s">
        <v>264</v>
      </c>
      <c r="J5354" s="21">
        <v>1.53</v>
      </c>
      <c r="K5354" s="21" t="s">
        <v>20</v>
      </c>
      <c r="L5354">
        <f t="shared" si="98"/>
        <v>2</v>
      </c>
      <c r="M5354">
        <f>MATCH(H:H,价格表!$B$4:$B$35,0)</f>
        <v>14</v>
      </c>
      <c r="N5354" s="27">
        <f>IF(J5354&lt;=0.3,INDEX(价格表!$B$4:$I$31,M5354,2),IF(AND(J5354&gt;0.3,J5354&lt;=1),INDEX(价格表!$B$4:$I$31,M5354,3),IF(AND(J5354&gt;1,J5354&lt;=2.2),INDEX(价格表!$B$4:$I$31,M5354,4),IF(AND(J5354&gt;2.2,J5354&lt;=3.3),INDEX(价格表!$B$4:$I$31,M5354,5),IF(AND(J5354&gt;3.3,J5354&lt;=4),INDEX(价格表!$B$4:$I$31,M5354,6),IF(AND(J5354&gt;4,J5354&lt;=5.5),INDEX(价格表!$B$4:$I$31,M5354,7),IF(J5354&gt;5.5,2.6+INDEX(价格表!$B$4:$I$31,M5354,8)*L5354)))))))</f>
        <v>2.15</v>
      </c>
    </row>
    <row r="5355" spans="1:14">
      <c r="A5355" s="20">
        <v>4311115518767</v>
      </c>
      <c r="B5355" s="18" t="s">
        <v>16</v>
      </c>
      <c r="C5355" s="21">
        <v>20201218</v>
      </c>
      <c r="D5355" s="21">
        <v>610538201209</v>
      </c>
      <c r="E5355" s="21" t="s">
        <v>16</v>
      </c>
      <c r="F5355" s="21">
        <v>20201228</v>
      </c>
      <c r="G5355" s="21" t="s">
        <v>17</v>
      </c>
      <c r="H5355" s="21" t="s">
        <v>73</v>
      </c>
      <c r="I5355" s="21" t="s">
        <v>131</v>
      </c>
      <c r="J5355" s="21">
        <v>1.53</v>
      </c>
      <c r="K5355" s="21" t="s">
        <v>20</v>
      </c>
      <c r="L5355">
        <f t="shared" si="98"/>
        <v>2</v>
      </c>
      <c r="M5355">
        <f>MATCH(H:H,价格表!$B$4:$B$35,0)</f>
        <v>7</v>
      </c>
      <c r="N5355" s="27">
        <f>IF(J5355&lt;=0.3,INDEX(价格表!$B$4:$I$31,M5355,2),IF(AND(J5355&gt;0.3,J5355&lt;=1),INDEX(价格表!$B$4:$I$31,M5355,3),IF(AND(J5355&gt;1,J5355&lt;=2.2),INDEX(价格表!$B$4:$I$31,M5355,4),IF(AND(J5355&gt;2.2,J5355&lt;=3.3),INDEX(价格表!$B$4:$I$31,M5355,5),IF(AND(J5355&gt;3.3,J5355&lt;=4),INDEX(价格表!$B$4:$I$31,M5355,6),IF(AND(J5355&gt;4,J5355&lt;=5.5),INDEX(价格表!$B$4:$I$31,M5355,7),IF(J5355&gt;5.5,2.6+INDEX(价格表!$B$4:$I$31,M5355,8)*L5355)))))))</f>
        <v>2.15</v>
      </c>
    </row>
    <row r="5356" spans="1:14">
      <c r="A5356" s="20">
        <v>4311115518769</v>
      </c>
      <c r="B5356" s="18" t="s">
        <v>16</v>
      </c>
      <c r="C5356" s="21">
        <v>20201218</v>
      </c>
      <c r="D5356" s="21">
        <v>610538201209</v>
      </c>
      <c r="E5356" s="21" t="s">
        <v>16</v>
      </c>
      <c r="F5356" s="21">
        <v>20201228</v>
      </c>
      <c r="G5356" s="21" t="s">
        <v>17</v>
      </c>
      <c r="H5356" s="21" t="s">
        <v>50</v>
      </c>
      <c r="I5356" s="21" t="s">
        <v>166</v>
      </c>
      <c r="J5356" s="21">
        <v>1.52</v>
      </c>
      <c r="K5356" s="21" t="s">
        <v>20</v>
      </c>
      <c r="L5356">
        <f t="shared" si="98"/>
        <v>2</v>
      </c>
      <c r="M5356">
        <f>MATCH(H:H,价格表!$B$4:$B$35,0)</f>
        <v>4</v>
      </c>
      <c r="N5356" s="27">
        <f>IF(J5356&lt;=0.3,INDEX(价格表!$B$4:$I$31,M5356,2),IF(AND(J5356&gt;0.3,J5356&lt;=1),INDEX(价格表!$B$4:$I$31,M5356,3),IF(AND(J5356&gt;1,J5356&lt;=2.2),INDEX(价格表!$B$4:$I$31,M5356,4),IF(AND(J5356&gt;2.2,J5356&lt;=3.3),INDEX(价格表!$B$4:$I$31,M5356,5),IF(AND(J5356&gt;3.3,J5356&lt;=4),INDEX(价格表!$B$4:$I$31,M5356,6),IF(AND(J5356&gt;4,J5356&lt;=5.5),INDEX(价格表!$B$4:$I$31,M5356,7),IF(J5356&gt;5.5,2.6+INDEX(价格表!$B$4:$I$31,M5356,8)*L5356)))))))</f>
        <v>2.15</v>
      </c>
    </row>
    <row r="5357" spans="1:14">
      <c r="A5357" s="20">
        <v>4311115518770</v>
      </c>
      <c r="B5357" s="18" t="s">
        <v>16</v>
      </c>
      <c r="C5357" s="21">
        <v>20201218</v>
      </c>
      <c r="D5357" s="21">
        <v>610538201209</v>
      </c>
      <c r="E5357" s="21" t="s">
        <v>16</v>
      </c>
      <c r="F5357" s="21">
        <v>20201228</v>
      </c>
      <c r="G5357" s="21" t="s">
        <v>17</v>
      </c>
      <c r="H5357" s="21" t="s">
        <v>21</v>
      </c>
      <c r="I5357" s="21" t="s">
        <v>163</v>
      </c>
      <c r="J5357" s="21">
        <v>1.51</v>
      </c>
      <c r="K5357" s="21" t="s">
        <v>20</v>
      </c>
      <c r="L5357">
        <f t="shared" si="98"/>
        <v>2</v>
      </c>
      <c r="M5357">
        <f>MATCH(H:H,价格表!$B$4:$B$35,0)</f>
        <v>20</v>
      </c>
      <c r="N5357" s="27">
        <f>IF(J5357&lt;=0.3,INDEX(价格表!$B$4:$I$31,M5357,2),IF(AND(J5357&gt;0.3,J5357&lt;=1),INDEX(价格表!$B$4:$I$31,M5357,3),IF(AND(J5357&gt;1,J5357&lt;=2.2),INDEX(价格表!$B$4:$I$31,M5357,4),IF(AND(J5357&gt;2.2,J5357&lt;=3.3),INDEX(价格表!$B$4:$I$31,M5357,5),IF(AND(J5357&gt;3.3,J5357&lt;=4),INDEX(价格表!$B$4:$I$31,M5357,6),IF(AND(J5357&gt;4,J5357&lt;=5.5),INDEX(价格表!$B$4:$I$31,M5357,7),IF(J5357&gt;5.5,2.6+INDEX(价格表!$B$4:$I$31,M5357,8)*L5357)))))))</f>
        <v>2.15</v>
      </c>
    </row>
    <row r="5358" spans="1:14">
      <c r="A5358" s="20">
        <v>4311115518773</v>
      </c>
      <c r="B5358" s="18" t="s">
        <v>16</v>
      </c>
      <c r="C5358" s="21">
        <v>20201218</v>
      </c>
      <c r="D5358" s="21">
        <v>610538201209</v>
      </c>
      <c r="E5358" s="21" t="s">
        <v>16</v>
      </c>
      <c r="F5358" s="21">
        <v>20201228</v>
      </c>
      <c r="G5358" s="21" t="s">
        <v>17</v>
      </c>
      <c r="H5358" s="21" t="s">
        <v>63</v>
      </c>
      <c r="I5358" s="21" t="s">
        <v>289</v>
      </c>
      <c r="J5358" s="21">
        <v>1.54</v>
      </c>
      <c r="K5358" s="21" t="s">
        <v>20</v>
      </c>
      <c r="L5358">
        <f t="shared" si="98"/>
        <v>2</v>
      </c>
      <c r="M5358">
        <f>MATCH(H:H,价格表!$B$4:$B$35,0)</f>
        <v>21</v>
      </c>
      <c r="N5358" s="27">
        <f>IF(J5358&lt;=0.3,INDEX(价格表!$B$4:$I$31,M5358,2),IF(AND(J5358&gt;0.3,J5358&lt;=1),INDEX(价格表!$B$4:$I$31,M5358,3),IF(AND(J5358&gt;1,J5358&lt;=2.2),INDEX(价格表!$B$4:$I$31,M5358,4),IF(AND(J5358&gt;2.2,J5358&lt;=3.3),INDEX(价格表!$B$4:$I$31,M5358,5),IF(AND(J5358&gt;3.3,J5358&lt;=4),INDEX(价格表!$B$4:$I$31,M5358,6),IF(AND(J5358&gt;4,J5358&lt;=5.5),INDEX(价格表!$B$4:$I$31,M5358,7),IF(J5358&gt;5.5,2.6+INDEX(价格表!$B$4:$I$31,M5358,8)*L5358)))))))</f>
        <v>2.15</v>
      </c>
    </row>
    <row r="5359" spans="1:14">
      <c r="A5359" s="20">
        <v>4311115518774</v>
      </c>
      <c r="B5359" s="18" t="s">
        <v>16</v>
      </c>
      <c r="C5359" s="21">
        <v>20201218</v>
      </c>
      <c r="D5359" s="21">
        <v>610538201209</v>
      </c>
      <c r="E5359" s="21" t="s">
        <v>16</v>
      </c>
      <c r="F5359" s="21">
        <v>20201228</v>
      </c>
      <c r="G5359" s="21" t="s">
        <v>17</v>
      </c>
      <c r="H5359" s="21" t="s">
        <v>63</v>
      </c>
      <c r="I5359" s="21" t="s">
        <v>187</v>
      </c>
      <c r="J5359" s="21">
        <v>1.6</v>
      </c>
      <c r="K5359" s="21" t="s">
        <v>20</v>
      </c>
      <c r="L5359">
        <f t="shared" si="98"/>
        <v>2</v>
      </c>
      <c r="M5359">
        <f>MATCH(H:H,价格表!$B$4:$B$35,0)</f>
        <v>21</v>
      </c>
      <c r="N5359" s="27">
        <f>IF(J5359&lt;=0.3,INDEX(价格表!$B$4:$I$31,M5359,2),IF(AND(J5359&gt;0.3,J5359&lt;=1),INDEX(价格表!$B$4:$I$31,M5359,3),IF(AND(J5359&gt;1,J5359&lt;=2.2),INDEX(价格表!$B$4:$I$31,M5359,4),IF(AND(J5359&gt;2.2,J5359&lt;=3.3),INDEX(价格表!$B$4:$I$31,M5359,5),IF(AND(J5359&gt;3.3,J5359&lt;=4),INDEX(价格表!$B$4:$I$31,M5359,6),IF(AND(J5359&gt;4,J5359&lt;=5.5),INDEX(价格表!$B$4:$I$31,M5359,7),IF(J5359&gt;5.5,2.6+INDEX(价格表!$B$4:$I$31,M5359,8)*L5359)))))))</f>
        <v>2.15</v>
      </c>
    </row>
    <row r="5360" spans="1:14">
      <c r="A5360" s="20">
        <v>4311115518775</v>
      </c>
      <c r="B5360" s="18" t="s">
        <v>16</v>
      </c>
      <c r="C5360" s="21">
        <v>20201218</v>
      </c>
      <c r="D5360" s="21">
        <v>610538201209</v>
      </c>
      <c r="E5360" s="21" t="s">
        <v>16</v>
      </c>
      <c r="F5360" s="21">
        <v>20201228</v>
      </c>
      <c r="G5360" s="21" t="s">
        <v>17</v>
      </c>
      <c r="H5360" s="21" t="s">
        <v>21</v>
      </c>
      <c r="I5360" s="21" t="s">
        <v>204</v>
      </c>
      <c r="J5360" s="21">
        <v>1.53</v>
      </c>
      <c r="K5360" s="21" t="s">
        <v>20</v>
      </c>
      <c r="L5360">
        <f t="shared" si="98"/>
        <v>2</v>
      </c>
      <c r="M5360">
        <f>MATCH(H:H,价格表!$B$4:$B$35,0)</f>
        <v>20</v>
      </c>
      <c r="N5360" s="27">
        <f>IF(J5360&lt;=0.3,INDEX(价格表!$B$4:$I$31,M5360,2),IF(AND(J5360&gt;0.3,J5360&lt;=1),INDEX(价格表!$B$4:$I$31,M5360,3),IF(AND(J5360&gt;1,J5360&lt;=2.2),INDEX(价格表!$B$4:$I$31,M5360,4),IF(AND(J5360&gt;2.2,J5360&lt;=3.3),INDEX(价格表!$B$4:$I$31,M5360,5),IF(AND(J5360&gt;3.3,J5360&lt;=4),INDEX(价格表!$B$4:$I$31,M5360,6),IF(AND(J5360&gt;4,J5360&lt;=5.5),INDEX(价格表!$B$4:$I$31,M5360,7),IF(J5360&gt;5.5,2.6+INDEX(价格表!$B$4:$I$31,M5360,8)*L5360)))))))</f>
        <v>2.15</v>
      </c>
    </row>
    <row r="5361" spans="1:14">
      <c r="A5361" s="20">
        <v>4311115519241</v>
      </c>
      <c r="B5361" s="18" t="s">
        <v>16</v>
      </c>
      <c r="C5361" s="21">
        <v>20201218</v>
      </c>
      <c r="D5361" s="21">
        <v>610538201209</v>
      </c>
      <c r="E5361" s="21" t="s">
        <v>16</v>
      </c>
      <c r="F5361" s="21">
        <v>20201228</v>
      </c>
      <c r="G5361" s="21" t="s">
        <v>17</v>
      </c>
      <c r="H5361" s="21" t="s">
        <v>23</v>
      </c>
      <c r="I5361" s="21" t="s">
        <v>190</v>
      </c>
      <c r="J5361" s="21">
        <v>1.53</v>
      </c>
      <c r="K5361" s="21" t="s">
        <v>20</v>
      </c>
      <c r="L5361">
        <f t="shared" si="98"/>
        <v>2</v>
      </c>
      <c r="M5361">
        <f>MATCH(H:H,价格表!$B$4:$B$35,0)</f>
        <v>15</v>
      </c>
      <c r="N5361" s="27">
        <f>IF(J5361&lt;=0.3,INDEX(价格表!$B$4:$I$31,M5361,2),IF(AND(J5361&gt;0.3,J5361&lt;=1),INDEX(价格表!$B$4:$I$31,M5361,3),IF(AND(J5361&gt;1,J5361&lt;=2.2),INDEX(价格表!$B$4:$I$31,M5361,4),IF(AND(J5361&gt;2.2,J5361&lt;=3.3),INDEX(价格表!$B$4:$I$31,M5361,5),IF(AND(J5361&gt;3.3,J5361&lt;=4),INDEX(价格表!$B$4:$I$31,M5361,6),IF(AND(J5361&gt;4,J5361&lt;=5.5),INDEX(价格表!$B$4:$I$31,M5361,7),IF(J5361&gt;5.5,2.6+INDEX(价格表!$B$4:$I$31,M5361,8)*L5361)))))))</f>
        <v>2.15</v>
      </c>
    </row>
    <row r="5362" spans="1:14">
      <c r="A5362" s="20">
        <v>4311115519242</v>
      </c>
      <c r="B5362" s="18" t="s">
        <v>16</v>
      </c>
      <c r="C5362" s="21">
        <v>20201218</v>
      </c>
      <c r="D5362" s="21">
        <v>610538201209</v>
      </c>
      <c r="E5362" s="21" t="s">
        <v>16</v>
      </c>
      <c r="F5362" s="21">
        <v>20201228</v>
      </c>
      <c r="G5362" s="21" t="s">
        <v>17</v>
      </c>
      <c r="H5362" s="21" t="s">
        <v>18</v>
      </c>
      <c r="I5362" s="21" t="s">
        <v>61</v>
      </c>
      <c r="J5362" s="21">
        <v>1.43</v>
      </c>
      <c r="K5362" s="21" t="s">
        <v>20</v>
      </c>
      <c r="L5362">
        <f t="shared" si="98"/>
        <v>2</v>
      </c>
      <c r="M5362">
        <f>MATCH(H:H,价格表!$B$4:$B$35,0)</f>
        <v>1</v>
      </c>
      <c r="N5362" s="27">
        <f>IF(J5362&lt;=0.3,INDEX(价格表!$B$4:$I$31,M5362,2),IF(AND(J5362&gt;0.3,J5362&lt;=1),INDEX(价格表!$B$4:$I$31,M5362,3),IF(AND(J5362&gt;1,J5362&lt;=2.2),INDEX(价格表!$B$4:$I$31,M5362,4),IF(AND(J5362&gt;2.2,J5362&lt;=3.3),INDEX(价格表!$B$4:$I$31,M5362,5),IF(AND(J5362&gt;3.3,J5362&lt;=4),INDEX(价格表!$B$4:$I$31,M5362,6),IF(AND(J5362&gt;4,J5362&lt;=5.5),INDEX(价格表!$B$4:$I$31,M5362,7),IF(J5362&gt;5.5,2.6+INDEX(价格表!$B$4:$I$31,M5362,8)*L5362)))))))</f>
        <v>2.15</v>
      </c>
    </row>
    <row r="5363" spans="1:14">
      <c r="A5363" s="20">
        <v>4311115519243</v>
      </c>
      <c r="B5363" s="18" t="s">
        <v>16</v>
      </c>
      <c r="C5363" s="21">
        <v>20201218</v>
      </c>
      <c r="D5363" s="21">
        <v>610538201209</v>
      </c>
      <c r="E5363" s="21" t="s">
        <v>16</v>
      </c>
      <c r="F5363" s="21">
        <v>20201228</v>
      </c>
      <c r="G5363" s="21" t="s">
        <v>17</v>
      </c>
      <c r="H5363" s="21" t="s">
        <v>25</v>
      </c>
      <c r="I5363" s="21" t="s">
        <v>248</v>
      </c>
      <c r="J5363" s="21">
        <v>0.08</v>
      </c>
      <c r="K5363" s="21" t="s">
        <v>20</v>
      </c>
      <c r="L5363">
        <f t="shared" si="98"/>
        <v>1</v>
      </c>
      <c r="M5363">
        <f>MATCH(H:H,价格表!$B$4:$B$35,0)</f>
        <v>25</v>
      </c>
      <c r="N5363" s="27">
        <f>IF(J5363&lt;=0.3,INDEX(价格表!$B$4:$I$31,M5363,2),IF(AND(J5363&gt;0.3,J5363&lt;=1),INDEX(价格表!$B$4:$I$31,M5363,3),IF(AND(J5363&gt;1,J5363&lt;=2.2),INDEX(价格表!$B$4:$I$31,M5363,4),IF(AND(J5363&gt;2.2,J5363&lt;=3.3),INDEX(价格表!$B$4:$I$31,M5363,5),IF(AND(J5363&gt;3.3,J5363&lt;=4),INDEX(价格表!$B$4:$I$31,M5363,6),IF(AND(J5363&gt;4,J5363&lt;=5.5),INDEX(价格表!$B$4:$I$31,M5363,7),IF(J5363&gt;5.5,2.6+INDEX(价格表!$B$4:$I$31,M5363,8)*L5363)))))))</f>
        <v>1.65</v>
      </c>
    </row>
    <row r="5364" spans="1:14">
      <c r="A5364" s="20">
        <v>4311115519244</v>
      </c>
      <c r="B5364" s="18" t="s">
        <v>16</v>
      </c>
      <c r="C5364" s="21">
        <v>20201218</v>
      </c>
      <c r="D5364" s="21">
        <v>610538201209</v>
      </c>
      <c r="E5364" s="21" t="s">
        <v>16</v>
      </c>
      <c r="F5364" s="21">
        <v>20201228</v>
      </c>
      <c r="G5364" s="21" t="s">
        <v>17</v>
      </c>
      <c r="H5364" s="21" t="s">
        <v>23</v>
      </c>
      <c r="I5364" s="21" t="s">
        <v>98</v>
      </c>
      <c r="J5364" s="21">
        <v>1.52</v>
      </c>
      <c r="K5364" s="21" t="s">
        <v>20</v>
      </c>
      <c r="L5364">
        <f t="shared" si="98"/>
        <v>2</v>
      </c>
      <c r="M5364">
        <f>MATCH(H:H,价格表!$B$4:$B$35,0)</f>
        <v>15</v>
      </c>
      <c r="N5364" s="27">
        <f>IF(J5364&lt;=0.3,INDEX(价格表!$B$4:$I$31,M5364,2),IF(AND(J5364&gt;0.3,J5364&lt;=1),INDEX(价格表!$B$4:$I$31,M5364,3),IF(AND(J5364&gt;1,J5364&lt;=2.2),INDEX(价格表!$B$4:$I$31,M5364,4),IF(AND(J5364&gt;2.2,J5364&lt;=3.3),INDEX(价格表!$B$4:$I$31,M5364,5),IF(AND(J5364&gt;3.3,J5364&lt;=4),INDEX(价格表!$B$4:$I$31,M5364,6),IF(AND(J5364&gt;4,J5364&lt;=5.5),INDEX(价格表!$B$4:$I$31,M5364,7),IF(J5364&gt;5.5,2.6+INDEX(价格表!$B$4:$I$31,M5364,8)*L5364)))))))</f>
        <v>2.15</v>
      </c>
    </row>
    <row r="5365" spans="1:14">
      <c r="A5365" s="20">
        <v>4311115519245</v>
      </c>
      <c r="B5365" s="18" t="s">
        <v>16</v>
      </c>
      <c r="C5365" s="21">
        <v>20201218</v>
      </c>
      <c r="D5365" s="21">
        <v>610538201209</v>
      </c>
      <c r="E5365" s="21" t="s">
        <v>16</v>
      </c>
      <c r="F5365" s="21">
        <v>20201228</v>
      </c>
      <c r="G5365" s="21" t="s">
        <v>17</v>
      </c>
      <c r="H5365" s="21" t="s">
        <v>68</v>
      </c>
      <c r="I5365" s="21" t="s">
        <v>171</v>
      </c>
      <c r="J5365" s="21">
        <v>1.52</v>
      </c>
      <c r="K5365" s="21" t="s">
        <v>20</v>
      </c>
      <c r="L5365">
        <f t="shared" si="98"/>
        <v>2</v>
      </c>
      <c r="M5365">
        <f>MATCH(H:H,价格表!$B$4:$B$35,0)</f>
        <v>5</v>
      </c>
      <c r="N5365" s="27">
        <f>IF(J5365&lt;=0.3,INDEX(价格表!$B$4:$I$31,M5365,2),IF(AND(J5365&gt;0.3,J5365&lt;=1),INDEX(价格表!$B$4:$I$31,M5365,3),IF(AND(J5365&gt;1,J5365&lt;=2.2),INDEX(价格表!$B$4:$I$31,M5365,4),IF(AND(J5365&gt;2.2,J5365&lt;=3.3),INDEX(价格表!$B$4:$I$31,M5365,5),IF(AND(J5365&gt;3.3,J5365&lt;=4),INDEX(价格表!$B$4:$I$31,M5365,6),IF(AND(J5365&gt;4,J5365&lt;=5.5),INDEX(价格表!$B$4:$I$31,M5365,7),IF(J5365&gt;5.5,2.6+INDEX(价格表!$B$4:$I$31,M5365,8)*L5365)))))))</f>
        <v>2.15</v>
      </c>
    </row>
    <row r="5366" spans="1:14">
      <c r="A5366" s="20">
        <v>4311115519246</v>
      </c>
      <c r="B5366" s="18" t="s">
        <v>16</v>
      </c>
      <c r="C5366" s="21">
        <v>20201218</v>
      </c>
      <c r="D5366" s="21">
        <v>610538201209</v>
      </c>
      <c r="E5366" s="21" t="s">
        <v>16</v>
      </c>
      <c r="F5366" s="21">
        <v>20201228</v>
      </c>
      <c r="G5366" s="21" t="s">
        <v>17</v>
      </c>
      <c r="H5366" s="21" t="s">
        <v>35</v>
      </c>
      <c r="I5366" s="21" t="s">
        <v>170</v>
      </c>
      <c r="J5366" s="21">
        <v>1.53</v>
      </c>
      <c r="K5366" s="21" t="s">
        <v>20</v>
      </c>
      <c r="L5366">
        <f t="shared" si="98"/>
        <v>2</v>
      </c>
      <c r="M5366">
        <f>MATCH(H:H,价格表!$B$4:$B$35,0)</f>
        <v>22</v>
      </c>
      <c r="N5366" s="27">
        <f>IF(J5366&lt;=0.3,INDEX(价格表!$B$4:$I$31,M5366,2),IF(AND(J5366&gt;0.3,J5366&lt;=1),INDEX(价格表!$B$4:$I$31,M5366,3),IF(AND(J5366&gt;1,J5366&lt;=2.2),INDEX(价格表!$B$4:$I$31,M5366,4),IF(AND(J5366&gt;2.2,J5366&lt;=3.3),INDEX(价格表!$B$4:$I$31,M5366,5),IF(AND(J5366&gt;3.3,J5366&lt;=4),INDEX(价格表!$B$4:$I$31,M5366,6),IF(AND(J5366&gt;4,J5366&lt;=5.5),INDEX(价格表!$B$4:$I$31,M5366,7),IF(J5366&gt;5.5,2.6+INDEX(价格表!$B$4:$I$31,M5366,8)*L5366)))))))</f>
        <v>2.15</v>
      </c>
    </row>
    <row r="5367" spans="1:14">
      <c r="A5367" s="20">
        <v>4311115519248</v>
      </c>
      <c r="B5367" s="18" t="s">
        <v>16</v>
      </c>
      <c r="C5367" s="21">
        <v>20201218</v>
      </c>
      <c r="D5367" s="21">
        <v>610538201209</v>
      </c>
      <c r="E5367" s="21" t="s">
        <v>16</v>
      </c>
      <c r="F5367" s="21">
        <v>20201228</v>
      </c>
      <c r="G5367" s="21" t="s">
        <v>17</v>
      </c>
      <c r="H5367" s="21" t="s">
        <v>25</v>
      </c>
      <c r="I5367" s="21" t="s">
        <v>26</v>
      </c>
      <c r="J5367" s="21">
        <v>1.54</v>
      </c>
      <c r="K5367" s="21" t="s">
        <v>20</v>
      </c>
      <c r="L5367">
        <f t="shared" si="98"/>
        <v>2</v>
      </c>
      <c r="M5367">
        <f>MATCH(H:H,价格表!$B$4:$B$35,0)</f>
        <v>25</v>
      </c>
      <c r="N5367" s="27">
        <f>IF(J5367&lt;=0.3,INDEX(价格表!$B$4:$I$31,M5367,2),IF(AND(J5367&gt;0.3,J5367&lt;=1),INDEX(价格表!$B$4:$I$31,M5367,3),IF(AND(J5367&gt;1,J5367&lt;=2.2),INDEX(价格表!$B$4:$I$31,M5367,4),IF(AND(J5367&gt;2.2,J5367&lt;=3.3),INDEX(价格表!$B$4:$I$31,M5367,5),IF(AND(J5367&gt;3.3,J5367&lt;=4),INDEX(价格表!$B$4:$I$31,M5367,6),IF(AND(J5367&gt;4,J5367&lt;=5.5),INDEX(价格表!$B$4:$I$31,M5367,7),IF(J5367&gt;5.5,2.6+INDEX(价格表!$B$4:$I$31,M5367,8)*L5367)))))))</f>
        <v>2.15</v>
      </c>
    </row>
    <row r="5368" spans="1:14">
      <c r="A5368" s="20">
        <v>4311115519249</v>
      </c>
      <c r="B5368" s="18" t="s">
        <v>16</v>
      </c>
      <c r="C5368" s="21">
        <v>20201218</v>
      </c>
      <c r="D5368" s="21">
        <v>610538201209</v>
      </c>
      <c r="E5368" s="21" t="s">
        <v>16</v>
      </c>
      <c r="F5368" s="21">
        <v>20201228</v>
      </c>
      <c r="G5368" s="21" t="s">
        <v>17</v>
      </c>
      <c r="H5368" s="21" t="s">
        <v>68</v>
      </c>
      <c r="I5368" s="21" t="s">
        <v>146</v>
      </c>
      <c r="J5368" s="21">
        <v>1.54</v>
      </c>
      <c r="K5368" s="21" t="s">
        <v>20</v>
      </c>
      <c r="L5368">
        <f t="shared" si="98"/>
        <v>2</v>
      </c>
      <c r="M5368">
        <f>MATCH(H:H,价格表!$B$4:$B$35,0)</f>
        <v>5</v>
      </c>
      <c r="N5368" s="27">
        <f>IF(J5368&lt;=0.3,INDEX(价格表!$B$4:$I$31,M5368,2),IF(AND(J5368&gt;0.3,J5368&lt;=1),INDEX(价格表!$B$4:$I$31,M5368,3),IF(AND(J5368&gt;1,J5368&lt;=2.2),INDEX(价格表!$B$4:$I$31,M5368,4),IF(AND(J5368&gt;2.2,J5368&lt;=3.3),INDEX(价格表!$B$4:$I$31,M5368,5),IF(AND(J5368&gt;3.3,J5368&lt;=4),INDEX(价格表!$B$4:$I$31,M5368,6),IF(AND(J5368&gt;4,J5368&lt;=5.5),INDEX(价格表!$B$4:$I$31,M5368,7),IF(J5368&gt;5.5,2.6+INDEX(价格表!$B$4:$I$31,M5368,8)*L5368)))))))</f>
        <v>2.15</v>
      </c>
    </row>
    <row r="5369" spans="1:14">
      <c r="A5369" s="20">
        <v>4311115519250</v>
      </c>
      <c r="B5369" s="18" t="s">
        <v>16</v>
      </c>
      <c r="C5369" s="21">
        <v>20201218</v>
      </c>
      <c r="D5369" s="21">
        <v>610538201209</v>
      </c>
      <c r="E5369" s="21" t="s">
        <v>16</v>
      </c>
      <c r="F5369" s="21">
        <v>20201228</v>
      </c>
      <c r="G5369" s="21" t="s">
        <v>17</v>
      </c>
      <c r="H5369" s="21" t="s">
        <v>21</v>
      </c>
      <c r="I5369" s="21" t="s">
        <v>163</v>
      </c>
      <c r="J5369" s="21">
        <v>1.54</v>
      </c>
      <c r="K5369" s="21" t="s">
        <v>20</v>
      </c>
      <c r="L5369">
        <f t="shared" si="98"/>
        <v>2</v>
      </c>
      <c r="M5369">
        <f>MATCH(H:H,价格表!$B$4:$B$35,0)</f>
        <v>20</v>
      </c>
      <c r="N5369" s="27">
        <f>IF(J5369&lt;=0.3,INDEX(价格表!$B$4:$I$31,M5369,2),IF(AND(J5369&gt;0.3,J5369&lt;=1),INDEX(价格表!$B$4:$I$31,M5369,3),IF(AND(J5369&gt;1,J5369&lt;=2.2),INDEX(价格表!$B$4:$I$31,M5369,4),IF(AND(J5369&gt;2.2,J5369&lt;=3.3),INDEX(价格表!$B$4:$I$31,M5369,5),IF(AND(J5369&gt;3.3,J5369&lt;=4),INDEX(价格表!$B$4:$I$31,M5369,6),IF(AND(J5369&gt;4,J5369&lt;=5.5),INDEX(价格表!$B$4:$I$31,M5369,7),IF(J5369&gt;5.5,2.6+INDEX(价格表!$B$4:$I$31,M5369,8)*L5369)))))))</f>
        <v>2.15</v>
      </c>
    </row>
    <row r="5370" spans="1:14">
      <c r="A5370" s="20">
        <v>4311115519731</v>
      </c>
      <c r="B5370" s="18" t="s">
        <v>16</v>
      </c>
      <c r="C5370" s="21">
        <v>20201218</v>
      </c>
      <c r="D5370" s="21">
        <v>610538201209</v>
      </c>
      <c r="E5370" s="21" t="s">
        <v>16</v>
      </c>
      <c r="F5370" s="21">
        <v>20201228</v>
      </c>
      <c r="G5370" s="21" t="s">
        <v>17</v>
      </c>
      <c r="H5370" s="21" t="s">
        <v>18</v>
      </c>
      <c r="I5370" s="21" t="s">
        <v>237</v>
      </c>
      <c r="J5370" s="21">
        <v>1.44</v>
      </c>
      <c r="K5370" s="21" t="s">
        <v>20</v>
      </c>
      <c r="L5370">
        <f t="shared" si="98"/>
        <v>2</v>
      </c>
      <c r="M5370">
        <f>MATCH(H:H,价格表!$B$4:$B$35,0)</f>
        <v>1</v>
      </c>
      <c r="N5370" s="27">
        <f>IF(J5370&lt;=0.3,INDEX(价格表!$B$4:$I$31,M5370,2),IF(AND(J5370&gt;0.3,J5370&lt;=1),INDEX(价格表!$B$4:$I$31,M5370,3),IF(AND(J5370&gt;1,J5370&lt;=2.2),INDEX(价格表!$B$4:$I$31,M5370,4),IF(AND(J5370&gt;2.2,J5370&lt;=3.3),INDEX(价格表!$B$4:$I$31,M5370,5),IF(AND(J5370&gt;3.3,J5370&lt;=4),INDEX(价格表!$B$4:$I$31,M5370,6),IF(AND(J5370&gt;4,J5370&lt;=5.5),INDEX(价格表!$B$4:$I$31,M5370,7),IF(J5370&gt;5.5,2.6+INDEX(价格表!$B$4:$I$31,M5370,8)*L5370)))))))</f>
        <v>2.15</v>
      </c>
    </row>
    <row r="5371" spans="1:14">
      <c r="A5371" s="20">
        <v>4311115519732</v>
      </c>
      <c r="B5371" s="18" t="s">
        <v>16</v>
      </c>
      <c r="C5371" s="21">
        <v>20201218</v>
      </c>
      <c r="D5371" s="21">
        <v>610538201209</v>
      </c>
      <c r="E5371" s="21" t="s">
        <v>16</v>
      </c>
      <c r="F5371" s="21">
        <v>20201228</v>
      </c>
      <c r="G5371" s="21" t="s">
        <v>17</v>
      </c>
      <c r="H5371" s="21" t="s">
        <v>21</v>
      </c>
      <c r="I5371" s="21" t="s">
        <v>228</v>
      </c>
      <c r="J5371" s="21">
        <v>1.53</v>
      </c>
      <c r="K5371" s="21" t="s">
        <v>20</v>
      </c>
      <c r="L5371">
        <f t="shared" si="98"/>
        <v>2</v>
      </c>
      <c r="M5371">
        <f>MATCH(H:H,价格表!$B$4:$B$35,0)</f>
        <v>20</v>
      </c>
      <c r="N5371" s="27">
        <f>IF(J5371&lt;=0.3,INDEX(价格表!$B$4:$I$31,M5371,2),IF(AND(J5371&gt;0.3,J5371&lt;=1),INDEX(价格表!$B$4:$I$31,M5371,3),IF(AND(J5371&gt;1,J5371&lt;=2.2),INDEX(价格表!$B$4:$I$31,M5371,4),IF(AND(J5371&gt;2.2,J5371&lt;=3.3),INDEX(价格表!$B$4:$I$31,M5371,5),IF(AND(J5371&gt;3.3,J5371&lt;=4),INDEX(价格表!$B$4:$I$31,M5371,6),IF(AND(J5371&gt;4,J5371&lt;=5.5),INDEX(价格表!$B$4:$I$31,M5371,7),IF(J5371&gt;5.5,2.6+INDEX(价格表!$B$4:$I$31,M5371,8)*L5371)))))))</f>
        <v>2.15</v>
      </c>
    </row>
    <row r="5372" spans="1:14">
      <c r="A5372" s="20">
        <v>4311115519733</v>
      </c>
      <c r="B5372" s="18" t="s">
        <v>16</v>
      </c>
      <c r="C5372" s="21">
        <v>20201218</v>
      </c>
      <c r="D5372" s="21">
        <v>610538201209</v>
      </c>
      <c r="E5372" s="21" t="s">
        <v>16</v>
      </c>
      <c r="F5372" s="21">
        <v>20201228</v>
      </c>
      <c r="G5372" s="21" t="s">
        <v>17</v>
      </c>
      <c r="H5372" s="21" t="s">
        <v>43</v>
      </c>
      <c r="I5372" s="21" t="s">
        <v>44</v>
      </c>
      <c r="J5372" s="21">
        <v>1.54</v>
      </c>
      <c r="K5372" s="21" t="s">
        <v>20</v>
      </c>
      <c r="L5372">
        <f t="shared" si="98"/>
        <v>2</v>
      </c>
      <c r="M5372">
        <f>MATCH(H:H,价格表!$B$4:$B$35,0)</f>
        <v>10</v>
      </c>
      <c r="N5372" s="27">
        <f>IF(J5372&lt;=0.3,INDEX(价格表!$B$4:$I$31,M5372,2),IF(AND(J5372&gt;0.3,J5372&lt;=1),INDEX(价格表!$B$4:$I$31,M5372,3),IF(AND(J5372&gt;1,J5372&lt;=2.2),INDEX(价格表!$B$4:$I$31,M5372,4),IF(AND(J5372&gt;2.2,J5372&lt;=3.3),INDEX(价格表!$B$4:$I$31,M5372,5),IF(AND(J5372&gt;3.3,J5372&lt;=4),INDEX(价格表!$B$4:$I$31,M5372,6),IF(AND(J5372&gt;4,J5372&lt;=5.5),INDEX(价格表!$B$4:$I$31,M5372,7),IF(J5372&gt;5.5,2.6+INDEX(价格表!$B$4:$I$31,M5372,8)*L5372)))))))</f>
        <v>2.15</v>
      </c>
    </row>
    <row r="5373" spans="1:14">
      <c r="A5373" s="20">
        <v>4311115519734</v>
      </c>
      <c r="B5373" s="18" t="s">
        <v>16</v>
      </c>
      <c r="C5373" s="21">
        <v>20201218</v>
      </c>
      <c r="D5373" s="21">
        <v>610538201209</v>
      </c>
      <c r="E5373" s="21" t="s">
        <v>16</v>
      </c>
      <c r="F5373" s="21">
        <v>20201228</v>
      </c>
      <c r="G5373" s="21" t="s">
        <v>17</v>
      </c>
      <c r="H5373" s="21" t="s">
        <v>39</v>
      </c>
      <c r="I5373" s="21" t="s">
        <v>81</v>
      </c>
      <c r="J5373" s="21">
        <v>1.54</v>
      </c>
      <c r="K5373" s="21" t="s">
        <v>20</v>
      </c>
      <c r="L5373">
        <f t="shared" si="98"/>
        <v>2</v>
      </c>
      <c r="M5373">
        <f>MATCH(H:H,价格表!$B$4:$B$35,0)</f>
        <v>23</v>
      </c>
      <c r="N5373" s="27">
        <f>IF(J5373&lt;=0.3,INDEX(价格表!$B$4:$I$31,M5373,2),IF(AND(J5373&gt;0.3,J5373&lt;=1),INDEX(价格表!$B$4:$I$31,M5373,3),IF(AND(J5373&gt;1,J5373&lt;=2.2),INDEX(价格表!$B$4:$I$31,M5373,4),IF(AND(J5373&gt;2.2,J5373&lt;=3.3),INDEX(价格表!$B$4:$I$31,M5373,5),IF(AND(J5373&gt;3.3,J5373&lt;=4),INDEX(价格表!$B$4:$I$31,M5373,6),IF(AND(J5373&gt;4,J5373&lt;=5.5),INDEX(价格表!$B$4:$I$31,M5373,7),IF(J5373&gt;5.5,2.6+INDEX(价格表!$B$4:$I$31,M5373,8)*L5373)))))))</f>
        <v>2.15</v>
      </c>
    </row>
    <row r="5374" spans="1:14">
      <c r="A5374" s="20">
        <v>4311115519735</v>
      </c>
      <c r="B5374" s="18" t="s">
        <v>16</v>
      </c>
      <c r="C5374" s="21">
        <v>20201218</v>
      </c>
      <c r="D5374" s="21">
        <v>610538201209</v>
      </c>
      <c r="E5374" s="21" t="s">
        <v>16</v>
      </c>
      <c r="F5374" s="21">
        <v>20201228</v>
      </c>
      <c r="G5374" s="21" t="s">
        <v>17</v>
      </c>
      <c r="H5374" s="21" t="s">
        <v>50</v>
      </c>
      <c r="I5374" s="21" t="s">
        <v>77</v>
      </c>
      <c r="J5374" s="21">
        <v>1.53</v>
      </c>
      <c r="K5374" s="21" t="s">
        <v>20</v>
      </c>
      <c r="L5374">
        <f t="shared" si="98"/>
        <v>2</v>
      </c>
      <c r="M5374">
        <f>MATCH(H:H,价格表!$B$4:$B$35,0)</f>
        <v>4</v>
      </c>
      <c r="N5374" s="27">
        <f>IF(J5374&lt;=0.3,INDEX(价格表!$B$4:$I$31,M5374,2),IF(AND(J5374&gt;0.3,J5374&lt;=1),INDEX(价格表!$B$4:$I$31,M5374,3),IF(AND(J5374&gt;1,J5374&lt;=2.2),INDEX(价格表!$B$4:$I$31,M5374,4),IF(AND(J5374&gt;2.2,J5374&lt;=3.3),INDEX(价格表!$B$4:$I$31,M5374,5),IF(AND(J5374&gt;3.3,J5374&lt;=4),INDEX(价格表!$B$4:$I$31,M5374,6),IF(AND(J5374&gt;4,J5374&lt;=5.5),INDEX(价格表!$B$4:$I$31,M5374,7),IF(J5374&gt;5.5,2.6+INDEX(价格表!$B$4:$I$31,M5374,8)*L5374)))))))</f>
        <v>2.15</v>
      </c>
    </row>
    <row r="5375" spans="1:14">
      <c r="A5375" s="20">
        <v>4311115519736</v>
      </c>
      <c r="B5375" s="18" t="s">
        <v>16</v>
      </c>
      <c r="C5375" s="21">
        <v>20201218</v>
      </c>
      <c r="D5375" s="21">
        <v>610538201209</v>
      </c>
      <c r="E5375" s="21" t="s">
        <v>16</v>
      </c>
      <c r="F5375" s="21">
        <v>20201228</v>
      </c>
      <c r="G5375" s="21" t="s">
        <v>17</v>
      </c>
      <c r="H5375" s="21" t="s">
        <v>75</v>
      </c>
      <c r="I5375" s="21" t="s">
        <v>114</v>
      </c>
      <c r="J5375" s="21">
        <v>1.52</v>
      </c>
      <c r="K5375" s="21" t="s">
        <v>20</v>
      </c>
      <c r="L5375">
        <f t="shared" si="98"/>
        <v>2</v>
      </c>
      <c r="M5375">
        <f>MATCH(H:H,价格表!$B$4:$B$35,0)</f>
        <v>24</v>
      </c>
      <c r="N5375" s="27">
        <f>IF(J5375&lt;=0.3,INDEX(价格表!$B$4:$I$31,M5375,2),IF(AND(J5375&gt;0.3,J5375&lt;=1),INDEX(价格表!$B$4:$I$31,M5375,3),IF(AND(J5375&gt;1,J5375&lt;=2.2),INDEX(价格表!$B$4:$I$31,M5375,4),IF(AND(J5375&gt;2.2,J5375&lt;=3.3),INDEX(价格表!$B$4:$I$31,M5375,5),IF(AND(J5375&gt;3.3,J5375&lt;=4),INDEX(价格表!$B$4:$I$31,M5375,6),IF(AND(J5375&gt;4,J5375&lt;=5.5),INDEX(价格表!$B$4:$I$31,M5375,7),IF(J5375&gt;5.5,2.6+INDEX(价格表!$B$4:$I$31,M5375,8)*L5375)))))))</f>
        <v>2.15</v>
      </c>
    </row>
    <row r="5376" spans="1:14">
      <c r="A5376" s="20">
        <v>4311115519737</v>
      </c>
      <c r="B5376" s="18" t="s">
        <v>16</v>
      </c>
      <c r="C5376" s="21">
        <v>20201218</v>
      </c>
      <c r="D5376" s="21">
        <v>610538201209</v>
      </c>
      <c r="E5376" s="21" t="s">
        <v>16</v>
      </c>
      <c r="F5376" s="21">
        <v>20201228</v>
      </c>
      <c r="G5376" s="21" t="s">
        <v>17</v>
      </c>
      <c r="H5376" s="21" t="s">
        <v>68</v>
      </c>
      <c r="I5376" s="21" t="s">
        <v>241</v>
      </c>
      <c r="J5376" s="21">
        <v>1.44</v>
      </c>
      <c r="K5376" s="21" t="s">
        <v>20</v>
      </c>
      <c r="L5376">
        <f t="shared" si="98"/>
        <v>2</v>
      </c>
      <c r="M5376">
        <f>MATCH(H:H,价格表!$B$4:$B$35,0)</f>
        <v>5</v>
      </c>
      <c r="N5376" s="27">
        <f>IF(J5376&lt;=0.3,INDEX(价格表!$B$4:$I$31,M5376,2),IF(AND(J5376&gt;0.3,J5376&lt;=1),INDEX(价格表!$B$4:$I$31,M5376,3),IF(AND(J5376&gt;1,J5376&lt;=2.2),INDEX(价格表!$B$4:$I$31,M5376,4),IF(AND(J5376&gt;2.2,J5376&lt;=3.3),INDEX(价格表!$B$4:$I$31,M5376,5),IF(AND(J5376&gt;3.3,J5376&lt;=4),INDEX(价格表!$B$4:$I$31,M5376,6),IF(AND(J5376&gt;4,J5376&lt;=5.5),INDEX(价格表!$B$4:$I$31,M5376,7),IF(J5376&gt;5.5,2.6+INDEX(价格表!$B$4:$I$31,M5376,8)*L5376)))))))</f>
        <v>2.15</v>
      </c>
    </row>
    <row r="5377" spans="1:14">
      <c r="A5377" s="20">
        <v>4311115519738</v>
      </c>
      <c r="B5377" s="18" t="s">
        <v>16</v>
      </c>
      <c r="C5377" s="21">
        <v>20201218</v>
      </c>
      <c r="D5377" s="21">
        <v>610538201209</v>
      </c>
      <c r="E5377" s="21" t="s">
        <v>16</v>
      </c>
      <c r="F5377" s="21">
        <v>20201228</v>
      </c>
      <c r="G5377" s="21" t="s">
        <v>17</v>
      </c>
      <c r="H5377" s="21" t="s">
        <v>88</v>
      </c>
      <c r="I5377" s="21" t="s">
        <v>101</v>
      </c>
      <c r="J5377" s="21">
        <v>1.54</v>
      </c>
      <c r="K5377" s="21" t="s">
        <v>20</v>
      </c>
      <c r="L5377">
        <f t="shared" si="98"/>
        <v>2</v>
      </c>
      <c r="M5377">
        <f>MATCH(H:H,价格表!$B$4:$B$35,0)</f>
        <v>19</v>
      </c>
      <c r="N5377" s="27">
        <f>IF(J5377&lt;=0.3,INDEX(价格表!$B$4:$I$31,M5377,2),IF(AND(J5377&gt;0.3,J5377&lt;=1),INDEX(价格表!$B$4:$I$31,M5377,3),IF(AND(J5377&gt;1,J5377&lt;=2.2),INDEX(价格表!$B$4:$I$31,M5377,4),IF(AND(J5377&gt;2.2,J5377&lt;=3.3),INDEX(价格表!$B$4:$I$31,M5377,5),IF(AND(J5377&gt;3.3,J5377&lt;=4),INDEX(价格表!$B$4:$I$31,M5377,6),IF(AND(J5377&gt;4,J5377&lt;=5.5),INDEX(价格表!$B$4:$I$31,M5377,7),IF(J5377&gt;5.5,2.6+INDEX(价格表!$B$4:$I$31,M5377,8)*L5377)))))))</f>
        <v>2.15</v>
      </c>
    </row>
    <row r="5378" spans="1:14">
      <c r="A5378" s="20">
        <v>4311115519739</v>
      </c>
      <c r="B5378" s="18" t="s">
        <v>16</v>
      </c>
      <c r="C5378" s="21">
        <v>20201218</v>
      </c>
      <c r="D5378" s="21">
        <v>610538201209</v>
      </c>
      <c r="E5378" s="21" t="s">
        <v>16</v>
      </c>
      <c r="F5378" s="21">
        <v>20201228</v>
      </c>
      <c r="G5378" s="21" t="s">
        <v>17</v>
      </c>
      <c r="H5378" s="21" t="s">
        <v>27</v>
      </c>
      <c r="I5378" s="21" t="s">
        <v>85</v>
      </c>
      <c r="J5378" s="21">
        <v>1.52</v>
      </c>
      <c r="K5378" s="21" t="s">
        <v>20</v>
      </c>
      <c r="L5378">
        <f t="shared" si="98"/>
        <v>2</v>
      </c>
      <c r="M5378">
        <f>MATCH(H:H,价格表!$B$4:$B$35,0)</f>
        <v>3</v>
      </c>
      <c r="N5378" s="27">
        <f>IF(J5378&lt;=0.3,INDEX(价格表!$B$4:$I$31,M5378,2),IF(AND(J5378&gt;0.3,J5378&lt;=1),INDEX(价格表!$B$4:$I$31,M5378,3),IF(AND(J5378&gt;1,J5378&lt;=2.2),INDEX(价格表!$B$4:$I$31,M5378,4),IF(AND(J5378&gt;2.2,J5378&lt;=3.3),INDEX(价格表!$B$4:$I$31,M5378,5),IF(AND(J5378&gt;3.3,J5378&lt;=4),INDEX(价格表!$B$4:$I$31,M5378,6),IF(AND(J5378&gt;4,J5378&lt;=5.5),INDEX(价格表!$B$4:$I$31,M5378,7),IF(J5378&gt;5.5,2.6+INDEX(价格表!$B$4:$I$31,M5378,8)*L5378)))))))</f>
        <v>2.15</v>
      </c>
    </row>
    <row r="5379" spans="1:14">
      <c r="A5379" s="20">
        <v>4311115519740</v>
      </c>
      <c r="B5379" s="18" t="s">
        <v>16</v>
      </c>
      <c r="C5379" s="21">
        <v>20201218</v>
      </c>
      <c r="D5379" s="21">
        <v>610538201209</v>
      </c>
      <c r="E5379" s="21" t="s">
        <v>16</v>
      </c>
      <c r="F5379" s="21">
        <v>20201228</v>
      </c>
      <c r="G5379" s="21" t="s">
        <v>17</v>
      </c>
      <c r="H5379" s="21" t="s">
        <v>18</v>
      </c>
      <c r="I5379" s="21" t="s">
        <v>139</v>
      </c>
      <c r="J5379" s="21">
        <v>1.44</v>
      </c>
      <c r="K5379" s="21" t="s">
        <v>20</v>
      </c>
      <c r="L5379">
        <f t="shared" si="98"/>
        <v>2</v>
      </c>
      <c r="M5379">
        <f>MATCH(H:H,价格表!$B$4:$B$35,0)</f>
        <v>1</v>
      </c>
      <c r="N5379" s="27">
        <f>IF(J5379&lt;=0.3,INDEX(价格表!$B$4:$I$31,M5379,2),IF(AND(J5379&gt;0.3,J5379&lt;=1),INDEX(价格表!$B$4:$I$31,M5379,3),IF(AND(J5379&gt;1,J5379&lt;=2.2),INDEX(价格表!$B$4:$I$31,M5379,4),IF(AND(J5379&gt;2.2,J5379&lt;=3.3),INDEX(价格表!$B$4:$I$31,M5379,5),IF(AND(J5379&gt;3.3,J5379&lt;=4),INDEX(价格表!$B$4:$I$31,M5379,6),IF(AND(J5379&gt;4,J5379&lt;=5.5),INDEX(价格表!$B$4:$I$31,M5379,7),IF(J5379&gt;5.5,2.6+INDEX(价格表!$B$4:$I$31,M5379,8)*L5379)))))))</f>
        <v>2.15</v>
      </c>
    </row>
    <row r="5380" spans="1:14">
      <c r="A5380" s="20">
        <v>4311115520693</v>
      </c>
      <c r="B5380" s="18" t="s">
        <v>16</v>
      </c>
      <c r="C5380" s="21">
        <v>20201218</v>
      </c>
      <c r="D5380" s="21">
        <v>610538201209</v>
      </c>
      <c r="E5380" s="21" t="s">
        <v>16</v>
      </c>
      <c r="F5380" s="21">
        <v>20201228</v>
      </c>
      <c r="G5380" s="21" t="s">
        <v>17</v>
      </c>
      <c r="H5380" s="21" t="s">
        <v>75</v>
      </c>
      <c r="I5380" s="21" t="s">
        <v>114</v>
      </c>
      <c r="J5380" s="21">
        <v>1.54</v>
      </c>
      <c r="K5380" s="21" t="s">
        <v>20</v>
      </c>
      <c r="L5380">
        <f t="shared" ref="L5380:L5443" si="99">ROUNDUP(J5380,0)</f>
        <v>2</v>
      </c>
      <c r="M5380">
        <f>MATCH(H:H,价格表!$B$4:$B$35,0)</f>
        <v>24</v>
      </c>
      <c r="N5380" s="27">
        <f>IF(J5380&lt;=0.3,INDEX(价格表!$B$4:$I$31,M5380,2),IF(AND(J5380&gt;0.3,J5380&lt;=1),INDEX(价格表!$B$4:$I$31,M5380,3),IF(AND(J5380&gt;1,J5380&lt;=2.2),INDEX(价格表!$B$4:$I$31,M5380,4),IF(AND(J5380&gt;2.2,J5380&lt;=3.3),INDEX(价格表!$B$4:$I$31,M5380,5),IF(AND(J5380&gt;3.3,J5380&lt;=4),INDEX(价格表!$B$4:$I$31,M5380,6),IF(AND(J5380&gt;4,J5380&lt;=5.5),INDEX(价格表!$B$4:$I$31,M5380,7),IF(J5380&gt;5.5,2.6+INDEX(价格表!$B$4:$I$31,M5380,8)*L5380)))))))</f>
        <v>2.15</v>
      </c>
    </row>
    <row r="5381" spans="1:14">
      <c r="A5381" s="20">
        <v>4311115520694</v>
      </c>
      <c r="B5381" s="18" t="s">
        <v>16</v>
      </c>
      <c r="C5381" s="21">
        <v>20201218</v>
      </c>
      <c r="D5381" s="21">
        <v>610538201209</v>
      </c>
      <c r="E5381" s="21" t="s">
        <v>16</v>
      </c>
      <c r="F5381" s="21">
        <v>20201228</v>
      </c>
      <c r="G5381" s="21" t="s">
        <v>17</v>
      </c>
      <c r="H5381" s="21" t="s">
        <v>23</v>
      </c>
      <c r="I5381" s="21" t="s">
        <v>162</v>
      </c>
      <c r="J5381" s="21">
        <v>1.53</v>
      </c>
      <c r="K5381" s="21" t="s">
        <v>20</v>
      </c>
      <c r="L5381">
        <f t="shared" si="99"/>
        <v>2</v>
      </c>
      <c r="M5381">
        <f>MATCH(H:H,价格表!$B$4:$B$35,0)</f>
        <v>15</v>
      </c>
      <c r="N5381" s="27">
        <f>IF(J5381&lt;=0.3,INDEX(价格表!$B$4:$I$31,M5381,2),IF(AND(J5381&gt;0.3,J5381&lt;=1),INDEX(价格表!$B$4:$I$31,M5381,3),IF(AND(J5381&gt;1,J5381&lt;=2.2),INDEX(价格表!$B$4:$I$31,M5381,4),IF(AND(J5381&gt;2.2,J5381&lt;=3.3),INDEX(价格表!$B$4:$I$31,M5381,5),IF(AND(J5381&gt;3.3,J5381&lt;=4),INDEX(价格表!$B$4:$I$31,M5381,6),IF(AND(J5381&gt;4,J5381&lt;=5.5),INDEX(价格表!$B$4:$I$31,M5381,7),IF(J5381&gt;5.5,2.6+INDEX(价格表!$B$4:$I$31,M5381,8)*L5381)))))))</f>
        <v>2.15</v>
      </c>
    </row>
    <row r="5382" spans="1:14">
      <c r="A5382" s="20">
        <v>4311115520695</v>
      </c>
      <c r="B5382" s="18" t="s">
        <v>16</v>
      </c>
      <c r="C5382" s="21">
        <v>20201218</v>
      </c>
      <c r="D5382" s="21">
        <v>610538201209</v>
      </c>
      <c r="E5382" s="21" t="s">
        <v>16</v>
      </c>
      <c r="F5382" s="21">
        <v>20201228</v>
      </c>
      <c r="G5382" s="21" t="s">
        <v>17</v>
      </c>
      <c r="H5382" s="21" t="s">
        <v>73</v>
      </c>
      <c r="I5382" s="21" t="s">
        <v>74</v>
      </c>
      <c r="J5382" s="21">
        <v>1.53</v>
      </c>
      <c r="K5382" s="21" t="s">
        <v>20</v>
      </c>
      <c r="L5382">
        <f t="shared" si="99"/>
        <v>2</v>
      </c>
      <c r="M5382">
        <f>MATCH(H:H,价格表!$B$4:$B$35,0)</f>
        <v>7</v>
      </c>
      <c r="N5382" s="27">
        <f>IF(J5382&lt;=0.3,INDEX(价格表!$B$4:$I$31,M5382,2),IF(AND(J5382&gt;0.3,J5382&lt;=1),INDEX(价格表!$B$4:$I$31,M5382,3),IF(AND(J5382&gt;1,J5382&lt;=2.2),INDEX(价格表!$B$4:$I$31,M5382,4),IF(AND(J5382&gt;2.2,J5382&lt;=3.3),INDEX(价格表!$B$4:$I$31,M5382,5),IF(AND(J5382&gt;3.3,J5382&lt;=4),INDEX(价格表!$B$4:$I$31,M5382,6),IF(AND(J5382&gt;4,J5382&lt;=5.5),INDEX(价格表!$B$4:$I$31,M5382,7),IF(J5382&gt;5.5,2.6+INDEX(价格表!$B$4:$I$31,M5382,8)*L5382)))))))</f>
        <v>2.15</v>
      </c>
    </row>
    <row r="5383" spans="1:14">
      <c r="A5383" s="20">
        <v>4311115520696</v>
      </c>
      <c r="B5383" s="18" t="s">
        <v>16</v>
      </c>
      <c r="C5383" s="21">
        <v>20201218</v>
      </c>
      <c r="D5383" s="21">
        <v>610538201209</v>
      </c>
      <c r="E5383" s="21" t="s">
        <v>16</v>
      </c>
      <c r="F5383" s="21">
        <v>20201228</v>
      </c>
      <c r="G5383" s="21" t="s">
        <v>17</v>
      </c>
      <c r="H5383" s="21" t="s">
        <v>25</v>
      </c>
      <c r="I5383" s="21" t="s">
        <v>219</v>
      </c>
      <c r="J5383" s="21">
        <v>1.52</v>
      </c>
      <c r="K5383" s="21" t="s">
        <v>20</v>
      </c>
      <c r="L5383">
        <f t="shared" si="99"/>
        <v>2</v>
      </c>
      <c r="M5383">
        <f>MATCH(H:H,价格表!$B$4:$B$35,0)</f>
        <v>25</v>
      </c>
      <c r="N5383" s="27">
        <f>IF(J5383&lt;=0.3,INDEX(价格表!$B$4:$I$31,M5383,2),IF(AND(J5383&gt;0.3,J5383&lt;=1),INDEX(价格表!$B$4:$I$31,M5383,3),IF(AND(J5383&gt;1,J5383&lt;=2.2),INDEX(价格表!$B$4:$I$31,M5383,4),IF(AND(J5383&gt;2.2,J5383&lt;=3.3),INDEX(价格表!$B$4:$I$31,M5383,5),IF(AND(J5383&gt;3.3,J5383&lt;=4),INDEX(价格表!$B$4:$I$31,M5383,6),IF(AND(J5383&gt;4,J5383&lt;=5.5),INDEX(价格表!$B$4:$I$31,M5383,7),IF(J5383&gt;5.5,2.6+INDEX(价格表!$B$4:$I$31,M5383,8)*L5383)))))))</f>
        <v>2.15</v>
      </c>
    </row>
    <row r="5384" spans="1:14">
      <c r="A5384" s="20">
        <v>4311115520697</v>
      </c>
      <c r="B5384" s="18" t="s">
        <v>16</v>
      </c>
      <c r="C5384" s="21">
        <v>20201218</v>
      </c>
      <c r="D5384" s="21">
        <v>610538201209</v>
      </c>
      <c r="E5384" s="21" t="s">
        <v>16</v>
      </c>
      <c r="F5384" s="21">
        <v>20201228</v>
      </c>
      <c r="G5384" s="21" t="s">
        <v>17</v>
      </c>
      <c r="H5384" s="21" t="s">
        <v>21</v>
      </c>
      <c r="I5384" s="21" t="s">
        <v>279</v>
      </c>
      <c r="J5384" s="21">
        <v>1.43</v>
      </c>
      <c r="K5384" s="21" t="s">
        <v>209</v>
      </c>
      <c r="L5384">
        <f t="shared" si="99"/>
        <v>2</v>
      </c>
      <c r="M5384">
        <f>MATCH(H:H,价格表!$B$4:$B$35,0)</f>
        <v>20</v>
      </c>
      <c r="N5384" s="27">
        <f>IF(J5384&lt;=0.3,INDEX(价格表!$B$4:$I$31,M5384,2),IF(AND(J5384&gt;0.3,J5384&lt;=1),INDEX(价格表!$B$4:$I$31,M5384,3),IF(AND(J5384&gt;1,J5384&lt;=2.2),INDEX(价格表!$B$4:$I$31,M5384,4),IF(AND(J5384&gt;2.2,J5384&lt;=3.3),INDEX(价格表!$B$4:$I$31,M5384,5),IF(AND(J5384&gt;3.3,J5384&lt;=4),INDEX(价格表!$B$4:$I$31,M5384,6),IF(AND(J5384&gt;4,J5384&lt;=5.5),INDEX(价格表!$B$4:$I$31,M5384,7),IF(J5384&gt;5.5,2.6+INDEX(价格表!$B$4:$I$31,M5384,8)*L5384)))))))</f>
        <v>2.15</v>
      </c>
    </row>
    <row r="5385" spans="1:14">
      <c r="A5385" s="20">
        <v>4311115520698</v>
      </c>
      <c r="B5385" s="18" t="s">
        <v>16</v>
      </c>
      <c r="C5385" s="21">
        <v>20201218</v>
      </c>
      <c r="D5385" s="21">
        <v>610538201209</v>
      </c>
      <c r="E5385" s="21" t="s">
        <v>16</v>
      </c>
      <c r="F5385" s="21">
        <v>20201228</v>
      </c>
      <c r="G5385" s="21" t="s">
        <v>17</v>
      </c>
      <c r="H5385" s="21" t="s">
        <v>25</v>
      </c>
      <c r="I5385" s="21" t="s">
        <v>121</v>
      </c>
      <c r="J5385" s="21">
        <v>1.54</v>
      </c>
      <c r="K5385" s="21" t="s">
        <v>20</v>
      </c>
      <c r="L5385">
        <f t="shared" si="99"/>
        <v>2</v>
      </c>
      <c r="M5385">
        <f>MATCH(H:H,价格表!$B$4:$B$35,0)</f>
        <v>25</v>
      </c>
      <c r="N5385" s="27">
        <f>IF(J5385&lt;=0.3,INDEX(价格表!$B$4:$I$31,M5385,2),IF(AND(J5385&gt;0.3,J5385&lt;=1),INDEX(价格表!$B$4:$I$31,M5385,3),IF(AND(J5385&gt;1,J5385&lt;=2.2),INDEX(价格表!$B$4:$I$31,M5385,4),IF(AND(J5385&gt;2.2,J5385&lt;=3.3),INDEX(价格表!$B$4:$I$31,M5385,5),IF(AND(J5385&gt;3.3,J5385&lt;=4),INDEX(价格表!$B$4:$I$31,M5385,6),IF(AND(J5385&gt;4,J5385&lt;=5.5),INDEX(价格表!$B$4:$I$31,M5385,7),IF(J5385&gt;5.5,2.6+INDEX(价格表!$B$4:$I$31,M5385,8)*L5385)))))))</f>
        <v>2.15</v>
      </c>
    </row>
    <row r="5386" spans="1:14">
      <c r="A5386" s="20">
        <v>4311115520699</v>
      </c>
      <c r="B5386" s="18" t="s">
        <v>16</v>
      </c>
      <c r="C5386" s="21">
        <v>20201218</v>
      </c>
      <c r="D5386" s="21">
        <v>610538201209</v>
      </c>
      <c r="E5386" s="21" t="s">
        <v>16</v>
      </c>
      <c r="F5386" s="21">
        <v>20201228</v>
      </c>
      <c r="G5386" s="21" t="s">
        <v>17</v>
      </c>
      <c r="H5386" s="21" t="s">
        <v>45</v>
      </c>
      <c r="I5386" s="21" t="s">
        <v>60</v>
      </c>
      <c r="J5386" s="21">
        <v>1.53</v>
      </c>
      <c r="K5386" s="21" t="s">
        <v>20</v>
      </c>
      <c r="L5386">
        <f t="shared" si="99"/>
        <v>2</v>
      </c>
      <c r="M5386">
        <f>MATCH(H:H,价格表!$B$4:$B$35,0)</f>
        <v>9</v>
      </c>
      <c r="N5386" s="27">
        <f>IF(J5386&lt;=0.3,INDEX(价格表!$B$4:$I$31,M5386,2),IF(AND(J5386&gt;0.3,J5386&lt;=1),INDEX(价格表!$B$4:$I$31,M5386,3),IF(AND(J5386&gt;1,J5386&lt;=2.2),INDEX(价格表!$B$4:$I$31,M5386,4),IF(AND(J5386&gt;2.2,J5386&lt;=3.3),INDEX(价格表!$B$4:$I$31,M5386,5),IF(AND(J5386&gt;3.3,J5386&lt;=4),INDEX(价格表!$B$4:$I$31,M5386,6),IF(AND(J5386&gt;4,J5386&lt;=5.5),INDEX(价格表!$B$4:$I$31,M5386,7),IF(J5386&gt;5.5,2.6+INDEX(价格表!$B$4:$I$31,M5386,8)*L5386)))))))</f>
        <v>2.15</v>
      </c>
    </row>
    <row r="5387" spans="1:14">
      <c r="A5387" s="20">
        <v>4311115520702</v>
      </c>
      <c r="B5387" s="18" t="s">
        <v>16</v>
      </c>
      <c r="C5387" s="21">
        <v>20201218</v>
      </c>
      <c r="D5387" s="21">
        <v>610538201209</v>
      </c>
      <c r="E5387" s="21" t="s">
        <v>16</v>
      </c>
      <c r="F5387" s="21">
        <v>20201228</v>
      </c>
      <c r="G5387" s="21" t="s">
        <v>17</v>
      </c>
      <c r="H5387" s="21" t="s">
        <v>18</v>
      </c>
      <c r="I5387" s="21" t="s">
        <v>29</v>
      </c>
      <c r="J5387" s="21">
        <v>1.53</v>
      </c>
      <c r="K5387" s="21" t="s">
        <v>20</v>
      </c>
      <c r="L5387">
        <f t="shared" si="99"/>
        <v>2</v>
      </c>
      <c r="M5387">
        <f>MATCH(H:H,价格表!$B$4:$B$35,0)</f>
        <v>1</v>
      </c>
      <c r="N5387" s="27">
        <f>IF(J5387&lt;=0.3,INDEX(价格表!$B$4:$I$31,M5387,2),IF(AND(J5387&gt;0.3,J5387&lt;=1),INDEX(价格表!$B$4:$I$31,M5387,3),IF(AND(J5387&gt;1,J5387&lt;=2.2),INDEX(价格表!$B$4:$I$31,M5387,4),IF(AND(J5387&gt;2.2,J5387&lt;=3.3),INDEX(价格表!$B$4:$I$31,M5387,5),IF(AND(J5387&gt;3.3,J5387&lt;=4),INDEX(价格表!$B$4:$I$31,M5387,6),IF(AND(J5387&gt;4,J5387&lt;=5.5),INDEX(价格表!$B$4:$I$31,M5387,7),IF(J5387&gt;5.5,2.6+INDEX(价格表!$B$4:$I$31,M5387,8)*L5387)))))))</f>
        <v>2.15</v>
      </c>
    </row>
    <row r="5388" spans="1:14">
      <c r="A5388" s="20">
        <v>4311115525906</v>
      </c>
      <c r="B5388" s="18" t="s">
        <v>16</v>
      </c>
      <c r="C5388" s="21">
        <v>20201218</v>
      </c>
      <c r="D5388" s="21">
        <v>610538201209</v>
      </c>
      <c r="E5388" s="21" t="s">
        <v>16</v>
      </c>
      <c r="F5388" s="21">
        <v>20201228</v>
      </c>
      <c r="G5388" s="21" t="s">
        <v>17</v>
      </c>
      <c r="H5388" s="21" t="s">
        <v>56</v>
      </c>
      <c r="I5388" s="21" t="s">
        <v>233</v>
      </c>
      <c r="J5388" s="21">
        <v>1.54</v>
      </c>
      <c r="K5388" s="21" t="s">
        <v>20</v>
      </c>
      <c r="L5388">
        <f t="shared" si="99"/>
        <v>2</v>
      </c>
      <c r="M5388">
        <f>MATCH(H:H,价格表!$B$4:$B$35,0)</f>
        <v>11</v>
      </c>
      <c r="N5388" s="27">
        <f>IF(J5388&lt;=0.3,INDEX(价格表!$B$4:$I$31,M5388,2),IF(AND(J5388&gt;0.3,J5388&lt;=1),INDEX(价格表!$B$4:$I$31,M5388,3),IF(AND(J5388&gt;1,J5388&lt;=2.2),INDEX(价格表!$B$4:$I$31,M5388,4),IF(AND(J5388&gt;2.2,J5388&lt;=3.3),INDEX(价格表!$B$4:$I$31,M5388,5),IF(AND(J5388&gt;3.3,J5388&lt;=4),INDEX(价格表!$B$4:$I$31,M5388,6),IF(AND(J5388&gt;4,J5388&lt;=5.5),INDEX(价格表!$B$4:$I$31,M5388,7),IF(J5388&gt;5.5,2.6+INDEX(价格表!$B$4:$I$31,M5388,8)*L5388)))))))</f>
        <v>2.15</v>
      </c>
    </row>
    <row r="5389" spans="1:14">
      <c r="A5389" s="20">
        <v>4311115525907</v>
      </c>
      <c r="B5389" s="18" t="s">
        <v>16</v>
      </c>
      <c r="C5389" s="21">
        <v>20201218</v>
      </c>
      <c r="D5389" s="21">
        <v>610538201209</v>
      </c>
      <c r="E5389" s="21" t="s">
        <v>16</v>
      </c>
      <c r="F5389" s="21">
        <v>20201228</v>
      </c>
      <c r="G5389" s="21" t="s">
        <v>17</v>
      </c>
      <c r="H5389" s="21" t="s">
        <v>73</v>
      </c>
      <c r="I5389" s="21" t="s">
        <v>91</v>
      </c>
      <c r="J5389" s="21">
        <v>1.53</v>
      </c>
      <c r="K5389" s="21" t="s">
        <v>20</v>
      </c>
      <c r="L5389">
        <f t="shared" si="99"/>
        <v>2</v>
      </c>
      <c r="M5389">
        <f>MATCH(H:H,价格表!$B$4:$B$35,0)</f>
        <v>7</v>
      </c>
      <c r="N5389" s="27">
        <f>IF(J5389&lt;=0.3,INDEX(价格表!$B$4:$I$31,M5389,2),IF(AND(J5389&gt;0.3,J5389&lt;=1),INDEX(价格表!$B$4:$I$31,M5389,3),IF(AND(J5389&gt;1,J5389&lt;=2.2),INDEX(价格表!$B$4:$I$31,M5389,4),IF(AND(J5389&gt;2.2,J5389&lt;=3.3),INDEX(价格表!$B$4:$I$31,M5389,5),IF(AND(J5389&gt;3.3,J5389&lt;=4),INDEX(价格表!$B$4:$I$31,M5389,6),IF(AND(J5389&gt;4,J5389&lt;=5.5),INDEX(价格表!$B$4:$I$31,M5389,7),IF(J5389&gt;5.5,2.6+INDEX(价格表!$B$4:$I$31,M5389,8)*L5389)))))))</f>
        <v>2.15</v>
      </c>
    </row>
    <row r="5390" spans="1:14">
      <c r="A5390" s="20">
        <v>4311115525908</v>
      </c>
      <c r="B5390" s="18" t="s">
        <v>16</v>
      </c>
      <c r="C5390" s="21">
        <v>20201218</v>
      </c>
      <c r="D5390" s="21">
        <v>610538201209</v>
      </c>
      <c r="E5390" s="21" t="s">
        <v>16</v>
      </c>
      <c r="F5390" s="21">
        <v>20201228</v>
      </c>
      <c r="G5390" s="21" t="s">
        <v>17</v>
      </c>
      <c r="H5390" s="21" t="s">
        <v>37</v>
      </c>
      <c r="I5390" s="21" t="s">
        <v>265</v>
      </c>
      <c r="J5390" s="21">
        <v>1.53</v>
      </c>
      <c r="K5390" s="21" t="s">
        <v>20</v>
      </c>
      <c r="L5390">
        <f t="shared" si="99"/>
        <v>2</v>
      </c>
      <c r="M5390">
        <f>MATCH(H:H,价格表!$B$4:$B$35,0)</f>
        <v>12</v>
      </c>
      <c r="N5390" s="27">
        <f>IF(J5390&lt;=0.3,INDEX(价格表!$B$4:$I$31,M5390,2),IF(AND(J5390&gt;0.3,J5390&lt;=1),INDEX(价格表!$B$4:$I$31,M5390,3),IF(AND(J5390&gt;1,J5390&lt;=2.2),INDEX(价格表!$B$4:$I$31,M5390,4),IF(AND(J5390&gt;2.2,J5390&lt;=3.3),INDEX(价格表!$B$4:$I$31,M5390,5),IF(AND(J5390&gt;3.3,J5390&lt;=4),INDEX(价格表!$B$4:$I$31,M5390,6),IF(AND(J5390&gt;4,J5390&lt;=5.5),INDEX(价格表!$B$4:$I$31,M5390,7),IF(J5390&gt;5.5,2.6+INDEX(价格表!$B$4:$I$31,M5390,8)*L5390)))))))</f>
        <v>2.15</v>
      </c>
    </row>
    <row r="5391" spans="1:14">
      <c r="A5391" s="20">
        <v>4311115525909</v>
      </c>
      <c r="B5391" s="18" t="s">
        <v>16</v>
      </c>
      <c r="C5391" s="21">
        <v>20201218</v>
      </c>
      <c r="D5391" s="21">
        <v>610538201209</v>
      </c>
      <c r="E5391" s="21" t="s">
        <v>16</v>
      </c>
      <c r="F5391" s="21">
        <v>20201228</v>
      </c>
      <c r="G5391" s="21" t="s">
        <v>17</v>
      </c>
      <c r="H5391" s="21" t="s">
        <v>21</v>
      </c>
      <c r="I5391" s="21" t="s">
        <v>109</v>
      </c>
      <c r="J5391" s="21">
        <v>1.55</v>
      </c>
      <c r="K5391" s="21" t="s">
        <v>20</v>
      </c>
      <c r="L5391">
        <f t="shared" si="99"/>
        <v>2</v>
      </c>
      <c r="M5391">
        <f>MATCH(H:H,价格表!$B$4:$B$35,0)</f>
        <v>20</v>
      </c>
      <c r="N5391" s="27">
        <f>IF(J5391&lt;=0.3,INDEX(价格表!$B$4:$I$31,M5391,2),IF(AND(J5391&gt;0.3,J5391&lt;=1),INDEX(价格表!$B$4:$I$31,M5391,3),IF(AND(J5391&gt;1,J5391&lt;=2.2),INDEX(价格表!$B$4:$I$31,M5391,4),IF(AND(J5391&gt;2.2,J5391&lt;=3.3),INDEX(价格表!$B$4:$I$31,M5391,5),IF(AND(J5391&gt;3.3,J5391&lt;=4),INDEX(价格表!$B$4:$I$31,M5391,6),IF(AND(J5391&gt;4,J5391&lt;=5.5),INDEX(价格表!$B$4:$I$31,M5391,7),IF(J5391&gt;5.5,2.6+INDEX(价格表!$B$4:$I$31,M5391,8)*L5391)))))))</f>
        <v>2.15</v>
      </c>
    </row>
    <row r="5392" spans="1:14">
      <c r="A5392" s="20">
        <v>4311115525910</v>
      </c>
      <c r="B5392" s="18" t="s">
        <v>16</v>
      </c>
      <c r="C5392" s="21">
        <v>20201218</v>
      </c>
      <c r="D5392" s="21">
        <v>610538201209</v>
      </c>
      <c r="E5392" s="21" t="s">
        <v>16</v>
      </c>
      <c r="F5392" s="21">
        <v>20201228</v>
      </c>
      <c r="G5392" s="21" t="s">
        <v>17</v>
      </c>
      <c r="H5392" s="21" t="s">
        <v>75</v>
      </c>
      <c r="I5392" s="21" t="s">
        <v>238</v>
      </c>
      <c r="J5392" s="21">
        <v>1.52</v>
      </c>
      <c r="K5392" s="21" t="s">
        <v>20</v>
      </c>
      <c r="L5392">
        <f t="shared" si="99"/>
        <v>2</v>
      </c>
      <c r="M5392">
        <f>MATCH(H:H,价格表!$B$4:$B$35,0)</f>
        <v>24</v>
      </c>
      <c r="N5392" s="27">
        <f>IF(J5392&lt;=0.3,INDEX(价格表!$B$4:$I$31,M5392,2),IF(AND(J5392&gt;0.3,J5392&lt;=1),INDEX(价格表!$B$4:$I$31,M5392,3),IF(AND(J5392&gt;1,J5392&lt;=2.2),INDEX(价格表!$B$4:$I$31,M5392,4),IF(AND(J5392&gt;2.2,J5392&lt;=3.3),INDEX(价格表!$B$4:$I$31,M5392,5),IF(AND(J5392&gt;3.3,J5392&lt;=4),INDEX(价格表!$B$4:$I$31,M5392,6),IF(AND(J5392&gt;4,J5392&lt;=5.5),INDEX(价格表!$B$4:$I$31,M5392,7),IF(J5392&gt;5.5,2.6+INDEX(价格表!$B$4:$I$31,M5392,8)*L5392)))))))</f>
        <v>2.15</v>
      </c>
    </row>
    <row r="5393" spans="1:14">
      <c r="A5393" s="20">
        <v>4311115525911</v>
      </c>
      <c r="B5393" s="18" t="s">
        <v>16</v>
      </c>
      <c r="C5393" s="21">
        <v>20201218</v>
      </c>
      <c r="D5393" s="21">
        <v>610538201209</v>
      </c>
      <c r="E5393" s="21" t="s">
        <v>16</v>
      </c>
      <c r="F5393" s="21">
        <v>20201228</v>
      </c>
      <c r="G5393" s="21" t="s">
        <v>17</v>
      </c>
      <c r="H5393" s="21" t="s">
        <v>45</v>
      </c>
      <c r="I5393" s="21" t="s">
        <v>167</v>
      </c>
      <c r="J5393" s="21">
        <v>1.53</v>
      </c>
      <c r="K5393" s="21" t="s">
        <v>20</v>
      </c>
      <c r="L5393">
        <f t="shared" si="99"/>
        <v>2</v>
      </c>
      <c r="M5393">
        <f>MATCH(H:H,价格表!$B$4:$B$35,0)</f>
        <v>9</v>
      </c>
      <c r="N5393" s="27">
        <f>IF(J5393&lt;=0.3,INDEX(价格表!$B$4:$I$31,M5393,2),IF(AND(J5393&gt;0.3,J5393&lt;=1),INDEX(价格表!$B$4:$I$31,M5393,3),IF(AND(J5393&gt;1,J5393&lt;=2.2),INDEX(价格表!$B$4:$I$31,M5393,4),IF(AND(J5393&gt;2.2,J5393&lt;=3.3),INDEX(价格表!$B$4:$I$31,M5393,5),IF(AND(J5393&gt;3.3,J5393&lt;=4),INDEX(价格表!$B$4:$I$31,M5393,6),IF(AND(J5393&gt;4,J5393&lt;=5.5),INDEX(价格表!$B$4:$I$31,M5393,7),IF(J5393&gt;5.5,2.6+INDEX(价格表!$B$4:$I$31,M5393,8)*L5393)))))))</f>
        <v>2.15</v>
      </c>
    </row>
    <row r="5394" spans="1:14">
      <c r="A5394" s="20">
        <v>4311115525912</v>
      </c>
      <c r="B5394" s="18" t="s">
        <v>16</v>
      </c>
      <c r="C5394" s="21">
        <v>20201218</v>
      </c>
      <c r="D5394" s="21">
        <v>610538201209</v>
      </c>
      <c r="E5394" s="21" t="s">
        <v>16</v>
      </c>
      <c r="F5394" s="21">
        <v>20201228</v>
      </c>
      <c r="G5394" s="21" t="s">
        <v>17</v>
      </c>
      <c r="H5394" s="21" t="s">
        <v>88</v>
      </c>
      <c r="I5394" s="21" t="s">
        <v>216</v>
      </c>
      <c r="J5394" s="21">
        <v>1.53</v>
      </c>
      <c r="K5394" s="21" t="s">
        <v>20</v>
      </c>
      <c r="L5394">
        <f t="shared" si="99"/>
        <v>2</v>
      </c>
      <c r="M5394">
        <f>MATCH(H:H,价格表!$B$4:$B$35,0)</f>
        <v>19</v>
      </c>
      <c r="N5394" s="27">
        <f>IF(J5394&lt;=0.3,INDEX(价格表!$B$4:$I$31,M5394,2),IF(AND(J5394&gt;0.3,J5394&lt;=1),INDEX(价格表!$B$4:$I$31,M5394,3),IF(AND(J5394&gt;1,J5394&lt;=2.2),INDEX(价格表!$B$4:$I$31,M5394,4),IF(AND(J5394&gt;2.2,J5394&lt;=3.3),INDEX(价格表!$B$4:$I$31,M5394,5),IF(AND(J5394&gt;3.3,J5394&lt;=4),INDEX(价格表!$B$4:$I$31,M5394,6),IF(AND(J5394&gt;4,J5394&lt;=5.5),INDEX(价格表!$B$4:$I$31,M5394,7),IF(J5394&gt;5.5,2.6+INDEX(价格表!$B$4:$I$31,M5394,8)*L5394)))))))</f>
        <v>2.15</v>
      </c>
    </row>
    <row r="5395" spans="1:14">
      <c r="A5395" s="20">
        <v>4311115525913</v>
      </c>
      <c r="B5395" s="18" t="s">
        <v>16</v>
      </c>
      <c r="C5395" s="21">
        <v>20201218</v>
      </c>
      <c r="D5395" s="21">
        <v>610538201209</v>
      </c>
      <c r="E5395" s="21" t="s">
        <v>16</v>
      </c>
      <c r="F5395" s="21">
        <v>20201228</v>
      </c>
      <c r="G5395" s="21" t="s">
        <v>17</v>
      </c>
      <c r="H5395" s="21" t="s">
        <v>68</v>
      </c>
      <c r="I5395" s="21" t="s">
        <v>140</v>
      </c>
      <c r="J5395" s="21">
        <v>1.54</v>
      </c>
      <c r="K5395" s="21" t="s">
        <v>20</v>
      </c>
      <c r="L5395">
        <f t="shared" si="99"/>
        <v>2</v>
      </c>
      <c r="M5395">
        <f>MATCH(H:H,价格表!$B$4:$B$35,0)</f>
        <v>5</v>
      </c>
      <c r="N5395" s="27">
        <f>IF(J5395&lt;=0.3,INDEX(价格表!$B$4:$I$31,M5395,2),IF(AND(J5395&gt;0.3,J5395&lt;=1),INDEX(价格表!$B$4:$I$31,M5395,3),IF(AND(J5395&gt;1,J5395&lt;=2.2),INDEX(价格表!$B$4:$I$31,M5395,4),IF(AND(J5395&gt;2.2,J5395&lt;=3.3),INDEX(价格表!$B$4:$I$31,M5395,5),IF(AND(J5395&gt;3.3,J5395&lt;=4),INDEX(价格表!$B$4:$I$31,M5395,6),IF(AND(J5395&gt;4,J5395&lt;=5.5),INDEX(价格表!$B$4:$I$31,M5395,7),IF(J5395&gt;5.5,2.6+INDEX(价格表!$B$4:$I$31,M5395,8)*L5395)))))))</f>
        <v>2.15</v>
      </c>
    </row>
    <row r="5396" spans="1:14">
      <c r="A5396" s="20">
        <v>4311115525914</v>
      </c>
      <c r="B5396" s="18" t="s">
        <v>16</v>
      </c>
      <c r="C5396" s="21">
        <v>20201218</v>
      </c>
      <c r="D5396" s="21">
        <v>610538201209</v>
      </c>
      <c r="E5396" s="21" t="s">
        <v>16</v>
      </c>
      <c r="F5396" s="21">
        <v>20201228</v>
      </c>
      <c r="G5396" s="21" t="s">
        <v>17</v>
      </c>
      <c r="H5396" s="21" t="s">
        <v>25</v>
      </c>
      <c r="I5396" s="21" t="s">
        <v>203</v>
      </c>
      <c r="J5396" s="21">
        <v>1.53</v>
      </c>
      <c r="K5396" s="21" t="s">
        <v>20</v>
      </c>
      <c r="L5396">
        <f t="shared" si="99"/>
        <v>2</v>
      </c>
      <c r="M5396">
        <f>MATCH(H:H,价格表!$B$4:$B$35,0)</f>
        <v>25</v>
      </c>
      <c r="N5396" s="27">
        <f>IF(J5396&lt;=0.3,INDEX(价格表!$B$4:$I$31,M5396,2),IF(AND(J5396&gt;0.3,J5396&lt;=1),INDEX(价格表!$B$4:$I$31,M5396,3),IF(AND(J5396&gt;1,J5396&lt;=2.2),INDEX(价格表!$B$4:$I$31,M5396,4),IF(AND(J5396&gt;2.2,J5396&lt;=3.3),INDEX(价格表!$B$4:$I$31,M5396,5),IF(AND(J5396&gt;3.3,J5396&lt;=4),INDEX(价格表!$B$4:$I$31,M5396,6),IF(AND(J5396&gt;4,J5396&lt;=5.5),INDEX(价格表!$B$4:$I$31,M5396,7),IF(J5396&gt;5.5,2.6+INDEX(价格表!$B$4:$I$31,M5396,8)*L5396)))))))</f>
        <v>2.15</v>
      </c>
    </row>
    <row r="5397" spans="1:14">
      <c r="A5397" s="20">
        <v>4311115525934</v>
      </c>
      <c r="B5397" s="18" t="s">
        <v>16</v>
      </c>
      <c r="C5397" s="21">
        <v>20201218</v>
      </c>
      <c r="D5397" s="21">
        <v>610538201209</v>
      </c>
      <c r="E5397" s="21" t="s">
        <v>16</v>
      </c>
      <c r="F5397" s="21">
        <v>20201228</v>
      </c>
      <c r="G5397" s="21" t="s">
        <v>17</v>
      </c>
      <c r="H5397" s="21" t="s">
        <v>37</v>
      </c>
      <c r="I5397" s="21" t="s">
        <v>105</v>
      </c>
      <c r="J5397" s="21">
        <v>1.53</v>
      </c>
      <c r="K5397" s="21" t="s">
        <v>20</v>
      </c>
      <c r="L5397">
        <f t="shared" si="99"/>
        <v>2</v>
      </c>
      <c r="M5397">
        <f>MATCH(H:H,价格表!$B$4:$B$35,0)</f>
        <v>12</v>
      </c>
      <c r="N5397" s="27">
        <f>IF(J5397&lt;=0.3,INDEX(价格表!$B$4:$I$31,M5397,2),IF(AND(J5397&gt;0.3,J5397&lt;=1),INDEX(价格表!$B$4:$I$31,M5397,3),IF(AND(J5397&gt;1,J5397&lt;=2.2),INDEX(价格表!$B$4:$I$31,M5397,4),IF(AND(J5397&gt;2.2,J5397&lt;=3.3),INDEX(价格表!$B$4:$I$31,M5397,5),IF(AND(J5397&gt;3.3,J5397&lt;=4),INDEX(价格表!$B$4:$I$31,M5397,6),IF(AND(J5397&gt;4,J5397&lt;=5.5),INDEX(价格表!$B$4:$I$31,M5397,7),IF(J5397&gt;5.5,2.6+INDEX(价格表!$B$4:$I$31,M5397,8)*L5397)))))))</f>
        <v>2.15</v>
      </c>
    </row>
    <row r="5398" spans="1:14">
      <c r="A5398" s="20">
        <v>4311115525935</v>
      </c>
      <c r="B5398" s="18" t="s">
        <v>16</v>
      </c>
      <c r="C5398" s="21">
        <v>20201218</v>
      </c>
      <c r="D5398" s="21">
        <v>610538201209</v>
      </c>
      <c r="E5398" s="21" t="s">
        <v>16</v>
      </c>
      <c r="F5398" s="21">
        <v>20201228</v>
      </c>
      <c r="G5398" s="21" t="s">
        <v>17</v>
      </c>
      <c r="H5398" s="21" t="s">
        <v>23</v>
      </c>
      <c r="I5398" s="21" t="s">
        <v>286</v>
      </c>
      <c r="J5398" s="21">
        <v>1.53</v>
      </c>
      <c r="K5398" s="21" t="s">
        <v>20</v>
      </c>
      <c r="L5398">
        <f t="shared" si="99"/>
        <v>2</v>
      </c>
      <c r="M5398">
        <f>MATCH(H:H,价格表!$B$4:$B$35,0)</f>
        <v>15</v>
      </c>
      <c r="N5398" s="27">
        <f>IF(J5398&lt;=0.3,INDEX(价格表!$B$4:$I$31,M5398,2),IF(AND(J5398&gt;0.3,J5398&lt;=1),INDEX(价格表!$B$4:$I$31,M5398,3),IF(AND(J5398&gt;1,J5398&lt;=2.2),INDEX(价格表!$B$4:$I$31,M5398,4),IF(AND(J5398&gt;2.2,J5398&lt;=3.3),INDEX(价格表!$B$4:$I$31,M5398,5),IF(AND(J5398&gt;3.3,J5398&lt;=4),INDEX(价格表!$B$4:$I$31,M5398,6),IF(AND(J5398&gt;4,J5398&lt;=5.5),INDEX(价格表!$B$4:$I$31,M5398,7),IF(J5398&gt;5.5,2.6+INDEX(价格表!$B$4:$I$31,M5398,8)*L5398)))))))</f>
        <v>2.15</v>
      </c>
    </row>
    <row r="5399" spans="1:14">
      <c r="A5399" s="20">
        <v>4311115525936</v>
      </c>
      <c r="B5399" s="18" t="s">
        <v>16</v>
      </c>
      <c r="C5399" s="21">
        <v>20201218</v>
      </c>
      <c r="D5399" s="21">
        <v>610538201209</v>
      </c>
      <c r="E5399" s="21" t="s">
        <v>16</v>
      </c>
      <c r="F5399" s="21">
        <v>20201228</v>
      </c>
      <c r="G5399" s="21" t="s">
        <v>17</v>
      </c>
      <c r="H5399" s="21" t="s">
        <v>27</v>
      </c>
      <c r="I5399" s="21" t="s">
        <v>70</v>
      </c>
      <c r="J5399" s="21">
        <v>1.53</v>
      </c>
      <c r="K5399" s="21" t="s">
        <v>20</v>
      </c>
      <c r="L5399">
        <f t="shared" si="99"/>
        <v>2</v>
      </c>
      <c r="M5399">
        <f>MATCH(H:H,价格表!$B$4:$B$35,0)</f>
        <v>3</v>
      </c>
      <c r="N5399" s="27">
        <f>IF(J5399&lt;=0.3,INDEX(价格表!$B$4:$I$31,M5399,2),IF(AND(J5399&gt;0.3,J5399&lt;=1),INDEX(价格表!$B$4:$I$31,M5399,3),IF(AND(J5399&gt;1,J5399&lt;=2.2),INDEX(价格表!$B$4:$I$31,M5399,4),IF(AND(J5399&gt;2.2,J5399&lt;=3.3),INDEX(价格表!$B$4:$I$31,M5399,5),IF(AND(J5399&gt;3.3,J5399&lt;=4),INDEX(价格表!$B$4:$I$31,M5399,6),IF(AND(J5399&gt;4,J5399&lt;=5.5),INDEX(价格表!$B$4:$I$31,M5399,7),IF(J5399&gt;5.5,2.6+INDEX(价格表!$B$4:$I$31,M5399,8)*L5399)))))))</f>
        <v>2.15</v>
      </c>
    </row>
    <row r="5400" spans="1:14">
      <c r="A5400" s="20">
        <v>4311115525937</v>
      </c>
      <c r="B5400" s="18" t="s">
        <v>16</v>
      </c>
      <c r="C5400" s="21">
        <v>20201218</v>
      </c>
      <c r="D5400" s="21">
        <v>610538201209</v>
      </c>
      <c r="E5400" s="21" t="s">
        <v>16</v>
      </c>
      <c r="F5400" s="21">
        <v>20201228</v>
      </c>
      <c r="G5400" s="21" t="s">
        <v>17</v>
      </c>
      <c r="H5400" s="21" t="s">
        <v>39</v>
      </c>
      <c r="I5400" s="21" t="s">
        <v>235</v>
      </c>
      <c r="J5400" s="21">
        <v>1.54</v>
      </c>
      <c r="K5400" s="21" t="s">
        <v>20</v>
      </c>
      <c r="L5400">
        <f t="shared" si="99"/>
        <v>2</v>
      </c>
      <c r="M5400">
        <f>MATCH(H:H,价格表!$B$4:$B$35,0)</f>
        <v>23</v>
      </c>
      <c r="N5400" s="27">
        <f>IF(J5400&lt;=0.3,INDEX(价格表!$B$4:$I$31,M5400,2),IF(AND(J5400&gt;0.3,J5400&lt;=1),INDEX(价格表!$B$4:$I$31,M5400,3),IF(AND(J5400&gt;1,J5400&lt;=2.2),INDEX(价格表!$B$4:$I$31,M5400,4),IF(AND(J5400&gt;2.2,J5400&lt;=3.3),INDEX(价格表!$B$4:$I$31,M5400,5),IF(AND(J5400&gt;3.3,J5400&lt;=4),INDEX(价格表!$B$4:$I$31,M5400,6),IF(AND(J5400&gt;4,J5400&lt;=5.5),INDEX(价格表!$B$4:$I$31,M5400,7),IF(J5400&gt;5.5,2.6+INDEX(价格表!$B$4:$I$31,M5400,8)*L5400)))))))</f>
        <v>2.15</v>
      </c>
    </row>
    <row r="5401" spans="1:14">
      <c r="A5401" s="20">
        <v>4311115525938</v>
      </c>
      <c r="B5401" s="18" t="s">
        <v>16</v>
      </c>
      <c r="C5401" s="21">
        <v>20201218</v>
      </c>
      <c r="D5401" s="21">
        <v>610538201209</v>
      </c>
      <c r="E5401" s="21" t="s">
        <v>16</v>
      </c>
      <c r="F5401" s="21">
        <v>20201228</v>
      </c>
      <c r="G5401" s="21" t="s">
        <v>17</v>
      </c>
      <c r="H5401" s="21" t="s">
        <v>21</v>
      </c>
      <c r="I5401" s="21" t="s">
        <v>181</v>
      </c>
      <c r="J5401" s="21">
        <v>1.53</v>
      </c>
      <c r="K5401" s="21" t="s">
        <v>20</v>
      </c>
      <c r="L5401">
        <f t="shared" si="99"/>
        <v>2</v>
      </c>
      <c r="M5401">
        <f>MATCH(H:H,价格表!$B$4:$B$35,0)</f>
        <v>20</v>
      </c>
      <c r="N5401" s="27">
        <f>IF(J5401&lt;=0.3,INDEX(价格表!$B$4:$I$31,M5401,2),IF(AND(J5401&gt;0.3,J5401&lt;=1),INDEX(价格表!$B$4:$I$31,M5401,3),IF(AND(J5401&gt;1,J5401&lt;=2.2),INDEX(价格表!$B$4:$I$31,M5401,4),IF(AND(J5401&gt;2.2,J5401&lt;=3.3),INDEX(价格表!$B$4:$I$31,M5401,5),IF(AND(J5401&gt;3.3,J5401&lt;=4),INDEX(价格表!$B$4:$I$31,M5401,6),IF(AND(J5401&gt;4,J5401&lt;=5.5),INDEX(价格表!$B$4:$I$31,M5401,7),IF(J5401&gt;5.5,2.6+INDEX(价格表!$B$4:$I$31,M5401,8)*L5401)))))))</f>
        <v>2.15</v>
      </c>
    </row>
    <row r="5402" spans="1:14">
      <c r="A5402" s="20">
        <v>4311115525939</v>
      </c>
      <c r="B5402" s="18" t="s">
        <v>16</v>
      </c>
      <c r="C5402" s="21">
        <v>20201218</v>
      </c>
      <c r="D5402" s="21">
        <v>610538201209</v>
      </c>
      <c r="E5402" s="21" t="s">
        <v>16</v>
      </c>
      <c r="F5402" s="21">
        <v>20201228</v>
      </c>
      <c r="G5402" s="21" t="s">
        <v>17</v>
      </c>
      <c r="H5402" s="21" t="s">
        <v>73</v>
      </c>
      <c r="I5402" s="21" t="s">
        <v>169</v>
      </c>
      <c r="J5402" s="21">
        <v>1.52</v>
      </c>
      <c r="K5402" s="21" t="s">
        <v>20</v>
      </c>
      <c r="L5402">
        <f t="shared" si="99"/>
        <v>2</v>
      </c>
      <c r="M5402">
        <f>MATCH(H:H,价格表!$B$4:$B$35,0)</f>
        <v>7</v>
      </c>
      <c r="N5402" s="27">
        <f>IF(J5402&lt;=0.3,INDEX(价格表!$B$4:$I$31,M5402,2),IF(AND(J5402&gt;0.3,J5402&lt;=1),INDEX(价格表!$B$4:$I$31,M5402,3),IF(AND(J5402&gt;1,J5402&lt;=2.2),INDEX(价格表!$B$4:$I$31,M5402,4),IF(AND(J5402&gt;2.2,J5402&lt;=3.3),INDEX(价格表!$B$4:$I$31,M5402,5),IF(AND(J5402&gt;3.3,J5402&lt;=4),INDEX(价格表!$B$4:$I$31,M5402,6),IF(AND(J5402&gt;4,J5402&lt;=5.5),INDEX(价格表!$B$4:$I$31,M5402,7),IF(J5402&gt;5.5,2.6+INDEX(价格表!$B$4:$I$31,M5402,8)*L5402)))))))</f>
        <v>2.15</v>
      </c>
    </row>
    <row r="5403" spans="1:14">
      <c r="A5403" s="20">
        <v>4311115525940</v>
      </c>
      <c r="B5403" s="18" t="s">
        <v>16</v>
      </c>
      <c r="C5403" s="21">
        <v>20201218</v>
      </c>
      <c r="D5403" s="21">
        <v>610538201209</v>
      </c>
      <c r="E5403" s="21" t="s">
        <v>16</v>
      </c>
      <c r="F5403" s="21">
        <v>20201228</v>
      </c>
      <c r="G5403" s="21" t="s">
        <v>17</v>
      </c>
      <c r="H5403" s="21" t="s">
        <v>50</v>
      </c>
      <c r="I5403" s="21" t="s">
        <v>51</v>
      </c>
      <c r="J5403" s="21">
        <v>1.54</v>
      </c>
      <c r="K5403" s="21" t="s">
        <v>20</v>
      </c>
      <c r="L5403">
        <f t="shared" si="99"/>
        <v>2</v>
      </c>
      <c r="M5403">
        <f>MATCH(H:H,价格表!$B$4:$B$35,0)</f>
        <v>4</v>
      </c>
      <c r="N5403" s="27">
        <f>IF(J5403&lt;=0.3,INDEX(价格表!$B$4:$I$31,M5403,2),IF(AND(J5403&gt;0.3,J5403&lt;=1),INDEX(价格表!$B$4:$I$31,M5403,3),IF(AND(J5403&gt;1,J5403&lt;=2.2),INDEX(价格表!$B$4:$I$31,M5403,4),IF(AND(J5403&gt;2.2,J5403&lt;=3.3),INDEX(价格表!$B$4:$I$31,M5403,5),IF(AND(J5403&gt;3.3,J5403&lt;=4),INDEX(价格表!$B$4:$I$31,M5403,6),IF(AND(J5403&gt;4,J5403&lt;=5.5),INDEX(价格表!$B$4:$I$31,M5403,7),IF(J5403&gt;5.5,2.6+INDEX(价格表!$B$4:$I$31,M5403,8)*L5403)))))))</f>
        <v>2.15</v>
      </c>
    </row>
    <row r="5404" spans="1:14">
      <c r="A5404" s="20">
        <v>4311115525941</v>
      </c>
      <c r="B5404" s="18" t="s">
        <v>16</v>
      </c>
      <c r="C5404" s="21">
        <v>20201218</v>
      </c>
      <c r="D5404" s="21">
        <v>610538201209</v>
      </c>
      <c r="E5404" s="21" t="s">
        <v>16</v>
      </c>
      <c r="F5404" s="21">
        <v>20201228</v>
      </c>
      <c r="G5404" s="21" t="s">
        <v>17</v>
      </c>
      <c r="H5404" s="21" t="s">
        <v>27</v>
      </c>
      <c r="I5404" s="21" t="s">
        <v>49</v>
      </c>
      <c r="J5404" s="21">
        <v>1.52</v>
      </c>
      <c r="K5404" s="21" t="s">
        <v>20</v>
      </c>
      <c r="L5404">
        <f t="shared" si="99"/>
        <v>2</v>
      </c>
      <c r="M5404">
        <f>MATCH(H:H,价格表!$B$4:$B$35,0)</f>
        <v>3</v>
      </c>
      <c r="N5404" s="27">
        <f>IF(J5404&lt;=0.3,INDEX(价格表!$B$4:$I$31,M5404,2),IF(AND(J5404&gt;0.3,J5404&lt;=1),INDEX(价格表!$B$4:$I$31,M5404,3),IF(AND(J5404&gt;1,J5404&lt;=2.2),INDEX(价格表!$B$4:$I$31,M5404,4),IF(AND(J5404&gt;2.2,J5404&lt;=3.3),INDEX(价格表!$B$4:$I$31,M5404,5),IF(AND(J5404&gt;3.3,J5404&lt;=4),INDEX(价格表!$B$4:$I$31,M5404,6),IF(AND(J5404&gt;4,J5404&lt;=5.5),INDEX(价格表!$B$4:$I$31,M5404,7),IF(J5404&gt;5.5,2.6+INDEX(价格表!$B$4:$I$31,M5404,8)*L5404)))))))</f>
        <v>2.15</v>
      </c>
    </row>
    <row r="5405" spans="1:14">
      <c r="A5405" s="20">
        <v>4311115525942</v>
      </c>
      <c r="B5405" s="18" t="s">
        <v>16</v>
      </c>
      <c r="C5405" s="21">
        <v>20201218</v>
      </c>
      <c r="D5405" s="21">
        <v>610538201209</v>
      </c>
      <c r="E5405" s="21" t="s">
        <v>16</v>
      </c>
      <c r="F5405" s="21">
        <v>20201228</v>
      </c>
      <c r="G5405" s="21" t="s">
        <v>17</v>
      </c>
      <c r="H5405" s="21" t="s">
        <v>25</v>
      </c>
      <c r="I5405" s="21" t="s">
        <v>84</v>
      </c>
      <c r="J5405" s="21">
        <v>1.54</v>
      </c>
      <c r="K5405" s="21" t="s">
        <v>20</v>
      </c>
      <c r="L5405">
        <f t="shared" si="99"/>
        <v>2</v>
      </c>
      <c r="M5405">
        <f>MATCH(H:H,价格表!$B$4:$B$35,0)</f>
        <v>25</v>
      </c>
      <c r="N5405" s="27">
        <f>IF(J5405&lt;=0.3,INDEX(价格表!$B$4:$I$31,M5405,2),IF(AND(J5405&gt;0.3,J5405&lt;=1),INDEX(价格表!$B$4:$I$31,M5405,3),IF(AND(J5405&gt;1,J5405&lt;=2.2),INDEX(价格表!$B$4:$I$31,M5405,4),IF(AND(J5405&gt;2.2,J5405&lt;=3.3),INDEX(价格表!$B$4:$I$31,M5405,5),IF(AND(J5405&gt;3.3,J5405&lt;=4),INDEX(价格表!$B$4:$I$31,M5405,6),IF(AND(J5405&gt;4,J5405&lt;=5.5),INDEX(价格表!$B$4:$I$31,M5405,7),IF(J5405&gt;5.5,2.6+INDEX(价格表!$B$4:$I$31,M5405,8)*L5405)))))))</f>
        <v>2.15</v>
      </c>
    </row>
    <row r="5406" spans="1:14">
      <c r="A5406" s="20">
        <v>4311115527061</v>
      </c>
      <c r="B5406" s="18" t="s">
        <v>16</v>
      </c>
      <c r="C5406" s="21">
        <v>20201218</v>
      </c>
      <c r="D5406" s="21">
        <v>610538201209</v>
      </c>
      <c r="E5406" s="21" t="s">
        <v>16</v>
      </c>
      <c r="F5406" s="21">
        <v>20201228</v>
      </c>
      <c r="G5406" s="21" t="s">
        <v>17</v>
      </c>
      <c r="H5406" s="21" t="s">
        <v>68</v>
      </c>
      <c r="I5406" s="21" t="s">
        <v>97</v>
      </c>
      <c r="J5406" s="21">
        <v>1.54</v>
      </c>
      <c r="K5406" s="21" t="s">
        <v>20</v>
      </c>
      <c r="L5406">
        <f t="shared" si="99"/>
        <v>2</v>
      </c>
      <c r="M5406">
        <f>MATCH(H:H,价格表!$B$4:$B$35,0)</f>
        <v>5</v>
      </c>
      <c r="N5406" s="27">
        <f>IF(J5406&lt;=0.3,INDEX(价格表!$B$4:$I$31,M5406,2),IF(AND(J5406&gt;0.3,J5406&lt;=1),INDEX(价格表!$B$4:$I$31,M5406,3),IF(AND(J5406&gt;1,J5406&lt;=2.2),INDEX(价格表!$B$4:$I$31,M5406,4),IF(AND(J5406&gt;2.2,J5406&lt;=3.3),INDEX(价格表!$B$4:$I$31,M5406,5),IF(AND(J5406&gt;3.3,J5406&lt;=4),INDEX(价格表!$B$4:$I$31,M5406,6),IF(AND(J5406&gt;4,J5406&lt;=5.5),INDEX(价格表!$B$4:$I$31,M5406,7),IF(J5406&gt;5.5,2.6+INDEX(价格表!$B$4:$I$31,M5406,8)*L5406)))))))</f>
        <v>2.15</v>
      </c>
    </row>
    <row r="5407" spans="1:14">
      <c r="A5407" s="20">
        <v>4311115527062</v>
      </c>
      <c r="B5407" s="18" t="s">
        <v>16</v>
      </c>
      <c r="C5407" s="21">
        <v>20201218</v>
      </c>
      <c r="D5407" s="21">
        <v>610538201209</v>
      </c>
      <c r="E5407" s="21" t="s">
        <v>16</v>
      </c>
      <c r="F5407" s="21">
        <v>20201228</v>
      </c>
      <c r="G5407" s="21" t="s">
        <v>17</v>
      </c>
      <c r="H5407" s="21" t="s">
        <v>21</v>
      </c>
      <c r="I5407" s="21" t="s">
        <v>201</v>
      </c>
      <c r="J5407" s="21">
        <v>1.53</v>
      </c>
      <c r="K5407" s="21" t="s">
        <v>20</v>
      </c>
      <c r="L5407">
        <f t="shared" si="99"/>
        <v>2</v>
      </c>
      <c r="M5407">
        <f>MATCH(H:H,价格表!$B$4:$B$35,0)</f>
        <v>20</v>
      </c>
      <c r="N5407" s="27">
        <f>IF(J5407&lt;=0.3,INDEX(价格表!$B$4:$I$31,M5407,2),IF(AND(J5407&gt;0.3,J5407&lt;=1),INDEX(价格表!$B$4:$I$31,M5407,3),IF(AND(J5407&gt;1,J5407&lt;=2.2),INDEX(价格表!$B$4:$I$31,M5407,4),IF(AND(J5407&gt;2.2,J5407&lt;=3.3),INDEX(价格表!$B$4:$I$31,M5407,5),IF(AND(J5407&gt;3.3,J5407&lt;=4),INDEX(价格表!$B$4:$I$31,M5407,6),IF(AND(J5407&gt;4,J5407&lt;=5.5),INDEX(价格表!$B$4:$I$31,M5407,7),IF(J5407&gt;5.5,2.6+INDEX(价格表!$B$4:$I$31,M5407,8)*L5407)))))))</f>
        <v>2.15</v>
      </c>
    </row>
    <row r="5408" spans="1:14">
      <c r="A5408" s="20">
        <v>4311115527063</v>
      </c>
      <c r="B5408" s="18" t="s">
        <v>16</v>
      </c>
      <c r="C5408" s="21">
        <v>20201218</v>
      </c>
      <c r="D5408" s="21">
        <v>610538201209</v>
      </c>
      <c r="E5408" s="21" t="s">
        <v>16</v>
      </c>
      <c r="F5408" s="21">
        <v>20201228</v>
      </c>
      <c r="G5408" s="21" t="s">
        <v>17</v>
      </c>
      <c r="H5408" s="21" t="s">
        <v>50</v>
      </c>
      <c r="I5408" s="21" t="s">
        <v>247</v>
      </c>
      <c r="J5408" s="21">
        <v>1.52</v>
      </c>
      <c r="K5408" s="21" t="s">
        <v>20</v>
      </c>
      <c r="L5408">
        <f t="shared" si="99"/>
        <v>2</v>
      </c>
      <c r="M5408">
        <f>MATCH(H:H,价格表!$B$4:$B$35,0)</f>
        <v>4</v>
      </c>
      <c r="N5408" s="27">
        <f>IF(J5408&lt;=0.3,INDEX(价格表!$B$4:$I$31,M5408,2),IF(AND(J5408&gt;0.3,J5408&lt;=1),INDEX(价格表!$B$4:$I$31,M5408,3),IF(AND(J5408&gt;1,J5408&lt;=2.2),INDEX(价格表!$B$4:$I$31,M5408,4),IF(AND(J5408&gt;2.2,J5408&lt;=3.3),INDEX(价格表!$B$4:$I$31,M5408,5),IF(AND(J5408&gt;3.3,J5408&lt;=4),INDEX(价格表!$B$4:$I$31,M5408,6),IF(AND(J5408&gt;4,J5408&lt;=5.5),INDEX(价格表!$B$4:$I$31,M5408,7),IF(J5408&gt;5.5,2.6+INDEX(价格表!$B$4:$I$31,M5408,8)*L5408)))))))</f>
        <v>2.15</v>
      </c>
    </row>
    <row r="5409" spans="1:14">
      <c r="A5409" s="20">
        <v>4311115527066</v>
      </c>
      <c r="B5409" s="18" t="s">
        <v>16</v>
      </c>
      <c r="C5409" s="21">
        <v>20201218</v>
      </c>
      <c r="D5409" s="21">
        <v>610538201209</v>
      </c>
      <c r="E5409" s="21" t="s">
        <v>16</v>
      </c>
      <c r="F5409" s="21">
        <v>20201228</v>
      </c>
      <c r="G5409" s="21" t="s">
        <v>17</v>
      </c>
      <c r="H5409" s="21" t="s">
        <v>27</v>
      </c>
      <c r="I5409" s="21" t="s">
        <v>85</v>
      </c>
      <c r="J5409" s="21">
        <v>1.52</v>
      </c>
      <c r="K5409" s="21" t="s">
        <v>20</v>
      </c>
      <c r="L5409">
        <f t="shared" si="99"/>
        <v>2</v>
      </c>
      <c r="M5409">
        <f>MATCH(H:H,价格表!$B$4:$B$35,0)</f>
        <v>3</v>
      </c>
      <c r="N5409" s="27">
        <f>IF(J5409&lt;=0.3,INDEX(价格表!$B$4:$I$31,M5409,2),IF(AND(J5409&gt;0.3,J5409&lt;=1),INDEX(价格表!$B$4:$I$31,M5409,3),IF(AND(J5409&gt;1,J5409&lt;=2.2),INDEX(价格表!$B$4:$I$31,M5409,4),IF(AND(J5409&gt;2.2,J5409&lt;=3.3),INDEX(价格表!$B$4:$I$31,M5409,5),IF(AND(J5409&gt;3.3,J5409&lt;=4),INDEX(价格表!$B$4:$I$31,M5409,6),IF(AND(J5409&gt;4,J5409&lt;=5.5),INDEX(价格表!$B$4:$I$31,M5409,7),IF(J5409&gt;5.5,2.6+INDEX(价格表!$B$4:$I$31,M5409,8)*L5409)))))))</f>
        <v>2.15</v>
      </c>
    </row>
    <row r="5410" spans="1:14">
      <c r="A5410" s="20">
        <v>4311115527067</v>
      </c>
      <c r="B5410" s="18" t="s">
        <v>16</v>
      </c>
      <c r="C5410" s="21">
        <v>20201218</v>
      </c>
      <c r="D5410" s="21">
        <v>610538201209</v>
      </c>
      <c r="E5410" s="21" t="s">
        <v>16</v>
      </c>
      <c r="F5410" s="21">
        <v>20201228</v>
      </c>
      <c r="G5410" s="21" t="s">
        <v>17</v>
      </c>
      <c r="H5410" s="21" t="s">
        <v>23</v>
      </c>
      <c r="I5410" s="21" t="s">
        <v>127</v>
      </c>
      <c r="J5410" s="21">
        <v>1.53</v>
      </c>
      <c r="K5410" s="21" t="s">
        <v>20</v>
      </c>
      <c r="L5410">
        <f t="shared" si="99"/>
        <v>2</v>
      </c>
      <c r="M5410">
        <f>MATCH(H:H,价格表!$B$4:$B$35,0)</f>
        <v>15</v>
      </c>
      <c r="N5410" s="27">
        <f>IF(J5410&lt;=0.3,INDEX(价格表!$B$4:$I$31,M5410,2),IF(AND(J5410&gt;0.3,J5410&lt;=1),INDEX(价格表!$B$4:$I$31,M5410,3),IF(AND(J5410&gt;1,J5410&lt;=2.2),INDEX(价格表!$B$4:$I$31,M5410,4),IF(AND(J5410&gt;2.2,J5410&lt;=3.3),INDEX(价格表!$B$4:$I$31,M5410,5),IF(AND(J5410&gt;3.3,J5410&lt;=4),INDEX(价格表!$B$4:$I$31,M5410,6),IF(AND(J5410&gt;4,J5410&lt;=5.5),INDEX(价格表!$B$4:$I$31,M5410,7),IF(J5410&gt;5.5,2.6+INDEX(价格表!$B$4:$I$31,M5410,8)*L5410)))))))</f>
        <v>2.15</v>
      </c>
    </row>
    <row r="5411" spans="1:14">
      <c r="A5411" s="20">
        <v>4311115527068</v>
      </c>
      <c r="B5411" s="18" t="s">
        <v>16</v>
      </c>
      <c r="C5411" s="21">
        <v>20201218</v>
      </c>
      <c r="D5411" s="21">
        <v>610538201209</v>
      </c>
      <c r="E5411" s="21" t="s">
        <v>16</v>
      </c>
      <c r="F5411" s="21">
        <v>20201228</v>
      </c>
      <c r="G5411" s="21" t="s">
        <v>17</v>
      </c>
      <c r="H5411" s="21" t="s">
        <v>23</v>
      </c>
      <c r="I5411" s="21" t="s">
        <v>98</v>
      </c>
      <c r="J5411" s="21">
        <v>1.53</v>
      </c>
      <c r="K5411" s="21" t="s">
        <v>20</v>
      </c>
      <c r="L5411">
        <f t="shared" si="99"/>
        <v>2</v>
      </c>
      <c r="M5411">
        <f>MATCH(H:H,价格表!$B$4:$B$35,0)</f>
        <v>15</v>
      </c>
      <c r="N5411" s="27">
        <f>IF(J5411&lt;=0.3,INDEX(价格表!$B$4:$I$31,M5411,2),IF(AND(J5411&gt;0.3,J5411&lt;=1),INDEX(价格表!$B$4:$I$31,M5411,3),IF(AND(J5411&gt;1,J5411&lt;=2.2),INDEX(价格表!$B$4:$I$31,M5411,4),IF(AND(J5411&gt;2.2,J5411&lt;=3.3),INDEX(价格表!$B$4:$I$31,M5411,5),IF(AND(J5411&gt;3.3,J5411&lt;=4),INDEX(价格表!$B$4:$I$31,M5411,6),IF(AND(J5411&gt;4,J5411&lt;=5.5),INDEX(价格表!$B$4:$I$31,M5411,7),IF(J5411&gt;5.5,2.6+INDEX(价格表!$B$4:$I$31,M5411,8)*L5411)))))))</f>
        <v>2.15</v>
      </c>
    </row>
    <row r="5412" spans="1:14">
      <c r="A5412" s="20">
        <v>4311115527069</v>
      </c>
      <c r="B5412" s="18" t="s">
        <v>16</v>
      </c>
      <c r="C5412" s="21">
        <v>20201218</v>
      </c>
      <c r="D5412" s="21">
        <v>610538201209</v>
      </c>
      <c r="E5412" s="21" t="s">
        <v>16</v>
      </c>
      <c r="F5412" s="21">
        <v>20201228</v>
      </c>
      <c r="G5412" s="21" t="s">
        <v>17</v>
      </c>
      <c r="H5412" s="21" t="s">
        <v>82</v>
      </c>
      <c r="I5412" s="21" t="s">
        <v>83</v>
      </c>
      <c r="J5412" s="21">
        <v>1.52</v>
      </c>
      <c r="K5412" s="21" t="s">
        <v>20</v>
      </c>
      <c r="L5412">
        <f t="shared" si="99"/>
        <v>2</v>
      </c>
      <c r="M5412">
        <f>MATCH(H:H,价格表!$B$4:$B$35,0)</f>
        <v>2</v>
      </c>
      <c r="N5412" s="27">
        <f>IF(J5412&lt;=0.3,INDEX(价格表!$B$4:$I$31,M5412,2),IF(AND(J5412&gt;0.3,J5412&lt;=1),INDEX(价格表!$B$4:$I$31,M5412,3),IF(AND(J5412&gt;1,J5412&lt;=2.2),INDEX(价格表!$B$4:$I$31,M5412,4),IF(AND(J5412&gt;2.2,J5412&lt;=3.3),INDEX(价格表!$B$4:$I$31,M5412,5),IF(AND(J5412&gt;3.3,J5412&lt;=4),INDEX(价格表!$B$4:$I$31,M5412,6),IF(AND(J5412&gt;4,J5412&lt;=5.5),INDEX(价格表!$B$4:$I$31,M5412,7),IF(J5412&gt;5.5,2.6+INDEX(价格表!$B$4:$I$31,M5412,8)*L5412)))))))</f>
        <v>2.15</v>
      </c>
    </row>
    <row r="5413" spans="1:14">
      <c r="A5413" s="20">
        <v>4311115528843</v>
      </c>
      <c r="B5413" s="18" t="s">
        <v>16</v>
      </c>
      <c r="C5413" s="21">
        <v>20201218</v>
      </c>
      <c r="D5413" s="21">
        <v>610538201209</v>
      </c>
      <c r="E5413" s="21" t="s">
        <v>16</v>
      </c>
      <c r="F5413" s="21">
        <v>20201228</v>
      </c>
      <c r="G5413" s="21" t="s">
        <v>17</v>
      </c>
      <c r="H5413" s="21" t="s">
        <v>25</v>
      </c>
      <c r="I5413" s="21" t="s">
        <v>26</v>
      </c>
      <c r="J5413" s="21">
        <v>1.52</v>
      </c>
      <c r="K5413" s="21" t="s">
        <v>20</v>
      </c>
      <c r="L5413">
        <f t="shared" si="99"/>
        <v>2</v>
      </c>
      <c r="M5413">
        <f>MATCH(H:H,价格表!$B$4:$B$35,0)</f>
        <v>25</v>
      </c>
      <c r="N5413" s="27">
        <f>IF(J5413&lt;=0.3,INDEX(价格表!$B$4:$I$31,M5413,2),IF(AND(J5413&gt;0.3,J5413&lt;=1),INDEX(价格表!$B$4:$I$31,M5413,3),IF(AND(J5413&gt;1,J5413&lt;=2.2),INDEX(价格表!$B$4:$I$31,M5413,4),IF(AND(J5413&gt;2.2,J5413&lt;=3.3),INDEX(价格表!$B$4:$I$31,M5413,5),IF(AND(J5413&gt;3.3,J5413&lt;=4),INDEX(价格表!$B$4:$I$31,M5413,6),IF(AND(J5413&gt;4,J5413&lt;=5.5),INDEX(价格表!$B$4:$I$31,M5413,7),IF(J5413&gt;5.5,2.6+INDEX(价格表!$B$4:$I$31,M5413,8)*L5413)))))))</f>
        <v>2.15</v>
      </c>
    </row>
    <row r="5414" spans="1:14">
      <c r="A5414" s="20">
        <v>4311115528844</v>
      </c>
      <c r="B5414" s="18" t="s">
        <v>16</v>
      </c>
      <c r="C5414" s="21">
        <v>20201218</v>
      </c>
      <c r="D5414" s="21">
        <v>610538201209</v>
      </c>
      <c r="E5414" s="21" t="s">
        <v>16</v>
      </c>
      <c r="F5414" s="21">
        <v>20201228</v>
      </c>
      <c r="G5414" s="21" t="s">
        <v>17</v>
      </c>
      <c r="H5414" s="21" t="s">
        <v>45</v>
      </c>
      <c r="I5414" s="21" t="s">
        <v>143</v>
      </c>
      <c r="J5414" s="21">
        <v>1.52</v>
      </c>
      <c r="K5414" s="21" t="s">
        <v>20</v>
      </c>
      <c r="L5414">
        <f t="shared" si="99"/>
        <v>2</v>
      </c>
      <c r="M5414">
        <f>MATCH(H:H,价格表!$B$4:$B$35,0)</f>
        <v>9</v>
      </c>
      <c r="N5414" s="27">
        <f>IF(J5414&lt;=0.3,INDEX(价格表!$B$4:$I$31,M5414,2),IF(AND(J5414&gt;0.3,J5414&lt;=1),INDEX(价格表!$B$4:$I$31,M5414,3),IF(AND(J5414&gt;1,J5414&lt;=2.2),INDEX(价格表!$B$4:$I$31,M5414,4),IF(AND(J5414&gt;2.2,J5414&lt;=3.3),INDEX(价格表!$B$4:$I$31,M5414,5),IF(AND(J5414&gt;3.3,J5414&lt;=4),INDEX(价格表!$B$4:$I$31,M5414,6),IF(AND(J5414&gt;4,J5414&lt;=5.5),INDEX(价格表!$B$4:$I$31,M5414,7),IF(J5414&gt;5.5,2.6+INDEX(价格表!$B$4:$I$31,M5414,8)*L5414)))))))</f>
        <v>2.15</v>
      </c>
    </row>
    <row r="5415" spans="1:14">
      <c r="A5415" s="20">
        <v>4311115528845</v>
      </c>
      <c r="B5415" s="18" t="s">
        <v>16</v>
      </c>
      <c r="C5415" s="21">
        <v>20201218</v>
      </c>
      <c r="D5415" s="21">
        <v>610538201209</v>
      </c>
      <c r="E5415" s="21" t="s">
        <v>16</v>
      </c>
      <c r="F5415" s="21">
        <v>20201228</v>
      </c>
      <c r="G5415" s="21" t="s">
        <v>17</v>
      </c>
      <c r="H5415" s="21" t="s">
        <v>73</v>
      </c>
      <c r="I5415" s="21" t="s">
        <v>207</v>
      </c>
      <c r="J5415" s="21">
        <v>1.52</v>
      </c>
      <c r="K5415" s="21" t="s">
        <v>20</v>
      </c>
      <c r="L5415">
        <f t="shared" si="99"/>
        <v>2</v>
      </c>
      <c r="M5415">
        <f>MATCH(H:H,价格表!$B$4:$B$35,0)</f>
        <v>7</v>
      </c>
      <c r="N5415" s="27">
        <f>IF(J5415&lt;=0.3,INDEX(价格表!$B$4:$I$31,M5415,2),IF(AND(J5415&gt;0.3,J5415&lt;=1),INDEX(价格表!$B$4:$I$31,M5415,3),IF(AND(J5415&gt;1,J5415&lt;=2.2),INDEX(价格表!$B$4:$I$31,M5415,4),IF(AND(J5415&gt;2.2,J5415&lt;=3.3),INDEX(价格表!$B$4:$I$31,M5415,5),IF(AND(J5415&gt;3.3,J5415&lt;=4),INDEX(价格表!$B$4:$I$31,M5415,6),IF(AND(J5415&gt;4,J5415&lt;=5.5),INDEX(价格表!$B$4:$I$31,M5415,7),IF(J5415&gt;5.5,2.6+INDEX(价格表!$B$4:$I$31,M5415,8)*L5415)))))))</f>
        <v>2.15</v>
      </c>
    </row>
    <row r="5416" spans="1:14">
      <c r="A5416" s="20">
        <v>4311115528846</v>
      </c>
      <c r="B5416" s="18" t="s">
        <v>16</v>
      </c>
      <c r="C5416" s="21">
        <v>20201218</v>
      </c>
      <c r="D5416" s="21">
        <v>610538201209</v>
      </c>
      <c r="E5416" s="21" t="s">
        <v>16</v>
      </c>
      <c r="F5416" s="21">
        <v>20201228</v>
      </c>
      <c r="G5416" s="21" t="s">
        <v>17</v>
      </c>
      <c r="H5416" s="21" t="s">
        <v>23</v>
      </c>
      <c r="I5416" s="21" t="s">
        <v>225</v>
      </c>
      <c r="J5416" s="21">
        <v>1.54</v>
      </c>
      <c r="K5416" s="21" t="s">
        <v>20</v>
      </c>
      <c r="L5416">
        <f t="shared" si="99"/>
        <v>2</v>
      </c>
      <c r="M5416">
        <f>MATCH(H:H,价格表!$B$4:$B$35,0)</f>
        <v>15</v>
      </c>
      <c r="N5416" s="27">
        <f>IF(J5416&lt;=0.3,INDEX(价格表!$B$4:$I$31,M5416,2),IF(AND(J5416&gt;0.3,J5416&lt;=1),INDEX(价格表!$B$4:$I$31,M5416,3),IF(AND(J5416&gt;1,J5416&lt;=2.2),INDEX(价格表!$B$4:$I$31,M5416,4),IF(AND(J5416&gt;2.2,J5416&lt;=3.3),INDEX(价格表!$B$4:$I$31,M5416,5),IF(AND(J5416&gt;3.3,J5416&lt;=4),INDEX(价格表!$B$4:$I$31,M5416,6),IF(AND(J5416&gt;4,J5416&lt;=5.5),INDEX(价格表!$B$4:$I$31,M5416,7),IF(J5416&gt;5.5,2.6+INDEX(价格表!$B$4:$I$31,M5416,8)*L5416)))))))</f>
        <v>2.15</v>
      </c>
    </row>
    <row r="5417" spans="1:14">
      <c r="A5417" s="20">
        <v>4311115528847</v>
      </c>
      <c r="B5417" s="18" t="s">
        <v>16</v>
      </c>
      <c r="C5417" s="21">
        <v>20201218</v>
      </c>
      <c r="D5417" s="21">
        <v>610538201209</v>
      </c>
      <c r="E5417" s="21" t="s">
        <v>16</v>
      </c>
      <c r="F5417" s="21">
        <v>20201228</v>
      </c>
      <c r="G5417" s="21" t="s">
        <v>17</v>
      </c>
      <c r="H5417" s="21" t="s">
        <v>27</v>
      </c>
      <c r="I5417" s="21" t="s">
        <v>176</v>
      </c>
      <c r="J5417" s="21">
        <v>1.52</v>
      </c>
      <c r="K5417" s="21" t="s">
        <v>20</v>
      </c>
      <c r="L5417">
        <f t="shared" si="99"/>
        <v>2</v>
      </c>
      <c r="M5417">
        <f>MATCH(H:H,价格表!$B$4:$B$35,0)</f>
        <v>3</v>
      </c>
      <c r="N5417" s="27">
        <f>IF(J5417&lt;=0.3,INDEX(价格表!$B$4:$I$31,M5417,2),IF(AND(J5417&gt;0.3,J5417&lt;=1),INDEX(价格表!$B$4:$I$31,M5417,3),IF(AND(J5417&gt;1,J5417&lt;=2.2),INDEX(价格表!$B$4:$I$31,M5417,4),IF(AND(J5417&gt;2.2,J5417&lt;=3.3),INDEX(价格表!$B$4:$I$31,M5417,5),IF(AND(J5417&gt;3.3,J5417&lt;=4),INDEX(价格表!$B$4:$I$31,M5417,6),IF(AND(J5417&gt;4,J5417&lt;=5.5),INDEX(价格表!$B$4:$I$31,M5417,7),IF(J5417&gt;5.5,2.6+INDEX(价格表!$B$4:$I$31,M5417,8)*L5417)))))))</f>
        <v>2.15</v>
      </c>
    </row>
    <row r="5418" spans="1:14">
      <c r="A5418" s="20">
        <v>4311115528848</v>
      </c>
      <c r="B5418" s="18" t="s">
        <v>16</v>
      </c>
      <c r="C5418" s="21">
        <v>20201218</v>
      </c>
      <c r="D5418" s="21">
        <v>610538201209</v>
      </c>
      <c r="E5418" s="21" t="s">
        <v>16</v>
      </c>
      <c r="F5418" s="21">
        <v>20201228</v>
      </c>
      <c r="G5418" s="21" t="s">
        <v>17</v>
      </c>
      <c r="H5418" s="21" t="s">
        <v>75</v>
      </c>
      <c r="I5418" s="21" t="s">
        <v>114</v>
      </c>
      <c r="J5418" s="21">
        <v>1.52</v>
      </c>
      <c r="K5418" s="21" t="s">
        <v>20</v>
      </c>
      <c r="L5418">
        <f t="shared" si="99"/>
        <v>2</v>
      </c>
      <c r="M5418">
        <f>MATCH(H:H,价格表!$B$4:$B$35,0)</f>
        <v>24</v>
      </c>
      <c r="N5418" s="27">
        <f>IF(J5418&lt;=0.3,INDEX(价格表!$B$4:$I$31,M5418,2),IF(AND(J5418&gt;0.3,J5418&lt;=1),INDEX(价格表!$B$4:$I$31,M5418,3),IF(AND(J5418&gt;1,J5418&lt;=2.2),INDEX(价格表!$B$4:$I$31,M5418,4),IF(AND(J5418&gt;2.2,J5418&lt;=3.3),INDEX(价格表!$B$4:$I$31,M5418,5),IF(AND(J5418&gt;3.3,J5418&lt;=4),INDEX(价格表!$B$4:$I$31,M5418,6),IF(AND(J5418&gt;4,J5418&lt;=5.5),INDEX(价格表!$B$4:$I$31,M5418,7),IF(J5418&gt;5.5,2.6+INDEX(价格表!$B$4:$I$31,M5418,8)*L5418)))))))</f>
        <v>2.15</v>
      </c>
    </row>
    <row r="5419" spans="1:14">
      <c r="A5419" s="20">
        <v>4311115528849</v>
      </c>
      <c r="B5419" s="18" t="s">
        <v>16</v>
      </c>
      <c r="C5419" s="21">
        <v>20201218</v>
      </c>
      <c r="D5419" s="21">
        <v>610538201209</v>
      </c>
      <c r="E5419" s="21" t="s">
        <v>16</v>
      </c>
      <c r="F5419" s="21">
        <v>20201228</v>
      </c>
      <c r="G5419" s="21" t="s">
        <v>17</v>
      </c>
      <c r="H5419" s="21" t="s">
        <v>25</v>
      </c>
      <c r="I5419" s="21" t="s">
        <v>121</v>
      </c>
      <c r="J5419" s="21">
        <v>1.52</v>
      </c>
      <c r="K5419" s="21" t="s">
        <v>20</v>
      </c>
      <c r="L5419">
        <f t="shared" si="99"/>
        <v>2</v>
      </c>
      <c r="M5419">
        <f>MATCH(H:H,价格表!$B$4:$B$35,0)</f>
        <v>25</v>
      </c>
      <c r="N5419" s="27">
        <f>IF(J5419&lt;=0.3,INDEX(价格表!$B$4:$I$31,M5419,2),IF(AND(J5419&gt;0.3,J5419&lt;=1),INDEX(价格表!$B$4:$I$31,M5419,3),IF(AND(J5419&gt;1,J5419&lt;=2.2),INDEX(价格表!$B$4:$I$31,M5419,4),IF(AND(J5419&gt;2.2,J5419&lt;=3.3),INDEX(价格表!$B$4:$I$31,M5419,5),IF(AND(J5419&gt;3.3,J5419&lt;=4),INDEX(价格表!$B$4:$I$31,M5419,6),IF(AND(J5419&gt;4,J5419&lt;=5.5),INDEX(价格表!$B$4:$I$31,M5419,7),IF(J5419&gt;5.5,2.6+INDEX(价格表!$B$4:$I$31,M5419,8)*L5419)))))))</f>
        <v>2.15</v>
      </c>
    </row>
    <row r="5420" spans="1:14">
      <c r="A5420" s="20">
        <v>4311115528850</v>
      </c>
      <c r="B5420" s="18" t="s">
        <v>16</v>
      </c>
      <c r="C5420" s="21">
        <v>20201218</v>
      </c>
      <c r="D5420" s="21">
        <v>610538201209</v>
      </c>
      <c r="E5420" s="21" t="s">
        <v>16</v>
      </c>
      <c r="F5420" s="21">
        <v>20201228</v>
      </c>
      <c r="G5420" s="21" t="s">
        <v>17</v>
      </c>
      <c r="H5420" s="21" t="s">
        <v>73</v>
      </c>
      <c r="I5420" s="21" t="s">
        <v>92</v>
      </c>
      <c r="J5420" s="21">
        <v>1.53</v>
      </c>
      <c r="K5420" s="21" t="s">
        <v>20</v>
      </c>
      <c r="L5420">
        <f t="shared" si="99"/>
        <v>2</v>
      </c>
      <c r="M5420">
        <f>MATCH(H:H,价格表!$B$4:$B$35,0)</f>
        <v>7</v>
      </c>
      <c r="N5420" s="27">
        <f>IF(J5420&lt;=0.3,INDEX(价格表!$B$4:$I$31,M5420,2),IF(AND(J5420&gt;0.3,J5420&lt;=1),INDEX(价格表!$B$4:$I$31,M5420,3),IF(AND(J5420&gt;1,J5420&lt;=2.2),INDEX(价格表!$B$4:$I$31,M5420,4),IF(AND(J5420&gt;2.2,J5420&lt;=3.3),INDEX(价格表!$B$4:$I$31,M5420,5),IF(AND(J5420&gt;3.3,J5420&lt;=4),INDEX(价格表!$B$4:$I$31,M5420,6),IF(AND(J5420&gt;4,J5420&lt;=5.5),INDEX(价格表!$B$4:$I$31,M5420,7),IF(J5420&gt;5.5,2.6+INDEX(价格表!$B$4:$I$31,M5420,8)*L5420)))))))</f>
        <v>2.15</v>
      </c>
    </row>
    <row r="5421" spans="1:14">
      <c r="A5421" s="20">
        <v>4311115528851</v>
      </c>
      <c r="B5421" s="18" t="s">
        <v>16</v>
      </c>
      <c r="C5421" s="21">
        <v>20201218</v>
      </c>
      <c r="D5421" s="21">
        <v>610538201209</v>
      </c>
      <c r="E5421" s="21" t="s">
        <v>16</v>
      </c>
      <c r="F5421" s="21">
        <v>20201228</v>
      </c>
      <c r="G5421" s="21" t="s">
        <v>17</v>
      </c>
      <c r="H5421" s="21" t="s">
        <v>37</v>
      </c>
      <c r="I5421" s="21" t="s">
        <v>351</v>
      </c>
      <c r="J5421" s="21">
        <v>1.54</v>
      </c>
      <c r="K5421" s="21" t="s">
        <v>20</v>
      </c>
      <c r="L5421">
        <f t="shared" si="99"/>
        <v>2</v>
      </c>
      <c r="M5421">
        <f>MATCH(H:H,价格表!$B$4:$B$35,0)</f>
        <v>12</v>
      </c>
      <c r="N5421" s="27">
        <f>IF(J5421&lt;=0.3,INDEX(价格表!$B$4:$I$31,M5421,2),IF(AND(J5421&gt;0.3,J5421&lt;=1),INDEX(价格表!$B$4:$I$31,M5421,3),IF(AND(J5421&gt;1,J5421&lt;=2.2),INDEX(价格表!$B$4:$I$31,M5421,4),IF(AND(J5421&gt;2.2,J5421&lt;=3.3),INDEX(价格表!$B$4:$I$31,M5421,5),IF(AND(J5421&gt;3.3,J5421&lt;=4),INDEX(价格表!$B$4:$I$31,M5421,6),IF(AND(J5421&gt;4,J5421&lt;=5.5),INDEX(价格表!$B$4:$I$31,M5421,7),IF(J5421&gt;5.5,2.6+INDEX(价格表!$B$4:$I$31,M5421,8)*L5421)))))))</f>
        <v>2.15</v>
      </c>
    </row>
    <row r="5422" spans="1:14">
      <c r="A5422" s="20">
        <v>4311115528852</v>
      </c>
      <c r="B5422" s="18" t="s">
        <v>16</v>
      </c>
      <c r="C5422" s="21">
        <v>20201218</v>
      </c>
      <c r="D5422" s="21">
        <v>610538201209</v>
      </c>
      <c r="E5422" s="21" t="s">
        <v>16</v>
      </c>
      <c r="F5422" s="21">
        <v>20201228</v>
      </c>
      <c r="G5422" s="21" t="s">
        <v>17</v>
      </c>
      <c r="H5422" s="21" t="s">
        <v>23</v>
      </c>
      <c r="I5422" s="21" t="s">
        <v>24</v>
      </c>
      <c r="J5422" s="21">
        <v>1.54</v>
      </c>
      <c r="K5422" s="21" t="s">
        <v>20</v>
      </c>
      <c r="L5422">
        <f t="shared" si="99"/>
        <v>2</v>
      </c>
      <c r="M5422">
        <f>MATCH(H:H,价格表!$B$4:$B$35,0)</f>
        <v>15</v>
      </c>
      <c r="N5422" s="27">
        <f>IF(J5422&lt;=0.3,INDEX(价格表!$B$4:$I$31,M5422,2),IF(AND(J5422&gt;0.3,J5422&lt;=1),INDEX(价格表!$B$4:$I$31,M5422,3),IF(AND(J5422&gt;1,J5422&lt;=2.2),INDEX(价格表!$B$4:$I$31,M5422,4),IF(AND(J5422&gt;2.2,J5422&lt;=3.3),INDEX(价格表!$B$4:$I$31,M5422,5),IF(AND(J5422&gt;3.3,J5422&lt;=4),INDEX(价格表!$B$4:$I$31,M5422,6),IF(AND(J5422&gt;4,J5422&lt;=5.5),INDEX(价格表!$B$4:$I$31,M5422,7),IF(J5422&gt;5.5,2.6+INDEX(价格表!$B$4:$I$31,M5422,8)*L5422)))))))</f>
        <v>2.15</v>
      </c>
    </row>
    <row r="5423" spans="1:14">
      <c r="A5423" s="20">
        <v>4311115528871</v>
      </c>
      <c r="B5423" s="18" t="s">
        <v>16</v>
      </c>
      <c r="C5423" s="21">
        <v>20201218</v>
      </c>
      <c r="D5423" s="21">
        <v>610538201209</v>
      </c>
      <c r="E5423" s="21" t="s">
        <v>16</v>
      </c>
      <c r="F5423" s="21">
        <v>20201228</v>
      </c>
      <c r="G5423" s="21" t="s">
        <v>17</v>
      </c>
      <c r="H5423" s="21" t="s">
        <v>27</v>
      </c>
      <c r="I5423" s="21" t="s">
        <v>85</v>
      </c>
      <c r="J5423" s="21">
        <v>1.54</v>
      </c>
      <c r="K5423" s="21" t="s">
        <v>20</v>
      </c>
      <c r="L5423">
        <f t="shared" si="99"/>
        <v>2</v>
      </c>
      <c r="M5423">
        <f>MATCH(H:H,价格表!$B$4:$B$35,0)</f>
        <v>3</v>
      </c>
      <c r="N5423" s="27">
        <f>IF(J5423&lt;=0.3,INDEX(价格表!$B$4:$I$31,M5423,2),IF(AND(J5423&gt;0.3,J5423&lt;=1),INDEX(价格表!$B$4:$I$31,M5423,3),IF(AND(J5423&gt;1,J5423&lt;=2.2),INDEX(价格表!$B$4:$I$31,M5423,4),IF(AND(J5423&gt;2.2,J5423&lt;=3.3),INDEX(价格表!$B$4:$I$31,M5423,5),IF(AND(J5423&gt;3.3,J5423&lt;=4),INDEX(价格表!$B$4:$I$31,M5423,6),IF(AND(J5423&gt;4,J5423&lt;=5.5),INDEX(价格表!$B$4:$I$31,M5423,7),IF(J5423&gt;5.5,2.6+INDEX(价格表!$B$4:$I$31,M5423,8)*L5423)))))))</f>
        <v>2.15</v>
      </c>
    </row>
    <row r="5424" spans="1:14">
      <c r="A5424" s="20">
        <v>4311115528872</v>
      </c>
      <c r="B5424" s="18" t="s">
        <v>16</v>
      </c>
      <c r="C5424" s="21">
        <v>20201218</v>
      </c>
      <c r="D5424" s="21">
        <v>610538201209</v>
      </c>
      <c r="E5424" s="21" t="s">
        <v>16</v>
      </c>
      <c r="F5424" s="21">
        <v>20201228</v>
      </c>
      <c r="G5424" s="21" t="s">
        <v>17</v>
      </c>
      <c r="H5424" s="21" t="s">
        <v>25</v>
      </c>
      <c r="I5424" s="21" t="s">
        <v>203</v>
      </c>
      <c r="J5424" s="21">
        <v>1.53</v>
      </c>
      <c r="K5424" s="21" t="s">
        <v>20</v>
      </c>
      <c r="L5424">
        <f t="shared" si="99"/>
        <v>2</v>
      </c>
      <c r="M5424">
        <f>MATCH(H:H,价格表!$B$4:$B$35,0)</f>
        <v>25</v>
      </c>
      <c r="N5424" s="27">
        <f>IF(J5424&lt;=0.3,INDEX(价格表!$B$4:$I$31,M5424,2),IF(AND(J5424&gt;0.3,J5424&lt;=1),INDEX(价格表!$B$4:$I$31,M5424,3),IF(AND(J5424&gt;1,J5424&lt;=2.2),INDEX(价格表!$B$4:$I$31,M5424,4),IF(AND(J5424&gt;2.2,J5424&lt;=3.3),INDEX(价格表!$B$4:$I$31,M5424,5),IF(AND(J5424&gt;3.3,J5424&lt;=4),INDEX(价格表!$B$4:$I$31,M5424,6),IF(AND(J5424&gt;4,J5424&lt;=5.5),INDEX(价格表!$B$4:$I$31,M5424,7),IF(J5424&gt;5.5,2.6+INDEX(价格表!$B$4:$I$31,M5424,8)*L5424)))))))</f>
        <v>2.15</v>
      </c>
    </row>
    <row r="5425" spans="1:14">
      <c r="A5425" s="20">
        <v>4311115528873</v>
      </c>
      <c r="B5425" s="18" t="s">
        <v>16</v>
      </c>
      <c r="C5425" s="21">
        <v>20201218</v>
      </c>
      <c r="D5425" s="21">
        <v>610538201209</v>
      </c>
      <c r="E5425" s="21" t="s">
        <v>16</v>
      </c>
      <c r="F5425" s="21">
        <v>20201228</v>
      </c>
      <c r="G5425" s="21" t="s">
        <v>17</v>
      </c>
      <c r="H5425" s="21" t="s">
        <v>35</v>
      </c>
      <c r="I5425" s="21" t="s">
        <v>102</v>
      </c>
      <c r="J5425" s="21">
        <v>1.52</v>
      </c>
      <c r="K5425" s="21" t="s">
        <v>20</v>
      </c>
      <c r="L5425">
        <f t="shared" si="99"/>
        <v>2</v>
      </c>
      <c r="M5425">
        <f>MATCH(H:H,价格表!$B$4:$B$35,0)</f>
        <v>22</v>
      </c>
      <c r="N5425" s="27">
        <f>IF(J5425&lt;=0.3,INDEX(价格表!$B$4:$I$31,M5425,2),IF(AND(J5425&gt;0.3,J5425&lt;=1),INDEX(价格表!$B$4:$I$31,M5425,3),IF(AND(J5425&gt;1,J5425&lt;=2.2),INDEX(价格表!$B$4:$I$31,M5425,4),IF(AND(J5425&gt;2.2,J5425&lt;=3.3),INDEX(价格表!$B$4:$I$31,M5425,5),IF(AND(J5425&gt;3.3,J5425&lt;=4),INDEX(价格表!$B$4:$I$31,M5425,6),IF(AND(J5425&gt;4,J5425&lt;=5.5),INDEX(价格表!$B$4:$I$31,M5425,7),IF(J5425&gt;5.5,2.6+INDEX(价格表!$B$4:$I$31,M5425,8)*L5425)))))))</f>
        <v>2.15</v>
      </c>
    </row>
    <row r="5426" spans="1:14">
      <c r="A5426" s="20">
        <v>4311115528874</v>
      </c>
      <c r="B5426" s="18" t="s">
        <v>16</v>
      </c>
      <c r="C5426" s="21">
        <v>20201218</v>
      </c>
      <c r="D5426" s="21">
        <v>610538201209</v>
      </c>
      <c r="E5426" s="21" t="s">
        <v>16</v>
      </c>
      <c r="F5426" s="21">
        <v>20201228</v>
      </c>
      <c r="G5426" s="21" t="s">
        <v>17</v>
      </c>
      <c r="H5426" s="21" t="s">
        <v>39</v>
      </c>
      <c r="I5426" s="21" t="s">
        <v>40</v>
      </c>
      <c r="J5426" s="21">
        <v>1.53</v>
      </c>
      <c r="K5426" s="21" t="s">
        <v>20</v>
      </c>
      <c r="L5426">
        <f t="shared" si="99"/>
        <v>2</v>
      </c>
      <c r="M5426">
        <f>MATCH(H:H,价格表!$B$4:$B$35,0)</f>
        <v>23</v>
      </c>
      <c r="N5426" s="27">
        <f>IF(J5426&lt;=0.3,INDEX(价格表!$B$4:$I$31,M5426,2),IF(AND(J5426&gt;0.3,J5426&lt;=1),INDEX(价格表!$B$4:$I$31,M5426,3),IF(AND(J5426&gt;1,J5426&lt;=2.2),INDEX(价格表!$B$4:$I$31,M5426,4),IF(AND(J5426&gt;2.2,J5426&lt;=3.3),INDEX(价格表!$B$4:$I$31,M5426,5),IF(AND(J5426&gt;3.3,J5426&lt;=4),INDEX(价格表!$B$4:$I$31,M5426,6),IF(AND(J5426&gt;4,J5426&lt;=5.5),INDEX(价格表!$B$4:$I$31,M5426,7),IF(J5426&gt;5.5,2.6+INDEX(价格表!$B$4:$I$31,M5426,8)*L5426)))))))</f>
        <v>2.15</v>
      </c>
    </row>
    <row r="5427" spans="1:14">
      <c r="A5427" s="20">
        <v>4311115528875</v>
      </c>
      <c r="B5427" s="18" t="s">
        <v>16</v>
      </c>
      <c r="C5427" s="21">
        <v>20201218</v>
      </c>
      <c r="D5427" s="21">
        <v>610538201209</v>
      </c>
      <c r="E5427" s="21" t="s">
        <v>16</v>
      </c>
      <c r="F5427" s="21">
        <v>20201228</v>
      </c>
      <c r="G5427" s="21" t="s">
        <v>17</v>
      </c>
      <c r="H5427" s="21" t="s">
        <v>21</v>
      </c>
      <c r="I5427" s="21" t="s">
        <v>22</v>
      </c>
      <c r="J5427" s="21">
        <v>1.54</v>
      </c>
      <c r="K5427" s="21" t="s">
        <v>20</v>
      </c>
      <c r="L5427">
        <f t="shared" si="99"/>
        <v>2</v>
      </c>
      <c r="M5427">
        <f>MATCH(H:H,价格表!$B$4:$B$35,0)</f>
        <v>20</v>
      </c>
      <c r="N5427" s="27">
        <f>IF(J5427&lt;=0.3,INDEX(价格表!$B$4:$I$31,M5427,2),IF(AND(J5427&gt;0.3,J5427&lt;=1),INDEX(价格表!$B$4:$I$31,M5427,3),IF(AND(J5427&gt;1,J5427&lt;=2.2),INDEX(价格表!$B$4:$I$31,M5427,4),IF(AND(J5427&gt;2.2,J5427&lt;=3.3),INDEX(价格表!$B$4:$I$31,M5427,5),IF(AND(J5427&gt;3.3,J5427&lt;=4),INDEX(价格表!$B$4:$I$31,M5427,6),IF(AND(J5427&gt;4,J5427&lt;=5.5),INDEX(价格表!$B$4:$I$31,M5427,7),IF(J5427&gt;5.5,2.6+INDEX(价格表!$B$4:$I$31,M5427,8)*L5427)))))))</f>
        <v>2.15</v>
      </c>
    </row>
    <row r="5428" spans="1:14">
      <c r="A5428" s="20">
        <v>4311115528876</v>
      </c>
      <c r="B5428" s="18" t="s">
        <v>16</v>
      </c>
      <c r="C5428" s="21">
        <v>20201218</v>
      </c>
      <c r="D5428" s="21">
        <v>610538201209</v>
      </c>
      <c r="E5428" s="21" t="s">
        <v>16</v>
      </c>
      <c r="F5428" s="21">
        <v>20201228</v>
      </c>
      <c r="G5428" s="21" t="s">
        <v>17</v>
      </c>
      <c r="H5428" s="21" t="s">
        <v>50</v>
      </c>
      <c r="I5428" s="21" t="s">
        <v>161</v>
      </c>
      <c r="J5428" s="21">
        <v>1.54</v>
      </c>
      <c r="K5428" s="21" t="s">
        <v>20</v>
      </c>
      <c r="L5428">
        <f t="shared" si="99"/>
        <v>2</v>
      </c>
      <c r="M5428">
        <f>MATCH(H:H,价格表!$B$4:$B$35,0)</f>
        <v>4</v>
      </c>
      <c r="N5428" s="27">
        <f>IF(J5428&lt;=0.3,INDEX(价格表!$B$4:$I$31,M5428,2),IF(AND(J5428&gt;0.3,J5428&lt;=1),INDEX(价格表!$B$4:$I$31,M5428,3),IF(AND(J5428&gt;1,J5428&lt;=2.2),INDEX(价格表!$B$4:$I$31,M5428,4),IF(AND(J5428&gt;2.2,J5428&lt;=3.3),INDEX(价格表!$B$4:$I$31,M5428,5),IF(AND(J5428&gt;3.3,J5428&lt;=4),INDEX(价格表!$B$4:$I$31,M5428,6),IF(AND(J5428&gt;4,J5428&lt;=5.5),INDEX(价格表!$B$4:$I$31,M5428,7),IF(J5428&gt;5.5,2.6+INDEX(价格表!$B$4:$I$31,M5428,8)*L5428)))))))</f>
        <v>2.15</v>
      </c>
    </row>
    <row r="5429" spans="1:14">
      <c r="A5429" s="20">
        <v>4311115528877</v>
      </c>
      <c r="B5429" s="18" t="s">
        <v>16</v>
      </c>
      <c r="C5429" s="21">
        <v>20201218</v>
      </c>
      <c r="D5429" s="21">
        <v>610538201209</v>
      </c>
      <c r="E5429" s="21" t="s">
        <v>16</v>
      </c>
      <c r="F5429" s="21">
        <v>20201228</v>
      </c>
      <c r="G5429" s="21" t="s">
        <v>17</v>
      </c>
      <c r="H5429" s="21" t="s">
        <v>23</v>
      </c>
      <c r="I5429" s="21" t="s">
        <v>98</v>
      </c>
      <c r="J5429" s="21">
        <v>1.51</v>
      </c>
      <c r="K5429" s="21" t="s">
        <v>20</v>
      </c>
      <c r="L5429">
        <f t="shared" si="99"/>
        <v>2</v>
      </c>
      <c r="M5429">
        <f>MATCH(H:H,价格表!$B$4:$B$35,0)</f>
        <v>15</v>
      </c>
      <c r="N5429" s="27">
        <f>IF(J5429&lt;=0.3,INDEX(价格表!$B$4:$I$31,M5429,2),IF(AND(J5429&gt;0.3,J5429&lt;=1),INDEX(价格表!$B$4:$I$31,M5429,3),IF(AND(J5429&gt;1,J5429&lt;=2.2),INDEX(价格表!$B$4:$I$31,M5429,4),IF(AND(J5429&gt;2.2,J5429&lt;=3.3),INDEX(价格表!$B$4:$I$31,M5429,5),IF(AND(J5429&gt;3.3,J5429&lt;=4),INDEX(价格表!$B$4:$I$31,M5429,6),IF(AND(J5429&gt;4,J5429&lt;=5.5),INDEX(价格表!$B$4:$I$31,M5429,7),IF(J5429&gt;5.5,2.6+INDEX(价格表!$B$4:$I$31,M5429,8)*L5429)))))))</f>
        <v>2.15</v>
      </c>
    </row>
    <row r="5430" spans="1:14">
      <c r="A5430" s="20">
        <v>4311115528880</v>
      </c>
      <c r="B5430" s="18" t="s">
        <v>16</v>
      </c>
      <c r="C5430" s="21">
        <v>20201218</v>
      </c>
      <c r="D5430" s="21">
        <v>610538201209</v>
      </c>
      <c r="E5430" s="21" t="s">
        <v>16</v>
      </c>
      <c r="F5430" s="21">
        <v>20201228</v>
      </c>
      <c r="G5430" s="21" t="s">
        <v>17</v>
      </c>
      <c r="H5430" s="21" t="s">
        <v>27</v>
      </c>
      <c r="I5430" s="21" t="s">
        <v>126</v>
      </c>
      <c r="J5430" s="21">
        <v>1.53</v>
      </c>
      <c r="K5430" s="21" t="s">
        <v>20</v>
      </c>
      <c r="L5430">
        <f t="shared" si="99"/>
        <v>2</v>
      </c>
      <c r="M5430">
        <f>MATCH(H:H,价格表!$B$4:$B$35,0)</f>
        <v>3</v>
      </c>
      <c r="N5430" s="27">
        <f>IF(J5430&lt;=0.3,INDEX(价格表!$B$4:$I$31,M5430,2),IF(AND(J5430&gt;0.3,J5430&lt;=1),INDEX(价格表!$B$4:$I$31,M5430,3),IF(AND(J5430&gt;1,J5430&lt;=2.2),INDEX(价格表!$B$4:$I$31,M5430,4),IF(AND(J5430&gt;2.2,J5430&lt;=3.3),INDEX(价格表!$B$4:$I$31,M5430,5),IF(AND(J5430&gt;3.3,J5430&lt;=4),INDEX(价格表!$B$4:$I$31,M5430,6),IF(AND(J5430&gt;4,J5430&lt;=5.5),INDEX(价格表!$B$4:$I$31,M5430,7),IF(J5430&gt;5.5,2.6+INDEX(价格表!$B$4:$I$31,M5430,8)*L5430)))))))</f>
        <v>2.15</v>
      </c>
    </row>
    <row r="5431" spans="1:14">
      <c r="A5431" s="20">
        <v>4311115529823</v>
      </c>
      <c r="B5431" s="18" t="s">
        <v>16</v>
      </c>
      <c r="C5431" s="21">
        <v>20201218</v>
      </c>
      <c r="D5431" s="21">
        <v>610538201209</v>
      </c>
      <c r="E5431" s="21" t="s">
        <v>16</v>
      </c>
      <c r="F5431" s="21">
        <v>20201228</v>
      </c>
      <c r="G5431" s="21" t="s">
        <v>17</v>
      </c>
      <c r="H5431" s="21" t="s">
        <v>73</v>
      </c>
      <c r="I5431" s="21" t="s">
        <v>91</v>
      </c>
      <c r="J5431" s="21">
        <v>1.52</v>
      </c>
      <c r="K5431" s="21" t="s">
        <v>20</v>
      </c>
      <c r="L5431">
        <f t="shared" si="99"/>
        <v>2</v>
      </c>
      <c r="M5431">
        <f>MATCH(H:H,价格表!$B$4:$B$35,0)</f>
        <v>7</v>
      </c>
      <c r="N5431" s="27">
        <f>IF(J5431&lt;=0.3,INDEX(价格表!$B$4:$I$31,M5431,2),IF(AND(J5431&gt;0.3,J5431&lt;=1),INDEX(价格表!$B$4:$I$31,M5431,3),IF(AND(J5431&gt;1,J5431&lt;=2.2),INDEX(价格表!$B$4:$I$31,M5431,4),IF(AND(J5431&gt;2.2,J5431&lt;=3.3),INDEX(价格表!$B$4:$I$31,M5431,5),IF(AND(J5431&gt;3.3,J5431&lt;=4),INDEX(价格表!$B$4:$I$31,M5431,6),IF(AND(J5431&gt;4,J5431&lt;=5.5),INDEX(价格表!$B$4:$I$31,M5431,7),IF(J5431&gt;5.5,2.6+INDEX(价格表!$B$4:$I$31,M5431,8)*L5431)))))))</f>
        <v>2.15</v>
      </c>
    </row>
    <row r="5432" spans="1:14">
      <c r="A5432" s="20">
        <v>4311115529824</v>
      </c>
      <c r="B5432" s="18" t="s">
        <v>16</v>
      </c>
      <c r="C5432" s="21">
        <v>20201218</v>
      </c>
      <c r="D5432" s="21">
        <v>610538201209</v>
      </c>
      <c r="E5432" s="21" t="s">
        <v>16</v>
      </c>
      <c r="F5432" s="21">
        <v>20201228</v>
      </c>
      <c r="G5432" s="21" t="s">
        <v>17</v>
      </c>
      <c r="H5432" s="21" t="s">
        <v>27</v>
      </c>
      <c r="I5432" s="21" t="s">
        <v>128</v>
      </c>
      <c r="J5432" s="21">
        <v>1.53</v>
      </c>
      <c r="K5432" s="21" t="s">
        <v>20</v>
      </c>
      <c r="L5432">
        <f t="shared" si="99"/>
        <v>2</v>
      </c>
      <c r="M5432">
        <f>MATCH(H:H,价格表!$B$4:$B$35,0)</f>
        <v>3</v>
      </c>
      <c r="N5432" s="27">
        <f>IF(J5432&lt;=0.3,INDEX(价格表!$B$4:$I$31,M5432,2),IF(AND(J5432&gt;0.3,J5432&lt;=1),INDEX(价格表!$B$4:$I$31,M5432,3),IF(AND(J5432&gt;1,J5432&lt;=2.2),INDEX(价格表!$B$4:$I$31,M5432,4),IF(AND(J5432&gt;2.2,J5432&lt;=3.3),INDEX(价格表!$B$4:$I$31,M5432,5),IF(AND(J5432&gt;3.3,J5432&lt;=4),INDEX(价格表!$B$4:$I$31,M5432,6),IF(AND(J5432&gt;4,J5432&lt;=5.5),INDEX(价格表!$B$4:$I$31,M5432,7),IF(J5432&gt;5.5,2.6+INDEX(价格表!$B$4:$I$31,M5432,8)*L5432)))))))</f>
        <v>2.15</v>
      </c>
    </row>
    <row r="5433" spans="1:14">
      <c r="A5433" s="20">
        <v>4311115529827</v>
      </c>
      <c r="B5433" s="18" t="s">
        <v>16</v>
      </c>
      <c r="C5433" s="21">
        <v>20201218</v>
      </c>
      <c r="D5433" s="21">
        <v>610538201209</v>
      </c>
      <c r="E5433" s="21" t="s">
        <v>16</v>
      </c>
      <c r="F5433" s="21">
        <v>20201228</v>
      </c>
      <c r="G5433" s="21" t="s">
        <v>17</v>
      </c>
      <c r="H5433" s="21" t="s">
        <v>50</v>
      </c>
      <c r="I5433" s="21" t="s">
        <v>133</v>
      </c>
      <c r="J5433" s="21">
        <v>1.52</v>
      </c>
      <c r="K5433" s="21" t="s">
        <v>20</v>
      </c>
      <c r="L5433">
        <f t="shared" si="99"/>
        <v>2</v>
      </c>
      <c r="M5433">
        <f>MATCH(H:H,价格表!$B$4:$B$35,0)</f>
        <v>4</v>
      </c>
      <c r="N5433" s="27">
        <f>IF(J5433&lt;=0.3,INDEX(价格表!$B$4:$I$31,M5433,2),IF(AND(J5433&gt;0.3,J5433&lt;=1),INDEX(价格表!$B$4:$I$31,M5433,3),IF(AND(J5433&gt;1,J5433&lt;=2.2),INDEX(价格表!$B$4:$I$31,M5433,4),IF(AND(J5433&gt;2.2,J5433&lt;=3.3),INDEX(价格表!$B$4:$I$31,M5433,5),IF(AND(J5433&gt;3.3,J5433&lt;=4),INDEX(价格表!$B$4:$I$31,M5433,6),IF(AND(J5433&gt;4,J5433&lt;=5.5),INDEX(价格表!$B$4:$I$31,M5433,7),IF(J5433&gt;5.5,2.6+INDEX(价格表!$B$4:$I$31,M5433,8)*L5433)))))))</f>
        <v>2.15</v>
      </c>
    </row>
    <row r="5434" spans="1:14">
      <c r="A5434" s="20">
        <v>4311115529829</v>
      </c>
      <c r="B5434" s="18" t="s">
        <v>16</v>
      </c>
      <c r="C5434" s="21">
        <v>20201218</v>
      </c>
      <c r="D5434" s="21">
        <v>610538201209</v>
      </c>
      <c r="E5434" s="21" t="s">
        <v>16</v>
      </c>
      <c r="F5434" s="21">
        <v>20201228</v>
      </c>
      <c r="G5434" s="21" t="s">
        <v>17</v>
      </c>
      <c r="H5434" s="21" t="s">
        <v>50</v>
      </c>
      <c r="I5434" s="21" t="s">
        <v>62</v>
      </c>
      <c r="J5434" s="21">
        <v>1.55</v>
      </c>
      <c r="K5434" s="21" t="s">
        <v>20</v>
      </c>
      <c r="L5434">
        <f t="shared" si="99"/>
        <v>2</v>
      </c>
      <c r="M5434">
        <f>MATCH(H:H,价格表!$B$4:$B$35,0)</f>
        <v>4</v>
      </c>
      <c r="N5434" s="27">
        <f>IF(J5434&lt;=0.3,INDEX(价格表!$B$4:$I$31,M5434,2),IF(AND(J5434&gt;0.3,J5434&lt;=1),INDEX(价格表!$B$4:$I$31,M5434,3),IF(AND(J5434&gt;1,J5434&lt;=2.2),INDEX(价格表!$B$4:$I$31,M5434,4),IF(AND(J5434&gt;2.2,J5434&lt;=3.3),INDEX(价格表!$B$4:$I$31,M5434,5),IF(AND(J5434&gt;3.3,J5434&lt;=4),INDEX(价格表!$B$4:$I$31,M5434,6),IF(AND(J5434&gt;4,J5434&lt;=5.5),INDEX(价格表!$B$4:$I$31,M5434,7),IF(J5434&gt;5.5,2.6+INDEX(价格表!$B$4:$I$31,M5434,8)*L5434)))))))</f>
        <v>2.15</v>
      </c>
    </row>
    <row r="5435" spans="1:14">
      <c r="A5435" s="20">
        <v>4311115529830</v>
      </c>
      <c r="B5435" s="18" t="s">
        <v>16</v>
      </c>
      <c r="C5435" s="21">
        <v>20201218</v>
      </c>
      <c r="D5435" s="21">
        <v>610538201209</v>
      </c>
      <c r="E5435" s="21" t="s">
        <v>16</v>
      </c>
      <c r="F5435" s="21">
        <v>20201228</v>
      </c>
      <c r="G5435" s="21" t="s">
        <v>17</v>
      </c>
      <c r="H5435" s="21" t="s">
        <v>18</v>
      </c>
      <c r="I5435" s="21" t="s">
        <v>53</v>
      </c>
      <c r="J5435" s="21">
        <v>1.42</v>
      </c>
      <c r="K5435" s="21" t="s">
        <v>20</v>
      </c>
      <c r="L5435">
        <f t="shared" si="99"/>
        <v>2</v>
      </c>
      <c r="M5435">
        <f>MATCH(H:H,价格表!$B$4:$B$35,0)</f>
        <v>1</v>
      </c>
      <c r="N5435" s="27">
        <f>IF(J5435&lt;=0.3,INDEX(价格表!$B$4:$I$31,M5435,2),IF(AND(J5435&gt;0.3,J5435&lt;=1),INDEX(价格表!$B$4:$I$31,M5435,3),IF(AND(J5435&gt;1,J5435&lt;=2.2),INDEX(价格表!$B$4:$I$31,M5435,4),IF(AND(J5435&gt;2.2,J5435&lt;=3.3),INDEX(价格表!$B$4:$I$31,M5435,5),IF(AND(J5435&gt;3.3,J5435&lt;=4),INDEX(价格表!$B$4:$I$31,M5435,6),IF(AND(J5435&gt;4,J5435&lt;=5.5),INDEX(价格表!$B$4:$I$31,M5435,7),IF(J5435&gt;5.5,2.6+INDEX(价格表!$B$4:$I$31,M5435,8)*L5435)))))))</f>
        <v>2.15</v>
      </c>
    </row>
    <row r="5436" spans="1:14">
      <c r="A5436" s="20">
        <v>4311115529831</v>
      </c>
      <c r="B5436" s="18" t="s">
        <v>16</v>
      </c>
      <c r="C5436" s="21">
        <v>20201218</v>
      </c>
      <c r="D5436" s="21">
        <v>610538201209</v>
      </c>
      <c r="E5436" s="21" t="s">
        <v>16</v>
      </c>
      <c r="F5436" s="21">
        <v>20201228</v>
      </c>
      <c r="G5436" s="21" t="s">
        <v>17</v>
      </c>
      <c r="H5436" s="21" t="s">
        <v>68</v>
      </c>
      <c r="I5436" s="21" t="s">
        <v>234</v>
      </c>
      <c r="J5436" s="21">
        <v>1.52</v>
      </c>
      <c r="K5436" s="21" t="s">
        <v>20</v>
      </c>
      <c r="L5436">
        <f t="shared" si="99"/>
        <v>2</v>
      </c>
      <c r="M5436">
        <f>MATCH(H:H,价格表!$B$4:$B$35,0)</f>
        <v>5</v>
      </c>
      <c r="N5436" s="27">
        <f>IF(J5436&lt;=0.3,INDEX(价格表!$B$4:$I$31,M5436,2),IF(AND(J5436&gt;0.3,J5436&lt;=1),INDEX(价格表!$B$4:$I$31,M5436,3),IF(AND(J5436&gt;1,J5436&lt;=2.2),INDEX(价格表!$B$4:$I$31,M5436,4),IF(AND(J5436&gt;2.2,J5436&lt;=3.3),INDEX(价格表!$B$4:$I$31,M5436,5),IF(AND(J5436&gt;3.3,J5436&lt;=4),INDEX(价格表!$B$4:$I$31,M5436,6),IF(AND(J5436&gt;4,J5436&lt;=5.5),INDEX(价格表!$B$4:$I$31,M5436,7),IF(J5436&gt;5.5,2.6+INDEX(价格表!$B$4:$I$31,M5436,8)*L5436)))))))</f>
        <v>2.15</v>
      </c>
    </row>
    <row r="5437" spans="1:14">
      <c r="A5437" s="20">
        <v>4311115533817</v>
      </c>
      <c r="B5437" s="18" t="s">
        <v>16</v>
      </c>
      <c r="C5437" s="21">
        <v>20201218</v>
      </c>
      <c r="D5437" s="21">
        <v>610538201209</v>
      </c>
      <c r="E5437" s="21" t="s">
        <v>16</v>
      </c>
      <c r="F5437" s="21">
        <v>20201228</v>
      </c>
      <c r="G5437" s="21" t="s">
        <v>17</v>
      </c>
      <c r="H5437" s="21" t="s">
        <v>43</v>
      </c>
      <c r="I5437" s="21" t="s">
        <v>217</v>
      </c>
      <c r="J5437" s="21">
        <v>1.52</v>
      </c>
      <c r="K5437" s="21" t="s">
        <v>20</v>
      </c>
      <c r="L5437">
        <f t="shared" si="99"/>
        <v>2</v>
      </c>
      <c r="M5437">
        <f>MATCH(H:H,价格表!$B$4:$B$35,0)</f>
        <v>10</v>
      </c>
      <c r="N5437" s="27">
        <f>IF(J5437&lt;=0.3,INDEX(价格表!$B$4:$I$31,M5437,2),IF(AND(J5437&gt;0.3,J5437&lt;=1),INDEX(价格表!$B$4:$I$31,M5437,3),IF(AND(J5437&gt;1,J5437&lt;=2.2),INDEX(价格表!$B$4:$I$31,M5437,4),IF(AND(J5437&gt;2.2,J5437&lt;=3.3),INDEX(价格表!$B$4:$I$31,M5437,5),IF(AND(J5437&gt;3.3,J5437&lt;=4),INDEX(价格表!$B$4:$I$31,M5437,6),IF(AND(J5437&gt;4,J5437&lt;=5.5),INDEX(价格表!$B$4:$I$31,M5437,7),IF(J5437&gt;5.5,2.6+INDEX(价格表!$B$4:$I$31,M5437,8)*L5437)))))))</f>
        <v>2.15</v>
      </c>
    </row>
    <row r="5438" spans="1:14">
      <c r="A5438" s="20">
        <v>4311115533819</v>
      </c>
      <c r="B5438" s="18" t="s">
        <v>16</v>
      </c>
      <c r="C5438" s="21">
        <v>20201218</v>
      </c>
      <c r="D5438" s="21">
        <v>610538201209</v>
      </c>
      <c r="E5438" s="21" t="s">
        <v>16</v>
      </c>
      <c r="F5438" s="21">
        <v>20201228</v>
      </c>
      <c r="G5438" s="21" t="s">
        <v>17</v>
      </c>
      <c r="H5438" s="21" t="s">
        <v>21</v>
      </c>
      <c r="I5438" s="21" t="s">
        <v>279</v>
      </c>
      <c r="J5438" s="21">
        <v>1.51</v>
      </c>
      <c r="K5438" s="21" t="s">
        <v>20</v>
      </c>
      <c r="L5438">
        <f t="shared" si="99"/>
        <v>2</v>
      </c>
      <c r="M5438">
        <f>MATCH(H:H,价格表!$B$4:$B$35,0)</f>
        <v>20</v>
      </c>
      <c r="N5438" s="27">
        <f>IF(J5438&lt;=0.3,INDEX(价格表!$B$4:$I$31,M5438,2),IF(AND(J5438&gt;0.3,J5438&lt;=1),INDEX(价格表!$B$4:$I$31,M5438,3),IF(AND(J5438&gt;1,J5438&lt;=2.2),INDEX(价格表!$B$4:$I$31,M5438,4),IF(AND(J5438&gt;2.2,J5438&lt;=3.3),INDEX(价格表!$B$4:$I$31,M5438,5),IF(AND(J5438&gt;3.3,J5438&lt;=4),INDEX(价格表!$B$4:$I$31,M5438,6),IF(AND(J5438&gt;4,J5438&lt;=5.5),INDEX(价格表!$B$4:$I$31,M5438,7),IF(J5438&gt;5.5,2.6+INDEX(价格表!$B$4:$I$31,M5438,8)*L5438)))))))</f>
        <v>2.15</v>
      </c>
    </row>
    <row r="5439" spans="1:14">
      <c r="A5439" s="20">
        <v>4311115533820</v>
      </c>
      <c r="B5439" s="18" t="s">
        <v>16</v>
      </c>
      <c r="C5439" s="21">
        <v>20201218</v>
      </c>
      <c r="D5439" s="21">
        <v>610538201209</v>
      </c>
      <c r="E5439" s="21" t="s">
        <v>16</v>
      </c>
      <c r="F5439" s="21">
        <v>20201228</v>
      </c>
      <c r="G5439" s="21" t="s">
        <v>17</v>
      </c>
      <c r="H5439" s="21" t="s">
        <v>45</v>
      </c>
      <c r="I5439" s="21" t="s">
        <v>60</v>
      </c>
      <c r="J5439" s="21">
        <v>1.54</v>
      </c>
      <c r="K5439" s="21" t="s">
        <v>20</v>
      </c>
      <c r="L5439">
        <f t="shared" si="99"/>
        <v>2</v>
      </c>
      <c r="M5439">
        <f>MATCH(H:H,价格表!$B$4:$B$35,0)</f>
        <v>9</v>
      </c>
      <c r="N5439" s="27">
        <f>IF(J5439&lt;=0.3,INDEX(价格表!$B$4:$I$31,M5439,2),IF(AND(J5439&gt;0.3,J5439&lt;=1),INDEX(价格表!$B$4:$I$31,M5439,3),IF(AND(J5439&gt;1,J5439&lt;=2.2),INDEX(价格表!$B$4:$I$31,M5439,4),IF(AND(J5439&gt;2.2,J5439&lt;=3.3),INDEX(价格表!$B$4:$I$31,M5439,5),IF(AND(J5439&gt;3.3,J5439&lt;=4),INDEX(价格表!$B$4:$I$31,M5439,6),IF(AND(J5439&gt;4,J5439&lt;=5.5),INDEX(价格表!$B$4:$I$31,M5439,7),IF(J5439&gt;5.5,2.6+INDEX(价格表!$B$4:$I$31,M5439,8)*L5439)))))))</f>
        <v>2.15</v>
      </c>
    </row>
    <row r="5440" spans="1:14">
      <c r="A5440" s="20">
        <v>4311115533821</v>
      </c>
      <c r="B5440" s="18" t="s">
        <v>16</v>
      </c>
      <c r="C5440" s="21">
        <v>20201218</v>
      </c>
      <c r="D5440" s="21">
        <v>610538201209</v>
      </c>
      <c r="E5440" s="21" t="s">
        <v>16</v>
      </c>
      <c r="F5440" s="21">
        <v>20201228</v>
      </c>
      <c r="G5440" s="21" t="s">
        <v>17</v>
      </c>
      <c r="H5440" s="21" t="s">
        <v>21</v>
      </c>
      <c r="I5440" s="21" t="s">
        <v>109</v>
      </c>
      <c r="J5440" s="21">
        <v>1.53</v>
      </c>
      <c r="K5440" s="21" t="s">
        <v>20</v>
      </c>
      <c r="L5440">
        <f t="shared" si="99"/>
        <v>2</v>
      </c>
      <c r="M5440">
        <f>MATCH(H:H,价格表!$B$4:$B$35,0)</f>
        <v>20</v>
      </c>
      <c r="N5440" s="27">
        <f>IF(J5440&lt;=0.3,INDEX(价格表!$B$4:$I$31,M5440,2),IF(AND(J5440&gt;0.3,J5440&lt;=1),INDEX(价格表!$B$4:$I$31,M5440,3),IF(AND(J5440&gt;1,J5440&lt;=2.2),INDEX(价格表!$B$4:$I$31,M5440,4),IF(AND(J5440&gt;2.2,J5440&lt;=3.3),INDEX(价格表!$B$4:$I$31,M5440,5),IF(AND(J5440&gt;3.3,J5440&lt;=4),INDEX(价格表!$B$4:$I$31,M5440,6),IF(AND(J5440&gt;4,J5440&lt;=5.5),INDEX(价格表!$B$4:$I$31,M5440,7),IF(J5440&gt;5.5,2.6+INDEX(价格表!$B$4:$I$31,M5440,8)*L5440)))))))</f>
        <v>2.15</v>
      </c>
    </row>
    <row r="5441" spans="1:14">
      <c r="A5441" s="20">
        <v>4311115533822</v>
      </c>
      <c r="B5441" s="18" t="s">
        <v>16</v>
      </c>
      <c r="C5441" s="21">
        <v>20201218</v>
      </c>
      <c r="D5441" s="21">
        <v>610538201209</v>
      </c>
      <c r="E5441" s="21" t="s">
        <v>16</v>
      </c>
      <c r="F5441" s="21">
        <v>20201228</v>
      </c>
      <c r="G5441" s="21" t="s">
        <v>17</v>
      </c>
      <c r="H5441" s="21" t="s">
        <v>50</v>
      </c>
      <c r="I5441" s="21" t="s">
        <v>77</v>
      </c>
      <c r="J5441" s="21">
        <v>1.53</v>
      </c>
      <c r="K5441" s="21" t="s">
        <v>20</v>
      </c>
      <c r="L5441">
        <f t="shared" si="99"/>
        <v>2</v>
      </c>
      <c r="M5441">
        <f>MATCH(H:H,价格表!$B$4:$B$35,0)</f>
        <v>4</v>
      </c>
      <c r="N5441" s="27">
        <f>IF(J5441&lt;=0.3,INDEX(价格表!$B$4:$I$31,M5441,2),IF(AND(J5441&gt;0.3,J5441&lt;=1),INDEX(价格表!$B$4:$I$31,M5441,3),IF(AND(J5441&gt;1,J5441&lt;=2.2),INDEX(价格表!$B$4:$I$31,M5441,4),IF(AND(J5441&gt;2.2,J5441&lt;=3.3),INDEX(价格表!$B$4:$I$31,M5441,5),IF(AND(J5441&gt;3.3,J5441&lt;=4),INDEX(价格表!$B$4:$I$31,M5441,6),IF(AND(J5441&gt;4,J5441&lt;=5.5),INDEX(价格表!$B$4:$I$31,M5441,7),IF(J5441&gt;5.5,2.6+INDEX(价格表!$B$4:$I$31,M5441,8)*L5441)))))))</f>
        <v>2.15</v>
      </c>
    </row>
    <row r="5442" spans="1:14">
      <c r="A5442" s="20">
        <v>4311115533823</v>
      </c>
      <c r="B5442" s="18" t="s">
        <v>16</v>
      </c>
      <c r="C5442" s="21">
        <v>20201218</v>
      </c>
      <c r="D5442" s="21">
        <v>610538201209</v>
      </c>
      <c r="E5442" s="21" t="s">
        <v>16</v>
      </c>
      <c r="F5442" s="21">
        <v>20201228</v>
      </c>
      <c r="G5442" s="21" t="s">
        <v>17</v>
      </c>
      <c r="H5442" s="21" t="s">
        <v>25</v>
      </c>
      <c r="I5442" s="21" t="s">
        <v>203</v>
      </c>
      <c r="J5442" s="21">
        <v>1.53</v>
      </c>
      <c r="K5442" s="21" t="s">
        <v>20</v>
      </c>
      <c r="L5442">
        <f t="shared" si="99"/>
        <v>2</v>
      </c>
      <c r="M5442">
        <f>MATCH(H:H,价格表!$B$4:$B$35,0)</f>
        <v>25</v>
      </c>
      <c r="N5442" s="27">
        <f>IF(J5442&lt;=0.3,INDEX(价格表!$B$4:$I$31,M5442,2),IF(AND(J5442&gt;0.3,J5442&lt;=1),INDEX(价格表!$B$4:$I$31,M5442,3),IF(AND(J5442&gt;1,J5442&lt;=2.2),INDEX(价格表!$B$4:$I$31,M5442,4),IF(AND(J5442&gt;2.2,J5442&lt;=3.3),INDEX(价格表!$B$4:$I$31,M5442,5),IF(AND(J5442&gt;3.3,J5442&lt;=4),INDEX(价格表!$B$4:$I$31,M5442,6),IF(AND(J5442&gt;4,J5442&lt;=5.5),INDEX(价格表!$B$4:$I$31,M5442,7),IF(J5442&gt;5.5,2.6+INDEX(价格表!$B$4:$I$31,M5442,8)*L5442)))))))</f>
        <v>2.15</v>
      </c>
    </row>
    <row r="5443" spans="1:14">
      <c r="A5443" s="20">
        <v>4311115533824</v>
      </c>
      <c r="B5443" s="18" t="s">
        <v>16</v>
      </c>
      <c r="C5443" s="21">
        <v>20201218</v>
      </c>
      <c r="D5443" s="21">
        <v>610538201209</v>
      </c>
      <c r="E5443" s="21" t="s">
        <v>16</v>
      </c>
      <c r="F5443" s="21">
        <v>20201228</v>
      </c>
      <c r="G5443" s="21" t="s">
        <v>17</v>
      </c>
      <c r="H5443" s="21" t="s">
        <v>23</v>
      </c>
      <c r="I5443" s="21" t="s">
        <v>194</v>
      </c>
      <c r="J5443" s="21">
        <v>1.54</v>
      </c>
      <c r="K5443" s="21" t="s">
        <v>20</v>
      </c>
      <c r="L5443">
        <f t="shared" si="99"/>
        <v>2</v>
      </c>
      <c r="M5443">
        <f>MATCH(H:H,价格表!$B$4:$B$35,0)</f>
        <v>15</v>
      </c>
      <c r="N5443" s="27">
        <f>IF(J5443&lt;=0.3,INDEX(价格表!$B$4:$I$31,M5443,2),IF(AND(J5443&gt;0.3,J5443&lt;=1),INDEX(价格表!$B$4:$I$31,M5443,3),IF(AND(J5443&gt;1,J5443&lt;=2.2),INDEX(价格表!$B$4:$I$31,M5443,4),IF(AND(J5443&gt;2.2,J5443&lt;=3.3),INDEX(价格表!$B$4:$I$31,M5443,5),IF(AND(J5443&gt;3.3,J5443&lt;=4),INDEX(价格表!$B$4:$I$31,M5443,6),IF(AND(J5443&gt;4,J5443&lt;=5.5),INDEX(价格表!$B$4:$I$31,M5443,7),IF(J5443&gt;5.5,2.6+INDEX(价格表!$B$4:$I$31,M5443,8)*L5443)))))))</f>
        <v>2.15</v>
      </c>
    </row>
    <row r="5444" spans="1:14">
      <c r="A5444" s="20">
        <v>4311115533825</v>
      </c>
      <c r="B5444" s="18" t="s">
        <v>16</v>
      </c>
      <c r="C5444" s="21">
        <v>20201218</v>
      </c>
      <c r="D5444" s="21">
        <v>610538201209</v>
      </c>
      <c r="E5444" s="21" t="s">
        <v>16</v>
      </c>
      <c r="F5444" s="21">
        <v>20201228</v>
      </c>
      <c r="G5444" s="21" t="s">
        <v>17</v>
      </c>
      <c r="H5444" s="21" t="s">
        <v>45</v>
      </c>
      <c r="I5444" s="21" t="s">
        <v>143</v>
      </c>
      <c r="J5444" s="21">
        <v>1.53</v>
      </c>
      <c r="K5444" s="21" t="s">
        <v>20</v>
      </c>
      <c r="L5444">
        <f t="shared" ref="L5444:L5507" si="100">ROUNDUP(J5444,0)</f>
        <v>2</v>
      </c>
      <c r="M5444">
        <f>MATCH(H:H,价格表!$B$4:$B$35,0)</f>
        <v>9</v>
      </c>
      <c r="N5444" s="27">
        <f>IF(J5444&lt;=0.3,INDEX(价格表!$B$4:$I$31,M5444,2),IF(AND(J5444&gt;0.3,J5444&lt;=1),INDEX(价格表!$B$4:$I$31,M5444,3),IF(AND(J5444&gt;1,J5444&lt;=2.2),INDEX(价格表!$B$4:$I$31,M5444,4),IF(AND(J5444&gt;2.2,J5444&lt;=3.3),INDEX(价格表!$B$4:$I$31,M5444,5),IF(AND(J5444&gt;3.3,J5444&lt;=4),INDEX(价格表!$B$4:$I$31,M5444,6),IF(AND(J5444&gt;4,J5444&lt;=5.5),INDEX(价格表!$B$4:$I$31,M5444,7),IF(J5444&gt;5.5,2.6+INDEX(价格表!$B$4:$I$31,M5444,8)*L5444)))))))</f>
        <v>2.15</v>
      </c>
    </row>
    <row r="5445" spans="1:14">
      <c r="A5445" s="20">
        <v>4311115533826</v>
      </c>
      <c r="B5445" s="18" t="s">
        <v>16</v>
      </c>
      <c r="C5445" s="21">
        <v>20201218</v>
      </c>
      <c r="D5445" s="21">
        <v>610538201209</v>
      </c>
      <c r="E5445" s="21" t="s">
        <v>16</v>
      </c>
      <c r="F5445" s="21">
        <v>20201228</v>
      </c>
      <c r="G5445" s="21" t="s">
        <v>17</v>
      </c>
      <c r="H5445" s="21" t="s">
        <v>54</v>
      </c>
      <c r="I5445" s="21" t="s">
        <v>94</v>
      </c>
      <c r="J5445" s="21">
        <v>1.52</v>
      </c>
      <c r="K5445" s="21" t="s">
        <v>20</v>
      </c>
      <c r="L5445">
        <f t="shared" si="100"/>
        <v>2</v>
      </c>
      <c r="M5445">
        <f>MATCH(H:H,价格表!$B$4:$B$35,0)</f>
        <v>14</v>
      </c>
      <c r="N5445" s="27">
        <f>IF(J5445&lt;=0.3,INDEX(价格表!$B$4:$I$31,M5445,2),IF(AND(J5445&gt;0.3,J5445&lt;=1),INDEX(价格表!$B$4:$I$31,M5445,3),IF(AND(J5445&gt;1,J5445&lt;=2.2),INDEX(价格表!$B$4:$I$31,M5445,4),IF(AND(J5445&gt;2.2,J5445&lt;=3.3),INDEX(价格表!$B$4:$I$31,M5445,5),IF(AND(J5445&gt;3.3,J5445&lt;=4),INDEX(价格表!$B$4:$I$31,M5445,6),IF(AND(J5445&gt;4,J5445&lt;=5.5),INDEX(价格表!$B$4:$I$31,M5445,7),IF(J5445&gt;5.5,2.6+INDEX(价格表!$B$4:$I$31,M5445,8)*L5445)))))))</f>
        <v>2.15</v>
      </c>
    </row>
    <row r="5446" spans="1:14">
      <c r="A5446" s="20">
        <v>4311115534748</v>
      </c>
      <c r="B5446" s="18" t="s">
        <v>16</v>
      </c>
      <c r="C5446" s="21">
        <v>20201218</v>
      </c>
      <c r="D5446" s="21">
        <v>610538201209</v>
      </c>
      <c r="E5446" s="21" t="s">
        <v>16</v>
      </c>
      <c r="F5446" s="21">
        <v>20201228</v>
      </c>
      <c r="G5446" s="21" t="s">
        <v>17</v>
      </c>
      <c r="H5446" s="21" t="s">
        <v>27</v>
      </c>
      <c r="I5446" s="21" t="s">
        <v>28</v>
      </c>
      <c r="J5446" s="21">
        <v>1.52</v>
      </c>
      <c r="K5446" s="21" t="s">
        <v>20</v>
      </c>
      <c r="L5446">
        <f t="shared" si="100"/>
        <v>2</v>
      </c>
      <c r="M5446">
        <f>MATCH(H:H,价格表!$B$4:$B$35,0)</f>
        <v>3</v>
      </c>
      <c r="N5446" s="27">
        <f>IF(J5446&lt;=0.3,INDEX(价格表!$B$4:$I$31,M5446,2),IF(AND(J5446&gt;0.3,J5446&lt;=1),INDEX(价格表!$B$4:$I$31,M5446,3),IF(AND(J5446&gt;1,J5446&lt;=2.2),INDEX(价格表!$B$4:$I$31,M5446,4),IF(AND(J5446&gt;2.2,J5446&lt;=3.3),INDEX(价格表!$B$4:$I$31,M5446,5),IF(AND(J5446&gt;3.3,J5446&lt;=4),INDEX(价格表!$B$4:$I$31,M5446,6),IF(AND(J5446&gt;4,J5446&lt;=5.5),INDEX(价格表!$B$4:$I$31,M5446,7),IF(J5446&gt;5.5,2.6+INDEX(价格表!$B$4:$I$31,M5446,8)*L5446)))))))</f>
        <v>2.15</v>
      </c>
    </row>
    <row r="5447" spans="1:14">
      <c r="A5447" s="20">
        <v>4311115534749</v>
      </c>
      <c r="B5447" s="18" t="s">
        <v>16</v>
      </c>
      <c r="C5447" s="21">
        <v>20201218</v>
      </c>
      <c r="D5447" s="21">
        <v>610538201209</v>
      </c>
      <c r="E5447" s="21" t="s">
        <v>16</v>
      </c>
      <c r="F5447" s="21">
        <v>20201228</v>
      </c>
      <c r="G5447" s="21" t="s">
        <v>17</v>
      </c>
      <c r="H5447" s="21" t="s">
        <v>50</v>
      </c>
      <c r="I5447" s="21" t="s">
        <v>166</v>
      </c>
      <c r="J5447" s="21">
        <v>1.51</v>
      </c>
      <c r="K5447" s="21" t="s">
        <v>20</v>
      </c>
      <c r="L5447">
        <f t="shared" si="100"/>
        <v>2</v>
      </c>
      <c r="M5447">
        <f>MATCH(H:H,价格表!$B$4:$B$35,0)</f>
        <v>4</v>
      </c>
      <c r="N5447" s="27">
        <f>IF(J5447&lt;=0.3,INDEX(价格表!$B$4:$I$31,M5447,2),IF(AND(J5447&gt;0.3,J5447&lt;=1),INDEX(价格表!$B$4:$I$31,M5447,3),IF(AND(J5447&gt;1,J5447&lt;=2.2),INDEX(价格表!$B$4:$I$31,M5447,4),IF(AND(J5447&gt;2.2,J5447&lt;=3.3),INDEX(价格表!$B$4:$I$31,M5447,5),IF(AND(J5447&gt;3.3,J5447&lt;=4),INDEX(价格表!$B$4:$I$31,M5447,6),IF(AND(J5447&gt;4,J5447&lt;=5.5),INDEX(价格表!$B$4:$I$31,M5447,7),IF(J5447&gt;5.5,2.6+INDEX(价格表!$B$4:$I$31,M5447,8)*L5447)))))))</f>
        <v>2.15</v>
      </c>
    </row>
    <row r="5448" spans="1:14">
      <c r="A5448" s="20">
        <v>4311115534750</v>
      </c>
      <c r="B5448" s="18" t="s">
        <v>16</v>
      </c>
      <c r="C5448" s="21">
        <v>20201218</v>
      </c>
      <c r="D5448" s="21">
        <v>610538201209</v>
      </c>
      <c r="E5448" s="21" t="s">
        <v>16</v>
      </c>
      <c r="F5448" s="21">
        <v>20201228</v>
      </c>
      <c r="G5448" s="21" t="s">
        <v>17</v>
      </c>
      <c r="H5448" s="21" t="s">
        <v>23</v>
      </c>
      <c r="I5448" s="21" t="s">
        <v>225</v>
      </c>
      <c r="J5448" s="21">
        <v>1.52</v>
      </c>
      <c r="K5448" s="21" t="s">
        <v>20</v>
      </c>
      <c r="L5448">
        <f t="shared" si="100"/>
        <v>2</v>
      </c>
      <c r="M5448">
        <f>MATCH(H:H,价格表!$B$4:$B$35,0)</f>
        <v>15</v>
      </c>
      <c r="N5448" s="27">
        <f>IF(J5448&lt;=0.3,INDEX(价格表!$B$4:$I$31,M5448,2),IF(AND(J5448&gt;0.3,J5448&lt;=1),INDEX(价格表!$B$4:$I$31,M5448,3),IF(AND(J5448&gt;1,J5448&lt;=2.2),INDEX(价格表!$B$4:$I$31,M5448,4),IF(AND(J5448&gt;2.2,J5448&lt;=3.3),INDEX(价格表!$B$4:$I$31,M5448,5),IF(AND(J5448&gt;3.3,J5448&lt;=4),INDEX(价格表!$B$4:$I$31,M5448,6),IF(AND(J5448&gt;4,J5448&lt;=5.5),INDEX(价格表!$B$4:$I$31,M5448,7),IF(J5448&gt;5.5,2.6+INDEX(价格表!$B$4:$I$31,M5448,8)*L5448)))))))</f>
        <v>2.15</v>
      </c>
    </row>
    <row r="5449" spans="1:14">
      <c r="A5449" s="20">
        <v>4311115534751</v>
      </c>
      <c r="B5449" s="18" t="s">
        <v>16</v>
      </c>
      <c r="C5449" s="21">
        <v>20201218</v>
      </c>
      <c r="D5449" s="21">
        <v>610538201209</v>
      </c>
      <c r="E5449" s="21" t="s">
        <v>16</v>
      </c>
      <c r="F5449" s="21">
        <v>20201228</v>
      </c>
      <c r="G5449" s="21" t="s">
        <v>17</v>
      </c>
      <c r="H5449" s="21" t="s">
        <v>25</v>
      </c>
      <c r="I5449" s="21" t="s">
        <v>26</v>
      </c>
      <c r="J5449" s="21">
        <v>1.52</v>
      </c>
      <c r="K5449" s="21" t="s">
        <v>20</v>
      </c>
      <c r="L5449">
        <f t="shared" si="100"/>
        <v>2</v>
      </c>
      <c r="M5449">
        <f>MATCH(H:H,价格表!$B$4:$B$35,0)</f>
        <v>25</v>
      </c>
      <c r="N5449" s="27">
        <f>IF(J5449&lt;=0.3,INDEX(价格表!$B$4:$I$31,M5449,2),IF(AND(J5449&gt;0.3,J5449&lt;=1),INDEX(价格表!$B$4:$I$31,M5449,3),IF(AND(J5449&gt;1,J5449&lt;=2.2),INDEX(价格表!$B$4:$I$31,M5449,4),IF(AND(J5449&gt;2.2,J5449&lt;=3.3),INDEX(价格表!$B$4:$I$31,M5449,5),IF(AND(J5449&gt;3.3,J5449&lt;=4),INDEX(价格表!$B$4:$I$31,M5449,6),IF(AND(J5449&gt;4,J5449&lt;=5.5),INDEX(价格表!$B$4:$I$31,M5449,7),IF(J5449&gt;5.5,2.6+INDEX(价格表!$B$4:$I$31,M5449,8)*L5449)))))))</f>
        <v>2.15</v>
      </c>
    </row>
    <row r="5450" spans="1:14">
      <c r="A5450" s="20">
        <v>4311115534752</v>
      </c>
      <c r="B5450" s="18" t="s">
        <v>16</v>
      </c>
      <c r="C5450" s="21">
        <v>20201218</v>
      </c>
      <c r="D5450" s="21">
        <v>610538201209</v>
      </c>
      <c r="E5450" s="21" t="s">
        <v>16</v>
      </c>
      <c r="F5450" s="21">
        <v>20201228</v>
      </c>
      <c r="G5450" s="21" t="s">
        <v>17</v>
      </c>
      <c r="H5450" s="21" t="s">
        <v>88</v>
      </c>
      <c r="I5450" s="21" t="s">
        <v>110</v>
      </c>
      <c r="J5450" s="21">
        <v>1.53</v>
      </c>
      <c r="K5450" s="21" t="s">
        <v>20</v>
      </c>
      <c r="L5450">
        <f t="shared" si="100"/>
        <v>2</v>
      </c>
      <c r="M5450">
        <f>MATCH(H:H,价格表!$B$4:$B$35,0)</f>
        <v>19</v>
      </c>
      <c r="N5450" s="27">
        <f>IF(J5450&lt;=0.3,INDEX(价格表!$B$4:$I$31,M5450,2),IF(AND(J5450&gt;0.3,J5450&lt;=1),INDEX(价格表!$B$4:$I$31,M5450,3),IF(AND(J5450&gt;1,J5450&lt;=2.2),INDEX(价格表!$B$4:$I$31,M5450,4),IF(AND(J5450&gt;2.2,J5450&lt;=3.3),INDEX(价格表!$B$4:$I$31,M5450,5),IF(AND(J5450&gt;3.3,J5450&lt;=4),INDEX(价格表!$B$4:$I$31,M5450,6),IF(AND(J5450&gt;4,J5450&lt;=5.5),INDEX(价格表!$B$4:$I$31,M5450,7),IF(J5450&gt;5.5,2.6+INDEX(价格表!$B$4:$I$31,M5450,8)*L5450)))))))</f>
        <v>2.15</v>
      </c>
    </row>
    <row r="5451" spans="1:14">
      <c r="A5451" s="20">
        <v>4311115534753</v>
      </c>
      <c r="B5451" s="18" t="s">
        <v>16</v>
      </c>
      <c r="C5451" s="21">
        <v>20201218</v>
      </c>
      <c r="D5451" s="21">
        <v>610538201209</v>
      </c>
      <c r="E5451" s="21" t="s">
        <v>16</v>
      </c>
      <c r="F5451" s="21">
        <v>20201228</v>
      </c>
      <c r="G5451" s="21" t="s">
        <v>17</v>
      </c>
      <c r="H5451" s="21" t="s">
        <v>25</v>
      </c>
      <c r="I5451" s="21" t="s">
        <v>42</v>
      </c>
      <c r="J5451" s="21">
        <v>1.52</v>
      </c>
      <c r="K5451" s="21" t="s">
        <v>20</v>
      </c>
      <c r="L5451">
        <f t="shared" si="100"/>
        <v>2</v>
      </c>
      <c r="M5451">
        <f>MATCH(H:H,价格表!$B$4:$B$35,0)</f>
        <v>25</v>
      </c>
      <c r="N5451" s="27">
        <f>IF(J5451&lt;=0.3,INDEX(价格表!$B$4:$I$31,M5451,2),IF(AND(J5451&gt;0.3,J5451&lt;=1),INDEX(价格表!$B$4:$I$31,M5451,3),IF(AND(J5451&gt;1,J5451&lt;=2.2),INDEX(价格表!$B$4:$I$31,M5451,4),IF(AND(J5451&gt;2.2,J5451&lt;=3.3),INDEX(价格表!$B$4:$I$31,M5451,5),IF(AND(J5451&gt;3.3,J5451&lt;=4),INDEX(价格表!$B$4:$I$31,M5451,6),IF(AND(J5451&gt;4,J5451&lt;=5.5),INDEX(价格表!$B$4:$I$31,M5451,7),IF(J5451&gt;5.5,2.6+INDEX(价格表!$B$4:$I$31,M5451,8)*L5451)))))))</f>
        <v>2.15</v>
      </c>
    </row>
    <row r="5452" spans="1:14">
      <c r="A5452" s="20">
        <v>4311115534754</v>
      </c>
      <c r="B5452" s="18" t="s">
        <v>16</v>
      </c>
      <c r="C5452" s="21">
        <v>20201218</v>
      </c>
      <c r="D5452" s="21">
        <v>610538201209</v>
      </c>
      <c r="E5452" s="21" t="s">
        <v>16</v>
      </c>
      <c r="F5452" s="21">
        <v>20201228</v>
      </c>
      <c r="G5452" s="21" t="s">
        <v>17</v>
      </c>
      <c r="H5452" s="21" t="s">
        <v>27</v>
      </c>
      <c r="I5452" s="21" t="s">
        <v>85</v>
      </c>
      <c r="J5452" s="21">
        <v>1.53</v>
      </c>
      <c r="K5452" s="21" t="s">
        <v>20</v>
      </c>
      <c r="L5452">
        <f t="shared" si="100"/>
        <v>2</v>
      </c>
      <c r="M5452">
        <f>MATCH(H:H,价格表!$B$4:$B$35,0)</f>
        <v>3</v>
      </c>
      <c r="N5452" s="27">
        <f>IF(J5452&lt;=0.3,INDEX(价格表!$B$4:$I$31,M5452,2),IF(AND(J5452&gt;0.3,J5452&lt;=1),INDEX(价格表!$B$4:$I$31,M5452,3),IF(AND(J5452&gt;1,J5452&lt;=2.2),INDEX(价格表!$B$4:$I$31,M5452,4),IF(AND(J5452&gt;2.2,J5452&lt;=3.3),INDEX(价格表!$B$4:$I$31,M5452,5),IF(AND(J5452&gt;3.3,J5452&lt;=4),INDEX(价格表!$B$4:$I$31,M5452,6),IF(AND(J5452&gt;4,J5452&lt;=5.5),INDEX(价格表!$B$4:$I$31,M5452,7),IF(J5452&gt;5.5,2.6+INDEX(价格表!$B$4:$I$31,M5452,8)*L5452)))))))</f>
        <v>2.15</v>
      </c>
    </row>
    <row r="5453" spans="1:14">
      <c r="A5453" s="20">
        <v>4311115534755</v>
      </c>
      <c r="B5453" s="18" t="s">
        <v>16</v>
      </c>
      <c r="C5453" s="21">
        <v>20201218</v>
      </c>
      <c r="D5453" s="21">
        <v>610538201209</v>
      </c>
      <c r="E5453" s="21" t="s">
        <v>16</v>
      </c>
      <c r="F5453" s="21">
        <v>20201228</v>
      </c>
      <c r="G5453" s="21" t="s">
        <v>17</v>
      </c>
      <c r="H5453" s="21" t="s">
        <v>35</v>
      </c>
      <c r="I5453" s="21" t="s">
        <v>362</v>
      </c>
      <c r="J5453" s="21">
        <v>1.44</v>
      </c>
      <c r="K5453" s="21" t="s">
        <v>20</v>
      </c>
      <c r="L5453">
        <f t="shared" si="100"/>
        <v>2</v>
      </c>
      <c r="M5453">
        <f>MATCH(H:H,价格表!$B$4:$B$35,0)</f>
        <v>22</v>
      </c>
      <c r="N5453" s="27">
        <f>IF(J5453&lt;=0.3,INDEX(价格表!$B$4:$I$31,M5453,2),IF(AND(J5453&gt;0.3,J5453&lt;=1),INDEX(价格表!$B$4:$I$31,M5453,3),IF(AND(J5453&gt;1,J5453&lt;=2.2),INDEX(价格表!$B$4:$I$31,M5453,4),IF(AND(J5453&gt;2.2,J5453&lt;=3.3),INDEX(价格表!$B$4:$I$31,M5453,5),IF(AND(J5453&gt;3.3,J5453&lt;=4),INDEX(价格表!$B$4:$I$31,M5453,6),IF(AND(J5453&gt;4,J5453&lt;=5.5),INDEX(价格表!$B$4:$I$31,M5453,7),IF(J5453&gt;5.5,2.6+INDEX(价格表!$B$4:$I$31,M5453,8)*L5453)))))))</f>
        <v>2.15</v>
      </c>
    </row>
    <row r="5454" spans="1:14">
      <c r="A5454" s="20">
        <v>4311115536969</v>
      </c>
      <c r="B5454" s="18" t="s">
        <v>16</v>
      </c>
      <c r="C5454" s="21">
        <v>20201218</v>
      </c>
      <c r="D5454" s="21">
        <v>610538201209</v>
      </c>
      <c r="E5454" s="21" t="s">
        <v>16</v>
      </c>
      <c r="F5454" s="21">
        <v>20201228</v>
      </c>
      <c r="G5454" s="21" t="s">
        <v>17</v>
      </c>
      <c r="H5454" s="21" t="s">
        <v>18</v>
      </c>
      <c r="I5454" s="21" t="s">
        <v>276</v>
      </c>
      <c r="J5454" s="21">
        <v>1.43</v>
      </c>
      <c r="K5454" s="21" t="s">
        <v>20</v>
      </c>
      <c r="L5454">
        <f t="shared" si="100"/>
        <v>2</v>
      </c>
      <c r="M5454">
        <f>MATCH(H:H,价格表!$B$4:$B$35,0)</f>
        <v>1</v>
      </c>
      <c r="N5454" s="27">
        <f>IF(J5454&lt;=0.3,INDEX(价格表!$B$4:$I$31,M5454,2),IF(AND(J5454&gt;0.3,J5454&lt;=1),INDEX(价格表!$B$4:$I$31,M5454,3),IF(AND(J5454&gt;1,J5454&lt;=2.2),INDEX(价格表!$B$4:$I$31,M5454,4),IF(AND(J5454&gt;2.2,J5454&lt;=3.3),INDEX(价格表!$B$4:$I$31,M5454,5),IF(AND(J5454&gt;3.3,J5454&lt;=4),INDEX(价格表!$B$4:$I$31,M5454,6),IF(AND(J5454&gt;4,J5454&lt;=5.5),INDEX(价格表!$B$4:$I$31,M5454,7),IF(J5454&gt;5.5,2.6+INDEX(价格表!$B$4:$I$31,M5454,8)*L5454)))))))</f>
        <v>2.15</v>
      </c>
    </row>
    <row r="5455" spans="1:14">
      <c r="A5455" s="20">
        <v>4311115536970</v>
      </c>
      <c r="B5455" s="18" t="s">
        <v>16</v>
      </c>
      <c r="C5455" s="21">
        <v>20201218</v>
      </c>
      <c r="D5455" s="21">
        <v>610538201209</v>
      </c>
      <c r="E5455" s="21" t="s">
        <v>16</v>
      </c>
      <c r="F5455" s="21">
        <v>20201228</v>
      </c>
      <c r="G5455" s="21" t="s">
        <v>17</v>
      </c>
      <c r="H5455" s="21" t="s">
        <v>30</v>
      </c>
      <c r="I5455" s="21" t="s">
        <v>269</v>
      </c>
      <c r="J5455" s="21">
        <v>1.51</v>
      </c>
      <c r="K5455" s="21" t="s">
        <v>20</v>
      </c>
      <c r="L5455">
        <f t="shared" si="100"/>
        <v>2</v>
      </c>
      <c r="M5455">
        <f>MATCH(H:H,价格表!$B$4:$B$35,0)</f>
        <v>16</v>
      </c>
      <c r="N5455" s="27">
        <f>IF(J5455&lt;=0.3,INDEX(价格表!$B$4:$I$31,M5455,2),IF(AND(J5455&gt;0.3,J5455&lt;=1),INDEX(价格表!$B$4:$I$31,M5455,3),IF(AND(J5455&gt;1,J5455&lt;=2.2),INDEX(价格表!$B$4:$I$31,M5455,4),IF(AND(J5455&gt;2.2,J5455&lt;=3.3),INDEX(价格表!$B$4:$I$31,M5455,5),IF(AND(J5455&gt;3.3,J5455&lt;=4),INDEX(价格表!$B$4:$I$31,M5455,6),IF(AND(J5455&gt;4,J5455&lt;=5.5),INDEX(价格表!$B$4:$I$31,M5455,7),IF(J5455&gt;5.5,2.6+INDEX(价格表!$B$4:$I$31,M5455,8)*L5455)))))))</f>
        <v>2.15</v>
      </c>
    </row>
    <row r="5456" spans="1:14">
      <c r="A5456" s="20">
        <v>4311115536971</v>
      </c>
      <c r="B5456" s="18" t="s">
        <v>16</v>
      </c>
      <c r="C5456" s="21">
        <v>20201218</v>
      </c>
      <c r="D5456" s="21">
        <v>610538201209</v>
      </c>
      <c r="E5456" s="21" t="s">
        <v>16</v>
      </c>
      <c r="F5456" s="21">
        <v>20201228</v>
      </c>
      <c r="G5456" s="21" t="s">
        <v>17</v>
      </c>
      <c r="H5456" s="21" t="s">
        <v>88</v>
      </c>
      <c r="I5456" s="21" t="s">
        <v>250</v>
      </c>
      <c r="J5456" s="21">
        <v>1.53</v>
      </c>
      <c r="K5456" s="21" t="s">
        <v>20</v>
      </c>
      <c r="L5456">
        <f t="shared" si="100"/>
        <v>2</v>
      </c>
      <c r="M5456">
        <f>MATCH(H:H,价格表!$B$4:$B$35,0)</f>
        <v>19</v>
      </c>
      <c r="N5456" s="27">
        <f>IF(J5456&lt;=0.3,INDEX(价格表!$B$4:$I$31,M5456,2),IF(AND(J5456&gt;0.3,J5456&lt;=1),INDEX(价格表!$B$4:$I$31,M5456,3),IF(AND(J5456&gt;1,J5456&lt;=2.2),INDEX(价格表!$B$4:$I$31,M5456,4),IF(AND(J5456&gt;2.2,J5456&lt;=3.3),INDEX(价格表!$B$4:$I$31,M5456,5),IF(AND(J5456&gt;3.3,J5456&lt;=4),INDEX(价格表!$B$4:$I$31,M5456,6),IF(AND(J5456&gt;4,J5456&lt;=5.5),INDEX(价格表!$B$4:$I$31,M5456,7),IF(J5456&gt;5.5,2.6+INDEX(价格表!$B$4:$I$31,M5456,8)*L5456)))))))</f>
        <v>2.15</v>
      </c>
    </row>
    <row r="5457" spans="1:14">
      <c r="A5457" s="20">
        <v>4311115536973</v>
      </c>
      <c r="B5457" s="18" t="s">
        <v>16</v>
      </c>
      <c r="C5457" s="21">
        <v>20201218</v>
      </c>
      <c r="D5457" s="21">
        <v>610538201209</v>
      </c>
      <c r="E5457" s="21" t="s">
        <v>16</v>
      </c>
      <c r="F5457" s="21">
        <v>20201228</v>
      </c>
      <c r="G5457" s="21" t="s">
        <v>17</v>
      </c>
      <c r="H5457" s="21" t="s">
        <v>18</v>
      </c>
      <c r="I5457" s="21" t="s">
        <v>53</v>
      </c>
      <c r="J5457" s="21">
        <v>1.6</v>
      </c>
      <c r="K5457" s="21" t="s">
        <v>20</v>
      </c>
      <c r="L5457">
        <f t="shared" si="100"/>
        <v>2</v>
      </c>
      <c r="M5457">
        <f>MATCH(H:H,价格表!$B$4:$B$35,0)</f>
        <v>1</v>
      </c>
      <c r="N5457" s="27">
        <f>IF(J5457&lt;=0.3,INDEX(价格表!$B$4:$I$31,M5457,2),IF(AND(J5457&gt;0.3,J5457&lt;=1),INDEX(价格表!$B$4:$I$31,M5457,3),IF(AND(J5457&gt;1,J5457&lt;=2.2),INDEX(价格表!$B$4:$I$31,M5457,4),IF(AND(J5457&gt;2.2,J5457&lt;=3.3),INDEX(价格表!$B$4:$I$31,M5457,5),IF(AND(J5457&gt;3.3,J5457&lt;=4),INDEX(价格表!$B$4:$I$31,M5457,6),IF(AND(J5457&gt;4,J5457&lt;=5.5),INDEX(价格表!$B$4:$I$31,M5457,7),IF(J5457&gt;5.5,2.6+INDEX(价格表!$B$4:$I$31,M5457,8)*L5457)))))))</f>
        <v>2.15</v>
      </c>
    </row>
    <row r="5458" spans="1:14">
      <c r="A5458" s="20">
        <v>4311115536974</v>
      </c>
      <c r="B5458" s="18" t="s">
        <v>16</v>
      </c>
      <c r="C5458" s="21">
        <v>20201218</v>
      </c>
      <c r="D5458" s="21">
        <v>610538201209</v>
      </c>
      <c r="E5458" s="21" t="s">
        <v>16</v>
      </c>
      <c r="F5458" s="21">
        <v>20201228</v>
      </c>
      <c r="G5458" s="21" t="s">
        <v>17</v>
      </c>
      <c r="H5458" s="21" t="s">
        <v>23</v>
      </c>
      <c r="I5458" s="21" t="s">
        <v>189</v>
      </c>
      <c r="J5458" s="21">
        <v>1.52</v>
      </c>
      <c r="K5458" s="21" t="s">
        <v>20</v>
      </c>
      <c r="L5458">
        <f t="shared" si="100"/>
        <v>2</v>
      </c>
      <c r="M5458">
        <f>MATCH(H:H,价格表!$B$4:$B$35,0)</f>
        <v>15</v>
      </c>
      <c r="N5458" s="27">
        <f>IF(J5458&lt;=0.3,INDEX(价格表!$B$4:$I$31,M5458,2),IF(AND(J5458&gt;0.3,J5458&lt;=1),INDEX(价格表!$B$4:$I$31,M5458,3),IF(AND(J5458&gt;1,J5458&lt;=2.2),INDEX(价格表!$B$4:$I$31,M5458,4),IF(AND(J5458&gt;2.2,J5458&lt;=3.3),INDEX(价格表!$B$4:$I$31,M5458,5),IF(AND(J5458&gt;3.3,J5458&lt;=4),INDEX(价格表!$B$4:$I$31,M5458,6),IF(AND(J5458&gt;4,J5458&lt;=5.5),INDEX(价格表!$B$4:$I$31,M5458,7),IF(J5458&gt;5.5,2.6+INDEX(价格表!$B$4:$I$31,M5458,8)*L5458)))))))</f>
        <v>2.15</v>
      </c>
    </row>
    <row r="5459" spans="1:14">
      <c r="A5459" s="20">
        <v>4311115536975</v>
      </c>
      <c r="B5459" s="18" t="s">
        <v>16</v>
      </c>
      <c r="C5459" s="21">
        <v>20201218</v>
      </c>
      <c r="D5459" s="21">
        <v>610538201209</v>
      </c>
      <c r="E5459" s="21" t="s">
        <v>16</v>
      </c>
      <c r="F5459" s="21">
        <v>20201228</v>
      </c>
      <c r="G5459" s="21" t="s">
        <v>17</v>
      </c>
      <c r="H5459" s="21" t="s">
        <v>39</v>
      </c>
      <c r="I5459" s="21" t="s">
        <v>40</v>
      </c>
      <c r="J5459" s="21">
        <v>1.52</v>
      </c>
      <c r="K5459" s="21" t="s">
        <v>20</v>
      </c>
      <c r="L5459">
        <f t="shared" si="100"/>
        <v>2</v>
      </c>
      <c r="M5459">
        <f>MATCH(H:H,价格表!$B$4:$B$35,0)</f>
        <v>23</v>
      </c>
      <c r="N5459" s="27">
        <f>IF(J5459&lt;=0.3,INDEX(价格表!$B$4:$I$31,M5459,2),IF(AND(J5459&gt;0.3,J5459&lt;=1),INDEX(价格表!$B$4:$I$31,M5459,3),IF(AND(J5459&gt;1,J5459&lt;=2.2),INDEX(价格表!$B$4:$I$31,M5459,4),IF(AND(J5459&gt;2.2,J5459&lt;=3.3),INDEX(价格表!$B$4:$I$31,M5459,5),IF(AND(J5459&gt;3.3,J5459&lt;=4),INDEX(价格表!$B$4:$I$31,M5459,6),IF(AND(J5459&gt;4,J5459&lt;=5.5),INDEX(价格表!$B$4:$I$31,M5459,7),IF(J5459&gt;5.5,2.6+INDEX(价格表!$B$4:$I$31,M5459,8)*L5459)))))))</f>
        <v>2.15</v>
      </c>
    </row>
    <row r="5460" spans="1:14">
      <c r="A5460" s="20">
        <v>4311115536976</v>
      </c>
      <c r="B5460" s="18" t="s">
        <v>16</v>
      </c>
      <c r="C5460" s="21">
        <v>20201218</v>
      </c>
      <c r="D5460" s="21">
        <v>610538201209</v>
      </c>
      <c r="E5460" s="21" t="s">
        <v>16</v>
      </c>
      <c r="F5460" s="21">
        <v>20201228</v>
      </c>
      <c r="G5460" s="21" t="s">
        <v>17</v>
      </c>
      <c r="H5460" s="21" t="s">
        <v>75</v>
      </c>
      <c r="I5460" s="21" t="s">
        <v>114</v>
      </c>
      <c r="J5460" s="21">
        <v>1.52</v>
      </c>
      <c r="K5460" s="21" t="s">
        <v>20</v>
      </c>
      <c r="L5460">
        <f t="shared" si="100"/>
        <v>2</v>
      </c>
      <c r="M5460">
        <f>MATCH(H:H,价格表!$B$4:$B$35,0)</f>
        <v>24</v>
      </c>
      <c r="N5460" s="27">
        <f>IF(J5460&lt;=0.3,INDEX(价格表!$B$4:$I$31,M5460,2),IF(AND(J5460&gt;0.3,J5460&lt;=1),INDEX(价格表!$B$4:$I$31,M5460,3),IF(AND(J5460&gt;1,J5460&lt;=2.2),INDEX(价格表!$B$4:$I$31,M5460,4),IF(AND(J5460&gt;2.2,J5460&lt;=3.3),INDEX(价格表!$B$4:$I$31,M5460,5),IF(AND(J5460&gt;3.3,J5460&lt;=4),INDEX(价格表!$B$4:$I$31,M5460,6),IF(AND(J5460&gt;4,J5460&lt;=5.5),INDEX(价格表!$B$4:$I$31,M5460,7),IF(J5460&gt;5.5,2.6+INDEX(价格表!$B$4:$I$31,M5460,8)*L5460)))))))</f>
        <v>2.15</v>
      </c>
    </row>
    <row r="5461" spans="1:14">
      <c r="A5461" s="20">
        <v>4311115536977</v>
      </c>
      <c r="B5461" s="18" t="s">
        <v>16</v>
      </c>
      <c r="C5461" s="21">
        <v>20201218</v>
      </c>
      <c r="D5461" s="21">
        <v>610538201209</v>
      </c>
      <c r="E5461" s="21" t="s">
        <v>16</v>
      </c>
      <c r="F5461" s="21">
        <v>20201228</v>
      </c>
      <c r="G5461" s="21" t="s">
        <v>17</v>
      </c>
      <c r="H5461" s="21" t="s">
        <v>27</v>
      </c>
      <c r="I5461" s="21" t="s">
        <v>70</v>
      </c>
      <c r="J5461" s="21">
        <v>1.52</v>
      </c>
      <c r="K5461" s="21" t="s">
        <v>20</v>
      </c>
      <c r="L5461">
        <f t="shared" si="100"/>
        <v>2</v>
      </c>
      <c r="M5461">
        <f>MATCH(H:H,价格表!$B$4:$B$35,0)</f>
        <v>3</v>
      </c>
      <c r="N5461" s="27">
        <f>IF(J5461&lt;=0.3,INDEX(价格表!$B$4:$I$31,M5461,2),IF(AND(J5461&gt;0.3,J5461&lt;=1),INDEX(价格表!$B$4:$I$31,M5461,3),IF(AND(J5461&gt;1,J5461&lt;=2.2),INDEX(价格表!$B$4:$I$31,M5461,4),IF(AND(J5461&gt;2.2,J5461&lt;=3.3),INDEX(价格表!$B$4:$I$31,M5461,5),IF(AND(J5461&gt;3.3,J5461&lt;=4),INDEX(价格表!$B$4:$I$31,M5461,6),IF(AND(J5461&gt;4,J5461&lt;=5.5),INDEX(价格表!$B$4:$I$31,M5461,7),IF(J5461&gt;5.5,2.6+INDEX(价格表!$B$4:$I$31,M5461,8)*L5461)))))))</f>
        <v>2.15</v>
      </c>
    </row>
    <row r="5462" spans="1:14">
      <c r="A5462" s="20">
        <v>4311115541677</v>
      </c>
      <c r="B5462" s="18" t="s">
        <v>16</v>
      </c>
      <c r="C5462" s="21">
        <v>20201218</v>
      </c>
      <c r="D5462" s="21">
        <v>610538201209</v>
      </c>
      <c r="E5462" s="21" t="s">
        <v>16</v>
      </c>
      <c r="F5462" s="21">
        <v>20201228</v>
      </c>
      <c r="G5462" s="21" t="s">
        <v>17</v>
      </c>
      <c r="H5462" s="21" t="s">
        <v>25</v>
      </c>
      <c r="I5462" s="21" t="s">
        <v>248</v>
      </c>
      <c r="J5462" s="21">
        <v>1.52</v>
      </c>
      <c r="K5462" s="21" t="s">
        <v>20</v>
      </c>
      <c r="L5462">
        <f t="shared" si="100"/>
        <v>2</v>
      </c>
      <c r="M5462">
        <f>MATCH(H:H,价格表!$B$4:$B$35,0)</f>
        <v>25</v>
      </c>
      <c r="N5462" s="27">
        <f>IF(J5462&lt;=0.3,INDEX(价格表!$B$4:$I$31,M5462,2),IF(AND(J5462&gt;0.3,J5462&lt;=1),INDEX(价格表!$B$4:$I$31,M5462,3),IF(AND(J5462&gt;1,J5462&lt;=2.2),INDEX(价格表!$B$4:$I$31,M5462,4),IF(AND(J5462&gt;2.2,J5462&lt;=3.3),INDEX(价格表!$B$4:$I$31,M5462,5),IF(AND(J5462&gt;3.3,J5462&lt;=4),INDEX(价格表!$B$4:$I$31,M5462,6),IF(AND(J5462&gt;4,J5462&lt;=5.5),INDEX(价格表!$B$4:$I$31,M5462,7),IF(J5462&gt;5.5,2.6+INDEX(价格表!$B$4:$I$31,M5462,8)*L5462)))))))</f>
        <v>2.15</v>
      </c>
    </row>
    <row r="5463" spans="1:14">
      <c r="A5463" s="20">
        <v>4311115541679</v>
      </c>
      <c r="B5463" s="18" t="s">
        <v>16</v>
      </c>
      <c r="C5463" s="21">
        <v>20201218</v>
      </c>
      <c r="D5463" s="21">
        <v>610538201209</v>
      </c>
      <c r="E5463" s="21" t="s">
        <v>16</v>
      </c>
      <c r="F5463" s="21">
        <v>20201228</v>
      </c>
      <c r="G5463" s="21" t="s">
        <v>17</v>
      </c>
      <c r="H5463" s="21" t="s">
        <v>23</v>
      </c>
      <c r="I5463" s="21" t="s">
        <v>24</v>
      </c>
      <c r="J5463" s="21">
        <v>1.53</v>
      </c>
      <c r="K5463" s="21" t="s">
        <v>20</v>
      </c>
      <c r="L5463">
        <f t="shared" si="100"/>
        <v>2</v>
      </c>
      <c r="M5463">
        <f>MATCH(H:H,价格表!$B$4:$B$35,0)</f>
        <v>15</v>
      </c>
      <c r="N5463" s="27">
        <f>IF(J5463&lt;=0.3,INDEX(价格表!$B$4:$I$31,M5463,2),IF(AND(J5463&gt;0.3,J5463&lt;=1),INDEX(价格表!$B$4:$I$31,M5463,3),IF(AND(J5463&gt;1,J5463&lt;=2.2),INDEX(价格表!$B$4:$I$31,M5463,4),IF(AND(J5463&gt;2.2,J5463&lt;=3.3),INDEX(价格表!$B$4:$I$31,M5463,5),IF(AND(J5463&gt;3.3,J5463&lt;=4),INDEX(价格表!$B$4:$I$31,M5463,6),IF(AND(J5463&gt;4,J5463&lt;=5.5),INDEX(价格表!$B$4:$I$31,M5463,7),IF(J5463&gt;5.5,2.6+INDEX(价格表!$B$4:$I$31,M5463,8)*L5463)))))))</f>
        <v>2.15</v>
      </c>
    </row>
    <row r="5464" spans="1:14">
      <c r="A5464" s="20">
        <v>4311115541681</v>
      </c>
      <c r="B5464" s="18" t="s">
        <v>16</v>
      </c>
      <c r="C5464" s="21">
        <v>20201218</v>
      </c>
      <c r="D5464" s="21">
        <v>610538201209</v>
      </c>
      <c r="E5464" s="21" t="s">
        <v>16</v>
      </c>
      <c r="F5464" s="21">
        <v>20201228</v>
      </c>
      <c r="G5464" s="21" t="s">
        <v>17</v>
      </c>
      <c r="H5464" s="21" t="s">
        <v>73</v>
      </c>
      <c r="I5464" s="21" t="s">
        <v>92</v>
      </c>
      <c r="J5464" s="21">
        <v>1.53</v>
      </c>
      <c r="K5464" s="21" t="s">
        <v>20</v>
      </c>
      <c r="L5464">
        <f t="shared" si="100"/>
        <v>2</v>
      </c>
      <c r="M5464">
        <f>MATCH(H:H,价格表!$B$4:$B$35,0)</f>
        <v>7</v>
      </c>
      <c r="N5464" s="27">
        <f>IF(J5464&lt;=0.3,INDEX(价格表!$B$4:$I$31,M5464,2),IF(AND(J5464&gt;0.3,J5464&lt;=1),INDEX(价格表!$B$4:$I$31,M5464,3),IF(AND(J5464&gt;1,J5464&lt;=2.2),INDEX(价格表!$B$4:$I$31,M5464,4),IF(AND(J5464&gt;2.2,J5464&lt;=3.3),INDEX(价格表!$B$4:$I$31,M5464,5),IF(AND(J5464&gt;3.3,J5464&lt;=4),INDEX(价格表!$B$4:$I$31,M5464,6),IF(AND(J5464&gt;4,J5464&lt;=5.5),INDEX(价格表!$B$4:$I$31,M5464,7),IF(J5464&gt;5.5,2.6+INDEX(价格表!$B$4:$I$31,M5464,8)*L5464)))))))</f>
        <v>2.15</v>
      </c>
    </row>
    <row r="5465" spans="1:14">
      <c r="A5465" s="20">
        <v>4311115541684</v>
      </c>
      <c r="B5465" s="18" t="s">
        <v>16</v>
      </c>
      <c r="C5465" s="21">
        <v>20201218</v>
      </c>
      <c r="D5465" s="21">
        <v>610538201209</v>
      </c>
      <c r="E5465" s="21" t="s">
        <v>16</v>
      </c>
      <c r="F5465" s="21">
        <v>20201228</v>
      </c>
      <c r="G5465" s="21" t="s">
        <v>17</v>
      </c>
      <c r="H5465" s="21" t="s">
        <v>88</v>
      </c>
      <c r="I5465" s="21" t="s">
        <v>101</v>
      </c>
      <c r="J5465" s="21">
        <v>1.52</v>
      </c>
      <c r="K5465" s="21" t="s">
        <v>20</v>
      </c>
      <c r="L5465">
        <f t="shared" si="100"/>
        <v>2</v>
      </c>
      <c r="M5465">
        <f>MATCH(H:H,价格表!$B$4:$B$35,0)</f>
        <v>19</v>
      </c>
      <c r="N5465" s="27">
        <f>IF(J5465&lt;=0.3,INDEX(价格表!$B$4:$I$31,M5465,2),IF(AND(J5465&gt;0.3,J5465&lt;=1),INDEX(价格表!$B$4:$I$31,M5465,3),IF(AND(J5465&gt;1,J5465&lt;=2.2),INDEX(价格表!$B$4:$I$31,M5465,4),IF(AND(J5465&gt;2.2,J5465&lt;=3.3),INDEX(价格表!$B$4:$I$31,M5465,5),IF(AND(J5465&gt;3.3,J5465&lt;=4),INDEX(价格表!$B$4:$I$31,M5465,6),IF(AND(J5465&gt;4,J5465&lt;=5.5),INDEX(价格表!$B$4:$I$31,M5465,7),IF(J5465&gt;5.5,2.6+INDEX(价格表!$B$4:$I$31,M5465,8)*L5465)))))))</f>
        <v>2.15</v>
      </c>
    </row>
    <row r="5466" spans="1:14">
      <c r="A5466" s="20">
        <v>4311115541685</v>
      </c>
      <c r="B5466" s="18" t="s">
        <v>16</v>
      </c>
      <c r="C5466" s="21">
        <v>20201218</v>
      </c>
      <c r="D5466" s="21">
        <v>610538201209</v>
      </c>
      <c r="E5466" s="21" t="s">
        <v>16</v>
      </c>
      <c r="F5466" s="21">
        <v>20201228</v>
      </c>
      <c r="G5466" s="21" t="s">
        <v>17</v>
      </c>
      <c r="H5466" s="21" t="s">
        <v>45</v>
      </c>
      <c r="I5466" s="21" t="s">
        <v>143</v>
      </c>
      <c r="J5466" s="21">
        <v>1.52</v>
      </c>
      <c r="K5466" s="21" t="s">
        <v>20</v>
      </c>
      <c r="L5466">
        <f t="shared" si="100"/>
        <v>2</v>
      </c>
      <c r="M5466">
        <f>MATCH(H:H,价格表!$B$4:$B$35,0)</f>
        <v>9</v>
      </c>
      <c r="N5466" s="27">
        <f>IF(J5466&lt;=0.3,INDEX(价格表!$B$4:$I$31,M5466,2),IF(AND(J5466&gt;0.3,J5466&lt;=1),INDEX(价格表!$B$4:$I$31,M5466,3),IF(AND(J5466&gt;1,J5466&lt;=2.2),INDEX(价格表!$B$4:$I$31,M5466,4),IF(AND(J5466&gt;2.2,J5466&lt;=3.3),INDEX(价格表!$B$4:$I$31,M5466,5),IF(AND(J5466&gt;3.3,J5466&lt;=4),INDEX(价格表!$B$4:$I$31,M5466,6),IF(AND(J5466&gt;4,J5466&lt;=5.5),INDEX(价格表!$B$4:$I$31,M5466,7),IF(J5466&gt;5.5,2.6+INDEX(价格表!$B$4:$I$31,M5466,8)*L5466)))))))</f>
        <v>2.15</v>
      </c>
    </row>
    <row r="5467" spans="1:14">
      <c r="A5467" s="20">
        <v>4311115541686</v>
      </c>
      <c r="B5467" s="18" t="s">
        <v>16</v>
      </c>
      <c r="C5467" s="21">
        <v>20201218</v>
      </c>
      <c r="D5467" s="21">
        <v>610538201209</v>
      </c>
      <c r="E5467" s="21" t="s">
        <v>16</v>
      </c>
      <c r="F5467" s="21">
        <v>20201228</v>
      </c>
      <c r="G5467" s="21" t="s">
        <v>17</v>
      </c>
      <c r="H5467" s="21" t="s">
        <v>27</v>
      </c>
      <c r="I5467" s="21" t="s">
        <v>49</v>
      </c>
      <c r="J5467" s="21">
        <v>1.53</v>
      </c>
      <c r="K5467" s="21" t="s">
        <v>20</v>
      </c>
      <c r="L5467">
        <f t="shared" si="100"/>
        <v>2</v>
      </c>
      <c r="M5467">
        <f>MATCH(H:H,价格表!$B$4:$B$35,0)</f>
        <v>3</v>
      </c>
      <c r="N5467" s="27">
        <f>IF(J5467&lt;=0.3,INDEX(价格表!$B$4:$I$31,M5467,2),IF(AND(J5467&gt;0.3,J5467&lt;=1),INDEX(价格表!$B$4:$I$31,M5467,3),IF(AND(J5467&gt;1,J5467&lt;=2.2),INDEX(价格表!$B$4:$I$31,M5467,4),IF(AND(J5467&gt;2.2,J5467&lt;=3.3),INDEX(价格表!$B$4:$I$31,M5467,5),IF(AND(J5467&gt;3.3,J5467&lt;=4),INDEX(价格表!$B$4:$I$31,M5467,6),IF(AND(J5467&gt;4,J5467&lt;=5.5),INDEX(价格表!$B$4:$I$31,M5467,7),IF(J5467&gt;5.5,2.6+INDEX(价格表!$B$4:$I$31,M5467,8)*L5467)))))))</f>
        <v>2.15</v>
      </c>
    </row>
    <row r="5468" spans="1:14">
      <c r="A5468" s="20">
        <v>4311115542085</v>
      </c>
      <c r="B5468" s="18" t="s">
        <v>16</v>
      </c>
      <c r="C5468" s="21">
        <v>20201218</v>
      </c>
      <c r="D5468" s="21">
        <v>610538201209</v>
      </c>
      <c r="E5468" s="21" t="s">
        <v>16</v>
      </c>
      <c r="F5468" s="21">
        <v>20201228</v>
      </c>
      <c r="G5468" s="21" t="s">
        <v>17</v>
      </c>
      <c r="H5468" s="21" t="s">
        <v>27</v>
      </c>
      <c r="I5468" s="21" t="s">
        <v>128</v>
      </c>
      <c r="J5468" s="21">
        <v>1.54</v>
      </c>
      <c r="K5468" s="21" t="s">
        <v>20</v>
      </c>
      <c r="L5468">
        <f t="shared" si="100"/>
        <v>2</v>
      </c>
      <c r="M5468">
        <f>MATCH(H:H,价格表!$B$4:$B$35,0)</f>
        <v>3</v>
      </c>
      <c r="N5468" s="27">
        <f>IF(J5468&lt;=0.3,INDEX(价格表!$B$4:$I$31,M5468,2),IF(AND(J5468&gt;0.3,J5468&lt;=1),INDEX(价格表!$B$4:$I$31,M5468,3),IF(AND(J5468&gt;1,J5468&lt;=2.2),INDEX(价格表!$B$4:$I$31,M5468,4),IF(AND(J5468&gt;2.2,J5468&lt;=3.3),INDEX(价格表!$B$4:$I$31,M5468,5),IF(AND(J5468&gt;3.3,J5468&lt;=4),INDEX(价格表!$B$4:$I$31,M5468,6),IF(AND(J5468&gt;4,J5468&lt;=5.5),INDEX(价格表!$B$4:$I$31,M5468,7),IF(J5468&gt;5.5,2.6+INDEX(价格表!$B$4:$I$31,M5468,8)*L5468)))))))</f>
        <v>2.15</v>
      </c>
    </row>
    <row r="5469" spans="1:14">
      <c r="A5469" s="20">
        <v>4311115542086</v>
      </c>
      <c r="B5469" s="18" t="s">
        <v>16</v>
      </c>
      <c r="C5469" s="21">
        <v>20201218</v>
      </c>
      <c r="D5469" s="21">
        <v>610538201209</v>
      </c>
      <c r="E5469" s="21" t="s">
        <v>16</v>
      </c>
      <c r="F5469" s="21">
        <v>20201228</v>
      </c>
      <c r="G5469" s="21" t="s">
        <v>17</v>
      </c>
      <c r="H5469" s="21" t="s">
        <v>45</v>
      </c>
      <c r="I5469" s="21" t="s">
        <v>167</v>
      </c>
      <c r="J5469" s="21">
        <v>1.53</v>
      </c>
      <c r="K5469" s="21" t="s">
        <v>20</v>
      </c>
      <c r="L5469">
        <f t="shared" si="100"/>
        <v>2</v>
      </c>
      <c r="M5469">
        <f>MATCH(H:H,价格表!$B$4:$B$35,0)</f>
        <v>9</v>
      </c>
      <c r="N5469" s="27">
        <f>IF(J5469&lt;=0.3,INDEX(价格表!$B$4:$I$31,M5469,2),IF(AND(J5469&gt;0.3,J5469&lt;=1),INDEX(价格表!$B$4:$I$31,M5469,3),IF(AND(J5469&gt;1,J5469&lt;=2.2),INDEX(价格表!$B$4:$I$31,M5469,4),IF(AND(J5469&gt;2.2,J5469&lt;=3.3),INDEX(价格表!$B$4:$I$31,M5469,5),IF(AND(J5469&gt;3.3,J5469&lt;=4),INDEX(价格表!$B$4:$I$31,M5469,6),IF(AND(J5469&gt;4,J5469&lt;=5.5),INDEX(价格表!$B$4:$I$31,M5469,7),IF(J5469&gt;5.5,2.6+INDEX(价格表!$B$4:$I$31,M5469,8)*L5469)))))))</f>
        <v>2.15</v>
      </c>
    </row>
    <row r="5470" spans="1:14">
      <c r="A5470" s="20">
        <v>4311115542087</v>
      </c>
      <c r="B5470" s="18" t="s">
        <v>16</v>
      </c>
      <c r="C5470" s="21">
        <v>20201218</v>
      </c>
      <c r="D5470" s="21">
        <v>610538201209</v>
      </c>
      <c r="E5470" s="21" t="s">
        <v>16</v>
      </c>
      <c r="F5470" s="21">
        <v>20201228</v>
      </c>
      <c r="G5470" s="21" t="s">
        <v>17</v>
      </c>
      <c r="H5470" s="21" t="s">
        <v>18</v>
      </c>
      <c r="I5470" s="21" t="s">
        <v>53</v>
      </c>
      <c r="J5470" s="21">
        <v>1.44</v>
      </c>
      <c r="K5470" s="21" t="s">
        <v>20</v>
      </c>
      <c r="L5470">
        <f t="shared" si="100"/>
        <v>2</v>
      </c>
      <c r="M5470">
        <f>MATCH(H:H,价格表!$B$4:$B$35,0)</f>
        <v>1</v>
      </c>
      <c r="N5470" s="27">
        <f>IF(J5470&lt;=0.3,INDEX(价格表!$B$4:$I$31,M5470,2),IF(AND(J5470&gt;0.3,J5470&lt;=1),INDEX(价格表!$B$4:$I$31,M5470,3),IF(AND(J5470&gt;1,J5470&lt;=2.2),INDEX(价格表!$B$4:$I$31,M5470,4),IF(AND(J5470&gt;2.2,J5470&lt;=3.3),INDEX(价格表!$B$4:$I$31,M5470,5),IF(AND(J5470&gt;3.3,J5470&lt;=4),INDEX(价格表!$B$4:$I$31,M5470,6),IF(AND(J5470&gt;4,J5470&lt;=5.5),INDEX(价格表!$B$4:$I$31,M5470,7),IF(J5470&gt;5.5,2.6+INDEX(价格表!$B$4:$I$31,M5470,8)*L5470)))))))</f>
        <v>2.15</v>
      </c>
    </row>
    <row r="5471" spans="1:14">
      <c r="A5471" s="20">
        <v>4311115542088</v>
      </c>
      <c r="B5471" s="18" t="s">
        <v>16</v>
      </c>
      <c r="C5471" s="21">
        <v>20201218</v>
      </c>
      <c r="D5471" s="21">
        <v>610538201209</v>
      </c>
      <c r="E5471" s="21" t="s">
        <v>16</v>
      </c>
      <c r="F5471" s="21">
        <v>20201228</v>
      </c>
      <c r="G5471" s="21" t="s">
        <v>17</v>
      </c>
      <c r="H5471" s="21" t="s">
        <v>50</v>
      </c>
      <c r="I5471" s="21" t="s">
        <v>62</v>
      </c>
      <c r="J5471" s="21">
        <v>1.53</v>
      </c>
      <c r="K5471" s="21" t="s">
        <v>20</v>
      </c>
      <c r="L5471">
        <f t="shared" si="100"/>
        <v>2</v>
      </c>
      <c r="M5471">
        <f>MATCH(H:H,价格表!$B$4:$B$35,0)</f>
        <v>4</v>
      </c>
      <c r="N5471" s="27">
        <f>IF(J5471&lt;=0.3,INDEX(价格表!$B$4:$I$31,M5471,2),IF(AND(J5471&gt;0.3,J5471&lt;=1),INDEX(价格表!$B$4:$I$31,M5471,3),IF(AND(J5471&gt;1,J5471&lt;=2.2),INDEX(价格表!$B$4:$I$31,M5471,4),IF(AND(J5471&gt;2.2,J5471&lt;=3.3),INDEX(价格表!$B$4:$I$31,M5471,5),IF(AND(J5471&gt;3.3,J5471&lt;=4),INDEX(价格表!$B$4:$I$31,M5471,6),IF(AND(J5471&gt;4,J5471&lt;=5.5),INDEX(价格表!$B$4:$I$31,M5471,7),IF(J5471&gt;5.5,2.6+INDEX(价格表!$B$4:$I$31,M5471,8)*L5471)))))))</f>
        <v>2.15</v>
      </c>
    </row>
    <row r="5472" spans="1:14">
      <c r="A5472" s="20">
        <v>4311115542090</v>
      </c>
      <c r="B5472" s="18" t="s">
        <v>16</v>
      </c>
      <c r="C5472" s="21">
        <v>20201218</v>
      </c>
      <c r="D5472" s="21">
        <v>610538201209</v>
      </c>
      <c r="E5472" s="21" t="s">
        <v>16</v>
      </c>
      <c r="F5472" s="21">
        <v>20201228</v>
      </c>
      <c r="G5472" s="21" t="s">
        <v>17</v>
      </c>
      <c r="H5472" s="21" t="s">
        <v>27</v>
      </c>
      <c r="I5472" s="21" t="s">
        <v>49</v>
      </c>
      <c r="J5472" s="21">
        <v>1.53</v>
      </c>
      <c r="K5472" s="21" t="s">
        <v>20</v>
      </c>
      <c r="L5472">
        <f t="shared" si="100"/>
        <v>2</v>
      </c>
      <c r="M5472">
        <f>MATCH(H:H,价格表!$B$4:$B$35,0)</f>
        <v>3</v>
      </c>
      <c r="N5472" s="27">
        <f>IF(J5472&lt;=0.3,INDEX(价格表!$B$4:$I$31,M5472,2),IF(AND(J5472&gt;0.3,J5472&lt;=1),INDEX(价格表!$B$4:$I$31,M5472,3),IF(AND(J5472&gt;1,J5472&lt;=2.2),INDEX(价格表!$B$4:$I$31,M5472,4),IF(AND(J5472&gt;2.2,J5472&lt;=3.3),INDEX(价格表!$B$4:$I$31,M5472,5),IF(AND(J5472&gt;3.3,J5472&lt;=4),INDEX(价格表!$B$4:$I$31,M5472,6),IF(AND(J5472&gt;4,J5472&lt;=5.5),INDEX(价格表!$B$4:$I$31,M5472,7),IF(J5472&gt;5.5,2.6+INDEX(价格表!$B$4:$I$31,M5472,8)*L5472)))))))</f>
        <v>2.15</v>
      </c>
    </row>
    <row r="5473" spans="1:14">
      <c r="A5473" s="20">
        <v>4311115542091</v>
      </c>
      <c r="B5473" s="18" t="s">
        <v>16</v>
      </c>
      <c r="C5473" s="21">
        <v>20201218</v>
      </c>
      <c r="D5473" s="21">
        <v>610538201209</v>
      </c>
      <c r="E5473" s="21" t="s">
        <v>16</v>
      </c>
      <c r="F5473" s="21">
        <v>20201228</v>
      </c>
      <c r="G5473" s="21" t="s">
        <v>17</v>
      </c>
      <c r="H5473" s="21" t="s">
        <v>50</v>
      </c>
      <c r="I5473" s="21" t="s">
        <v>62</v>
      </c>
      <c r="J5473" s="21">
        <v>1.52</v>
      </c>
      <c r="K5473" s="21" t="s">
        <v>20</v>
      </c>
      <c r="L5473">
        <f t="shared" si="100"/>
        <v>2</v>
      </c>
      <c r="M5473">
        <f>MATCH(H:H,价格表!$B$4:$B$35,0)</f>
        <v>4</v>
      </c>
      <c r="N5473" s="27">
        <f>IF(J5473&lt;=0.3,INDEX(价格表!$B$4:$I$31,M5473,2),IF(AND(J5473&gt;0.3,J5473&lt;=1),INDEX(价格表!$B$4:$I$31,M5473,3),IF(AND(J5473&gt;1,J5473&lt;=2.2),INDEX(价格表!$B$4:$I$31,M5473,4),IF(AND(J5473&gt;2.2,J5473&lt;=3.3),INDEX(价格表!$B$4:$I$31,M5473,5),IF(AND(J5473&gt;3.3,J5473&lt;=4),INDEX(价格表!$B$4:$I$31,M5473,6),IF(AND(J5473&gt;4,J5473&lt;=5.5),INDEX(价格表!$B$4:$I$31,M5473,7),IF(J5473&gt;5.5,2.6+INDEX(价格表!$B$4:$I$31,M5473,8)*L5473)))))))</f>
        <v>2.15</v>
      </c>
    </row>
    <row r="5474" spans="1:14">
      <c r="A5474" s="20">
        <v>4311115542092</v>
      </c>
      <c r="B5474" s="18" t="s">
        <v>16</v>
      </c>
      <c r="C5474" s="21">
        <v>20201218</v>
      </c>
      <c r="D5474" s="21">
        <v>610538201209</v>
      </c>
      <c r="E5474" s="21" t="s">
        <v>16</v>
      </c>
      <c r="F5474" s="21">
        <v>20201228</v>
      </c>
      <c r="G5474" s="21" t="s">
        <v>17</v>
      </c>
      <c r="H5474" s="21" t="s">
        <v>50</v>
      </c>
      <c r="I5474" s="21" t="s">
        <v>77</v>
      </c>
      <c r="J5474" s="21">
        <v>1.53</v>
      </c>
      <c r="K5474" s="21" t="s">
        <v>20</v>
      </c>
      <c r="L5474">
        <f t="shared" si="100"/>
        <v>2</v>
      </c>
      <c r="M5474">
        <f>MATCH(H:H,价格表!$B$4:$B$35,0)</f>
        <v>4</v>
      </c>
      <c r="N5474" s="27">
        <f>IF(J5474&lt;=0.3,INDEX(价格表!$B$4:$I$31,M5474,2),IF(AND(J5474&gt;0.3,J5474&lt;=1),INDEX(价格表!$B$4:$I$31,M5474,3),IF(AND(J5474&gt;1,J5474&lt;=2.2),INDEX(价格表!$B$4:$I$31,M5474,4),IF(AND(J5474&gt;2.2,J5474&lt;=3.3),INDEX(价格表!$B$4:$I$31,M5474,5),IF(AND(J5474&gt;3.3,J5474&lt;=4),INDEX(价格表!$B$4:$I$31,M5474,6),IF(AND(J5474&gt;4,J5474&lt;=5.5),INDEX(价格表!$B$4:$I$31,M5474,7),IF(J5474&gt;5.5,2.6+INDEX(价格表!$B$4:$I$31,M5474,8)*L5474)))))))</f>
        <v>2.15</v>
      </c>
    </row>
    <row r="5475" spans="1:14">
      <c r="A5475" s="20">
        <v>4311115542093</v>
      </c>
      <c r="B5475" s="18" t="s">
        <v>16</v>
      </c>
      <c r="C5475" s="21">
        <v>20201218</v>
      </c>
      <c r="D5475" s="21">
        <v>610538201209</v>
      </c>
      <c r="E5475" s="21" t="s">
        <v>16</v>
      </c>
      <c r="F5475" s="21">
        <v>20201228</v>
      </c>
      <c r="G5475" s="21" t="s">
        <v>17</v>
      </c>
      <c r="H5475" s="21" t="s">
        <v>73</v>
      </c>
      <c r="I5475" s="21" t="s">
        <v>131</v>
      </c>
      <c r="J5475" s="21">
        <v>1.54</v>
      </c>
      <c r="K5475" s="21" t="s">
        <v>20</v>
      </c>
      <c r="L5475">
        <f t="shared" si="100"/>
        <v>2</v>
      </c>
      <c r="M5475">
        <f>MATCH(H:H,价格表!$B$4:$B$35,0)</f>
        <v>7</v>
      </c>
      <c r="N5475" s="27">
        <f>IF(J5475&lt;=0.3,INDEX(价格表!$B$4:$I$31,M5475,2),IF(AND(J5475&gt;0.3,J5475&lt;=1),INDEX(价格表!$B$4:$I$31,M5475,3),IF(AND(J5475&gt;1,J5475&lt;=2.2),INDEX(价格表!$B$4:$I$31,M5475,4),IF(AND(J5475&gt;2.2,J5475&lt;=3.3),INDEX(价格表!$B$4:$I$31,M5475,5),IF(AND(J5475&gt;3.3,J5475&lt;=4),INDEX(价格表!$B$4:$I$31,M5475,6),IF(AND(J5475&gt;4,J5475&lt;=5.5),INDEX(价格表!$B$4:$I$31,M5475,7),IF(J5475&gt;5.5,2.6+INDEX(价格表!$B$4:$I$31,M5475,8)*L5475)))))))</f>
        <v>2.15</v>
      </c>
    </row>
    <row r="5476" spans="1:14">
      <c r="A5476" s="20">
        <v>4311115542094</v>
      </c>
      <c r="B5476" s="18" t="s">
        <v>16</v>
      </c>
      <c r="C5476" s="21">
        <v>20201218</v>
      </c>
      <c r="D5476" s="21">
        <v>610538201209</v>
      </c>
      <c r="E5476" s="21" t="s">
        <v>16</v>
      </c>
      <c r="F5476" s="21">
        <v>20201228</v>
      </c>
      <c r="G5476" s="21" t="s">
        <v>17</v>
      </c>
      <c r="H5476" s="21" t="s">
        <v>37</v>
      </c>
      <c r="I5476" s="21" t="s">
        <v>72</v>
      </c>
      <c r="J5476" s="21">
        <v>1.52</v>
      </c>
      <c r="K5476" s="21" t="s">
        <v>20</v>
      </c>
      <c r="L5476">
        <f t="shared" si="100"/>
        <v>2</v>
      </c>
      <c r="M5476">
        <f>MATCH(H:H,价格表!$B$4:$B$35,0)</f>
        <v>12</v>
      </c>
      <c r="N5476" s="27">
        <f>IF(J5476&lt;=0.3,INDEX(价格表!$B$4:$I$31,M5476,2),IF(AND(J5476&gt;0.3,J5476&lt;=1),INDEX(价格表!$B$4:$I$31,M5476,3),IF(AND(J5476&gt;1,J5476&lt;=2.2),INDEX(价格表!$B$4:$I$31,M5476,4),IF(AND(J5476&gt;2.2,J5476&lt;=3.3),INDEX(价格表!$B$4:$I$31,M5476,5),IF(AND(J5476&gt;3.3,J5476&lt;=4),INDEX(价格表!$B$4:$I$31,M5476,6),IF(AND(J5476&gt;4,J5476&lt;=5.5),INDEX(价格表!$B$4:$I$31,M5476,7),IF(J5476&gt;5.5,2.6+INDEX(价格表!$B$4:$I$31,M5476,8)*L5476)))))))</f>
        <v>2.15</v>
      </c>
    </row>
    <row r="5477" spans="1:14">
      <c r="A5477" s="20">
        <v>4311116248581</v>
      </c>
      <c r="B5477" s="18" t="s">
        <v>16</v>
      </c>
      <c r="C5477" s="21">
        <v>20201218</v>
      </c>
      <c r="D5477" s="21">
        <v>610538201209</v>
      </c>
      <c r="E5477" s="21" t="s">
        <v>16</v>
      </c>
      <c r="F5477" s="21">
        <v>20201228</v>
      </c>
      <c r="G5477" s="21" t="s">
        <v>17</v>
      </c>
      <c r="H5477" s="21" t="s">
        <v>45</v>
      </c>
      <c r="I5477" s="21" t="s">
        <v>48</v>
      </c>
      <c r="J5477" s="21">
        <v>2.13</v>
      </c>
      <c r="K5477" s="21" t="s">
        <v>20</v>
      </c>
      <c r="L5477">
        <f t="shared" si="100"/>
        <v>3</v>
      </c>
      <c r="M5477">
        <f>MATCH(H:H,价格表!$B$4:$B$35,0)</f>
        <v>9</v>
      </c>
      <c r="N5477" s="27">
        <f>IF(J5477&lt;=0.3,INDEX(价格表!$B$4:$I$31,M5477,2),IF(AND(J5477&gt;0.3,J5477&lt;=1),INDEX(价格表!$B$4:$I$31,M5477,3),IF(AND(J5477&gt;1,J5477&lt;=2.2),INDEX(价格表!$B$4:$I$31,M5477,4),IF(AND(J5477&gt;2.2,J5477&lt;=3.3),INDEX(价格表!$B$4:$I$31,M5477,5),IF(AND(J5477&gt;3.3,J5477&lt;=4),INDEX(价格表!$B$4:$I$31,M5477,6),IF(AND(J5477&gt;4,J5477&lt;=5.5),INDEX(价格表!$B$4:$I$31,M5477,7),IF(J5477&gt;5.5,2.6+INDEX(价格表!$B$4:$I$31,M5477,8)*L5477)))))))</f>
        <v>2.15</v>
      </c>
    </row>
    <row r="5478" spans="1:14">
      <c r="A5478" s="20">
        <v>4311117142820</v>
      </c>
      <c r="B5478" s="18" t="s">
        <v>16</v>
      </c>
      <c r="C5478" s="21">
        <v>20201218</v>
      </c>
      <c r="D5478" s="21">
        <v>610538201209</v>
      </c>
      <c r="E5478" s="21" t="s">
        <v>16</v>
      </c>
      <c r="F5478" s="21">
        <v>20201228</v>
      </c>
      <c r="G5478" s="21" t="s">
        <v>17</v>
      </c>
      <c r="H5478" s="21" t="s">
        <v>35</v>
      </c>
      <c r="I5478" s="21" t="s">
        <v>102</v>
      </c>
      <c r="J5478" s="21">
        <v>1.41</v>
      </c>
      <c r="K5478" s="21" t="s">
        <v>20</v>
      </c>
      <c r="L5478">
        <f t="shared" si="100"/>
        <v>2</v>
      </c>
      <c r="M5478">
        <f>MATCH(H:H,价格表!$B$4:$B$35,0)</f>
        <v>22</v>
      </c>
      <c r="N5478" s="27">
        <f>IF(J5478&lt;=0.3,INDEX(价格表!$B$4:$I$31,M5478,2),IF(AND(J5478&gt;0.3,J5478&lt;=1),INDEX(价格表!$B$4:$I$31,M5478,3),IF(AND(J5478&gt;1,J5478&lt;=2.2),INDEX(价格表!$B$4:$I$31,M5478,4),IF(AND(J5478&gt;2.2,J5478&lt;=3.3),INDEX(价格表!$B$4:$I$31,M5478,5),IF(AND(J5478&gt;3.3,J5478&lt;=4),INDEX(价格表!$B$4:$I$31,M5478,6),IF(AND(J5478&gt;4,J5478&lt;=5.5),INDEX(价格表!$B$4:$I$31,M5478,7),IF(J5478&gt;5.5,2.6+INDEX(价格表!$B$4:$I$31,M5478,8)*L5478)))))))</f>
        <v>2.15</v>
      </c>
    </row>
    <row r="5479" spans="1:14">
      <c r="A5479" s="20">
        <v>4311118004534</v>
      </c>
      <c r="B5479" s="18" t="s">
        <v>16</v>
      </c>
      <c r="C5479" s="21">
        <v>20201218</v>
      </c>
      <c r="D5479" s="21">
        <v>610538201209</v>
      </c>
      <c r="E5479" s="21" t="s">
        <v>16</v>
      </c>
      <c r="F5479" s="21">
        <v>20201228</v>
      </c>
      <c r="G5479" s="21" t="s">
        <v>17</v>
      </c>
      <c r="H5479" s="21" t="s">
        <v>54</v>
      </c>
      <c r="I5479" s="21" t="s">
        <v>264</v>
      </c>
      <c r="J5479" s="21">
        <v>1.52</v>
      </c>
      <c r="K5479" s="21" t="s">
        <v>20</v>
      </c>
      <c r="L5479">
        <f t="shared" si="100"/>
        <v>2</v>
      </c>
      <c r="M5479">
        <f>MATCH(H:H,价格表!$B$4:$B$35,0)</f>
        <v>14</v>
      </c>
      <c r="N5479" s="27">
        <f>IF(J5479&lt;=0.3,INDEX(价格表!$B$4:$I$31,M5479,2),IF(AND(J5479&gt;0.3,J5479&lt;=1),INDEX(价格表!$B$4:$I$31,M5479,3),IF(AND(J5479&gt;1,J5479&lt;=2.2),INDEX(价格表!$B$4:$I$31,M5479,4),IF(AND(J5479&gt;2.2,J5479&lt;=3.3),INDEX(价格表!$B$4:$I$31,M5479,5),IF(AND(J5479&gt;3.3,J5479&lt;=4),INDEX(价格表!$B$4:$I$31,M5479,6),IF(AND(J5479&gt;4,J5479&lt;=5.5),INDEX(价格表!$B$4:$I$31,M5479,7),IF(J5479&gt;5.5,2.6+INDEX(价格表!$B$4:$I$31,M5479,8)*L5479)))))))</f>
        <v>2.15</v>
      </c>
    </row>
    <row r="5480" spans="1:14">
      <c r="A5480" s="20">
        <v>4311118004535</v>
      </c>
      <c r="B5480" s="18" t="s">
        <v>16</v>
      </c>
      <c r="C5480" s="21">
        <v>20201218</v>
      </c>
      <c r="D5480" s="21">
        <v>610538201209</v>
      </c>
      <c r="E5480" s="21" t="s">
        <v>16</v>
      </c>
      <c r="F5480" s="21">
        <v>20201228</v>
      </c>
      <c r="G5480" s="21" t="s">
        <v>17</v>
      </c>
      <c r="H5480" s="21" t="s">
        <v>27</v>
      </c>
      <c r="I5480" s="21" t="s">
        <v>176</v>
      </c>
      <c r="J5480" s="21">
        <v>1.52</v>
      </c>
      <c r="K5480" s="21" t="s">
        <v>20</v>
      </c>
      <c r="L5480">
        <f t="shared" si="100"/>
        <v>2</v>
      </c>
      <c r="M5480">
        <f>MATCH(H:H,价格表!$B$4:$B$35,0)</f>
        <v>3</v>
      </c>
      <c r="N5480" s="27">
        <f>IF(J5480&lt;=0.3,INDEX(价格表!$B$4:$I$31,M5480,2),IF(AND(J5480&gt;0.3,J5480&lt;=1),INDEX(价格表!$B$4:$I$31,M5480,3),IF(AND(J5480&gt;1,J5480&lt;=2.2),INDEX(价格表!$B$4:$I$31,M5480,4),IF(AND(J5480&gt;2.2,J5480&lt;=3.3),INDEX(价格表!$B$4:$I$31,M5480,5),IF(AND(J5480&gt;3.3,J5480&lt;=4),INDEX(价格表!$B$4:$I$31,M5480,6),IF(AND(J5480&gt;4,J5480&lt;=5.5),INDEX(价格表!$B$4:$I$31,M5480,7),IF(J5480&gt;5.5,2.6+INDEX(价格表!$B$4:$I$31,M5480,8)*L5480)))))))</f>
        <v>2.15</v>
      </c>
    </row>
    <row r="5481" spans="1:14">
      <c r="A5481" s="20">
        <v>4311118004536</v>
      </c>
      <c r="B5481" s="18" t="s">
        <v>16</v>
      </c>
      <c r="C5481" s="21">
        <v>20201218</v>
      </c>
      <c r="D5481" s="21">
        <v>610538201209</v>
      </c>
      <c r="E5481" s="21" t="s">
        <v>16</v>
      </c>
      <c r="F5481" s="21">
        <v>20201228</v>
      </c>
      <c r="G5481" s="21" t="s">
        <v>17</v>
      </c>
      <c r="H5481" s="21" t="s">
        <v>27</v>
      </c>
      <c r="I5481" s="21" t="s">
        <v>176</v>
      </c>
      <c r="J5481" s="21">
        <v>1.52</v>
      </c>
      <c r="K5481" s="21" t="s">
        <v>20</v>
      </c>
      <c r="L5481">
        <f t="shared" si="100"/>
        <v>2</v>
      </c>
      <c r="M5481">
        <f>MATCH(H:H,价格表!$B$4:$B$35,0)</f>
        <v>3</v>
      </c>
      <c r="N5481" s="27">
        <f>IF(J5481&lt;=0.3,INDEX(价格表!$B$4:$I$31,M5481,2),IF(AND(J5481&gt;0.3,J5481&lt;=1),INDEX(价格表!$B$4:$I$31,M5481,3),IF(AND(J5481&gt;1,J5481&lt;=2.2),INDEX(价格表!$B$4:$I$31,M5481,4),IF(AND(J5481&gt;2.2,J5481&lt;=3.3),INDEX(价格表!$B$4:$I$31,M5481,5),IF(AND(J5481&gt;3.3,J5481&lt;=4),INDEX(价格表!$B$4:$I$31,M5481,6),IF(AND(J5481&gt;4,J5481&lt;=5.5),INDEX(价格表!$B$4:$I$31,M5481,7),IF(J5481&gt;5.5,2.6+INDEX(价格表!$B$4:$I$31,M5481,8)*L5481)))))))</f>
        <v>2.15</v>
      </c>
    </row>
    <row r="5482" spans="1:14">
      <c r="A5482" s="20">
        <v>4311118004537</v>
      </c>
      <c r="B5482" s="18" t="s">
        <v>16</v>
      </c>
      <c r="C5482" s="21">
        <v>20201218</v>
      </c>
      <c r="D5482" s="21">
        <v>610538201209</v>
      </c>
      <c r="E5482" s="21" t="s">
        <v>16</v>
      </c>
      <c r="F5482" s="21">
        <v>20201228</v>
      </c>
      <c r="G5482" s="21" t="s">
        <v>17</v>
      </c>
      <c r="H5482" s="21" t="s">
        <v>37</v>
      </c>
      <c r="I5482" s="21" t="s">
        <v>72</v>
      </c>
      <c r="J5482" s="21">
        <v>1.53</v>
      </c>
      <c r="K5482" s="21" t="s">
        <v>20</v>
      </c>
      <c r="L5482">
        <f t="shared" si="100"/>
        <v>2</v>
      </c>
      <c r="M5482">
        <f>MATCH(H:H,价格表!$B$4:$B$35,0)</f>
        <v>12</v>
      </c>
      <c r="N5482" s="27">
        <f>IF(J5482&lt;=0.3,INDEX(价格表!$B$4:$I$31,M5482,2),IF(AND(J5482&gt;0.3,J5482&lt;=1),INDEX(价格表!$B$4:$I$31,M5482,3),IF(AND(J5482&gt;1,J5482&lt;=2.2),INDEX(价格表!$B$4:$I$31,M5482,4),IF(AND(J5482&gt;2.2,J5482&lt;=3.3),INDEX(价格表!$B$4:$I$31,M5482,5),IF(AND(J5482&gt;3.3,J5482&lt;=4),INDEX(价格表!$B$4:$I$31,M5482,6),IF(AND(J5482&gt;4,J5482&lt;=5.5),INDEX(价格表!$B$4:$I$31,M5482,7),IF(J5482&gt;5.5,2.6+INDEX(价格表!$B$4:$I$31,M5482,8)*L5482)))))))</f>
        <v>2.15</v>
      </c>
    </row>
    <row r="5483" spans="1:14">
      <c r="A5483" s="20">
        <v>4311118004539</v>
      </c>
      <c r="B5483" s="18" t="s">
        <v>16</v>
      </c>
      <c r="C5483" s="21">
        <v>20201218</v>
      </c>
      <c r="D5483" s="21">
        <v>610538201209</v>
      </c>
      <c r="E5483" s="21" t="s">
        <v>16</v>
      </c>
      <c r="F5483" s="21">
        <v>20201228</v>
      </c>
      <c r="G5483" s="21" t="s">
        <v>17</v>
      </c>
      <c r="H5483" s="21" t="s">
        <v>88</v>
      </c>
      <c r="I5483" s="21" t="s">
        <v>101</v>
      </c>
      <c r="J5483" s="21">
        <v>1.52</v>
      </c>
      <c r="K5483" s="21" t="s">
        <v>20</v>
      </c>
      <c r="L5483">
        <f t="shared" si="100"/>
        <v>2</v>
      </c>
      <c r="M5483">
        <f>MATCH(H:H,价格表!$B$4:$B$35,0)</f>
        <v>19</v>
      </c>
      <c r="N5483" s="27">
        <f>IF(J5483&lt;=0.3,INDEX(价格表!$B$4:$I$31,M5483,2),IF(AND(J5483&gt;0.3,J5483&lt;=1),INDEX(价格表!$B$4:$I$31,M5483,3),IF(AND(J5483&gt;1,J5483&lt;=2.2),INDEX(价格表!$B$4:$I$31,M5483,4),IF(AND(J5483&gt;2.2,J5483&lt;=3.3),INDEX(价格表!$B$4:$I$31,M5483,5),IF(AND(J5483&gt;3.3,J5483&lt;=4),INDEX(价格表!$B$4:$I$31,M5483,6),IF(AND(J5483&gt;4,J5483&lt;=5.5),INDEX(价格表!$B$4:$I$31,M5483,7),IF(J5483&gt;5.5,2.6+INDEX(价格表!$B$4:$I$31,M5483,8)*L5483)))))))</f>
        <v>2.15</v>
      </c>
    </row>
    <row r="5484" spans="1:14">
      <c r="A5484" s="20">
        <v>4311118004540</v>
      </c>
      <c r="B5484" s="18" t="s">
        <v>16</v>
      </c>
      <c r="C5484" s="21">
        <v>20201218</v>
      </c>
      <c r="D5484" s="21">
        <v>610538201209</v>
      </c>
      <c r="E5484" s="21" t="s">
        <v>16</v>
      </c>
      <c r="F5484" s="21">
        <v>20201228</v>
      </c>
      <c r="G5484" s="21" t="s">
        <v>17</v>
      </c>
      <c r="H5484" s="21" t="s">
        <v>27</v>
      </c>
      <c r="I5484" s="21" t="s">
        <v>85</v>
      </c>
      <c r="J5484" s="21">
        <v>1.54</v>
      </c>
      <c r="K5484" s="21" t="s">
        <v>20</v>
      </c>
      <c r="L5484">
        <f t="shared" si="100"/>
        <v>2</v>
      </c>
      <c r="M5484">
        <f>MATCH(H:H,价格表!$B$4:$B$35,0)</f>
        <v>3</v>
      </c>
      <c r="N5484" s="27">
        <f>IF(J5484&lt;=0.3,INDEX(价格表!$B$4:$I$31,M5484,2),IF(AND(J5484&gt;0.3,J5484&lt;=1),INDEX(价格表!$B$4:$I$31,M5484,3),IF(AND(J5484&gt;1,J5484&lt;=2.2),INDEX(价格表!$B$4:$I$31,M5484,4),IF(AND(J5484&gt;2.2,J5484&lt;=3.3),INDEX(价格表!$B$4:$I$31,M5484,5),IF(AND(J5484&gt;3.3,J5484&lt;=4),INDEX(价格表!$B$4:$I$31,M5484,6),IF(AND(J5484&gt;4,J5484&lt;=5.5),INDEX(价格表!$B$4:$I$31,M5484,7),IF(J5484&gt;5.5,2.6+INDEX(价格表!$B$4:$I$31,M5484,8)*L5484)))))))</f>
        <v>2.15</v>
      </c>
    </row>
    <row r="5485" spans="1:14">
      <c r="A5485" s="20">
        <v>4311118004541</v>
      </c>
      <c r="B5485" s="18" t="s">
        <v>16</v>
      </c>
      <c r="C5485" s="21">
        <v>20201218</v>
      </c>
      <c r="D5485" s="21">
        <v>610538201209</v>
      </c>
      <c r="E5485" s="21" t="s">
        <v>16</v>
      </c>
      <c r="F5485" s="21">
        <v>20201228</v>
      </c>
      <c r="G5485" s="21" t="s">
        <v>17</v>
      </c>
      <c r="H5485" s="21" t="s">
        <v>82</v>
      </c>
      <c r="I5485" s="21" t="s">
        <v>83</v>
      </c>
      <c r="J5485" s="21">
        <v>1.52</v>
      </c>
      <c r="K5485" s="21" t="s">
        <v>20</v>
      </c>
      <c r="L5485">
        <f t="shared" si="100"/>
        <v>2</v>
      </c>
      <c r="M5485">
        <f>MATCH(H:H,价格表!$B$4:$B$35,0)</f>
        <v>2</v>
      </c>
      <c r="N5485" s="27">
        <f>IF(J5485&lt;=0.3,INDEX(价格表!$B$4:$I$31,M5485,2),IF(AND(J5485&gt;0.3,J5485&lt;=1),INDEX(价格表!$B$4:$I$31,M5485,3),IF(AND(J5485&gt;1,J5485&lt;=2.2),INDEX(价格表!$B$4:$I$31,M5485,4),IF(AND(J5485&gt;2.2,J5485&lt;=3.3),INDEX(价格表!$B$4:$I$31,M5485,5),IF(AND(J5485&gt;3.3,J5485&lt;=4),INDEX(价格表!$B$4:$I$31,M5485,6),IF(AND(J5485&gt;4,J5485&lt;=5.5),INDEX(价格表!$B$4:$I$31,M5485,7),IF(J5485&gt;5.5,2.6+INDEX(价格表!$B$4:$I$31,M5485,8)*L5485)))))))</f>
        <v>2.15</v>
      </c>
    </row>
    <row r="5486" spans="1:14">
      <c r="A5486" s="20">
        <v>4311118004543</v>
      </c>
      <c r="B5486" s="18" t="s">
        <v>16</v>
      </c>
      <c r="C5486" s="21">
        <v>20201218</v>
      </c>
      <c r="D5486" s="21">
        <v>610538201209</v>
      </c>
      <c r="E5486" s="21" t="s">
        <v>16</v>
      </c>
      <c r="F5486" s="21">
        <v>20201228</v>
      </c>
      <c r="G5486" s="21" t="s">
        <v>17</v>
      </c>
      <c r="H5486" s="21" t="s">
        <v>39</v>
      </c>
      <c r="I5486" s="21" t="s">
        <v>200</v>
      </c>
      <c r="J5486" s="21">
        <v>1.53</v>
      </c>
      <c r="K5486" s="21" t="s">
        <v>20</v>
      </c>
      <c r="L5486">
        <f t="shared" si="100"/>
        <v>2</v>
      </c>
      <c r="M5486">
        <f>MATCH(H:H,价格表!$B$4:$B$35,0)</f>
        <v>23</v>
      </c>
      <c r="N5486" s="27">
        <f>IF(J5486&lt;=0.3,INDEX(价格表!$B$4:$I$31,M5486,2),IF(AND(J5486&gt;0.3,J5486&lt;=1),INDEX(价格表!$B$4:$I$31,M5486,3),IF(AND(J5486&gt;1,J5486&lt;=2.2),INDEX(价格表!$B$4:$I$31,M5486,4),IF(AND(J5486&gt;2.2,J5486&lt;=3.3),INDEX(价格表!$B$4:$I$31,M5486,5),IF(AND(J5486&gt;3.3,J5486&lt;=4),INDEX(价格表!$B$4:$I$31,M5486,6),IF(AND(J5486&gt;4,J5486&lt;=5.5),INDEX(价格表!$B$4:$I$31,M5486,7),IF(J5486&gt;5.5,2.6+INDEX(价格表!$B$4:$I$31,M5486,8)*L5486)))))))</f>
        <v>2.15</v>
      </c>
    </row>
    <row r="5487" spans="1:14">
      <c r="A5487" s="20">
        <v>4311118012869</v>
      </c>
      <c r="B5487" s="18" t="s">
        <v>16</v>
      </c>
      <c r="C5487" s="21">
        <v>20201218</v>
      </c>
      <c r="D5487" s="21">
        <v>610538201209</v>
      </c>
      <c r="E5487" s="21" t="s">
        <v>16</v>
      </c>
      <c r="F5487" s="21">
        <v>20201228</v>
      </c>
      <c r="G5487" s="21" t="s">
        <v>17</v>
      </c>
      <c r="H5487" s="21" t="s">
        <v>18</v>
      </c>
      <c r="I5487" s="21" t="s">
        <v>377</v>
      </c>
      <c r="J5487" s="21">
        <v>1.44</v>
      </c>
      <c r="K5487" s="21" t="s">
        <v>20</v>
      </c>
      <c r="L5487">
        <f t="shared" si="100"/>
        <v>2</v>
      </c>
      <c r="M5487">
        <f>MATCH(H:H,价格表!$B$4:$B$35,0)</f>
        <v>1</v>
      </c>
      <c r="N5487" s="27">
        <f>IF(J5487&lt;=0.3,INDEX(价格表!$B$4:$I$31,M5487,2),IF(AND(J5487&gt;0.3,J5487&lt;=1),INDEX(价格表!$B$4:$I$31,M5487,3),IF(AND(J5487&gt;1,J5487&lt;=2.2),INDEX(价格表!$B$4:$I$31,M5487,4),IF(AND(J5487&gt;2.2,J5487&lt;=3.3),INDEX(价格表!$B$4:$I$31,M5487,5),IF(AND(J5487&gt;3.3,J5487&lt;=4),INDEX(价格表!$B$4:$I$31,M5487,6),IF(AND(J5487&gt;4,J5487&lt;=5.5),INDEX(价格表!$B$4:$I$31,M5487,7),IF(J5487&gt;5.5,2.6+INDEX(价格表!$B$4:$I$31,M5487,8)*L5487)))))))</f>
        <v>2.15</v>
      </c>
    </row>
    <row r="5488" spans="1:14">
      <c r="A5488" s="20">
        <v>4311118012870</v>
      </c>
      <c r="B5488" s="18" t="s">
        <v>16</v>
      </c>
      <c r="C5488" s="21">
        <v>20201218</v>
      </c>
      <c r="D5488" s="21">
        <v>610538201209</v>
      </c>
      <c r="E5488" s="21" t="s">
        <v>16</v>
      </c>
      <c r="F5488" s="21">
        <v>20201228</v>
      </c>
      <c r="G5488" s="21" t="s">
        <v>17</v>
      </c>
      <c r="H5488" s="21" t="s">
        <v>68</v>
      </c>
      <c r="I5488" s="21" t="s">
        <v>193</v>
      </c>
      <c r="J5488" s="21">
        <v>1.53</v>
      </c>
      <c r="K5488" s="21" t="s">
        <v>20</v>
      </c>
      <c r="L5488">
        <f t="shared" si="100"/>
        <v>2</v>
      </c>
      <c r="M5488">
        <f>MATCH(H:H,价格表!$B$4:$B$35,0)</f>
        <v>5</v>
      </c>
      <c r="N5488" s="27">
        <f>IF(J5488&lt;=0.3,INDEX(价格表!$B$4:$I$31,M5488,2),IF(AND(J5488&gt;0.3,J5488&lt;=1),INDEX(价格表!$B$4:$I$31,M5488,3),IF(AND(J5488&gt;1,J5488&lt;=2.2),INDEX(价格表!$B$4:$I$31,M5488,4),IF(AND(J5488&gt;2.2,J5488&lt;=3.3),INDEX(价格表!$B$4:$I$31,M5488,5),IF(AND(J5488&gt;3.3,J5488&lt;=4),INDEX(价格表!$B$4:$I$31,M5488,6),IF(AND(J5488&gt;4,J5488&lt;=5.5),INDEX(价格表!$B$4:$I$31,M5488,7),IF(J5488&gt;5.5,2.6+INDEX(价格表!$B$4:$I$31,M5488,8)*L5488)))))))</f>
        <v>2.15</v>
      </c>
    </row>
    <row r="5489" spans="1:14">
      <c r="A5489" s="20">
        <v>4311118012871</v>
      </c>
      <c r="B5489" s="18" t="s">
        <v>16</v>
      </c>
      <c r="C5489" s="21">
        <v>20201218</v>
      </c>
      <c r="D5489" s="21">
        <v>610538201209</v>
      </c>
      <c r="E5489" s="21" t="s">
        <v>16</v>
      </c>
      <c r="F5489" s="21">
        <v>20201228</v>
      </c>
      <c r="G5489" s="21" t="s">
        <v>17</v>
      </c>
      <c r="H5489" s="21" t="s">
        <v>56</v>
      </c>
      <c r="I5489" s="21" t="s">
        <v>57</v>
      </c>
      <c r="J5489" s="21">
        <v>1.53</v>
      </c>
      <c r="K5489" s="21" t="s">
        <v>20</v>
      </c>
      <c r="L5489">
        <f t="shared" si="100"/>
        <v>2</v>
      </c>
      <c r="M5489">
        <f>MATCH(H:H,价格表!$B$4:$B$35,0)</f>
        <v>11</v>
      </c>
      <c r="N5489" s="27">
        <f>IF(J5489&lt;=0.3,INDEX(价格表!$B$4:$I$31,M5489,2),IF(AND(J5489&gt;0.3,J5489&lt;=1),INDEX(价格表!$B$4:$I$31,M5489,3),IF(AND(J5489&gt;1,J5489&lt;=2.2),INDEX(价格表!$B$4:$I$31,M5489,4),IF(AND(J5489&gt;2.2,J5489&lt;=3.3),INDEX(价格表!$B$4:$I$31,M5489,5),IF(AND(J5489&gt;3.3,J5489&lt;=4),INDEX(价格表!$B$4:$I$31,M5489,6),IF(AND(J5489&gt;4,J5489&lt;=5.5),INDEX(价格表!$B$4:$I$31,M5489,7),IF(J5489&gt;5.5,2.6+INDEX(价格表!$B$4:$I$31,M5489,8)*L5489)))))))</f>
        <v>2.15</v>
      </c>
    </row>
    <row r="5490" spans="1:14">
      <c r="A5490" s="20">
        <v>4311118012872</v>
      </c>
      <c r="B5490" s="18" t="s">
        <v>16</v>
      </c>
      <c r="C5490" s="21">
        <v>20201218</v>
      </c>
      <c r="D5490" s="21">
        <v>610538201209</v>
      </c>
      <c r="E5490" s="21" t="s">
        <v>16</v>
      </c>
      <c r="F5490" s="21">
        <v>20201228</v>
      </c>
      <c r="G5490" s="21" t="s">
        <v>17</v>
      </c>
      <c r="H5490" s="21" t="s">
        <v>75</v>
      </c>
      <c r="I5490" s="21" t="s">
        <v>372</v>
      </c>
      <c r="J5490" s="21">
        <v>1.52</v>
      </c>
      <c r="K5490" s="21" t="s">
        <v>20</v>
      </c>
      <c r="L5490">
        <f t="shared" si="100"/>
        <v>2</v>
      </c>
      <c r="M5490">
        <f>MATCH(H:H,价格表!$B$4:$B$35,0)</f>
        <v>24</v>
      </c>
      <c r="N5490" s="27">
        <f>IF(J5490&lt;=0.3,INDEX(价格表!$B$4:$I$31,M5490,2),IF(AND(J5490&gt;0.3,J5490&lt;=1),INDEX(价格表!$B$4:$I$31,M5490,3),IF(AND(J5490&gt;1,J5490&lt;=2.2),INDEX(价格表!$B$4:$I$31,M5490,4),IF(AND(J5490&gt;2.2,J5490&lt;=3.3),INDEX(价格表!$B$4:$I$31,M5490,5),IF(AND(J5490&gt;3.3,J5490&lt;=4),INDEX(价格表!$B$4:$I$31,M5490,6),IF(AND(J5490&gt;4,J5490&lt;=5.5),INDEX(价格表!$B$4:$I$31,M5490,7),IF(J5490&gt;5.5,2.6+INDEX(价格表!$B$4:$I$31,M5490,8)*L5490)))))))</f>
        <v>2.15</v>
      </c>
    </row>
    <row r="5491" spans="1:14">
      <c r="A5491" s="20">
        <v>4311118012873</v>
      </c>
      <c r="B5491" s="18" t="s">
        <v>16</v>
      </c>
      <c r="C5491" s="21">
        <v>20201218</v>
      </c>
      <c r="D5491" s="21">
        <v>610538201209</v>
      </c>
      <c r="E5491" s="21" t="s">
        <v>16</v>
      </c>
      <c r="F5491" s="21">
        <v>20201228</v>
      </c>
      <c r="G5491" s="21" t="s">
        <v>17</v>
      </c>
      <c r="H5491" s="21" t="s">
        <v>66</v>
      </c>
      <c r="I5491" s="21" t="s">
        <v>142</v>
      </c>
      <c r="J5491" s="21">
        <v>1.53</v>
      </c>
      <c r="K5491" s="21" t="s">
        <v>20</v>
      </c>
      <c r="L5491">
        <f t="shared" si="100"/>
        <v>2</v>
      </c>
      <c r="M5491">
        <f>MATCH(H:H,价格表!$B$4:$B$35,0)</f>
        <v>17</v>
      </c>
      <c r="N5491" s="27">
        <f>IF(J5491&lt;=0.3,INDEX(价格表!$B$4:$I$31,M5491,2),IF(AND(J5491&gt;0.3,J5491&lt;=1),INDEX(价格表!$B$4:$I$31,M5491,3),IF(AND(J5491&gt;1,J5491&lt;=2.2),INDEX(价格表!$B$4:$I$31,M5491,4),IF(AND(J5491&gt;2.2,J5491&lt;=3.3),INDEX(价格表!$B$4:$I$31,M5491,5),IF(AND(J5491&gt;3.3,J5491&lt;=4),INDEX(价格表!$B$4:$I$31,M5491,6),IF(AND(J5491&gt;4,J5491&lt;=5.5),INDEX(价格表!$B$4:$I$31,M5491,7),IF(J5491&gt;5.5,2.6+INDEX(价格表!$B$4:$I$31,M5491,8)*L5491)))))))</f>
        <v>2.15</v>
      </c>
    </row>
    <row r="5492" spans="1:14">
      <c r="A5492" s="20">
        <v>4311118012874</v>
      </c>
      <c r="B5492" s="18" t="s">
        <v>16</v>
      </c>
      <c r="C5492" s="21">
        <v>20201218</v>
      </c>
      <c r="D5492" s="21">
        <v>610538201209</v>
      </c>
      <c r="E5492" s="21" t="s">
        <v>16</v>
      </c>
      <c r="F5492" s="21">
        <v>20201228</v>
      </c>
      <c r="G5492" s="21" t="s">
        <v>17</v>
      </c>
      <c r="H5492" s="21" t="s">
        <v>50</v>
      </c>
      <c r="I5492" s="21" t="s">
        <v>62</v>
      </c>
      <c r="J5492" s="21">
        <v>1.53</v>
      </c>
      <c r="K5492" s="21" t="s">
        <v>20</v>
      </c>
      <c r="L5492">
        <f t="shared" si="100"/>
        <v>2</v>
      </c>
      <c r="M5492">
        <f>MATCH(H:H,价格表!$B$4:$B$35,0)</f>
        <v>4</v>
      </c>
      <c r="N5492" s="27">
        <f>IF(J5492&lt;=0.3,INDEX(价格表!$B$4:$I$31,M5492,2),IF(AND(J5492&gt;0.3,J5492&lt;=1),INDEX(价格表!$B$4:$I$31,M5492,3),IF(AND(J5492&gt;1,J5492&lt;=2.2),INDEX(价格表!$B$4:$I$31,M5492,4),IF(AND(J5492&gt;2.2,J5492&lt;=3.3),INDEX(价格表!$B$4:$I$31,M5492,5),IF(AND(J5492&gt;3.3,J5492&lt;=4),INDEX(价格表!$B$4:$I$31,M5492,6),IF(AND(J5492&gt;4,J5492&lt;=5.5),INDEX(价格表!$B$4:$I$31,M5492,7),IF(J5492&gt;5.5,2.6+INDEX(价格表!$B$4:$I$31,M5492,8)*L5492)))))))</f>
        <v>2.15</v>
      </c>
    </row>
    <row r="5493" spans="1:14">
      <c r="A5493" s="20">
        <v>4311118012875</v>
      </c>
      <c r="B5493" s="18" t="s">
        <v>16</v>
      </c>
      <c r="C5493" s="21">
        <v>20201218</v>
      </c>
      <c r="D5493" s="21">
        <v>610538201209</v>
      </c>
      <c r="E5493" s="21" t="s">
        <v>16</v>
      </c>
      <c r="F5493" s="21">
        <v>20201228</v>
      </c>
      <c r="G5493" s="21" t="s">
        <v>17</v>
      </c>
      <c r="H5493" s="21" t="s">
        <v>23</v>
      </c>
      <c r="I5493" s="21" t="s">
        <v>118</v>
      </c>
      <c r="J5493" s="21">
        <v>1.54</v>
      </c>
      <c r="K5493" s="21" t="s">
        <v>20</v>
      </c>
      <c r="L5493">
        <f t="shared" si="100"/>
        <v>2</v>
      </c>
      <c r="M5493">
        <f>MATCH(H:H,价格表!$B$4:$B$35,0)</f>
        <v>15</v>
      </c>
      <c r="N5493" s="27">
        <f>IF(J5493&lt;=0.3,INDEX(价格表!$B$4:$I$31,M5493,2),IF(AND(J5493&gt;0.3,J5493&lt;=1),INDEX(价格表!$B$4:$I$31,M5493,3),IF(AND(J5493&gt;1,J5493&lt;=2.2),INDEX(价格表!$B$4:$I$31,M5493,4),IF(AND(J5493&gt;2.2,J5493&lt;=3.3),INDEX(价格表!$B$4:$I$31,M5493,5),IF(AND(J5493&gt;3.3,J5493&lt;=4),INDEX(价格表!$B$4:$I$31,M5493,6),IF(AND(J5493&gt;4,J5493&lt;=5.5),INDEX(价格表!$B$4:$I$31,M5493,7),IF(J5493&gt;5.5,2.6+INDEX(价格表!$B$4:$I$31,M5493,8)*L5493)))))))</f>
        <v>2.15</v>
      </c>
    </row>
    <row r="5494" spans="1:14">
      <c r="A5494" s="20">
        <v>4311118012877</v>
      </c>
      <c r="B5494" s="18" t="s">
        <v>16</v>
      </c>
      <c r="C5494" s="21">
        <v>20201218</v>
      </c>
      <c r="D5494" s="21">
        <v>610538201209</v>
      </c>
      <c r="E5494" s="21" t="s">
        <v>16</v>
      </c>
      <c r="F5494" s="21">
        <v>20201228</v>
      </c>
      <c r="G5494" s="21" t="s">
        <v>17</v>
      </c>
      <c r="H5494" s="21" t="s">
        <v>23</v>
      </c>
      <c r="I5494" s="21" t="s">
        <v>190</v>
      </c>
      <c r="J5494" s="21">
        <v>1.54</v>
      </c>
      <c r="K5494" s="21" t="s">
        <v>20</v>
      </c>
      <c r="L5494">
        <f t="shared" si="100"/>
        <v>2</v>
      </c>
      <c r="M5494">
        <f>MATCH(H:H,价格表!$B$4:$B$35,0)</f>
        <v>15</v>
      </c>
      <c r="N5494" s="27">
        <f>IF(J5494&lt;=0.3,INDEX(价格表!$B$4:$I$31,M5494,2),IF(AND(J5494&gt;0.3,J5494&lt;=1),INDEX(价格表!$B$4:$I$31,M5494,3),IF(AND(J5494&gt;1,J5494&lt;=2.2),INDEX(价格表!$B$4:$I$31,M5494,4),IF(AND(J5494&gt;2.2,J5494&lt;=3.3),INDEX(价格表!$B$4:$I$31,M5494,5),IF(AND(J5494&gt;3.3,J5494&lt;=4),INDEX(价格表!$B$4:$I$31,M5494,6),IF(AND(J5494&gt;4,J5494&lt;=5.5),INDEX(价格表!$B$4:$I$31,M5494,7),IF(J5494&gt;5.5,2.6+INDEX(价格表!$B$4:$I$31,M5494,8)*L5494)))))))</f>
        <v>2.15</v>
      </c>
    </row>
    <row r="5495" spans="1:14">
      <c r="A5495" s="20">
        <v>4311118012885</v>
      </c>
      <c r="B5495" s="18" t="s">
        <v>16</v>
      </c>
      <c r="C5495" s="21">
        <v>20201218</v>
      </c>
      <c r="D5495" s="21">
        <v>610538201209</v>
      </c>
      <c r="E5495" s="21" t="s">
        <v>16</v>
      </c>
      <c r="F5495" s="21">
        <v>20201228</v>
      </c>
      <c r="G5495" s="21" t="s">
        <v>17</v>
      </c>
      <c r="H5495" s="21" t="s">
        <v>27</v>
      </c>
      <c r="I5495" s="21" t="s">
        <v>28</v>
      </c>
      <c r="J5495" s="21">
        <v>1.55</v>
      </c>
      <c r="K5495" s="21" t="s">
        <v>20</v>
      </c>
      <c r="L5495">
        <f t="shared" si="100"/>
        <v>2</v>
      </c>
      <c r="M5495">
        <f>MATCH(H:H,价格表!$B$4:$B$35,0)</f>
        <v>3</v>
      </c>
      <c r="N5495" s="27">
        <f>IF(J5495&lt;=0.3,INDEX(价格表!$B$4:$I$31,M5495,2),IF(AND(J5495&gt;0.3,J5495&lt;=1),INDEX(价格表!$B$4:$I$31,M5495,3),IF(AND(J5495&gt;1,J5495&lt;=2.2),INDEX(价格表!$B$4:$I$31,M5495,4),IF(AND(J5495&gt;2.2,J5495&lt;=3.3),INDEX(价格表!$B$4:$I$31,M5495,5),IF(AND(J5495&gt;3.3,J5495&lt;=4),INDEX(价格表!$B$4:$I$31,M5495,6),IF(AND(J5495&gt;4,J5495&lt;=5.5),INDEX(价格表!$B$4:$I$31,M5495,7),IF(J5495&gt;5.5,2.6+INDEX(价格表!$B$4:$I$31,M5495,8)*L5495)))))))</f>
        <v>2.15</v>
      </c>
    </row>
    <row r="5496" spans="1:14">
      <c r="A5496" s="20">
        <v>4311118012886</v>
      </c>
      <c r="B5496" s="18" t="s">
        <v>16</v>
      </c>
      <c r="C5496" s="21">
        <v>20201218</v>
      </c>
      <c r="D5496" s="21">
        <v>610538201209</v>
      </c>
      <c r="E5496" s="21" t="s">
        <v>16</v>
      </c>
      <c r="F5496" s="21">
        <v>20201228</v>
      </c>
      <c r="G5496" s="21" t="s">
        <v>17</v>
      </c>
      <c r="H5496" s="21" t="s">
        <v>73</v>
      </c>
      <c r="I5496" s="21" t="s">
        <v>91</v>
      </c>
      <c r="J5496" s="21">
        <v>1.62</v>
      </c>
      <c r="K5496" s="21" t="s">
        <v>20</v>
      </c>
      <c r="L5496">
        <f t="shared" si="100"/>
        <v>2</v>
      </c>
      <c r="M5496">
        <f>MATCH(H:H,价格表!$B$4:$B$35,0)</f>
        <v>7</v>
      </c>
      <c r="N5496" s="27">
        <f>IF(J5496&lt;=0.3,INDEX(价格表!$B$4:$I$31,M5496,2),IF(AND(J5496&gt;0.3,J5496&lt;=1),INDEX(价格表!$B$4:$I$31,M5496,3),IF(AND(J5496&gt;1,J5496&lt;=2.2),INDEX(价格表!$B$4:$I$31,M5496,4),IF(AND(J5496&gt;2.2,J5496&lt;=3.3),INDEX(价格表!$B$4:$I$31,M5496,5),IF(AND(J5496&gt;3.3,J5496&lt;=4),INDEX(价格表!$B$4:$I$31,M5496,6),IF(AND(J5496&gt;4,J5496&lt;=5.5),INDEX(价格表!$B$4:$I$31,M5496,7),IF(J5496&gt;5.5,2.6+INDEX(价格表!$B$4:$I$31,M5496,8)*L5496)))))))</f>
        <v>2.15</v>
      </c>
    </row>
    <row r="5497" spans="1:14">
      <c r="A5497" s="20">
        <v>4311118012888</v>
      </c>
      <c r="B5497" s="18" t="s">
        <v>16</v>
      </c>
      <c r="C5497" s="21">
        <v>20201218</v>
      </c>
      <c r="D5497" s="21">
        <v>610538201209</v>
      </c>
      <c r="E5497" s="21" t="s">
        <v>16</v>
      </c>
      <c r="F5497" s="21">
        <v>20201228</v>
      </c>
      <c r="G5497" s="21" t="s">
        <v>17</v>
      </c>
      <c r="H5497" s="21" t="s">
        <v>66</v>
      </c>
      <c r="I5497" s="21" t="s">
        <v>113</v>
      </c>
      <c r="J5497" s="21">
        <v>1.54</v>
      </c>
      <c r="K5497" s="21" t="s">
        <v>20</v>
      </c>
      <c r="L5497">
        <f t="shared" si="100"/>
        <v>2</v>
      </c>
      <c r="M5497">
        <f>MATCH(H:H,价格表!$B$4:$B$35,0)</f>
        <v>17</v>
      </c>
      <c r="N5497" s="27">
        <f>IF(J5497&lt;=0.3,INDEX(价格表!$B$4:$I$31,M5497,2),IF(AND(J5497&gt;0.3,J5497&lt;=1),INDEX(价格表!$B$4:$I$31,M5497,3),IF(AND(J5497&gt;1,J5497&lt;=2.2),INDEX(价格表!$B$4:$I$31,M5497,4),IF(AND(J5497&gt;2.2,J5497&lt;=3.3),INDEX(价格表!$B$4:$I$31,M5497,5),IF(AND(J5497&gt;3.3,J5497&lt;=4),INDEX(价格表!$B$4:$I$31,M5497,6),IF(AND(J5497&gt;4,J5497&lt;=5.5),INDEX(价格表!$B$4:$I$31,M5497,7),IF(J5497&gt;5.5,2.6+INDEX(价格表!$B$4:$I$31,M5497,8)*L5497)))))))</f>
        <v>2.15</v>
      </c>
    </row>
    <row r="5498" spans="1:14">
      <c r="A5498" s="20">
        <v>4311118012889</v>
      </c>
      <c r="B5498" s="18" t="s">
        <v>16</v>
      </c>
      <c r="C5498" s="21">
        <v>20201218</v>
      </c>
      <c r="D5498" s="21">
        <v>610538201209</v>
      </c>
      <c r="E5498" s="21" t="s">
        <v>16</v>
      </c>
      <c r="F5498" s="21">
        <v>20201228</v>
      </c>
      <c r="G5498" s="21" t="s">
        <v>17</v>
      </c>
      <c r="H5498" s="21" t="s">
        <v>21</v>
      </c>
      <c r="I5498" s="21" t="s">
        <v>205</v>
      </c>
      <c r="J5498" s="21">
        <v>1.53</v>
      </c>
      <c r="K5498" s="21" t="s">
        <v>20</v>
      </c>
      <c r="L5498">
        <f t="shared" si="100"/>
        <v>2</v>
      </c>
      <c r="M5498">
        <f>MATCH(H:H,价格表!$B$4:$B$35,0)</f>
        <v>20</v>
      </c>
      <c r="N5498" s="27">
        <f>IF(J5498&lt;=0.3,INDEX(价格表!$B$4:$I$31,M5498,2),IF(AND(J5498&gt;0.3,J5498&lt;=1),INDEX(价格表!$B$4:$I$31,M5498,3),IF(AND(J5498&gt;1,J5498&lt;=2.2),INDEX(价格表!$B$4:$I$31,M5498,4),IF(AND(J5498&gt;2.2,J5498&lt;=3.3),INDEX(价格表!$B$4:$I$31,M5498,5),IF(AND(J5498&gt;3.3,J5498&lt;=4),INDEX(价格表!$B$4:$I$31,M5498,6),IF(AND(J5498&gt;4,J5498&lt;=5.5),INDEX(价格表!$B$4:$I$31,M5498,7),IF(J5498&gt;5.5,2.6+INDEX(价格表!$B$4:$I$31,M5498,8)*L5498)))))))</f>
        <v>2.15</v>
      </c>
    </row>
    <row r="5499" spans="1:14">
      <c r="A5499" s="20">
        <v>4311118012890</v>
      </c>
      <c r="B5499" s="18" t="s">
        <v>16</v>
      </c>
      <c r="C5499" s="21">
        <v>20201218</v>
      </c>
      <c r="D5499" s="21">
        <v>610538201209</v>
      </c>
      <c r="E5499" s="21" t="s">
        <v>16</v>
      </c>
      <c r="F5499" s="21">
        <v>20201228</v>
      </c>
      <c r="G5499" s="21" t="s">
        <v>17</v>
      </c>
      <c r="H5499" s="21" t="s">
        <v>18</v>
      </c>
      <c r="I5499" s="21" t="s">
        <v>53</v>
      </c>
      <c r="J5499" s="21">
        <v>1.46</v>
      </c>
      <c r="K5499" s="21" t="s">
        <v>20</v>
      </c>
      <c r="L5499">
        <f t="shared" si="100"/>
        <v>2</v>
      </c>
      <c r="M5499">
        <f>MATCH(H:H,价格表!$B$4:$B$35,0)</f>
        <v>1</v>
      </c>
      <c r="N5499" s="27">
        <f>IF(J5499&lt;=0.3,INDEX(价格表!$B$4:$I$31,M5499,2),IF(AND(J5499&gt;0.3,J5499&lt;=1),INDEX(价格表!$B$4:$I$31,M5499,3),IF(AND(J5499&gt;1,J5499&lt;=2.2),INDEX(价格表!$B$4:$I$31,M5499,4),IF(AND(J5499&gt;2.2,J5499&lt;=3.3),INDEX(价格表!$B$4:$I$31,M5499,5),IF(AND(J5499&gt;3.3,J5499&lt;=4),INDEX(价格表!$B$4:$I$31,M5499,6),IF(AND(J5499&gt;4,J5499&lt;=5.5),INDEX(价格表!$B$4:$I$31,M5499,7),IF(J5499&gt;5.5,2.6+INDEX(价格表!$B$4:$I$31,M5499,8)*L5499)))))))</f>
        <v>2.15</v>
      </c>
    </row>
    <row r="5500" spans="1:14">
      <c r="A5500" s="20">
        <v>4311118012891</v>
      </c>
      <c r="B5500" s="18" t="s">
        <v>16</v>
      </c>
      <c r="C5500" s="21">
        <v>20201218</v>
      </c>
      <c r="D5500" s="21">
        <v>610538201209</v>
      </c>
      <c r="E5500" s="21" t="s">
        <v>16</v>
      </c>
      <c r="F5500" s="21">
        <v>20201228</v>
      </c>
      <c r="G5500" s="21" t="s">
        <v>17</v>
      </c>
      <c r="H5500" s="21" t="s">
        <v>25</v>
      </c>
      <c r="I5500" s="21" t="s">
        <v>42</v>
      </c>
      <c r="J5500" s="21">
        <v>1.53</v>
      </c>
      <c r="K5500" s="21" t="s">
        <v>20</v>
      </c>
      <c r="L5500">
        <f t="shared" si="100"/>
        <v>2</v>
      </c>
      <c r="M5500">
        <f>MATCH(H:H,价格表!$B$4:$B$35,0)</f>
        <v>25</v>
      </c>
      <c r="N5500" s="27">
        <f>IF(J5500&lt;=0.3,INDEX(价格表!$B$4:$I$31,M5500,2),IF(AND(J5500&gt;0.3,J5500&lt;=1),INDEX(价格表!$B$4:$I$31,M5500,3),IF(AND(J5500&gt;1,J5500&lt;=2.2),INDEX(价格表!$B$4:$I$31,M5500,4),IF(AND(J5500&gt;2.2,J5500&lt;=3.3),INDEX(价格表!$B$4:$I$31,M5500,5),IF(AND(J5500&gt;3.3,J5500&lt;=4),INDEX(价格表!$B$4:$I$31,M5500,6),IF(AND(J5500&gt;4,J5500&lt;=5.5),INDEX(价格表!$B$4:$I$31,M5500,7),IF(J5500&gt;5.5,2.6+INDEX(价格表!$B$4:$I$31,M5500,8)*L5500)))))))</f>
        <v>2.15</v>
      </c>
    </row>
    <row r="5501" spans="1:14">
      <c r="A5501" s="20">
        <v>4311118012892</v>
      </c>
      <c r="B5501" s="18" t="s">
        <v>16</v>
      </c>
      <c r="C5501" s="21">
        <v>20201218</v>
      </c>
      <c r="D5501" s="21">
        <v>610538201209</v>
      </c>
      <c r="E5501" s="21" t="s">
        <v>16</v>
      </c>
      <c r="F5501" s="21">
        <v>20201228</v>
      </c>
      <c r="G5501" s="21" t="s">
        <v>17</v>
      </c>
      <c r="H5501" s="21" t="s">
        <v>88</v>
      </c>
      <c r="I5501" s="21" t="s">
        <v>101</v>
      </c>
      <c r="J5501" s="21">
        <v>1.53</v>
      </c>
      <c r="K5501" s="21" t="s">
        <v>20</v>
      </c>
      <c r="L5501">
        <f t="shared" si="100"/>
        <v>2</v>
      </c>
      <c r="M5501">
        <f>MATCH(H:H,价格表!$B$4:$B$35,0)</f>
        <v>19</v>
      </c>
      <c r="N5501" s="27">
        <f>IF(J5501&lt;=0.3,INDEX(价格表!$B$4:$I$31,M5501,2),IF(AND(J5501&gt;0.3,J5501&lt;=1),INDEX(价格表!$B$4:$I$31,M5501,3),IF(AND(J5501&gt;1,J5501&lt;=2.2),INDEX(价格表!$B$4:$I$31,M5501,4),IF(AND(J5501&gt;2.2,J5501&lt;=3.3),INDEX(价格表!$B$4:$I$31,M5501,5),IF(AND(J5501&gt;3.3,J5501&lt;=4),INDEX(价格表!$B$4:$I$31,M5501,6),IF(AND(J5501&gt;4,J5501&lt;=5.5),INDEX(价格表!$B$4:$I$31,M5501,7),IF(J5501&gt;5.5,2.6+INDEX(价格表!$B$4:$I$31,M5501,8)*L5501)))))))</f>
        <v>2.15</v>
      </c>
    </row>
    <row r="5502" spans="1:14">
      <c r="A5502" s="20">
        <v>4311118012894</v>
      </c>
      <c r="B5502" s="18" t="s">
        <v>16</v>
      </c>
      <c r="C5502" s="21">
        <v>20201218</v>
      </c>
      <c r="D5502" s="21">
        <v>610538201209</v>
      </c>
      <c r="E5502" s="21" t="s">
        <v>16</v>
      </c>
      <c r="F5502" s="21">
        <v>20201228</v>
      </c>
      <c r="G5502" s="21" t="s">
        <v>17</v>
      </c>
      <c r="H5502" s="21" t="s">
        <v>21</v>
      </c>
      <c r="I5502" s="21" t="s">
        <v>205</v>
      </c>
      <c r="J5502" s="21">
        <v>1.54</v>
      </c>
      <c r="K5502" s="21" t="s">
        <v>20</v>
      </c>
      <c r="L5502">
        <f t="shared" si="100"/>
        <v>2</v>
      </c>
      <c r="M5502">
        <f>MATCH(H:H,价格表!$B$4:$B$35,0)</f>
        <v>20</v>
      </c>
      <c r="N5502" s="27">
        <f>IF(J5502&lt;=0.3,INDEX(价格表!$B$4:$I$31,M5502,2),IF(AND(J5502&gt;0.3,J5502&lt;=1),INDEX(价格表!$B$4:$I$31,M5502,3),IF(AND(J5502&gt;1,J5502&lt;=2.2),INDEX(价格表!$B$4:$I$31,M5502,4),IF(AND(J5502&gt;2.2,J5502&lt;=3.3),INDEX(价格表!$B$4:$I$31,M5502,5),IF(AND(J5502&gt;3.3,J5502&lt;=4),INDEX(价格表!$B$4:$I$31,M5502,6),IF(AND(J5502&gt;4,J5502&lt;=5.5),INDEX(价格表!$B$4:$I$31,M5502,7),IF(J5502&gt;5.5,2.6+INDEX(价格表!$B$4:$I$31,M5502,8)*L5502)))))))</f>
        <v>2.15</v>
      </c>
    </row>
    <row r="5503" spans="1:14">
      <c r="A5503" s="20">
        <v>4311118019551</v>
      </c>
      <c r="B5503" s="18" t="s">
        <v>16</v>
      </c>
      <c r="C5503" s="21">
        <v>20201218</v>
      </c>
      <c r="D5503" s="21">
        <v>610538201209</v>
      </c>
      <c r="E5503" s="21" t="s">
        <v>16</v>
      </c>
      <c r="F5503" s="21">
        <v>20201228</v>
      </c>
      <c r="G5503" s="21" t="s">
        <v>17</v>
      </c>
      <c r="H5503" s="21" t="s">
        <v>88</v>
      </c>
      <c r="I5503" s="21" t="s">
        <v>110</v>
      </c>
      <c r="J5503" s="21">
        <v>1.54</v>
      </c>
      <c r="K5503" s="21" t="s">
        <v>20</v>
      </c>
      <c r="L5503">
        <f t="shared" si="100"/>
        <v>2</v>
      </c>
      <c r="M5503">
        <f>MATCH(H:H,价格表!$B$4:$B$35,0)</f>
        <v>19</v>
      </c>
      <c r="N5503" s="27">
        <f>IF(J5503&lt;=0.3,INDEX(价格表!$B$4:$I$31,M5503,2),IF(AND(J5503&gt;0.3,J5503&lt;=1),INDEX(价格表!$B$4:$I$31,M5503,3),IF(AND(J5503&gt;1,J5503&lt;=2.2),INDEX(价格表!$B$4:$I$31,M5503,4),IF(AND(J5503&gt;2.2,J5503&lt;=3.3),INDEX(价格表!$B$4:$I$31,M5503,5),IF(AND(J5503&gt;3.3,J5503&lt;=4),INDEX(价格表!$B$4:$I$31,M5503,6),IF(AND(J5503&gt;4,J5503&lt;=5.5),INDEX(价格表!$B$4:$I$31,M5503,7),IF(J5503&gt;5.5,2.6+INDEX(价格表!$B$4:$I$31,M5503,8)*L5503)))))))</f>
        <v>2.15</v>
      </c>
    </row>
    <row r="5504" spans="1:14">
      <c r="A5504" s="20">
        <v>4311118019552</v>
      </c>
      <c r="B5504" s="18" t="s">
        <v>16</v>
      </c>
      <c r="C5504" s="21">
        <v>20201218</v>
      </c>
      <c r="D5504" s="21">
        <v>610538201209</v>
      </c>
      <c r="E5504" s="21" t="s">
        <v>16</v>
      </c>
      <c r="F5504" s="21">
        <v>20201228</v>
      </c>
      <c r="G5504" s="21" t="s">
        <v>17</v>
      </c>
      <c r="H5504" s="21" t="s">
        <v>66</v>
      </c>
      <c r="I5504" s="21" t="s">
        <v>272</v>
      </c>
      <c r="J5504" s="21">
        <v>1.56</v>
      </c>
      <c r="K5504" s="21" t="s">
        <v>20</v>
      </c>
      <c r="L5504">
        <f t="shared" si="100"/>
        <v>2</v>
      </c>
      <c r="M5504">
        <f>MATCH(H:H,价格表!$B$4:$B$35,0)</f>
        <v>17</v>
      </c>
      <c r="N5504" s="27">
        <f>IF(J5504&lt;=0.3,INDEX(价格表!$B$4:$I$31,M5504,2),IF(AND(J5504&gt;0.3,J5504&lt;=1),INDEX(价格表!$B$4:$I$31,M5504,3),IF(AND(J5504&gt;1,J5504&lt;=2.2),INDEX(价格表!$B$4:$I$31,M5504,4),IF(AND(J5504&gt;2.2,J5504&lt;=3.3),INDEX(价格表!$B$4:$I$31,M5504,5),IF(AND(J5504&gt;3.3,J5504&lt;=4),INDEX(价格表!$B$4:$I$31,M5504,6),IF(AND(J5504&gt;4,J5504&lt;=5.5),INDEX(价格表!$B$4:$I$31,M5504,7),IF(J5504&gt;5.5,2.6+INDEX(价格表!$B$4:$I$31,M5504,8)*L5504)))))))</f>
        <v>2.15</v>
      </c>
    </row>
    <row r="5505" spans="1:14">
      <c r="A5505" s="20">
        <v>4311118019553</v>
      </c>
      <c r="B5505" s="18" t="s">
        <v>16</v>
      </c>
      <c r="C5505" s="21">
        <v>20201218</v>
      </c>
      <c r="D5505" s="21">
        <v>610538201209</v>
      </c>
      <c r="E5505" s="21" t="s">
        <v>16</v>
      </c>
      <c r="F5505" s="21">
        <v>20201228</v>
      </c>
      <c r="G5505" s="21" t="s">
        <v>17</v>
      </c>
      <c r="H5505" s="21" t="s">
        <v>21</v>
      </c>
      <c r="I5505" s="21" t="s">
        <v>205</v>
      </c>
      <c r="J5505" s="21">
        <v>1.44</v>
      </c>
      <c r="K5505" s="21" t="s">
        <v>20</v>
      </c>
      <c r="L5505">
        <f t="shared" si="100"/>
        <v>2</v>
      </c>
      <c r="M5505">
        <f>MATCH(H:H,价格表!$B$4:$B$35,0)</f>
        <v>20</v>
      </c>
      <c r="N5505" s="27">
        <f>IF(J5505&lt;=0.3,INDEX(价格表!$B$4:$I$31,M5505,2),IF(AND(J5505&gt;0.3,J5505&lt;=1),INDEX(价格表!$B$4:$I$31,M5505,3),IF(AND(J5505&gt;1,J5505&lt;=2.2),INDEX(价格表!$B$4:$I$31,M5505,4),IF(AND(J5505&gt;2.2,J5505&lt;=3.3),INDEX(价格表!$B$4:$I$31,M5505,5),IF(AND(J5505&gt;3.3,J5505&lt;=4),INDEX(价格表!$B$4:$I$31,M5505,6),IF(AND(J5505&gt;4,J5505&lt;=5.5),INDEX(价格表!$B$4:$I$31,M5505,7),IF(J5505&gt;5.5,2.6+INDEX(价格表!$B$4:$I$31,M5505,8)*L5505)))))))</f>
        <v>2.15</v>
      </c>
    </row>
    <row r="5506" spans="1:14">
      <c r="A5506" s="20">
        <v>4311118019554</v>
      </c>
      <c r="B5506" s="18" t="s">
        <v>16</v>
      </c>
      <c r="C5506" s="21">
        <v>20201218</v>
      </c>
      <c r="D5506" s="21">
        <v>610538201209</v>
      </c>
      <c r="E5506" s="21" t="s">
        <v>16</v>
      </c>
      <c r="F5506" s="21">
        <v>20201228</v>
      </c>
      <c r="G5506" s="21" t="s">
        <v>17</v>
      </c>
      <c r="H5506" s="21" t="s">
        <v>88</v>
      </c>
      <c r="I5506" s="21" t="s">
        <v>220</v>
      </c>
      <c r="J5506" s="21">
        <v>1.5</v>
      </c>
      <c r="K5506" s="21" t="s">
        <v>20</v>
      </c>
      <c r="L5506">
        <f t="shared" si="100"/>
        <v>2</v>
      </c>
      <c r="M5506">
        <f>MATCH(H:H,价格表!$B$4:$B$35,0)</f>
        <v>19</v>
      </c>
      <c r="N5506" s="27">
        <f>IF(J5506&lt;=0.3,INDEX(价格表!$B$4:$I$31,M5506,2),IF(AND(J5506&gt;0.3,J5506&lt;=1),INDEX(价格表!$B$4:$I$31,M5506,3),IF(AND(J5506&gt;1,J5506&lt;=2.2),INDEX(价格表!$B$4:$I$31,M5506,4),IF(AND(J5506&gt;2.2,J5506&lt;=3.3),INDEX(价格表!$B$4:$I$31,M5506,5),IF(AND(J5506&gt;3.3,J5506&lt;=4),INDEX(价格表!$B$4:$I$31,M5506,6),IF(AND(J5506&gt;4,J5506&lt;=5.5),INDEX(价格表!$B$4:$I$31,M5506,7),IF(J5506&gt;5.5,2.6+INDEX(价格表!$B$4:$I$31,M5506,8)*L5506)))))))</f>
        <v>2.15</v>
      </c>
    </row>
    <row r="5507" spans="1:14">
      <c r="A5507" s="20">
        <v>4311118019555</v>
      </c>
      <c r="B5507" s="18" t="s">
        <v>16</v>
      </c>
      <c r="C5507" s="21">
        <v>20201218</v>
      </c>
      <c r="D5507" s="21">
        <v>610538201209</v>
      </c>
      <c r="E5507" s="21" t="s">
        <v>16</v>
      </c>
      <c r="F5507" s="21">
        <v>20201228</v>
      </c>
      <c r="G5507" s="21" t="s">
        <v>17</v>
      </c>
      <c r="H5507" s="21" t="s">
        <v>73</v>
      </c>
      <c r="I5507" s="21" t="s">
        <v>91</v>
      </c>
      <c r="J5507" s="21">
        <v>1.53</v>
      </c>
      <c r="K5507" s="21" t="s">
        <v>20</v>
      </c>
      <c r="L5507">
        <f t="shared" si="100"/>
        <v>2</v>
      </c>
      <c r="M5507">
        <f>MATCH(H:H,价格表!$B$4:$B$35,0)</f>
        <v>7</v>
      </c>
      <c r="N5507" s="27">
        <f>IF(J5507&lt;=0.3,INDEX(价格表!$B$4:$I$31,M5507,2),IF(AND(J5507&gt;0.3,J5507&lt;=1),INDEX(价格表!$B$4:$I$31,M5507,3),IF(AND(J5507&gt;1,J5507&lt;=2.2),INDEX(价格表!$B$4:$I$31,M5507,4),IF(AND(J5507&gt;2.2,J5507&lt;=3.3),INDEX(价格表!$B$4:$I$31,M5507,5),IF(AND(J5507&gt;3.3,J5507&lt;=4),INDEX(价格表!$B$4:$I$31,M5507,6),IF(AND(J5507&gt;4,J5507&lt;=5.5),INDEX(价格表!$B$4:$I$31,M5507,7),IF(J5507&gt;5.5,2.6+INDEX(价格表!$B$4:$I$31,M5507,8)*L5507)))))))</f>
        <v>2.15</v>
      </c>
    </row>
    <row r="5508" spans="1:14">
      <c r="A5508" s="20">
        <v>4311118019556</v>
      </c>
      <c r="B5508" s="18" t="s">
        <v>16</v>
      </c>
      <c r="C5508" s="21">
        <v>20201218</v>
      </c>
      <c r="D5508" s="21">
        <v>610538201209</v>
      </c>
      <c r="E5508" s="21" t="s">
        <v>16</v>
      </c>
      <c r="F5508" s="21">
        <v>20201228</v>
      </c>
      <c r="G5508" s="21" t="s">
        <v>17</v>
      </c>
      <c r="H5508" s="21" t="s">
        <v>23</v>
      </c>
      <c r="I5508" s="21" t="s">
        <v>32</v>
      </c>
      <c r="J5508" s="21">
        <v>1.52</v>
      </c>
      <c r="K5508" s="21" t="s">
        <v>20</v>
      </c>
      <c r="L5508">
        <f t="shared" ref="L5508:L5571" si="101">ROUNDUP(J5508,0)</f>
        <v>2</v>
      </c>
      <c r="M5508">
        <f>MATCH(H:H,价格表!$B$4:$B$35,0)</f>
        <v>15</v>
      </c>
      <c r="N5508" s="27">
        <f>IF(J5508&lt;=0.3,INDEX(价格表!$B$4:$I$31,M5508,2),IF(AND(J5508&gt;0.3,J5508&lt;=1),INDEX(价格表!$B$4:$I$31,M5508,3),IF(AND(J5508&gt;1,J5508&lt;=2.2),INDEX(价格表!$B$4:$I$31,M5508,4),IF(AND(J5508&gt;2.2,J5508&lt;=3.3),INDEX(价格表!$B$4:$I$31,M5508,5),IF(AND(J5508&gt;3.3,J5508&lt;=4),INDEX(价格表!$B$4:$I$31,M5508,6),IF(AND(J5508&gt;4,J5508&lt;=5.5),INDEX(价格表!$B$4:$I$31,M5508,7),IF(J5508&gt;5.5,2.6+INDEX(价格表!$B$4:$I$31,M5508,8)*L5508)))))))</f>
        <v>2.15</v>
      </c>
    </row>
    <row r="5509" spans="1:14">
      <c r="A5509" s="20">
        <v>4311118019557</v>
      </c>
      <c r="B5509" s="18" t="s">
        <v>16</v>
      </c>
      <c r="C5509" s="21">
        <v>20201218</v>
      </c>
      <c r="D5509" s="21">
        <v>610538201209</v>
      </c>
      <c r="E5509" s="21" t="s">
        <v>16</v>
      </c>
      <c r="F5509" s="21">
        <v>20201228</v>
      </c>
      <c r="G5509" s="21" t="s">
        <v>17</v>
      </c>
      <c r="H5509" s="21" t="s">
        <v>23</v>
      </c>
      <c r="I5509" s="21" t="s">
        <v>268</v>
      </c>
      <c r="J5509" s="21">
        <v>1.53</v>
      </c>
      <c r="K5509" s="21" t="s">
        <v>20</v>
      </c>
      <c r="L5509">
        <f t="shared" si="101"/>
        <v>2</v>
      </c>
      <c r="M5509">
        <f>MATCH(H:H,价格表!$B$4:$B$35,0)</f>
        <v>15</v>
      </c>
      <c r="N5509" s="27">
        <f>IF(J5509&lt;=0.3,INDEX(价格表!$B$4:$I$31,M5509,2),IF(AND(J5509&gt;0.3,J5509&lt;=1),INDEX(价格表!$B$4:$I$31,M5509,3),IF(AND(J5509&gt;1,J5509&lt;=2.2),INDEX(价格表!$B$4:$I$31,M5509,4),IF(AND(J5509&gt;2.2,J5509&lt;=3.3),INDEX(价格表!$B$4:$I$31,M5509,5),IF(AND(J5509&gt;3.3,J5509&lt;=4),INDEX(价格表!$B$4:$I$31,M5509,6),IF(AND(J5509&gt;4,J5509&lt;=5.5),INDEX(价格表!$B$4:$I$31,M5509,7),IF(J5509&gt;5.5,2.6+INDEX(价格表!$B$4:$I$31,M5509,8)*L5509)))))))</f>
        <v>2.15</v>
      </c>
    </row>
    <row r="5510" spans="1:14">
      <c r="A5510" s="20">
        <v>4311118019558</v>
      </c>
      <c r="B5510" s="18" t="s">
        <v>16</v>
      </c>
      <c r="C5510" s="21">
        <v>20201218</v>
      </c>
      <c r="D5510" s="21">
        <v>610538201209</v>
      </c>
      <c r="E5510" s="21" t="s">
        <v>16</v>
      </c>
      <c r="F5510" s="21">
        <v>20201228</v>
      </c>
      <c r="G5510" s="21" t="s">
        <v>17</v>
      </c>
      <c r="H5510" s="21" t="s">
        <v>39</v>
      </c>
      <c r="I5510" s="21" t="s">
        <v>235</v>
      </c>
      <c r="J5510" s="21">
        <v>1.53</v>
      </c>
      <c r="K5510" s="21" t="s">
        <v>20</v>
      </c>
      <c r="L5510">
        <f t="shared" si="101"/>
        <v>2</v>
      </c>
      <c r="M5510">
        <f>MATCH(H:H,价格表!$B$4:$B$35,0)</f>
        <v>23</v>
      </c>
      <c r="N5510" s="27">
        <f>IF(J5510&lt;=0.3,INDEX(价格表!$B$4:$I$31,M5510,2),IF(AND(J5510&gt;0.3,J5510&lt;=1),INDEX(价格表!$B$4:$I$31,M5510,3),IF(AND(J5510&gt;1,J5510&lt;=2.2),INDEX(价格表!$B$4:$I$31,M5510,4),IF(AND(J5510&gt;2.2,J5510&lt;=3.3),INDEX(价格表!$B$4:$I$31,M5510,5),IF(AND(J5510&gt;3.3,J5510&lt;=4),INDEX(价格表!$B$4:$I$31,M5510,6),IF(AND(J5510&gt;4,J5510&lt;=5.5),INDEX(价格表!$B$4:$I$31,M5510,7),IF(J5510&gt;5.5,2.6+INDEX(价格表!$B$4:$I$31,M5510,8)*L5510)))))))</f>
        <v>2.15</v>
      </c>
    </row>
    <row r="5511" spans="1:14">
      <c r="A5511" s="20">
        <v>4311118019559</v>
      </c>
      <c r="B5511" s="18" t="s">
        <v>16</v>
      </c>
      <c r="C5511" s="21">
        <v>20201218</v>
      </c>
      <c r="D5511" s="21">
        <v>610538201209</v>
      </c>
      <c r="E5511" s="21" t="s">
        <v>16</v>
      </c>
      <c r="F5511" s="21">
        <v>20201228</v>
      </c>
      <c r="G5511" s="21" t="s">
        <v>17</v>
      </c>
      <c r="H5511" s="21" t="s">
        <v>82</v>
      </c>
      <c r="I5511" s="21" t="s">
        <v>285</v>
      </c>
      <c r="J5511" s="21">
        <v>1.53</v>
      </c>
      <c r="K5511" s="21" t="s">
        <v>20</v>
      </c>
      <c r="L5511">
        <f t="shared" si="101"/>
        <v>2</v>
      </c>
      <c r="M5511">
        <f>MATCH(H:H,价格表!$B$4:$B$35,0)</f>
        <v>2</v>
      </c>
      <c r="N5511" s="27">
        <f>IF(J5511&lt;=0.3,INDEX(价格表!$B$4:$I$31,M5511,2),IF(AND(J5511&gt;0.3,J5511&lt;=1),INDEX(价格表!$B$4:$I$31,M5511,3),IF(AND(J5511&gt;1,J5511&lt;=2.2),INDEX(价格表!$B$4:$I$31,M5511,4),IF(AND(J5511&gt;2.2,J5511&lt;=3.3),INDEX(价格表!$B$4:$I$31,M5511,5),IF(AND(J5511&gt;3.3,J5511&lt;=4),INDEX(价格表!$B$4:$I$31,M5511,6),IF(AND(J5511&gt;4,J5511&lt;=5.5),INDEX(价格表!$B$4:$I$31,M5511,7),IF(J5511&gt;5.5,2.6+INDEX(价格表!$B$4:$I$31,M5511,8)*L5511)))))))</f>
        <v>2.15</v>
      </c>
    </row>
    <row r="5512" spans="1:14">
      <c r="A5512" s="20">
        <v>4311118027209</v>
      </c>
      <c r="B5512" s="18" t="s">
        <v>16</v>
      </c>
      <c r="C5512" s="21">
        <v>20201218</v>
      </c>
      <c r="D5512" s="21">
        <v>610538201209</v>
      </c>
      <c r="E5512" s="21" t="s">
        <v>16</v>
      </c>
      <c r="F5512" s="21">
        <v>20201228</v>
      </c>
      <c r="G5512" s="21" t="s">
        <v>17</v>
      </c>
      <c r="H5512" s="21" t="s">
        <v>68</v>
      </c>
      <c r="I5512" s="21" t="s">
        <v>130</v>
      </c>
      <c r="J5512" s="21">
        <v>1.53</v>
      </c>
      <c r="K5512" s="21" t="s">
        <v>20</v>
      </c>
      <c r="L5512">
        <f t="shared" si="101"/>
        <v>2</v>
      </c>
      <c r="M5512">
        <f>MATCH(H:H,价格表!$B$4:$B$35,0)</f>
        <v>5</v>
      </c>
      <c r="N5512" s="27">
        <f>IF(J5512&lt;=0.3,INDEX(价格表!$B$4:$I$31,M5512,2),IF(AND(J5512&gt;0.3,J5512&lt;=1),INDEX(价格表!$B$4:$I$31,M5512,3),IF(AND(J5512&gt;1,J5512&lt;=2.2),INDEX(价格表!$B$4:$I$31,M5512,4),IF(AND(J5512&gt;2.2,J5512&lt;=3.3),INDEX(价格表!$B$4:$I$31,M5512,5),IF(AND(J5512&gt;3.3,J5512&lt;=4),INDEX(价格表!$B$4:$I$31,M5512,6),IF(AND(J5512&gt;4,J5512&lt;=5.5),INDEX(价格表!$B$4:$I$31,M5512,7),IF(J5512&gt;5.5,2.6+INDEX(价格表!$B$4:$I$31,M5512,8)*L5512)))))))</f>
        <v>2.15</v>
      </c>
    </row>
    <row r="5513" spans="1:14">
      <c r="A5513" s="20">
        <v>4311118027210</v>
      </c>
      <c r="B5513" s="18" t="s">
        <v>16</v>
      </c>
      <c r="C5513" s="21">
        <v>20201218</v>
      </c>
      <c r="D5513" s="21">
        <v>610538201209</v>
      </c>
      <c r="E5513" s="21" t="s">
        <v>16</v>
      </c>
      <c r="F5513" s="21">
        <v>20201228</v>
      </c>
      <c r="G5513" s="21" t="s">
        <v>17</v>
      </c>
      <c r="H5513" s="21" t="s">
        <v>18</v>
      </c>
      <c r="I5513" s="21" t="s">
        <v>237</v>
      </c>
      <c r="J5513" s="21">
        <v>1.44</v>
      </c>
      <c r="K5513" s="21" t="s">
        <v>20</v>
      </c>
      <c r="L5513">
        <f t="shared" si="101"/>
        <v>2</v>
      </c>
      <c r="M5513">
        <f>MATCH(H:H,价格表!$B$4:$B$35,0)</f>
        <v>1</v>
      </c>
      <c r="N5513" s="27">
        <f>IF(J5513&lt;=0.3,INDEX(价格表!$B$4:$I$31,M5513,2),IF(AND(J5513&gt;0.3,J5513&lt;=1),INDEX(价格表!$B$4:$I$31,M5513,3),IF(AND(J5513&gt;1,J5513&lt;=2.2),INDEX(价格表!$B$4:$I$31,M5513,4),IF(AND(J5513&gt;2.2,J5513&lt;=3.3),INDEX(价格表!$B$4:$I$31,M5513,5),IF(AND(J5513&gt;3.3,J5513&lt;=4),INDEX(价格表!$B$4:$I$31,M5513,6),IF(AND(J5513&gt;4,J5513&lt;=5.5),INDEX(价格表!$B$4:$I$31,M5513,7),IF(J5513&gt;5.5,2.6+INDEX(价格表!$B$4:$I$31,M5513,8)*L5513)))))))</f>
        <v>2.15</v>
      </c>
    </row>
    <row r="5514" spans="1:14">
      <c r="A5514" s="20">
        <v>4311118027211</v>
      </c>
      <c r="B5514" s="18" t="s">
        <v>16</v>
      </c>
      <c r="C5514" s="21">
        <v>20201218</v>
      </c>
      <c r="D5514" s="21">
        <v>610538201209</v>
      </c>
      <c r="E5514" s="21" t="s">
        <v>16</v>
      </c>
      <c r="F5514" s="21">
        <v>20201228</v>
      </c>
      <c r="G5514" s="21" t="s">
        <v>17</v>
      </c>
      <c r="H5514" s="21" t="s">
        <v>88</v>
      </c>
      <c r="I5514" s="21" t="s">
        <v>216</v>
      </c>
      <c r="J5514" s="21">
        <v>1.53</v>
      </c>
      <c r="K5514" s="21" t="s">
        <v>20</v>
      </c>
      <c r="L5514">
        <f t="shared" si="101"/>
        <v>2</v>
      </c>
      <c r="M5514">
        <f>MATCH(H:H,价格表!$B$4:$B$35,0)</f>
        <v>19</v>
      </c>
      <c r="N5514" s="27">
        <f>IF(J5514&lt;=0.3,INDEX(价格表!$B$4:$I$31,M5514,2),IF(AND(J5514&gt;0.3,J5514&lt;=1),INDEX(价格表!$B$4:$I$31,M5514,3),IF(AND(J5514&gt;1,J5514&lt;=2.2),INDEX(价格表!$B$4:$I$31,M5514,4),IF(AND(J5514&gt;2.2,J5514&lt;=3.3),INDEX(价格表!$B$4:$I$31,M5514,5),IF(AND(J5514&gt;3.3,J5514&lt;=4),INDEX(价格表!$B$4:$I$31,M5514,6),IF(AND(J5514&gt;4,J5514&lt;=5.5),INDEX(价格表!$B$4:$I$31,M5514,7),IF(J5514&gt;5.5,2.6+INDEX(价格表!$B$4:$I$31,M5514,8)*L5514)))))))</f>
        <v>2.15</v>
      </c>
    </row>
    <row r="5515" spans="1:14">
      <c r="A5515" s="20">
        <v>4311118027212</v>
      </c>
      <c r="B5515" s="18" t="s">
        <v>16</v>
      </c>
      <c r="C5515" s="21">
        <v>20201218</v>
      </c>
      <c r="D5515" s="21">
        <v>610538201209</v>
      </c>
      <c r="E5515" s="21" t="s">
        <v>16</v>
      </c>
      <c r="F5515" s="21">
        <v>20201228</v>
      </c>
      <c r="G5515" s="21" t="s">
        <v>17</v>
      </c>
      <c r="H5515" s="21" t="s">
        <v>73</v>
      </c>
      <c r="I5515" s="21" t="s">
        <v>138</v>
      </c>
      <c r="J5515" s="21">
        <v>1.54</v>
      </c>
      <c r="K5515" s="21" t="s">
        <v>20</v>
      </c>
      <c r="L5515">
        <f t="shared" si="101"/>
        <v>2</v>
      </c>
      <c r="M5515">
        <f>MATCH(H:H,价格表!$B$4:$B$35,0)</f>
        <v>7</v>
      </c>
      <c r="N5515" s="27">
        <f>IF(J5515&lt;=0.3,INDEX(价格表!$B$4:$I$31,M5515,2),IF(AND(J5515&gt;0.3,J5515&lt;=1),INDEX(价格表!$B$4:$I$31,M5515,3),IF(AND(J5515&gt;1,J5515&lt;=2.2),INDEX(价格表!$B$4:$I$31,M5515,4),IF(AND(J5515&gt;2.2,J5515&lt;=3.3),INDEX(价格表!$B$4:$I$31,M5515,5),IF(AND(J5515&gt;3.3,J5515&lt;=4),INDEX(价格表!$B$4:$I$31,M5515,6),IF(AND(J5515&gt;4,J5515&lt;=5.5),INDEX(价格表!$B$4:$I$31,M5515,7),IF(J5515&gt;5.5,2.6+INDEX(价格表!$B$4:$I$31,M5515,8)*L5515)))))))</f>
        <v>2.15</v>
      </c>
    </row>
    <row r="5516" spans="1:14">
      <c r="A5516" s="20">
        <v>4311118027213</v>
      </c>
      <c r="B5516" s="18" t="s">
        <v>16</v>
      </c>
      <c r="C5516" s="21">
        <v>20201218</v>
      </c>
      <c r="D5516" s="21">
        <v>610538201209</v>
      </c>
      <c r="E5516" s="21" t="s">
        <v>16</v>
      </c>
      <c r="F5516" s="21">
        <v>20201228</v>
      </c>
      <c r="G5516" s="21" t="s">
        <v>17</v>
      </c>
      <c r="H5516" s="21" t="s">
        <v>68</v>
      </c>
      <c r="I5516" s="21" t="s">
        <v>146</v>
      </c>
      <c r="J5516" s="21">
        <v>1.53</v>
      </c>
      <c r="K5516" s="21" t="s">
        <v>20</v>
      </c>
      <c r="L5516">
        <f t="shared" si="101"/>
        <v>2</v>
      </c>
      <c r="M5516">
        <f>MATCH(H:H,价格表!$B$4:$B$35,0)</f>
        <v>5</v>
      </c>
      <c r="N5516" s="27">
        <f>IF(J5516&lt;=0.3,INDEX(价格表!$B$4:$I$31,M5516,2),IF(AND(J5516&gt;0.3,J5516&lt;=1),INDEX(价格表!$B$4:$I$31,M5516,3),IF(AND(J5516&gt;1,J5516&lt;=2.2),INDEX(价格表!$B$4:$I$31,M5516,4),IF(AND(J5516&gt;2.2,J5516&lt;=3.3),INDEX(价格表!$B$4:$I$31,M5516,5),IF(AND(J5516&gt;3.3,J5516&lt;=4),INDEX(价格表!$B$4:$I$31,M5516,6),IF(AND(J5516&gt;4,J5516&lt;=5.5),INDEX(价格表!$B$4:$I$31,M5516,7),IF(J5516&gt;5.5,2.6+INDEX(价格表!$B$4:$I$31,M5516,8)*L5516)))))))</f>
        <v>2.15</v>
      </c>
    </row>
    <row r="5517" spans="1:14">
      <c r="A5517" s="20">
        <v>4311118027214</v>
      </c>
      <c r="B5517" s="18" t="s">
        <v>16</v>
      </c>
      <c r="C5517" s="21">
        <v>20201218</v>
      </c>
      <c r="D5517" s="21">
        <v>610538201209</v>
      </c>
      <c r="E5517" s="21" t="s">
        <v>16</v>
      </c>
      <c r="F5517" s="21">
        <v>20201228</v>
      </c>
      <c r="G5517" s="21" t="s">
        <v>17</v>
      </c>
      <c r="H5517" s="21" t="s">
        <v>75</v>
      </c>
      <c r="I5517" s="21" t="s">
        <v>114</v>
      </c>
      <c r="J5517" s="21">
        <v>1.54</v>
      </c>
      <c r="K5517" s="21" t="s">
        <v>20</v>
      </c>
      <c r="L5517">
        <f t="shared" si="101"/>
        <v>2</v>
      </c>
      <c r="M5517">
        <f>MATCH(H:H,价格表!$B$4:$B$35,0)</f>
        <v>24</v>
      </c>
      <c r="N5517" s="27">
        <f>IF(J5517&lt;=0.3,INDEX(价格表!$B$4:$I$31,M5517,2),IF(AND(J5517&gt;0.3,J5517&lt;=1),INDEX(价格表!$B$4:$I$31,M5517,3),IF(AND(J5517&gt;1,J5517&lt;=2.2),INDEX(价格表!$B$4:$I$31,M5517,4),IF(AND(J5517&gt;2.2,J5517&lt;=3.3),INDEX(价格表!$B$4:$I$31,M5517,5),IF(AND(J5517&gt;3.3,J5517&lt;=4),INDEX(价格表!$B$4:$I$31,M5517,6),IF(AND(J5517&gt;4,J5517&lt;=5.5),INDEX(价格表!$B$4:$I$31,M5517,7),IF(J5517&gt;5.5,2.6+INDEX(价格表!$B$4:$I$31,M5517,8)*L5517)))))))</f>
        <v>2.15</v>
      </c>
    </row>
    <row r="5518" spans="1:14">
      <c r="A5518" s="20">
        <v>4311118027215</v>
      </c>
      <c r="B5518" s="18" t="s">
        <v>16</v>
      </c>
      <c r="C5518" s="21">
        <v>20201218</v>
      </c>
      <c r="D5518" s="21">
        <v>610538201209</v>
      </c>
      <c r="E5518" s="21" t="s">
        <v>16</v>
      </c>
      <c r="F5518" s="21">
        <v>20201228</v>
      </c>
      <c r="G5518" s="21" t="s">
        <v>17</v>
      </c>
      <c r="H5518" s="21" t="s">
        <v>73</v>
      </c>
      <c r="I5518" s="21" t="s">
        <v>215</v>
      </c>
      <c r="J5518" s="21">
        <v>1.53</v>
      </c>
      <c r="K5518" s="21" t="s">
        <v>20</v>
      </c>
      <c r="L5518">
        <f t="shared" si="101"/>
        <v>2</v>
      </c>
      <c r="M5518">
        <f>MATCH(H:H,价格表!$B$4:$B$35,0)</f>
        <v>7</v>
      </c>
      <c r="N5518" s="27">
        <f>IF(J5518&lt;=0.3,INDEX(价格表!$B$4:$I$31,M5518,2),IF(AND(J5518&gt;0.3,J5518&lt;=1),INDEX(价格表!$B$4:$I$31,M5518,3),IF(AND(J5518&gt;1,J5518&lt;=2.2),INDEX(价格表!$B$4:$I$31,M5518,4),IF(AND(J5518&gt;2.2,J5518&lt;=3.3),INDEX(价格表!$B$4:$I$31,M5518,5),IF(AND(J5518&gt;3.3,J5518&lt;=4),INDEX(价格表!$B$4:$I$31,M5518,6),IF(AND(J5518&gt;4,J5518&lt;=5.5),INDEX(价格表!$B$4:$I$31,M5518,7),IF(J5518&gt;5.5,2.6+INDEX(价格表!$B$4:$I$31,M5518,8)*L5518)))))))</f>
        <v>2.15</v>
      </c>
    </row>
    <row r="5519" spans="1:14">
      <c r="A5519" s="20">
        <v>4311118027216</v>
      </c>
      <c r="B5519" s="18" t="s">
        <v>16</v>
      </c>
      <c r="C5519" s="21">
        <v>20201218</v>
      </c>
      <c r="D5519" s="21">
        <v>610538201209</v>
      </c>
      <c r="E5519" s="21" t="s">
        <v>16</v>
      </c>
      <c r="F5519" s="21">
        <v>20201228</v>
      </c>
      <c r="G5519" s="21" t="s">
        <v>17</v>
      </c>
      <c r="H5519" s="21" t="s">
        <v>18</v>
      </c>
      <c r="I5519" s="21" t="s">
        <v>276</v>
      </c>
      <c r="J5519" s="21">
        <v>1.44</v>
      </c>
      <c r="K5519" s="21" t="s">
        <v>20</v>
      </c>
      <c r="L5519">
        <f t="shared" si="101"/>
        <v>2</v>
      </c>
      <c r="M5519">
        <f>MATCH(H:H,价格表!$B$4:$B$35,0)</f>
        <v>1</v>
      </c>
      <c r="N5519" s="27">
        <f>IF(J5519&lt;=0.3,INDEX(价格表!$B$4:$I$31,M5519,2),IF(AND(J5519&gt;0.3,J5519&lt;=1),INDEX(价格表!$B$4:$I$31,M5519,3),IF(AND(J5519&gt;1,J5519&lt;=2.2),INDEX(价格表!$B$4:$I$31,M5519,4),IF(AND(J5519&gt;2.2,J5519&lt;=3.3),INDEX(价格表!$B$4:$I$31,M5519,5),IF(AND(J5519&gt;3.3,J5519&lt;=4),INDEX(价格表!$B$4:$I$31,M5519,6),IF(AND(J5519&gt;4,J5519&lt;=5.5),INDEX(价格表!$B$4:$I$31,M5519,7),IF(J5519&gt;5.5,2.6+INDEX(价格表!$B$4:$I$31,M5519,8)*L5519)))))))</f>
        <v>2.15</v>
      </c>
    </row>
    <row r="5520" spans="1:14">
      <c r="A5520" s="20">
        <v>4311118027217</v>
      </c>
      <c r="B5520" s="18" t="s">
        <v>16</v>
      </c>
      <c r="C5520" s="21">
        <v>20201218</v>
      </c>
      <c r="D5520" s="21">
        <v>610538201209</v>
      </c>
      <c r="E5520" s="21" t="s">
        <v>16</v>
      </c>
      <c r="F5520" s="21">
        <v>20201228</v>
      </c>
      <c r="G5520" s="21" t="s">
        <v>17</v>
      </c>
      <c r="H5520" s="21" t="s">
        <v>73</v>
      </c>
      <c r="I5520" s="21" t="s">
        <v>184</v>
      </c>
      <c r="J5520" s="21">
        <v>1.51</v>
      </c>
      <c r="K5520" s="21" t="s">
        <v>20</v>
      </c>
      <c r="L5520">
        <f t="shared" si="101"/>
        <v>2</v>
      </c>
      <c r="M5520">
        <f>MATCH(H:H,价格表!$B$4:$B$35,0)</f>
        <v>7</v>
      </c>
      <c r="N5520" s="27">
        <f>IF(J5520&lt;=0.3,INDEX(价格表!$B$4:$I$31,M5520,2),IF(AND(J5520&gt;0.3,J5520&lt;=1),INDEX(价格表!$B$4:$I$31,M5520,3),IF(AND(J5520&gt;1,J5520&lt;=2.2),INDEX(价格表!$B$4:$I$31,M5520,4),IF(AND(J5520&gt;2.2,J5520&lt;=3.3),INDEX(价格表!$B$4:$I$31,M5520,5),IF(AND(J5520&gt;3.3,J5520&lt;=4),INDEX(价格表!$B$4:$I$31,M5520,6),IF(AND(J5520&gt;4,J5520&lt;=5.5),INDEX(价格表!$B$4:$I$31,M5520,7),IF(J5520&gt;5.5,2.6+INDEX(价格表!$B$4:$I$31,M5520,8)*L5520)))))))</f>
        <v>2.15</v>
      </c>
    </row>
    <row r="5521" spans="1:14">
      <c r="A5521" s="20">
        <v>4311118033198</v>
      </c>
      <c r="B5521" s="18" t="s">
        <v>16</v>
      </c>
      <c r="C5521" s="21">
        <v>20201218</v>
      </c>
      <c r="D5521" s="21">
        <v>610538201209</v>
      </c>
      <c r="E5521" s="21" t="s">
        <v>16</v>
      </c>
      <c r="F5521" s="21">
        <v>20201228</v>
      </c>
      <c r="G5521" s="21" t="s">
        <v>17</v>
      </c>
      <c r="H5521" s="21" t="s">
        <v>45</v>
      </c>
      <c r="I5521" s="21" t="s">
        <v>87</v>
      </c>
      <c r="J5521" s="21">
        <v>1.52</v>
      </c>
      <c r="K5521" s="21" t="s">
        <v>20</v>
      </c>
      <c r="L5521">
        <f t="shared" si="101"/>
        <v>2</v>
      </c>
      <c r="M5521">
        <f>MATCH(H:H,价格表!$B$4:$B$35,0)</f>
        <v>9</v>
      </c>
      <c r="N5521" s="27">
        <f>IF(J5521&lt;=0.3,INDEX(价格表!$B$4:$I$31,M5521,2),IF(AND(J5521&gt;0.3,J5521&lt;=1),INDEX(价格表!$B$4:$I$31,M5521,3),IF(AND(J5521&gt;1,J5521&lt;=2.2),INDEX(价格表!$B$4:$I$31,M5521,4),IF(AND(J5521&gt;2.2,J5521&lt;=3.3),INDEX(价格表!$B$4:$I$31,M5521,5),IF(AND(J5521&gt;3.3,J5521&lt;=4),INDEX(价格表!$B$4:$I$31,M5521,6),IF(AND(J5521&gt;4,J5521&lt;=5.5),INDEX(价格表!$B$4:$I$31,M5521,7),IF(J5521&gt;5.5,2.6+INDEX(价格表!$B$4:$I$31,M5521,8)*L5521)))))))</f>
        <v>2.15</v>
      </c>
    </row>
    <row r="5522" spans="1:14">
      <c r="A5522" s="20">
        <v>4311118033199</v>
      </c>
      <c r="B5522" s="18" t="s">
        <v>16</v>
      </c>
      <c r="C5522" s="21">
        <v>20201218</v>
      </c>
      <c r="D5522" s="21">
        <v>610538201209</v>
      </c>
      <c r="E5522" s="21" t="s">
        <v>16</v>
      </c>
      <c r="F5522" s="21">
        <v>20201228</v>
      </c>
      <c r="G5522" s="21" t="s">
        <v>17</v>
      </c>
      <c r="H5522" s="21" t="s">
        <v>68</v>
      </c>
      <c r="I5522" s="21" t="s">
        <v>117</v>
      </c>
      <c r="J5522" s="21">
        <v>1.63</v>
      </c>
      <c r="K5522" s="21" t="s">
        <v>20</v>
      </c>
      <c r="L5522">
        <f t="shared" si="101"/>
        <v>2</v>
      </c>
      <c r="M5522">
        <f>MATCH(H:H,价格表!$B$4:$B$35,0)</f>
        <v>5</v>
      </c>
      <c r="N5522" s="27">
        <f>IF(J5522&lt;=0.3,INDEX(价格表!$B$4:$I$31,M5522,2),IF(AND(J5522&gt;0.3,J5522&lt;=1),INDEX(价格表!$B$4:$I$31,M5522,3),IF(AND(J5522&gt;1,J5522&lt;=2.2),INDEX(价格表!$B$4:$I$31,M5522,4),IF(AND(J5522&gt;2.2,J5522&lt;=3.3),INDEX(价格表!$B$4:$I$31,M5522,5),IF(AND(J5522&gt;3.3,J5522&lt;=4),INDEX(价格表!$B$4:$I$31,M5522,6),IF(AND(J5522&gt;4,J5522&lt;=5.5),INDEX(价格表!$B$4:$I$31,M5522,7),IF(J5522&gt;5.5,2.6+INDEX(价格表!$B$4:$I$31,M5522,8)*L5522)))))))</f>
        <v>2.15</v>
      </c>
    </row>
    <row r="5523" spans="1:14">
      <c r="A5523" s="20">
        <v>4311118033200</v>
      </c>
      <c r="B5523" s="18" t="s">
        <v>16</v>
      </c>
      <c r="C5523" s="21">
        <v>20201218</v>
      </c>
      <c r="D5523" s="21">
        <v>610538201209</v>
      </c>
      <c r="E5523" s="21" t="s">
        <v>16</v>
      </c>
      <c r="F5523" s="21">
        <v>20201228</v>
      </c>
      <c r="G5523" s="21" t="s">
        <v>17</v>
      </c>
      <c r="H5523" s="21" t="s">
        <v>123</v>
      </c>
      <c r="I5523" s="21" t="s">
        <v>198</v>
      </c>
      <c r="J5523" s="21">
        <v>1.53</v>
      </c>
      <c r="K5523" s="21" t="s">
        <v>20</v>
      </c>
      <c r="L5523">
        <f t="shared" si="101"/>
        <v>2</v>
      </c>
      <c r="M5523">
        <f>MATCH(H:H,价格表!$B$4:$B$35,0)</f>
        <v>30</v>
      </c>
      <c r="N5523" s="27">
        <f>L5523*7+3</f>
        <v>17</v>
      </c>
    </row>
    <row r="5524" spans="1:14">
      <c r="A5524" s="20">
        <v>4311118033201</v>
      </c>
      <c r="B5524" s="18" t="s">
        <v>16</v>
      </c>
      <c r="C5524" s="21">
        <v>20201218</v>
      </c>
      <c r="D5524" s="21">
        <v>610538201209</v>
      </c>
      <c r="E5524" s="21" t="s">
        <v>16</v>
      </c>
      <c r="F5524" s="21">
        <v>20201228</v>
      </c>
      <c r="G5524" s="21" t="s">
        <v>17</v>
      </c>
      <c r="H5524" s="21" t="s">
        <v>45</v>
      </c>
      <c r="I5524" s="21" t="s">
        <v>352</v>
      </c>
      <c r="J5524" s="21">
        <v>1.52</v>
      </c>
      <c r="K5524" s="21" t="s">
        <v>20</v>
      </c>
      <c r="L5524">
        <f t="shared" si="101"/>
        <v>2</v>
      </c>
      <c r="M5524">
        <f>MATCH(H:H,价格表!$B$4:$B$35,0)</f>
        <v>9</v>
      </c>
      <c r="N5524" s="27">
        <f>IF(J5524&lt;=0.3,INDEX(价格表!$B$4:$I$31,M5524,2),IF(AND(J5524&gt;0.3,J5524&lt;=1),INDEX(价格表!$B$4:$I$31,M5524,3),IF(AND(J5524&gt;1,J5524&lt;=2.2),INDEX(价格表!$B$4:$I$31,M5524,4),IF(AND(J5524&gt;2.2,J5524&lt;=3.3),INDEX(价格表!$B$4:$I$31,M5524,5),IF(AND(J5524&gt;3.3,J5524&lt;=4),INDEX(价格表!$B$4:$I$31,M5524,6),IF(AND(J5524&gt;4,J5524&lt;=5.5),INDEX(价格表!$B$4:$I$31,M5524,7),IF(J5524&gt;5.5,2.6+INDEX(价格表!$B$4:$I$31,M5524,8)*L5524)))))))</f>
        <v>2.15</v>
      </c>
    </row>
    <row r="5525" spans="1:14">
      <c r="A5525" s="20">
        <v>4311118033202</v>
      </c>
      <c r="B5525" s="18" t="s">
        <v>16</v>
      </c>
      <c r="C5525" s="21">
        <v>20201218</v>
      </c>
      <c r="D5525" s="21">
        <v>610538201209</v>
      </c>
      <c r="E5525" s="21" t="s">
        <v>16</v>
      </c>
      <c r="F5525" s="21">
        <v>20201228</v>
      </c>
      <c r="G5525" s="21" t="s">
        <v>17</v>
      </c>
      <c r="H5525" s="21" t="s">
        <v>123</v>
      </c>
      <c r="I5525" s="21" t="s">
        <v>368</v>
      </c>
      <c r="J5525" s="21">
        <v>1.54</v>
      </c>
      <c r="K5525" s="21" t="s">
        <v>20</v>
      </c>
      <c r="L5525">
        <f t="shared" si="101"/>
        <v>2</v>
      </c>
      <c r="M5525">
        <f>MATCH(H:H,价格表!$B$4:$B$35,0)</f>
        <v>30</v>
      </c>
      <c r="N5525" s="27">
        <f>L5525*7+3</f>
        <v>17</v>
      </c>
    </row>
    <row r="5526" spans="1:14">
      <c r="A5526" s="20">
        <v>4311118033203</v>
      </c>
      <c r="B5526" s="18" t="s">
        <v>16</v>
      </c>
      <c r="C5526" s="21">
        <v>20201218</v>
      </c>
      <c r="D5526" s="21">
        <v>610538201209</v>
      </c>
      <c r="E5526" s="21" t="s">
        <v>16</v>
      </c>
      <c r="F5526" s="21">
        <v>20201228</v>
      </c>
      <c r="G5526" s="21" t="s">
        <v>17</v>
      </c>
      <c r="H5526" s="21" t="s">
        <v>73</v>
      </c>
      <c r="I5526" s="21" t="s">
        <v>131</v>
      </c>
      <c r="J5526" s="21">
        <v>1.53</v>
      </c>
      <c r="K5526" s="21" t="s">
        <v>20</v>
      </c>
      <c r="L5526">
        <f t="shared" si="101"/>
        <v>2</v>
      </c>
      <c r="M5526">
        <f>MATCH(H:H,价格表!$B$4:$B$35,0)</f>
        <v>7</v>
      </c>
      <c r="N5526" s="27">
        <f>IF(J5526&lt;=0.3,INDEX(价格表!$B$4:$I$31,M5526,2),IF(AND(J5526&gt;0.3,J5526&lt;=1),INDEX(价格表!$B$4:$I$31,M5526,3),IF(AND(J5526&gt;1,J5526&lt;=2.2),INDEX(价格表!$B$4:$I$31,M5526,4),IF(AND(J5526&gt;2.2,J5526&lt;=3.3),INDEX(价格表!$B$4:$I$31,M5526,5),IF(AND(J5526&gt;3.3,J5526&lt;=4),INDEX(价格表!$B$4:$I$31,M5526,6),IF(AND(J5526&gt;4,J5526&lt;=5.5),INDEX(价格表!$B$4:$I$31,M5526,7),IF(J5526&gt;5.5,2.6+INDEX(价格表!$B$4:$I$31,M5526,8)*L5526)))))))</f>
        <v>2.15</v>
      </c>
    </row>
    <row r="5527" spans="1:14">
      <c r="A5527" s="20">
        <v>4311118033204</v>
      </c>
      <c r="B5527" s="18" t="s">
        <v>16</v>
      </c>
      <c r="C5527" s="21">
        <v>20201218</v>
      </c>
      <c r="D5527" s="21">
        <v>610538201209</v>
      </c>
      <c r="E5527" s="21" t="s">
        <v>16</v>
      </c>
      <c r="F5527" s="21">
        <v>20201228</v>
      </c>
      <c r="G5527" s="21" t="s">
        <v>17</v>
      </c>
      <c r="H5527" s="21" t="s">
        <v>45</v>
      </c>
      <c r="I5527" s="21" t="s">
        <v>367</v>
      </c>
      <c r="J5527" s="21">
        <v>1.53</v>
      </c>
      <c r="K5527" s="21" t="s">
        <v>20</v>
      </c>
      <c r="L5527">
        <f t="shared" si="101"/>
        <v>2</v>
      </c>
      <c r="M5527">
        <f>MATCH(H:H,价格表!$B$4:$B$35,0)</f>
        <v>9</v>
      </c>
      <c r="N5527" s="27">
        <f>IF(J5527&lt;=0.3,INDEX(价格表!$B$4:$I$31,M5527,2),IF(AND(J5527&gt;0.3,J5527&lt;=1),INDEX(价格表!$B$4:$I$31,M5527,3),IF(AND(J5527&gt;1,J5527&lt;=2.2),INDEX(价格表!$B$4:$I$31,M5527,4),IF(AND(J5527&gt;2.2,J5527&lt;=3.3),INDEX(价格表!$B$4:$I$31,M5527,5),IF(AND(J5527&gt;3.3,J5527&lt;=4),INDEX(价格表!$B$4:$I$31,M5527,6),IF(AND(J5527&gt;4,J5527&lt;=5.5),INDEX(价格表!$B$4:$I$31,M5527,7),IF(J5527&gt;5.5,2.6+INDEX(价格表!$B$4:$I$31,M5527,8)*L5527)))))))</f>
        <v>2.15</v>
      </c>
    </row>
    <row r="5528" spans="1:14">
      <c r="A5528" s="20">
        <v>4311118033205</v>
      </c>
      <c r="B5528" s="18" t="s">
        <v>16</v>
      </c>
      <c r="C5528" s="21">
        <v>20201218</v>
      </c>
      <c r="D5528" s="21">
        <v>610538201209</v>
      </c>
      <c r="E5528" s="21" t="s">
        <v>16</v>
      </c>
      <c r="F5528" s="21">
        <v>20201228</v>
      </c>
      <c r="G5528" s="21" t="s">
        <v>17</v>
      </c>
      <c r="H5528" s="21" t="s">
        <v>88</v>
      </c>
      <c r="I5528" s="21" t="s">
        <v>101</v>
      </c>
      <c r="J5528" s="21">
        <v>1.53</v>
      </c>
      <c r="K5528" s="21" t="s">
        <v>20</v>
      </c>
      <c r="L5528">
        <f t="shared" si="101"/>
        <v>2</v>
      </c>
      <c r="M5528">
        <f>MATCH(H:H,价格表!$B$4:$B$35,0)</f>
        <v>19</v>
      </c>
      <c r="N5528" s="27">
        <f>IF(J5528&lt;=0.3,INDEX(价格表!$B$4:$I$31,M5528,2),IF(AND(J5528&gt;0.3,J5528&lt;=1),INDEX(价格表!$B$4:$I$31,M5528,3),IF(AND(J5528&gt;1,J5528&lt;=2.2),INDEX(价格表!$B$4:$I$31,M5528,4),IF(AND(J5528&gt;2.2,J5528&lt;=3.3),INDEX(价格表!$B$4:$I$31,M5528,5),IF(AND(J5528&gt;3.3,J5528&lt;=4),INDEX(价格表!$B$4:$I$31,M5528,6),IF(AND(J5528&gt;4,J5528&lt;=5.5),INDEX(价格表!$B$4:$I$31,M5528,7),IF(J5528&gt;5.5,2.6+INDEX(价格表!$B$4:$I$31,M5528,8)*L5528)))))))</f>
        <v>2.15</v>
      </c>
    </row>
    <row r="5529" spans="1:14">
      <c r="A5529" s="20">
        <v>4311118033206</v>
      </c>
      <c r="B5529" s="18" t="s">
        <v>16</v>
      </c>
      <c r="C5529" s="21">
        <v>20201218</v>
      </c>
      <c r="D5529" s="21">
        <v>610538201209</v>
      </c>
      <c r="E5529" s="21" t="s">
        <v>16</v>
      </c>
      <c r="F5529" s="21">
        <v>20201228</v>
      </c>
      <c r="G5529" s="21" t="s">
        <v>17</v>
      </c>
      <c r="H5529" s="21" t="s">
        <v>82</v>
      </c>
      <c r="I5529" s="21" t="s">
        <v>83</v>
      </c>
      <c r="J5529" s="21">
        <v>1.52</v>
      </c>
      <c r="K5529" s="21" t="s">
        <v>20</v>
      </c>
      <c r="L5529">
        <f t="shared" si="101"/>
        <v>2</v>
      </c>
      <c r="M5529">
        <f>MATCH(H:H,价格表!$B$4:$B$35,0)</f>
        <v>2</v>
      </c>
      <c r="N5529" s="27">
        <f>IF(J5529&lt;=0.3,INDEX(价格表!$B$4:$I$31,M5529,2),IF(AND(J5529&gt;0.3,J5529&lt;=1),INDEX(价格表!$B$4:$I$31,M5529,3),IF(AND(J5529&gt;1,J5529&lt;=2.2),INDEX(价格表!$B$4:$I$31,M5529,4),IF(AND(J5529&gt;2.2,J5529&lt;=3.3),INDEX(价格表!$B$4:$I$31,M5529,5),IF(AND(J5529&gt;3.3,J5529&lt;=4),INDEX(价格表!$B$4:$I$31,M5529,6),IF(AND(J5529&gt;4,J5529&lt;=5.5),INDEX(价格表!$B$4:$I$31,M5529,7),IF(J5529&gt;5.5,2.6+INDEX(价格表!$B$4:$I$31,M5529,8)*L5529)))))))</f>
        <v>2.15</v>
      </c>
    </row>
    <row r="5530" spans="1:14">
      <c r="A5530" s="20">
        <v>4311118033209</v>
      </c>
      <c r="B5530" s="18" t="s">
        <v>16</v>
      </c>
      <c r="C5530" s="21">
        <v>20201218</v>
      </c>
      <c r="D5530" s="21">
        <v>610538201209</v>
      </c>
      <c r="E5530" s="21" t="s">
        <v>16</v>
      </c>
      <c r="F5530" s="21">
        <v>20201228</v>
      </c>
      <c r="G5530" s="21" t="s">
        <v>17</v>
      </c>
      <c r="H5530" s="21" t="s">
        <v>27</v>
      </c>
      <c r="I5530" s="21" t="s">
        <v>28</v>
      </c>
      <c r="J5530" s="21">
        <v>1.53</v>
      </c>
      <c r="K5530" s="21" t="s">
        <v>20</v>
      </c>
      <c r="L5530">
        <f t="shared" si="101"/>
        <v>2</v>
      </c>
      <c r="M5530">
        <f>MATCH(H:H,价格表!$B$4:$B$35,0)</f>
        <v>3</v>
      </c>
      <c r="N5530" s="27">
        <f>IF(J5530&lt;=0.3,INDEX(价格表!$B$4:$I$31,M5530,2),IF(AND(J5530&gt;0.3,J5530&lt;=1),INDEX(价格表!$B$4:$I$31,M5530,3),IF(AND(J5530&gt;1,J5530&lt;=2.2),INDEX(价格表!$B$4:$I$31,M5530,4),IF(AND(J5530&gt;2.2,J5530&lt;=3.3),INDEX(价格表!$B$4:$I$31,M5530,5),IF(AND(J5530&gt;3.3,J5530&lt;=4),INDEX(价格表!$B$4:$I$31,M5530,6),IF(AND(J5530&gt;4,J5530&lt;=5.5),INDEX(价格表!$B$4:$I$31,M5530,7),IF(J5530&gt;5.5,2.6+INDEX(价格表!$B$4:$I$31,M5530,8)*L5530)))))))</f>
        <v>2.15</v>
      </c>
    </row>
    <row r="5531" spans="1:14">
      <c r="A5531" s="20">
        <v>4311118033210</v>
      </c>
      <c r="B5531" s="18" t="s">
        <v>16</v>
      </c>
      <c r="C5531" s="21">
        <v>20201218</v>
      </c>
      <c r="D5531" s="21">
        <v>610538201209</v>
      </c>
      <c r="E5531" s="21" t="s">
        <v>16</v>
      </c>
      <c r="F5531" s="21">
        <v>20201228</v>
      </c>
      <c r="G5531" s="21" t="s">
        <v>17</v>
      </c>
      <c r="H5531" s="21" t="s">
        <v>21</v>
      </c>
      <c r="I5531" s="21" t="s">
        <v>204</v>
      </c>
      <c r="J5531" s="21">
        <v>1.54</v>
      </c>
      <c r="K5531" s="21" t="s">
        <v>20</v>
      </c>
      <c r="L5531">
        <f t="shared" si="101"/>
        <v>2</v>
      </c>
      <c r="M5531">
        <f>MATCH(H:H,价格表!$B$4:$B$35,0)</f>
        <v>20</v>
      </c>
      <c r="N5531" s="27">
        <f>IF(J5531&lt;=0.3,INDEX(价格表!$B$4:$I$31,M5531,2),IF(AND(J5531&gt;0.3,J5531&lt;=1),INDEX(价格表!$B$4:$I$31,M5531,3),IF(AND(J5531&gt;1,J5531&lt;=2.2),INDEX(价格表!$B$4:$I$31,M5531,4),IF(AND(J5531&gt;2.2,J5531&lt;=3.3),INDEX(价格表!$B$4:$I$31,M5531,5),IF(AND(J5531&gt;3.3,J5531&lt;=4),INDEX(价格表!$B$4:$I$31,M5531,6),IF(AND(J5531&gt;4,J5531&lt;=5.5),INDEX(价格表!$B$4:$I$31,M5531,7),IF(J5531&gt;5.5,2.6+INDEX(价格表!$B$4:$I$31,M5531,8)*L5531)))))))</f>
        <v>2.15</v>
      </c>
    </row>
    <row r="5532" spans="1:14">
      <c r="A5532" s="20">
        <v>4311118033211</v>
      </c>
      <c r="B5532" s="18" t="s">
        <v>16</v>
      </c>
      <c r="C5532" s="21">
        <v>20201218</v>
      </c>
      <c r="D5532" s="21">
        <v>610538201209</v>
      </c>
      <c r="E5532" s="21" t="s">
        <v>16</v>
      </c>
      <c r="F5532" s="21">
        <v>20201228</v>
      </c>
      <c r="G5532" s="21" t="s">
        <v>17</v>
      </c>
      <c r="H5532" s="21" t="s">
        <v>25</v>
      </c>
      <c r="I5532" s="21" t="s">
        <v>291</v>
      </c>
      <c r="J5532" s="21">
        <v>1.52</v>
      </c>
      <c r="K5532" s="21" t="s">
        <v>20</v>
      </c>
      <c r="L5532">
        <f t="shared" si="101"/>
        <v>2</v>
      </c>
      <c r="M5532">
        <f>MATCH(H:H,价格表!$B$4:$B$35,0)</f>
        <v>25</v>
      </c>
      <c r="N5532" s="27">
        <f>IF(J5532&lt;=0.3,INDEX(价格表!$B$4:$I$31,M5532,2),IF(AND(J5532&gt;0.3,J5532&lt;=1),INDEX(价格表!$B$4:$I$31,M5532,3),IF(AND(J5532&gt;1,J5532&lt;=2.2),INDEX(价格表!$B$4:$I$31,M5532,4),IF(AND(J5532&gt;2.2,J5532&lt;=3.3),INDEX(价格表!$B$4:$I$31,M5532,5),IF(AND(J5532&gt;3.3,J5532&lt;=4),INDEX(价格表!$B$4:$I$31,M5532,6),IF(AND(J5532&gt;4,J5532&lt;=5.5),INDEX(价格表!$B$4:$I$31,M5532,7),IF(J5532&gt;5.5,2.6+INDEX(价格表!$B$4:$I$31,M5532,8)*L5532)))))))</f>
        <v>2.15</v>
      </c>
    </row>
    <row r="5533" spans="1:14">
      <c r="A5533" s="20">
        <v>4311118033212</v>
      </c>
      <c r="B5533" s="18" t="s">
        <v>16</v>
      </c>
      <c r="C5533" s="21">
        <v>20201218</v>
      </c>
      <c r="D5533" s="21">
        <v>610538201209</v>
      </c>
      <c r="E5533" s="21" t="s">
        <v>16</v>
      </c>
      <c r="F5533" s="21">
        <v>20201228</v>
      </c>
      <c r="G5533" s="21" t="s">
        <v>17</v>
      </c>
      <c r="H5533" s="21" t="s">
        <v>18</v>
      </c>
      <c r="I5533" s="21" t="s">
        <v>223</v>
      </c>
      <c r="J5533" s="21">
        <v>1.52</v>
      </c>
      <c r="K5533" s="21" t="s">
        <v>20</v>
      </c>
      <c r="L5533">
        <f t="shared" si="101"/>
        <v>2</v>
      </c>
      <c r="M5533">
        <f>MATCH(H:H,价格表!$B$4:$B$35,0)</f>
        <v>1</v>
      </c>
      <c r="N5533" s="27">
        <f>IF(J5533&lt;=0.3,INDEX(价格表!$B$4:$I$31,M5533,2),IF(AND(J5533&gt;0.3,J5533&lt;=1),INDEX(价格表!$B$4:$I$31,M5533,3),IF(AND(J5533&gt;1,J5533&lt;=2.2),INDEX(价格表!$B$4:$I$31,M5533,4),IF(AND(J5533&gt;2.2,J5533&lt;=3.3),INDEX(价格表!$B$4:$I$31,M5533,5),IF(AND(J5533&gt;3.3,J5533&lt;=4),INDEX(价格表!$B$4:$I$31,M5533,6),IF(AND(J5533&gt;4,J5533&lt;=5.5),INDEX(价格表!$B$4:$I$31,M5533,7),IF(J5533&gt;5.5,2.6+INDEX(价格表!$B$4:$I$31,M5533,8)*L5533)))))))</f>
        <v>2.15</v>
      </c>
    </row>
    <row r="5534" spans="1:14">
      <c r="A5534" s="20">
        <v>4311118033213</v>
      </c>
      <c r="B5534" s="18" t="s">
        <v>16</v>
      </c>
      <c r="C5534" s="21">
        <v>20201218</v>
      </c>
      <c r="D5534" s="21">
        <v>610538201209</v>
      </c>
      <c r="E5534" s="21" t="s">
        <v>16</v>
      </c>
      <c r="F5534" s="21">
        <v>20201228</v>
      </c>
      <c r="G5534" s="21" t="s">
        <v>17</v>
      </c>
      <c r="H5534" s="21" t="s">
        <v>27</v>
      </c>
      <c r="I5534" s="21" t="s">
        <v>126</v>
      </c>
      <c r="J5534" s="21">
        <v>1.54</v>
      </c>
      <c r="K5534" s="21" t="s">
        <v>20</v>
      </c>
      <c r="L5534">
        <f t="shared" si="101"/>
        <v>2</v>
      </c>
      <c r="M5534">
        <f>MATCH(H:H,价格表!$B$4:$B$35,0)</f>
        <v>3</v>
      </c>
      <c r="N5534" s="27">
        <f>IF(J5534&lt;=0.3,INDEX(价格表!$B$4:$I$31,M5534,2),IF(AND(J5534&gt;0.3,J5534&lt;=1),INDEX(价格表!$B$4:$I$31,M5534,3),IF(AND(J5534&gt;1,J5534&lt;=2.2),INDEX(价格表!$B$4:$I$31,M5534,4),IF(AND(J5534&gt;2.2,J5534&lt;=3.3),INDEX(价格表!$B$4:$I$31,M5534,5),IF(AND(J5534&gt;3.3,J5534&lt;=4),INDEX(价格表!$B$4:$I$31,M5534,6),IF(AND(J5534&gt;4,J5534&lt;=5.5),INDEX(价格表!$B$4:$I$31,M5534,7),IF(J5534&gt;5.5,2.6+INDEX(价格表!$B$4:$I$31,M5534,8)*L5534)))))))</f>
        <v>2.15</v>
      </c>
    </row>
    <row r="5535" spans="1:14">
      <c r="A5535" s="20">
        <v>4311118033214</v>
      </c>
      <c r="B5535" s="18" t="s">
        <v>16</v>
      </c>
      <c r="C5535" s="21">
        <v>20201218</v>
      </c>
      <c r="D5535" s="21">
        <v>610538201209</v>
      </c>
      <c r="E5535" s="21" t="s">
        <v>16</v>
      </c>
      <c r="F5535" s="21">
        <v>20201228</v>
      </c>
      <c r="G5535" s="21" t="s">
        <v>17</v>
      </c>
      <c r="H5535" s="21" t="s">
        <v>27</v>
      </c>
      <c r="I5535" s="21" t="s">
        <v>211</v>
      </c>
      <c r="J5535" s="21">
        <v>1.44</v>
      </c>
      <c r="K5535" s="21" t="s">
        <v>20</v>
      </c>
      <c r="L5535">
        <f t="shared" si="101"/>
        <v>2</v>
      </c>
      <c r="M5535">
        <f>MATCH(H:H,价格表!$B$4:$B$35,0)</f>
        <v>3</v>
      </c>
      <c r="N5535" s="27">
        <f>IF(J5535&lt;=0.3,INDEX(价格表!$B$4:$I$31,M5535,2),IF(AND(J5535&gt;0.3,J5535&lt;=1),INDEX(价格表!$B$4:$I$31,M5535,3),IF(AND(J5535&gt;1,J5535&lt;=2.2),INDEX(价格表!$B$4:$I$31,M5535,4),IF(AND(J5535&gt;2.2,J5535&lt;=3.3),INDEX(价格表!$B$4:$I$31,M5535,5),IF(AND(J5535&gt;3.3,J5535&lt;=4),INDEX(价格表!$B$4:$I$31,M5535,6),IF(AND(J5535&gt;4,J5535&lt;=5.5),INDEX(价格表!$B$4:$I$31,M5535,7),IF(J5535&gt;5.5,2.6+INDEX(价格表!$B$4:$I$31,M5535,8)*L5535)))))))</f>
        <v>2.15</v>
      </c>
    </row>
    <row r="5536" spans="1:14">
      <c r="A5536" s="20">
        <v>4311118033217</v>
      </c>
      <c r="B5536" s="18" t="s">
        <v>16</v>
      </c>
      <c r="C5536" s="21">
        <v>20201218</v>
      </c>
      <c r="D5536" s="21">
        <v>610538201209</v>
      </c>
      <c r="E5536" s="21" t="s">
        <v>16</v>
      </c>
      <c r="F5536" s="21">
        <v>20201228</v>
      </c>
      <c r="G5536" s="21" t="s">
        <v>17</v>
      </c>
      <c r="H5536" s="21" t="s">
        <v>43</v>
      </c>
      <c r="I5536" s="21" t="s">
        <v>95</v>
      </c>
      <c r="J5536" s="21">
        <v>1.53</v>
      </c>
      <c r="K5536" s="21" t="s">
        <v>20</v>
      </c>
      <c r="L5536">
        <f t="shared" si="101"/>
        <v>2</v>
      </c>
      <c r="M5536">
        <f>MATCH(H:H,价格表!$B$4:$B$35,0)</f>
        <v>10</v>
      </c>
      <c r="N5536" s="27">
        <f>IF(J5536&lt;=0.3,INDEX(价格表!$B$4:$I$31,M5536,2),IF(AND(J5536&gt;0.3,J5536&lt;=1),INDEX(价格表!$B$4:$I$31,M5536,3),IF(AND(J5536&gt;1,J5536&lt;=2.2),INDEX(价格表!$B$4:$I$31,M5536,4),IF(AND(J5536&gt;2.2,J5536&lt;=3.3),INDEX(价格表!$B$4:$I$31,M5536,5),IF(AND(J5536&gt;3.3,J5536&lt;=4),INDEX(价格表!$B$4:$I$31,M5536,6),IF(AND(J5536&gt;4,J5536&lt;=5.5),INDEX(价格表!$B$4:$I$31,M5536,7),IF(J5536&gt;5.5,2.6+INDEX(价格表!$B$4:$I$31,M5536,8)*L5536)))))))</f>
        <v>2.15</v>
      </c>
    </row>
    <row r="5537" spans="1:14">
      <c r="A5537" s="20">
        <v>4311118033685</v>
      </c>
      <c r="B5537" s="18" t="s">
        <v>16</v>
      </c>
      <c r="C5537" s="21">
        <v>20201218</v>
      </c>
      <c r="D5537" s="21">
        <v>610538201209</v>
      </c>
      <c r="E5537" s="21" t="s">
        <v>16</v>
      </c>
      <c r="F5537" s="21">
        <v>20201228</v>
      </c>
      <c r="G5537" s="21" t="s">
        <v>17</v>
      </c>
      <c r="H5537" s="21" t="s">
        <v>66</v>
      </c>
      <c r="I5537" s="21" t="s">
        <v>142</v>
      </c>
      <c r="J5537" s="21">
        <v>1.52</v>
      </c>
      <c r="K5537" s="21" t="s">
        <v>20</v>
      </c>
      <c r="L5537">
        <f t="shared" si="101"/>
        <v>2</v>
      </c>
      <c r="M5537">
        <f>MATCH(H:H,价格表!$B$4:$B$35,0)</f>
        <v>17</v>
      </c>
      <c r="N5537" s="27">
        <f>IF(J5537&lt;=0.3,INDEX(价格表!$B$4:$I$31,M5537,2),IF(AND(J5537&gt;0.3,J5537&lt;=1),INDEX(价格表!$B$4:$I$31,M5537,3),IF(AND(J5537&gt;1,J5537&lt;=2.2),INDEX(价格表!$B$4:$I$31,M5537,4),IF(AND(J5537&gt;2.2,J5537&lt;=3.3),INDEX(价格表!$B$4:$I$31,M5537,5),IF(AND(J5537&gt;3.3,J5537&lt;=4),INDEX(价格表!$B$4:$I$31,M5537,6),IF(AND(J5537&gt;4,J5537&lt;=5.5),INDEX(价格表!$B$4:$I$31,M5537,7),IF(J5537&gt;5.5,2.6+INDEX(价格表!$B$4:$I$31,M5537,8)*L5537)))))))</f>
        <v>2.15</v>
      </c>
    </row>
    <row r="5538" spans="1:14">
      <c r="A5538" s="20">
        <v>4311118033686</v>
      </c>
      <c r="B5538" s="18" t="s">
        <v>16</v>
      </c>
      <c r="C5538" s="21">
        <v>20201218</v>
      </c>
      <c r="D5538" s="21">
        <v>610538201209</v>
      </c>
      <c r="E5538" s="21" t="s">
        <v>16</v>
      </c>
      <c r="F5538" s="21">
        <v>20201228</v>
      </c>
      <c r="G5538" s="21" t="s">
        <v>17</v>
      </c>
      <c r="H5538" s="21" t="s">
        <v>37</v>
      </c>
      <c r="I5538" s="21" t="s">
        <v>72</v>
      </c>
      <c r="J5538" s="21">
        <v>1.52</v>
      </c>
      <c r="K5538" s="21" t="s">
        <v>20</v>
      </c>
      <c r="L5538">
        <f t="shared" si="101"/>
        <v>2</v>
      </c>
      <c r="M5538">
        <f>MATCH(H:H,价格表!$B$4:$B$35,0)</f>
        <v>12</v>
      </c>
      <c r="N5538" s="27">
        <f>IF(J5538&lt;=0.3,INDEX(价格表!$B$4:$I$31,M5538,2),IF(AND(J5538&gt;0.3,J5538&lt;=1),INDEX(价格表!$B$4:$I$31,M5538,3),IF(AND(J5538&gt;1,J5538&lt;=2.2),INDEX(价格表!$B$4:$I$31,M5538,4),IF(AND(J5538&gt;2.2,J5538&lt;=3.3),INDEX(价格表!$B$4:$I$31,M5538,5),IF(AND(J5538&gt;3.3,J5538&lt;=4),INDEX(价格表!$B$4:$I$31,M5538,6),IF(AND(J5538&gt;4,J5538&lt;=5.5),INDEX(价格表!$B$4:$I$31,M5538,7),IF(J5538&gt;5.5,2.6+INDEX(价格表!$B$4:$I$31,M5538,8)*L5538)))))))</f>
        <v>2.15</v>
      </c>
    </row>
    <row r="5539" spans="1:14">
      <c r="A5539" s="20">
        <v>4311118033688</v>
      </c>
      <c r="B5539" s="18" t="s">
        <v>16</v>
      </c>
      <c r="C5539" s="21">
        <v>20201218</v>
      </c>
      <c r="D5539" s="21">
        <v>610538201209</v>
      </c>
      <c r="E5539" s="21" t="s">
        <v>16</v>
      </c>
      <c r="F5539" s="21">
        <v>20201228</v>
      </c>
      <c r="G5539" s="21" t="s">
        <v>17</v>
      </c>
      <c r="H5539" s="21" t="s">
        <v>23</v>
      </c>
      <c r="I5539" s="21" t="s">
        <v>127</v>
      </c>
      <c r="J5539" s="21">
        <v>1.53</v>
      </c>
      <c r="K5539" s="21" t="s">
        <v>20</v>
      </c>
      <c r="L5539">
        <f t="shared" si="101"/>
        <v>2</v>
      </c>
      <c r="M5539">
        <f>MATCH(H:H,价格表!$B$4:$B$35,0)</f>
        <v>15</v>
      </c>
      <c r="N5539" s="27">
        <f>IF(J5539&lt;=0.3,INDEX(价格表!$B$4:$I$31,M5539,2),IF(AND(J5539&gt;0.3,J5539&lt;=1),INDEX(价格表!$B$4:$I$31,M5539,3),IF(AND(J5539&gt;1,J5539&lt;=2.2),INDEX(价格表!$B$4:$I$31,M5539,4),IF(AND(J5539&gt;2.2,J5539&lt;=3.3),INDEX(价格表!$B$4:$I$31,M5539,5),IF(AND(J5539&gt;3.3,J5539&lt;=4),INDEX(价格表!$B$4:$I$31,M5539,6),IF(AND(J5539&gt;4,J5539&lt;=5.5),INDEX(价格表!$B$4:$I$31,M5539,7),IF(J5539&gt;5.5,2.6+INDEX(价格表!$B$4:$I$31,M5539,8)*L5539)))))))</f>
        <v>2.15</v>
      </c>
    </row>
    <row r="5540" spans="1:14">
      <c r="A5540" s="20">
        <v>4311118033690</v>
      </c>
      <c r="B5540" s="18" t="s">
        <v>16</v>
      </c>
      <c r="C5540" s="21">
        <v>20201218</v>
      </c>
      <c r="D5540" s="21">
        <v>610538201209</v>
      </c>
      <c r="E5540" s="21" t="s">
        <v>16</v>
      </c>
      <c r="F5540" s="21">
        <v>20201228</v>
      </c>
      <c r="G5540" s="21" t="s">
        <v>17</v>
      </c>
      <c r="H5540" s="21" t="s">
        <v>23</v>
      </c>
      <c r="I5540" s="21" t="s">
        <v>202</v>
      </c>
      <c r="J5540" s="21">
        <v>1.52</v>
      </c>
      <c r="K5540" s="21" t="s">
        <v>20</v>
      </c>
      <c r="L5540">
        <f t="shared" si="101"/>
        <v>2</v>
      </c>
      <c r="M5540">
        <f>MATCH(H:H,价格表!$B$4:$B$35,0)</f>
        <v>15</v>
      </c>
      <c r="N5540" s="27">
        <f>IF(J5540&lt;=0.3,INDEX(价格表!$B$4:$I$31,M5540,2),IF(AND(J5540&gt;0.3,J5540&lt;=1),INDEX(价格表!$B$4:$I$31,M5540,3),IF(AND(J5540&gt;1,J5540&lt;=2.2),INDEX(价格表!$B$4:$I$31,M5540,4),IF(AND(J5540&gt;2.2,J5540&lt;=3.3),INDEX(价格表!$B$4:$I$31,M5540,5),IF(AND(J5540&gt;3.3,J5540&lt;=4),INDEX(价格表!$B$4:$I$31,M5540,6),IF(AND(J5540&gt;4,J5540&lt;=5.5),INDEX(价格表!$B$4:$I$31,M5540,7),IF(J5540&gt;5.5,2.6+INDEX(价格表!$B$4:$I$31,M5540,8)*L5540)))))))</f>
        <v>2.15</v>
      </c>
    </row>
    <row r="5541" spans="1:14">
      <c r="A5541" s="20">
        <v>4311118033691</v>
      </c>
      <c r="B5541" s="18" t="s">
        <v>16</v>
      </c>
      <c r="C5541" s="21">
        <v>20201218</v>
      </c>
      <c r="D5541" s="21">
        <v>610538201209</v>
      </c>
      <c r="E5541" s="21" t="s">
        <v>16</v>
      </c>
      <c r="F5541" s="21">
        <v>20201228</v>
      </c>
      <c r="G5541" s="21" t="s">
        <v>17</v>
      </c>
      <c r="H5541" s="21" t="s">
        <v>27</v>
      </c>
      <c r="I5541" s="21" t="s">
        <v>85</v>
      </c>
      <c r="J5541" s="21">
        <v>1.52</v>
      </c>
      <c r="K5541" s="21" t="s">
        <v>20</v>
      </c>
      <c r="L5541">
        <f t="shared" si="101"/>
        <v>2</v>
      </c>
      <c r="M5541">
        <f>MATCH(H:H,价格表!$B$4:$B$35,0)</f>
        <v>3</v>
      </c>
      <c r="N5541" s="27">
        <f>IF(J5541&lt;=0.3,INDEX(价格表!$B$4:$I$31,M5541,2),IF(AND(J5541&gt;0.3,J5541&lt;=1),INDEX(价格表!$B$4:$I$31,M5541,3),IF(AND(J5541&gt;1,J5541&lt;=2.2),INDEX(价格表!$B$4:$I$31,M5541,4),IF(AND(J5541&gt;2.2,J5541&lt;=3.3),INDEX(价格表!$B$4:$I$31,M5541,5),IF(AND(J5541&gt;3.3,J5541&lt;=4),INDEX(价格表!$B$4:$I$31,M5541,6),IF(AND(J5541&gt;4,J5541&lt;=5.5),INDEX(价格表!$B$4:$I$31,M5541,7),IF(J5541&gt;5.5,2.6+INDEX(价格表!$B$4:$I$31,M5541,8)*L5541)))))))</f>
        <v>2.15</v>
      </c>
    </row>
    <row r="5542" spans="1:14">
      <c r="A5542" s="20">
        <v>4311118033692</v>
      </c>
      <c r="B5542" s="18" t="s">
        <v>16</v>
      </c>
      <c r="C5542" s="21">
        <v>20201218</v>
      </c>
      <c r="D5542" s="21">
        <v>610538201209</v>
      </c>
      <c r="E5542" s="21" t="s">
        <v>16</v>
      </c>
      <c r="F5542" s="21">
        <v>20201228</v>
      </c>
      <c r="G5542" s="21" t="s">
        <v>17</v>
      </c>
      <c r="H5542" s="21" t="s">
        <v>27</v>
      </c>
      <c r="I5542" s="21" t="s">
        <v>210</v>
      </c>
      <c r="J5542" s="21">
        <v>1.62</v>
      </c>
      <c r="K5542" s="21" t="s">
        <v>20</v>
      </c>
      <c r="L5542">
        <f t="shared" si="101"/>
        <v>2</v>
      </c>
      <c r="M5542">
        <f>MATCH(H:H,价格表!$B$4:$B$35,0)</f>
        <v>3</v>
      </c>
      <c r="N5542" s="27">
        <f>IF(J5542&lt;=0.3,INDEX(价格表!$B$4:$I$31,M5542,2),IF(AND(J5542&gt;0.3,J5542&lt;=1),INDEX(价格表!$B$4:$I$31,M5542,3),IF(AND(J5542&gt;1,J5542&lt;=2.2),INDEX(价格表!$B$4:$I$31,M5542,4),IF(AND(J5542&gt;2.2,J5542&lt;=3.3),INDEX(价格表!$B$4:$I$31,M5542,5),IF(AND(J5542&gt;3.3,J5542&lt;=4),INDEX(价格表!$B$4:$I$31,M5542,6),IF(AND(J5542&gt;4,J5542&lt;=5.5),INDEX(价格表!$B$4:$I$31,M5542,7),IF(J5542&gt;5.5,2.6+INDEX(价格表!$B$4:$I$31,M5542,8)*L5542)))))))</f>
        <v>2.15</v>
      </c>
    </row>
    <row r="5543" spans="1:14">
      <c r="A5543" s="20">
        <v>4311118034064</v>
      </c>
      <c r="B5543" s="18" t="s">
        <v>16</v>
      </c>
      <c r="C5543" s="21">
        <v>20201218</v>
      </c>
      <c r="D5543" s="21">
        <v>610538201209</v>
      </c>
      <c r="E5543" s="21" t="s">
        <v>16</v>
      </c>
      <c r="F5543" s="21">
        <v>20201228</v>
      </c>
      <c r="G5543" s="21" t="s">
        <v>17</v>
      </c>
      <c r="H5543" s="21" t="s">
        <v>50</v>
      </c>
      <c r="I5543" s="21" t="s">
        <v>161</v>
      </c>
      <c r="J5543" s="21">
        <v>1.53</v>
      </c>
      <c r="K5543" s="21" t="s">
        <v>20</v>
      </c>
      <c r="L5543">
        <f t="shared" si="101"/>
        <v>2</v>
      </c>
      <c r="M5543">
        <f>MATCH(H:H,价格表!$B$4:$B$35,0)</f>
        <v>4</v>
      </c>
      <c r="N5543" s="27">
        <f>IF(J5543&lt;=0.3,INDEX(价格表!$B$4:$I$31,M5543,2),IF(AND(J5543&gt;0.3,J5543&lt;=1),INDEX(价格表!$B$4:$I$31,M5543,3),IF(AND(J5543&gt;1,J5543&lt;=2.2),INDEX(价格表!$B$4:$I$31,M5543,4),IF(AND(J5543&gt;2.2,J5543&lt;=3.3),INDEX(价格表!$B$4:$I$31,M5543,5),IF(AND(J5543&gt;3.3,J5543&lt;=4),INDEX(价格表!$B$4:$I$31,M5543,6),IF(AND(J5543&gt;4,J5543&lt;=5.5),INDEX(价格表!$B$4:$I$31,M5543,7),IF(J5543&gt;5.5,2.6+INDEX(价格表!$B$4:$I$31,M5543,8)*L5543)))))))</f>
        <v>2.15</v>
      </c>
    </row>
    <row r="5544" spans="1:14">
      <c r="A5544" s="20">
        <v>4311118034065</v>
      </c>
      <c r="B5544" s="18" t="s">
        <v>16</v>
      </c>
      <c r="C5544" s="21">
        <v>20201218</v>
      </c>
      <c r="D5544" s="21">
        <v>610538201209</v>
      </c>
      <c r="E5544" s="21" t="s">
        <v>16</v>
      </c>
      <c r="F5544" s="21">
        <v>20201228</v>
      </c>
      <c r="G5544" s="21" t="s">
        <v>17</v>
      </c>
      <c r="H5544" s="21" t="s">
        <v>27</v>
      </c>
      <c r="I5544" s="21" t="s">
        <v>211</v>
      </c>
      <c r="J5544" s="21">
        <v>1.52</v>
      </c>
      <c r="K5544" s="21" t="s">
        <v>20</v>
      </c>
      <c r="L5544">
        <f t="shared" si="101"/>
        <v>2</v>
      </c>
      <c r="M5544">
        <f>MATCH(H:H,价格表!$B$4:$B$35,0)</f>
        <v>3</v>
      </c>
      <c r="N5544" s="27">
        <f>IF(J5544&lt;=0.3,INDEX(价格表!$B$4:$I$31,M5544,2),IF(AND(J5544&gt;0.3,J5544&lt;=1),INDEX(价格表!$B$4:$I$31,M5544,3),IF(AND(J5544&gt;1,J5544&lt;=2.2),INDEX(价格表!$B$4:$I$31,M5544,4),IF(AND(J5544&gt;2.2,J5544&lt;=3.3),INDEX(价格表!$B$4:$I$31,M5544,5),IF(AND(J5544&gt;3.3,J5544&lt;=4),INDEX(价格表!$B$4:$I$31,M5544,6),IF(AND(J5544&gt;4,J5544&lt;=5.5),INDEX(价格表!$B$4:$I$31,M5544,7),IF(J5544&gt;5.5,2.6+INDEX(价格表!$B$4:$I$31,M5544,8)*L5544)))))))</f>
        <v>2.15</v>
      </c>
    </row>
    <row r="5545" spans="1:14">
      <c r="A5545" s="20">
        <v>4311118034066</v>
      </c>
      <c r="B5545" s="18" t="s">
        <v>16</v>
      </c>
      <c r="C5545" s="21">
        <v>20201218</v>
      </c>
      <c r="D5545" s="21">
        <v>610538201209</v>
      </c>
      <c r="E5545" s="21" t="s">
        <v>16</v>
      </c>
      <c r="F5545" s="21">
        <v>20201228</v>
      </c>
      <c r="G5545" s="21" t="s">
        <v>17</v>
      </c>
      <c r="H5545" s="21" t="s">
        <v>21</v>
      </c>
      <c r="I5545" s="21" t="s">
        <v>363</v>
      </c>
      <c r="J5545" s="21">
        <v>1.53</v>
      </c>
      <c r="K5545" s="21" t="s">
        <v>20</v>
      </c>
      <c r="L5545">
        <f t="shared" si="101"/>
        <v>2</v>
      </c>
      <c r="M5545">
        <f>MATCH(H:H,价格表!$B$4:$B$35,0)</f>
        <v>20</v>
      </c>
      <c r="N5545" s="27">
        <f>IF(J5545&lt;=0.3,INDEX(价格表!$B$4:$I$31,M5545,2),IF(AND(J5545&gt;0.3,J5545&lt;=1),INDEX(价格表!$B$4:$I$31,M5545,3),IF(AND(J5545&gt;1,J5545&lt;=2.2),INDEX(价格表!$B$4:$I$31,M5545,4),IF(AND(J5545&gt;2.2,J5545&lt;=3.3),INDEX(价格表!$B$4:$I$31,M5545,5),IF(AND(J5545&gt;3.3,J5545&lt;=4),INDEX(价格表!$B$4:$I$31,M5545,6),IF(AND(J5545&gt;4,J5545&lt;=5.5),INDEX(价格表!$B$4:$I$31,M5545,7),IF(J5545&gt;5.5,2.6+INDEX(价格表!$B$4:$I$31,M5545,8)*L5545)))))))</f>
        <v>2.15</v>
      </c>
    </row>
    <row r="5546" spans="1:14">
      <c r="A5546" s="20">
        <v>4311118034067</v>
      </c>
      <c r="B5546" s="18" t="s">
        <v>16</v>
      </c>
      <c r="C5546" s="21">
        <v>20201218</v>
      </c>
      <c r="D5546" s="21">
        <v>610538201209</v>
      </c>
      <c r="E5546" s="21" t="s">
        <v>16</v>
      </c>
      <c r="F5546" s="21">
        <v>20201228</v>
      </c>
      <c r="G5546" s="21" t="s">
        <v>17</v>
      </c>
      <c r="H5546" s="21" t="s">
        <v>88</v>
      </c>
      <c r="I5546" s="21" t="s">
        <v>101</v>
      </c>
      <c r="J5546" s="21">
        <v>1.53</v>
      </c>
      <c r="K5546" s="21" t="s">
        <v>20</v>
      </c>
      <c r="L5546">
        <f t="shared" si="101"/>
        <v>2</v>
      </c>
      <c r="M5546">
        <f>MATCH(H:H,价格表!$B$4:$B$35,0)</f>
        <v>19</v>
      </c>
      <c r="N5546" s="27">
        <f>IF(J5546&lt;=0.3,INDEX(价格表!$B$4:$I$31,M5546,2),IF(AND(J5546&gt;0.3,J5546&lt;=1),INDEX(价格表!$B$4:$I$31,M5546,3),IF(AND(J5546&gt;1,J5546&lt;=2.2),INDEX(价格表!$B$4:$I$31,M5546,4),IF(AND(J5546&gt;2.2,J5546&lt;=3.3),INDEX(价格表!$B$4:$I$31,M5546,5),IF(AND(J5546&gt;3.3,J5546&lt;=4),INDEX(价格表!$B$4:$I$31,M5546,6),IF(AND(J5546&gt;4,J5546&lt;=5.5),INDEX(价格表!$B$4:$I$31,M5546,7),IF(J5546&gt;5.5,2.6+INDEX(价格表!$B$4:$I$31,M5546,8)*L5546)))))))</f>
        <v>2.15</v>
      </c>
    </row>
    <row r="5547" spans="1:14">
      <c r="A5547" s="20">
        <v>4311118034068</v>
      </c>
      <c r="B5547" s="18" t="s">
        <v>16</v>
      </c>
      <c r="C5547" s="21">
        <v>20201218</v>
      </c>
      <c r="D5547" s="21">
        <v>610538201209</v>
      </c>
      <c r="E5547" s="21" t="s">
        <v>16</v>
      </c>
      <c r="F5547" s="21">
        <v>20201228</v>
      </c>
      <c r="G5547" s="21" t="s">
        <v>17</v>
      </c>
      <c r="H5547" s="21" t="s">
        <v>45</v>
      </c>
      <c r="I5547" s="21" t="s">
        <v>48</v>
      </c>
      <c r="J5547" s="21">
        <v>1.53</v>
      </c>
      <c r="K5547" s="21" t="s">
        <v>20</v>
      </c>
      <c r="L5547">
        <f t="shared" si="101"/>
        <v>2</v>
      </c>
      <c r="M5547">
        <f>MATCH(H:H,价格表!$B$4:$B$35,0)</f>
        <v>9</v>
      </c>
      <c r="N5547" s="27">
        <f>IF(J5547&lt;=0.3,INDEX(价格表!$B$4:$I$31,M5547,2),IF(AND(J5547&gt;0.3,J5547&lt;=1),INDEX(价格表!$B$4:$I$31,M5547,3),IF(AND(J5547&gt;1,J5547&lt;=2.2),INDEX(价格表!$B$4:$I$31,M5547,4),IF(AND(J5547&gt;2.2,J5547&lt;=3.3),INDEX(价格表!$B$4:$I$31,M5547,5),IF(AND(J5547&gt;3.3,J5547&lt;=4),INDEX(价格表!$B$4:$I$31,M5547,6),IF(AND(J5547&gt;4,J5547&lt;=5.5),INDEX(价格表!$B$4:$I$31,M5547,7),IF(J5547&gt;5.5,2.6+INDEX(价格表!$B$4:$I$31,M5547,8)*L5547)))))))</f>
        <v>2.15</v>
      </c>
    </row>
    <row r="5548" spans="1:14">
      <c r="A5548" s="20">
        <v>4311118034070</v>
      </c>
      <c r="B5548" s="18" t="s">
        <v>16</v>
      </c>
      <c r="C5548" s="21">
        <v>20201218</v>
      </c>
      <c r="D5548" s="21">
        <v>610538201209</v>
      </c>
      <c r="E5548" s="21" t="s">
        <v>16</v>
      </c>
      <c r="F5548" s="21">
        <v>20201228</v>
      </c>
      <c r="G5548" s="21" t="s">
        <v>17</v>
      </c>
      <c r="H5548" s="21" t="s">
        <v>27</v>
      </c>
      <c r="I5548" s="21" t="s">
        <v>49</v>
      </c>
      <c r="J5548" s="21">
        <v>1.51</v>
      </c>
      <c r="K5548" s="21" t="s">
        <v>20</v>
      </c>
      <c r="L5548">
        <f t="shared" si="101"/>
        <v>2</v>
      </c>
      <c r="M5548">
        <f>MATCH(H:H,价格表!$B$4:$B$35,0)</f>
        <v>3</v>
      </c>
      <c r="N5548" s="27">
        <f>IF(J5548&lt;=0.3,INDEX(价格表!$B$4:$I$31,M5548,2),IF(AND(J5548&gt;0.3,J5548&lt;=1),INDEX(价格表!$B$4:$I$31,M5548,3),IF(AND(J5548&gt;1,J5548&lt;=2.2),INDEX(价格表!$B$4:$I$31,M5548,4),IF(AND(J5548&gt;2.2,J5548&lt;=3.3),INDEX(价格表!$B$4:$I$31,M5548,5),IF(AND(J5548&gt;3.3,J5548&lt;=4),INDEX(价格表!$B$4:$I$31,M5548,6),IF(AND(J5548&gt;4,J5548&lt;=5.5),INDEX(价格表!$B$4:$I$31,M5548,7),IF(J5548&gt;5.5,2.6+INDEX(价格表!$B$4:$I$31,M5548,8)*L5548)))))))</f>
        <v>2.15</v>
      </c>
    </row>
    <row r="5549" spans="1:14">
      <c r="A5549" s="20">
        <v>4311118034071</v>
      </c>
      <c r="B5549" s="18" t="s">
        <v>16</v>
      </c>
      <c r="C5549" s="21">
        <v>20201218</v>
      </c>
      <c r="D5549" s="21">
        <v>610538201209</v>
      </c>
      <c r="E5549" s="21" t="s">
        <v>16</v>
      </c>
      <c r="F5549" s="21">
        <v>20201228</v>
      </c>
      <c r="G5549" s="21" t="s">
        <v>17</v>
      </c>
      <c r="H5549" s="21" t="s">
        <v>18</v>
      </c>
      <c r="I5549" s="21" t="s">
        <v>29</v>
      </c>
      <c r="J5549" s="21">
        <v>1.53</v>
      </c>
      <c r="K5549" s="21" t="s">
        <v>20</v>
      </c>
      <c r="L5549">
        <f t="shared" si="101"/>
        <v>2</v>
      </c>
      <c r="M5549">
        <f>MATCH(H:H,价格表!$B$4:$B$35,0)</f>
        <v>1</v>
      </c>
      <c r="N5549" s="27">
        <f>IF(J5549&lt;=0.3,INDEX(价格表!$B$4:$I$31,M5549,2),IF(AND(J5549&gt;0.3,J5549&lt;=1),INDEX(价格表!$B$4:$I$31,M5549,3),IF(AND(J5549&gt;1,J5549&lt;=2.2),INDEX(价格表!$B$4:$I$31,M5549,4),IF(AND(J5549&gt;2.2,J5549&lt;=3.3),INDEX(价格表!$B$4:$I$31,M5549,5),IF(AND(J5549&gt;3.3,J5549&lt;=4),INDEX(价格表!$B$4:$I$31,M5549,6),IF(AND(J5549&gt;4,J5549&lt;=5.5),INDEX(价格表!$B$4:$I$31,M5549,7),IF(J5549&gt;5.5,2.6+INDEX(价格表!$B$4:$I$31,M5549,8)*L5549)))))))</f>
        <v>2.15</v>
      </c>
    </row>
    <row r="5550" spans="1:14">
      <c r="A5550" s="20">
        <v>4311118034072</v>
      </c>
      <c r="B5550" s="18" t="s">
        <v>16</v>
      </c>
      <c r="C5550" s="21">
        <v>20201218</v>
      </c>
      <c r="D5550" s="21">
        <v>610538201209</v>
      </c>
      <c r="E5550" s="21" t="s">
        <v>16</v>
      </c>
      <c r="F5550" s="21">
        <v>20201228</v>
      </c>
      <c r="G5550" s="21" t="s">
        <v>17</v>
      </c>
      <c r="H5550" s="21" t="s">
        <v>50</v>
      </c>
      <c r="I5550" s="21" t="s">
        <v>62</v>
      </c>
      <c r="J5550" s="21">
        <v>1.53</v>
      </c>
      <c r="K5550" s="21" t="s">
        <v>20</v>
      </c>
      <c r="L5550">
        <f t="shared" si="101"/>
        <v>2</v>
      </c>
      <c r="M5550">
        <f>MATCH(H:H,价格表!$B$4:$B$35,0)</f>
        <v>4</v>
      </c>
      <c r="N5550" s="27">
        <f>IF(J5550&lt;=0.3,INDEX(价格表!$B$4:$I$31,M5550,2),IF(AND(J5550&gt;0.3,J5550&lt;=1),INDEX(价格表!$B$4:$I$31,M5550,3),IF(AND(J5550&gt;1,J5550&lt;=2.2),INDEX(价格表!$B$4:$I$31,M5550,4),IF(AND(J5550&gt;2.2,J5550&lt;=3.3),INDEX(价格表!$B$4:$I$31,M5550,5),IF(AND(J5550&gt;3.3,J5550&lt;=4),INDEX(价格表!$B$4:$I$31,M5550,6),IF(AND(J5550&gt;4,J5550&lt;=5.5),INDEX(价格表!$B$4:$I$31,M5550,7),IF(J5550&gt;5.5,2.6+INDEX(价格表!$B$4:$I$31,M5550,8)*L5550)))))))</f>
        <v>2.15</v>
      </c>
    </row>
    <row r="5551" spans="1:14">
      <c r="A5551" s="20">
        <v>4311118034073</v>
      </c>
      <c r="B5551" s="18" t="s">
        <v>16</v>
      </c>
      <c r="C5551" s="21">
        <v>20201218</v>
      </c>
      <c r="D5551" s="21">
        <v>610538201209</v>
      </c>
      <c r="E5551" s="21" t="s">
        <v>16</v>
      </c>
      <c r="F5551" s="21">
        <v>20201228</v>
      </c>
      <c r="G5551" s="21" t="s">
        <v>17</v>
      </c>
      <c r="H5551" s="21" t="s">
        <v>18</v>
      </c>
      <c r="I5551" s="21" t="s">
        <v>153</v>
      </c>
      <c r="J5551" s="21">
        <v>1.53</v>
      </c>
      <c r="K5551" s="21" t="s">
        <v>20</v>
      </c>
      <c r="L5551">
        <f t="shared" si="101"/>
        <v>2</v>
      </c>
      <c r="M5551">
        <f>MATCH(H:H,价格表!$B$4:$B$35,0)</f>
        <v>1</v>
      </c>
      <c r="N5551" s="27">
        <f>IF(J5551&lt;=0.3,INDEX(价格表!$B$4:$I$31,M5551,2),IF(AND(J5551&gt;0.3,J5551&lt;=1),INDEX(价格表!$B$4:$I$31,M5551,3),IF(AND(J5551&gt;1,J5551&lt;=2.2),INDEX(价格表!$B$4:$I$31,M5551,4),IF(AND(J5551&gt;2.2,J5551&lt;=3.3),INDEX(价格表!$B$4:$I$31,M5551,5),IF(AND(J5551&gt;3.3,J5551&lt;=4),INDEX(价格表!$B$4:$I$31,M5551,6),IF(AND(J5551&gt;4,J5551&lt;=5.5),INDEX(价格表!$B$4:$I$31,M5551,7),IF(J5551&gt;5.5,2.6+INDEX(价格表!$B$4:$I$31,M5551,8)*L5551)))))))</f>
        <v>2.15</v>
      </c>
    </row>
    <row r="5552" spans="1:14">
      <c r="A5552" s="20">
        <v>4311118034098</v>
      </c>
      <c r="B5552" s="18" t="s">
        <v>16</v>
      </c>
      <c r="C5552" s="21">
        <v>20201218</v>
      </c>
      <c r="D5552" s="21">
        <v>610538201209</v>
      </c>
      <c r="E5552" s="21" t="s">
        <v>16</v>
      </c>
      <c r="F5552" s="21">
        <v>20201228</v>
      </c>
      <c r="G5552" s="21" t="s">
        <v>17</v>
      </c>
      <c r="H5552" s="21" t="s">
        <v>30</v>
      </c>
      <c r="I5552" s="21" t="s">
        <v>284</v>
      </c>
      <c r="J5552" s="21">
        <v>1.54</v>
      </c>
      <c r="K5552" s="21" t="s">
        <v>20</v>
      </c>
      <c r="L5552">
        <f t="shared" si="101"/>
        <v>2</v>
      </c>
      <c r="M5552">
        <f>MATCH(H:H,价格表!$B$4:$B$35,0)</f>
        <v>16</v>
      </c>
      <c r="N5552" s="27">
        <f>IF(J5552&lt;=0.3,INDEX(价格表!$B$4:$I$31,M5552,2),IF(AND(J5552&gt;0.3,J5552&lt;=1),INDEX(价格表!$B$4:$I$31,M5552,3),IF(AND(J5552&gt;1,J5552&lt;=2.2),INDEX(价格表!$B$4:$I$31,M5552,4),IF(AND(J5552&gt;2.2,J5552&lt;=3.3),INDEX(价格表!$B$4:$I$31,M5552,5),IF(AND(J5552&gt;3.3,J5552&lt;=4),INDEX(价格表!$B$4:$I$31,M5552,6),IF(AND(J5552&gt;4,J5552&lt;=5.5),INDEX(价格表!$B$4:$I$31,M5552,7),IF(J5552&gt;5.5,2.6+INDEX(价格表!$B$4:$I$31,M5552,8)*L5552)))))))</f>
        <v>2.15</v>
      </c>
    </row>
    <row r="5553" spans="1:14">
      <c r="A5553" s="20">
        <v>4311118034099</v>
      </c>
      <c r="B5553" s="18" t="s">
        <v>16</v>
      </c>
      <c r="C5553" s="21">
        <v>20201218</v>
      </c>
      <c r="D5553" s="21">
        <v>610538201209</v>
      </c>
      <c r="E5553" s="21" t="s">
        <v>16</v>
      </c>
      <c r="F5553" s="21">
        <v>20201228</v>
      </c>
      <c r="G5553" s="21" t="s">
        <v>17</v>
      </c>
      <c r="H5553" s="21" t="s">
        <v>21</v>
      </c>
      <c r="I5553" s="21" t="s">
        <v>109</v>
      </c>
      <c r="J5553" s="21">
        <v>1.52</v>
      </c>
      <c r="K5553" s="21" t="s">
        <v>20</v>
      </c>
      <c r="L5553">
        <f t="shared" si="101"/>
        <v>2</v>
      </c>
      <c r="M5553">
        <f>MATCH(H:H,价格表!$B$4:$B$35,0)</f>
        <v>20</v>
      </c>
      <c r="N5553" s="27">
        <f>IF(J5553&lt;=0.3,INDEX(价格表!$B$4:$I$31,M5553,2),IF(AND(J5553&gt;0.3,J5553&lt;=1),INDEX(价格表!$B$4:$I$31,M5553,3),IF(AND(J5553&gt;1,J5553&lt;=2.2),INDEX(价格表!$B$4:$I$31,M5553,4),IF(AND(J5553&gt;2.2,J5553&lt;=3.3),INDEX(价格表!$B$4:$I$31,M5553,5),IF(AND(J5553&gt;3.3,J5553&lt;=4),INDEX(价格表!$B$4:$I$31,M5553,6),IF(AND(J5553&gt;4,J5553&lt;=5.5),INDEX(价格表!$B$4:$I$31,M5553,7),IF(J5553&gt;5.5,2.6+INDEX(价格表!$B$4:$I$31,M5553,8)*L5553)))))))</f>
        <v>2.15</v>
      </c>
    </row>
    <row r="5554" spans="1:14">
      <c r="A5554" s="20">
        <v>4311118034100</v>
      </c>
      <c r="B5554" s="18" t="s">
        <v>16</v>
      </c>
      <c r="C5554" s="21">
        <v>20201218</v>
      </c>
      <c r="D5554" s="21">
        <v>610538201209</v>
      </c>
      <c r="E5554" s="21" t="s">
        <v>16</v>
      </c>
      <c r="F5554" s="21">
        <v>20201228</v>
      </c>
      <c r="G5554" s="21" t="s">
        <v>17</v>
      </c>
      <c r="H5554" s="21" t="s">
        <v>50</v>
      </c>
      <c r="I5554" s="21" t="s">
        <v>62</v>
      </c>
      <c r="J5554" s="21">
        <v>1.53</v>
      </c>
      <c r="K5554" s="21" t="s">
        <v>20</v>
      </c>
      <c r="L5554">
        <f t="shared" si="101"/>
        <v>2</v>
      </c>
      <c r="M5554">
        <f>MATCH(H:H,价格表!$B$4:$B$35,0)</f>
        <v>4</v>
      </c>
      <c r="N5554" s="27">
        <f>IF(J5554&lt;=0.3,INDEX(价格表!$B$4:$I$31,M5554,2),IF(AND(J5554&gt;0.3,J5554&lt;=1),INDEX(价格表!$B$4:$I$31,M5554,3),IF(AND(J5554&gt;1,J5554&lt;=2.2),INDEX(价格表!$B$4:$I$31,M5554,4),IF(AND(J5554&gt;2.2,J5554&lt;=3.3),INDEX(价格表!$B$4:$I$31,M5554,5),IF(AND(J5554&gt;3.3,J5554&lt;=4),INDEX(价格表!$B$4:$I$31,M5554,6),IF(AND(J5554&gt;4,J5554&lt;=5.5),INDEX(价格表!$B$4:$I$31,M5554,7),IF(J5554&gt;5.5,2.6+INDEX(价格表!$B$4:$I$31,M5554,8)*L5554)))))))</f>
        <v>2.15</v>
      </c>
    </row>
    <row r="5555" spans="1:14">
      <c r="A5555" s="20">
        <v>4311118034102</v>
      </c>
      <c r="B5555" s="18" t="s">
        <v>16</v>
      </c>
      <c r="C5555" s="21">
        <v>20201218</v>
      </c>
      <c r="D5555" s="21">
        <v>610538201209</v>
      </c>
      <c r="E5555" s="21" t="s">
        <v>16</v>
      </c>
      <c r="F5555" s="21">
        <v>20201228</v>
      </c>
      <c r="G5555" s="21" t="s">
        <v>17</v>
      </c>
      <c r="H5555" s="21" t="s">
        <v>21</v>
      </c>
      <c r="I5555" s="21" t="s">
        <v>205</v>
      </c>
      <c r="J5555" s="21">
        <v>1.52</v>
      </c>
      <c r="K5555" s="21" t="s">
        <v>20</v>
      </c>
      <c r="L5555">
        <f t="shared" si="101"/>
        <v>2</v>
      </c>
      <c r="M5555">
        <f>MATCH(H:H,价格表!$B$4:$B$35,0)</f>
        <v>20</v>
      </c>
      <c r="N5555" s="27">
        <f>IF(J5555&lt;=0.3,INDEX(价格表!$B$4:$I$31,M5555,2),IF(AND(J5555&gt;0.3,J5555&lt;=1),INDEX(价格表!$B$4:$I$31,M5555,3),IF(AND(J5555&gt;1,J5555&lt;=2.2),INDEX(价格表!$B$4:$I$31,M5555,4),IF(AND(J5555&gt;2.2,J5555&lt;=3.3),INDEX(价格表!$B$4:$I$31,M5555,5),IF(AND(J5555&gt;3.3,J5555&lt;=4),INDEX(价格表!$B$4:$I$31,M5555,6),IF(AND(J5555&gt;4,J5555&lt;=5.5),INDEX(价格表!$B$4:$I$31,M5555,7),IF(J5555&gt;5.5,2.6+INDEX(价格表!$B$4:$I$31,M5555,8)*L5555)))))))</f>
        <v>2.15</v>
      </c>
    </row>
    <row r="5556" spans="1:14">
      <c r="A5556" s="20">
        <v>4311118034103</v>
      </c>
      <c r="B5556" s="18" t="s">
        <v>16</v>
      </c>
      <c r="C5556" s="21">
        <v>20201218</v>
      </c>
      <c r="D5556" s="21">
        <v>610538201209</v>
      </c>
      <c r="E5556" s="21" t="s">
        <v>16</v>
      </c>
      <c r="F5556" s="21">
        <v>20201228</v>
      </c>
      <c r="G5556" s="21" t="s">
        <v>17</v>
      </c>
      <c r="H5556" s="21" t="s">
        <v>39</v>
      </c>
      <c r="I5556" s="21" t="s">
        <v>81</v>
      </c>
      <c r="J5556" s="21">
        <v>1.53</v>
      </c>
      <c r="K5556" s="21" t="s">
        <v>20</v>
      </c>
      <c r="L5556">
        <f t="shared" si="101"/>
        <v>2</v>
      </c>
      <c r="M5556">
        <f>MATCH(H:H,价格表!$B$4:$B$35,0)</f>
        <v>23</v>
      </c>
      <c r="N5556" s="27">
        <f>IF(J5556&lt;=0.3,INDEX(价格表!$B$4:$I$31,M5556,2),IF(AND(J5556&gt;0.3,J5556&lt;=1),INDEX(价格表!$B$4:$I$31,M5556,3),IF(AND(J5556&gt;1,J5556&lt;=2.2),INDEX(价格表!$B$4:$I$31,M5556,4),IF(AND(J5556&gt;2.2,J5556&lt;=3.3),INDEX(价格表!$B$4:$I$31,M5556,5),IF(AND(J5556&gt;3.3,J5556&lt;=4),INDEX(价格表!$B$4:$I$31,M5556,6),IF(AND(J5556&gt;4,J5556&lt;=5.5),INDEX(价格表!$B$4:$I$31,M5556,7),IF(J5556&gt;5.5,2.6+INDEX(价格表!$B$4:$I$31,M5556,8)*L5556)))))))</f>
        <v>2.15</v>
      </c>
    </row>
    <row r="5557" spans="1:14">
      <c r="A5557" s="20">
        <v>4311118034104</v>
      </c>
      <c r="B5557" s="18" t="s">
        <v>16</v>
      </c>
      <c r="C5557" s="21">
        <v>20201218</v>
      </c>
      <c r="D5557" s="21">
        <v>610538201209</v>
      </c>
      <c r="E5557" s="21" t="s">
        <v>16</v>
      </c>
      <c r="F5557" s="21">
        <v>20201228</v>
      </c>
      <c r="G5557" s="21" t="s">
        <v>17</v>
      </c>
      <c r="H5557" s="21" t="s">
        <v>50</v>
      </c>
      <c r="I5557" s="21" t="s">
        <v>177</v>
      </c>
      <c r="J5557" s="21">
        <v>1.54</v>
      </c>
      <c r="K5557" s="21" t="s">
        <v>20</v>
      </c>
      <c r="L5557">
        <f t="shared" si="101"/>
        <v>2</v>
      </c>
      <c r="M5557">
        <f>MATCH(H:H,价格表!$B$4:$B$35,0)</f>
        <v>4</v>
      </c>
      <c r="N5557" s="27">
        <f>IF(J5557&lt;=0.3,INDEX(价格表!$B$4:$I$31,M5557,2),IF(AND(J5557&gt;0.3,J5557&lt;=1),INDEX(价格表!$B$4:$I$31,M5557,3),IF(AND(J5557&gt;1,J5557&lt;=2.2),INDEX(价格表!$B$4:$I$31,M5557,4),IF(AND(J5557&gt;2.2,J5557&lt;=3.3),INDEX(价格表!$B$4:$I$31,M5557,5),IF(AND(J5557&gt;3.3,J5557&lt;=4),INDEX(价格表!$B$4:$I$31,M5557,6),IF(AND(J5557&gt;4,J5557&lt;=5.5),INDEX(价格表!$B$4:$I$31,M5557,7),IF(J5557&gt;5.5,2.6+INDEX(价格表!$B$4:$I$31,M5557,8)*L5557)))))))</f>
        <v>2.15</v>
      </c>
    </row>
    <row r="5558" spans="1:14">
      <c r="A5558" s="20">
        <v>4311118039890</v>
      </c>
      <c r="B5558" s="18" t="s">
        <v>16</v>
      </c>
      <c r="C5558" s="21">
        <v>20201218</v>
      </c>
      <c r="D5558" s="21">
        <v>610538201209</v>
      </c>
      <c r="E5558" s="21" t="s">
        <v>16</v>
      </c>
      <c r="F5558" s="21">
        <v>20201228</v>
      </c>
      <c r="G5558" s="21" t="s">
        <v>17</v>
      </c>
      <c r="H5558" s="21" t="s">
        <v>18</v>
      </c>
      <c r="I5558" s="21" t="s">
        <v>53</v>
      </c>
      <c r="J5558" s="21">
        <v>1.44</v>
      </c>
      <c r="K5558" s="21" t="s">
        <v>20</v>
      </c>
      <c r="L5558">
        <f t="shared" si="101"/>
        <v>2</v>
      </c>
      <c r="M5558">
        <f>MATCH(H:H,价格表!$B$4:$B$35,0)</f>
        <v>1</v>
      </c>
      <c r="N5558" s="27">
        <f>IF(J5558&lt;=0.3,INDEX(价格表!$B$4:$I$31,M5558,2),IF(AND(J5558&gt;0.3,J5558&lt;=1),INDEX(价格表!$B$4:$I$31,M5558,3),IF(AND(J5558&gt;1,J5558&lt;=2.2),INDEX(价格表!$B$4:$I$31,M5558,4),IF(AND(J5558&gt;2.2,J5558&lt;=3.3),INDEX(价格表!$B$4:$I$31,M5558,5),IF(AND(J5558&gt;3.3,J5558&lt;=4),INDEX(价格表!$B$4:$I$31,M5558,6),IF(AND(J5558&gt;4,J5558&lt;=5.5),INDEX(价格表!$B$4:$I$31,M5558,7),IF(J5558&gt;5.5,2.6+INDEX(价格表!$B$4:$I$31,M5558,8)*L5558)))))))</f>
        <v>2.15</v>
      </c>
    </row>
    <row r="5559" spans="1:14">
      <c r="A5559" s="20">
        <v>4311118039891</v>
      </c>
      <c r="B5559" s="18" t="s">
        <v>16</v>
      </c>
      <c r="C5559" s="21">
        <v>20201218</v>
      </c>
      <c r="D5559" s="21">
        <v>610538201209</v>
      </c>
      <c r="E5559" s="21" t="s">
        <v>16</v>
      </c>
      <c r="F5559" s="21">
        <v>20201228</v>
      </c>
      <c r="G5559" s="21" t="s">
        <v>17</v>
      </c>
      <c r="H5559" s="21" t="s">
        <v>23</v>
      </c>
      <c r="I5559" s="21" t="s">
        <v>99</v>
      </c>
      <c r="J5559" s="21">
        <v>1.53</v>
      </c>
      <c r="K5559" s="21" t="s">
        <v>20</v>
      </c>
      <c r="L5559">
        <f t="shared" si="101"/>
        <v>2</v>
      </c>
      <c r="M5559">
        <f>MATCH(H:H,价格表!$B$4:$B$35,0)</f>
        <v>15</v>
      </c>
      <c r="N5559" s="27">
        <f>IF(J5559&lt;=0.3,INDEX(价格表!$B$4:$I$31,M5559,2),IF(AND(J5559&gt;0.3,J5559&lt;=1),INDEX(价格表!$B$4:$I$31,M5559,3),IF(AND(J5559&gt;1,J5559&lt;=2.2),INDEX(价格表!$B$4:$I$31,M5559,4),IF(AND(J5559&gt;2.2,J5559&lt;=3.3),INDEX(价格表!$B$4:$I$31,M5559,5),IF(AND(J5559&gt;3.3,J5559&lt;=4),INDEX(价格表!$B$4:$I$31,M5559,6),IF(AND(J5559&gt;4,J5559&lt;=5.5),INDEX(价格表!$B$4:$I$31,M5559,7),IF(J5559&gt;5.5,2.6+INDEX(价格表!$B$4:$I$31,M5559,8)*L5559)))))))</f>
        <v>2.15</v>
      </c>
    </row>
    <row r="5560" spans="1:14">
      <c r="A5560" s="20">
        <v>4311118039892</v>
      </c>
      <c r="B5560" s="18" t="s">
        <v>16</v>
      </c>
      <c r="C5560" s="21">
        <v>20201218</v>
      </c>
      <c r="D5560" s="21">
        <v>610538201209</v>
      </c>
      <c r="E5560" s="21" t="s">
        <v>16</v>
      </c>
      <c r="F5560" s="21">
        <v>20201228</v>
      </c>
      <c r="G5560" s="21" t="s">
        <v>17</v>
      </c>
      <c r="H5560" s="21" t="s">
        <v>23</v>
      </c>
      <c r="I5560" s="21" t="s">
        <v>162</v>
      </c>
      <c r="J5560" s="21">
        <v>1.53</v>
      </c>
      <c r="K5560" s="21" t="s">
        <v>20</v>
      </c>
      <c r="L5560">
        <f t="shared" si="101"/>
        <v>2</v>
      </c>
      <c r="M5560">
        <f>MATCH(H:H,价格表!$B$4:$B$35,0)</f>
        <v>15</v>
      </c>
      <c r="N5560" s="27">
        <f>IF(J5560&lt;=0.3,INDEX(价格表!$B$4:$I$31,M5560,2),IF(AND(J5560&gt;0.3,J5560&lt;=1),INDEX(价格表!$B$4:$I$31,M5560,3),IF(AND(J5560&gt;1,J5560&lt;=2.2),INDEX(价格表!$B$4:$I$31,M5560,4),IF(AND(J5560&gt;2.2,J5560&lt;=3.3),INDEX(价格表!$B$4:$I$31,M5560,5),IF(AND(J5560&gt;3.3,J5560&lt;=4),INDEX(价格表!$B$4:$I$31,M5560,6),IF(AND(J5560&gt;4,J5560&lt;=5.5),INDEX(价格表!$B$4:$I$31,M5560,7),IF(J5560&gt;5.5,2.6+INDEX(价格表!$B$4:$I$31,M5560,8)*L5560)))))))</f>
        <v>2.15</v>
      </c>
    </row>
    <row r="5561" spans="1:14">
      <c r="A5561" s="20">
        <v>4311118039894</v>
      </c>
      <c r="B5561" s="18" t="s">
        <v>16</v>
      </c>
      <c r="C5561" s="21">
        <v>20201218</v>
      </c>
      <c r="D5561" s="21">
        <v>610538201209</v>
      </c>
      <c r="E5561" s="21" t="s">
        <v>16</v>
      </c>
      <c r="F5561" s="21">
        <v>20201228</v>
      </c>
      <c r="G5561" s="21" t="s">
        <v>17</v>
      </c>
      <c r="H5561" s="21" t="s">
        <v>68</v>
      </c>
      <c r="I5561" s="21" t="s">
        <v>193</v>
      </c>
      <c r="J5561" s="21">
        <v>1.53</v>
      </c>
      <c r="K5561" s="21" t="s">
        <v>20</v>
      </c>
      <c r="L5561">
        <f t="shared" si="101"/>
        <v>2</v>
      </c>
      <c r="M5561">
        <f>MATCH(H:H,价格表!$B$4:$B$35,0)</f>
        <v>5</v>
      </c>
      <c r="N5561" s="27">
        <f>IF(J5561&lt;=0.3,INDEX(价格表!$B$4:$I$31,M5561,2),IF(AND(J5561&gt;0.3,J5561&lt;=1),INDEX(价格表!$B$4:$I$31,M5561,3),IF(AND(J5561&gt;1,J5561&lt;=2.2),INDEX(价格表!$B$4:$I$31,M5561,4),IF(AND(J5561&gt;2.2,J5561&lt;=3.3),INDEX(价格表!$B$4:$I$31,M5561,5),IF(AND(J5561&gt;3.3,J5561&lt;=4),INDEX(价格表!$B$4:$I$31,M5561,6),IF(AND(J5561&gt;4,J5561&lt;=5.5),INDEX(价格表!$B$4:$I$31,M5561,7),IF(J5561&gt;5.5,2.6+INDEX(价格表!$B$4:$I$31,M5561,8)*L5561)))))))</f>
        <v>2.15</v>
      </c>
    </row>
    <row r="5562" spans="1:14">
      <c r="A5562" s="20">
        <v>4311118039895</v>
      </c>
      <c r="B5562" s="18" t="s">
        <v>16</v>
      </c>
      <c r="C5562" s="21">
        <v>20201218</v>
      </c>
      <c r="D5562" s="21">
        <v>610538201209</v>
      </c>
      <c r="E5562" s="21" t="s">
        <v>16</v>
      </c>
      <c r="F5562" s="21">
        <v>20201228</v>
      </c>
      <c r="G5562" s="21" t="s">
        <v>17</v>
      </c>
      <c r="H5562" s="21" t="s">
        <v>37</v>
      </c>
      <c r="I5562" s="21" t="s">
        <v>357</v>
      </c>
      <c r="J5562" s="21">
        <v>1.53</v>
      </c>
      <c r="K5562" s="21" t="s">
        <v>20</v>
      </c>
      <c r="L5562">
        <f t="shared" si="101"/>
        <v>2</v>
      </c>
      <c r="M5562">
        <f>MATCH(H:H,价格表!$B$4:$B$35,0)</f>
        <v>12</v>
      </c>
      <c r="N5562" s="27">
        <f>IF(J5562&lt;=0.3,INDEX(价格表!$B$4:$I$31,M5562,2),IF(AND(J5562&gt;0.3,J5562&lt;=1),INDEX(价格表!$B$4:$I$31,M5562,3),IF(AND(J5562&gt;1,J5562&lt;=2.2),INDEX(价格表!$B$4:$I$31,M5562,4),IF(AND(J5562&gt;2.2,J5562&lt;=3.3),INDEX(价格表!$B$4:$I$31,M5562,5),IF(AND(J5562&gt;3.3,J5562&lt;=4),INDEX(价格表!$B$4:$I$31,M5562,6),IF(AND(J5562&gt;4,J5562&lt;=5.5),INDEX(价格表!$B$4:$I$31,M5562,7),IF(J5562&gt;5.5,2.6+INDEX(价格表!$B$4:$I$31,M5562,8)*L5562)))))))</f>
        <v>2.15</v>
      </c>
    </row>
    <row r="5563" spans="1:14">
      <c r="A5563" s="20">
        <v>4311118039896</v>
      </c>
      <c r="B5563" s="18" t="s">
        <v>16</v>
      </c>
      <c r="C5563" s="21">
        <v>20201218</v>
      </c>
      <c r="D5563" s="21">
        <v>610538201209</v>
      </c>
      <c r="E5563" s="21" t="s">
        <v>16</v>
      </c>
      <c r="F5563" s="21">
        <v>20201228</v>
      </c>
      <c r="G5563" s="21" t="s">
        <v>17</v>
      </c>
      <c r="H5563" s="21" t="s">
        <v>68</v>
      </c>
      <c r="I5563" s="21" t="s">
        <v>140</v>
      </c>
      <c r="J5563" s="21">
        <v>1.51</v>
      </c>
      <c r="K5563" s="21" t="s">
        <v>20</v>
      </c>
      <c r="L5563">
        <f t="shared" si="101"/>
        <v>2</v>
      </c>
      <c r="M5563">
        <f>MATCH(H:H,价格表!$B$4:$B$35,0)</f>
        <v>5</v>
      </c>
      <c r="N5563" s="27">
        <f>IF(J5563&lt;=0.3,INDEX(价格表!$B$4:$I$31,M5563,2),IF(AND(J5563&gt;0.3,J5563&lt;=1),INDEX(价格表!$B$4:$I$31,M5563,3),IF(AND(J5563&gt;1,J5563&lt;=2.2),INDEX(价格表!$B$4:$I$31,M5563,4),IF(AND(J5563&gt;2.2,J5563&lt;=3.3),INDEX(价格表!$B$4:$I$31,M5563,5),IF(AND(J5563&gt;3.3,J5563&lt;=4),INDEX(价格表!$B$4:$I$31,M5563,6),IF(AND(J5563&gt;4,J5563&lt;=5.5),INDEX(价格表!$B$4:$I$31,M5563,7),IF(J5563&gt;5.5,2.6+INDEX(价格表!$B$4:$I$31,M5563,8)*L5563)))))))</f>
        <v>2.15</v>
      </c>
    </row>
    <row r="5564" spans="1:14">
      <c r="A5564" s="20">
        <v>4311118039897</v>
      </c>
      <c r="B5564" s="18" t="s">
        <v>16</v>
      </c>
      <c r="C5564" s="21">
        <v>20201218</v>
      </c>
      <c r="D5564" s="21">
        <v>610538201209</v>
      </c>
      <c r="E5564" s="21" t="s">
        <v>16</v>
      </c>
      <c r="F5564" s="21">
        <v>20201228</v>
      </c>
      <c r="G5564" s="21" t="s">
        <v>17</v>
      </c>
      <c r="H5564" s="21" t="s">
        <v>39</v>
      </c>
      <c r="I5564" s="21" t="s">
        <v>245</v>
      </c>
      <c r="J5564" s="21">
        <v>1.54</v>
      </c>
      <c r="K5564" s="21" t="s">
        <v>20</v>
      </c>
      <c r="L5564">
        <f t="shared" si="101"/>
        <v>2</v>
      </c>
      <c r="M5564">
        <f>MATCH(H:H,价格表!$B$4:$B$35,0)</f>
        <v>23</v>
      </c>
      <c r="N5564" s="27">
        <f>IF(J5564&lt;=0.3,INDEX(价格表!$B$4:$I$31,M5564,2),IF(AND(J5564&gt;0.3,J5564&lt;=1),INDEX(价格表!$B$4:$I$31,M5564,3),IF(AND(J5564&gt;1,J5564&lt;=2.2),INDEX(价格表!$B$4:$I$31,M5564,4),IF(AND(J5564&gt;2.2,J5564&lt;=3.3),INDEX(价格表!$B$4:$I$31,M5564,5),IF(AND(J5564&gt;3.3,J5564&lt;=4),INDEX(价格表!$B$4:$I$31,M5564,6),IF(AND(J5564&gt;4,J5564&lt;=5.5),INDEX(价格表!$B$4:$I$31,M5564,7),IF(J5564&gt;5.5,2.6+INDEX(价格表!$B$4:$I$31,M5564,8)*L5564)))))))</f>
        <v>2.15</v>
      </c>
    </row>
    <row r="5565" spans="1:14">
      <c r="A5565" s="20">
        <v>4311118039898</v>
      </c>
      <c r="B5565" s="18" t="s">
        <v>16</v>
      </c>
      <c r="C5565" s="21">
        <v>20201218</v>
      </c>
      <c r="D5565" s="21">
        <v>610538201209</v>
      </c>
      <c r="E5565" s="21" t="s">
        <v>16</v>
      </c>
      <c r="F5565" s="21">
        <v>20201228</v>
      </c>
      <c r="G5565" s="21" t="s">
        <v>17</v>
      </c>
      <c r="H5565" s="21" t="s">
        <v>66</v>
      </c>
      <c r="I5565" s="21" t="s">
        <v>142</v>
      </c>
      <c r="J5565" s="21">
        <v>1.53</v>
      </c>
      <c r="K5565" s="21" t="s">
        <v>20</v>
      </c>
      <c r="L5565">
        <f t="shared" si="101"/>
        <v>2</v>
      </c>
      <c r="M5565">
        <f>MATCH(H:H,价格表!$B$4:$B$35,0)</f>
        <v>17</v>
      </c>
      <c r="N5565" s="27">
        <f>IF(J5565&lt;=0.3,INDEX(价格表!$B$4:$I$31,M5565,2),IF(AND(J5565&gt;0.3,J5565&lt;=1),INDEX(价格表!$B$4:$I$31,M5565,3),IF(AND(J5565&gt;1,J5565&lt;=2.2),INDEX(价格表!$B$4:$I$31,M5565,4),IF(AND(J5565&gt;2.2,J5565&lt;=3.3),INDEX(价格表!$B$4:$I$31,M5565,5),IF(AND(J5565&gt;3.3,J5565&lt;=4),INDEX(价格表!$B$4:$I$31,M5565,6),IF(AND(J5565&gt;4,J5565&lt;=5.5),INDEX(价格表!$B$4:$I$31,M5565,7),IF(J5565&gt;5.5,2.6+INDEX(价格表!$B$4:$I$31,M5565,8)*L5565)))))))</f>
        <v>2.15</v>
      </c>
    </row>
    <row r="5566" spans="1:14">
      <c r="A5566" s="20">
        <v>4311118040436</v>
      </c>
      <c r="B5566" s="18" t="s">
        <v>16</v>
      </c>
      <c r="C5566" s="21">
        <v>20201218</v>
      </c>
      <c r="D5566" s="21">
        <v>610538201209</v>
      </c>
      <c r="E5566" s="21" t="s">
        <v>16</v>
      </c>
      <c r="F5566" s="21">
        <v>20201228</v>
      </c>
      <c r="G5566" s="21" t="s">
        <v>17</v>
      </c>
      <c r="H5566" s="21" t="s">
        <v>54</v>
      </c>
      <c r="I5566" s="21" t="s">
        <v>55</v>
      </c>
      <c r="J5566" s="21">
        <v>1.51</v>
      </c>
      <c r="K5566" s="21" t="s">
        <v>20</v>
      </c>
      <c r="L5566">
        <f t="shared" si="101"/>
        <v>2</v>
      </c>
      <c r="M5566">
        <f>MATCH(H:H,价格表!$B$4:$B$35,0)</f>
        <v>14</v>
      </c>
      <c r="N5566" s="27">
        <f>IF(J5566&lt;=0.3,INDEX(价格表!$B$4:$I$31,M5566,2),IF(AND(J5566&gt;0.3,J5566&lt;=1),INDEX(价格表!$B$4:$I$31,M5566,3),IF(AND(J5566&gt;1,J5566&lt;=2.2),INDEX(价格表!$B$4:$I$31,M5566,4),IF(AND(J5566&gt;2.2,J5566&lt;=3.3),INDEX(价格表!$B$4:$I$31,M5566,5),IF(AND(J5566&gt;3.3,J5566&lt;=4),INDEX(价格表!$B$4:$I$31,M5566,6),IF(AND(J5566&gt;4,J5566&lt;=5.5),INDEX(价格表!$B$4:$I$31,M5566,7),IF(J5566&gt;5.5,2.6+INDEX(价格表!$B$4:$I$31,M5566,8)*L5566)))))))</f>
        <v>2.15</v>
      </c>
    </row>
    <row r="5567" spans="1:14">
      <c r="A5567" s="20">
        <v>4311118040437</v>
      </c>
      <c r="B5567" s="18" t="s">
        <v>16</v>
      </c>
      <c r="C5567" s="21">
        <v>20201218</v>
      </c>
      <c r="D5567" s="21">
        <v>610538201209</v>
      </c>
      <c r="E5567" s="21" t="s">
        <v>16</v>
      </c>
      <c r="F5567" s="21">
        <v>20201228</v>
      </c>
      <c r="G5567" s="21" t="s">
        <v>17</v>
      </c>
      <c r="H5567" s="21" t="s">
        <v>35</v>
      </c>
      <c r="I5567" s="21" t="s">
        <v>102</v>
      </c>
      <c r="J5567" s="21">
        <v>1.54</v>
      </c>
      <c r="K5567" s="21" t="s">
        <v>20</v>
      </c>
      <c r="L5567">
        <f t="shared" si="101"/>
        <v>2</v>
      </c>
      <c r="M5567">
        <f>MATCH(H:H,价格表!$B$4:$B$35,0)</f>
        <v>22</v>
      </c>
      <c r="N5567" s="27">
        <f>IF(J5567&lt;=0.3,INDEX(价格表!$B$4:$I$31,M5567,2),IF(AND(J5567&gt;0.3,J5567&lt;=1),INDEX(价格表!$B$4:$I$31,M5567,3),IF(AND(J5567&gt;1,J5567&lt;=2.2),INDEX(价格表!$B$4:$I$31,M5567,4),IF(AND(J5567&gt;2.2,J5567&lt;=3.3),INDEX(价格表!$B$4:$I$31,M5567,5),IF(AND(J5567&gt;3.3,J5567&lt;=4),INDEX(价格表!$B$4:$I$31,M5567,6),IF(AND(J5567&gt;4,J5567&lt;=5.5),INDEX(价格表!$B$4:$I$31,M5567,7),IF(J5567&gt;5.5,2.6+INDEX(价格表!$B$4:$I$31,M5567,8)*L5567)))))))</f>
        <v>2.15</v>
      </c>
    </row>
    <row r="5568" spans="1:14">
      <c r="A5568" s="20">
        <v>4311118040438</v>
      </c>
      <c r="B5568" s="18" t="s">
        <v>16</v>
      </c>
      <c r="C5568" s="21">
        <v>20201218</v>
      </c>
      <c r="D5568" s="21">
        <v>610538201209</v>
      </c>
      <c r="E5568" s="21" t="s">
        <v>16</v>
      </c>
      <c r="F5568" s="21">
        <v>20201228</v>
      </c>
      <c r="G5568" s="21" t="s">
        <v>17</v>
      </c>
      <c r="H5568" s="21" t="s">
        <v>37</v>
      </c>
      <c r="I5568" s="21" t="s">
        <v>72</v>
      </c>
      <c r="J5568" s="21">
        <v>1.53</v>
      </c>
      <c r="K5568" s="21" t="s">
        <v>20</v>
      </c>
      <c r="L5568">
        <f t="shared" si="101"/>
        <v>2</v>
      </c>
      <c r="M5568">
        <f>MATCH(H:H,价格表!$B$4:$B$35,0)</f>
        <v>12</v>
      </c>
      <c r="N5568" s="27">
        <f>IF(J5568&lt;=0.3,INDEX(价格表!$B$4:$I$31,M5568,2),IF(AND(J5568&gt;0.3,J5568&lt;=1),INDEX(价格表!$B$4:$I$31,M5568,3),IF(AND(J5568&gt;1,J5568&lt;=2.2),INDEX(价格表!$B$4:$I$31,M5568,4),IF(AND(J5568&gt;2.2,J5568&lt;=3.3),INDEX(价格表!$B$4:$I$31,M5568,5),IF(AND(J5568&gt;3.3,J5568&lt;=4),INDEX(价格表!$B$4:$I$31,M5568,6),IF(AND(J5568&gt;4,J5568&lt;=5.5),INDEX(价格表!$B$4:$I$31,M5568,7),IF(J5568&gt;5.5,2.6+INDEX(价格表!$B$4:$I$31,M5568,8)*L5568)))))))</f>
        <v>2.15</v>
      </c>
    </row>
    <row r="5569" spans="1:14">
      <c r="A5569" s="20">
        <v>4311118040439</v>
      </c>
      <c r="B5569" s="18" t="s">
        <v>16</v>
      </c>
      <c r="C5569" s="21">
        <v>20201218</v>
      </c>
      <c r="D5569" s="21">
        <v>610538201209</v>
      </c>
      <c r="E5569" s="21" t="s">
        <v>16</v>
      </c>
      <c r="F5569" s="21">
        <v>20201228</v>
      </c>
      <c r="G5569" s="21" t="s">
        <v>17</v>
      </c>
      <c r="H5569" s="21" t="s">
        <v>43</v>
      </c>
      <c r="I5569" s="21" t="s">
        <v>44</v>
      </c>
      <c r="J5569" s="21">
        <v>1.52</v>
      </c>
      <c r="K5569" s="21" t="s">
        <v>20</v>
      </c>
      <c r="L5569">
        <f t="shared" si="101"/>
        <v>2</v>
      </c>
      <c r="M5569">
        <f>MATCH(H:H,价格表!$B$4:$B$35,0)</f>
        <v>10</v>
      </c>
      <c r="N5569" s="27">
        <f>IF(J5569&lt;=0.3,INDEX(价格表!$B$4:$I$31,M5569,2),IF(AND(J5569&gt;0.3,J5569&lt;=1),INDEX(价格表!$B$4:$I$31,M5569,3),IF(AND(J5569&gt;1,J5569&lt;=2.2),INDEX(价格表!$B$4:$I$31,M5569,4),IF(AND(J5569&gt;2.2,J5569&lt;=3.3),INDEX(价格表!$B$4:$I$31,M5569,5),IF(AND(J5569&gt;3.3,J5569&lt;=4),INDEX(价格表!$B$4:$I$31,M5569,6),IF(AND(J5569&gt;4,J5569&lt;=5.5),INDEX(价格表!$B$4:$I$31,M5569,7),IF(J5569&gt;5.5,2.6+INDEX(价格表!$B$4:$I$31,M5569,8)*L5569)))))))</f>
        <v>2.15</v>
      </c>
    </row>
    <row r="5570" spans="1:14">
      <c r="A5570" s="20">
        <v>4311118040440</v>
      </c>
      <c r="B5570" s="18" t="s">
        <v>16</v>
      </c>
      <c r="C5570" s="21">
        <v>20201218</v>
      </c>
      <c r="D5570" s="21">
        <v>610538201209</v>
      </c>
      <c r="E5570" s="21" t="s">
        <v>16</v>
      </c>
      <c r="F5570" s="21">
        <v>20201228</v>
      </c>
      <c r="G5570" s="21" t="s">
        <v>17</v>
      </c>
      <c r="H5570" s="21" t="s">
        <v>37</v>
      </c>
      <c r="I5570" s="21" t="s">
        <v>38</v>
      </c>
      <c r="J5570" s="21">
        <v>1.53</v>
      </c>
      <c r="K5570" s="21" t="s">
        <v>20</v>
      </c>
      <c r="L5570">
        <f t="shared" si="101"/>
        <v>2</v>
      </c>
      <c r="M5570">
        <f>MATCH(H:H,价格表!$B$4:$B$35,0)</f>
        <v>12</v>
      </c>
      <c r="N5570" s="27">
        <f>IF(J5570&lt;=0.3,INDEX(价格表!$B$4:$I$31,M5570,2),IF(AND(J5570&gt;0.3,J5570&lt;=1),INDEX(价格表!$B$4:$I$31,M5570,3),IF(AND(J5570&gt;1,J5570&lt;=2.2),INDEX(价格表!$B$4:$I$31,M5570,4),IF(AND(J5570&gt;2.2,J5570&lt;=3.3),INDEX(价格表!$B$4:$I$31,M5570,5),IF(AND(J5570&gt;3.3,J5570&lt;=4),INDEX(价格表!$B$4:$I$31,M5570,6),IF(AND(J5570&gt;4,J5570&lt;=5.5),INDEX(价格表!$B$4:$I$31,M5570,7),IF(J5570&gt;5.5,2.6+INDEX(价格表!$B$4:$I$31,M5570,8)*L5570)))))))</f>
        <v>2.15</v>
      </c>
    </row>
    <row r="5571" spans="1:14">
      <c r="A5571" s="20">
        <v>4311118040441</v>
      </c>
      <c r="B5571" s="18" t="s">
        <v>16</v>
      </c>
      <c r="C5571" s="21">
        <v>20201218</v>
      </c>
      <c r="D5571" s="21">
        <v>610538201209</v>
      </c>
      <c r="E5571" s="21" t="s">
        <v>16</v>
      </c>
      <c r="F5571" s="21">
        <v>20201228</v>
      </c>
      <c r="G5571" s="21" t="s">
        <v>17</v>
      </c>
      <c r="H5571" s="21" t="s">
        <v>27</v>
      </c>
      <c r="I5571" s="21" t="s">
        <v>70</v>
      </c>
      <c r="J5571" s="21">
        <v>1.51</v>
      </c>
      <c r="K5571" s="21" t="s">
        <v>20</v>
      </c>
      <c r="L5571">
        <f t="shared" si="101"/>
        <v>2</v>
      </c>
      <c r="M5571">
        <f>MATCH(H:H,价格表!$B$4:$B$35,0)</f>
        <v>3</v>
      </c>
      <c r="N5571" s="27">
        <f>IF(J5571&lt;=0.3,INDEX(价格表!$B$4:$I$31,M5571,2),IF(AND(J5571&gt;0.3,J5571&lt;=1),INDEX(价格表!$B$4:$I$31,M5571,3),IF(AND(J5571&gt;1,J5571&lt;=2.2),INDEX(价格表!$B$4:$I$31,M5571,4),IF(AND(J5571&gt;2.2,J5571&lt;=3.3),INDEX(价格表!$B$4:$I$31,M5571,5),IF(AND(J5571&gt;3.3,J5571&lt;=4),INDEX(价格表!$B$4:$I$31,M5571,6),IF(AND(J5571&gt;4,J5571&lt;=5.5),INDEX(价格表!$B$4:$I$31,M5571,7),IF(J5571&gt;5.5,2.6+INDEX(价格表!$B$4:$I$31,M5571,8)*L5571)))))))</f>
        <v>2.15</v>
      </c>
    </row>
    <row r="5572" spans="1:14">
      <c r="A5572" s="20">
        <v>4311118040442</v>
      </c>
      <c r="B5572" s="18" t="s">
        <v>16</v>
      </c>
      <c r="C5572" s="21">
        <v>20201218</v>
      </c>
      <c r="D5572" s="21">
        <v>610538201209</v>
      </c>
      <c r="E5572" s="21" t="s">
        <v>16</v>
      </c>
      <c r="F5572" s="21">
        <v>20201228</v>
      </c>
      <c r="G5572" s="21" t="s">
        <v>17</v>
      </c>
      <c r="H5572" s="21" t="s">
        <v>27</v>
      </c>
      <c r="I5572" s="21" t="s">
        <v>211</v>
      </c>
      <c r="J5572" s="21">
        <v>1.52</v>
      </c>
      <c r="K5572" s="21" t="s">
        <v>20</v>
      </c>
      <c r="L5572">
        <f t="shared" ref="L5572:L5635" si="102">ROUNDUP(J5572,0)</f>
        <v>2</v>
      </c>
      <c r="M5572">
        <f>MATCH(H:H,价格表!$B$4:$B$35,0)</f>
        <v>3</v>
      </c>
      <c r="N5572" s="27">
        <f>IF(J5572&lt;=0.3,INDEX(价格表!$B$4:$I$31,M5572,2),IF(AND(J5572&gt;0.3,J5572&lt;=1),INDEX(价格表!$B$4:$I$31,M5572,3),IF(AND(J5572&gt;1,J5572&lt;=2.2),INDEX(价格表!$B$4:$I$31,M5572,4),IF(AND(J5572&gt;2.2,J5572&lt;=3.3),INDEX(价格表!$B$4:$I$31,M5572,5),IF(AND(J5572&gt;3.3,J5572&lt;=4),INDEX(价格表!$B$4:$I$31,M5572,6),IF(AND(J5572&gt;4,J5572&lt;=5.5),INDEX(价格表!$B$4:$I$31,M5572,7),IF(J5572&gt;5.5,2.6+INDEX(价格表!$B$4:$I$31,M5572,8)*L5572)))))))</f>
        <v>2.15</v>
      </c>
    </row>
    <row r="5573" spans="1:14">
      <c r="A5573" s="20">
        <v>4311118040443</v>
      </c>
      <c r="B5573" s="18" t="s">
        <v>16</v>
      </c>
      <c r="C5573" s="21">
        <v>20201218</v>
      </c>
      <c r="D5573" s="21">
        <v>610538201209</v>
      </c>
      <c r="E5573" s="21" t="s">
        <v>16</v>
      </c>
      <c r="F5573" s="21">
        <v>20201228</v>
      </c>
      <c r="G5573" s="21" t="s">
        <v>17</v>
      </c>
      <c r="H5573" s="21" t="s">
        <v>45</v>
      </c>
      <c r="I5573" s="21" t="s">
        <v>143</v>
      </c>
      <c r="J5573" s="21">
        <v>1.54</v>
      </c>
      <c r="K5573" s="21" t="s">
        <v>20</v>
      </c>
      <c r="L5573">
        <f t="shared" si="102"/>
        <v>2</v>
      </c>
      <c r="M5573">
        <f>MATCH(H:H,价格表!$B$4:$B$35,0)</f>
        <v>9</v>
      </c>
      <c r="N5573" s="27">
        <f>IF(J5573&lt;=0.3,INDEX(价格表!$B$4:$I$31,M5573,2),IF(AND(J5573&gt;0.3,J5573&lt;=1),INDEX(价格表!$B$4:$I$31,M5573,3),IF(AND(J5573&gt;1,J5573&lt;=2.2),INDEX(价格表!$B$4:$I$31,M5573,4),IF(AND(J5573&gt;2.2,J5573&lt;=3.3),INDEX(价格表!$B$4:$I$31,M5573,5),IF(AND(J5573&gt;3.3,J5573&lt;=4),INDEX(价格表!$B$4:$I$31,M5573,6),IF(AND(J5573&gt;4,J5573&lt;=5.5),INDEX(价格表!$B$4:$I$31,M5573,7),IF(J5573&gt;5.5,2.6+INDEX(价格表!$B$4:$I$31,M5573,8)*L5573)))))))</f>
        <v>2.15</v>
      </c>
    </row>
    <row r="5574" spans="1:14">
      <c r="A5574" s="20">
        <v>4311118040476</v>
      </c>
      <c r="B5574" s="18" t="s">
        <v>16</v>
      </c>
      <c r="C5574" s="21">
        <v>20201218</v>
      </c>
      <c r="D5574" s="21">
        <v>610538201209</v>
      </c>
      <c r="E5574" s="21" t="s">
        <v>16</v>
      </c>
      <c r="F5574" s="21">
        <v>20201228</v>
      </c>
      <c r="G5574" s="21" t="s">
        <v>17</v>
      </c>
      <c r="H5574" s="21" t="s">
        <v>63</v>
      </c>
      <c r="I5574" s="21" t="s">
        <v>187</v>
      </c>
      <c r="J5574" s="21">
        <v>1.54</v>
      </c>
      <c r="K5574" s="21" t="s">
        <v>20</v>
      </c>
      <c r="L5574">
        <f t="shared" si="102"/>
        <v>2</v>
      </c>
      <c r="M5574">
        <f>MATCH(H:H,价格表!$B$4:$B$35,0)</f>
        <v>21</v>
      </c>
      <c r="N5574" s="27">
        <f>IF(J5574&lt;=0.3,INDEX(价格表!$B$4:$I$31,M5574,2),IF(AND(J5574&gt;0.3,J5574&lt;=1),INDEX(价格表!$B$4:$I$31,M5574,3),IF(AND(J5574&gt;1,J5574&lt;=2.2),INDEX(价格表!$B$4:$I$31,M5574,4),IF(AND(J5574&gt;2.2,J5574&lt;=3.3),INDEX(价格表!$B$4:$I$31,M5574,5),IF(AND(J5574&gt;3.3,J5574&lt;=4),INDEX(价格表!$B$4:$I$31,M5574,6),IF(AND(J5574&gt;4,J5574&lt;=5.5),INDEX(价格表!$B$4:$I$31,M5574,7),IF(J5574&gt;5.5,2.6+INDEX(价格表!$B$4:$I$31,M5574,8)*L5574)))))))</f>
        <v>2.15</v>
      </c>
    </row>
    <row r="5575" spans="1:14">
      <c r="A5575" s="20">
        <v>4311118040477</v>
      </c>
      <c r="B5575" s="18" t="s">
        <v>16</v>
      </c>
      <c r="C5575" s="21">
        <v>20201218</v>
      </c>
      <c r="D5575" s="21">
        <v>610538201209</v>
      </c>
      <c r="E5575" s="21" t="s">
        <v>16</v>
      </c>
      <c r="F5575" s="21">
        <v>20201228</v>
      </c>
      <c r="G5575" s="21" t="s">
        <v>17</v>
      </c>
      <c r="H5575" s="21" t="s">
        <v>73</v>
      </c>
      <c r="I5575" s="21" t="s">
        <v>184</v>
      </c>
      <c r="J5575" s="21">
        <v>1.52</v>
      </c>
      <c r="K5575" s="21" t="s">
        <v>20</v>
      </c>
      <c r="L5575">
        <f t="shared" si="102"/>
        <v>2</v>
      </c>
      <c r="M5575">
        <f>MATCH(H:H,价格表!$B$4:$B$35,0)</f>
        <v>7</v>
      </c>
      <c r="N5575" s="27">
        <f>IF(J5575&lt;=0.3,INDEX(价格表!$B$4:$I$31,M5575,2),IF(AND(J5575&gt;0.3,J5575&lt;=1),INDEX(价格表!$B$4:$I$31,M5575,3),IF(AND(J5575&gt;1,J5575&lt;=2.2),INDEX(价格表!$B$4:$I$31,M5575,4),IF(AND(J5575&gt;2.2,J5575&lt;=3.3),INDEX(价格表!$B$4:$I$31,M5575,5),IF(AND(J5575&gt;3.3,J5575&lt;=4),INDEX(价格表!$B$4:$I$31,M5575,6),IF(AND(J5575&gt;4,J5575&lt;=5.5),INDEX(价格表!$B$4:$I$31,M5575,7),IF(J5575&gt;5.5,2.6+INDEX(价格表!$B$4:$I$31,M5575,8)*L5575)))))))</f>
        <v>2.15</v>
      </c>
    </row>
    <row r="5576" spans="1:14">
      <c r="A5576" s="20">
        <v>4311118040478</v>
      </c>
      <c r="B5576" s="18" t="s">
        <v>16</v>
      </c>
      <c r="C5576" s="21">
        <v>20201218</v>
      </c>
      <c r="D5576" s="21">
        <v>610538201209</v>
      </c>
      <c r="E5576" s="21" t="s">
        <v>16</v>
      </c>
      <c r="F5576" s="21">
        <v>20201228</v>
      </c>
      <c r="G5576" s="21" t="s">
        <v>17</v>
      </c>
      <c r="H5576" s="21" t="s">
        <v>88</v>
      </c>
      <c r="I5576" s="21" t="s">
        <v>110</v>
      </c>
      <c r="J5576" s="21">
        <v>1.54</v>
      </c>
      <c r="K5576" s="21" t="s">
        <v>20</v>
      </c>
      <c r="L5576">
        <f t="shared" si="102"/>
        <v>2</v>
      </c>
      <c r="M5576">
        <f>MATCH(H:H,价格表!$B$4:$B$35,0)</f>
        <v>19</v>
      </c>
      <c r="N5576" s="27">
        <f>IF(J5576&lt;=0.3,INDEX(价格表!$B$4:$I$31,M5576,2),IF(AND(J5576&gt;0.3,J5576&lt;=1),INDEX(价格表!$B$4:$I$31,M5576,3),IF(AND(J5576&gt;1,J5576&lt;=2.2),INDEX(价格表!$B$4:$I$31,M5576,4),IF(AND(J5576&gt;2.2,J5576&lt;=3.3),INDEX(价格表!$B$4:$I$31,M5576,5),IF(AND(J5576&gt;3.3,J5576&lt;=4),INDEX(价格表!$B$4:$I$31,M5576,6),IF(AND(J5576&gt;4,J5576&lt;=5.5),INDEX(价格表!$B$4:$I$31,M5576,7),IF(J5576&gt;5.5,2.6+INDEX(价格表!$B$4:$I$31,M5576,8)*L5576)))))))</f>
        <v>2.15</v>
      </c>
    </row>
    <row r="5577" spans="1:14">
      <c r="A5577" s="20">
        <v>4311118040479</v>
      </c>
      <c r="B5577" s="18" t="s">
        <v>16</v>
      </c>
      <c r="C5577" s="21">
        <v>20201218</v>
      </c>
      <c r="D5577" s="21">
        <v>610538201209</v>
      </c>
      <c r="E5577" s="21" t="s">
        <v>16</v>
      </c>
      <c r="F5577" s="21">
        <v>20201228</v>
      </c>
      <c r="G5577" s="21" t="s">
        <v>17</v>
      </c>
      <c r="H5577" s="21" t="s">
        <v>82</v>
      </c>
      <c r="I5577" s="21" t="s">
        <v>83</v>
      </c>
      <c r="J5577" s="21">
        <v>1.53</v>
      </c>
      <c r="K5577" s="21" t="s">
        <v>20</v>
      </c>
      <c r="L5577">
        <f t="shared" si="102"/>
        <v>2</v>
      </c>
      <c r="M5577">
        <f>MATCH(H:H,价格表!$B$4:$B$35,0)</f>
        <v>2</v>
      </c>
      <c r="N5577" s="27">
        <f>IF(J5577&lt;=0.3,INDEX(价格表!$B$4:$I$31,M5577,2),IF(AND(J5577&gt;0.3,J5577&lt;=1),INDEX(价格表!$B$4:$I$31,M5577,3),IF(AND(J5577&gt;1,J5577&lt;=2.2),INDEX(价格表!$B$4:$I$31,M5577,4),IF(AND(J5577&gt;2.2,J5577&lt;=3.3),INDEX(价格表!$B$4:$I$31,M5577,5),IF(AND(J5577&gt;3.3,J5577&lt;=4),INDEX(价格表!$B$4:$I$31,M5577,6),IF(AND(J5577&gt;4,J5577&lt;=5.5),INDEX(价格表!$B$4:$I$31,M5577,7),IF(J5577&gt;5.5,2.6+INDEX(价格表!$B$4:$I$31,M5577,8)*L5577)))))))</f>
        <v>2.15</v>
      </c>
    </row>
    <row r="5578" spans="1:14">
      <c r="A5578" s="20">
        <v>4311118040480</v>
      </c>
      <c r="B5578" s="18" t="s">
        <v>16</v>
      </c>
      <c r="C5578" s="21">
        <v>20201218</v>
      </c>
      <c r="D5578" s="21">
        <v>610538201209</v>
      </c>
      <c r="E5578" s="21" t="s">
        <v>16</v>
      </c>
      <c r="F5578" s="21">
        <v>20201228</v>
      </c>
      <c r="G5578" s="21" t="s">
        <v>17</v>
      </c>
      <c r="H5578" s="21" t="s">
        <v>68</v>
      </c>
      <c r="I5578" s="21" t="s">
        <v>249</v>
      </c>
      <c r="J5578" s="21">
        <v>1.52</v>
      </c>
      <c r="K5578" s="21" t="s">
        <v>20</v>
      </c>
      <c r="L5578">
        <f t="shared" si="102"/>
        <v>2</v>
      </c>
      <c r="M5578">
        <f>MATCH(H:H,价格表!$B$4:$B$35,0)</f>
        <v>5</v>
      </c>
      <c r="N5578" s="27">
        <f>IF(J5578&lt;=0.3,INDEX(价格表!$B$4:$I$31,M5578,2),IF(AND(J5578&gt;0.3,J5578&lt;=1),INDEX(价格表!$B$4:$I$31,M5578,3),IF(AND(J5578&gt;1,J5578&lt;=2.2),INDEX(价格表!$B$4:$I$31,M5578,4),IF(AND(J5578&gt;2.2,J5578&lt;=3.3),INDEX(价格表!$B$4:$I$31,M5578,5),IF(AND(J5578&gt;3.3,J5578&lt;=4),INDEX(价格表!$B$4:$I$31,M5578,6),IF(AND(J5578&gt;4,J5578&lt;=5.5),INDEX(价格表!$B$4:$I$31,M5578,7),IF(J5578&gt;5.5,2.6+INDEX(价格表!$B$4:$I$31,M5578,8)*L5578)))))))</f>
        <v>2.15</v>
      </c>
    </row>
    <row r="5579" spans="1:14">
      <c r="A5579" s="20">
        <v>4311118040482</v>
      </c>
      <c r="B5579" s="18" t="s">
        <v>16</v>
      </c>
      <c r="C5579" s="21">
        <v>20201218</v>
      </c>
      <c r="D5579" s="21">
        <v>610538201209</v>
      </c>
      <c r="E5579" s="21" t="s">
        <v>16</v>
      </c>
      <c r="F5579" s="21">
        <v>20201228</v>
      </c>
      <c r="G5579" s="21" t="s">
        <v>17</v>
      </c>
      <c r="H5579" s="21" t="s">
        <v>27</v>
      </c>
      <c r="I5579" s="21" t="s">
        <v>126</v>
      </c>
      <c r="J5579" s="21">
        <v>1.53</v>
      </c>
      <c r="K5579" s="21" t="s">
        <v>20</v>
      </c>
      <c r="L5579">
        <f t="shared" si="102"/>
        <v>2</v>
      </c>
      <c r="M5579">
        <f>MATCH(H:H,价格表!$B$4:$B$35,0)</f>
        <v>3</v>
      </c>
      <c r="N5579" s="27">
        <f>IF(J5579&lt;=0.3,INDEX(价格表!$B$4:$I$31,M5579,2),IF(AND(J5579&gt;0.3,J5579&lt;=1),INDEX(价格表!$B$4:$I$31,M5579,3),IF(AND(J5579&gt;1,J5579&lt;=2.2),INDEX(价格表!$B$4:$I$31,M5579,4),IF(AND(J5579&gt;2.2,J5579&lt;=3.3),INDEX(价格表!$B$4:$I$31,M5579,5),IF(AND(J5579&gt;3.3,J5579&lt;=4),INDEX(价格表!$B$4:$I$31,M5579,6),IF(AND(J5579&gt;4,J5579&lt;=5.5),INDEX(价格表!$B$4:$I$31,M5579,7),IF(J5579&gt;5.5,2.6+INDEX(价格表!$B$4:$I$31,M5579,8)*L5579)))))))</f>
        <v>2.15</v>
      </c>
    </row>
    <row r="5580" spans="1:14">
      <c r="A5580" s="20">
        <v>4311118040483</v>
      </c>
      <c r="B5580" s="18" t="s">
        <v>16</v>
      </c>
      <c r="C5580" s="21">
        <v>20201218</v>
      </c>
      <c r="D5580" s="21">
        <v>610538201209</v>
      </c>
      <c r="E5580" s="21" t="s">
        <v>16</v>
      </c>
      <c r="F5580" s="21">
        <v>20201228</v>
      </c>
      <c r="G5580" s="21" t="s">
        <v>17</v>
      </c>
      <c r="H5580" s="21" t="s">
        <v>37</v>
      </c>
      <c r="I5580" s="21" t="s">
        <v>72</v>
      </c>
      <c r="J5580" s="21">
        <v>1.52</v>
      </c>
      <c r="K5580" s="21" t="s">
        <v>20</v>
      </c>
      <c r="L5580">
        <f t="shared" si="102"/>
        <v>2</v>
      </c>
      <c r="M5580">
        <f>MATCH(H:H,价格表!$B$4:$B$35,0)</f>
        <v>12</v>
      </c>
      <c r="N5580" s="27">
        <f>IF(J5580&lt;=0.3,INDEX(价格表!$B$4:$I$31,M5580,2),IF(AND(J5580&gt;0.3,J5580&lt;=1),INDEX(价格表!$B$4:$I$31,M5580,3),IF(AND(J5580&gt;1,J5580&lt;=2.2),INDEX(价格表!$B$4:$I$31,M5580,4),IF(AND(J5580&gt;2.2,J5580&lt;=3.3),INDEX(价格表!$B$4:$I$31,M5580,5),IF(AND(J5580&gt;3.3,J5580&lt;=4),INDEX(价格表!$B$4:$I$31,M5580,6),IF(AND(J5580&gt;4,J5580&lt;=5.5),INDEX(价格表!$B$4:$I$31,M5580,7),IF(J5580&gt;5.5,2.6+INDEX(价格表!$B$4:$I$31,M5580,8)*L5580)))))))</f>
        <v>2.15</v>
      </c>
    </row>
    <row r="5581" spans="1:14">
      <c r="A5581" s="20">
        <v>4311118040484</v>
      </c>
      <c r="B5581" s="18" t="s">
        <v>16</v>
      </c>
      <c r="C5581" s="21">
        <v>20201218</v>
      </c>
      <c r="D5581" s="21">
        <v>610538201209</v>
      </c>
      <c r="E5581" s="21" t="s">
        <v>16</v>
      </c>
      <c r="F5581" s="21">
        <v>20201228</v>
      </c>
      <c r="G5581" s="21" t="s">
        <v>17</v>
      </c>
      <c r="H5581" s="21" t="s">
        <v>35</v>
      </c>
      <c r="I5581" s="21" t="s">
        <v>186</v>
      </c>
      <c r="J5581" s="21">
        <v>1.53</v>
      </c>
      <c r="K5581" s="21" t="s">
        <v>20</v>
      </c>
      <c r="L5581">
        <f t="shared" si="102"/>
        <v>2</v>
      </c>
      <c r="M5581">
        <f>MATCH(H:H,价格表!$B$4:$B$35,0)</f>
        <v>22</v>
      </c>
      <c r="N5581" s="27">
        <f>IF(J5581&lt;=0.3,INDEX(价格表!$B$4:$I$31,M5581,2),IF(AND(J5581&gt;0.3,J5581&lt;=1),INDEX(价格表!$B$4:$I$31,M5581,3),IF(AND(J5581&gt;1,J5581&lt;=2.2),INDEX(价格表!$B$4:$I$31,M5581,4),IF(AND(J5581&gt;2.2,J5581&lt;=3.3),INDEX(价格表!$B$4:$I$31,M5581,5),IF(AND(J5581&gt;3.3,J5581&lt;=4),INDEX(价格表!$B$4:$I$31,M5581,6),IF(AND(J5581&gt;4,J5581&lt;=5.5),INDEX(价格表!$B$4:$I$31,M5581,7),IF(J5581&gt;5.5,2.6+INDEX(价格表!$B$4:$I$31,M5581,8)*L5581)))))))</f>
        <v>2.15</v>
      </c>
    </row>
    <row r="5582" spans="1:14">
      <c r="A5582" s="20">
        <v>4311118047164</v>
      </c>
      <c r="B5582" s="18" t="s">
        <v>16</v>
      </c>
      <c r="C5582" s="21">
        <v>20201218</v>
      </c>
      <c r="D5582" s="21">
        <v>610538201209</v>
      </c>
      <c r="E5582" s="21" t="s">
        <v>16</v>
      </c>
      <c r="F5582" s="21">
        <v>20201228</v>
      </c>
      <c r="G5582" s="21" t="s">
        <v>17</v>
      </c>
      <c r="H5582" s="21" t="s">
        <v>45</v>
      </c>
      <c r="I5582" s="21" t="s">
        <v>48</v>
      </c>
      <c r="J5582" s="21">
        <v>0.1</v>
      </c>
      <c r="K5582" s="21" t="s">
        <v>20</v>
      </c>
      <c r="L5582">
        <f t="shared" si="102"/>
        <v>1</v>
      </c>
      <c r="M5582">
        <f>MATCH(H:H,价格表!$B$4:$B$35,0)</f>
        <v>9</v>
      </c>
      <c r="N5582" s="27">
        <f>IF(J5582&lt;=0.3,INDEX(价格表!$B$4:$I$31,M5582,2),IF(AND(J5582&gt;0.3,J5582&lt;=1),INDEX(价格表!$B$4:$I$31,M5582,3),IF(AND(J5582&gt;1,J5582&lt;=2.2),INDEX(价格表!$B$4:$I$31,M5582,4),IF(AND(J5582&gt;2.2,J5582&lt;=3.3),INDEX(价格表!$B$4:$I$31,M5582,5),IF(AND(J5582&gt;3.3,J5582&lt;=4),INDEX(价格表!$B$4:$I$31,M5582,6),IF(AND(J5582&gt;4,J5582&lt;=5.5),INDEX(价格表!$B$4:$I$31,M5582,7),IF(J5582&gt;5.5,2.6+INDEX(价格表!$B$4:$I$31,M5582,8)*L5582)))))))</f>
        <v>1.65</v>
      </c>
    </row>
    <row r="5583" spans="1:14">
      <c r="A5583" s="20">
        <v>4311118047165</v>
      </c>
      <c r="B5583" s="18" t="s">
        <v>16</v>
      </c>
      <c r="C5583" s="21">
        <v>20201218</v>
      </c>
      <c r="D5583" s="21">
        <v>610538201209</v>
      </c>
      <c r="E5583" s="21" t="s">
        <v>16</v>
      </c>
      <c r="F5583" s="21">
        <v>20201228</v>
      </c>
      <c r="G5583" s="21" t="s">
        <v>17</v>
      </c>
      <c r="H5583" s="21" t="s">
        <v>18</v>
      </c>
      <c r="I5583" s="21" t="s">
        <v>139</v>
      </c>
      <c r="J5583" s="21">
        <v>1.44</v>
      </c>
      <c r="K5583" s="21" t="s">
        <v>20</v>
      </c>
      <c r="L5583">
        <f t="shared" si="102"/>
        <v>2</v>
      </c>
      <c r="M5583">
        <f>MATCH(H:H,价格表!$B$4:$B$35,0)</f>
        <v>1</v>
      </c>
      <c r="N5583" s="27">
        <f>IF(J5583&lt;=0.3,INDEX(价格表!$B$4:$I$31,M5583,2),IF(AND(J5583&gt;0.3,J5583&lt;=1),INDEX(价格表!$B$4:$I$31,M5583,3),IF(AND(J5583&gt;1,J5583&lt;=2.2),INDEX(价格表!$B$4:$I$31,M5583,4),IF(AND(J5583&gt;2.2,J5583&lt;=3.3),INDEX(价格表!$B$4:$I$31,M5583,5),IF(AND(J5583&gt;3.3,J5583&lt;=4),INDEX(价格表!$B$4:$I$31,M5583,6),IF(AND(J5583&gt;4,J5583&lt;=5.5),INDEX(价格表!$B$4:$I$31,M5583,7),IF(J5583&gt;5.5,2.6+INDEX(价格表!$B$4:$I$31,M5583,8)*L5583)))))))</f>
        <v>2.15</v>
      </c>
    </row>
    <row r="5584" spans="1:14">
      <c r="A5584" s="20">
        <v>4311118047166</v>
      </c>
      <c r="B5584" s="18" t="s">
        <v>16</v>
      </c>
      <c r="C5584" s="21">
        <v>20201218</v>
      </c>
      <c r="D5584" s="21">
        <v>610538201209</v>
      </c>
      <c r="E5584" s="21" t="s">
        <v>16</v>
      </c>
      <c r="F5584" s="21">
        <v>20201228</v>
      </c>
      <c r="G5584" s="21" t="s">
        <v>17</v>
      </c>
      <c r="H5584" s="21" t="s">
        <v>73</v>
      </c>
      <c r="I5584" s="21" t="s">
        <v>74</v>
      </c>
      <c r="J5584" s="21">
        <v>1.52</v>
      </c>
      <c r="K5584" s="21" t="s">
        <v>20</v>
      </c>
      <c r="L5584">
        <f t="shared" si="102"/>
        <v>2</v>
      </c>
      <c r="M5584">
        <f>MATCH(H:H,价格表!$B$4:$B$35,0)</f>
        <v>7</v>
      </c>
      <c r="N5584" s="27">
        <f>IF(J5584&lt;=0.3,INDEX(价格表!$B$4:$I$31,M5584,2),IF(AND(J5584&gt;0.3,J5584&lt;=1),INDEX(价格表!$B$4:$I$31,M5584,3),IF(AND(J5584&gt;1,J5584&lt;=2.2),INDEX(价格表!$B$4:$I$31,M5584,4),IF(AND(J5584&gt;2.2,J5584&lt;=3.3),INDEX(价格表!$B$4:$I$31,M5584,5),IF(AND(J5584&gt;3.3,J5584&lt;=4),INDEX(价格表!$B$4:$I$31,M5584,6),IF(AND(J5584&gt;4,J5584&lt;=5.5),INDEX(价格表!$B$4:$I$31,M5584,7),IF(J5584&gt;5.5,2.6+INDEX(价格表!$B$4:$I$31,M5584,8)*L5584)))))))</f>
        <v>2.15</v>
      </c>
    </row>
    <row r="5585" spans="1:14">
      <c r="A5585" s="20">
        <v>4311118047167</v>
      </c>
      <c r="B5585" s="18" t="s">
        <v>16</v>
      </c>
      <c r="C5585" s="21">
        <v>20201218</v>
      </c>
      <c r="D5585" s="21">
        <v>610538201209</v>
      </c>
      <c r="E5585" s="21" t="s">
        <v>16</v>
      </c>
      <c r="F5585" s="21">
        <v>20201228</v>
      </c>
      <c r="G5585" s="21" t="s">
        <v>17</v>
      </c>
      <c r="H5585" s="21" t="s">
        <v>27</v>
      </c>
      <c r="I5585" s="21" t="s">
        <v>210</v>
      </c>
      <c r="J5585" s="21">
        <v>1.61</v>
      </c>
      <c r="K5585" s="21" t="s">
        <v>20</v>
      </c>
      <c r="L5585">
        <f t="shared" si="102"/>
        <v>2</v>
      </c>
      <c r="M5585">
        <f>MATCH(H:H,价格表!$B$4:$B$35,0)</f>
        <v>3</v>
      </c>
      <c r="N5585" s="27">
        <f>IF(J5585&lt;=0.3,INDEX(价格表!$B$4:$I$31,M5585,2),IF(AND(J5585&gt;0.3,J5585&lt;=1),INDEX(价格表!$B$4:$I$31,M5585,3),IF(AND(J5585&gt;1,J5585&lt;=2.2),INDEX(价格表!$B$4:$I$31,M5585,4),IF(AND(J5585&gt;2.2,J5585&lt;=3.3),INDEX(价格表!$B$4:$I$31,M5585,5),IF(AND(J5585&gt;3.3,J5585&lt;=4),INDEX(价格表!$B$4:$I$31,M5585,6),IF(AND(J5585&gt;4,J5585&lt;=5.5),INDEX(价格表!$B$4:$I$31,M5585,7),IF(J5585&gt;5.5,2.6+INDEX(价格表!$B$4:$I$31,M5585,8)*L5585)))))))</f>
        <v>2.15</v>
      </c>
    </row>
    <row r="5586" spans="1:14">
      <c r="A5586" s="20">
        <v>4311118047169</v>
      </c>
      <c r="B5586" s="18" t="s">
        <v>16</v>
      </c>
      <c r="C5586" s="21">
        <v>20201218</v>
      </c>
      <c r="D5586" s="21">
        <v>610538201209</v>
      </c>
      <c r="E5586" s="21" t="s">
        <v>16</v>
      </c>
      <c r="F5586" s="21">
        <v>20201228</v>
      </c>
      <c r="G5586" s="21" t="s">
        <v>17</v>
      </c>
      <c r="H5586" s="21" t="s">
        <v>82</v>
      </c>
      <c r="I5586" s="21" t="s">
        <v>83</v>
      </c>
      <c r="J5586" s="21">
        <v>1.52</v>
      </c>
      <c r="K5586" s="21" t="s">
        <v>20</v>
      </c>
      <c r="L5586">
        <f t="shared" si="102"/>
        <v>2</v>
      </c>
      <c r="M5586">
        <f>MATCH(H:H,价格表!$B$4:$B$35,0)</f>
        <v>2</v>
      </c>
      <c r="N5586" s="27">
        <f>IF(J5586&lt;=0.3,INDEX(价格表!$B$4:$I$31,M5586,2),IF(AND(J5586&gt;0.3,J5586&lt;=1),INDEX(价格表!$B$4:$I$31,M5586,3),IF(AND(J5586&gt;1,J5586&lt;=2.2),INDEX(价格表!$B$4:$I$31,M5586,4),IF(AND(J5586&gt;2.2,J5586&lt;=3.3),INDEX(价格表!$B$4:$I$31,M5586,5),IF(AND(J5586&gt;3.3,J5586&lt;=4),INDEX(价格表!$B$4:$I$31,M5586,6),IF(AND(J5586&gt;4,J5586&lt;=5.5),INDEX(价格表!$B$4:$I$31,M5586,7),IF(J5586&gt;5.5,2.6+INDEX(价格表!$B$4:$I$31,M5586,8)*L5586)))))))</f>
        <v>2.15</v>
      </c>
    </row>
    <row r="5587" spans="1:14">
      <c r="A5587" s="20">
        <v>4311118047172</v>
      </c>
      <c r="B5587" s="18" t="s">
        <v>16</v>
      </c>
      <c r="C5587" s="21">
        <v>20201218</v>
      </c>
      <c r="D5587" s="21">
        <v>610538201209</v>
      </c>
      <c r="E5587" s="21" t="s">
        <v>16</v>
      </c>
      <c r="F5587" s="21">
        <v>20201228</v>
      </c>
      <c r="G5587" s="21" t="s">
        <v>17</v>
      </c>
      <c r="H5587" s="21" t="s">
        <v>75</v>
      </c>
      <c r="I5587" s="21" t="s">
        <v>111</v>
      </c>
      <c r="J5587" s="21">
        <v>1.53</v>
      </c>
      <c r="K5587" s="21" t="s">
        <v>20</v>
      </c>
      <c r="L5587">
        <f t="shared" si="102"/>
        <v>2</v>
      </c>
      <c r="M5587">
        <f>MATCH(H:H,价格表!$B$4:$B$35,0)</f>
        <v>24</v>
      </c>
      <c r="N5587" s="27">
        <f>IF(J5587&lt;=0.3,INDEX(价格表!$B$4:$I$31,M5587,2),IF(AND(J5587&gt;0.3,J5587&lt;=1),INDEX(价格表!$B$4:$I$31,M5587,3),IF(AND(J5587&gt;1,J5587&lt;=2.2),INDEX(价格表!$B$4:$I$31,M5587,4),IF(AND(J5587&gt;2.2,J5587&lt;=3.3),INDEX(价格表!$B$4:$I$31,M5587,5),IF(AND(J5587&gt;3.3,J5587&lt;=4),INDEX(价格表!$B$4:$I$31,M5587,6),IF(AND(J5587&gt;4,J5587&lt;=5.5),INDEX(价格表!$B$4:$I$31,M5587,7),IF(J5587&gt;5.5,2.6+INDEX(价格表!$B$4:$I$31,M5587,8)*L5587)))))))</f>
        <v>2.15</v>
      </c>
    </row>
    <row r="5588" spans="1:14">
      <c r="A5588" s="20">
        <v>4311118047173</v>
      </c>
      <c r="B5588" s="18" t="s">
        <v>16</v>
      </c>
      <c r="C5588" s="21">
        <v>20201218</v>
      </c>
      <c r="D5588" s="21">
        <v>610538201209</v>
      </c>
      <c r="E5588" s="21" t="s">
        <v>16</v>
      </c>
      <c r="F5588" s="21">
        <v>20201228</v>
      </c>
      <c r="G5588" s="21" t="s">
        <v>17</v>
      </c>
      <c r="H5588" s="21" t="s">
        <v>68</v>
      </c>
      <c r="I5588" s="21" t="s">
        <v>193</v>
      </c>
      <c r="J5588" s="21">
        <v>1.53</v>
      </c>
      <c r="K5588" s="21" t="s">
        <v>20</v>
      </c>
      <c r="L5588">
        <f t="shared" si="102"/>
        <v>2</v>
      </c>
      <c r="M5588">
        <f>MATCH(H:H,价格表!$B$4:$B$35,0)</f>
        <v>5</v>
      </c>
      <c r="N5588" s="27">
        <f>IF(J5588&lt;=0.3,INDEX(价格表!$B$4:$I$31,M5588,2),IF(AND(J5588&gt;0.3,J5588&lt;=1),INDEX(价格表!$B$4:$I$31,M5588,3),IF(AND(J5588&gt;1,J5588&lt;=2.2),INDEX(价格表!$B$4:$I$31,M5588,4),IF(AND(J5588&gt;2.2,J5588&lt;=3.3),INDEX(价格表!$B$4:$I$31,M5588,5),IF(AND(J5588&gt;3.3,J5588&lt;=4),INDEX(价格表!$B$4:$I$31,M5588,6),IF(AND(J5588&gt;4,J5588&lt;=5.5),INDEX(价格表!$B$4:$I$31,M5588,7),IF(J5588&gt;5.5,2.6+INDEX(价格表!$B$4:$I$31,M5588,8)*L5588)))))))</f>
        <v>2.15</v>
      </c>
    </row>
    <row r="5589" spans="1:14">
      <c r="A5589" s="20">
        <v>4311118054226</v>
      </c>
      <c r="B5589" s="18" t="s">
        <v>16</v>
      </c>
      <c r="C5589" s="21">
        <v>20201218</v>
      </c>
      <c r="D5589" s="21">
        <v>610538201209</v>
      </c>
      <c r="E5589" s="21" t="s">
        <v>16</v>
      </c>
      <c r="F5589" s="21">
        <v>20201228</v>
      </c>
      <c r="G5589" s="21" t="s">
        <v>17</v>
      </c>
      <c r="H5589" s="21" t="s">
        <v>50</v>
      </c>
      <c r="I5589" s="21" t="s">
        <v>177</v>
      </c>
      <c r="J5589" s="21">
        <v>1.53</v>
      </c>
      <c r="K5589" s="21" t="s">
        <v>20</v>
      </c>
      <c r="L5589">
        <f t="shared" si="102"/>
        <v>2</v>
      </c>
      <c r="M5589">
        <f>MATCH(H:H,价格表!$B$4:$B$35,0)</f>
        <v>4</v>
      </c>
      <c r="N5589" s="27">
        <f>IF(J5589&lt;=0.3,INDEX(价格表!$B$4:$I$31,M5589,2),IF(AND(J5589&gt;0.3,J5589&lt;=1),INDEX(价格表!$B$4:$I$31,M5589,3),IF(AND(J5589&gt;1,J5589&lt;=2.2),INDEX(价格表!$B$4:$I$31,M5589,4),IF(AND(J5589&gt;2.2,J5589&lt;=3.3),INDEX(价格表!$B$4:$I$31,M5589,5),IF(AND(J5589&gt;3.3,J5589&lt;=4),INDEX(价格表!$B$4:$I$31,M5589,6),IF(AND(J5589&gt;4,J5589&lt;=5.5),INDEX(价格表!$B$4:$I$31,M5589,7),IF(J5589&gt;5.5,2.6+INDEX(价格表!$B$4:$I$31,M5589,8)*L5589)))))))</f>
        <v>2.15</v>
      </c>
    </row>
    <row r="5590" spans="1:14">
      <c r="A5590" s="20">
        <v>4311118054227</v>
      </c>
      <c r="B5590" s="18" t="s">
        <v>16</v>
      </c>
      <c r="C5590" s="21">
        <v>20201218</v>
      </c>
      <c r="D5590" s="21">
        <v>610538201209</v>
      </c>
      <c r="E5590" s="21" t="s">
        <v>16</v>
      </c>
      <c r="F5590" s="21">
        <v>20201228</v>
      </c>
      <c r="G5590" s="21" t="s">
        <v>17</v>
      </c>
      <c r="H5590" s="21" t="s">
        <v>88</v>
      </c>
      <c r="I5590" s="21" t="s">
        <v>110</v>
      </c>
      <c r="J5590" s="21">
        <v>1.53</v>
      </c>
      <c r="K5590" s="21" t="s">
        <v>20</v>
      </c>
      <c r="L5590">
        <f t="shared" si="102"/>
        <v>2</v>
      </c>
      <c r="M5590">
        <f>MATCH(H:H,价格表!$B$4:$B$35,0)</f>
        <v>19</v>
      </c>
      <c r="N5590" s="27">
        <f>IF(J5590&lt;=0.3,INDEX(价格表!$B$4:$I$31,M5590,2),IF(AND(J5590&gt;0.3,J5590&lt;=1),INDEX(价格表!$B$4:$I$31,M5590,3),IF(AND(J5590&gt;1,J5590&lt;=2.2),INDEX(价格表!$B$4:$I$31,M5590,4),IF(AND(J5590&gt;2.2,J5590&lt;=3.3),INDEX(价格表!$B$4:$I$31,M5590,5),IF(AND(J5590&gt;3.3,J5590&lt;=4),INDEX(价格表!$B$4:$I$31,M5590,6),IF(AND(J5590&gt;4,J5590&lt;=5.5),INDEX(价格表!$B$4:$I$31,M5590,7),IF(J5590&gt;5.5,2.6+INDEX(价格表!$B$4:$I$31,M5590,8)*L5590)))))))</f>
        <v>2.15</v>
      </c>
    </row>
    <row r="5591" spans="1:14">
      <c r="A5591" s="20">
        <v>4311118054228</v>
      </c>
      <c r="B5591" s="18" t="s">
        <v>16</v>
      </c>
      <c r="C5591" s="21">
        <v>20201218</v>
      </c>
      <c r="D5591" s="21">
        <v>610538201209</v>
      </c>
      <c r="E5591" s="21" t="s">
        <v>16</v>
      </c>
      <c r="F5591" s="21">
        <v>20201228</v>
      </c>
      <c r="G5591" s="21" t="s">
        <v>17</v>
      </c>
      <c r="H5591" s="21" t="s">
        <v>18</v>
      </c>
      <c r="I5591" s="21" t="s">
        <v>290</v>
      </c>
      <c r="J5591" s="21">
        <v>1.44</v>
      </c>
      <c r="K5591" s="21" t="s">
        <v>20</v>
      </c>
      <c r="L5591">
        <f t="shared" si="102"/>
        <v>2</v>
      </c>
      <c r="M5591">
        <f>MATCH(H:H,价格表!$B$4:$B$35,0)</f>
        <v>1</v>
      </c>
      <c r="N5591" s="27">
        <f>IF(J5591&lt;=0.3,INDEX(价格表!$B$4:$I$31,M5591,2),IF(AND(J5591&gt;0.3,J5591&lt;=1),INDEX(价格表!$B$4:$I$31,M5591,3),IF(AND(J5591&gt;1,J5591&lt;=2.2),INDEX(价格表!$B$4:$I$31,M5591,4),IF(AND(J5591&gt;2.2,J5591&lt;=3.3),INDEX(价格表!$B$4:$I$31,M5591,5),IF(AND(J5591&gt;3.3,J5591&lt;=4),INDEX(价格表!$B$4:$I$31,M5591,6),IF(AND(J5591&gt;4,J5591&lt;=5.5),INDEX(价格表!$B$4:$I$31,M5591,7),IF(J5591&gt;5.5,2.6+INDEX(价格表!$B$4:$I$31,M5591,8)*L5591)))))))</f>
        <v>2.15</v>
      </c>
    </row>
    <row r="5592" spans="1:14">
      <c r="A5592" s="20">
        <v>4311118054230</v>
      </c>
      <c r="B5592" s="18" t="s">
        <v>16</v>
      </c>
      <c r="C5592" s="21">
        <v>20201218</v>
      </c>
      <c r="D5592" s="21">
        <v>610538201209</v>
      </c>
      <c r="E5592" s="21" t="s">
        <v>16</v>
      </c>
      <c r="F5592" s="21">
        <v>20201228</v>
      </c>
      <c r="G5592" s="21" t="s">
        <v>17</v>
      </c>
      <c r="H5592" s="21" t="s">
        <v>73</v>
      </c>
      <c r="I5592" s="21" t="s">
        <v>80</v>
      </c>
      <c r="J5592" s="21">
        <v>1.53</v>
      </c>
      <c r="K5592" s="21" t="s">
        <v>20</v>
      </c>
      <c r="L5592">
        <f t="shared" si="102"/>
        <v>2</v>
      </c>
      <c r="M5592">
        <f>MATCH(H:H,价格表!$B$4:$B$35,0)</f>
        <v>7</v>
      </c>
      <c r="N5592" s="27">
        <f>IF(J5592&lt;=0.3,INDEX(价格表!$B$4:$I$31,M5592,2),IF(AND(J5592&gt;0.3,J5592&lt;=1),INDEX(价格表!$B$4:$I$31,M5592,3),IF(AND(J5592&gt;1,J5592&lt;=2.2),INDEX(价格表!$B$4:$I$31,M5592,4),IF(AND(J5592&gt;2.2,J5592&lt;=3.3),INDEX(价格表!$B$4:$I$31,M5592,5),IF(AND(J5592&gt;3.3,J5592&lt;=4),INDEX(价格表!$B$4:$I$31,M5592,6),IF(AND(J5592&gt;4,J5592&lt;=5.5),INDEX(价格表!$B$4:$I$31,M5592,7),IF(J5592&gt;5.5,2.6+INDEX(价格表!$B$4:$I$31,M5592,8)*L5592)))))))</f>
        <v>2.15</v>
      </c>
    </row>
    <row r="5593" spans="1:14">
      <c r="A5593" s="20">
        <v>4311118054231</v>
      </c>
      <c r="B5593" s="18" t="s">
        <v>16</v>
      </c>
      <c r="C5593" s="21">
        <v>20201218</v>
      </c>
      <c r="D5593" s="21">
        <v>610538201209</v>
      </c>
      <c r="E5593" s="21" t="s">
        <v>16</v>
      </c>
      <c r="F5593" s="21">
        <v>20201228</v>
      </c>
      <c r="G5593" s="21" t="s">
        <v>17</v>
      </c>
      <c r="H5593" s="21" t="s">
        <v>35</v>
      </c>
      <c r="I5593" s="21" t="s">
        <v>135</v>
      </c>
      <c r="J5593" s="21">
        <v>1.7</v>
      </c>
      <c r="K5593" s="21" t="s">
        <v>20</v>
      </c>
      <c r="L5593">
        <f t="shared" si="102"/>
        <v>2</v>
      </c>
      <c r="M5593">
        <f>MATCH(H:H,价格表!$B$4:$B$35,0)</f>
        <v>22</v>
      </c>
      <c r="N5593" s="27">
        <f>IF(J5593&lt;=0.3,INDEX(价格表!$B$4:$I$31,M5593,2),IF(AND(J5593&gt;0.3,J5593&lt;=1),INDEX(价格表!$B$4:$I$31,M5593,3),IF(AND(J5593&gt;1,J5593&lt;=2.2),INDEX(价格表!$B$4:$I$31,M5593,4),IF(AND(J5593&gt;2.2,J5593&lt;=3.3),INDEX(价格表!$B$4:$I$31,M5593,5),IF(AND(J5593&gt;3.3,J5593&lt;=4),INDEX(价格表!$B$4:$I$31,M5593,6),IF(AND(J5593&gt;4,J5593&lt;=5.5),INDEX(价格表!$B$4:$I$31,M5593,7),IF(J5593&gt;5.5,2.6+INDEX(价格表!$B$4:$I$31,M5593,8)*L5593)))))))</f>
        <v>2.15</v>
      </c>
    </row>
    <row r="5594" spans="1:14">
      <c r="A5594" s="20">
        <v>4311118054232</v>
      </c>
      <c r="B5594" s="18" t="s">
        <v>16</v>
      </c>
      <c r="C5594" s="21">
        <v>20201218</v>
      </c>
      <c r="D5594" s="21">
        <v>610538201209</v>
      </c>
      <c r="E5594" s="21" t="s">
        <v>16</v>
      </c>
      <c r="F5594" s="21">
        <v>20201228</v>
      </c>
      <c r="G5594" s="21" t="s">
        <v>17</v>
      </c>
      <c r="H5594" s="21" t="s">
        <v>50</v>
      </c>
      <c r="I5594" s="21" t="s">
        <v>125</v>
      </c>
      <c r="J5594" s="21">
        <v>1.53</v>
      </c>
      <c r="K5594" s="21" t="s">
        <v>20</v>
      </c>
      <c r="L5594">
        <f t="shared" si="102"/>
        <v>2</v>
      </c>
      <c r="M5594">
        <f>MATCH(H:H,价格表!$B$4:$B$35,0)</f>
        <v>4</v>
      </c>
      <c r="N5594" s="27">
        <f>IF(J5594&lt;=0.3,INDEX(价格表!$B$4:$I$31,M5594,2),IF(AND(J5594&gt;0.3,J5594&lt;=1),INDEX(价格表!$B$4:$I$31,M5594,3),IF(AND(J5594&gt;1,J5594&lt;=2.2),INDEX(价格表!$B$4:$I$31,M5594,4),IF(AND(J5594&gt;2.2,J5594&lt;=3.3),INDEX(价格表!$B$4:$I$31,M5594,5),IF(AND(J5594&gt;3.3,J5594&lt;=4),INDEX(价格表!$B$4:$I$31,M5594,6),IF(AND(J5594&gt;4,J5594&lt;=5.5),INDEX(价格表!$B$4:$I$31,M5594,7),IF(J5594&gt;5.5,2.6+INDEX(价格表!$B$4:$I$31,M5594,8)*L5594)))))))</f>
        <v>2.15</v>
      </c>
    </row>
    <row r="5595" spans="1:14">
      <c r="A5595" s="20">
        <v>4311118054234</v>
      </c>
      <c r="B5595" s="18" t="s">
        <v>16</v>
      </c>
      <c r="C5595" s="21">
        <v>20201218</v>
      </c>
      <c r="D5595" s="21">
        <v>610538201209</v>
      </c>
      <c r="E5595" s="21" t="s">
        <v>16</v>
      </c>
      <c r="F5595" s="21">
        <v>20201228</v>
      </c>
      <c r="G5595" s="21" t="s">
        <v>17</v>
      </c>
      <c r="H5595" s="21" t="s">
        <v>37</v>
      </c>
      <c r="I5595" s="21" t="s">
        <v>38</v>
      </c>
      <c r="J5595" s="21">
        <v>1.54</v>
      </c>
      <c r="K5595" s="21" t="s">
        <v>20</v>
      </c>
      <c r="L5595">
        <f t="shared" si="102"/>
        <v>2</v>
      </c>
      <c r="M5595">
        <f>MATCH(H:H,价格表!$B$4:$B$35,0)</f>
        <v>12</v>
      </c>
      <c r="N5595" s="27">
        <f>IF(J5595&lt;=0.3,INDEX(价格表!$B$4:$I$31,M5595,2),IF(AND(J5595&gt;0.3,J5595&lt;=1),INDEX(价格表!$B$4:$I$31,M5595,3),IF(AND(J5595&gt;1,J5595&lt;=2.2),INDEX(价格表!$B$4:$I$31,M5595,4),IF(AND(J5595&gt;2.2,J5595&lt;=3.3),INDEX(价格表!$B$4:$I$31,M5595,5),IF(AND(J5595&gt;3.3,J5595&lt;=4),INDEX(价格表!$B$4:$I$31,M5595,6),IF(AND(J5595&gt;4,J5595&lt;=5.5),INDEX(价格表!$B$4:$I$31,M5595,7),IF(J5595&gt;5.5,2.6+INDEX(价格表!$B$4:$I$31,M5595,8)*L5595)))))))</f>
        <v>2.15</v>
      </c>
    </row>
    <row r="5596" spans="1:14">
      <c r="A5596" s="20">
        <v>4311118054235</v>
      </c>
      <c r="B5596" s="18" t="s">
        <v>16</v>
      </c>
      <c r="C5596" s="21">
        <v>20201218</v>
      </c>
      <c r="D5596" s="21">
        <v>610538201209</v>
      </c>
      <c r="E5596" s="21" t="s">
        <v>16</v>
      </c>
      <c r="F5596" s="21">
        <v>20201228</v>
      </c>
      <c r="G5596" s="21" t="s">
        <v>17</v>
      </c>
      <c r="H5596" s="21" t="s">
        <v>33</v>
      </c>
      <c r="I5596" s="21" t="s">
        <v>34</v>
      </c>
      <c r="J5596" s="21">
        <v>1.53</v>
      </c>
      <c r="K5596" s="21" t="s">
        <v>20</v>
      </c>
      <c r="L5596">
        <f t="shared" si="102"/>
        <v>2</v>
      </c>
      <c r="M5596">
        <f>MATCH(H:H,价格表!$B$4:$B$35,0)</f>
        <v>13</v>
      </c>
      <c r="N5596" s="27">
        <f>IF(J5596&lt;=0.3,INDEX(价格表!$B$4:$I$31,M5596,2),IF(AND(J5596&gt;0.3,J5596&lt;=1),INDEX(价格表!$B$4:$I$31,M5596,3),IF(AND(J5596&gt;1,J5596&lt;=2.2),INDEX(价格表!$B$4:$I$31,M5596,4),IF(AND(J5596&gt;2.2,J5596&lt;=3.3),INDEX(价格表!$B$4:$I$31,M5596,5),IF(AND(J5596&gt;3.3,J5596&lt;=4),INDEX(价格表!$B$4:$I$31,M5596,6),IF(AND(J5596&gt;4,J5596&lt;=5.5),INDEX(价格表!$B$4:$I$31,M5596,7),IF(J5596&gt;5.5,2.6+INDEX(价格表!$B$4:$I$31,M5596,8)*L5596)))))))</f>
        <v>2.15</v>
      </c>
    </row>
    <row r="5597" spans="1:14">
      <c r="A5597" s="20">
        <v>4311118054664</v>
      </c>
      <c r="B5597" s="18" t="s">
        <v>16</v>
      </c>
      <c r="C5597" s="21">
        <v>20201218</v>
      </c>
      <c r="D5597" s="21">
        <v>610538201209</v>
      </c>
      <c r="E5597" s="21" t="s">
        <v>16</v>
      </c>
      <c r="F5597" s="21">
        <v>20201228</v>
      </c>
      <c r="G5597" s="21" t="s">
        <v>17</v>
      </c>
      <c r="H5597" s="21" t="s">
        <v>23</v>
      </c>
      <c r="I5597" s="21" t="s">
        <v>162</v>
      </c>
      <c r="J5597" s="21">
        <v>1.54</v>
      </c>
      <c r="K5597" s="21" t="s">
        <v>20</v>
      </c>
      <c r="L5597">
        <f t="shared" si="102"/>
        <v>2</v>
      </c>
      <c r="M5597">
        <f>MATCH(H:H,价格表!$B$4:$B$35,0)</f>
        <v>15</v>
      </c>
      <c r="N5597" s="27">
        <f>IF(J5597&lt;=0.3,INDEX(价格表!$B$4:$I$31,M5597,2),IF(AND(J5597&gt;0.3,J5597&lt;=1),INDEX(价格表!$B$4:$I$31,M5597,3),IF(AND(J5597&gt;1,J5597&lt;=2.2),INDEX(价格表!$B$4:$I$31,M5597,4),IF(AND(J5597&gt;2.2,J5597&lt;=3.3),INDEX(价格表!$B$4:$I$31,M5597,5),IF(AND(J5597&gt;3.3,J5597&lt;=4),INDEX(价格表!$B$4:$I$31,M5597,6),IF(AND(J5597&gt;4,J5597&lt;=5.5),INDEX(价格表!$B$4:$I$31,M5597,7),IF(J5597&gt;5.5,2.6+INDEX(价格表!$B$4:$I$31,M5597,8)*L5597)))))))</f>
        <v>2.15</v>
      </c>
    </row>
    <row r="5598" spans="1:14">
      <c r="A5598" s="20">
        <v>4311118054665</v>
      </c>
      <c r="B5598" s="18" t="s">
        <v>16</v>
      </c>
      <c r="C5598" s="21">
        <v>20201218</v>
      </c>
      <c r="D5598" s="21">
        <v>610538201209</v>
      </c>
      <c r="E5598" s="21" t="s">
        <v>16</v>
      </c>
      <c r="F5598" s="21">
        <v>20201228</v>
      </c>
      <c r="G5598" s="21" t="s">
        <v>17</v>
      </c>
      <c r="H5598" s="21" t="s">
        <v>50</v>
      </c>
      <c r="I5598" s="21" t="s">
        <v>177</v>
      </c>
      <c r="J5598" s="21">
        <v>1.54</v>
      </c>
      <c r="K5598" s="21" t="s">
        <v>20</v>
      </c>
      <c r="L5598">
        <f t="shared" si="102"/>
        <v>2</v>
      </c>
      <c r="M5598">
        <f>MATCH(H:H,价格表!$B$4:$B$35,0)</f>
        <v>4</v>
      </c>
      <c r="N5598" s="27">
        <f>IF(J5598&lt;=0.3,INDEX(价格表!$B$4:$I$31,M5598,2),IF(AND(J5598&gt;0.3,J5598&lt;=1),INDEX(价格表!$B$4:$I$31,M5598,3),IF(AND(J5598&gt;1,J5598&lt;=2.2),INDEX(价格表!$B$4:$I$31,M5598,4),IF(AND(J5598&gt;2.2,J5598&lt;=3.3),INDEX(价格表!$B$4:$I$31,M5598,5),IF(AND(J5598&gt;3.3,J5598&lt;=4),INDEX(价格表!$B$4:$I$31,M5598,6),IF(AND(J5598&gt;4,J5598&lt;=5.5),INDEX(价格表!$B$4:$I$31,M5598,7),IF(J5598&gt;5.5,2.6+INDEX(价格表!$B$4:$I$31,M5598,8)*L5598)))))))</f>
        <v>2.15</v>
      </c>
    </row>
    <row r="5599" spans="1:14">
      <c r="A5599" s="20">
        <v>4311118054666</v>
      </c>
      <c r="B5599" s="18" t="s">
        <v>16</v>
      </c>
      <c r="C5599" s="21">
        <v>20201218</v>
      </c>
      <c r="D5599" s="21">
        <v>610538201209</v>
      </c>
      <c r="E5599" s="21" t="s">
        <v>16</v>
      </c>
      <c r="F5599" s="21">
        <v>20201228</v>
      </c>
      <c r="G5599" s="21" t="s">
        <v>17</v>
      </c>
      <c r="H5599" s="21" t="s">
        <v>45</v>
      </c>
      <c r="I5599" s="21" t="s">
        <v>46</v>
      </c>
      <c r="J5599" s="21">
        <v>1.53</v>
      </c>
      <c r="K5599" s="21" t="s">
        <v>20</v>
      </c>
      <c r="L5599">
        <f t="shared" si="102"/>
        <v>2</v>
      </c>
      <c r="M5599">
        <f>MATCH(H:H,价格表!$B$4:$B$35,0)</f>
        <v>9</v>
      </c>
      <c r="N5599" s="27">
        <f>IF(J5599&lt;=0.3,INDEX(价格表!$B$4:$I$31,M5599,2),IF(AND(J5599&gt;0.3,J5599&lt;=1),INDEX(价格表!$B$4:$I$31,M5599,3),IF(AND(J5599&gt;1,J5599&lt;=2.2),INDEX(价格表!$B$4:$I$31,M5599,4),IF(AND(J5599&gt;2.2,J5599&lt;=3.3),INDEX(价格表!$B$4:$I$31,M5599,5),IF(AND(J5599&gt;3.3,J5599&lt;=4),INDEX(价格表!$B$4:$I$31,M5599,6),IF(AND(J5599&gt;4,J5599&lt;=5.5),INDEX(价格表!$B$4:$I$31,M5599,7),IF(J5599&gt;5.5,2.6+INDEX(价格表!$B$4:$I$31,M5599,8)*L5599)))))))</f>
        <v>2.15</v>
      </c>
    </row>
    <row r="5600" spans="1:14">
      <c r="A5600" s="20">
        <v>4311118054667</v>
      </c>
      <c r="B5600" s="18" t="s">
        <v>16</v>
      </c>
      <c r="C5600" s="21">
        <v>20201218</v>
      </c>
      <c r="D5600" s="21">
        <v>610538201209</v>
      </c>
      <c r="E5600" s="21" t="s">
        <v>16</v>
      </c>
      <c r="F5600" s="21">
        <v>20201228</v>
      </c>
      <c r="G5600" s="21" t="s">
        <v>17</v>
      </c>
      <c r="H5600" s="21" t="s">
        <v>123</v>
      </c>
      <c r="I5600" s="21" t="s">
        <v>368</v>
      </c>
      <c r="J5600" s="21">
        <v>1.54</v>
      </c>
      <c r="K5600" s="21" t="s">
        <v>20</v>
      </c>
      <c r="L5600">
        <f t="shared" si="102"/>
        <v>2</v>
      </c>
      <c r="M5600">
        <f>MATCH(H:H,价格表!$B$4:$B$35,0)</f>
        <v>30</v>
      </c>
      <c r="N5600" s="27">
        <f>L5600*7+3</f>
        <v>17</v>
      </c>
    </row>
    <row r="5601" spans="1:14">
      <c r="A5601" s="20">
        <v>4311118054668</v>
      </c>
      <c r="B5601" s="18" t="s">
        <v>16</v>
      </c>
      <c r="C5601" s="21">
        <v>20201218</v>
      </c>
      <c r="D5601" s="21">
        <v>610538201209</v>
      </c>
      <c r="E5601" s="21" t="s">
        <v>16</v>
      </c>
      <c r="F5601" s="21">
        <v>20201228</v>
      </c>
      <c r="G5601" s="21" t="s">
        <v>17</v>
      </c>
      <c r="H5601" s="21" t="s">
        <v>82</v>
      </c>
      <c r="I5601" s="21" t="s">
        <v>83</v>
      </c>
      <c r="J5601" s="21">
        <v>1.53</v>
      </c>
      <c r="K5601" s="21" t="s">
        <v>20</v>
      </c>
      <c r="L5601">
        <f t="shared" si="102"/>
        <v>2</v>
      </c>
      <c r="M5601">
        <f>MATCH(H:H,价格表!$B$4:$B$35,0)</f>
        <v>2</v>
      </c>
      <c r="N5601" s="27">
        <f>IF(J5601&lt;=0.3,INDEX(价格表!$B$4:$I$31,M5601,2),IF(AND(J5601&gt;0.3,J5601&lt;=1),INDEX(价格表!$B$4:$I$31,M5601,3),IF(AND(J5601&gt;1,J5601&lt;=2.2),INDEX(价格表!$B$4:$I$31,M5601,4),IF(AND(J5601&gt;2.2,J5601&lt;=3.3),INDEX(价格表!$B$4:$I$31,M5601,5),IF(AND(J5601&gt;3.3,J5601&lt;=4),INDEX(价格表!$B$4:$I$31,M5601,6),IF(AND(J5601&gt;4,J5601&lt;=5.5),INDEX(价格表!$B$4:$I$31,M5601,7),IF(J5601&gt;5.5,2.6+INDEX(价格表!$B$4:$I$31,M5601,8)*L5601)))))))</f>
        <v>2.15</v>
      </c>
    </row>
    <row r="5602" spans="1:14">
      <c r="A5602" s="20">
        <v>4311118054669</v>
      </c>
      <c r="B5602" s="18" t="s">
        <v>16</v>
      </c>
      <c r="C5602" s="21">
        <v>20201218</v>
      </c>
      <c r="D5602" s="21">
        <v>610538201209</v>
      </c>
      <c r="E5602" s="21" t="s">
        <v>16</v>
      </c>
      <c r="F5602" s="21">
        <v>20201228</v>
      </c>
      <c r="G5602" s="21" t="s">
        <v>17</v>
      </c>
      <c r="H5602" s="21" t="s">
        <v>82</v>
      </c>
      <c r="I5602" s="21" t="s">
        <v>83</v>
      </c>
      <c r="J5602" s="21">
        <v>1.53</v>
      </c>
      <c r="K5602" s="21" t="s">
        <v>20</v>
      </c>
      <c r="L5602">
        <f t="shared" si="102"/>
        <v>2</v>
      </c>
      <c r="M5602">
        <f>MATCH(H:H,价格表!$B$4:$B$35,0)</f>
        <v>2</v>
      </c>
      <c r="N5602" s="27">
        <f>IF(J5602&lt;=0.3,INDEX(价格表!$B$4:$I$31,M5602,2),IF(AND(J5602&gt;0.3,J5602&lt;=1),INDEX(价格表!$B$4:$I$31,M5602,3),IF(AND(J5602&gt;1,J5602&lt;=2.2),INDEX(价格表!$B$4:$I$31,M5602,4),IF(AND(J5602&gt;2.2,J5602&lt;=3.3),INDEX(价格表!$B$4:$I$31,M5602,5),IF(AND(J5602&gt;3.3,J5602&lt;=4),INDEX(价格表!$B$4:$I$31,M5602,6),IF(AND(J5602&gt;4,J5602&lt;=5.5),INDEX(价格表!$B$4:$I$31,M5602,7),IF(J5602&gt;5.5,2.6+INDEX(价格表!$B$4:$I$31,M5602,8)*L5602)))))))</f>
        <v>2.15</v>
      </c>
    </row>
    <row r="5603" spans="1:14">
      <c r="A5603" s="20">
        <v>4311118054671</v>
      </c>
      <c r="B5603" s="18" t="s">
        <v>16</v>
      </c>
      <c r="C5603" s="21">
        <v>20201218</v>
      </c>
      <c r="D5603" s="21">
        <v>610538201209</v>
      </c>
      <c r="E5603" s="21" t="s">
        <v>16</v>
      </c>
      <c r="F5603" s="21">
        <v>20201228</v>
      </c>
      <c r="G5603" s="21" t="s">
        <v>17</v>
      </c>
      <c r="H5603" s="21" t="s">
        <v>43</v>
      </c>
      <c r="I5603" s="21" t="s">
        <v>292</v>
      </c>
      <c r="J5603" s="21">
        <v>1.52</v>
      </c>
      <c r="K5603" s="21" t="s">
        <v>20</v>
      </c>
      <c r="L5603">
        <f t="shared" si="102"/>
        <v>2</v>
      </c>
      <c r="M5603">
        <f>MATCH(H:H,价格表!$B$4:$B$35,0)</f>
        <v>10</v>
      </c>
      <c r="N5603" s="27">
        <f>IF(J5603&lt;=0.3,INDEX(价格表!$B$4:$I$31,M5603,2),IF(AND(J5603&gt;0.3,J5603&lt;=1),INDEX(价格表!$B$4:$I$31,M5603,3),IF(AND(J5603&gt;1,J5603&lt;=2.2),INDEX(价格表!$B$4:$I$31,M5603,4),IF(AND(J5603&gt;2.2,J5603&lt;=3.3),INDEX(价格表!$B$4:$I$31,M5603,5),IF(AND(J5603&gt;3.3,J5603&lt;=4),INDEX(价格表!$B$4:$I$31,M5603,6),IF(AND(J5603&gt;4,J5603&lt;=5.5),INDEX(价格表!$B$4:$I$31,M5603,7),IF(J5603&gt;5.5,2.6+INDEX(价格表!$B$4:$I$31,M5603,8)*L5603)))))))</f>
        <v>2.15</v>
      </c>
    </row>
    <row r="5604" spans="1:14">
      <c r="A5604" s="20">
        <v>4311118054672</v>
      </c>
      <c r="B5604" s="18" t="s">
        <v>16</v>
      </c>
      <c r="C5604" s="21">
        <v>20201218</v>
      </c>
      <c r="D5604" s="21">
        <v>610538201209</v>
      </c>
      <c r="E5604" s="21" t="s">
        <v>16</v>
      </c>
      <c r="F5604" s="21">
        <v>20201228</v>
      </c>
      <c r="G5604" s="21" t="s">
        <v>17</v>
      </c>
      <c r="H5604" s="21" t="s">
        <v>88</v>
      </c>
      <c r="I5604" s="21" t="s">
        <v>101</v>
      </c>
      <c r="J5604" s="21">
        <v>1.53</v>
      </c>
      <c r="K5604" s="21" t="s">
        <v>20</v>
      </c>
      <c r="L5604">
        <f t="shared" si="102"/>
        <v>2</v>
      </c>
      <c r="M5604">
        <f>MATCH(H:H,价格表!$B$4:$B$35,0)</f>
        <v>19</v>
      </c>
      <c r="N5604" s="27">
        <f>IF(J5604&lt;=0.3,INDEX(价格表!$B$4:$I$31,M5604,2),IF(AND(J5604&gt;0.3,J5604&lt;=1),INDEX(价格表!$B$4:$I$31,M5604,3),IF(AND(J5604&gt;1,J5604&lt;=2.2),INDEX(价格表!$B$4:$I$31,M5604,4),IF(AND(J5604&gt;2.2,J5604&lt;=3.3),INDEX(价格表!$B$4:$I$31,M5604,5),IF(AND(J5604&gt;3.3,J5604&lt;=4),INDEX(价格表!$B$4:$I$31,M5604,6),IF(AND(J5604&gt;4,J5604&lt;=5.5),INDEX(价格表!$B$4:$I$31,M5604,7),IF(J5604&gt;5.5,2.6+INDEX(价格表!$B$4:$I$31,M5604,8)*L5604)))))))</f>
        <v>2.15</v>
      </c>
    </row>
    <row r="5605" spans="1:14">
      <c r="A5605" s="20">
        <v>4311118054673</v>
      </c>
      <c r="B5605" s="18" t="s">
        <v>16</v>
      </c>
      <c r="C5605" s="21">
        <v>20201218</v>
      </c>
      <c r="D5605" s="21">
        <v>610538201209</v>
      </c>
      <c r="E5605" s="21" t="s">
        <v>16</v>
      </c>
      <c r="F5605" s="21">
        <v>20201228</v>
      </c>
      <c r="G5605" s="21" t="s">
        <v>17</v>
      </c>
      <c r="H5605" s="21" t="s">
        <v>23</v>
      </c>
      <c r="I5605" s="21" t="s">
        <v>258</v>
      </c>
      <c r="J5605" s="21">
        <v>1.53</v>
      </c>
      <c r="K5605" s="21" t="s">
        <v>20</v>
      </c>
      <c r="L5605">
        <f t="shared" si="102"/>
        <v>2</v>
      </c>
      <c r="M5605">
        <f>MATCH(H:H,价格表!$B$4:$B$35,0)</f>
        <v>15</v>
      </c>
      <c r="N5605" s="27">
        <f>IF(J5605&lt;=0.3,INDEX(价格表!$B$4:$I$31,M5605,2),IF(AND(J5605&gt;0.3,J5605&lt;=1),INDEX(价格表!$B$4:$I$31,M5605,3),IF(AND(J5605&gt;1,J5605&lt;=2.2),INDEX(价格表!$B$4:$I$31,M5605,4),IF(AND(J5605&gt;2.2,J5605&lt;=3.3),INDEX(价格表!$B$4:$I$31,M5605,5),IF(AND(J5605&gt;3.3,J5605&lt;=4),INDEX(价格表!$B$4:$I$31,M5605,6),IF(AND(J5605&gt;4,J5605&lt;=5.5),INDEX(价格表!$B$4:$I$31,M5605,7),IF(J5605&gt;5.5,2.6+INDEX(价格表!$B$4:$I$31,M5605,8)*L5605)))))))</f>
        <v>2.15</v>
      </c>
    </row>
    <row r="5606" spans="1:14">
      <c r="A5606" s="20">
        <v>4311118054993</v>
      </c>
      <c r="B5606" s="18" t="s">
        <v>16</v>
      </c>
      <c r="C5606" s="21">
        <v>20201218</v>
      </c>
      <c r="D5606" s="21">
        <v>610538201209</v>
      </c>
      <c r="E5606" s="21" t="s">
        <v>16</v>
      </c>
      <c r="F5606" s="21">
        <v>20201228</v>
      </c>
      <c r="G5606" s="21" t="s">
        <v>17</v>
      </c>
      <c r="H5606" s="21" t="s">
        <v>88</v>
      </c>
      <c r="I5606" s="21" t="s">
        <v>96</v>
      </c>
      <c r="J5606" s="21">
        <v>1.52</v>
      </c>
      <c r="K5606" s="21" t="s">
        <v>20</v>
      </c>
      <c r="L5606">
        <f t="shared" si="102"/>
        <v>2</v>
      </c>
      <c r="M5606">
        <f>MATCH(H:H,价格表!$B$4:$B$35,0)</f>
        <v>19</v>
      </c>
      <c r="N5606" s="27">
        <f>IF(J5606&lt;=0.3,INDEX(价格表!$B$4:$I$31,M5606,2),IF(AND(J5606&gt;0.3,J5606&lt;=1),INDEX(价格表!$B$4:$I$31,M5606,3),IF(AND(J5606&gt;1,J5606&lt;=2.2),INDEX(价格表!$B$4:$I$31,M5606,4),IF(AND(J5606&gt;2.2,J5606&lt;=3.3),INDEX(价格表!$B$4:$I$31,M5606,5),IF(AND(J5606&gt;3.3,J5606&lt;=4),INDEX(价格表!$B$4:$I$31,M5606,6),IF(AND(J5606&gt;4,J5606&lt;=5.5),INDEX(价格表!$B$4:$I$31,M5606,7),IF(J5606&gt;5.5,2.6+INDEX(价格表!$B$4:$I$31,M5606,8)*L5606)))))))</f>
        <v>2.15</v>
      </c>
    </row>
    <row r="5607" spans="1:14">
      <c r="A5607" s="20">
        <v>4311118054994</v>
      </c>
      <c r="B5607" s="18" t="s">
        <v>16</v>
      </c>
      <c r="C5607" s="21">
        <v>20201218</v>
      </c>
      <c r="D5607" s="21">
        <v>610538201209</v>
      </c>
      <c r="E5607" s="21" t="s">
        <v>16</v>
      </c>
      <c r="F5607" s="21">
        <v>20201228</v>
      </c>
      <c r="G5607" s="21" t="s">
        <v>17</v>
      </c>
      <c r="H5607" s="21" t="s">
        <v>18</v>
      </c>
      <c r="I5607" s="21" t="s">
        <v>185</v>
      </c>
      <c r="J5607" s="21">
        <v>1.52</v>
      </c>
      <c r="K5607" s="21" t="s">
        <v>20</v>
      </c>
      <c r="L5607">
        <f t="shared" si="102"/>
        <v>2</v>
      </c>
      <c r="M5607">
        <f>MATCH(H:H,价格表!$B$4:$B$35,0)</f>
        <v>1</v>
      </c>
      <c r="N5607" s="27">
        <f>IF(J5607&lt;=0.3,INDEX(价格表!$B$4:$I$31,M5607,2),IF(AND(J5607&gt;0.3,J5607&lt;=1),INDEX(价格表!$B$4:$I$31,M5607,3),IF(AND(J5607&gt;1,J5607&lt;=2.2),INDEX(价格表!$B$4:$I$31,M5607,4),IF(AND(J5607&gt;2.2,J5607&lt;=3.3),INDEX(价格表!$B$4:$I$31,M5607,5),IF(AND(J5607&gt;3.3,J5607&lt;=4),INDEX(价格表!$B$4:$I$31,M5607,6),IF(AND(J5607&gt;4,J5607&lt;=5.5),INDEX(价格表!$B$4:$I$31,M5607,7),IF(J5607&gt;5.5,2.6+INDEX(价格表!$B$4:$I$31,M5607,8)*L5607)))))))</f>
        <v>2.15</v>
      </c>
    </row>
    <row r="5608" spans="1:14">
      <c r="A5608" s="20">
        <v>4311118054996</v>
      </c>
      <c r="B5608" s="18" t="s">
        <v>16</v>
      </c>
      <c r="C5608" s="21">
        <v>20201218</v>
      </c>
      <c r="D5608" s="21">
        <v>610538201209</v>
      </c>
      <c r="E5608" s="21" t="s">
        <v>16</v>
      </c>
      <c r="F5608" s="21">
        <v>20201228</v>
      </c>
      <c r="G5608" s="21" t="s">
        <v>17</v>
      </c>
      <c r="H5608" s="21" t="s">
        <v>18</v>
      </c>
      <c r="I5608" s="21" t="s">
        <v>377</v>
      </c>
      <c r="J5608" s="21">
        <v>1.44</v>
      </c>
      <c r="K5608" s="21" t="s">
        <v>20</v>
      </c>
      <c r="L5608">
        <f t="shared" si="102"/>
        <v>2</v>
      </c>
      <c r="M5608">
        <f>MATCH(H:H,价格表!$B$4:$B$35,0)</f>
        <v>1</v>
      </c>
      <c r="N5608" s="27">
        <f>IF(J5608&lt;=0.3,INDEX(价格表!$B$4:$I$31,M5608,2),IF(AND(J5608&gt;0.3,J5608&lt;=1),INDEX(价格表!$B$4:$I$31,M5608,3),IF(AND(J5608&gt;1,J5608&lt;=2.2),INDEX(价格表!$B$4:$I$31,M5608,4),IF(AND(J5608&gt;2.2,J5608&lt;=3.3),INDEX(价格表!$B$4:$I$31,M5608,5),IF(AND(J5608&gt;3.3,J5608&lt;=4),INDEX(价格表!$B$4:$I$31,M5608,6),IF(AND(J5608&gt;4,J5608&lt;=5.5),INDEX(价格表!$B$4:$I$31,M5608,7),IF(J5608&gt;5.5,2.6+INDEX(价格表!$B$4:$I$31,M5608,8)*L5608)))))))</f>
        <v>2.15</v>
      </c>
    </row>
    <row r="5609" spans="1:14">
      <c r="A5609" s="20">
        <v>4311118054997</v>
      </c>
      <c r="B5609" s="18" t="s">
        <v>16</v>
      </c>
      <c r="C5609" s="21">
        <v>20201218</v>
      </c>
      <c r="D5609" s="21">
        <v>610538201209</v>
      </c>
      <c r="E5609" s="21" t="s">
        <v>16</v>
      </c>
      <c r="F5609" s="21">
        <v>20201228</v>
      </c>
      <c r="G5609" s="21" t="s">
        <v>17</v>
      </c>
      <c r="H5609" s="21" t="s">
        <v>27</v>
      </c>
      <c r="I5609" s="21" t="s">
        <v>128</v>
      </c>
      <c r="J5609" s="21">
        <v>1.44</v>
      </c>
      <c r="K5609" s="21" t="s">
        <v>20</v>
      </c>
      <c r="L5609">
        <f t="shared" si="102"/>
        <v>2</v>
      </c>
      <c r="M5609">
        <f>MATCH(H:H,价格表!$B$4:$B$35,0)</f>
        <v>3</v>
      </c>
      <c r="N5609" s="27">
        <f>IF(J5609&lt;=0.3,INDEX(价格表!$B$4:$I$31,M5609,2),IF(AND(J5609&gt;0.3,J5609&lt;=1),INDEX(价格表!$B$4:$I$31,M5609,3),IF(AND(J5609&gt;1,J5609&lt;=2.2),INDEX(价格表!$B$4:$I$31,M5609,4),IF(AND(J5609&gt;2.2,J5609&lt;=3.3),INDEX(价格表!$B$4:$I$31,M5609,5),IF(AND(J5609&gt;3.3,J5609&lt;=4),INDEX(价格表!$B$4:$I$31,M5609,6),IF(AND(J5609&gt;4,J5609&lt;=5.5),INDEX(价格表!$B$4:$I$31,M5609,7),IF(J5609&gt;5.5,2.6+INDEX(价格表!$B$4:$I$31,M5609,8)*L5609)))))))</f>
        <v>2.15</v>
      </c>
    </row>
    <row r="5610" spans="1:14">
      <c r="A5610" s="20">
        <v>4311118054998</v>
      </c>
      <c r="B5610" s="18" t="s">
        <v>16</v>
      </c>
      <c r="C5610" s="21">
        <v>20201218</v>
      </c>
      <c r="D5610" s="21">
        <v>610538201209</v>
      </c>
      <c r="E5610" s="21" t="s">
        <v>16</v>
      </c>
      <c r="F5610" s="21">
        <v>20201228</v>
      </c>
      <c r="G5610" s="21" t="s">
        <v>17</v>
      </c>
      <c r="H5610" s="21" t="s">
        <v>18</v>
      </c>
      <c r="I5610" s="21" t="s">
        <v>61</v>
      </c>
      <c r="J5610" s="21">
        <v>1.44</v>
      </c>
      <c r="K5610" s="21" t="s">
        <v>20</v>
      </c>
      <c r="L5610">
        <f t="shared" si="102"/>
        <v>2</v>
      </c>
      <c r="M5610">
        <f>MATCH(H:H,价格表!$B$4:$B$35,0)</f>
        <v>1</v>
      </c>
      <c r="N5610" s="27">
        <f>IF(J5610&lt;=0.3,INDEX(价格表!$B$4:$I$31,M5610,2),IF(AND(J5610&gt;0.3,J5610&lt;=1),INDEX(价格表!$B$4:$I$31,M5610,3),IF(AND(J5610&gt;1,J5610&lt;=2.2),INDEX(价格表!$B$4:$I$31,M5610,4),IF(AND(J5610&gt;2.2,J5610&lt;=3.3),INDEX(价格表!$B$4:$I$31,M5610,5),IF(AND(J5610&gt;3.3,J5610&lt;=4),INDEX(价格表!$B$4:$I$31,M5610,6),IF(AND(J5610&gt;4,J5610&lt;=5.5),INDEX(价格表!$B$4:$I$31,M5610,7),IF(J5610&gt;5.5,2.6+INDEX(价格表!$B$4:$I$31,M5610,8)*L5610)))))))</f>
        <v>2.15</v>
      </c>
    </row>
    <row r="5611" spans="1:14">
      <c r="A5611" s="20">
        <v>4311118054999</v>
      </c>
      <c r="B5611" s="18" t="s">
        <v>16</v>
      </c>
      <c r="C5611" s="21">
        <v>20201218</v>
      </c>
      <c r="D5611" s="21">
        <v>610538201209</v>
      </c>
      <c r="E5611" s="21" t="s">
        <v>16</v>
      </c>
      <c r="F5611" s="21">
        <v>20201228</v>
      </c>
      <c r="G5611" s="21" t="s">
        <v>17</v>
      </c>
      <c r="H5611" s="21" t="s">
        <v>82</v>
      </c>
      <c r="I5611" s="21" t="s">
        <v>83</v>
      </c>
      <c r="J5611" s="21">
        <v>1.53</v>
      </c>
      <c r="K5611" s="21" t="s">
        <v>20</v>
      </c>
      <c r="L5611">
        <f t="shared" si="102"/>
        <v>2</v>
      </c>
      <c r="M5611">
        <f>MATCH(H:H,价格表!$B$4:$B$35,0)</f>
        <v>2</v>
      </c>
      <c r="N5611" s="27">
        <f>IF(J5611&lt;=0.3,INDEX(价格表!$B$4:$I$31,M5611,2),IF(AND(J5611&gt;0.3,J5611&lt;=1),INDEX(价格表!$B$4:$I$31,M5611,3),IF(AND(J5611&gt;1,J5611&lt;=2.2),INDEX(价格表!$B$4:$I$31,M5611,4),IF(AND(J5611&gt;2.2,J5611&lt;=3.3),INDEX(价格表!$B$4:$I$31,M5611,5),IF(AND(J5611&gt;3.3,J5611&lt;=4),INDEX(价格表!$B$4:$I$31,M5611,6),IF(AND(J5611&gt;4,J5611&lt;=5.5),INDEX(价格表!$B$4:$I$31,M5611,7),IF(J5611&gt;5.5,2.6+INDEX(价格表!$B$4:$I$31,M5611,8)*L5611)))))))</f>
        <v>2.15</v>
      </c>
    </row>
    <row r="5612" spans="1:14">
      <c r="A5612" s="20">
        <v>4311118055000</v>
      </c>
      <c r="B5612" s="18" t="s">
        <v>16</v>
      </c>
      <c r="C5612" s="21">
        <v>20201218</v>
      </c>
      <c r="D5612" s="21">
        <v>610538201209</v>
      </c>
      <c r="E5612" s="21" t="s">
        <v>16</v>
      </c>
      <c r="F5612" s="21">
        <v>20201228</v>
      </c>
      <c r="G5612" s="21" t="s">
        <v>17</v>
      </c>
      <c r="H5612" s="21" t="s">
        <v>88</v>
      </c>
      <c r="I5612" s="21" t="s">
        <v>89</v>
      </c>
      <c r="J5612" s="21">
        <v>1.53</v>
      </c>
      <c r="K5612" s="21" t="s">
        <v>20</v>
      </c>
      <c r="L5612">
        <f t="shared" si="102"/>
        <v>2</v>
      </c>
      <c r="M5612">
        <f>MATCH(H:H,价格表!$B$4:$B$35,0)</f>
        <v>19</v>
      </c>
      <c r="N5612" s="27">
        <f>IF(J5612&lt;=0.3,INDEX(价格表!$B$4:$I$31,M5612,2),IF(AND(J5612&gt;0.3,J5612&lt;=1),INDEX(价格表!$B$4:$I$31,M5612,3),IF(AND(J5612&gt;1,J5612&lt;=2.2),INDEX(价格表!$B$4:$I$31,M5612,4),IF(AND(J5612&gt;2.2,J5612&lt;=3.3),INDEX(价格表!$B$4:$I$31,M5612,5),IF(AND(J5612&gt;3.3,J5612&lt;=4),INDEX(价格表!$B$4:$I$31,M5612,6),IF(AND(J5612&gt;4,J5612&lt;=5.5),INDEX(价格表!$B$4:$I$31,M5612,7),IF(J5612&gt;5.5,2.6+INDEX(价格表!$B$4:$I$31,M5612,8)*L5612)))))))</f>
        <v>2.15</v>
      </c>
    </row>
    <row r="5613" spans="1:14">
      <c r="A5613" s="20">
        <v>4311118055002</v>
      </c>
      <c r="B5613" s="18" t="s">
        <v>16</v>
      </c>
      <c r="C5613" s="21">
        <v>20201218</v>
      </c>
      <c r="D5613" s="21">
        <v>610538201209</v>
      </c>
      <c r="E5613" s="21" t="s">
        <v>16</v>
      </c>
      <c r="F5613" s="21">
        <v>20201228</v>
      </c>
      <c r="G5613" s="21" t="s">
        <v>17</v>
      </c>
      <c r="H5613" s="21" t="s">
        <v>27</v>
      </c>
      <c r="I5613" s="21" t="s">
        <v>85</v>
      </c>
      <c r="J5613" s="21">
        <v>1.53</v>
      </c>
      <c r="K5613" s="21" t="s">
        <v>20</v>
      </c>
      <c r="L5613">
        <f t="shared" si="102"/>
        <v>2</v>
      </c>
      <c r="M5613">
        <f>MATCH(H:H,价格表!$B$4:$B$35,0)</f>
        <v>3</v>
      </c>
      <c r="N5613" s="27">
        <f>IF(J5613&lt;=0.3,INDEX(价格表!$B$4:$I$31,M5613,2),IF(AND(J5613&gt;0.3,J5613&lt;=1),INDEX(价格表!$B$4:$I$31,M5613,3),IF(AND(J5613&gt;1,J5613&lt;=2.2),INDEX(价格表!$B$4:$I$31,M5613,4),IF(AND(J5613&gt;2.2,J5613&lt;=3.3),INDEX(价格表!$B$4:$I$31,M5613,5),IF(AND(J5613&gt;3.3,J5613&lt;=4),INDEX(价格表!$B$4:$I$31,M5613,6),IF(AND(J5613&gt;4,J5613&lt;=5.5),INDEX(价格表!$B$4:$I$31,M5613,7),IF(J5613&gt;5.5,2.6+INDEX(价格表!$B$4:$I$31,M5613,8)*L5613)))))))</f>
        <v>2.15</v>
      </c>
    </row>
    <row r="5614" spans="1:14">
      <c r="A5614" s="20">
        <v>4311118061807</v>
      </c>
      <c r="B5614" s="18" t="s">
        <v>16</v>
      </c>
      <c r="C5614" s="21">
        <v>20201218</v>
      </c>
      <c r="D5614" s="21">
        <v>610538201209</v>
      </c>
      <c r="E5614" s="21" t="s">
        <v>16</v>
      </c>
      <c r="F5614" s="21">
        <v>20201228</v>
      </c>
      <c r="G5614" s="21" t="s">
        <v>17</v>
      </c>
      <c r="H5614" s="21" t="s">
        <v>50</v>
      </c>
      <c r="I5614" s="21" t="s">
        <v>62</v>
      </c>
      <c r="J5614" s="21">
        <v>1.53</v>
      </c>
      <c r="K5614" s="21" t="s">
        <v>20</v>
      </c>
      <c r="L5614">
        <f t="shared" si="102"/>
        <v>2</v>
      </c>
      <c r="M5614">
        <f>MATCH(H:H,价格表!$B$4:$B$35,0)</f>
        <v>4</v>
      </c>
      <c r="N5614" s="27">
        <f>IF(J5614&lt;=0.3,INDEX(价格表!$B$4:$I$31,M5614,2),IF(AND(J5614&gt;0.3,J5614&lt;=1),INDEX(价格表!$B$4:$I$31,M5614,3),IF(AND(J5614&gt;1,J5614&lt;=2.2),INDEX(价格表!$B$4:$I$31,M5614,4),IF(AND(J5614&gt;2.2,J5614&lt;=3.3),INDEX(价格表!$B$4:$I$31,M5614,5),IF(AND(J5614&gt;3.3,J5614&lt;=4),INDEX(价格表!$B$4:$I$31,M5614,6),IF(AND(J5614&gt;4,J5614&lt;=5.5),INDEX(价格表!$B$4:$I$31,M5614,7),IF(J5614&gt;5.5,2.6+INDEX(价格表!$B$4:$I$31,M5614,8)*L5614)))))))</f>
        <v>2.15</v>
      </c>
    </row>
    <row r="5615" spans="1:14">
      <c r="A5615" s="20">
        <v>4311118061808</v>
      </c>
      <c r="B5615" s="18" t="s">
        <v>16</v>
      </c>
      <c r="C5615" s="21">
        <v>20201218</v>
      </c>
      <c r="D5615" s="21">
        <v>610538201209</v>
      </c>
      <c r="E5615" s="21" t="s">
        <v>16</v>
      </c>
      <c r="F5615" s="21">
        <v>20201228</v>
      </c>
      <c r="G5615" s="21" t="s">
        <v>17</v>
      </c>
      <c r="H5615" s="21" t="s">
        <v>73</v>
      </c>
      <c r="I5615" s="21" t="s">
        <v>184</v>
      </c>
      <c r="J5615" s="21">
        <v>1.51</v>
      </c>
      <c r="K5615" s="21" t="s">
        <v>20</v>
      </c>
      <c r="L5615">
        <f t="shared" si="102"/>
        <v>2</v>
      </c>
      <c r="M5615">
        <f>MATCH(H:H,价格表!$B$4:$B$35,0)</f>
        <v>7</v>
      </c>
      <c r="N5615" s="27">
        <f>IF(J5615&lt;=0.3,INDEX(价格表!$B$4:$I$31,M5615,2),IF(AND(J5615&gt;0.3,J5615&lt;=1),INDEX(价格表!$B$4:$I$31,M5615,3),IF(AND(J5615&gt;1,J5615&lt;=2.2),INDEX(价格表!$B$4:$I$31,M5615,4),IF(AND(J5615&gt;2.2,J5615&lt;=3.3),INDEX(价格表!$B$4:$I$31,M5615,5),IF(AND(J5615&gt;3.3,J5615&lt;=4),INDEX(价格表!$B$4:$I$31,M5615,6),IF(AND(J5615&gt;4,J5615&lt;=5.5),INDEX(价格表!$B$4:$I$31,M5615,7),IF(J5615&gt;5.5,2.6+INDEX(价格表!$B$4:$I$31,M5615,8)*L5615)))))))</f>
        <v>2.15</v>
      </c>
    </row>
    <row r="5616" spans="1:14">
      <c r="A5616" s="20">
        <v>4311118061809</v>
      </c>
      <c r="B5616" s="18" t="s">
        <v>16</v>
      </c>
      <c r="C5616" s="21">
        <v>20201218</v>
      </c>
      <c r="D5616" s="21">
        <v>610538201209</v>
      </c>
      <c r="E5616" s="21" t="s">
        <v>16</v>
      </c>
      <c r="F5616" s="21">
        <v>20201228</v>
      </c>
      <c r="G5616" s="21" t="s">
        <v>17</v>
      </c>
      <c r="H5616" s="21" t="s">
        <v>88</v>
      </c>
      <c r="I5616" s="21" t="s">
        <v>232</v>
      </c>
      <c r="J5616" s="21">
        <v>1.52</v>
      </c>
      <c r="K5616" s="21" t="s">
        <v>20</v>
      </c>
      <c r="L5616">
        <f t="shared" si="102"/>
        <v>2</v>
      </c>
      <c r="M5616">
        <f>MATCH(H:H,价格表!$B$4:$B$35,0)</f>
        <v>19</v>
      </c>
      <c r="N5616" s="27">
        <f>IF(J5616&lt;=0.3,INDEX(价格表!$B$4:$I$31,M5616,2),IF(AND(J5616&gt;0.3,J5616&lt;=1),INDEX(价格表!$B$4:$I$31,M5616,3),IF(AND(J5616&gt;1,J5616&lt;=2.2),INDEX(价格表!$B$4:$I$31,M5616,4),IF(AND(J5616&gt;2.2,J5616&lt;=3.3),INDEX(价格表!$B$4:$I$31,M5616,5),IF(AND(J5616&gt;3.3,J5616&lt;=4),INDEX(价格表!$B$4:$I$31,M5616,6),IF(AND(J5616&gt;4,J5616&lt;=5.5),INDEX(价格表!$B$4:$I$31,M5616,7),IF(J5616&gt;5.5,2.6+INDEX(价格表!$B$4:$I$31,M5616,8)*L5616)))))))</f>
        <v>2.15</v>
      </c>
    </row>
    <row r="5617" spans="1:14">
      <c r="A5617" s="20">
        <v>4311118061810</v>
      </c>
      <c r="B5617" s="18" t="s">
        <v>16</v>
      </c>
      <c r="C5617" s="21">
        <v>20201218</v>
      </c>
      <c r="D5617" s="21">
        <v>610538201209</v>
      </c>
      <c r="E5617" s="21" t="s">
        <v>16</v>
      </c>
      <c r="F5617" s="21">
        <v>20201228</v>
      </c>
      <c r="G5617" s="21" t="s">
        <v>17</v>
      </c>
      <c r="H5617" s="21" t="s">
        <v>73</v>
      </c>
      <c r="I5617" s="21" t="s">
        <v>138</v>
      </c>
      <c r="J5617" s="21">
        <v>1.53</v>
      </c>
      <c r="K5617" s="21" t="s">
        <v>20</v>
      </c>
      <c r="L5617">
        <f t="shared" si="102"/>
        <v>2</v>
      </c>
      <c r="M5617">
        <f>MATCH(H:H,价格表!$B$4:$B$35,0)</f>
        <v>7</v>
      </c>
      <c r="N5617" s="27">
        <f>IF(J5617&lt;=0.3,INDEX(价格表!$B$4:$I$31,M5617,2),IF(AND(J5617&gt;0.3,J5617&lt;=1),INDEX(价格表!$B$4:$I$31,M5617,3),IF(AND(J5617&gt;1,J5617&lt;=2.2),INDEX(价格表!$B$4:$I$31,M5617,4),IF(AND(J5617&gt;2.2,J5617&lt;=3.3),INDEX(价格表!$B$4:$I$31,M5617,5),IF(AND(J5617&gt;3.3,J5617&lt;=4),INDEX(价格表!$B$4:$I$31,M5617,6),IF(AND(J5617&gt;4,J5617&lt;=5.5),INDEX(价格表!$B$4:$I$31,M5617,7),IF(J5617&gt;5.5,2.6+INDEX(价格表!$B$4:$I$31,M5617,8)*L5617)))))))</f>
        <v>2.15</v>
      </c>
    </row>
    <row r="5618" spans="1:14">
      <c r="A5618" s="20">
        <v>4311118061811</v>
      </c>
      <c r="B5618" s="18" t="s">
        <v>16</v>
      </c>
      <c r="C5618" s="21">
        <v>20201218</v>
      </c>
      <c r="D5618" s="21">
        <v>610538201209</v>
      </c>
      <c r="E5618" s="21" t="s">
        <v>16</v>
      </c>
      <c r="F5618" s="21">
        <v>20201228</v>
      </c>
      <c r="G5618" s="21" t="s">
        <v>17</v>
      </c>
      <c r="H5618" s="21" t="s">
        <v>21</v>
      </c>
      <c r="I5618" s="21" t="s">
        <v>228</v>
      </c>
      <c r="J5618" s="21">
        <v>1.53</v>
      </c>
      <c r="K5618" s="21" t="s">
        <v>20</v>
      </c>
      <c r="L5618">
        <f t="shared" si="102"/>
        <v>2</v>
      </c>
      <c r="M5618">
        <f>MATCH(H:H,价格表!$B$4:$B$35,0)</f>
        <v>20</v>
      </c>
      <c r="N5618" s="27">
        <f>IF(J5618&lt;=0.3,INDEX(价格表!$B$4:$I$31,M5618,2),IF(AND(J5618&gt;0.3,J5618&lt;=1),INDEX(价格表!$B$4:$I$31,M5618,3),IF(AND(J5618&gt;1,J5618&lt;=2.2),INDEX(价格表!$B$4:$I$31,M5618,4),IF(AND(J5618&gt;2.2,J5618&lt;=3.3),INDEX(价格表!$B$4:$I$31,M5618,5),IF(AND(J5618&gt;3.3,J5618&lt;=4),INDEX(价格表!$B$4:$I$31,M5618,6),IF(AND(J5618&gt;4,J5618&lt;=5.5),INDEX(价格表!$B$4:$I$31,M5618,7),IF(J5618&gt;5.5,2.6+INDEX(价格表!$B$4:$I$31,M5618,8)*L5618)))))))</f>
        <v>2.15</v>
      </c>
    </row>
    <row r="5619" spans="1:14">
      <c r="A5619" s="20">
        <v>4311118061812</v>
      </c>
      <c r="B5619" s="18" t="s">
        <v>16</v>
      </c>
      <c r="C5619" s="21">
        <v>20201218</v>
      </c>
      <c r="D5619" s="21">
        <v>610538201209</v>
      </c>
      <c r="E5619" s="21" t="s">
        <v>16</v>
      </c>
      <c r="F5619" s="21">
        <v>20201228</v>
      </c>
      <c r="G5619" s="21" t="s">
        <v>17</v>
      </c>
      <c r="H5619" s="21" t="s">
        <v>27</v>
      </c>
      <c r="I5619" s="21" t="s">
        <v>348</v>
      </c>
      <c r="J5619" s="21">
        <v>1.55</v>
      </c>
      <c r="K5619" s="21" t="s">
        <v>20</v>
      </c>
      <c r="L5619">
        <f t="shared" si="102"/>
        <v>2</v>
      </c>
      <c r="M5619">
        <f>MATCH(H:H,价格表!$B$4:$B$35,0)</f>
        <v>3</v>
      </c>
      <c r="N5619" s="27">
        <f>IF(J5619&lt;=0.3,INDEX(价格表!$B$4:$I$31,M5619,2),IF(AND(J5619&gt;0.3,J5619&lt;=1),INDEX(价格表!$B$4:$I$31,M5619,3),IF(AND(J5619&gt;1,J5619&lt;=2.2),INDEX(价格表!$B$4:$I$31,M5619,4),IF(AND(J5619&gt;2.2,J5619&lt;=3.3),INDEX(价格表!$B$4:$I$31,M5619,5),IF(AND(J5619&gt;3.3,J5619&lt;=4),INDEX(价格表!$B$4:$I$31,M5619,6),IF(AND(J5619&gt;4,J5619&lt;=5.5),INDEX(价格表!$B$4:$I$31,M5619,7),IF(J5619&gt;5.5,2.6+INDEX(价格表!$B$4:$I$31,M5619,8)*L5619)))))))</f>
        <v>2.15</v>
      </c>
    </row>
    <row r="5620" spans="1:14">
      <c r="A5620" s="20">
        <v>4311118061813</v>
      </c>
      <c r="B5620" s="18" t="s">
        <v>16</v>
      </c>
      <c r="C5620" s="21">
        <v>20201218</v>
      </c>
      <c r="D5620" s="21">
        <v>610538201209</v>
      </c>
      <c r="E5620" s="21" t="s">
        <v>16</v>
      </c>
      <c r="F5620" s="21">
        <v>20201228</v>
      </c>
      <c r="G5620" s="21" t="s">
        <v>17</v>
      </c>
      <c r="H5620" s="21" t="s">
        <v>50</v>
      </c>
      <c r="I5620" s="21" t="s">
        <v>51</v>
      </c>
      <c r="J5620" s="21">
        <v>1.53</v>
      </c>
      <c r="K5620" s="21" t="s">
        <v>20</v>
      </c>
      <c r="L5620">
        <f t="shared" si="102"/>
        <v>2</v>
      </c>
      <c r="M5620">
        <f>MATCH(H:H,价格表!$B$4:$B$35,0)</f>
        <v>4</v>
      </c>
      <c r="N5620" s="27">
        <f>IF(J5620&lt;=0.3,INDEX(价格表!$B$4:$I$31,M5620,2),IF(AND(J5620&gt;0.3,J5620&lt;=1),INDEX(价格表!$B$4:$I$31,M5620,3),IF(AND(J5620&gt;1,J5620&lt;=2.2),INDEX(价格表!$B$4:$I$31,M5620,4),IF(AND(J5620&gt;2.2,J5620&lt;=3.3),INDEX(价格表!$B$4:$I$31,M5620,5),IF(AND(J5620&gt;3.3,J5620&lt;=4),INDEX(价格表!$B$4:$I$31,M5620,6),IF(AND(J5620&gt;4,J5620&lt;=5.5),INDEX(价格表!$B$4:$I$31,M5620,7),IF(J5620&gt;5.5,2.6+INDEX(价格表!$B$4:$I$31,M5620,8)*L5620)))))))</f>
        <v>2.15</v>
      </c>
    </row>
    <row r="5621" spans="1:14">
      <c r="A5621" s="20">
        <v>4311118061814</v>
      </c>
      <c r="B5621" s="18" t="s">
        <v>16</v>
      </c>
      <c r="C5621" s="21">
        <v>20201218</v>
      </c>
      <c r="D5621" s="21">
        <v>610538201209</v>
      </c>
      <c r="E5621" s="21" t="s">
        <v>16</v>
      </c>
      <c r="F5621" s="21">
        <v>20201228</v>
      </c>
      <c r="G5621" s="21" t="s">
        <v>17</v>
      </c>
      <c r="H5621" s="21" t="s">
        <v>27</v>
      </c>
      <c r="I5621" s="21" t="s">
        <v>126</v>
      </c>
      <c r="J5621" s="21">
        <v>1.53</v>
      </c>
      <c r="K5621" s="21" t="s">
        <v>20</v>
      </c>
      <c r="L5621">
        <f t="shared" si="102"/>
        <v>2</v>
      </c>
      <c r="M5621">
        <f>MATCH(H:H,价格表!$B$4:$B$35,0)</f>
        <v>3</v>
      </c>
      <c r="N5621" s="27">
        <f>IF(J5621&lt;=0.3,INDEX(价格表!$B$4:$I$31,M5621,2),IF(AND(J5621&gt;0.3,J5621&lt;=1),INDEX(价格表!$B$4:$I$31,M5621,3),IF(AND(J5621&gt;1,J5621&lt;=2.2),INDEX(价格表!$B$4:$I$31,M5621,4),IF(AND(J5621&gt;2.2,J5621&lt;=3.3),INDEX(价格表!$B$4:$I$31,M5621,5),IF(AND(J5621&gt;3.3,J5621&lt;=4),INDEX(价格表!$B$4:$I$31,M5621,6),IF(AND(J5621&gt;4,J5621&lt;=5.5),INDEX(价格表!$B$4:$I$31,M5621,7),IF(J5621&gt;5.5,2.6+INDEX(价格表!$B$4:$I$31,M5621,8)*L5621)))))))</f>
        <v>2.15</v>
      </c>
    </row>
    <row r="5622" spans="1:14">
      <c r="A5622" s="20">
        <v>4311118061815</v>
      </c>
      <c r="B5622" s="18" t="s">
        <v>16</v>
      </c>
      <c r="C5622" s="21">
        <v>20201218</v>
      </c>
      <c r="D5622" s="21">
        <v>610538201209</v>
      </c>
      <c r="E5622" s="21" t="s">
        <v>16</v>
      </c>
      <c r="F5622" s="21">
        <v>20201228</v>
      </c>
      <c r="G5622" s="21" t="s">
        <v>17</v>
      </c>
      <c r="H5622" s="21" t="s">
        <v>25</v>
      </c>
      <c r="I5622" s="21" t="s">
        <v>84</v>
      </c>
      <c r="J5622" s="21">
        <v>1.52</v>
      </c>
      <c r="K5622" s="21" t="s">
        <v>20</v>
      </c>
      <c r="L5622">
        <f t="shared" si="102"/>
        <v>2</v>
      </c>
      <c r="M5622">
        <f>MATCH(H:H,价格表!$B$4:$B$35,0)</f>
        <v>25</v>
      </c>
      <c r="N5622" s="27">
        <f>IF(J5622&lt;=0.3,INDEX(价格表!$B$4:$I$31,M5622,2),IF(AND(J5622&gt;0.3,J5622&lt;=1),INDEX(价格表!$B$4:$I$31,M5622,3),IF(AND(J5622&gt;1,J5622&lt;=2.2),INDEX(价格表!$B$4:$I$31,M5622,4),IF(AND(J5622&gt;2.2,J5622&lt;=3.3),INDEX(价格表!$B$4:$I$31,M5622,5),IF(AND(J5622&gt;3.3,J5622&lt;=4),INDEX(价格表!$B$4:$I$31,M5622,6),IF(AND(J5622&gt;4,J5622&lt;=5.5),INDEX(价格表!$B$4:$I$31,M5622,7),IF(J5622&gt;5.5,2.6+INDEX(价格表!$B$4:$I$31,M5622,8)*L5622)))))))</f>
        <v>2.15</v>
      </c>
    </row>
    <row r="5623" spans="1:14">
      <c r="A5623" s="20">
        <v>4311118061816</v>
      </c>
      <c r="B5623" s="18" t="s">
        <v>16</v>
      </c>
      <c r="C5623" s="21">
        <v>20201218</v>
      </c>
      <c r="D5623" s="21">
        <v>610538201209</v>
      </c>
      <c r="E5623" s="21" t="s">
        <v>16</v>
      </c>
      <c r="F5623" s="21">
        <v>20201228</v>
      </c>
      <c r="G5623" s="21" t="s">
        <v>17</v>
      </c>
      <c r="H5623" s="21" t="s">
        <v>23</v>
      </c>
      <c r="I5623" s="21" t="s">
        <v>189</v>
      </c>
      <c r="J5623" s="21">
        <v>1.53</v>
      </c>
      <c r="K5623" s="21" t="s">
        <v>20</v>
      </c>
      <c r="L5623">
        <f t="shared" si="102"/>
        <v>2</v>
      </c>
      <c r="M5623">
        <f>MATCH(H:H,价格表!$B$4:$B$35,0)</f>
        <v>15</v>
      </c>
      <c r="N5623" s="27">
        <f>IF(J5623&lt;=0.3,INDEX(价格表!$B$4:$I$31,M5623,2),IF(AND(J5623&gt;0.3,J5623&lt;=1),INDEX(价格表!$B$4:$I$31,M5623,3),IF(AND(J5623&gt;1,J5623&lt;=2.2),INDEX(价格表!$B$4:$I$31,M5623,4),IF(AND(J5623&gt;2.2,J5623&lt;=3.3),INDEX(价格表!$B$4:$I$31,M5623,5),IF(AND(J5623&gt;3.3,J5623&lt;=4),INDEX(价格表!$B$4:$I$31,M5623,6),IF(AND(J5623&gt;4,J5623&lt;=5.5),INDEX(价格表!$B$4:$I$31,M5623,7),IF(J5623&gt;5.5,2.6+INDEX(价格表!$B$4:$I$31,M5623,8)*L5623)))))))</f>
        <v>2.15</v>
      </c>
    </row>
    <row r="5624" spans="1:14">
      <c r="A5624" s="20">
        <v>4311118061829</v>
      </c>
      <c r="B5624" s="18" t="s">
        <v>16</v>
      </c>
      <c r="C5624" s="21">
        <v>20201218</v>
      </c>
      <c r="D5624" s="21">
        <v>610538201209</v>
      </c>
      <c r="E5624" s="21" t="s">
        <v>16</v>
      </c>
      <c r="F5624" s="21">
        <v>20201228</v>
      </c>
      <c r="G5624" s="21" t="s">
        <v>17</v>
      </c>
      <c r="H5624" s="21" t="s">
        <v>88</v>
      </c>
      <c r="I5624" s="21" t="s">
        <v>110</v>
      </c>
      <c r="J5624" s="21">
        <v>1.53</v>
      </c>
      <c r="K5624" s="21" t="s">
        <v>20</v>
      </c>
      <c r="L5624">
        <f t="shared" si="102"/>
        <v>2</v>
      </c>
      <c r="M5624">
        <f>MATCH(H:H,价格表!$B$4:$B$35,0)</f>
        <v>19</v>
      </c>
      <c r="N5624" s="27">
        <f>IF(J5624&lt;=0.3,INDEX(价格表!$B$4:$I$31,M5624,2),IF(AND(J5624&gt;0.3,J5624&lt;=1),INDEX(价格表!$B$4:$I$31,M5624,3),IF(AND(J5624&gt;1,J5624&lt;=2.2),INDEX(价格表!$B$4:$I$31,M5624,4),IF(AND(J5624&gt;2.2,J5624&lt;=3.3),INDEX(价格表!$B$4:$I$31,M5624,5),IF(AND(J5624&gt;3.3,J5624&lt;=4),INDEX(价格表!$B$4:$I$31,M5624,6),IF(AND(J5624&gt;4,J5624&lt;=5.5),INDEX(价格表!$B$4:$I$31,M5624,7),IF(J5624&gt;5.5,2.6+INDEX(价格表!$B$4:$I$31,M5624,8)*L5624)))))))</f>
        <v>2.15</v>
      </c>
    </row>
    <row r="5625" spans="1:14">
      <c r="A5625" s="20">
        <v>4311118061830</v>
      </c>
      <c r="B5625" s="18" t="s">
        <v>16</v>
      </c>
      <c r="C5625" s="21">
        <v>20201218</v>
      </c>
      <c r="D5625" s="21">
        <v>610538201209</v>
      </c>
      <c r="E5625" s="21" t="s">
        <v>16</v>
      </c>
      <c r="F5625" s="21">
        <v>20201228</v>
      </c>
      <c r="G5625" s="21" t="s">
        <v>17</v>
      </c>
      <c r="H5625" s="21" t="s">
        <v>63</v>
      </c>
      <c r="I5625" s="21" t="s">
        <v>280</v>
      </c>
      <c r="J5625" s="21">
        <v>1.51</v>
      </c>
      <c r="K5625" s="21" t="s">
        <v>20</v>
      </c>
      <c r="L5625">
        <f t="shared" si="102"/>
        <v>2</v>
      </c>
      <c r="M5625">
        <f>MATCH(H:H,价格表!$B$4:$B$35,0)</f>
        <v>21</v>
      </c>
      <c r="N5625" s="27">
        <f>IF(J5625&lt;=0.3,INDEX(价格表!$B$4:$I$31,M5625,2),IF(AND(J5625&gt;0.3,J5625&lt;=1),INDEX(价格表!$B$4:$I$31,M5625,3),IF(AND(J5625&gt;1,J5625&lt;=2.2),INDEX(价格表!$B$4:$I$31,M5625,4),IF(AND(J5625&gt;2.2,J5625&lt;=3.3),INDEX(价格表!$B$4:$I$31,M5625,5),IF(AND(J5625&gt;3.3,J5625&lt;=4),INDEX(价格表!$B$4:$I$31,M5625,6),IF(AND(J5625&gt;4,J5625&lt;=5.5),INDEX(价格表!$B$4:$I$31,M5625,7),IF(J5625&gt;5.5,2.6+INDEX(价格表!$B$4:$I$31,M5625,8)*L5625)))))))</f>
        <v>2.15</v>
      </c>
    </row>
    <row r="5626" spans="1:14">
      <c r="A5626" s="20">
        <v>4311118061831</v>
      </c>
      <c r="B5626" s="18" t="s">
        <v>16</v>
      </c>
      <c r="C5626" s="21">
        <v>20201218</v>
      </c>
      <c r="D5626" s="21">
        <v>610538201209</v>
      </c>
      <c r="E5626" s="21" t="s">
        <v>16</v>
      </c>
      <c r="F5626" s="21">
        <v>20201228</v>
      </c>
      <c r="G5626" s="21" t="s">
        <v>17</v>
      </c>
      <c r="H5626" s="21" t="s">
        <v>66</v>
      </c>
      <c r="I5626" s="21" t="s">
        <v>67</v>
      </c>
      <c r="J5626" s="21">
        <v>1.46</v>
      </c>
      <c r="K5626" s="21" t="s">
        <v>20</v>
      </c>
      <c r="L5626">
        <f t="shared" si="102"/>
        <v>2</v>
      </c>
      <c r="M5626">
        <f>MATCH(H:H,价格表!$B$4:$B$35,0)</f>
        <v>17</v>
      </c>
      <c r="N5626" s="27">
        <f>IF(J5626&lt;=0.3,INDEX(价格表!$B$4:$I$31,M5626,2),IF(AND(J5626&gt;0.3,J5626&lt;=1),INDEX(价格表!$B$4:$I$31,M5626,3),IF(AND(J5626&gt;1,J5626&lt;=2.2),INDEX(价格表!$B$4:$I$31,M5626,4),IF(AND(J5626&gt;2.2,J5626&lt;=3.3),INDEX(价格表!$B$4:$I$31,M5626,5),IF(AND(J5626&gt;3.3,J5626&lt;=4),INDEX(价格表!$B$4:$I$31,M5626,6),IF(AND(J5626&gt;4,J5626&lt;=5.5),INDEX(价格表!$B$4:$I$31,M5626,7),IF(J5626&gt;5.5,2.6+INDEX(价格表!$B$4:$I$31,M5626,8)*L5626)))))))</f>
        <v>2.15</v>
      </c>
    </row>
    <row r="5627" spans="1:14">
      <c r="A5627" s="20">
        <v>4311118061832</v>
      </c>
      <c r="B5627" s="18" t="s">
        <v>16</v>
      </c>
      <c r="C5627" s="21">
        <v>20201218</v>
      </c>
      <c r="D5627" s="21">
        <v>610538201209</v>
      </c>
      <c r="E5627" s="21" t="s">
        <v>16</v>
      </c>
      <c r="F5627" s="21">
        <v>20201228</v>
      </c>
      <c r="G5627" s="21" t="s">
        <v>17</v>
      </c>
      <c r="H5627" s="21" t="s">
        <v>56</v>
      </c>
      <c r="I5627" s="21" t="s">
        <v>261</v>
      </c>
      <c r="J5627" s="21">
        <v>1.53</v>
      </c>
      <c r="K5627" s="21" t="s">
        <v>20</v>
      </c>
      <c r="L5627">
        <f t="shared" si="102"/>
        <v>2</v>
      </c>
      <c r="M5627">
        <f>MATCH(H:H,价格表!$B$4:$B$35,0)</f>
        <v>11</v>
      </c>
      <c r="N5627" s="27">
        <f>IF(J5627&lt;=0.3,INDEX(价格表!$B$4:$I$31,M5627,2),IF(AND(J5627&gt;0.3,J5627&lt;=1),INDEX(价格表!$B$4:$I$31,M5627,3),IF(AND(J5627&gt;1,J5627&lt;=2.2),INDEX(价格表!$B$4:$I$31,M5627,4),IF(AND(J5627&gt;2.2,J5627&lt;=3.3),INDEX(价格表!$B$4:$I$31,M5627,5),IF(AND(J5627&gt;3.3,J5627&lt;=4),INDEX(价格表!$B$4:$I$31,M5627,6),IF(AND(J5627&gt;4,J5627&lt;=5.5),INDEX(价格表!$B$4:$I$31,M5627,7),IF(J5627&gt;5.5,2.6+INDEX(价格表!$B$4:$I$31,M5627,8)*L5627)))))))</f>
        <v>2.15</v>
      </c>
    </row>
    <row r="5628" spans="1:14">
      <c r="A5628" s="20">
        <v>4311118061833</v>
      </c>
      <c r="B5628" s="18" t="s">
        <v>16</v>
      </c>
      <c r="C5628" s="21">
        <v>20201218</v>
      </c>
      <c r="D5628" s="21">
        <v>610538201209</v>
      </c>
      <c r="E5628" s="21" t="s">
        <v>16</v>
      </c>
      <c r="F5628" s="21">
        <v>20201228</v>
      </c>
      <c r="G5628" s="21" t="s">
        <v>17</v>
      </c>
      <c r="H5628" s="21" t="s">
        <v>43</v>
      </c>
      <c r="I5628" s="21" t="s">
        <v>44</v>
      </c>
      <c r="J5628" s="21">
        <v>1.51</v>
      </c>
      <c r="K5628" s="21" t="s">
        <v>20</v>
      </c>
      <c r="L5628">
        <f t="shared" si="102"/>
        <v>2</v>
      </c>
      <c r="M5628">
        <f>MATCH(H:H,价格表!$B$4:$B$35,0)</f>
        <v>10</v>
      </c>
      <c r="N5628" s="27">
        <f>IF(J5628&lt;=0.3,INDEX(价格表!$B$4:$I$31,M5628,2),IF(AND(J5628&gt;0.3,J5628&lt;=1),INDEX(价格表!$B$4:$I$31,M5628,3),IF(AND(J5628&gt;1,J5628&lt;=2.2),INDEX(价格表!$B$4:$I$31,M5628,4),IF(AND(J5628&gt;2.2,J5628&lt;=3.3),INDEX(价格表!$B$4:$I$31,M5628,5),IF(AND(J5628&gt;3.3,J5628&lt;=4),INDEX(价格表!$B$4:$I$31,M5628,6),IF(AND(J5628&gt;4,J5628&lt;=5.5),INDEX(价格表!$B$4:$I$31,M5628,7),IF(J5628&gt;5.5,2.6+INDEX(价格表!$B$4:$I$31,M5628,8)*L5628)))))))</f>
        <v>2.15</v>
      </c>
    </row>
    <row r="5629" spans="1:14">
      <c r="A5629" s="20">
        <v>4311118061835</v>
      </c>
      <c r="B5629" s="18" t="s">
        <v>16</v>
      </c>
      <c r="C5629" s="21">
        <v>20201218</v>
      </c>
      <c r="D5629" s="21">
        <v>610538201209</v>
      </c>
      <c r="E5629" s="21" t="s">
        <v>16</v>
      </c>
      <c r="F5629" s="21">
        <v>20201228</v>
      </c>
      <c r="G5629" s="21" t="s">
        <v>17</v>
      </c>
      <c r="H5629" s="21" t="s">
        <v>88</v>
      </c>
      <c r="I5629" s="21" t="s">
        <v>101</v>
      </c>
      <c r="J5629" s="21">
        <v>1.53</v>
      </c>
      <c r="K5629" s="21" t="s">
        <v>20</v>
      </c>
      <c r="L5629">
        <f t="shared" si="102"/>
        <v>2</v>
      </c>
      <c r="M5629">
        <f>MATCH(H:H,价格表!$B$4:$B$35,0)</f>
        <v>19</v>
      </c>
      <c r="N5629" s="27">
        <f>IF(J5629&lt;=0.3,INDEX(价格表!$B$4:$I$31,M5629,2),IF(AND(J5629&gt;0.3,J5629&lt;=1),INDEX(价格表!$B$4:$I$31,M5629,3),IF(AND(J5629&gt;1,J5629&lt;=2.2),INDEX(价格表!$B$4:$I$31,M5629,4),IF(AND(J5629&gt;2.2,J5629&lt;=3.3),INDEX(价格表!$B$4:$I$31,M5629,5),IF(AND(J5629&gt;3.3,J5629&lt;=4),INDEX(价格表!$B$4:$I$31,M5629,6),IF(AND(J5629&gt;4,J5629&lt;=5.5),INDEX(价格表!$B$4:$I$31,M5629,7),IF(J5629&gt;5.5,2.6+INDEX(价格表!$B$4:$I$31,M5629,8)*L5629)))))))</f>
        <v>2.15</v>
      </c>
    </row>
    <row r="5630" spans="1:14">
      <c r="A5630" s="20">
        <v>4311118061836</v>
      </c>
      <c r="B5630" s="18" t="s">
        <v>16</v>
      </c>
      <c r="C5630" s="21">
        <v>20201218</v>
      </c>
      <c r="D5630" s="21">
        <v>610538201209</v>
      </c>
      <c r="E5630" s="21" t="s">
        <v>16</v>
      </c>
      <c r="F5630" s="21">
        <v>20201228</v>
      </c>
      <c r="G5630" s="21" t="s">
        <v>17</v>
      </c>
      <c r="H5630" s="21" t="s">
        <v>23</v>
      </c>
      <c r="I5630" s="21" t="s">
        <v>225</v>
      </c>
      <c r="J5630" s="21">
        <v>1.52</v>
      </c>
      <c r="K5630" s="21" t="s">
        <v>20</v>
      </c>
      <c r="L5630">
        <f t="shared" si="102"/>
        <v>2</v>
      </c>
      <c r="M5630">
        <f>MATCH(H:H,价格表!$B$4:$B$35,0)</f>
        <v>15</v>
      </c>
      <c r="N5630" s="27">
        <f>IF(J5630&lt;=0.3,INDEX(价格表!$B$4:$I$31,M5630,2),IF(AND(J5630&gt;0.3,J5630&lt;=1),INDEX(价格表!$B$4:$I$31,M5630,3),IF(AND(J5630&gt;1,J5630&lt;=2.2),INDEX(价格表!$B$4:$I$31,M5630,4),IF(AND(J5630&gt;2.2,J5630&lt;=3.3),INDEX(价格表!$B$4:$I$31,M5630,5),IF(AND(J5630&gt;3.3,J5630&lt;=4),INDEX(价格表!$B$4:$I$31,M5630,6),IF(AND(J5630&gt;4,J5630&lt;=5.5),INDEX(价格表!$B$4:$I$31,M5630,7),IF(J5630&gt;5.5,2.6+INDEX(价格表!$B$4:$I$31,M5630,8)*L5630)))))))</f>
        <v>2.15</v>
      </c>
    </row>
    <row r="5631" spans="1:14">
      <c r="A5631" s="20">
        <v>4311118061838</v>
      </c>
      <c r="B5631" s="18" t="s">
        <v>16</v>
      </c>
      <c r="C5631" s="21">
        <v>20201218</v>
      </c>
      <c r="D5631" s="21">
        <v>610538201209</v>
      </c>
      <c r="E5631" s="21" t="s">
        <v>16</v>
      </c>
      <c r="F5631" s="21">
        <v>20201228</v>
      </c>
      <c r="G5631" s="21" t="s">
        <v>17</v>
      </c>
      <c r="H5631" s="21" t="s">
        <v>73</v>
      </c>
      <c r="I5631" s="21" t="s">
        <v>92</v>
      </c>
      <c r="J5631" s="21">
        <v>1.55</v>
      </c>
      <c r="K5631" s="21" t="s">
        <v>20</v>
      </c>
      <c r="L5631">
        <f t="shared" si="102"/>
        <v>2</v>
      </c>
      <c r="M5631">
        <f>MATCH(H:H,价格表!$B$4:$B$35,0)</f>
        <v>7</v>
      </c>
      <c r="N5631" s="27">
        <f>IF(J5631&lt;=0.3,INDEX(价格表!$B$4:$I$31,M5631,2),IF(AND(J5631&gt;0.3,J5631&lt;=1),INDEX(价格表!$B$4:$I$31,M5631,3),IF(AND(J5631&gt;1,J5631&lt;=2.2),INDEX(价格表!$B$4:$I$31,M5631,4),IF(AND(J5631&gt;2.2,J5631&lt;=3.3),INDEX(价格表!$B$4:$I$31,M5631,5),IF(AND(J5631&gt;3.3,J5631&lt;=4),INDEX(价格表!$B$4:$I$31,M5631,6),IF(AND(J5631&gt;4,J5631&lt;=5.5),INDEX(价格表!$B$4:$I$31,M5631,7),IF(J5631&gt;5.5,2.6+INDEX(价格表!$B$4:$I$31,M5631,8)*L5631)))))))</f>
        <v>2.15</v>
      </c>
    </row>
    <row r="5632" spans="1:14">
      <c r="A5632" s="20">
        <v>4311118061870</v>
      </c>
      <c r="B5632" s="18" t="s">
        <v>16</v>
      </c>
      <c r="C5632" s="21">
        <v>20201218</v>
      </c>
      <c r="D5632" s="21">
        <v>610538201209</v>
      </c>
      <c r="E5632" s="21" t="s">
        <v>16</v>
      </c>
      <c r="F5632" s="21">
        <v>20201228</v>
      </c>
      <c r="G5632" s="21" t="s">
        <v>17</v>
      </c>
      <c r="H5632" s="21" t="s">
        <v>18</v>
      </c>
      <c r="I5632" s="21" t="s">
        <v>61</v>
      </c>
      <c r="J5632" s="21">
        <v>1.44</v>
      </c>
      <c r="K5632" s="21" t="s">
        <v>20</v>
      </c>
      <c r="L5632">
        <f t="shared" si="102"/>
        <v>2</v>
      </c>
      <c r="M5632">
        <f>MATCH(H:H,价格表!$B$4:$B$35,0)</f>
        <v>1</v>
      </c>
      <c r="N5632" s="27">
        <f>IF(J5632&lt;=0.3,INDEX(价格表!$B$4:$I$31,M5632,2),IF(AND(J5632&gt;0.3,J5632&lt;=1),INDEX(价格表!$B$4:$I$31,M5632,3),IF(AND(J5632&gt;1,J5632&lt;=2.2),INDEX(价格表!$B$4:$I$31,M5632,4),IF(AND(J5632&gt;2.2,J5632&lt;=3.3),INDEX(价格表!$B$4:$I$31,M5632,5),IF(AND(J5632&gt;3.3,J5632&lt;=4),INDEX(价格表!$B$4:$I$31,M5632,6),IF(AND(J5632&gt;4,J5632&lt;=5.5),INDEX(价格表!$B$4:$I$31,M5632,7),IF(J5632&gt;5.5,2.6+INDEX(价格表!$B$4:$I$31,M5632,8)*L5632)))))))</f>
        <v>2.15</v>
      </c>
    </row>
    <row r="5633" spans="1:14">
      <c r="A5633" s="20">
        <v>4311118061871</v>
      </c>
      <c r="B5633" s="18" t="s">
        <v>16</v>
      </c>
      <c r="C5633" s="21">
        <v>20201218</v>
      </c>
      <c r="D5633" s="21">
        <v>610538201209</v>
      </c>
      <c r="E5633" s="21" t="s">
        <v>16</v>
      </c>
      <c r="F5633" s="21">
        <v>20201228</v>
      </c>
      <c r="G5633" s="21" t="s">
        <v>17</v>
      </c>
      <c r="H5633" s="21" t="s">
        <v>27</v>
      </c>
      <c r="I5633" s="21" t="s">
        <v>128</v>
      </c>
      <c r="J5633" s="21">
        <v>1.54</v>
      </c>
      <c r="K5633" s="21" t="s">
        <v>20</v>
      </c>
      <c r="L5633">
        <f t="shared" si="102"/>
        <v>2</v>
      </c>
      <c r="M5633">
        <f>MATCH(H:H,价格表!$B$4:$B$35,0)</f>
        <v>3</v>
      </c>
      <c r="N5633" s="27">
        <f>IF(J5633&lt;=0.3,INDEX(价格表!$B$4:$I$31,M5633,2),IF(AND(J5633&gt;0.3,J5633&lt;=1),INDEX(价格表!$B$4:$I$31,M5633,3),IF(AND(J5633&gt;1,J5633&lt;=2.2),INDEX(价格表!$B$4:$I$31,M5633,4),IF(AND(J5633&gt;2.2,J5633&lt;=3.3),INDEX(价格表!$B$4:$I$31,M5633,5),IF(AND(J5633&gt;3.3,J5633&lt;=4),INDEX(价格表!$B$4:$I$31,M5633,6),IF(AND(J5633&gt;4,J5633&lt;=5.5),INDEX(价格表!$B$4:$I$31,M5633,7),IF(J5633&gt;5.5,2.6+INDEX(价格表!$B$4:$I$31,M5633,8)*L5633)))))))</f>
        <v>2.15</v>
      </c>
    </row>
    <row r="5634" spans="1:14">
      <c r="A5634" s="20">
        <v>4311118061872</v>
      </c>
      <c r="B5634" s="18" t="s">
        <v>16</v>
      </c>
      <c r="C5634" s="21">
        <v>20201218</v>
      </c>
      <c r="D5634" s="21">
        <v>610538201209</v>
      </c>
      <c r="E5634" s="21" t="s">
        <v>16</v>
      </c>
      <c r="F5634" s="21">
        <v>20201228</v>
      </c>
      <c r="G5634" s="21" t="s">
        <v>17</v>
      </c>
      <c r="H5634" s="21" t="s">
        <v>45</v>
      </c>
      <c r="I5634" s="21" t="s">
        <v>271</v>
      </c>
      <c r="J5634" s="21">
        <v>1.52</v>
      </c>
      <c r="K5634" s="21" t="s">
        <v>20</v>
      </c>
      <c r="L5634">
        <f t="shared" si="102"/>
        <v>2</v>
      </c>
      <c r="M5634">
        <f>MATCH(H:H,价格表!$B$4:$B$35,0)</f>
        <v>9</v>
      </c>
      <c r="N5634" s="27">
        <f>IF(J5634&lt;=0.3,INDEX(价格表!$B$4:$I$31,M5634,2),IF(AND(J5634&gt;0.3,J5634&lt;=1),INDEX(价格表!$B$4:$I$31,M5634,3),IF(AND(J5634&gt;1,J5634&lt;=2.2),INDEX(价格表!$B$4:$I$31,M5634,4),IF(AND(J5634&gt;2.2,J5634&lt;=3.3),INDEX(价格表!$B$4:$I$31,M5634,5),IF(AND(J5634&gt;3.3,J5634&lt;=4),INDEX(价格表!$B$4:$I$31,M5634,6),IF(AND(J5634&gt;4,J5634&lt;=5.5),INDEX(价格表!$B$4:$I$31,M5634,7),IF(J5634&gt;5.5,2.6+INDEX(价格表!$B$4:$I$31,M5634,8)*L5634)))))))</f>
        <v>2.15</v>
      </c>
    </row>
    <row r="5635" spans="1:14">
      <c r="A5635" s="20">
        <v>4311118061873</v>
      </c>
      <c r="B5635" s="18" t="s">
        <v>16</v>
      </c>
      <c r="C5635" s="21">
        <v>20201218</v>
      </c>
      <c r="D5635" s="21">
        <v>610538201209</v>
      </c>
      <c r="E5635" s="21" t="s">
        <v>16</v>
      </c>
      <c r="F5635" s="21">
        <v>20201228</v>
      </c>
      <c r="G5635" s="21" t="s">
        <v>17</v>
      </c>
      <c r="H5635" s="21" t="s">
        <v>39</v>
      </c>
      <c r="I5635" s="21" t="s">
        <v>165</v>
      </c>
      <c r="J5635" s="21">
        <v>1.55</v>
      </c>
      <c r="K5635" s="21" t="s">
        <v>20</v>
      </c>
      <c r="L5635">
        <f t="shared" si="102"/>
        <v>2</v>
      </c>
      <c r="M5635">
        <f>MATCH(H:H,价格表!$B$4:$B$35,0)</f>
        <v>23</v>
      </c>
      <c r="N5635" s="27">
        <f>IF(J5635&lt;=0.3,INDEX(价格表!$B$4:$I$31,M5635,2),IF(AND(J5635&gt;0.3,J5635&lt;=1),INDEX(价格表!$B$4:$I$31,M5635,3),IF(AND(J5635&gt;1,J5635&lt;=2.2),INDEX(价格表!$B$4:$I$31,M5635,4),IF(AND(J5635&gt;2.2,J5635&lt;=3.3),INDEX(价格表!$B$4:$I$31,M5635,5),IF(AND(J5635&gt;3.3,J5635&lt;=4),INDEX(价格表!$B$4:$I$31,M5635,6),IF(AND(J5635&gt;4,J5635&lt;=5.5),INDEX(价格表!$B$4:$I$31,M5635,7),IF(J5635&gt;5.5,2.6+INDEX(价格表!$B$4:$I$31,M5635,8)*L5635)))))))</f>
        <v>2.15</v>
      </c>
    </row>
    <row r="5636" spans="1:14">
      <c r="A5636" s="20">
        <v>4311118061874</v>
      </c>
      <c r="B5636" s="18" t="s">
        <v>16</v>
      </c>
      <c r="C5636" s="21">
        <v>20201218</v>
      </c>
      <c r="D5636" s="21">
        <v>610538201209</v>
      </c>
      <c r="E5636" s="21" t="s">
        <v>16</v>
      </c>
      <c r="F5636" s="21">
        <v>20201228</v>
      </c>
      <c r="G5636" s="21" t="s">
        <v>17</v>
      </c>
      <c r="H5636" s="21" t="s">
        <v>63</v>
      </c>
      <c r="I5636" s="21" t="s">
        <v>183</v>
      </c>
      <c r="J5636" s="21">
        <v>1.52</v>
      </c>
      <c r="K5636" s="21" t="s">
        <v>20</v>
      </c>
      <c r="L5636">
        <f t="shared" ref="L5636:L5699" si="103">ROUNDUP(J5636,0)</f>
        <v>2</v>
      </c>
      <c r="M5636">
        <f>MATCH(H:H,价格表!$B$4:$B$35,0)</f>
        <v>21</v>
      </c>
      <c r="N5636" s="27">
        <f>IF(J5636&lt;=0.3,INDEX(价格表!$B$4:$I$31,M5636,2),IF(AND(J5636&gt;0.3,J5636&lt;=1),INDEX(价格表!$B$4:$I$31,M5636,3),IF(AND(J5636&gt;1,J5636&lt;=2.2),INDEX(价格表!$B$4:$I$31,M5636,4),IF(AND(J5636&gt;2.2,J5636&lt;=3.3),INDEX(价格表!$B$4:$I$31,M5636,5),IF(AND(J5636&gt;3.3,J5636&lt;=4),INDEX(价格表!$B$4:$I$31,M5636,6),IF(AND(J5636&gt;4,J5636&lt;=5.5),INDEX(价格表!$B$4:$I$31,M5636,7),IF(J5636&gt;5.5,2.6+INDEX(价格表!$B$4:$I$31,M5636,8)*L5636)))))))</f>
        <v>2.15</v>
      </c>
    </row>
    <row r="5637" spans="1:14">
      <c r="A5637" s="20">
        <v>4311118061875</v>
      </c>
      <c r="B5637" s="18" t="s">
        <v>16</v>
      </c>
      <c r="C5637" s="21">
        <v>20201218</v>
      </c>
      <c r="D5637" s="21">
        <v>610538201209</v>
      </c>
      <c r="E5637" s="21" t="s">
        <v>16</v>
      </c>
      <c r="F5637" s="21">
        <v>20201228</v>
      </c>
      <c r="G5637" s="21" t="s">
        <v>17</v>
      </c>
      <c r="H5637" s="21" t="s">
        <v>68</v>
      </c>
      <c r="I5637" s="21" t="s">
        <v>234</v>
      </c>
      <c r="J5637" s="21">
        <v>1.54</v>
      </c>
      <c r="K5637" s="21" t="s">
        <v>20</v>
      </c>
      <c r="L5637">
        <f t="shared" si="103"/>
        <v>2</v>
      </c>
      <c r="M5637">
        <f>MATCH(H:H,价格表!$B$4:$B$35,0)</f>
        <v>5</v>
      </c>
      <c r="N5637" s="27">
        <f>IF(J5637&lt;=0.3,INDEX(价格表!$B$4:$I$31,M5637,2),IF(AND(J5637&gt;0.3,J5637&lt;=1),INDEX(价格表!$B$4:$I$31,M5637,3),IF(AND(J5637&gt;1,J5637&lt;=2.2),INDEX(价格表!$B$4:$I$31,M5637,4),IF(AND(J5637&gt;2.2,J5637&lt;=3.3),INDEX(价格表!$B$4:$I$31,M5637,5),IF(AND(J5637&gt;3.3,J5637&lt;=4),INDEX(价格表!$B$4:$I$31,M5637,6),IF(AND(J5637&gt;4,J5637&lt;=5.5),INDEX(价格表!$B$4:$I$31,M5637,7),IF(J5637&gt;5.5,2.6+INDEX(价格表!$B$4:$I$31,M5637,8)*L5637)))))))</f>
        <v>2.15</v>
      </c>
    </row>
    <row r="5638" spans="1:14">
      <c r="A5638" s="20">
        <v>4311118061877</v>
      </c>
      <c r="B5638" s="18" t="s">
        <v>16</v>
      </c>
      <c r="C5638" s="21">
        <v>20201218</v>
      </c>
      <c r="D5638" s="21">
        <v>610538201209</v>
      </c>
      <c r="E5638" s="21" t="s">
        <v>16</v>
      </c>
      <c r="F5638" s="21">
        <v>20201228</v>
      </c>
      <c r="G5638" s="21" t="s">
        <v>17</v>
      </c>
      <c r="H5638" s="21" t="s">
        <v>73</v>
      </c>
      <c r="I5638" s="21" t="s">
        <v>93</v>
      </c>
      <c r="J5638" s="21">
        <v>1.54</v>
      </c>
      <c r="K5638" s="21" t="s">
        <v>20</v>
      </c>
      <c r="L5638">
        <f t="shared" si="103"/>
        <v>2</v>
      </c>
      <c r="M5638">
        <f>MATCH(H:H,价格表!$B$4:$B$35,0)</f>
        <v>7</v>
      </c>
      <c r="N5638" s="27">
        <f>IF(J5638&lt;=0.3,INDEX(价格表!$B$4:$I$31,M5638,2),IF(AND(J5638&gt;0.3,J5638&lt;=1),INDEX(价格表!$B$4:$I$31,M5638,3),IF(AND(J5638&gt;1,J5638&lt;=2.2),INDEX(价格表!$B$4:$I$31,M5638,4),IF(AND(J5638&gt;2.2,J5638&lt;=3.3),INDEX(价格表!$B$4:$I$31,M5638,5),IF(AND(J5638&gt;3.3,J5638&lt;=4),INDEX(价格表!$B$4:$I$31,M5638,6),IF(AND(J5638&gt;4,J5638&lt;=5.5),INDEX(价格表!$B$4:$I$31,M5638,7),IF(J5638&gt;5.5,2.6+INDEX(价格表!$B$4:$I$31,M5638,8)*L5638)))))))</f>
        <v>2.15</v>
      </c>
    </row>
    <row r="5639" spans="1:14">
      <c r="A5639" s="20">
        <v>4311118061879</v>
      </c>
      <c r="B5639" s="18" t="s">
        <v>16</v>
      </c>
      <c r="C5639" s="21">
        <v>20201218</v>
      </c>
      <c r="D5639" s="21">
        <v>610538201209</v>
      </c>
      <c r="E5639" s="21" t="s">
        <v>16</v>
      </c>
      <c r="F5639" s="21">
        <v>20201228</v>
      </c>
      <c r="G5639" s="21" t="s">
        <v>17</v>
      </c>
      <c r="H5639" s="21" t="s">
        <v>73</v>
      </c>
      <c r="I5639" s="21" t="s">
        <v>80</v>
      </c>
      <c r="J5639" s="21">
        <v>1.53</v>
      </c>
      <c r="K5639" s="21" t="s">
        <v>20</v>
      </c>
      <c r="L5639">
        <f t="shared" si="103"/>
        <v>2</v>
      </c>
      <c r="M5639">
        <f>MATCH(H:H,价格表!$B$4:$B$35,0)</f>
        <v>7</v>
      </c>
      <c r="N5639" s="27">
        <f>IF(J5639&lt;=0.3,INDEX(价格表!$B$4:$I$31,M5639,2),IF(AND(J5639&gt;0.3,J5639&lt;=1),INDEX(价格表!$B$4:$I$31,M5639,3),IF(AND(J5639&gt;1,J5639&lt;=2.2),INDEX(价格表!$B$4:$I$31,M5639,4),IF(AND(J5639&gt;2.2,J5639&lt;=3.3),INDEX(价格表!$B$4:$I$31,M5639,5),IF(AND(J5639&gt;3.3,J5639&lt;=4),INDEX(价格表!$B$4:$I$31,M5639,6),IF(AND(J5639&gt;4,J5639&lt;=5.5),INDEX(价格表!$B$4:$I$31,M5639,7),IF(J5639&gt;5.5,2.6+INDEX(价格表!$B$4:$I$31,M5639,8)*L5639)))))))</f>
        <v>2.15</v>
      </c>
    </row>
    <row r="5640" spans="1:14">
      <c r="A5640" s="20">
        <v>4311120661137</v>
      </c>
      <c r="B5640" s="18" t="s">
        <v>16</v>
      </c>
      <c r="C5640" s="21">
        <v>20201218</v>
      </c>
      <c r="D5640" s="21">
        <v>610538201209</v>
      </c>
      <c r="E5640" s="21" t="s">
        <v>16</v>
      </c>
      <c r="F5640" s="21">
        <v>20201228</v>
      </c>
      <c r="G5640" s="21" t="s">
        <v>17</v>
      </c>
      <c r="H5640" s="21" t="s">
        <v>45</v>
      </c>
      <c r="I5640" s="21" t="s">
        <v>143</v>
      </c>
      <c r="J5640" s="21">
        <v>1.53</v>
      </c>
      <c r="K5640" s="21" t="s">
        <v>20</v>
      </c>
      <c r="L5640">
        <f t="shared" si="103"/>
        <v>2</v>
      </c>
      <c r="M5640">
        <f>MATCH(H:H,价格表!$B$4:$B$35,0)</f>
        <v>9</v>
      </c>
      <c r="N5640" s="27">
        <f>IF(J5640&lt;=0.3,INDEX(价格表!$B$4:$I$31,M5640,2),IF(AND(J5640&gt;0.3,J5640&lt;=1),INDEX(价格表!$B$4:$I$31,M5640,3),IF(AND(J5640&gt;1,J5640&lt;=2.2),INDEX(价格表!$B$4:$I$31,M5640,4),IF(AND(J5640&gt;2.2,J5640&lt;=3.3),INDEX(价格表!$B$4:$I$31,M5640,5),IF(AND(J5640&gt;3.3,J5640&lt;=4),INDEX(价格表!$B$4:$I$31,M5640,6),IF(AND(J5640&gt;4,J5640&lt;=5.5),INDEX(价格表!$B$4:$I$31,M5640,7),IF(J5640&gt;5.5,2.6+INDEX(价格表!$B$4:$I$31,M5640,8)*L5640)))))))</f>
        <v>2.15</v>
      </c>
    </row>
    <row r="5641" spans="1:14">
      <c r="A5641" s="20">
        <v>4311120661138</v>
      </c>
      <c r="B5641" s="18" t="s">
        <v>16</v>
      </c>
      <c r="C5641" s="21">
        <v>20201218</v>
      </c>
      <c r="D5641" s="21">
        <v>610538201209</v>
      </c>
      <c r="E5641" s="21" t="s">
        <v>16</v>
      </c>
      <c r="F5641" s="21">
        <v>20201228</v>
      </c>
      <c r="G5641" s="21" t="s">
        <v>17</v>
      </c>
      <c r="H5641" s="21" t="s">
        <v>66</v>
      </c>
      <c r="I5641" s="21" t="s">
        <v>113</v>
      </c>
      <c r="J5641" s="21">
        <v>1.52</v>
      </c>
      <c r="K5641" s="21" t="s">
        <v>20</v>
      </c>
      <c r="L5641">
        <f t="shared" si="103"/>
        <v>2</v>
      </c>
      <c r="M5641">
        <f>MATCH(H:H,价格表!$B$4:$B$35,0)</f>
        <v>17</v>
      </c>
      <c r="N5641" s="27">
        <f>IF(J5641&lt;=0.3,INDEX(价格表!$B$4:$I$31,M5641,2),IF(AND(J5641&gt;0.3,J5641&lt;=1),INDEX(价格表!$B$4:$I$31,M5641,3),IF(AND(J5641&gt;1,J5641&lt;=2.2),INDEX(价格表!$B$4:$I$31,M5641,4),IF(AND(J5641&gt;2.2,J5641&lt;=3.3),INDEX(价格表!$B$4:$I$31,M5641,5),IF(AND(J5641&gt;3.3,J5641&lt;=4),INDEX(价格表!$B$4:$I$31,M5641,6),IF(AND(J5641&gt;4,J5641&lt;=5.5),INDEX(价格表!$B$4:$I$31,M5641,7),IF(J5641&gt;5.5,2.6+INDEX(价格表!$B$4:$I$31,M5641,8)*L5641)))))))</f>
        <v>2.15</v>
      </c>
    </row>
    <row r="5642" spans="1:14">
      <c r="A5642" s="20">
        <v>4311120661139</v>
      </c>
      <c r="B5642" s="18" t="s">
        <v>16</v>
      </c>
      <c r="C5642" s="21">
        <v>20201218</v>
      </c>
      <c r="D5642" s="21">
        <v>610538201209</v>
      </c>
      <c r="E5642" s="21" t="s">
        <v>16</v>
      </c>
      <c r="F5642" s="21">
        <v>20201228</v>
      </c>
      <c r="G5642" s="21" t="s">
        <v>17</v>
      </c>
      <c r="H5642" s="21" t="s">
        <v>18</v>
      </c>
      <c r="I5642" s="21" t="s">
        <v>53</v>
      </c>
      <c r="J5642" s="21">
        <v>1.53</v>
      </c>
      <c r="K5642" s="21" t="s">
        <v>20</v>
      </c>
      <c r="L5642">
        <f t="shared" si="103"/>
        <v>2</v>
      </c>
      <c r="M5642">
        <f>MATCH(H:H,价格表!$B$4:$B$35,0)</f>
        <v>1</v>
      </c>
      <c r="N5642" s="27">
        <f>IF(J5642&lt;=0.3,INDEX(价格表!$B$4:$I$31,M5642,2),IF(AND(J5642&gt;0.3,J5642&lt;=1),INDEX(价格表!$B$4:$I$31,M5642,3),IF(AND(J5642&gt;1,J5642&lt;=2.2),INDEX(价格表!$B$4:$I$31,M5642,4),IF(AND(J5642&gt;2.2,J5642&lt;=3.3),INDEX(价格表!$B$4:$I$31,M5642,5),IF(AND(J5642&gt;3.3,J5642&lt;=4),INDEX(价格表!$B$4:$I$31,M5642,6),IF(AND(J5642&gt;4,J5642&lt;=5.5),INDEX(价格表!$B$4:$I$31,M5642,7),IF(J5642&gt;5.5,2.6+INDEX(价格表!$B$4:$I$31,M5642,8)*L5642)))))))</f>
        <v>2.15</v>
      </c>
    </row>
    <row r="5643" spans="1:14">
      <c r="A5643" s="20">
        <v>4311120661140</v>
      </c>
      <c r="B5643" s="18" t="s">
        <v>16</v>
      </c>
      <c r="C5643" s="21">
        <v>20201218</v>
      </c>
      <c r="D5643" s="21">
        <v>610538201209</v>
      </c>
      <c r="E5643" s="21" t="s">
        <v>16</v>
      </c>
      <c r="F5643" s="21">
        <v>20201228</v>
      </c>
      <c r="G5643" s="21" t="s">
        <v>17</v>
      </c>
      <c r="H5643" s="21" t="s">
        <v>63</v>
      </c>
      <c r="I5643" s="21" t="s">
        <v>187</v>
      </c>
      <c r="J5643" s="21">
        <v>1.53</v>
      </c>
      <c r="K5643" s="21" t="s">
        <v>20</v>
      </c>
      <c r="L5643">
        <f t="shared" si="103"/>
        <v>2</v>
      </c>
      <c r="M5643">
        <f>MATCH(H:H,价格表!$B$4:$B$35,0)</f>
        <v>21</v>
      </c>
      <c r="N5643" s="27">
        <f>IF(J5643&lt;=0.3,INDEX(价格表!$B$4:$I$31,M5643,2),IF(AND(J5643&gt;0.3,J5643&lt;=1),INDEX(价格表!$B$4:$I$31,M5643,3),IF(AND(J5643&gt;1,J5643&lt;=2.2),INDEX(价格表!$B$4:$I$31,M5643,4),IF(AND(J5643&gt;2.2,J5643&lt;=3.3),INDEX(价格表!$B$4:$I$31,M5643,5),IF(AND(J5643&gt;3.3,J5643&lt;=4),INDEX(价格表!$B$4:$I$31,M5643,6),IF(AND(J5643&gt;4,J5643&lt;=5.5),INDEX(价格表!$B$4:$I$31,M5643,7),IF(J5643&gt;5.5,2.6+INDEX(价格表!$B$4:$I$31,M5643,8)*L5643)))))))</f>
        <v>2.15</v>
      </c>
    </row>
    <row r="5644" spans="1:14">
      <c r="A5644" s="20">
        <v>4311120661141</v>
      </c>
      <c r="B5644" s="18" t="s">
        <v>16</v>
      </c>
      <c r="C5644" s="21">
        <v>20201218</v>
      </c>
      <c r="D5644" s="21">
        <v>610538201209</v>
      </c>
      <c r="E5644" s="21" t="s">
        <v>16</v>
      </c>
      <c r="F5644" s="21">
        <v>20201228</v>
      </c>
      <c r="G5644" s="21" t="s">
        <v>17</v>
      </c>
      <c r="H5644" s="21" t="s">
        <v>54</v>
      </c>
      <c r="I5644" s="21" t="s">
        <v>78</v>
      </c>
      <c r="J5644" s="21">
        <v>1.52</v>
      </c>
      <c r="K5644" s="21" t="s">
        <v>20</v>
      </c>
      <c r="L5644">
        <f t="shared" si="103"/>
        <v>2</v>
      </c>
      <c r="M5644">
        <f>MATCH(H:H,价格表!$B$4:$B$35,0)</f>
        <v>14</v>
      </c>
      <c r="N5644" s="27">
        <f>IF(J5644&lt;=0.3,INDEX(价格表!$B$4:$I$31,M5644,2),IF(AND(J5644&gt;0.3,J5644&lt;=1),INDEX(价格表!$B$4:$I$31,M5644,3),IF(AND(J5644&gt;1,J5644&lt;=2.2),INDEX(价格表!$B$4:$I$31,M5644,4),IF(AND(J5644&gt;2.2,J5644&lt;=3.3),INDEX(价格表!$B$4:$I$31,M5644,5),IF(AND(J5644&gt;3.3,J5644&lt;=4),INDEX(价格表!$B$4:$I$31,M5644,6),IF(AND(J5644&gt;4,J5644&lt;=5.5),INDEX(价格表!$B$4:$I$31,M5644,7),IF(J5644&gt;5.5,2.6+INDEX(价格表!$B$4:$I$31,M5644,8)*L5644)))))))</f>
        <v>2.15</v>
      </c>
    </row>
    <row r="5645" spans="1:14">
      <c r="A5645" s="20">
        <v>4311120661142</v>
      </c>
      <c r="B5645" s="18" t="s">
        <v>16</v>
      </c>
      <c r="C5645" s="21">
        <v>20201218</v>
      </c>
      <c r="D5645" s="21">
        <v>610538201209</v>
      </c>
      <c r="E5645" s="21" t="s">
        <v>16</v>
      </c>
      <c r="F5645" s="21">
        <v>20201228</v>
      </c>
      <c r="G5645" s="21" t="s">
        <v>17</v>
      </c>
      <c r="H5645" s="21" t="s">
        <v>25</v>
      </c>
      <c r="I5645" s="21" t="s">
        <v>121</v>
      </c>
      <c r="J5645" s="21">
        <v>1.49</v>
      </c>
      <c r="K5645" s="21" t="s">
        <v>20</v>
      </c>
      <c r="L5645">
        <f t="shared" si="103"/>
        <v>2</v>
      </c>
      <c r="M5645">
        <f>MATCH(H:H,价格表!$B$4:$B$35,0)</f>
        <v>25</v>
      </c>
      <c r="N5645" s="27">
        <f>IF(J5645&lt;=0.3,INDEX(价格表!$B$4:$I$31,M5645,2),IF(AND(J5645&gt;0.3,J5645&lt;=1),INDEX(价格表!$B$4:$I$31,M5645,3),IF(AND(J5645&gt;1,J5645&lt;=2.2),INDEX(价格表!$B$4:$I$31,M5645,4),IF(AND(J5645&gt;2.2,J5645&lt;=3.3),INDEX(价格表!$B$4:$I$31,M5645,5),IF(AND(J5645&gt;3.3,J5645&lt;=4),INDEX(价格表!$B$4:$I$31,M5645,6),IF(AND(J5645&gt;4,J5645&lt;=5.5),INDEX(价格表!$B$4:$I$31,M5645,7),IF(J5645&gt;5.5,2.6+INDEX(价格表!$B$4:$I$31,M5645,8)*L5645)))))))</f>
        <v>2.15</v>
      </c>
    </row>
    <row r="5646" spans="1:14">
      <c r="A5646" s="20">
        <v>4311120661143</v>
      </c>
      <c r="B5646" s="18" t="s">
        <v>16</v>
      </c>
      <c r="C5646" s="21">
        <v>20201218</v>
      </c>
      <c r="D5646" s="21">
        <v>610538201209</v>
      </c>
      <c r="E5646" s="21" t="s">
        <v>16</v>
      </c>
      <c r="F5646" s="21">
        <v>20201228</v>
      </c>
      <c r="G5646" s="21" t="s">
        <v>17</v>
      </c>
      <c r="H5646" s="21" t="s">
        <v>68</v>
      </c>
      <c r="I5646" s="21" t="s">
        <v>140</v>
      </c>
      <c r="J5646" s="21">
        <v>1.57</v>
      </c>
      <c r="K5646" s="21" t="s">
        <v>20</v>
      </c>
      <c r="L5646">
        <f t="shared" si="103"/>
        <v>2</v>
      </c>
      <c r="M5646">
        <f>MATCH(H:H,价格表!$B$4:$B$35,0)</f>
        <v>5</v>
      </c>
      <c r="N5646" s="27">
        <f>IF(J5646&lt;=0.3,INDEX(价格表!$B$4:$I$31,M5646,2),IF(AND(J5646&gt;0.3,J5646&lt;=1),INDEX(价格表!$B$4:$I$31,M5646,3),IF(AND(J5646&gt;1,J5646&lt;=2.2),INDEX(价格表!$B$4:$I$31,M5646,4),IF(AND(J5646&gt;2.2,J5646&lt;=3.3),INDEX(价格表!$B$4:$I$31,M5646,5),IF(AND(J5646&gt;3.3,J5646&lt;=4),INDEX(价格表!$B$4:$I$31,M5646,6),IF(AND(J5646&gt;4,J5646&lt;=5.5),INDEX(价格表!$B$4:$I$31,M5646,7),IF(J5646&gt;5.5,2.6+INDEX(价格表!$B$4:$I$31,M5646,8)*L5646)))))))</f>
        <v>2.15</v>
      </c>
    </row>
    <row r="5647" spans="1:14">
      <c r="A5647" s="20">
        <v>4311120661144</v>
      </c>
      <c r="B5647" s="18" t="s">
        <v>16</v>
      </c>
      <c r="C5647" s="21">
        <v>20201218</v>
      </c>
      <c r="D5647" s="21">
        <v>610538201209</v>
      </c>
      <c r="E5647" s="21" t="s">
        <v>16</v>
      </c>
      <c r="F5647" s="21">
        <v>20201228</v>
      </c>
      <c r="G5647" s="21" t="s">
        <v>17</v>
      </c>
      <c r="H5647" s="21" t="s">
        <v>73</v>
      </c>
      <c r="I5647" s="21" t="s">
        <v>92</v>
      </c>
      <c r="J5647" s="21">
        <v>1.52</v>
      </c>
      <c r="K5647" s="21" t="s">
        <v>20</v>
      </c>
      <c r="L5647">
        <f t="shared" si="103"/>
        <v>2</v>
      </c>
      <c r="M5647">
        <f>MATCH(H:H,价格表!$B$4:$B$35,0)</f>
        <v>7</v>
      </c>
      <c r="N5647" s="27">
        <f>IF(J5647&lt;=0.3,INDEX(价格表!$B$4:$I$31,M5647,2),IF(AND(J5647&gt;0.3,J5647&lt;=1),INDEX(价格表!$B$4:$I$31,M5647,3),IF(AND(J5647&gt;1,J5647&lt;=2.2),INDEX(价格表!$B$4:$I$31,M5647,4),IF(AND(J5647&gt;2.2,J5647&lt;=3.3),INDEX(价格表!$B$4:$I$31,M5647,5),IF(AND(J5647&gt;3.3,J5647&lt;=4),INDEX(价格表!$B$4:$I$31,M5647,6),IF(AND(J5647&gt;4,J5647&lt;=5.5),INDEX(价格表!$B$4:$I$31,M5647,7),IF(J5647&gt;5.5,2.6+INDEX(价格表!$B$4:$I$31,M5647,8)*L5647)))))))</f>
        <v>2.15</v>
      </c>
    </row>
    <row r="5648" spans="1:14">
      <c r="A5648" s="20">
        <v>4311120661145</v>
      </c>
      <c r="B5648" s="18" t="s">
        <v>16</v>
      </c>
      <c r="C5648" s="21">
        <v>20201218</v>
      </c>
      <c r="D5648" s="21">
        <v>610538201209</v>
      </c>
      <c r="E5648" s="21" t="s">
        <v>16</v>
      </c>
      <c r="F5648" s="21">
        <v>20201228</v>
      </c>
      <c r="G5648" s="21" t="s">
        <v>17</v>
      </c>
      <c r="H5648" s="21" t="s">
        <v>37</v>
      </c>
      <c r="I5648" s="21" t="s">
        <v>122</v>
      </c>
      <c r="J5648" s="21">
        <v>1.53</v>
      </c>
      <c r="K5648" s="21" t="s">
        <v>20</v>
      </c>
      <c r="L5648">
        <f t="shared" si="103"/>
        <v>2</v>
      </c>
      <c r="M5648">
        <f>MATCH(H:H,价格表!$B$4:$B$35,0)</f>
        <v>12</v>
      </c>
      <c r="N5648" s="27">
        <f>IF(J5648&lt;=0.3,INDEX(价格表!$B$4:$I$31,M5648,2),IF(AND(J5648&gt;0.3,J5648&lt;=1),INDEX(价格表!$B$4:$I$31,M5648,3),IF(AND(J5648&gt;1,J5648&lt;=2.2),INDEX(价格表!$B$4:$I$31,M5648,4),IF(AND(J5648&gt;2.2,J5648&lt;=3.3),INDEX(价格表!$B$4:$I$31,M5648,5),IF(AND(J5648&gt;3.3,J5648&lt;=4),INDEX(价格表!$B$4:$I$31,M5648,6),IF(AND(J5648&gt;4,J5648&lt;=5.5),INDEX(价格表!$B$4:$I$31,M5648,7),IF(J5648&gt;5.5,2.6+INDEX(价格表!$B$4:$I$31,M5648,8)*L5648)))))))</f>
        <v>2.15</v>
      </c>
    </row>
    <row r="5649" spans="1:14">
      <c r="A5649" s="20">
        <v>4311120698205</v>
      </c>
      <c r="B5649" s="18" t="s">
        <v>16</v>
      </c>
      <c r="C5649" s="21">
        <v>20201218</v>
      </c>
      <c r="D5649" s="21">
        <v>610538201209</v>
      </c>
      <c r="E5649" s="21" t="s">
        <v>16</v>
      </c>
      <c r="F5649" s="21">
        <v>20201228</v>
      </c>
      <c r="G5649" s="21" t="s">
        <v>17</v>
      </c>
      <c r="H5649" s="21" t="s">
        <v>23</v>
      </c>
      <c r="I5649" s="21" t="s">
        <v>115</v>
      </c>
      <c r="J5649" s="21">
        <v>1.52</v>
      </c>
      <c r="K5649" s="21" t="s">
        <v>20</v>
      </c>
      <c r="L5649">
        <f t="shared" si="103"/>
        <v>2</v>
      </c>
      <c r="M5649">
        <f>MATCH(H:H,价格表!$B$4:$B$35,0)</f>
        <v>15</v>
      </c>
      <c r="N5649" s="27">
        <f>IF(J5649&lt;=0.3,INDEX(价格表!$B$4:$I$31,M5649,2),IF(AND(J5649&gt;0.3,J5649&lt;=1),INDEX(价格表!$B$4:$I$31,M5649,3),IF(AND(J5649&gt;1,J5649&lt;=2.2),INDEX(价格表!$B$4:$I$31,M5649,4),IF(AND(J5649&gt;2.2,J5649&lt;=3.3),INDEX(价格表!$B$4:$I$31,M5649,5),IF(AND(J5649&gt;3.3,J5649&lt;=4),INDEX(价格表!$B$4:$I$31,M5649,6),IF(AND(J5649&gt;4,J5649&lt;=5.5),INDEX(价格表!$B$4:$I$31,M5649,7),IF(J5649&gt;5.5,2.6+INDEX(价格表!$B$4:$I$31,M5649,8)*L5649)))))))</f>
        <v>2.15</v>
      </c>
    </row>
    <row r="5650" spans="1:14">
      <c r="A5650" s="20">
        <v>4311120698206</v>
      </c>
      <c r="B5650" s="18" t="s">
        <v>16</v>
      </c>
      <c r="C5650" s="21">
        <v>20201218</v>
      </c>
      <c r="D5650" s="21">
        <v>610538201209</v>
      </c>
      <c r="E5650" s="21" t="s">
        <v>16</v>
      </c>
      <c r="F5650" s="21">
        <v>20201228</v>
      </c>
      <c r="G5650" s="21" t="s">
        <v>17</v>
      </c>
      <c r="H5650" s="21" t="s">
        <v>82</v>
      </c>
      <c r="I5650" s="21" t="s">
        <v>83</v>
      </c>
      <c r="J5650" s="21">
        <v>1.52</v>
      </c>
      <c r="K5650" s="21" t="s">
        <v>20</v>
      </c>
      <c r="L5650">
        <f t="shared" si="103"/>
        <v>2</v>
      </c>
      <c r="M5650">
        <f>MATCH(H:H,价格表!$B$4:$B$35,0)</f>
        <v>2</v>
      </c>
      <c r="N5650" s="27">
        <f>IF(J5650&lt;=0.3,INDEX(价格表!$B$4:$I$31,M5650,2),IF(AND(J5650&gt;0.3,J5650&lt;=1),INDEX(价格表!$B$4:$I$31,M5650,3),IF(AND(J5650&gt;1,J5650&lt;=2.2),INDEX(价格表!$B$4:$I$31,M5650,4),IF(AND(J5650&gt;2.2,J5650&lt;=3.3),INDEX(价格表!$B$4:$I$31,M5650,5),IF(AND(J5650&gt;3.3,J5650&lt;=4),INDEX(价格表!$B$4:$I$31,M5650,6),IF(AND(J5650&gt;4,J5650&lt;=5.5),INDEX(价格表!$B$4:$I$31,M5650,7),IF(J5650&gt;5.5,2.6+INDEX(价格表!$B$4:$I$31,M5650,8)*L5650)))))))</f>
        <v>2.15</v>
      </c>
    </row>
    <row r="5651" spans="1:14">
      <c r="A5651" s="20">
        <v>4311120698208</v>
      </c>
      <c r="B5651" s="18" t="s">
        <v>16</v>
      </c>
      <c r="C5651" s="21">
        <v>20201218</v>
      </c>
      <c r="D5651" s="21">
        <v>610538201209</v>
      </c>
      <c r="E5651" s="21" t="s">
        <v>16</v>
      </c>
      <c r="F5651" s="21">
        <v>20201228</v>
      </c>
      <c r="G5651" s="21" t="s">
        <v>17</v>
      </c>
      <c r="H5651" s="21" t="s">
        <v>68</v>
      </c>
      <c r="I5651" s="21" t="s">
        <v>117</v>
      </c>
      <c r="J5651" s="21">
        <v>1.52</v>
      </c>
      <c r="K5651" s="21" t="s">
        <v>20</v>
      </c>
      <c r="L5651">
        <f t="shared" si="103"/>
        <v>2</v>
      </c>
      <c r="M5651">
        <f>MATCH(H:H,价格表!$B$4:$B$35,0)</f>
        <v>5</v>
      </c>
      <c r="N5651" s="27">
        <f>IF(J5651&lt;=0.3,INDEX(价格表!$B$4:$I$31,M5651,2),IF(AND(J5651&gt;0.3,J5651&lt;=1),INDEX(价格表!$B$4:$I$31,M5651,3),IF(AND(J5651&gt;1,J5651&lt;=2.2),INDEX(价格表!$B$4:$I$31,M5651,4),IF(AND(J5651&gt;2.2,J5651&lt;=3.3),INDEX(价格表!$B$4:$I$31,M5651,5),IF(AND(J5651&gt;3.3,J5651&lt;=4),INDEX(价格表!$B$4:$I$31,M5651,6),IF(AND(J5651&gt;4,J5651&lt;=5.5),INDEX(价格表!$B$4:$I$31,M5651,7),IF(J5651&gt;5.5,2.6+INDEX(价格表!$B$4:$I$31,M5651,8)*L5651)))))))</f>
        <v>2.15</v>
      </c>
    </row>
    <row r="5652" spans="1:14">
      <c r="A5652" s="20">
        <v>4311120698209</v>
      </c>
      <c r="B5652" s="18" t="s">
        <v>16</v>
      </c>
      <c r="C5652" s="21">
        <v>20201218</v>
      </c>
      <c r="D5652" s="21">
        <v>610538201209</v>
      </c>
      <c r="E5652" s="21" t="s">
        <v>16</v>
      </c>
      <c r="F5652" s="21">
        <v>20201228</v>
      </c>
      <c r="G5652" s="21" t="s">
        <v>17</v>
      </c>
      <c r="H5652" s="21" t="s">
        <v>82</v>
      </c>
      <c r="I5652" s="21" t="s">
        <v>83</v>
      </c>
      <c r="J5652" s="21">
        <v>1.54</v>
      </c>
      <c r="K5652" s="21" t="s">
        <v>20</v>
      </c>
      <c r="L5652">
        <f t="shared" si="103"/>
        <v>2</v>
      </c>
      <c r="M5652">
        <f>MATCH(H:H,价格表!$B$4:$B$35,0)</f>
        <v>2</v>
      </c>
      <c r="N5652" s="27">
        <f>IF(J5652&lt;=0.3,INDEX(价格表!$B$4:$I$31,M5652,2),IF(AND(J5652&gt;0.3,J5652&lt;=1),INDEX(价格表!$B$4:$I$31,M5652,3),IF(AND(J5652&gt;1,J5652&lt;=2.2),INDEX(价格表!$B$4:$I$31,M5652,4),IF(AND(J5652&gt;2.2,J5652&lt;=3.3),INDEX(价格表!$B$4:$I$31,M5652,5),IF(AND(J5652&gt;3.3,J5652&lt;=4),INDEX(价格表!$B$4:$I$31,M5652,6),IF(AND(J5652&gt;4,J5652&lt;=5.5),INDEX(价格表!$B$4:$I$31,M5652,7),IF(J5652&gt;5.5,2.6+INDEX(价格表!$B$4:$I$31,M5652,8)*L5652)))))))</f>
        <v>2.15</v>
      </c>
    </row>
    <row r="5653" spans="1:14">
      <c r="A5653" s="20">
        <v>4311120698210</v>
      </c>
      <c r="B5653" s="18" t="s">
        <v>16</v>
      </c>
      <c r="C5653" s="21">
        <v>20201218</v>
      </c>
      <c r="D5653" s="21">
        <v>610538201209</v>
      </c>
      <c r="E5653" s="21" t="s">
        <v>16</v>
      </c>
      <c r="F5653" s="21">
        <v>20201228</v>
      </c>
      <c r="G5653" s="21" t="s">
        <v>17</v>
      </c>
      <c r="H5653" s="21" t="s">
        <v>73</v>
      </c>
      <c r="I5653" s="21" t="s">
        <v>92</v>
      </c>
      <c r="J5653" s="21">
        <v>1.59</v>
      </c>
      <c r="K5653" s="21" t="s">
        <v>20</v>
      </c>
      <c r="L5653">
        <f t="shared" si="103"/>
        <v>2</v>
      </c>
      <c r="M5653">
        <f>MATCH(H:H,价格表!$B$4:$B$35,0)</f>
        <v>7</v>
      </c>
      <c r="N5653" s="27">
        <f>IF(J5653&lt;=0.3,INDEX(价格表!$B$4:$I$31,M5653,2),IF(AND(J5653&gt;0.3,J5653&lt;=1),INDEX(价格表!$B$4:$I$31,M5653,3),IF(AND(J5653&gt;1,J5653&lt;=2.2),INDEX(价格表!$B$4:$I$31,M5653,4),IF(AND(J5653&gt;2.2,J5653&lt;=3.3),INDEX(价格表!$B$4:$I$31,M5653,5),IF(AND(J5653&gt;3.3,J5653&lt;=4),INDEX(价格表!$B$4:$I$31,M5653,6),IF(AND(J5653&gt;4,J5653&lt;=5.5),INDEX(价格表!$B$4:$I$31,M5653,7),IF(J5653&gt;5.5,2.6+INDEX(价格表!$B$4:$I$31,M5653,8)*L5653)))))))</f>
        <v>2.15</v>
      </c>
    </row>
    <row r="5654" spans="1:14">
      <c r="A5654" s="20">
        <v>4311120698211</v>
      </c>
      <c r="B5654" s="18" t="s">
        <v>16</v>
      </c>
      <c r="C5654" s="21">
        <v>20201218</v>
      </c>
      <c r="D5654" s="21">
        <v>610538201209</v>
      </c>
      <c r="E5654" s="21" t="s">
        <v>16</v>
      </c>
      <c r="F5654" s="21">
        <v>20201228</v>
      </c>
      <c r="G5654" s="21" t="s">
        <v>17</v>
      </c>
      <c r="H5654" s="21" t="s">
        <v>18</v>
      </c>
      <c r="I5654" s="21" t="s">
        <v>53</v>
      </c>
      <c r="J5654" s="21">
        <v>1.54</v>
      </c>
      <c r="K5654" s="21" t="s">
        <v>20</v>
      </c>
      <c r="L5654">
        <f t="shared" si="103"/>
        <v>2</v>
      </c>
      <c r="M5654">
        <f>MATCH(H:H,价格表!$B$4:$B$35,0)</f>
        <v>1</v>
      </c>
      <c r="N5654" s="27">
        <f>IF(J5654&lt;=0.3,INDEX(价格表!$B$4:$I$31,M5654,2),IF(AND(J5654&gt;0.3,J5654&lt;=1),INDEX(价格表!$B$4:$I$31,M5654,3),IF(AND(J5654&gt;1,J5654&lt;=2.2),INDEX(价格表!$B$4:$I$31,M5654,4),IF(AND(J5654&gt;2.2,J5654&lt;=3.3),INDEX(价格表!$B$4:$I$31,M5654,5),IF(AND(J5654&gt;3.3,J5654&lt;=4),INDEX(价格表!$B$4:$I$31,M5654,6),IF(AND(J5654&gt;4,J5654&lt;=5.5),INDEX(价格表!$B$4:$I$31,M5654,7),IF(J5654&gt;5.5,2.6+INDEX(价格表!$B$4:$I$31,M5654,8)*L5654)))))))</f>
        <v>2.15</v>
      </c>
    </row>
    <row r="5655" spans="1:14">
      <c r="A5655" s="20">
        <v>4311120698212</v>
      </c>
      <c r="B5655" s="18" t="s">
        <v>16</v>
      </c>
      <c r="C5655" s="21">
        <v>20201218</v>
      </c>
      <c r="D5655" s="21">
        <v>610538201209</v>
      </c>
      <c r="E5655" s="21" t="s">
        <v>16</v>
      </c>
      <c r="F5655" s="21">
        <v>20201228</v>
      </c>
      <c r="G5655" s="21" t="s">
        <v>17</v>
      </c>
      <c r="H5655" s="21" t="s">
        <v>25</v>
      </c>
      <c r="I5655" s="21" t="s">
        <v>199</v>
      </c>
      <c r="J5655" s="21">
        <v>1.53</v>
      </c>
      <c r="K5655" s="21" t="s">
        <v>20</v>
      </c>
      <c r="L5655">
        <f t="shared" si="103"/>
        <v>2</v>
      </c>
      <c r="M5655">
        <f>MATCH(H:H,价格表!$B$4:$B$35,0)</f>
        <v>25</v>
      </c>
      <c r="N5655" s="27">
        <f>IF(J5655&lt;=0.3,INDEX(价格表!$B$4:$I$31,M5655,2),IF(AND(J5655&gt;0.3,J5655&lt;=1),INDEX(价格表!$B$4:$I$31,M5655,3),IF(AND(J5655&gt;1,J5655&lt;=2.2),INDEX(价格表!$B$4:$I$31,M5655,4),IF(AND(J5655&gt;2.2,J5655&lt;=3.3),INDEX(价格表!$B$4:$I$31,M5655,5),IF(AND(J5655&gt;3.3,J5655&lt;=4),INDEX(价格表!$B$4:$I$31,M5655,6),IF(AND(J5655&gt;4,J5655&lt;=5.5),INDEX(价格表!$B$4:$I$31,M5655,7),IF(J5655&gt;5.5,2.6+INDEX(价格表!$B$4:$I$31,M5655,8)*L5655)))))))</f>
        <v>2.15</v>
      </c>
    </row>
    <row r="5656" spans="1:14">
      <c r="A5656" s="20">
        <v>4311120698213</v>
      </c>
      <c r="B5656" s="18" t="s">
        <v>16</v>
      </c>
      <c r="C5656" s="21">
        <v>20201218</v>
      </c>
      <c r="D5656" s="21">
        <v>610538201209</v>
      </c>
      <c r="E5656" s="21" t="s">
        <v>16</v>
      </c>
      <c r="F5656" s="21">
        <v>20201228</v>
      </c>
      <c r="G5656" s="21" t="s">
        <v>17</v>
      </c>
      <c r="H5656" s="21" t="s">
        <v>33</v>
      </c>
      <c r="I5656" s="21" t="s">
        <v>34</v>
      </c>
      <c r="J5656" s="21">
        <v>1.52</v>
      </c>
      <c r="K5656" s="21" t="s">
        <v>20</v>
      </c>
      <c r="L5656">
        <f t="shared" si="103"/>
        <v>2</v>
      </c>
      <c r="M5656">
        <f>MATCH(H:H,价格表!$B$4:$B$35,0)</f>
        <v>13</v>
      </c>
      <c r="N5656" s="27">
        <f>IF(J5656&lt;=0.3,INDEX(价格表!$B$4:$I$31,M5656,2),IF(AND(J5656&gt;0.3,J5656&lt;=1),INDEX(价格表!$B$4:$I$31,M5656,3),IF(AND(J5656&gt;1,J5656&lt;=2.2),INDEX(价格表!$B$4:$I$31,M5656,4),IF(AND(J5656&gt;2.2,J5656&lt;=3.3),INDEX(价格表!$B$4:$I$31,M5656,5),IF(AND(J5656&gt;3.3,J5656&lt;=4),INDEX(价格表!$B$4:$I$31,M5656,6),IF(AND(J5656&gt;4,J5656&lt;=5.5),INDEX(价格表!$B$4:$I$31,M5656,7),IF(J5656&gt;5.5,2.6+INDEX(价格表!$B$4:$I$31,M5656,8)*L5656)))))))</f>
        <v>2.15</v>
      </c>
    </row>
    <row r="5657" spans="1:14">
      <c r="A5657" s="20">
        <v>4311120698214</v>
      </c>
      <c r="B5657" s="18" t="s">
        <v>16</v>
      </c>
      <c r="C5657" s="21">
        <v>20201218</v>
      </c>
      <c r="D5657" s="21">
        <v>610538201209</v>
      </c>
      <c r="E5657" s="21" t="s">
        <v>16</v>
      </c>
      <c r="F5657" s="21">
        <v>20201228</v>
      </c>
      <c r="G5657" s="21" t="s">
        <v>17</v>
      </c>
      <c r="H5657" s="21" t="s">
        <v>23</v>
      </c>
      <c r="I5657" s="21" t="s">
        <v>162</v>
      </c>
      <c r="J5657" s="21">
        <v>1.52</v>
      </c>
      <c r="K5657" s="21" t="s">
        <v>20</v>
      </c>
      <c r="L5657">
        <f t="shared" si="103"/>
        <v>2</v>
      </c>
      <c r="M5657">
        <f>MATCH(H:H,价格表!$B$4:$B$35,0)</f>
        <v>15</v>
      </c>
      <c r="N5657" s="27">
        <f>IF(J5657&lt;=0.3,INDEX(价格表!$B$4:$I$31,M5657,2),IF(AND(J5657&gt;0.3,J5657&lt;=1),INDEX(价格表!$B$4:$I$31,M5657,3),IF(AND(J5657&gt;1,J5657&lt;=2.2),INDEX(价格表!$B$4:$I$31,M5657,4),IF(AND(J5657&gt;2.2,J5657&lt;=3.3),INDEX(价格表!$B$4:$I$31,M5657,5),IF(AND(J5657&gt;3.3,J5657&lt;=4),INDEX(价格表!$B$4:$I$31,M5657,6),IF(AND(J5657&gt;4,J5657&lt;=5.5),INDEX(价格表!$B$4:$I$31,M5657,7),IF(J5657&gt;5.5,2.6+INDEX(价格表!$B$4:$I$31,M5657,8)*L5657)))))))</f>
        <v>2.15</v>
      </c>
    </row>
    <row r="5658" spans="1:14">
      <c r="A5658" s="20">
        <v>4311120705896</v>
      </c>
      <c r="B5658" s="18" t="s">
        <v>16</v>
      </c>
      <c r="C5658" s="21">
        <v>20201218</v>
      </c>
      <c r="D5658" s="21">
        <v>610538201209</v>
      </c>
      <c r="E5658" s="21" t="s">
        <v>16</v>
      </c>
      <c r="F5658" s="21">
        <v>20201228</v>
      </c>
      <c r="G5658" s="21" t="s">
        <v>17</v>
      </c>
      <c r="H5658" s="21" t="s">
        <v>50</v>
      </c>
      <c r="I5658" s="21" t="s">
        <v>62</v>
      </c>
      <c r="J5658" s="21">
        <v>1.52</v>
      </c>
      <c r="K5658" s="21" t="s">
        <v>20</v>
      </c>
      <c r="L5658">
        <f t="shared" si="103"/>
        <v>2</v>
      </c>
      <c r="M5658">
        <f>MATCH(H:H,价格表!$B$4:$B$35,0)</f>
        <v>4</v>
      </c>
      <c r="N5658" s="27">
        <f>IF(J5658&lt;=0.3,INDEX(价格表!$B$4:$I$31,M5658,2),IF(AND(J5658&gt;0.3,J5658&lt;=1),INDEX(价格表!$B$4:$I$31,M5658,3),IF(AND(J5658&gt;1,J5658&lt;=2.2),INDEX(价格表!$B$4:$I$31,M5658,4),IF(AND(J5658&gt;2.2,J5658&lt;=3.3),INDEX(价格表!$B$4:$I$31,M5658,5),IF(AND(J5658&gt;3.3,J5658&lt;=4),INDEX(价格表!$B$4:$I$31,M5658,6),IF(AND(J5658&gt;4,J5658&lt;=5.5),INDEX(价格表!$B$4:$I$31,M5658,7),IF(J5658&gt;5.5,2.6+INDEX(价格表!$B$4:$I$31,M5658,8)*L5658)))))))</f>
        <v>2.15</v>
      </c>
    </row>
    <row r="5659" spans="1:14">
      <c r="A5659" s="20">
        <v>4311120705897</v>
      </c>
      <c r="B5659" s="18" t="s">
        <v>16</v>
      </c>
      <c r="C5659" s="21">
        <v>20201218</v>
      </c>
      <c r="D5659" s="21">
        <v>610538201209</v>
      </c>
      <c r="E5659" s="21" t="s">
        <v>16</v>
      </c>
      <c r="F5659" s="21">
        <v>20201228</v>
      </c>
      <c r="G5659" s="21" t="s">
        <v>17</v>
      </c>
      <c r="H5659" s="21" t="s">
        <v>68</v>
      </c>
      <c r="I5659" s="21" t="s">
        <v>193</v>
      </c>
      <c r="J5659" s="21">
        <v>1.54</v>
      </c>
      <c r="K5659" s="21" t="s">
        <v>20</v>
      </c>
      <c r="L5659">
        <f t="shared" si="103"/>
        <v>2</v>
      </c>
      <c r="M5659">
        <f>MATCH(H:H,价格表!$B$4:$B$35,0)</f>
        <v>5</v>
      </c>
      <c r="N5659" s="27">
        <f>IF(J5659&lt;=0.3,INDEX(价格表!$B$4:$I$31,M5659,2),IF(AND(J5659&gt;0.3,J5659&lt;=1),INDEX(价格表!$B$4:$I$31,M5659,3),IF(AND(J5659&gt;1,J5659&lt;=2.2),INDEX(价格表!$B$4:$I$31,M5659,4),IF(AND(J5659&gt;2.2,J5659&lt;=3.3),INDEX(价格表!$B$4:$I$31,M5659,5),IF(AND(J5659&gt;3.3,J5659&lt;=4),INDEX(价格表!$B$4:$I$31,M5659,6),IF(AND(J5659&gt;4,J5659&lt;=5.5),INDEX(价格表!$B$4:$I$31,M5659,7),IF(J5659&gt;5.5,2.6+INDEX(价格表!$B$4:$I$31,M5659,8)*L5659)))))))</f>
        <v>2.15</v>
      </c>
    </row>
    <row r="5660" spans="1:14">
      <c r="A5660" s="20">
        <v>4311120705898</v>
      </c>
      <c r="B5660" s="18" t="s">
        <v>16</v>
      </c>
      <c r="C5660" s="21">
        <v>20201218</v>
      </c>
      <c r="D5660" s="21">
        <v>610538201209</v>
      </c>
      <c r="E5660" s="21" t="s">
        <v>16</v>
      </c>
      <c r="F5660" s="21">
        <v>20201228</v>
      </c>
      <c r="G5660" s="21" t="s">
        <v>17</v>
      </c>
      <c r="H5660" s="21" t="s">
        <v>43</v>
      </c>
      <c r="I5660" s="21" t="s">
        <v>95</v>
      </c>
      <c r="J5660" s="21">
        <v>1.53</v>
      </c>
      <c r="K5660" s="21" t="s">
        <v>20</v>
      </c>
      <c r="L5660">
        <f t="shared" si="103"/>
        <v>2</v>
      </c>
      <c r="M5660">
        <f>MATCH(H:H,价格表!$B$4:$B$35,0)</f>
        <v>10</v>
      </c>
      <c r="N5660" s="27">
        <f>IF(J5660&lt;=0.3,INDEX(价格表!$B$4:$I$31,M5660,2),IF(AND(J5660&gt;0.3,J5660&lt;=1),INDEX(价格表!$B$4:$I$31,M5660,3),IF(AND(J5660&gt;1,J5660&lt;=2.2),INDEX(价格表!$B$4:$I$31,M5660,4),IF(AND(J5660&gt;2.2,J5660&lt;=3.3),INDEX(价格表!$B$4:$I$31,M5660,5),IF(AND(J5660&gt;3.3,J5660&lt;=4),INDEX(价格表!$B$4:$I$31,M5660,6),IF(AND(J5660&gt;4,J5660&lt;=5.5),INDEX(价格表!$B$4:$I$31,M5660,7),IF(J5660&gt;5.5,2.6+INDEX(价格表!$B$4:$I$31,M5660,8)*L5660)))))))</f>
        <v>2.15</v>
      </c>
    </row>
    <row r="5661" spans="1:14">
      <c r="A5661" s="20">
        <v>4311120705900</v>
      </c>
      <c r="B5661" s="18" t="s">
        <v>16</v>
      </c>
      <c r="C5661" s="21">
        <v>20201218</v>
      </c>
      <c r="D5661" s="21">
        <v>610538201209</v>
      </c>
      <c r="E5661" s="21" t="s">
        <v>16</v>
      </c>
      <c r="F5661" s="21">
        <v>20201228</v>
      </c>
      <c r="G5661" s="21" t="s">
        <v>17</v>
      </c>
      <c r="H5661" s="21" t="s">
        <v>27</v>
      </c>
      <c r="I5661" s="21" t="s">
        <v>155</v>
      </c>
      <c r="J5661" s="21">
        <v>1.53</v>
      </c>
      <c r="K5661" s="21" t="s">
        <v>20</v>
      </c>
      <c r="L5661">
        <f t="shared" si="103"/>
        <v>2</v>
      </c>
      <c r="M5661">
        <f>MATCH(H:H,价格表!$B$4:$B$35,0)</f>
        <v>3</v>
      </c>
      <c r="N5661" s="27">
        <f>IF(J5661&lt;=0.3,INDEX(价格表!$B$4:$I$31,M5661,2),IF(AND(J5661&gt;0.3,J5661&lt;=1),INDEX(价格表!$B$4:$I$31,M5661,3),IF(AND(J5661&gt;1,J5661&lt;=2.2),INDEX(价格表!$B$4:$I$31,M5661,4),IF(AND(J5661&gt;2.2,J5661&lt;=3.3),INDEX(价格表!$B$4:$I$31,M5661,5),IF(AND(J5661&gt;3.3,J5661&lt;=4),INDEX(价格表!$B$4:$I$31,M5661,6),IF(AND(J5661&gt;4,J5661&lt;=5.5),INDEX(价格表!$B$4:$I$31,M5661,7),IF(J5661&gt;5.5,2.6+INDEX(价格表!$B$4:$I$31,M5661,8)*L5661)))))))</f>
        <v>2.15</v>
      </c>
    </row>
    <row r="5662" spans="1:14">
      <c r="A5662" s="20">
        <v>4311120705902</v>
      </c>
      <c r="B5662" s="18" t="s">
        <v>16</v>
      </c>
      <c r="C5662" s="21">
        <v>20201218</v>
      </c>
      <c r="D5662" s="21">
        <v>610538201209</v>
      </c>
      <c r="E5662" s="21" t="s">
        <v>16</v>
      </c>
      <c r="F5662" s="21">
        <v>20201228</v>
      </c>
      <c r="G5662" s="21" t="s">
        <v>17</v>
      </c>
      <c r="H5662" s="21" t="s">
        <v>88</v>
      </c>
      <c r="I5662" s="21" t="s">
        <v>101</v>
      </c>
      <c r="J5662" s="21">
        <v>1.53</v>
      </c>
      <c r="K5662" s="21" t="s">
        <v>20</v>
      </c>
      <c r="L5662">
        <f t="shared" si="103"/>
        <v>2</v>
      </c>
      <c r="M5662">
        <f>MATCH(H:H,价格表!$B$4:$B$35,0)</f>
        <v>19</v>
      </c>
      <c r="N5662" s="27">
        <f>IF(J5662&lt;=0.3,INDEX(价格表!$B$4:$I$31,M5662,2),IF(AND(J5662&gt;0.3,J5662&lt;=1),INDEX(价格表!$B$4:$I$31,M5662,3),IF(AND(J5662&gt;1,J5662&lt;=2.2),INDEX(价格表!$B$4:$I$31,M5662,4),IF(AND(J5662&gt;2.2,J5662&lt;=3.3),INDEX(价格表!$B$4:$I$31,M5662,5),IF(AND(J5662&gt;3.3,J5662&lt;=4),INDEX(价格表!$B$4:$I$31,M5662,6),IF(AND(J5662&gt;4,J5662&lt;=5.5),INDEX(价格表!$B$4:$I$31,M5662,7),IF(J5662&gt;5.5,2.6+INDEX(价格表!$B$4:$I$31,M5662,8)*L5662)))))))</f>
        <v>2.15</v>
      </c>
    </row>
    <row r="5663" spans="1:14">
      <c r="A5663" s="20">
        <v>4311120705903</v>
      </c>
      <c r="B5663" s="18" t="s">
        <v>16</v>
      </c>
      <c r="C5663" s="21">
        <v>20201218</v>
      </c>
      <c r="D5663" s="21">
        <v>610538201209</v>
      </c>
      <c r="E5663" s="21" t="s">
        <v>16</v>
      </c>
      <c r="F5663" s="21">
        <v>20201228</v>
      </c>
      <c r="G5663" s="21" t="s">
        <v>17</v>
      </c>
      <c r="H5663" s="21" t="s">
        <v>39</v>
      </c>
      <c r="I5663" s="21" t="s">
        <v>81</v>
      </c>
      <c r="J5663" s="21">
        <v>1.53</v>
      </c>
      <c r="K5663" s="21" t="s">
        <v>20</v>
      </c>
      <c r="L5663">
        <f t="shared" si="103"/>
        <v>2</v>
      </c>
      <c r="M5663">
        <f>MATCH(H:H,价格表!$B$4:$B$35,0)</f>
        <v>23</v>
      </c>
      <c r="N5663" s="27">
        <f>IF(J5663&lt;=0.3,INDEX(价格表!$B$4:$I$31,M5663,2),IF(AND(J5663&gt;0.3,J5663&lt;=1),INDEX(价格表!$B$4:$I$31,M5663,3),IF(AND(J5663&gt;1,J5663&lt;=2.2),INDEX(价格表!$B$4:$I$31,M5663,4),IF(AND(J5663&gt;2.2,J5663&lt;=3.3),INDEX(价格表!$B$4:$I$31,M5663,5),IF(AND(J5663&gt;3.3,J5663&lt;=4),INDEX(价格表!$B$4:$I$31,M5663,6),IF(AND(J5663&gt;4,J5663&lt;=5.5),INDEX(价格表!$B$4:$I$31,M5663,7),IF(J5663&gt;5.5,2.6+INDEX(价格表!$B$4:$I$31,M5663,8)*L5663)))))))</f>
        <v>2.15</v>
      </c>
    </row>
    <row r="5664" spans="1:14">
      <c r="A5664" s="20">
        <v>4311120705904</v>
      </c>
      <c r="B5664" s="18" t="s">
        <v>16</v>
      </c>
      <c r="C5664" s="21">
        <v>20201218</v>
      </c>
      <c r="D5664" s="21">
        <v>610538201209</v>
      </c>
      <c r="E5664" s="21" t="s">
        <v>16</v>
      </c>
      <c r="F5664" s="21">
        <v>20201228</v>
      </c>
      <c r="G5664" s="21" t="s">
        <v>17</v>
      </c>
      <c r="H5664" s="21" t="s">
        <v>88</v>
      </c>
      <c r="I5664" s="21" t="s">
        <v>101</v>
      </c>
      <c r="J5664" s="21">
        <v>1.52</v>
      </c>
      <c r="K5664" s="21" t="s">
        <v>20</v>
      </c>
      <c r="L5664">
        <f t="shared" si="103"/>
        <v>2</v>
      </c>
      <c r="M5664">
        <f>MATCH(H:H,价格表!$B$4:$B$35,0)</f>
        <v>19</v>
      </c>
      <c r="N5664" s="27">
        <f>IF(J5664&lt;=0.3,INDEX(价格表!$B$4:$I$31,M5664,2),IF(AND(J5664&gt;0.3,J5664&lt;=1),INDEX(价格表!$B$4:$I$31,M5664,3),IF(AND(J5664&gt;1,J5664&lt;=2.2),INDEX(价格表!$B$4:$I$31,M5664,4),IF(AND(J5664&gt;2.2,J5664&lt;=3.3),INDEX(价格表!$B$4:$I$31,M5664,5),IF(AND(J5664&gt;3.3,J5664&lt;=4),INDEX(价格表!$B$4:$I$31,M5664,6),IF(AND(J5664&gt;4,J5664&lt;=5.5),INDEX(价格表!$B$4:$I$31,M5664,7),IF(J5664&gt;5.5,2.6+INDEX(价格表!$B$4:$I$31,M5664,8)*L5664)))))))</f>
        <v>2.15</v>
      </c>
    </row>
    <row r="5665" spans="1:14">
      <c r="A5665" s="20">
        <v>4311120705905</v>
      </c>
      <c r="B5665" s="18" t="s">
        <v>16</v>
      </c>
      <c r="C5665" s="21">
        <v>20201218</v>
      </c>
      <c r="D5665" s="21">
        <v>610538201209</v>
      </c>
      <c r="E5665" s="21" t="s">
        <v>16</v>
      </c>
      <c r="F5665" s="21">
        <v>20201228</v>
      </c>
      <c r="G5665" s="21" t="s">
        <v>17</v>
      </c>
      <c r="H5665" s="21" t="s">
        <v>37</v>
      </c>
      <c r="I5665" s="21" t="s">
        <v>72</v>
      </c>
      <c r="J5665" s="21">
        <v>1.55</v>
      </c>
      <c r="K5665" s="21" t="s">
        <v>20</v>
      </c>
      <c r="L5665">
        <f t="shared" si="103"/>
        <v>2</v>
      </c>
      <c r="M5665">
        <f>MATCH(H:H,价格表!$B$4:$B$35,0)</f>
        <v>12</v>
      </c>
      <c r="N5665" s="27">
        <f>IF(J5665&lt;=0.3,INDEX(价格表!$B$4:$I$31,M5665,2),IF(AND(J5665&gt;0.3,J5665&lt;=1),INDEX(价格表!$B$4:$I$31,M5665,3),IF(AND(J5665&gt;1,J5665&lt;=2.2),INDEX(价格表!$B$4:$I$31,M5665,4),IF(AND(J5665&gt;2.2,J5665&lt;=3.3),INDEX(价格表!$B$4:$I$31,M5665,5),IF(AND(J5665&gt;3.3,J5665&lt;=4),INDEX(价格表!$B$4:$I$31,M5665,6),IF(AND(J5665&gt;4,J5665&lt;=5.5),INDEX(价格表!$B$4:$I$31,M5665,7),IF(J5665&gt;5.5,2.6+INDEX(价格表!$B$4:$I$31,M5665,8)*L5665)))))))</f>
        <v>2.15</v>
      </c>
    </row>
    <row r="5666" spans="1:14">
      <c r="A5666" s="20">
        <v>4311120720402</v>
      </c>
      <c r="B5666" s="18" t="s">
        <v>16</v>
      </c>
      <c r="C5666" s="21">
        <v>20201218</v>
      </c>
      <c r="D5666" s="21">
        <v>610538201209</v>
      </c>
      <c r="E5666" s="21" t="s">
        <v>16</v>
      </c>
      <c r="F5666" s="21">
        <v>20201228</v>
      </c>
      <c r="G5666" s="21" t="s">
        <v>17</v>
      </c>
      <c r="H5666" s="21" t="s">
        <v>73</v>
      </c>
      <c r="I5666" s="21" t="s">
        <v>74</v>
      </c>
      <c r="J5666" s="21">
        <v>1.54</v>
      </c>
      <c r="K5666" s="21" t="s">
        <v>20</v>
      </c>
      <c r="L5666">
        <f t="shared" si="103"/>
        <v>2</v>
      </c>
      <c r="M5666">
        <f>MATCH(H:H,价格表!$B$4:$B$35,0)</f>
        <v>7</v>
      </c>
      <c r="N5666" s="27">
        <f>IF(J5666&lt;=0.3,INDEX(价格表!$B$4:$I$31,M5666,2),IF(AND(J5666&gt;0.3,J5666&lt;=1),INDEX(价格表!$B$4:$I$31,M5666,3),IF(AND(J5666&gt;1,J5666&lt;=2.2),INDEX(价格表!$B$4:$I$31,M5666,4),IF(AND(J5666&gt;2.2,J5666&lt;=3.3),INDEX(价格表!$B$4:$I$31,M5666,5),IF(AND(J5666&gt;3.3,J5666&lt;=4),INDEX(价格表!$B$4:$I$31,M5666,6),IF(AND(J5666&gt;4,J5666&lt;=5.5),INDEX(价格表!$B$4:$I$31,M5666,7),IF(J5666&gt;5.5,2.6+INDEX(价格表!$B$4:$I$31,M5666,8)*L5666)))))))</f>
        <v>2.15</v>
      </c>
    </row>
    <row r="5667" spans="1:14">
      <c r="A5667" s="20">
        <v>4311120720403</v>
      </c>
      <c r="B5667" s="18" t="s">
        <v>16</v>
      </c>
      <c r="C5667" s="21">
        <v>20201218</v>
      </c>
      <c r="D5667" s="21">
        <v>610538201209</v>
      </c>
      <c r="E5667" s="21" t="s">
        <v>16</v>
      </c>
      <c r="F5667" s="21">
        <v>20201228</v>
      </c>
      <c r="G5667" s="21" t="s">
        <v>17</v>
      </c>
      <c r="H5667" s="21" t="s">
        <v>23</v>
      </c>
      <c r="I5667" s="21" t="s">
        <v>98</v>
      </c>
      <c r="J5667" s="21">
        <v>1.53</v>
      </c>
      <c r="K5667" s="21" t="s">
        <v>20</v>
      </c>
      <c r="L5667">
        <f t="shared" si="103"/>
        <v>2</v>
      </c>
      <c r="M5667">
        <f>MATCH(H:H,价格表!$B$4:$B$35,0)</f>
        <v>15</v>
      </c>
      <c r="N5667" s="27">
        <f>IF(J5667&lt;=0.3,INDEX(价格表!$B$4:$I$31,M5667,2),IF(AND(J5667&gt;0.3,J5667&lt;=1),INDEX(价格表!$B$4:$I$31,M5667,3),IF(AND(J5667&gt;1,J5667&lt;=2.2),INDEX(价格表!$B$4:$I$31,M5667,4),IF(AND(J5667&gt;2.2,J5667&lt;=3.3),INDEX(价格表!$B$4:$I$31,M5667,5),IF(AND(J5667&gt;3.3,J5667&lt;=4),INDEX(价格表!$B$4:$I$31,M5667,6),IF(AND(J5667&gt;4,J5667&lt;=5.5),INDEX(价格表!$B$4:$I$31,M5667,7),IF(J5667&gt;5.5,2.6+INDEX(价格表!$B$4:$I$31,M5667,8)*L5667)))))))</f>
        <v>2.15</v>
      </c>
    </row>
    <row r="5668" spans="1:14">
      <c r="A5668" s="20">
        <v>4311120720404</v>
      </c>
      <c r="B5668" s="18" t="s">
        <v>16</v>
      </c>
      <c r="C5668" s="21">
        <v>20201218</v>
      </c>
      <c r="D5668" s="21">
        <v>610538201209</v>
      </c>
      <c r="E5668" s="21" t="s">
        <v>16</v>
      </c>
      <c r="F5668" s="21">
        <v>20201228</v>
      </c>
      <c r="G5668" s="21" t="s">
        <v>17</v>
      </c>
      <c r="H5668" s="21" t="s">
        <v>75</v>
      </c>
      <c r="I5668" s="21" t="s">
        <v>111</v>
      </c>
      <c r="J5668" s="21">
        <v>1.53</v>
      </c>
      <c r="K5668" s="21" t="s">
        <v>20</v>
      </c>
      <c r="L5668">
        <f t="shared" si="103"/>
        <v>2</v>
      </c>
      <c r="M5668">
        <f>MATCH(H:H,价格表!$B$4:$B$35,0)</f>
        <v>24</v>
      </c>
      <c r="N5668" s="27">
        <f>IF(J5668&lt;=0.3,INDEX(价格表!$B$4:$I$31,M5668,2),IF(AND(J5668&gt;0.3,J5668&lt;=1),INDEX(价格表!$B$4:$I$31,M5668,3),IF(AND(J5668&gt;1,J5668&lt;=2.2),INDEX(价格表!$B$4:$I$31,M5668,4),IF(AND(J5668&gt;2.2,J5668&lt;=3.3),INDEX(价格表!$B$4:$I$31,M5668,5),IF(AND(J5668&gt;3.3,J5668&lt;=4),INDEX(价格表!$B$4:$I$31,M5668,6),IF(AND(J5668&gt;4,J5668&lt;=5.5),INDEX(价格表!$B$4:$I$31,M5668,7),IF(J5668&gt;5.5,2.6+INDEX(价格表!$B$4:$I$31,M5668,8)*L5668)))))))</f>
        <v>2.15</v>
      </c>
    </row>
    <row r="5669" spans="1:14">
      <c r="A5669" s="20">
        <v>4311120720405</v>
      </c>
      <c r="B5669" s="18" t="s">
        <v>16</v>
      </c>
      <c r="C5669" s="21">
        <v>20201218</v>
      </c>
      <c r="D5669" s="21">
        <v>610538201209</v>
      </c>
      <c r="E5669" s="21" t="s">
        <v>16</v>
      </c>
      <c r="F5669" s="21">
        <v>20201228</v>
      </c>
      <c r="G5669" s="21" t="s">
        <v>17</v>
      </c>
      <c r="H5669" s="21" t="s">
        <v>88</v>
      </c>
      <c r="I5669" s="21" t="s">
        <v>101</v>
      </c>
      <c r="J5669" s="21">
        <v>1.54</v>
      </c>
      <c r="K5669" s="21" t="s">
        <v>20</v>
      </c>
      <c r="L5669">
        <f t="shared" si="103"/>
        <v>2</v>
      </c>
      <c r="M5669">
        <f>MATCH(H:H,价格表!$B$4:$B$35,0)</f>
        <v>19</v>
      </c>
      <c r="N5669" s="27">
        <f>IF(J5669&lt;=0.3,INDEX(价格表!$B$4:$I$31,M5669,2),IF(AND(J5669&gt;0.3,J5669&lt;=1),INDEX(价格表!$B$4:$I$31,M5669,3),IF(AND(J5669&gt;1,J5669&lt;=2.2),INDEX(价格表!$B$4:$I$31,M5669,4),IF(AND(J5669&gt;2.2,J5669&lt;=3.3),INDEX(价格表!$B$4:$I$31,M5669,5),IF(AND(J5669&gt;3.3,J5669&lt;=4),INDEX(价格表!$B$4:$I$31,M5669,6),IF(AND(J5669&gt;4,J5669&lt;=5.5),INDEX(价格表!$B$4:$I$31,M5669,7),IF(J5669&gt;5.5,2.6+INDEX(价格表!$B$4:$I$31,M5669,8)*L5669)))))))</f>
        <v>2.15</v>
      </c>
    </row>
    <row r="5670" spans="1:14">
      <c r="A5670" s="20">
        <v>4311120720407</v>
      </c>
      <c r="B5670" s="18" t="s">
        <v>16</v>
      </c>
      <c r="C5670" s="21">
        <v>20201218</v>
      </c>
      <c r="D5670" s="21">
        <v>610538201209</v>
      </c>
      <c r="E5670" s="21" t="s">
        <v>16</v>
      </c>
      <c r="F5670" s="21">
        <v>20201228</v>
      </c>
      <c r="G5670" s="21" t="s">
        <v>17</v>
      </c>
      <c r="H5670" s="21" t="s">
        <v>25</v>
      </c>
      <c r="I5670" s="21" t="s">
        <v>26</v>
      </c>
      <c r="J5670" s="21">
        <v>1.53</v>
      </c>
      <c r="K5670" s="21" t="s">
        <v>20</v>
      </c>
      <c r="L5670">
        <f t="shared" si="103"/>
        <v>2</v>
      </c>
      <c r="M5670">
        <f>MATCH(H:H,价格表!$B$4:$B$35,0)</f>
        <v>25</v>
      </c>
      <c r="N5670" s="27">
        <f>IF(J5670&lt;=0.3,INDEX(价格表!$B$4:$I$31,M5670,2),IF(AND(J5670&gt;0.3,J5670&lt;=1),INDEX(价格表!$B$4:$I$31,M5670,3),IF(AND(J5670&gt;1,J5670&lt;=2.2),INDEX(价格表!$B$4:$I$31,M5670,4),IF(AND(J5670&gt;2.2,J5670&lt;=3.3),INDEX(价格表!$B$4:$I$31,M5670,5),IF(AND(J5670&gt;3.3,J5670&lt;=4),INDEX(价格表!$B$4:$I$31,M5670,6),IF(AND(J5670&gt;4,J5670&lt;=5.5),INDEX(价格表!$B$4:$I$31,M5670,7),IF(J5670&gt;5.5,2.6+INDEX(价格表!$B$4:$I$31,M5670,8)*L5670)))))))</f>
        <v>2.15</v>
      </c>
    </row>
    <row r="5671" spans="1:14">
      <c r="A5671" s="20">
        <v>4311120720408</v>
      </c>
      <c r="B5671" s="18" t="s">
        <v>16</v>
      </c>
      <c r="C5671" s="21">
        <v>20201218</v>
      </c>
      <c r="D5671" s="21">
        <v>610538201209</v>
      </c>
      <c r="E5671" s="21" t="s">
        <v>16</v>
      </c>
      <c r="F5671" s="21">
        <v>20201228</v>
      </c>
      <c r="G5671" s="21" t="s">
        <v>17</v>
      </c>
      <c r="H5671" s="21" t="s">
        <v>27</v>
      </c>
      <c r="I5671" s="21" t="s">
        <v>126</v>
      </c>
      <c r="J5671" s="21">
        <v>1.53</v>
      </c>
      <c r="K5671" s="21" t="s">
        <v>20</v>
      </c>
      <c r="L5671">
        <f t="shared" si="103"/>
        <v>2</v>
      </c>
      <c r="M5671">
        <f>MATCH(H:H,价格表!$B$4:$B$35,0)</f>
        <v>3</v>
      </c>
      <c r="N5671" s="27">
        <f>IF(J5671&lt;=0.3,INDEX(价格表!$B$4:$I$31,M5671,2),IF(AND(J5671&gt;0.3,J5671&lt;=1),INDEX(价格表!$B$4:$I$31,M5671,3),IF(AND(J5671&gt;1,J5671&lt;=2.2),INDEX(价格表!$B$4:$I$31,M5671,4),IF(AND(J5671&gt;2.2,J5671&lt;=3.3),INDEX(价格表!$B$4:$I$31,M5671,5),IF(AND(J5671&gt;3.3,J5671&lt;=4),INDEX(价格表!$B$4:$I$31,M5671,6),IF(AND(J5671&gt;4,J5671&lt;=5.5),INDEX(价格表!$B$4:$I$31,M5671,7),IF(J5671&gt;5.5,2.6+INDEX(价格表!$B$4:$I$31,M5671,8)*L5671)))))))</f>
        <v>2.15</v>
      </c>
    </row>
    <row r="5672" spans="1:14">
      <c r="A5672" s="20">
        <v>4311120720409</v>
      </c>
      <c r="B5672" s="18" t="s">
        <v>16</v>
      </c>
      <c r="C5672" s="21">
        <v>20201218</v>
      </c>
      <c r="D5672" s="21">
        <v>610538201209</v>
      </c>
      <c r="E5672" s="21" t="s">
        <v>16</v>
      </c>
      <c r="F5672" s="21">
        <v>20201228</v>
      </c>
      <c r="G5672" s="21" t="s">
        <v>17</v>
      </c>
      <c r="H5672" s="21" t="s">
        <v>21</v>
      </c>
      <c r="I5672" s="21" t="s">
        <v>109</v>
      </c>
      <c r="J5672" s="21">
        <v>1.53</v>
      </c>
      <c r="K5672" s="21" t="s">
        <v>20</v>
      </c>
      <c r="L5672">
        <f t="shared" si="103"/>
        <v>2</v>
      </c>
      <c r="M5672">
        <f>MATCH(H:H,价格表!$B$4:$B$35,0)</f>
        <v>20</v>
      </c>
      <c r="N5672" s="27">
        <f>IF(J5672&lt;=0.3,INDEX(价格表!$B$4:$I$31,M5672,2),IF(AND(J5672&gt;0.3,J5672&lt;=1),INDEX(价格表!$B$4:$I$31,M5672,3),IF(AND(J5672&gt;1,J5672&lt;=2.2),INDEX(价格表!$B$4:$I$31,M5672,4),IF(AND(J5672&gt;2.2,J5672&lt;=3.3),INDEX(价格表!$B$4:$I$31,M5672,5),IF(AND(J5672&gt;3.3,J5672&lt;=4),INDEX(价格表!$B$4:$I$31,M5672,6),IF(AND(J5672&gt;4,J5672&lt;=5.5),INDEX(价格表!$B$4:$I$31,M5672,7),IF(J5672&gt;5.5,2.6+INDEX(价格表!$B$4:$I$31,M5672,8)*L5672)))))))</f>
        <v>2.15</v>
      </c>
    </row>
    <row r="5673" spans="1:14">
      <c r="A5673" s="20">
        <v>4311120720410</v>
      </c>
      <c r="B5673" s="18" t="s">
        <v>16</v>
      </c>
      <c r="C5673" s="21">
        <v>20201218</v>
      </c>
      <c r="D5673" s="21">
        <v>610538201209</v>
      </c>
      <c r="E5673" s="21" t="s">
        <v>16</v>
      </c>
      <c r="F5673" s="21">
        <v>20201228</v>
      </c>
      <c r="G5673" s="21" t="s">
        <v>17</v>
      </c>
      <c r="H5673" s="21" t="s">
        <v>27</v>
      </c>
      <c r="I5673" s="21" t="s">
        <v>134</v>
      </c>
      <c r="J5673" s="21">
        <v>1.52</v>
      </c>
      <c r="K5673" s="21" t="s">
        <v>20</v>
      </c>
      <c r="L5673">
        <f t="shared" si="103"/>
        <v>2</v>
      </c>
      <c r="M5673">
        <f>MATCH(H:H,价格表!$B$4:$B$35,0)</f>
        <v>3</v>
      </c>
      <c r="N5673" s="27">
        <f>IF(J5673&lt;=0.3,INDEX(价格表!$B$4:$I$31,M5673,2),IF(AND(J5673&gt;0.3,J5673&lt;=1),INDEX(价格表!$B$4:$I$31,M5673,3),IF(AND(J5673&gt;1,J5673&lt;=2.2),INDEX(价格表!$B$4:$I$31,M5673,4),IF(AND(J5673&gt;2.2,J5673&lt;=3.3),INDEX(价格表!$B$4:$I$31,M5673,5),IF(AND(J5673&gt;3.3,J5673&lt;=4),INDEX(价格表!$B$4:$I$31,M5673,6),IF(AND(J5673&gt;4,J5673&lt;=5.5),INDEX(价格表!$B$4:$I$31,M5673,7),IF(J5673&gt;5.5,2.6+INDEX(价格表!$B$4:$I$31,M5673,8)*L5673)))))))</f>
        <v>2.15</v>
      </c>
    </row>
    <row r="5674" spans="1:14">
      <c r="A5674" s="20">
        <v>4606180638979</v>
      </c>
      <c r="B5674" s="18" t="s">
        <v>16</v>
      </c>
      <c r="C5674" s="21">
        <v>20201218</v>
      </c>
      <c r="D5674" s="21">
        <v>610538201209</v>
      </c>
      <c r="E5674" s="21" t="s">
        <v>16</v>
      </c>
      <c r="F5674" s="21">
        <v>20201228</v>
      </c>
      <c r="G5674" s="21" t="s">
        <v>17</v>
      </c>
      <c r="H5674" s="21" t="s">
        <v>33</v>
      </c>
      <c r="I5674" s="21" t="s">
        <v>34</v>
      </c>
      <c r="J5674" s="21">
        <v>2.3</v>
      </c>
      <c r="K5674" s="21" t="s">
        <v>20</v>
      </c>
      <c r="L5674">
        <f t="shared" si="103"/>
        <v>3</v>
      </c>
      <c r="M5674">
        <f>MATCH(H:H,价格表!$B$4:$B$35,0)</f>
        <v>13</v>
      </c>
      <c r="N5674" s="27">
        <f>IF(J5674&lt;=0.3,INDEX(价格表!$B$4:$I$31,M5674,2),IF(AND(J5674&gt;0.3,J5674&lt;=1),INDEX(价格表!$B$4:$I$31,M5674,3),IF(AND(J5674&gt;1,J5674&lt;=2.2),INDEX(价格表!$B$4:$I$31,M5674,4),IF(AND(J5674&gt;2.2,J5674&lt;=3.3),INDEX(价格表!$B$4:$I$31,M5674,5),IF(AND(J5674&gt;3.3,J5674&lt;=4),INDEX(价格表!$B$4:$I$31,M5674,6),IF(AND(J5674&gt;4,J5674&lt;=5.5),INDEX(价格表!$B$4:$I$31,M5674,7),IF(J5674&gt;5.5,2.6+INDEX(价格表!$B$4:$I$31,M5674,8)*L5674)))))))</f>
        <v>2.5</v>
      </c>
    </row>
    <row r="5675" spans="1:14">
      <c r="A5675" s="20">
        <v>4606181374770</v>
      </c>
      <c r="B5675" s="18" t="s">
        <v>16</v>
      </c>
      <c r="C5675" s="21">
        <v>20201218</v>
      </c>
      <c r="D5675" s="21">
        <v>610538201209</v>
      </c>
      <c r="E5675" s="21" t="s">
        <v>16</v>
      </c>
      <c r="F5675" s="21">
        <v>20201228</v>
      </c>
      <c r="G5675" s="21" t="s">
        <v>17</v>
      </c>
      <c r="H5675" s="21" t="s">
        <v>23</v>
      </c>
      <c r="I5675" s="21" t="s">
        <v>225</v>
      </c>
      <c r="J5675" s="21">
        <v>2.17</v>
      </c>
      <c r="K5675" s="21" t="s">
        <v>20</v>
      </c>
      <c r="L5675">
        <f t="shared" si="103"/>
        <v>3</v>
      </c>
      <c r="M5675">
        <f>MATCH(H:H,价格表!$B$4:$B$35,0)</f>
        <v>15</v>
      </c>
      <c r="N5675" s="27">
        <f>IF(J5675&lt;=0.3,INDEX(价格表!$B$4:$I$31,M5675,2),IF(AND(J5675&gt;0.3,J5675&lt;=1),INDEX(价格表!$B$4:$I$31,M5675,3),IF(AND(J5675&gt;1,J5675&lt;=2.2),INDEX(价格表!$B$4:$I$31,M5675,4),IF(AND(J5675&gt;2.2,J5675&lt;=3.3),INDEX(价格表!$B$4:$I$31,M5675,5),IF(AND(J5675&gt;3.3,J5675&lt;=4),INDEX(价格表!$B$4:$I$31,M5675,6),IF(AND(J5675&gt;4,J5675&lt;=5.5),INDEX(价格表!$B$4:$I$31,M5675,7),IF(J5675&gt;5.5,2.6+INDEX(价格表!$B$4:$I$31,M5675,8)*L5675)))))))</f>
        <v>2.15</v>
      </c>
    </row>
    <row r="5676" spans="1:14">
      <c r="A5676" s="20">
        <v>4606181374790</v>
      </c>
      <c r="B5676" s="18" t="s">
        <v>16</v>
      </c>
      <c r="C5676" s="21">
        <v>20201218</v>
      </c>
      <c r="D5676" s="21">
        <v>610538201209</v>
      </c>
      <c r="E5676" s="21" t="s">
        <v>16</v>
      </c>
      <c r="F5676" s="21">
        <v>20201228</v>
      </c>
      <c r="G5676" s="21" t="s">
        <v>17</v>
      </c>
      <c r="H5676" s="21" t="s">
        <v>54</v>
      </c>
      <c r="I5676" s="21" t="s">
        <v>206</v>
      </c>
      <c r="J5676" s="21">
        <v>2.25</v>
      </c>
      <c r="K5676" s="21" t="s">
        <v>20</v>
      </c>
      <c r="L5676">
        <f t="shared" si="103"/>
        <v>3</v>
      </c>
      <c r="M5676">
        <f>MATCH(H:H,价格表!$B$4:$B$35,0)</f>
        <v>14</v>
      </c>
      <c r="N5676" s="27">
        <f>IF(J5676&lt;=0.3,INDEX(价格表!$B$4:$I$31,M5676,2),IF(AND(J5676&gt;0.3,J5676&lt;=1),INDEX(价格表!$B$4:$I$31,M5676,3),IF(AND(J5676&gt;1,J5676&lt;=2.2),INDEX(价格表!$B$4:$I$31,M5676,4),IF(AND(J5676&gt;2.2,J5676&lt;=3.3),INDEX(价格表!$B$4:$I$31,M5676,5),IF(AND(J5676&gt;3.3,J5676&lt;=4),INDEX(价格表!$B$4:$I$31,M5676,6),IF(AND(J5676&gt;4,J5676&lt;=5.5),INDEX(价格表!$B$4:$I$31,M5676,7),IF(J5676&gt;5.5,2.6+INDEX(价格表!$B$4:$I$31,M5676,8)*L5676)))))))</f>
        <v>2.5</v>
      </c>
    </row>
    <row r="5677" spans="1:14">
      <c r="A5677" s="20">
        <v>4606181375193</v>
      </c>
      <c r="B5677" s="18" t="s">
        <v>16</v>
      </c>
      <c r="C5677" s="21">
        <v>20201218</v>
      </c>
      <c r="D5677" s="21">
        <v>610538201209</v>
      </c>
      <c r="E5677" s="21" t="s">
        <v>16</v>
      </c>
      <c r="F5677" s="21">
        <v>20201228</v>
      </c>
      <c r="G5677" s="21" t="s">
        <v>17</v>
      </c>
      <c r="H5677" s="21" t="s">
        <v>63</v>
      </c>
      <c r="I5677" s="21" t="s">
        <v>187</v>
      </c>
      <c r="J5677" s="21">
        <v>2.31</v>
      </c>
      <c r="K5677" s="21" t="s">
        <v>20</v>
      </c>
      <c r="L5677">
        <f t="shared" si="103"/>
        <v>3</v>
      </c>
      <c r="M5677">
        <f>MATCH(H:H,价格表!$B$4:$B$35,0)</f>
        <v>21</v>
      </c>
      <c r="N5677" s="27">
        <f>IF(J5677&lt;=0.3,INDEX(价格表!$B$4:$I$31,M5677,2),IF(AND(J5677&gt;0.3,J5677&lt;=1),INDEX(价格表!$B$4:$I$31,M5677,3),IF(AND(J5677&gt;1,J5677&lt;=2.2),INDEX(价格表!$B$4:$I$31,M5677,4),IF(AND(J5677&gt;2.2,J5677&lt;=3.3),INDEX(价格表!$B$4:$I$31,M5677,5),IF(AND(J5677&gt;3.3,J5677&lt;=4),INDEX(价格表!$B$4:$I$31,M5677,6),IF(AND(J5677&gt;4,J5677&lt;=5.5),INDEX(价格表!$B$4:$I$31,M5677,7),IF(J5677&gt;5.5,2.6+INDEX(价格表!$B$4:$I$31,M5677,8)*L5677)))))))</f>
        <v>2.5</v>
      </c>
    </row>
    <row r="5678" spans="1:14">
      <c r="A5678" s="20">
        <v>4606181377403</v>
      </c>
      <c r="B5678" s="18" t="s">
        <v>16</v>
      </c>
      <c r="C5678" s="21">
        <v>20201218</v>
      </c>
      <c r="D5678" s="21">
        <v>610538201209</v>
      </c>
      <c r="E5678" s="21" t="s">
        <v>16</v>
      </c>
      <c r="F5678" s="21">
        <v>20201228</v>
      </c>
      <c r="G5678" s="21" t="s">
        <v>17</v>
      </c>
      <c r="H5678" s="21" t="s">
        <v>45</v>
      </c>
      <c r="I5678" s="21" t="s">
        <v>48</v>
      </c>
      <c r="J5678" s="21">
        <v>1.89</v>
      </c>
      <c r="K5678" s="21" t="s">
        <v>20</v>
      </c>
      <c r="L5678">
        <f t="shared" si="103"/>
        <v>2</v>
      </c>
      <c r="M5678">
        <f>MATCH(H:H,价格表!$B$4:$B$35,0)</f>
        <v>9</v>
      </c>
      <c r="N5678" s="27">
        <f>IF(J5678&lt;=0.3,INDEX(价格表!$B$4:$I$31,M5678,2),IF(AND(J5678&gt;0.3,J5678&lt;=1),INDEX(价格表!$B$4:$I$31,M5678,3),IF(AND(J5678&gt;1,J5678&lt;=2.2),INDEX(价格表!$B$4:$I$31,M5678,4),IF(AND(J5678&gt;2.2,J5678&lt;=3.3),INDEX(价格表!$B$4:$I$31,M5678,5),IF(AND(J5678&gt;3.3,J5678&lt;=4),INDEX(价格表!$B$4:$I$31,M5678,6),IF(AND(J5678&gt;4,J5678&lt;=5.5),INDEX(价格表!$B$4:$I$31,M5678,7),IF(J5678&gt;5.5,2.6+INDEX(价格表!$B$4:$I$31,M5678,8)*L5678)))))))</f>
        <v>2.15</v>
      </c>
    </row>
    <row r="5679" spans="1:14">
      <c r="A5679" s="20">
        <v>4606181377514</v>
      </c>
      <c r="B5679" s="18" t="s">
        <v>16</v>
      </c>
      <c r="C5679" s="21">
        <v>20201218</v>
      </c>
      <c r="D5679" s="21">
        <v>610538201209</v>
      </c>
      <c r="E5679" s="21" t="s">
        <v>16</v>
      </c>
      <c r="F5679" s="21">
        <v>20201228</v>
      </c>
      <c r="G5679" s="21" t="s">
        <v>17</v>
      </c>
      <c r="H5679" s="21" t="s">
        <v>66</v>
      </c>
      <c r="I5679" s="21" t="s">
        <v>272</v>
      </c>
      <c r="J5679" s="21">
        <v>2.26</v>
      </c>
      <c r="K5679" s="21" t="s">
        <v>20</v>
      </c>
      <c r="L5679">
        <f t="shared" si="103"/>
        <v>3</v>
      </c>
      <c r="M5679">
        <f>MATCH(H:H,价格表!$B$4:$B$35,0)</f>
        <v>17</v>
      </c>
      <c r="N5679" s="27">
        <f>IF(J5679&lt;=0.3,INDEX(价格表!$B$4:$I$31,M5679,2),IF(AND(J5679&gt;0.3,J5679&lt;=1),INDEX(价格表!$B$4:$I$31,M5679,3),IF(AND(J5679&gt;1,J5679&lt;=2.2),INDEX(价格表!$B$4:$I$31,M5679,4),IF(AND(J5679&gt;2.2,J5679&lt;=3.3),INDEX(价格表!$B$4:$I$31,M5679,5),IF(AND(J5679&gt;3.3,J5679&lt;=4),INDEX(价格表!$B$4:$I$31,M5679,6),IF(AND(J5679&gt;4,J5679&lt;=5.5),INDEX(价格表!$B$4:$I$31,M5679,7),IF(J5679&gt;5.5,2.6+INDEX(价格表!$B$4:$I$31,M5679,8)*L5679)))))))</f>
        <v>2.5</v>
      </c>
    </row>
    <row r="5680" spans="1:14">
      <c r="A5680" s="20">
        <v>4606181377754</v>
      </c>
      <c r="B5680" s="18" t="s">
        <v>16</v>
      </c>
      <c r="C5680" s="21">
        <v>20201218</v>
      </c>
      <c r="D5680" s="21">
        <v>610538201209</v>
      </c>
      <c r="E5680" s="21" t="s">
        <v>16</v>
      </c>
      <c r="F5680" s="21">
        <v>20201228</v>
      </c>
      <c r="G5680" s="21" t="s">
        <v>17</v>
      </c>
      <c r="H5680" s="21" t="s">
        <v>45</v>
      </c>
      <c r="I5680" s="21" t="s">
        <v>143</v>
      </c>
      <c r="J5680" s="21">
        <v>1.88</v>
      </c>
      <c r="K5680" s="21" t="s">
        <v>20</v>
      </c>
      <c r="L5680">
        <f t="shared" si="103"/>
        <v>2</v>
      </c>
      <c r="M5680">
        <f>MATCH(H:H,价格表!$B$4:$B$35,0)</f>
        <v>9</v>
      </c>
      <c r="N5680" s="27">
        <f>IF(J5680&lt;=0.3,INDEX(价格表!$B$4:$I$31,M5680,2),IF(AND(J5680&gt;0.3,J5680&lt;=1),INDEX(价格表!$B$4:$I$31,M5680,3),IF(AND(J5680&gt;1,J5680&lt;=2.2),INDEX(价格表!$B$4:$I$31,M5680,4),IF(AND(J5680&gt;2.2,J5680&lt;=3.3),INDEX(价格表!$B$4:$I$31,M5680,5),IF(AND(J5680&gt;3.3,J5680&lt;=4),INDEX(价格表!$B$4:$I$31,M5680,6),IF(AND(J5680&gt;4,J5680&lt;=5.5),INDEX(价格表!$B$4:$I$31,M5680,7),IF(J5680&gt;5.5,2.6+INDEX(价格表!$B$4:$I$31,M5680,8)*L5680)))))))</f>
        <v>2.15</v>
      </c>
    </row>
    <row r="5681" spans="1:14">
      <c r="A5681" s="20">
        <v>4606181377760</v>
      </c>
      <c r="B5681" s="18" t="s">
        <v>16</v>
      </c>
      <c r="C5681" s="21">
        <v>20201218</v>
      </c>
      <c r="D5681" s="21">
        <v>610538201209</v>
      </c>
      <c r="E5681" s="21" t="s">
        <v>16</v>
      </c>
      <c r="F5681" s="21">
        <v>20201228</v>
      </c>
      <c r="G5681" s="21" t="s">
        <v>17</v>
      </c>
      <c r="H5681" s="21" t="s">
        <v>50</v>
      </c>
      <c r="I5681" s="21" t="s">
        <v>51</v>
      </c>
      <c r="J5681" s="21">
        <v>2.18</v>
      </c>
      <c r="K5681" s="21" t="s">
        <v>20</v>
      </c>
      <c r="L5681">
        <f t="shared" si="103"/>
        <v>3</v>
      </c>
      <c r="M5681">
        <f>MATCH(H:H,价格表!$B$4:$B$35,0)</f>
        <v>4</v>
      </c>
      <c r="N5681" s="27">
        <f>IF(J5681&lt;=0.3,INDEX(价格表!$B$4:$I$31,M5681,2),IF(AND(J5681&gt;0.3,J5681&lt;=1),INDEX(价格表!$B$4:$I$31,M5681,3),IF(AND(J5681&gt;1,J5681&lt;=2.2),INDEX(价格表!$B$4:$I$31,M5681,4),IF(AND(J5681&gt;2.2,J5681&lt;=3.3),INDEX(价格表!$B$4:$I$31,M5681,5),IF(AND(J5681&gt;3.3,J5681&lt;=4),INDEX(价格表!$B$4:$I$31,M5681,6),IF(AND(J5681&gt;4,J5681&lt;=5.5),INDEX(价格表!$B$4:$I$31,M5681,7),IF(J5681&gt;5.5,2.6+INDEX(价格表!$B$4:$I$31,M5681,8)*L5681)))))))</f>
        <v>2.15</v>
      </c>
    </row>
    <row r="5682" spans="1:14">
      <c r="A5682" s="20">
        <v>4606236914555</v>
      </c>
      <c r="B5682" s="18" t="s">
        <v>16</v>
      </c>
      <c r="C5682" s="21">
        <v>20201218</v>
      </c>
      <c r="D5682" s="21">
        <v>610538201209</v>
      </c>
      <c r="E5682" s="21" t="s">
        <v>16</v>
      </c>
      <c r="F5682" s="21">
        <v>20201228</v>
      </c>
      <c r="G5682" s="21" t="s">
        <v>17</v>
      </c>
      <c r="H5682" s="21" t="s">
        <v>54</v>
      </c>
      <c r="I5682" s="21" t="s">
        <v>94</v>
      </c>
      <c r="J5682" s="21">
        <v>0.09</v>
      </c>
      <c r="K5682" s="21" t="s">
        <v>20</v>
      </c>
      <c r="L5682">
        <f t="shared" si="103"/>
        <v>1</v>
      </c>
      <c r="M5682">
        <f>MATCH(H:H,价格表!$B$4:$B$35,0)</f>
        <v>14</v>
      </c>
      <c r="N5682" s="27">
        <f>IF(J5682&lt;=0.3,INDEX(价格表!$B$4:$I$31,M5682,2),IF(AND(J5682&gt;0.3,J5682&lt;=1),INDEX(价格表!$B$4:$I$31,M5682,3),IF(AND(J5682&gt;1,J5682&lt;=2.2),INDEX(价格表!$B$4:$I$31,M5682,4),IF(AND(J5682&gt;2.2,J5682&lt;=3.3),INDEX(价格表!$B$4:$I$31,M5682,5),IF(AND(J5682&gt;3.3,J5682&lt;=4),INDEX(价格表!$B$4:$I$31,M5682,6),IF(AND(J5682&gt;4,J5682&lt;=5.5),INDEX(价格表!$B$4:$I$31,M5682,7),IF(J5682&gt;5.5,2.6+INDEX(价格表!$B$4:$I$31,M5682,8)*L5682)))))))</f>
        <v>1.65</v>
      </c>
    </row>
    <row r="5683" spans="1:14">
      <c r="A5683" s="20">
        <v>4606236914851</v>
      </c>
      <c r="B5683" s="18" t="s">
        <v>16</v>
      </c>
      <c r="C5683" s="21">
        <v>20201218</v>
      </c>
      <c r="D5683" s="21">
        <v>610538201209</v>
      </c>
      <c r="E5683" s="21" t="s">
        <v>16</v>
      </c>
      <c r="F5683" s="21">
        <v>20201228</v>
      </c>
      <c r="G5683" s="21" t="s">
        <v>17</v>
      </c>
      <c r="H5683" s="21" t="s">
        <v>33</v>
      </c>
      <c r="I5683" s="21" t="s">
        <v>34</v>
      </c>
      <c r="J5683" s="21">
        <v>0.04</v>
      </c>
      <c r="K5683" s="21" t="s">
        <v>20</v>
      </c>
      <c r="L5683">
        <f t="shared" si="103"/>
        <v>1</v>
      </c>
      <c r="M5683">
        <f>MATCH(H:H,价格表!$B$4:$B$35,0)</f>
        <v>13</v>
      </c>
      <c r="N5683" s="27">
        <f>IF(J5683&lt;=0.3,INDEX(价格表!$B$4:$I$31,M5683,2),IF(AND(J5683&gt;0.3,J5683&lt;=1),INDEX(价格表!$B$4:$I$31,M5683,3),IF(AND(J5683&gt;1,J5683&lt;=2.2),INDEX(价格表!$B$4:$I$31,M5683,4),IF(AND(J5683&gt;2.2,J5683&lt;=3.3),INDEX(价格表!$B$4:$I$31,M5683,5),IF(AND(J5683&gt;3.3,J5683&lt;=4),INDEX(价格表!$B$4:$I$31,M5683,6),IF(AND(J5683&gt;4,J5683&lt;=5.5),INDEX(价格表!$B$4:$I$31,M5683,7),IF(J5683&gt;5.5,2.6+INDEX(价格表!$B$4:$I$31,M5683,8)*L5683)))))))</f>
        <v>1.65</v>
      </c>
    </row>
    <row r="5684" spans="1:14">
      <c r="A5684" s="20">
        <v>4311108899954</v>
      </c>
      <c r="B5684" s="18" t="s">
        <v>16</v>
      </c>
      <c r="C5684" s="21">
        <v>20201218</v>
      </c>
      <c r="D5684" s="21">
        <v>610538201209</v>
      </c>
      <c r="E5684" s="21" t="s">
        <v>16</v>
      </c>
      <c r="F5684" s="21">
        <v>20201228</v>
      </c>
      <c r="G5684" s="21" t="s">
        <v>17</v>
      </c>
      <c r="H5684" s="21" t="s">
        <v>54</v>
      </c>
      <c r="I5684" s="21" t="s">
        <v>78</v>
      </c>
      <c r="J5684" s="21">
        <v>4.18</v>
      </c>
      <c r="K5684" s="21" t="s">
        <v>20</v>
      </c>
      <c r="L5684">
        <f t="shared" si="103"/>
        <v>5</v>
      </c>
      <c r="M5684">
        <f>MATCH(H:H,价格表!$B$4:$B$35,0)</f>
        <v>14</v>
      </c>
      <c r="N5684" s="27">
        <f>IF(J5684&lt;=0.3,INDEX(价格表!$B$4:$I$31,M5684,2),IF(AND(J5684&gt;0.3,J5684&lt;=1),INDEX(价格表!$B$4:$I$31,M5684,3),IF(AND(J5684&gt;1,J5684&lt;=2.2),INDEX(价格表!$B$4:$I$31,M5684,4),IF(AND(J5684&gt;2.2,J5684&lt;=3.3),INDEX(价格表!$B$4:$I$31,M5684,5),IF(AND(J5684&gt;3.3,J5684&lt;=4),INDEX(价格表!$B$4:$I$31,M5684,6),IF(AND(J5684&gt;4,J5684&lt;=5.5),INDEX(价格表!$B$4:$I$31,M5684,7),IF(J5684&gt;5.5,2.6+INDEX(价格表!$B$4:$I$31,M5684,8)*L5684)))))))</f>
        <v>3.8</v>
      </c>
    </row>
    <row r="5685" spans="1:14">
      <c r="A5685" s="20">
        <v>4311112818334</v>
      </c>
      <c r="B5685" s="18" t="s">
        <v>16</v>
      </c>
      <c r="C5685" s="21">
        <v>20201218</v>
      </c>
      <c r="D5685" s="21">
        <v>610538201209</v>
      </c>
      <c r="E5685" s="21" t="s">
        <v>16</v>
      </c>
      <c r="F5685" s="21">
        <v>20201228</v>
      </c>
      <c r="G5685" s="21" t="s">
        <v>17</v>
      </c>
      <c r="H5685" s="21" t="s">
        <v>45</v>
      </c>
      <c r="I5685" s="21" t="s">
        <v>347</v>
      </c>
      <c r="J5685" s="21">
        <v>3.61</v>
      </c>
      <c r="K5685" s="21" t="s">
        <v>20</v>
      </c>
      <c r="L5685">
        <f t="shared" si="103"/>
        <v>4</v>
      </c>
      <c r="M5685">
        <f>MATCH(H:H,价格表!$B$4:$B$35,0)</f>
        <v>9</v>
      </c>
      <c r="N5685" s="27">
        <f>IF(J5685&lt;=0.3,INDEX(价格表!$B$4:$I$31,M5685,2),IF(AND(J5685&gt;0.3,J5685&lt;=1),INDEX(价格表!$B$4:$I$31,M5685,3),IF(AND(J5685&gt;1,J5685&lt;=2.2),INDEX(价格表!$B$4:$I$31,M5685,4),IF(AND(J5685&gt;2.2,J5685&lt;=3.3),INDEX(价格表!$B$4:$I$31,M5685,5),IF(AND(J5685&gt;3.3,J5685&lt;=4),INDEX(价格表!$B$4:$I$31,M5685,6),IF(AND(J5685&gt;4,J5685&lt;=5.5),INDEX(价格表!$B$4:$I$31,M5685,7),IF(J5685&gt;5.5,2.6+INDEX(价格表!$B$4:$I$31,M5685,8)*L5685)))))))</f>
        <v>3.7</v>
      </c>
    </row>
    <row r="5686" spans="1:14">
      <c r="A5686" s="20">
        <v>4311114911422</v>
      </c>
      <c r="B5686" s="18" t="s">
        <v>16</v>
      </c>
      <c r="C5686" s="21">
        <v>20201218</v>
      </c>
      <c r="D5686" s="21">
        <v>610538201209</v>
      </c>
      <c r="E5686" s="21" t="s">
        <v>16</v>
      </c>
      <c r="F5686" s="21">
        <v>20201228</v>
      </c>
      <c r="G5686" s="21" t="s">
        <v>17</v>
      </c>
      <c r="H5686" s="21" t="s">
        <v>82</v>
      </c>
      <c r="I5686" s="21" t="s">
        <v>83</v>
      </c>
      <c r="J5686" s="21">
        <v>5.07</v>
      </c>
      <c r="K5686" s="21" t="s">
        <v>20</v>
      </c>
      <c r="L5686">
        <f t="shared" si="103"/>
        <v>6</v>
      </c>
      <c r="M5686">
        <f>MATCH(H:H,价格表!$B$4:$B$35,0)</f>
        <v>2</v>
      </c>
      <c r="N5686" s="27">
        <f>IF(J5686&lt;=0.3,INDEX(价格表!$B$4:$I$31,M5686,2),IF(AND(J5686&gt;0.3,J5686&lt;=1),INDEX(价格表!$B$4:$I$31,M5686,3),IF(AND(J5686&gt;1,J5686&lt;=2.2),INDEX(价格表!$B$4:$I$31,M5686,4),IF(AND(J5686&gt;2.2,J5686&lt;=3.3),INDEX(价格表!$B$4:$I$31,M5686,5),IF(AND(J5686&gt;3.3,J5686&lt;=4),INDEX(价格表!$B$4:$I$31,M5686,6),IF(AND(J5686&gt;4,J5686&lt;=5.5),INDEX(价格表!$B$4:$I$31,M5686,7),IF(J5686&gt;5.5,2.6+INDEX(价格表!$B$4:$I$31,M5686,8)*L5686)))))))</f>
        <v>3.8</v>
      </c>
    </row>
    <row r="5687" spans="1:14">
      <c r="A5687" s="20">
        <v>4311115419380</v>
      </c>
      <c r="B5687" s="18" t="s">
        <v>16</v>
      </c>
      <c r="C5687" s="21">
        <v>20201218</v>
      </c>
      <c r="D5687" s="21">
        <v>610538201209</v>
      </c>
      <c r="E5687" s="21" t="s">
        <v>16</v>
      </c>
      <c r="F5687" s="21">
        <v>20201228</v>
      </c>
      <c r="G5687" s="21" t="s">
        <v>17</v>
      </c>
      <c r="H5687" s="21" t="s">
        <v>33</v>
      </c>
      <c r="I5687" s="21" t="s">
        <v>34</v>
      </c>
      <c r="J5687" s="21">
        <v>3.35</v>
      </c>
      <c r="K5687" s="21" t="s">
        <v>20</v>
      </c>
      <c r="L5687">
        <f t="shared" si="103"/>
        <v>4</v>
      </c>
      <c r="M5687">
        <f>MATCH(H:H,价格表!$B$4:$B$35,0)</f>
        <v>13</v>
      </c>
      <c r="N5687" s="27">
        <f>IF(J5687&lt;=0.3,INDEX(价格表!$B$4:$I$31,M5687,2),IF(AND(J5687&gt;0.3,J5687&lt;=1),INDEX(价格表!$B$4:$I$31,M5687,3),IF(AND(J5687&gt;1,J5687&lt;=2.2),INDEX(价格表!$B$4:$I$31,M5687,4),IF(AND(J5687&gt;2.2,J5687&lt;=3.3),INDEX(价格表!$B$4:$I$31,M5687,5),IF(AND(J5687&gt;3.3,J5687&lt;=4),INDEX(价格表!$B$4:$I$31,M5687,6),IF(AND(J5687&gt;4,J5687&lt;=5.5),INDEX(价格表!$B$4:$I$31,M5687,7),IF(J5687&gt;5.5,2.6+INDEX(价格表!$B$4:$I$31,M5687,8)*L5687)))))))</f>
        <v>3.7</v>
      </c>
    </row>
    <row r="5688" spans="1:14">
      <c r="A5688" s="20">
        <v>4311115419382</v>
      </c>
      <c r="B5688" s="18" t="s">
        <v>16</v>
      </c>
      <c r="C5688" s="21">
        <v>20201218</v>
      </c>
      <c r="D5688" s="21">
        <v>610538201209</v>
      </c>
      <c r="E5688" s="21" t="s">
        <v>16</v>
      </c>
      <c r="F5688" s="21">
        <v>20201228</v>
      </c>
      <c r="G5688" s="21" t="s">
        <v>17</v>
      </c>
      <c r="H5688" s="21" t="s">
        <v>294</v>
      </c>
      <c r="I5688" s="21" t="s">
        <v>295</v>
      </c>
      <c r="J5688" s="21">
        <v>3.35</v>
      </c>
      <c r="K5688" s="21" t="s">
        <v>20</v>
      </c>
      <c r="L5688">
        <f t="shared" si="103"/>
        <v>4</v>
      </c>
      <c r="M5688">
        <f>MATCH(H:H,价格表!$B$4:$B$35,0)</f>
        <v>18</v>
      </c>
      <c r="N5688" s="27">
        <f>IF(J5688&lt;=0.3,INDEX(价格表!$B$4:$I$31,M5688,2),IF(AND(J5688&gt;0.3,J5688&lt;=1),INDEX(价格表!$B$4:$I$31,M5688,3),IF(AND(J5688&gt;1,J5688&lt;=2.2),INDEX(价格表!$B$4:$I$31,M5688,4),IF(AND(J5688&gt;2.2,J5688&lt;=3.3),INDEX(价格表!$B$4:$I$31,M5688,5),IF(AND(J5688&gt;3.3,J5688&lt;=4),INDEX(价格表!$B$4:$I$31,M5688,6),IF(AND(J5688&gt;4,J5688&lt;=5.5),INDEX(价格表!$B$4:$I$31,M5688,7),IF(J5688&gt;5.5,2.6+INDEX(价格表!$B$4:$I$31,M5688,8)*L5688)))))))</f>
        <v>5.3</v>
      </c>
    </row>
    <row r="5689" spans="1:14">
      <c r="A5689" s="20">
        <v>4311115427005</v>
      </c>
      <c r="B5689" s="18" t="s">
        <v>16</v>
      </c>
      <c r="C5689" s="21">
        <v>20201218</v>
      </c>
      <c r="D5689" s="21">
        <v>610538201209</v>
      </c>
      <c r="E5689" s="21" t="s">
        <v>16</v>
      </c>
      <c r="F5689" s="21">
        <v>20201228</v>
      </c>
      <c r="G5689" s="21" t="s">
        <v>17</v>
      </c>
      <c r="H5689" s="21" t="s">
        <v>37</v>
      </c>
      <c r="I5689" s="21" t="s">
        <v>351</v>
      </c>
      <c r="J5689" s="21">
        <v>3.36</v>
      </c>
      <c r="K5689" s="21" t="s">
        <v>20</v>
      </c>
      <c r="L5689">
        <f t="shared" si="103"/>
        <v>4</v>
      </c>
      <c r="M5689">
        <f>MATCH(H:H,价格表!$B$4:$B$35,0)</f>
        <v>12</v>
      </c>
      <c r="N5689" s="27">
        <f>IF(J5689&lt;=0.3,INDEX(价格表!$B$4:$I$31,M5689,2),IF(AND(J5689&gt;0.3,J5689&lt;=1),INDEX(价格表!$B$4:$I$31,M5689,3),IF(AND(J5689&gt;1,J5689&lt;=2.2),INDEX(价格表!$B$4:$I$31,M5689,4),IF(AND(J5689&gt;2.2,J5689&lt;=3.3),INDEX(价格表!$B$4:$I$31,M5689,5),IF(AND(J5689&gt;3.3,J5689&lt;=4),INDEX(价格表!$B$4:$I$31,M5689,6),IF(AND(J5689&gt;4,J5689&lt;=5.5),INDEX(价格表!$B$4:$I$31,M5689,7),IF(J5689&gt;5.5,2.6+INDEX(价格表!$B$4:$I$31,M5689,8)*L5689)))))))</f>
        <v>3.7</v>
      </c>
    </row>
    <row r="5690" spans="1:14">
      <c r="A5690" s="20">
        <v>4311115436867</v>
      </c>
      <c r="B5690" s="18" t="s">
        <v>16</v>
      </c>
      <c r="C5690" s="21">
        <v>20201218</v>
      </c>
      <c r="D5690" s="21">
        <v>610538201209</v>
      </c>
      <c r="E5690" s="21" t="s">
        <v>16</v>
      </c>
      <c r="F5690" s="21">
        <v>20201228</v>
      </c>
      <c r="G5690" s="21" t="s">
        <v>17</v>
      </c>
      <c r="H5690" s="21" t="s">
        <v>82</v>
      </c>
      <c r="I5690" s="21" t="s">
        <v>83</v>
      </c>
      <c r="J5690" s="21">
        <v>3.39</v>
      </c>
      <c r="K5690" s="21" t="s">
        <v>20</v>
      </c>
      <c r="L5690">
        <f t="shared" si="103"/>
        <v>4</v>
      </c>
      <c r="M5690">
        <f>MATCH(H:H,价格表!$B$4:$B$35,0)</f>
        <v>2</v>
      </c>
      <c r="N5690" s="27">
        <f>IF(J5690&lt;=0.3,INDEX(价格表!$B$4:$I$31,M5690,2),IF(AND(J5690&gt;0.3,J5690&lt;=1),INDEX(价格表!$B$4:$I$31,M5690,3),IF(AND(J5690&gt;1,J5690&lt;=2.2),INDEX(价格表!$B$4:$I$31,M5690,4),IF(AND(J5690&gt;2.2,J5690&lt;=3.3),INDEX(价格表!$B$4:$I$31,M5690,5),IF(AND(J5690&gt;3.3,J5690&lt;=4),INDEX(价格表!$B$4:$I$31,M5690,6),IF(AND(J5690&gt;4,J5690&lt;=5.5),INDEX(价格表!$B$4:$I$31,M5690,7),IF(J5690&gt;5.5,2.6+INDEX(价格表!$B$4:$I$31,M5690,8)*L5690)))))))</f>
        <v>3.7</v>
      </c>
    </row>
    <row r="5691" spans="1:14">
      <c r="A5691" s="20">
        <v>4311115436868</v>
      </c>
      <c r="B5691" s="18" t="s">
        <v>16</v>
      </c>
      <c r="C5691" s="21">
        <v>20201218</v>
      </c>
      <c r="D5691" s="21">
        <v>610538201209</v>
      </c>
      <c r="E5691" s="21" t="s">
        <v>16</v>
      </c>
      <c r="F5691" s="21">
        <v>20201228</v>
      </c>
      <c r="G5691" s="21" t="s">
        <v>17</v>
      </c>
      <c r="H5691" s="21" t="s">
        <v>296</v>
      </c>
      <c r="I5691" s="21" t="s">
        <v>297</v>
      </c>
      <c r="J5691" s="21">
        <v>3.55</v>
      </c>
      <c r="K5691" s="21" t="s">
        <v>20</v>
      </c>
      <c r="L5691">
        <f t="shared" si="103"/>
        <v>4</v>
      </c>
      <c r="M5691">
        <f>MATCH(H:H,价格表!$B$4:$B$35,0)</f>
        <v>8</v>
      </c>
      <c r="N5691" s="27">
        <f>IF(J5691&lt;=0.3,INDEX(价格表!$B$4:$I$31,M5691,2),IF(AND(J5691&gt;0.3,J5691&lt;=1),INDEX(价格表!$B$4:$I$31,M5691,3),IF(AND(J5691&gt;1,J5691&lt;=2.2),INDEX(价格表!$B$4:$I$31,M5691,4),IF(AND(J5691&gt;2.2,J5691&lt;=3.3),INDEX(价格表!$B$4:$I$31,M5691,5),IF(AND(J5691&gt;3.3,J5691&lt;=4),INDEX(价格表!$B$4:$I$31,M5691,6),IF(AND(J5691&gt;4,J5691&lt;=5.5),INDEX(价格表!$B$4:$I$31,M5691,7),IF(J5691&gt;5.5,2.6+INDEX(价格表!$B$4:$I$31,M5691,8)*L5691)))))))</f>
        <v>4.5</v>
      </c>
    </row>
    <row r="5692" spans="1:14">
      <c r="A5692" s="20">
        <v>4311115452223</v>
      </c>
      <c r="B5692" s="18" t="s">
        <v>16</v>
      </c>
      <c r="C5692" s="21">
        <v>20201218</v>
      </c>
      <c r="D5692" s="21">
        <v>610538201209</v>
      </c>
      <c r="E5692" s="21" t="s">
        <v>16</v>
      </c>
      <c r="F5692" s="21">
        <v>20201228</v>
      </c>
      <c r="G5692" s="21" t="s">
        <v>17</v>
      </c>
      <c r="H5692" s="21" t="s">
        <v>294</v>
      </c>
      <c r="I5692" s="21" t="s">
        <v>295</v>
      </c>
      <c r="J5692" s="21">
        <v>3.38</v>
      </c>
      <c r="K5692" s="21" t="s">
        <v>20</v>
      </c>
      <c r="L5692">
        <f t="shared" si="103"/>
        <v>4</v>
      </c>
      <c r="M5692">
        <f>MATCH(H:H,价格表!$B$4:$B$35,0)</f>
        <v>18</v>
      </c>
      <c r="N5692" s="27">
        <f>IF(J5692&lt;=0.3,INDEX(价格表!$B$4:$I$31,M5692,2),IF(AND(J5692&gt;0.3,J5692&lt;=1),INDEX(价格表!$B$4:$I$31,M5692,3),IF(AND(J5692&gt;1,J5692&lt;=2.2),INDEX(价格表!$B$4:$I$31,M5692,4),IF(AND(J5692&gt;2.2,J5692&lt;=3.3),INDEX(价格表!$B$4:$I$31,M5692,5),IF(AND(J5692&gt;3.3,J5692&lt;=4),INDEX(价格表!$B$4:$I$31,M5692,6),IF(AND(J5692&gt;4,J5692&lt;=5.5),INDEX(价格表!$B$4:$I$31,M5692,7),IF(J5692&gt;5.5,2.6+INDEX(价格表!$B$4:$I$31,M5692,8)*L5692)))))))</f>
        <v>5.3</v>
      </c>
    </row>
    <row r="5693" spans="1:14">
      <c r="A5693" s="20">
        <v>4311115452225</v>
      </c>
      <c r="B5693" s="18" t="s">
        <v>16</v>
      </c>
      <c r="C5693" s="21">
        <v>20201218</v>
      </c>
      <c r="D5693" s="21">
        <v>610538201209</v>
      </c>
      <c r="E5693" s="21" t="s">
        <v>16</v>
      </c>
      <c r="F5693" s="21">
        <v>20201228</v>
      </c>
      <c r="G5693" s="21" t="s">
        <v>17</v>
      </c>
      <c r="H5693" s="21" t="s">
        <v>35</v>
      </c>
      <c r="I5693" s="21" t="s">
        <v>229</v>
      </c>
      <c r="J5693" s="21">
        <v>3.38</v>
      </c>
      <c r="K5693" s="21" t="s">
        <v>20</v>
      </c>
      <c r="L5693">
        <f t="shared" si="103"/>
        <v>4</v>
      </c>
      <c r="M5693">
        <f>MATCH(H:H,价格表!$B$4:$B$35,0)</f>
        <v>22</v>
      </c>
      <c r="N5693" s="27">
        <f>IF(J5693&lt;=0.3,INDEX(价格表!$B$4:$I$31,M5693,2),IF(AND(J5693&gt;0.3,J5693&lt;=1),INDEX(价格表!$B$4:$I$31,M5693,3),IF(AND(J5693&gt;1,J5693&lt;=2.2),INDEX(价格表!$B$4:$I$31,M5693,4),IF(AND(J5693&gt;2.2,J5693&lt;=3.3),INDEX(价格表!$B$4:$I$31,M5693,5),IF(AND(J5693&gt;3.3,J5693&lt;=4),INDEX(价格表!$B$4:$I$31,M5693,6),IF(AND(J5693&gt;4,J5693&lt;=5.5),INDEX(价格表!$B$4:$I$31,M5693,7),IF(J5693&gt;5.5,2.6+INDEX(价格表!$B$4:$I$31,M5693,8)*L5693)))))))</f>
        <v>3.7</v>
      </c>
    </row>
    <row r="5694" spans="1:14">
      <c r="A5694" s="20">
        <v>4311115452226</v>
      </c>
      <c r="B5694" s="18" t="s">
        <v>16</v>
      </c>
      <c r="C5694" s="21">
        <v>20201218</v>
      </c>
      <c r="D5694" s="21">
        <v>610538201209</v>
      </c>
      <c r="E5694" s="21" t="s">
        <v>16</v>
      </c>
      <c r="F5694" s="21">
        <v>20201228</v>
      </c>
      <c r="G5694" s="21" t="s">
        <v>17</v>
      </c>
      <c r="H5694" s="21" t="s">
        <v>39</v>
      </c>
      <c r="I5694" s="21" t="s">
        <v>40</v>
      </c>
      <c r="J5694" s="21">
        <v>3.4</v>
      </c>
      <c r="K5694" s="21" t="s">
        <v>20</v>
      </c>
      <c r="L5694">
        <f t="shared" si="103"/>
        <v>4</v>
      </c>
      <c r="M5694">
        <f>MATCH(H:H,价格表!$B$4:$B$35,0)</f>
        <v>23</v>
      </c>
      <c r="N5694" s="27">
        <f>IF(J5694&lt;=0.3,INDEX(价格表!$B$4:$I$31,M5694,2),IF(AND(J5694&gt;0.3,J5694&lt;=1),INDEX(价格表!$B$4:$I$31,M5694,3),IF(AND(J5694&gt;1,J5694&lt;=2.2),INDEX(价格表!$B$4:$I$31,M5694,4),IF(AND(J5694&gt;2.2,J5694&lt;=3.3),INDEX(价格表!$B$4:$I$31,M5694,5),IF(AND(J5694&gt;3.3,J5694&lt;=4),INDEX(价格表!$B$4:$I$31,M5694,6),IF(AND(J5694&gt;4,J5694&lt;=5.5),INDEX(价格表!$B$4:$I$31,M5694,7),IF(J5694&gt;5.5,2.6+INDEX(价格表!$B$4:$I$31,M5694,8)*L5694)))))))</f>
        <v>3.7</v>
      </c>
    </row>
    <row r="5695" spans="1:14">
      <c r="A5695" s="20">
        <v>4311115452276</v>
      </c>
      <c r="B5695" s="18" t="s">
        <v>16</v>
      </c>
      <c r="C5695" s="21">
        <v>20201218</v>
      </c>
      <c r="D5695" s="21">
        <v>610538201209</v>
      </c>
      <c r="E5695" s="21" t="s">
        <v>16</v>
      </c>
      <c r="F5695" s="21">
        <v>20201228</v>
      </c>
      <c r="G5695" s="21" t="s">
        <v>17</v>
      </c>
      <c r="H5695" s="21" t="s">
        <v>25</v>
      </c>
      <c r="I5695" s="21" t="s">
        <v>42</v>
      </c>
      <c r="J5695" s="21">
        <v>3.36</v>
      </c>
      <c r="K5695" s="21" t="s">
        <v>20</v>
      </c>
      <c r="L5695">
        <f t="shared" si="103"/>
        <v>4</v>
      </c>
      <c r="M5695">
        <f>MATCH(H:H,价格表!$B$4:$B$35,0)</f>
        <v>25</v>
      </c>
      <c r="N5695" s="27">
        <f>IF(J5695&lt;=0.3,INDEX(价格表!$B$4:$I$31,M5695,2),IF(AND(J5695&gt;0.3,J5695&lt;=1),INDEX(价格表!$B$4:$I$31,M5695,3),IF(AND(J5695&gt;1,J5695&lt;=2.2),INDEX(价格表!$B$4:$I$31,M5695,4),IF(AND(J5695&gt;2.2,J5695&lt;=3.3),INDEX(价格表!$B$4:$I$31,M5695,5),IF(AND(J5695&gt;3.3,J5695&lt;=4),INDEX(价格表!$B$4:$I$31,M5695,6),IF(AND(J5695&gt;4,J5695&lt;=5.5),INDEX(价格表!$B$4:$I$31,M5695,7),IF(J5695&gt;5.5,2.6+INDEX(价格表!$B$4:$I$31,M5695,8)*L5695)))))))</f>
        <v>3.7</v>
      </c>
    </row>
    <row r="5696" spans="1:14">
      <c r="A5696" s="20">
        <v>4311115452280</v>
      </c>
      <c r="B5696" s="18" t="s">
        <v>16</v>
      </c>
      <c r="C5696" s="21">
        <v>20201218</v>
      </c>
      <c r="D5696" s="21">
        <v>610538201209</v>
      </c>
      <c r="E5696" s="21" t="s">
        <v>16</v>
      </c>
      <c r="F5696" s="21">
        <v>20201228</v>
      </c>
      <c r="G5696" s="21" t="s">
        <v>17</v>
      </c>
      <c r="H5696" s="21" t="s">
        <v>23</v>
      </c>
      <c r="I5696" s="21" t="s">
        <v>225</v>
      </c>
      <c r="J5696" s="21">
        <v>3.36</v>
      </c>
      <c r="K5696" s="21" t="s">
        <v>20</v>
      </c>
      <c r="L5696">
        <f t="shared" si="103"/>
        <v>4</v>
      </c>
      <c r="M5696">
        <f>MATCH(H:H,价格表!$B$4:$B$35,0)</f>
        <v>15</v>
      </c>
      <c r="N5696" s="27">
        <f>IF(J5696&lt;=0.3,INDEX(价格表!$B$4:$I$31,M5696,2),IF(AND(J5696&gt;0.3,J5696&lt;=1),INDEX(价格表!$B$4:$I$31,M5696,3),IF(AND(J5696&gt;1,J5696&lt;=2.2),INDEX(价格表!$B$4:$I$31,M5696,4),IF(AND(J5696&gt;2.2,J5696&lt;=3.3),INDEX(价格表!$B$4:$I$31,M5696,5),IF(AND(J5696&gt;3.3,J5696&lt;=4),INDEX(价格表!$B$4:$I$31,M5696,6),IF(AND(J5696&gt;4,J5696&lt;=5.5),INDEX(价格表!$B$4:$I$31,M5696,7),IF(J5696&gt;5.5,2.6+INDEX(价格表!$B$4:$I$31,M5696,8)*L5696)))))))</f>
        <v>3.7</v>
      </c>
    </row>
    <row r="5697" spans="1:14">
      <c r="A5697" s="20">
        <v>4311115459390</v>
      </c>
      <c r="B5697" s="18" t="s">
        <v>16</v>
      </c>
      <c r="C5697" s="21">
        <v>20201218</v>
      </c>
      <c r="D5697" s="21">
        <v>610538201209</v>
      </c>
      <c r="E5697" s="21" t="s">
        <v>16</v>
      </c>
      <c r="F5697" s="21">
        <v>20201228</v>
      </c>
      <c r="G5697" s="21" t="s">
        <v>17</v>
      </c>
      <c r="H5697" s="21" t="s">
        <v>75</v>
      </c>
      <c r="I5697" s="21" t="s">
        <v>372</v>
      </c>
      <c r="J5697" s="21">
        <v>3.37</v>
      </c>
      <c r="K5697" s="21" t="s">
        <v>20</v>
      </c>
      <c r="L5697">
        <f t="shared" si="103"/>
        <v>4</v>
      </c>
      <c r="M5697">
        <f>MATCH(H:H,价格表!$B$4:$B$35,0)</f>
        <v>24</v>
      </c>
      <c r="N5697" s="27">
        <f>IF(J5697&lt;=0.3,INDEX(价格表!$B$4:$I$31,M5697,2),IF(AND(J5697&gt;0.3,J5697&lt;=1),INDEX(价格表!$B$4:$I$31,M5697,3),IF(AND(J5697&gt;1,J5697&lt;=2.2),INDEX(价格表!$B$4:$I$31,M5697,4),IF(AND(J5697&gt;2.2,J5697&lt;=3.3),INDEX(价格表!$B$4:$I$31,M5697,5),IF(AND(J5697&gt;3.3,J5697&lt;=4),INDEX(价格表!$B$4:$I$31,M5697,6),IF(AND(J5697&gt;4,J5697&lt;=5.5),INDEX(价格表!$B$4:$I$31,M5697,7),IF(J5697&gt;5.5,2.6+INDEX(价格表!$B$4:$I$31,M5697,8)*L5697)))))))</f>
        <v>3.7</v>
      </c>
    </row>
    <row r="5698" spans="1:14">
      <c r="A5698" s="20">
        <v>4311115459393</v>
      </c>
      <c r="B5698" s="18" t="s">
        <v>16</v>
      </c>
      <c r="C5698" s="21">
        <v>20201218</v>
      </c>
      <c r="D5698" s="21">
        <v>610538201209</v>
      </c>
      <c r="E5698" s="21" t="s">
        <v>16</v>
      </c>
      <c r="F5698" s="21">
        <v>20201228</v>
      </c>
      <c r="G5698" s="21" t="s">
        <v>17</v>
      </c>
      <c r="H5698" s="21" t="s">
        <v>66</v>
      </c>
      <c r="I5698" s="21" t="s">
        <v>380</v>
      </c>
      <c r="J5698" s="21">
        <v>3.37</v>
      </c>
      <c r="K5698" s="21" t="s">
        <v>20</v>
      </c>
      <c r="L5698">
        <f t="shared" si="103"/>
        <v>4</v>
      </c>
      <c r="M5698">
        <f>MATCH(H:H,价格表!$B$4:$B$35,0)</f>
        <v>17</v>
      </c>
      <c r="N5698" s="27">
        <f>IF(J5698&lt;=0.3,INDEX(价格表!$B$4:$I$31,M5698,2),IF(AND(J5698&gt;0.3,J5698&lt;=1),INDEX(价格表!$B$4:$I$31,M5698,3),IF(AND(J5698&gt;1,J5698&lt;=2.2),INDEX(价格表!$B$4:$I$31,M5698,4),IF(AND(J5698&gt;2.2,J5698&lt;=3.3),INDEX(价格表!$B$4:$I$31,M5698,5),IF(AND(J5698&gt;3.3,J5698&lt;=4),INDEX(价格表!$B$4:$I$31,M5698,6),IF(AND(J5698&gt;4,J5698&lt;=5.5),INDEX(价格表!$B$4:$I$31,M5698,7),IF(J5698&gt;5.5,2.6+INDEX(价格表!$B$4:$I$31,M5698,8)*L5698)))))))</f>
        <v>3.7</v>
      </c>
    </row>
    <row r="5699" spans="1:14">
      <c r="A5699" s="20">
        <v>4311115459396</v>
      </c>
      <c r="B5699" s="18" t="s">
        <v>16</v>
      </c>
      <c r="C5699" s="21">
        <v>20201218</v>
      </c>
      <c r="D5699" s="21">
        <v>610538201209</v>
      </c>
      <c r="E5699" s="21" t="s">
        <v>16</v>
      </c>
      <c r="F5699" s="21">
        <v>20201228</v>
      </c>
      <c r="G5699" s="21" t="s">
        <v>17</v>
      </c>
      <c r="H5699" s="21" t="s">
        <v>294</v>
      </c>
      <c r="I5699" s="21" t="s">
        <v>295</v>
      </c>
      <c r="J5699" s="21">
        <v>3.37</v>
      </c>
      <c r="K5699" s="21" t="s">
        <v>20</v>
      </c>
      <c r="L5699">
        <f t="shared" si="103"/>
        <v>4</v>
      </c>
      <c r="M5699">
        <f>MATCH(H:H,价格表!$B$4:$B$35,0)</f>
        <v>18</v>
      </c>
      <c r="N5699" s="27">
        <f>IF(J5699&lt;=0.3,INDEX(价格表!$B$4:$I$31,M5699,2),IF(AND(J5699&gt;0.3,J5699&lt;=1),INDEX(价格表!$B$4:$I$31,M5699,3),IF(AND(J5699&gt;1,J5699&lt;=2.2),INDEX(价格表!$B$4:$I$31,M5699,4),IF(AND(J5699&gt;2.2,J5699&lt;=3.3),INDEX(价格表!$B$4:$I$31,M5699,5),IF(AND(J5699&gt;3.3,J5699&lt;=4),INDEX(价格表!$B$4:$I$31,M5699,6),IF(AND(J5699&gt;4,J5699&lt;=5.5),INDEX(价格表!$B$4:$I$31,M5699,7),IF(J5699&gt;5.5,2.6+INDEX(价格表!$B$4:$I$31,M5699,8)*L5699)))))))</f>
        <v>5.3</v>
      </c>
    </row>
    <row r="5700" spans="1:14">
      <c r="A5700" s="20">
        <v>4311115459816</v>
      </c>
      <c r="B5700" s="18" t="s">
        <v>16</v>
      </c>
      <c r="C5700" s="21">
        <v>20201218</v>
      </c>
      <c r="D5700" s="21">
        <v>610538201209</v>
      </c>
      <c r="E5700" s="21" t="s">
        <v>16</v>
      </c>
      <c r="F5700" s="21">
        <v>20201228</v>
      </c>
      <c r="G5700" s="21" t="s">
        <v>17</v>
      </c>
      <c r="H5700" s="21" t="s">
        <v>27</v>
      </c>
      <c r="I5700" s="21" t="s">
        <v>348</v>
      </c>
      <c r="J5700" s="21">
        <v>3.36</v>
      </c>
      <c r="K5700" s="21" t="s">
        <v>20</v>
      </c>
      <c r="L5700">
        <f t="shared" ref="L5700:L5763" si="104">ROUNDUP(J5700,0)</f>
        <v>4</v>
      </c>
      <c r="M5700">
        <f>MATCH(H:H,价格表!$B$4:$B$35,0)</f>
        <v>3</v>
      </c>
      <c r="N5700" s="27">
        <f>IF(J5700&lt;=0.3,INDEX(价格表!$B$4:$I$31,M5700,2),IF(AND(J5700&gt;0.3,J5700&lt;=1),INDEX(价格表!$B$4:$I$31,M5700,3),IF(AND(J5700&gt;1,J5700&lt;=2.2),INDEX(价格表!$B$4:$I$31,M5700,4),IF(AND(J5700&gt;2.2,J5700&lt;=3.3),INDEX(价格表!$B$4:$I$31,M5700,5),IF(AND(J5700&gt;3.3,J5700&lt;=4),INDEX(价格表!$B$4:$I$31,M5700,6),IF(AND(J5700&gt;4,J5700&lt;=5.5),INDEX(价格表!$B$4:$I$31,M5700,7),IF(J5700&gt;5.5,2.6+INDEX(价格表!$B$4:$I$31,M5700,8)*L5700)))))))</f>
        <v>3.7</v>
      </c>
    </row>
    <row r="5701" spans="1:14">
      <c r="A5701" s="20">
        <v>4311115460347</v>
      </c>
      <c r="B5701" s="18" t="s">
        <v>16</v>
      </c>
      <c r="C5701" s="21">
        <v>20201218</v>
      </c>
      <c r="D5701" s="21">
        <v>610538201209</v>
      </c>
      <c r="E5701" s="21" t="s">
        <v>16</v>
      </c>
      <c r="F5701" s="21">
        <v>20201228</v>
      </c>
      <c r="G5701" s="21" t="s">
        <v>17</v>
      </c>
      <c r="H5701" s="21" t="s">
        <v>35</v>
      </c>
      <c r="I5701" s="21" t="s">
        <v>224</v>
      </c>
      <c r="J5701" s="21">
        <v>3.38</v>
      </c>
      <c r="K5701" s="21" t="s">
        <v>20</v>
      </c>
      <c r="L5701">
        <f t="shared" si="104"/>
        <v>4</v>
      </c>
      <c r="M5701">
        <f>MATCH(H:H,价格表!$B$4:$B$35,0)</f>
        <v>22</v>
      </c>
      <c r="N5701" s="27">
        <f>IF(J5701&lt;=0.3,INDEX(价格表!$B$4:$I$31,M5701,2),IF(AND(J5701&gt;0.3,J5701&lt;=1),INDEX(价格表!$B$4:$I$31,M5701,3),IF(AND(J5701&gt;1,J5701&lt;=2.2),INDEX(价格表!$B$4:$I$31,M5701,4),IF(AND(J5701&gt;2.2,J5701&lt;=3.3),INDEX(价格表!$B$4:$I$31,M5701,5),IF(AND(J5701&gt;3.3,J5701&lt;=4),INDEX(价格表!$B$4:$I$31,M5701,6),IF(AND(J5701&gt;4,J5701&lt;=5.5),INDEX(价格表!$B$4:$I$31,M5701,7),IF(J5701&gt;5.5,2.6+INDEX(价格表!$B$4:$I$31,M5701,8)*L5701)))))))</f>
        <v>3.7</v>
      </c>
    </row>
    <row r="5702" spans="1:14">
      <c r="A5702" s="20">
        <v>4311115474804</v>
      </c>
      <c r="B5702" s="18" t="s">
        <v>16</v>
      </c>
      <c r="C5702" s="21">
        <v>20201218</v>
      </c>
      <c r="D5702" s="21">
        <v>610538201209</v>
      </c>
      <c r="E5702" s="21" t="s">
        <v>16</v>
      </c>
      <c r="F5702" s="21">
        <v>20201228</v>
      </c>
      <c r="G5702" s="21" t="s">
        <v>17</v>
      </c>
      <c r="H5702" s="21" t="s">
        <v>50</v>
      </c>
      <c r="I5702" s="21" t="s">
        <v>62</v>
      </c>
      <c r="J5702" s="21">
        <v>3.37</v>
      </c>
      <c r="K5702" s="21" t="s">
        <v>20</v>
      </c>
      <c r="L5702">
        <f t="shared" si="104"/>
        <v>4</v>
      </c>
      <c r="M5702">
        <f>MATCH(H:H,价格表!$B$4:$B$35,0)</f>
        <v>4</v>
      </c>
      <c r="N5702" s="27">
        <f>IF(J5702&lt;=0.3,INDEX(价格表!$B$4:$I$31,M5702,2),IF(AND(J5702&gt;0.3,J5702&lt;=1),INDEX(价格表!$B$4:$I$31,M5702,3),IF(AND(J5702&gt;1,J5702&lt;=2.2),INDEX(价格表!$B$4:$I$31,M5702,4),IF(AND(J5702&gt;2.2,J5702&lt;=3.3),INDEX(价格表!$B$4:$I$31,M5702,5),IF(AND(J5702&gt;3.3,J5702&lt;=4),INDEX(价格表!$B$4:$I$31,M5702,6),IF(AND(J5702&gt;4,J5702&lt;=5.5),INDEX(价格表!$B$4:$I$31,M5702,7),IF(J5702&gt;5.5,2.6+INDEX(价格表!$B$4:$I$31,M5702,8)*L5702)))))))</f>
        <v>3.7</v>
      </c>
    </row>
    <row r="5703" spans="1:14">
      <c r="A5703" s="20">
        <v>4311115474810</v>
      </c>
      <c r="B5703" s="18" t="s">
        <v>16</v>
      </c>
      <c r="C5703" s="21">
        <v>20201218</v>
      </c>
      <c r="D5703" s="21">
        <v>610538201209</v>
      </c>
      <c r="E5703" s="21" t="s">
        <v>16</v>
      </c>
      <c r="F5703" s="21">
        <v>20201228</v>
      </c>
      <c r="G5703" s="21" t="s">
        <v>17</v>
      </c>
      <c r="H5703" s="21" t="s">
        <v>56</v>
      </c>
      <c r="I5703" s="21" t="s">
        <v>136</v>
      </c>
      <c r="J5703" s="21">
        <v>3.35</v>
      </c>
      <c r="K5703" s="21" t="s">
        <v>20</v>
      </c>
      <c r="L5703">
        <f t="shared" si="104"/>
        <v>4</v>
      </c>
      <c r="M5703">
        <f>MATCH(H:H,价格表!$B$4:$B$35,0)</f>
        <v>11</v>
      </c>
      <c r="N5703" s="27">
        <f>IF(J5703&lt;=0.3,INDEX(价格表!$B$4:$I$31,M5703,2),IF(AND(J5703&gt;0.3,J5703&lt;=1),INDEX(价格表!$B$4:$I$31,M5703,3),IF(AND(J5703&gt;1,J5703&lt;=2.2),INDEX(价格表!$B$4:$I$31,M5703,4),IF(AND(J5703&gt;2.2,J5703&lt;=3.3),INDEX(价格表!$B$4:$I$31,M5703,5),IF(AND(J5703&gt;3.3,J5703&lt;=4),INDEX(价格表!$B$4:$I$31,M5703,6),IF(AND(J5703&gt;4,J5703&lt;=5.5),INDEX(价格表!$B$4:$I$31,M5703,7),IF(J5703&gt;5.5,2.6+INDEX(价格表!$B$4:$I$31,M5703,8)*L5703)))))))</f>
        <v>3.7</v>
      </c>
    </row>
    <row r="5704" spans="1:14">
      <c r="A5704" s="20">
        <v>4311115474825</v>
      </c>
      <c r="B5704" s="18" t="s">
        <v>16</v>
      </c>
      <c r="C5704" s="21">
        <v>20201218</v>
      </c>
      <c r="D5704" s="21">
        <v>610538201209</v>
      </c>
      <c r="E5704" s="21" t="s">
        <v>16</v>
      </c>
      <c r="F5704" s="21">
        <v>20201228</v>
      </c>
      <c r="G5704" s="21" t="s">
        <v>17</v>
      </c>
      <c r="H5704" s="21" t="s">
        <v>25</v>
      </c>
      <c r="I5704" s="21" t="s">
        <v>26</v>
      </c>
      <c r="J5704" s="21">
        <v>3.36</v>
      </c>
      <c r="K5704" s="21" t="s">
        <v>20</v>
      </c>
      <c r="L5704">
        <f t="shared" si="104"/>
        <v>4</v>
      </c>
      <c r="M5704">
        <f>MATCH(H:H,价格表!$B$4:$B$35,0)</f>
        <v>25</v>
      </c>
      <c r="N5704" s="27">
        <f>IF(J5704&lt;=0.3,INDEX(价格表!$B$4:$I$31,M5704,2),IF(AND(J5704&gt;0.3,J5704&lt;=1),INDEX(价格表!$B$4:$I$31,M5704,3),IF(AND(J5704&gt;1,J5704&lt;=2.2),INDEX(价格表!$B$4:$I$31,M5704,4),IF(AND(J5704&gt;2.2,J5704&lt;=3.3),INDEX(价格表!$B$4:$I$31,M5704,5),IF(AND(J5704&gt;3.3,J5704&lt;=4),INDEX(价格表!$B$4:$I$31,M5704,6),IF(AND(J5704&gt;4,J5704&lt;=5.5),INDEX(价格表!$B$4:$I$31,M5704,7),IF(J5704&gt;5.5,2.6+INDEX(价格表!$B$4:$I$31,M5704,8)*L5704)))))))</f>
        <v>3.7</v>
      </c>
    </row>
    <row r="5705" spans="1:14">
      <c r="A5705" s="20">
        <v>4311115477275</v>
      </c>
      <c r="B5705" s="18" t="s">
        <v>16</v>
      </c>
      <c r="C5705" s="21">
        <v>20201218</v>
      </c>
      <c r="D5705" s="21">
        <v>610538201209</v>
      </c>
      <c r="E5705" s="21" t="s">
        <v>16</v>
      </c>
      <c r="F5705" s="21">
        <v>20201228</v>
      </c>
      <c r="G5705" s="21" t="s">
        <v>17</v>
      </c>
      <c r="H5705" s="21" t="s">
        <v>18</v>
      </c>
      <c r="I5705" s="21" t="s">
        <v>29</v>
      </c>
      <c r="J5705" s="21">
        <v>3.37</v>
      </c>
      <c r="K5705" s="21" t="s">
        <v>20</v>
      </c>
      <c r="L5705">
        <f t="shared" si="104"/>
        <v>4</v>
      </c>
      <c r="M5705">
        <f>MATCH(H:H,价格表!$B$4:$B$35,0)</f>
        <v>1</v>
      </c>
      <c r="N5705" s="27">
        <f>IF(J5705&lt;=0.3,INDEX(价格表!$B$4:$I$31,M5705,2),IF(AND(J5705&gt;0.3,J5705&lt;=1),INDEX(价格表!$B$4:$I$31,M5705,3),IF(AND(J5705&gt;1,J5705&lt;=2.2),INDEX(价格表!$B$4:$I$31,M5705,4),IF(AND(J5705&gt;2.2,J5705&lt;=3.3),INDEX(价格表!$B$4:$I$31,M5705,5),IF(AND(J5705&gt;3.3,J5705&lt;=4),INDEX(价格表!$B$4:$I$31,M5705,6),IF(AND(J5705&gt;4,J5705&lt;=5.5),INDEX(价格表!$B$4:$I$31,M5705,7),IF(J5705&gt;5.5,2.6+INDEX(价格表!$B$4:$I$31,M5705,8)*L5705)))))))</f>
        <v>3.7</v>
      </c>
    </row>
    <row r="5706" spans="1:14">
      <c r="A5706" s="20">
        <v>4311115492008</v>
      </c>
      <c r="B5706" s="18" t="s">
        <v>16</v>
      </c>
      <c r="C5706" s="21">
        <v>20201218</v>
      </c>
      <c r="D5706" s="21">
        <v>610538201209</v>
      </c>
      <c r="E5706" s="21" t="s">
        <v>16</v>
      </c>
      <c r="F5706" s="21">
        <v>20201228</v>
      </c>
      <c r="G5706" s="21" t="s">
        <v>17</v>
      </c>
      <c r="H5706" s="21" t="s">
        <v>82</v>
      </c>
      <c r="I5706" s="21" t="s">
        <v>83</v>
      </c>
      <c r="J5706" s="21">
        <v>3.39</v>
      </c>
      <c r="K5706" s="21" t="s">
        <v>20</v>
      </c>
      <c r="L5706">
        <f t="shared" si="104"/>
        <v>4</v>
      </c>
      <c r="M5706">
        <f>MATCH(H:H,价格表!$B$4:$B$35,0)</f>
        <v>2</v>
      </c>
      <c r="N5706" s="27">
        <f>IF(J5706&lt;=0.3,INDEX(价格表!$B$4:$I$31,M5706,2),IF(AND(J5706&gt;0.3,J5706&lt;=1),INDEX(价格表!$B$4:$I$31,M5706,3),IF(AND(J5706&gt;1,J5706&lt;=2.2),INDEX(价格表!$B$4:$I$31,M5706,4),IF(AND(J5706&gt;2.2,J5706&lt;=3.3),INDEX(价格表!$B$4:$I$31,M5706,5),IF(AND(J5706&gt;3.3,J5706&lt;=4),INDEX(价格表!$B$4:$I$31,M5706,6),IF(AND(J5706&gt;4,J5706&lt;=5.5),INDEX(价格表!$B$4:$I$31,M5706,7),IF(J5706&gt;5.5,2.6+INDEX(价格表!$B$4:$I$31,M5706,8)*L5706)))))))</f>
        <v>3.7</v>
      </c>
    </row>
    <row r="5707" spans="1:14">
      <c r="A5707" s="20">
        <v>4311115492887</v>
      </c>
      <c r="B5707" s="18" t="s">
        <v>16</v>
      </c>
      <c r="C5707" s="21">
        <v>20201218</v>
      </c>
      <c r="D5707" s="21">
        <v>610538201209</v>
      </c>
      <c r="E5707" s="21" t="s">
        <v>16</v>
      </c>
      <c r="F5707" s="21">
        <v>20201228</v>
      </c>
      <c r="G5707" s="21" t="s">
        <v>17</v>
      </c>
      <c r="H5707" s="21" t="s">
        <v>27</v>
      </c>
      <c r="I5707" s="21" t="s">
        <v>348</v>
      </c>
      <c r="J5707" s="21">
        <v>3.36</v>
      </c>
      <c r="K5707" s="21" t="s">
        <v>20</v>
      </c>
      <c r="L5707">
        <f t="shared" si="104"/>
        <v>4</v>
      </c>
      <c r="M5707">
        <f>MATCH(H:H,价格表!$B$4:$B$35,0)</f>
        <v>3</v>
      </c>
      <c r="N5707" s="27">
        <f>IF(J5707&lt;=0.3,INDEX(价格表!$B$4:$I$31,M5707,2),IF(AND(J5707&gt;0.3,J5707&lt;=1),INDEX(价格表!$B$4:$I$31,M5707,3),IF(AND(J5707&gt;1,J5707&lt;=2.2),INDEX(价格表!$B$4:$I$31,M5707,4),IF(AND(J5707&gt;2.2,J5707&lt;=3.3),INDEX(价格表!$B$4:$I$31,M5707,5),IF(AND(J5707&gt;3.3,J5707&lt;=4),INDEX(价格表!$B$4:$I$31,M5707,6),IF(AND(J5707&gt;4,J5707&lt;=5.5),INDEX(价格表!$B$4:$I$31,M5707,7),IF(J5707&gt;5.5,2.6+INDEX(价格表!$B$4:$I$31,M5707,8)*L5707)))))))</f>
        <v>3.7</v>
      </c>
    </row>
    <row r="5708" spans="1:14">
      <c r="A5708" s="20">
        <v>4311115493926</v>
      </c>
      <c r="B5708" s="18" t="s">
        <v>16</v>
      </c>
      <c r="C5708" s="21">
        <v>20201218</v>
      </c>
      <c r="D5708" s="21">
        <v>610538201209</v>
      </c>
      <c r="E5708" s="21" t="s">
        <v>16</v>
      </c>
      <c r="F5708" s="21">
        <v>20201228</v>
      </c>
      <c r="G5708" s="21" t="s">
        <v>17</v>
      </c>
      <c r="H5708" s="21" t="s">
        <v>45</v>
      </c>
      <c r="I5708" s="21" t="s">
        <v>48</v>
      </c>
      <c r="J5708" s="21">
        <v>3.35</v>
      </c>
      <c r="K5708" s="21" t="s">
        <v>20</v>
      </c>
      <c r="L5708">
        <f t="shared" si="104"/>
        <v>4</v>
      </c>
      <c r="M5708">
        <f>MATCH(H:H,价格表!$B$4:$B$35,0)</f>
        <v>9</v>
      </c>
      <c r="N5708" s="27">
        <f>IF(J5708&lt;=0.3,INDEX(价格表!$B$4:$I$31,M5708,2),IF(AND(J5708&gt;0.3,J5708&lt;=1),INDEX(价格表!$B$4:$I$31,M5708,3),IF(AND(J5708&gt;1,J5708&lt;=2.2),INDEX(价格表!$B$4:$I$31,M5708,4),IF(AND(J5708&gt;2.2,J5708&lt;=3.3),INDEX(价格表!$B$4:$I$31,M5708,5),IF(AND(J5708&gt;3.3,J5708&lt;=4),INDEX(价格表!$B$4:$I$31,M5708,6),IF(AND(J5708&gt;4,J5708&lt;=5.5),INDEX(价格表!$B$4:$I$31,M5708,7),IF(J5708&gt;5.5,2.6+INDEX(价格表!$B$4:$I$31,M5708,8)*L5708)))))))</f>
        <v>3.7</v>
      </c>
    </row>
    <row r="5709" spans="1:14">
      <c r="A5709" s="20">
        <v>4311115494960</v>
      </c>
      <c r="B5709" s="18" t="s">
        <v>16</v>
      </c>
      <c r="C5709" s="21">
        <v>20201218</v>
      </c>
      <c r="D5709" s="21">
        <v>610538201209</v>
      </c>
      <c r="E5709" s="21" t="s">
        <v>16</v>
      </c>
      <c r="F5709" s="21">
        <v>20201228</v>
      </c>
      <c r="G5709" s="21" t="s">
        <v>17</v>
      </c>
      <c r="H5709" s="21" t="s">
        <v>27</v>
      </c>
      <c r="I5709" s="21" t="s">
        <v>348</v>
      </c>
      <c r="J5709" s="21">
        <v>3.37</v>
      </c>
      <c r="K5709" s="21" t="s">
        <v>20</v>
      </c>
      <c r="L5709">
        <f t="shared" si="104"/>
        <v>4</v>
      </c>
      <c r="M5709">
        <f>MATCH(H:H,价格表!$B$4:$B$35,0)</f>
        <v>3</v>
      </c>
      <c r="N5709" s="27">
        <f>IF(J5709&lt;=0.3,INDEX(价格表!$B$4:$I$31,M5709,2),IF(AND(J5709&gt;0.3,J5709&lt;=1),INDEX(价格表!$B$4:$I$31,M5709,3),IF(AND(J5709&gt;1,J5709&lt;=2.2),INDEX(价格表!$B$4:$I$31,M5709,4),IF(AND(J5709&gt;2.2,J5709&lt;=3.3),INDEX(价格表!$B$4:$I$31,M5709,5),IF(AND(J5709&gt;3.3,J5709&lt;=4),INDEX(价格表!$B$4:$I$31,M5709,6),IF(AND(J5709&gt;4,J5709&lt;=5.5),INDEX(价格表!$B$4:$I$31,M5709,7),IF(J5709&gt;5.5,2.6+INDEX(价格表!$B$4:$I$31,M5709,8)*L5709)))))))</f>
        <v>3.7</v>
      </c>
    </row>
    <row r="5710" spans="1:14">
      <c r="A5710" s="20">
        <v>4311115497777</v>
      </c>
      <c r="B5710" s="18" t="s">
        <v>16</v>
      </c>
      <c r="C5710" s="21">
        <v>20201218</v>
      </c>
      <c r="D5710" s="21">
        <v>610538201209</v>
      </c>
      <c r="E5710" s="21" t="s">
        <v>16</v>
      </c>
      <c r="F5710" s="21">
        <v>20201228</v>
      </c>
      <c r="G5710" s="21" t="s">
        <v>17</v>
      </c>
      <c r="H5710" s="21" t="s">
        <v>56</v>
      </c>
      <c r="I5710" s="21" t="s">
        <v>106</v>
      </c>
      <c r="J5710" s="21">
        <v>3.36</v>
      </c>
      <c r="K5710" s="21" t="s">
        <v>20</v>
      </c>
      <c r="L5710">
        <f t="shared" si="104"/>
        <v>4</v>
      </c>
      <c r="M5710">
        <f>MATCH(H:H,价格表!$B$4:$B$35,0)</f>
        <v>11</v>
      </c>
      <c r="N5710" s="27">
        <f>IF(J5710&lt;=0.3,INDEX(价格表!$B$4:$I$31,M5710,2),IF(AND(J5710&gt;0.3,J5710&lt;=1),INDEX(价格表!$B$4:$I$31,M5710,3),IF(AND(J5710&gt;1,J5710&lt;=2.2),INDEX(价格表!$B$4:$I$31,M5710,4),IF(AND(J5710&gt;2.2,J5710&lt;=3.3),INDEX(价格表!$B$4:$I$31,M5710,5),IF(AND(J5710&gt;3.3,J5710&lt;=4),INDEX(价格表!$B$4:$I$31,M5710,6),IF(AND(J5710&gt;4,J5710&lt;=5.5),INDEX(价格表!$B$4:$I$31,M5710,7),IF(J5710&gt;5.5,2.6+INDEX(价格表!$B$4:$I$31,M5710,8)*L5710)))))))</f>
        <v>3.7</v>
      </c>
    </row>
    <row r="5711" spans="1:14">
      <c r="A5711" s="20">
        <v>4311115498205</v>
      </c>
      <c r="B5711" s="18" t="s">
        <v>16</v>
      </c>
      <c r="C5711" s="21">
        <v>20201218</v>
      </c>
      <c r="D5711" s="21">
        <v>610538201209</v>
      </c>
      <c r="E5711" s="21" t="s">
        <v>16</v>
      </c>
      <c r="F5711" s="21">
        <v>20201228</v>
      </c>
      <c r="G5711" s="21" t="s">
        <v>17</v>
      </c>
      <c r="H5711" s="21" t="s">
        <v>294</v>
      </c>
      <c r="I5711" s="21" t="s">
        <v>295</v>
      </c>
      <c r="J5711" s="21">
        <v>3.35</v>
      </c>
      <c r="K5711" s="21" t="s">
        <v>20</v>
      </c>
      <c r="L5711">
        <f t="shared" si="104"/>
        <v>4</v>
      </c>
      <c r="M5711">
        <f>MATCH(H:H,价格表!$B$4:$B$35,0)</f>
        <v>18</v>
      </c>
      <c r="N5711" s="27">
        <f>IF(J5711&lt;=0.3,INDEX(价格表!$B$4:$I$31,M5711,2),IF(AND(J5711&gt;0.3,J5711&lt;=1),INDEX(价格表!$B$4:$I$31,M5711,3),IF(AND(J5711&gt;1,J5711&lt;=2.2),INDEX(价格表!$B$4:$I$31,M5711,4),IF(AND(J5711&gt;2.2,J5711&lt;=3.3),INDEX(价格表!$B$4:$I$31,M5711,5),IF(AND(J5711&gt;3.3,J5711&lt;=4),INDEX(价格表!$B$4:$I$31,M5711,6),IF(AND(J5711&gt;4,J5711&lt;=5.5),INDEX(价格表!$B$4:$I$31,M5711,7),IF(J5711&gt;5.5,2.6+INDEX(价格表!$B$4:$I$31,M5711,8)*L5711)))))))</f>
        <v>5.3</v>
      </c>
    </row>
    <row r="5712" spans="1:14">
      <c r="A5712" s="20">
        <v>4311115503013</v>
      </c>
      <c r="B5712" s="18" t="s">
        <v>16</v>
      </c>
      <c r="C5712" s="21">
        <v>20201218</v>
      </c>
      <c r="D5712" s="21">
        <v>610538201209</v>
      </c>
      <c r="E5712" s="21" t="s">
        <v>16</v>
      </c>
      <c r="F5712" s="21">
        <v>20201228</v>
      </c>
      <c r="G5712" s="21" t="s">
        <v>17</v>
      </c>
      <c r="H5712" s="21" t="s">
        <v>294</v>
      </c>
      <c r="I5712" s="21" t="s">
        <v>295</v>
      </c>
      <c r="J5712" s="21">
        <v>3.37</v>
      </c>
      <c r="K5712" s="21" t="s">
        <v>20</v>
      </c>
      <c r="L5712">
        <f t="shared" si="104"/>
        <v>4</v>
      </c>
      <c r="M5712">
        <f>MATCH(H:H,价格表!$B$4:$B$35,0)</f>
        <v>18</v>
      </c>
      <c r="N5712" s="27">
        <f>IF(J5712&lt;=0.3,INDEX(价格表!$B$4:$I$31,M5712,2),IF(AND(J5712&gt;0.3,J5712&lt;=1),INDEX(价格表!$B$4:$I$31,M5712,3),IF(AND(J5712&gt;1,J5712&lt;=2.2),INDEX(价格表!$B$4:$I$31,M5712,4),IF(AND(J5712&gt;2.2,J5712&lt;=3.3),INDEX(价格表!$B$4:$I$31,M5712,5),IF(AND(J5712&gt;3.3,J5712&lt;=4),INDEX(价格表!$B$4:$I$31,M5712,6),IF(AND(J5712&gt;4,J5712&lt;=5.5),INDEX(价格表!$B$4:$I$31,M5712,7),IF(J5712&gt;5.5,2.6+INDEX(价格表!$B$4:$I$31,M5712,8)*L5712)))))))</f>
        <v>5.3</v>
      </c>
    </row>
    <row r="5713" spans="1:14">
      <c r="A5713" s="20">
        <v>4311115506858</v>
      </c>
      <c r="B5713" s="18" t="s">
        <v>16</v>
      </c>
      <c r="C5713" s="21">
        <v>20201218</v>
      </c>
      <c r="D5713" s="21">
        <v>610538201209</v>
      </c>
      <c r="E5713" s="21" t="s">
        <v>16</v>
      </c>
      <c r="F5713" s="21">
        <v>20201228</v>
      </c>
      <c r="G5713" s="21" t="s">
        <v>17</v>
      </c>
      <c r="H5713" s="21" t="s">
        <v>21</v>
      </c>
      <c r="I5713" s="21" t="s">
        <v>228</v>
      </c>
      <c r="J5713" s="21">
        <v>3.41</v>
      </c>
      <c r="K5713" s="21" t="s">
        <v>20</v>
      </c>
      <c r="L5713">
        <f t="shared" si="104"/>
        <v>4</v>
      </c>
      <c r="M5713">
        <f>MATCH(H:H,价格表!$B$4:$B$35,0)</f>
        <v>20</v>
      </c>
      <c r="N5713" s="27">
        <f>IF(J5713&lt;=0.3,INDEX(价格表!$B$4:$I$31,M5713,2),IF(AND(J5713&gt;0.3,J5713&lt;=1),INDEX(价格表!$B$4:$I$31,M5713,3),IF(AND(J5713&gt;1,J5713&lt;=2.2),INDEX(价格表!$B$4:$I$31,M5713,4),IF(AND(J5713&gt;2.2,J5713&lt;=3.3),INDEX(价格表!$B$4:$I$31,M5713,5),IF(AND(J5713&gt;3.3,J5713&lt;=4),INDEX(价格表!$B$4:$I$31,M5713,6),IF(AND(J5713&gt;4,J5713&lt;=5.5),INDEX(价格表!$B$4:$I$31,M5713,7),IF(J5713&gt;5.5,2.6+INDEX(价格表!$B$4:$I$31,M5713,8)*L5713)))))))</f>
        <v>3.7</v>
      </c>
    </row>
    <row r="5714" spans="1:14">
      <c r="A5714" s="20">
        <v>4311115507753</v>
      </c>
      <c r="B5714" s="18" t="s">
        <v>16</v>
      </c>
      <c r="C5714" s="21">
        <v>20201218</v>
      </c>
      <c r="D5714" s="21">
        <v>610538201209</v>
      </c>
      <c r="E5714" s="21" t="s">
        <v>16</v>
      </c>
      <c r="F5714" s="21">
        <v>20201228</v>
      </c>
      <c r="G5714" s="21" t="s">
        <v>17</v>
      </c>
      <c r="H5714" s="21" t="s">
        <v>50</v>
      </c>
      <c r="I5714" s="21" t="s">
        <v>345</v>
      </c>
      <c r="J5714" s="21">
        <v>3.36</v>
      </c>
      <c r="K5714" s="21" t="s">
        <v>20</v>
      </c>
      <c r="L5714">
        <f t="shared" si="104"/>
        <v>4</v>
      </c>
      <c r="M5714">
        <f>MATCH(H:H,价格表!$B$4:$B$35,0)</f>
        <v>4</v>
      </c>
      <c r="N5714" s="27">
        <f>IF(J5714&lt;=0.3,INDEX(价格表!$B$4:$I$31,M5714,2),IF(AND(J5714&gt;0.3,J5714&lt;=1),INDEX(价格表!$B$4:$I$31,M5714,3),IF(AND(J5714&gt;1,J5714&lt;=2.2),INDEX(价格表!$B$4:$I$31,M5714,4),IF(AND(J5714&gt;2.2,J5714&lt;=3.3),INDEX(价格表!$B$4:$I$31,M5714,5),IF(AND(J5714&gt;3.3,J5714&lt;=4),INDEX(价格表!$B$4:$I$31,M5714,6),IF(AND(J5714&gt;4,J5714&lt;=5.5),INDEX(价格表!$B$4:$I$31,M5714,7),IF(J5714&gt;5.5,2.6+INDEX(价格表!$B$4:$I$31,M5714,8)*L5714)))))))</f>
        <v>3.7</v>
      </c>
    </row>
    <row r="5715" spans="1:14">
      <c r="A5715" s="20">
        <v>4311115518771</v>
      </c>
      <c r="B5715" s="18" t="s">
        <v>16</v>
      </c>
      <c r="C5715" s="21">
        <v>20201218</v>
      </c>
      <c r="D5715" s="21">
        <v>610538201209</v>
      </c>
      <c r="E5715" s="21" t="s">
        <v>16</v>
      </c>
      <c r="F5715" s="21">
        <v>20201228</v>
      </c>
      <c r="G5715" s="21" t="s">
        <v>17</v>
      </c>
      <c r="H5715" s="21" t="s">
        <v>73</v>
      </c>
      <c r="I5715" s="21" t="s">
        <v>93</v>
      </c>
      <c r="J5715" s="21">
        <v>3.36</v>
      </c>
      <c r="K5715" s="21" t="s">
        <v>20</v>
      </c>
      <c r="L5715">
        <f t="shared" si="104"/>
        <v>4</v>
      </c>
      <c r="M5715">
        <f>MATCH(H:H,价格表!$B$4:$B$35,0)</f>
        <v>7</v>
      </c>
      <c r="N5715" s="27">
        <f>IF(J5715&lt;=0.3,INDEX(价格表!$B$4:$I$31,M5715,2),IF(AND(J5715&gt;0.3,J5715&lt;=1),INDEX(价格表!$B$4:$I$31,M5715,3),IF(AND(J5715&gt;1,J5715&lt;=2.2),INDEX(价格表!$B$4:$I$31,M5715,4),IF(AND(J5715&gt;2.2,J5715&lt;=3.3),INDEX(价格表!$B$4:$I$31,M5715,5),IF(AND(J5715&gt;3.3,J5715&lt;=4),INDEX(价格表!$B$4:$I$31,M5715,6),IF(AND(J5715&gt;4,J5715&lt;=5.5),INDEX(价格表!$B$4:$I$31,M5715,7),IF(J5715&gt;5.5,2.6+INDEX(价格表!$B$4:$I$31,M5715,8)*L5715)))))))</f>
        <v>3.7</v>
      </c>
    </row>
    <row r="5716" spans="1:14">
      <c r="A5716" s="20">
        <v>4311115518772</v>
      </c>
      <c r="B5716" s="18" t="s">
        <v>16</v>
      </c>
      <c r="C5716" s="21">
        <v>20201218</v>
      </c>
      <c r="D5716" s="21">
        <v>610538201209</v>
      </c>
      <c r="E5716" s="21" t="s">
        <v>16</v>
      </c>
      <c r="F5716" s="21">
        <v>20201228</v>
      </c>
      <c r="G5716" s="21" t="s">
        <v>17</v>
      </c>
      <c r="H5716" s="21" t="s">
        <v>123</v>
      </c>
      <c r="I5716" s="21" t="s">
        <v>198</v>
      </c>
      <c r="J5716" s="21">
        <v>3.36</v>
      </c>
      <c r="K5716" s="21" t="s">
        <v>20</v>
      </c>
      <c r="L5716">
        <f t="shared" si="104"/>
        <v>4</v>
      </c>
      <c r="M5716">
        <f>MATCH(H:H,价格表!$B$4:$B$35,0)</f>
        <v>30</v>
      </c>
      <c r="N5716" s="27">
        <f>L5716*7+3</f>
        <v>31</v>
      </c>
    </row>
    <row r="5717" spans="1:14">
      <c r="A5717" s="20">
        <v>4311115525943</v>
      </c>
      <c r="B5717" s="18" t="s">
        <v>16</v>
      </c>
      <c r="C5717" s="21">
        <v>20201218</v>
      </c>
      <c r="D5717" s="21">
        <v>610538201209</v>
      </c>
      <c r="E5717" s="21" t="s">
        <v>16</v>
      </c>
      <c r="F5717" s="21">
        <v>20201228</v>
      </c>
      <c r="G5717" s="21" t="s">
        <v>17</v>
      </c>
      <c r="H5717" s="21" t="s">
        <v>305</v>
      </c>
      <c r="I5717" s="21" t="s">
        <v>319</v>
      </c>
      <c r="J5717" s="21">
        <v>3.37</v>
      </c>
      <c r="K5717" s="21" t="s">
        <v>20</v>
      </c>
      <c r="L5717">
        <f t="shared" si="104"/>
        <v>4</v>
      </c>
      <c r="M5717">
        <f>MATCH(H:H,价格表!$B$4:$B$35,0)</f>
        <v>26</v>
      </c>
      <c r="N5717" s="27">
        <f>IF(J5717&lt;=0.3,INDEX(价格表!$B$4:$I$31,M5717,2),IF(AND(J5717&gt;0.3,J5717&lt;=1),INDEX(价格表!$B$4:$I$31,M5717,3),IF(AND(J5717&gt;1,J5717&lt;=2.2),INDEX(价格表!$B$4:$I$31,M5717,4),IF(AND(J5717&gt;2.2,J5717&lt;=3.3),INDEX(价格表!$B$4:$I$31,M5717,5),IF(AND(J5717&gt;3.3,J5717&lt;=4),INDEX(价格表!$B$4:$I$31,M5717,6),IF(AND(J5717&gt;4,J5717&lt;=5.5),INDEX(价格表!$B$4:$I$31,M5717,7),IF(J5717&gt;5.5,2.6+INDEX(价格表!$B$4:$I$31,M5717,8)*L5717)))))))</f>
        <v>3.7</v>
      </c>
    </row>
    <row r="5718" spans="1:14">
      <c r="A5718" s="20">
        <v>4311115529825</v>
      </c>
      <c r="B5718" s="18" t="s">
        <v>16</v>
      </c>
      <c r="C5718" s="21">
        <v>20201218</v>
      </c>
      <c r="D5718" s="21">
        <v>610538201209</v>
      </c>
      <c r="E5718" s="21" t="s">
        <v>16</v>
      </c>
      <c r="F5718" s="21">
        <v>20201228</v>
      </c>
      <c r="G5718" s="21" t="s">
        <v>17</v>
      </c>
      <c r="H5718" s="21" t="s">
        <v>63</v>
      </c>
      <c r="I5718" s="21" t="s">
        <v>350</v>
      </c>
      <c r="J5718" s="21">
        <v>3.37</v>
      </c>
      <c r="K5718" s="21" t="s">
        <v>20</v>
      </c>
      <c r="L5718">
        <f t="shared" si="104"/>
        <v>4</v>
      </c>
      <c r="M5718">
        <f>MATCH(H:H,价格表!$B$4:$B$35,0)</f>
        <v>21</v>
      </c>
      <c r="N5718" s="27">
        <f>IF(J5718&lt;=0.3,INDEX(价格表!$B$4:$I$31,M5718,2),IF(AND(J5718&gt;0.3,J5718&lt;=1),INDEX(价格表!$B$4:$I$31,M5718,3),IF(AND(J5718&gt;1,J5718&lt;=2.2),INDEX(价格表!$B$4:$I$31,M5718,4),IF(AND(J5718&gt;2.2,J5718&lt;=3.3),INDEX(价格表!$B$4:$I$31,M5718,5),IF(AND(J5718&gt;3.3,J5718&lt;=4),INDEX(价格表!$B$4:$I$31,M5718,6),IF(AND(J5718&gt;4,J5718&lt;=5.5),INDEX(价格表!$B$4:$I$31,M5718,7),IF(J5718&gt;5.5,2.6+INDEX(价格表!$B$4:$I$31,M5718,8)*L5718)))))))</f>
        <v>3.7</v>
      </c>
    </row>
    <row r="5719" spans="1:14">
      <c r="A5719" s="20">
        <v>4311115529826</v>
      </c>
      <c r="B5719" s="18" t="s">
        <v>16</v>
      </c>
      <c r="C5719" s="21">
        <v>20201218</v>
      </c>
      <c r="D5719" s="21">
        <v>610538201209</v>
      </c>
      <c r="E5719" s="21" t="s">
        <v>16</v>
      </c>
      <c r="F5719" s="21">
        <v>20201228</v>
      </c>
      <c r="G5719" s="21" t="s">
        <v>17</v>
      </c>
      <c r="H5719" s="21" t="s">
        <v>45</v>
      </c>
      <c r="I5719" s="21" t="s">
        <v>196</v>
      </c>
      <c r="J5719" s="21">
        <v>3.36</v>
      </c>
      <c r="K5719" s="21" t="s">
        <v>20</v>
      </c>
      <c r="L5719">
        <f t="shared" si="104"/>
        <v>4</v>
      </c>
      <c r="M5719">
        <f>MATCH(H:H,价格表!$B$4:$B$35,0)</f>
        <v>9</v>
      </c>
      <c r="N5719" s="27">
        <f>IF(J5719&lt;=0.3,INDEX(价格表!$B$4:$I$31,M5719,2),IF(AND(J5719&gt;0.3,J5719&lt;=1),INDEX(价格表!$B$4:$I$31,M5719,3),IF(AND(J5719&gt;1,J5719&lt;=2.2),INDEX(价格表!$B$4:$I$31,M5719,4),IF(AND(J5719&gt;2.2,J5719&lt;=3.3),INDEX(价格表!$B$4:$I$31,M5719,5),IF(AND(J5719&gt;3.3,J5719&lt;=4),INDEX(价格表!$B$4:$I$31,M5719,6),IF(AND(J5719&gt;4,J5719&lt;=5.5),INDEX(价格表!$B$4:$I$31,M5719,7),IF(J5719&gt;5.5,2.6+INDEX(价格表!$B$4:$I$31,M5719,8)*L5719)))))))</f>
        <v>3.7</v>
      </c>
    </row>
    <row r="5720" spans="1:14">
      <c r="A5720" s="20">
        <v>4311115529828</v>
      </c>
      <c r="B5720" s="18" t="s">
        <v>16</v>
      </c>
      <c r="C5720" s="21">
        <v>20201218</v>
      </c>
      <c r="D5720" s="21">
        <v>610538201209</v>
      </c>
      <c r="E5720" s="21" t="s">
        <v>16</v>
      </c>
      <c r="F5720" s="21">
        <v>20201228</v>
      </c>
      <c r="G5720" s="21" t="s">
        <v>17</v>
      </c>
      <c r="H5720" s="21" t="s">
        <v>54</v>
      </c>
      <c r="I5720" s="21" t="s">
        <v>94</v>
      </c>
      <c r="J5720" s="21">
        <v>3.37</v>
      </c>
      <c r="K5720" s="21" t="s">
        <v>20</v>
      </c>
      <c r="L5720">
        <f t="shared" si="104"/>
        <v>4</v>
      </c>
      <c r="M5720">
        <f>MATCH(H:H,价格表!$B$4:$B$35,0)</f>
        <v>14</v>
      </c>
      <c r="N5720" s="27">
        <f>IF(J5720&lt;=0.3,INDEX(价格表!$B$4:$I$31,M5720,2),IF(AND(J5720&gt;0.3,J5720&lt;=1),INDEX(价格表!$B$4:$I$31,M5720,3),IF(AND(J5720&gt;1,J5720&lt;=2.2),INDEX(价格表!$B$4:$I$31,M5720,4),IF(AND(J5720&gt;2.2,J5720&lt;=3.3),INDEX(价格表!$B$4:$I$31,M5720,5),IF(AND(J5720&gt;3.3,J5720&lt;=4),INDEX(价格表!$B$4:$I$31,M5720,6),IF(AND(J5720&gt;4,J5720&lt;=5.5),INDEX(价格表!$B$4:$I$31,M5720,7),IF(J5720&gt;5.5,2.6+INDEX(价格表!$B$4:$I$31,M5720,8)*L5720)))))))</f>
        <v>3.7</v>
      </c>
    </row>
    <row r="5721" spans="1:14">
      <c r="A5721" s="20">
        <v>4311115529832</v>
      </c>
      <c r="B5721" s="18" t="s">
        <v>16</v>
      </c>
      <c r="C5721" s="21">
        <v>20201218</v>
      </c>
      <c r="D5721" s="21">
        <v>610538201209</v>
      </c>
      <c r="E5721" s="21" t="s">
        <v>16</v>
      </c>
      <c r="F5721" s="21">
        <v>20201228</v>
      </c>
      <c r="G5721" s="21" t="s">
        <v>17</v>
      </c>
      <c r="H5721" s="21" t="s">
        <v>296</v>
      </c>
      <c r="I5721" s="21" t="s">
        <v>297</v>
      </c>
      <c r="J5721" s="21">
        <v>3.37</v>
      </c>
      <c r="K5721" s="21" t="s">
        <v>20</v>
      </c>
      <c r="L5721">
        <f t="shared" si="104"/>
        <v>4</v>
      </c>
      <c r="M5721">
        <f>MATCH(H:H,价格表!$B$4:$B$35,0)</f>
        <v>8</v>
      </c>
      <c r="N5721" s="27">
        <f>IF(J5721&lt;=0.3,INDEX(价格表!$B$4:$I$31,M5721,2),IF(AND(J5721&gt;0.3,J5721&lt;=1),INDEX(价格表!$B$4:$I$31,M5721,3),IF(AND(J5721&gt;1,J5721&lt;=2.2),INDEX(价格表!$B$4:$I$31,M5721,4),IF(AND(J5721&gt;2.2,J5721&lt;=3.3),INDEX(价格表!$B$4:$I$31,M5721,5),IF(AND(J5721&gt;3.3,J5721&lt;=4),INDEX(价格表!$B$4:$I$31,M5721,6),IF(AND(J5721&gt;4,J5721&lt;=5.5),INDEX(价格表!$B$4:$I$31,M5721,7),IF(J5721&gt;5.5,2.6+INDEX(价格表!$B$4:$I$31,M5721,8)*L5721)))))))</f>
        <v>4.5</v>
      </c>
    </row>
    <row r="5722" spans="1:14">
      <c r="A5722" s="20">
        <v>4311115536978</v>
      </c>
      <c r="B5722" s="18" t="s">
        <v>16</v>
      </c>
      <c r="C5722" s="21">
        <v>20201218</v>
      </c>
      <c r="D5722" s="21">
        <v>610538201209</v>
      </c>
      <c r="E5722" s="21" t="s">
        <v>16</v>
      </c>
      <c r="F5722" s="21">
        <v>20201228</v>
      </c>
      <c r="G5722" s="21" t="s">
        <v>17</v>
      </c>
      <c r="H5722" s="21" t="s">
        <v>43</v>
      </c>
      <c r="I5722" s="21" t="s">
        <v>79</v>
      </c>
      <c r="J5722" s="21">
        <v>3.4</v>
      </c>
      <c r="K5722" s="21" t="s">
        <v>20</v>
      </c>
      <c r="L5722">
        <f t="shared" si="104"/>
        <v>4</v>
      </c>
      <c r="M5722">
        <f>MATCH(H:H,价格表!$B$4:$B$35,0)</f>
        <v>10</v>
      </c>
      <c r="N5722" s="27">
        <f>IF(J5722&lt;=0.3,INDEX(价格表!$B$4:$I$31,M5722,2),IF(AND(J5722&gt;0.3,J5722&lt;=1),INDEX(价格表!$B$4:$I$31,M5722,3),IF(AND(J5722&gt;1,J5722&lt;=2.2),INDEX(价格表!$B$4:$I$31,M5722,4),IF(AND(J5722&gt;2.2,J5722&lt;=3.3),INDEX(价格表!$B$4:$I$31,M5722,5),IF(AND(J5722&gt;3.3,J5722&lt;=4),INDEX(价格表!$B$4:$I$31,M5722,6),IF(AND(J5722&gt;4,J5722&lt;=5.5),INDEX(价格表!$B$4:$I$31,M5722,7),IF(J5722&gt;5.5,2.6+INDEX(价格表!$B$4:$I$31,M5722,8)*L5722)))))))</f>
        <v>3.7</v>
      </c>
    </row>
    <row r="5723" spans="1:14">
      <c r="A5723" s="20">
        <v>4311115541682</v>
      </c>
      <c r="B5723" s="18" t="s">
        <v>16</v>
      </c>
      <c r="C5723" s="21">
        <v>20201218</v>
      </c>
      <c r="D5723" s="21">
        <v>610538201209</v>
      </c>
      <c r="E5723" s="21" t="s">
        <v>16</v>
      </c>
      <c r="F5723" s="21">
        <v>20201228</v>
      </c>
      <c r="G5723" s="21" t="s">
        <v>17</v>
      </c>
      <c r="H5723" s="21" t="s">
        <v>66</v>
      </c>
      <c r="I5723" s="21" t="s">
        <v>67</v>
      </c>
      <c r="J5723" s="21">
        <v>3.37</v>
      </c>
      <c r="K5723" s="21" t="s">
        <v>20</v>
      </c>
      <c r="L5723">
        <f t="shared" si="104"/>
        <v>4</v>
      </c>
      <c r="M5723">
        <f>MATCH(H:H,价格表!$B$4:$B$35,0)</f>
        <v>17</v>
      </c>
      <c r="N5723" s="27">
        <f>IF(J5723&lt;=0.3,INDEX(价格表!$B$4:$I$31,M5723,2),IF(AND(J5723&gt;0.3,J5723&lt;=1),INDEX(价格表!$B$4:$I$31,M5723,3),IF(AND(J5723&gt;1,J5723&lt;=2.2),INDEX(价格表!$B$4:$I$31,M5723,4),IF(AND(J5723&gt;2.2,J5723&lt;=3.3),INDEX(价格表!$B$4:$I$31,M5723,5),IF(AND(J5723&gt;3.3,J5723&lt;=4),INDEX(价格表!$B$4:$I$31,M5723,6),IF(AND(J5723&gt;4,J5723&lt;=5.5),INDEX(价格表!$B$4:$I$31,M5723,7),IF(J5723&gt;5.5,2.6+INDEX(价格表!$B$4:$I$31,M5723,8)*L5723)))))))</f>
        <v>3.7</v>
      </c>
    </row>
    <row r="5724" spans="1:14">
      <c r="A5724" s="20">
        <v>4311115542089</v>
      </c>
      <c r="B5724" s="18" t="s">
        <v>16</v>
      </c>
      <c r="C5724" s="21">
        <v>20201218</v>
      </c>
      <c r="D5724" s="21">
        <v>610538201209</v>
      </c>
      <c r="E5724" s="21" t="s">
        <v>16</v>
      </c>
      <c r="F5724" s="21">
        <v>20201228</v>
      </c>
      <c r="G5724" s="21" t="s">
        <v>17</v>
      </c>
      <c r="H5724" s="21" t="s">
        <v>45</v>
      </c>
      <c r="I5724" s="21" t="s">
        <v>172</v>
      </c>
      <c r="J5724" s="21">
        <v>3.37</v>
      </c>
      <c r="K5724" s="21" t="s">
        <v>20</v>
      </c>
      <c r="L5724">
        <f t="shared" si="104"/>
        <v>4</v>
      </c>
      <c r="M5724">
        <f>MATCH(H:H,价格表!$B$4:$B$35,0)</f>
        <v>9</v>
      </c>
      <c r="N5724" s="27">
        <f>IF(J5724&lt;=0.3,INDEX(价格表!$B$4:$I$31,M5724,2),IF(AND(J5724&gt;0.3,J5724&lt;=1),INDEX(价格表!$B$4:$I$31,M5724,3),IF(AND(J5724&gt;1,J5724&lt;=2.2),INDEX(价格表!$B$4:$I$31,M5724,4),IF(AND(J5724&gt;2.2,J5724&lt;=3.3),INDEX(价格表!$B$4:$I$31,M5724,5),IF(AND(J5724&gt;3.3,J5724&lt;=4),INDEX(价格表!$B$4:$I$31,M5724,6),IF(AND(J5724&gt;4,J5724&lt;=5.5),INDEX(价格表!$B$4:$I$31,M5724,7),IF(J5724&gt;5.5,2.6+INDEX(价格表!$B$4:$I$31,M5724,8)*L5724)))))))</f>
        <v>3.7</v>
      </c>
    </row>
    <row r="5725" spans="1:14">
      <c r="A5725" s="20">
        <v>4311118012868</v>
      </c>
      <c r="B5725" s="18" t="s">
        <v>16</v>
      </c>
      <c r="C5725" s="21">
        <v>20201218</v>
      </c>
      <c r="D5725" s="21">
        <v>610538201209</v>
      </c>
      <c r="E5725" s="21" t="s">
        <v>16</v>
      </c>
      <c r="F5725" s="21">
        <v>20201228</v>
      </c>
      <c r="G5725" s="21" t="s">
        <v>17</v>
      </c>
      <c r="H5725" s="21" t="s">
        <v>88</v>
      </c>
      <c r="I5725" s="21" t="s">
        <v>101</v>
      </c>
      <c r="J5725" s="21">
        <v>3.38</v>
      </c>
      <c r="K5725" s="21" t="s">
        <v>20</v>
      </c>
      <c r="L5725">
        <f t="shared" si="104"/>
        <v>4</v>
      </c>
      <c r="M5725">
        <f>MATCH(H:H,价格表!$B$4:$B$35,0)</f>
        <v>19</v>
      </c>
      <c r="N5725" s="27">
        <f>IF(J5725&lt;=0.3,INDEX(价格表!$B$4:$I$31,M5725,2),IF(AND(J5725&gt;0.3,J5725&lt;=1),INDEX(价格表!$B$4:$I$31,M5725,3),IF(AND(J5725&gt;1,J5725&lt;=2.2),INDEX(价格表!$B$4:$I$31,M5725,4),IF(AND(J5725&gt;2.2,J5725&lt;=3.3),INDEX(价格表!$B$4:$I$31,M5725,5),IF(AND(J5725&gt;3.3,J5725&lt;=4),INDEX(价格表!$B$4:$I$31,M5725,6),IF(AND(J5725&gt;4,J5725&lt;=5.5),INDEX(价格表!$B$4:$I$31,M5725,7),IF(J5725&gt;5.5,2.6+INDEX(价格表!$B$4:$I$31,M5725,8)*L5725)))))))</f>
        <v>3.7</v>
      </c>
    </row>
    <row r="5726" spans="1:14">
      <c r="A5726" s="20">
        <v>4311118012876</v>
      </c>
      <c r="B5726" s="18" t="s">
        <v>16</v>
      </c>
      <c r="C5726" s="21">
        <v>20201218</v>
      </c>
      <c r="D5726" s="21">
        <v>610538201209</v>
      </c>
      <c r="E5726" s="21" t="s">
        <v>16</v>
      </c>
      <c r="F5726" s="21">
        <v>20201228</v>
      </c>
      <c r="G5726" s="21" t="s">
        <v>17</v>
      </c>
      <c r="H5726" s="21" t="s">
        <v>302</v>
      </c>
      <c r="I5726" s="21" t="s">
        <v>303</v>
      </c>
      <c r="J5726" s="21">
        <v>3.37</v>
      </c>
      <c r="K5726" s="21" t="s">
        <v>20</v>
      </c>
      <c r="L5726">
        <f t="shared" si="104"/>
        <v>4</v>
      </c>
      <c r="M5726">
        <f>MATCH(H:H,价格表!$B$4:$B$35,0)</f>
        <v>6</v>
      </c>
      <c r="N5726" s="27">
        <f>IF(J5726&lt;=0.3,INDEX(价格表!$B$4:$I$31,M5726,2),IF(AND(J5726&gt;0.3,J5726&lt;=1),INDEX(价格表!$B$4:$I$31,M5726,3),IF(AND(J5726&gt;1,J5726&lt;=2.2),INDEX(价格表!$B$4:$I$31,M5726,4),IF(AND(J5726&gt;2.2,J5726&lt;=3.3),INDEX(价格表!$B$4:$I$31,M5726,5),IF(AND(J5726&gt;3.3,J5726&lt;=4),INDEX(价格表!$B$4:$I$31,M5726,6),IF(AND(J5726&gt;4,J5726&lt;=5.5),INDEX(价格表!$B$4:$I$31,M5726,7),IF(J5726&gt;5.5,2.6+INDEX(价格表!$B$4:$I$31,M5726,8)*L5726)))))))</f>
        <v>5.6</v>
      </c>
    </row>
    <row r="5727" spans="1:14">
      <c r="A5727" s="20">
        <v>4311118033197</v>
      </c>
      <c r="B5727" s="18" t="s">
        <v>16</v>
      </c>
      <c r="C5727" s="21">
        <v>20201218</v>
      </c>
      <c r="D5727" s="21">
        <v>610538201209</v>
      </c>
      <c r="E5727" s="21" t="s">
        <v>16</v>
      </c>
      <c r="F5727" s="21">
        <v>20201228</v>
      </c>
      <c r="G5727" s="21" t="s">
        <v>17</v>
      </c>
      <c r="H5727" s="21" t="s">
        <v>43</v>
      </c>
      <c r="I5727" s="21" t="s">
        <v>292</v>
      </c>
      <c r="J5727" s="21">
        <v>3.34</v>
      </c>
      <c r="K5727" s="21" t="s">
        <v>20</v>
      </c>
      <c r="L5727">
        <f t="shared" si="104"/>
        <v>4</v>
      </c>
      <c r="M5727">
        <f>MATCH(H:H,价格表!$B$4:$B$35,0)</f>
        <v>10</v>
      </c>
      <c r="N5727" s="27">
        <f>IF(J5727&lt;=0.3,INDEX(价格表!$B$4:$I$31,M5727,2),IF(AND(J5727&gt;0.3,J5727&lt;=1),INDEX(价格表!$B$4:$I$31,M5727,3),IF(AND(J5727&gt;1,J5727&lt;=2.2),INDEX(价格表!$B$4:$I$31,M5727,4),IF(AND(J5727&gt;2.2,J5727&lt;=3.3),INDEX(价格表!$B$4:$I$31,M5727,5),IF(AND(J5727&gt;3.3,J5727&lt;=4),INDEX(价格表!$B$4:$I$31,M5727,6),IF(AND(J5727&gt;4,J5727&lt;=5.5),INDEX(价格表!$B$4:$I$31,M5727,7),IF(J5727&gt;5.5,2.6+INDEX(价格表!$B$4:$I$31,M5727,8)*L5727)))))))</f>
        <v>3.7</v>
      </c>
    </row>
    <row r="5728" spans="1:14">
      <c r="A5728" s="20">
        <v>4311118033687</v>
      </c>
      <c r="B5728" s="18" t="s">
        <v>16</v>
      </c>
      <c r="C5728" s="21">
        <v>20201218</v>
      </c>
      <c r="D5728" s="21">
        <v>610538201209</v>
      </c>
      <c r="E5728" s="21" t="s">
        <v>16</v>
      </c>
      <c r="F5728" s="21">
        <v>20201228</v>
      </c>
      <c r="G5728" s="21" t="s">
        <v>17</v>
      </c>
      <c r="H5728" s="21" t="s">
        <v>23</v>
      </c>
      <c r="I5728" s="21" t="s">
        <v>190</v>
      </c>
      <c r="J5728" s="21">
        <v>3.36</v>
      </c>
      <c r="K5728" s="21" t="s">
        <v>20</v>
      </c>
      <c r="L5728">
        <f t="shared" si="104"/>
        <v>4</v>
      </c>
      <c r="M5728">
        <f>MATCH(H:H,价格表!$B$4:$B$35,0)</f>
        <v>15</v>
      </c>
      <c r="N5728" s="27">
        <f>IF(J5728&lt;=0.3,INDEX(价格表!$B$4:$I$31,M5728,2),IF(AND(J5728&gt;0.3,J5728&lt;=1),INDEX(价格表!$B$4:$I$31,M5728,3),IF(AND(J5728&gt;1,J5728&lt;=2.2),INDEX(价格表!$B$4:$I$31,M5728,4),IF(AND(J5728&gt;2.2,J5728&lt;=3.3),INDEX(价格表!$B$4:$I$31,M5728,5),IF(AND(J5728&gt;3.3,J5728&lt;=4),INDEX(价格表!$B$4:$I$31,M5728,6),IF(AND(J5728&gt;4,J5728&lt;=5.5),INDEX(价格表!$B$4:$I$31,M5728,7),IF(J5728&gt;5.5,2.6+INDEX(价格表!$B$4:$I$31,M5728,8)*L5728)))))))</f>
        <v>3.7</v>
      </c>
    </row>
    <row r="5729" spans="1:14">
      <c r="A5729" s="20">
        <v>4311118033689</v>
      </c>
      <c r="B5729" s="18" t="s">
        <v>16</v>
      </c>
      <c r="C5729" s="21">
        <v>20201218</v>
      </c>
      <c r="D5729" s="21">
        <v>610538201209</v>
      </c>
      <c r="E5729" s="21" t="s">
        <v>16</v>
      </c>
      <c r="F5729" s="21">
        <v>20201228</v>
      </c>
      <c r="G5729" s="21" t="s">
        <v>17</v>
      </c>
      <c r="H5729" s="21" t="s">
        <v>54</v>
      </c>
      <c r="I5729" s="21" t="s">
        <v>55</v>
      </c>
      <c r="J5729" s="21">
        <v>3.39</v>
      </c>
      <c r="K5729" s="21" t="s">
        <v>20</v>
      </c>
      <c r="L5729">
        <f t="shared" si="104"/>
        <v>4</v>
      </c>
      <c r="M5729">
        <f>MATCH(H:H,价格表!$B$4:$B$35,0)</f>
        <v>14</v>
      </c>
      <c r="N5729" s="27">
        <f>IF(J5729&lt;=0.3,INDEX(价格表!$B$4:$I$31,M5729,2),IF(AND(J5729&gt;0.3,J5729&lt;=1),INDEX(价格表!$B$4:$I$31,M5729,3),IF(AND(J5729&gt;1,J5729&lt;=2.2),INDEX(价格表!$B$4:$I$31,M5729,4),IF(AND(J5729&gt;2.2,J5729&lt;=3.3),INDEX(价格表!$B$4:$I$31,M5729,5),IF(AND(J5729&gt;3.3,J5729&lt;=4),INDEX(价格表!$B$4:$I$31,M5729,6),IF(AND(J5729&gt;4,J5729&lt;=5.5),INDEX(价格表!$B$4:$I$31,M5729,7),IF(J5729&gt;5.5,2.6+INDEX(价格表!$B$4:$I$31,M5729,8)*L5729)))))))</f>
        <v>3.7</v>
      </c>
    </row>
    <row r="5730" spans="1:14">
      <c r="A5730" s="20">
        <v>4311118034096</v>
      </c>
      <c r="B5730" s="18" t="s">
        <v>16</v>
      </c>
      <c r="C5730" s="21">
        <v>20201218</v>
      </c>
      <c r="D5730" s="21">
        <v>610538201209</v>
      </c>
      <c r="E5730" s="21" t="s">
        <v>16</v>
      </c>
      <c r="F5730" s="21">
        <v>20201228</v>
      </c>
      <c r="G5730" s="21" t="s">
        <v>17</v>
      </c>
      <c r="H5730" s="21" t="s">
        <v>21</v>
      </c>
      <c r="I5730" s="21" t="s">
        <v>205</v>
      </c>
      <c r="J5730" s="21">
        <v>3.36</v>
      </c>
      <c r="K5730" s="21" t="s">
        <v>20</v>
      </c>
      <c r="L5730">
        <f t="shared" si="104"/>
        <v>4</v>
      </c>
      <c r="M5730">
        <f>MATCH(H:H,价格表!$B$4:$B$35,0)</f>
        <v>20</v>
      </c>
      <c r="N5730" s="27">
        <f>IF(J5730&lt;=0.3,INDEX(价格表!$B$4:$I$31,M5730,2),IF(AND(J5730&gt;0.3,J5730&lt;=1),INDEX(价格表!$B$4:$I$31,M5730,3),IF(AND(J5730&gt;1,J5730&lt;=2.2),INDEX(价格表!$B$4:$I$31,M5730,4),IF(AND(J5730&gt;2.2,J5730&lt;=3.3),INDEX(价格表!$B$4:$I$31,M5730,5),IF(AND(J5730&gt;3.3,J5730&lt;=4),INDEX(价格表!$B$4:$I$31,M5730,6),IF(AND(J5730&gt;4,J5730&lt;=5.5),INDEX(价格表!$B$4:$I$31,M5730,7),IF(J5730&gt;5.5,2.6+INDEX(价格表!$B$4:$I$31,M5730,8)*L5730)))))))</f>
        <v>3.7</v>
      </c>
    </row>
    <row r="5731" spans="1:14">
      <c r="A5731" s="20">
        <v>4311118034101</v>
      </c>
      <c r="B5731" s="18" t="s">
        <v>16</v>
      </c>
      <c r="C5731" s="21">
        <v>20201218</v>
      </c>
      <c r="D5731" s="21">
        <v>610538201209</v>
      </c>
      <c r="E5731" s="21" t="s">
        <v>16</v>
      </c>
      <c r="F5731" s="21">
        <v>20201228</v>
      </c>
      <c r="G5731" s="21" t="s">
        <v>17</v>
      </c>
      <c r="H5731" s="21" t="s">
        <v>305</v>
      </c>
      <c r="I5731" s="21" t="s">
        <v>319</v>
      </c>
      <c r="J5731" s="21">
        <v>3.36</v>
      </c>
      <c r="K5731" s="21" t="s">
        <v>20</v>
      </c>
      <c r="L5731">
        <f t="shared" si="104"/>
        <v>4</v>
      </c>
      <c r="M5731">
        <f>MATCH(H:H,价格表!$B$4:$B$35,0)</f>
        <v>26</v>
      </c>
      <c r="N5731" s="27">
        <f>IF(J5731&lt;=0.3,INDEX(价格表!$B$4:$I$31,M5731,2),IF(AND(J5731&gt;0.3,J5731&lt;=1),INDEX(价格表!$B$4:$I$31,M5731,3),IF(AND(J5731&gt;1,J5731&lt;=2.2),INDEX(价格表!$B$4:$I$31,M5731,4),IF(AND(J5731&gt;2.2,J5731&lt;=3.3),INDEX(价格表!$B$4:$I$31,M5731,5),IF(AND(J5731&gt;3.3,J5731&lt;=4),INDEX(价格表!$B$4:$I$31,M5731,6),IF(AND(J5731&gt;4,J5731&lt;=5.5),INDEX(价格表!$B$4:$I$31,M5731,7),IF(J5731&gt;5.5,2.6+INDEX(价格表!$B$4:$I$31,M5731,8)*L5731)))))))</f>
        <v>3.7</v>
      </c>
    </row>
    <row r="5732" spans="1:14">
      <c r="A5732" s="20">
        <v>4311118039893</v>
      </c>
      <c r="B5732" s="18" t="s">
        <v>16</v>
      </c>
      <c r="C5732" s="21">
        <v>20201218</v>
      </c>
      <c r="D5732" s="21">
        <v>610538201209</v>
      </c>
      <c r="E5732" s="21" t="s">
        <v>16</v>
      </c>
      <c r="F5732" s="21">
        <v>20201228</v>
      </c>
      <c r="G5732" s="21" t="s">
        <v>17</v>
      </c>
      <c r="H5732" s="21" t="s">
        <v>75</v>
      </c>
      <c r="I5732" s="21" t="s">
        <v>114</v>
      </c>
      <c r="J5732" s="21">
        <v>3.36</v>
      </c>
      <c r="K5732" s="21" t="s">
        <v>20</v>
      </c>
      <c r="L5732">
        <f t="shared" si="104"/>
        <v>4</v>
      </c>
      <c r="M5732">
        <f>MATCH(H:H,价格表!$B$4:$B$35,0)</f>
        <v>24</v>
      </c>
      <c r="N5732" s="27">
        <f>IF(J5732&lt;=0.3,INDEX(价格表!$B$4:$I$31,M5732,2),IF(AND(J5732&gt;0.3,J5732&lt;=1),INDEX(价格表!$B$4:$I$31,M5732,3),IF(AND(J5732&gt;1,J5732&lt;=2.2),INDEX(价格表!$B$4:$I$31,M5732,4),IF(AND(J5732&gt;2.2,J5732&lt;=3.3),INDEX(价格表!$B$4:$I$31,M5732,5),IF(AND(J5732&gt;3.3,J5732&lt;=4),INDEX(价格表!$B$4:$I$31,M5732,6),IF(AND(J5732&gt;4,J5732&lt;=5.5),INDEX(价格表!$B$4:$I$31,M5732,7),IF(J5732&gt;5.5,2.6+INDEX(价格表!$B$4:$I$31,M5732,8)*L5732)))))))</f>
        <v>3.7</v>
      </c>
    </row>
    <row r="5733" spans="1:14">
      <c r="A5733" s="20">
        <v>4311118040444</v>
      </c>
      <c r="B5733" s="18" t="s">
        <v>16</v>
      </c>
      <c r="C5733" s="21">
        <v>20201218</v>
      </c>
      <c r="D5733" s="21">
        <v>610538201209</v>
      </c>
      <c r="E5733" s="21" t="s">
        <v>16</v>
      </c>
      <c r="F5733" s="21">
        <v>20201228</v>
      </c>
      <c r="G5733" s="21" t="s">
        <v>17</v>
      </c>
      <c r="H5733" s="21" t="s">
        <v>25</v>
      </c>
      <c r="I5733" s="21" t="s">
        <v>154</v>
      </c>
      <c r="J5733" s="21">
        <v>3.35</v>
      </c>
      <c r="K5733" s="21" t="s">
        <v>20</v>
      </c>
      <c r="L5733">
        <f t="shared" si="104"/>
        <v>4</v>
      </c>
      <c r="M5733">
        <f>MATCH(H:H,价格表!$B$4:$B$35,0)</f>
        <v>25</v>
      </c>
      <c r="N5733" s="27">
        <f>IF(J5733&lt;=0.3,INDEX(价格表!$B$4:$I$31,M5733,2),IF(AND(J5733&gt;0.3,J5733&lt;=1),INDEX(价格表!$B$4:$I$31,M5733,3),IF(AND(J5733&gt;1,J5733&lt;=2.2),INDEX(价格表!$B$4:$I$31,M5733,4),IF(AND(J5733&gt;2.2,J5733&lt;=3.3),INDEX(价格表!$B$4:$I$31,M5733,5),IF(AND(J5733&gt;3.3,J5733&lt;=4),INDEX(价格表!$B$4:$I$31,M5733,6),IF(AND(J5733&gt;4,J5733&lt;=5.5),INDEX(价格表!$B$4:$I$31,M5733,7),IF(J5733&gt;5.5,2.6+INDEX(价格表!$B$4:$I$31,M5733,8)*L5733)))))))</f>
        <v>3.7</v>
      </c>
    </row>
    <row r="5734" spans="1:14">
      <c r="A5734" s="20">
        <v>4311118047168</v>
      </c>
      <c r="B5734" s="18" t="s">
        <v>16</v>
      </c>
      <c r="C5734" s="21">
        <v>20201218</v>
      </c>
      <c r="D5734" s="21">
        <v>610538201209</v>
      </c>
      <c r="E5734" s="21" t="s">
        <v>16</v>
      </c>
      <c r="F5734" s="21">
        <v>20201228</v>
      </c>
      <c r="G5734" s="21" t="s">
        <v>17</v>
      </c>
      <c r="H5734" s="21" t="s">
        <v>296</v>
      </c>
      <c r="I5734" s="21" t="s">
        <v>297</v>
      </c>
      <c r="J5734" s="21">
        <v>3.35</v>
      </c>
      <c r="K5734" s="21" t="s">
        <v>20</v>
      </c>
      <c r="L5734">
        <f t="shared" si="104"/>
        <v>4</v>
      </c>
      <c r="M5734">
        <f>MATCH(H:H,价格表!$B$4:$B$35,0)</f>
        <v>8</v>
      </c>
      <c r="N5734" s="27">
        <f>IF(J5734&lt;=0.3,INDEX(价格表!$B$4:$I$31,M5734,2),IF(AND(J5734&gt;0.3,J5734&lt;=1),INDEX(价格表!$B$4:$I$31,M5734,3),IF(AND(J5734&gt;1,J5734&lt;=2.2),INDEX(价格表!$B$4:$I$31,M5734,4),IF(AND(J5734&gt;2.2,J5734&lt;=3.3),INDEX(价格表!$B$4:$I$31,M5734,5),IF(AND(J5734&gt;3.3,J5734&lt;=4),INDEX(价格表!$B$4:$I$31,M5734,6),IF(AND(J5734&gt;4,J5734&lt;=5.5),INDEX(价格表!$B$4:$I$31,M5734,7),IF(J5734&gt;5.5,2.6+INDEX(价格表!$B$4:$I$31,M5734,8)*L5734)))))))</f>
        <v>4.5</v>
      </c>
    </row>
    <row r="5735" spans="1:14">
      <c r="A5735" s="20">
        <v>4311118047171</v>
      </c>
      <c r="B5735" s="18" t="s">
        <v>16</v>
      </c>
      <c r="C5735" s="21">
        <v>20201218</v>
      </c>
      <c r="D5735" s="21">
        <v>610538201209</v>
      </c>
      <c r="E5735" s="21" t="s">
        <v>16</v>
      </c>
      <c r="F5735" s="21">
        <v>20201228</v>
      </c>
      <c r="G5735" s="21" t="s">
        <v>17</v>
      </c>
      <c r="H5735" s="21" t="s">
        <v>308</v>
      </c>
      <c r="I5735" s="21" t="s">
        <v>327</v>
      </c>
      <c r="J5735" s="21">
        <v>3.38</v>
      </c>
      <c r="K5735" s="21" t="s">
        <v>20</v>
      </c>
      <c r="L5735">
        <f t="shared" si="104"/>
        <v>4</v>
      </c>
      <c r="M5735">
        <f>MATCH(H:H,价格表!$B$4:$B$35,0)</f>
        <v>27</v>
      </c>
      <c r="N5735" s="27">
        <f>IF(J5735&lt;=0.3,INDEX(价格表!$B$4:$I$31,M5735,2),IF(AND(J5735&gt;0.3,J5735&lt;=1),INDEX(价格表!$B$4:$I$31,M5735,3),IF(AND(J5735&gt;1,J5735&lt;=2.2),INDEX(价格表!$B$4:$I$31,M5735,4),IF(AND(J5735&gt;2.2,J5735&lt;=3.3),INDEX(价格表!$B$4:$I$31,M5735,5),IF(AND(J5735&gt;3.3,J5735&lt;=4),INDEX(价格表!$B$4:$I$31,M5735,6),IF(AND(J5735&gt;4,J5735&lt;=5.5),INDEX(价格表!$B$4:$I$31,M5735,7),IF(J5735&gt;5.5,2.6+INDEX(价格表!$B$4:$I$31,M5735,8)*L5735)))))))</f>
        <v>3.7</v>
      </c>
    </row>
    <row r="5736" spans="1:14">
      <c r="A5736" s="20">
        <v>4311118061834</v>
      </c>
      <c r="B5736" s="18" t="s">
        <v>16</v>
      </c>
      <c r="C5736" s="21">
        <v>20201218</v>
      </c>
      <c r="D5736" s="21">
        <v>610538201209</v>
      </c>
      <c r="E5736" s="21" t="s">
        <v>16</v>
      </c>
      <c r="F5736" s="21">
        <v>20201228</v>
      </c>
      <c r="G5736" s="21" t="s">
        <v>17</v>
      </c>
      <c r="H5736" s="21" t="s">
        <v>23</v>
      </c>
      <c r="I5736" s="21" t="s">
        <v>268</v>
      </c>
      <c r="J5736" s="21">
        <v>3.36</v>
      </c>
      <c r="K5736" s="21" t="s">
        <v>20</v>
      </c>
      <c r="L5736">
        <f t="shared" si="104"/>
        <v>4</v>
      </c>
      <c r="M5736">
        <f>MATCH(H:H,价格表!$B$4:$B$35,0)</f>
        <v>15</v>
      </c>
      <c r="N5736" s="27">
        <f>IF(J5736&lt;=0.3,INDEX(价格表!$B$4:$I$31,M5736,2),IF(AND(J5736&gt;0.3,J5736&lt;=1),INDEX(价格表!$B$4:$I$31,M5736,3),IF(AND(J5736&gt;1,J5736&lt;=2.2),INDEX(价格表!$B$4:$I$31,M5736,4),IF(AND(J5736&gt;2.2,J5736&lt;=3.3),INDEX(价格表!$B$4:$I$31,M5736,5),IF(AND(J5736&gt;3.3,J5736&lt;=4),INDEX(价格表!$B$4:$I$31,M5736,6),IF(AND(J5736&gt;4,J5736&lt;=5.5),INDEX(价格表!$B$4:$I$31,M5736,7),IF(J5736&gt;5.5,2.6+INDEX(价格表!$B$4:$I$31,M5736,8)*L5736)))))))</f>
        <v>3.7</v>
      </c>
    </row>
    <row r="5737" spans="1:14">
      <c r="A5737" s="20">
        <v>4606181374829</v>
      </c>
      <c r="B5737" s="18" t="s">
        <v>16</v>
      </c>
      <c r="C5737" s="21">
        <v>20201218</v>
      </c>
      <c r="D5737" s="21">
        <v>610538201209</v>
      </c>
      <c r="E5737" s="21" t="s">
        <v>16</v>
      </c>
      <c r="F5737" s="21">
        <v>20201228</v>
      </c>
      <c r="G5737" s="21" t="s">
        <v>17</v>
      </c>
      <c r="H5737" s="21" t="s">
        <v>50</v>
      </c>
      <c r="I5737" s="21" t="s">
        <v>62</v>
      </c>
      <c r="J5737" s="21">
        <v>4.19</v>
      </c>
      <c r="K5737" s="21" t="s">
        <v>20</v>
      </c>
      <c r="L5737">
        <f t="shared" si="104"/>
        <v>5</v>
      </c>
      <c r="M5737">
        <f>MATCH(H:H,价格表!$B$4:$B$35,0)</f>
        <v>4</v>
      </c>
      <c r="N5737" s="27">
        <f>IF(J5737&lt;=0.3,INDEX(价格表!$B$4:$I$31,M5737,2),IF(AND(J5737&gt;0.3,J5737&lt;=1),INDEX(价格表!$B$4:$I$31,M5737,3),IF(AND(J5737&gt;1,J5737&lt;=2.2),INDEX(价格表!$B$4:$I$31,M5737,4),IF(AND(J5737&gt;2.2,J5737&lt;=3.3),INDEX(价格表!$B$4:$I$31,M5737,5),IF(AND(J5737&gt;3.3,J5737&lt;=4),INDEX(价格表!$B$4:$I$31,M5737,6),IF(AND(J5737&gt;4,J5737&lt;=5.5),INDEX(价格表!$B$4:$I$31,M5737,7),IF(J5737&gt;5.5,2.6+INDEX(价格表!$B$4:$I$31,M5737,8)*L5737)))))))</f>
        <v>3.8</v>
      </c>
    </row>
    <row r="5738" spans="1:14">
      <c r="A5738" s="20">
        <v>4311115419381</v>
      </c>
      <c r="B5738" s="18" t="s">
        <v>16</v>
      </c>
      <c r="C5738" s="21">
        <v>20201218</v>
      </c>
      <c r="D5738" s="21">
        <v>610538201209</v>
      </c>
      <c r="E5738" s="21" t="s">
        <v>16</v>
      </c>
      <c r="F5738" s="21">
        <v>20201228</v>
      </c>
      <c r="G5738" s="21" t="s">
        <v>17</v>
      </c>
      <c r="H5738" s="21" t="s">
        <v>296</v>
      </c>
      <c r="I5738" s="21" t="s">
        <v>297</v>
      </c>
      <c r="J5738" s="21">
        <v>1.99</v>
      </c>
      <c r="K5738" s="21" t="s">
        <v>20</v>
      </c>
      <c r="L5738">
        <f t="shared" si="104"/>
        <v>2</v>
      </c>
      <c r="M5738">
        <f>MATCH(H:H,价格表!$B$4:$B$35,0)</f>
        <v>8</v>
      </c>
      <c r="N5738" s="27">
        <f>IF(J5738&lt;=0.3,INDEX(价格表!$B$4:$I$31,M5738,2),IF(AND(J5738&gt;0.3,J5738&lt;=1),INDEX(价格表!$B$4:$I$31,M5738,3),IF(AND(J5738&gt;1,J5738&lt;=2.2),INDEX(价格表!$B$4:$I$31,M5738,4),IF(AND(J5738&gt;2.2,J5738&lt;=3.3),INDEX(价格表!$B$4:$I$31,M5738,5),IF(AND(J5738&gt;3.3,J5738&lt;=4),INDEX(价格表!$B$4:$I$31,M5738,6),IF(AND(J5738&gt;4,J5738&lt;=5.5),INDEX(价格表!$B$4:$I$31,M5738,7),IF(J5738&gt;5.5,2.6+INDEX(价格表!$B$4:$I$31,M5738,8)*L5738)))))))</f>
        <v>2.95</v>
      </c>
    </row>
    <row r="5739" spans="1:14">
      <c r="A5739" s="20">
        <v>4311115426999</v>
      </c>
      <c r="B5739" s="18" t="s">
        <v>16</v>
      </c>
      <c r="C5739" s="21">
        <v>20201218</v>
      </c>
      <c r="D5739" s="21">
        <v>610538201209</v>
      </c>
      <c r="E5739" s="21" t="s">
        <v>16</v>
      </c>
      <c r="F5739" s="21">
        <v>20201228</v>
      </c>
      <c r="G5739" s="21" t="s">
        <v>17</v>
      </c>
      <c r="H5739" s="21" t="s">
        <v>302</v>
      </c>
      <c r="I5739" s="21" t="s">
        <v>303</v>
      </c>
      <c r="J5739" s="21">
        <v>1.53</v>
      </c>
      <c r="K5739" s="21" t="s">
        <v>20</v>
      </c>
      <c r="L5739">
        <f t="shared" si="104"/>
        <v>2</v>
      </c>
      <c r="M5739">
        <f>MATCH(H:H,价格表!$B$4:$B$35,0)</f>
        <v>6</v>
      </c>
      <c r="N5739" s="27">
        <f>IF(J5739&lt;=0.3,INDEX(价格表!$B$4:$I$31,M5739,2),IF(AND(J5739&gt;0.3,J5739&lt;=1),INDEX(价格表!$B$4:$I$31,M5739,3),IF(AND(J5739&gt;1,J5739&lt;=2.2),INDEX(价格表!$B$4:$I$31,M5739,4),IF(AND(J5739&gt;2.2,J5739&lt;=3.3),INDEX(价格表!$B$4:$I$31,M5739,5),IF(AND(J5739&gt;3.3,J5739&lt;=4),INDEX(价格表!$B$4:$I$31,M5739,6),IF(AND(J5739&gt;4,J5739&lt;=5.5),INDEX(价格表!$B$4:$I$31,M5739,7),IF(J5739&gt;5.5,2.6+INDEX(价格表!$B$4:$I$31,M5739,8)*L5739)))))))</f>
        <v>2.95</v>
      </c>
    </row>
    <row r="5740" spans="1:14">
      <c r="A5740" s="20">
        <v>4311115427001</v>
      </c>
      <c r="B5740" s="18" t="s">
        <v>16</v>
      </c>
      <c r="C5740" s="21">
        <v>20201218</v>
      </c>
      <c r="D5740" s="21">
        <v>610538201209</v>
      </c>
      <c r="E5740" s="21" t="s">
        <v>16</v>
      </c>
      <c r="F5740" s="21">
        <v>20201228</v>
      </c>
      <c r="G5740" s="21" t="s">
        <v>17</v>
      </c>
      <c r="H5740" s="21" t="s">
        <v>302</v>
      </c>
      <c r="I5740" s="21" t="s">
        <v>303</v>
      </c>
      <c r="J5740" s="21">
        <v>1.52</v>
      </c>
      <c r="K5740" s="21" t="s">
        <v>20</v>
      </c>
      <c r="L5740">
        <f t="shared" si="104"/>
        <v>2</v>
      </c>
      <c r="M5740">
        <f>MATCH(H:H,价格表!$B$4:$B$35,0)</f>
        <v>6</v>
      </c>
      <c r="N5740" s="27">
        <f>IF(J5740&lt;=0.3,INDEX(价格表!$B$4:$I$31,M5740,2),IF(AND(J5740&gt;0.3,J5740&lt;=1),INDEX(价格表!$B$4:$I$31,M5740,3),IF(AND(J5740&gt;1,J5740&lt;=2.2),INDEX(价格表!$B$4:$I$31,M5740,4),IF(AND(J5740&gt;2.2,J5740&lt;=3.3),INDEX(价格表!$B$4:$I$31,M5740,5),IF(AND(J5740&gt;3.3,J5740&lt;=4),INDEX(价格表!$B$4:$I$31,M5740,6),IF(AND(J5740&gt;4,J5740&lt;=5.5),INDEX(价格表!$B$4:$I$31,M5740,7),IF(J5740&gt;5.5,2.6+INDEX(价格表!$B$4:$I$31,M5740,8)*L5740)))))))</f>
        <v>2.95</v>
      </c>
    </row>
    <row r="5741" spans="1:14">
      <c r="A5741" s="20">
        <v>4311115427002</v>
      </c>
      <c r="B5741" s="18" t="s">
        <v>16</v>
      </c>
      <c r="C5741" s="21">
        <v>20201218</v>
      </c>
      <c r="D5741" s="21">
        <v>610538201209</v>
      </c>
      <c r="E5741" s="21" t="s">
        <v>16</v>
      </c>
      <c r="F5741" s="21">
        <v>20201228</v>
      </c>
      <c r="G5741" s="21" t="s">
        <v>17</v>
      </c>
      <c r="H5741" s="21" t="s">
        <v>294</v>
      </c>
      <c r="I5741" s="21" t="s">
        <v>295</v>
      </c>
      <c r="J5741" s="21">
        <v>1.53</v>
      </c>
      <c r="K5741" s="21" t="s">
        <v>20</v>
      </c>
      <c r="L5741">
        <f t="shared" si="104"/>
        <v>2</v>
      </c>
      <c r="M5741">
        <f>MATCH(H:H,价格表!$B$4:$B$35,0)</f>
        <v>18</v>
      </c>
      <c r="N5741" s="27">
        <f>IF(J5741&lt;=0.3,INDEX(价格表!$B$4:$I$31,M5741,2),IF(AND(J5741&gt;0.3,J5741&lt;=1),INDEX(价格表!$B$4:$I$31,M5741,3),IF(AND(J5741&gt;1,J5741&lt;=2.2),INDEX(价格表!$B$4:$I$31,M5741,4),IF(AND(J5741&gt;2.2,J5741&lt;=3.3),INDEX(价格表!$B$4:$I$31,M5741,5),IF(AND(J5741&gt;3.3,J5741&lt;=4),INDEX(价格表!$B$4:$I$31,M5741,6),IF(AND(J5741&gt;4,J5741&lt;=5.5),INDEX(价格表!$B$4:$I$31,M5741,7),IF(J5741&gt;5.5,2.6+INDEX(价格表!$B$4:$I$31,M5741,8)*L5741)))))))</f>
        <v>3.25</v>
      </c>
    </row>
    <row r="5742" spans="1:14">
      <c r="A5742" s="20">
        <v>4311115434104</v>
      </c>
      <c r="B5742" s="18" t="s">
        <v>16</v>
      </c>
      <c r="C5742" s="21">
        <v>20201218</v>
      </c>
      <c r="D5742" s="21">
        <v>610538201209</v>
      </c>
      <c r="E5742" s="21" t="s">
        <v>16</v>
      </c>
      <c r="F5742" s="21">
        <v>20201228</v>
      </c>
      <c r="G5742" s="21" t="s">
        <v>17</v>
      </c>
      <c r="H5742" s="21" t="s">
        <v>294</v>
      </c>
      <c r="I5742" s="21" t="s">
        <v>295</v>
      </c>
      <c r="J5742" s="21">
        <v>1.08</v>
      </c>
      <c r="K5742" s="21" t="s">
        <v>20</v>
      </c>
      <c r="L5742">
        <f t="shared" si="104"/>
        <v>2</v>
      </c>
      <c r="M5742">
        <f>MATCH(H:H,价格表!$B$4:$B$35,0)</f>
        <v>18</v>
      </c>
      <c r="N5742" s="27">
        <f>IF(J5742&lt;=0.3,INDEX(价格表!$B$4:$I$31,M5742,2),IF(AND(J5742&gt;0.3,J5742&lt;=1),INDEX(价格表!$B$4:$I$31,M5742,3),IF(AND(J5742&gt;1,J5742&lt;=2.2),INDEX(价格表!$B$4:$I$31,M5742,4),IF(AND(J5742&gt;2.2,J5742&lt;=3.3),INDEX(价格表!$B$4:$I$31,M5742,5),IF(AND(J5742&gt;3.3,J5742&lt;=4),INDEX(价格表!$B$4:$I$31,M5742,6),IF(AND(J5742&gt;4,J5742&lt;=5.5),INDEX(价格表!$B$4:$I$31,M5742,7),IF(J5742&gt;5.5,2.6+INDEX(价格表!$B$4:$I$31,M5742,8)*L5742)))))))</f>
        <v>3.25</v>
      </c>
    </row>
    <row r="5743" spans="1:14">
      <c r="A5743" s="20">
        <v>4311115434111</v>
      </c>
      <c r="B5743" s="18" t="s">
        <v>16</v>
      </c>
      <c r="C5743" s="21">
        <v>20201218</v>
      </c>
      <c r="D5743" s="21">
        <v>610538201209</v>
      </c>
      <c r="E5743" s="21" t="s">
        <v>16</v>
      </c>
      <c r="F5743" s="21">
        <v>20201228</v>
      </c>
      <c r="G5743" s="21" t="s">
        <v>17</v>
      </c>
      <c r="H5743" s="21" t="s">
        <v>296</v>
      </c>
      <c r="I5743" s="21" t="s">
        <v>297</v>
      </c>
      <c r="J5743" s="21">
        <v>1.54</v>
      </c>
      <c r="K5743" s="21" t="s">
        <v>20</v>
      </c>
      <c r="L5743">
        <f t="shared" si="104"/>
        <v>2</v>
      </c>
      <c r="M5743">
        <f>MATCH(H:H,价格表!$B$4:$B$35,0)</f>
        <v>8</v>
      </c>
      <c r="N5743" s="27">
        <f>IF(J5743&lt;=0.3,INDEX(价格表!$B$4:$I$31,M5743,2),IF(AND(J5743&gt;0.3,J5743&lt;=1),INDEX(价格表!$B$4:$I$31,M5743,3),IF(AND(J5743&gt;1,J5743&lt;=2.2),INDEX(价格表!$B$4:$I$31,M5743,4),IF(AND(J5743&gt;2.2,J5743&lt;=3.3),INDEX(价格表!$B$4:$I$31,M5743,5),IF(AND(J5743&gt;3.3,J5743&lt;=4),INDEX(价格表!$B$4:$I$31,M5743,6),IF(AND(J5743&gt;4,J5743&lt;=5.5),INDEX(价格表!$B$4:$I$31,M5743,7),IF(J5743&gt;5.5,2.6+INDEX(价格表!$B$4:$I$31,M5743,8)*L5743)))))))</f>
        <v>2.95</v>
      </c>
    </row>
    <row r="5744" spans="1:14">
      <c r="A5744" s="20">
        <v>4311115434113</v>
      </c>
      <c r="B5744" s="18" t="s">
        <v>16</v>
      </c>
      <c r="C5744" s="21">
        <v>20201218</v>
      </c>
      <c r="D5744" s="21">
        <v>610538201209</v>
      </c>
      <c r="E5744" s="21" t="s">
        <v>16</v>
      </c>
      <c r="F5744" s="21">
        <v>20201228</v>
      </c>
      <c r="G5744" s="21" t="s">
        <v>17</v>
      </c>
      <c r="H5744" s="21" t="s">
        <v>302</v>
      </c>
      <c r="I5744" s="21" t="s">
        <v>303</v>
      </c>
      <c r="J5744" s="21">
        <v>1.51</v>
      </c>
      <c r="K5744" s="21" t="s">
        <v>20</v>
      </c>
      <c r="L5744">
        <f t="shared" si="104"/>
        <v>2</v>
      </c>
      <c r="M5744">
        <f>MATCH(H:H,价格表!$B$4:$B$35,0)</f>
        <v>6</v>
      </c>
      <c r="N5744" s="27">
        <f>IF(J5744&lt;=0.3,INDEX(价格表!$B$4:$I$31,M5744,2),IF(AND(J5744&gt;0.3,J5744&lt;=1),INDEX(价格表!$B$4:$I$31,M5744,3),IF(AND(J5744&gt;1,J5744&lt;=2.2),INDEX(价格表!$B$4:$I$31,M5744,4),IF(AND(J5744&gt;2.2,J5744&lt;=3.3),INDEX(价格表!$B$4:$I$31,M5744,5),IF(AND(J5744&gt;3.3,J5744&lt;=4),INDEX(价格表!$B$4:$I$31,M5744,6),IF(AND(J5744&gt;4,J5744&lt;=5.5),INDEX(价格表!$B$4:$I$31,M5744,7),IF(J5744&gt;5.5,2.6+INDEX(价格表!$B$4:$I$31,M5744,8)*L5744)))))))</f>
        <v>2.95</v>
      </c>
    </row>
    <row r="5745" spans="1:14">
      <c r="A5745" s="20">
        <v>4311115441290</v>
      </c>
      <c r="B5745" s="18" t="s">
        <v>16</v>
      </c>
      <c r="C5745" s="21">
        <v>20201218</v>
      </c>
      <c r="D5745" s="21">
        <v>610538201209</v>
      </c>
      <c r="E5745" s="21" t="s">
        <v>16</v>
      </c>
      <c r="F5745" s="21">
        <v>20201228</v>
      </c>
      <c r="G5745" s="21" t="s">
        <v>17</v>
      </c>
      <c r="H5745" s="21" t="s">
        <v>305</v>
      </c>
      <c r="I5745" s="21" t="s">
        <v>316</v>
      </c>
      <c r="J5745" s="21">
        <v>1.52</v>
      </c>
      <c r="K5745" s="21" t="s">
        <v>20</v>
      </c>
      <c r="L5745">
        <f t="shared" si="104"/>
        <v>2</v>
      </c>
      <c r="M5745">
        <f>MATCH(H:H,价格表!$B$4:$B$35,0)</f>
        <v>26</v>
      </c>
      <c r="N5745" s="27">
        <f>IF(J5745&lt;=0.3,INDEX(价格表!$B$4:$I$31,M5745,2),IF(AND(J5745&gt;0.3,J5745&lt;=1),INDEX(价格表!$B$4:$I$31,M5745,3),IF(AND(J5745&gt;1,J5745&lt;=2.2),INDEX(价格表!$B$4:$I$31,M5745,4),IF(AND(J5745&gt;2.2,J5745&lt;=3.3),INDEX(价格表!$B$4:$I$31,M5745,5),IF(AND(J5745&gt;3.3,J5745&lt;=4),INDEX(价格表!$B$4:$I$31,M5745,6),IF(AND(J5745&gt;4,J5745&lt;=5.5),INDEX(价格表!$B$4:$I$31,M5745,7),IF(J5745&gt;5.5,2.6+INDEX(价格表!$B$4:$I$31,M5745,8)*L5745)))))))</f>
        <v>2.15</v>
      </c>
    </row>
    <row r="5746" spans="1:14">
      <c r="A5746" s="20">
        <v>4311115444433</v>
      </c>
      <c r="B5746" s="18" t="s">
        <v>16</v>
      </c>
      <c r="C5746" s="21">
        <v>20201218</v>
      </c>
      <c r="D5746" s="21">
        <v>610538201209</v>
      </c>
      <c r="E5746" s="21" t="s">
        <v>16</v>
      </c>
      <c r="F5746" s="21">
        <v>20201228</v>
      </c>
      <c r="G5746" s="21" t="s">
        <v>17</v>
      </c>
      <c r="H5746" s="21" t="s">
        <v>298</v>
      </c>
      <c r="I5746" s="21" t="s">
        <v>304</v>
      </c>
      <c r="J5746" s="21">
        <v>1.53</v>
      </c>
      <c r="K5746" s="21" t="s">
        <v>20</v>
      </c>
      <c r="L5746">
        <f t="shared" si="104"/>
        <v>2</v>
      </c>
      <c r="M5746">
        <f>MATCH(H:H,价格表!$B$4:$B$35,0)</f>
        <v>29</v>
      </c>
      <c r="N5746" s="27">
        <f>L5746*8+3</f>
        <v>19</v>
      </c>
    </row>
    <row r="5747" spans="1:14">
      <c r="A5747" s="20">
        <v>4311115445425</v>
      </c>
      <c r="B5747" s="18" t="s">
        <v>16</v>
      </c>
      <c r="C5747" s="21">
        <v>20201218</v>
      </c>
      <c r="D5747" s="21">
        <v>610538201209</v>
      </c>
      <c r="E5747" s="21" t="s">
        <v>16</v>
      </c>
      <c r="F5747" s="21">
        <v>20201228</v>
      </c>
      <c r="G5747" s="21" t="s">
        <v>17</v>
      </c>
      <c r="H5747" s="21" t="s">
        <v>302</v>
      </c>
      <c r="I5747" s="21" t="s">
        <v>303</v>
      </c>
      <c r="J5747" s="21">
        <v>1.52</v>
      </c>
      <c r="K5747" s="21" t="s">
        <v>20</v>
      </c>
      <c r="L5747">
        <f t="shared" si="104"/>
        <v>2</v>
      </c>
      <c r="M5747">
        <f>MATCH(H:H,价格表!$B$4:$B$35,0)</f>
        <v>6</v>
      </c>
      <c r="N5747" s="27">
        <f>IF(J5747&lt;=0.3,INDEX(价格表!$B$4:$I$31,M5747,2),IF(AND(J5747&gt;0.3,J5747&lt;=1),INDEX(价格表!$B$4:$I$31,M5747,3),IF(AND(J5747&gt;1,J5747&lt;=2.2),INDEX(价格表!$B$4:$I$31,M5747,4),IF(AND(J5747&gt;2.2,J5747&lt;=3.3),INDEX(价格表!$B$4:$I$31,M5747,5),IF(AND(J5747&gt;3.3,J5747&lt;=4),INDEX(价格表!$B$4:$I$31,M5747,6),IF(AND(J5747&gt;4,J5747&lt;=5.5),INDEX(价格表!$B$4:$I$31,M5747,7),IF(J5747&gt;5.5,2.6+INDEX(价格表!$B$4:$I$31,M5747,8)*L5747)))))))</f>
        <v>2.95</v>
      </c>
    </row>
    <row r="5748" spans="1:14">
      <c r="A5748" s="20">
        <v>4311115445433</v>
      </c>
      <c r="B5748" s="18" t="s">
        <v>16</v>
      </c>
      <c r="C5748" s="21">
        <v>20201218</v>
      </c>
      <c r="D5748" s="21">
        <v>610538201209</v>
      </c>
      <c r="E5748" s="21" t="s">
        <v>16</v>
      </c>
      <c r="F5748" s="21">
        <v>20201228</v>
      </c>
      <c r="G5748" s="21" t="s">
        <v>17</v>
      </c>
      <c r="H5748" s="21" t="s">
        <v>305</v>
      </c>
      <c r="I5748" s="21" t="s">
        <v>306</v>
      </c>
      <c r="J5748" s="21">
        <v>1.53</v>
      </c>
      <c r="K5748" s="21" t="s">
        <v>20</v>
      </c>
      <c r="L5748">
        <f t="shared" si="104"/>
        <v>2</v>
      </c>
      <c r="M5748">
        <f>MATCH(H:H,价格表!$B$4:$B$35,0)</f>
        <v>26</v>
      </c>
      <c r="N5748" s="27">
        <f>IF(J5748&lt;=0.3,INDEX(价格表!$B$4:$I$31,M5748,2),IF(AND(J5748&gt;0.3,J5748&lt;=1),INDEX(价格表!$B$4:$I$31,M5748,3),IF(AND(J5748&gt;1,J5748&lt;=2.2),INDEX(价格表!$B$4:$I$31,M5748,4),IF(AND(J5748&gt;2.2,J5748&lt;=3.3),INDEX(价格表!$B$4:$I$31,M5748,5),IF(AND(J5748&gt;3.3,J5748&lt;=4),INDEX(价格表!$B$4:$I$31,M5748,6),IF(AND(J5748&gt;4,J5748&lt;=5.5),INDEX(价格表!$B$4:$I$31,M5748,7),IF(J5748&gt;5.5,2.6+INDEX(价格表!$B$4:$I$31,M5748,8)*L5748)))))))</f>
        <v>2.15</v>
      </c>
    </row>
    <row r="5749" spans="1:14">
      <c r="A5749" s="20">
        <v>4311115452221</v>
      </c>
      <c r="B5749" s="18" t="s">
        <v>16</v>
      </c>
      <c r="C5749" s="21">
        <v>20201218</v>
      </c>
      <c r="D5749" s="21">
        <v>610538201209</v>
      </c>
      <c r="E5749" s="21" t="s">
        <v>16</v>
      </c>
      <c r="F5749" s="21">
        <v>20201228</v>
      </c>
      <c r="G5749" s="21" t="s">
        <v>17</v>
      </c>
      <c r="H5749" s="21" t="s">
        <v>302</v>
      </c>
      <c r="I5749" s="21" t="s">
        <v>303</v>
      </c>
      <c r="J5749" s="21">
        <v>1.53</v>
      </c>
      <c r="K5749" s="21" t="s">
        <v>20</v>
      </c>
      <c r="L5749">
        <f t="shared" si="104"/>
        <v>2</v>
      </c>
      <c r="M5749">
        <f>MATCH(H:H,价格表!$B$4:$B$35,0)</f>
        <v>6</v>
      </c>
      <c r="N5749" s="27">
        <f>IF(J5749&lt;=0.3,INDEX(价格表!$B$4:$I$31,M5749,2),IF(AND(J5749&gt;0.3,J5749&lt;=1),INDEX(价格表!$B$4:$I$31,M5749,3),IF(AND(J5749&gt;1,J5749&lt;=2.2),INDEX(价格表!$B$4:$I$31,M5749,4),IF(AND(J5749&gt;2.2,J5749&lt;=3.3),INDEX(价格表!$B$4:$I$31,M5749,5),IF(AND(J5749&gt;3.3,J5749&lt;=4),INDEX(价格表!$B$4:$I$31,M5749,6),IF(AND(J5749&gt;4,J5749&lt;=5.5),INDEX(价格表!$B$4:$I$31,M5749,7),IF(J5749&gt;5.5,2.6+INDEX(价格表!$B$4:$I$31,M5749,8)*L5749)))))))</f>
        <v>2.95</v>
      </c>
    </row>
    <row r="5750" spans="1:14">
      <c r="A5750" s="20">
        <v>4311115452274</v>
      </c>
      <c r="B5750" s="18" t="s">
        <v>16</v>
      </c>
      <c r="C5750" s="21">
        <v>20201218</v>
      </c>
      <c r="D5750" s="21">
        <v>610538201209</v>
      </c>
      <c r="E5750" s="21" t="s">
        <v>16</v>
      </c>
      <c r="F5750" s="21">
        <v>20201228</v>
      </c>
      <c r="G5750" s="21" t="s">
        <v>17</v>
      </c>
      <c r="H5750" s="21" t="s">
        <v>305</v>
      </c>
      <c r="I5750" s="21" t="s">
        <v>337</v>
      </c>
      <c r="J5750" s="21">
        <v>1.53</v>
      </c>
      <c r="K5750" s="21" t="s">
        <v>20</v>
      </c>
      <c r="L5750">
        <f t="shared" si="104"/>
        <v>2</v>
      </c>
      <c r="M5750">
        <f>MATCH(H:H,价格表!$B$4:$B$35,0)</f>
        <v>26</v>
      </c>
      <c r="N5750" s="27">
        <f>IF(J5750&lt;=0.3,INDEX(价格表!$B$4:$I$31,M5750,2),IF(AND(J5750&gt;0.3,J5750&lt;=1),INDEX(价格表!$B$4:$I$31,M5750,3),IF(AND(J5750&gt;1,J5750&lt;=2.2),INDEX(价格表!$B$4:$I$31,M5750,4),IF(AND(J5750&gt;2.2,J5750&lt;=3.3),INDEX(价格表!$B$4:$I$31,M5750,5),IF(AND(J5750&gt;3.3,J5750&lt;=4),INDEX(价格表!$B$4:$I$31,M5750,6),IF(AND(J5750&gt;4,J5750&lt;=5.5),INDEX(价格表!$B$4:$I$31,M5750,7),IF(J5750&gt;5.5,2.6+INDEX(价格表!$B$4:$I$31,M5750,8)*L5750)))))))</f>
        <v>2.15</v>
      </c>
    </row>
    <row r="5751" spans="1:14">
      <c r="A5751" s="20">
        <v>4311115452278</v>
      </c>
      <c r="B5751" s="18" t="s">
        <v>16</v>
      </c>
      <c r="C5751" s="21">
        <v>20201218</v>
      </c>
      <c r="D5751" s="21">
        <v>610538201209</v>
      </c>
      <c r="E5751" s="21" t="s">
        <v>16</v>
      </c>
      <c r="F5751" s="21">
        <v>20201228</v>
      </c>
      <c r="G5751" s="21" t="s">
        <v>17</v>
      </c>
      <c r="H5751" s="21" t="s">
        <v>302</v>
      </c>
      <c r="I5751" s="21" t="s">
        <v>303</v>
      </c>
      <c r="J5751" s="21">
        <v>1.54</v>
      </c>
      <c r="K5751" s="21" t="s">
        <v>20</v>
      </c>
      <c r="L5751">
        <f t="shared" si="104"/>
        <v>2</v>
      </c>
      <c r="M5751">
        <f>MATCH(H:H,价格表!$B$4:$B$35,0)</f>
        <v>6</v>
      </c>
      <c r="N5751" s="27">
        <f>IF(J5751&lt;=0.3,INDEX(价格表!$B$4:$I$31,M5751,2),IF(AND(J5751&gt;0.3,J5751&lt;=1),INDEX(价格表!$B$4:$I$31,M5751,3),IF(AND(J5751&gt;1,J5751&lt;=2.2),INDEX(价格表!$B$4:$I$31,M5751,4),IF(AND(J5751&gt;2.2,J5751&lt;=3.3),INDEX(价格表!$B$4:$I$31,M5751,5),IF(AND(J5751&gt;3.3,J5751&lt;=4),INDEX(价格表!$B$4:$I$31,M5751,6),IF(AND(J5751&gt;4,J5751&lt;=5.5),INDEX(价格表!$B$4:$I$31,M5751,7),IF(J5751&gt;5.5,2.6+INDEX(价格表!$B$4:$I$31,M5751,8)*L5751)))))))</f>
        <v>2.95</v>
      </c>
    </row>
    <row r="5752" spans="1:14">
      <c r="A5752" s="20">
        <v>4311115452707</v>
      </c>
      <c r="B5752" s="18" t="s">
        <v>16</v>
      </c>
      <c r="C5752" s="21">
        <v>20201218</v>
      </c>
      <c r="D5752" s="21">
        <v>610538201209</v>
      </c>
      <c r="E5752" s="21" t="s">
        <v>16</v>
      </c>
      <c r="F5752" s="21">
        <v>20201228</v>
      </c>
      <c r="G5752" s="21" t="s">
        <v>17</v>
      </c>
      <c r="H5752" s="21" t="s">
        <v>302</v>
      </c>
      <c r="I5752" s="21" t="s">
        <v>303</v>
      </c>
      <c r="J5752" s="21">
        <v>1.54</v>
      </c>
      <c r="K5752" s="21" t="s">
        <v>20</v>
      </c>
      <c r="L5752">
        <f t="shared" si="104"/>
        <v>2</v>
      </c>
      <c r="M5752">
        <f>MATCH(H:H,价格表!$B$4:$B$35,0)</f>
        <v>6</v>
      </c>
      <c r="N5752" s="27">
        <f>IF(J5752&lt;=0.3,INDEX(价格表!$B$4:$I$31,M5752,2),IF(AND(J5752&gt;0.3,J5752&lt;=1),INDEX(价格表!$B$4:$I$31,M5752,3),IF(AND(J5752&gt;1,J5752&lt;=2.2),INDEX(价格表!$B$4:$I$31,M5752,4),IF(AND(J5752&gt;2.2,J5752&lt;=3.3),INDEX(价格表!$B$4:$I$31,M5752,5),IF(AND(J5752&gt;3.3,J5752&lt;=4),INDEX(价格表!$B$4:$I$31,M5752,6),IF(AND(J5752&gt;4,J5752&lt;=5.5),INDEX(价格表!$B$4:$I$31,M5752,7),IF(J5752&gt;5.5,2.6+INDEX(价格表!$B$4:$I$31,M5752,8)*L5752)))))))</f>
        <v>2.95</v>
      </c>
    </row>
    <row r="5753" spans="1:14">
      <c r="A5753" s="20">
        <v>4311115459388</v>
      </c>
      <c r="B5753" s="18" t="s">
        <v>16</v>
      </c>
      <c r="C5753" s="21">
        <v>20201218</v>
      </c>
      <c r="D5753" s="21">
        <v>610538201209</v>
      </c>
      <c r="E5753" s="21" t="s">
        <v>16</v>
      </c>
      <c r="F5753" s="21">
        <v>20201228</v>
      </c>
      <c r="G5753" s="21" t="s">
        <v>17</v>
      </c>
      <c r="H5753" s="21" t="s">
        <v>305</v>
      </c>
      <c r="I5753" s="21" t="s">
        <v>319</v>
      </c>
      <c r="J5753" s="21">
        <v>1.53</v>
      </c>
      <c r="K5753" s="21" t="s">
        <v>20</v>
      </c>
      <c r="L5753">
        <f t="shared" si="104"/>
        <v>2</v>
      </c>
      <c r="M5753">
        <f>MATCH(H:H,价格表!$B$4:$B$35,0)</f>
        <v>26</v>
      </c>
      <c r="N5753" s="27">
        <f>IF(J5753&lt;=0.3,INDEX(价格表!$B$4:$I$31,M5753,2),IF(AND(J5753&gt;0.3,J5753&lt;=1),INDEX(价格表!$B$4:$I$31,M5753,3),IF(AND(J5753&gt;1,J5753&lt;=2.2),INDEX(价格表!$B$4:$I$31,M5753,4),IF(AND(J5753&gt;2.2,J5753&lt;=3.3),INDEX(价格表!$B$4:$I$31,M5753,5),IF(AND(J5753&gt;3.3,J5753&lt;=4),INDEX(价格表!$B$4:$I$31,M5753,6),IF(AND(J5753&gt;4,J5753&lt;=5.5),INDEX(价格表!$B$4:$I$31,M5753,7),IF(J5753&gt;5.5,2.6+INDEX(价格表!$B$4:$I$31,M5753,8)*L5753)))))))</f>
        <v>2.15</v>
      </c>
    </row>
    <row r="5754" spans="1:14">
      <c r="A5754" s="20">
        <v>4311115460342</v>
      </c>
      <c r="B5754" s="18" t="s">
        <v>16</v>
      </c>
      <c r="C5754" s="21">
        <v>20201218</v>
      </c>
      <c r="D5754" s="21">
        <v>610538201209</v>
      </c>
      <c r="E5754" s="21" t="s">
        <v>16</v>
      </c>
      <c r="F5754" s="21">
        <v>20201228</v>
      </c>
      <c r="G5754" s="21" t="s">
        <v>17</v>
      </c>
      <c r="H5754" s="21" t="s">
        <v>302</v>
      </c>
      <c r="I5754" s="21" t="s">
        <v>303</v>
      </c>
      <c r="J5754" s="21">
        <v>1.08</v>
      </c>
      <c r="K5754" s="21" t="s">
        <v>20</v>
      </c>
      <c r="L5754">
        <f t="shared" si="104"/>
        <v>2</v>
      </c>
      <c r="M5754">
        <f>MATCH(H:H,价格表!$B$4:$B$35,0)</f>
        <v>6</v>
      </c>
      <c r="N5754" s="27">
        <f>IF(J5754&lt;=0.3,INDEX(价格表!$B$4:$I$31,M5754,2),IF(AND(J5754&gt;0.3,J5754&lt;=1),INDEX(价格表!$B$4:$I$31,M5754,3),IF(AND(J5754&gt;1,J5754&lt;=2.2),INDEX(价格表!$B$4:$I$31,M5754,4),IF(AND(J5754&gt;2.2,J5754&lt;=3.3),INDEX(价格表!$B$4:$I$31,M5754,5),IF(AND(J5754&gt;3.3,J5754&lt;=4),INDEX(价格表!$B$4:$I$31,M5754,6),IF(AND(J5754&gt;4,J5754&lt;=5.5),INDEX(价格表!$B$4:$I$31,M5754,7),IF(J5754&gt;5.5,2.6+INDEX(价格表!$B$4:$I$31,M5754,8)*L5754)))))))</f>
        <v>2.95</v>
      </c>
    </row>
    <row r="5755" spans="1:14">
      <c r="A5755" s="20">
        <v>4311115474824</v>
      </c>
      <c r="B5755" s="18" t="s">
        <v>16</v>
      </c>
      <c r="C5755" s="21">
        <v>20201218</v>
      </c>
      <c r="D5755" s="21">
        <v>610538201209</v>
      </c>
      <c r="E5755" s="21" t="s">
        <v>16</v>
      </c>
      <c r="F5755" s="21">
        <v>20201228</v>
      </c>
      <c r="G5755" s="21" t="s">
        <v>17</v>
      </c>
      <c r="H5755" s="21" t="s">
        <v>305</v>
      </c>
      <c r="I5755" s="21" t="s">
        <v>339</v>
      </c>
      <c r="J5755" s="21">
        <v>1.53</v>
      </c>
      <c r="K5755" s="21" t="s">
        <v>20</v>
      </c>
      <c r="L5755">
        <f t="shared" si="104"/>
        <v>2</v>
      </c>
      <c r="M5755">
        <f>MATCH(H:H,价格表!$B$4:$B$35,0)</f>
        <v>26</v>
      </c>
      <c r="N5755" s="27">
        <f>IF(J5755&lt;=0.3,INDEX(价格表!$B$4:$I$31,M5755,2),IF(AND(J5755&gt;0.3,J5755&lt;=1),INDEX(价格表!$B$4:$I$31,M5755,3),IF(AND(J5755&gt;1,J5755&lt;=2.2),INDEX(价格表!$B$4:$I$31,M5755,4),IF(AND(J5755&gt;2.2,J5755&lt;=3.3),INDEX(价格表!$B$4:$I$31,M5755,5),IF(AND(J5755&gt;3.3,J5755&lt;=4),INDEX(价格表!$B$4:$I$31,M5755,6),IF(AND(J5755&gt;4,J5755&lt;=5.5),INDEX(价格表!$B$4:$I$31,M5755,7),IF(J5755&gt;5.5,2.6+INDEX(价格表!$B$4:$I$31,M5755,8)*L5755)))))))</f>
        <v>2.15</v>
      </c>
    </row>
    <row r="5756" spans="1:14">
      <c r="A5756" s="20">
        <v>4311115474828</v>
      </c>
      <c r="B5756" s="18" t="s">
        <v>16</v>
      </c>
      <c r="C5756" s="21">
        <v>20201218</v>
      </c>
      <c r="D5756" s="21">
        <v>610538201209</v>
      </c>
      <c r="E5756" s="21" t="s">
        <v>16</v>
      </c>
      <c r="F5756" s="21">
        <v>20201228</v>
      </c>
      <c r="G5756" s="21" t="s">
        <v>17</v>
      </c>
      <c r="H5756" s="21" t="s">
        <v>298</v>
      </c>
      <c r="I5756" s="21" t="s">
        <v>300</v>
      </c>
      <c r="J5756" s="21">
        <v>1.5</v>
      </c>
      <c r="K5756" s="21" t="s">
        <v>20</v>
      </c>
      <c r="L5756">
        <f t="shared" si="104"/>
        <v>2</v>
      </c>
      <c r="M5756">
        <f>MATCH(H:H,价格表!$B$4:$B$35,0)</f>
        <v>29</v>
      </c>
      <c r="N5756" s="27">
        <f>L5756*5+3</f>
        <v>13</v>
      </c>
    </row>
    <row r="5757" spans="1:14">
      <c r="A5757" s="20">
        <v>4311115476377</v>
      </c>
      <c r="B5757" s="18" t="s">
        <v>16</v>
      </c>
      <c r="C5757" s="21">
        <v>20201218</v>
      </c>
      <c r="D5757" s="21">
        <v>610538201209</v>
      </c>
      <c r="E5757" s="21" t="s">
        <v>16</v>
      </c>
      <c r="F5757" s="21">
        <v>20201228</v>
      </c>
      <c r="G5757" s="21" t="s">
        <v>17</v>
      </c>
      <c r="H5757" s="21" t="s">
        <v>308</v>
      </c>
      <c r="I5757" s="21" t="s">
        <v>309</v>
      </c>
      <c r="J5757" s="21">
        <v>1.53</v>
      </c>
      <c r="K5757" s="21" t="s">
        <v>20</v>
      </c>
      <c r="L5757">
        <f t="shared" si="104"/>
        <v>2</v>
      </c>
      <c r="M5757">
        <f>MATCH(H:H,价格表!$B$4:$B$35,0)</f>
        <v>27</v>
      </c>
      <c r="N5757" s="27">
        <f>IF(J5757&lt;=0.3,INDEX(价格表!$B$4:$I$31,M5757,2),IF(AND(J5757&gt;0.3,J5757&lt;=1),INDEX(价格表!$B$4:$I$31,M5757,3),IF(AND(J5757&gt;1,J5757&lt;=2.2),INDEX(价格表!$B$4:$I$31,M5757,4),IF(AND(J5757&gt;2.2,J5757&lt;=3.3),INDEX(价格表!$B$4:$I$31,M5757,5),IF(AND(J5757&gt;3.3,J5757&lt;=4),INDEX(价格表!$B$4:$I$31,M5757,6),IF(AND(J5757&gt;4,J5757&lt;=5.5),INDEX(价格表!$B$4:$I$31,M5757,7),IF(J5757&gt;5.5,2.6+INDEX(价格表!$B$4:$I$31,M5757,8)*L5757)))))))</f>
        <v>2.15</v>
      </c>
    </row>
    <row r="5758" spans="1:14">
      <c r="A5758" s="20">
        <v>4311115476380</v>
      </c>
      <c r="B5758" s="18" t="s">
        <v>16</v>
      </c>
      <c r="C5758" s="21">
        <v>20201218</v>
      </c>
      <c r="D5758" s="21">
        <v>610538201209</v>
      </c>
      <c r="E5758" s="21" t="s">
        <v>16</v>
      </c>
      <c r="F5758" s="21">
        <v>20201228</v>
      </c>
      <c r="G5758" s="21" t="s">
        <v>17</v>
      </c>
      <c r="H5758" s="21" t="s">
        <v>294</v>
      </c>
      <c r="I5758" s="21" t="s">
        <v>295</v>
      </c>
      <c r="J5758" s="21">
        <v>1.54</v>
      </c>
      <c r="K5758" s="21" t="s">
        <v>20</v>
      </c>
      <c r="L5758">
        <f t="shared" si="104"/>
        <v>2</v>
      </c>
      <c r="M5758">
        <f>MATCH(H:H,价格表!$B$4:$B$35,0)</f>
        <v>18</v>
      </c>
      <c r="N5758" s="27">
        <f>IF(J5758&lt;=0.3,INDEX(价格表!$B$4:$I$31,M5758,2),IF(AND(J5758&gt;0.3,J5758&lt;=1),INDEX(价格表!$B$4:$I$31,M5758,3),IF(AND(J5758&gt;1,J5758&lt;=2.2),INDEX(价格表!$B$4:$I$31,M5758,4),IF(AND(J5758&gt;2.2,J5758&lt;=3.3),INDEX(价格表!$B$4:$I$31,M5758,5),IF(AND(J5758&gt;3.3,J5758&lt;=4),INDEX(价格表!$B$4:$I$31,M5758,6),IF(AND(J5758&gt;4,J5758&lt;=5.5),INDEX(价格表!$B$4:$I$31,M5758,7),IF(J5758&gt;5.5,2.6+INDEX(价格表!$B$4:$I$31,M5758,8)*L5758)))))))</f>
        <v>3.25</v>
      </c>
    </row>
    <row r="5759" spans="1:14">
      <c r="A5759" s="20">
        <v>4311115476384</v>
      </c>
      <c r="B5759" s="18" t="s">
        <v>16</v>
      </c>
      <c r="C5759" s="21">
        <v>20201218</v>
      </c>
      <c r="D5759" s="21">
        <v>610538201209</v>
      </c>
      <c r="E5759" s="21" t="s">
        <v>16</v>
      </c>
      <c r="F5759" s="21">
        <v>20201228</v>
      </c>
      <c r="G5759" s="21" t="s">
        <v>17</v>
      </c>
      <c r="H5759" s="21" t="s">
        <v>302</v>
      </c>
      <c r="I5759" s="21" t="s">
        <v>303</v>
      </c>
      <c r="J5759" s="21">
        <v>1.54</v>
      </c>
      <c r="K5759" s="21" t="s">
        <v>20</v>
      </c>
      <c r="L5759">
        <f t="shared" si="104"/>
        <v>2</v>
      </c>
      <c r="M5759">
        <f>MATCH(H:H,价格表!$B$4:$B$35,0)</f>
        <v>6</v>
      </c>
      <c r="N5759" s="27">
        <f>IF(J5759&lt;=0.3,INDEX(价格表!$B$4:$I$31,M5759,2),IF(AND(J5759&gt;0.3,J5759&lt;=1),INDEX(价格表!$B$4:$I$31,M5759,3),IF(AND(J5759&gt;1,J5759&lt;=2.2),INDEX(价格表!$B$4:$I$31,M5759,4),IF(AND(J5759&gt;2.2,J5759&lt;=3.3),INDEX(价格表!$B$4:$I$31,M5759,5),IF(AND(J5759&gt;3.3,J5759&lt;=4),INDEX(价格表!$B$4:$I$31,M5759,6),IF(AND(J5759&gt;4,J5759&lt;=5.5),INDEX(价格表!$B$4:$I$31,M5759,7),IF(J5759&gt;5.5,2.6+INDEX(价格表!$B$4:$I$31,M5759,8)*L5759)))))))</f>
        <v>2.95</v>
      </c>
    </row>
    <row r="5760" spans="1:14">
      <c r="A5760" s="20">
        <v>4311115476745</v>
      </c>
      <c r="B5760" s="18" t="s">
        <v>16</v>
      </c>
      <c r="C5760" s="21">
        <v>20201218</v>
      </c>
      <c r="D5760" s="21">
        <v>610538201209</v>
      </c>
      <c r="E5760" s="21" t="s">
        <v>16</v>
      </c>
      <c r="F5760" s="21">
        <v>20201228</v>
      </c>
      <c r="G5760" s="21" t="s">
        <v>17</v>
      </c>
      <c r="H5760" s="21" t="s">
        <v>294</v>
      </c>
      <c r="I5760" s="21" t="s">
        <v>295</v>
      </c>
      <c r="J5760" s="21">
        <v>1.54</v>
      </c>
      <c r="K5760" s="21" t="s">
        <v>20</v>
      </c>
      <c r="L5760">
        <f t="shared" si="104"/>
        <v>2</v>
      </c>
      <c r="M5760">
        <f>MATCH(H:H,价格表!$B$4:$B$35,0)</f>
        <v>18</v>
      </c>
      <c r="N5760" s="27">
        <f>IF(J5760&lt;=0.3,INDEX(价格表!$B$4:$I$31,M5760,2),IF(AND(J5760&gt;0.3,J5760&lt;=1),INDEX(价格表!$B$4:$I$31,M5760,3),IF(AND(J5760&gt;1,J5760&lt;=2.2),INDEX(价格表!$B$4:$I$31,M5760,4),IF(AND(J5760&gt;2.2,J5760&lt;=3.3),INDEX(价格表!$B$4:$I$31,M5760,5),IF(AND(J5760&gt;3.3,J5760&lt;=4),INDEX(价格表!$B$4:$I$31,M5760,6),IF(AND(J5760&gt;4,J5760&lt;=5.5),INDEX(价格表!$B$4:$I$31,M5760,7),IF(J5760&gt;5.5,2.6+INDEX(价格表!$B$4:$I$31,M5760,8)*L5760)))))))</f>
        <v>3.25</v>
      </c>
    </row>
    <row r="5761" spans="1:14">
      <c r="A5761" s="20">
        <v>4311115477208</v>
      </c>
      <c r="B5761" s="18" t="s">
        <v>16</v>
      </c>
      <c r="C5761" s="21">
        <v>20201218</v>
      </c>
      <c r="D5761" s="21">
        <v>610538201209</v>
      </c>
      <c r="E5761" s="21" t="s">
        <v>16</v>
      </c>
      <c r="F5761" s="21">
        <v>20201228</v>
      </c>
      <c r="G5761" s="21" t="s">
        <v>17</v>
      </c>
      <c r="H5761" s="21" t="s">
        <v>294</v>
      </c>
      <c r="I5761" s="21" t="s">
        <v>295</v>
      </c>
      <c r="J5761" s="21">
        <v>1.53</v>
      </c>
      <c r="K5761" s="21" t="s">
        <v>20</v>
      </c>
      <c r="L5761">
        <f t="shared" si="104"/>
        <v>2</v>
      </c>
      <c r="M5761">
        <f>MATCH(H:H,价格表!$B$4:$B$35,0)</f>
        <v>18</v>
      </c>
      <c r="N5761" s="27">
        <f>IF(J5761&lt;=0.3,INDEX(价格表!$B$4:$I$31,M5761,2),IF(AND(J5761&gt;0.3,J5761&lt;=1),INDEX(价格表!$B$4:$I$31,M5761,3),IF(AND(J5761&gt;1,J5761&lt;=2.2),INDEX(价格表!$B$4:$I$31,M5761,4),IF(AND(J5761&gt;2.2,J5761&lt;=3.3),INDEX(价格表!$B$4:$I$31,M5761,5),IF(AND(J5761&gt;3.3,J5761&lt;=4),INDEX(价格表!$B$4:$I$31,M5761,6),IF(AND(J5761&gt;4,J5761&lt;=5.5),INDEX(价格表!$B$4:$I$31,M5761,7),IF(J5761&gt;5.5,2.6+INDEX(价格表!$B$4:$I$31,M5761,8)*L5761)))))))</f>
        <v>3.25</v>
      </c>
    </row>
    <row r="5762" spans="1:14">
      <c r="A5762" s="20">
        <v>4311115477253</v>
      </c>
      <c r="B5762" s="18" t="s">
        <v>16</v>
      </c>
      <c r="C5762" s="21">
        <v>20201218</v>
      </c>
      <c r="D5762" s="21">
        <v>610538201209</v>
      </c>
      <c r="E5762" s="21" t="s">
        <v>16</v>
      </c>
      <c r="F5762" s="21">
        <v>20201228</v>
      </c>
      <c r="G5762" s="21" t="s">
        <v>17</v>
      </c>
      <c r="H5762" s="21" t="s">
        <v>305</v>
      </c>
      <c r="I5762" s="21" t="s">
        <v>311</v>
      </c>
      <c r="J5762" s="21">
        <v>1.53</v>
      </c>
      <c r="K5762" s="21" t="s">
        <v>20</v>
      </c>
      <c r="L5762">
        <f t="shared" si="104"/>
        <v>2</v>
      </c>
      <c r="M5762">
        <f>MATCH(H:H,价格表!$B$4:$B$35,0)</f>
        <v>26</v>
      </c>
      <c r="N5762" s="27">
        <f>IF(J5762&lt;=0.3,INDEX(价格表!$B$4:$I$31,M5762,2),IF(AND(J5762&gt;0.3,J5762&lt;=1),INDEX(价格表!$B$4:$I$31,M5762,3),IF(AND(J5762&gt;1,J5762&lt;=2.2),INDEX(价格表!$B$4:$I$31,M5762,4),IF(AND(J5762&gt;2.2,J5762&lt;=3.3),INDEX(价格表!$B$4:$I$31,M5762,5),IF(AND(J5762&gt;3.3,J5762&lt;=4),INDEX(价格表!$B$4:$I$31,M5762,6),IF(AND(J5762&gt;4,J5762&lt;=5.5),INDEX(价格表!$B$4:$I$31,M5762,7),IF(J5762&gt;5.5,2.6+INDEX(价格表!$B$4:$I$31,M5762,8)*L5762)))))))</f>
        <v>2.15</v>
      </c>
    </row>
    <row r="5763" spans="1:14">
      <c r="A5763" s="20">
        <v>4311115489675</v>
      </c>
      <c r="B5763" s="18" t="s">
        <v>16</v>
      </c>
      <c r="C5763" s="21">
        <v>20201218</v>
      </c>
      <c r="D5763" s="21">
        <v>610538201209</v>
      </c>
      <c r="E5763" s="21" t="s">
        <v>16</v>
      </c>
      <c r="F5763" s="21">
        <v>20201228</v>
      </c>
      <c r="G5763" s="21" t="s">
        <v>17</v>
      </c>
      <c r="H5763" s="21" t="s">
        <v>305</v>
      </c>
      <c r="I5763" s="21" t="s">
        <v>316</v>
      </c>
      <c r="J5763" s="21">
        <v>1.53</v>
      </c>
      <c r="K5763" s="21" t="s">
        <v>20</v>
      </c>
      <c r="L5763">
        <f t="shared" si="104"/>
        <v>2</v>
      </c>
      <c r="M5763">
        <f>MATCH(H:H,价格表!$B$4:$B$35,0)</f>
        <v>26</v>
      </c>
      <c r="N5763" s="27">
        <f>IF(J5763&lt;=0.3,INDEX(价格表!$B$4:$I$31,M5763,2),IF(AND(J5763&gt;0.3,J5763&lt;=1),INDEX(价格表!$B$4:$I$31,M5763,3),IF(AND(J5763&gt;1,J5763&lt;=2.2),INDEX(价格表!$B$4:$I$31,M5763,4),IF(AND(J5763&gt;2.2,J5763&lt;=3.3),INDEX(价格表!$B$4:$I$31,M5763,5),IF(AND(J5763&gt;3.3,J5763&lt;=4),INDEX(价格表!$B$4:$I$31,M5763,6),IF(AND(J5763&gt;4,J5763&lt;=5.5),INDEX(价格表!$B$4:$I$31,M5763,7),IF(J5763&gt;5.5,2.6+INDEX(价格表!$B$4:$I$31,M5763,8)*L5763)))))))</f>
        <v>2.15</v>
      </c>
    </row>
    <row r="5764" spans="1:14">
      <c r="A5764" s="20">
        <v>4311115489680</v>
      </c>
      <c r="B5764" s="18" t="s">
        <v>16</v>
      </c>
      <c r="C5764" s="21">
        <v>20201218</v>
      </c>
      <c r="D5764" s="21">
        <v>610538201209</v>
      </c>
      <c r="E5764" s="21" t="s">
        <v>16</v>
      </c>
      <c r="F5764" s="21">
        <v>20201228</v>
      </c>
      <c r="G5764" s="21" t="s">
        <v>17</v>
      </c>
      <c r="H5764" s="21" t="s">
        <v>298</v>
      </c>
      <c r="I5764" s="21" t="s">
        <v>321</v>
      </c>
      <c r="J5764" s="21">
        <v>1.54</v>
      </c>
      <c r="K5764" s="21" t="s">
        <v>20</v>
      </c>
      <c r="L5764">
        <f t="shared" ref="L5764:L5827" si="105">ROUNDUP(J5764,0)</f>
        <v>2</v>
      </c>
      <c r="M5764">
        <f>MATCH(H:H,价格表!$B$4:$B$35,0)</f>
        <v>29</v>
      </c>
      <c r="N5764" s="27">
        <f>L5764*8+3</f>
        <v>19</v>
      </c>
    </row>
    <row r="5765" spans="1:14">
      <c r="A5765" s="20">
        <v>4311115491129</v>
      </c>
      <c r="B5765" s="18" t="s">
        <v>16</v>
      </c>
      <c r="C5765" s="21">
        <v>20201218</v>
      </c>
      <c r="D5765" s="21">
        <v>610538201209</v>
      </c>
      <c r="E5765" s="21" t="s">
        <v>16</v>
      </c>
      <c r="F5765" s="21">
        <v>20201228</v>
      </c>
      <c r="G5765" s="21" t="s">
        <v>17</v>
      </c>
      <c r="H5765" s="21" t="s">
        <v>302</v>
      </c>
      <c r="I5765" s="21" t="s">
        <v>303</v>
      </c>
      <c r="J5765" s="21">
        <v>1.52</v>
      </c>
      <c r="K5765" s="21" t="s">
        <v>20</v>
      </c>
      <c r="L5765">
        <f t="shared" si="105"/>
        <v>2</v>
      </c>
      <c r="M5765">
        <f>MATCH(H:H,价格表!$B$4:$B$35,0)</f>
        <v>6</v>
      </c>
      <c r="N5765" s="27">
        <f>IF(J5765&lt;=0.3,INDEX(价格表!$B$4:$I$31,M5765,2),IF(AND(J5765&gt;0.3,J5765&lt;=1),INDEX(价格表!$B$4:$I$31,M5765,3),IF(AND(J5765&gt;1,J5765&lt;=2.2),INDEX(价格表!$B$4:$I$31,M5765,4),IF(AND(J5765&gt;2.2,J5765&lt;=3.3),INDEX(价格表!$B$4:$I$31,M5765,5),IF(AND(J5765&gt;3.3,J5765&lt;=4),INDEX(价格表!$B$4:$I$31,M5765,6),IF(AND(J5765&gt;4,J5765&lt;=5.5),INDEX(价格表!$B$4:$I$31,M5765,7),IF(J5765&gt;5.5,2.6+INDEX(价格表!$B$4:$I$31,M5765,8)*L5765)))))))</f>
        <v>2.95</v>
      </c>
    </row>
    <row r="5766" spans="1:14">
      <c r="A5766" s="20">
        <v>4311115491130</v>
      </c>
      <c r="B5766" s="18" t="s">
        <v>16</v>
      </c>
      <c r="C5766" s="21">
        <v>20201218</v>
      </c>
      <c r="D5766" s="21">
        <v>610538201209</v>
      </c>
      <c r="E5766" s="21" t="s">
        <v>16</v>
      </c>
      <c r="F5766" s="21">
        <v>20201228</v>
      </c>
      <c r="G5766" s="21" t="s">
        <v>17</v>
      </c>
      <c r="H5766" s="21" t="s">
        <v>302</v>
      </c>
      <c r="I5766" s="21" t="s">
        <v>303</v>
      </c>
      <c r="J5766" s="21">
        <v>1.52</v>
      </c>
      <c r="K5766" s="21" t="s">
        <v>20</v>
      </c>
      <c r="L5766">
        <f t="shared" si="105"/>
        <v>2</v>
      </c>
      <c r="M5766">
        <f>MATCH(H:H,价格表!$B$4:$B$35,0)</f>
        <v>6</v>
      </c>
      <c r="N5766" s="27">
        <f>IF(J5766&lt;=0.3,INDEX(价格表!$B$4:$I$31,M5766,2),IF(AND(J5766&gt;0.3,J5766&lt;=1),INDEX(价格表!$B$4:$I$31,M5766,3),IF(AND(J5766&gt;1,J5766&lt;=2.2),INDEX(价格表!$B$4:$I$31,M5766,4),IF(AND(J5766&gt;2.2,J5766&lt;=3.3),INDEX(价格表!$B$4:$I$31,M5766,5),IF(AND(J5766&gt;3.3,J5766&lt;=4),INDEX(价格表!$B$4:$I$31,M5766,6),IF(AND(J5766&gt;4,J5766&lt;=5.5),INDEX(价格表!$B$4:$I$31,M5766,7),IF(J5766&gt;5.5,2.6+INDEX(价格表!$B$4:$I$31,M5766,8)*L5766)))))))</f>
        <v>2.95</v>
      </c>
    </row>
    <row r="5767" spans="1:14">
      <c r="A5767" s="20">
        <v>4311115491133</v>
      </c>
      <c r="B5767" s="18" t="s">
        <v>16</v>
      </c>
      <c r="C5767" s="21">
        <v>20201218</v>
      </c>
      <c r="D5767" s="21">
        <v>610538201209</v>
      </c>
      <c r="E5767" s="21" t="s">
        <v>16</v>
      </c>
      <c r="F5767" s="21">
        <v>20201228</v>
      </c>
      <c r="G5767" s="21" t="s">
        <v>17</v>
      </c>
      <c r="H5767" s="21" t="s">
        <v>308</v>
      </c>
      <c r="I5767" s="21" t="s">
        <v>309</v>
      </c>
      <c r="J5767" s="21">
        <v>1.54</v>
      </c>
      <c r="K5767" s="21" t="s">
        <v>20</v>
      </c>
      <c r="L5767">
        <f t="shared" si="105"/>
        <v>2</v>
      </c>
      <c r="M5767">
        <f>MATCH(H:H,价格表!$B$4:$B$35,0)</f>
        <v>27</v>
      </c>
      <c r="N5767" s="27">
        <f>IF(J5767&lt;=0.3,INDEX(价格表!$B$4:$I$31,M5767,2),IF(AND(J5767&gt;0.3,J5767&lt;=1),INDEX(价格表!$B$4:$I$31,M5767,3),IF(AND(J5767&gt;1,J5767&lt;=2.2),INDEX(价格表!$B$4:$I$31,M5767,4),IF(AND(J5767&gt;2.2,J5767&lt;=3.3),INDEX(价格表!$B$4:$I$31,M5767,5),IF(AND(J5767&gt;3.3,J5767&lt;=4),INDEX(价格表!$B$4:$I$31,M5767,6),IF(AND(J5767&gt;4,J5767&lt;=5.5),INDEX(价格表!$B$4:$I$31,M5767,7),IF(J5767&gt;5.5,2.6+INDEX(价格表!$B$4:$I$31,M5767,8)*L5767)))))))</f>
        <v>2.15</v>
      </c>
    </row>
    <row r="5768" spans="1:14">
      <c r="A5768" s="20">
        <v>4311115491518</v>
      </c>
      <c r="B5768" s="18" t="s">
        <v>16</v>
      </c>
      <c r="C5768" s="21">
        <v>20201218</v>
      </c>
      <c r="D5768" s="21">
        <v>610538201209</v>
      </c>
      <c r="E5768" s="21" t="s">
        <v>16</v>
      </c>
      <c r="F5768" s="21">
        <v>20201228</v>
      </c>
      <c r="G5768" s="21" t="s">
        <v>17</v>
      </c>
      <c r="H5768" s="21" t="s">
        <v>296</v>
      </c>
      <c r="I5768" s="21" t="s">
        <v>297</v>
      </c>
      <c r="J5768" s="21">
        <v>1.52</v>
      </c>
      <c r="K5768" s="21" t="s">
        <v>20</v>
      </c>
      <c r="L5768">
        <f t="shared" si="105"/>
        <v>2</v>
      </c>
      <c r="M5768">
        <f>MATCH(H:H,价格表!$B$4:$B$35,0)</f>
        <v>8</v>
      </c>
      <c r="N5768" s="27">
        <f>IF(J5768&lt;=0.3,INDEX(价格表!$B$4:$I$31,M5768,2),IF(AND(J5768&gt;0.3,J5768&lt;=1),INDEX(价格表!$B$4:$I$31,M5768,3),IF(AND(J5768&gt;1,J5768&lt;=2.2),INDEX(价格表!$B$4:$I$31,M5768,4),IF(AND(J5768&gt;2.2,J5768&lt;=3.3),INDEX(价格表!$B$4:$I$31,M5768,5),IF(AND(J5768&gt;3.3,J5768&lt;=4),INDEX(价格表!$B$4:$I$31,M5768,6),IF(AND(J5768&gt;4,J5768&lt;=5.5),INDEX(价格表!$B$4:$I$31,M5768,7),IF(J5768&gt;5.5,2.6+INDEX(价格表!$B$4:$I$31,M5768,8)*L5768)))))))</f>
        <v>2.95</v>
      </c>
    </row>
    <row r="5769" spans="1:14">
      <c r="A5769" s="20">
        <v>4311115492000</v>
      </c>
      <c r="B5769" s="18" t="s">
        <v>16</v>
      </c>
      <c r="C5769" s="21">
        <v>20201218</v>
      </c>
      <c r="D5769" s="21">
        <v>610538201209</v>
      </c>
      <c r="E5769" s="21" t="s">
        <v>16</v>
      </c>
      <c r="F5769" s="21">
        <v>20201228</v>
      </c>
      <c r="G5769" s="21" t="s">
        <v>17</v>
      </c>
      <c r="H5769" s="21" t="s">
        <v>298</v>
      </c>
      <c r="I5769" s="21" t="s">
        <v>304</v>
      </c>
      <c r="J5769" s="21">
        <v>1.53</v>
      </c>
      <c r="K5769" s="21" t="s">
        <v>20</v>
      </c>
      <c r="L5769">
        <f t="shared" si="105"/>
        <v>2</v>
      </c>
      <c r="M5769">
        <f>MATCH(H:H,价格表!$B$4:$B$35,0)</f>
        <v>29</v>
      </c>
      <c r="N5769" s="27">
        <f>L5769*8+3</f>
        <v>19</v>
      </c>
    </row>
    <row r="5770" spans="1:14">
      <c r="A5770" s="20">
        <v>4311115492005</v>
      </c>
      <c r="B5770" s="18" t="s">
        <v>16</v>
      </c>
      <c r="C5770" s="21">
        <v>20201218</v>
      </c>
      <c r="D5770" s="21">
        <v>610538201209</v>
      </c>
      <c r="E5770" s="21" t="s">
        <v>16</v>
      </c>
      <c r="F5770" s="21">
        <v>20201228</v>
      </c>
      <c r="G5770" s="21" t="s">
        <v>17</v>
      </c>
      <c r="H5770" s="21" t="s">
        <v>298</v>
      </c>
      <c r="I5770" s="21" t="s">
        <v>313</v>
      </c>
      <c r="J5770" s="21">
        <v>1.53</v>
      </c>
      <c r="K5770" s="21" t="s">
        <v>20</v>
      </c>
      <c r="L5770">
        <f t="shared" si="105"/>
        <v>2</v>
      </c>
      <c r="M5770">
        <f>MATCH(H:H,价格表!$B$4:$B$35,0)</f>
        <v>29</v>
      </c>
      <c r="N5770" s="27">
        <f>L5770*5+3</f>
        <v>13</v>
      </c>
    </row>
    <row r="5771" spans="1:14">
      <c r="A5771" s="20">
        <v>4311115492886</v>
      </c>
      <c r="B5771" s="18" t="s">
        <v>16</v>
      </c>
      <c r="C5771" s="21">
        <v>20201218</v>
      </c>
      <c r="D5771" s="21">
        <v>610538201209</v>
      </c>
      <c r="E5771" s="21" t="s">
        <v>16</v>
      </c>
      <c r="F5771" s="21">
        <v>20201228</v>
      </c>
      <c r="G5771" s="21" t="s">
        <v>17</v>
      </c>
      <c r="H5771" s="21" t="s">
        <v>302</v>
      </c>
      <c r="I5771" s="21" t="s">
        <v>303</v>
      </c>
      <c r="J5771" s="21">
        <v>1.53</v>
      </c>
      <c r="K5771" s="21" t="s">
        <v>20</v>
      </c>
      <c r="L5771">
        <f t="shared" si="105"/>
        <v>2</v>
      </c>
      <c r="M5771">
        <f>MATCH(H:H,价格表!$B$4:$B$35,0)</f>
        <v>6</v>
      </c>
      <c r="N5771" s="27">
        <f>IF(J5771&lt;=0.3,INDEX(价格表!$B$4:$I$31,M5771,2),IF(AND(J5771&gt;0.3,J5771&lt;=1),INDEX(价格表!$B$4:$I$31,M5771,3),IF(AND(J5771&gt;1,J5771&lt;=2.2),INDEX(价格表!$B$4:$I$31,M5771,4),IF(AND(J5771&gt;2.2,J5771&lt;=3.3),INDEX(价格表!$B$4:$I$31,M5771,5),IF(AND(J5771&gt;3.3,J5771&lt;=4),INDEX(价格表!$B$4:$I$31,M5771,6),IF(AND(J5771&gt;4,J5771&lt;=5.5),INDEX(价格表!$B$4:$I$31,M5771,7),IF(J5771&gt;5.5,2.6+INDEX(价格表!$B$4:$I$31,M5771,8)*L5771)))))))</f>
        <v>2.95</v>
      </c>
    </row>
    <row r="5772" spans="1:14">
      <c r="A5772" s="20">
        <v>4311115492889</v>
      </c>
      <c r="B5772" s="18" t="s">
        <v>16</v>
      </c>
      <c r="C5772" s="21">
        <v>20201218</v>
      </c>
      <c r="D5772" s="21">
        <v>610538201209</v>
      </c>
      <c r="E5772" s="21" t="s">
        <v>16</v>
      </c>
      <c r="F5772" s="21">
        <v>20201228</v>
      </c>
      <c r="G5772" s="21" t="s">
        <v>17</v>
      </c>
      <c r="H5772" s="21" t="s">
        <v>298</v>
      </c>
      <c r="I5772" s="21" t="s">
        <v>301</v>
      </c>
      <c r="J5772" s="21">
        <v>1.53</v>
      </c>
      <c r="K5772" s="21" t="s">
        <v>20</v>
      </c>
      <c r="L5772">
        <f t="shared" si="105"/>
        <v>2</v>
      </c>
      <c r="M5772">
        <f>MATCH(H:H,价格表!$B$4:$B$35,0)</f>
        <v>29</v>
      </c>
      <c r="N5772" s="27">
        <f>L5772*8+3</f>
        <v>19</v>
      </c>
    </row>
    <row r="5773" spans="1:14">
      <c r="A5773" s="20">
        <v>4311115492891</v>
      </c>
      <c r="B5773" s="18" t="s">
        <v>16</v>
      </c>
      <c r="C5773" s="21">
        <v>20201218</v>
      </c>
      <c r="D5773" s="21">
        <v>610538201209</v>
      </c>
      <c r="E5773" s="21" t="s">
        <v>16</v>
      </c>
      <c r="F5773" s="21">
        <v>20201228</v>
      </c>
      <c r="G5773" s="21" t="s">
        <v>17</v>
      </c>
      <c r="H5773" s="21" t="s">
        <v>294</v>
      </c>
      <c r="I5773" s="21" t="s">
        <v>295</v>
      </c>
      <c r="J5773" s="21">
        <v>1.53</v>
      </c>
      <c r="K5773" s="21" t="s">
        <v>20</v>
      </c>
      <c r="L5773">
        <f t="shared" si="105"/>
        <v>2</v>
      </c>
      <c r="M5773">
        <f>MATCH(H:H,价格表!$B$4:$B$35,0)</f>
        <v>18</v>
      </c>
      <c r="N5773" s="27">
        <f>IF(J5773&lt;=0.3,INDEX(价格表!$B$4:$I$31,M5773,2),IF(AND(J5773&gt;0.3,J5773&lt;=1),INDEX(价格表!$B$4:$I$31,M5773,3),IF(AND(J5773&gt;1,J5773&lt;=2.2),INDEX(价格表!$B$4:$I$31,M5773,4),IF(AND(J5773&gt;2.2,J5773&lt;=3.3),INDEX(价格表!$B$4:$I$31,M5773,5),IF(AND(J5773&gt;3.3,J5773&lt;=4),INDEX(价格表!$B$4:$I$31,M5773,6),IF(AND(J5773&gt;4,J5773&lt;=5.5),INDEX(价格表!$B$4:$I$31,M5773,7),IF(J5773&gt;5.5,2.6+INDEX(价格表!$B$4:$I$31,M5773,8)*L5773)))))))</f>
        <v>3.25</v>
      </c>
    </row>
    <row r="5774" spans="1:14">
      <c r="A5774" s="20">
        <v>4311115492905</v>
      </c>
      <c r="B5774" s="18" t="s">
        <v>16</v>
      </c>
      <c r="C5774" s="21">
        <v>20201218</v>
      </c>
      <c r="D5774" s="21">
        <v>610538201209</v>
      </c>
      <c r="E5774" s="21" t="s">
        <v>16</v>
      </c>
      <c r="F5774" s="21">
        <v>20201228</v>
      </c>
      <c r="G5774" s="21" t="s">
        <v>17</v>
      </c>
      <c r="H5774" s="21" t="s">
        <v>296</v>
      </c>
      <c r="I5774" s="21" t="s">
        <v>297</v>
      </c>
      <c r="J5774" s="21">
        <v>1.52</v>
      </c>
      <c r="K5774" s="21" t="s">
        <v>20</v>
      </c>
      <c r="L5774">
        <f t="shared" si="105"/>
        <v>2</v>
      </c>
      <c r="M5774">
        <f>MATCH(H:H,价格表!$B$4:$B$35,0)</f>
        <v>8</v>
      </c>
      <c r="N5774" s="27">
        <f>IF(J5774&lt;=0.3,INDEX(价格表!$B$4:$I$31,M5774,2),IF(AND(J5774&gt;0.3,J5774&lt;=1),INDEX(价格表!$B$4:$I$31,M5774,3),IF(AND(J5774&gt;1,J5774&lt;=2.2),INDEX(价格表!$B$4:$I$31,M5774,4),IF(AND(J5774&gt;2.2,J5774&lt;=3.3),INDEX(价格表!$B$4:$I$31,M5774,5),IF(AND(J5774&gt;3.3,J5774&lt;=4),INDEX(价格表!$B$4:$I$31,M5774,6),IF(AND(J5774&gt;4,J5774&lt;=5.5),INDEX(价格表!$B$4:$I$31,M5774,7),IF(J5774&gt;5.5,2.6+INDEX(价格表!$B$4:$I$31,M5774,8)*L5774)))))))</f>
        <v>2.95</v>
      </c>
    </row>
    <row r="5775" spans="1:14">
      <c r="A5775" s="20">
        <v>4311115492907</v>
      </c>
      <c r="B5775" s="18" t="s">
        <v>16</v>
      </c>
      <c r="C5775" s="21">
        <v>20201218</v>
      </c>
      <c r="D5775" s="21">
        <v>610538201209</v>
      </c>
      <c r="E5775" s="21" t="s">
        <v>16</v>
      </c>
      <c r="F5775" s="21">
        <v>20201228</v>
      </c>
      <c r="G5775" s="21" t="s">
        <v>17</v>
      </c>
      <c r="H5775" s="21" t="s">
        <v>305</v>
      </c>
      <c r="I5775" s="21" t="s">
        <v>316</v>
      </c>
      <c r="J5775" s="21">
        <v>1.52</v>
      </c>
      <c r="K5775" s="21" t="s">
        <v>20</v>
      </c>
      <c r="L5775">
        <f t="shared" si="105"/>
        <v>2</v>
      </c>
      <c r="M5775">
        <f>MATCH(H:H,价格表!$B$4:$B$35,0)</f>
        <v>26</v>
      </c>
      <c r="N5775" s="27">
        <f>IF(J5775&lt;=0.3,INDEX(价格表!$B$4:$I$31,M5775,2),IF(AND(J5775&gt;0.3,J5775&lt;=1),INDEX(价格表!$B$4:$I$31,M5775,3),IF(AND(J5775&gt;1,J5775&lt;=2.2),INDEX(价格表!$B$4:$I$31,M5775,4),IF(AND(J5775&gt;2.2,J5775&lt;=3.3),INDEX(价格表!$B$4:$I$31,M5775,5),IF(AND(J5775&gt;3.3,J5775&lt;=4),INDEX(价格表!$B$4:$I$31,M5775,6),IF(AND(J5775&gt;4,J5775&lt;=5.5),INDEX(价格表!$B$4:$I$31,M5775,7),IF(J5775&gt;5.5,2.6+INDEX(价格表!$B$4:$I$31,M5775,8)*L5775)))))))</f>
        <v>2.15</v>
      </c>
    </row>
    <row r="5776" spans="1:14">
      <c r="A5776" s="20">
        <v>4311115494956</v>
      </c>
      <c r="B5776" s="18" t="s">
        <v>16</v>
      </c>
      <c r="C5776" s="21">
        <v>20201218</v>
      </c>
      <c r="D5776" s="21">
        <v>610538201209</v>
      </c>
      <c r="E5776" s="21" t="s">
        <v>16</v>
      </c>
      <c r="F5776" s="21">
        <v>20201228</v>
      </c>
      <c r="G5776" s="21" t="s">
        <v>17</v>
      </c>
      <c r="H5776" s="21" t="s">
        <v>294</v>
      </c>
      <c r="I5776" s="21" t="s">
        <v>295</v>
      </c>
      <c r="J5776" s="21">
        <v>1.53</v>
      </c>
      <c r="K5776" s="21" t="s">
        <v>20</v>
      </c>
      <c r="L5776">
        <f t="shared" si="105"/>
        <v>2</v>
      </c>
      <c r="M5776">
        <f>MATCH(H:H,价格表!$B$4:$B$35,0)</f>
        <v>18</v>
      </c>
      <c r="N5776" s="27">
        <f>IF(J5776&lt;=0.3,INDEX(价格表!$B$4:$I$31,M5776,2),IF(AND(J5776&gt;0.3,J5776&lt;=1),INDEX(价格表!$B$4:$I$31,M5776,3),IF(AND(J5776&gt;1,J5776&lt;=2.2),INDEX(价格表!$B$4:$I$31,M5776,4),IF(AND(J5776&gt;2.2,J5776&lt;=3.3),INDEX(价格表!$B$4:$I$31,M5776,5),IF(AND(J5776&gt;3.3,J5776&lt;=4),INDEX(价格表!$B$4:$I$31,M5776,6),IF(AND(J5776&gt;4,J5776&lt;=5.5),INDEX(价格表!$B$4:$I$31,M5776,7),IF(J5776&gt;5.5,2.6+INDEX(价格表!$B$4:$I$31,M5776,8)*L5776)))))))</f>
        <v>3.25</v>
      </c>
    </row>
    <row r="5777" spans="1:14">
      <c r="A5777" s="20">
        <v>4311115497773</v>
      </c>
      <c r="B5777" s="18" t="s">
        <v>16</v>
      </c>
      <c r="C5777" s="21">
        <v>20201218</v>
      </c>
      <c r="D5777" s="21">
        <v>610538201209</v>
      </c>
      <c r="E5777" s="21" t="s">
        <v>16</v>
      </c>
      <c r="F5777" s="21">
        <v>20201228</v>
      </c>
      <c r="G5777" s="21" t="s">
        <v>17</v>
      </c>
      <c r="H5777" s="21" t="s">
        <v>305</v>
      </c>
      <c r="I5777" s="21" t="s">
        <v>314</v>
      </c>
      <c r="J5777" s="21">
        <v>1.53</v>
      </c>
      <c r="K5777" s="21" t="s">
        <v>20</v>
      </c>
      <c r="L5777">
        <f t="shared" si="105"/>
        <v>2</v>
      </c>
      <c r="M5777">
        <f>MATCH(H:H,价格表!$B$4:$B$35,0)</f>
        <v>26</v>
      </c>
      <c r="N5777" s="27">
        <f>IF(J5777&lt;=0.3,INDEX(价格表!$B$4:$I$31,M5777,2),IF(AND(J5777&gt;0.3,J5777&lt;=1),INDEX(价格表!$B$4:$I$31,M5777,3),IF(AND(J5777&gt;1,J5777&lt;=2.2),INDEX(价格表!$B$4:$I$31,M5777,4),IF(AND(J5777&gt;2.2,J5777&lt;=3.3),INDEX(价格表!$B$4:$I$31,M5777,5),IF(AND(J5777&gt;3.3,J5777&lt;=4),INDEX(价格表!$B$4:$I$31,M5777,6),IF(AND(J5777&gt;4,J5777&lt;=5.5),INDEX(价格表!$B$4:$I$31,M5777,7),IF(J5777&gt;5.5,2.6+INDEX(价格表!$B$4:$I$31,M5777,8)*L5777)))))))</f>
        <v>2.15</v>
      </c>
    </row>
    <row r="5778" spans="1:14">
      <c r="A5778" s="20">
        <v>4311115497779</v>
      </c>
      <c r="B5778" s="18" t="s">
        <v>16</v>
      </c>
      <c r="C5778" s="21">
        <v>20201218</v>
      </c>
      <c r="D5778" s="21">
        <v>610538201209</v>
      </c>
      <c r="E5778" s="21" t="s">
        <v>16</v>
      </c>
      <c r="F5778" s="21">
        <v>20201228</v>
      </c>
      <c r="G5778" s="21" t="s">
        <v>17</v>
      </c>
      <c r="H5778" s="21" t="s">
        <v>298</v>
      </c>
      <c r="I5778" s="21" t="s">
        <v>321</v>
      </c>
      <c r="J5778" s="21">
        <v>1.52</v>
      </c>
      <c r="K5778" s="21" t="s">
        <v>20</v>
      </c>
      <c r="L5778">
        <f t="shared" si="105"/>
        <v>2</v>
      </c>
      <c r="M5778">
        <f>MATCH(H:H,价格表!$B$4:$B$35,0)</f>
        <v>29</v>
      </c>
      <c r="N5778" s="27">
        <f>L5778*8+3</f>
        <v>19</v>
      </c>
    </row>
    <row r="5779" spans="1:14">
      <c r="A5779" s="20">
        <v>4311115498202</v>
      </c>
      <c r="B5779" s="18" t="s">
        <v>16</v>
      </c>
      <c r="C5779" s="21">
        <v>20201218</v>
      </c>
      <c r="D5779" s="21">
        <v>610538201209</v>
      </c>
      <c r="E5779" s="21" t="s">
        <v>16</v>
      </c>
      <c r="F5779" s="21">
        <v>20201228</v>
      </c>
      <c r="G5779" s="21" t="s">
        <v>17</v>
      </c>
      <c r="H5779" s="21" t="s">
        <v>296</v>
      </c>
      <c r="I5779" s="21" t="s">
        <v>297</v>
      </c>
      <c r="J5779" s="21">
        <v>1.53</v>
      </c>
      <c r="K5779" s="21" t="s">
        <v>20</v>
      </c>
      <c r="L5779">
        <f t="shared" si="105"/>
        <v>2</v>
      </c>
      <c r="M5779">
        <f>MATCH(H:H,价格表!$B$4:$B$35,0)</f>
        <v>8</v>
      </c>
      <c r="N5779" s="27">
        <f>IF(J5779&lt;=0.3,INDEX(价格表!$B$4:$I$31,M5779,2),IF(AND(J5779&gt;0.3,J5779&lt;=1),INDEX(价格表!$B$4:$I$31,M5779,3),IF(AND(J5779&gt;1,J5779&lt;=2.2),INDEX(价格表!$B$4:$I$31,M5779,4),IF(AND(J5779&gt;2.2,J5779&lt;=3.3),INDEX(价格表!$B$4:$I$31,M5779,5),IF(AND(J5779&gt;3.3,J5779&lt;=4),INDEX(价格表!$B$4:$I$31,M5779,6),IF(AND(J5779&gt;4,J5779&lt;=5.5),INDEX(价格表!$B$4:$I$31,M5779,7),IF(J5779&gt;5.5,2.6+INDEX(价格表!$B$4:$I$31,M5779,8)*L5779)))))))</f>
        <v>2.95</v>
      </c>
    </row>
    <row r="5780" spans="1:14">
      <c r="A5780" s="20">
        <v>4311115502940</v>
      </c>
      <c r="B5780" s="18" t="s">
        <v>16</v>
      </c>
      <c r="C5780" s="21">
        <v>20201218</v>
      </c>
      <c r="D5780" s="21">
        <v>610538201209</v>
      </c>
      <c r="E5780" s="21" t="s">
        <v>16</v>
      </c>
      <c r="F5780" s="21">
        <v>20201228</v>
      </c>
      <c r="G5780" s="21" t="s">
        <v>17</v>
      </c>
      <c r="H5780" s="21" t="s">
        <v>296</v>
      </c>
      <c r="I5780" s="21" t="s">
        <v>297</v>
      </c>
      <c r="J5780" s="21">
        <v>1.52</v>
      </c>
      <c r="K5780" s="21" t="s">
        <v>20</v>
      </c>
      <c r="L5780">
        <f t="shared" si="105"/>
        <v>2</v>
      </c>
      <c r="M5780">
        <f>MATCH(H:H,价格表!$B$4:$B$35,0)</f>
        <v>8</v>
      </c>
      <c r="N5780" s="27">
        <f>IF(J5780&lt;=0.3,INDEX(价格表!$B$4:$I$31,M5780,2),IF(AND(J5780&gt;0.3,J5780&lt;=1),INDEX(价格表!$B$4:$I$31,M5780,3),IF(AND(J5780&gt;1,J5780&lt;=2.2),INDEX(价格表!$B$4:$I$31,M5780,4),IF(AND(J5780&gt;2.2,J5780&lt;=3.3),INDEX(价格表!$B$4:$I$31,M5780,5),IF(AND(J5780&gt;3.3,J5780&lt;=4),INDEX(价格表!$B$4:$I$31,M5780,6),IF(AND(J5780&gt;4,J5780&lt;=5.5),INDEX(价格表!$B$4:$I$31,M5780,7),IF(J5780&gt;5.5,2.6+INDEX(价格表!$B$4:$I$31,M5780,8)*L5780)))))))</f>
        <v>2.95</v>
      </c>
    </row>
    <row r="5781" spans="1:14">
      <c r="A5781" s="20">
        <v>4311115503010</v>
      </c>
      <c r="B5781" s="18" t="s">
        <v>16</v>
      </c>
      <c r="C5781" s="21">
        <v>20201218</v>
      </c>
      <c r="D5781" s="21">
        <v>610538201209</v>
      </c>
      <c r="E5781" s="21" t="s">
        <v>16</v>
      </c>
      <c r="F5781" s="21">
        <v>20201228</v>
      </c>
      <c r="G5781" s="21" t="s">
        <v>17</v>
      </c>
      <c r="H5781" s="21" t="s">
        <v>308</v>
      </c>
      <c r="I5781" s="21" t="s">
        <v>315</v>
      </c>
      <c r="J5781" s="21">
        <v>2.95</v>
      </c>
      <c r="K5781" s="21" t="s">
        <v>20</v>
      </c>
      <c r="L5781">
        <f t="shared" si="105"/>
        <v>3</v>
      </c>
      <c r="M5781">
        <f>MATCH(H:H,价格表!$B$4:$B$35,0)</f>
        <v>27</v>
      </c>
      <c r="N5781" s="27">
        <f>IF(J5781&lt;=0.3,INDEX(价格表!$B$4:$I$31,M5781,2),IF(AND(J5781&gt;0.3,J5781&lt;=1),INDEX(价格表!$B$4:$I$31,M5781,3),IF(AND(J5781&gt;1,J5781&lt;=2.2),INDEX(价格表!$B$4:$I$31,M5781,4),IF(AND(J5781&gt;2.2,J5781&lt;=3.3),INDEX(价格表!$B$4:$I$31,M5781,5),IF(AND(J5781&gt;3.3,J5781&lt;=4),INDEX(价格表!$B$4:$I$31,M5781,6),IF(AND(J5781&gt;4,J5781&lt;=5.5),INDEX(价格表!$B$4:$I$31,M5781,7),IF(J5781&gt;5.5,2.6+INDEX(价格表!$B$4:$I$31,M5781,8)*L5781)))))))</f>
        <v>2.5</v>
      </c>
    </row>
    <row r="5782" spans="1:14">
      <c r="A5782" s="20">
        <v>4311115503484</v>
      </c>
      <c r="B5782" s="18" t="s">
        <v>16</v>
      </c>
      <c r="C5782" s="21">
        <v>20201218</v>
      </c>
      <c r="D5782" s="21">
        <v>610538201209</v>
      </c>
      <c r="E5782" s="21" t="s">
        <v>16</v>
      </c>
      <c r="F5782" s="21">
        <v>20201228</v>
      </c>
      <c r="G5782" s="21" t="s">
        <v>17</v>
      </c>
      <c r="H5782" s="21" t="s">
        <v>298</v>
      </c>
      <c r="I5782" s="21" t="s">
        <v>322</v>
      </c>
      <c r="J5782" s="21">
        <v>1.51</v>
      </c>
      <c r="K5782" s="21" t="s">
        <v>20</v>
      </c>
      <c r="L5782">
        <f t="shared" si="105"/>
        <v>2</v>
      </c>
      <c r="M5782">
        <f>MATCH(H:H,价格表!$B$4:$B$35,0)</f>
        <v>29</v>
      </c>
      <c r="N5782" s="27">
        <f>L5782*8+3</f>
        <v>19</v>
      </c>
    </row>
    <row r="5783" spans="1:14">
      <c r="A5783" s="20">
        <v>4311115503514</v>
      </c>
      <c r="B5783" s="18" t="s">
        <v>16</v>
      </c>
      <c r="C5783" s="21">
        <v>20201218</v>
      </c>
      <c r="D5783" s="21">
        <v>610538201209</v>
      </c>
      <c r="E5783" s="21" t="s">
        <v>16</v>
      </c>
      <c r="F5783" s="21">
        <v>20201228</v>
      </c>
      <c r="G5783" s="21" t="s">
        <v>17</v>
      </c>
      <c r="H5783" s="21" t="s">
        <v>296</v>
      </c>
      <c r="I5783" s="21" t="s">
        <v>297</v>
      </c>
      <c r="J5783" s="21">
        <v>1.52</v>
      </c>
      <c r="K5783" s="21" t="s">
        <v>20</v>
      </c>
      <c r="L5783">
        <f t="shared" si="105"/>
        <v>2</v>
      </c>
      <c r="M5783">
        <f>MATCH(H:H,价格表!$B$4:$B$35,0)</f>
        <v>8</v>
      </c>
      <c r="N5783" s="27">
        <f>IF(J5783&lt;=0.3,INDEX(价格表!$B$4:$I$31,M5783,2),IF(AND(J5783&gt;0.3,J5783&lt;=1),INDEX(价格表!$B$4:$I$31,M5783,3),IF(AND(J5783&gt;1,J5783&lt;=2.2),INDEX(价格表!$B$4:$I$31,M5783,4),IF(AND(J5783&gt;2.2,J5783&lt;=3.3),INDEX(价格表!$B$4:$I$31,M5783,5),IF(AND(J5783&gt;3.3,J5783&lt;=4),INDEX(价格表!$B$4:$I$31,M5783,6),IF(AND(J5783&gt;4,J5783&lt;=5.5),INDEX(价格表!$B$4:$I$31,M5783,7),IF(J5783&gt;5.5,2.6+INDEX(价格表!$B$4:$I$31,M5783,8)*L5783)))))))</f>
        <v>2.95</v>
      </c>
    </row>
    <row r="5784" spans="1:14">
      <c r="A5784" s="20">
        <v>4311115503521</v>
      </c>
      <c r="B5784" s="18" t="s">
        <v>16</v>
      </c>
      <c r="C5784" s="21">
        <v>20201218</v>
      </c>
      <c r="D5784" s="21">
        <v>610538201209</v>
      </c>
      <c r="E5784" s="21" t="s">
        <v>16</v>
      </c>
      <c r="F5784" s="21">
        <v>20201228</v>
      </c>
      <c r="G5784" s="21" t="s">
        <v>17</v>
      </c>
      <c r="H5784" s="21" t="s">
        <v>296</v>
      </c>
      <c r="I5784" s="21" t="s">
        <v>297</v>
      </c>
      <c r="J5784" s="21">
        <v>1.55</v>
      </c>
      <c r="K5784" s="21" t="s">
        <v>20</v>
      </c>
      <c r="L5784">
        <f t="shared" si="105"/>
        <v>2</v>
      </c>
      <c r="M5784">
        <f>MATCH(H:H,价格表!$B$4:$B$35,0)</f>
        <v>8</v>
      </c>
      <c r="N5784" s="27">
        <f>IF(J5784&lt;=0.3,INDEX(价格表!$B$4:$I$31,M5784,2),IF(AND(J5784&gt;0.3,J5784&lt;=1),INDEX(价格表!$B$4:$I$31,M5784,3),IF(AND(J5784&gt;1,J5784&lt;=2.2),INDEX(价格表!$B$4:$I$31,M5784,4),IF(AND(J5784&gt;2.2,J5784&lt;=3.3),INDEX(价格表!$B$4:$I$31,M5784,5),IF(AND(J5784&gt;3.3,J5784&lt;=4),INDEX(价格表!$B$4:$I$31,M5784,6),IF(AND(J5784&gt;4,J5784&lt;=5.5),INDEX(价格表!$B$4:$I$31,M5784,7),IF(J5784&gt;5.5,2.6+INDEX(价格表!$B$4:$I$31,M5784,8)*L5784)))))))</f>
        <v>2.95</v>
      </c>
    </row>
    <row r="5785" spans="1:14">
      <c r="A5785" s="20">
        <v>4311115505440</v>
      </c>
      <c r="B5785" s="18" t="s">
        <v>16</v>
      </c>
      <c r="C5785" s="21">
        <v>20201218</v>
      </c>
      <c r="D5785" s="21">
        <v>610538201209</v>
      </c>
      <c r="E5785" s="21" t="s">
        <v>16</v>
      </c>
      <c r="F5785" s="21">
        <v>20201228</v>
      </c>
      <c r="G5785" s="21" t="s">
        <v>17</v>
      </c>
      <c r="H5785" s="21" t="s">
        <v>298</v>
      </c>
      <c r="I5785" s="21" t="s">
        <v>329</v>
      </c>
      <c r="J5785" s="21">
        <v>1.53</v>
      </c>
      <c r="K5785" s="21" t="s">
        <v>20</v>
      </c>
      <c r="L5785">
        <f t="shared" si="105"/>
        <v>2</v>
      </c>
      <c r="M5785">
        <f>MATCH(H:H,价格表!$B$4:$B$35,0)</f>
        <v>29</v>
      </c>
      <c r="N5785" s="27">
        <f>L5785*8+3</f>
        <v>19</v>
      </c>
    </row>
    <row r="5786" spans="1:14">
      <c r="A5786" s="20">
        <v>4311115506391</v>
      </c>
      <c r="B5786" s="18" t="s">
        <v>16</v>
      </c>
      <c r="C5786" s="21">
        <v>20201218</v>
      </c>
      <c r="D5786" s="21">
        <v>610538201209</v>
      </c>
      <c r="E5786" s="21" t="s">
        <v>16</v>
      </c>
      <c r="F5786" s="21">
        <v>20201228</v>
      </c>
      <c r="G5786" s="21" t="s">
        <v>17</v>
      </c>
      <c r="H5786" s="21" t="s">
        <v>294</v>
      </c>
      <c r="I5786" s="21" t="s">
        <v>295</v>
      </c>
      <c r="J5786" s="21">
        <v>1.52</v>
      </c>
      <c r="K5786" s="21" t="s">
        <v>20</v>
      </c>
      <c r="L5786">
        <f t="shared" si="105"/>
        <v>2</v>
      </c>
      <c r="M5786">
        <f>MATCH(H:H,价格表!$B$4:$B$35,0)</f>
        <v>18</v>
      </c>
      <c r="N5786" s="27">
        <f>IF(J5786&lt;=0.3,INDEX(价格表!$B$4:$I$31,M5786,2),IF(AND(J5786&gt;0.3,J5786&lt;=1),INDEX(价格表!$B$4:$I$31,M5786,3),IF(AND(J5786&gt;1,J5786&lt;=2.2),INDEX(价格表!$B$4:$I$31,M5786,4),IF(AND(J5786&gt;2.2,J5786&lt;=3.3),INDEX(价格表!$B$4:$I$31,M5786,5),IF(AND(J5786&gt;3.3,J5786&lt;=4),INDEX(价格表!$B$4:$I$31,M5786,6),IF(AND(J5786&gt;4,J5786&lt;=5.5),INDEX(价格表!$B$4:$I$31,M5786,7),IF(J5786&gt;5.5,2.6+INDEX(价格表!$B$4:$I$31,M5786,8)*L5786)))))))</f>
        <v>3.25</v>
      </c>
    </row>
    <row r="5787" spans="1:14">
      <c r="A5787" s="20">
        <v>4311115506856</v>
      </c>
      <c r="B5787" s="18" t="s">
        <v>16</v>
      </c>
      <c r="C5787" s="21">
        <v>20201218</v>
      </c>
      <c r="D5787" s="21">
        <v>610538201209</v>
      </c>
      <c r="E5787" s="21" t="s">
        <v>16</v>
      </c>
      <c r="F5787" s="21">
        <v>20201228</v>
      </c>
      <c r="G5787" s="21" t="s">
        <v>17</v>
      </c>
      <c r="H5787" s="21" t="s">
        <v>294</v>
      </c>
      <c r="I5787" s="21" t="s">
        <v>295</v>
      </c>
      <c r="J5787" s="21">
        <v>1.54</v>
      </c>
      <c r="K5787" s="21" t="s">
        <v>20</v>
      </c>
      <c r="L5787">
        <f t="shared" si="105"/>
        <v>2</v>
      </c>
      <c r="M5787">
        <f>MATCH(H:H,价格表!$B$4:$B$35,0)</f>
        <v>18</v>
      </c>
      <c r="N5787" s="27">
        <f>IF(J5787&lt;=0.3,INDEX(价格表!$B$4:$I$31,M5787,2),IF(AND(J5787&gt;0.3,J5787&lt;=1),INDEX(价格表!$B$4:$I$31,M5787,3),IF(AND(J5787&gt;1,J5787&lt;=2.2),INDEX(价格表!$B$4:$I$31,M5787,4),IF(AND(J5787&gt;2.2,J5787&lt;=3.3),INDEX(价格表!$B$4:$I$31,M5787,5),IF(AND(J5787&gt;3.3,J5787&lt;=4),INDEX(价格表!$B$4:$I$31,M5787,6),IF(AND(J5787&gt;4,J5787&lt;=5.5),INDEX(价格表!$B$4:$I$31,M5787,7),IF(J5787&gt;5.5,2.6+INDEX(价格表!$B$4:$I$31,M5787,8)*L5787)))))))</f>
        <v>3.25</v>
      </c>
    </row>
    <row r="5788" spans="1:14">
      <c r="A5788" s="20">
        <v>4311115507748</v>
      </c>
      <c r="B5788" s="18" t="s">
        <v>16</v>
      </c>
      <c r="C5788" s="21">
        <v>20201218</v>
      </c>
      <c r="D5788" s="21">
        <v>610538201209</v>
      </c>
      <c r="E5788" s="21" t="s">
        <v>16</v>
      </c>
      <c r="F5788" s="21">
        <v>20201228</v>
      </c>
      <c r="G5788" s="21" t="s">
        <v>17</v>
      </c>
      <c r="H5788" s="21" t="s">
        <v>294</v>
      </c>
      <c r="I5788" s="21" t="s">
        <v>295</v>
      </c>
      <c r="J5788" s="21">
        <v>1.53</v>
      </c>
      <c r="K5788" s="21" t="s">
        <v>20</v>
      </c>
      <c r="L5788">
        <f t="shared" si="105"/>
        <v>2</v>
      </c>
      <c r="M5788">
        <f>MATCH(H:H,价格表!$B$4:$B$35,0)</f>
        <v>18</v>
      </c>
      <c r="N5788" s="27">
        <f>IF(J5788&lt;=0.3,INDEX(价格表!$B$4:$I$31,M5788,2),IF(AND(J5788&gt;0.3,J5788&lt;=1),INDEX(价格表!$B$4:$I$31,M5788,3),IF(AND(J5788&gt;1,J5788&lt;=2.2),INDEX(价格表!$B$4:$I$31,M5788,4),IF(AND(J5788&gt;2.2,J5788&lt;=3.3),INDEX(价格表!$B$4:$I$31,M5788,5),IF(AND(J5788&gt;3.3,J5788&lt;=4),INDEX(价格表!$B$4:$I$31,M5788,6),IF(AND(J5788&gt;4,J5788&lt;=5.5),INDEX(价格表!$B$4:$I$31,M5788,7),IF(J5788&gt;5.5,2.6+INDEX(价格表!$B$4:$I$31,M5788,8)*L5788)))))))</f>
        <v>3.25</v>
      </c>
    </row>
    <row r="5789" spans="1:14">
      <c r="A5789" s="20">
        <v>4311115507752</v>
      </c>
      <c r="B5789" s="18" t="s">
        <v>16</v>
      </c>
      <c r="C5789" s="21">
        <v>20201218</v>
      </c>
      <c r="D5789" s="21">
        <v>610538201209</v>
      </c>
      <c r="E5789" s="21" t="s">
        <v>16</v>
      </c>
      <c r="F5789" s="21">
        <v>20201228</v>
      </c>
      <c r="G5789" s="21" t="s">
        <v>17</v>
      </c>
      <c r="H5789" s="21" t="s">
        <v>294</v>
      </c>
      <c r="I5789" s="21" t="s">
        <v>295</v>
      </c>
      <c r="J5789" s="21">
        <v>1.53</v>
      </c>
      <c r="K5789" s="21" t="s">
        <v>20</v>
      </c>
      <c r="L5789">
        <f t="shared" si="105"/>
        <v>2</v>
      </c>
      <c r="M5789">
        <f>MATCH(H:H,价格表!$B$4:$B$35,0)</f>
        <v>18</v>
      </c>
      <c r="N5789" s="27">
        <f>IF(J5789&lt;=0.3,INDEX(价格表!$B$4:$I$31,M5789,2),IF(AND(J5789&gt;0.3,J5789&lt;=1),INDEX(价格表!$B$4:$I$31,M5789,3),IF(AND(J5789&gt;1,J5789&lt;=2.2),INDEX(价格表!$B$4:$I$31,M5789,4),IF(AND(J5789&gt;2.2,J5789&lt;=3.3),INDEX(价格表!$B$4:$I$31,M5789,5),IF(AND(J5789&gt;3.3,J5789&lt;=4),INDEX(价格表!$B$4:$I$31,M5789,6),IF(AND(J5789&gt;4,J5789&lt;=5.5),INDEX(价格表!$B$4:$I$31,M5789,7),IF(J5789&gt;5.5,2.6+INDEX(价格表!$B$4:$I$31,M5789,8)*L5789)))))))</f>
        <v>3.25</v>
      </c>
    </row>
    <row r="5790" spans="1:14">
      <c r="A5790" s="20">
        <v>4311115510824</v>
      </c>
      <c r="B5790" s="18" t="s">
        <v>16</v>
      </c>
      <c r="C5790" s="21">
        <v>20201218</v>
      </c>
      <c r="D5790" s="21">
        <v>610538201209</v>
      </c>
      <c r="E5790" s="21" t="s">
        <v>16</v>
      </c>
      <c r="F5790" s="21">
        <v>20201228</v>
      </c>
      <c r="G5790" s="21" t="s">
        <v>17</v>
      </c>
      <c r="H5790" s="21" t="s">
        <v>298</v>
      </c>
      <c r="I5790" s="21" t="s">
        <v>313</v>
      </c>
      <c r="J5790" s="21">
        <v>1.52</v>
      </c>
      <c r="K5790" s="21" t="s">
        <v>20</v>
      </c>
      <c r="L5790">
        <f t="shared" si="105"/>
        <v>2</v>
      </c>
      <c r="M5790">
        <f>MATCH(H:H,价格表!$B$4:$B$35,0)</f>
        <v>29</v>
      </c>
      <c r="N5790" s="27">
        <f t="shared" ref="N5790:N5794" si="106">L5790*5+3</f>
        <v>13</v>
      </c>
    </row>
    <row r="5791" spans="1:14">
      <c r="A5791" s="20">
        <v>4311115510830</v>
      </c>
      <c r="B5791" s="18" t="s">
        <v>16</v>
      </c>
      <c r="C5791" s="21">
        <v>20201218</v>
      </c>
      <c r="D5791" s="21">
        <v>610538201209</v>
      </c>
      <c r="E5791" s="21" t="s">
        <v>16</v>
      </c>
      <c r="F5791" s="21">
        <v>20201228</v>
      </c>
      <c r="G5791" s="21" t="s">
        <v>17</v>
      </c>
      <c r="H5791" s="21" t="s">
        <v>294</v>
      </c>
      <c r="I5791" s="21" t="s">
        <v>295</v>
      </c>
      <c r="J5791" s="21">
        <v>1.52</v>
      </c>
      <c r="K5791" s="21" t="s">
        <v>20</v>
      </c>
      <c r="L5791">
        <f t="shared" si="105"/>
        <v>2</v>
      </c>
      <c r="M5791">
        <f>MATCH(H:H,价格表!$B$4:$B$35,0)</f>
        <v>18</v>
      </c>
      <c r="N5791" s="27">
        <f>IF(J5791&lt;=0.3,INDEX(价格表!$B$4:$I$31,M5791,2),IF(AND(J5791&gt;0.3,J5791&lt;=1),INDEX(价格表!$B$4:$I$31,M5791,3),IF(AND(J5791&gt;1,J5791&lt;=2.2),INDEX(价格表!$B$4:$I$31,M5791,4),IF(AND(J5791&gt;2.2,J5791&lt;=3.3),INDEX(价格表!$B$4:$I$31,M5791,5),IF(AND(J5791&gt;3.3,J5791&lt;=4),INDEX(价格表!$B$4:$I$31,M5791,6),IF(AND(J5791&gt;4,J5791&lt;=5.5),INDEX(价格表!$B$4:$I$31,M5791,7),IF(J5791&gt;5.5,2.6+INDEX(价格表!$B$4:$I$31,M5791,8)*L5791)))))))</f>
        <v>3.25</v>
      </c>
    </row>
    <row r="5792" spans="1:14">
      <c r="A5792" s="20">
        <v>4311115511308</v>
      </c>
      <c r="B5792" s="18" t="s">
        <v>16</v>
      </c>
      <c r="C5792" s="21">
        <v>20201218</v>
      </c>
      <c r="D5792" s="21">
        <v>610538201209</v>
      </c>
      <c r="E5792" s="21" t="s">
        <v>16</v>
      </c>
      <c r="F5792" s="21">
        <v>20201228</v>
      </c>
      <c r="G5792" s="21" t="s">
        <v>17</v>
      </c>
      <c r="H5792" s="21" t="s">
        <v>298</v>
      </c>
      <c r="I5792" s="21" t="s">
        <v>329</v>
      </c>
      <c r="J5792" s="21">
        <v>1.55</v>
      </c>
      <c r="K5792" s="21" t="s">
        <v>20</v>
      </c>
      <c r="L5792">
        <f t="shared" si="105"/>
        <v>2</v>
      </c>
      <c r="M5792">
        <f>MATCH(H:H,价格表!$B$4:$B$35,0)</f>
        <v>29</v>
      </c>
      <c r="N5792" s="27">
        <f>L5792*8+3</f>
        <v>19</v>
      </c>
    </row>
    <row r="5793" spans="1:14">
      <c r="A5793" s="20">
        <v>4311115511896</v>
      </c>
      <c r="B5793" s="18" t="s">
        <v>16</v>
      </c>
      <c r="C5793" s="21">
        <v>20201218</v>
      </c>
      <c r="D5793" s="21">
        <v>610538201209</v>
      </c>
      <c r="E5793" s="21" t="s">
        <v>16</v>
      </c>
      <c r="F5793" s="21">
        <v>20201228</v>
      </c>
      <c r="G5793" s="21" t="s">
        <v>17</v>
      </c>
      <c r="H5793" s="21" t="s">
        <v>298</v>
      </c>
      <c r="I5793" s="21" t="s">
        <v>300</v>
      </c>
      <c r="J5793" s="21">
        <v>1.54</v>
      </c>
      <c r="K5793" s="21" t="s">
        <v>20</v>
      </c>
      <c r="L5793">
        <f t="shared" si="105"/>
        <v>2</v>
      </c>
      <c r="M5793">
        <f>MATCH(H:H,价格表!$B$4:$B$35,0)</f>
        <v>29</v>
      </c>
      <c r="N5793" s="27">
        <f t="shared" si="106"/>
        <v>13</v>
      </c>
    </row>
    <row r="5794" spans="1:14">
      <c r="A5794" s="20">
        <v>4311115518249</v>
      </c>
      <c r="B5794" s="18" t="s">
        <v>16</v>
      </c>
      <c r="C5794" s="21">
        <v>20201218</v>
      </c>
      <c r="D5794" s="21">
        <v>610538201209</v>
      </c>
      <c r="E5794" s="21" t="s">
        <v>16</v>
      </c>
      <c r="F5794" s="21">
        <v>20201228</v>
      </c>
      <c r="G5794" s="21" t="s">
        <v>17</v>
      </c>
      <c r="H5794" s="21" t="s">
        <v>298</v>
      </c>
      <c r="I5794" s="21" t="s">
        <v>299</v>
      </c>
      <c r="J5794" s="21">
        <v>1.51</v>
      </c>
      <c r="K5794" s="21" t="s">
        <v>20</v>
      </c>
      <c r="L5794">
        <f t="shared" si="105"/>
        <v>2</v>
      </c>
      <c r="M5794">
        <f>MATCH(H:H,价格表!$B$4:$B$35,0)</f>
        <v>29</v>
      </c>
      <c r="N5794" s="27">
        <f t="shared" si="106"/>
        <v>13</v>
      </c>
    </row>
    <row r="5795" spans="1:14">
      <c r="A5795" s="20">
        <v>4311115518768</v>
      </c>
      <c r="B5795" s="18" t="s">
        <v>16</v>
      </c>
      <c r="C5795" s="21">
        <v>20201218</v>
      </c>
      <c r="D5795" s="21">
        <v>610538201209</v>
      </c>
      <c r="E5795" s="21" t="s">
        <v>16</v>
      </c>
      <c r="F5795" s="21">
        <v>20201228</v>
      </c>
      <c r="G5795" s="21" t="s">
        <v>17</v>
      </c>
      <c r="H5795" s="21" t="s">
        <v>305</v>
      </c>
      <c r="I5795" s="21" t="s">
        <v>316</v>
      </c>
      <c r="J5795" s="21">
        <v>1.53</v>
      </c>
      <c r="K5795" s="21" t="s">
        <v>20</v>
      </c>
      <c r="L5795">
        <f t="shared" si="105"/>
        <v>2</v>
      </c>
      <c r="M5795">
        <f>MATCH(H:H,价格表!$B$4:$B$35,0)</f>
        <v>26</v>
      </c>
      <c r="N5795" s="27">
        <f>IF(J5795&lt;=0.3,INDEX(价格表!$B$4:$I$31,M5795,2),IF(AND(J5795&gt;0.3,J5795&lt;=1),INDEX(价格表!$B$4:$I$31,M5795,3),IF(AND(J5795&gt;1,J5795&lt;=2.2),INDEX(价格表!$B$4:$I$31,M5795,4),IF(AND(J5795&gt;2.2,J5795&lt;=3.3),INDEX(价格表!$B$4:$I$31,M5795,5),IF(AND(J5795&gt;3.3,J5795&lt;=4),INDEX(价格表!$B$4:$I$31,M5795,6),IF(AND(J5795&gt;4,J5795&lt;=5.5),INDEX(价格表!$B$4:$I$31,M5795,7),IF(J5795&gt;5.5,2.6+INDEX(价格表!$B$4:$I$31,M5795,8)*L5795)))))))</f>
        <v>2.15</v>
      </c>
    </row>
    <row r="5796" spans="1:14">
      <c r="A5796" s="20">
        <v>4311115519247</v>
      </c>
      <c r="B5796" s="18" t="s">
        <v>16</v>
      </c>
      <c r="C5796" s="21">
        <v>20201218</v>
      </c>
      <c r="D5796" s="21">
        <v>610538201209</v>
      </c>
      <c r="E5796" s="21" t="s">
        <v>16</v>
      </c>
      <c r="F5796" s="21">
        <v>20201228</v>
      </c>
      <c r="G5796" s="21" t="s">
        <v>17</v>
      </c>
      <c r="H5796" s="21" t="s">
        <v>302</v>
      </c>
      <c r="I5796" s="21" t="s">
        <v>303</v>
      </c>
      <c r="J5796" s="21">
        <v>1.53</v>
      </c>
      <c r="K5796" s="21" t="s">
        <v>20</v>
      </c>
      <c r="L5796">
        <f t="shared" si="105"/>
        <v>2</v>
      </c>
      <c r="M5796">
        <f>MATCH(H:H,价格表!$B$4:$B$35,0)</f>
        <v>6</v>
      </c>
      <c r="N5796" s="27">
        <f>IF(J5796&lt;=0.3,INDEX(价格表!$B$4:$I$31,M5796,2),IF(AND(J5796&gt;0.3,J5796&lt;=1),INDEX(价格表!$B$4:$I$31,M5796,3),IF(AND(J5796&gt;1,J5796&lt;=2.2),INDEX(价格表!$B$4:$I$31,M5796,4),IF(AND(J5796&gt;2.2,J5796&lt;=3.3),INDEX(价格表!$B$4:$I$31,M5796,5),IF(AND(J5796&gt;3.3,J5796&lt;=4),INDEX(价格表!$B$4:$I$31,M5796,6),IF(AND(J5796&gt;4,J5796&lt;=5.5),INDEX(价格表!$B$4:$I$31,M5796,7),IF(J5796&gt;5.5,2.6+INDEX(价格表!$B$4:$I$31,M5796,8)*L5796)))))))</f>
        <v>2.95</v>
      </c>
    </row>
    <row r="5797" spans="1:14">
      <c r="A5797" s="20">
        <v>4311115520700</v>
      </c>
      <c r="B5797" s="18" t="s">
        <v>16</v>
      </c>
      <c r="C5797" s="21">
        <v>20201218</v>
      </c>
      <c r="D5797" s="21">
        <v>610538201209</v>
      </c>
      <c r="E5797" s="21" t="s">
        <v>16</v>
      </c>
      <c r="F5797" s="21">
        <v>20201228</v>
      </c>
      <c r="G5797" s="21" t="s">
        <v>17</v>
      </c>
      <c r="H5797" s="21" t="s">
        <v>294</v>
      </c>
      <c r="I5797" s="21" t="s">
        <v>295</v>
      </c>
      <c r="J5797" s="21">
        <v>1.52</v>
      </c>
      <c r="K5797" s="21" t="s">
        <v>20</v>
      </c>
      <c r="L5797">
        <f t="shared" si="105"/>
        <v>2</v>
      </c>
      <c r="M5797">
        <f>MATCH(H:H,价格表!$B$4:$B$35,0)</f>
        <v>18</v>
      </c>
      <c r="N5797" s="27">
        <f>IF(J5797&lt;=0.3,INDEX(价格表!$B$4:$I$31,M5797,2),IF(AND(J5797&gt;0.3,J5797&lt;=1),INDEX(价格表!$B$4:$I$31,M5797,3),IF(AND(J5797&gt;1,J5797&lt;=2.2),INDEX(价格表!$B$4:$I$31,M5797,4),IF(AND(J5797&gt;2.2,J5797&lt;=3.3),INDEX(价格表!$B$4:$I$31,M5797,5),IF(AND(J5797&gt;3.3,J5797&lt;=4),INDEX(价格表!$B$4:$I$31,M5797,6),IF(AND(J5797&gt;4,J5797&lt;=5.5),INDEX(价格表!$B$4:$I$31,M5797,7),IF(J5797&gt;5.5,2.6+INDEX(价格表!$B$4:$I$31,M5797,8)*L5797)))))))</f>
        <v>3.25</v>
      </c>
    </row>
    <row r="5798" spans="1:14">
      <c r="A5798" s="20">
        <v>4311115520701</v>
      </c>
      <c r="B5798" s="18" t="s">
        <v>16</v>
      </c>
      <c r="C5798" s="21">
        <v>20201218</v>
      </c>
      <c r="D5798" s="21">
        <v>610538201209</v>
      </c>
      <c r="E5798" s="21" t="s">
        <v>16</v>
      </c>
      <c r="F5798" s="21">
        <v>20201228</v>
      </c>
      <c r="G5798" s="21" t="s">
        <v>17</v>
      </c>
      <c r="H5798" s="21" t="s">
        <v>294</v>
      </c>
      <c r="I5798" s="21" t="s">
        <v>295</v>
      </c>
      <c r="J5798" s="21">
        <v>1.54</v>
      </c>
      <c r="K5798" s="21" t="s">
        <v>20</v>
      </c>
      <c r="L5798">
        <f t="shared" si="105"/>
        <v>2</v>
      </c>
      <c r="M5798">
        <f>MATCH(H:H,价格表!$B$4:$B$35,0)</f>
        <v>18</v>
      </c>
      <c r="N5798" s="27">
        <f>IF(J5798&lt;=0.3,INDEX(价格表!$B$4:$I$31,M5798,2),IF(AND(J5798&gt;0.3,J5798&lt;=1),INDEX(价格表!$B$4:$I$31,M5798,3),IF(AND(J5798&gt;1,J5798&lt;=2.2),INDEX(价格表!$B$4:$I$31,M5798,4),IF(AND(J5798&gt;2.2,J5798&lt;=3.3),INDEX(价格表!$B$4:$I$31,M5798,5),IF(AND(J5798&gt;3.3,J5798&lt;=4),INDEX(价格表!$B$4:$I$31,M5798,6),IF(AND(J5798&gt;4,J5798&lt;=5.5),INDEX(价格表!$B$4:$I$31,M5798,7),IF(J5798&gt;5.5,2.6+INDEX(价格表!$B$4:$I$31,M5798,8)*L5798)))))))</f>
        <v>3.25</v>
      </c>
    </row>
    <row r="5799" spans="1:14">
      <c r="A5799" s="20">
        <v>4311115527060</v>
      </c>
      <c r="B5799" s="18" t="s">
        <v>16</v>
      </c>
      <c r="C5799" s="21">
        <v>20201218</v>
      </c>
      <c r="D5799" s="21">
        <v>610538201209</v>
      </c>
      <c r="E5799" s="21" t="s">
        <v>16</v>
      </c>
      <c r="F5799" s="21">
        <v>20201228</v>
      </c>
      <c r="G5799" s="21" t="s">
        <v>17</v>
      </c>
      <c r="H5799" s="21" t="s">
        <v>298</v>
      </c>
      <c r="I5799" s="21" t="s">
        <v>325</v>
      </c>
      <c r="J5799" s="21">
        <v>1.52</v>
      </c>
      <c r="K5799" s="21" t="s">
        <v>20</v>
      </c>
      <c r="L5799">
        <f t="shared" si="105"/>
        <v>2</v>
      </c>
      <c r="M5799">
        <f>MATCH(H:H,价格表!$B$4:$B$35,0)</f>
        <v>29</v>
      </c>
      <c r="N5799" s="27">
        <f>L5799*8+3</f>
        <v>19</v>
      </c>
    </row>
    <row r="5800" spans="1:14">
      <c r="A5800" s="20">
        <v>4311115527064</v>
      </c>
      <c r="B5800" s="18" t="s">
        <v>16</v>
      </c>
      <c r="C5800" s="21">
        <v>20201218</v>
      </c>
      <c r="D5800" s="21">
        <v>610538201209</v>
      </c>
      <c r="E5800" s="21" t="s">
        <v>16</v>
      </c>
      <c r="F5800" s="21">
        <v>20201228</v>
      </c>
      <c r="G5800" s="21" t="s">
        <v>17</v>
      </c>
      <c r="H5800" s="21" t="s">
        <v>302</v>
      </c>
      <c r="I5800" s="21" t="s">
        <v>303</v>
      </c>
      <c r="J5800" s="21">
        <v>1.53</v>
      </c>
      <c r="K5800" s="21" t="s">
        <v>20</v>
      </c>
      <c r="L5800">
        <f t="shared" si="105"/>
        <v>2</v>
      </c>
      <c r="M5800">
        <f>MATCH(H:H,价格表!$B$4:$B$35,0)</f>
        <v>6</v>
      </c>
      <c r="N5800" s="27">
        <f>IF(J5800&lt;=0.3,INDEX(价格表!$B$4:$I$31,M5800,2),IF(AND(J5800&gt;0.3,J5800&lt;=1),INDEX(价格表!$B$4:$I$31,M5800,3),IF(AND(J5800&gt;1,J5800&lt;=2.2),INDEX(价格表!$B$4:$I$31,M5800,4),IF(AND(J5800&gt;2.2,J5800&lt;=3.3),INDEX(价格表!$B$4:$I$31,M5800,5),IF(AND(J5800&gt;3.3,J5800&lt;=4),INDEX(价格表!$B$4:$I$31,M5800,6),IF(AND(J5800&gt;4,J5800&lt;=5.5),INDEX(价格表!$B$4:$I$31,M5800,7),IF(J5800&gt;5.5,2.6+INDEX(价格表!$B$4:$I$31,M5800,8)*L5800)))))))</f>
        <v>2.95</v>
      </c>
    </row>
    <row r="5801" spans="1:14">
      <c r="A5801" s="20">
        <v>4311115527065</v>
      </c>
      <c r="B5801" s="18" t="s">
        <v>16</v>
      </c>
      <c r="C5801" s="21">
        <v>20201218</v>
      </c>
      <c r="D5801" s="21">
        <v>610538201209</v>
      </c>
      <c r="E5801" s="21" t="s">
        <v>16</v>
      </c>
      <c r="F5801" s="21">
        <v>20201228</v>
      </c>
      <c r="G5801" s="21" t="s">
        <v>17</v>
      </c>
      <c r="H5801" s="21" t="s">
        <v>305</v>
      </c>
      <c r="I5801" s="21" t="s">
        <v>311</v>
      </c>
      <c r="J5801" s="21">
        <v>1.53</v>
      </c>
      <c r="K5801" s="21" t="s">
        <v>20</v>
      </c>
      <c r="L5801">
        <f t="shared" si="105"/>
        <v>2</v>
      </c>
      <c r="M5801">
        <f>MATCH(H:H,价格表!$B$4:$B$35,0)</f>
        <v>26</v>
      </c>
      <c r="N5801" s="27">
        <f>IF(J5801&lt;=0.3,INDEX(价格表!$B$4:$I$31,M5801,2),IF(AND(J5801&gt;0.3,J5801&lt;=1),INDEX(价格表!$B$4:$I$31,M5801,3),IF(AND(J5801&gt;1,J5801&lt;=2.2),INDEX(价格表!$B$4:$I$31,M5801,4),IF(AND(J5801&gt;2.2,J5801&lt;=3.3),INDEX(价格表!$B$4:$I$31,M5801,5),IF(AND(J5801&gt;3.3,J5801&lt;=4),INDEX(价格表!$B$4:$I$31,M5801,6),IF(AND(J5801&gt;4,J5801&lt;=5.5),INDEX(价格表!$B$4:$I$31,M5801,7),IF(J5801&gt;5.5,2.6+INDEX(价格表!$B$4:$I$31,M5801,8)*L5801)))))))</f>
        <v>2.15</v>
      </c>
    </row>
    <row r="5802" spans="1:14">
      <c r="A5802" s="20">
        <v>4311115528878</v>
      </c>
      <c r="B5802" s="18" t="s">
        <v>16</v>
      </c>
      <c r="C5802" s="21">
        <v>20201218</v>
      </c>
      <c r="D5802" s="21">
        <v>610538201209</v>
      </c>
      <c r="E5802" s="21" t="s">
        <v>16</v>
      </c>
      <c r="F5802" s="21">
        <v>20201228</v>
      </c>
      <c r="G5802" s="21" t="s">
        <v>17</v>
      </c>
      <c r="H5802" s="21" t="s">
        <v>302</v>
      </c>
      <c r="I5802" s="21" t="s">
        <v>303</v>
      </c>
      <c r="J5802" s="21">
        <v>1.53</v>
      </c>
      <c r="K5802" s="21" t="s">
        <v>20</v>
      </c>
      <c r="L5802">
        <f t="shared" si="105"/>
        <v>2</v>
      </c>
      <c r="M5802">
        <f>MATCH(H:H,价格表!$B$4:$B$35,0)</f>
        <v>6</v>
      </c>
      <c r="N5802" s="27">
        <f>IF(J5802&lt;=0.3,INDEX(价格表!$B$4:$I$31,M5802,2),IF(AND(J5802&gt;0.3,J5802&lt;=1),INDEX(价格表!$B$4:$I$31,M5802,3),IF(AND(J5802&gt;1,J5802&lt;=2.2),INDEX(价格表!$B$4:$I$31,M5802,4),IF(AND(J5802&gt;2.2,J5802&lt;=3.3),INDEX(价格表!$B$4:$I$31,M5802,5),IF(AND(J5802&gt;3.3,J5802&lt;=4),INDEX(价格表!$B$4:$I$31,M5802,6),IF(AND(J5802&gt;4,J5802&lt;=5.5),INDEX(价格表!$B$4:$I$31,M5802,7),IF(J5802&gt;5.5,2.6+INDEX(价格表!$B$4:$I$31,M5802,8)*L5802)))))))</f>
        <v>2.95</v>
      </c>
    </row>
    <row r="5803" spans="1:14">
      <c r="A5803" s="20">
        <v>4311115528879</v>
      </c>
      <c r="B5803" s="18" t="s">
        <v>16</v>
      </c>
      <c r="C5803" s="21">
        <v>20201218</v>
      </c>
      <c r="D5803" s="21">
        <v>610538201209</v>
      </c>
      <c r="E5803" s="21" t="s">
        <v>16</v>
      </c>
      <c r="F5803" s="21">
        <v>20201228</v>
      </c>
      <c r="G5803" s="21" t="s">
        <v>17</v>
      </c>
      <c r="H5803" s="21" t="s">
        <v>298</v>
      </c>
      <c r="I5803" s="21" t="s">
        <v>313</v>
      </c>
      <c r="J5803" s="21">
        <v>1.54</v>
      </c>
      <c r="K5803" s="21" t="s">
        <v>20</v>
      </c>
      <c r="L5803">
        <f t="shared" si="105"/>
        <v>2</v>
      </c>
      <c r="M5803">
        <f>MATCH(H:H,价格表!$B$4:$B$35,0)</f>
        <v>29</v>
      </c>
      <c r="N5803" s="27">
        <f>L5803*5+3</f>
        <v>13</v>
      </c>
    </row>
    <row r="5804" spans="1:14">
      <c r="A5804" s="20">
        <v>4311115533818</v>
      </c>
      <c r="B5804" s="18" t="s">
        <v>16</v>
      </c>
      <c r="C5804" s="21">
        <v>20201218</v>
      </c>
      <c r="D5804" s="21">
        <v>610538201209</v>
      </c>
      <c r="E5804" s="21" t="s">
        <v>16</v>
      </c>
      <c r="F5804" s="21">
        <v>20201228</v>
      </c>
      <c r="G5804" s="21" t="s">
        <v>17</v>
      </c>
      <c r="H5804" s="21" t="s">
        <v>298</v>
      </c>
      <c r="I5804" s="21" t="s">
        <v>320</v>
      </c>
      <c r="J5804" s="21">
        <v>1.53</v>
      </c>
      <c r="K5804" s="21" t="s">
        <v>20</v>
      </c>
      <c r="L5804">
        <f t="shared" si="105"/>
        <v>2</v>
      </c>
      <c r="M5804">
        <f>MATCH(H:H,价格表!$B$4:$B$35,0)</f>
        <v>29</v>
      </c>
      <c r="N5804" s="27">
        <f>L5804*8+3</f>
        <v>19</v>
      </c>
    </row>
    <row r="5805" spans="1:14">
      <c r="A5805" s="20">
        <v>4311115534756</v>
      </c>
      <c r="B5805" s="18" t="s">
        <v>16</v>
      </c>
      <c r="C5805" s="21">
        <v>20201218</v>
      </c>
      <c r="D5805" s="21">
        <v>610538201209</v>
      </c>
      <c r="E5805" s="21" t="s">
        <v>16</v>
      </c>
      <c r="F5805" s="21">
        <v>20201228</v>
      </c>
      <c r="G5805" s="21" t="s">
        <v>17</v>
      </c>
      <c r="H5805" s="21" t="s">
        <v>302</v>
      </c>
      <c r="I5805" s="21" t="s">
        <v>303</v>
      </c>
      <c r="J5805" s="21">
        <v>1.52</v>
      </c>
      <c r="K5805" s="21" t="s">
        <v>20</v>
      </c>
      <c r="L5805">
        <f t="shared" si="105"/>
        <v>2</v>
      </c>
      <c r="M5805">
        <f>MATCH(H:H,价格表!$B$4:$B$35,0)</f>
        <v>6</v>
      </c>
      <c r="N5805" s="27">
        <f>IF(J5805&lt;=0.3,INDEX(价格表!$B$4:$I$31,M5805,2),IF(AND(J5805&gt;0.3,J5805&lt;=1),INDEX(价格表!$B$4:$I$31,M5805,3),IF(AND(J5805&gt;1,J5805&lt;=2.2),INDEX(价格表!$B$4:$I$31,M5805,4),IF(AND(J5805&gt;2.2,J5805&lt;=3.3),INDEX(价格表!$B$4:$I$31,M5805,5),IF(AND(J5805&gt;3.3,J5805&lt;=4),INDEX(价格表!$B$4:$I$31,M5805,6),IF(AND(J5805&gt;4,J5805&lt;=5.5),INDEX(价格表!$B$4:$I$31,M5805,7),IF(J5805&gt;5.5,2.6+INDEX(价格表!$B$4:$I$31,M5805,8)*L5805)))))))</f>
        <v>2.95</v>
      </c>
    </row>
    <row r="5806" spans="1:14">
      <c r="A5806" s="20">
        <v>4311115534757</v>
      </c>
      <c r="B5806" s="18" t="s">
        <v>16</v>
      </c>
      <c r="C5806" s="21">
        <v>20201218</v>
      </c>
      <c r="D5806" s="21">
        <v>610538201209</v>
      </c>
      <c r="E5806" s="21" t="s">
        <v>16</v>
      </c>
      <c r="F5806" s="21">
        <v>20201228</v>
      </c>
      <c r="G5806" s="21" t="s">
        <v>17</v>
      </c>
      <c r="H5806" s="21" t="s">
        <v>298</v>
      </c>
      <c r="I5806" s="21" t="s">
        <v>313</v>
      </c>
      <c r="J5806" s="21">
        <v>1.53</v>
      </c>
      <c r="K5806" s="21" t="s">
        <v>20</v>
      </c>
      <c r="L5806">
        <f t="shared" si="105"/>
        <v>2</v>
      </c>
      <c r="M5806">
        <f>MATCH(H:H,价格表!$B$4:$B$35,0)</f>
        <v>29</v>
      </c>
      <c r="N5806" s="27">
        <f>L5806*5+3</f>
        <v>13</v>
      </c>
    </row>
    <row r="5807" spans="1:14">
      <c r="A5807" s="20">
        <v>4311115536972</v>
      </c>
      <c r="B5807" s="18" t="s">
        <v>16</v>
      </c>
      <c r="C5807" s="21">
        <v>20201218</v>
      </c>
      <c r="D5807" s="21">
        <v>610538201209</v>
      </c>
      <c r="E5807" s="21" t="s">
        <v>16</v>
      </c>
      <c r="F5807" s="21">
        <v>20201228</v>
      </c>
      <c r="G5807" s="21" t="s">
        <v>17</v>
      </c>
      <c r="H5807" s="21" t="s">
        <v>298</v>
      </c>
      <c r="I5807" s="21" t="s">
        <v>325</v>
      </c>
      <c r="J5807" s="21">
        <v>1.54</v>
      </c>
      <c r="K5807" s="21" t="s">
        <v>20</v>
      </c>
      <c r="L5807">
        <f t="shared" si="105"/>
        <v>2</v>
      </c>
      <c r="M5807">
        <f>MATCH(H:H,价格表!$B$4:$B$35,0)</f>
        <v>29</v>
      </c>
      <c r="N5807" s="27">
        <f>L5807*8+3</f>
        <v>19</v>
      </c>
    </row>
    <row r="5808" spans="1:14">
      <c r="A5808" s="20">
        <v>4311115541678</v>
      </c>
      <c r="B5808" s="18" t="s">
        <v>16</v>
      </c>
      <c r="C5808" s="21">
        <v>20201218</v>
      </c>
      <c r="D5808" s="21">
        <v>610538201209</v>
      </c>
      <c r="E5808" s="21" t="s">
        <v>16</v>
      </c>
      <c r="F5808" s="21">
        <v>20201228</v>
      </c>
      <c r="G5808" s="21" t="s">
        <v>17</v>
      </c>
      <c r="H5808" s="21" t="s">
        <v>302</v>
      </c>
      <c r="I5808" s="21" t="s">
        <v>303</v>
      </c>
      <c r="J5808" s="21">
        <v>1.52</v>
      </c>
      <c r="K5808" s="21" t="s">
        <v>20</v>
      </c>
      <c r="L5808">
        <f t="shared" si="105"/>
        <v>2</v>
      </c>
      <c r="M5808">
        <f>MATCH(H:H,价格表!$B$4:$B$35,0)</f>
        <v>6</v>
      </c>
      <c r="N5808" s="27">
        <f>IF(J5808&lt;=0.3,INDEX(价格表!$B$4:$I$31,M5808,2),IF(AND(J5808&gt;0.3,J5808&lt;=1),INDEX(价格表!$B$4:$I$31,M5808,3),IF(AND(J5808&gt;1,J5808&lt;=2.2),INDEX(价格表!$B$4:$I$31,M5808,4),IF(AND(J5808&gt;2.2,J5808&lt;=3.3),INDEX(价格表!$B$4:$I$31,M5808,5),IF(AND(J5808&gt;3.3,J5808&lt;=4),INDEX(价格表!$B$4:$I$31,M5808,6),IF(AND(J5808&gt;4,J5808&lt;=5.5),INDEX(价格表!$B$4:$I$31,M5808,7),IF(J5808&gt;5.5,2.6+INDEX(价格表!$B$4:$I$31,M5808,8)*L5808)))))))</f>
        <v>2.95</v>
      </c>
    </row>
    <row r="5809" spans="1:14">
      <c r="A5809" s="20">
        <v>4311115541680</v>
      </c>
      <c r="B5809" s="18" t="s">
        <v>16</v>
      </c>
      <c r="C5809" s="21">
        <v>20201218</v>
      </c>
      <c r="D5809" s="21">
        <v>610538201209</v>
      </c>
      <c r="E5809" s="21" t="s">
        <v>16</v>
      </c>
      <c r="F5809" s="21">
        <v>20201228</v>
      </c>
      <c r="G5809" s="21" t="s">
        <v>17</v>
      </c>
      <c r="H5809" s="21" t="s">
        <v>294</v>
      </c>
      <c r="I5809" s="21" t="s">
        <v>295</v>
      </c>
      <c r="J5809" s="21">
        <v>1.52</v>
      </c>
      <c r="K5809" s="21" t="s">
        <v>20</v>
      </c>
      <c r="L5809">
        <f t="shared" si="105"/>
        <v>2</v>
      </c>
      <c r="M5809">
        <f>MATCH(H:H,价格表!$B$4:$B$35,0)</f>
        <v>18</v>
      </c>
      <c r="N5809" s="27">
        <f>IF(J5809&lt;=0.3,INDEX(价格表!$B$4:$I$31,M5809,2),IF(AND(J5809&gt;0.3,J5809&lt;=1),INDEX(价格表!$B$4:$I$31,M5809,3),IF(AND(J5809&gt;1,J5809&lt;=2.2),INDEX(价格表!$B$4:$I$31,M5809,4),IF(AND(J5809&gt;2.2,J5809&lt;=3.3),INDEX(价格表!$B$4:$I$31,M5809,5),IF(AND(J5809&gt;3.3,J5809&lt;=4),INDEX(价格表!$B$4:$I$31,M5809,6),IF(AND(J5809&gt;4,J5809&lt;=5.5),INDEX(价格表!$B$4:$I$31,M5809,7),IF(J5809&gt;5.5,2.6+INDEX(价格表!$B$4:$I$31,M5809,8)*L5809)))))))</f>
        <v>3.25</v>
      </c>
    </row>
    <row r="5810" spans="1:14">
      <c r="A5810" s="20">
        <v>4311115541683</v>
      </c>
      <c r="B5810" s="18" t="s">
        <v>16</v>
      </c>
      <c r="C5810" s="21">
        <v>20201218</v>
      </c>
      <c r="D5810" s="21">
        <v>610538201209</v>
      </c>
      <c r="E5810" s="21" t="s">
        <v>16</v>
      </c>
      <c r="F5810" s="21">
        <v>20201228</v>
      </c>
      <c r="G5810" s="21" t="s">
        <v>17</v>
      </c>
      <c r="H5810" s="21" t="s">
        <v>302</v>
      </c>
      <c r="I5810" s="21" t="s">
        <v>303</v>
      </c>
      <c r="J5810" s="21">
        <v>1.52</v>
      </c>
      <c r="K5810" s="21" t="s">
        <v>20</v>
      </c>
      <c r="L5810">
        <f t="shared" si="105"/>
        <v>2</v>
      </c>
      <c r="M5810">
        <f>MATCH(H:H,价格表!$B$4:$B$35,0)</f>
        <v>6</v>
      </c>
      <c r="N5810" s="27">
        <f>IF(J5810&lt;=0.3,INDEX(价格表!$B$4:$I$31,M5810,2),IF(AND(J5810&gt;0.3,J5810&lt;=1),INDEX(价格表!$B$4:$I$31,M5810,3),IF(AND(J5810&gt;1,J5810&lt;=2.2),INDEX(价格表!$B$4:$I$31,M5810,4),IF(AND(J5810&gt;2.2,J5810&lt;=3.3),INDEX(价格表!$B$4:$I$31,M5810,5),IF(AND(J5810&gt;3.3,J5810&lt;=4),INDEX(价格表!$B$4:$I$31,M5810,6),IF(AND(J5810&gt;4,J5810&lt;=5.5),INDEX(价格表!$B$4:$I$31,M5810,7),IF(J5810&gt;5.5,2.6+INDEX(价格表!$B$4:$I$31,M5810,8)*L5810)))))))</f>
        <v>2.95</v>
      </c>
    </row>
    <row r="5811" spans="1:14">
      <c r="A5811" s="20">
        <v>4311118004538</v>
      </c>
      <c r="B5811" s="18" t="s">
        <v>16</v>
      </c>
      <c r="C5811" s="21">
        <v>20201218</v>
      </c>
      <c r="D5811" s="21">
        <v>610538201209</v>
      </c>
      <c r="E5811" s="21" t="s">
        <v>16</v>
      </c>
      <c r="F5811" s="21">
        <v>20201228</v>
      </c>
      <c r="G5811" s="21" t="s">
        <v>17</v>
      </c>
      <c r="H5811" s="21" t="s">
        <v>294</v>
      </c>
      <c r="I5811" s="21" t="s">
        <v>295</v>
      </c>
      <c r="J5811" s="21">
        <v>1.52</v>
      </c>
      <c r="K5811" s="21" t="s">
        <v>20</v>
      </c>
      <c r="L5811">
        <f t="shared" si="105"/>
        <v>2</v>
      </c>
      <c r="M5811">
        <f>MATCH(H:H,价格表!$B$4:$B$35,0)</f>
        <v>18</v>
      </c>
      <c r="N5811" s="27">
        <f>IF(J5811&lt;=0.3,INDEX(价格表!$B$4:$I$31,M5811,2),IF(AND(J5811&gt;0.3,J5811&lt;=1),INDEX(价格表!$B$4:$I$31,M5811,3),IF(AND(J5811&gt;1,J5811&lt;=2.2),INDEX(价格表!$B$4:$I$31,M5811,4),IF(AND(J5811&gt;2.2,J5811&lt;=3.3),INDEX(价格表!$B$4:$I$31,M5811,5),IF(AND(J5811&gt;3.3,J5811&lt;=4),INDEX(价格表!$B$4:$I$31,M5811,6),IF(AND(J5811&gt;4,J5811&lt;=5.5),INDEX(价格表!$B$4:$I$31,M5811,7),IF(J5811&gt;5.5,2.6+INDEX(价格表!$B$4:$I$31,M5811,8)*L5811)))))))</f>
        <v>3.25</v>
      </c>
    </row>
    <row r="5812" spans="1:14">
      <c r="A5812" s="20">
        <v>4311118012887</v>
      </c>
      <c r="B5812" s="18" t="s">
        <v>16</v>
      </c>
      <c r="C5812" s="21">
        <v>20201218</v>
      </c>
      <c r="D5812" s="21">
        <v>610538201209</v>
      </c>
      <c r="E5812" s="21" t="s">
        <v>16</v>
      </c>
      <c r="F5812" s="21">
        <v>20201228</v>
      </c>
      <c r="G5812" s="21" t="s">
        <v>17</v>
      </c>
      <c r="H5812" s="21" t="s">
        <v>305</v>
      </c>
      <c r="I5812" s="21" t="s">
        <v>339</v>
      </c>
      <c r="J5812" s="21">
        <v>1.53</v>
      </c>
      <c r="K5812" s="21" t="s">
        <v>20</v>
      </c>
      <c r="L5812">
        <f t="shared" si="105"/>
        <v>2</v>
      </c>
      <c r="M5812">
        <f>MATCH(H:H,价格表!$B$4:$B$35,0)</f>
        <v>26</v>
      </c>
      <c r="N5812" s="27">
        <f>IF(J5812&lt;=0.3,INDEX(价格表!$B$4:$I$31,M5812,2),IF(AND(J5812&gt;0.3,J5812&lt;=1),INDEX(价格表!$B$4:$I$31,M5812,3),IF(AND(J5812&gt;1,J5812&lt;=2.2),INDEX(价格表!$B$4:$I$31,M5812,4),IF(AND(J5812&gt;2.2,J5812&lt;=3.3),INDEX(价格表!$B$4:$I$31,M5812,5),IF(AND(J5812&gt;3.3,J5812&lt;=4),INDEX(价格表!$B$4:$I$31,M5812,6),IF(AND(J5812&gt;4,J5812&lt;=5.5),INDEX(价格表!$B$4:$I$31,M5812,7),IF(J5812&gt;5.5,2.6+INDEX(价格表!$B$4:$I$31,M5812,8)*L5812)))))))</f>
        <v>2.15</v>
      </c>
    </row>
    <row r="5813" spans="1:14">
      <c r="A5813" s="20">
        <v>4311118012893</v>
      </c>
      <c r="B5813" s="18" t="s">
        <v>16</v>
      </c>
      <c r="C5813" s="21">
        <v>20201218</v>
      </c>
      <c r="D5813" s="21">
        <v>610538201209</v>
      </c>
      <c r="E5813" s="21" t="s">
        <v>16</v>
      </c>
      <c r="F5813" s="21">
        <v>20201228</v>
      </c>
      <c r="G5813" s="21" t="s">
        <v>17</v>
      </c>
      <c r="H5813" s="21" t="s">
        <v>294</v>
      </c>
      <c r="I5813" s="21" t="s">
        <v>295</v>
      </c>
      <c r="J5813" s="21">
        <v>1.53</v>
      </c>
      <c r="K5813" s="21" t="s">
        <v>20</v>
      </c>
      <c r="L5813">
        <f t="shared" si="105"/>
        <v>2</v>
      </c>
      <c r="M5813">
        <f>MATCH(H:H,价格表!$B$4:$B$35,0)</f>
        <v>18</v>
      </c>
      <c r="N5813" s="27">
        <f>IF(J5813&lt;=0.3,INDEX(价格表!$B$4:$I$31,M5813,2),IF(AND(J5813&gt;0.3,J5813&lt;=1),INDEX(价格表!$B$4:$I$31,M5813,3),IF(AND(J5813&gt;1,J5813&lt;=2.2),INDEX(价格表!$B$4:$I$31,M5813,4),IF(AND(J5813&gt;2.2,J5813&lt;=3.3),INDEX(价格表!$B$4:$I$31,M5813,5),IF(AND(J5813&gt;3.3,J5813&lt;=4),INDEX(价格表!$B$4:$I$31,M5813,6),IF(AND(J5813&gt;4,J5813&lt;=5.5),INDEX(价格表!$B$4:$I$31,M5813,7),IF(J5813&gt;5.5,2.6+INDEX(价格表!$B$4:$I$31,M5813,8)*L5813)))))))</f>
        <v>3.25</v>
      </c>
    </row>
    <row r="5814" spans="1:14">
      <c r="A5814" s="20">
        <v>4311118019550</v>
      </c>
      <c r="B5814" s="18" t="s">
        <v>16</v>
      </c>
      <c r="C5814" s="21">
        <v>20201218</v>
      </c>
      <c r="D5814" s="21">
        <v>610538201209</v>
      </c>
      <c r="E5814" s="21" t="s">
        <v>16</v>
      </c>
      <c r="F5814" s="21">
        <v>20201228</v>
      </c>
      <c r="G5814" s="21" t="s">
        <v>17</v>
      </c>
      <c r="H5814" s="21" t="s">
        <v>294</v>
      </c>
      <c r="I5814" s="21" t="s">
        <v>295</v>
      </c>
      <c r="J5814" s="21">
        <v>1.52</v>
      </c>
      <c r="K5814" s="21" t="s">
        <v>20</v>
      </c>
      <c r="L5814">
        <f t="shared" si="105"/>
        <v>2</v>
      </c>
      <c r="M5814">
        <f>MATCH(H:H,价格表!$B$4:$B$35,0)</f>
        <v>18</v>
      </c>
      <c r="N5814" s="27">
        <f>IF(J5814&lt;=0.3,INDEX(价格表!$B$4:$I$31,M5814,2),IF(AND(J5814&gt;0.3,J5814&lt;=1),INDEX(价格表!$B$4:$I$31,M5814,3),IF(AND(J5814&gt;1,J5814&lt;=2.2),INDEX(价格表!$B$4:$I$31,M5814,4),IF(AND(J5814&gt;2.2,J5814&lt;=3.3),INDEX(价格表!$B$4:$I$31,M5814,5),IF(AND(J5814&gt;3.3,J5814&lt;=4),INDEX(价格表!$B$4:$I$31,M5814,6),IF(AND(J5814&gt;4,J5814&lt;=5.5),INDEX(价格表!$B$4:$I$31,M5814,7),IF(J5814&gt;5.5,2.6+INDEX(价格表!$B$4:$I$31,M5814,8)*L5814)))))))</f>
        <v>3.25</v>
      </c>
    </row>
    <row r="5815" spans="1:14">
      <c r="A5815" s="20">
        <v>4311118027218</v>
      </c>
      <c r="B5815" s="18" t="s">
        <v>16</v>
      </c>
      <c r="C5815" s="21">
        <v>20201218</v>
      </c>
      <c r="D5815" s="21">
        <v>610538201209</v>
      </c>
      <c r="E5815" s="21" t="s">
        <v>16</v>
      </c>
      <c r="F5815" s="21">
        <v>20201228</v>
      </c>
      <c r="G5815" s="21" t="s">
        <v>17</v>
      </c>
      <c r="H5815" s="21" t="s">
        <v>294</v>
      </c>
      <c r="I5815" s="21" t="s">
        <v>295</v>
      </c>
      <c r="J5815" s="21">
        <v>1.52</v>
      </c>
      <c r="K5815" s="21" t="s">
        <v>20</v>
      </c>
      <c r="L5815">
        <f t="shared" si="105"/>
        <v>2</v>
      </c>
      <c r="M5815">
        <f>MATCH(H:H,价格表!$B$4:$B$35,0)</f>
        <v>18</v>
      </c>
      <c r="N5815" s="27">
        <f>IF(J5815&lt;=0.3,INDEX(价格表!$B$4:$I$31,M5815,2),IF(AND(J5815&gt;0.3,J5815&lt;=1),INDEX(价格表!$B$4:$I$31,M5815,3),IF(AND(J5815&gt;1,J5815&lt;=2.2),INDEX(价格表!$B$4:$I$31,M5815,4),IF(AND(J5815&gt;2.2,J5815&lt;=3.3),INDEX(价格表!$B$4:$I$31,M5815,5),IF(AND(J5815&gt;3.3,J5815&lt;=4),INDEX(价格表!$B$4:$I$31,M5815,6),IF(AND(J5815&gt;4,J5815&lt;=5.5),INDEX(价格表!$B$4:$I$31,M5815,7),IF(J5815&gt;5.5,2.6+INDEX(价格表!$B$4:$I$31,M5815,8)*L5815)))))))</f>
        <v>3.25</v>
      </c>
    </row>
    <row r="5816" spans="1:14">
      <c r="A5816" s="20">
        <v>4311118033215</v>
      </c>
      <c r="B5816" s="18" t="s">
        <v>16</v>
      </c>
      <c r="C5816" s="21">
        <v>20201218</v>
      </c>
      <c r="D5816" s="21">
        <v>610538201209</v>
      </c>
      <c r="E5816" s="21" t="s">
        <v>16</v>
      </c>
      <c r="F5816" s="21">
        <v>20201228</v>
      </c>
      <c r="G5816" s="21" t="s">
        <v>17</v>
      </c>
      <c r="H5816" s="21" t="s">
        <v>294</v>
      </c>
      <c r="I5816" s="21" t="s">
        <v>295</v>
      </c>
      <c r="J5816" s="21">
        <v>1.54</v>
      </c>
      <c r="K5816" s="21" t="s">
        <v>20</v>
      </c>
      <c r="L5816">
        <f t="shared" si="105"/>
        <v>2</v>
      </c>
      <c r="M5816">
        <f>MATCH(H:H,价格表!$B$4:$B$35,0)</f>
        <v>18</v>
      </c>
      <c r="N5816" s="27">
        <f>IF(J5816&lt;=0.3,INDEX(价格表!$B$4:$I$31,M5816,2),IF(AND(J5816&gt;0.3,J5816&lt;=1),INDEX(价格表!$B$4:$I$31,M5816,3),IF(AND(J5816&gt;1,J5816&lt;=2.2),INDEX(价格表!$B$4:$I$31,M5816,4),IF(AND(J5816&gt;2.2,J5816&lt;=3.3),INDEX(价格表!$B$4:$I$31,M5816,5),IF(AND(J5816&gt;3.3,J5816&lt;=4),INDEX(价格表!$B$4:$I$31,M5816,6),IF(AND(J5816&gt;4,J5816&lt;=5.5),INDEX(价格表!$B$4:$I$31,M5816,7),IF(J5816&gt;5.5,2.6+INDEX(价格表!$B$4:$I$31,M5816,8)*L5816)))))))</f>
        <v>3.25</v>
      </c>
    </row>
    <row r="5817" spans="1:14">
      <c r="A5817" s="20">
        <v>4311118033216</v>
      </c>
      <c r="B5817" s="18" t="s">
        <v>16</v>
      </c>
      <c r="C5817" s="21">
        <v>20201218</v>
      </c>
      <c r="D5817" s="21">
        <v>610538201209</v>
      </c>
      <c r="E5817" s="21" t="s">
        <v>16</v>
      </c>
      <c r="F5817" s="21">
        <v>20201228</v>
      </c>
      <c r="G5817" s="21" t="s">
        <v>17</v>
      </c>
      <c r="H5817" s="21" t="s">
        <v>305</v>
      </c>
      <c r="I5817" s="21" t="s">
        <v>340</v>
      </c>
      <c r="J5817" s="21">
        <v>1.54</v>
      </c>
      <c r="K5817" s="21" t="s">
        <v>20</v>
      </c>
      <c r="L5817">
        <f t="shared" si="105"/>
        <v>2</v>
      </c>
      <c r="M5817">
        <f>MATCH(H:H,价格表!$B$4:$B$35,0)</f>
        <v>26</v>
      </c>
      <c r="N5817" s="27">
        <f>IF(J5817&lt;=0.3,INDEX(价格表!$B$4:$I$31,M5817,2),IF(AND(J5817&gt;0.3,J5817&lt;=1),INDEX(价格表!$B$4:$I$31,M5817,3),IF(AND(J5817&gt;1,J5817&lt;=2.2),INDEX(价格表!$B$4:$I$31,M5817,4),IF(AND(J5817&gt;2.2,J5817&lt;=3.3),INDEX(价格表!$B$4:$I$31,M5817,5),IF(AND(J5817&gt;3.3,J5817&lt;=4),INDEX(价格表!$B$4:$I$31,M5817,6),IF(AND(J5817&gt;4,J5817&lt;=5.5),INDEX(价格表!$B$4:$I$31,M5817,7),IF(J5817&gt;5.5,2.6+INDEX(价格表!$B$4:$I$31,M5817,8)*L5817)))))))</f>
        <v>2.15</v>
      </c>
    </row>
    <row r="5818" spans="1:14">
      <c r="A5818" s="20">
        <v>4311118033684</v>
      </c>
      <c r="B5818" s="18" t="s">
        <v>16</v>
      </c>
      <c r="C5818" s="21">
        <v>20201218</v>
      </c>
      <c r="D5818" s="21">
        <v>610538201209</v>
      </c>
      <c r="E5818" s="21" t="s">
        <v>16</v>
      </c>
      <c r="F5818" s="21">
        <v>20201228</v>
      </c>
      <c r="G5818" s="21" t="s">
        <v>17</v>
      </c>
      <c r="H5818" s="21" t="s">
        <v>302</v>
      </c>
      <c r="I5818" s="21" t="s">
        <v>303</v>
      </c>
      <c r="J5818" s="21">
        <v>1.53</v>
      </c>
      <c r="K5818" s="21" t="s">
        <v>20</v>
      </c>
      <c r="L5818">
        <f t="shared" si="105"/>
        <v>2</v>
      </c>
      <c r="M5818">
        <f>MATCH(H:H,价格表!$B$4:$B$35,0)</f>
        <v>6</v>
      </c>
      <c r="N5818" s="27">
        <f>IF(J5818&lt;=0.3,INDEX(价格表!$B$4:$I$31,M5818,2),IF(AND(J5818&gt;0.3,J5818&lt;=1),INDEX(价格表!$B$4:$I$31,M5818,3),IF(AND(J5818&gt;1,J5818&lt;=2.2),INDEX(价格表!$B$4:$I$31,M5818,4),IF(AND(J5818&gt;2.2,J5818&lt;=3.3),INDEX(价格表!$B$4:$I$31,M5818,5),IF(AND(J5818&gt;3.3,J5818&lt;=4),INDEX(价格表!$B$4:$I$31,M5818,6),IF(AND(J5818&gt;4,J5818&lt;=5.5),INDEX(价格表!$B$4:$I$31,M5818,7),IF(J5818&gt;5.5,2.6+INDEX(价格表!$B$4:$I$31,M5818,8)*L5818)))))))</f>
        <v>2.95</v>
      </c>
    </row>
    <row r="5819" spans="1:14">
      <c r="A5819" s="20">
        <v>4311118033693</v>
      </c>
      <c r="B5819" s="18" t="s">
        <v>16</v>
      </c>
      <c r="C5819" s="21">
        <v>20201218</v>
      </c>
      <c r="D5819" s="21">
        <v>610538201209</v>
      </c>
      <c r="E5819" s="21" t="s">
        <v>16</v>
      </c>
      <c r="F5819" s="21">
        <v>20201228</v>
      </c>
      <c r="G5819" s="21" t="s">
        <v>17</v>
      </c>
      <c r="H5819" s="21" t="s">
        <v>302</v>
      </c>
      <c r="I5819" s="21" t="s">
        <v>303</v>
      </c>
      <c r="J5819" s="21">
        <v>1.52</v>
      </c>
      <c r="K5819" s="21" t="s">
        <v>20</v>
      </c>
      <c r="L5819">
        <f t="shared" si="105"/>
        <v>2</v>
      </c>
      <c r="M5819">
        <f>MATCH(H:H,价格表!$B$4:$B$35,0)</f>
        <v>6</v>
      </c>
      <c r="N5819" s="27">
        <f>IF(J5819&lt;=0.3,INDEX(价格表!$B$4:$I$31,M5819,2),IF(AND(J5819&gt;0.3,J5819&lt;=1),INDEX(价格表!$B$4:$I$31,M5819,3),IF(AND(J5819&gt;1,J5819&lt;=2.2),INDEX(价格表!$B$4:$I$31,M5819,4),IF(AND(J5819&gt;2.2,J5819&lt;=3.3),INDEX(价格表!$B$4:$I$31,M5819,5),IF(AND(J5819&gt;3.3,J5819&lt;=4),INDEX(价格表!$B$4:$I$31,M5819,6),IF(AND(J5819&gt;4,J5819&lt;=5.5),INDEX(价格表!$B$4:$I$31,M5819,7),IF(J5819&gt;5.5,2.6+INDEX(价格表!$B$4:$I$31,M5819,8)*L5819)))))))</f>
        <v>2.95</v>
      </c>
    </row>
    <row r="5820" spans="1:14">
      <c r="A5820" s="20">
        <v>4311118034069</v>
      </c>
      <c r="B5820" s="18" t="s">
        <v>16</v>
      </c>
      <c r="C5820" s="21">
        <v>20201218</v>
      </c>
      <c r="D5820" s="21">
        <v>610538201209</v>
      </c>
      <c r="E5820" s="21" t="s">
        <v>16</v>
      </c>
      <c r="F5820" s="21">
        <v>20201228</v>
      </c>
      <c r="G5820" s="21" t="s">
        <v>17</v>
      </c>
      <c r="H5820" s="21" t="s">
        <v>308</v>
      </c>
      <c r="I5820" s="21" t="s">
        <v>330</v>
      </c>
      <c r="J5820" s="21">
        <v>1.52</v>
      </c>
      <c r="K5820" s="21" t="s">
        <v>20</v>
      </c>
      <c r="L5820">
        <f t="shared" si="105"/>
        <v>2</v>
      </c>
      <c r="M5820">
        <f>MATCH(H:H,价格表!$B$4:$B$35,0)</f>
        <v>27</v>
      </c>
      <c r="N5820" s="27">
        <f>IF(J5820&lt;=0.3,INDEX(价格表!$B$4:$I$31,M5820,2),IF(AND(J5820&gt;0.3,J5820&lt;=1),INDEX(价格表!$B$4:$I$31,M5820,3),IF(AND(J5820&gt;1,J5820&lt;=2.2),INDEX(价格表!$B$4:$I$31,M5820,4),IF(AND(J5820&gt;2.2,J5820&lt;=3.3),INDEX(价格表!$B$4:$I$31,M5820,5),IF(AND(J5820&gt;3.3,J5820&lt;=4),INDEX(价格表!$B$4:$I$31,M5820,6),IF(AND(J5820&gt;4,J5820&lt;=5.5),INDEX(价格表!$B$4:$I$31,M5820,7),IF(J5820&gt;5.5,2.6+INDEX(价格表!$B$4:$I$31,M5820,8)*L5820)))))))</f>
        <v>2.15</v>
      </c>
    </row>
    <row r="5821" spans="1:14">
      <c r="A5821" s="20">
        <v>4311118034097</v>
      </c>
      <c r="B5821" s="18" t="s">
        <v>16</v>
      </c>
      <c r="C5821" s="21">
        <v>20201218</v>
      </c>
      <c r="D5821" s="21">
        <v>610538201209</v>
      </c>
      <c r="E5821" s="21" t="s">
        <v>16</v>
      </c>
      <c r="F5821" s="21">
        <v>20201228</v>
      </c>
      <c r="G5821" s="21" t="s">
        <v>17</v>
      </c>
      <c r="H5821" s="21" t="s">
        <v>305</v>
      </c>
      <c r="I5821" s="21" t="s">
        <v>314</v>
      </c>
      <c r="J5821" s="21">
        <v>1.52</v>
      </c>
      <c r="K5821" s="21" t="s">
        <v>20</v>
      </c>
      <c r="L5821">
        <f t="shared" si="105"/>
        <v>2</v>
      </c>
      <c r="M5821">
        <f>MATCH(H:H,价格表!$B$4:$B$35,0)</f>
        <v>26</v>
      </c>
      <c r="N5821" s="27">
        <f>IF(J5821&lt;=0.3,INDEX(价格表!$B$4:$I$31,M5821,2),IF(AND(J5821&gt;0.3,J5821&lt;=1),INDEX(价格表!$B$4:$I$31,M5821,3),IF(AND(J5821&gt;1,J5821&lt;=2.2),INDEX(价格表!$B$4:$I$31,M5821,4),IF(AND(J5821&gt;2.2,J5821&lt;=3.3),INDEX(价格表!$B$4:$I$31,M5821,5),IF(AND(J5821&gt;3.3,J5821&lt;=4),INDEX(价格表!$B$4:$I$31,M5821,6),IF(AND(J5821&gt;4,J5821&lt;=5.5),INDEX(价格表!$B$4:$I$31,M5821,7),IF(J5821&gt;5.5,2.6+INDEX(价格表!$B$4:$I$31,M5821,8)*L5821)))))))</f>
        <v>2.15</v>
      </c>
    </row>
    <row r="5822" spans="1:14">
      <c r="A5822" s="20">
        <v>4311118034105</v>
      </c>
      <c r="B5822" s="18" t="s">
        <v>16</v>
      </c>
      <c r="C5822" s="21">
        <v>20201218</v>
      </c>
      <c r="D5822" s="21">
        <v>610538201209</v>
      </c>
      <c r="E5822" s="21" t="s">
        <v>16</v>
      </c>
      <c r="F5822" s="21">
        <v>20201228</v>
      </c>
      <c r="G5822" s="21" t="s">
        <v>17</v>
      </c>
      <c r="H5822" s="21" t="s">
        <v>294</v>
      </c>
      <c r="I5822" s="21" t="s">
        <v>295</v>
      </c>
      <c r="J5822" s="21">
        <v>1.53</v>
      </c>
      <c r="K5822" s="21" t="s">
        <v>20</v>
      </c>
      <c r="L5822">
        <f t="shared" si="105"/>
        <v>2</v>
      </c>
      <c r="M5822">
        <f>MATCH(H:H,价格表!$B$4:$B$35,0)</f>
        <v>18</v>
      </c>
      <c r="N5822" s="27">
        <f>IF(J5822&lt;=0.3,INDEX(价格表!$B$4:$I$31,M5822,2),IF(AND(J5822&gt;0.3,J5822&lt;=1),INDEX(价格表!$B$4:$I$31,M5822,3),IF(AND(J5822&gt;1,J5822&lt;=2.2),INDEX(价格表!$B$4:$I$31,M5822,4),IF(AND(J5822&gt;2.2,J5822&lt;=3.3),INDEX(价格表!$B$4:$I$31,M5822,5),IF(AND(J5822&gt;3.3,J5822&lt;=4),INDEX(价格表!$B$4:$I$31,M5822,6),IF(AND(J5822&gt;4,J5822&lt;=5.5),INDEX(价格表!$B$4:$I$31,M5822,7),IF(J5822&gt;5.5,2.6+INDEX(价格表!$B$4:$I$31,M5822,8)*L5822)))))))</f>
        <v>3.25</v>
      </c>
    </row>
    <row r="5823" spans="1:14">
      <c r="A5823" s="20">
        <v>4311118039889</v>
      </c>
      <c r="B5823" s="18" t="s">
        <v>16</v>
      </c>
      <c r="C5823" s="21">
        <v>20201218</v>
      </c>
      <c r="D5823" s="21">
        <v>610538201209</v>
      </c>
      <c r="E5823" s="21" t="s">
        <v>16</v>
      </c>
      <c r="F5823" s="21">
        <v>20201228</v>
      </c>
      <c r="G5823" s="21" t="s">
        <v>17</v>
      </c>
      <c r="H5823" s="21" t="s">
        <v>308</v>
      </c>
      <c r="I5823" s="21" t="s">
        <v>315</v>
      </c>
      <c r="J5823" s="21">
        <v>1.54</v>
      </c>
      <c r="K5823" s="21" t="s">
        <v>20</v>
      </c>
      <c r="L5823">
        <f t="shared" si="105"/>
        <v>2</v>
      </c>
      <c r="M5823">
        <f>MATCH(H:H,价格表!$B$4:$B$35,0)</f>
        <v>27</v>
      </c>
      <c r="N5823" s="27">
        <f>IF(J5823&lt;=0.3,INDEX(价格表!$B$4:$I$31,M5823,2),IF(AND(J5823&gt;0.3,J5823&lt;=1),INDEX(价格表!$B$4:$I$31,M5823,3),IF(AND(J5823&gt;1,J5823&lt;=2.2),INDEX(价格表!$B$4:$I$31,M5823,4),IF(AND(J5823&gt;2.2,J5823&lt;=3.3),INDEX(价格表!$B$4:$I$31,M5823,5),IF(AND(J5823&gt;3.3,J5823&lt;=4),INDEX(价格表!$B$4:$I$31,M5823,6),IF(AND(J5823&gt;4,J5823&lt;=5.5),INDEX(价格表!$B$4:$I$31,M5823,7),IF(J5823&gt;5.5,2.6+INDEX(价格表!$B$4:$I$31,M5823,8)*L5823)))))))</f>
        <v>2.15</v>
      </c>
    </row>
    <row r="5824" spans="1:14">
      <c r="A5824" s="20">
        <v>4311118040435</v>
      </c>
      <c r="B5824" s="18" t="s">
        <v>16</v>
      </c>
      <c r="C5824" s="21">
        <v>20201218</v>
      </c>
      <c r="D5824" s="21">
        <v>610538201209</v>
      </c>
      <c r="E5824" s="21" t="s">
        <v>16</v>
      </c>
      <c r="F5824" s="21">
        <v>20201228</v>
      </c>
      <c r="G5824" s="21" t="s">
        <v>17</v>
      </c>
      <c r="H5824" s="21" t="s">
        <v>298</v>
      </c>
      <c r="I5824" s="21" t="s">
        <v>304</v>
      </c>
      <c r="J5824" s="21">
        <v>1.53</v>
      </c>
      <c r="K5824" s="21" t="s">
        <v>20</v>
      </c>
      <c r="L5824">
        <f t="shared" si="105"/>
        <v>2</v>
      </c>
      <c r="M5824">
        <f>MATCH(H:H,价格表!$B$4:$B$35,0)</f>
        <v>29</v>
      </c>
      <c r="N5824" s="27">
        <f>L5824*8+3</f>
        <v>19</v>
      </c>
    </row>
    <row r="5825" spans="1:14">
      <c r="A5825" s="20">
        <v>4311118040481</v>
      </c>
      <c r="B5825" s="18" t="s">
        <v>16</v>
      </c>
      <c r="C5825" s="21">
        <v>20201218</v>
      </c>
      <c r="D5825" s="21">
        <v>610538201209</v>
      </c>
      <c r="E5825" s="21" t="s">
        <v>16</v>
      </c>
      <c r="F5825" s="21">
        <v>20201228</v>
      </c>
      <c r="G5825" s="21" t="s">
        <v>17</v>
      </c>
      <c r="H5825" s="21" t="s">
        <v>296</v>
      </c>
      <c r="I5825" s="21" t="s">
        <v>297</v>
      </c>
      <c r="J5825" s="21">
        <v>1.51</v>
      </c>
      <c r="K5825" s="21" t="s">
        <v>20</v>
      </c>
      <c r="L5825">
        <f t="shared" si="105"/>
        <v>2</v>
      </c>
      <c r="M5825">
        <f>MATCH(H:H,价格表!$B$4:$B$35,0)</f>
        <v>8</v>
      </c>
      <c r="N5825" s="27">
        <f>IF(J5825&lt;=0.3,INDEX(价格表!$B$4:$I$31,M5825,2),IF(AND(J5825&gt;0.3,J5825&lt;=1),INDEX(价格表!$B$4:$I$31,M5825,3),IF(AND(J5825&gt;1,J5825&lt;=2.2),INDEX(价格表!$B$4:$I$31,M5825,4),IF(AND(J5825&gt;2.2,J5825&lt;=3.3),INDEX(价格表!$B$4:$I$31,M5825,5),IF(AND(J5825&gt;3.3,J5825&lt;=4),INDEX(价格表!$B$4:$I$31,M5825,6),IF(AND(J5825&gt;4,J5825&lt;=5.5),INDEX(价格表!$B$4:$I$31,M5825,7),IF(J5825&gt;5.5,2.6+INDEX(价格表!$B$4:$I$31,M5825,8)*L5825)))))))</f>
        <v>2.95</v>
      </c>
    </row>
    <row r="5826" spans="1:14">
      <c r="A5826" s="20">
        <v>4311118040485</v>
      </c>
      <c r="B5826" s="18" t="s">
        <v>16</v>
      </c>
      <c r="C5826" s="21">
        <v>20201218</v>
      </c>
      <c r="D5826" s="21">
        <v>610538201209</v>
      </c>
      <c r="E5826" s="21" t="s">
        <v>16</v>
      </c>
      <c r="F5826" s="21">
        <v>20201228</v>
      </c>
      <c r="G5826" s="21" t="s">
        <v>17</v>
      </c>
      <c r="H5826" s="21" t="s">
        <v>305</v>
      </c>
      <c r="I5826" s="21" t="s">
        <v>324</v>
      </c>
      <c r="J5826" s="21">
        <v>1.52</v>
      </c>
      <c r="K5826" s="21" t="s">
        <v>20</v>
      </c>
      <c r="L5826">
        <f t="shared" si="105"/>
        <v>2</v>
      </c>
      <c r="M5826">
        <f>MATCH(H:H,价格表!$B$4:$B$35,0)</f>
        <v>26</v>
      </c>
      <c r="N5826" s="27">
        <f>IF(J5826&lt;=0.3,INDEX(价格表!$B$4:$I$31,M5826,2),IF(AND(J5826&gt;0.3,J5826&lt;=1),INDEX(价格表!$B$4:$I$31,M5826,3),IF(AND(J5826&gt;1,J5826&lt;=2.2),INDEX(价格表!$B$4:$I$31,M5826,4),IF(AND(J5826&gt;2.2,J5826&lt;=3.3),INDEX(价格表!$B$4:$I$31,M5826,5),IF(AND(J5826&gt;3.3,J5826&lt;=4),INDEX(价格表!$B$4:$I$31,M5826,6),IF(AND(J5826&gt;4,J5826&lt;=5.5),INDEX(价格表!$B$4:$I$31,M5826,7),IF(J5826&gt;5.5,2.6+INDEX(价格表!$B$4:$I$31,M5826,8)*L5826)))))))</f>
        <v>2.15</v>
      </c>
    </row>
    <row r="5827" spans="1:14">
      <c r="A5827" s="20">
        <v>4311118047170</v>
      </c>
      <c r="B5827" s="18" t="s">
        <v>16</v>
      </c>
      <c r="C5827" s="21">
        <v>20201218</v>
      </c>
      <c r="D5827" s="21">
        <v>610538201209</v>
      </c>
      <c r="E5827" s="21" t="s">
        <v>16</v>
      </c>
      <c r="F5827" s="21">
        <v>20201228</v>
      </c>
      <c r="G5827" s="21" t="s">
        <v>17</v>
      </c>
      <c r="H5827" s="21" t="s">
        <v>305</v>
      </c>
      <c r="I5827" s="21" t="s">
        <v>318</v>
      </c>
      <c r="J5827" s="21">
        <v>1.52</v>
      </c>
      <c r="K5827" s="21" t="s">
        <v>20</v>
      </c>
      <c r="L5827">
        <f t="shared" si="105"/>
        <v>2</v>
      </c>
      <c r="M5827">
        <f>MATCH(H:H,价格表!$B$4:$B$35,0)</f>
        <v>26</v>
      </c>
      <c r="N5827" s="27">
        <f>IF(J5827&lt;=0.3,INDEX(价格表!$B$4:$I$31,M5827,2),IF(AND(J5827&gt;0.3,J5827&lt;=1),INDEX(价格表!$B$4:$I$31,M5827,3),IF(AND(J5827&gt;1,J5827&lt;=2.2),INDEX(价格表!$B$4:$I$31,M5827,4),IF(AND(J5827&gt;2.2,J5827&lt;=3.3),INDEX(价格表!$B$4:$I$31,M5827,5),IF(AND(J5827&gt;3.3,J5827&lt;=4),INDEX(价格表!$B$4:$I$31,M5827,6),IF(AND(J5827&gt;4,J5827&lt;=5.5),INDEX(价格表!$B$4:$I$31,M5827,7),IF(J5827&gt;5.5,2.6+INDEX(价格表!$B$4:$I$31,M5827,8)*L5827)))))))</f>
        <v>2.15</v>
      </c>
    </row>
    <row r="5828" spans="1:14">
      <c r="A5828" s="20">
        <v>4311118054229</v>
      </c>
      <c r="B5828" s="18" t="s">
        <v>16</v>
      </c>
      <c r="C5828" s="21">
        <v>20201218</v>
      </c>
      <c r="D5828" s="21">
        <v>610538201209</v>
      </c>
      <c r="E5828" s="21" t="s">
        <v>16</v>
      </c>
      <c r="F5828" s="21">
        <v>20201228</v>
      </c>
      <c r="G5828" s="21" t="s">
        <v>17</v>
      </c>
      <c r="H5828" s="21" t="s">
        <v>305</v>
      </c>
      <c r="I5828" s="21" t="s">
        <v>316</v>
      </c>
      <c r="J5828" s="21">
        <v>1.52</v>
      </c>
      <c r="K5828" s="21" t="s">
        <v>20</v>
      </c>
      <c r="L5828">
        <f t="shared" ref="L5828:L5891" si="107">ROUNDUP(J5828,0)</f>
        <v>2</v>
      </c>
      <c r="M5828">
        <f>MATCH(H:H,价格表!$B$4:$B$35,0)</f>
        <v>26</v>
      </c>
      <c r="N5828" s="27">
        <f>IF(J5828&lt;=0.3,INDEX(价格表!$B$4:$I$31,M5828,2),IF(AND(J5828&gt;0.3,J5828&lt;=1),INDEX(价格表!$B$4:$I$31,M5828,3),IF(AND(J5828&gt;1,J5828&lt;=2.2),INDEX(价格表!$B$4:$I$31,M5828,4),IF(AND(J5828&gt;2.2,J5828&lt;=3.3),INDEX(价格表!$B$4:$I$31,M5828,5),IF(AND(J5828&gt;3.3,J5828&lt;=4),INDEX(价格表!$B$4:$I$31,M5828,6),IF(AND(J5828&gt;4,J5828&lt;=5.5),INDEX(价格表!$B$4:$I$31,M5828,7),IF(J5828&gt;5.5,2.6+INDEX(价格表!$B$4:$I$31,M5828,8)*L5828)))))))</f>
        <v>2.15</v>
      </c>
    </row>
    <row r="5829" spans="1:14">
      <c r="A5829" s="20">
        <v>4311118054233</v>
      </c>
      <c r="B5829" s="18" t="s">
        <v>16</v>
      </c>
      <c r="C5829" s="21">
        <v>20201218</v>
      </c>
      <c r="D5829" s="21">
        <v>610538201209</v>
      </c>
      <c r="E5829" s="21" t="s">
        <v>16</v>
      </c>
      <c r="F5829" s="21">
        <v>20201228</v>
      </c>
      <c r="G5829" s="21" t="s">
        <v>17</v>
      </c>
      <c r="H5829" s="21" t="s">
        <v>294</v>
      </c>
      <c r="I5829" s="21" t="s">
        <v>295</v>
      </c>
      <c r="J5829" s="21">
        <v>1.52</v>
      </c>
      <c r="K5829" s="21" t="s">
        <v>20</v>
      </c>
      <c r="L5829">
        <f t="shared" si="107"/>
        <v>2</v>
      </c>
      <c r="M5829">
        <f>MATCH(H:H,价格表!$B$4:$B$35,0)</f>
        <v>18</v>
      </c>
      <c r="N5829" s="27">
        <f>IF(J5829&lt;=0.3,INDEX(价格表!$B$4:$I$31,M5829,2),IF(AND(J5829&gt;0.3,J5829&lt;=1),INDEX(价格表!$B$4:$I$31,M5829,3),IF(AND(J5829&gt;1,J5829&lt;=2.2),INDEX(价格表!$B$4:$I$31,M5829,4),IF(AND(J5829&gt;2.2,J5829&lt;=3.3),INDEX(价格表!$B$4:$I$31,M5829,5),IF(AND(J5829&gt;3.3,J5829&lt;=4),INDEX(价格表!$B$4:$I$31,M5829,6),IF(AND(J5829&gt;4,J5829&lt;=5.5),INDEX(价格表!$B$4:$I$31,M5829,7),IF(J5829&gt;5.5,2.6+INDEX(价格表!$B$4:$I$31,M5829,8)*L5829)))))))</f>
        <v>3.25</v>
      </c>
    </row>
    <row r="5830" spans="1:14">
      <c r="A5830" s="20">
        <v>4311118054670</v>
      </c>
      <c r="B5830" s="18" t="s">
        <v>16</v>
      </c>
      <c r="C5830" s="21">
        <v>20201218</v>
      </c>
      <c r="D5830" s="21">
        <v>610538201209</v>
      </c>
      <c r="E5830" s="21" t="s">
        <v>16</v>
      </c>
      <c r="F5830" s="21">
        <v>20201228</v>
      </c>
      <c r="G5830" s="21" t="s">
        <v>17</v>
      </c>
      <c r="H5830" s="21" t="s">
        <v>305</v>
      </c>
      <c r="I5830" s="21" t="s">
        <v>316</v>
      </c>
      <c r="J5830" s="21">
        <v>1.53</v>
      </c>
      <c r="K5830" s="21" t="s">
        <v>20</v>
      </c>
      <c r="L5830">
        <f t="shared" si="107"/>
        <v>2</v>
      </c>
      <c r="M5830">
        <f>MATCH(H:H,价格表!$B$4:$B$35,0)</f>
        <v>26</v>
      </c>
      <c r="N5830" s="27">
        <f>IF(J5830&lt;=0.3,INDEX(价格表!$B$4:$I$31,M5830,2),IF(AND(J5830&gt;0.3,J5830&lt;=1),INDEX(价格表!$B$4:$I$31,M5830,3),IF(AND(J5830&gt;1,J5830&lt;=2.2),INDEX(价格表!$B$4:$I$31,M5830,4),IF(AND(J5830&gt;2.2,J5830&lt;=3.3),INDEX(价格表!$B$4:$I$31,M5830,5),IF(AND(J5830&gt;3.3,J5830&lt;=4),INDEX(价格表!$B$4:$I$31,M5830,6),IF(AND(J5830&gt;4,J5830&lt;=5.5),INDEX(价格表!$B$4:$I$31,M5830,7),IF(J5830&gt;5.5,2.6+INDEX(价格表!$B$4:$I$31,M5830,8)*L5830)))))))</f>
        <v>2.15</v>
      </c>
    </row>
    <row r="5831" spans="1:14">
      <c r="A5831" s="20">
        <v>4311118054995</v>
      </c>
      <c r="B5831" s="18" t="s">
        <v>16</v>
      </c>
      <c r="C5831" s="21">
        <v>20201218</v>
      </c>
      <c r="D5831" s="21">
        <v>610538201209</v>
      </c>
      <c r="E5831" s="21" t="s">
        <v>16</v>
      </c>
      <c r="F5831" s="21">
        <v>20201228</v>
      </c>
      <c r="G5831" s="21" t="s">
        <v>17</v>
      </c>
      <c r="H5831" s="21" t="s">
        <v>302</v>
      </c>
      <c r="I5831" s="21" t="s">
        <v>303</v>
      </c>
      <c r="J5831" s="21">
        <v>1.53</v>
      </c>
      <c r="K5831" s="21" t="s">
        <v>20</v>
      </c>
      <c r="L5831">
        <f t="shared" si="107"/>
        <v>2</v>
      </c>
      <c r="M5831">
        <f>MATCH(H:H,价格表!$B$4:$B$35,0)</f>
        <v>6</v>
      </c>
      <c r="N5831" s="27">
        <f>IF(J5831&lt;=0.3,INDEX(价格表!$B$4:$I$31,M5831,2),IF(AND(J5831&gt;0.3,J5831&lt;=1),INDEX(价格表!$B$4:$I$31,M5831,3),IF(AND(J5831&gt;1,J5831&lt;=2.2),INDEX(价格表!$B$4:$I$31,M5831,4),IF(AND(J5831&gt;2.2,J5831&lt;=3.3),INDEX(价格表!$B$4:$I$31,M5831,5),IF(AND(J5831&gt;3.3,J5831&lt;=4),INDEX(价格表!$B$4:$I$31,M5831,6),IF(AND(J5831&gt;4,J5831&lt;=5.5),INDEX(价格表!$B$4:$I$31,M5831,7),IF(J5831&gt;5.5,2.6+INDEX(价格表!$B$4:$I$31,M5831,8)*L5831)))))))</f>
        <v>2.95</v>
      </c>
    </row>
    <row r="5832" spans="1:14">
      <c r="A5832" s="20">
        <v>4311118055001</v>
      </c>
      <c r="B5832" s="18" t="s">
        <v>16</v>
      </c>
      <c r="C5832" s="21">
        <v>20201218</v>
      </c>
      <c r="D5832" s="21">
        <v>610538201209</v>
      </c>
      <c r="E5832" s="21" t="s">
        <v>16</v>
      </c>
      <c r="F5832" s="21">
        <v>20201228</v>
      </c>
      <c r="G5832" s="21" t="s">
        <v>17</v>
      </c>
      <c r="H5832" s="21" t="s">
        <v>298</v>
      </c>
      <c r="I5832" s="21" t="s">
        <v>313</v>
      </c>
      <c r="J5832" s="21">
        <v>1.54</v>
      </c>
      <c r="K5832" s="21" t="s">
        <v>20</v>
      </c>
      <c r="L5832">
        <f t="shared" si="107"/>
        <v>2</v>
      </c>
      <c r="M5832">
        <f>MATCH(H:H,价格表!$B$4:$B$35,0)</f>
        <v>29</v>
      </c>
      <c r="N5832" s="27">
        <f>L5832*5+3</f>
        <v>13</v>
      </c>
    </row>
    <row r="5833" spans="1:14">
      <c r="A5833" s="20">
        <v>4311118061837</v>
      </c>
      <c r="B5833" s="18" t="s">
        <v>16</v>
      </c>
      <c r="C5833" s="21">
        <v>20201218</v>
      </c>
      <c r="D5833" s="21">
        <v>610538201209</v>
      </c>
      <c r="E5833" s="21" t="s">
        <v>16</v>
      </c>
      <c r="F5833" s="21">
        <v>20201228</v>
      </c>
      <c r="G5833" s="21" t="s">
        <v>17</v>
      </c>
      <c r="H5833" s="21" t="s">
        <v>298</v>
      </c>
      <c r="I5833" s="21" t="s">
        <v>299</v>
      </c>
      <c r="J5833" s="21">
        <v>1.55</v>
      </c>
      <c r="K5833" s="21" t="s">
        <v>20</v>
      </c>
      <c r="L5833">
        <f t="shared" si="107"/>
        <v>2</v>
      </c>
      <c r="M5833">
        <f>MATCH(H:H,价格表!$B$4:$B$35,0)</f>
        <v>29</v>
      </c>
      <c r="N5833" s="27">
        <f>L5833*5+3</f>
        <v>13</v>
      </c>
    </row>
    <row r="5834" spans="1:14">
      <c r="A5834" s="20">
        <v>4311118061876</v>
      </c>
      <c r="B5834" s="18" t="s">
        <v>16</v>
      </c>
      <c r="C5834" s="21">
        <v>20201218</v>
      </c>
      <c r="D5834" s="21">
        <v>610538201209</v>
      </c>
      <c r="E5834" s="21" t="s">
        <v>16</v>
      </c>
      <c r="F5834" s="21">
        <v>20201228</v>
      </c>
      <c r="G5834" s="21" t="s">
        <v>17</v>
      </c>
      <c r="H5834" s="21" t="s">
        <v>305</v>
      </c>
      <c r="I5834" s="21" t="s">
        <v>324</v>
      </c>
      <c r="J5834" s="21">
        <v>1.53</v>
      </c>
      <c r="K5834" s="21" t="s">
        <v>20</v>
      </c>
      <c r="L5834">
        <f t="shared" si="107"/>
        <v>2</v>
      </c>
      <c r="M5834">
        <f>MATCH(H:H,价格表!$B$4:$B$35,0)</f>
        <v>26</v>
      </c>
      <c r="N5834" s="27">
        <f>IF(J5834&lt;=0.3,INDEX(价格表!$B$4:$I$31,M5834,2),IF(AND(J5834&gt;0.3,J5834&lt;=1),INDEX(价格表!$B$4:$I$31,M5834,3),IF(AND(J5834&gt;1,J5834&lt;=2.2),INDEX(价格表!$B$4:$I$31,M5834,4),IF(AND(J5834&gt;2.2,J5834&lt;=3.3),INDEX(价格表!$B$4:$I$31,M5834,5),IF(AND(J5834&gt;3.3,J5834&lt;=4),INDEX(价格表!$B$4:$I$31,M5834,6),IF(AND(J5834&gt;4,J5834&lt;=5.5),INDEX(价格表!$B$4:$I$31,M5834,7),IF(J5834&gt;5.5,2.6+INDEX(价格表!$B$4:$I$31,M5834,8)*L5834)))))))</f>
        <v>2.15</v>
      </c>
    </row>
    <row r="5835" spans="1:14">
      <c r="A5835" s="20">
        <v>4311118061878</v>
      </c>
      <c r="B5835" s="18" t="s">
        <v>16</v>
      </c>
      <c r="C5835" s="21">
        <v>20201218</v>
      </c>
      <c r="D5835" s="21">
        <v>610538201209</v>
      </c>
      <c r="E5835" s="21" t="s">
        <v>16</v>
      </c>
      <c r="F5835" s="21">
        <v>20201228</v>
      </c>
      <c r="G5835" s="21" t="s">
        <v>17</v>
      </c>
      <c r="H5835" s="21" t="s">
        <v>298</v>
      </c>
      <c r="I5835" s="21" t="s">
        <v>321</v>
      </c>
      <c r="J5835" s="21">
        <v>1.55</v>
      </c>
      <c r="K5835" s="21" t="s">
        <v>20</v>
      </c>
      <c r="L5835">
        <f t="shared" si="107"/>
        <v>2</v>
      </c>
      <c r="M5835">
        <f>MATCH(H:H,价格表!$B$4:$B$35,0)</f>
        <v>29</v>
      </c>
      <c r="N5835" s="27">
        <f>L5835*8+3</f>
        <v>19</v>
      </c>
    </row>
    <row r="5836" spans="1:14">
      <c r="A5836" s="20">
        <v>4311120661136</v>
      </c>
      <c r="B5836" s="18" t="s">
        <v>16</v>
      </c>
      <c r="C5836" s="21">
        <v>20201218</v>
      </c>
      <c r="D5836" s="21">
        <v>610538201209</v>
      </c>
      <c r="E5836" s="21" t="s">
        <v>16</v>
      </c>
      <c r="F5836" s="21">
        <v>20201228</v>
      </c>
      <c r="G5836" s="21" t="s">
        <v>17</v>
      </c>
      <c r="H5836" s="21" t="s">
        <v>296</v>
      </c>
      <c r="I5836" s="21" t="s">
        <v>297</v>
      </c>
      <c r="J5836" s="21">
        <v>1.54</v>
      </c>
      <c r="K5836" s="21" t="s">
        <v>20</v>
      </c>
      <c r="L5836">
        <f t="shared" si="107"/>
        <v>2</v>
      </c>
      <c r="M5836">
        <f>MATCH(H:H,价格表!$B$4:$B$35,0)</f>
        <v>8</v>
      </c>
      <c r="N5836" s="27">
        <f>IF(J5836&lt;=0.3,INDEX(价格表!$B$4:$I$31,M5836,2),IF(AND(J5836&gt;0.3,J5836&lt;=1),INDEX(价格表!$B$4:$I$31,M5836,3),IF(AND(J5836&gt;1,J5836&lt;=2.2),INDEX(价格表!$B$4:$I$31,M5836,4),IF(AND(J5836&gt;2.2,J5836&lt;=3.3),INDEX(价格表!$B$4:$I$31,M5836,5),IF(AND(J5836&gt;3.3,J5836&lt;=4),INDEX(价格表!$B$4:$I$31,M5836,6),IF(AND(J5836&gt;4,J5836&lt;=5.5),INDEX(价格表!$B$4:$I$31,M5836,7),IF(J5836&gt;5.5,2.6+INDEX(价格表!$B$4:$I$31,M5836,8)*L5836)))))))</f>
        <v>2.95</v>
      </c>
    </row>
    <row r="5837" spans="1:14">
      <c r="A5837" s="20">
        <v>4311120698207</v>
      </c>
      <c r="B5837" s="18" t="s">
        <v>16</v>
      </c>
      <c r="C5837" s="21">
        <v>20201218</v>
      </c>
      <c r="D5837" s="21">
        <v>610538201209</v>
      </c>
      <c r="E5837" s="21" t="s">
        <v>16</v>
      </c>
      <c r="F5837" s="21">
        <v>20201228</v>
      </c>
      <c r="G5837" s="21" t="s">
        <v>17</v>
      </c>
      <c r="H5837" s="21" t="s">
        <v>294</v>
      </c>
      <c r="I5837" s="21" t="s">
        <v>295</v>
      </c>
      <c r="J5837" s="21">
        <v>1.53</v>
      </c>
      <c r="K5837" s="21" t="s">
        <v>20</v>
      </c>
      <c r="L5837">
        <f t="shared" si="107"/>
        <v>2</v>
      </c>
      <c r="M5837">
        <f>MATCH(H:H,价格表!$B$4:$B$35,0)</f>
        <v>18</v>
      </c>
      <c r="N5837" s="27">
        <f>IF(J5837&lt;=0.3,INDEX(价格表!$B$4:$I$31,M5837,2),IF(AND(J5837&gt;0.3,J5837&lt;=1),INDEX(价格表!$B$4:$I$31,M5837,3),IF(AND(J5837&gt;1,J5837&lt;=2.2),INDEX(价格表!$B$4:$I$31,M5837,4),IF(AND(J5837&gt;2.2,J5837&lt;=3.3),INDEX(价格表!$B$4:$I$31,M5837,5),IF(AND(J5837&gt;3.3,J5837&lt;=4),INDEX(价格表!$B$4:$I$31,M5837,6),IF(AND(J5837&gt;4,J5837&lt;=5.5),INDEX(价格表!$B$4:$I$31,M5837,7),IF(J5837&gt;5.5,2.6+INDEX(价格表!$B$4:$I$31,M5837,8)*L5837)))))))</f>
        <v>3.25</v>
      </c>
    </row>
    <row r="5838" spans="1:14">
      <c r="A5838" s="20">
        <v>4311120705899</v>
      </c>
      <c r="B5838" s="18" t="s">
        <v>16</v>
      </c>
      <c r="C5838" s="21">
        <v>20201218</v>
      </c>
      <c r="D5838" s="21">
        <v>610538201209</v>
      </c>
      <c r="E5838" s="21" t="s">
        <v>16</v>
      </c>
      <c r="F5838" s="21">
        <v>20201228</v>
      </c>
      <c r="G5838" s="21" t="s">
        <v>17</v>
      </c>
      <c r="H5838" s="21" t="s">
        <v>298</v>
      </c>
      <c r="I5838" s="21" t="s">
        <v>325</v>
      </c>
      <c r="J5838" s="21">
        <v>1.52</v>
      </c>
      <c r="K5838" s="21" t="s">
        <v>20</v>
      </c>
      <c r="L5838">
        <f t="shared" si="107"/>
        <v>2</v>
      </c>
      <c r="M5838">
        <f>MATCH(H:H,价格表!$B$4:$B$35,0)</f>
        <v>29</v>
      </c>
      <c r="N5838" s="27">
        <f>L5838*8+3</f>
        <v>19</v>
      </c>
    </row>
    <row r="5839" spans="1:14">
      <c r="A5839" s="20">
        <v>4311120705901</v>
      </c>
      <c r="B5839" s="18" t="s">
        <v>16</v>
      </c>
      <c r="C5839" s="21">
        <v>20201218</v>
      </c>
      <c r="D5839" s="21">
        <v>610538201209</v>
      </c>
      <c r="E5839" s="21" t="s">
        <v>16</v>
      </c>
      <c r="F5839" s="21">
        <v>20201228</v>
      </c>
      <c r="G5839" s="21" t="s">
        <v>17</v>
      </c>
      <c r="H5839" s="21" t="s">
        <v>305</v>
      </c>
      <c r="I5839" s="21" t="s">
        <v>316</v>
      </c>
      <c r="J5839" s="21">
        <v>1.53</v>
      </c>
      <c r="K5839" s="21" t="s">
        <v>20</v>
      </c>
      <c r="L5839">
        <f t="shared" si="107"/>
        <v>2</v>
      </c>
      <c r="M5839">
        <f>MATCH(H:H,价格表!$B$4:$B$35,0)</f>
        <v>26</v>
      </c>
      <c r="N5839" s="27">
        <f>IF(J5839&lt;=0.3,INDEX(价格表!$B$4:$I$31,M5839,2),IF(AND(J5839&gt;0.3,J5839&lt;=1),INDEX(价格表!$B$4:$I$31,M5839,3),IF(AND(J5839&gt;1,J5839&lt;=2.2),INDEX(价格表!$B$4:$I$31,M5839,4),IF(AND(J5839&gt;2.2,J5839&lt;=3.3),INDEX(价格表!$B$4:$I$31,M5839,5),IF(AND(J5839&gt;3.3,J5839&lt;=4),INDEX(价格表!$B$4:$I$31,M5839,6),IF(AND(J5839&gt;4,J5839&lt;=5.5),INDEX(价格表!$B$4:$I$31,M5839,7),IF(J5839&gt;5.5,2.6+INDEX(价格表!$B$4:$I$31,M5839,8)*L5839)))))))</f>
        <v>2.15</v>
      </c>
    </row>
    <row r="5840" spans="1:14">
      <c r="A5840" s="20">
        <v>4311120720401</v>
      </c>
      <c r="B5840" s="18" t="s">
        <v>16</v>
      </c>
      <c r="C5840" s="21">
        <v>20201218</v>
      </c>
      <c r="D5840" s="21">
        <v>610538201209</v>
      </c>
      <c r="E5840" s="21" t="s">
        <v>16</v>
      </c>
      <c r="F5840" s="21">
        <v>20201228</v>
      </c>
      <c r="G5840" s="21" t="s">
        <v>17</v>
      </c>
      <c r="H5840" s="21" t="s">
        <v>302</v>
      </c>
      <c r="I5840" s="21" t="s">
        <v>303</v>
      </c>
      <c r="J5840" s="21">
        <v>1.53</v>
      </c>
      <c r="K5840" s="21" t="s">
        <v>20</v>
      </c>
      <c r="L5840">
        <f t="shared" si="107"/>
        <v>2</v>
      </c>
      <c r="M5840">
        <f>MATCH(H:H,价格表!$B$4:$B$35,0)</f>
        <v>6</v>
      </c>
      <c r="N5840" s="27">
        <f>IF(J5840&lt;=0.3,INDEX(价格表!$B$4:$I$31,M5840,2),IF(AND(J5840&gt;0.3,J5840&lt;=1),INDEX(价格表!$B$4:$I$31,M5840,3),IF(AND(J5840&gt;1,J5840&lt;=2.2),INDEX(价格表!$B$4:$I$31,M5840,4),IF(AND(J5840&gt;2.2,J5840&lt;=3.3),INDEX(价格表!$B$4:$I$31,M5840,5),IF(AND(J5840&gt;3.3,J5840&lt;=4),INDEX(价格表!$B$4:$I$31,M5840,6),IF(AND(J5840&gt;4,J5840&lt;=5.5),INDEX(价格表!$B$4:$I$31,M5840,7),IF(J5840&gt;5.5,2.6+INDEX(价格表!$B$4:$I$31,M5840,8)*L5840)))))))</f>
        <v>2.95</v>
      </c>
    </row>
    <row r="5841" spans="1:14">
      <c r="A5841" s="20">
        <v>4311120720406</v>
      </c>
      <c r="B5841" s="18" t="s">
        <v>16</v>
      </c>
      <c r="C5841" s="21">
        <v>20201218</v>
      </c>
      <c r="D5841" s="21">
        <v>610538201209</v>
      </c>
      <c r="E5841" s="21" t="s">
        <v>16</v>
      </c>
      <c r="F5841" s="21">
        <v>20201228</v>
      </c>
      <c r="G5841" s="21" t="s">
        <v>17</v>
      </c>
      <c r="H5841" s="21" t="s">
        <v>296</v>
      </c>
      <c r="I5841" s="21" t="s">
        <v>297</v>
      </c>
      <c r="J5841" s="21">
        <v>1.53</v>
      </c>
      <c r="K5841" s="21" t="s">
        <v>20</v>
      </c>
      <c r="L5841">
        <f t="shared" si="107"/>
        <v>2</v>
      </c>
      <c r="M5841">
        <f>MATCH(H:H,价格表!$B$4:$B$35,0)</f>
        <v>8</v>
      </c>
      <c r="N5841" s="27">
        <f>IF(J5841&lt;=0.3,INDEX(价格表!$B$4:$I$31,M5841,2),IF(AND(J5841&gt;0.3,J5841&lt;=1),INDEX(价格表!$B$4:$I$31,M5841,3),IF(AND(J5841&gt;1,J5841&lt;=2.2),INDEX(价格表!$B$4:$I$31,M5841,4),IF(AND(J5841&gt;2.2,J5841&lt;=3.3),INDEX(价格表!$B$4:$I$31,M5841,5),IF(AND(J5841&gt;3.3,J5841&lt;=4),INDEX(价格表!$B$4:$I$31,M5841,6),IF(AND(J5841&gt;4,J5841&lt;=5.5),INDEX(价格表!$B$4:$I$31,M5841,7),IF(J5841&gt;5.5,2.6+INDEX(价格表!$B$4:$I$31,M5841,8)*L5841)))))))</f>
        <v>2.95</v>
      </c>
    </row>
    <row r="5842" spans="1:14">
      <c r="A5842" s="20">
        <v>4606181375169</v>
      </c>
      <c r="B5842" s="18" t="s">
        <v>16</v>
      </c>
      <c r="C5842" s="21">
        <v>20201218</v>
      </c>
      <c r="D5842" s="21">
        <v>610538201209</v>
      </c>
      <c r="E5842" s="21" t="s">
        <v>16</v>
      </c>
      <c r="F5842" s="21">
        <v>20201228</v>
      </c>
      <c r="G5842" s="21" t="s">
        <v>17</v>
      </c>
      <c r="H5842" s="21" t="s">
        <v>294</v>
      </c>
      <c r="I5842" s="21" t="s">
        <v>295</v>
      </c>
      <c r="J5842" s="21">
        <v>2.15</v>
      </c>
      <c r="K5842" s="21" t="s">
        <v>20</v>
      </c>
      <c r="L5842">
        <f t="shared" si="107"/>
        <v>3</v>
      </c>
      <c r="M5842">
        <f>MATCH(H:H,价格表!$B$4:$B$35,0)</f>
        <v>18</v>
      </c>
      <c r="N5842" s="27">
        <f>IF(J5842&lt;=0.3,INDEX(价格表!$B$4:$I$31,M5842,2),IF(AND(J5842&gt;0.3,J5842&lt;=1),INDEX(价格表!$B$4:$I$31,M5842,3),IF(AND(J5842&gt;1,J5842&lt;=2.2),INDEX(价格表!$B$4:$I$31,M5842,4),IF(AND(J5842&gt;2.2,J5842&lt;=3.3),INDEX(价格表!$B$4:$I$31,M5842,5),IF(AND(J5842&gt;3.3,J5842&lt;=4),INDEX(价格表!$B$4:$I$31,M5842,6),IF(AND(J5842&gt;4,J5842&lt;=5.5),INDEX(价格表!$B$4:$I$31,M5842,7),IF(J5842&gt;5.5,2.6+INDEX(价格表!$B$4:$I$31,M5842,8)*L5842)))))))</f>
        <v>3.25</v>
      </c>
    </row>
    <row r="5843" spans="1:14">
      <c r="A5843" s="20">
        <v>4606181378062</v>
      </c>
      <c r="B5843" s="18" t="s">
        <v>16</v>
      </c>
      <c r="C5843" s="21">
        <v>20201218</v>
      </c>
      <c r="D5843" s="21">
        <v>610538201209</v>
      </c>
      <c r="E5843" s="21" t="s">
        <v>16</v>
      </c>
      <c r="F5843" s="21">
        <v>20201228</v>
      </c>
      <c r="G5843" s="21" t="s">
        <v>17</v>
      </c>
      <c r="H5843" s="21" t="s">
        <v>294</v>
      </c>
      <c r="I5843" s="21" t="s">
        <v>295</v>
      </c>
      <c r="J5843" s="21">
        <v>2.25</v>
      </c>
      <c r="K5843" s="21" t="s">
        <v>20</v>
      </c>
      <c r="L5843">
        <f t="shared" si="107"/>
        <v>3</v>
      </c>
      <c r="M5843">
        <f>MATCH(H:H,价格表!$B$4:$B$35,0)</f>
        <v>18</v>
      </c>
      <c r="N5843" s="27">
        <f>IF(J5843&lt;=0.3,INDEX(价格表!$B$4:$I$31,M5843,2),IF(AND(J5843&gt;0.3,J5843&lt;=1),INDEX(价格表!$B$4:$I$31,M5843,3),IF(AND(J5843&gt;1,J5843&lt;=2.2),INDEX(价格表!$B$4:$I$31,M5843,4),IF(AND(J5843&gt;2.2,J5843&lt;=3.3),INDEX(价格表!$B$4:$I$31,M5843,5),IF(AND(J5843&gt;3.3,J5843&lt;=4),INDEX(价格表!$B$4:$I$31,M5843,6),IF(AND(J5843&gt;4,J5843&lt;=5.5),INDEX(价格表!$B$4:$I$31,M5843,7),IF(J5843&gt;5.5,2.6+INDEX(价格表!$B$4:$I$31,M5843,8)*L5843)))))))</f>
        <v>3.6</v>
      </c>
    </row>
    <row r="5844" spans="1:14">
      <c r="A5844" s="20">
        <v>4311118004542</v>
      </c>
      <c r="B5844" s="18" t="s">
        <v>16</v>
      </c>
      <c r="C5844" s="21">
        <v>20201218</v>
      </c>
      <c r="D5844" s="21">
        <v>610538201209</v>
      </c>
      <c r="E5844" s="21" t="s">
        <v>16</v>
      </c>
      <c r="F5844" s="21">
        <v>20201228</v>
      </c>
      <c r="G5844" s="21" t="s">
        <v>17</v>
      </c>
      <c r="H5844" s="21" t="s">
        <v>331</v>
      </c>
      <c r="I5844" s="21" t="s">
        <v>333</v>
      </c>
      <c r="J5844" s="21">
        <v>1.53</v>
      </c>
      <c r="K5844" s="21" t="s">
        <v>20</v>
      </c>
      <c r="L5844">
        <f t="shared" si="107"/>
        <v>2</v>
      </c>
      <c r="M5844">
        <f>MATCH(H:H,价格表!$B$4:$B$35,0)</f>
        <v>28</v>
      </c>
      <c r="N5844" s="27">
        <f>IF(J5844&lt;=0.3,INDEX(价格表!$B$4:$I$31,M5844,2),IF(AND(J5844&gt;0.3,J5844&lt;=1),INDEX(价格表!$B$4:$I$31,M5844,3),IF(AND(J5844&gt;1,J5844&lt;=2.2),INDEX(价格表!$B$4:$I$31,M5844,4),IF(AND(J5844&gt;2.2,J5844&lt;=3.3),INDEX(价格表!$B$4:$I$31,M5844,5),IF(AND(J5844&gt;3.3,J5844&lt;=4),INDEX(价格表!$B$4:$I$31,M5844,6),IF(AND(J5844&gt;4,J5844&lt;=5.5),INDEX(价格表!$B$4:$I$31,M5844,7),IF(J5844&gt;5.5,2.6+INDEX(价格表!$B$4:$I$31,M5844,8)*L5844)))))))</f>
        <v>2.8</v>
      </c>
    </row>
    <row r="5845" spans="1:14">
      <c r="A5845" s="20">
        <v>4311115525915</v>
      </c>
      <c r="B5845" s="18" t="s">
        <v>16</v>
      </c>
      <c r="C5845" s="21">
        <v>20201218</v>
      </c>
      <c r="D5845" s="21">
        <v>610538201209</v>
      </c>
      <c r="E5845" s="21" t="s">
        <v>16</v>
      </c>
      <c r="F5845" s="21">
        <v>20201228</v>
      </c>
      <c r="G5845" s="21" t="s">
        <v>17</v>
      </c>
      <c r="H5845" s="21" t="s">
        <v>68</v>
      </c>
      <c r="I5845" s="21" t="s">
        <v>140</v>
      </c>
      <c r="J5845" s="21">
        <v>6.82</v>
      </c>
      <c r="K5845" s="21" t="s">
        <v>148</v>
      </c>
      <c r="L5845">
        <f t="shared" si="107"/>
        <v>7</v>
      </c>
      <c r="M5845">
        <f>MATCH(H:H,价格表!$B$4:$B$35,0)</f>
        <v>5</v>
      </c>
      <c r="N5845" s="27">
        <f>IF(J5845&lt;=0.3,INDEX(价格表!$B$4:$I$31,M5845,2),IF(AND(J5845&gt;0.3,J5845&lt;=1),INDEX(价格表!$B$4:$I$31,M5845,3),IF(AND(J5845&gt;1,J5845&lt;=2.2),INDEX(价格表!$B$4:$I$31,M5845,4),IF(AND(J5845&gt;2.2,J5845&lt;=3.3),INDEX(价格表!$B$4:$I$31,M5845,5),IF(AND(J5845&gt;3.3,J5845&lt;=4),INDEX(价格表!$B$4:$I$31,M5845,6),IF(AND(J5845&gt;4,J5845&lt;=5.5),INDEX(价格表!$B$4:$I$31,M5845,7),IF(J5845&gt;5.5,2.6+INDEX(价格表!$B$4:$I$31,M5845,8)*L5845)))))))</f>
        <v>9.25</v>
      </c>
    </row>
    <row r="5846" spans="1:14">
      <c r="A5846" s="20">
        <v>4606176649560</v>
      </c>
      <c r="B5846" s="18" t="s">
        <v>16</v>
      </c>
      <c r="C5846" s="21">
        <v>20201218</v>
      </c>
      <c r="D5846" s="21">
        <v>610538201209</v>
      </c>
      <c r="E5846" s="21" t="s">
        <v>16</v>
      </c>
      <c r="F5846" s="21">
        <v>20201228</v>
      </c>
      <c r="G5846" s="21" t="s">
        <v>17</v>
      </c>
      <c r="H5846" s="21" t="s">
        <v>21</v>
      </c>
      <c r="I5846" s="21" t="s">
        <v>109</v>
      </c>
      <c r="J5846" s="21">
        <v>7.11</v>
      </c>
      <c r="K5846" s="21" t="s">
        <v>20</v>
      </c>
      <c r="L5846">
        <f t="shared" si="107"/>
        <v>8</v>
      </c>
      <c r="M5846">
        <f>MATCH(H:H,价格表!$B$4:$B$35,0)</f>
        <v>20</v>
      </c>
      <c r="N5846" s="27">
        <f>IF(J5846&lt;=0.3,INDEX(价格表!$B$4:$I$31,M5846,2),IF(AND(J5846&gt;0.3,J5846&lt;=1),INDEX(价格表!$B$4:$I$31,M5846,3),IF(AND(J5846&gt;1,J5846&lt;=2.2),INDEX(价格表!$B$4:$I$31,M5846,4),IF(AND(J5846&gt;2.2,J5846&lt;=3.3),INDEX(价格表!$B$4:$I$31,M5846,5),IF(AND(J5846&gt;3.3,J5846&lt;=4),INDEX(价格表!$B$4:$I$31,M5846,6),IF(AND(J5846&gt;4,J5846&lt;=5.5),INDEX(价格表!$B$4:$I$31,M5846,7),IF(J5846&gt;5.5,2.6+INDEX(价格表!$B$4:$I$31,M5846,8)*L5846)))))))</f>
        <v>10.2</v>
      </c>
    </row>
    <row r="5847" spans="1:14">
      <c r="A5847" s="20">
        <v>4311121221464</v>
      </c>
      <c r="B5847" s="18" t="s">
        <v>16</v>
      </c>
      <c r="C5847" s="21">
        <v>20201219</v>
      </c>
      <c r="D5847" s="21">
        <v>610538201209</v>
      </c>
      <c r="E5847" s="21" t="s">
        <v>16</v>
      </c>
      <c r="F5847" s="21">
        <v>20201229</v>
      </c>
      <c r="G5847" s="21" t="s">
        <v>17</v>
      </c>
      <c r="H5847" s="21" t="s">
        <v>23</v>
      </c>
      <c r="I5847" s="21" t="s">
        <v>268</v>
      </c>
      <c r="J5847" s="21">
        <v>1.46</v>
      </c>
      <c r="K5847" s="21" t="s">
        <v>20</v>
      </c>
      <c r="L5847">
        <f t="shared" si="107"/>
        <v>2</v>
      </c>
      <c r="M5847">
        <f>MATCH(H:H,价格表!$B$4:$B$35,0)</f>
        <v>15</v>
      </c>
      <c r="N5847" s="27">
        <f>IF(J5847&lt;=0.3,INDEX(价格表!$B$4:$I$31,M5847,2),IF(AND(J5847&gt;0.3,J5847&lt;=1),INDEX(价格表!$B$4:$I$31,M5847,3),IF(AND(J5847&gt;1,J5847&lt;=2.2),INDEX(价格表!$B$4:$I$31,M5847,4),IF(AND(J5847&gt;2.2,J5847&lt;=3.3),INDEX(价格表!$B$4:$I$31,M5847,5),IF(AND(J5847&gt;3.3,J5847&lt;=4),INDEX(价格表!$B$4:$I$31,M5847,6),IF(AND(J5847&gt;4,J5847&lt;=5.5),INDEX(价格表!$B$4:$I$31,M5847,7),IF(J5847&gt;5.5,2.6+INDEX(价格表!$B$4:$I$31,M5847,8)*L5847)))))))</f>
        <v>2.15</v>
      </c>
    </row>
    <row r="5848" spans="1:14">
      <c r="A5848" s="20">
        <v>4311121221465</v>
      </c>
      <c r="B5848" s="18" t="s">
        <v>16</v>
      </c>
      <c r="C5848" s="21">
        <v>20201219</v>
      </c>
      <c r="D5848" s="21">
        <v>610538201209</v>
      </c>
      <c r="E5848" s="21" t="s">
        <v>16</v>
      </c>
      <c r="F5848" s="21">
        <v>20201229</v>
      </c>
      <c r="G5848" s="21" t="s">
        <v>17</v>
      </c>
      <c r="H5848" s="21" t="s">
        <v>54</v>
      </c>
      <c r="I5848" s="21" t="s">
        <v>206</v>
      </c>
      <c r="J5848" s="21">
        <v>1.47</v>
      </c>
      <c r="K5848" s="21" t="s">
        <v>20</v>
      </c>
      <c r="L5848">
        <f t="shared" si="107"/>
        <v>2</v>
      </c>
      <c r="M5848">
        <f>MATCH(H:H,价格表!$B$4:$B$35,0)</f>
        <v>14</v>
      </c>
      <c r="N5848" s="27">
        <f>IF(J5848&lt;=0.3,INDEX(价格表!$B$4:$I$31,M5848,2),IF(AND(J5848&gt;0.3,J5848&lt;=1),INDEX(价格表!$B$4:$I$31,M5848,3),IF(AND(J5848&gt;1,J5848&lt;=2.2),INDEX(价格表!$B$4:$I$31,M5848,4),IF(AND(J5848&gt;2.2,J5848&lt;=3.3),INDEX(价格表!$B$4:$I$31,M5848,5),IF(AND(J5848&gt;3.3,J5848&lt;=4),INDEX(价格表!$B$4:$I$31,M5848,6),IF(AND(J5848&gt;4,J5848&lt;=5.5),INDEX(价格表!$B$4:$I$31,M5848,7),IF(J5848&gt;5.5,2.6+INDEX(价格表!$B$4:$I$31,M5848,8)*L5848)))))))</f>
        <v>2.15</v>
      </c>
    </row>
    <row r="5849" spans="1:14">
      <c r="A5849" s="20">
        <v>4311121221467</v>
      </c>
      <c r="B5849" s="18" t="s">
        <v>16</v>
      </c>
      <c r="C5849" s="21">
        <v>20201219</v>
      </c>
      <c r="D5849" s="21">
        <v>610538201209</v>
      </c>
      <c r="E5849" s="21" t="s">
        <v>16</v>
      </c>
      <c r="F5849" s="21">
        <v>20201229</v>
      </c>
      <c r="G5849" s="21" t="s">
        <v>17</v>
      </c>
      <c r="H5849" s="21" t="s">
        <v>39</v>
      </c>
      <c r="I5849" s="21" t="s">
        <v>81</v>
      </c>
      <c r="J5849" s="21">
        <v>1.44</v>
      </c>
      <c r="K5849" s="21" t="s">
        <v>20</v>
      </c>
      <c r="L5849">
        <f t="shared" si="107"/>
        <v>2</v>
      </c>
      <c r="M5849">
        <f>MATCH(H:H,价格表!$B$4:$B$35,0)</f>
        <v>23</v>
      </c>
      <c r="N5849" s="27">
        <f>IF(J5849&lt;=0.3,INDEX(价格表!$B$4:$I$31,M5849,2),IF(AND(J5849&gt;0.3,J5849&lt;=1),INDEX(价格表!$B$4:$I$31,M5849,3),IF(AND(J5849&gt;1,J5849&lt;=2.2),INDEX(价格表!$B$4:$I$31,M5849,4),IF(AND(J5849&gt;2.2,J5849&lt;=3.3),INDEX(价格表!$B$4:$I$31,M5849,5),IF(AND(J5849&gt;3.3,J5849&lt;=4),INDEX(价格表!$B$4:$I$31,M5849,6),IF(AND(J5849&gt;4,J5849&lt;=5.5),INDEX(价格表!$B$4:$I$31,M5849,7),IF(J5849&gt;5.5,2.6+INDEX(价格表!$B$4:$I$31,M5849,8)*L5849)))))))</f>
        <v>2.15</v>
      </c>
    </row>
    <row r="5850" spans="1:14">
      <c r="A5850" s="20">
        <v>4311121221468</v>
      </c>
      <c r="B5850" s="18" t="s">
        <v>16</v>
      </c>
      <c r="C5850" s="21">
        <v>20201219</v>
      </c>
      <c r="D5850" s="21">
        <v>610538201209</v>
      </c>
      <c r="E5850" s="21" t="s">
        <v>16</v>
      </c>
      <c r="F5850" s="21">
        <v>20201229</v>
      </c>
      <c r="G5850" s="21" t="s">
        <v>17</v>
      </c>
      <c r="H5850" s="21" t="s">
        <v>50</v>
      </c>
      <c r="I5850" s="21" t="s">
        <v>166</v>
      </c>
      <c r="J5850" s="21">
        <v>1.44</v>
      </c>
      <c r="K5850" s="21" t="s">
        <v>20</v>
      </c>
      <c r="L5850">
        <f t="shared" si="107"/>
        <v>2</v>
      </c>
      <c r="M5850">
        <f>MATCH(H:H,价格表!$B$4:$B$35,0)</f>
        <v>4</v>
      </c>
      <c r="N5850" s="27">
        <f>IF(J5850&lt;=0.3,INDEX(价格表!$B$4:$I$31,M5850,2),IF(AND(J5850&gt;0.3,J5850&lt;=1),INDEX(价格表!$B$4:$I$31,M5850,3),IF(AND(J5850&gt;1,J5850&lt;=2.2),INDEX(价格表!$B$4:$I$31,M5850,4),IF(AND(J5850&gt;2.2,J5850&lt;=3.3),INDEX(价格表!$B$4:$I$31,M5850,5),IF(AND(J5850&gt;3.3,J5850&lt;=4),INDEX(价格表!$B$4:$I$31,M5850,6),IF(AND(J5850&gt;4,J5850&lt;=5.5),INDEX(价格表!$B$4:$I$31,M5850,7),IF(J5850&gt;5.5,2.6+INDEX(价格表!$B$4:$I$31,M5850,8)*L5850)))))))</f>
        <v>2.15</v>
      </c>
    </row>
    <row r="5851" spans="1:14">
      <c r="A5851" s="20">
        <v>4311121221470</v>
      </c>
      <c r="B5851" s="18" t="s">
        <v>16</v>
      </c>
      <c r="C5851" s="21">
        <v>20201219</v>
      </c>
      <c r="D5851" s="21">
        <v>610538201209</v>
      </c>
      <c r="E5851" s="21" t="s">
        <v>16</v>
      </c>
      <c r="F5851" s="21">
        <v>20201229</v>
      </c>
      <c r="G5851" s="21" t="s">
        <v>17</v>
      </c>
      <c r="H5851" s="21" t="s">
        <v>21</v>
      </c>
      <c r="I5851" s="21" t="s">
        <v>204</v>
      </c>
      <c r="J5851" s="21">
        <v>1.44</v>
      </c>
      <c r="K5851" s="21" t="s">
        <v>20</v>
      </c>
      <c r="L5851">
        <f t="shared" si="107"/>
        <v>2</v>
      </c>
      <c r="M5851">
        <f>MATCH(H:H,价格表!$B$4:$B$35,0)</f>
        <v>20</v>
      </c>
      <c r="N5851" s="27">
        <f>IF(J5851&lt;=0.3,INDEX(价格表!$B$4:$I$31,M5851,2),IF(AND(J5851&gt;0.3,J5851&lt;=1),INDEX(价格表!$B$4:$I$31,M5851,3),IF(AND(J5851&gt;1,J5851&lt;=2.2),INDEX(价格表!$B$4:$I$31,M5851,4),IF(AND(J5851&gt;2.2,J5851&lt;=3.3),INDEX(价格表!$B$4:$I$31,M5851,5),IF(AND(J5851&gt;3.3,J5851&lt;=4),INDEX(价格表!$B$4:$I$31,M5851,6),IF(AND(J5851&gt;4,J5851&lt;=5.5),INDEX(价格表!$B$4:$I$31,M5851,7),IF(J5851&gt;5.5,2.6+INDEX(价格表!$B$4:$I$31,M5851,8)*L5851)))))))</f>
        <v>2.15</v>
      </c>
    </row>
    <row r="5852" spans="1:14">
      <c r="A5852" s="20">
        <v>4311121221472</v>
      </c>
      <c r="B5852" s="18" t="s">
        <v>16</v>
      </c>
      <c r="C5852" s="21">
        <v>20201219</v>
      </c>
      <c r="D5852" s="21">
        <v>610538201209</v>
      </c>
      <c r="E5852" s="21" t="s">
        <v>16</v>
      </c>
      <c r="F5852" s="21">
        <v>20201229</v>
      </c>
      <c r="G5852" s="21" t="s">
        <v>17</v>
      </c>
      <c r="H5852" s="21" t="s">
        <v>18</v>
      </c>
      <c r="I5852" s="21" t="s">
        <v>139</v>
      </c>
      <c r="J5852" s="21">
        <v>1.44</v>
      </c>
      <c r="K5852" s="21" t="s">
        <v>20</v>
      </c>
      <c r="L5852">
        <f t="shared" si="107"/>
        <v>2</v>
      </c>
      <c r="M5852">
        <f>MATCH(H:H,价格表!$B$4:$B$35,0)</f>
        <v>1</v>
      </c>
      <c r="N5852" s="27">
        <f>IF(J5852&lt;=0.3,INDEX(价格表!$B$4:$I$31,M5852,2),IF(AND(J5852&gt;0.3,J5852&lt;=1),INDEX(价格表!$B$4:$I$31,M5852,3),IF(AND(J5852&gt;1,J5852&lt;=2.2),INDEX(价格表!$B$4:$I$31,M5852,4),IF(AND(J5852&gt;2.2,J5852&lt;=3.3),INDEX(价格表!$B$4:$I$31,M5852,5),IF(AND(J5852&gt;3.3,J5852&lt;=4),INDEX(价格表!$B$4:$I$31,M5852,6),IF(AND(J5852&gt;4,J5852&lt;=5.5),INDEX(价格表!$B$4:$I$31,M5852,7),IF(J5852&gt;5.5,2.6+INDEX(价格表!$B$4:$I$31,M5852,8)*L5852)))))))</f>
        <v>2.15</v>
      </c>
    </row>
    <row r="5853" spans="1:14">
      <c r="A5853" s="20">
        <v>4311121221473</v>
      </c>
      <c r="B5853" s="18" t="s">
        <v>16</v>
      </c>
      <c r="C5853" s="21">
        <v>20201219</v>
      </c>
      <c r="D5853" s="21">
        <v>610538201209</v>
      </c>
      <c r="E5853" s="21" t="s">
        <v>16</v>
      </c>
      <c r="F5853" s="21">
        <v>20201229</v>
      </c>
      <c r="G5853" s="21" t="s">
        <v>17</v>
      </c>
      <c r="H5853" s="21" t="s">
        <v>27</v>
      </c>
      <c r="I5853" s="21" t="s">
        <v>28</v>
      </c>
      <c r="J5853" s="21">
        <v>1.44</v>
      </c>
      <c r="K5853" s="21" t="s">
        <v>20</v>
      </c>
      <c r="L5853">
        <f t="shared" si="107"/>
        <v>2</v>
      </c>
      <c r="M5853">
        <f>MATCH(H:H,价格表!$B$4:$B$35,0)</f>
        <v>3</v>
      </c>
      <c r="N5853" s="27">
        <f>IF(J5853&lt;=0.3,INDEX(价格表!$B$4:$I$31,M5853,2),IF(AND(J5853&gt;0.3,J5853&lt;=1),INDEX(价格表!$B$4:$I$31,M5853,3),IF(AND(J5853&gt;1,J5853&lt;=2.2),INDEX(价格表!$B$4:$I$31,M5853,4),IF(AND(J5853&gt;2.2,J5853&lt;=3.3),INDEX(价格表!$B$4:$I$31,M5853,5),IF(AND(J5853&gt;3.3,J5853&lt;=4),INDEX(价格表!$B$4:$I$31,M5853,6),IF(AND(J5853&gt;4,J5853&lt;=5.5),INDEX(价格表!$B$4:$I$31,M5853,7),IF(J5853&gt;5.5,2.6+INDEX(价格表!$B$4:$I$31,M5853,8)*L5853)))))))</f>
        <v>2.15</v>
      </c>
    </row>
    <row r="5854" spans="1:14">
      <c r="A5854" s="20">
        <v>4311121228826</v>
      </c>
      <c r="B5854" s="18" t="s">
        <v>16</v>
      </c>
      <c r="C5854" s="21">
        <v>20201219</v>
      </c>
      <c r="D5854" s="21">
        <v>610538201209</v>
      </c>
      <c r="E5854" s="21" t="s">
        <v>16</v>
      </c>
      <c r="F5854" s="21">
        <v>20201229</v>
      </c>
      <c r="G5854" s="21" t="s">
        <v>17</v>
      </c>
      <c r="H5854" s="21" t="s">
        <v>25</v>
      </c>
      <c r="I5854" s="21" t="s">
        <v>154</v>
      </c>
      <c r="J5854" s="21">
        <v>1.44</v>
      </c>
      <c r="K5854" s="21" t="s">
        <v>20</v>
      </c>
      <c r="L5854">
        <f t="shared" si="107"/>
        <v>2</v>
      </c>
      <c r="M5854">
        <f>MATCH(H:H,价格表!$B$4:$B$35,0)</f>
        <v>25</v>
      </c>
      <c r="N5854" s="27">
        <f>IF(J5854&lt;=0.3,INDEX(价格表!$B$4:$I$31,M5854,2),IF(AND(J5854&gt;0.3,J5854&lt;=1),INDEX(价格表!$B$4:$I$31,M5854,3),IF(AND(J5854&gt;1,J5854&lt;=2.2),INDEX(价格表!$B$4:$I$31,M5854,4),IF(AND(J5854&gt;2.2,J5854&lt;=3.3),INDEX(价格表!$B$4:$I$31,M5854,5),IF(AND(J5854&gt;3.3,J5854&lt;=4),INDEX(价格表!$B$4:$I$31,M5854,6),IF(AND(J5854&gt;4,J5854&lt;=5.5),INDEX(价格表!$B$4:$I$31,M5854,7),IF(J5854&gt;5.5,2.6+INDEX(价格表!$B$4:$I$31,M5854,8)*L5854)))))))</f>
        <v>2.15</v>
      </c>
    </row>
    <row r="5855" spans="1:14">
      <c r="A5855" s="20">
        <v>4311121228827</v>
      </c>
      <c r="B5855" s="18" t="s">
        <v>16</v>
      </c>
      <c r="C5855" s="21">
        <v>20201219</v>
      </c>
      <c r="D5855" s="21">
        <v>610538201209</v>
      </c>
      <c r="E5855" s="21" t="s">
        <v>16</v>
      </c>
      <c r="F5855" s="21">
        <v>20201229</v>
      </c>
      <c r="G5855" s="21" t="s">
        <v>17</v>
      </c>
      <c r="H5855" s="21" t="s">
        <v>23</v>
      </c>
      <c r="I5855" s="21" t="s">
        <v>225</v>
      </c>
      <c r="J5855" s="21">
        <v>1.48</v>
      </c>
      <c r="K5855" s="21" t="s">
        <v>20</v>
      </c>
      <c r="L5855">
        <f t="shared" si="107"/>
        <v>2</v>
      </c>
      <c r="M5855">
        <f>MATCH(H:H,价格表!$B$4:$B$35,0)</f>
        <v>15</v>
      </c>
      <c r="N5855" s="27">
        <f>IF(J5855&lt;=0.3,INDEX(价格表!$B$4:$I$31,M5855,2),IF(AND(J5855&gt;0.3,J5855&lt;=1),INDEX(价格表!$B$4:$I$31,M5855,3),IF(AND(J5855&gt;1,J5855&lt;=2.2),INDEX(价格表!$B$4:$I$31,M5855,4),IF(AND(J5855&gt;2.2,J5855&lt;=3.3),INDEX(价格表!$B$4:$I$31,M5855,5),IF(AND(J5855&gt;3.3,J5855&lt;=4),INDEX(价格表!$B$4:$I$31,M5855,6),IF(AND(J5855&gt;4,J5855&lt;=5.5),INDEX(价格表!$B$4:$I$31,M5855,7),IF(J5855&gt;5.5,2.6+INDEX(价格表!$B$4:$I$31,M5855,8)*L5855)))))))</f>
        <v>2.15</v>
      </c>
    </row>
    <row r="5856" spans="1:14">
      <c r="A5856" s="20">
        <v>4311121228828</v>
      </c>
      <c r="B5856" s="18" t="s">
        <v>16</v>
      </c>
      <c r="C5856" s="21">
        <v>20201219</v>
      </c>
      <c r="D5856" s="21">
        <v>610538201209</v>
      </c>
      <c r="E5856" s="21" t="s">
        <v>16</v>
      </c>
      <c r="F5856" s="21">
        <v>20201229</v>
      </c>
      <c r="G5856" s="21" t="s">
        <v>17</v>
      </c>
      <c r="H5856" s="21" t="s">
        <v>68</v>
      </c>
      <c r="I5856" s="21" t="s">
        <v>234</v>
      </c>
      <c r="J5856" s="21">
        <v>1.44</v>
      </c>
      <c r="K5856" s="21" t="s">
        <v>20</v>
      </c>
      <c r="L5856">
        <f t="shared" si="107"/>
        <v>2</v>
      </c>
      <c r="M5856">
        <f>MATCH(H:H,价格表!$B$4:$B$35,0)</f>
        <v>5</v>
      </c>
      <c r="N5856" s="27">
        <f>IF(J5856&lt;=0.3,INDEX(价格表!$B$4:$I$31,M5856,2),IF(AND(J5856&gt;0.3,J5856&lt;=1),INDEX(价格表!$B$4:$I$31,M5856,3),IF(AND(J5856&gt;1,J5856&lt;=2.2),INDEX(价格表!$B$4:$I$31,M5856,4),IF(AND(J5856&gt;2.2,J5856&lt;=3.3),INDEX(价格表!$B$4:$I$31,M5856,5),IF(AND(J5856&gt;3.3,J5856&lt;=4),INDEX(价格表!$B$4:$I$31,M5856,6),IF(AND(J5856&gt;4,J5856&lt;=5.5),INDEX(价格表!$B$4:$I$31,M5856,7),IF(J5856&gt;5.5,2.6+INDEX(价格表!$B$4:$I$31,M5856,8)*L5856)))))))</f>
        <v>2.15</v>
      </c>
    </row>
    <row r="5857" spans="1:14">
      <c r="A5857" s="20">
        <v>4311121228829</v>
      </c>
      <c r="B5857" s="18" t="s">
        <v>16</v>
      </c>
      <c r="C5857" s="21">
        <v>20201219</v>
      </c>
      <c r="D5857" s="21">
        <v>610538201209</v>
      </c>
      <c r="E5857" s="21" t="s">
        <v>16</v>
      </c>
      <c r="F5857" s="21">
        <v>20201229</v>
      </c>
      <c r="G5857" s="21" t="s">
        <v>17</v>
      </c>
      <c r="H5857" s="21" t="s">
        <v>27</v>
      </c>
      <c r="I5857" s="21" t="s">
        <v>155</v>
      </c>
      <c r="J5857" s="21">
        <v>1.45</v>
      </c>
      <c r="K5857" s="21" t="s">
        <v>20</v>
      </c>
      <c r="L5857">
        <f t="shared" si="107"/>
        <v>2</v>
      </c>
      <c r="M5857">
        <f>MATCH(H:H,价格表!$B$4:$B$35,0)</f>
        <v>3</v>
      </c>
      <c r="N5857" s="27">
        <f>IF(J5857&lt;=0.3,INDEX(价格表!$B$4:$I$31,M5857,2),IF(AND(J5857&gt;0.3,J5857&lt;=1),INDEX(价格表!$B$4:$I$31,M5857,3),IF(AND(J5857&gt;1,J5857&lt;=2.2),INDEX(价格表!$B$4:$I$31,M5857,4),IF(AND(J5857&gt;2.2,J5857&lt;=3.3),INDEX(价格表!$B$4:$I$31,M5857,5),IF(AND(J5857&gt;3.3,J5857&lt;=4),INDEX(价格表!$B$4:$I$31,M5857,6),IF(AND(J5857&gt;4,J5857&lt;=5.5),INDEX(价格表!$B$4:$I$31,M5857,7),IF(J5857&gt;5.5,2.6+INDEX(价格表!$B$4:$I$31,M5857,8)*L5857)))))))</f>
        <v>2.15</v>
      </c>
    </row>
    <row r="5858" spans="1:14">
      <c r="A5858" s="20">
        <v>4311121228831</v>
      </c>
      <c r="B5858" s="18" t="s">
        <v>16</v>
      </c>
      <c r="C5858" s="21">
        <v>20201219</v>
      </c>
      <c r="D5858" s="21">
        <v>610538201209</v>
      </c>
      <c r="E5858" s="21" t="s">
        <v>16</v>
      </c>
      <c r="F5858" s="21">
        <v>20201229</v>
      </c>
      <c r="G5858" s="21" t="s">
        <v>17</v>
      </c>
      <c r="H5858" s="21" t="s">
        <v>54</v>
      </c>
      <c r="I5858" s="21" t="s">
        <v>55</v>
      </c>
      <c r="J5858" s="21">
        <v>1.44</v>
      </c>
      <c r="K5858" s="21" t="s">
        <v>20</v>
      </c>
      <c r="L5858">
        <f t="shared" si="107"/>
        <v>2</v>
      </c>
      <c r="M5858">
        <f>MATCH(H:H,价格表!$B$4:$B$35,0)</f>
        <v>14</v>
      </c>
      <c r="N5858" s="27">
        <f>IF(J5858&lt;=0.3,INDEX(价格表!$B$4:$I$31,M5858,2),IF(AND(J5858&gt;0.3,J5858&lt;=1),INDEX(价格表!$B$4:$I$31,M5858,3),IF(AND(J5858&gt;1,J5858&lt;=2.2),INDEX(价格表!$B$4:$I$31,M5858,4),IF(AND(J5858&gt;2.2,J5858&lt;=3.3),INDEX(价格表!$B$4:$I$31,M5858,5),IF(AND(J5858&gt;3.3,J5858&lt;=4),INDEX(价格表!$B$4:$I$31,M5858,6),IF(AND(J5858&gt;4,J5858&lt;=5.5),INDEX(价格表!$B$4:$I$31,M5858,7),IF(J5858&gt;5.5,2.6+INDEX(价格表!$B$4:$I$31,M5858,8)*L5858)))))))</f>
        <v>2.15</v>
      </c>
    </row>
    <row r="5859" spans="1:14">
      <c r="A5859" s="20">
        <v>4311121228832</v>
      </c>
      <c r="B5859" s="18" t="s">
        <v>16</v>
      </c>
      <c r="C5859" s="21">
        <v>20201219</v>
      </c>
      <c r="D5859" s="21">
        <v>610538201209</v>
      </c>
      <c r="E5859" s="21" t="s">
        <v>16</v>
      </c>
      <c r="F5859" s="21">
        <v>20201229</v>
      </c>
      <c r="G5859" s="21" t="s">
        <v>17</v>
      </c>
      <c r="H5859" s="21" t="s">
        <v>23</v>
      </c>
      <c r="I5859" s="21" t="s">
        <v>258</v>
      </c>
      <c r="J5859" s="21">
        <v>1.44</v>
      </c>
      <c r="K5859" s="21" t="s">
        <v>20</v>
      </c>
      <c r="L5859">
        <f t="shared" si="107"/>
        <v>2</v>
      </c>
      <c r="M5859">
        <f>MATCH(H:H,价格表!$B$4:$B$35,0)</f>
        <v>15</v>
      </c>
      <c r="N5859" s="27">
        <f>IF(J5859&lt;=0.3,INDEX(价格表!$B$4:$I$31,M5859,2),IF(AND(J5859&gt;0.3,J5859&lt;=1),INDEX(价格表!$B$4:$I$31,M5859,3),IF(AND(J5859&gt;1,J5859&lt;=2.2),INDEX(价格表!$B$4:$I$31,M5859,4),IF(AND(J5859&gt;2.2,J5859&lt;=3.3),INDEX(价格表!$B$4:$I$31,M5859,5),IF(AND(J5859&gt;3.3,J5859&lt;=4),INDEX(价格表!$B$4:$I$31,M5859,6),IF(AND(J5859&gt;4,J5859&lt;=5.5),INDEX(价格表!$B$4:$I$31,M5859,7),IF(J5859&gt;5.5,2.6+INDEX(价格表!$B$4:$I$31,M5859,8)*L5859)))))))</f>
        <v>2.15</v>
      </c>
    </row>
    <row r="5860" spans="1:14">
      <c r="A5860" s="20">
        <v>4311121228833</v>
      </c>
      <c r="B5860" s="18" t="s">
        <v>16</v>
      </c>
      <c r="C5860" s="21">
        <v>20201219</v>
      </c>
      <c r="D5860" s="21">
        <v>610538201209</v>
      </c>
      <c r="E5860" s="21" t="s">
        <v>16</v>
      </c>
      <c r="F5860" s="21">
        <v>20201229</v>
      </c>
      <c r="G5860" s="21" t="s">
        <v>17</v>
      </c>
      <c r="H5860" s="21" t="s">
        <v>50</v>
      </c>
      <c r="I5860" s="21" t="s">
        <v>288</v>
      </c>
      <c r="J5860" s="21">
        <v>1.47</v>
      </c>
      <c r="K5860" s="21" t="s">
        <v>20</v>
      </c>
      <c r="L5860">
        <f t="shared" si="107"/>
        <v>2</v>
      </c>
      <c r="M5860">
        <f>MATCH(H:H,价格表!$B$4:$B$35,0)</f>
        <v>4</v>
      </c>
      <c r="N5860" s="27">
        <f>IF(J5860&lt;=0.3,INDEX(价格表!$B$4:$I$31,M5860,2),IF(AND(J5860&gt;0.3,J5860&lt;=1),INDEX(价格表!$B$4:$I$31,M5860,3),IF(AND(J5860&gt;1,J5860&lt;=2.2),INDEX(价格表!$B$4:$I$31,M5860,4),IF(AND(J5860&gt;2.2,J5860&lt;=3.3),INDEX(价格表!$B$4:$I$31,M5860,5),IF(AND(J5860&gt;3.3,J5860&lt;=4),INDEX(价格表!$B$4:$I$31,M5860,6),IF(AND(J5860&gt;4,J5860&lt;=5.5),INDEX(价格表!$B$4:$I$31,M5860,7),IF(J5860&gt;5.5,2.6+INDEX(价格表!$B$4:$I$31,M5860,8)*L5860)))))))</f>
        <v>2.15</v>
      </c>
    </row>
    <row r="5861" spans="1:14">
      <c r="A5861" s="20">
        <v>4311121228834</v>
      </c>
      <c r="B5861" s="18" t="s">
        <v>16</v>
      </c>
      <c r="C5861" s="21">
        <v>20201219</v>
      </c>
      <c r="D5861" s="21">
        <v>610538201209</v>
      </c>
      <c r="E5861" s="21" t="s">
        <v>16</v>
      </c>
      <c r="F5861" s="21">
        <v>20201229</v>
      </c>
      <c r="G5861" s="21" t="s">
        <v>17</v>
      </c>
      <c r="H5861" s="21" t="s">
        <v>39</v>
      </c>
      <c r="I5861" s="21" t="s">
        <v>81</v>
      </c>
      <c r="J5861" s="21">
        <v>1.47</v>
      </c>
      <c r="K5861" s="21" t="s">
        <v>20</v>
      </c>
      <c r="L5861">
        <f t="shared" si="107"/>
        <v>2</v>
      </c>
      <c r="M5861">
        <f>MATCH(H:H,价格表!$B$4:$B$35,0)</f>
        <v>23</v>
      </c>
      <c r="N5861" s="27">
        <f>IF(J5861&lt;=0.3,INDEX(价格表!$B$4:$I$31,M5861,2),IF(AND(J5861&gt;0.3,J5861&lt;=1),INDEX(价格表!$B$4:$I$31,M5861,3),IF(AND(J5861&gt;1,J5861&lt;=2.2),INDEX(价格表!$B$4:$I$31,M5861,4),IF(AND(J5861&gt;2.2,J5861&lt;=3.3),INDEX(价格表!$B$4:$I$31,M5861,5),IF(AND(J5861&gt;3.3,J5861&lt;=4),INDEX(价格表!$B$4:$I$31,M5861,6),IF(AND(J5861&gt;4,J5861&lt;=5.5),INDEX(价格表!$B$4:$I$31,M5861,7),IF(J5861&gt;5.5,2.6+INDEX(价格表!$B$4:$I$31,M5861,8)*L5861)))))))</f>
        <v>2.15</v>
      </c>
    </row>
    <row r="5862" spans="1:14">
      <c r="A5862" s="20">
        <v>4311121228835</v>
      </c>
      <c r="B5862" s="18" t="s">
        <v>16</v>
      </c>
      <c r="C5862" s="21">
        <v>20201219</v>
      </c>
      <c r="D5862" s="21">
        <v>610538201209</v>
      </c>
      <c r="E5862" s="21" t="s">
        <v>16</v>
      </c>
      <c r="F5862" s="21">
        <v>20201229</v>
      </c>
      <c r="G5862" s="21" t="s">
        <v>17</v>
      </c>
      <c r="H5862" s="21" t="s">
        <v>23</v>
      </c>
      <c r="I5862" s="21" t="s">
        <v>189</v>
      </c>
      <c r="J5862" s="21">
        <v>1.57</v>
      </c>
      <c r="K5862" s="21" t="s">
        <v>20</v>
      </c>
      <c r="L5862">
        <f t="shared" si="107"/>
        <v>2</v>
      </c>
      <c r="M5862">
        <f>MATCH(H:H,价格表!$B$4:$B$35,0)</f>
        <v>15</v>
      </c>
      <c r="N5862" s="27">
        <f>IF(J5862&lt;=0.3,INDEX(价格表!$B$4:$I$31,M5862,2),IF(AND(J5862&gt;0.3,J5862&lt;=1),INDEX(价格表!$B$4:$I$31,M5862,3),IF(AND(J5862&gt;1,J5862&lt;=2.2),INDEX(价格表!$B$4:$I$31,M5862,4),IF(AND(J5862&gt;2.2,J5862&lt;=3.3),INDEX(价格表!$B$4:$I$31,M5862,5),IF(AND(J5862&gt;3.3,J5862&lt;=4),INDEX(价格表!$B$4:$I$31,M5862,6),IF(AND(J5862&gt;4,J5862&lt;=5.5),INDEX(价格表!$B$4:$I$31,M5862,7),IF(J5862&gt;5.5,2.6+INDEX(价格表!$B$4:$I$31,M5862,8)*L5862)))))))</f>
        <v>2.15</v>
      </c>
    </row>
    <row r="5863" spans="1:14">
      <c r="A5863" s="20">
        <v>4311121229257</v>
      </c>
      <c r="B5863" s="18" t="s">
        <v>16</v>
      </c>
      <c r="C5863" s="21">
        <v>20201219</v>
      </c>
      <c r="D5863" s="21">
        <v>610538201209</v>
      </c>
      <c r="E5863" s="21" t="s">
        <v>16</v>
      </c>
      <c r="F5863" s="21">
        <v>20201229</v>
      </c>
      <c r="G5863" s="21" t="s">
        <v>17</v>
      </c>
      <c r="H5863" s="21" t="s">
        <v>43</v>
      </c>
      <c r="I5863" s="21" t="s">
        <v>44</v>
      </c>
      <c r="J5863" s="21">
        <v>1.51</v>
      </c>
      <c r="K5863" s="21" t="s">
        <v>20</v>
      </c>
      <c r="L5863">
        <f t="shared" si="107"/>
        <v>2</v>
      </c>
      <c r="M5863">
        <f>MATCH(H:H,价格表!$B$4:$B$35,0)</f>
        <v>10</v>
      </c>
      <c r="N5863" s="27">
        <f>IF(J5863&lt;=0.3,INDEX(价格表!$B$4:$I$31,M5863,2),IF(AND(J5863&gt;0.3,J5863&lt;=1),INDEX(价格表!$B$4:$I$31,M5863,3),IF(AND(J5863&gt;1,J5863&lt;=2.2),INDEX(价格表!$B$4:$I$31,M5863,4),IF(AND(J5863&gt;2.2,J5863&lt;=3.3),INDEX(价格表!$B$4:$I$31,M5863,5),IF(AND(J5863&gt;3.3,J5863&lt;=4),INDEX(价格表!$B$4:$I$31,M5863,6),IF(AND(J5863&gt;4,J5863&lt;=5.5),INDEX(价格表!$B$4:$I$31,M5863,7),IF(J5863&gt;5.5,2.6+INDEX(价格表!$B$4:$I$31,M5863,8)*L5863)))))))</f>
        <v>2.15</v>
      </c>
    </row>
    <row r="5864" spans="1:14">
      <c r="A5864" s="20">
        <v>4311121229258</v>
      </c>
      <c r="B5864" s="18" t="s">
        <v>16</v>
      </c>
      <c r="C5864" s="21">
        <v>20201219</v>
      </c>
      <c r="D5864" s="21">
        <v>610538201209</v>
      </c>
      <c r="E5864" s="21" t="s">
        <v>16</v>
      </c>
      <c r="F5864" s="21">
        <v>20201229</v>
      </c>
      <c r="G5864" s="21" t="s">
        <v>17</v>
      </c>
      <c r="H5864" s="21" t="s">
        <v>45</v>
      </c>
      <c r="I5864" s="21" t="s">
        <v>252</v>
      </c>
      <c r="J5864" s="21">
        <v>1.45</v>
      </c>
      <c r="K5864" s="21" t="s">
        <v>20</v>
      </c>
      <c r="L5864">
        <f t="shared" si="107"/>
        <v>2</v>
      </c>
      <c r="M5864">
        <f>MATCH(H:H,价格表!$B$4:$B$35,0)</f>
        <v>9</v>
      </c>
      <c r="N5864" s="27">
        <f>IF(J5864&lt;=0.3,INDEX(价格表!$B$4:$I$31,M5864,2),IF(AND(J5864&gt;0.3,J5864&lt;=1),INDEX(价格表!$B$4:$I$31,M5864,3),IF(AND(J5864&gt;1,J5864&lt;=2.2),INDEX(价格表!$B$4:$I$31,M5864,4),IF(AND(J5864&gt;2.2,J5864&lt;=3.3),INDEX(价格表!$B$4:$I$31,M5864,5),IF(AND(J5864&gt;3.3,J5864&lt;=4),INDEX(价格表!$B$4:$I$31,M5864,6),IF(AND(J5864&gt;4,J5864&lt;=5.5),INDEX(价格表!$B$4:$I$31,M5864,7),IF(J5864&gt;5.5,2.6+INDEX(价格表!$B$4:$I$31,M5864,8)*L5864)))))))</f>
        <v>2.15</v>
      </c>
    </row>
    <row r="5865" spans="1:14">
      <c r="A5865" s="20">
        <v>4311121229259</v>
      </c>
      <c r="B5865" s="18" t="s">
        <v>16</v>
      </c>
      <c r="C5865" s="21">
        <v>20201219</v>
      </c>
      <c r="D5865" s="21">
        <v>610538201209</v>
      </c>
      <c r="E5865" s="21" t="s">
        <v>16</v>
      </c>
      <c r="F5865" s="21">
        <v>20201229</v>
      </c>
      <c r="G5865" s="21" t="s">
        <v>17</v>
      </c>
      <c r="H5865" s="21" t="s">
        <v>56</v>
      </c>
      <c r="I5865" s="21" t="s">
        <v>57</v>
      </c>
      <c r="J5865" s="21">
        <v>1.96</v>
      </c>
      <c r="K5865" s="21" t="s">
        <v>20</v>
      </c>
      <c r="L5865">
        <f t="shared" si="107"/>
        <v>2</v>
      </c>
      <c r="M5865">
        <f>MATCH(H:H,价格表!$B$4:$B$35,0)</f>
        <v>11</v>
      </c>
      <c r="N5865" s="27">
        <f>IF(J5865&lt;=0.3,INDEX(价格表!$B$4:$I$31,M5865,2),IF(AND(J5865&gt;0.3,J5865&lt;=1),INDEX(价格表!$B$4:$I$31,M5865,3),IF(AND(J5865&gt;1,J5865&lt;=2.2),INDEX(价格表!$B$4:$I$31,M5865,4),IF(AND(J5865&gt;2.2,J5865&lt;=3.3),INDEX(价格表!$B$4:$I$31,M5865,5),IF(AND(J5865&gt;3.3,J5865&lt;=4),INDEX(价格表!$B$4:$I$31,M5865,6),IF(AND(J5865&gt;4,J5865&lt;=5.5),INDEX(价格表!$B$4:$I$31,M5865,7),IF(J5865&gt;5.5,2.6+INDEX(价格表!$B$4:$I$31,M5865,8)*L5865)))))))</f>
        <v>2.15</v>
      </c>
    </row>
    <row r="5866" spans="1:14">
      <c r="A5866" s="20">
        <v>4311121229260</v>
      </c>
      <c r="B5866" s="18" t="s">
        <v>16</v>
      </c>
      <c r="C5866" s="21">
        <v>20201219</v>
      </c>
      <c r="D5866" s="21">
        <v>610538201209</v>
      </c>
      <c r="E5866" s="21" t="s">
        <v>16</v>
      </c>
      <c r="F5866" s="21">
        <v>20201229</v>
      </c>
      <c r="G5866" s="21" t="s">
        <v>17</v>
      </c>
      <c r="H5866" s="21" t="s">
        <v>45</v>
      </c>
      <c r="I5866" s="21" t="s">
        <v>137</v>
      </c>
      <c r="J5866" s="21">
        <v>2.87</v>
      </c>
      <c r="K5866" s="21" t="s">
        <v>20</v>
      </c>
      <c r="L5866">
        <f t="shared" si="107"/>
        <v>3</v>
      </c>
      <c r="M5866">
        <f>MATCH(H:H,价格表!$B$4:$B$35,0)</f>
        <v>9</v>
      </c>
      <c r="N5866" s="27">
        <f>IF(J5866&lt;=0.3,INDEX(价格表!$B$4:$I$31,M5866,2),IF(AND(J5866&gt;0.3,J5866&lt;=1),INDEX(价格表!$B$4:$I$31,M5866,3),IF(AND(J5866&gt;1,J5866&lt;=2.2),INDEX(价格表!$B$4:$I$31,M5866,4),IF(AND(J5866&gt;2.2,J5866&lt;=3.3),INDEX(价格表!$B$4:$I$31,M5866,5),IF(AND(J5866&gt;3.3,J5866&lt;=4),INDEX(价格表!$B$4:$I$31,M5866,6),IF(AND(J5866&gt;4,J5866&lt;=5.5),INDEX(价格表!$B$4:$I$31,M5866,7),IF(J5866&gt;5.5,2.6+INDEX(价格表!$B$4:$I$31,M5866,8)*L5866)))))))</f>
        <v>2.5</v>
      </c>
    </row>
    <row r="5867" spans="1:14">
      <c r="A5867" s="20">
        <v>4311121229261</v>
      </c>
      <c r="B5867" s="18" t="s">
        <v>16</v>
      </c>
      <c r="C5867" s="21">
        <v>20201219</v>
      </c>
      <c r="D5867" s="21">
        <v>610538201209</v>
      </c>
      <c r="E5867" s="21" t="s">
        <v>16</v>
      </c>
      <c r="F5867" s="21">
        <v>20201229</v>
      </c>
      <c r="G5867" s="21" t="s">
        <v>17</v>
      </c>
      <c r="H5867" s="21" t="s">
        <v>298</v>
      </c>
      <c r="I5867" s="21" t="s">
        <v>300</v>
      </c>
      <c r="J5867" s="21">
        <v>0.08</v>
      </c>
      <c r="K5867" s="21" t="s">
        <v>20</v>
      </c>
      <c r="L5867">
        <f t="shared" si="107"/>
        <v>1</v>
      </c>
      <c r="M5867">
        <f>MATCH(H:H,价格表!$B$4:$B$35,0)</f>
        <v>29</v>
      </c>
      <c r="N5867" s="27">
        <f>L5867*5+3</f>
        <v>8</v>
      </c>
    </row>
    <row r="5868" spans="1:14">
      <c r="A5868" s="20">
        <v>4311121229262</v>
      </c>
      <c r="B5868" s="18" t="s">
        <v>16</v>
      </c>
      <c r="C5868" s="21">
        <v>20201219</v>
      </c>
      <c r="D5868" s="21">
        <v>610538201209</v>
      </c>
      <c r="E5868" s="21" t="s">
        <v>16</v>
      </c>
      <c r="F5868" s="21">
        <v>20201229</v>
      </c>
      <c r="G5868" s="21" t="s">
        <v>17</v>
      </c>
      <c r="H5868" s="21" t="s">
        <v>88</v>
      </c>
      <c r="I5868" s="21" t="s">
        <v>250</v>
      </c>
      <c r="J5868" s="21">
        <v>1.44</v>
      </c>
      <c r="K5868" s="21" t="s">
        <v>20</v>
      </c>
      <c r="L5868">
        <f t="shared" si="107"/>
        <v>2</v>
      </c>
      <c r="M5868">
        <f>MATCH(H:H,价格表!$B$4:$B$35,0)</f>
        <v>19</v>
      </c>
      <c r="N5868" s="27">
        <f>IF(J5868&lt;=0.3,INDEX(价格表!$B$4:$I$31,M5868,2),IF(AND(J5868&gt;0.3,J5868&lt;=1),INDEX(价格表!$B$4:$I$31,M5868,3),IF(AND(J5868&gt;1,J5868&lt;=2.2),INDEX(价格表!$B$4:$I$31,M5868,4),IF(AND(J5868&gt;2.2,J5868&lt;=3.3),INDEX(价格表!$B$4:$I$31,M5868,5),IF(AND(J5868&gt;3.3,J5868&lt;=4),INDEX(价格表!$B$4:$I$31,M5868,6),IF(AND(J5868&gt;4,J5868&lt;=5.5),INDEX(价格表!$B$4:$I$31,M5868,7),IF(J5868&gt;5.5,2.6+INDEX(价格表!$B$4:$I$31,M5868,8)*L5868)))))))</f>
        <v>2.15</v>
      </c>
    </row>
    <row r="5869" spans="1:14">
      <c r="A5869" s="20">
        <v>4311121229264</v>
      </c>
      <c r="B5869" s="18" t="s">
        <v>16</v>
      </c>
      <c r="C5869" s="21">
        <v>20201219</v>
      </c>
      <c r="D5869" s="21">
        <v>610538201209</v>
      </c>
      <c r="E5869" s="21" t="s">
        <v>16</v>
      </c>
      <c r="F5869" s="21">
        <v>20201229</v>
      </c>
      <c r="G5869" s="21" t="s">
        <v>17</v>
      </c>
      <c r="H5869" s="21" t="s">
        <v>73</v>
      </c>
      <c r="I5869" s="21" t="s">
        <v>215</v>
      </c>
      <c r="J5869" s="21">
        <v>1.49</v>
      </c>
      <c r="K5869" s="21" t="s">
        <v>20</v>
      </c>
      <c r="L5869">
        <f t="shared" si="107"/>
        <v>2</v>
      </c>
      <c r="M5869">
        <f>MATCH(H:H,价格表!$B$4:$B$35,0)</f>
        <v>7</v>
      </c>
      <c r="N5869" s="27">
        <f>IF(J5869&lt;=0.3,INDEX(价格表!$B$4:$I$31,M5869,2),IF(AND(J5869&gt;0.3,J5869&lt;=1),INDEX(价格表!$B$4:$I$31,M5869,3),IF(AND(J5869&gt;1,J5869&lt;=2.2),INDEX(价格表!$B$4:$I$31,M5869,4),IF(AND(J5869&gt;2.2,J5869&lt;=3.3),INDEX(价格表!$B$4:$I$31,M5869,5),IF(AND(J5869&gt;3.3,J5869&lt;=4),INDEX(价格表!$B$4:$I$31,M5869,6),IF(AND(J5869&gt;4,J5869&lt;=5.5),INDEX(价格表!$B$4:$I$31,M5869,7),IF(J5869&gt;5.5,2.6+INDEX(价格表!$B$4:$I$31,M5869,8)*L5869)))))))</f>
        <v>2.15</v>
      </c>
    </row>
    <row r="5870" spans="1:14">
      <c r="A5870" s="20">
        <v>4311121229266</v>
      </c>
      <c r="B5870" s="18" t="s">
        <v>16</v>
      </c>
      <c r="C5870" s="21">
        <v>20201219</v>
      </c>
      <c r="D5870" s="21">
        <v>610538201209</v>
      </c>
      <c r="E5870" s="21" t="s">
        <v>16</v>
      </c>
      <c r="F5870" s="21">
        <v>20201229</v>
      </c>
      <c r="G5870" s="21" t="s">
        <v>17</v>
      </c>
      <c r="H5870" s="21" t="s">
        <v>66</v>
      </c>
      <c r="I5870" s="21" t="s">
        <v>272</v>
      </c>
      <c r="J5870" s="21">
        <v>1.44</v>
      </c>
      <c r="K5870" s="21" t="s">
        <v>20</v>
      </c>
      <c r="L5870">
        <f t="shared" si="107"/>
        <v>2</v>
      </c>
      <c r="M5870">
        <f>MATCH(H:H,价格表!$B$4:$B$35,0)</f>
        <v>17</v>
      </c>
      <c r="N5870" s="27">
        <f>IF(J5870&lt;=0.3,INDEX(价格表!$B$4:$I$31,M5870,2),IF(AND(J5870&gt;0.3,J5870&lt;=1),INDEX(价格表!$B$4:$I$31,M5870,3),IF(AND(J5870&gt;1,J5870&lt;=2.2),INDEX(价格表!$B$4:$I$31,M5870,4),IF(AND(J5870&gt;2.2,J5870&lt;=3.3),INDEX(价格表!$B$4:$I$31,M5870,5),IF(AND(J5870&gt;3.3,J5870&lt;=4),INDEX(价格表!$B$4:$I$31,M5870,6),IF(AND(J5870&gt;4,J5870&lt;=5.5),INDEX(价格表!$B$4:$I$31,M5870,7),IF(J5870&gt;5.5,2.6+INDEX(价格表!$B$4:$I$31,M5870,8)*L5870)))))))</f>
        <v>2.15</v>
      </c>
    </row>
    <row r="5871" spans="1:14">
      <c r="A5871" s="20">
        <v>4311121236089</v>
      </c>
      <c r="B5871" s="18" t="s">
        <v>16</v>
      </c>
      <c r="C5871" s="21">
        <v>20201219</v>
      </c>
      <c r="D5871" s="21">
        <v>610538201209</v>
      </c>
      <c r="E5871" s="21" t="s">
        <v>16</v>
      </c>
      <c r="F5871" s="21">
        <v>20201229</v>
      </c>
      <c r="G5871" s="21" t="s">
        <v>17</v>
      </c>
      <c r="H5871" s="21" t="s">
        <v>63</v>
      </c>
      <c r="I5871" s="21" t="s">
        <v>289</v>
      </c>
      <c r="J5871" s="21">
        <v>1.47</v>
      </c>
      <c r="K5871" s="21" t="s">
        <v>20</v>
      </c>
      <c r="L5871">
        <f t="shared" si="107"/>
        <v>2</v>
      </c>
      <c r="M5871">
        <f>MATCH(H:H,价格表!$B$4:$B$35,0)</f>
        <v>21</v>
      </c>
      <c r="N5871" s="27">
        <f>IF(J5871&lt;=0.3,INDEX(价格表!$B$4:$I$31,M5871,2),IF(AND(J5871&gt;0.3,J5871&lt;=1),INDEX(价格表!$B$4:$I$31,M5871,3),IF(AND(J5871&gt;1,J5871&lt;=2.2),INDEX(价格表!$B$4:$I$31,M5871,4),IF(AND(J5871&gt;2.2,J5871&lt;=3.3),INDEX(价格表!$B$4:$I$31,M5871,5),IF(AND(J5871&gt;3.3,J5871&lt;=4),INDEX(价格表!$B$4:$I$31,M5871,6),IF(AND(J5871&gt;4,J5871&lt;=5.5),INDEX(价格表!$B$4:$I$31,M5871,7),IF(J5871&gt;5.5,2.6+INDEX(价格表!$B$4:$I$31,M5871,8)*L5871)))))))</f>
        <v>2.15</v>
      </c>
    </row>
    <row r="5872" spans="1:14">
      <c r="A5872" s="20">
        <v>4311121236091</v>
      </c>
      <c r="B5872" s="18" t="s">
        <v>16</v>
      </c>
      <c r="C5872" s="21">
        <v>20201219</v>
      </c>
      <c r="D5872" s="21">
        <v>610538201209</v>
      </c>
      <c r="E5872" s="21" t="s">
        <v>16</v>
      </c>
      <c r="F5872" s="21">
        <v>20201229</v>
      </c>
      <c r="G5872" s="21" t="s">
        <v>17</v>
      </c>
      <c r="H5872" s="21" t="s">
        <v>43</v>
      </c>
      <c r="I5872" s="21" t="s">
        <v>108</v>
      </c>
      <c r="J5872" s="21">
        <v>1.44</v>
      </c>
      <c r="K5872" s="21" t="s">
        <v>20</v>
      </c>
      <c r="L5872">
        <f t="shared" si="107"/>
        <v>2</v>
      </c>
      <c r="M5872">
        <f>MATCH(H:H,价格表!$B$4:$B$35,0)</f>
        <v>10</v>
      </c>
      <c r="N5872" s="27">
        <f>IF(J5872&lt;=0.3,INDEX(价格表!$B$4:$I$31,M5872,2),IF(AND(J5872&gt;0.3,J5872&lt;=1),INDEX(价格表!$B$4:$I$31,M5872,3),IF(AND(J5872&gt;1,J5872&lt;=2.2),INDEX(价格表!$B$4:$I$31,M5872,4),IF(AND(J5872&gt;2.2,J5872&lt;=3.3),INDEX(价格表!$B$4:$I$31,M5872,5),IF(AND(J5872&gt;3.3,J5872&lt;=4),INDEX(价格表!$B$4:$I$31,M5872,6),IF(AND(J5872&gt;4,J5872&lt;=5.5),INDEX(价格表!$B$4:$I$31,M5872,7),IF(J5872&gt;5.5,2.6+INDEX(价格表!$B$4:$I$31,M5872,8)*L5872)))))))</f>
        <v>2.15</v>
      </c>
    </row>
    <row r="5873" spans="1:14">
      <c r="A5873" s="20">
        <v>4311121236092</v>
      </c>
      <c r="B5873" s="18" t="s">
        <v>16</v>
      </c>
      <c r="C5873" s="21">
        <v>20201219</v>
      </c>
      <c r="D5873" s="21">
        <v>610538201209</v>
      </c>
      <c r="E5873" s="21" t="s">
        <v>16</v>
      </c>
      <c r="F5873" s="21">
        <v>20201229</v>
      </c>
      <c r="G5873" s="21" t="s">
        <v>17</v>
      </c>
      <c r="H5873" s="21" t="s">
        <v>27</v>
      </c>
      <c r="I5873" s="21" t="s">
        <v>348</v>
      </c>
      <c r="J5873" s="21">
        <v>1.5</v>
      </c>
      <c r="K5873" s="21" t="s">
        <v>20</v>
      </c>
      <c r="L5873">
        <f t="shared" si="107"/>
        <v>2</v>
      </c>
      <c r="M5873">
        <f>MATCH(H:H,价格表!$B$4:$B$35,0)</f>
        <v>3</v>
      </c>
      <c r="N5873" s="27">
        <f>IF(J5873&lt;=0.3,INDEX(价格表!$B$4:$I$31,M5873,2),IF(AND(J5873&gt;0.3,J5873&lt;=1),INDEX(价格表!$B$4:$I$31,M5873,3),IF(AND(J5873&gt;1,J5873&lt;=2.2),INDEX(价格表!$B$4:$I$31,M5873,4),IF(AND(J5873&gt;2.2,J5873&lt;=3.3),INDEX(价格表!$B$4:$I$31,M5873,5),IF(AND(J5873&gt;3.3,J5873&lt;=4),INDEX(价格表!$B$4:$I$31,M5873,6),IF(AND(J5873&gt;4,J5873&lt;=5.5),INDEX(价格表!$B$4:$I$31,M5873,7),IF(J5873&gt;5.5,2.6+INDEX(价格表!$B$4:$I$31,M5873,8)*L5873)))))))</f>
        <v>2.15</v>
      </c>
    </row>
    <row r="5874" spans="1:14">
      <c r="A5874" s="20">
        <v>4311121236093</v>
      </c>
      <c r="B5874" s="18" t="s">
        <v>16</v>
      </c>
      <c r="C5874" s="21">
        <v>20201219</v>
      </c>
      <c r="D5874" s="21">
        <v>610538201209</v>
      </c>
      <c r="E5874" s="21" t="s">
        <v>16</v>
      </c>
      <c r="F5874" s="21">
        <v>20201229</v>
      </c>
      <c r="G5874" s="21" t="s">
        <v>17</v>
      </c>
      <c r="H5874" s="21" t="s">
        <v>18</v>
      </c>
      <c r="I5874" s="21" t="s">
        <v>61</v>
      </c>
      <c r="J5874" s="21">
        <v>1.44</v>
      </c>
      <c r="K5874" s="21" t="s">
        <v>20</v>
      </c>
      <c r="L5874">
        <f t="shared" si="107"/>
        <v>2</v>
      </c>
      <c r="M5874">
        <f>MATCH(H:H,价格表!$B$4:$B$35,0)</f>
        <v>1</v>
      </c>
      <c r="N5874" s="27">
        <f>IF(J5874&lt;=0.3,INDEX(价格表!$B$4:$I$31,M5874,2),IF(AND(J5874&gt;0.3,J5874&lt;=1),INDEX(价格表!$B$4:$I$31,M5874,3),IF(AND(J5874&gt;1,J5874&lt;=2.2),INDEX(价格表!$B$4:$I$31,M5874,4),IF(AND(J5874&gt;2.2,J5874&lt;=3.3),INDEX(价格表!$B$4:$I$31,M5874,5),IF(AND(J5874&gt;3.3,J5874&lt;=4),INDEX(价格表!$B$4:$I$31,M5874,6),IF(AND(J5874&gt;4,J5874&lt;=5.5),INDEX(价格表!$B$4:$I$31,M5874,7),IF(J5874&gt;5.5,2.6+INDEX(价格表!$B$4:$I$31,M5874,8)*L5874)))))))</f>
        <v>2.15</v>
      </c>
    </row>
    <row r="5875" spans="1:14">
      <c r="A5875" s="20">
        <v>4311121236094</v>
      </c>
      <c r="B5875" s="18" t="s">
        <v>16</v>
      </c>
      <c r="C5875" s="21">
        <v>20201219</v>
      </c>
      <c r="D5875" s="21">
        <v>610538201209</v>
      </c>
      <c r="E5875" s="21" t="s">
        <v>16</v>
      </c>
      <c r="F5875" s="21">
        <v>20201229</v>
      </c>
      <c r="G5875" s="21" t="s">
        <v>17</v>
      </c>
      <c r="H5875" s="21" t="s">
        <v>73</v>
      </c>
      <c r="I5875" s="21" t="s">
        <v>180</v>
      </c>
      <c r="J5875" s="21">
        <v>1.51</v>
      </c>
      <c r="K5875" s="21" t="s">
        <v>20</v>
      </c>
      <c r="L5875">
        <f t="shared" si="107"/>
        <v>2</v>
      </c>
      <c r="M5875">
        <f>MATCH(H:H,价格表!$B$4:$B$35,0)</f>
        <v>7</v>
      </c>
      <c r="N5875" s="27">
        <f>IF(J5875&lt;=0.3,INDEX(价格表!$B$4:$I$31,M5875,2),IF(AND(J5875&gt;0.3,J5875&lt;=1),INDEX(价格表!$B$4:$I$31,M5875,3),IF(AND(J5875&gt;1,J5875&lt;=2.2),INDEX(价格表!$B$4:$I$31,M5875,4),IF(AND(J5875&gt;2.2,J5875&lt;=3.3),INDEX(价格表!$B$4:$I$31,M5875,5),IF(AND(J5875&gt;3.3,J5875&lt;=4),INDEX(价格表!$B$4:$I$31,M5875,6),IF(AND(J5875&gt;4,J5875&lt;=5.5),INDEX(价格表!$B$4:$I$31,M5875,7),IF(J5875&gt;5.5,2.6+INDEX(价格表!$B$4:$I$31,M5875,8)*L5875)))))))</f>
        <v>2.15</v>
      </c>
    </row>
    <row r="5876" spans="1:14">
      <c r="A5876" s="20">
        <v>4311121236095</v>
      </c>
      <c r="B5876" s="18" t="s">
        <v>16</v>
      </c>
      <c r="C5876" s="21">
        <v>20201219</v>
      </c>
      <c r="D5876" s="21">
        <v>610538201209</v>
      </c>
      <c r="E5876" s="21" t="s">
        <v>16</v>
      </c>
      <c r="F5876" s="21">
        <v>20201229</v>
      </c>
      <c r="G5876" s="21" t="s">
        <v>17</v>
      </c>
      <c r="H5876" s="21" t="s">
        <v>27</v>
      </c>
      <c r="I5876" s="21" t="s">
        <v>70</v>
      </c>
      <c r="J5876" s="21">
        <v>1.46</v>
      </c>
      <c r="K5876" s="21" t="s">
        <v>20</v>
      </c>
      <c r="L5876">
        <f t="shared" si="107"/>
        <v>2</v>
      </c>
      <c r="M5876">
        <f>MATCH(H:H,价格表!$B$4:$B$35,0)</f>
        <v>3</v>
      </c>
      <c r="N5876" s="27">
        <f>IF(J5876&lt;=0.3,INDEX(价格表!$B$4:$I$31,M5876,2),IF(AND(J5876&gt;0.3,J5876&lt;=1),INDEX(价格表!$B$4:$I$31,M5876,3),IF(AND(J5876&gt;1,J5876&lt;=2.2),INDEX(价格表!$B$4:$I$31,M5876,4),IF(AND(J5876&gt;2.2,J5876&lt;=3.3),INDEX(价格表!$B$4:$I$31,M5876,5),IF(AND(J5876&gt;3.3,J5876&lt;=4),INDEX(价格表!$B$4:$I$31,M5876,6),IF(AND(J5876&gt;4,J5876&lt;=5.5),INDEX(价格表!$B$4:$I$31,M5876,7),IF(J5876&gt;5.5,2.6+INDEX(价格表!$B$4:$I$31,M5876,8)*L5876)))))))</f>
        <v>2.15</v>
      </c>
    </row>
    <row r="5877" spans="1:14">
      <c r="A5877" s="20">
        <v>4311121236096</v>
      </c>
      <c r="B5877" s="18" t="s">
        <v>16</v>
      </c>
      <c r="C5877" s="21">
        <v>20201219</v>
      </c>
      <c r="D5877" s="21">
        <v>610538201209</v>
      </c>
      <c r="E5877" s="21" t="s">
        <v>16</v>
      </c>
      <c r="F5877" s="21">
        <v>20201229</v>
      </c>
      <c r="G5877" s="21" t="s">
        <v>17</v>
      </c>
      <c r="H5877" s="21" t="s">
        <v>75</v>
      </c>
      <c r="I5877" s="21" t="s">
        <v>221</v>
      </c>
      <c r="J5877" s="21">
        <v>1.51</v>
      </c>
      <c r="K5877" s="21" t="s">
        <v>20</v>
      </c>
      <c r="L5877">
        <f t="shared" si="107"/>
        <v>2</v>
      </c>
      <c r="M5877">
        <f>MATCH(H:H,价格表!$B$4:$B$35,0)</f>
        <v>24</v>
      </c>
      <c r="N5877" s="27">
        <f>IF(J5877&lt;=0.3,INDEX(价格表!$B$4:$I$31,M5877,2),IF(AND(J5877&gt;0.3,J5877&lt;=1),INDEX(价格表!$B$4:$I$31,M5877,3),IF(AND(J5877&gt;1,J5877&lt;=2.2),INDEX(价格表!$B$4:$I$31,M5877,4),IF(AND(J5877&gt;2.2,J5877&lt;=3.3),INDEX(价格表!$B$4:$I$31,M5877,5),IF(AND(J5877&gt;3.3,J5877&lt;=4),INDEX(价格表!$B$4:$I$31,M5877,6),IF(AND(J5877&gt;4,J5877&lt;=5.5),INDEX(价格表!$B$4:$I$31,M5877,7),IF(J5877&gt;5.5,2.6+INDEX(价格表!$B$4:$I$31,M5877,8)*L5877)))))))</f>
        <v>2.15</v>
      </c>
    </row>
    <row r="5878" spans="1:14">
      <c r="A5878" s="20">
        <v>4311121236097</v>
      </c>
      <c r="B5878" s="18" t="s">
        <v>16</v>
      </c>
      <c r="C5878" s="21">
        <v>20201219</v>
      </c>
      <c r="D5878" s="21">
        <v>610538201209</v>
      </c>
      <c r="E5878" s="21" t="s">
        <v>16</v>
      </c>
      <c r="F5878" s="21">
        <v>20201229</v>
      </c>
      <c r="G5878" s="21" t="s">
        <v>17</v>
      </c>
      <c r="H5878" s="21" t="s">
        <v>45</v>
      </c>
      <c r="I5878" s="21" t="s">
        <v>172</v>
      </c>
      <c r="J5878" s="21">
        <v>1.47</v>
      </c>
      <c r="K5878" s="21" t="s">
        <v>20</v>
      </c>
      <c r="L5878">
        <f t="shared" si="107"/>
        <v>2</v>
      </c>
      <c r="M5878">
        <f>MATCH(H:H,价格表!$B$4:$B$35,0)</f>
        <v>9</v>
      </c>
      <c r="N5878" s="27">
        <f>IF(J5878&lt;=0.3,INDEX(价格表!$B$4:$I$31,M5878,2),IF(AND(J5878&gt;0.3,J5878&lt;=1),INDEX(价格表!$B$4:$I$31,M5878,3),IF(AND(J5878&gt;1,J5878&lt;=2.2),INDEX(价格表!$B$4:$I$31,M5878,4),IF(AND(J5878&gt;2.2,J5878&lt;=3.3),INDEX(价格表!$B$4:$I$31,M5878,5),IF(AND(J5878&gt;3.3,J5878&lt;=4),INDEX(价格表!$B$4:$I$31,M5878,6),IF(AND(J5878&gt;4,J5878&lt;=5.5),INDEX(价格表!$B$4:$I$31,M5878,7),IF(J5878&gt;5.5,2.6+INDEX(价格表!$B$4:$I$31,M5878,8)*L5878)))))))</f>
        <v>2.15</v>
      </c>
    </row>
    <row r="5879" spans="1:14">
      <c r="A5879" s="20">
        <v>4311121236098</v>
      </c>
      <c r="B5879" s="18" t="s">
        <v>16</v>
      </c>
      <c r="C5879" s="21">
        <v>20201219</v>
      </c>
      <c r="D5879" s="21">
        <v>610538201209</v>
      </c>
      <c r="E5879" s="21" t="s">
        <v>16</v>
      </c>
      <c r="F5879" s="21">
        <v>20201229</v>
      </c>
      <c r="G5879" s="21" t="s">
        <v>17</v>
      </c>
      <c r="H5879" s="21" t="s">
        <v>66</v>
      </c>
      <c r="I5879" s="21" t="s">
        <v>67</v>
      </c>
      <c r="J5879" s="21">
        <v>1.44</v>
      </c>
      <c r="K5879" s="21" t="s">
        <v>20</v>
      </c>
      <c r="L5879">
        <f t="shared" si="107"/>
        <v>2</v>
      </c>
      <c r="M5879">
        <f>MATCH(H:H,价格表!$B$4:$B$35,0)</f>
        <v>17</v>
      </c>
      <c r="N5879" s="27">
        <f>IF(J5879&lt;=0.3,INDEX(价格表!$B$4:$I$31,M5879,2),IF(AND(J5879&gt;0.3,J5879&lt;=1),INDEX(价格表!$B$4:$I$31,M5879,3),IF(AND(J5879&gt;1,J5879&lt;=2.2),INDEX(价格表!$B$4:$I$31,M5879,4),IF(AND(J5879&gt;2.2,J5879&lt;=3.3),INDEX(价格表!$B$4:$I$31,M5879,5),IF(AND(J5879&gt;3.3,J5879&lt;=4),INDEX(价格表!$B$4:$I$31,M5879,6),IF(AND(J5879&gt;4,J5879&lt;=5.5),INDEX(价格表!$B$4:$I$31,M5879,7),IF(J5879&gt;5.5,2.6+INDEX(价格表!$B$4:$I$31,M5879,8)*L5879)))))))</f>
        <v>2.15</v>
      </c>
    </row>
    <row r="5880" spans="1:14">
      <c r="A5880" s="20">
        <v>4311121237111</v>
      </c>
      <c r="B5880" s="18" t="s">
        <v>16</v>
      </c>
      <c r="C5880" s="21">
        <v>20201219</v>
      </c>
      <c r="D5880" s="21">
        <v>610538201209</v>
      </c>
      <c r="E5880" s="21" t="s">
        <v>16</v>
      </c>
      <c r="F5880" s="21">
        <v>20201229</v>
      </c>
      <c r="G5880" s="21" t="s">
        <v>17</v>
      </c>
      <c r="H5880" s="21" t="s">
        <v>23</v>
      </c>
      <c r="I5880" s="21" t="s">
        <v>189</v>
      </c>
      <c r="J5880" s="21">
        <v>1.46</v>
      </c>
      <c r="K5880" s="21" t="s">
        <v>20</v>
      </c>
      <c r="L5880">
        <f t="shared" si="107"/>
        <v>2</v>
      </c>
      <c r="M5880">
        <f>MATCH(H:H,价格表!$B$4:$B$35,0)</f>
        <v>15</v>
      </c>
      <c r="N5880" s="27">
        <f>IF(J5880&lt;=0.3,INDEX(价格表!$B$4:$I$31,M5880,2),IF(AND(J5880&gt;0.3,J5880&lt;=1),INDEX(价格表!$B$4:$I$31,M5880,3),IF(AND(J5880&gt;1,J5880&lt;=2.2),INDEX(价格表!$B$4:$I$31,M5880,4),IF(AND(J5880&gt;2.2,J5880&lt;=3.3),INDEX(价格表!$B$4:$I$31,M5880,5),IF(AND(J5880&gt;3.3,J5880&lt;=4),INDEX(价格表!$B$4:$I$31,M5880,6),IF(AND(J5880&gt;4,J5880&lt;=5.5),INDEX(价格表!$B$4:$I$31,M5880,7),IF(J5880&gt;5.5,2.6+INDEX(价格表!$B$4:$I$31,M5880,8)*L5880)))))))</f>
        <v>2.15</v>
      </c>
    </row>
    <row r="5881" spans="1:14">
      <c r="A5881" s="20">
        <v>4311121237112</v>
      </c>
      <c r="B5881" s="18" t="s">
        <v>16</v>
      </c>
      <c r="C5881" s="21">
        <v>20201219</v>
      </c>
      <c r="D5881" s="21">
        <v>610538201209</v>
      </c>
      <c r="E5881" s="21" t="s">
        <v>16</v>
      </c>
      <c r="F5881" s="21">
        <v>20201229</v>
      </c>
      <c r="G5881" s="21" t="s">
        <v>17</v>
      </c>
      <c r="H5881" s="21" t="s">
        <v>68</v>
      </c>
      <c r="I5881" s="21" t="s">
        <v>140</v>
      </c>
      <c r="J5881" s="21">
        <v>1.49</v>
      </c>
      <c r="K5881" s="21" t="s">
        <v>20</v>
      </c>
      <c r="L5881">
        <f t="shared" si="107"/>
        <v>2</v>
      </c>
      <c r="M5881">
        <f>MATCH(H:H,价格表!$B$4:$B$35,0)</f>
        <v>5</v>
      </c>
      <c r="N5881" s="27">
        <f>IF(J5881&lt;=0.3,INDEX(价格表!$B$4:$I$31,M5881,2),IF(AND(J5881&gt;0.3,J5881&lt;=1),INDEX(价格表!$B$4:$I$31,M5881,3),IF(AND(J5881&gt;1,J5881&lt;=2.2),INDEX(价格表!$B$4:$I$31,M5881,4),IF(AND(J5881&gt;2.2,J5881&lt;=3.3),INDEX(价格表!$B$4:$I$31,M5881,5),IF(AND(J5881&gt;3.3,J5881&lt;=4),INDEX(价格表!$B$4:$I$31,M5881,6),IF(AND(J5881&gt;4,J5881&lt;=5.5),INDEX(价格表!$B$4:$I$31,M5881,7),IF(J5881&gt;5.5,2.6+INDEX(价格表!$B$4:$I$31,M5881,8)*L5881)))))))</f>
        <v>2.15</v>
      </c>
    </row>
    <row r="5882" spans="1:14">
      <c r="A5882" s="20">
        <v>4311121237113</v>
      </c>
      <c r="B5882" s="18" t="s">
        <v>16</v>
      </c>
      <c r="C5882" s="21">
        <v>20201219</v>
      </c>
      <c r="D5882" s="21">
        <v>610538201209</v>
      </c>
      <c r="E5882" s="21" t="s">
        <v>16</v>
      </c>
      <c r="F5882" s="21">
        <v>20201229</v>
      </c>
      <c r="G5882" s="21" t="s">
        <v>17</v>
      </c>
      <c r="H5882" s="21" t="s">
        <v>39</v>
      </c>
      <c r="I5882" s="21" t="s">
        <v>40</v>
      </c>
      <c r="J5882" s="21">
        <v>1.46</v>
      </c>
      <c r="K5882" s="21" t="s">
        <v>20</v>
      </c>
      <c r="L5882">
        <f t="shared" si="107"/>
        <v>2</v>
      </c>
      <c r="M5882">
        <f>MATCH(H:H,价格表!$B$4:$B$35,0)</f>
        <v>23</v>
      </c>
      <c r="N5882" s="27">
        <f>IF(J5882&lt;=0.3,INDEX(价格表!$B$4:$I$31,M5882,2),IF(AND(J5882&gt;0.3,J5882&lt;=1),INDEX(价格表!$B$4:$I$31,M5882,3),IF(AND(J5882&gt;1,J5882&lt;=2.2),INDEX(价格表!$B$4:$I$31,M5882,4),IF(AND(J5882&gt;2.2,J5882&lt;=3.3),INDEX(价格表!$B$4:$I$31,M5882,5),IF(AND(J5882&gt;3.3,J5882&lt;=4),INDEX(价格表!$B$4:$I$31,M5882,6),IF(AND(J5882&gt;4,J5882&lt;=5.5),INDEX(价格表!$B$4:$I$31,M5882,7),IF(J5882&gt;5.5,2.6+INDEX(价格表!$B$4:$I$31,M5882,8)*L5882)))))))</f>
        <v>2.15</v>
      </c>
    </row>
    <row r="5883" spans="1:14">
      <c r="A5883" s="20">
        <v>4311121237114</v>
      </c>
      <c r="B5883" s="18" t="s">
        <v>16</v>
      </c>
      <c r="C5883" s="21">
        <v>20201219</v>
      </c>
      <c r="D5883" s="21">
        <v>610538201209</v>
      </c>
      <c r="E5883" s="21" t="s">
        <v>16</v>
      </c>
      <c r="F5883" s="21">
        <v>20201229</v>
      </c>
      <c r="G5883" s="21" t="s">
        <v>17</v>
      </c>
      <c r="H5883" s="21" t="s">
        <v>73</v>
      </c>
      <c r="I5883" s="21" t="s">
        <v>169</v>
      </c>
      <c r="J5883" s="21">
        <v>1.46</v>
      </c>
      <c r="K5883" s="21" t="s">
        <v>20</v>
      </c>
      <c r="L5883">
        <f t="shared" si="107"/>
        <v>2</v>
      </c>
      <c r="M5883">
        <f>MATCH(H:H,价格表!$B$4:$B$35,0)</f>
        <v>7</v>
      </c>
      <c r="N5883" s="27">
        <f>IF(J5883&lt;=0.3,INDEX(价格表!$B$4:$I$31,M5883,2),IF(AND(J5883&gt;0.3,J5883&lt;=1),INDEX(价格表!$B$4:$I$31,M5883,3),IF(AND(J5883&gt;1,J5883&lt;=2.2),INDEX(价格表!$B$4:$I$31,M5883,4),IF(AND(J5883&gt;2.2,J5883&lt;=3.3),INDEX(价格表!$B$4:$I$31,M5883,5),IF(AND(J5883&gt;3.3,J5883&lt;=4),INDEX(价格表!$B$4:$I$31,M5883,6),IF(AND(J5883&gt;4,J5883&lt;=5.5),INDEX(价格表!$B$4:$I$31,M5883,7),IF(J5883&gt;5.5,2.6+INDEX(价格表!$B$4:$I$31,M5883,8)*L5883)))))))</f>
        <v>2.15</v>
      </c>
    </row>
    <row r="5884" spans="1:14">
      <c r="A5884" s="20">
        <v>4311121237115</v>
      </c>
      <c r="B5884" s="18" t="s">
        <v>16</v>
      </c>
      <c r="C5884" s="21">
        <v>20201219</v>
      </c>
      <c r="D5884" s="21">
        <v>610538201209</v>
      </c>
      <c r="E5884" s="21" t="s">
        <v>16</v>
      </c>
      <c r="F5884" s="21">
        <v>20201229</v>
      </c>
      <c r="G5884" s="21" t="s">
        <v>17</v>
      </c>
      <c r="H5884" s="21" t="s">
        <v>68</v>
      </c>
      <c r="I5884" s="21" t="s">
        <v>175</v>
      </c>
      <c r="J5884" s="21">
        <v>1.47</v>
      </c>
      <c r="K5884" s="21" t="s">
        <v>20</v>
      </c>
      <c r="L5884">
        <f t="shared" si="107"/>
        <v>2</v>
      </c>
      <c r="M5884">
        <f>MATCH(H:H,价格表!$B$4:$B$35,0)</f>
        <v>5</v>
      </c>
      <c r="N5884" s="27">
        <f>IF(J5884&lt;=0.3,INDEX(价格表!$B$4:$I$31,M5884,2),IF(AND(J5884&gt;0.3,J5884&lt;=1),INDEX(价格表!$B$4:$I$31,M5884,3),IF(AND(J5884&gt;1,J5884&lt;=2.2),INDEX(价格表!$B$4:$I$31,M5884,4),IF(AND(J5884&gt;2.2,J5884&lt;=3.3),INDEX(价格表!$B$4:$I$31,M5884,5),IF(AND(J5884&gt;3.3,J5884&lt;=4),INDEX(价格表!$B$4:$I$31,M5884,6),IF(AND(J5884&gt;4,J5884&lt;=5.5),INDEX(价格表!$B$4:$I$31,M5884,7),IF(J5884&gt;5.5,2.6+INDEX(价格表!$B$4:$I$31,M5884,8)*L5884)))))))</f>
        <v>2.15</v>
      </c>
    </row>
    <row r="5885" spans="1:14">
      <c r="A5885" s="20">
        <v>4311121237116</v>
      </c>
      <c r="B5885" s="18" t="s">
        <v>16</v>
      </c>
      <c r="C5885" s="21">
        <v>20201219</v>
      </c>
      <c r="D5885" s="21">
        <v>610538201209</v>
      </c>
      <c r="E5885" s="21" t="s">
        <v>16</v>
      </c>
      <c r="F5885" s="21">
        <v>20201229</v>
      </c>
      <c r="G5885" s="21" t="s">
        <v>17</v>
      </c>
      <c r="H5885" s="21" t="s">
        <v>73</v>
      </c>
      <c r="I5885" s="21" t="s">
        <v>92</v>
      </c>
      <c r="J5885" s="21">
        <v>1.45</v>
      </c>
      <c r="K5885" s="21" t="s">
        <v>20</v>
      </c>
      <c r="L5885">
        <f t="shared" si="107"/>
        <v>2</v>
      </c>
      <c r="M5885">
        <f>MATCH(H:H,价格表!$B$4:$B$35,0)</f>
        <v>7</v>
      </c>
      <c r="N5885" s="27">
        <f>IF(J5885&lt;=0.3,INDEX(价格表!$B$4:$I$31,M5885,2),IF(AND(J5885&gt;0.3,J5885&lt;=1),INDEX(价格表!$B$4:$I$31,M5885,3),IF(AND(J5885&gt;1,J5885&lt;=2.2),INDEX(价格表!$B$4:$I$31,M5885,4),IF(AND(J5885&gt;2.2,J5885&lt;=3.3),INDEX(价格表!$B$4:$I$31,M5885,5),IF(AND(J5885&gt;3.3,J5885&lt;=4),INDEX(价格表!$B$4:$I$31,M5885,6),IF(AND(J5885&gt;4,J5885&lt;=5.5),INDEX(价格表!$B$4:$I$31,M5885,7),IF(J5885&gt;5.5,2.6+INDEX(价格表!$B$4:$I$31,M5885,8)*L5885)))))))</f>
        <v>2.15</v>
      </c>
    </row>
    <row r="5886" spans="1:14">
      <c r="A5886" s="20">
        <v>4311121237117</v>
      </c>
      <c r="B5886" s="18" t="s">
        <v>16</v>
      </c>
      <c r="C5886" s="21">
        <v>20201219</v>
      </c>
      <c r="D5886" s="21">
        <v>610538201209</v>
      </c>
      <c r="E5886" s="21" t="s">
        <v>16</v>
      </c>
      <c r="F5886" s="21">
        <v>20201229</v>
      </c>
      <c r="G5886" s="21" t="s">
        <v>17</v>
      </c>
      <c r="H5886" s="21" t="s">
        <v>23</v>
      </c>
      <c r="I5886" s="21" t="s">
        <v>99</v>
      </c>
      <c r="J5886" s="21">
        <v>0.98</v>
      </c>
      <c r="K5886" s="21" t="s">
        <v>20</v>
      </c>
      <c r="L5886">
        <f t="shared" si="107"/>
        <v>1</v>
      </c>
      <c r="M5886">
        <f>MATCH(H:H,价格表!$B$4:$B$35,0)</f>
        <v>15</v>
      </c>
      <c r="N5886" s="27">
        <f>IF(J5886&lt;=0.3,INDEX(价格表!$B$4:$I$31,M5886,2),IF(AND(J5886&gt;0.3,J5886&lt;=1),INDEX(价格表!$B$4:$I$31,M5886,3),IF(AND(J5886&gt;1,J5886&lt;=2.2),INDEX(价格表!$B$4:$I$31,M5886,4),IF(AND(J5886&gt;2.2,J5886&lt;=3.3),INDEX(价格表!$B$4:$I$31,M5886,5),IF(AND(J5886&gt;3.3,J5886&lt;=4),INDEX(价格表!$B$4:$I$31,M5886,6),IF(AND(J5886&gt;4,J5886&lt;=5.5),INDEX(价格表!$B$4:$I$31,M5886,7),IF(J5886&gt;5.5,2.6+INDEX(价格表!$B$4:$I$31,M5886,8)*L5886)))))))</f>
        <v>1.8</v>
      </c>
    </row>
    <row r="5887" spans="1:14">
      <c r="A5887" s="20">
        <v>4311121237119</v>
      </c>
      <c r="B5887" s="18" t="s">
        <v>16</v>
      </c>
      <c r="C5887" s="21">
        <v>20201219</v>
      </c>
      <c r="D5887" s="21">
        <v>610538201209</v>
      </c>
      <c r="E5887" s="21" t="s">
        <v>16</v>
      </c>
      <c r="F5887" s="21">
        <v>20201229</v>
      </c>
      <c r="G5887" s="21" t="s">
        <v>17</v>
      </c>
      <c r="H5887" s="21" t="s">
        <v>298</v>
      </c>
      <c r="I5887" s="21" t="s">
        <v>300</v>
      </c>
      <c r="J5887" s="21">
        <v>0.99</v>
      </c>
      <c r="K5887" s="21" t="s">
        <v>20</v>
      </c>
      <c r="L5887">
        <f t="shared" si="107"/>
        <v>1</v>
      </c>
      <c r="M5887">
        <f>MATCH(H:H,价格表!$B$4:$B$35,0)</f>
        <v>29</v>
      </c>
      <c r="N5887" s="27">
        <f>L5887*5+3</f>
        <v>8</v>
      </c>
    </row>
    <row r="5888" spans="1:14">
      <c r="A5888" s="20">
        <v>4311121242112</v>
      </c>
      <c r="B5888" s="18" t="s">
        <v>16</v>
      </c>
      <c r="C5888" s="21">
        <v>20201219</v>
      </c>
      <c r="D5888" s="21">
        <v>610538201209</v>
      </c>
      <c r="E5888" s="21" t="s">
        <v>16</v>
      </c>
      <c r="F5888" s="21">
        <v>20201229</v>
      </c>
      <c r="G5888" s="21" t="s">
        <v>17</v>
      </c>
      <c r="H5888" s="21" t="s">
        <v>37</v>
      </c>
      <c r="I5888" s="21" t="s">
        <v>105</v>
      </c>
      <c r="J5888" s="21">
        <v>1.44</v>
      </c>
      <c r="K5888" s="21" t="s">
        <v>20</v>
      </c>
      <c r="L5888">
        <f t="shared" si="107"/>
        <v>2</v>
      </c>
      <c r="M5888">
        <f>MATCH(H:H,价格表!$B$4:$B$35,0)</f>
        <v>12</v>
      </c>
      <c r="N5888" s="27">
        <f>IF(J5888&lt;=0.3,INDEX(价格表!$B$4:$I$31,M5888,2),IF(AND(J5888&gt;0.3,J5888&lt;=1),INDEX(价格表!$B$4:$I$31,M5888,3),IF(AND(J5888&gt;1,J5888&lt;=2.2),INDEX(价格表!$B$4:$I$31,M5888,4),IF(AND(J5888&gt;2.2,J5888&lt;=3.3),INDEX(价格表!$B$4:$I$31,M5888,5),IF(AND(J5888&gt;3.3,J5888&lt;=4),INDEX(价格表!$B$4:$I$31,M5888,6),IF(AND(J5888&gt;4,J5888&lt;=5.5),INDEX(价格表!$B$4:$I$31,M5888,7),IF(J5888&gt;5.5,2.6+INDEX(价格表!$B$4:$I$31,M5888,8)*L5888)))))))</f>
        <v>2.15</v>
      </c>
    </row>
    <row r="5889" spans="1:14">
      <c r="A5889" s="20">
        <v>4311121242113</v>
      </c>
      <c r="B5889" s="18" t="s">
        <v>16</v>
      </c>
      <c r="C5889" s="21">
        <v>20201219</v>
      </c>
      <c r="D5889" s="21">
        <v>610538201209</v>
      </c>
      <c r="E5889" s="21" t="s">
        <v>16</v>
      </c>
      <c r="F5889" s="21">
        <v>20201229</v>
      </c>
      <c r="G5889" s="21" t="s">
        <v>17</v>
      </c>
      <c r="H5889" s="21" t="s">
        <v>82</v>
      </c>
      <c r="I5889" s="21" t="s">
        <v>83</v>
      </c>
      <c r="J5889" s="21">
        <v>1.52</v>
      </c>
      <c r="K5889" s="21" t="s">
        <v>20</v>
      </c>
      <c r="L5889">
        <f t="shared" si="107"/>
        <v>2</v>
      </c>
      <c r="M5889">
        <f>MATCH(H:H,价格表!$B$4:$B$35,0)</f>
        <v>2</v>
      </c>
      <c r="N5889" s="27">
        <f>IF(J5889&lt;=0.3,INDEX(价格表!$B$4:$I$31,M5889,2),IF(AND(J5889&gt;0.3,J5889&lt;=1),INDEX(价格表!$B$4:$I$31,M5889,3),IF(AND(J5889&gt;1,J5889&lt;=2.2),INDEX(价格表!$B$4:$I$31,M5889,4),IF(AND(J5889&gt;2.2,J5889&lt;=3.3),INDEX(价格表!$B$4:$I$31,M5889,5),IF(AND(J5889&gt;3.3,J5889&lt;=4),INDEX(价格表!$B$4:$I$31,M5889,6),IF(AND(J5889&gt;4,J5889&lt;=5.5),INDEX(价格表!$B$4:$I$31,M5889,7),IF(J5889&gt;5.5,2.6+INDEX(价格表!$B$4:$I$31,M5889,8)*L5889)))))))</f>
        <v>2.15</v>
      </c>
    </row>
    <row r="5890" spans="1:14">
      <c r="A5890" s="20">
        <v>4311121242114</v>
      </c>
      <c r="B5890" s="18" t="s">
        <v>16</v>
      </c>
      <c r="C5890" s="21">
        <v>20201219</v>
      </c>
      <c r="D5890" s="21">
        <v>610538201209</v>
      </c>
      <c r="E5890" s="21" t="s">
        <v>16</v>
      </c>
      <c r="F5890" s="21">
        <v>20201229</v>
      </c>
      <c r="G5890" s="21" t="s">
        <v>17</v>
      </c>
      <c r="H5890" s="21" t="s">
        <v>39</v>
      </c>
      <c r="I5890" s="21" t="s">
        <v>40</v>
      </c>
      <c r="J5890" s="21">
        <v>1.47</v>
      </c>
      <c r="K5890" s="21" t="s">
        <v>20</v>
      </c>
      <c r="L5890">
        <f t="shared" si="107"/>
        <v>2</v>
      </c>
      <c r="M5890">
        <f>MATCH(H:H,价格表!$B$4:$B$35,0)</f>
        <v>23</v>
      </c>
      <c r="N5890" s="27">
        <f>IF(J5890&lt;=0.3,INDEX(价格表!$B$4:$I$31,M5890,2),IF(AND(J5890&gt;0.3,J5890&lt;=1),INDEX(价格表!$B$4:$I$31,M5890,3),IF(AND(J5890&gt;1,J5890&lt;=2.2),INDEX(价格表!$B$4:$I$31,M5890,4),IF(AND(J5890&gt;2.2,J5890&lt;=3.3),INDEX(价格表!$B$4:$I$31,M5890,5),IF(AND(J5890&gt;3.3,J5890&lt;=4),INDEX(价格表!$B$4:$I$31,M5890,6),IF(AND(J5890&gt;4,J5890&lt;=5.5),INDEX(价格表!$B$4:$I$31,M5890,7),IF(J5890&gt;5.5,2.6+INDEX(价格表!$B$4:$I$31,M5890,8)*L5890)))))))</f>
        <v>2.15</v>
      </c>
    </row>
    <row r="5891" spans="1:14">
      <c r="A5891" s="20">
        <v>4311121242115</v>
      </c>
      <c r="B5891" s="18" t="s">
        <v>16</v>
      </c>
      <c r="C5891" s="21">
        <v>20201219</v>
      </c>
      <c r="D5891" s="21">
        <v>610538201209</v>
      </c>
      <c r="E5891" s="21" t="s">
        <v>16</v>
      </c>
      <c r="F5891" s="21">
        <v>20201229</v>
      </c>
      <c r="G5891" s="21" t="s">
        <v>17</v>
      </c>
      <c r="H5891" s="21" t="s">
        <v>37</v>
      </c>
      <c r="I5891" s="21" t="s">
        <v>90</v>
      </c>
      <c r="J5891" s="21">
        <v>1.44</v>
      </c>
      <c r="K5891" s="21" t="s">
        <v>20</v>
      </c>
      <c r="L5891">
        <f t="shared" si="107"/>
        <v>2</v>
      </c>
      <c r="M5891">
        <f>MATCH(H:H,价格表!$B$4:$B$35,0)</f>
        <v>12</v>
      </c>
      <c r="N5891" s="27">
        <f>IF(J5891&lt;=0.3,INDEX(价格表!$B$4:$I$31,M5891,2),IF(AND(J5891&gt;0.3,J5891&lt;=1),INDEX(价格表!$B$4:$I$31,M5891,3),IF(AND(J5891&gt;1,J5891&lt;=2.2),INDEX(价格表!$B$4:$I$31,M5891,4),IF(AND(J5891&gt;2.2,J5891&lt;=3.3),INDEX(价格表!$B$4:$I$31,M5891,5),IF(AND(J5891&gt;3.3,J5891&lt;=4),INDEX(价格表!$B$4:$I$31,M5891,6),IF(AND(J5891&gt;4,J5891&lt;=5.5),INDEX(价格表!$B$4:$I$31,M5891,7),IF(J5891&gt;5.5,2.6+INDEX(价格表!$B$4:$I$31,M5891,8)*L5891)))))))</f>
        <v>2.15</v>
      </c>
    </row>
    <row r="5892" spans="1:14">
      <c r="A5892" s="20">
        <v>4311121242116</v>
      </c>
      <c r="B5892" s="18" t="s">
        <v>16</v>
      </c>
      <c r="C5892" s="21">
        <v>20201219</v>
      </c>
      <c r="D5892" s="21">
        <v>610538201209</v>
      </c>
      <c r="E5892" s="21" t="s">
        <v>16</v>
      </c>
      <c r="F5892" s="21">
        <v>20201229</v>
      </c>
      <c r="G5892" s="21" t="s">
        <v>17</v>
      </c>
      <c r="H5892" s="21" t="s">
        <v>27</v>
      </c>
      <c r="I5892" s="21" t="s">
        <v>134</v>
      </c>
      <c r="J5892" s="21">
        <v>1.46</v>
      </c>
      <c r="K5892" s="21" t="s">
        <v>20</v>
      </c>
      <c r="L5892">
        <f t="shared" ref="L5892:L5955" si="108">ROUNDUP(J5892,0)</f>
        <v>2</v>
      </c>
      <c r="M5892">
        <f>MATCH(H:H,价格表!$B$4:$B$35,0)</f>
        <v>3</v>
      </c>
      <c r="N5892" s="27">
        <f>IF(J5892&lt;=0.3,INDEX(价格表!$B$4:$I$31,M5892,2),IF(AND(J5892&gt;0.3,J5892&lt;=1),INDEX(价格表!$B$4:$I$31,M5892,3),IF(AND(J5892&gt;1,J5892&lt;=2.2),INDEX(价格表!$B$4:$I$31,M5892,4),IF(AND(J5892&gt;2.2,J5892&lt;=3.3),INDEX(价格表!$B$4:$I$31,M5892,5),IF(AND(J5892&gt;3.3,J5892&lt;=4),INDEX(价格表!$B$4:$I$31,M5892,6),IF(AND(J5892&gt;4,J5892&lt;=5.5),INDEX(价格表!$B$4:$I$31,M5892,7),IF(J5892&gt;5.5,2.6+INDEX(价格表!$B$4:$I$31,M5892,8)*L5892)))))))</f>
        <v>2.15</v>
      </c>
    </row>
    <row r="5893" spans="1:14">
      <c r="A5893" s="20">
        <v>4311121242117</v>
      </c>
      <c r="B5893" s="18" t="s">
        <v>16</v>
      </c>
      <c r="C5893" s="21">
        <v>20201219</v>
      </c>
      <c r="D5893" s="21">
        <v>610538201209</v>
      </c>
      <c r="E5893" s="21" t="s">
        <v>16</v>
      </c>
      <c r="F5893" s="21">
        <v>20201229</v>
      </c>
      <c r="G5893" s="21" t="s">
        <v>17</v>
      </c>
      <c r="H5893" s="21" t="s">
        <v>21</v>
      </c>
      <c r="I5893" s="21" t="s">
        <v>228</v>
      </c>
      <c r="J5893" s="21">
        <v>1.45</v>
      </c>
      <c r="K5893" s="21" t="s">
        <v>20</v>
      </c>
      <c r="L5893">
        <f t="shared" si="108"/>
        <v>2</v>
      </c>
      <c r="M5893">
        <f>MATCH(H:H,价格表!$B$4:$B$35,0)</f>
        <v>20</v>
      </c>
      <c r="N5893" s="27">
        <f>IF(J5893&lt;=0.3,INDEX(价格表!$B$4:$I$31,M5893,2),IF(AND(J5893&gt;0.3,J5893&lt;=1),INDEX(价格表!$B$4:$I$31,M5893,3),IF(AND(J5893&gt;1,J5893&lt;=2.2),INDEX(价格表!$B$4:$I$31,M5893,4),IF(AND(J5893&gt;2.2,J5893&lt;=3.3),INDEX(价格表!$B$4:$I$31,M5893,5),IF(AND(J5893&gt;3.3,J5893&lt;=4),INDEX(价格表!$B$4:$I$31,M5893,6),IF(AND(J5893&gt;4,J5893&lt;=5.5),INDEX(价格表!$B$4:$I$31,M5893,7),IF(J5893&gt;5.5,2.6+INDEX(价格表!$B$4:$I$31,M5893,8)*L5893)))))))</f>
        <v>2.15</v>
      </c>
    </row>
    <row r="5894" spans="1:14">
      <c r="A5894" s="20">
        <v>4311121242119</v>
      </c>
      <c r="B5894" s="18" t="s">
        <v>16</v>
      </c>
      <c r="C5894" s="21">
        <v>20201219</v>
      </c>
      <c r="D5894" s="21">
        <v>610538201209</v>
      </c>
      <c r="E5894" s="21" t="s">
        <v>16</v>
      </c>
      <c r="F5894" s="21">
        <v>20201229</v>
      </c>
      <c r="G5894" s="21" t="s">
        <v>17</v>
      </c>
      <c r="H5894" s="21" t="s">
        <v>27</v>
      </c>
      <c r="I5894" s="21" t="s">
        <v>85</v>
      </c>
      <c r="J5894" s="21">
        <v>1.48</v>
      </c>
      <c r="K5894" s="21" t="s">
        <v>20</v>
      </c>
      <c r="L5894">
        <f t="shared" si="108"/>
        <v>2</v>
      </c>
      <c r="M5894">
        <f>MATCH(H:H,价格表!$B$4:$B$35,0)</f>
        <v>3</v>
      </c>
      <c r="N5894" s="27">
        <f>IF(J5894&lt;=0.3,INDEX(价格表!$B$4:$I$31,M5894,2),IF(AND(J5894&gt;0.3,J5894&lt;=1),INDEX(价格表!$B$4:$I$31,M5894,3),IF(AND(J5894&gt;1,J5894&lt;=2.2),INDEX(价格表!$B$4:$I$31,M5894,4),IF(AND(J5894&gt;2.2,J5894&lt;=3.3),INDEX(价格表!$B$4:$I$31,M5894,5),IF(AND(J5894&gt;3.3,J5894&lt;=4),INDEX(价格表!$B$4:$I$31,M5894,6),IF(AND(J5894&gt;4,J5894&lt;=5.5),INDEX(价格表!$B$4:$I$31,M5894,7),IF(J5894&gt;5.5,2.6+INDEX(价格表!$B$4:$I$31,M5894,8)*L5894)))))))</f>
        <v>2.15</v>
      </c>
    </row>
    <row r="5895" spans="1:14">
      <c r="A5895" s="20">
        <v>4311121242120</v>
      </c>
      <c r="B5895" s="18" t="s">
        <v>16</v>
      </c>
      <c r="C5895" s="21">
        <v>20201219</v>
      </c>
      <c r="D5895" s="21">
        <v>610538201209</v>
      </c>
      <c r="E5895" s="21" t="s">
        <v>16</v>
      </c>
      <c r="F5895" s="21">
        <v>20201229</v>
      </c>
      <c r="G5895" s="21" t="s">
        <v>17</v>
      </c>
      <c r="H5895" s="21" t="s">
        <v>27</v>
      </c>
      <c r="I5895" s="21" t="s">
        <v>155</v>
      </c>
      <c r="J5895" s="21">
        <v>1.44</v>
      </c>
      <c r="K5895" s="21" t="s">
        <v>20</v>
      </c>
      <c r="L5895">
        <f t="shared" si="108"/>
        <v>2</v>
      </c>
      <c r="M5895">
        <f>MATCH(H:H,价格表!$B$4:$B$35,0)</f>
        <v>3</v>
      </c>
      <c r="N5895" s="27">
        <f>IF(J5895&lt;=0.3,INDEX(价格表!$B$4:$I$31,M5895,2),IF(AND(J5895&gt;0.3,J5895&lt;=1),INDEX(价格表!$B$4:$I$31,M5895,3),IF(AND(J5895&gt;1,J5895&lt;=2.2),INDEX(价格表!$B$4:$I$31,M5895,4),IF(AND(J5895&gt;2.2,J5895&lt;=3.3),INDEX(价格表!$B$4:$I$31,M5895,5),IF(AND(J5895&gt;3.3,J5895&lt;=4),INDEX(价格表!$B$4:$I$31,M5895,6),IF(AND(J5895&gt;4,J5895&lt;=5.5),INDEX(价格表!$B$4:$I$31,M5895,7),IF(J5895&gt;5.5,2.6+INDEX(价格表!$B$4:$I$31,M5895,8)*L5895)))))))</f>
        <v>2.15</v>
      </c>
    </row>
    <row r="5896" spans="1:14">
      <c r="A5896" s="20">
        <v>4311121242121</v>
      </c>
      <c r="B5896" s="18" t="s">
        <v>16</v>
      </c>
      <c r="C5896" s="21">
        <v>20201219</v>
      </c>
      <c r="D5896" s="21">
        <v>610538201209</v>
      </c>
      <c r="E5896" s="21" t="s">
        <v>16</v>
      </c>
      <c r="F5896" s="21">
        <v>20201229</v>
      </c>
      <c r="G5896" s="21" t="s">
        <v>17</v>
      </c>
      <c r="H5896" s="21" t="s">
        <v>73</v>
      </c>
      <c r="I5896" s="21" t="s">
        <v>74</v>
      </c>
      <c r="J5896" s="21">
        <v>1.51</v>
      </c>
      <c r="K5896" s="21" t="s">
        <v>20</v>
      </c>
      <c r="L5896">
        <f t="shared" si="108"/>
        <v>2</v>
      </c>
      <c r="M5896">
        <f>MATCH(H:H,价格表!$B$4:$B$35,0)</f>
        <v>7</v>
      </c>
      <c r="N5896" s="27">
        <f>IF(J5896&lt;=0.3,INDEX(价格表!$B$4:$I$31,M5896,2),IF(AND(J5896&gt;0.3,J5896&lt;=1),INDEX(价格表!$B$4:$I$31,M5896,3),IF(AND(J5896&gt;1,J5896&lt;=2.2),INDEX(价格表!$B$4:$I$31,M5896,4),IF(AND(J5896&gt;2.2,J5896&lt;=3.3),INDEX(价格表!$B$4:$I$31,M5896,5),IF(AND(J5896&gt;3.3,J5896&lt;=4),INDEX(价格表!$B$4:$I$31,M5896,6),IF(AND(J5896&gt;4,J5896&lt;=5.5),INDEX(价格表!$B$4:$I$31,M5896,7),IF(J5896&gt;5.5,2.6+INDEX(价格表!$B$4:$I$31,M5896,8)*L5896)))))))</f>
        <v>2.15</v>
      </c>
    </row>
    <row r="5897" spans="1:14">
      <c r="A5897" s="20">
        <v>4311121242577</v>
      </c>
      <c r="B5897" s="18" t="s">
        <v>16</v>
      </c>
      <c r="C5897" s="21">
        <v>20201219</v>
      </c>
      <c r="D5897" s="21">
        <v>610538201209</v>
      </c>
      <c r="E5897" s="21" t="s">
        <v>16</v>
      </c>
      <c r="F5897" s="21">
        <v>20201229</v>
      </c>
      <c r="G5897" s="21" t="s">
        <v>17</v>
      </c>
      <c r="H5897" s="21" t="s">
        <v>45</v>
      </c>
      <c r="I5897" s="21" t="s">
        <v>48</v>
      </c>
      <c r="J5897" s="21">
        <v>1.45</v>
      </c>
      <c r="K5897" s="21" t="s">
        <v>20</v>
      </c>
      <c r="L5897">
        <f t="shared" si="108"/>
        <v>2</v>
      </c>
      <c r="M5897">
        <f>MATCH(H:H,价格表!$B$4:$B$35,0)</f>
        <v>9</v>
      </c>
      <c r="N5897" s="27">
        <f>IF(J5897&lt;=0.3,INDEX(价格表!$B$4:$I$31,M5897,2),IF(AND(J5897&gt;0.3,J5897&lt;=1),INDEX(价格表!$B$4:$I$31,M5897,3),IF(AND(J5897&gt;1,J5897&lt;=2.2),INDEX(价格表!$B$4:$I$31,M5897,4),IF(AND(J5897&gt;2.2,J5897&lt;=3.3),INDEX(价格表!$B$4:$I$31,M5897,5),IF(AND(J5897&gt;3.3,J5897&lt;=4),INDEX(价格表!$B$4:$I$31,M5897,6),IF(AND(J5897&gt;4,J5897&lt;=5.5),INDEX(价格表!$B$4:$I$31,M5897,7),IF(J5897&gt;5.5,2.6+INDEX(价格表!$B$4:$I$31,M5897,8)*L5897)))))))</f>
        <v>2.15</v>
      </c>
    </row>
    <row r="5898" spans="1:14">
      <c r="A5898" s="20">
        <v>4311121242578</v>
      </c>
      <c r="B5898" s="18" t="s">
        <v>16</v>
      </c>
      <c r="C5898" s="21">
        <v>20201219</v>
      </c>
      <c r="D5898" s="21">
        <v>610538201209</v>
      </c>
      <c r="E5898" s="21" t="s">
        <v>16</v>
      </c>
      <c r="F5898" s="21">
        <v>20201229</v>
      </c>
      <c r="G5898" s="21" t="s">
        <v>17</v>
      </c>
      <c r="H5898" s="21" t="s">
        <v>68</v>
      </c>
      <c r="I5898" s="21" t="s">
        <v>69</v>
      </c>
      <c r="J5898" s="21">
        <v>1.44</v>
      </c>
      <c r="K5898" s="21" t="s">
        <v>20</v>
      </c>
      <c r="L5898">
        <f t="shared" si="108"/>
        <v>2</v>
      </c>
      <c r="M5898">
        <f>MATCH(H:H,价格表!$B$4:$B$35,0)</f>
        <v>5</v>
      </c>
      <c r="N5898" s="27">
        <f>IF(J5898&lt;=0.3,INDEX(价格表!$B$4:$I$31,M5898,2),IF(AND(J5898&gt;0.3,J5898&lt;=1),INDEX(价格表!$B$4:$I$31,M5898,3),IF(AND(J5898&gt;1,J5898&lt;=2.2),INDEX(价格表!$B$4:$I$31,M5898,4),IF(AND(J5898&gt;2.2,J5898&lt;=3.3),INDEX(价格表!$B$4:$I$31,M5898,5),IF(AND(J5898&gt;3.3,J5898&lt;=4),INDEX(价格表!$B$4:$I$31,M5898,6),IF(AND(J5898&gt;4,J5898&lt;=5.5),INDEX(价格表!$B$4:$I$31,M5898,7),IF(J5898&gt;5.5,2.6+INDEX(价格表!$B$4:$I$31,M5898,8)*L5898)))))))</f>
        <v>2.15</v>
      </c>
    </row>
    <row r="5899" spans="1:14">
      <c r="A5899" s="20">
        <v>4311121242579</v>
      </c>
      <c r="B5899" s="18" t="s">
        <v>16</v>
      </c>
      <c r="C5899" s="21">
        <v>20201219</v>
      </c>
      <c r="D5899" s="21">
        <v>610538201209</v>
      </c>
      <c r="E5899" s="21" t="s">
        <v>16</v>
      </c>
      <c r="F5899" s="21">
        <v>20201229</v>
      </c>
      <c r="G5899" s="21" t="s">
        <v>17</v>
      </c>
      <c r="H5899" s="21" t="s">
        <v>73</v>
      </c>
      <c r="I5899" s="21" t="s">
        <v>184</v>
      </c>
      <c r="J5899" s="21">
        <v>1.47</v>
      </c>
      <c r="K5899" s="21" t="s">
        <v>20</v>
      </c>
      <c r="L5899">
        <f t="shared" si="108"/>
        <v>2</v>
      </c>
      <c r="M5899">
        <f>MATCH(H:H,价格表!$B$4:$B$35,0)</f>
        <v>7</v>
      </c>
      <c r="N5899" s="27">
        <f>IF(J5899&lt;=0.3,INDEX(价格表!$B$4:$I$31,M5899,2),IF(AND(J5899&gt;0.3,J5899&lt;=1),INDEX(价格表!$B$4:$I$31,M5899,3),IF(AND(J5899&gt;1,J5899&lt;=2.2),INDEX(价格表!$B$4:$I$31,M5899,4),IF(AND(J5899&gt;2.2,J5899&lt;=3.3),INDEX(价格表!$B$4:$I$31,M5899,5),IF(AND(J5899&gt;3.3,J5899&lt;=4),INDEX(价格表!$B$4:$I$31,M5899,6),IF(AND(J5899&gt;4,J5899&lt;=5.5),INDEX(价格表!$B$4:$I$31,M5899,7),IF(J5899&gt;5.5,2.6+INDEX(价格表!$B$4:$I$31,M5899,8)*L5899)))))))</f>
        <v>2.15</v>
      </c>
    </row>
    <row r="5900" spans="1:14">
      <c r="A5900" s="20">
        <v>4311121242581</v>
      </c>
      <c r="B5900" s="18" t="s">
        <v>16</v>
      </c>
      <c r="C5900" s="21">
        <v>20201219</v>
      </c>
      <c r="D5900" s="21">
        <v>610538201209</v>
      </c>
      <c r="E5900" s="21" t="s">
        <v>16</v>
      </c>
      <c r="F5900" s="21">
        <v>20201229</v>
      </c>
      <c r="G5900" s="21" t="s">
        <v>17</v>
      </c>
      <c r="H5900" s="21" t="s">
        <v>25</v>
      </c>
      <c r="I5900" s="21" t="s">
        <v>84</v>
      </c>
      <c r="J5900" s="21">
        <v>1.44</v>
      </c>
      <c r="K5900" s="21" t="s">
        <v>20</v>
      </c>
      <c r="L5900">
        <f t="shared" si="108"/>
        <v>2</v>
      </c>
      <c r="M5900">
        <f>MATCH(H:H,价格表!$B$4:$B$35,0)</f>
        <v>25</v>
      </c>
      <c r="N5900" s="27">
        <f>IF(J5900&lt;=0.3,INDEX(价格表!$B$4:$I$31,M5900,2),IF(AND(J5900&gt;0.3,J5900&lt;=1),INDEX(价格表!$B$4:$I$31,M5900,3),IF(AND(J5900&gt;1,J5900&lt;=2.2),INDEX(价格表!$B$4:$I$31,M5900,4),IF(AND(J5900&gt;2.2,J5900&lt;=3.3),INDEX(价格表!$B$4:$I$31,M5900,5),IF(AND(J5900&gt;3.3,J5900&lt;=4),INDEX(价格表!$B$4:$I$31,M5900,6),IF(AND(J5900&gt;4,J5900&lt;=5.5),INDEX(价格表!$B$4:$I$31,M5900,7),IF(J5900&gt;5.5,2.6+INDEX(价格表!$B$4:$I$31,M5900,8)*L5900)))))))</f>
        <v>2.15</v>
      </c>
    </row>
    <row r="5901" spans="1:14">
      <c r="A5901" s="20">
        <v>4311121242582</v>
      </c>
      <c r="B5901" s="18" t="s">
        <v>16</v>
      </c>
      <c r="C5901" s="21">
        <v>20201219</v>
      </c>
      <c r="D5901" s="21">
        <v>610538201209</v>
      </c>
      <c r="E5901" s="21" t="s">
        <v>16</v>
      </c>
      <c r="F5901" s="21">
        <v>20201229</v>
      </c>
      <c r="G5901" s="21" t="s">
        <v>17</v>
      </c>
      <c r="H5901" s="21" t="s">
        <v>27</v>
      </c>
      <c r="I5901" s="21" t="s">
        <v>348</v>
      </c>
      <c r="J5901" s="21">
        <v>1.48</v>
      </c>
      <c r="K5901" s="21" t="s">
        <v>20</v>
      </c>
      <c r="L5901">
        <f t="shared" si="108"/>
        <v>2</v>
      </c>
      <c r="M5901">
        <f>MATCH(H:H,价格表!$B$4:$B$35,0)</f>
        <v>3</v>
      </c>
      <c r="N5901" s="27">
        <f>IF(J5901&lt;=0.3,INDEX(价格表!$B$4:$I$31,M5901,2),IF(AND(J5901&gt;0.3,J5901&lt;=1),INDEX(价格表!$B$4:$I$31,M5901,3),IF(AND(J5901&gt;1,J5901&lt;=2.2),INDEX(价格表!$B$4:$I$31,M5901,4),IF(AND(J5901&gt;2.2,J5901&lt;=3.3),INDEX(价格表!$B$4:$I$31,M5901,5),IF(AND(J5901&gt;3.3,J5901&lt;=4),INDEX(价格表!$B$4:$I$31,M5901,6),IF(AND(J5901&gt;4,J5901&lt;=5.5),INDEX(价格表!$B$4:$I$31,M5901,7),IF(J5901&gt;5.5,2.6+INDEX(价格表!$B$4:$I$31,M5901,8)*L5901)))))))</f>
        <v>2.15</v>
      </c>
    </row>
    <row r="5902" spans="1:14">
      <c r="A5902" s="20">
        <v>4311121242583</v>
      </c>
      <c r="B5902" s="18" t="s">
        <v>16</v>
      </c>
      <c r="C5902" s="21">
        <v>20201219</v>
      </c>
      <c r="D5902" s="21">
        <v>610538201209</v>
      </c>
      <c r="E5902" s="21" t="s">
        <v>16</v>
      </c>
      <c r="F5902" s="21">
        <v>20201229</v>
      </c>
      <c r="G5902" s="21" t="s">
        <v>17</v>
      </c>
      <c r="H5902" s="21" t="s">
        <v>39</v>
      </c>
      <c r="I5902" s="21" t="s">
        <v>81</v>
      </c>
      <c r="J5902" s="21">
        <v>1.44</v>
      </c>
      <c r="K5902" s="21" t="s">
        <v>20</v>
      </c>
      <c r="L5902">
        <f t="shared" si="108"/>
        <v>2</v>
      </c>
      <c r="M5902">
        <f>MATCH(H:H,价格表!$B$4:$B$35,0)</f>
        <v>23</v>
      </c>
      <c r="N5902" s="27">
        <f>IF(J5902&lt;=0.3,INDEX(价格表!$B$4:$I$31,M5902,2),IF(AND(J5902&gt;0.3,J5902&lt;=1),INDEX(价格表!$B$4:$I$31,M5902,3),IF(AND(J5902&gt;1,J5902&lt;=2.2),INDEX(价格表!$B$4:$I$31,M5902,4),IF(AND(J5902&gt;2.2,J5902&lt;=3.3),INDEX(价格表!$B$4:$I$31,M5902,5),IF(AND(J5902&gt;3.3,J5902&lt;=4),INDEX(价格表!$B$4:$I$31,M5902,6),IF(AND(J5902&gt;4,J5902&lt;=5.5),INDEX(价格表!$B$4:$I$31,M5902,7),IF(J5902&gt;5.5,2.6+INDEX(价格表!$B$4:$I$31,M5902,8)*L5902)))))))</f>
        <v>2.15</v>
      </c>
    </row>
    <row r="5903" spans="1:14">
      <c r="A5903" s="20">
        <v>4311121242584</v>
      </c>
      <c r="B5903" s="18" t="s">
        <v>16</v>
      </c>
      <c r="C5903" s="21">
        <v>20201219</v>
      </c>
      <c r="D5903" s="21">
        <v>610538201209</v>
      </c>
      <c r="E5903" s="21" t="s">
        <v>16</v>
      </c>
      <c r="F5903" s="21">
        <v>20201229</v>
      </c>
      <c r="G5903" s="21" t="s">
        <v>17</v>
      </c>
      <c r="H5903" s="21" t="s">
        <v>27</v>
      </c>
      <c r="I5903" s="21" t="s">
        <v>70</v>
      </c>
      <c r="J5903" s="21">
        <v>1.56</v>
      </c>
      <c r="K5903" s="21" t="s">
        <v>20</v>
      </c>
      <c r="L5903">
        <f t="shared" si="108"/>
        <v>2</v>
      </c>
      <c r="M5903">
        <f>MATCH(H:H,价格表!$B$4:$B$35,0)</f>
        <v>3</v>
      </c>
      <c r="N5903" s="27">
        <f>IF(J5903&lt;=0.3,INDEX(价格表!$B$4:$I$31,M5903,2),IF(AND(J5903&gt;0.3,J5903&lt;=1),INDEX(价格表!$B$4:$I$31,M5903,3),IF(AND(J5903&gt;1,J5903&lt;=2.2),INDEX(价格表!$B$4:$I$31,M5903,4),IF(AND(J5903&gt;2.2,J5903&lt;=3.3),INDEX(价格表!$B$4:$I$31,M5903,5),IF(AND(J5903&gt;3.3,J5903&lt;=4),INDEX(价格表!$B$4:$I$31,M5903,6),IF(AND(J5903&gt;4,J5903&lt;=5.5),INDEX(价格表!$B$4:$I$31,M5903,7),IF(J5903&gt;5.5,2.6+INDEX(价格表!$B$4:$I$31,M5903,8)*L5903)))))))</f>
        <v>2.15</v>
      </c>
    </row>
    <row r="5904" spans="1:14">
      <c r="A5904" s="20">
        <v>4311121242585</v>
      </c>
      <c r="B5904" s="18" t="s">
        <v>16</v>
      </c>
      <c r="C5904" s="21">
        <v>20201219</v>
      </c>
      <c r="D5904" s="21">
        <v>610538201209</v>
      </c>
      <c r="E5904" s="21" t="s">
        <v>16</v>
      </c>
      <c r="F5904" s="21">
        <v>20201229</v>
      </c>
      <c r="G5904" s="21" t="s">
        <v>17</v>
      </c>
      <c r="H5904" s="21" t="s">
        <v>39</v>
      </c>
      <c r="I5904" s="21" t="s">
        <v>81</v>
      </c>
      <c r="J5904" s="21">
        <v>1.47</v>
      </c>
      <c r="K5904" s="21" t="s">
        <v>20</v>
      </c>
      <c r="L5904">
        <f t="shared" si="108"/>
        <v>2</v>
      </c>
      <c r="M5904">
        <f>MATCH(H:H,价格表!$B$4:$B$35,0)</f>
        <v>23</v>
      </c>
      <c r="N5904" s="27">
        <f>IF(J5904&lt;=0.3,INDEX(价格表!$B$4:$I$31,M5904,2),IF(AND(J5904&gt;0.3,J5904&lt;=1),INDEX(价格表!$B$4:$I$31,M5904,3),IF(AND(J5904&gt;1,J5904&lt;=2.2),INDEX(价格表!$B$4:$I$31,M5904,4),IF(AND(J5904&gt;2.2,J5904&lt;=3.3),INDEX(价格表!$B$4:$I$31,M5904,5),IF(AND(J5904&gt;3.3,J5904&lt;=4),INDEX(价格表!$B$4:$I$31,M5904,6),IF(AND(J5904&gt;4,J5904&lt;=5.5),INDEX(价格表!$B$4:$I$31,M5904,7),IF(J5904&gt;5.5,2.6+INDEX(价格表!$B$4:$I$31,M5904,8)*L5904)))))))</f>
        <v>2.15</v>
      </c>
    </row>
    <row r="5905" spans="1:14">
      <c r="A5905" s="20">
        <v>4311121242586</v>
      </c>
      <c r="B5905" s="18" t="s">
        <v>16</v>
      </c>
      <c r="C5905" s="21">
        <v>20201219</v>
      </c>
      <c r="D5905" s="21">
        <v>610538201209</v>
      </c>
      <c r="E5905" s="21" t="s">
        <v>16</v>
      </c>
      <c r="F5905" s="21">
        <v>20201229</v>
      </c>
      <c r="G5905" s="21" t="s">
        <v>17</v>
      </c>
      <c r="H5905" s="21" t="s">
        <v>18</v>
      </c>
      <c r="I5905" s="21" t="s">
        <v>53</v>
      </c>
      <c r="J5905" s="21">
        <v>1.44</v>
      </c>
      <c r="K5905" s="21" t="s">
        <v>20</v>
      </c>
      <c r="L5905">
        <f t="shared" si="108"/>
        <v>2</v>
      </c>
      <c r="M5905">
        <f>MATCH(H:H,价格表!$B$4:$B$35,0)</f>
        <v>1</v>
      </c>
      <c r="N5905" s="27">
        <f>IF(J5905&lt;=0.3,INDEX(价格表!$B$4:$I$31,M5905,2),IF(AND(J5905&gt;0.3,J5905&lt;=1),INDEX(价格表!$B$4:$I$31,M5905,3),IF(AND(J5905&gt;1,J5905&lt;=2.2),INDEX(价格表!$B$4:$I$31,M5905,4),IF(AND(J5905&gt;2.2,J5905&lt;=3.3),INDEX(价格表!$B$4:$I$31,M5905,5),IF(AND(J5905&gt;3.3,J5905&lt;=4),INDEX(价格表!$B$4:$I$31,M5905,6),IF(AND(J5905&gt;4,J5905&lt;=5.5),INDEX(价格表!$B$4:$I$31,M5905,7),IF(J5905&gt;5.5,2.6+INDEX(价格表!$B$4:$I$31,M5905,8)*L5905)))))))</f>
        <v>2.15</v>
      </c>
    </row>
    <row r="5906" spans="1:14">
      <c r="A5906" s="20">
        <v>4311121242608</v>
      </c>
      <c r="B5906" s="18" t="s">
        <v>16</v>
      </c>
      <c r="C5906" s="21">
        <v>20201219</v>
      </c>
      <c r="D5906" s="21">
        <v>610538201209</v>
      </c>
      <c r="E5906" s="21" t="s">
        <v>16</v>
      </c>
      <c r="F5906" s="21">
        <v>20201229</v>
      </c>
      <c r="G5906" s="21" t="s">
        <v>17</v>
      </c>
      <c r="H5906" s="21" t="s">
        <v>21</v>
      </c>
      <c r="I5906" s="21" t="s">
        <v>163</v>
      </c>
      <c r="J5906" s="21">
        <v>1.73</v>
      </c>
      <c r="K5906" s="21" t="s">
        <v>20</v>
      </c>
      <c r="L5906">
        <f t="shared" si="108"/>
        <v>2</v>
      </c>
      <c r="M5906">
        <f>MATCH(H:H,价格表!$B$4:$B$35,0)</f>
        <v>20</v>
      </c>
      <c r="N5906" s="27">
        <f>IF(J5906&lt;=0.3,INDEX(价格表!$B$4:$I$31,M5906,2),IF(AND(J5906&gt;0.3,J5906&lt;=1),INDEX(价格表!$B$4:$I$31,M5906,3),IF(AND(J5906&gt;1,J5906&lt;=2.2),INDEX(价格表!$B$4:$I$31,M5906,4),IF(AND(J5906&gt;2.2,J5906&lt;=3.3),INDEX(价格表!$B$4:$I$31,M5906,5),IF(AND(J5906&gt;3.3,J5906&lt;=4),INDEX(价格表!$B$4:$I$31,M5906,6),IF(AND(J5906&gt;4,J5906&lt;=5.5),INDEX(价格表!$B$4:$I$31,M5906,7),IF(J5906&gt;5.5,2.6+INDEX(价格表!$B$4:$I$31,M5906,8)*L5906)))))))</f>
        <v>2.15</v>
      </c>
    </row>
    <row r="5907" spans="1:14">
      <c r="A5907" s="20">
        <v>4311121242609</v>
      </c>
      <c r="B5907" s="18" t="s">
        <v>16</v>
      </c>
      <c r="C5907" s="21">
        <v>20201219</v>
      </c>
      <c r="D5907" s="21">
        <v>610538201209</v>
      </c>
      <c r="E5907" s="21" t="s">
        <v>16</v>
      </c>
      <c r="F5907" s="21">
        <v>20201229</v>
      </c>
      <c r="G5907" s="21" t="s">
        <v>17</v>
      </c>
      <c r="H5907" s="21" t="s">
        <v>27</v>
      </c>
      <c r="I5907" s="21" t="s">
        <v>28</v>
      </c>
      <c r="J5907" s="21">
        <v>1.54</v>
      </c>
      <c r="K5907" s="21" t="s">
        <v>20</v>
      </c>
      <c r="L5907">
        <f t="shared" si="108"/>
        <v>2</v>
      </c>
      <c r="M5907">
        <f>MATCH(H:H,价格表!$B$4:$B$35,0)</f>
        <v>3</v>
      </c>
      <c r="N5907" s="27">
        <f>IF(J5907&lt;=0.3,INDEX(价格表!$B$4:$I$31,M5907,2),IF(AND(J5907&gt;0.3,J5907&lt;=1),INDEX(价格表!$B$4:$I$31,M5907,3),IF(AND(J5907&gt;1,J5907&lt;=2.2),INDEX(价格表!$B$4:$I$31,M5907,4),IF(AND(J5907&gt;2.2,J5907&lt;=3.3),INDEX(价格表!$B$4:$I$31,M5907,5),IF(AND(J5907&gt;3.3,J5907&lt;=4),INDEX(价格表!$B$4:$I$31,M5907,6),IF(AND(J5907&gt;4,J5907&lt;=5.5),INDEX(价格表!$B$4:$I$31,M5907,7),IF(J5907&gt;5.5,2.6+INDEX(价格表!$B$4:$I$31,M5907,8)*L5907)))))))</f>
        <v>2.15</v>
      </c>
    </row>
    <row r="5908" spans="1:14">
      <c r="A5908" s="20">
        <v>4311121242610</v>
      </c>
      <c r="B5908" s="18" t="s">
        <v>16</v>
      </c>
      <c r="C5908" s="21">
        <v>20201219</v>
      </c>
      <c r="D5908" s="21">
        <v>610538201209</v>
      </c>
      <c r="E5908" s="21" t="s">
        <v>16</v>
      </c>
      <c r="F5908" s="21">
        <v>20201229</v>
      </c>
      <c r="G5908" s="21" t="s">
        <v>17</v>
      </c>
      <c r="H5908" s="21" t="s">
        <v>23</v>
      </c>
      <c r="I5908" s="21" t="s">
        <v>268</v>
      </c>
      <c r="J5908" s="21">
        <v>1.62</v>
      </c>
      <c r="K5908" s="21" t="s">
        <v>20</v>
      </c>
      <c r="L5908">
        <f t="shared" si="108"/>
        <v>2</v>
      </c>
      <c r="M5908">
        <f>MATCH(H:H,价格表!$B$4:$B$35,0)</f>
        <v>15</v>
      </c>
      <c r="N5908" s="27">
        <f>IF(J5908&lt;=0.3,INDEX(价格表!$B$4:$I$31,M5908,2),IF(AND(J5908&gt;0.3,J5908&lt;=1),INDEX(价格表!$B$4:$I$31,M5908,3),IF(AND(J5908&gt;1,J5908&lt;=2.2),INDEX(价格表!$B$4:$I$31,M5908,4),IF(AND(J5908&gt;2.2,J5908&lt;=3.3),INDEX(价格表!$B$4:$I$31,M5908,5),IF(AND(J5908&gt;3.3,J5908&lt;=4),INDEX(价格表!$B$4:$I$31,M5908,6),IF(AND(J5908&gt;4,J5908&lt;=5.5),INDEX(价格表!$B$4:$I$31,M5908,7),IF(J5908&gt;5.5,2.6+INDEX(价格表!$B$4:$I$31,M5908,8)*L5908)))))))</f>
        <v>2.15</v>
      </c>
    </row>
    <row r="5909" spans="1:14">
      <c r="A5909" s="20">
        <v>4311121242611</v>
      </c>
      <c r="B5909" s="18" t="s">
        <v>16</v>
      </c>
      <c r="C5909" s="21">
        <v>20201219</v>
      </c>
      <c r="D5909" s="21">
        <v>610538201209</v>
      </c>
      <c r="E5909" s="21" t="s">
        <v>16</v>
      </c>
      <c r="F5909" s="21">
        <v>20201229</v>
      </c>
      <c r="G5909" s="21" t="s">
        <v>17</v>
      </c>
      <c r="H5909" s="21" t="s">
        <v>73</v>
      </c>
      <c r="I5909" s="21" t="s">
        <v>184</v>
      </c>
      <c r="J5909" s="21">
        <v>1.46</v>
      </c>
      <c r="K5909" s="21" t="s">
        <v>20</v>
      </c>
      <c r="L5909">
        <f t="shared" si="108"/>
        <v>2</v>
      </c>
      <c r="M5909">
        <f>MATCH(H:H,价格表!$B$4:$B$35,0)</f>
        <v>7</v>
      </c>
      <c r="N5909" s="27">
        <f>IF(J5909&lt;=0.3,INDEX(价格表!$B$4:$I$31,M5909,2),IF(AND(J5909&gt;0.3,J5909&lt;=1),INDEX(价格表!$B$4:$I$31,M5909,3),IF(AND(J5909&gt;1,J5909&lt;=2.2),INDEX(价格表!$B$4:$I$31,M5909,4),IF(AND(J5909&gt;2.2,J5909&lt;=3.3),INDEX(价格表!$B$4:$I$31,M5909,5),IF(AND(J5909&gt;3.3,J5909&lt;=4),INDEX(价格表!$B$4:$I$31,M5909,6),IF(AND(J5909&gt;4,J5909&lt;=5.5),INDEX(价格表!$B$4:$I$31,M5909,7),IF(J5909&gt;5.5,2.6+INDEX(价格表!$B$4:$I$31,M5909,8)*L5909)))))))</f>
        <v>2.15</v>
      </c>
    </row>
    <row r="5910" spans="1:14">
      <c r="A5910" s="20">
        <v>4311121242612</v>
      </c>
      <c r="B5910" s="18" t="s">
        <v>16</v>
      </c>
      <c r="C5910" s="21">
        <v>20201219</v>
      </c>
      <c r="D5910" s="21">
        <v>610538201209</v>
      </c>
      <c r="E5910" s="21" t="s">
        <v>16</v>
      </c>
      <c r="F5910" s="21">
        <v>20201229</v>
      </c>
      <c r="G5910" s="21" t="s">
        <v>17</v>
      </c>
      <c r="H5910" s="21" t="s">
        <v>18</v>
      </c>
      <c r="I5910" s="21" t="s">
        <v>53</v>
      </c>
      <c r="J5910" s="21">
        <v>1.44</v>
      </c>
      <c r="K5910" s="21" t="s">
        <v>20</v>
      </c>
      <c r="L5910">
        <f t="shared" si="108"/>
        <v>2</v>
      </c>
      <c r="M5910">
        <f>MATCH(H:H,价格表!$B$4:$B$35,0)</f>
        <v>1</v>
      </c>
      <c r="N5910" s="27">
        <f>IF(J5910&lt;=0.3,INDEX(价格表!$B$4:$I$31,M5910,2),IF(AND(J5910&gt;0.3,J5910&lt;=1),INDEX(价格表!$B$4:$I$31,M5910,3),IF(AND(J5910&gt;1,J5910&lt;=2.2),INDEX(价格表!$B$4:$I$31,M5910,4),IF(AND(J5910&gt;2.2,J5910&lt;=3.3),INDEX(价格表!$B$4:$I$31,M5910,5),IF(AND(J5910&gt;3.3,J5910&lt;=4),INDEX(价格表!$B$4:$I$31,M5910,6),IF(AND(J5910&gt;4,J5910&lt;=5.5),INDEX(价格表!$B$4:$I$31,M5910,7),IF(J5910&gt;5.5,2.6+INDEX(价格表!$B$4:$I$31,M5910,8)*L5910)))))))</f>
        <v>2.15</v>
      </c>
    </row>
    <row r="5911" spans="1:14">
      <c r="A5911" s="20">
        <v>4311121242613</v>
      </c>
      <c r="B5911" s="18" t="s">
        <v>16</v>
      </c>
      <c r="C5911" s="21">
        <v>20201219</v>
      </c>
      <c r="D5911" s="21">
        <v>610538201209</v>
      </c>
      <c r="E5911" s="21" t="s">
        <v>16</v>
      </c>
      <c r="F5911" s="21">
        <v>20201229</v>
      </c>
      <c r="G5911" s="21" t="s">
        <v>17</v>
      </c>
      <c r="H5911" s="21" t="s">
        <v>39</v>
      </c>
      <c r="I5911" s="21" t="s">
        <v>245</v>
      </c>
      <c r="J5911" s="21">
        <v>1.44</v>
      </c>
      <c r="K5911" s="21" t="s">
        <v>20</v>
      </c>
      <c r="L5911">
        <f t="shared" si="108"/>
        <v>2</v>
      </c>
      <c r="M5911">
        <f>MATCH(H:H,价格表!$B$4:$B$35,0)</f>
        <v>23</v>
      </c>
      <c r="N5911" s="27">
        <f>IF(J5911&lt;=0.3,INDEX(价格表!$B$4:$I$31,M5911,2),IF(AND(J5911&gt;0.3,J5911&lt;=1),INDEX(价格表!$B$4:$I$31,M5911,3),IF(AND(J5911&gt;1,J5911&lt;=2.2),INDEX(价格表!$B$4:$I$31,M5911,4),IF(AND(J5911&gt;2.2,J5911&lt;=3.3),INDEX(价格表!$B$4:$I$31,M5911,5),IF(AND(J5911&gt;3.3,J5911&lt;=4),INDEX(价格表!$B$4:$I$31,M5911,6),IF(AND(J5911&gt;4,J5911&lt;=5.5),INDEX(价格表!$B$4:$I$31,M5911,7),IF(J5911&gt;5.5,2.6+INDEX(价格表!$B$4:$I$31,M5911,8)*L5911)))))))</f>
        <v>2.15</v>
      </c>
    </row>
    <row r="5912" spans="1:14">
      <c r="A5912" s="20">
        <v>4311121242614</v>
      </c>
      <c r="B5912" s="18" t="s">
        <v>16</v>
      </c>
      <c r="C5912" s="21">
        <v>20201219</v>
      </c>
      <c r="D5912" s="21">
        <v>610538201209</v>
      </c>
      <c r="E5912" s="21" t="s">
        <v>16</v>
      </c>
      <c r="F5912" s="21">
        <v>20201229</v>
      </c>
      <c r="G5912" s="21" t="s">
        <v>17</v>
      </c>
      <c r="H5912" s="21" t="s">
        <v>75</v>
      </c>
      <c r="I5912" s="21" t="s">
        <v>372</v>
      </c>
      <c r="J5912" s="21">
        <v>1.63</v>
      </c>
      <c r="K5912" s="21" t="s">
        <v>20</v>
      </c>
      <c r="L5912">
        <f t="shared" si="108"/>
        <v>2</v>
      </c>
      <c r="M5912">
        <f>MATCH(H:H,价格表!$B$4:$B$35,0)</f>
        <v>24</v>
      </c>
      <c r="N5912" s="27">
        <f>IF(J5912&lt;=0.3,INDEX(价格表!$B$4:$I$31,M5912,2),IF(AND(J5912&gt;0.3,J5912&lt;=1),INDEX(价格表!$B$4:$I$31,M5912,3),IF(AND(J5912&gt;1,J5912&lt;=2.2),INDEX(价格表!$B$4:$I$31,M5912,4),IF(AND(J5912&gt;2.2,J5912&lt;=3.3),INDEX(价格表!$B$4:$I$31,M5912,5),IF(AND(J5912&gt;3.3,J5912&lt;=4),INDEX(价格表!$B$4:$I$31,M5912,6),IF(AND(J5912&gt;4,J5912&lt;=5.5),INDEX(价格表!$B$4:$I$31,M5912,7),IF(J5912&gt;5.5,2.6+INDEX(价格表!$B$4:$I$31,M5912,8)*L5912)))))))</f>
        <v>2.15</v>
      </c>
    </row>
    <row r="5913" spans="1:14">
      <c r="A5913" s="20">
        <v>4311121242615</v>
      </c>
      <c r="B5913" s="18" t="s">
        <v>16</v>
      </c>
      <c r="C5913" s="21">
        <v>20201219</v>
      </c>
      <c r="D5913" s="21">
        <v>610538201209</v>
      </c>
      <c r="E5913" s="21" t="s">
        <v>16</v>
      </c>
      <c r="F5913" s="21">
        <v>20201229</v>
      </c>
      <c r="G5913" s="21" t="s">
        <v>17</v>
      </c>
      <c r="H5913" s="21" t="s">
        <v>37</v>
      </c>
      <c r="I5913" s="21" t="s">
        <v>72</v>
      </c>
      <c r="J5913" s="21">
        <v>1.47</v>
      </c>
      <c r="K5913" s="21" t="s">
        <v>20</v>
      </c>
      <c r="L5913">
        <f t="shared" si="108"/>
        <v>2</v>
      </c>
      <c r="M5913">
        <f>MATCH(H:H,价格表!$B$4:$B$35,0)</f>
        <v>12</v>
      </c>
      <c r="N5913" s="27">
        <f>IF(J5913&lt;=0.3,INDEX(价格表!$B$4:$I$31,M5913,2),IF(AND(J5913&gt;0.3,J5913&lt;=1),INDEX(价格表!$B$4:$I$31,M5913,3),IF(AND(J5913&gt;1,J5913&lt;=2.2),INDEX(价格表!$B$4:$I$31,M5913,4),IF(AND(J5913&gt;2.2,J5913&lt;=3.3),INDEX(价格表!$B$4:$I$31,M5913,5),IF(AND(J5913&gt;3.3,J5913&lt;=4),INDEX(价格表!$B$4:$I$31,M5913,6),IF(AND(J5913&gt;4,J5913&lt;=5.5),INDEX(价格表!$B$4:$I$31,M5913,7),IF(J5913&gt;5.5,2.6+INDEX(价格表!$B$4:$I$31,M5913,8)*L5913)))))))</f>
        <v>2.15</v>
      </c>
    </row>
    <row r="5914" spans="1:14">
      <c r="A5914" s="20">
        <v>4311121242616</v>
      </c>
      <c r="B5914" s="18" t="s">
        <v>16</v>
      </c>
      <c r="C5914" s="21">
        <v>20201219</v>
      </c>
      <c r="D5914" s="21">
        <v>610538201209</v>
      </c>
      <c r="E5914" s="21" t="s">
        <v>16</v>
      </c>
      <c r="F5914" s="21">
        <v>20201229</v>
      </c>
      <c r="G5914" s="21" t="s">
        <v>17</v>
      </c>
      <c r="H5914" s="21" t="s">
        <v>37</v>
      </c>
      <c r="I5914" s="21" t="s">
        <v>72</v>
      </c>
      <c r="J5914" s="21">
        <v>1.44</v>
      </c>
      <c r="K5914" s="21" t="s">
        <v>20</v>
      </c>
      <c r="L5914">
        <f t="shared" si="108"/>
        <v>2</v>
      </c>
      <c r="M5914">
        <f>MATCH(H:H,价格表!$B$4:$B$35,0)</f>
        <v>12</v>
      </c>
      <c r="N5914" s="27">
        <f>IF(J5914&lt;=0.3,INDEX(价格表!$B$4:$I$31,M5914,2),IF(AND(J5914&gt;0.3,J5914&lt;=1),INDEX(价格表!$B$4:$I$31,M5914,3),IF(AND(J5914&gt;1,J5914&lt;=2.2),INDEX(价格表!$B$4:$I$31,M5914,4),IF(AND(J5914&gt;2.2,J5914&lt;=3.3),INDEX(价格表!$B$4:$I$31,M5914,5),IF(AND(J5914&gt;3.3,J5914&lt;=4),INDEX(价格表!$B$4:$I$31,M5914,6),IF(AND(J5914&gt;4,J5914&lt;=5.5),INDEX(价格表!$B$4:$I$31,M5914,7),IF(J5914&gt;5.5,2.6+INDEX(价格表!$B$4:$I$31,M5914,8)*L5914)))))))</f>
        <v>2.15</v>
      </c>
    </row>
    <row r="5915" spans="1:14">
      <c r="A5915" s="20">
        <v>4311121242617</v>
      </c>
      <c r="B5915" s="18" t="s">
        <v>16</v>
      </c>
      <c r="C5915" s="21">
        <v>20201219</v>
      </c>
      <c r="D5915" s="21">
        <v>610538201209</v>
      </c>
      <c r="E5915" s="21" t="s">
        <v>16</v>
      </c>
      <c r="F5915" s="21">
        <v>20201229</v>
      </c>
      <c r="G5915" s="21" t="s">
        <v>17</v>
      </c>
      <c r="H5915" s="21" t="s">
        <v>54</v>
      </c>
      <c r="I5915" s="21" t="s">
        <v>78</v>
      </c>
      <c r="J5915" s="21">
        <v>1.51</v>
      </c>
      <c r="K5915" s="21" t="s">
        <v>20</v>
      </c>
      <c r="L5915">
        <f t="shared" si="108"/>
        <v>2</v>
      </c>
      <c r="M5915">
        <f>MATCH(H:H,价格表!$B$4:$B$35,0)</f>
        <v>14</v>
      </c>
      <c r="N5915" s="27">
        <f>IF(J5915&lt;=0.3,INDEX(价格表!$B$4:$I$31,M5915,2),IF(AND(J5915&gt;0.3,J5915&lt;=1),INDEX(价格表!$B$4:$I$31,M5915,3),IF(AND(J5915&gt;1,J5915&lt;=2.2),INDEX(价格表!$B$4:$I$31,M5915,4),IF(AND(J5915&gt;2.2,J5915&lt;=3.3),INDEX(价格表!$B$4:$I$31,M5915,5),IF(AND(J5915&gt;3.3,J5915&lt;=4),INDEX(价格表!$B$4:$I$31,M5915,6),IF(AND(J5915&gt;4,J5915&lt;=5.5),INDEX(价格表!$B$4:$I$31,M5915,7),IF(J5915&gt;5.5,2.6+INDEX(价格表!$B$4:$I$31,M5915,8)*L5915)))))))</f>
        <v>2.15</v>
      </c>
    </row>
    <row r="5916" spans="1:14">
      <c r="A5916" s="20">
        <v>4311121242919</v>
      </c>
      <c r="B5916" s="18" t="s">
        <v>16</v>
      </c>
      <c r="C5916" s="21">
        <v>20201219</v>
      </c>
      <c r="D5916" s="21">
        <v>610538201209</v>
      </c>
      <c r="E5916" s="21" t="s">
        <v>16</v>
      </c>
      <c r="F5916" s="21">
        <v>20201229</v>
      </c>
      <c r="G5916" s="21" t="s">
        <v>17</v>
      </c>
      <c r="H5916" s="21" t="s">
        <v>25</v>
      </c>
      <c r="I5916" s="21" t="s">
        <v>121</v>
      </c>
      <c r="J5916" s="21">
        <v>1.6</v>
      </c>
      <c r="K5916" s="21" t="s">
        <v>20</v>
      </c>
      <c r="L5916">
        <f t="shared" si="108"/>
        <v>2</v>
      </c>
      <c r="M5916">
        <f>MATCH(H:H,价格表!$B$4:$B$35,0)</f>
        <v>25</v>
      </c>
      <c r="N5916" s="27">
        <f>IF(J5916&lt;=0.3,INDEX(价格表!$B$4:$I$31,M5916,2),IF(AND(J5916&gt;0.3,J5916&lt;=1),INDEX(价格表!$B$4:$I$31,M5916,3),IF(AND(J5916&gt;1,J5916&lt;=2.2),INDEX(价格表!$B$4:$I$31,M5916,4),IF(AND(J5916&gt;2.2,J5916&lt;=3.3),INDEX(价格表!$B$4:$I$31,M5916,5),IF(AND(J5916&gt;3.3,J5916&lt;=4),INDEX(价格表!$B$4:$I$31,M5916,6),IF(AND(J5916&gt;4,J5916&lt;=5.5),INDEX(价格表!$B$4:$I$31,M5916,7),IF(J5916&gt;5.5,2.6+INDEX(价格表!$B$4:$I$31,M5916,8)*L5916)))))))</f>
        <v>2.15</v>
      </c>
    </row>
    <row r="5917" spans="1:14">
      <c r="A5917" s="20">
        <v>4311121242921</v>
      </c>
      <c r="B5917" s="18" t="s">
        <v>16</v>
      </c>
      <c r="C5917" s="21">
        <v>20201219</v>
      </c>
      <c r="D5917" s="21">
        <v>610538201209</v>
      </c>
      <c r="E5917" s="21" t="s">
        <v>16</v>
      </c>
      <c r="F5917" s="21">
        <v>20201229</v>
      </c>
      <c r="G5917" s="21" t="s">
        <v>17</v>
      </c>
      <c r="H5917" s="21" t="s">
        <v>56</v>
      </c>
      <c r="I5917" s="21" t="s">
        <v>106</v>
      </c>
      <c r="J5917" s="21">
        <v>1.44</v>
      </c>
      <c r="K5917" s="21" t="s">
        <v>20</v>
      </c>
      <c r="L5917">
        <f t="shared" si="108"/>
        <v>2</v>
      </c>
      <c r="M5917">
        <f>MATCH(H:H,价格表!$B$4:$B$35,0)</f>
        <v>11</v>
      </c>
      <c r="N5917" s="27">
        <f>IF(J5917&lt;=0.3,INDEX(价格表!$B$4:$I$31,M5917,2),IF(AND(J5917&gt;0.3,J5917&lt;=1),INDEX(价格表!$B$4:$I$31,M5917,3),IF(AND(J5917&gt;1,J5917&lt;=2.2),INDEX(价格表!$B$4:$I$31,M5917,4),IF(AND(J5917&gt;2.2,J5917&lt;=3.3),INDEX(价格表!$B$4:$I$31,M5917,5),IF(AND(J5917&gt;3.3,J5917&lt;=4),INDEX(价格表!$B$4:$I$31,M5917,6),IF(AND(J5917&gt;4,J5917&lt;=5.5),INDEX(价格表!$B$4:$I$31,M5917,7),IF(J5917&gt;5.5,2.6+INDEX(价格表!$B$4:$I$31,M5917,8)*L5917)))))))</f>
        <v>2.15</v>
      </c>
    </row>
    <row r="5918" spans="1:14">
      <c r="A5918" s="20">
        <v>4311121242922</v>
      </c>
      <c r="B5918" s="18" t="s">
        <v>16</v>
      </c>
      <c r="C5918" s="21">
        <v>20201219</v>
      </c>
      <c r="D5918" s="21">
        <v>610538201209</v>
      </c>
      <c r="E5918" s="21" t="s">
        <v>16</v>
      </c>
      <c r="F5918" s="21">
        <v>20201229</v>
      </c>
      <c r="G5918" s="21" t="s">
        <v>17</v>
      </c>
      <c r="H5918" s="21" t="s">
        <v>35</v>
      </c>
      <c r="I5918" s="21" t="s">
        <v>186</v>
      </c>
      <c r="J5918" s="21">
        <v>1.47</v>
      </c>
      <c r="K5918" s="21" t="s">
        <v>20</v>
      </c>
      <c r="L5918">
        <f t="shared" si="108"/>
        <v>2</v>
      </c>
      <c r="M5918">
        <f>MATCH(H:H,价格表!$B$4:$B$35,0)</f>
        <v>22</v>
      </c>
      <c r="N5918" s="27">
        <f>IF(J5918&lt;=0.3,INDEX(价格表!$B$4:$I$31,M5918,2),IF(AND(J5918&gt;0.3,J5918&lt;=1),INDEX(价格表!$B$4:$I$31,M5918,3),IF(AND(J5918&gt;1,J5918&lt;=2.2),INDEX(价格表!$B$4:$I$31,M5918,4),IF(AND(J5918&gt;2.2,J5918&lt;=3.3),INDEX(价格表!$B$4:$I$31,M5918,5),IF(AND(J5918&gt;3.3,J5918&lt;=4),INDEX(价格表!$B$4:$I$31,M5918,6),IF(AND(J5918&gt;4,J5918&lt;=5.5),INDEX(价格表!$B$4:$I$31,M5918,7),IF(J5918&gt;5.5,2.6+INDEX(价格表!$B$4:$I$31,M5918,8)*L5918)))))))</f>
        <v>2.15</v>
      </c>
    </row>
    <row r="5919" spans="1:14">
      <c r="A5919" s="20">
        <v>4311121242923</v>
      </c>
      <c r="B5919" s="18" t="s">
        <v>16</v>
      </c>
      <c r="C5919" s="21">
        <v>20201219</v>
      </c>
      <c r="D5919" s="21">
        <v>610538201209</v>
      </c>
      <c r="E5919" s="21" t="s">
        <v>16</v>
      </c>
      <c r="F5919" s="21">
        <v>20201229</v>
      </c>
      <c r="G5919" s="21" t="s">
        <v>17</v>
      </c>
      <c r="H5919" s="21" t="s">
        <v>45</v>
      </c>
      <c r="I5919" s="21" t="s">
        <v>196</v>
      </c>
      <c r="J5919" s="21">
        <v>1.47</v>
      </c>
      <c r="K5919" s="21" t="s">
        <v>20</v>
      </c>
      <c r="L5919">
        <f t="shared" si="108"/>
        <v>2</v>
      </c>
      <c r="M5919">
        <f>MATCH(H:H,价格表!$B$4:$B$35,0)</f>
        <v>9</v>
      </c>
      <c r="N5919" s="27">
        <f>IF(J5919&lt;=0.3,INDEX(价格表!$B$4:$I$31,M5919,2),IF(AND(J5919&gt;0.3,J5919&lt;=1),INDEX(价格表!$B$4:$I$31,M5919,3),IF(AND(J5919&gt;1,J5919&lt;=2.2),INDEX(价格表!$B$4:$I$31,M5919,4),IF(AND(J5919&gt;2.2,J5919&lt;=3.3),INDEX(价格表!$B$4:$I$31,M5919,5),IF(AND(J5919&gt;3.3,J5919&lt;=4),INDEX(价格表!$B$4:$I$31,M5919,6),IF(AND(J5919&gt;4,J5919&lt;=5.5),INDEX(价格表!$B$4:$I$31,M5919,7),IF(J5919&gt;5.5,2.6+INDEX(价格表!$B$4:$I$31,M5919,8)*L5919)))))))</f>
        <v>2.15</v>
      </c>
    </row>
    <row r="5920" spans="1:14">
      <c r="A5920" s="20">
        <v>4311121242924</v>
      </c>
      <c r="B5920" s="18" t="s">
        <v>16</v>
      </c>
      <c r="C5920" s="21">
        <v>20201219</v>
      </c>
      <c r="D5920" s="21">
        <v>610538201209</v>
      </c>
      <c r="E5920" s="21" t="s">
        <v>16</v>
      </c>
      <c r="F5920" s="21">
        <v>20201229</v>
      </c>
      <c r="G5920" s="21" t="s">
        <v>17</v>
      </c>
      <c r="H5920" s="21" t="s">
        <v>50</v>
      </c>
      <c r="I5920" s="21" t="s">
        <v>247</v>
      </c>
      <c r="J5920" s="21">
        <v>1.44</v>
      </c>
      <c r="K5920" s="21" t="s">
        <v>20</v>
      </c>
      <c r="L5920">
        <f t="shared" si="108"/>
        <v>2</v>
      </c>
      <c r="M5920">
        <f>MATCH(H:H,价格表!$B$4:$B$35,0)</f>
        <v>4</v>
      </c>
      <c r="N5920" s="27">
        <f>IF(J5920&lt;=0.3,INDEX(价格表!$B$4:$I$31,M5920,2),IF(AND(J5920&gt;0.3,J5920&lt;=1),INDEX(价格表!$B$4:$I$31,M5920,3),IF(AND(J5920&gt;1,J5920&lt;=2.2),INDEX(价格表!$B$4:$I$31,M5920,4),IF(AND(J5920&gt;2.2,J5920&lt;=3.3),INDEX(价格表!$B$4:$I$31,M5920,5),IF(AND(J5920&gt;3.3,J5920&lt;=4),INDEX(价格表!$B$4:$I$31,M5920,6),IF(AND(J5920&gt;4,J5920&lt;=5.5),INDEX(价格表!$B$4:$I$31,M5920,7),IF(J5920&gt;5.5,2.6+INDEX(价格表!$B$4:$I$31,M5920,8)*L5920)))))))</f>
        <v>2.15</v>
      </c>
    </row>
    <row r="5921" spans="1:14">
      <c r="A5921" s="20">
        <v>4311121242925</v>
      </c>
      <c r="B5921" s="18" t="s">
        <v>16</v>
      </c>
      <c r="C5921" s="21">
        <v>20201219</v>
      </c>
      <c r="D5921" s="21">
        <v>610538201209</v>
      </c>
      <c r="E5921" s="21" t="s">
        <v>16</v>
      </c>
      <c r="F5921" s="21">
        <v>20201229</v>
      </c>
      <c r="G5921" s="21" t="s">
        <v>17</v>
      </c>
      <c r="H5921" s="21" t="s">
        <v>23</v>
      </c>
      <c r="I5921" s="21" t="s">
        <v>162</v>
      </c>
      <c r="J5921" s="21">
        <v>1.44</v>
      </c>
      <c r="K5921" s="21" t="s">
        <v>20</v>
      </c>
      <c r="L5921">
        <f t="shared" si="108"/>
        <v>2</v>
      </c>
      <c r="M5921">
        <f>MATCH(H:H,价格表!$B$4:$B$35,0)</f>
        <v>15</v>
      </c>
      <c r="N5921" s="27">
        <f>IF(J5921&lt;=0.3,INDEX(价格表!$B$4:$I$31,M5921,2),IF(AND(J5921&gt;0.3,J5921&lt;=1),INDEX(价格表!$B$4:$I$31,M5921,3),IF(AND(J5921&gt;1,J5921&lt;=2.2),INDEX(价格表!$B$4:$I$31,M5921,4),IF(AND(J5921&gt;2.2,J5921&lt;=3.3),INDEX(价格表!$B$4:$I$31,M5921,5),IF(AND(J5921&gt;3.3,J5921&lt;=4),INDEX(价格表!$B$4:$I$31,M5921,6),IF(AND(J5921&gt;4,J5921&lt;=5.5),INDEX(价格表!$B$4:$I$31,M5921,7),IF(J5921&gt;5.5,2.6+INDEX(价格表!$B$4:$I$31,M5921,8)*L5921)))))))</f>
        <v>2.15</v>
      </c>
    </row>
    <row r="5922" spans="1:14">
      <c r="A5922" s="20">
        <v>4311121242926</v>
      </c>
      <c r="B5922" s="18" t="s">
        <v>16</v>
      </c>
      <c r="C5922" s="21">
        <v>20201219</v>
      </c>
      <c r="D5922" s="21">
        <v>610538201209</v>
      </c>
      <c r="E5922" s="21" t="s">
        <v>16</v>
      </c>
      <c r="F5922" s="21">
        <v>20201229</v>
      </c>
      <c r="G5922" s="21" t="s">
        <v>17</v>
      </c>
      <c r="H5922" s="21" t="s">
        <v>35</v>
      </c>
      <c r="I5922" s="21" t="s">
        <v>102</v>
      </c>
      <c r="J5922" s="21">
        <v>1.5</v>
      </c>
      <c r="K5922" s="21" t="s">
        <v>20</v>
      </c>
      <c r="L5922">
        <f t="shared" si="108"/>
        <v>2</v>
      </c>
      <c r="M5922">
        <f>MATCH(H:H,价格表!$B$4:$B$35,0)</f>
        <v>22</v>
      </c>
      <c r="N5922" s="27">
        <f>IF(J5922&lt;=0.3,INDEX(价格表!$B$4:$I$31,M5922,2),IF(AND(J5922&gt;0.3,J5922&lt;=1),INDEX(价格表!$B$4:$I$31,M5922,3),IF(AND(J5922&gt;1,J5922&lt;=2.2),INDEX(价格表!$B$4:$I$31,M5922,4),IF(AND(J5922&gt;2.2,J5922&lt;=3.3),INDEX(价格表!$B$4:$I$31,M5922,5),IF(AND(J5922&gt;3.3,J5922&lt;=4),INDEX(价格表!$B$4:$I$31,M5922,6),IF(AND(J5922&gt;4,J5922&lt;=5.5),INDEX(价格表!$B$4:$I$31,M5922,7),IF(J5922&gt;5.5,2.6+INDEX(价格表!$B$4:$I$31,M5922,8)*L5922)))))))</f>
        <v>2.15</v>
      </c>
    </row>
    <row r="5923" spans="1:14">
      <c r="A5923" s="20">
        <v>4311121242927</v>
      </c>
      <c r="B5923" s="18" t="s">
        <v>16</v>
      </c>
      <c r="C5923" s="21">
        <v>20201219</v>
      </c>
      <c r="D5923" s="21">
        <v>610538201209</v>
      </c>
      <c r="E5923" s="21" t="s">
        <v>16</v>
      </c>
      <c r="F5923" s="21">
        <v>20201229</v>
      </c>
      <c r="G5923" s="21" t="s">
        <v>17</v>
      </c>
      <c r="H5923" s="21" t="s">
        <v>23</v>
      </c>
      <c r="I5923" s="21" t="s">
        <v>225</v>
      </c>
      <c r="J5923" s="21">
        <v>1.48</v>
      </c>
      <c r="K5923" s="21" t="s">
        <v>20</v>
      </c>
      <c r="L5923">
        <f t="shared" si="108"/>
        <v>2</v>
      </c>
      <c r="M5923">
        <f>MATCH(H:H,价格表!$B$4:$B$35,0)</f>
        <v>15</v>
      </c>
      <c r="N5923" s="27">
        <f>IF(J5923&lt;=0.3,INDEX(价格表!$B$4:$I$31,M5923,2),IF(AND(J5923&gt;0.3,J5923&lt;=1),INDEX(价格表!$B$4:$I$31,M5923,3),IF(AND(J5923&gt;1,J5923&lt;=2.2),INDEX(价格表!$B$4:$I$31,M5923,4),IF(AND(J5923&gt;2.2,J5923&lt;=3.3),INDEX(价格表!$B$4:$I$31,M5923,5),IF(AND(J5923&gt;3.3,J5923&lt;=4),INDEX(价格表!$B$4:$I$31,M5923,6),IF(AND(J5923&gt;4,J5923&lt;=5.5),INDEX(价格表!$B$4:$I$31,M5923,7),IF(J5923&gt;5.5,2.6+INDEX(价格表!$B$4:$I$31,M5923,8)*L5923)))))))</f>
        <v>2.15</v>
      </c>
    </row>
    <row r="5924" spans="1:14">
      <c r="A5924" s="20">
        <v>4311121242928</v>
      </c>
      <c r="B5924" s="18" t="s">
        <v>16</v>
      </c>
      <c r="C5924" s="21">
        <v>20201219</v>
      </c>
      <c r="D5924" s="21">
        <v>610538201209</v>
      </c>
      <c r="E5924" s="21" t="s">
        <v>16</v>
      </c>
      <c r="F5924" s="21">
        <v>20201229</v>
      </c>
      <c r="G5924" s="21" t="s">
        <v>17</v>
      </c>
      <c r="H5924" s="21" t="s">
        <v>54</v>
      </c>
      <c r="I5924" s="21" t="s">
        <v>55</v>
      </c>
      <c r="J5924" s="21">
        <v>1.49</v>
      </c>
      <c r="K5924" s="21" t="s">
        <v>20</v>
      </c>
      <c r="L5924">
        <f t="shared" si="108"/>
        <v>2</v>
      </c>
      <c r="M5924">
        <f>MATCH(H:H,价格表!$B$4:$B$35,0)</f>
        <v>14</v>
      </c>
      <c r="N5924" s="27">
        <f>IF(J5924&lt;=0.3,INDEX(价格表!$B$4:$I$31,M5924,2),IF(AND(J5924&gt;0.3,J5924&lt;=1),INDEX(价格表!$B$4:$I$31,M5924,3),IF(AND(J5924&gt;1,J5924&lt;=2.2),INDEX(价格表!$B$4:$I$31,M5924,4),IF(AND(J5924&gt;2.2,J5924&lt;=3.3),INDEX(价格表!$B$4:$I$31,M5924,5),IF(AND(J5924&gt;3.3,J5924&lt;=4),INDEX(价格表!$B$4:$I$31,M5924,6),IF(AND(J5924&gt;4,J5924&lt;=5.5),INDEX(价格表!$B$4:$I$31,M5924,7),IF(J5924&gt;5.5,2.6+INDEX(价格表!$B$4:$I$31,M5924,8)*L5924)))))))</f>
        <v>2.15</v>
      </c>
    </row>
    <row r="5925" spans="1:14">
      <c r="A5925" s="20">
        <v>4311121249746</v>
      </c>
      <c r="B5925" s="18" t="s">
        <v>16</v>
      </c>
      <c r="C5925" s="21">
        <v>20201219</v>
      </c>
      <c r="D5925" s="21">
        <v>610538201209</v>
      </c>
      <c r="E5925" s="21" t="s">
        <v>16</v>
      </c>
      <c r="F5925" s="21">
        <v>20201229</v>
      </c>
      <c r="G5925" s="21" t="s">
        <v>17</v>
      </c>
      <c r="H5925" s="21" t="s">
        <v>73</v>
      </c>
      <c r="I5925" s="21" t="s">
        <v>74</v>
      </c>
      <c r="J5925" s="21">
        <v>1.45</v>
      </c>
      <c r="K5925" s="21" t="s">
        <v>20</v>
      </c>
      <c r="L5925">
        <f t="shared" si="108"/>
        <v>2</v>
      </c>
      <c r="M5925">
        <f>MATCH(H:H,价格表!$B$4:$B$35,0)</f>
        <v>7</v>
      </c>
      <c r="N5925" s="27">
        <f>IF(J5925&lt;=0.3,INDEX(价格表!$B$4:$I$31,M5925,2),IF(AND(J5925&gt;0.3,J5925&lt;=1),INDEX(价格表!$B$4:$I$31,M5925,3),IF(AND(J5925&gt;1,J5925&lt;=2.2),INDEX(价格表!$B$4:$I$31,M5925,4),IF(AND(J5925&gt;2.2,J5925&lt;=3.3),INDEX(价格表!$B$4:$I$31,M5925,5),IF(AND(J5925&gt;3.3,J5925&lt;=4),INDEX(价格表!$B$4:$I$31,M5925,6),IF(AND(J5925&gt;4,J5925&lt;=5.5),INDEX(价格表!$B$4:$I$31,M5925,7),IF(J5925&gt;5.5,2.6+INDEX(价格表!$B$4:$I$31,M5925,8)*L5925)))))))</f>
        <v>2.15</v>
      </c>
    </row>
    <row r="5926" spans="1:14">
      <c r="A5926" s="20">
        <v>4311121249747</v>
      </c>
      <c r="B5926" s="18" t="s">
        <v>16</v>
      </c>
      <c r="C5926" s="21">
        <v>20201219</v>
      </c>
      <c r="D5926" s="21">
        <v>610538201209</v>
      </c>
      <c r="E5926" s="21" t="s">
        <v>16</v>
      </c>
      <c r="F5926" s="21">
        <v>20201229</v>
      </c>
      <c r="G5926" s="21" t="s">
        <v>17</v>
      </c>
      <c r="H5926" s="21" t="s">
        <v>18</v>
      </c>
      <c r="I5926" s="21" t="s">
        <v>29</v>
      </c>
      <c r="J5926" s="21">
        <v>1.47</v>
      </c>
      <c r="K5926" s="21" t="s">
        <v>20</v>
      </c>
      <c r="L5926">
        <f t="shared" si="108"/>
        <v>2</v>
      </c>
      <c r="M5926">
        <f>MATCH(H:H,价格表!$B$4:$B$35,0)</f>
        <v>1</v>
      </c>
      <c r="N5926" s="27">
        <f>IF(J5926&lt;=0.3,INDEX(价格表!$B$4:$I$31,M5926,2),IF(AND(J5926&gt;0.3,J5926&lt;=1),INDEX(价格表!$B$4:$I$31,M5926,3),IF(AND(J5926&gt;1,J5926&lt;=2.2),INDEX(价格表!$B$4:$I$31,M5926,4),IF(AND(J5926&gt;2.2,J5926&lt;=3.3),INDEX(价格表!$B$4:$I$31,M5926,5),IF(AND(J5926&gt;3.3,J5926&lt;=4),INDEX(价格表!$B$4:$I$31,M5926,6),IF(AND(J5926&gt;4,J5926&lt;=5.5),INDEX(价格表!$B$4:$I$31,M5926,7),IF(J5926&gt;5.5,2.6+INDEX(价格表!$B$4:$I$31,M5926,8)*L5926)))))))</f>
        <v>2.15</v>
      </c>
    </row>
    <row r="5927" spans="1:14">
      <c r="A5927" s="20">
        <v>4311121249748</v>
      </c>
      <c r="B5927" s="18" t="s">
        <v>16</v>
      </c>
      <c r="C5927" s="21">
        <v>20201219</v>
      </c>
      <c r="D5927" s="21">
        <v>610538201209</v>
      </c>
      <c r="E5927" s="21" t="s">
        <v>16</v>
      </c>
      <c r="F5927" s="21">
        <v>20201229</v>
      </c>
      <c r="G5927" s="21" t="s">
        <v>17</v>
      </c>
      <c r="H5927" s="21" t="s">
        <v>66</v>
      </c>
      <c r="I5927" s="21" t="s">
        <v>113</v>
      </c>
      <c r="J5927" s="21">
        <v>1.46</v>
      </c>
      <c r="K5927" s="21" t="s">
        <v>20</v>
      </c>
      <c r="L5927">
        <f t="shared" si="108"/>
        <v>2</v>
      </c>
      <c r="M5927">
        <f>MATCH(H:H,价格表!$B$4:$B$35,0)</f>
        <v>17</v>
      </c>
      <c r="N5927" s="27">
        <f>IF(J5927&lt;=0.3,INDEX(价格表!$B$4:$I$31,M5927,2),IF(AND(J5927&gt;0.3,J5927&lt;=1),INDEX(价格表!$B$4:$I$31,M5927,3),IF(AND(J5927&gt;1,J5927&lt;=2.2),INDEX(价格表!$B$4:$I$31,M5927,4),IF(AND(J5927&gt;2.2,J5927&lt;=3.3),INDEX(价格表!$B$4:$I$31,M5927,5),IF(AND(J5927&gt;3.3,J5927&lt;=4),INDEX(价格表!$B$4:$I$31,M5927,6),IF(AND(J5927&gt;4,J5927&lt;=5.5),INDEX(价格表!$B$4:$I$31,M5927,7),IF(J5927&gt;5.5,2.6+INDEX(价格表!$B$4:$I$31,M5927,8)*L5927)))))))</f>
        <v>2.15</v>
      </c>
    </row>
    <row r="5928" spans="1:14">
      <c r="A5928" s="20">
        <v>4311121249750</v>
      </c>
      <c r="B5928" s="18" t="s">
        <v>16</v>
      </c>
      <c r="C5928" s="21">
        <v>20201219</v>
      </c>
      <c r="D5928" s="21">
        <v>610538201209</v>
      </c>
      <c r="E5928" s="21" t="s">
        <v>16</v>
      </c>
      <c r="F5928" s="21">
        <v>20201229</v>
      </c>
      <c r="G5928" s="21" t="s">
        <v>17</v>
      </c>
      <c r="H5928" s="21" t="s">
        <v>37</v>
      </c>
      <c r="I5928" s="21" t="s">
        <v>119</v>
      </c>
      <c r="J5928" s="21">
        <v>1.51</v>
      </c>
      <c r="K5928" s="21" t="s">
        <v>20</v>
      </c>
      <c r="L5928">
        <f t="shared" si="108"/>
        <v>2</v>
      </c>
      <c r="M5928">
        <f>MATCH(H:H,价格表!$B$4:$B$35,0)</f>
        <v>12</v>
      </c>
      <c r="N5928" s="27">
        <f>IF(J5928&lt;=0.3,INDEX(价格表!$B$4:$I$31,M5928,2),IF(AND(J5928&gt;0.3,J5928&lt;=1),INDEX(价格表!$B$4:$I$31,M5928,3),IF(AND(J5928&gt;1,J5928&lt;=2.2),INDEX(价格表!$B$4:$I$31,M5928,4),IF(AND(J5928&gt;2.2,J5928&lt;=3.3),INDEX(价格表!$B$4:$I$31,M5928,5),IF(AND(J5928&gt;3.3,J5928&lt;=4),INDEX(价格表!$B$4:$I$31,M5928,6),IF(AND(J5928&gt;4,J5928&lt;=5.5),INDEX(价格表!$B$4:$I$31,M5928,7),IF(J5928&gt;5.5,2.6+INDEX(价格表!$B$4:$I$31,M5928,8)*L5928)))))))</f>
        <v>2.15</v>
      </c>
    </row>
    <row r="5929" spans="1:14">
      <c r="A5929" s="20">
        <v>4311121249751</v>
      </c>
      <c r="B5929" s="18" t="s">
        <v>16</v>
      </c>
      <c r="C5929" s="21">
        <v>20201219</v>
      </c>
      <c r="D5929" s="21">
        <v>610538201209</v>
      </c>
      <c r="E5929" s="21" t="s">
        <v>16</v>
      </c>
      <c r="F5929" s="21">
        <v>20201229</v>
      </c>
      <c r="G5929" s="21" t="s">
        <v>17</v>
      </c>
      <c r="H5929" s="21" t="s">
        <v>21</v>
      </c>
      <c r="I5929" s="21" t="s">
        <v>236</v>
      </c>
      <c r="J5929" s="21">
        <v>1.46</v>
      </c>
      <c r="K5929" s="21" t="s">
        <v>20</v>
      </c>
      <c r="L5929">
        <f t="shared" si="108"/>
        <v>2</v>
      </c>
      <c r="M5929">
        <f>MATCH(H:H,价格表!$B$4:$B$35,0)</f>
        <v>20</v>
      </c>
      <c r="N5929" s="27">
        <f>IF(J5929&lt;=0.3,INDEX(价格表!$B$4:$I$31,M5929,2),IF(AND(J5929&gt;0.3,J5929&lt;=1),INDEX(价格表!$B$4:$I$31,M5929,3),IF(AND(J5929&gt;1,J5929&lt;=2.2),INDEX(价格表!$B$4:$I$31,M5929,4),IF(AND(J5929&gt;2.2,J5929&lt;=3.3),INDEX(价格表!$B$4:$I$31,M5929,5),IF(AND(J5929&gt;3.3,J5929&lt;=4),INDEX(价格表!$B$4:$I$31,M5929,6),IF(AND(J5929&gt;4,J5929&lt;=5.5),INDEX(价格表!$B$4:$I$31,M5929,7),IF(J5929&gt;5.5,2.6+INDEX(价格表!$B$4:$I$31,M5929,8)*L5929)))))))</f>
        <v>2.15</v>
      </c>
    </row>
    <row r="5930" spans="1:14">
      <c r="A5930" s="20">
        <v>4311121249753</v>
      </c>
      <c r="B5930" s="18" t="s">
        <v>16</v>
      </c>
      <c r="C5930" s="21">
        <v>20201219</v>
      </c>
      <c r="D5930" s="21">
        <v>610538201209</v>
      </c>
      <c r="E5930" s="21" t="s">
        <v>16</v>
      </c>
      <c r="F5930" s="21">
        <v>20201229</v>
      </c>
      <c r="G5930" s="21" t="s">
        <v>17</v>
      </c>
      <c r="H5930" s="21" t="s">
        <v>23</v>
      </c>
      <c r="I5930" s="21" t="s">
        <v>268</v>
      </c>
      <c r="J5930" s="21">
        <v>1.5</v>
      </c>
      <c r="K5930" s="21" t="s">
        <v>20</v>
      </c>
      <c r="L5930">
        <f t="shared" si="108"/>
        <v>2</v>
      </c>
      <c r="M5930">
        <f>MATCH(H:H,价格表!$B$4:$B$35,0)</f>
        <v>15</v>
      </c>
      <c r="N5930" s="27">
        <f>IF(J5930&lt;=0.3,INDEX(价格表!$B$4:$I$31,M5930,2),IF(AND(J5930&gt;0.3,J5930&lt;=1),INDEX(价格表!$B$4:$I$31,M5930,3),IF(AND(J5930&gt;1,J5930&lt;=2.2),INDEX(价格表!$B$4:$I$31,M5930,4),IF(AND(J5930&gt;2.2,J5930&lt;=3.3),INDEX(价格表!$B$4:$I$31,M5930,5),IF(AND(J5930&gt;3.3,J5930&lt;=4),INDEX(价格表!$B$4:$I$31,M5930,6),IF(AND(J5930&gt;4,J5930&lt;=5.5),INDEX(价格表!$B$4:$I$31,M5930,7),IF(J5930&gt;5.5,2.6+INDEX(价格表!$B$4:$I$31,M5930,8)*L5930)))))))</f>
        <v>2.15</v>
      </c>
    </row>
    <row r="5931" spans="1:14">
      <c r="A5931" s="20">
        <v>4311121249754</v>
      </c>
      <c r="B5931" s="18" t="s">
        <v>16</v>
      </c>
      <c r="C5931" s="21">
        <v>20201219</v>
      </c>
      <c r="D5931" s="21">
        <v>610538201209</v>
      </c>
      <c r="E5931" s="21" t="s">
        <v>16</v>
      </c>
      <c r="F5931" s="21">
        <v>20201229</v>
      </c>
      <c r="G5931" s="21" t="s">
        <v>17</v>
      </c>
      <c r="H5931" s="21" t="s">
        <v>23</v>
      </c>
      <c r="I5931" s="21" t="s">
        <v>162</v>
      </c>
      <c r="J5931" s="21">
        <v>1.46</v>
      </c>
      <c r="K5931" s="21" t="s">
        <v>20</v>
      </c>
      <c r="L5931">
        <f t="shared" si="108"/>
        <v>2</v>
      </c>
      <c r="M5931">
        <f>MATCH(H:H,价格表!$B$4:$B$35,0)</f>
        <v>15</v>
      </c>
      <c r="N5931" s="27">
        <f>IF(J5931&lt;=0.3,INDEX(价格表!$B$4:$I$31,M5931,2),IF(AND(J5931&gt;0.3,J5931&lt;=1),INDEX(价格表!$B$4:$I$31,M5931,3),IF(AND(J5931&gt;1,J5931&lt;=2.2),INDEX(价格表!$B$4:$I$31,M5931,4),IF(AND(J5931&gt;2.2,J5931&lt;=3.3),INDEX(价格表!$B$4:$I$31,M5931,5),IF(AND(J5931&gt;3.3,J5931&lt;=4),INDEX(价格表!$B$4:$I$31,M5931,6),IF(AND(J5931&gt;4,J5931&lt;=5.5),INDEX(价格表!$B$4:$I$31,M5931,7),IF(J5931&gt;5.5,2.6+INDEX(价格表!$B$4:$I$31,M5931,8)*L5931)))))))</f>
        <v>2.15</v>
      </c>
    </row>
    <row r="5932" spans="1:14">
      <c r="A5932" s="20">
        <v>4311121249755</v>
      </c>
      <c r="B5932" s="18" t="s">
        <v>16</v>
      </c>
      <c r="C5932" s="21">
        <v>20201219</v>
      </c>
      <c r="D5932" s="21">
        <v>610538201209</v>
      </c>
      <c r="E5932" s="21" t="s">
        <v>16</v>
      </c>
      <c r="F5932" s="21">
        <v>20201229</v>
      </c>
      <c r="G5932" s="21" t="s">
        <v>17</v>
      </c>
      <c r="H5932" s="21" t="s">
        <v>27</v>
      </c>
      <c r="I5932" s="21" t="s">
        <v>348</v>
      </c>
      <c r="J5932" s="21">
        <v>1.64</v>
      </c>
      <c r="K5932" s="21" t="s">
        <v>20</v>
      </c>
      <c r="L5932">
        <f t="shared" si="108"/>
        <v>2</v>
      </c>
      <c r="M5932">
        <f>MATCH(H:H,价格表!$B$4:$B$35,0)</f>
        <v>3</v>
      </c>
      <c r="N5932" s="27">
        <f>IF(J5932&lt;=0.3,INDEX(价格表!$B$4:$I$31,M5932,2),IF(AND(J5932&gt;0.3,J5932&lt;=1),INDEX(价格表!$B$4:$I$31,M5932,3),IF(AND(J5932&gt;1,J5932&lt;=2.2),INDEX(价格表!$B$4:$I$31,M5932,4),IF(AND(J5932&gt;2.2,J5932&lt;=3.3),INDEX(价格表!$B$4:$I$31,M5932,5),IF(AND(J5932&gt;3.3,J5932&lt;=4),INDEX(价格表!$B$4:$I$31,M5932,6),IF(AND(J5932&gt;4,J5932&lt;=5.5),INDEX(价格表!$B$4:$I$31,M5932,7),IF(J5932&gt;5.5,2.6+INDEX(价格表!$B$4:$I$31,M5932,8)*L5932)))))))</f>
        <v>2.15</v>
      </c>
    </row>
    <row r="5933" spans="1:14">
      <c r="A5933" s="20">
        <v>4311121250493</v>
      </c>
      <c r="B5933" s="18" t="s">
        <v>16</v>
      </c>
      <c r="C5933" s="21">
        <v>20201219</v>
      </c>
      <c r="D5933" s="21">
        <v>610538201209</v>
      </c>
      <c r="E5933" s="21" t="s">
        <v>16</v>
      </c>
      <c r="F5933" s="21">
        <v>20201229</v>
      </c>
      <c r="G5933" s="21" t="s">
        <v>17</v>
      </c>
      <c r="H5933" s="21" t="s">
        <v>50</v>
      </c>
      <c r="I5933" s="21" t="s">
        <v>62</v>
      </c>
      <c r="J5933" s="21">
        <v>1.45</v>
      </c>
      <c r="K5933" s="21" t="s">
        <v>20</v>
      </c>
      <c r="L5933">
        <f t="shared" si="108"/>
        <v>2</v>
      </c>
      <c r="M5933">
        <f>MATCH(H:H,价格表!$B$4:$B$35,0)</f>
        <v>4</v>
      </c>
      <c r="N5933" s="27">
        <f>IF(J5933&lt;=0.3,INDEX(价格表!$B$4:$I$31,M5933,2),IF(AND(J5933&gt;0.3,J5933&lt;=1),INDEX(价格表!$B$4:$I$31,M5933,3),IF(AND(J5933&gt;1,J5933&lt;=2.2),INDEX(价格表!$B$4:$I$31,M5933,4),IF(AND(J5933&gt;2.2,J5933&lt;=3.3),INDEX(价格表!$B$4:$I$31,M5933,5),IF(AND(J5933&gt;3.3,J5933&lt;=4),INDEX(价格表!$B$4:$I$31,M5933,6),IF(AND(J5933&gt;4,J5933&lt;=5.5),INDEX(价格表!$B$4:$I$31,M5933,7),IF(J5933&gt;5.5,2.6+INDEX(价格表!$B$4:$I$31,M5933,8)*L5933)))))))</f>
        <v>2.15</v>
      </c>
    </row>
    <row r="5934" spans="1:14">
      <c r="A5934" s="20">
        <v>4311121250494</v>
      </c>
      <c r="B5934" s="18" t="s">
        <v>16</v>
      </c>
      <c r="C5934" s="21">
        <v>20201219</v>
      </c>
      <c r="D5934" s="21">
        <v>610538201209</v>
      </c>
      <c r="E5934" s="21" t="s">
        <v>16</v>
      </c>
      <c r="F5934" s="21">
        <v>20201229</v>
      </c>
      <c r="G5934" s="21" t="s">
        <v>17</v>
      </c>
      <c r="H5934" s="21" t="s">
        <v>18</v>
      </c>
      <c r="I5934" s="21" t="s">
        <v>290</v>
      </c>
      <c r="J5934" s="21">
        <v>1.44</v>
      </c>
      <c r="K5934" s="21" t="s">
        <v>20</v>
      </c>
      <c r="L5934">
        <f t="shared" si="108"/>
        <v>2</v>
      </c>
      <c r="M5934">
        <f>MATCH(H:H,价格表!$B$4:$B$35,0)</f>
        <v>1</v>
      </c>
      <c r="N5934" s="27">
        <f>IF(J5934&lt;=0.3,INDEX(价格表!$B$4:$I$31,M5934,2),IF(AND(J5934&gt;0.3,J5934&lt;=1),INDEX(价格表!$B$4:$I$31,M5934,3),IF(AND(J5934&gt;1,J5934&lt;=2.2),INDEX(价格表!$B$4:$I$31,M5934,4),IF(AND(J5934&gt;2.2,J5934&lt;=3.3),INDEX(价格表!$B$4:$I$31,M5934,5),IF(AND(J5934&gt;3.3,J5934&lt;=4),INDEX(价格表!$B$4:$I$31,M5934,6),IF(AND(J5934&gt;4,J5934&lt;=5.5),INDEX(价格表!$B$4:$I$31,M5934,7),IF(J5934&gt;5.5,2.6+INDEX(价格表!$B$4:$I$31,M5934,8)*L5934)))))))</f>
        <v>2.15</v>
      </c>
    </row>
    <row r="5935" spans="1:14">
      <c r="A5935" s="20">
        <v>4311121250495</v>
      </c>
      <c r="B5935" s="18" t="s">
        <v>16</v>
      </c>
      <c r="C5935" s="21">
        <v>20201219</v>
      </c>
      <c r="D5935" s="21">
        <v>610538201209</v>
      </c>
      <c r="E5935" s="21" t="s">
        <v>16</v>
      </c>
      <c r="F5935" s="21">
        <v>20201229</v>
      </c>
      <c r="G5935" s="21" t="s">
        <v>17</v>
      </c>
      <c r="H5935" s="21" t="s">
        <v>43</v>
      </c>
      <c r="I5935" s="21" t="s">
        <v>44</v>
      </c>
      <c r="J5935" s="21">
        <v>1.58</v>
      </c>
      <c r="K5935" s="21" t="s">
        <v>20</v>
      </c>
      <c r="L5935">
        <f t="shared" si="108"/>
        <v>2</v>
      </c>
      <c r="M5935">
        <f>MATCH(H:H,价格表!$B$4:$B$35,0)</f>
        <v>10</v>
      </c>
      <c r="N5935" s="27">
        <f>IF(J5935&lt;=0.3,INDEX(价格表!$B$4:$I$31,M5935,2),IF(AND(J5935&gt;0.3,J5935&lt;=1),INDEX(价格表!$B$4:$I$31,M5935,3),IF(AND(J5935&gt;1,J5935&lt;=2.2),INDEX(价格表!$B$4:$I$31,M5935,4),IF(AND(J5935&gt;2.2,J5935&lt;=3.3),INDEX(价格表!$B$4:$I$31,M5935,5),IF(AND(J5935&gt;3.3,J5935&lt;=4),INDEX(价格表!$B$4:$I$31,M5935,6),IF(AND(J5935&gt;4,J5935&lt;=5.5),INDEX(价格表!$B$4:$I$31,M5935,7),IF(J5935&gt;5.5,2.6+INDEX(价格表!$B$4:$I$31,M5935,8)*L5935)))))))</f>
        <v>2.15</v>
      </c>
    </row>
    <row r="5936" spans="1:14">
      <c r="A5936" s="20">
        <v>4311121250496</v>
      </c>
      <c r="B5936" s="18" t="s">
        <v>16</v>
      </c>
      <c r="C5936" s="21">
        <v>20201219</v>
      </c>
      <c r="D5936" s="21">
        <v>610538201209</v>
      </c>
      <c r="E5936" s="21" t="s">
        <v>16</v>
      </c>
      <c r="F5936" s="21">
        <v>20201229</v>
      </c>
      <c r="G5936" s="21" t="s">
        <v>17</v>
      </c>
      <c r="H5936" s="21" t="s">
        <v>66</v>
      </c>
      <c r="I5936" s="21" t="s">
        <v>113</v>
      </c>
      <c r="J5936" s="21">
        <v>1.47</v>
      </c>
      <c r="K5936" s="21" t="s">
        <v>20</v>
      </c>
      <c r="L5936">
        <f t="shared" si="108"/>
        <v>2</v>
      </c>
      <c r="M5936">
        <f>MATCH(H:H,价格表!$B$4:$B$35,0)</f>
        <v>17</v>
      </c>
      <c r="N5936" s="27">
        <f>IF(J5936&lt;=0.3,INDEX(价格表!$B$4:$I$31,M5936,2),IF(AND(J5936&gt;0.3,J5936&lt;=1),INDEX(价格表!$B$4:$I$31,M5936,3),IF(AND(J5936&gt;1,J5936&lt;=2.2),INDEX(价格表!$B$4:$I$31,M5936,4),IF(AND(J5936&gt;2.2,J5936&lt;=3.3),INDEX(价格表!$B$4:$I$31,M5936,5),IF(AND(J5936&gt;3.3,J5936&lt;=4),INDEX(价格表!$B$4:$I$31,M5936,6),IF(AND(J5936&gt;4,J5936&lt;=5.5),INDEX(价格表!$B$4:$I$31,M5936,7),IF(J5936&gt;5.5,2.6+INDEX(价格表!$B$4:$I$31,M5936,8)*L5936)))))))</f>
        <v>2.15</v>
      </c>
    </row>
    <row r="5937" spans="1:14">
      <c r="A5937" s="20">
        <v>4311121250497</v>
      </c>
      <c r="B5937" s="18" t="s">
        <v>16</v>
      </c>
      <c r="C5937" s="21">
        <v>20201219</v>
      </c>
      <c r="D5937" s="21">
        <v>610538201209</v>
      </c>
      <c r="E5937" s="21" t="s">
        <v>16</v>
      </c>
      <c r="F5937" s="21">
        <v>20201229</v>
      </c>
      <c r="G5937" s="21" t="s">
        <v>17</v>
      </c>
      <c r="H5937" s="21" t="s">
        <v>45</v>
      </c>
      <c r="I5937" s="21" t="s">
        <v>120</v>
      </c>
      <c r="J5937" s="21">
        <v>1.45</v>
      </c>
      <c r="K5937" s="21" t="s">
        <v>20</v>
      </c>
      <c r="L5937">
        <f t="shared" si="108"/>
        <v>2</v>
      </c>
      <c r="M5937">
        <f>MATCH(H:H,价格表!$B$4:$B$35,0)</f>
        <v>9</v>
      </c>
      <c r="N5937" s="27">
        <f>IF(J5937&lt;=0.3,INDEX(价格表!$B$4:$I$31,M5937,2),IF(AND(J5937&gt;0.3,J5937&lt;=1),INDEX(价格表!$B$4:$I$31,M5937,3),IF(AND(J5937&gt;1,J5937&lt;=2.2),INDEX(价格表!$B$4:$I$31,M5937,4),IF(AND(J5937&gt;2.2,J5937&lt;=3.3),INDEX(价格表!$B$4:$I$31,M5937,5),IF(AND(J5937&gt;3.3,J5937&lt;=4),INDEX(价格表!$B$4:$I$31,M5937,6),IF(AND(J5937&gt;4,J5937&lt;=5.5),INDEX(价格表!$B$4:$I$31,M5937,7),IF(J5937&gt;5.5,2.6+INDEX(价格表!$B$4:$I$31,M5937,8)*L5937)))))))</f>
        <v>2.15</v>
      </c>
    </row>
    <row r="5938" spans="1:14">
      <c r="A5938" s="20">
        <v>4311121250498</v>
      </c>
      <c r="B5938" s="18" t="s">
        <v>16</v>
      </c>
      <c r="C5938" s="21">
        <v>20201219</v>
      </c>
      <c r="D5938" s="21">
        <v>610538201209</v>
      </c>
      <c r="E5938" s="21" t="s">
        <v>16</v>
      </c>
      <c r="F5938" s="21">
        <v>20201229</v>
      </c>
      <c r="G5938" s="21" t="s">
        <v>17</v>
      </c>
      <c r="H5938" s="21" t="s">
        <v>30</v>
      </c>
      <c r="I5938" s="21" t="s">
        <v>336</v>
      </c>
      <c r="J5938" s="21">
        <v>1.45</v>
      </c>
      <c r="K5938" s="21" t="s">
        <v>20</v>
      </c>
      <c r="L5938">
        <f t="shared" si="108"/>
        <v>2</v>
      </c>
      <c r="M5938">
        <f>MATCH(H:H,价格表!$B$4:$B$35,0)</f>
        <v>16</v>
      </c>
      <c r="N5938" s="27">
        <f>IF(J5938&lt;=0.3,INDEX(价格表!$B$4:$I$31,M5938,2),IF(AND(J5938&gt;0.3,J5938&lt;=1),INDEX(价格表!$B$4:$I$31,M5938,3),IF(AND(J5938&gt;1,J5938&lt;=2.2),INDEX(价格表!$B$4:$I$31,M5938,4),IF(AND(J5938&gt;2.2,J5938&lt;=3.3),INDEX(价格表!$B$4:$I$31,M5938,5),IF(AND(J5938&gt;3.3,J5938&lt;=4),INDEX(价格表!$B$4:$I$31,M5938,6),IF(AND(J5938&gt;4,J5938&lt;=5.5),INDEX(价格表!$B$4:$I$31,M5938,7),IF(J5938&gt;5.5,2.6+INDEX(价格表!$B$4:$I$31,M5938,8)*L5938)))))))</f>
        <v>2.15</v>
      </c>
    </row>
    <row r="5939" spans="1:14">
      <c r="A5939" s="20">
        <v>4311121250499</v>
      </c>
      <c r="B5939" s="18" t="s">
        <v>16</v>
      </c>
      <c r="C5939" s="21">
        <v>20201219</v>
      </c>
      <c r="D5939" s="21">
        <v>610538201209</v>
      </c>
      <c r="E5939" s="21" t="s">
        <v>16</v>
      </c>
      <c r="F5939" s="21">
        <v>20201229</v>
      </c>
      <c r="G5939" s="21" t="s">
        <v>17</v>
      </c>
      <c r="H5939" s="21" t="s">
        <v>73</v>
      </c>
      <c r="I5939" s="21" t="s">
        <v>365</v>
      </c>
      <c r="J5939" s="21">
        <v>1.5</v>
      </c>
      <c r="K5939" s="21" t="s">
        <v>20</v>
      </c>
      <c r="L5939">
        <f t="shared" si="108"/>
        <v>2</v>
      </c>
      <c r="M5939">
        <f>MATCH(H:H,价格表!$B$4:$B$35,0)</f>
        <v>7</v>
      </c>
      <c r="N5939" s="27">
        <f>IF(J5939&lt;=0.3,INDEX(价格表!$B$4:$I$31,M5939,2),IF(AND(J5939&gt;0.3,J5939&lt;=1),INDEX(价格表!$B$4:$I$31,M5939,3),IF(AND(J5939&gt;1,J5939&lt;=2.2),INDEX(价格表!$B$4:$I$31,M5939,4),IF(AND(J5939&gt;2.2,J5939&lt;=3.3),INDEX(价格表!$B$4:$I$31,M5939,5),IF(AND(J5939&gt;3.3,J5939&lt;=4),INDEX(价格表!$B$4:$I$31,M5939,6),IF(AND(J5939&gt;4,J5939&lt;=5.5),INDEX(价格表!$B$4:$I$31,M5939,7),IF(J5939&gt;5.5,2.6+INDEX(价格表!$B$4:$I$31,M5939,8)*L5939)))))))</f>
        <v>2.15</v>
      </c>
    </row>
    <row r="5940" spans="1:14">
      <c r="A5940" s="20">
        <v>4311121250500</v>
      </c>
      <c r="B5940" s="18" t="s">
        <v>16</v>
      </c>
      <c r="C5940" s="21">
        <v>20201219</v>
      </c>
      <c r="D5940" s="21">
        <v>610538201209</v>
      </c>
      <c r="E5940" s="21" t="s">
        <v>16</v>
      </c>
      <c r="F5940" s="21">
        <v>20201229</v>
      </c>
      <c r="G5940" s="21" t="s">
        <v>17</v>
      </c>
      <c r="H5940" s="21" t="s">
        <v>45</v>
      </c>
      <c r="I5940" s="21" t="s">
        <v>143</v>
      </c>
      <c r="J5940" s="21">
        <v>1.46</v>
      </c>
      <c r="K5940" s="21" t="s">
        <v>20</v>
      </c>
      <c r="L5940">
        <f t="shared" si="108"/>
        <v>2</v>
      </c>
      <c r="M5940">
        <f>MATCH(H:H,价格表!$B$4:$B$35,0)</f>
        <v>9</v>
      </c>
      <c r="N5940" s="27">
        <f>IF(J5940&lt;=0.3,INDEX(价格表!$B$4:$I$31,M5940,2),IF(AND(J5940&gt;0.3,J5940&lt;=1),INDEX(价格表!$B$4:$I$31,M5940,3),IF(AND(J5940&gt;1,J5940&lt;=2.2),INDEX(价格表!$B$4:$I$31,M5940,4),IF(AND(J5940&gt;2.2,J5940&lt;=3.3),INDEX(价格表!$B$4:$I$31,M5940,5),IF(AND(J5940&gt;3.3,J5940&lt;=4),INDEX(价格表!$B$4:$I$31,M5940,6),IF(AND(J5940&gt;4,J5940&lt;=5.5),INDEX(价格表!$B$4:$I$31,M5940,7),IF(J5940&gt;5.5,2.6+INDEX(价格表!$B$4:$I$31,M5940,8)*L5940)))))))</f>
        <v>2.15</v>
      </c>
    </row>
    <row r="5941" spans="1:14">
      <c r="A5941" s="20">
        <v>4311121250501</v>
      </c>
      <c r="B5941" s="18" t="s">
        <v>16</v>
      </c>
      <c r="C5941" s="21">
        <v>20201219</v>
      </c>
      <c r="D5941" s="21">
        <v>610538201209</v>
      </c>
      <c r="E5941" s="21" t="s">
        <v>16</v>
      </c>
      <c r="F5941" s="21">
        <v>20201229</v>
      </c>
      <c r="G5941" s="21" t="s">
        <v>17</v>
      </c>
      <c r="H5941" s="21" t="s">
        <v>73</v>
      </c>
      <c r="I5941" s="21" t="s">
        <v>180</v>
      </c>
      <c r="J5941" s="21">
        <v>1.46</v>
      </c>
      <c r="K5941" s="21" t="s">
        <v>20</v>
      </c>
      <c r="L5941">
        <f t="shared" si="108"/>
        <v>2</v>
      </c>
      <c r="M5941">
        <f>MATCH(H:H,价格表!$B$4:$B$35,0)</f>
        <v>7</v>
      </c>
      <c r="N5941" s="27">
        <f>IF(J5941&lt;=0.3,INDEX(价格表!$B$4:$I$31,M5941,2),IF(AND(J5941&gt;0.3,J5941&lt;=1),INDEX(价格表!$B$4:$I$31,M5941,3),IF(AND(J5941&gt;1,J5941&lt;=2.2),INDEX(价格表!$B$4:$I$31,M5941,4),IF(AND(J5941&gt;2.2,J5941&lt;=3.3),INDEX(价格表!$B$4:$I$31,M5941,5),IF(AND(J5941&gt;3.3,J5941&lt;=4),INDEX(价格表!$B$4:$I$31,M5941,6),IF(AND(J5941&gt;4,J5941&lt;=5.5),INDEX(价格表!$B$4:$I$31,M5941,7),IF(J5941&gt;5.5,2.6+INDEX(价格表!$B$4:$I$31,M5941,8)*L5941)))))))</f>
        <v>2.15</v>
      </c>
    </row>
    <row r="5942" spans="1:14">
      <c r="A5942" s="20">
        <v>4311121250502</v>
      </c>
      <c r="B5942" s="18" t="s">
        <v>16</v>
      </c>
      <c r="C5942" s="21">
        <v>20201219</v>
      </c>
      <c r="D5942" s="21">
        <v>610538201209</v>
      </c>
      <c r="E5942" s="21" t="s">
        <v>16</v>
      </c>
      <c r="F5942" s="21">
        <v>20201229</v>
      </c>
      <c r="G5942" s="21" t="s">
        <v>17</v>
      </c>
      <c r="H5942" s="21" t="s">
        <v>27</v>
      </c>
      <c r="I5942" s="21" t="s">
        <v>348</v>
      </c>
      <c r="J5942" s="21">
        <v>1.46</v>
      </c>
      <c r="K5942" s="21" t="s">
        <v>20</v>
      </c>
      <c r="L5942">
        <f t="shared" si="108"/>
        <v>2</v>
      </c>
      <c r="M5942">
        <f>MATCH(H:H,价格表!$B$4:$B$35,0)</f>
        <v>3</v>
      </c>
      <c r="N5942" s="27">
        <f>IF(J5942&lt;=0.3,INDEX(价格表!$B$4:$I$31,M5942,2),IF(AND(J5942&gt;0.3,J5942&lt;=1),INDEX(价格表!$B$4:$I$31,M5942,3),IF(AND(J5942&gt;1,J5942&lt;=2.2),INDEX(价格表!$B$4:$I$31,M5942,4),IF(AND(J5942&gt;2.2,J5942&lt;=3.3),INDEX(价格表!$B$4:$I$31,M5942,5),IF(AND(J5942&gt;3.3,J5942&lt;=4),INDEX(价格表!$B$4:$I$31,M5942,6),IF(AND(J5942&gt;4,J5942&lt;=5.5),INDEX(价格表!$B$4:$I$31,M5942,7),IF(J5942&gt;5.5,2.6+INDEX(价格表!$B$4:$I$31,M5942,8)*L5942)))))))</f>
        <v>2.15</v>
      </c>
    </row>
    <row r="5943" spans="1:14">
      <c r="A5943" s="20">
        <v>4311121251229</v>
      </c>
      <c r="B5943" s="18" t="s">
        <v>16</v>
      </c>
      <c r="C5943" s="21">
        <v>20201219</v>
      </c>
      <c r="D5943" s="21">
        <v>610538201209</v>
      </c>
      <c r="E5943" s="21" t="s">
        <v>16</v>
      </c>
      <c r="F5943" s="21">
        <v>20201229</v>
      </c>
      <c r="G5943" s="21" t="s">
        <v>17</v>
      </c>
      <c r="H5943" s="21" t="s">
        <v>68</v>
      </c>
      <c r="I5943" s="21" t="s">
        <v>175</v>
      </c>
      <c r="J5943" s="21">
        <v>1.45</v>
      </c>
      <c r="K5943" s="21" t="s">
        <v>20</v>
      </c>
      <c r="L5943">
        <f t="shared" si="108"/>
        <v>2</v>
      </c>
      <c r="M5943">
        <f>MATCH(H:H,价格表!$B$4:$B$35,0)</f>
        <v>5</v>
      </c>
      <c r="N5943" s="27">
        <f>IF(J5943&lt;=0.3,INDEX(价格表!$B$4:$I$31,M5943,2),IF(AND(J5943&gt;0.3,J5943&lt;=1),INDEX(价格表!$B$4:$I$31,M5943,3),IF(AND(J5943&gt;1,J5943&lt;=2.2),INDEX(价格表!$B$4:$I$31,M5943,4),IF(AND(J5943&gt;2.2,J5943&lt;=3.3),INDEX(价格表!$B$4:$I$31,M5943,5),IF(AND(J5943&gt;3.3,J5943&lt;=4),INDEX(价格表!$B$4:$I$31,M5943,6),IF(AND(J5943&gt;4,J5943&lt;=5.5),INDEX(价格表!$B$4:$I$31,M5943,7),IF(J5943&gt;5.5,2.6+INDEX(价格表!$B$4:$I$31,M5943,8)*L5943)))))))</f>
        <v>2.15</v>
      </c>
    </row>
    <row r="5944" spans="1:14">
      <c r="A5944" s="20">
        <v>4311121251230</v>
      </c>
      <c r="B5944" s="18" t="s">
        <v>16</v>
      </c>
      <c r="C5944" s="21">
        <v>20201219</v>
      </c>
      <c r="D5944" s="21">
        <v>610538201209</v>
      </c>
      <c r="E5944" s="21" t="s">
        <v>16</v>
      </c>
      <c r="F5944" s="21">
        <v>20201229</v>
      </c>
      <c r="G5944" s="21" t="s">
        <v>17</v>
      </c>
      <c r="H5944" s="21" t="s">
        <v>27</v>
      </c>
      <c r="I5944" s="21" t="s">
        <v>28</v>
      </c>
      <c r="J5944" s="21">
        <v>1.46</v>
      </c>
      <c r="K5944" s="21" t="s">
        <v>20</v>
      </c>
      <c r="L5944">
        <f t="shared" si="108"/>
        <v>2</v>
      </c>
      <c r="M5944">
        <f>MATCH(H:H,价格表!$B$4:$B$35,0)</f>
        <v>3</v>
      </c>
      <c r="N5944" s="27">
        <f>IF(J5944&lt;=0.3,INDEX(价格表!$B$4:$I$31,M5944,2),IF(AND(J5944&gt;0.3,J5944&lt;=1),INDEX(价格表!$B$4:$I$31,M5944,3),IF(AND(J5944&gt;1,J5944&lt;=2.2),INDEX(价格表!$B$4:$I$31,M5944,4),IF(AND(J5944&gt;2.2,J5944&lt;=3.3),INDEX(价格表!$B$4:$I$31,M5944,5),IF(AND(J5944&gt;3.3,J5944&lt;=4),INDEX(价格表!$B$4:$I$31,M5944,6),IF(AND(J5944&gt;4,J5944&lt;=5.5),INDEX(价格表!$B$4:$I$31,M5944,7),IF(J5944&gt;5.5,2.6+INDEX(价格表!$B$4:$I$31,M5944,8)*L5944)))))))</f>
        <v>2.15</v>
      </c>
    </row>
    <row r="5945" spans="1:14">
      <c r="A5945" s="20">
        <v>4311121251231</v>
      </c>
      <c r="B5945" s="18" t="s">
        <v>16</v>
      </c>
      <c r="C5945" s="21">
        <v>20201219</v>
      </c>
      <c r="D5945" s="21">
        <v>610538201209</v>
      </c>
      <c r="E5945" s="21" t="s">
        <v>16</v>
      </c>
      <c r="F5945" s="21">
        <v>20201229</v>
      </c>
      <c r="G5945" s="21" t="s">
        <v>17</v>
      </c>
      <c r="H5945" s="21" t="s">
        <v>56</v>
      </c>
      <c r="I5945" s="21" t="s">
        <v>356</v>
      </c>
      <c r="J5945" s="21">
        <v>1.45</v>
      </c>
      <c r="K5945" s="21" t="s">
        <v>20</v>
      </c>
      <c r="L5945">
        <f t="shared" si="108"/>
        <v>2</v>
      </c>
      <c r="M5945">
        <f>MATCH(H:H,价格表!$B$4:$B$35,0)</f>
        <v>11</v>
      </c>
      <c r="N5945" s="27">
        <f>IF(J5945&lt;=0.3,INDEX(价格表!$B$4:$I$31,M5945,2),IF(AND(J5945&gt;0.3,J5945&lt;=1),INDEX(价格表!$B$4:$I$31,M5945,3),IF(AND(J5945&gt;1,J5945&lt;=2.2),INDEX(价格表!$B$4:$I$31,M5945,4),IF(AND(J5945&gt;2.2,J5945&lt;=3.3),INDEX(价格表!$B$4:$I$31,M5945,5),IF(AND(J5945&gt;3.3,J5945&lt;=4),INDEX(价格表!$B$4:$I$31,M5945,6),IF(AND(J5945&gt;4,J5945&lt;=5.5),INDEX(价格表!$B$4:$I$31,M5945,7),IF(J5945&gt;5.5,2.6+INDEX(价格表!$B$4:$I$31,M5945,8)*L5945)))))))</f>
        <v>2.15</v>
      </c>
    </row>
    <row r="5946" spans="1:14">
      <c r="A5946" s="20">
        <v>4311121251232</v>
      </c>
      <c r="B5946" s="18" t="s">
        <v>16</v>
      </c>
      <c r="C5946" s="21">
        <v>20201219</v>
      </c>
      <c r="D5946" s="21">
        <v>610538201209</v>
      </c>
      <c r="E5946" s="21" t="s">
        <v>16</v>
      </c>
      <c r="F5946" s="21">
        <v>20201229</v>
      </c>
      <c r="G5946" s="21" t="s">
        <v>17</v>
      </c>
      <c r="H5946" s="21" t="s">
        <v>82</v>
      </c>
      <c r="I5946" s="21" t="s">
        <v>83</v>
      </c>
      <c r="J5946" s="21">
        <v>1.51</v>
      </c>
      <c r="K5946" s="21" t="s">
        <v>20</v>
      </c>
      <c r="L5946">
        <f t="shared" si="108"/>
        <v>2</v>
      </c>
      <c r="M5946">
        <f>MATCH(H:H,价格表!$B$4:$B$35,0)</f>
        <v>2</v>
      </c>
      <c r="N5946" s="27">
        <f>IF(J5946&lt;=0.3,INDEX(价格表!$B$4:$I$31,M5946,2),IF(AND(J5946&gt;0.3,J5946&lt;=1),INDEX(价格表!$B$4:$I$31,M5946,3),IF(AND(J5946&gt;1,J5946&lt;=2.2),INDEX(价格表!$B$4:$I$31,M5946,4),IF(AND(J5946&gt;2.2,J5946&lt;=3.3),INDEX(价格表!$B$4:$I$31,M5946,5),IF(AND(J5946&gt;3.3,J5946&lt;=4),INDEX(价格表!$B$4:$I$31,M5946,6),IF(AND(J5946&gt;4,J5946&lt;=5.5),INDEX(价格表!$B$4:$I$31,M5946,7),IF(J5946&gt;5.5,2.6+INDEX(价格表!$B$4:$I$31,M5946,8)*L5946)))))))</f>
        <v>2.15</v>
      </c>
    </row>
    <row r="5947" spans="1:14">
      <c r="A5947" s="20">
        <v>4311121251233</v>
      </c>
      <c r="B5947" s="18" t="s">
        <v>16</v>
      </c>
      <c r="C5947" s="21">
        <v>20201219</v>
      </c>
      <c r="D5947" s="21">
        <v>610538201209</v>
      </c>
      <c r="E5947" s="21" t="s">
        <v>16</v>
      </c>
      <c r="F5947" s="21">
        <v>20201229</v>
      </c>
      <c r="G5947" s="21" t="s">
        <v>17</v>
      </c>
      <c r="H5947" s="21" t="s">
        <v>39</v>
      </c>
      <c r="I5947" s="21" t="s">
        <v>132</v>
      </c>
      <c r="J5947" s="21">
        <v>1.44</v>
      </c>
      <c r="K5947" s="21" t="s">
        <v>20</v>
      </c>
      <c r="L5947">
        <f t="shared" si="108"/>
        <v>2</v>
      </c>
      <c r="M5947">
        <f>MATCH(H:H,价格表!$B$4:$B$35,0)</f>
        <v>23</v>
      </c>
      <c r="N5947" s="27">
        <f>IF(J5947&lt;=0.3,INDEX(价格表!$B$4:$I$31,M5947,2),IF(AND(J5947&gt;0.3,J5947&lt;=1),INDEX(价格表!$B$4:$I$31,M5947,3),IF(AND(J5947&gt;1,J5947&lt;=2.2),INDEX(价格表!$B$4:$I$31,M5947,4),IF(AND(J5947&gt;2.2,J5947&lt;=3.3),INDEX(价格表!$B$4:$I$31,M5947,5),IF(AND(J5947&gt;3.3,J5947&lt;=4),INDEX(价格表!$B$4:$I$31,M5947,6),IF(AND(J5947&gt;4,J5947&lt;=5.5),INDEX(价格表!$B$4:$I$31,M5947,7),IF(J5947&gt;5.5,2.6+INDEX(价格表!$B$4:$I$31,M5947,8)*L5947)))))))</f>
        <v>2.15</v>
      </c>
    </row>
    <row r="5948" spans="1:14">
      <c r="A5948" s="20">
        <v>4311121251234</v>
      </c>
      <c r="B5948" s="18" t="s">
        <v>16</v>
      </c>
      <c r="C5948" s="21">
        <v>20201219</v>
      </c>
      <c r="D5948" s="21">
        <v>610538201209</v>
      </c>
      <c r="E5948" s="21" t="s">
        <v>16</v>
      </c>
      <c r="F5948" s="21">
        <v>20201229</v>
      </c>
      <c r="G5948" s="21" t="s">
        <v>17</v>
      </c>
      <c r="H5948" s="21" t="s">
        <v>43</v>
      </c>
      <c r="I5948" s="21" t="s">
        <v>217</v>
      </c>
      <c r="J5948" s="21">
        <v>1.44</v>
      </c>
      <c r="K5948" s="21" t="s">
        <v>20</v>
      </c>
      <c r="L5948">
        <f t="shared" si="108"/>
        <v>2</v>
      </c>
      <c r="M5948">
        <f>MATCH(H:H,价格表!$B$4:$B$35,0)</f>
        <v>10</v>
      </c>
      <c r="N5948" s="27">
        <f>IF(J5948&lt;=0.3,INDEX(价格表!$B$4:$I$31,M5948,2),IF(AND(J5948&gt;0.3,J5948&lt;=1),INDEX(价格表!$B$4:$I$31,M5948,3),IF(AND(J5948&gt;1,J5948&lt;=2.2),INDEX(价格表!$B$4:$I$31,M5948,4),IF(AND(J5948&gt;2.2,J5948&lt;=3.3),INDEX(价格表!$B$4:$I$31,M5948,5),IF(AND(J5948&gt;3.3,J5948&lt;=4),INDEX(价格表!$B$4:$I$31,M5948,6),IF(AND(J5948&gt;4,J5948&lt;=5.5),INDEX(价格表!$B$4:$I$31,M5948,7),IF(J5948&gt;5.5,2.6+INDEX(价格表!$B$4:$I$31,M5948,8)*L5948)))))))</f>
        <v>2.15</v>
      </c>
    </row>
    <row r="5949" spans="1:14">
      <c r="A5949" s="20">
        <v>4311121251235</v>
      </c>
      <c r="B5949" s="18" t="s">
        <v>16</v>
      </c>
      <c r="C5949" s="21">
        <v>20201219</v>
      </c>
      <c r="D5949" s="21">
        <v>610538201209</v>
      </c>
      <c r="E5949" s="21" t="s">
        <v>16</v>
      </c>
      <c r="F5949" s="21">
        <v>20201229</v>
      </c>
      <c r="G5949" s="21" t="s">
        <v>17</v>
      </c>
      <c r="H5949" s="21" t="s">
        <v>35</v>
      </c>
      <c r="I5949" s="21" t="s">
        <v>102</v>
      </c>
      <c r="J5949" s="21">
        <v>1.44</v>
      </c>
      <c r="K5949" s="21" t="s">
        <v>20</v>
      </c>
      <c r="L5949">
        <f t="shared" si="108"/>
        <v>2</v>
      </c>
      <c r="M5949">
        <f>MATCH(H:H,价格表!$B$4:$B$35,0)</f>
        <v>22</v>
      </c>
      <c r="N5949" s="27">
        <f>IF(J5949&lt;=0.3,INDEX(价格表!$B$4:$I$31,M5949,2),IF(AND(J5949&gt;0.3,J5949&lt;=1),INDEX(价格表!$B$4:$I$31,M5949,3),IF(AND(J5949&gt;1,J5949&lt;=2.2),INDEX(价格表!$B$4:$I$31,M5949,4),IF(AND(J5949&gt;2.2,J5949&lt;=3.3),INDEX(价格表!$B$4:$I$31,M5949,5),IF(AND(J5949&gt;3.3,J5949&lt;=4),INDEX(价格表!$B$4:$I$31,M5949,6),IF(AND(J5949&gt;4,J5949&lt;=5.5),INDEX(价格表!$B$4:$I$31,M5949,7),IF(J5949&gt;5.5,2.6+INDEX(价格表!$B$4:$I$31,M5949,8)*L5949)))))))</f>
        <v>2.15</v>
      </c>
    </row>
    <row r="5950" spans="1:14">
      <c r="A5950" s="20">
        <v>4311121251236</v>
      </c>
      <c r="B5950" s="18" t="s">
        <v>16</v>
      </c>
      <c r="C5950" s="21">
        <v>20201219</v>
      </c>
      <c r="D5950" s="21">
        <v>610538201209</v>
      </c>
      <c r="E5950" s="21" t="s">
        <v>16</v>
      </c>
      <c r="F5950" s="21">
        <v>20201229</v>
      </c>
      <c r="G5950" s="21" t="s">
        <v>17</v>
      </c>
      <c r="H5950" s="21" t="s">
        <v>18</v>
      </c>
      <c r="I5950" s="21" t="s">
        <v>139</v>
      </c>
      <c r="J5950" s="21">
        <v>1.44</v>
      </c>
      <c r="K5950" s="21" t="s">
        <v>20</v>
      </c>
      <c r="L5950">
        <f t="shared" si="108"/>
        <v>2</v>
      </c>
      <c r="M5950">
        <f>MATCH(H:H,价格表!$B$4:$B$35,0)</f>
        <v>1</v>
      </c>
      <c r="N5950" s="27">
        <f>IF(J5950&lt;=0.3,INDEX(价格表!$B$4:$I$31,M5950,2),IF(AND(J5950&gt;0.3,J5950&lt;=1),INDEX(价格表!$B$4:$I$31,M5950,3),IF(AND(J5950&gt;1,J5950&lt;=2.2),INDEX(价格表!$B$4:$I$31,M5950,4),IF(AND(J5950&gt;2.2,J5950&lt;=3.3),INDEX(价格表!$B$4:$I$31,M5950,5),IF(AND(J5950&gt;3.3,J5950&lt;=4),INDEX(价格表!$B$4:$I$31,M5950,6),IF(AND(J5950&gt;4,J5950&lt;=5.5),INDEX(价格表!$B$4:$I$31,M5950,7),IF(J5950&gt;5.5,2.6+INDEX(价格表!$B$4:$I$31,M5950,8)*L5950)))))))</f>
        <v>2.15</v>
      </c>
    </row>
    <row r="5951" spans="1:14">
      <c r="A5951" s="20">
        <v>4311121251237</v>
      </c>
      <c r="B5951" s="18" t="s">
        <v>16</v>
      </c>
      <c r="C5951" s="21">
        <v>20201219</v>
      </c>
      <c r="D5951" s="21">
        <v>610538201209</v>
      </c>
      <c r="E5951" s="21" t="s">
        <v>16</v>
      </c>
      <c r="F5951" s="21">
        <v>20201229</v>
      </c>
      <c r="G5951" s="21" t="s">
        <v>17</v>
      </c>
      <c r="H5951" s="21" t="s">
        <v>73</v>
      </c>
      <c r="I5951" s="21" t="s">
        <v>93</v>
      </c>
      <c r="J5951" s="21">
        <v>1.5</v>
      </c>
      <c r="K5951" s="21" t="s">
        <v>20</v>
      </c>
      <c r="L5951">
        <f t="shared" si="108"/>
        <v>2</v>
      </c>
      <c r="M5951">
        <f>MATCH(H:H,价格表!$B$4:$B$35,0)</f>
        <v>7</v>
      </c>
      <c r="N5951" s="27">
        <f>IF(J5951&lt;=0.3,INDEX(价格表!$B$4:$I$31,M5951,2),IF(AND(J5951&gt;0.3,J5951&lt;=1),INDEX(价格表!$B$4:$I$31,M5951,3),IF(AND(J5951&gt;1,J5951&lt;=2.2),INDEX(价格表!$B$4:$I$31,M5951,4),IF(AND(J5951&gt;2.2,J5951&lt;=3.3),INDEX(价格表!$B$4:$I$31,M5951,5),IF(AND(J5951&gt;3.3,J5951&lt;=4),INDEX(价格表!$B$4:$I$31,M5951,6),IF(AND(J5951&gt;4,J5951&lt;=5.5),INDEX(价格表!$B$4:$I$31,M5951,7),IF(J5951&gt;5.5,2.6+INDEX(价格表!$B$4:$I$31,M5951,8)*L5951)))))))</f>
        <v>2.15</v>
      </c>
    </row>
    <row r="5952" spans="1:14">
      <c r="A5952" s="20">
        <v>4311121251238</v>
      </c>
      <c r="B5952" s="18" t="s">
        <v>16</v>
      </c>
      <c r="C5952" s="21">
        <v>20201219</v>
      </c>
      <c r="D5952" s="21">
        <v>610538201209</v>
      </c>
      <c r="E5952" s="21" t="s">
        <v>16</v>
      </c>
      <c r="F5952" s="21">
        <v>20201229</v>
      </c>
      <c r="G5952" s="21" t="s">
        <v>17</v>
      </c>
      <c r="H5952" s="21" t="s">
        <v>23</v>
      </c>
      <c r="I5952" s="21" t="s">
        <v>190</v>
      </c>
      <c r="J5952" s="21">
        <v>1.46</v>
      </c>
      <c r="K5952" s="21" t="s">
        <v>20</v>
      </c>
      <c r="L5952">
        <f t="shared" si="108"/>
        <v>2</v>
      </c>
      <c r="M5952">
        <f>MATCH(H:H,价格表!$B$4:$B$35,0)</f>
        <v>15</v>
      </c>
      <c r="N5952" s="27">
        <f>IF(J5952&lt;=0.3,INDEX(价格表!$B$4:$I$31,M5952,2),IF(AND(J5952&gt;0.3,J5952&lt;=1),INDEX(价格表!$B$4:$I$31,M5952,3),IF(AND(J5952&gt;1,J5952&lt;=2.2),INDEX(价格表!$B$4:$I$31,M5952,4),IF(AND(J5952&gt;2.2,J5952&lt;=3.3),INDEX(价格表!$B$4:$I$31,M5952,5),IF(AND(J5952&gt;3.3,J5952&lt;=4),INDEX(价格表!$B$4:$I$31,M5952,6),IF(AND(J5952&gt;4,J5952&lt;=5.5),INDEX(价格表!$B$4:$I$31,M5952,7),IF(J5952&gt;5.5,2.6+INDEX(价格表!$B$4:$I$31,M5952,8)*L5952)))))))</f>
        <v>2.15</v>
      </c>
    </row>
    <row r="5953" spans="1:14">
      <c r="A5953" s="20">
        <v>4311121251508</v>
      </c>
      <c r="B5953" s="18" t="s">
        <v>16</v>
      </c>
      <c r="C5953" s="21">
        <v>20201219</v>
      </c>
      <c r="D5953" s="21">
        <v>610538201209</v>
      </c>
      <c r="E5953" s="21" t="s">
        <v>16</v>
      </c>
      <c r="F5953" s="21">
        <v>20201229</v>
      </c>
      <c r="G5953" s="21" t="s">
        <v>17</v>
      </c>
      <c r="H5953" s="21" t="s">
        <v>75</v>
      </c>
      <c r="I5953" s="21" t="s">
        <v>114</v>
      </c>
      <c r="J5953" s="21">
        <v>0.18</v>
      </c>
      <c r="K5953" s="21" t="s">
        <v>20</v>
      </c>
      <c r="L5953">
        <f t="shared" si="108"/>
        <v>1</v>
      </c>
      <c r="M5953">
        <f>MATCH(H:H,价格表!$B$4:$B$35,0)</f>
        <v>24</v>
      </c>
      <c r="N5953" s="27">
        <f>IF(J5953&lt;=0.3,INDEX(价格表!$B$4:$I$31,M5953,2),IF(AND(J5953&gt;0.3,J5953&lt;=1),INDEX(价格表!$B$4:$I$31,M5953,3),IF(AND(J5953&gt;1,J5953&lt;=2.2),INDEX(价格表!$B$4:$I$31,M5953,4),IF(AND(J5953&gt;2.2,J5953&lt;=3.3),INDEX(价格表!$B$4:$I$31,M5953,5),IF(AND(J5953&gt;3.3,J5953&lt;=4),INDEX(价格表!$B$4:$I$31,M5953,6),IF(AND(J5953&gt;4,J5953&lt;=5.5),INDEX(价格表!$B$4:$I$31,M5953,7),IF(J5953&gt;5.5,2.6+INDEX(价格表!$B$4:$I$31,M5953,8)*L5953)))))))</f>
        <v>1.65</v>
      </c>
    </row>
    <row r="5954" spans="1:14">
      <c r="A5954" s="20">
        <v>4311121251509</v>
      </c>
      <c r="B5954" s="18" t="s">
        <v>16</v>
      </c>
      <c r="C5954" s="21">
        <v>20201219</v>
      </c>
      <c r="D5954" s="21">
        <v>610538201209</v>
      </c>
      <c r="E5954" s="21" t="s">
        <v>16</v>
      </c>
      <c r="F5954" s="21">
        <v>20201229</v>
      </c>
      <c r="G5954" s="21" t="s">
        <v>17</v>
      </c>
      <c r="H5954" s="21" t="s">
        <v>25</v>
      </c>
      <c r="I5954" s="21" t="s">
        <v>42</v>
      </c>
      <c r="J5954" s="21">
        <v>1.07</v>
      </c>
      <c r="K5954" s="21" t="s">
        <v>20</v>
      </c>
      <c r="L5954">
        <f t="shared" si="108"/>
        <v>2</v>
      </c>
      <c r="M5954">
        <f>MATCH(H:H,价格表!$B$4:$B$35,0)</f>
        <v>25</v>
      </c>
      <c r="N5954" s="27">
        <f>IF(J5954&lt;=0.3,INDEX(价格表!$B$4:$I$31,M5954,2),IF(AND(J5954&gt;0.3,J5954&lt;=1),INDEX(价格表!$B$4:$I$31,M5954,3),IF(AND(J5954&gt;1,J5954&lt;=2.2),INDEX(价格表!$B$4:$I$31,M5954,4),IF(AND(J5954&gt;2.2,J5954&lt;=3.3),INDEX(价格表!$B$4:$I$31,M5954,5),IF(AND(J5954&gt;3.3,J5954&lt;=4),INDEX(价格表!$B$4:$I$31,M5954,6),IF(AND(J5954&gt;4,J5954&lt;=5.5),INDEX(价格表!$B$4:$I$31,M5954,7),IF(J5954&gt;5.5,2.6+INDEX(价格表!$B$4:$I$31,M5954,8)*L5954)))))))</f>
        <v>2.15</v>
      </c>
    </row>
    <row r="5955" spans="1:14">
      <c r="A5955" s="20">
        <v>4311121251510</v>
      </c>
      <c r="B5955" s="18" t="s">
        <v>16</v>
      </c>
      <c r="C5955" s="21">
        <v>20201219</v>
      </c>
      <c r="D5955" s="21">
        <v>610538201209</v>
      </c>
      <c r="E5955" s="21" t="s">
        <v>16</v>
      </c>
      <c r="F5955" s="21">
        <v>20201229</v>
      </c>
      <c r="G5955" s="21" t="s">
        <v>17</v>
      </c>
      <c r="H5955" s="21" t="s">
        <v>50</v>
      </c>
      <c r="I5955" s="21" t="s">
        <v>177</v>
      </c>
      <c r="J5955" s="21">
        <v>1.44</v>
      </c>
      <c r="K5955" s="21" t="s">
        <v>20</v>
      </c>
      <c r="L5955">
        <f t="shared" si="108"/>
        <v>2</v>
      </c>
      <c r="M5955">
        <f>MATCH(H:H,价格表!$B$4:$B$35,0)</f>
        <v>4</v>
      </c>
      <c r="N5955" s="27">
        <f>IF(J5955&lt;=0.3,INDEX(价格表!$B$4:$I$31,M5955,2),IF(AND(J5955&gt;0.3,J5955&lt;=1),INDEX(价格表!$B$4:$I$31,M5955,3),IF(AND(J5955&gt;1,J5955&lt;=2.2),INDEX(价格表!$B$4:$I$31,M5955,4),IF(AND(J5955&gt;2.2,J5955&lt;=3.3),INDEX(价格表!$B$4:$I$31,M5955,5),IF(AND(J5955&gt;3.3,J5955&lt;=4),INDEX(价格表!$B$4:$I$31,M5955,6),IF(AND(J5955&gt;4,J5955&lt;=5.5),INDEX(价格表!$B$4:$I$31,M5955,7),IF(J5955&gt;5.5,2.6+INDEX(价格表!$B$4:$I$31,M5955,8)*L5955)))))))</f>
        <v>2.15</v>
      </c>
    </row>
    <row r="5956" spans="1:14">
      <c r="A5956" s="20">
        <v>4311121251511</v>
      </c>
      <c r="B5956" s="18" t="s">
        <v>16</v>
      </c>
      <c r="C5956" s="21">
        <v>20201219</v>
      </c>
      <c r="D5956" s="21">
        <v>610538201209</v>
      </c>
      <c r="E5956" s="21" t="s">
        <v>16</v>
      </c>
      <c r="F5956" s="21">
        <v>20201229</v>
      </c>
      <c r="G5956" s="21" t="s">
        <v>17</v>
      </c>
      <c r="H5956" s="21" t="s">
        <v>30</v>
      </c>
      <c r="I5956" s="21" t="s">
        <v>354</v>
      </c>
      <c r="J5956" s="21">
        <v>1.58</v>
      </c>
      <c r="K5956" s="21" t="s">
        <v>20</v>
      </c>
      <c r="L5956">
        <f t="shared" ref="L5956:L6019" si="109">ROUNDUP(J5956,0)</f>
        <v>2</v>
      </c>
      <c r="M5956">
        <f>MATCH(H:H,价格表!$B$4:$B$35,0)</f>
        <v>16</v>
      </c>
      <c r="N5956" s="27">
        <f>IF(J5956&lt;=0.3,INDEX(价格表!$B$4:$I$31,M5956,2),IF(AND(J5956&gt;0.3,J5956&lt;=1),INDEX(价格表!$B$4:$I$31,M5956,3),IF(AND(J5956&gt;1,J5956&lt;=2.2),INDEX(价格表!$B$4:$I$31,M5956,4),IF(AND(J5956&gt;2.2,J5956&lt;=3.3),INDEX(价格表!$B$4:$I$31,M5956,5),IF(AND(J5956&gt;3.3,J5956&lt;=4),INDEX(价格表!$B$4:$I$31,M5956,6),IF(AND(J5956&gt;4,J5956&lt;=5.5),INDEX(价格表!$B$4:$I$31,M5956,7),IF(J5956&gt;5.5,2.6+INDEX(价格表!$B$4:$I$31,M5956,8)*L5956)))))))</f>
        <v>2.15</v>
      </c>
    </row>
    <row r="5957" spans="1:14">
      <c r="A5957" s="20">
        <v>4311121251512</v>
      </c>
      <c r="B5957" s="18" t="s">
        <v>16</v>
      </c>
      <c r="C5957" s="21">
        <v>20201219</v>
      </c>
      <c r="D5957" s="21">
        <v>610538201209</v>
      </c>
      <c r="E5957" s="21" t="s">
        <v>16</v>
      </c>
      <c r="F5957" s="21">
        <v>20201229</v>
      </c>
      <c r="G5957" s="21" t="s">
        <v>17</v>
      </c>
      <c r="H5957" s="21" t="s">
        <v>30</v>
      </c>
      <c r="I5957" s="21" t="s">
        <v>31</v>
      </c>
      <c r="J5957" s="21">
        <v>1.44</v>
      </c>
      <c r="K5957" s="21" t="s">
        <v>20</v>
      </c>
      <c r="L5957">
        <f t="shared" si="109"/>
        <v>2</v>
      </c>
      <c r="M5957">
        <f>MATCH(H:H,价格表!$B$4:$B$35,0)</f>
        <v>16</v>
      </c>
      <c r="N5957" s="27">
        <f>IF(J5957&lt;=0.3,INDEX(价格表!$B$4:$I$31,M5957,2),IF(AND(J5957&gt;0.3,J5957&lt;=1),INDEX(价格表!$B$4:$I$31,M5957,3),IF(AND(J5957&gt;1,J5957&lt;=2.2),INDEX(价格表!$B$4:$I$31,M5957,4),IF(AND(J5957&gt;2.2,J5957&lt;=3.3),INDEX(价格表!$B$4:$I$31,M5957,5),IF(AND(J5957&gt;3.3,J5957&lt;=4),INDEX(价格表!$B$4:$I$31,M5957,6),IF(AND(J5957&gt;4,J5957&lt;=5.5),INDEX(价格表!$B$4:$I$31,M5957,7),IF(J5957&gt;5.5,2.6+INDEX(价格表!$B$4:$I$31,M5957,8)*L5957)))))))</f>
        <v>2.15</v>
      </c>
    </row>
    <row r="5958" spans="1:14">
      <c r="A5958" s="20">
        <v>4311121251513</v>
      </c>
      <c r="B5958" s="18" t="s">
        <v>16</v>
      </c>
      <c r="C5958" s="21">
        <v>20201219</v>
      </c>
      <c r="D5958" s="21">
        <v>610538201209</v>
      </c>
      <c r="E5958" s="21" t="s">
        <v>16</v>
      </c>
      <c r="F5958" s="21">
        <v>20201229</v>
      </c>
      <c r="G5958" s="21" t="s">
        <v>17</v>
      </c>
      <c r="H5958" s="21" t="s">
        <v>75</v>
      </c>
      <c r="I5958" s="21" t="s">
        <v>111</v>
      </c>
      <c r="J5958" s="21">
        <v>1.46</v>
      </c>
      <c r="K5958" s="21" t="s">
        <v>20</v>
      </c>
      <c r="L5958">
        <f t="shared" si="109"/>
        <v>2</v>
      </c>
      <c r="M5958">
        <f>MATCH(H:H,价格表!$B$4:$B$35,0)</f>
        <v>24</v>
      </c>
      <c r="N5958" s="27">
        <f>IF(J5958&lt;=0.3,INDEX(价格表!$B$4:$I$31,M5958,2),IF(AND(J5958&gt;0.3,J5958&lt;=1),INDEX(价格表!$B$4:$I$31,M5958,3),IF(AND(J5958&gt;1,J5958&lt;=2.2),INDEX(价格表!$B$4:$I$31,M5958,4),IF(AND(J5958&gt;2.2,J5958&lt;=3.3),INDEX(价格表!$B$4:$I$31,M5958,5),IF(AND(J5958&gt;3.3,J5958&lt;=4),INDEX(价格表!$B$4:$I$31,M5958,6),IF(AND(J5958&gt;4,J5958&lt;=5.5),INDEX(价格表!$B$4:$I$31,M5958,7),IF(J5958&gt;5.5,2.6+INDEX(价格表!$B$4:$I$31,M5958,8)*L5958)))))))</f>
        <v>2.15</v>
      </c>
    </row>
    <row r="5959" spans="1:14">
      <c r="A5959" s="20">
        <v>4311121251514</v>
      </c>
      <c r="B5959" s="18" t="s">
        <v>16</v>
      </c>
      <c r="C5959" s="21">
        <v>20201219</v>
      </c>
      <c r="D5959" s="21">
        <v>610538201209</v>
      </c>
      <c r="E5959" s="21" t="s">
        <v>16</v>
      </c>
      <c r="F5959" s="21">
        <v>20201229</v>
      </c>
      <c r="G5959" s="21" t="s">
        <v>17</v>
      </c>
      <c r="H5959" s="21" t="s">
        <v>298</v>
      </c>
      <c r="I5959" s="21" t="s">
        <v>313</v>
      </c>
      <c r="J5959" s="21">
        <v>0.55</v>
      </c>
      <c r="K5959" s="21" t="s">
        <v>20</v>
      </c>
      <c r="L5959">
        <f t="shared" si="109"/>
        <v>1</v>
      </c>
      <c r="M5959">
        <f>MATCH(H:H,价格表!$B$4:$B$35,0)</f>
        <v>29</v>
      </c>
      <c r="N5959" s="27">
        <f>L5959*5+3</f>
        <v>8</v>
      </c>
    </row>
    <row r="5960" spans="1:14">
      <c r="A5960" s="20">
        <v>4311121251515</v>
      </c>
      <c r="B5960" s="18" t="s">
        <v>16</v>
      </c>
      <c r="C5960" s="21">
        <v>20201219</v>
      </c>
      <c r="D5960" s="21">
        <v>610538201209</v>
      </c>
      <c r="E5960" s="21" t="s">
        <v>16</v>
      </c>
      <c r="F5960" s="21">
        <v>20201229</v>
      </c>
      <c r="G5960" s="21" t="s">
        <v>17</v>
      </c>
      <c r="H5960" s="21" t="s">
        <v>75</v>
      </c>
      <c r="I5960" s="21" t="s">
        <v>114</v>
      </c>
      <c r="J5960" s="21">
        <v>0.18</v>
      </c>
      <c r="K5960" s="21" t="s">
        <v>20</v>
      </c>
      <c r="L5960">
        <f t="shared" si="109"/>
        <v>1</v>
      </c>
      <c r="M5960">
        <f>MATCH(H:H,价格表!$B$4:$B$35,0)</f>
        <v>24</v>
      </c>
      <c r="N5960" s="27">
        <f>IF(J5960&lt;=0.3,INDEX(价格表!$B$4:$I$31,M5960,2),IF(AND(J5960&gt;0.3,J5960&lt;=1),INDEX(价格表!$B$4:$I$31,M5960,3),IF(AND(J5960&gt;1,J5960&lt;=2.2),INDEX(价格表!$B$4:$I$31,M5960,4),IF(AND(J5960&gt;2.2,J5960&lt;=3.3),INDEX(价格表!$B$4:$I$31,M5960,5),IF(AND(J5960&gt;3.3,J5960&lt;=4),INDEX(价格表!$B$4:$I$31,M5960,6),IF(AND(J5960&gt;4,J5960&lt;=5.5),INDEX(价格表!$B$4:$I$31,M5960,7),IF(J5960&gt;5.5,2.6+INDEX(价格表!$B$4:$I$31,M5960,8)*L5960)))))))</f>
        <v>1.65</v>
      </c>
    </row>
    <row r="5961" spans="1:14">
      <c r="A5961" s="20">
        <v>4311121251516</v>
      </c>
      <c r="B5961" s="18" t="s">
        <v>16</v>
      </c>
      <c r="C5961" s="21">
        <v>20201219</v>
      </c>
      <c r="D5961" s="21">
        <v>610538201209</v>
      </c>
      <c r="E5961" s="21" t="s">
        <v>16</v>
      </c>
      <c r="F5961" s="21">
        <v>20201229</v>
      </c>
      <c r="G5961" s="21" t="s">
        <v>17</v>
      </c>
      <c r="H5961" s="21" t="s">
        <v>39</v>
      </c>
      <c r="I5961" s="21" t="s">
        <v>40</v>
      </c>
      <c r="J5961" s="21">
        <v>1.45</v>
      </c>
      <c r="K5961" s="21" t="s">
        <v>20</v>
      </c>
      <c r="L5961">
        <f t="shared" si="109"/>
        <v>2</v>
      </c>
      <c r="M5961">
        <f>MATCH(H:H,价格表!$B$4:$B$35,0)</f>
        <v>23</v>
      </c>
      <c r="N5961" s="27">
        <f>IF(J5961&lt;=0.3,INDEX(价格表!$B$4:$I$31,M5961,2),IF(AND(J5961&gt;0.3,J5961&lt;=1),INDEX(价格表!$B$4:$I$31,M5961,3),IF(AND(J5961&gt;1,J5961&lt;=2.2),INDEX(价格表!$B$4:$I$31,M5961,4),IF(AND(J5961&gt;2.2,J5961&lt;=3.3),INDEX(价格表!$B$4:$I$31,M5961,5),IF(AND(J5961&gt;3.3,J5961&lt;=4),INDEX(价格表!$B$4:$I$31,M5961,6),IF(AND(J5961&gt;4,J5961&lt;=5.5),INDEX(价格表!$B$4:$I$31,M5961,7),IF(J5961&gt;5.5,2.6+INDEX(价格表!$B$4:$I$31,M5961,8)*L5961)))))))</f>
        <v>2.15</v>
      </c>
    </row>
    <row r="5962" spans="1:14">
      <c r="A5962" s="20">
        <v>4311121251517</v>
      </c>
      <c r="B5962" s="18" t="s">
        <v>16</v>
      </c>
      <c r="C5962" s="21">
        <v>20201219</v>
      </c>
      <c r="D5962" s="21">
        <v>610538201209</v>
      </c>
      <c r="E5962" s="21" t="s">
        <v>16</v>
      </c>
      <c r="F5962" s="21">
        <v>20201229</v>
      </c>
      <c r="G5962" s="21" t="s">
        <v>17</v>
      </c>
      <c r="H5962" s="21" t="s">
        <v>21</v>
      </c>
      <c r="I5962" s="21" t="s">
        <v>179</v>
      </c>
      <c r="J5962" s="21">
        <v>1.46</v>
      </c>
      <c r="K5962" s="21" t="s">
        <v>20</v>
      </c>
      <c r="L5962">
        <f t="shared" si="109"/>
        <v>2</v>
      </c>
      <c r="M5962">
        <f>MATCH(H:H,价格表!$B$4:$B$35,0)</f>
        <v>20</v>
      </c>
      <c r="N5962" s="27">
        <f>IF(J5962&lt;=0.3,INDEX(价格表!$B$4:$I$31,M5962,2),IF(AND(J5962&gt;0.3,J5962&lt;=1),INDEX(价格表!$B$4:$I$31,M5962,3),IF(AND(J5962&gt;1,J5962&lt;=2.2),INDEX(价格表!$B$4:$I$31,M5962,4),IF(AND(J5962&gt;2.2,J5962&lt;=3.3),INDEX(价格表!$B$4:$I$31,M5962,5),IF(AND(J5962&gt;3.3,J5962&lt;=4),INDEX(价格表!$B$4:$I$31,M5962,6),IF(AND(J5962&gt;4,J5962&lt;=5.5),INDEX(价格表!$B$4:$I$31,M5962,7),IF(J5962&gt;5.5,2.6+INDEX(价格表!$B$4:$I$31,M5962,8)*L5962)))))))</f>
        <v>2.15</v>
      </c>
    </row>
    <row r="5963" spans="1:14">
      <c r="A5963" s="20">
        <v>4311121259270</v>
      </c>
      <c r="B5963" s="18" t="s">
        <v>16</v>
      </c>
      <c r="C5963" s="21">
        <v>20201219</v>
      </c>
      <c r="D5963" s="21">
        <v>610538201209</v>
      </c>
      <c r="E5963" s="21" t="s">
        <v>16</v>
      </c>
      <c r="F5963" s="21">
        <v>20201229</v>
      </c>
      <c r="G5963" s="21" t="s">
        <v>17</v>
      </c>
      <c r="H5963" s="21" t="s">
        <v>63</v>
      </c>
      <c r="I5963" s="21" t="s">
        <v>382</v>
      </c>
      <c r="J5963" s="21">
        <v>0.56</v>
      </c>
      <c r="K5963" s="21" t="s">
        <v>20</v>
      </c>
      <c r="L5963">
        <f t="shared" si="109"/>
        <v>1</v>
      </c>
      <c r="M5963">
        <f>MATCH(H:H,价格表!$B$4:$B$35,0)</f>
        <v>21</v>
      </c>
      <c r="N5963" s="27">
        <f>IF(J5963&lt;=0.3,INDEX(价格表!$B$4:$I$31,M5963,2),IF(AND(J5963&gt;0.3,J5963&lt;=1),INDEX(价格表!$B$4:$I$31,M5963,3),IF(AND(J5963&gt;1,J5963&lt;=2.2),INDEX(价格表!$B$4:$I$31,M5963,4),IF(AND(J5963&gt;2.2,J5963&lt;=3.3),INDEX(价格表!$B$4:$I$31,M5963,5),IF(AND(J5963&gt;3.3,J5963&lt;=4),INDEX(价格表!$B$4:$I$31,M5963,6),IF(AND(J5963&gt;4,J5963&lt;=5.5),INDEX(价格表!$B$4:$I$31,M5963,7),IF(J5963&gt;5.5,2.6+INDEX(价格表!$B$4:$I$31,M5963,8)*L5963)))))))</f>
        <v>1.8</v>
      </c>
    </row>
    <row r="5964" spans="1:14">
      <c r="A5964" s="20">
        <v>4311121259271</v>
      </c>
      <c r="B5964" s="18" t="s">
        <v>16</v>
      </c>
      <c r="C5964" s="21">
        <v>20201219</v>
      </c>
      <c r="D5964" s="21">
        <v>610538201209</v>
      </c>
      <c r="E5964" s="21" t="s">
        <v>16</v>
      </c>
      <c r="F5964" s="21">
        <v>20201229</v>
      </c>
      <c r="G5964" s="21" t="s">
        <v>17</v>
      </c>
      <c r="H5964" s="21" t="s">
        <v>25</v>
      </c>
      <c r="I5964" s="21" t="s">
        <v>248</v>
      </c>
      <c r="J5964" s="21">
        <v>1.44</v>
      </c>
      <c r="K5964" s="21" t="s">
        <v>20</v>
      </c>
      <c r="L5964">
        <f t="shared" si="109"/>
        <v>2</v>
      </c>
      <c r="M5964">
        <f>MATCH(H:H,价格表!$B$4:$B$35,0)</f>
        <v>25</v>
      </c>
      <c r="N5964" s="27">
        <f>IF(J5964&lt;=0.3,INDEX(价格表!$B$4:$I$31,M5964,2),IF(AND(J5964&gt;0.3,J5964&lt;=1),INDEX(价格表!$B$4:$I$31,M5964,3),IF(AND(J5964&gt;1,J5964&lt;=2.2),INDEX(价格表!$B$4:$I$31,M5964,4),IF(AND(J5964&gt;2.2,J5964&lt;=3.3),INDEX(价格表!$B$4:$I$31,M5964,5),IF(AND(J5964&gt;3.3,J5964&lt;=4),INDEX(价格表!$B$4:$I$31,M5964,6),IF(AND(J5964&gt;4,J5964&lt;=5.5),INDEX(价格表!$B$4:$I$31,M5964,7),IF(J5964&gt;5.5,2.6+INDEX(价格表!$B$4:$I$31,M5964,8)*L5964)))))))</f>
        <v>2.15</v>
      </c>
    </row>
    <row r="5965" spans="1:14">
      <c r="A5965" s="20">
        <v>4311121259272</v>
      </c>
      <c r="B5965" s="18" t="s">
        <v>16</v>
      </c>
      <c r="C5965" s="21">
        <v>20201219</v>
      </c>
      <c r="D5965" s="21">
        <v>610538201209</v>
      </c>
      <c r="E5965" s="21" t="s">
        <v>16</v>
      </c>
      <c r="F5965" s="21">
        <v>20201229</v>
      </c>
      <c r="G5965" s="21" t="s">
        <v>17</v>
      </c>
      <c r="H5965" s="21" t="s">
        <v>39</v>
      </c>
      <c r="I5965" s="21" t="s">
        <v>81</v>
      </c>
      <c r="J5965" s="21">
        <v>1.44</v>
      </c>
      <c r="K5965" s="21" t="s">
        <v>20</v>
      </c>
      <c r="L5965">
        <f t="shared" si="109"/>
        <v>2</v>
      </c>
      <c r="M5965">
        <f>MATCH(H:H,价格表!$B$4:$B$35,0)</f>
        <v>23</v>
      </c>
      <c r="N5965" s="27">
        <f>IF(J5965&lt;=0.3,INDEX(价格表!$B$4:$I$31,M5965,2),IF(AND(J5965&gt;0.3,J5965&lt;=1),INDEX(价格表!$B$4:$I$31,M5965,3),IF(AND(J5965&gt;1,J5965&lt;=2.2),INDEX(价格表!$B$4:$I$31,M5965,4),IF(AND(J5965&gt;2.2,J5965&lt;=3.3),INDEX(价格表!$B$4:$I$31,M5965,5),IF(AND(J5965&gt;3.3,J5965&lt;=4),INDEX(价格表!$B$4:$I$31,M5965,6),IF(AND(J5965&gt;4,J5965&lt;=5.5),INDEX(价格表!$B$4:$I$31,M5965,7),IF(J5965&gt;5.5,2.6+INDEX(价格表!$B$4:$I$31,M5965,8)*L5965)))))))</f>
        <v>2.15</v>
      </c>
    </row>
    <row r="5966" spans="1:14">
      <c r="A5966" s="20">
        <v>4311121259273</v>
      </c>
      <c r="B5966" s="18" t="s">
        <v>16</v>
      </c>
      <c r="C5966" s="21">
        <v>20201219</v>
      </c>
      <c r="D5966" s="21">
        <v>610538201209</v>
      </c>
      <c r="E5966" s="21" t="s">
        <v>16</v>
      </c>
      <c r="F5966" s="21">
        <v>20201229</v>
      </c>
      <c r="G5966" s="21" t="s">
        <v>17</v>
      </c>
      <c r="H5966" s="21" t="s">
        <v>294</v>
      </c>
      <c r="I5966" s="21" t="s">
        <v>295</v>
      </c>
      <c r="J5966" s="21">
        <v>0.99</v>
      </c>
      <c r="K5966" s="21" t="s">
        <v>20</v>
      </c>
      <c r="L5966">
        <f t="shared" si="109"/>
        <v>1</v>
      </c>
      <c r="M5966">
        <f>MATCH(H:H,价格表!$B$4:$B$35,0)</f>
        <v>18</v>
      </c>
      <c r="N5966" s="27">
        <f>IF(J5966&lt;=0.3,INDEX(价格表!$B$4:$I$31,M5966,2),IF(AND(J5966&gt;0.3,J5966&lt;=1),INDEX(价格表!$B$4:$I$31,M5966,3),IF(AND(J5966&gt;1,J5966&lt;=2.2),INDEX(价格表!$B$4:$I$31,M5966,4),IF(AND(J5966&gt;2.2,J5966&lt;=3.3),INDEX(价格表!$B$4:$I$31,M5966,5),IF(AND(J5966&gt;3.3,J5966&lt;=4),INDEX(价格表!$B$4:$I$31,M5966,6),IF(AND(J5966&gt;4,J5966&lt;=5.5),INDEX(价格表!$B$4:$I$31,M5966,7),IF(J5966&gt;5.5,2.6+INDEX(价格表!$B$4:$I$31,M5966,8)*L5966)))))))</f>
        <v>2.9</v>
      </c>
    </row>
    <row r="5967" spans="1:14">
      <c r="A5967" s="20">
        <v>4311121259274</v>
      </c>
      <c r="B5967" s="18" t="s">
        <v>16</v>
      </c>
      <c r="C5967" s="21">
        <v>20201219</v>
      </c>
      <c r="D5967" s="21">
        <v>610538201209</v>
      </c>
      <c r="E5967" s="21" t="s">
        <v>16</v>
      </c>
      <c r="F5967" s="21">
        <v>20201229</v>
      </c>
      <c r="G5967" s="21" t="s">
        <v>17</v>
      </c>
      <c r="H5967" s="21" t="s">
        <v>296</v>
      </c>
      <c r="I5967" s="21" t="s">
        <v>297</v>
      </c>
      <c r="J5967" s="21">
        <v>0.98</v>
      </c>
      <c r="K5967" s="21" t="s">
        <v>20</v>
      </c>
      <c r="L5967">
        <f t="shared" si="109"/>
        <v>1</v>
      </c>
      <c r="M5967">
        <f>MATCH(H:H,价格表!$B$4:$B$35,0)</f>
        <v>8</v>
      </c>
      <c r="N5967" s="27">
        <f>IF(J5967&lt;=0.3,INDEX(价格表!$B$4:$I$31,M5967,2),IF(AND(J5967&gt;0.3,J5967&lt;=1),INDEX(价格表!$B$4:$I$31,M5967,3),IF(AND(J5967&gt;1,J5967&lt;=2.2),INDEX(价格表!$B$4:$I$31,M5967,4),IF(AND(J5967&gt;2.2,J5967&lt;=3.3),INDEX(价格表!$B$4:$I$31,M5967,5),IF(AND(J5967&gt;3.3,J5967&lt;=4),INDEX(价格表!$B$4:$I$31,M5967,6),IF(AND(J5967&gt;4,J5967&lt;=5.5),INDEX(价格表!$B$4:$I$31,M5967,7),IF(J5967&gt;5.5,2.6+INDEX(价格表!$B$4:$I$31,M5967,8)*L5967)))))))</f>
        <v>2.6</v>
      </c>
    </row>
    <row r="5968" spans="1:14">
      <c r="A5968" s="20">
        <v>4311121259275</v>
      </c>
      <c r="B5968" s="18" t="s">
        <v>16</v>
      </c>
      <c r="C5968" s="21">
        <v>20201219</v>
      </c>
      <c r="D5968" s="21">
        <v>610538201209</v>
      </c>
      <c r="E5968" s="21" t="s">
        <v>16</v>
      </c>
      <c r="F5968" s="21">
        <v>20201229</v>
      </c>
      <c r="G5968" s="21" t="s">
        <v>17</v>
      </c>
      <c r="H5968" s="21" t="s">
        <v>18</v>
      </c>
      <c r="I5968" s="21" t="s">
        <v>266</v>
      </c>
      <c r="J5968" s="21">
        <v>0.98</v>
      </c>
      <c r="K5968" s="21" t="s">
        <v>20</v>
      </c>
      <c r="L5968">
        <f t="shared" si="109"/>
        <v>1</v>
      </c>
      <c r="M5968">
        <f>MATCH(H:H,价格表!$B$4:$B$35,0)</f>
        <v>1</v>
      </c>
      <c r="N5968" s="27">
        <f>IF(J5968&lt;=0.3,INDEX(价格表!$B$4:$I$31,M5968,2),IF(AND(J5968&gt;0.3,J5968&lt;=1),INDEX(价格表!$B$4:$I$31,M5968,3),IF(AND(J5968&gt;1,J5968&lt;=2.2),INDEX(价格表!$B$4:$I$31,M5968,4),IF(AND(J5968&gt;2.2,J5968&lt;=3.3),INDEX(价格表!$B$4:$I$31,M5968,5),IF(AND(J5968&gt;3.3,J5968&lt;=4),INDEX(价格表!$B$4:$I$31,M5968,6),IF(AND(J5968&gt;4,J5968&lt;=5.5),INDEX(价格表!$B$4:$I$31,M5968,7),IF(J5968&gt;5.5,2.6+INDEX(价格表!$B$4:$I$31,M5968,8)*L5968)))))))</f>
        <v>1.8</v>
      </c>
    </row>
    <row r="5969" spans="1:14">
      <c r="A5969" s="20">
        <v>4311121259276</v>
      </c>
      <c r="B5969" s="18" t="s">
        <v>16</v>
      </c>
      <c r="C5969" s="21">
        <v>20201219</v>
      </c>
      <c r="D5969" s="21">
        <v>610538201209</v>
      </c>
      <c r="E5969" s="21" t="s">
        <v>16</v>
      </c>
      <c r="F5969" s="21">
        <v>20201229</v>
      </c>
      <c r="G5969" s="21" t="s">
        <v>17</v>
      </c>
      <c r="H5969" s="21" t="s">
        <v>25</v>
      </c>
      <c r="I5969" s="21" t="s">
        <v>248</v>
      </c>
      <c r="J5969" s="21">
        <v>1.44</v>
      </c>
      <c r="K5969" s="21" t="s">
        <v>20</v>
      </c>
      <c r="L5969">
        <f t="shared" si="109"/>
        <v>2</v>
      </c>
      <c r="M5969">
        <f>MATCH(H:H,价格表!$B$4:$B$35,0)</f>
        <v>25</v>
      </c>
      <c r="N5969" s="27">
        <f>IF(J5969&lt;=0.3,INDEX(价格表!$B$4:$I$31,M5969,2),IF(AND(J5969&gt;0.3,J5969&lt;=1),INDEX(价格表!$B$4:$I$31,M5969,3),IF(AND(J5969&gt;1,J5969&lt;=2.2),INDEX(价格表!$B$4:$I$31,M5969,4),IF(AND(J5969&gt;2.2,J5969&lt;=3.3),INDEX(价格表!$B$4:$I$31,M5969,5),IF(AND(J5969&gt;3.3,J5969&lt;=4),INDEX(价格表!$B$4:$I$31,M5969,6),IF(AND(J5969&gt;4,J5969&lt;=5.5),INDEX(价格表!$B$4:$I$31,M5969,7),IF(J5969&gt;5.5,2.6+INDEX(价格表!$B$4:$I$31,M5969,8)*L5969)))))))</f>
        <v>2.15</v>
      </c>
    </row>
    <row r="5970" spans="1:14">
      <c r="A5970" s="20">
        <v>4311121259277</v>
      </c>
      <c r="B5970" s="18" t="s">
        <v>16</v>
      </c>
      <c r="C5970" s="21">
        <v>20201219</v>
      </c>
      <c r="D5970" s="21">
        <v>610538201209</v>
      </c>
      <c r="E5970" s="21" t="s">
        <v>16</v>
      </c>
      <c r="F5970" s="21">
        <v>20201229</v>
      </c>
      <c r="G5970" s="21" t="s">
        <v>17</v>
      </c>
      <c r="H5970" s="21" t="s">
        <v>25</v>
      </c>
      <c r="I5970" s="21" t="s">
        <v>84</v>
      </c>
      <c r="J5970" s="21">
        <v>1.47</v>
      </c>
      <c r="K5970" s="21" t="s">
        <v>20</v>
      </c>
      <c r="L5970">
        <f t="shared" si="109"/>
        <v>2</v>
      </c>
      <c r="M5970">
        <f>MATCH(H:H,价格表!$B$4:$B$35,0)</f>
        <v>25</v>
      </c>
      <c r="N5970" s="27">
        <f>IF(J5970&lt;=0.3,INDEX(价格表!$B$4:$I$31,M5970,2),IF(AND(J5970&gt;0.3,J5970&lt;=1),INDEX(价格表!$B$4:$I$31,M5970,3),IF(AND(J5970&gt;1,J5970&lt;=2.2),INDEX(价格表!$B$4:$I$31,M5970,4),IF(AND(J5970&gt;2.2,J5970&lt;=3.3),INDEX(价格表!$B$4:$I$31,M5970,5),IF(AND(J5970&gt;3.3,J5970&lt;=4),INDEX(价格表!$B$4:$I$31,M5970,6),IF(AND(J5970&gt;4,J5970&lt;=5.5),INDEX(价格表!$B$4:$I$31,M5970,7),IF(J5970&gt;5.5,2.6+INDEX(价格表!$B$4:$I$31,M5970,8)*L5970)))))))</f>
        <v>2.15</v>
      </c>
    </row>
    <row r="5971" spans="1:14">
      <c r="A5971" s="20">
        <v>4311121259278</v>
      </c>
      <c r="B5971" s="18" t="s">
        <v>16</v>
      </c>
      <c r="C5971" s="21">
        <v>20201219</v>
      </c>
      <c r="D5971" s="21">
        <v>610538201209</v>
      </c>
      <c r="E5971" s="21" t="s">
        <v>16</v>
      </c>
      <c r="F5971" s="21">
        <v>20201229</v>
      </c>
      <c r="G5971" s="21" t="s">
        <v>17</v>
      </c>
      <c r="H5971" s="21" t="s">
        <v>39</v>
      </c>
      <c r="I5971" s="21" t="s">
        <v>40</v>
      </c>
      <c r="J5971" s="21">
        <v>1.01</v>
      </c>
      <c r="K5971" s="21" t="s">
        <v>20</v>
      </c>
      <c r="L5971">
        <f t="shared" si="109"/>
        <v>2</v>
      </c>
      <c r="M5971">
        <f>MATCH(H:H,价格表!$B$4:$B$35,0)</f>
        <v>23</v>
      </c>
      <c r="N5971" s="27">
        <f>IF(J5971&lt;=0.3,INDEX(价格表!$B$4:$I$31,M5971,2),IF(AND(J5971&gt;0.3,J5971&lt;=1),INDEX(价格表!$B$4:$I$31,M5971,3),IF(AND(J5971&gt;1,J5971&lt;=2.2),INDEX(价格表!$B$4:$I$31,M5971,4),IF(AND(J5971&gt;2.2,J5971&lt;=3.3),INDEX(价格表!$B$4:$I$31,M5971,5),IF(AND(J5971&gt;3.3,J5971&lt;=4),INDEX(价格表!$B$4:$I$31,M5971,6),IF(AND(J5971&gt;4,J5971&lt;=5.5),INDEX(价格表!$B$4:$I$31,M5971,7),IF(J5971&gt;5.5,2.6+INDEX(价格表!$B$4:$I$31,M5971,8)*L5971)))))))</f>
        <v>2.15</v>
      </c>
    </row>
    <row r="5972" spans="1:14">
      <c r="A5972" s="20">
        <v>4311121259279</v>
      </c>
      <c r="B5972" s="18" t="s">
        <v>16</v>
      </c>
      <c r="C5972" s="21">
        <v>20201219</v>
      </c>
      <c r="D5972" s="21">
        <v>610538201209</v>
      </c>
      <c r="E5972" s="21" t="s">
        <v>16</v>
      </c>
      <c r="F5972" s="21">
        <v>20201229</v>
      </c>
      <c r="G5972" s="21" t="s">
        <v>17</v>
      </c>
      <c r="H5972" s="21" t="s">
        <v>27</v>
      </c>
      <c r="I5972" s="21" t="s">
        <v>70</v>
      </c>
      <c r="J5972" s="21">
        <v>1.52</v>
      </c>
      <c r="K5972" s="21" t="s">
        <v>20</v>
      </c>
      <c r="L5972">
        <f t="shared" si="109"/>
        <v>2</v>
      </c>
      <c r="M5972">
        <f>MATCH(H:H,价格表!$B$4:$B$35,0)</f>
        <v>3</v>
      </c>
      <c r="N5972" s="27">
        <f>IF(J5972&lt;=0.3,INDEX(价格表!$B$4:$I$31,M5972,2),IF(AND(J5972&gt;0.3,J5972&lt;=1),INDEX(价格表!$B$4:$I$31,M5972,3),IF(AND(J5972&gt;1,J5972&lt;=2.2),INDEX(价格表!$B$4:$I$31,M5972,4),IF(AND(J5972&gt;2.2,J5972&lt;=3.3),INDEX(价格表!$B$4:$I$31,M5972,5),IF(AND(J5972&gt;3.3,J5972&lt;=4),INDEX(价格表!$B$4:$I$31,M5972,6),IF(AND(J5972&gt;4,J5972&lt;=5.5),INDEX(价格表!$B$4:$I$31,M5972,7),IF(J5972&gt;5.5,2.6+INDEX(价格表!$B$4:$I$31,M5972,8)*L5972)))))))</f>
        <v>2.15</v>
      </c>
    </row>
    <row r="5973" spans="1:14">
      <c r="A5973" s="20">
        <v>4311121259841</v>
      </c>
      <c r="B5973" s="18" t="s">
        <v>16</v>
      </c>
      <c r="C5973" s="21">
        <v>20201219</v>
      </c>
      <c r="D5973" s="21">
        <v>610538201209</v>
      </c>
      <c r="E5973" s="21" t="s">
        <v>16</v>
      </c>
      <c r="F5973" s="21">
        <v>20201229</v>
      </c>
      <c r="G5973" s="21" t="s">
        <v>17</v>
      </c>
      <c r="H5973" s="21" t="s">
        <v>305</v>
      </c>
      <c r="I5973" s="21" t="s">
        <v>324</v>
      </c>
      <c r="J5973" s="21">
        <v>0.55</v>
      </c>
      <c r="K5973" s="21" t="s">
        <v>20</v>
      </c>
      <c r="L5973">
        <f t="shared" si="109"/>
        <v>1</v>
      </c>
      <c r="M5973">
        <f>MATCH(H:H,价格表!$B$4:$B$35,0)</f>
        <v>26</v>
      </c>
      <c r="N5973" s="27">
        <f>IF(J5973&lt;=0.3,INDEX(价格表!$B$4:$I$31,M5973,2),IF(AND(J5973&gt;0.3,J5973&lt;=1),INDEX(价格表!$B$4:$I$31,M5973,3),IF(AND(J5973&gt;1,J5973&lt;=2.2),INDEX(价格表!$B$4:$I$31,M5973,4),IF(AND(J5973&gt;2.2,J5973&lt;=3.3),INDEX(价格表!$B$4:$I$31,M5973,5),IF(AND(J5973&gt;3.3,J5973&lt;=4),INDEX(价格表!$B$4:$I$31,M5973,6),IF(AND(J5973&gt;4,J5973&lt;=5.5),INDEX(价格表!$B$4:$I$31,M5973,7),IF(J5973&gt;5.5,2.6+INDEX(价格表!$B$4:$I$31,M5973,8)*L5973)))))))</f>
        <v>1.8</v>
      </c>
    </row>
    <row r="5974" spans="1:14">
      <c r="A5974" s="20">
        <v>4311121259842</v>
      </c>
      <c r="B5974" s="18" t="s">
        <v>16</v>
      </c>
      <c r="C5974" s="21">
        <v>20201219</v>
      </c>
      <c r="D5974" s="21">
        <v>610538201209</v>
      </c>
      <c r="E5974" s="21" t="s">
        <v>16</v>
      </c>
      <c r="F5974" s="21">
        <v>20201229</v>
      </c>
      <c r="G5974" s="21" t="s">
        <v>17</v>
      </c>
      <c r="H5974" s="21" t="s">
        <v>37</v>
      </c>
      <c r="I5974" s="21" t="s">
        <v>122</v>
      </c>
      <c r="J5974" s="21">
        <v>0.98</v>
      </c>
      <c r="K5974" s="21" t="s">
        <v>20</v>
      </c>
      <c r="L5974">
        <f t="shared" si="109"/>
        <v>1</v>
      </c>
      <c r="M5974">
        <f>MATCH(H:H,价格表!$B$4:$B$35,0)</f>
        <v>12</v>
      </c>
      <c r="N5974" s="27">
        <f>IF(J5974&lt;=0.3,INDEX(价格表!$B$4:$I$31,M5974,2),IF(AND(J5974&gt;0.3,J5974&lt;=1),INDEX(价格表!$B$4:$I$31,M5974,3),IF(AND(J5974&gt;1,J5974&lt;=2.2),INDEX(价格表!$B$4:$I$31,M5974,4),IF(AND(J5974&gt;2.2,J5974&lt;=3.3),INDEX(价格表!$B$4:$I$31,M5974,5),IF(AND(J5974&gt;3.3,J5974&lt;=4),INDEX(价格表!$B$4:$I$31,M5974,6),IF(AND(J5974&gt;4,J5974&lt;=5.5),INDEX(价格表!$B$4:$I$31,M5974,7),IF(J5974&gt;5.5,2.6+INDEX(价格表!$B$4:$I$31,M5974,8)*L5974)))))))</f>
        <v>1.8</v>
      </c>
    </row>
    <row r="5975" spans="1:14">
      <c r="A5975" s="20">
        <v>4311121259843</v>
      </c>
      <c r="B5975" s="18" t="s">
        <v>16</v>
      </c>
      <c r="C5975" s="21">
        <v>20201219</v>
      </c>
      <c r="D5975" s="21">
        <v>610538201209</v>
      </c>
      <c r="E5975" s="21" t="s">
        <v>16</v>
      </c>
      <c r="F5975" s="21">
        <v>20201229</v>
      </c>
      <c r="G5975" s="21" t="s">
        <v>17</v>
      </c>
      <c r="H5975" s="21" t="s">
        <v>45</v>
      </c>
      <c r="I5975" s="21" t="s">
        <v>367</v>
      </c>
      <c r="J5975" s="21">
        <v>0.66</v>
      </c>
      <c r="K5975" s="21" t="s">
        <v>20</v>
      </c>
      <c r="L5975">
        <f t="shared" si="109"/>
        <v>1</v>
      </c>
      <c r="M5975">
        <f>MATCH(H:H,价格表!$B$4:$B$35,0)</f>
        <v>9</v>
      </c>
      <c r="N5975" s="27">
        <f>IF(J5975&lt;=0.3,INDEX(价格表!$B$4:$I$31,M5975,2),IF(AND(J5975&gt;0.3,J5975&lt;=1),INDEX(价格表!$B$4:$I$31,M5975,3),IF(AND(J5975&gt;1,J5975&lt;=2.2),INDEX(价格表!$B$4:$I$31,M5975,4),IF(AND(J5975&gt;2.2,J5975&lt;=3.3),INDEX(价格表!$B$4:$I$31,M5975,5),IF(AND(J5975&gt;3.3,J5975&lt;=4),INDEX(价格表!$B$4:$I$31,M5975,6),IF(AND(J5975&gt;4,J5975&lt;=5.5),INDEX(价格表!$B$4:$I$31,M5975,7),IF(J5975&gt;5.5,2.6+INDEX(价格表!$B$4:$I$31,M5975,8)*L5975)))))))</f>
        <v>1.8</v>
      </c>
    </row>
    <row r="5976" spans="1:14">
      <c r="A5976" s="20">
        <v>4311121259844</v>
      </c>
      <c r="B5976" s="18" t="s">
        <v>16</v>
      </c>
      <c r="C5976" s="21">
        <v>20201219</v>
      </c>
      <c r="D5976" s="21">
        <v>610538201209</v>
      </c>
      <c r="E5976" s="21" t="s">
        <v>16</v>
      </c>
      <c r="F5976" s="21">
        <v>20201229</v>
      </c>
      <c r="G5976" s="21" t="s">
        <v>17</v>
      </c>
      <c r="H5976" s="21" t="s">
        <v>18</v>
      </c>
      <c r="I5976" s="21" t="s">
        <v>53</v>
      </c>
      <c r="J5976" s="21">
        <v>0.98</v>
      </c>
      <c r="K5976" s="21" t="s">
        <v>20</v>
      </c>
      <c r="L5976">
        <f t="shared" si="109"/>
        <v>1</v>
      </c>
      <c r="M5976">
        <f>MATCH(H:H,价格表!$B$4:$B$35,0)</f>
        <v>1</v>
      </c>
      <c r="N5976" s="27">
        <f>IF(J5976&lt;=0.3,INDEX(价格表!$B$4:$I$31,M5976,2),IF(AND(J5976&gt;0.3,J5976&lt;=1),INDEX(价格表!$B$4:$I$31,M5976,3),IF(AND(J5976&gt;1,J5976&lt;=2.2),INDEX(价格表!$B$4:$I$31,M5976,4),IF(AND(J5976&gt;2.2,J5976&lt;=3.3),INDEX(价格表!$B$4:$I$31,M5976,5),IF(AND(J5976&gt;3.3,J5976&lt;=4),INDEX(价格表!$B$4:$I$31,M5976,6),IF(AND(J5976&gt;4,J5976&lt;=5.5),INDEX(价格表!$B$4:$I$31,M5976,7),IF(J5976&gt;5.5,2.6+INDEX(价格表!$B$4:$I$31,M5976,8)*L5976)))))))</f>
        <v>1.8</v>
      </c>
    </row>
    <row r="5977" spans="1:14">
      <c r="A5977" s="20">
        <v>4311121264834</v>
      </c>
      <c r="B5977" s="18" t="s">
        <v>16</v>
      </c>
      <c r="C5977" s="21">
        <v>20201219</v>
      </c>
      <c r="D5977" s="21">
        <v>610538201209</v>
      </c>
      <c r="E5977" s="21" t="s">
        <v>16</v>
      </c>
      <c r="F5977" s="21">
        <v>20201229</v>
      </c>
      <c r="G5977" s="21" t="s">
        <v>17</v>
      </c>
      <c r="H5977" s="21" t="s">
        <v>66</v>
      </c>
      <c r="I5977" s="21" t="s">
        <v>230</v>
      </c>
      <c r="J5977" s="21">
        <v>3.3</v>
      </c>
      <c r="K5977" s="21" t="s">
        <v>20</v>
      </c>
      <c r="L5977">
        <f t="shared" si="109"/>
        <v>4</v>
      </c>
      <c r="M5977">
        <f>MATCH(H:H,价格表!$B$4:$B$35,0)</f>
        <v>17</v>
      </c>
      <c r="N5977" s="27">
        <f>IF(J5977&lt;=0.3,INDEX(价格表!$B$4:$I$31,M5977,2),IF(AND(J5977&gt;0.3,J5977&lt;=1),INDEX(价格表!$B$4:$I$31,M5977,3),IF(AND(J5977&gt;1,J5977&lt;=2.2),INDEX(价格表!$B$4:$I$31,M5977,4),IF(AND(J5977&gt;2.2,J5977&lt;=3.3),INDEX(价格表!$B$4:$I$31,M5977,5),IF(AND(J5977&gt;3.3,J5977&lt;=4),INDEX(价格表!$B$4:$I$31,M5977,6),IF(AND(J5977&gt;4,J5977&lt;=5.5),INDEX(价格表!$B$4:$I$31,M5977,7),IF(J5977&gt;5.5,2.6+INDEX(价格表!$B$4:$I$31,M5977,8)*L5977)))))))</f>
        <v>2.5</v>
      </c>
    </row>
    <row r="5978" spans="1:14">
      <c r="A5978" s="20">
        <v>4311121264835</v>
      </c>
      <c r="B5978" s="18" t="s">
        <v>16</v>
      </c>
      <c r="C5978" s="21">
        <v>20201219</v>
      </c>
      <c r="D5978" s="21">
        <v>610538201209</v>
      </c>
      <c r="E5978" s="21" t="s">
        <v>16</v>
      </c>
      <c r="F5978" s="21">
        <v>20201229</v>
      </c>
      <c r="G5978" s="21" t="s">
        <v>17</v>
      </c>
      <c r="H5978" s="21" t="s">
        <v>30</v>
      </c>
      <c r="I5978" s="21" t="s">
        <v>31</v>
      </c>
      <c r="J5978" s="21">
        <v>1.5</v>
      </c>
      <c r="K5978" s="21" t="s">
        <v>20</v>
      </c>
      <c r="L5978">
        <f t="shared" si="109"/>
        <v>2</v>
      </c>
      <c r="M5978">
        <f>MATCH(H:H,价格表!$B$4:$B$35,0)</f>
        <v>16</v>
      </c>
      <c r="N5978" s="27">
        <f>IF(J5978&lt;=0.3,INDEX(价格表!$B$4:$I$31,M5978,2),IF(AND(J5978&gt;0.3,J5978&lt;=1),INDEX(价格表!$B$4:$I$31,M5978,3),IF(AND(J5978&gt;1,J5978&lt;=2.2),INDEX(价格表!$B$4:$I$31,M5978,4),IF(AND(J5978&gt;2.2,J5978&lt;=3.3),INDEX(价格表!$B$4:$I$31,M5978,5),IF(AND(J5978&gt;3.3,J5978&lt;=4),INDEX(价格表!$B$4:$I$31,M5978,6),IF(AND(J5978&gt;4,J5978&lt;=5.5),INDEX(价格表!$B$4:$I$31,M5978,7),IF(J5978&gt;5.5,2.6+INDEX(价格表!$B$4:$I$31,M5978,8)*L5978)))))))</f>
        <v>2.15</v>
      </c>
    </row>
    <row r="5979" spans="1:14">
      <c r="A5979" s="20">
        <v>4311121264836</v>
      </c>
      <c r="B5979" s="18" t="s">
        <v>16</v>
      </c>
      <c r="C5979" s="21">
        <v>20201219</v>
      </c>
      <c r="D5979" s="21">
        <v>610538201209</v>
      </c>
      <c r="E5979" s="21" t="s">
        <v>16</v>
      </c>
      <c r="F5979" s="21">
        <v>20201229</v>
      </c>
      <c r="G5979" s="21" t="s">
        <v>17</v>
      </c>
      <c r="H5979" s="21" t="s">
        <v>73</v>
      </c>
      <c r="I5979" s="21" t="s">
        <v>215</v>
      </c>
      <c r="J5979" s="21">
        <v>1.44</v>
      </c>
      <c r="K5979" s="21" t="s">
        <v>20</v>
      </c>
      <c r="L5979">
        <f t="shared" si="109"/>
        <v>2</v>
      </c>
      <c r="M5979">
        <f>MATCH(H:H,价格表!$B$4:$B$35,0)</f>
        <v>7</v>
      </c>
      <c r="N5979" s="27">
        <f>IF(J5979&lt;=0.3,INDEX(价格表!$B$4:$I$31,M5979,2),IF(AND(J5979&gt;0.3,J5979&lt;=1),INDEX(价格表!$B$4:$I$31,M5979,3),IF(AND(J5979&gt;1,J5979&lt;=2.2),INDEX(价格表!$B$4:$I$31,M5979,4),IF(AND(J5979&gt;2.2,J5979&lt;=3.3),INDEX(价格表!$B$4:$I$31,M5979,5),IF(AND(J5979&gt;3.3,J5979&lt;=4),INDEX(价格表!$B$4:$I$31,M5979,6),IF(AND(J5979&gt;4,J5979&lt;=5.5),INDEX(价格表!$B$4:$I$31,M5979,7),IF(J5979&gt;5.5,2.6+INDEX(价格表!$B$4:$I$31,M5979,8)*L5979)))))))</f>
        <v>2.15</v>
      </c>
    </row>
    <row r="5980" spans="1:14">
      <c r="A5980" s="20">
        <v>4311121264837</v>
      </c>
      <c r="B5980" s="18" t="s">
        <v>16</v>
      </c>
      <c r="C5980" s="21">
        <v>20201219</v>
      </c>
      <c r="D5980" s="21">
        <v>610538201209</v>
      </c>
      <c r="E5980" s="21" t="s">
        <v>16</v>
      </c>
      <c r="F5980" s="21">
        <v>20201229</v>
      </c>
      <c r="G5980" s="21" t="s">
        <v>17</v>
      </c>
      <c r="H5980" s="21" t="s">
        <v>27</v>
      </c>
      <c r="I5980" s="21" t="s">
        <v>348</v>
      </c>
      <c r="J5980" s="21">
        <v>1.48</v>
      </c>
      <c r="K5980" s="21" t="s">
        <v>20</v>
      </c>
      <c r="L5980">
        <f t="shared" si="109"/>
        <v>2</v>
      </c>
      <c r="M5980">
        <f>MATCH(H:H,价格表!$B$4:$B$35,0)</f>
        <v>3</v>
      </c>
      <c r="N5980" s="27">
        <f>IF(J5980&lt;=0.3,INDEX(价格表!$B$4:$I$31,M5980,2),IF(AND(J5980&gt;0.3,J5980&lt;=1),INDEX(价格表!$B$4:$I$31,M5980,3),IF(AND(J5980&gt;1,J5980&lt;=2.2),INDEX(价格表!$B$4:$I$31,M5980,4),IF(AND(J5980&gt;2.2,J5980&lt;=3.3),INDEX(价格表!$B$4:$I$31,M5980,5),IF(AND(J5980&gt;3.3,J5980&lt;=4),INDEX(价格表!$B$4:$I$31,M5980,6),IF(AND(J5980&gt;4,J5980&lt;=5.5),INDEX(价格表!$B$4:$I$31,M5980,7),IF(J5980&gt;5.5,2.6+INDEX(价格表!$B$4:$I$31,M5980,8)*L5980)))))))</f>
        <v>2.15</v>
      </c>
    </row>
    <row r="5981" spans="1:14">
      <c r="A5981" s="20">
        <v>4311121264839</v>
      </c>
      <c r="B5981" s="18" t="s">
        <v>16</v>
      </c>
      <c r="C5981" s="21">
        <v>20201219</v>
      </c>
      <c r="D5981" s="21">
        <v>610538201209</v>
      </c>
      <c r="E5981" s="21" t="s">
        <v>16</v>
      </c>
      <c r="F5981" s="21">
        <v>20201229</v>
      </c>
      <c r="G5981" s="21" t="s">
        <v>17</v>
      </c>
      <c r="H5981" s="21" t="s">
        <v>56</v>
      </c>
      <c r="I5981" s="21" t="s">
        <v>57</v>
      </c>
      <c r="J5981" s="21">
        <v>1.44</v>
      </c>
      <c r="K5981" s="21" t="s">
        <v>20</v>
      </c>
      <c r="L5981">
        <f t="shared" si="109"/>
        <v>2</v>
      </c>
      <c r="M5981">
        <f>MATCH(H:H,价格表!$B$4:$B$35,0)</f>
        <v>11</v>
      </c>
      <c r="N5981" s="27">
        <f>IF(J5981&lt;=0.3,INDEX(价格表!$B$4:$I$31,M5981,2),IF(AND(J5981&gt;0.3,J5981&lt;=1),INDEX(价格表!$B$4:$I$31,M5981,3),IF(AND(J5981&gt;1,J5981&lt;=2.2),INDEX(价格表!$B$4:$I$31,M5981,4),IF(AND(J5981&gt;2.2,J5981&lt;=3.3),INDEX(价格表!$B$4:$I$31,M5981,5),IF(AND(J5981&gt;3.3,J5981&lt;=4),INDEX(价格表!$B$4:$I$31,M5981,6),IF(AND(J5981&gt;4,J5981&lt;=5.5),INDEX(价格表!$B$4:$I$31,M5981,7),IF(J5981&gt;5.5,2.6+INDEX(价格表!$B$4:$I$31,M5981,8)*L5981)))))))</f>
        <v>2.15</v>
      </c>
    </row>
    <row r="5982" spans="1:14">
      <c r="A5982" s="20">
        <v>4311121264840</v>
      </c>
      <c r="B5982" s="18" t="s">
        <v>16</v>
      </c>
      <c r="C5982" s="21">
        <v>20201219</v>
      </c>
      <c r="D5982" s="21">
        <v>610538201209</v>
      </c>
      <c r="E5982" s="21" t="s">
        <v>16</v>
      </c>
      <c r="F5982" s="21">
        <v>20201229</v>
      </c>
      <c r="G5982" s="21" t="s">
        <v>17</v>
      </c>
      <c r="H5982" s="21" t="s">
        <v>37</v>
      </c>
      <c r="I5982" s="21" t="s">
        <v>105</v>
      </c>
      <c r="J5982" s="21">
        <v>3.3</v>
      </c>
      <c r="K5982" s="21" t="s">
        <v>20</v>
      </c>
      <c r="L5982">
        <f t="shared" si="109"/>
        <v>4</v>
      </c>
      <c r="M5982">
        <f>MATCH(H:H,价格表!$B$4:$B$35,0)</f>
        <v>12</v>
      </c>
      <c r="N5982" s="27">
        <f>IF(J5982&lt;=0.3,INDEX(价格表!$B$4:$I$31,M5982,2),IF(AND(J5982&gt;0.3,J5982&lt;=1),INDEX(价格表!$B$4:$I$31,M5982,3),IF(AND(J5982&gt;1,J5982&lt;=2.2),INDEX(价格表!$B$4:$I$31,M5982,4),IF(AND(J5982&gt;2.2,J5982&lt;=3.3),INDEX(价格表!$B$4:$I$31,M5982,5),IF(AND(J5982&gt;3.3,J5982&lt;=4),INDEX(价格表!$B$4:$I$31,M5982,6),IF(AND(J5982&gt;4,J5982&lt;=5.5),INDEX(价格表!$B$4:$I$31,M5982,7),IF(J5982&gt;5.5,2.6+INDEX(价格表!$B$4:$I$31,M5982,8)*L5982)))))))</f>
        <v>2.5</v>
      </c>
    </row>
    <row r="5983" spans="1:14">
      <c r="A5983" s="20">
        <v>4311121264841</v>
      </c>
      <c r="B5983" s="18" t="s">
        <v>16</v>
      </c>
      <c r="C5983" s="21">
        <v>20201219</v>
      </c>
      <c r="D5983" s="21">
        <v>610538201209</v>
      </c>
      <c r="E5983" s="21" t="s">
        <v>16</v>
      </c>
      <c r="F5983" s="21">
        <v>20201229</v>
      </c>
      <c r="G5983" s="21" t="s">
        <v>17</v>
      </c>
      <c r="H5983" s="21" t="s">
        <v>75</v>
      </c>
      <c r="I5983" s="21" t="s">
        <v>114</v>
      </c>
      <c r="J5983" s="21">
        <v>3.28</v>
      </c>
      <c r="K5983" s="21" t="s">
        <v>20</v>
      </c>
      <c r="L5983">
        <f t="shared" si="109"/>
        <v>4</v>
      </c>
      <c r="M5983">
        <f>MATCH(H:H,价格表!$B$4:$B$35,0)</f>
        <v>24</v>
      </c>
      <c r="N5983" s="27">
        <f>IF(J5983&lt;=0.3,INDEX(价格表!$B$4:$I$31,M5983,2),IF(AND(J5983&gt;0.3,J5983&lt;=1),INDEX(价格表!$B$4:$I$31,M5983,3),IF(AND(J5983&gt;1,J5983&lt;=2.2),INDEX(价格表!$B$4:$I$31,M5983,4),IF(AND(J5983&gt;2.2,J5983&lt;=3.3),INDEX(价格表!$B$4:$I$31,M5983,5),IF(AND(J5983&gt;3.3,J5983&lt;=4),INDEX(价格表!$B$4:$I$31,M5983,6),IF(AND(J5983&gt;4,J5983&lt;=5.5),INDEX(价格表!$B$4:$I$31,M5983,7),IF(J5983&gt;5.5,2.6+INDEX(价格表!$B$4:$I$31,M5983,8)*L5983)))))))</f>
        <v>2.5</v>
      </c>
    </row>
    <row r="5984" spans="1:14">
      <c r="A5984" s="20">
        <v>4311121264842</v>
      </c>
      <c r="B5984" s="18" t="s">
        <v>16</v>
      </c>
      <c r="C5984" s="21">
        <v>20201219</v>
      </c>
      <c r="D5984" s="21">
        <v>610538201209</v>
      </c>
      <c r="E5984" s="21" t="s">
        <v>16</v>
      </c>
      <c r="F5984" s="21">
        <v>20201229</v>
      </c>
      <c r="G5984" s="21" t="s">
        <v>17</v>
      </c>
      <c r="H5984" s="21" t="s">
        <v>56</v>
      </c>
      <c r="I5984" s="21" t="s">
        <v>57</v>
      </c>
      <c r="J5984" s="21">
        <v>3.27</v>
      </c>
      <c r="K5984" s="21" t="s">
        <v>20</v>
      </c>
      <c r="L5984">
        <f t="shared" si="109"/>
        <v>4</v>
      </c>
      <c r="M5984">
        <f>MATCH(H:H,价格表!$B$4:$B$35,0)</f>
        <v>11</v>
      </c>
      <c r="N5984" s="27">
        <f>IF(J5984&lt;=0.3,INDEX(价格表!$B$4:$I$31,M5984,2),IF(AND(J5984&gt;0.3,J5984&lt;=1),INDEX(价格表!$B$4:$I$31,M5984,3),IF(AND(J5984&gt;1,J5984&lt;=2.2),INDEX(价格表!$B$4:$I$31,M5984,4),IF(AND(J5984&gt;2.2,J5984&lt;=3.3),INDEX(价格表!$B$4:$I$31,M5984,5),IF(AND(J5984&gt;3.3,J5984&lt;=4),INDEX(价格表!$B$4:$I$31,M5984,6),IF(AND(J5984&gt;4,J5984&lt;=5.5),INDEX(价格表!$B$4:$I$31,M5984,7),IF(J5984&gt;5.5,2.6+INDEX(价格表!$B$4:$I$31,M5984,8)*L5984)))))))</f>
        <v>2.5</v>
      </c>
    </row>
    <row r="5985" spans="1:14">
      <c r="A5985" s="20">
        <v>4311121264843</v>
      </c>
      <c r="B5985" s="18" t="s">
        <v>16</v>
      </c>
      <c r="C5985" s="21">
        <v>20201219</v>
      </c>
      <c r="D5985" s="21">
        <v>610538201209</v>
      </c>
      <c r="E5985" s="21" t="s">
        <v>16</v>
      </c>
      <c r="F5985" s="21">
        <v>20201229</v>
      </c>
      <c r="G5985" s="21" t="s">
        <v>17</v>
      </c>
      <c r="H5985" s="21" t="s">
        <v>18</v>
      </c>
      <c r="I5985" s="21" t="s">
        <v>369</v>
      </c>
      <c r="J5985" s="21">
        <v>3.29</v>
      </c>
      <c r="K5985" s="21" t="s">
        <v>20</v>
      </c>
      <c r="L5985">
        <f t="shared" si="109"/>
        <v>4</v>
      </c>
      <c r="M5985">
        <f>MATCH(H:H,价格表!$B$4:$B$35,0)</f>
        <v>1</v>
      </c>
      <c r="N5985" s="27">
        <f>IF(J5985&lt;=0.3,INDEX(价格表!$B$4:$I$31,M5985,2),IF(AND(J5985&gt;0.3,J5985&lt;=1),INDEX(价格表!$B$4:$I$31,M5985,3),IF(AND(J5985&gt;1,J5985&lt;=2.2),INDEX(价格表!$B$4:$I$31,M5985,4),IF(AND(J5985&gt;2.2,J5985&lt;=3.3),INDEX(价格表!$B$4:$I$31,M5985,5),IF(AND(J5985&gt;3.3,J5985&lt;=4),INDEX(价格表!$B$4:$I$31,M5985,6),IF(AND(J5985&gt;4,J5985&lt;=5.5),INDEX(价格表!$B$4:$I$31,M5985,7),IF(J5985&gt;5.5,2.6+INDEX(价格表!$B$4:$I$31,M5985,8)*L5985)))))))</f>
        <v>2.5</v>
      </c>
    </row>
    <row r="5986" spans="1:14">
      <c r="A5986" s="20">
        <v>4311121265216</v>
      </c>
      <c r="B5986" s="18" t="s">
        <v>16</v>
      </c>
      <c r="C5986" s="21">
        <v>20201219</v>
      </c>
      <c r="D5986" s="21">
        <v>610538201209</v>
      </c>
      <c r="E5986" s="21" t="s">
        <v>16</v>
      </c>
      <c r="F5986" s="21">
        <v>20201229</v>
      </c>
      <c r="G5986" s="21" t="s">
        <v>17</v>
      </c>
      <c r="H5986" s="21" t="s">
        <v>25</v>
      </c>
      <c r="I5986" s="21" t="s">
        <v>160</v>
      </c>
      <c r="J5986" s="21">
        <v>1.46</v>
      </c>
      <c r="K5986" s="21" t="s">
        <v>20</v>
      </c>
      <c r="L5986">
        <f t="shared" si="109"/>
        <v>2</v>
      </c>
      <c r="M5986">
        <f>MATCH(H:H,价格表!$B$4:$B$35,0)</f>
        <v>25</v>
      </c>
      <c r="N5986" s="27">
        <f>IF(J5986&lt;=0.3,INDEX(价格表!$B$4:$I$31,M5986,2),IF(AND(J5986&gt;0.3,J5986&lt;=1),INDEX(价格表!$B$4:$I$31,M5986,3),IF(AND(J5986&gt;1,J5986&lt;=2.2),INDEX(价格表!$B$4:$I$31,M5986,4),IF(AND(J5986&gt;2.2,J5986&lt;=3.3),INDEX(价格表!$B$4:$I$31,M5986,5),IF(AND(J5986&gt;3.3,J5986&lt;=4),INDEX(价格表!$B$4:$I$31,M5986,6),IF(AND(J5986&gt;4,J5986&lt;=5.5),INDEX(价格表!$B$4:$I$31,M5986,7),IF(J5986&gt;5.5,2.6+INDEX(价格表!$B$4:$I$31,M5986,8)*L5986)))))))</f>
        <v>2.15</v>
      </c>
    </row>
    <row r="5987" spans="1:14">
      <c r="A5987" s="20">
        <v>4311121265217</v>
      </c>
      <c r="B5987" s="18" t="s">
        <v>16</v>
      </c>
      <c r="C5987" s="21">
        <v>20201219</v>
      </c>
      <c r="D5987" s="21">
        <v>610538201209</v>
      </c>
      <c r="E5987" s="21" t="s">
        <v>16</v>
      </c>
      <c r="F5987" s="21">
        <v>20201229</v>
      </c>
      <c r="G5987" s="21" t="s">
        <v>17</v>
      </c>
      <c r="H5987" s="21" t="s">
        <v>50</v>
      </c>
      <c r="I5987" s="21" t="s">
        <v>62</v>
      </c>
      <c r="J5987" s="21">
        <v>1.44</v>
      </c>
      <c r="K5987" s="21" t="s">
        <v>20</v>
      </c>
      <c r="L5987">
        <f t="shared" si="109"/>
        <v>2</v>
      </c>
      <c r="M5987">
        <f>MATCH(H:H,价格表!$B$4:$B$35,0)</f>
        <v>4</v>
      </c>
      <c r="N5987" s="27">
        <f>IF(J5987&lt;=0.3,INDEX(价格表!$B$4:$I$31,M5987,2),IF(AND(J5987&gt;0.3,J5987&lt;=1),INDEX(价格表!$B$4:$I$31,M5987,3),IF(AND(J5987&gt;1,J5987&lt;=2.2),INDEX(价格表!$B$4:$I$31,M5987,4),IF(AND(J5987&gt;2.2,J5987&lt;=3.3),INDEX(价格表!$B$4:$I$31,M5987,5),IF(AND(J5987&gt;3.3,J5987&lt;=4),INDEX(价格表!$B$4:$I$31,M5987,6),IF(AND(J5987&gt;4,J5987&lt;=5.5),INDEX(价格表!$B$4:$I$31,M5987,7),IF(J5987&gt;5.5,2.6+INDEX(价格表!$B$4:$I$31,M5987,8)*L5987)))))))</f>
        <v>2.15</v>
      </c>
    </row>
    <row r="5988" spans="1:14">
      <c r="A5988" s="20">
        <v>4311121265218</v>
      </c>
      <c r="B5988" s="18" t="s">
        <v>16</v>
      </c>
      <c r="C5988" s="21">
        <v>20201219</v>
      </c>
      <c r="D5988" s="21">
        <v>610538201209</v>
      </c>
      <c r="E5988" s="21" t="s">
        <v>16</v>
      </c>
      <c r="F5988" s="21">
        <v>20201229</v>
      </c>
      <c r="G5988" s="21" t="s">
        <v>17</v>
      </c>
      <c r="H5988" s="21" t="s">
        <v>39</v>
      </c>
      <c r="I5988" s="21" t="s">
        <v>81</v>
      </c>
      <c r="J5988" s="21">
        <v>1.44</v>
      </c>
      <c r="K5988" s="21" t="s">
        <v>20</v>
      </c>
      <c r="L5988">
        <f t="shared" si="109"/>
        <v>2</v>
      </c>
      <c r="M5988">
        <f>MATCH(H:H,价格表!$B$4:$B$35,0)</f>
        <v>23</v>
      </c>
      <c r="N5988" s="27">
        <f>IF(J5988&lt;=0.3,INDEX(价格表!$B$4:$I$31,M5988,2),IF(AND(J5988&gt;0.3,J5988&lt;=1),INDEX(价格表!$B$4:$I$31,M5988,3),IF(AND(J5988&gt;1,J5988&lt;=2.2),INDEX(价格表!$B$4:$I$31,M5988,4),IF(AND(J5988&gt;2.2,J5988&lt;=3.3),INDEX(价格表!$B$4:$I$31,M5988,5),IF(AND(J5988&gt;3.3,J5988&lt;=4),INDEX(价格表!$B$4:$I$31,M5988,6),IF(AND(J5988&gt;4,J5988&lt;=5.5),INDEX(价格表!$B$4:$I$31,M5988,7),IF(J5988&gt;5.5,2.6+INDEX(价格表!$B$4:$I$31,M5988,8)*L5988)))))))</f>
        <v>2.15</v>
      </c>
    </row>
    <row r="5989" spans="1:14">
      <c r="A5989" s="20">
        <v>4311121265219</v>
      </c>
      <c r="B5989" s="18" t="s">
        <v>16</v>
      </c>
      <c r="C5989" s="21">
        <v>20201219</v>
      </c>
      <c r="D5989" s="21">
        <v>610538201209</v>
      </c>
      <c r="E5989" s="21" t="s">
        <v>16</v>
      </c>
      <c r="F5989" s="21">
        <v>20201229</v>
      </c>
      <c r="G5989" s="21" t="s">
        <v>17</v>
      </c>
      <c r="H5989" s="21" t="s">
        <v>39</v>
      </c>
      <c r="I5989" s="21" t="s">
        <v>245</v>
      </c>
      <c r="J5989" s="21">
        <v>1.44</v>
      </c>
      <c r="K5989" s="21" t="s">
        <v>20</v>
      </c>
      <c r="L5989">
        <f t="shared" si="109"/>
        <v>2</v>
      </c>
      <c r="M5989">
        <f>MATCH(H:H,价格表!$B$4:$B$35,0)</f>
        <v>23</v>
      </c>
      <c r="N5989" s="27">
        <f>IF(J5989&lt;=0.3,INDEX(价格表!$B$4:$I$31,M5989,2),IF(AND(J5989&gt;0.3,J5989&lt;=1),INDEX(价格表!$B$4:$I$31,M5989,3),IF(AND(J5989&gt;1,J5989&lt;=2.2),INDEX(价格表!$B$4:$I$31,M5989,4),IF(AND(J5989&gt;2.2,J5989&lt;=3.3),INDEX(价格表!$B$4:$I$31,M5989,5),IF(AND(J5989&gt;3.3,J5989&lt;=4),INDEX(价格表!$B$4:$I$31,M5989,6),IF(AND(J5989&gt;4,J5989&lt;=5.5),INDEX(价格表!$B$4:$I$31,M5989,7),IF(J5989&gt;5.5,2.6+INDEX(价格表!$B$4:$I$31,M5989,8)*L5989)))))))</f>
        <v>2.15</v>
      </c>
    </row>
    <row r="5990" spans="1:14">
      <c r="A5990" s="20">
        <v>4311121265221</v>
      </c>
      <c r="B5990" s="18" t="s">
        <v>16</v>
      </c>
      <c r="C5990" s="21">
        <v>20201219</v>
      </c>
      <c r="D5990" s="21">
        <v>610538201209</v>
      </c>
      <c r="E5990" s="21" t="s">
        <v>16</v>
      </c>
      <c r="F5990" s="21">
        <v>20201229</v>
      </c>
      <c r="G5990" s="21" t="s">
        <v>17</v>
      </c>
      <c r="H5990" s="21" t="s">
        <v>30</v>
      </c>
      <c r="I5990" s="21" t="s">
        <v>31</v>
      </c>
      <c r="J5990" s="21">
        <v>0.56</v>
      </c>
      <c r="K5990" s="21" t="s">
        <v>20</v>
      </c>
      <c r="L5990">
        <f t="shared" si="109"/>
        <v>1</v>
      </c>
      <c r="M5990">
        <f>MATCH(H:H,价格表!$B$4:$B$35,0)</f>
        <v>16</v>
      </c>
      <c r="N5990" s="27">
        <f>IF(J5990&lt;=0.3,INDEX(价格表!$B$4:$I$31,M5990,2),IF(AND(J5990&gt;0.3,J5990&lt;=1),INDEX(价格表!$B$4:$I$31,M5990,3),IF(AND(J5990&gt;1,J5990&lt;=2.2),INDEX(价格表!$B$4:$I$31,M5990,4),IF(AND(J5990&gt;2.2,J5990&lt;=3.3),INDEX(价格表!$B$4:$I$31,M5990,5),IF(AND(J5990&gt;3.3,J5990&lt;=4),INDEX(价格表!$B$4:$I$31,M5990,6),IF(AND(J5990&gt;4,J5990&lt;=5.5),INDEX(价格表!$B$4:$I$31,M5990,7),IF(J5990&gt;5.5,2.6+INDEX(价格表!$B$4:$I$31,M5990,8)*L5990)))))))</f>
        <v>1.8</v>
      </c>
    </row>
    <row r="5991" spans="1:14">
      <c r="A5991" s="20">
        <v>4311121265222</v>
      </c>
      <c r="B5991" s="18" t="s">
        <v>16</v>
      </c>
      <c r="C5991" s="21">
        <v>20201219</v>
      </c>
      <c r="D5991" s="21">
        <v>610538201209</v>
      </c>
      <c r="E5991" s="21" t="s">
        <v>16</v>
      </c>
      <c r="F5991" s="21">
        <v>20201229</v>
      </c>
      <c r="G5991" s="21" t="s">
        <v>17</v>
      </c>
      <c r="H5991" s="21" t="s">
        <v>25</v>
      </c>
      <c r="I5991" s="21" t="s">
        <v>26</v>
      </c>
      <c r="J5991" s="21">
        <v>1.44</v>
      </c>
      <c r="K5991" s="21" t="s">
        <v>20</v>
      </c>
      <c r="L5991">
        <f t="shared" si="109"/>
        <v>2</v>
      </c>
      <c r="M5991">
        <f>MATCH(H:H,价格表!$B$4:$B$35,0)</f>
        <v>25</v>
      </c>
      <c r="N5991" s="27">
        <f>IF(J5991&lt;=0.3,INDEX(价格表!$B$4:$I$31,M5991,2),IF(AND(J5991&gt;0.3,J5991&lt;=1),INDEX(价格表!$B$4:$I$31,M5991,3),IF(AND(J5991&gt;1,J5991&lt;=2.2),INDEX(价格表!$B$4:$I$31,M5991,4),IF(AND(J5991&gt;2.2,J5991&lt;=3.3),INDEX(价格表!$B$4:$I$31,M5991,5),IF(AND(J5991&gt;3.3,J5991&lt;=4),INDEX(价格表!$B$4:$I$31,M5991,6),IF(AND(J5991&gt;4,J5991&lt;=5.5),INDEX(价格表!$B$4:$I$31,M5991,7),IF(J5991&gt;5.5,2.6+INDEX(价格表!$B$4:$I$31,M5991,8)*L5991)))))))</f>
        <v>2.15</v>
      </c>
    </row>
    <row r="5992" spans="1:14">
      <c r="A5992" s="20">
        <v>4311121265223</v>
      </c>
      <c r="B5992" s="18" t="s">
        <v>16</v>
      </c>
      <c r="C5992" s="21">
        <v>20201219</v>
      </c>
      <c r="D5992" s="21">
        <v>610538201209</v>
      </c>
      <c r="E5992" s="21" t="s">
        <v>16</v>
      </c>
      <c r="F5992" s="21">
        <v>20201229</v>
      </c>
      <c r="G5992" s="21" t="s">
        <v>17</v>
      </c>
      <c r="H5992" s="21" t="s">
        <v>21</v>
      </c>
      <c r="I5992" s="21" t="s">
        <v>201</v>
      </c>
      <c r="J5992" s="21">
        <v>1.45</v>
      </c>
      <c r="K5992" s="21" t="s">
        <v>20</v>
      </c>
      <c r="L5992">
        <f t="shared" si="109"/>
        <v>2</v>
      </c>
      <c r="M5992">
        <f>MATCH(H:H,价格表!$B$4:$B$35,0)</f>
        <v>20</v>
      </c>
      <c r="N5992" s="27">
        <f>IF(J5992&lt;=0.3,INDEX(价格表!$B$4:$I$31,M5992,2),IF(AND(J5992&gt;0.3,J5992&lt;=1),INDEX(价格表!$B$4:$I$31,M5992,3),IF(AND(J5992&gt;1,J5992&lt;=2.2),INDEX(价格表!$B$4:$I$31,M5992,4),IF(AND(J5992&gt;2.2,J5992&lt;=3.3),INDEX(价格表!$B$4:$I$31,M5992,5),IF(AND(J5992&gt;3.3,J5992&lt;=4),INDEX(价格表!$B$4:$I$31,M5992,6),IF(AND(J5992&gt;4,J5992&lt;=5.5),INDEX(价格表!$B$4:$I$31,M5992,7),IF(J5992&gt;5.5,2.6+INDEX(价格表!$B$4:$I$31,M5992,8)*L5992)))))))</f>
        <v>2.15</v>
      </c>
    </row>
    <row r="5993" spans="1:14">
      <c r="A5993" s="20">
        <v>4311121265224</v>
      </c>
      <c r="B5993" s="18" t="s">
        <v>16</v>
      </c>
      <c r="C5993" s="21">
        <v>20201219</v>
      </c>
      <c r="D5993" s="21">
        <v>610538201209</v>
      </c>
      <c r="E5993" s="21" t="s">
        <v>16</v>
      </c>
      <c r="F5993" s="21">
        <v>20201229</v>
      </c>
      <c r="G5993" s="21" t="s">
        <v>17</v>
      </c>
      <c r="H5993" s="21" t="s">
        <v>43</v>
      </c>
      <c r="I5993" s="21" t="s">
        <v>95</v>
      </c>
      <c r="J5993" s="21">
        <v>1.45</v>
      </c>
      <c r="K5993" s="21" t="s">
        <v>20</v>
      </c>
      <c r="L5993">
        <f t="shared" si="109"/>
        <v>2</v>
      </c>
      <c r="M5993">
        <f>MATCH(H:H,价格表!$B$4:$B$35,0)</f>
        <v>10</v>
      </c>
      <c r="N5993" s="27">
        <f>IF(J5993&lt;=0.3,INDEX(价格表!$B$4:$I$31,M5993,2),IF(AND(J5993&gt;0.3,J5993&lt;=1),INDEX(价格表!$B$4:$I$31,M5993,3),IF(AND(J5993&gt;1,J5993&lt;=2.2),INDEX(价格表!$B$4:$I$31,M5993,4),IF(AND(J5993&gt;2.2,J5993&lt;=3.3),INDEX(价格表!$B$4:$I$31,M5993,5),IF(AND(J5993&gt;3.3,J5993&lt;=4),INDEX(价格表!$B$4:$I$31,M5993,6),IF(AND(J5993&gt;4,J5993&lt;=5.5),INDEX(价格表!$B$4:$I$31,M5993,7),IF(J5993&gt;5.5,2.6+INDEX(价格表!$B$4:$I$31,M5993,8)*L5993)))))))</f>
        <v>2.15</v>
      </c>
    </row>
    <row r="5994" spans="1:14">
      <c r="A5994" s="20">
        <v>4311121265225</v>
      </c>
      <c r="B5994" s="18" t="s">
        <v>16</v>
      </c>
      <c r="C5994" s="21">
        <v>20201219</v>
      </c>
      <c r="D5994" s="21">
        <v>610538201209</v>
      </c>
      <c r="E5994" s="21" t="s">
        <v>16</v>
      </c>
      <c r="F5994" s="21">
        <v>20201229</v>
      </c>
      <c r="G5994" s="21" t="s">
        <v>17</v>
      </c>
      <c r="H5994" s="21" t="s">
        <v>27</v>
      </c>
      <c r="I5994" s="21" t="s">
        <v>155</v>
      </c>
      <c r="J5994" s="21">
        <v>0.6</v>
      </c>
      <c r="K5994" s="21" t="s">
        <v>20</v>
      </c>
      <c r="L5994">
        <f t="shared" si="109"/>
        <v>1</v>
      </c>
      <c r="M5994">
        <f>MATCH(H:H,价格表!$B$4:$B$35,0)</f>
        <v>3</v>
      </c>
      <c r="N5994" s="27">
        <f>IF(J5994&lt;=0.3,INDEX(价格表!$B$4:$I$31,M5994,2),IF(AND(J5994&gt;0.3,J5994&lt;=1),INDEX(价格表!$B$4:$I$31,M5994,3),IF(AND(J5994&gt;1,J5994&lt;=2.2),INDEX(价格表!$B$4:$I$31,M5994,4),IF(AND(J5994&gt;2.2,J5994&lt;=3.3),INDEX(价格表!$B$4:$I$31,M5994,5),IF(AND(J5994&gt;3.3,J5994&lt;=4),INDEX(价格表!$B$4:$I$31,M5994,6),IF(AND(J5994&gt;4,J5994&lt;=5.5),INDEX(价格表!$B$4:$I$31,M5994,7),IF(J5994&gt;5.5,2.6+INDEX(价格表!$B$4:$I$31,M5994,8)*L5994)))))))</f>
        <v>1.8</v>
      </c>
    </row>
    <row r="5995" spans="1:14">
      <c r="A5995" s="20">
        <v>4311121266526</v>
      </c>
      <c r="B5995" s="18" t="s">
        <v>16</v>
      </c>
      <c r="C5995" s="21">
        <v>20201219</v>
      </c>
      <c r="D5995" s="21">
        <v>610538201209</v>
      </c>
      <c r="E5995" s="21" t="s">
        <v>16</v>
      </c>
      <c r="F5995" s="21">
        <v>20201229</v>
      </c>
      <c r="G5995" s="21" t="s">
        <v>17</v>
      </c>
      <c r="H5995" s="21" t="s">
        <v>18</v>
      </c>
      <c r="I5995" s="21" t="s">
        <v>29</v>
      </c>
      <c r="J5995" s="21">
        <v>1.44</v>
      </c>
      <c r="K5995" s="21" t="s">
        <v>20</v>
      </c>
      <c r="L5995">
        <f t="shared" si="109"/>
        <v>2</v>
      </c>
      <c r="M5995">
        <f>MATCH(H:H,价格表!$B$4:$B$35,0)</f>
        <v>1</v>
      </c>
      <c r="N5995" s="27">
        <f>IF(J5995&lt;=0.3,INDEX(价格表!$B$4:$I$31,M5995,2),IF(AND(J5995&gt;0.3,J5995&lt;=1),INDEX(价格表!$B$4:$I$31,M5995,3),IF(AND(J5995&gt;1,J5995&lt;=2.2),INDEX(价格表!$B$4:$I$31,M5995,4),IF(AND(J5995&gt;2.2,J5995&lt;=3.3),INDEX(价格表!$B$4:$I$31,M5995,5),IF(AND(J5995&gt;3.3,J5995&lt;=4),INDEX(价格表!$B$4:$I$31,M5995,6),IF(AND(J5995&gt;4,J5995&lt;=5.5),INDEX(价格表!$B$4:$I$31,M5995,7),IF(J5995&gt;5.5,2.6+INDEX(价格表!$B$4:$I$31,M5995,8)*L5995)))))))</f>
        <v>2.15</v>
      </c>
    </row>
    <row r="5996" spans="1:14">
      <c r="A5996" s="20">
        <v>4311121266527</v>
      </c>
      <c r="B5996" s="18" t="s">
        <v>16</v>
      </c>
      <c r="C5996" s="21">
        <v>20201219</v>
      </c>
      <c r="D5996" s="21">
        <v>610538201209</v>
      </c>
      <c r="E5996" s="21" t="s">
        <v>16</v>
      </c>
      <c r="F5996" s="21">
        <v>20201229</v>
      </c>
      <c r="G5996" s="21" t="s">
        <v>17</v>
      </c>
      <c r="H5996" s="21" t="s">
        <v>88</v>
      </c>
      <c r="I5996" s="21" t="s">
        <v>101</v>
      </c>
      <c r="J5996" s="21">
        <v>1.46</v>
      </c>
      <c r="K5996" s="21" t="s">
        <v>20</v>
      </c>
      <c r="L5996">
        <f t="shared" si="109"/>
        <v>2</v>
      </c>
      <c r="M5996">
        <f>MATCH(H:H,价格表!$B$4:$B$35,0)</f>
        <v>19</v>
      </c>
      <c r="N5996" s="27">
        <f>IF(J5996&lt;=0.3,INDEX(价格表!$B$4:$I$31,M5996,2),IF(AND(J5996&gt;0.3,J5996&lt;=1),INDEX(价格表!$B$4:$I$31,M5996,3),IF(AND(J5996&gt;1,J5996&lt;=2.2),INDEX(价格表!$B$4:$I$31,M5996,4),IF(AND(J5996&gt;2.2,J5996&lt;=3.3),INDEX(价格表!$B$4:$I$31,M5996,5),IF(AND(J5996&gt;3.3,J5996&lt;=4),INDEX(价格表!$B$4:$I$31,M5996,6),IF(AND(J5996&gt;4,J5996&lt;=5.5),INDEX(价格表!$B$4:$I$31,M5996,7),IF(J5996&gt;5.5,2.6+INDEX(价格表!$B$4:$I$31,M5996,8)*L5996)))))))</f>
        <v>2.15</v>
      </c>
    </row>
    <row r="5997" spans="1:14">
      <c r="A5997" s="20">
        <v>4311121266528</v>
      </c>
      <c r="B5997" s="18" t="s">
        <v>16</v>
      </c>
      <c r="C5997" s="21">
        <v>20201219</v>
      </c>
      <c r="D5997" s="21">
        <v>610538201209</v>
      </c>
      <c r="E5997" s="21" t="s">
        <v>16</v>
      </c>
      <c r="F5997" s="21">
        <v>20201229</v>
      </c>
      <c r="G5997" s="21" t="s">
        <v>17</v>
      </c>
      <c r="H5997" s="21" t="s">
        <v>27</v>
      </c>
      <c r="I5997" s="21" t="s">
        <v>49</v>
      </c>
      <c r="J5997" s="21">
        <v>1.45</v>
      </c>
      <c r="K5997" s="21" t="s">
        <v>20</v>
      </c>
      <c r="L5997">
        <f t="shared" si="109"/>
        <v>2</v>
      </c>
      <c r="M5997">
        <f>MATCH(H:H,价格表!$B$4:$B$35,0)</f>
        <v>3</v>
      </c>
      <c r="N5997" s="27">
        <f>IF(J5997&lt;=0.3,INDEX(价格表!$B$4:$I$31,M5997,2),IF(AND(J5997&gt;0.3,J5997&lt;=1),INDEX(价格表!$B$4:$I$31,M5997,3),IF(AND(J5997&gt;1,J5997&lt;=2.2),INDEX(价格表!$B$4:$I$31,M5997,4),IF(AND(J5997&gt;2.2,J5997&lt;=3.3),INDEX(价格表!$B$4:$I$31,M5997,5),IF(AND(J5997&gt;3.3,J5997&lt;=4),INDEX(价格表!$B$4:$I$31,M5997,6),IF(AND(J5997&gt;4,J5997&lt;=5.5),INDEX(价格表!$B$4:$I$31,M5997,7),IF(J5997&gt;5.5,2.6+INDEX(价格表!$B$4:$I$31,M5997,8)*L5997)))))))</f>
        <v>2.15</v>
      </c>
    </row>
    <row r="5998" spans="1:14">
      <c r="A5998" s="20">
        <v>4311121266529</v>
      </c>
      <c r="B5998" s="18" t="s">
        <v>16</v>
      </c>
      <c r="C5998" s="21">
        <v>20201219</v>
      </c>
      <c r="D5998" s="21">
        <v>610538201209</v>
      </c>
      <c r="E5998" s="21" t="s">
        <v>16</v>
      </c>
      <c r="F5998" s="21">
        <v>20201229</v>
      </c>
      <c r="G5998" s="21" t="s">
        <v>17</v>
      </c>
      <c r="H5998" s="21" t="s">
        <v>35</v>
      </c>
      <c r="I5998" s="21" t="s">
        <v>253</v>
      </c>
      <c r="J5998" s="21">
        <v>1.44</v>
      </c>
      <c r="K5998" s="21" t="s">
        <v>20</v>
      </c>
      <c r="L5998">
        <f t="shared" si="109"/>
        <v>2</v>
      </c>
      <c r="M5998">
        <f>MATCH(H:H,价格表!$B$4:$B$35,0)</f>
        <v>22</v>
      </c>
      <c r="N5998" s="27">
        <f>IF(J5998&lt;=0.3,INDEX(价格表!$B$4:$I$31,M5998,2),IF(AND(J5998&gt;0.3,J5998&lt;=1),INDEX(价格表!$B$4:$I$31,M5998,3),IF(AND(J5998&gt;1,J5998&lt;=2.2),INDEX(价格表!$B$4:$I$31,M5998,4),IF(AND(J5998&gt;2.2,J5998&lt;=3.3),INDEX(价格表!$B$4:$I$31,M5998,5),IF(AND(J5998&gt;3.3,J5998&lt;=4),INDEX(价格表!$B$4:$I$31,M5998,6),IF(AND(J5998&gt;4,J5998&lt;=5.5),INDEX(价格表!$B$4:$I$31,M5998,7),IF(J5998&gt;5.5,2.6+INDEX(价格表!$B$4:$I$31,M5998,8)*L5998)))))))</f>
        <v>2.15</v>
      </c>
    </row>
    <row r="5999" spans="1:14">
      <c r="A5999" s="20">
        <v>4311121266530</v>
      </c>
      <c r="B5999" s="18" t="s">
        <v>16</v>
      </c>
      <c r="C5999" s="21">
        <v>20201219</v>
      </c>
      <c r="D5999" s="21">
        <v>610538201209</v>
      </c>
      <c r="E5999" s="21" t="s">
        <v>16</v>
      </c>
      <c r="F5999" s="21">
        <v>20201229</v>
      </c>
      <c r="G5999" s="21" t="s">
        <v>17</v>
      </c>
      <c r="H5999" s="21" t="s">
        <v>50</v>
      </c>
      <c r="I5999" s="21" t="s">
        <v>77</v>
      </c>
      <c r="J5999" s="21">
        <v>1.44</v>
      </c>
      <c r="K5999" s="21" t="s">
        <v>20</v>
      </c>
      <c r="L5999">
        <f t="shared" si="109"/>
        <v>2</v>
      </c>
      <c r="M5999">
        <f>MATCH(H:H,价格表!$B$4:$B$35,0)</f>
        <v>4</v>
      </c>
      <c r="N5999" s="27">
        <f>IF(J5999&lt;=0.3,INDEX(价格表!$B$4:$I$31,M5999,2),IF(AND(J5999&gt;0.3,J5999&lt;=1),INDEX(价格表!$B$4:$I$31,M5999,3),IF(AND(J5999&gt;1,J5999&lt;=2.2),INDEX(价格表!$B$4:$I$31,M5999,4),IF(AND(J5999&gt;2.2,J5999&lt;=3.3),INDEX(价格表!$B$4:$I$31,M5999,5),IF(AND(J5999&gt;3.3,J5999&lt;=4),INDEX(价格表!$B$4:$I$31,M5999,6),IF(AND(J5999&gt;4,J5999&lt;=5.5),INDEX(价格表!$B$4:$I$31,M5999,7),IF(J5999&gt;5.5,2.6+INDEX(价格表!$B$4:$I$31,M5999,8)*L5999)))))))</f>
        <v>2.15</v>
      </c>
    </row>
    <row r="6000" spans="1:14">
      <c r="A6000" s="20">
        <v>4311121266531</v>
      </c>
      <c r="B6000" s="18" t="s">
        <v>16</v>
      </c>
      <c r="C6000" s="21">
        <v>20201219</v>
      </c>
      <c r="D6000" s="21">
        <v>610538201209</v>
      </c>
      <c r="E6000" s="21" t="s">
        <v>16</v>
      </c>
      <c r="F6000" s="21">
        <v>20201229</v>
      </c>
      <c r="G6000" s="21" t="s">
        <v>17</v>
      </c>
      <c r="H6000" s="21" t="s">
        <v>25</v>
      </c>
      <c r="I6000" s="21" t="s">
        <v>26</v>
      </c>
      <c r="J6000" s="21">
        <v>1.45</v>
      </c>
      <c r="K6000" s="21" t="s">
        <v>20</v>
      </c>
      <c r="L6000">
        <f t="shared" si="109"/>
        <v>2</v>
      </c>
      <c r="M6000">
        <f>MATCH(H:H,价格表!$B$4:$B$35,0)</f>
        <v>25</v>
      </c>
      <c r="N6000" s="27">
        <f>IF(J6000&lt;=0.3,INDEX(价格表!$B$4:$I$31,M6000,2),IF(AND(J6000&gt;0.3,J6000&lt;=1),INDEX(价格表!$B$4:$I$31,M6000,3),IF(AND(J6000&gt;1,J6000&lt;=2.2),INDEX(价格表!$B$4:$I$31,M6000,4),IF(AND(J6000&gt;2.2,J6000&lt;=3.3),INDEX(价格表!$B$4:$I$31,M6000,5),IF(AND(J6000&gt;3.3,J6000&lt;=4),INDEX(价格表!$B$4:$I$31,M6000,6),IF(AND(J6000&gt;4,J6000&lt;=5.5),INDEX(价格表!$B$4:$I$31,M6000,7),IF(J6000&gt;5.5,2.6+INDEX(价格表!$B$4:$I$31,M6000,8)*L6000)))))))</f>
        <v>2.15</v>
      </c>
    </row>
    <row r="6001" spans="1:14">
      <c r="A6001" s="20">
        <v>4311121266532</v>
      </c>
      <c r="B6001" s="18" t="s">
        <v>16</v>
      </c>
      <c r="C6001" s="21">
        <v>20201219</v>
      </c>
      <c r="D6001" s="21">
        <v>610538201209</v>
      </c>
      <c r="E6001" s="21" t="s">
        <v>16</v>
      </c>
      <c r="F6001" s="21">
        <v>20201229</v>
      </c>
      <c r="G6001" s="21" t="s">
        <v>17</v>
      </c>
      <c r="H6001" s="21" t="s">
        <v>27</v>
      </c>
      <c r="I6001" s="21" t="s">
        <v>128</v>
      </c>
      <c r="J6001" s="21">
        <v>1.45</v>
      </c>
      <c r="K6001" s="21" t="s">
        <v>20</v>
      </c>
      <c r="L6001">
        <f t="shared" si="109"/>
        <v>2</v>
      </c>
      <c r="M6001">
        <f>MATCH(H:H,价格表!$B$4:$B$35,0)</f>
        <v>3</v>
      </c>
      <c r="N6001" s="27">
        <f>IF(J6001&lt;=0.3,INDEX(价格表!$B$4:$I$31,M6001,2),IF(AND(J6001&gt;0.3,J6001&lt;=1),INDEX(价格表!$B$4:$I$31,M6001,3),IF(AND(J6001&gt;1,J6001&lt;=2.2),INDEX(价格表!$B$4:$I$31,M6001,4),IF(AND(J6001&gt;2.2,J6001&lt;=3.3),INDEX(价格表!$B$4:$I$31,M6001,5),IF(AND(J6001&gt;3.3,J6001&lt;=4),INDEX(价格表!$B$4:$I$31,M6001,6),IF(AND(J6001&gt;4,J6001&lt;=5.5),INDEX(价格表!$B$4:$I$31,M6001,7),IF(J6001&gt;5.5,2.6+INDEX(价格表!$B$4:$I$31,M6001,8)*L6001)))))))</f>
        <v>2.15</v>
      </c>
    </row>
    <row r="6002" spans="1:14">
      <c r="A6002" s="20">
        <v>4311121266533</v>
      </c>
      <c r="B6002" s="18" t="s">
        <v>16</v>
      </c>
      <c r="C6002" s="21">
        <v>20201219</v>
      </c>
      <c r="D6002" s="21">
        <v>610538201209</v>
      </c>
      <c r="E6002" s="21" t="s">
        <v>16</v>
      </c>
      <c r="F6002" s="21">
        <v>20201229</v>
      </c>
      <c r="G6002" s="21" t="s">
        <v>17</v>
      </c>
      <c r="H6002" s="21" t="s">
        <v>73</v>
      </c>
      <c r="I6002" s="21" t="s">
        <v>184</v>
      </c>
      <c r="J6002" s="21">
        <v>1.46</v>
      </c>
      <c r="K6002" s="21" t="s">
        <v>20</v>
      </c>
      <c r="L6002">
        <f t="shared" si="109"/>
        <v>2</v>
      </c>
      <c r="M6002">
        <f>MATCH(H:H,价格表!$B$4:$B$35,0)</f>
        <v>7</v>
      </c>
      <c r="N6002" s="27">
        <f>IF(J6002&lt;=0.3,INDEX(价格表!$B$4:$I$31,M6002,2),IF(AND(J6002&gt;0.3,J6002&lt;=1),INDEX(价格表!$B$4:$I$31,M6002,3),IF(AND(J6002&gt;1,J6002&lt;=2.2),INDEX(价格表!$B$4:$I$31,M6002,4),IF(AND(J6002&gt;2.2,J6002&lt;=3.3),INDEX(价格表!$B$4:$I$31,M6002,5),IF(AND(J6002&gt;3.3,J6002&lt;=4),INDEX(价格表!$B$4:$I$31,M6002,6),IF(AND(J6002&gt;4,J6002&lt;=5.5),INDEX(价格表!$B$4:$I$31,M6002,7),IF(J6002&gt;5.5,2.6+INDEX(价格表!$B$4:$I$31,M6002,8)*L6002)))))))</f>
        <v>2.15</v>
      </c>
    </row>
    <row r="6003" spans="1:14">
      <c r="A6003" s="20">
        <v>4311121266534</v>
      </c>
      <c r="B6003" s="18" t="s">
        <v>16</v>
      </c>
      <c r="C6003" s="21">
        <v>20201219</v>
      </c>
      <c r="D6003" s="21">
        <v>610538201209</v>
      </c>
      <c r="E6003" s="21" t="s">
        <v>16</v>
      </c>
      <c r="F6003" s="21">
        <v>20201229</v>
      </c>
      <c r="G6003" s="21" t="s">
        <v>17</v>
      </c>
      <c r="H6003" s="21" t="s">
        <v>50</v>
      </c>
      <c r="I6003" s="21" t="s">
        <v>177</v>
      </c>
      <c r="J6003" s="21">
        <v>1.44</v>
      </c>
      <c r="K6003" s="21" t="s">
        <v>20</v>
      </c>
      <c r="L6003">
        <f t="shared" si="109"/>
        <v>2</v>
      </c>
      <c r="M6003">
        <f>MATCH(H:H,价格表!$B$4:$B$35,0)</f>
        <v>4</v>
      </c>
      <c r="N6003" s="27">
        <f>IF(J6003&lt;=0.3,INDEX(价格表!$B$4:$I$31,M6003,2),IF(AND(J6003&gt;0.3,J6003&lt;=1),INDEX(价格表!$B$4:$I$31,M6003,3),IF(AND(J6003&gt;1,J6003&lt;=2.2),INDEX(价格表!$B$4:$I$31,M6003,4),IF(AND(J6003&gt;2.2,J6003&lt;=3.3),INDEX(价格表!$B$4:$I$31,M6003,5),IF(AND(J6003&gt;3.3,J6003&lt;=4),INDEX(价格表!$B$4:$I$31,M6003,6),IF(AND(J6003&gt;4,J6003&lt;=5.5),INDEX(价格表!$B$4:$I$31,M6003,7),IF(J6003&gt;5.5,2.6+INDEX(价格表!$B$4:$I$31,M6003,8)*L6003)))))))</f>
        <v>2.15</v>
      </c>
    </row>
    <row r="6004" spans="1:14">
      <c r="A6004" s="20">
        <v>4311121266535</v>
      </c>
      <c r="B6004" s="18" t="s">
        <v>16</v>
      </c>
      <c r="C6004" s="21">
        <v>20201219</v>
      </c>
      <c r="D6004" s="21">
        <v>610538201209</v>
      </c>
      <c r="E6004" s="21" t="s">
        <v>16</v>
      </c>
      <c r="F6004" s="21">
        <v>20201229</v>
      </c>
      <c r="G6004" s="21" t="s">
        <v>17</v>
      </c>
      <c r="H6004" s="21" t="s">
        <v>88</v>
      </c>
      <c r="I6004" s="21" t="s">
        <v>101</v>
      </c>
      <c r="J6004" s="21">
        <v>1.5</v>
      </c>
      <c r="K6004" s="21" t="s">
        <v>20</v>
      </c>
      <c r="L6004">
        <f t="shared" si="109"/>
        <v>2</v>
      </c>
      <c r="M6004">
        <f>MATCH(H:H,价格表!$B$4:$B$35,0)</f>
        <v>19</v>
      </c>
      <c r="N6004" s="27">
        <f>IF(J6004&lt;=0.3,INDEX(价格表!$B$4:$I$31,M6004,2),IF(AND(J6004&gt;0.3,J6004&lt;=1),INDEX(价格表!$B$4:$I$31,M6004,3),IF(AND(J6004&gt;1,J6004&lt;=2.2),INDEX(价格表!$B$4:$I$31,M6004,4),IF(AND(J6004&gt;2.2,J6004&lt;=3.3),INDEX(价格表!$B$4:$I$31,M6004,5),IF(AND(J6004&gt;3.3,J6004&lt;=4),INDEX(价格表!$B$4:$I$31,M6004,6),IF(AND(J6004&gt;4,J6004&lt;=5.5),INDEX(价格表!$B$4:$I$31,M6004,7),IF(J6004&gt;5.5,2.6+INDEX(价格表!$B$4:$I$31,M6004,8)*L6004)))))))</f>
        <v>2.15</v>
      </c>
    </row>
    <row r="6005" spans="1:14">
      <c r="A6005" s="20">
        <v>4311121266540</v>
      </c>
      <c r="B6005" s="18" t="s">
        <v>16</v>
      </c>
      <c r="C6005" s="21">
        <v>20201219</v>
      </c>
      <c r="D6005" s="21">
        <v>610538201209</v>
      </c>
      <c r="E6005" s="21" t="s">
        <v>16</v>
      </c>
      <c r="F6005" s="21">
        <v>20201229</v>
      </c>
      <c r="G6005" s="21" t="s">
        <v>17</v>
      </c>
      <c r="H6005" s="21" t="s">
        <v>27</v>
      </c>
      <c r="I6005" s="21" t="s">
        <v>211</v>
      </c>
      <c r="J6005" s="21">
        <v>1.45</v>
      </c>
      <c r="K6005" s="21" t="s">
        <v>20</v>
      </c>
      <c r="L6005">
        <f t="shared" si="109"/>
        <v>2</v>
      </c>
      <c r="M6005">
        <f>MATCH(H:H,价格表!$B$4:$B$35,0)</f>
        <v>3</v>
      </c>
      <c r="N6005" s="27">
        <f>IF(J6005&lt;=0.3,INDEX(价格表!$B$4:$I$31,M6005,2),IF(AND(J6005&gt;0.3,J6005&lt;=1),INDEX(价格表!$B$4:$I$31,M6005,3),IF(AND(J6005&gt;1,J6005&lt;=2.2),INDEX(价格表!$B$4:$I$31,M6005,4),IF(AND(J6005&gt;2.2,J6005&lt;=3.3),INDEX(价格表!$B$4:$I$31,M6005,5),IF(AND(J6005&gt;3.3,J6005&lt;=4),INDEX(价格表!$B$4:$I$31,M6005,6),IF(AND(J6005&gt;4,J6005&lt;=5.5),INDEX(价格表!$B$4:$I$31,M6005,7),IF(J6005&gt;5.5,2.6+INDEX(价格表!$B$4:$I$31,M6005,8)*L6005)))))))</f>
        <v>2.15</v>
      </c>
    </row>
    <row r="6006" spans="1:14">
      <c r="A6006" s="20">
        <v>4311121266541</v>
      </c>
      <c r="B6006" s="18" t="s">
        <v>16</v>
      </c>
      <c r="C6006" s="21">
        <v>20201219</v>
      </c>
      <c r="D6006" s="21">
        <v>610538201209</v>
      </c>
      <c r="E6006" s="21" t="s">
        <v>16</v>
      </c>
      <c r="F6006" s="21">
        <v>20201229</v>
      </c>
      <c r="G6006" s="21" t="s">
        <v>17</v>
      </c>
      <c r="H6006" s="21" t="s">
        <v>56</v>
      </c>
      <c r="I6006" s="21" t="s">
        <v>356</v>
      </c>
      <c r="J6006" s="21">
        <v>1.44</v>
      </c>
      <c r="K6006" s="21" t="s">
        <v>20</v>
      </c>
      <c r="L6006">
        <f t="shared" si="109"/>
        <v>2</v>
      </c>
      <c r="M6006">
        <f>MATCH(H:H,价格表!$B$4:$B$35,0)</f>
        <v>11</v>
      </c>
      <c r="N6006" s="27">
        <f>IF(J6006&lt;=0.3,INDEX(价格表!$B$4:$I$31,M6006,2),IF(AND(J6006&gt;0.3,J6006&lt;=1),INDEX(价格表!$B$4:$I$31,M6006,3),IF(AND(J6006&gt;1,J6006&lt;=2.2),INDEX(价格表!$B$4:$I$31,M6006,4),IF(AND(J6006&gt;2.2,J6006&lt;=3.3),INDEX(价格表!$B$4:$I$31,M6006,5),IF(AND(J6006&gt;3.3,J6006&lt;=4),INDEX(价格表!$B$4:$I$31,M6006,6),IF(AND(J6006&gt;4,J6006&lt;=5.5),INDEX(价格表!$B$4:$I$31,M6006,7),IF(J6006&gt;5.5,2.6+INDEX(价格表!$B$4:$I$31,M6006,8)*L6006)))))))</f>
        <v>2.15</v>
      </c>
    </row>
    <row r="6007" spans="1:14">
      <c r="A6007" s="20">
        <v>4311121266542</v>
      </c>
      <c r="B6007" s="18" t="s">
        <v>16</v>
      </c>
      <c r="C6007" s="21">
        <v>20201219</v>
      </c>
      <c r="D6007" s="21">
        <v>610538201209</v>
      </c>
      <c r="E6007" s="21" t="s">
        <v>16</v>
      </c>
      <c r="F6007" s="21">
        <v>20201229</v>
      </c>
      <c r="G6007" s="21" t="s">
        <v>17</v>
      </c>
      <c r="H6007" s="21" t="s">
        <v>73</v>
      </c>
      <c r="I6007" s="21" t="s">
        <v>93</v>
      </c>
      <c r="J6007" s="21">
        <v>1.66</v>
      </c>
      <c r="K6007" s="21" t="s">
        <v>20</v>
      </c>
      <c r="L6007">
        <f t="shared" si="109"/>
        <v>2</v>
      </c>
      <c r="M6007">
        <f>MATCH(H:H,价格表!$B$4:$B$35,0)</f>
        <v>7</v>
      </c>
      <c r="N6007" s="27">
        <f>IF(J6007&lt;=0.3,INDEX(价格表!$B$4:$I$31,M6007,2),IF(AND(J6007&gt;0.3,J6007&lt;=1),INDEX(价格表!$B$4:$I$31,M6007,3),IF(AND(J6007&gt;1,J6007&lt;=2.2),INDEX(价格表!$B$4:$I$31,M6007,4),IF(AND(J6007&gt;2.2,J6007&lt;=3.3),INDEX(价格表!$B$4:$I$31,M6007,5),IF(AND(J6007&gt;3.3,J6007&lt;=4),INDEX(价格表!$B$4:$I$31,M6007,6),IF(AND(J6007&gt;4,J6007&lt;=5.5),INDEX(价格表!$B$4:$I$31,M6007,7),IF(J6007&gt;5.5,2.6+INDEX(价格表!$B$4:$I$31,M6007,8)*L6007)))))))</f>
        <v>2.15</v>
      </c>
    </row>
    <row r="6008" spans="1:14">
      <c r="A6008" s="20">
        <v>4311121266543</v>
      </c>
      <c r="B6008" s="18" t="s">
        <v>16</v>
      </c>
      <c r="C6008" s="21">
        <v>20201219</v>
      </c>
      <c r="D6008" s="21">
        <v>610538201209</v>
      </c>
      <c r="E6008" s="21" t="s">
        <v>16</v>
      </c>
      <c r="F6008" s="21">
        <v>20201229</v>
      </c>
      <c r="G6008" s="21" t="s">
        <v>17</v>
      </c>
      <c r="H6008" s="21" t="s">
        <v>82</v>
      </c>
      <c r="I6008" s="21" t="s">
        <v>83</v>
      </c>
      <c r="J6008" s="21">
        <v>1.44</v>
      </c>
      <c r="K6008" s="21" t="s">
        <v>20</v>
      </c>
      <c r="L6008">
        <f t="shared" si="109"/>
        <v>2</v>
      </c>
      <c r="M6008">
        <f>MATCH(H:H,价格表!$B$4:$B$35,0)</f>
        <v>2</v>
      </c>
      <c r="N6008" s="27">
        <f>IF(J6008&lt;=0.3,INDEX(价格表!$B$4:$I$31,M6008,2),IF(AND(J6008&gt;0.3,J6008&lt;=1),INDEX(价格表!$B$4:$I$31,M6008,3),IF(AND(J6008&gt;1,J6008&lt;=2.2),INDEX(价格表!$B$4:$I$31,M6008,4),IF(AND(J6008&gt;2.2,J6008&lt;=3.3),INDEX(价格表!$B$4:$I$31,M6008,5),IF(AND(J6008&gt;3.3,J6008&lt;=4),INDEX(价格表!$B$4:$I$31,M6008,6),IF(AND(J6008&gt;4,J6008&lt;=5.5),INDEX(价格表!$B$4:$I$31,M6008,7),IF(J6008&gt;5.5,2.6+INDEX(价格表!$B$4:$I$31,M6008,8)*L6008)))))))</f>
        <v>2.15</v>
      </c>
    </row>
    <row r="6009" spans="1:14">
      <c r="A6009" s="20">
        <v>4311121266544</v>
      </c>
      <c r="B6009" s="18" t="s">
        <v>16</v>
      </c>
      <c r="C6009" s="21">
        <v>20201219</v>
      </c>
      <c r="D6009" s="21">
        <v>610538201209</v>
      </c>
      <c r="E6009" s="21" t="s">
        <v>16</v>
      </c>
      <c r="F6009" s="21">
        <v>20201229</v>
      </c>
      <c r="G6009" s="21" t="s">
        <v>17</v>
      </c>
      <c r="H6009" s="21" t="s">
        <v>23</v>
      </c>
      <c r="I6009" s="21" t="s">
        <v>99</v>
      </c>
      <c r="J6009" s="21">
        <v>1.44</v>
      </c>
      <c r="K6009" s="21" t="s">
        <v>20</v>
      </c>
      <c r="L6009">
        <f t="shared" si="109"/>
        <v>2</v>
      </c>
      <c r="M6009">
        <f>MATCH(H:H,价格表!$B$4:$B$35,0)</f>
        <v>15</v>
      </c>
      <c r="N6009" s="27">
        <f>IF(J6009&lt;=0.3,INDEX(价格表!$B$4:$I$31,M6009,2),IF(AND(J6009&gt;0.3,J6009&lt;=1),INDEX(价格表!$B$4:$I$31,M6009,3),IF(AND(J6009&gt;1,J6009&lt;=2.2),INDEX(价格表!$B$4:$I$31,M6009,4),IF(AND(J6009&gt;2.2,J6009&lt;=3.3),INDEX(价格表!$B$4:$I$31,M6009,5),IF(AND(J6009&gt;3.3,J6009&lt;=4),INDEX(价格表!$B$4:$I$31,M6009,6),IF(AND(J6009&gt;4,J6009&lt;=5.5),INDEX(价格表!$B$4:$I$31,M6009,7),IF(J6009&gt;5.5,2.6+INDEX(价格表!$B$4:$I$31,M6009,8)*L6009)))))))</f>
        <v>2.15</v>
      </c>
    </row>
    <row r="6010" spans="1:14">
      <c r="A6010" s="20">
        <v>4311121266545</v>
      </c>
      <c r="B6010" s="18" t="s">
        <v>16</v>
      </c>
      <c r="C6010" s="21">
        <v>20201219</v>
      </c>
      <c r="D6010" s="21">
        <v>610538201209</v>
      </c>
      <c r="E6010" s="21" t="s">
        <v>16</v>
      </c>
      <c r="F6010" s="21">
        <v>20201229</v>
      </c>
      <c r="G6010" s="21" t="s">
        <v>17</v>
      </c>
      <c r="H6010" s="21" t="s">
        <v>73</v>
      </c>
      <c r="I6010" s="21" t="s">
        <v>93</v>
      </c>
      <c r="J6010" s="21">
        <v>1.45</v>
      </c>
      <c r="K6010" s="21" t="s">
        <v>20</v>
      </c>
      <c r="L6010">
        <f t="shared" si="109"/>
        <v>2</v>
      </c>
      <c r="M6010">
        <f>MATCH(H:H,价格表!$B$4:$B$35,0)</f>
        <v>7</v>
      </c>
      <c r="N6010" s="27">
        <f>IF(J6010&lt;=0.3,INDEX(价格表!$B$4:$I$31,M6010,2),IF(AND(J6010&gt;0.3,J6010&lt;=1),INDEX(价格表!$B$4:$I$31,M6010,3),IF(AND(J6010&gt;1,J6010&lt;=2.2),INDEX(价格表!$B$4:$I$31,M6010,4),IF(AND(J6010&gt;2.2,J6010&lt;=3.3),INDEX(价格表!$B$4:$I$31,M6010,5),IF(AND(J6010&gt;3.3,J6010&lt;=4),INDEX(价格表!$B$4:$I$31,M6010,6),IF(AND(J6010&gt;4,J6010&lt;=5.5),INDEX(价格表!$B$4:$I$31,M6010,7),IF(J6010&gt;5.5,2.6+INDEX(价格表!$B$4:$I$31,M6010,8)*L6010)))))))</f>
        <v>2.15</v>
      </c>
    </row>
    <row r="6011" spans="1:14">
      <c r="A6011" s="20">
        <v>4311121266547</v>
      </c>
      <c r="B6011" s="18" t="s">
        <v>16</v>
      </c>
      <c r="C6011" s="21">
        <v>20201219</v>
      </c>
      <c r="D6011" s="21">
        <v>610538201209</v>
      </c>
      <c r="E6011" s="21" t="s">
        <v>16</v>
      </c>
      <c r="F6011" s="21">
        <v>20201229</v>
      </c>
      <c r="G6011" s="21" t="s">
        <v>17</v>
      </c>
      <c r="H6011" s="21" t="s">
        <v>56</v>
      </c>
      <c r="I6011" s="21" t="s">
        <v>100</v>
      </c>
      <c r="J6011" s="21">
        <v>1.46</v>
      </c>
      <c r="K6011" s="21" t="s">
        <v>20</v>
      </c>
      <c r="L6011">
        <f t="shared" si="109"/>
        <v>2</v>
      </c>
      <c r="M6011">
        <f>MATCH(H:H,价格表!$B$4:$B$35,0)</f>
        <v>11</v>
      </c>
      <c r="N6011" s="27">
        <f>IF(J6011&lt;=0.3,INDEX(价格表!$B$4:$I$31,M6011,2),IF(AND(J6011&gt;0.3,J6011&lt;=1),INDEX(价格表!$B$4:$I$31,M6011,3),IF(AND(J6011&gt;1,J6011&lt;=2.2),INDEX(价格表!$B$4:$I$31,M6011,4),IF(AND(J6011&gt;2.2,J6011&lt;=3.3),INDEX(价格表!$B$4:$I$31,M6011,5),IF(AND(J6011&gt;3.3,J6011&lt;=4),INDEX(价格表!$B$4:$I$31,M6011,6),IF(AND(J6011&gt;4,J6011&lt;=5.5),INDEX(价格表!$B$4:$I$31,M6011,7),IF(J6011&gt;5.5,2.6+INDEX(价格表!$B$4:$I$31,M6011,8)*L6011)))))))</f>
        <v>2.15</v>
      </c>
    </row>
    <row r="6012" spans="1:14">
      <c r="A6012" s="20">
        <v>4311121266549</v>
      </c>
      <c r="B6012" s="18" t="s">
        <v>16</v>
      </c>
      <c r="C6012" s="21">
        <v>20201219</v>
      </c>
      <c r="D6012" s="21">
        <v>610538201209</v>
      </c>
      <c r="E6012" s="21" t="s">
        <v>16</v>
      </c>
      <c r="F6012" s="21">
        <v>20201229</v>
      </c>
      <c r="G6012" s="21" t="s">
        <v>17</v>
      </c>
      <c r="H6012" s="21" t="s">
        <v>21</v>
      </c>
      <c r="I6012" s="21" t="s">
        <v>201</v>
      </c>
      <c r="J6012" s="21">
        <v>1.44</v>
      </c>
      <c r="K6012" s="21" t="s">
        <v>20</v>
      </c>
      <c r="L6012">
        <f t="shared" si="109"/>
        <v>2</v>
      </c>
      <c r="M6012">
        <f>MATCH(H:H,价格表!$B$4:$B$35,0)</f>
        <v>20</v>
      </c>
      <c r="N6012" s="27">
        <f>IF(J6012&lt;=0.3,INDEX(价格表!$B$4:$I$31,M6012,2),IF(AND(J6012&gt;0.3,J6012&lt;=1),INDEX(价格表!$B$4:$I$31,M6012,3),IF(AND(J6012&gt;1,J6012&lt;=2.2),INDEX(价格表!$B$4:$I$31,M6012,4),IF(AND(J6012&gt;2.2,J6012&lt;=3.3),INDEX(价格表!$B$4:$I$31,M6012,5),IF(AND(J6012&gt;3.3,J6012&lt;=4),INDEX(价格表!$B$4:$I$31,M6012,6),IF(AND(J6012&gt;4,J6012&lt;=5.5),INDEX(价格表!$B$4:$I$31,M6012,7),IF(J6012&gt;5.5,2.6+INDEX(价格表!$B$4:$I$31,M6012,8)*L6012)))))))</f>
        <v>2.15</v>
      </c>
    </row>
    <row r="6013" spans="1:14">
      <c r="A6013" s="20">
        <v>4311121271186</v>
      </c>
      <c r="B6013" s="18" t="s">
        <v>16</v>
      </c>
      <c r="C6013" s="21">
        <v>20201219</v>
      </c>
      <c r="D6013" s="21">
        <v>610538201209</v>
      </c>
      <c r="E6013" s="21" t="s">
        <v>16</v>
      </c>
      <c r="F6013" s="21">
        <v>20201229</v>
      </c>
      <c r="G6013" s="21" t="s">
        <v>17</v>
      </c>
      <c r="H6013" s="21" t="s">
        <v>50</v>
      </c>
      <c r="I6013" s="21" t="s">
        <v>62</v>
      </c>
      <c r="J6013" s="21">
        <v>1.45</v>
      </c>
      <c r="K6013" s="21" t="s">
        <v>20</v>
      </c>
      <c r="L6013">
        <f t="shared" si="109"/>
        <v>2</v>
      </c>
      <c r="M6013">
        <f>MATCH(H:H,价格表!$B$4:$B$35,0)</f>
        <v>4</v>
      </c>
      <c r="N6013" s="27">
        <f>IF(J6013&lt;=0.3,INDEX(价格表!$B$4:$I$31,M6013,2),IF(AND(J6013&gt;0.3,J6013&lt;=1),INDEX(价格表!$B$4:$I$31,M6013,3),IF(AND(J6013&gt;1,J6013&lt;=2.2),INDEX(价格表!$B$4:$I$31,M6013,4),IF(AND(J6013&gt;2.2,J6013&lt;=3.3),INDEX(价格表!$B$4:$I$31,M6013,5),IF(AND(J6013&gt;3.3,J6013&lt;=4),INDEX(价格表!$B$4:$I$31,M6013,6),IF(AND(J6013&gt;4,J6013&lt;=5.5),INDEX(价格表!$B$4:$I$31,M6013,7),IF(J6013&gt;5.5,2.6+INDEX(价格表!$B$4:$I$31,M6013,8)*L6013)))))))</f>
        <v>2.15</v>
      </c>
    </row>
    <row r="6014" spans="1:14">
      <c r="A6014" s="20">
        <v>4311121271187</v>
      </c>
      <c r="B6014" s="18" t="s">
        <v>16</v>
      </c>
      <c r="C6014" s="21">
        <v>20201219</v>
      </c>
      <c r="D6014" s="21">
        <v>610538201209</v>
      </c>
      <c r="E6014" s="21" t="s">
        <v>16</v>
      </c>
      <c r="F6014" s="21">
        <v>20201229</v>
      </c>
      <c r="G6014" s="21" t="s">
        <v>17</v>
      </c>
      <c r="H6014" s="21" t="s">
        <v>50</v>
      </c>
      <c r="I6014" s="21" t="s">
        <v>166</v>
      </c>
      <c r="J6014" s="21">
        <v>1.65</v>
      </c>
      <c r="K6014" s="21" t="s">
        <v>20</v>
      </c>
      <c r="L6014">
        <f t="shared" si="109"/>
        <v>2</v>
      </c>
      <c r="M6014">
        <f>MATCH(H:H,价格表!$B$4:$B$35,0)</f>
        <v>4</v>
      </c>
      <c r="N6014" s="27">
        <f>IF(J6014&lt;=0.3,INDEX(价格表!$B$4:$I$31,M6014,2),IF(AND(J6014&gt;0.3,J6014&lt;=1),INDEX(价格表!$B$4:$I$31,M6014,3),IF(AND(J6014&gt;1,J6014&lt;=2.2),INDEX(价格表!$B$4:$I$31,M6014,4),IF(AND(J6014&gt;2.2,J6014&lt;=3.3),INDEX(价格表!$B$4:$I$31,M6014,5),IF(AND(J6014&gt;3.3,J6014&lt;=4),INDEX(价格表!$B$4:$I$31,M6014,6),IF(AND(J6014&gt;4,J6014&lt;=5.5),INDEX(价格表!$B$4:$I$31,M6014,7),IF(J6014&gt;5.5,2.6+INDEX(价格表!$B$4:$I$31,M6014,8)*L6014)))))))</f>
        <v>2.15</v>
      </c>
    </row>
    <row r="6015" spans="1:14">
      <c r="A6015" s="20">
        <v>4311121271188</v>
      </c>
      <c r="B6015" s="18" t="s">
        <v>16</v>
      </c>
      <c r="C6015" s="21">
        <v>20201219</v>
      </c>
      <c r="D6015" s="21">
        <v>610538201209</v>
      </c>
      <c r="E6015" s="21" t="s">
        <v>16</v>
      </c>
      <c r="F6015" s="21">
        <v>20201229</v>
      </c>
      <c r="G6015" s="21" t="s">
        <v>17</v>
      </c>
      <c r="H6015" s="21" t="s">
        <v>21</v>
      </c>
      <c r="I6015" s="21" t="s">
        <v>179</v>
      </c>
      <c r="J6015" s="21">
        <v>1.44</v>
      </c>
      <c r="K6015" s="21" t="s">
        <v>20</v>
      </c>
      <c r="L6015">
        <f t="shared" si="109"/>
        <v>2</v>
      </c>
      <c r="M6015">
        <f>MATCH(H:H,价格表!$B$4:$B$35,0)</f>
        <v>20</v>
      </c>
      <c r="N6015" s="27">
        <f>IF(J6015&lt;=0.3,INDEX(价格表!$B$4:$I$31,M6015,2),IF(AND(J6015&gt;0.3,J6015&lt;=1),INDEX(价格表!$B$4:$I$31,M6015,3),IF(AND(J6015&gt;1,J6015&lt;=2.2),INDEX(价格表!$B$4:$I$31,M6015,4),IF(AND(J6015&gt;2.2,J6015&lt;=3.3),INDEX(价格表!$B$4:$I$31,M6015,5),IF(AND(J6015&gt;3.3,J6015&lt;=4),INDEX(价格表!$B$4:$I$31,M6015,6),IF(AND(J6015&gt;4,J6015&lt;=5.5),INDEX(价格表!$B$4:$I$31,M6015,7),IF(J6015&gt;5.5,2.6+INDEX(价格表!$B$4:$I$31,M6015,8)*L6015)))))))</f>
        <v>2.15</v>
      </c>
    </row>
    <row r="6016" spans="1:14">
      <c r="A6016" s="20">
        <v>4311121271192</v>
      </c>
      <c r="B6016" s="18" t="s">
        <v>16</v>
      </c>
      <c r="C6016" s="21">
        <v>20201219</v>
      </c>
      <c r="D6016" s="21">
        <v>610538201209</v>
      </c>
      <c r="E6016" s="21" t="s">
        <v>16</v>
      </c>
      <c r="F6016" s="21">
        <v>20201229</v>
      </c>
      <c r="G6016" s="21" t="s">
        <v>17</v>
      </c>
      <c r="H6016" s="21" t="s">
        <v>25</v>
      </c>
      <c r="I6016" s="21" t="s">
        <v>26</v>
      </c>
      <c r="J6016" s="21">
        <v>1.44</v>
      </c>
      <c r="K6016" s="21" t="s">
        <v>20</v>
      </c>
      <c r="L6016">
        <f t="shared" si="109"/>
        <v>2</v>
      </c>
      <c r="M6016">
        <f>MATCH(H:H,价格表!$B$4:$B$35,0)</f>
        <v>25</v>
      </c>
      <c r="N6016" s="27">
        <f>IF(J6016&lt;=0.3,INDEX(价格表!$B$4:$I$31,M6016,2),IF(AND(J6016&gt;0.3,J6016&lt;=1),INDEX(价格表!$B$4:$I$31,M6016,3),IF(AND(J6016&gt;1,J6016&lt;=2.2),INDEX(价格表!$B$4:$I$31,M6016,4),IF(AND(J6016&gt;2.2,J6016&lt;=3.3),INDEX(价格表!$B$4:$I$31,M6016,5),IF(AND(J6016&gt;3.3,J6016&lt;=4),INDEX(价格表!$B$4:$I$31,M6016,6),IF(AND(J6016&gt;4,J6016&lt;=5.5),INDEX(价格表!$B$4:$I$31,M6016,7),IF(J6016&gt;5.5,2.6+INDEX(价格表!$B$4:$I$31,M6016,8)*L6016)))))))</f>
        <v>2.15</v>
      </c>
    </row>
    <row r="6017" spans="1:14">
      <c r="A6017" s="20">
        <v>4311121271194</v>
      </c>
      <c r="B6017" s="18" t="s">
        <v>16</v>
      </c>
      <c r="C6017" s="21">
        <v>20201219</v>
      </c>
      <c r="D6017" s="21">
        <v>610538201209</v>
      </c>
      <c r="E6017" s="21" t="s">
        <v>16</v>
      </c>
      <c r="F6017" s="21">
        <v>20201229</v>
      </c>
      <c r="G6017" s="21" t="s">
        <v>17</v>
      </c>
      <c r="H6017" s="21" t="s">
        <v>88</v>
      </c>
      <c r="I6017" s="21" t="s">
        <v>101</v>
      </c>
      <c r="J6017" s="21">
        <v>1.46</v>
      </c>
      <c r="K6017" s="21" t="s">
        <v>20</v>
      </c>
      <c r="L6017">
        <f t="shared" si="109"/>
        <v>2</v>
      </c>
      <c r="M6017">
        <f>MATCH(H:H,价格表!$B$4:$B$35,0)</f>
        <v>19</v>
      </c>
      <c r="N6017" s="27">
        <f>IF(J6017&lt;=0.3,INDEX(价格表!$B$4:$I$31,M6017,2),IF(AND(J6017&gt;0.3,J6017&lt;=1),INDEX(价格表!$B$4:$I$31,M6017,3),IF(AND(J6017&gt;1,J6017&lt;=2.2),INDEX(价格表!$B$4:$I$31,M6017,4),IF(AND(J6017&gt;2.2,J6017&lt;=3.3),INDEX(价格表!$B$4:$I$31,M6017,5),IF(AND(J6017&gt;3.3,J6017&lt;=4),INDEX(价格表!$B$4:$I$31,M6017,6),IF(AND(J6017&gt;4,J6017&lt;=5.5),INDEX(价格表!$B$4:$I$31,M6017,7),IF(J6017&gt;5.5,2.6+INDEX(价格表!$B$4:$I$31,M6017,8)*L6017)))))))</f>
        <v>2.15</v>
      </c>
    </row>
    <row r="6018" spans="1:14">
      <c r="A6018" s="20">
        <v>4311121271195</v>
      </c>
      <c r="B6018" s="18" t="s">
        <v>16</v>
      </c>
      <c r="C6018" s="21">
        <v>20201219</v>
      </c>
      <c r="D6018" s="21">
        <v>610538201209</v>
      </c>
      <c r="E6018" s="21" t="s">
        <v>16</v>
      </c>
      <c r="F6018" s="21">
        <v>20201229</v>
      </c>
      <c r="G6018" s="21" t="s">
        <v>17</v>
      </c>
      <c r="H6018" s="21" t="s">
        <v>25</v>
      </c>
      <c r="I6018" s="21" t="s">
        <v>154</v>
      </c>
      <c r="J6018" s="21">
        <v>1.44</v>
      </c>
      <c r="K6018" s="21" t="s">
        <v>20</v>
      </c>
      <c r="L6018">
        <f t="shared" si="109"/>
        <v>2</v>
      </c>
      <c r="M6018">
        <f>MATCH(H:H,价格表!$B$4:$B$35,0)</f>
        <v>25</v>
      </c>
      <c r="N6018" s="27">
        <f>IF(J6018&lt;=0.3,INDEX(价格表!$B$4:$I$31,M6018,2),IF(AND(J6018&gt;0.3,J6018&lt;=1),INDEX(价格表!$B$4:$I$31,M6018,3),IF(AND(J6018&gt;1,J6018&lt;=2.2),INDEX(价格表!$B$4:$I$31,M6018,4),IF(AND(J6018&gt;2.2,J6018&lt;=3.3),INDEX(价格表!$B$4:$I$31,M6018,5),IF(AND(J6018&gt;3.3,J6018&lt;=4),INDEX(价格表!$B$4:$I$31,M6018,6),IF(AND(J6018&gt;4,J6018&lt;=5.5),INDEX(价格表!$B$4:$I$31,M6018,7),IF(J6018&gt;5.5,2.6+INDEX(价格表!$B$4:$I$31,M6018,8)*L6018)))))))</f>
        <v>2.15</v>
      </c>
    </row>
    <row r="6019" spans="1:14">
      <c r="A6019" s="20">
        <v>4311121277898</v>
      </c>
      <c r="B6019" s="18" t="s">
        <v>16</v>
      </c>
      <c r="C6019" s="21">
        <v>20201219</v>
      </c>
      <c r="D6019" s="21">
        <v>610538201209</v>
      </c>
      <c r="E6019" s="21" t="s">
        <v>16</v>
      </c>
      <c r="F6019" s="21">
        <v>20201229</v>
      </c>
      <c r="G6019" s="21" t="s">
        <v>17</v>
      </c>
      <c r="H6019" s="21" t="s">
        <v>73</v>
      </c>
      <c r="I6019" s="21" t="s">
        <v>215</v>
      </c>
      <c r="J6019" s="21">
        <v>1.44</v>
      </c>
      <c r="K6019" s="21" t="s">
        <v>20</v>
      </c>
      <c r="L6019">
        <f t="shared" si="109"/>
        <v>2</v>
      </c>
      <c r="M6019">
        <f>MATCH(H:H,价格表!$B$4:$B$35,0)</f>
        <v>7</v>
      </c>
      <c r="N6019" s="27">
        <f>IF(J6019&lt;=0.3,INDEX(价格表!$B$4:$I$31,M6019,2),IF(AND(J6019&gt;0.3,J6019&lt;=1),INDEX(价格表!$B$4:$I$31,M6019,3),IF(AND(J6019&gt;1,J6019&lt;=2.2),INDEX(价格表!$B$4:$I$31,M6019,4),IF(AND(J6019&gt;2.2,J6019&lt;=3.3),INDEX(价格表!$B$4:$I$31,M6019,5),IF(AND(J6019&gt;3.3,J6019&lt;=4),INDEX(价格表!$B$4:$I$31,M6019,6),IF(AND(J6019&gt;4,J6019&lt;=5.5),INDEX(价格表!$B$4:$I$31,M6019,7),IF(J6019&gt;5.5,2.6+INDEX(价格表!$B$4:$I$31,M6019,8)*L6019)))))))</f>
        <v>2.15</v>
      </c>
    </row>
    <row r="6020" spans="1:14">
      <c r="A6020" s="20">
        <v>4311121277899</v>
      </c>
      <c r="B6020" s="18" t="s">
        <v>16</v>
      </c>
      <c r="C6020" s="21">
        <v>20201219</v>
      </c>
      <c r="D6020" s="21">
        <v>610538201209</v>
      </c>
      <c r="E6020" s="21" t="s">
        <v>16</v>
      </c>
      <c r="F6020" s="21">
        <v>20201229</v>
      </c>
      <c r="G6020" s="21" t="s">
        <v>17</v>
      </c>
      <c r="H6020" s="21" t="s">
        <v>25</v>
      </c>
      <c r="I6020" s="21" t="s">
        <v>26</v>
      </c>
      <c r="J6020" s="21">
        <v>1.46</v>
      </c>
      <c r="K6020" s="21" t="s">
        <v>20</v>
      </c>
      <c r="L6020">
        <f t="shared" ref="L6020:L6083" si="110">ROUNDUP(J6020,0)</f>
        <v>2</v>
      </c>
      <c r="M6020">
        <f>MATCH(H:H,价格表!$B$4:$B$35,0)</f>
        <v>25</v>
      </c>
      <c r="N6020" s="27">
        <f>IF(J6020&lt;=0.3,INDEX(价格表!$B$4:$I$31,M6020,2),IF(AND(J6020&gt;0.3,J6020&lt;=1),INDEX(价格表!$B$4:$I$31,M6020,3),IF(AND(J6020&gt;1,J6020&lt;=2.2),INDEX(价格表!$B$4:$I$31,M6020,4),IF(AND(J6020&gt;2.2,J6020&lt;=3.3),INDEX(价格表!$B$4:$I$31,M6020,5),IF(AND(J6020&gt;3.3,J6020&lt;=4),INDEX(价格表!$B$4:$I$31,M6020,6),IF(AND(J6020&gt;4,J6020&lt;=5.5),INDEX(价格表!$B$4:$I$31,M6020,7),IF(J6020&gt;5.5,2.6+INDEX(价格表!$B$4:$I$31,M6020,8)*L6020)))))))</f>
        <v>2.15</v>
      </c>
    </row>
    <row r="6021" spans="1:14">
      <c r="A6021" s="20">
        <v>4311121277900</v>
      </c>
      <c r="B6021" s="18" t="s">
        <v>16</v>
      </c>
      <c r="C6021" s="21">
        <v>20201219</v>
      </c>
      <c r="D6021" s="21">
        <v>610538201209</v>
      </c>
      <c r="E6021" s="21" t="s">
        <v>16</v>
      </c>
      <c r="F6021" s="21">
        <v>20201229</v>
      </c>
      <c r="G6021" s="21" t="s">
        <v>17</v>
      </c>
      <c r="H6021" s="21" t="s">
        <v>25</v>
      </c>
      <c r="I6021" s="21" t="s">
        <v>248</v>
      </c>
      <c r="J6021" s="21">
        <v>1.44</v>
      </c>
      <c r="K6021" s="21" t="s">
        <v>20</v>
      </c>
      <c r="L6021">
        <f t="shared" si="110"/>
        <v>2</v>
      </c>
      <c r="M6021">
        <f>MATCH(H:H,价格表!$B$4:$B$35,0)</f>
        <v>25</v>
      </c>
      <c r="N6021" s="27">
        <f>IF(J6021&lt;=0.3,INDEX(价格表!$B$4:$I$31,M6021,2),IF(AND(J6021&gt;0.3,J6021&lt;=1),INDEX(价格表!$B$4:$I$31,M6021,3),IF(AND(J6021&gt;1,J6021&lt;=2.2),INDEX(价格表!$B$4:$I$31,M6021,4),IF(AND(J6021&gt;2.2,J6021&lt;=3.3),INDEX(价格表!$B$4:$I$31,M6021,5),IF(AND(J6021&gt;3.3,J6021&lt;=4),INDEX(价格表!$B$4:$I$31,M6021,6),IF(AND(J6021&gt;4,J6021&lt;=5.5),INDEX(价格表!$B$4:$I$31,M6021,7),IF(J6021&gt;5.5,2.6+INDEX(价格表!$B$4:$I$31,M6021,8)*L6021)))))))</f>
        <v>2.15</v>
      </c>
    </row>
    <row r="6022" spans="1:14">
      <c r="A6022" s="20">
        <v>4311121277901</v>
      </c>
      <c r="B6022" s="18" t="s">
        <v>16</v>
      </c>
      <c r="C6022" s="21">
        <v>20201219</v>
      </c>
      <c r="D6022" s="21">
        <v>610538201209</v>
      </c>
      <c r="E6022" s="21" t="s">
        <v>16</v>
      </c>
      <c r="F6022" s="21">
        <v>20201229</v>
      </c>
      <c r="G6022" s="21" t="s">
        <v>17</v>
      </c>
      <c r="H6022" s="21" t="s">
        <v>23</v>
      </c>
      <c r="I6022" s="21" t="s">
        <v>99</v>
      </c>
      <c r="J6022" s="21">
        <v>1.46</v>
      </c>
      <c r="K6022" s="21" t="s">
        <v>20</v>
      </c>
      <c r="L6022">
        <f t="shared" si="110"/>
        <v>2</v>
      </c>
      <c r="M6022">
        <f>MATCH(H:H,价格表!$B$4:$B$35,0)</f>
        <v>15</v>
      </c>
      <c r="N6022" s="27">
        <f>IF(J6022&lt;=0.3,INDEX(价格表!$B$4:$I$31,M6022,2),IF(AND(J6022&gt;0.3,J6022&lt;=1),INDEX(价格表!$B$4:$I$31,M6022,3),IF(AND(J6022&gt;1,J6022&lt;=2.2),INDEX(价格表!$B$4:$I$31,M6022,4),IF(AND(J6022&gt;2.2,J6022&lt;=3.3),INDEX(价格表!$B$4:$I$31,M6022,5),IF(AND(J6022&gt;3.3,J6022&lt;=4),INDEX(价格表!$B$4:$I$31,M6022,6),IF(AND(J6022&gt;4,J6022&lt;=5.5),INDEX(价格表!$B$4:$I$31,M6022,7),IF(J6022&gt;5.5,2.6+INDEX(价格表!$B$4:$I$31,M6022,8)*L6022)))))))</f>
        <v>2.15</v>
      </c>
    </row>
    <row r="6023" spans="1:14">
      <c r="A6023" s="20">
        <v>4311121277902</v>
      </c>
      <c r="B6023" s="18" t="s">
        <v>16</v>
      </c>
      <c r="C6023" s="21">
        <v>20201219</v>
      </c>
      <c r="D6023" s="21">
        <v>610538201209</v>
      </c>
      <c r="E6023" s="21" t="s">
        <v>16</v>
      </c>
      <c r="F6023" s="21">
        <v>20201229</v>
      </c>
      <c r="G6023" s="21" t="s">
        <v>17</v>
      </c>
      <c r="H6023" s="21" t="s">
        <v>35</v>
      </c>
      <c r="I6023" s="21" t="s">
        <v>186</v>
      </c>
      <c r="J6023" s="21">
        <v>1.48</v>
      </c>
      <c r="K6023" s="21" t="s">
        <v>20</v>
      </c>
      <c r="L6023">
        <f t="shared" si="110"/>
        <v>2</v>
      </c>
      <c r="M6023">
        <f>MATCH(H:H,价格表!$B$4:$B$35,0)</f>
        <v>22</v>
      </c>
      <c r="N6023" s="27">
        <f>IF(J6023&lt;=0.3,INDEX(价格表!$B$4:$I$31,M6023,2),IF(AND(J6023&gt;0.3,J6023&lt;=1),INDEX(价格表!$B$4:$I$31,M6023,3),IF(AND(J6023&gt;1,J6023&lt;=2.2),INDEX(价格表!$B$4:$I$31,M6023,4),IF(AND(J6023&gt;2.2,J6023&lt;=3.3),INDEX(价格表!$B$4:$I$31,M6023,5),IF(AND(J6023&gt;3.3,J6023&lt;=4),INDEX(价格表!$B$4:$I$31,M6023,6),IF(AND(J6023&gt;4,J6023&lt;=5.5),INDEX(价格表!$B$4:$I$31,M6023,7),IF(J6023&gt;5.5,2.6+INDEX(价格表!$B$4:$I$31,M6023,8)*L6023)))))))</f>
        <v>2.15</v>
      </c>
    </row>
    <row r="6024" spans="1:14">
      <c r="A6024" s="20">
        <v>4311121277903</v>
      </c>
      <c r="B6024" s="18" t="s">
        <v>16</v>
      </c>
      <c r="C6024" s="21">
        <v>20201219</v>
      </c>
      <c r="D6024" s="21">
        <v>610538201209</v>
      </c>
      <c r="E6024" s="21" t="s">
        <v>16</v>
      </c>
      <c r="F6024" s="21">
        <v>20201229</v>
      </c>
      <c r="G6024" s="21" t="s">
        <v>17</v>
      </c>
      <c r="H6024" s="21" t="s">
        <v>25</v>
      </c>
      <c r="I6024" s="21" t="s">
        <v>42</v>
      </c>
      <c r="J6024" s="21">
        <v>1.44</v>
      </c>
      <c r="K6024" s="21" t="s">
        <v>20</v>
      </c>
      <c r="L6024">
        <f t="shared" si="110"/>
        <v>2</v>
      </c>
      <c r="M6024">
        <f>MATCH(H:H,价格表!$B$4:$B$35,0)</f>
        <v>25</v>
      </c>
      <c r="N6024" s="27">
        <f>IF(J6024&lt;=0.3,INDEX(价格表!$B$4:$I$31,M6024,2),IF(AND(J6024&gt;0.3,J6024&lt;=1),INDEX(价格表!$B$4:$I$31,M6024,3),IF(AND(J6024&gt;1,J6024&lt;=2.2),INDEX(价格表!$B$4:$I$31,M6024,4),IF(AND(J6024&gt;2.2,J6024&lt;=3.3),INDEX(价格表!$B$4:$I$31,M6024,5),IF(AND(J6024&gt;3.3,J6024&lt;=4),INDEX(价格表!$B$4:$I$31,M6024,6),IF(AND(J6024&gt;4,J6024&lt;=5.5),INDEX(价格表!$B$4:$I$31,M6024,7),IF(J6024&gt;5.5,2.6+INDEX(价格表!$B$4:$I$31,M6024,8)*L6024)))))))</f>
        <v>2.15</v>
      </c>
    </row>
    <row r="6025" spans="1:14">
      <c r="A6025" s="20">
        <v>4311121277904</v>
      </c>
      <c r="B6025" s="18" t="s">
        <v>16</v>
      </c>
      <c r="C6025" s="21">
        <v>20201219</v>
      </c>
      <c r="D6025" s="21">
        <v>610538201209</v>
      </c>
      <c r="E6025" s="21" t="s">
        <v>16</v>
      </c>
      <c r="F6025" s="21">
        <v>20201229</v>
      </c>
      <c r="G6025" s="21" t="s">
        <v>17</v>
      </c>
      <c r="H6025" s="21" t="s">
        <v>50</v>
      </c>
      <c r="I6025" s="21" t="s">
        <v>62</v>
      </c>
      <c r="J6025" s="21">
        <v>1.45</v>
      </c>
      <c r="K6025" s="21" t="s">
        <v>20</v>
      </c>
      <c r="L6025">
        <f t="shared" si="110"/>
        <v>2</v>
      </c>
      <c r="M6025">
        <f>MATCH(H:H,价格表!$B$4:$B$35,0)</f>
        <v>4</v>
      </c>
      <c r="N6025" s="27">
        <f>IF(J6025&lt;=0.3,INDEX(价格表!$B$4:$I$31,M6025,2),IF(AND(J6025&gt;0.3,J6025&lt;=1),INDEX(价格表!$B$4:$I$31,M6025,3),IF(AND(J6025&gt;1,J6025&lt;=2.2),INDEX(价格表!$B$4:$I$31,M6025,4),IF(AND(J6025&gt;2.2,J6025&lt;=3.3),INDEX(价格表!$B$4:$I$31,M6025,5),IF(AND(J6025&gt;3.3,J6025&lt;=4),INDEX(价格表!$B$4:$I$31,M6025,6),IF(AND(J6025&gt;4,J6025&lt;=5.5),INDEX(价格表!$B$4:$I$31,M6025,7),IF(J6025&gt;5.5,2.6+INDEX(价格表!$B$4:$I$31,M6025,8)*L6025)))))))</f>
        <v>2.15</v>
      </c>
    </row>
    <row r="6026" spans="1:14">
      <c r="A6026" s="20">
        <v>4311121277906</v>
      </c>
      <c r="B6026" s="18" t="s">
        <v>16</v>
      </c>
      <c r="C6026" s="21">
        <v>20201219</v>
      </c>
      <c r="D6026" s="21">
        <v>610538201209</v>
      </c>
      <c r="E6026" s="21" t="s">
        <v>16</v>
      </c>
      <c r="F6026" s="21">
        <v>20201229</v>
      </c>
      <c r="G6026" s="21" t="s">
        <v>17</v>
      </c>
      <c r="H6026" s="21" t="s">
        <v>43</v>
      </c>
      <c r="I6026" s="21" t="s">
        <v>95</v>
      </c>
      <c r="J6026" s="21">
        <v>1.51</v>
      </c>
      <c r="K6026" s="21" t="s">
        <v>20</v>
      </c>
      <c r="L6026">
        <f t="shared" si="110"/>
        <v>2</v>
      </c>
      <c r="M6026">
        <f>MATCH(H:H,价格表!$B$4:$B$35,0)</f>
        <v>10</v>
      </c>
      <c r="N6026" s="27">
        <f>IF(J6026&lt;=0.3,INDEX(价格表!$B$4:$I$31,M6026,2),IF(AND(J6026&gt;0.3,J6026&lt;=1),INDEX(价格表!$B$4:$I$31,M6026,3),IF(AND(J6026&gt;1,J6026&lt;=2.2),INDEX(价格表!$B$4:$I$31,M6026,4),IF(AND(J6026&gt;2.2,J6026&lt;=3.3),INDEX(价格表!$B$4:$I$31,M6026,5),IF(AND(J6026&gt;3.3,J6026&lt;=4),INDEX(价格表!$B$4:$I$31,M6026,6),IF(AND(J6026&gt;4,J6026&lt;=5.5),INDEX(价格表!$B$4:$I$31,M6026,7),IF(J6026&gt;5.5,2.6+INDEX(价格表!$B$4:$I$31,M6026,8)*L6026)))))))</f>
        <v>2.15</v>
      </c>
    </row>
    <row r="6027" spans="1:14">
      <c r="A6027" s="20">
        <v>4311121277907</v>
      </c>
      <c r="B6027" s="18" t="s">
        <v>16</v>
      </c>
      <c r="C6027" s="21">
        <v>20201219</v>
      </c>
      <c r="D6027" s="21">
        <v>610538201209</v>
      </c>
      <c r="E6027" s="21" t="s">
        <v>16</v>
      </c>
      <c r="F6027" s="21">
        <v>20201229</v>
      </c>
      <c r="G6027" s="21" t="s">
        <v>17</v>
      </c>
      <c r="H6027" s="21" t="s">
        <v>27</v>
      </c>
      <c r="I6027" s="21" t="s">
        <v>348</v>
      </c>
      <c r="J6027" s="21">
        <v>1.55</v>
      </c>
      <c r="K6027" s="21" t="s">
        <v>20</v>
      </c>
      <c r="L6027">
        <f t="shared" si="110"/>
        <v>2</v>
      </c>
      <c r="M6027">
        <f>MATCH(H:H,价格表!$B$4:$B$35,0)</f>
        <v>3</v>
      </c>
      <c r="N6027" s="27">
        <f>IF(J6027&lt;=0.3,INDEX(价格表!$B$4:$I$31,M6027,2),IF(AND(J6027&gt;0.3,J6027&lt;=1),INDEX(价格表!$B$4:$I$31,M6027,3),IF(AND(J6027&gt;1,J6027&lt;=2.2),INDEX(价格表!$B$4:$I$31,M6027,4),IF(AND(J6027&gt;2.2,J6027&lt;=3.3),INDEX(价格表!$B$4:$I$31,M6027,5),IF(AND(J6027&gt;3.3,J6027&lt;=4),INDEX(价格表!$B$4:$I$31,M6027,6),IF(AND(J6027&gt;4,J6027&lt;=5.5),INDEX(价格表!$B$4:$I$31,M6027,7),IF(J6027&gt;5.5,2.6+INDEX(价格表!$B$4:$I$31,M6027,8)*L6027)))))))</f>
        <v>2.15</v>
      </c>
    </row>
    <row r="6028" spans="1:14">
      <c r="A6028" s="20">
        <v>4311121278877</v>
      </c>
      <c r="B6028" s="18" t="s">
        <v>16</v>
      </c>
      <c r="C6028" s="21">
        <v>20201219</v>
      </c>
      <c r="D6028" s="21">
        <v>610538201209</v>
      </c>
      <c r="E6028" s="21" t="s">
        <v>16</v>
      </c>
      <c r="F6028" s="21">
        <v>20201229</v>
      </c>
      <c r="G6028" s="21" t="s">
        <v>17</v>
      </c>
      <c r="H6028" s="21" t="s">
        <v>54</v>
      </c>
      <c r="I6028" s="21" t="s">
        <v>213</v>
      </c>
      <c r="J6028" s="21">
        <v>1.45</v>
      </c>
      <c r="K6028" s="21" t="s">
        <v>20</v>
      </c>
      <c r="L6028">
        <f t="shared" si="110"/>
        <v>2</v>
      </c>
      <c r="M6028">
        <f>MATCH(H:H,价格表!$B$4:$B$35,0)</f>
        <v>14</v>
      </c>
      <c r="N6028" s="27">
        <f>IF(J6028&lt;=0.3,INDEX(价格表!$B$4:$I$31,M6028,2),IF(AND(J6028&gt;0.3,J6028&lt;=1),INDEX(价格表!$B$4:$I$31,M6028,3),IF(AND(J6028&gt;1,J6028&lt;=2.2),INDEX(价格表!$B$4:$I$31,M6028,4),IF(AND(J6028&gt;2.2,J6028&lt;=3.3),INDEX(价格表!$B$4:$I$31,M6028,5),IF(AND(J6028&gt;3.3,J6028&lt;=4),INDEX(价格表!$B$4:$I$31,M6028,6),IF(AND(J6028&gt;4,J6028&lt;=5.5),INDEX(价格表!$B$4:$I$31,M6028,7),IF(J6028&gt;5.5,2.6+INDEX(价格表!$B$4:$I$31,M6028,8)*L6028)))))))</f>
        <v>2.15</v>
      </c>
    </row>
    <row r="6029" spans="1:14">
      <c r="A6029" s="20">
        <v>4311121278878</v>
      </c>
      <c r="B6029" s="18" t="s">
        <v>16</v>
      </c>
      <c r="C6029" s="21">
        <v>20201219</v>
      </c>
      <c r="D6029" s="21">
        <v>610538201209</v>
      </c>
      <c r="E6029" s="21" t="s">
        <v>16</v>
      </c>
      <c r="F6029" s="21">
        <v>20201229</v>
      </c>
      <c r="G6029" s="21" t="s">
        <v>17</v>
      </c>
      <c r="H6029" s="21" t="s">
        <v>21</v>
      </c>
      <c r="I6029" s="21" t="s">
        <v>363</v>
      </c>
      <c r="J6029" s="21">
        <v>1.62</v>
      </c>
      <c r="K6029" s="21" t="s">
        <v>20</v>
      </c>
      <c r="L6029">
        <f t="shared" si="110"/>
        <v>2</v>
      </c>
      <c r="M6029">
        <f>MATCH(H:H,价格表!$B$4:$B$35,0)</f>
        <v>20</v>
      </c>
      <c r="N6029" s="27">
        <f>IF(J6029&lt;=0.3,INDEX(价格表!$B$4:$I$31,M6029,2),IF(AND(J6029&gt;0.3,J6029&lt;=1),INDEX(价格表!$B$4:$I$31,M6029,3),IF(AND(J6029&gt;1,J6029&lt;=2.2),INDEX(价格表!$B$4:$I$31,M6029,4),IF(AND(J6029&gt;2.2,J6029&lt;=3.3),INDEX(价格表!$B$4:$I$31,M6029,5),IF(AND(J6029&gt;3.3,J6029&lt;=4),INDEX(价格表!$B$4:$I$31,M6029,6),IF(AND(J6029&gt;4,J6029&lt;=5.5),INDEX(价格表!$B$4:$I$31,M6029,7),IF(J6029&gt;5.5,2.6+INDEX(价格表!$B$4:$I$31,M6029,8)*L6029)))))))</f>
        <v>2.15</v>
      </c>
    </row>
    <row r="6030" spans="1:14">
      <c r="A6030" s="20">
        <v>4311121278879</v>
      </c>
      <c r="B6030" s="18" t="s">
        <v>16</v>
      </c>
      <c r="C6030" s="21">
        <v>20201219</v>
      </c>
      <c r="D6030" s="21">
        <v>610538201209</v>
      </c>
      <c r="E6030" s="21" t="s">
        <v>16</v>
      </c>
      <c r="F6030" s="21">
        <v>20201229</v>
      </c>
      <c r="G6030" s="21" t="s">
        <v>17</v>
      </c>
      <c r="H6030" s="21" t="s">
        <v>45</v>
      </c>
      <c r="I6030" s="21" t="s">
        <v>277</v>
      </c>
      <c r="J6030" s="21">
        <v>1.94</v>
      </c>
      <c r="K6030" s="21" t="s">
        <v>20</v>
      </c>
      <c r="L6030">
        <f t="shared" si="110"/>
        <v>2</v>
      </c>
      <c r="M6030">
        <f>MATCH(H:H,价格表!$B$4:$B$35,0)</f>
        <v>9</v>
      </c>
      <c r="N6030" s="27">
        <f>IF(J6030&lt;=0.3,INDEX(价格表!$B$4:$I$31,M6030,2),IF(AND(J6030&gt;0.3,J6030&lt;=1),INDEX(价格表!$B$4:$I$31,M6030,3),IF(AND(J6030&gt;1,J6030&lt;=2.2),INDEX(价格表!$B$4:$I$31,M6030,4),IF(AND(J6030&gt;2.2,J6030&lt;=3.3),INDEX(价格表!$B$4:$I$31,M6030,5),IF(AND(J6030&gt;3.3,J6030&lt;=4),INDEX(价格表!$B$4:$I$31,M6030,6),IF(AND(J6030&gt;4,J6030&lt;=5.5),INDEX(价格表!$B$4:$I$31,M6030,7),IF(J6030&gt;5.5,2.6+INDEX(价格表!$B$4:$I$31,M6030,8)*L6030)))))))</f>
        <v>2.15</v>
      </c>
    </row>
    <row r="6031" spans="1:14">
      <c r="A6031" s="20">
        <v>4311121278880</v>
      </c>
      <c r="B6031" s="18" t="s">
        <v>16</v>
      </c>
      <c r="C6031" s="21">
        <v>20201219</v>
      </c>
      <c r="D6031" s="21">
        <v>610538201209</v>
      </c>
      <c r="E6031" s="21" t="s">
        <v>16</v>
      </c>
      <c r="F6031" s="21">
        <v>20201229</v>
      </c>
      <c r="G6031" s="21" t="s">
        <v>17</v>
      </c>
      <c r="H6031" s="21" t="s">
        <v>43</v>
      </c>
      <c r="I6031" s="21" t="s">
        <v>79</v>
      </c>
      <c r="J6031" s="21">
        <v>2.84</v>
      </c>
      <c r="K6031" s="21" t="s">
        <v>20</v>
      </c>
      <c r="L6031">
        <f t="shared" si="110"/>
        <v>3</v>
      </c>
      <c r="M6031">
        <f>MATCH(H:H,价格表!$B$4:$B$35,0)</f>
        <v>10</v>
      </c>
      <c r="N6031" s="27">
        <f>IF(J6031&lt;=0.3,INDEX(价格表!$B$4:$I$31,M6031,2),IF(AND(J6031&gt;0.3,J6031&lt;=1),INDEX(价格表!$B$4:$I$31,M6031,3),IF(AND(J6031&gt;1,J6031&lt;=2.2),INDEX(价格表!$B$4:$I$31,M6031,4),IF(AND(J6031&gt;2.2,J6031&lt;=3.3),INDEX(价格表!$B$4:$I$31,M6031,5),IF(AND(J6031&gt;3.3,J6031&lt;=4),INDEX(价格表!$B$4:$I$31,M6031,6),IF(AND(J6031&gt;4,J6031&lt;=5.5),INDEX(价格表!$B$4:$I$31,M6031,7),IF(J6031&gt;5.5,2.6+INDEX(价格表!$B$4:$I$31,M6031,8)*L6031)))))))</f>
        <v>2.5</v>
      </c>
    </row>
    <row r="6032" spans="1:14">
      <c r="A6032" s="20">
        <v>4311121278881</v>
      </c>
      <c r="B6032" s="18" t="s">
        <v>16</v>
      </c>
      <c r="C6032" s="21">
        <v>20201219</v>
      </c>
      <c r="D6032" s="21">
        <v>610538201209</v>
      </c>
      <c r="E6032" s="21" t="s">
        <v>16</v>
      </c>
      <c r="F6032" s="21">
        <v>20201229</v>
      </c>
      <c r="G6032" s="21" t="s">
        <v>17</v>
      </c>
      <c r="H6032" s="21" t="s">
        <v>63</v>
      </c>
      <c r="I6032" s="21" t="s">
        <v>280</v>
      </c>
      <c r="J6032" s="21">
        <v>1.47</v>
      </c>
      <c r="K6032" s="21" t="s">
        <v>20</v>
      </c>
      <c r="L6032">
        <f t="shared" si="110"/>
        <v>2</v>
      </c>
      <c r="M6032">
        <f>MATCH(H:H,价格表!$B$4:$B$35,0)</f>
        <v>21</v>
      </c>
      <c r="N6032" s="27">
        <f>IF(J6032&lt;=0.3,INDEX(价格表!$B$4:$I$31,M6032,2),IF(AND(J6032&gt;0.3,J6032&lt;=1),INDEX(价格表!$B$4:$I$31,M6032,3),IF(AND(J6032&gt;1,J6032&lt;=2.2),INDEX(价格表!$B$4:$I$31,M6032,4),IF(AND(J6032&gt;2.2,J6032&lt;=3.3),INDEX(价格表!$B$4:$I$31,M6032,5),IF(AND(J6032&gt;3.3,J6032&lt;=4),INDEX(价格表!$B$4:$I$31,M6032,6),IF(AND(J6032&gt;4,J6032&lt;=5.5),INDEX(价格表!$B$4:$I$31,M6032,7),IF(J6032&gt;5.5,2.6+INDEX(价格表!$B$4:$I$31,M6032,8)*L6032)))))))</f>
        <v>2.15</v>
      </c>
    </row>
    <row r="6033" spans="1:14">
      <c r="A6033" s="20">
        <v>4311121278882</v>
      </c>
      <c r="B6033" s="18" t="s">
        <v>16</v>
      </c>
      <c r="C6033" s="21">
        <v>20201219</v>
      </c>
      <c r="D6033" s="21">
        <v>610538201209</v>
      </c>
      <c r="E6033" s="21" t="s">
        <v>16</v>
      </c>
      <c r="F6033" s="21">
        <v>20201229</v>
      </c>
      <c r="G6033" s="21" t="s">
        <v>17</v>
      </c>
      <c r="H6033" s="21" t="s">
        <v>66</v>
      </c>
      <c r="I6033" s="21" t="s">
        <v>142</v>
      </c>
      <c r="J6033" s="21">
        <v>1.46</v>
      </c>
      <c r="K6033" s="21" t="s">
        <v>20</v>
      </c>
      <c r="L6033">
        <f t="shared" si="110"/>
        <v>2</v>
      </c>
      <c r="M6033">
        <f>MATCH(H:H,价格表!$B$4:$B$35,0)</f>
        <v>17</v>
      </c>
      <c r="N6033" s="27">
        <f>IF(J6033&lt;=0.3,INDEX(价格表!$B$4:$I$31,M6033,2),IF(AND(J6033&gt;0.3,J6033&lt;=1),INDEX(价格表!$B$4:$I$31,M6033,3),IF(AND(J6033&gt;1,J6033&lt;=2.2),INDEX(价格表!$B$4:$I$31,M6033,4),IF(AND(J6033&gt;2.2,J6033&lt;=3.3),INDEX(价格表!$B$4:$I$31,M6033,5),IF(AND(J6033&gt;3.3,J6033&lt;=4),INDEX(价格表!$B$4:$I$31,M6033,6),IF(AND(J6033&gt;4,J6033&lt;=5.5),INDEX(价格表!$B$4:$I$31,M6033,7),IF(J6033&gt;5.5,2.6+INDEX(价格表!$B$4:$I$31,M6033,8)*L6033)))))))</f>
        <v>2.15</v>
      </c>
    </row>
    <row r="6034" spans="1:14">
      <c r="A6034" s="20">
        <v>4311121278883</v>
      </c>
      <c r="B6034" s="18" t="s">
        <v>16</v>
      </c>
      <c r="C6034" s="21">
        <v>20201219</v>
      </c>
      <c r="D6034" s="21">
        <v>610538201209</v>
      </c>
      <c r="E6034" s="21" t="s">
        <v>16</v>
      </c>
      <c r="F6034" s="21">
        <v>20201229</v>
      </c>
      <c r="G6034" s="21" t="s">
        <v>17</v>
      </c>
      <c r="H6034" s="21" t="s">
        <v>43</v>
      </c>
      <c r="I6034" s="21" t="s">
        <v>292</v>
      </c>
      <c r="J6034" s="21">
        <v>1.44</v>
      </c>
      <c r="K6034" s="21" t="s">
        <v>20</v>
      </c>
      <c r="L6034">
        <f t="shared" si="110"/>
        <v>2</v>
      </c>
      <c r="M6034">
        <f>MATCH(H:H,价格表!$B$4:$B$35,0)</f>
        <v>10</v>
      </c>
      <c r="N6034" s="27">
        <f>IF(J6034&lt;=0.3,INDEX(价格表!$B$4:$I$31,M6034,2),IF(AND(J6034&gt;0.3,J6034&lt;=1),INDEX(价格表!$B$4:$I$31,M6034,3),IF(AND(J6034&gt;1,J6034&lt;=2.2),INDEX(价格表!$B$4:$I$31,M6034,4),IF(AND(J6034&gt;2.2,J6034&lt;=3.3),INDEX(价格表!$B$4:$I$31,M6034,5),IF(AND(J6034&gt;3.3,J6034&lt;=4),INDEX(价格表!$B$4:$I$31,M6034,6),IF(AND(J6034&gt;4,J6034&lt;=5.5),INDEX(价格表!$B$4:$I$31,M6034,7),IF(J6034&gt;5.5,2.6+INDEX(价格表!$B$4:$I$31,M6034,8)*L6034)))))))</f>
        <v>2.15</v>
      </c>
    </row>
    <row r="6035" spans="1:14">
      <c r="A6035" s="20">
        <v>4311121278884</v>
      </c>
      <c r="B6035" s="18" t="s">
        <v>16</v>
      </c>
      <c r="C6035" s="21">
        <v>20201219</v>
      </c>
      <c r="D6035" s="21">
        <v>610538201209</v>
      </c>
      <c r="E6035" s="21" t="s">
        <v>16</v>
      </c>
      <c r="F6035" s="21">
        <v>20201229</v>
      </c>
      <c r="G6035" s="21" t="s">
        <v>17</v>
      </c>
      <c r="H6035" s="21" t="s">
        <v>73</v>
      </c>
      <c r="I6035" s="21" t="s">
        <v>93</v>
      </c>
      <c r="J6035" s="21">
        <v>1.46</v>
      </c>
      <c r="K6035" s="21" t="s">
        <v>20</v>
      </c>
      <c r="L6035">
        <f t="shared" si="110"/>
        <v>2</v>
      </c>
      <c r="M6035">
        <f>MATCH(H:H,价格表!$B$4:$B$35,0)</f>
        <v>7</v>
      </c>
      <c r="N6035" s="27">
        <f>IF(J6035&lt;=0.3,INDEX(价格表!$B$4:$I$31,M6035,2),IF(AND(J6035&gt;0.3,J6035&lt;=1),INDEX(价格表!$B$4:$I$31,M6035,3),IF(AND(J6035&gt;1,J6035&lt;=2.2),INDEX(价格表!$B$4:$I$31,M6035,4),IF(AND(J6035&gt;2.2,J6035&lt;=3.3),INDEX(价格表!$B$4:$I$31,M6035,5),IF(AND(J6035&gt;3.3,J6035&lt;=4),INDEX(价格表!$B$4:$I$31,M6035,6),IF(AND(J6035&gt;4,J6035&lt;=5.5),INDEX(价格表!$B$4:$I$31,M6035,7),IF(J6035&gt;5.5,2.6+INDEX(价格表!$B$4:$I$31,M6035,8)*L6035)))))))</f>
        <v>2.15</v>
      </c>
    </row>
    <row r="6036" spans="1:14">
      <c r="A6036" s="20">
        <v>4311121278885</v>
      </c>
      <c r="B6036" s="18" t="s">
        <v>16</v>
      </c>
      <c r="C6036" s="21">
        <v>20201219</v>
      </c>
      <c r="D6036" s="21">
        <v>610538201209</v>
      </c>
      <c r="E6036" s="21" t="s">
        <v>16</v>
      </c>
      <c r="F6036" s="21">
        <v>20201229</v>
      </c>
      <c r="G6036" s="21" t="s">
        <v>17</v>
      </c>
      <c r="H6036" s="21" t="s">
        <v>75</v>
      </c>
      <c r="I6036" s="21" t="s">
        <v>111</v>
      </c>
      <c r="J6036" s="21">
        <v>1.45</v>
      </c>
      <c r="K6036" s="21" t="s">
        <v>20</v>
      </c>
      <c r="L6036">
        <f t="shared" si="110"/>
        <v>2</v>
      </c>
      <c r="M6036">
        <f>MATCH(H:H,价格表!$B$4:$B$35,0)</f>
        <v>24</v>
      </c>
      <c r="N6036" s="27">
        <f>IF(J6036&lt;=0.3,INDEX(价格表!$B$4:$I$31,M6036,2),IF(AND(J6036&gt;0.3,J6036&lt;=1),INDEX(价格表!$B$4:$I$31,M6036,3),IF(AND(J6036&gt;1,J6036&lt;=2.2),INDEX(价格表!$B$4:$I$31,M6036,4),IF(AND(J6036&gt;2.2,J6036&lt;=3.3),INDEX(价格表!$B$4:$I$31,M6036,5),IF(AND(J6036&gt;3.3,J6036&lt;=4),INDEX(价格表!$B$4:$I$31,M6036,6),IF(AND(J6036&gt;4,J6036&lt;=5.5),INDEX(价格表!$B$4:$I$31,M6036,7),IF(J6036&gt;5.5,2.6+INDEX(价格表!$B$4:$I$31,M6036,8)*L6036)))))))</f>
        <v>2.15</v>
      </c>
    </row>
    <row r="6037" spans="1:14">
      <c r="A6037" s="20">
        <v>4311121279205</v>
      </c>
      <c r="B6037" s="18" t="s">
        <v>16</v>
      </c>
      <c r="C6037" s="21">
        <v>20201219</v>
      </c>
      <c r="D6037" s="21">
        <v>610538201209</v>
      </c>
      <c r="E6037" s="21" t="s">
        <v>16</v>
      </c>
      <c r="F6037" s="21">
        <v>20201229</v>
      </c>
      <c r="G6037" s="21" t="s">
        <v>17</v>
      </c>
      <c r="H6037" s="21" t="s">
        <v>73</v>
      </c>
      <c r="I6037" s="21" t="s">
        <v>91</v>
      </c>
      <c r="J6037" s="21">
        <v>1.51</v>
      </c>
      <c r="K6037" s="21" t="s">
        <v>20</v>
      </c>
      <c r="L6037">
        <f t="shared" si="110"/>
        <v>2</v>
      </c>
      <c r="M6037">
        <f>MATCH(H:H,价格表!$B$4:$B$35,0)</f>
        <v>7</v>
      </c>
      <c r="N6037" s="27">
        <f>IF(J6037&lt;=0.3,INDEX(价格表!$B$4:$I$31,M6037,2),IF(AND(J6037&gt;0.3,J6037&lt;=1),INDEX(价格表!$B$4:$I$31,M6037,3),IF(AND(J6037&gt;1,J6037&lt;=2.2),INDEX(价格表!$B$4:$I$31,M6037,4),IF(AND(J6037&gt;2.2,J6037&lt;=3.3),INDEX(价格表!$B$4:$I$31,M6037,5),IF(AND(J6037&gt;3.3,J6037&lt;=4),INDEX(价格表!$B$4:$I$31,M6037,6),IF(AND(J6037&gt;4,J6037&lt;=5.5),INDEX(价格表!$B$4:$I$31,M6037,7),IF(J6037&gt;5.5,2.6+INDEX(价格表!$B$4:$I$31,M6037,8)*L6037)))))))</f>
        <v>2.15</v>
      </c>
    </row>
    <row r="6038" spans="1:14">
      <c r="A6038" s="20">
        <v>4311121279206</v>
      </c>
      <c r="B6038" s="18" t="s">
        <v>16</v>
      </c>
      <c r="C6038" s="21">
        <v>20201219</v>
      </c>
      <c r="D6038" s="21">
        <v>610538201209</v>
      </c>
      <c r="E6038" s="21" t="s">
        <v>16</v>
      </c>
      <c r="F6038" s="21">
        <v>20201229</v>
      </c>
      <c r="G6038" s="21" t="s">
        <v>17</v>
      </c>
      <c r="H6038" s="21" t="s">
        <v>25</v>
      </c>
      <c r="I6038" s="21" t="s">
        <v>26</v>
      </c>
      <c r="J6038" s="21">
        <v>1.46</v>
      </c>
      <c r="K6038" s="21" t="s">
        <v>20</v>
      </c>
      <c r="L6038">
        <f t="shared" si="110"/>
        <v>2</v>
      </c>
      <c r="M6038">
        <f>MATCH(H:H,价格表!$B$4:$B$35,0)</f>
        <v>25</v>
      </c>
      <c r="N6038" s="27">
        <f>IF(J6038&lt;=0.3,INDEX(价格表!$B$4:$I$31,M6038,2),IF(AND(J6038&gt;0.3,J6038&lt;=1),INDEX(价格表!$B$4:$I$31,M6038,3),IF(AND(J6038&gt;1,J6038&lt;=2.2),INDEX(价格表!$B$4:$I$31,M6038,4),IF(AND(J6038&gt;2.2,J6038&lt;=3.3),INDEX(价格表!$B$4:$I$31,M6038,5),IF(AND(J6038&gt;3.3,J6038&lt;=4),INDEX(价格表!$B$4:$I$31,M6038,6),IF(AND(J6038&gt;4,J6038&lt;=5.5),INDEX(价格表!$B$4:$I$31,M6038,7),IF(J6038&gt;5.5,2.6+INDEX(价格表!$B$4:$I$31,M6038,8)*L6038)))))))</f>
        <v>2.15</v>
      </c>
    </row>
    <row r="6039" spans="1:14">
      <c r="A6039" s="20">
        <v>4311121279207</v>
      </c>
      <c r="B6039" s="18" t="s">
        <v>16</v>
      </c>
      <c r="C6039" s="21">
        <v>20201219</v>
      </c>
      <c r="D6039" s="21">
        <v>610538201209</v>
      </c>
      <c r="E6039" s="21" t="s">
        <v>16</v>
      </c>
      <c r="F6039" s="21">
        <v>20201229</v>
      </c>
      <c r="G6039" s="21" t="s">
        <v>17</v>
      </c>
      <c r="H6039" s="21" t="s">
        <v>68</v>
      </c>
      <c r="I6039" s="21" t="s">
        <v>241</v>
      </c>
      <c r="J6039" s="21">
        <v>1.45</v>
      </c>
      <c r="K6039" s="21" t="s">
        <v>20</v>
      </c>
      <c r="L6039">
        <f t="shared" si="110"/>
        <v>2</v>
      </c>
      <c r="M6039">
        <f>MATCH(H:H,价格表!$B$4:$B$35,0)</f>
        <v>5</v>
      </c>
      <c r="N6039" s="27">
        <f>IF(J6039&lt;=0.3,INDEX(价格表!$B$4:$I$31,M6039,2),IF(AND(J6039&gt;0.3,J6039&lt;=1),INDEX(价格表!$B$4:$I$31,M6039,3),IF(AND(J6039&gt;1,J6039&lt;=2.2),INDEX(价格表!$B$4:$I$31,M6039,4),IF(AND(J6039&gt;2.2,J6039&lt;=3.3),INDEX(价格表!$B$4:$I$31,M6039,5),IF(AND(J6039&gt;3.3,J6039&lt;=4),INDEX(价格表!$B$4:$I$31,M6039,6),IF(AND(J6039&gt;4,J6039&lt;=5.5),INDEX(价格表!$B$4:$I$31,M6039,7),IF(J6039&gt;5.5,2.6+INDEX(价格表!$B$4:$I$31,M6039,8)*L6039)))))))</f>
        <v>2.15</v>
      </c>
    </row>
    <row r="6040" spans="1:14">
      <c r="A6040" s="20">
        <v>4311121279208</v>
      </c>
      <c r="B6040" s="18" t="s">
        <v>16</v>
      </c>
      <c r="C6040" s="21">
        <v>20201219</v>
      </c>
      <c r="D6040" s="21">
        <v>610538201209</v>
      </c>
      <c r="E6040" s="21" t="s">
        <v>16</v>
      </c>
      <c r="F6040" s="21">
        <v>20201229</v>
      </c>
      <c r="G6040" s="21" t="s">
        <v>17</v>
      </c>
      <c r="H6040" s="21" t="s">
        <v>23</v>
      </c>
      <c r="I6040" s="21" t="s">
        <v>118</v>
      </c>
      <c r="J6040" s="21">
        <v>1.44</v>
      </c>
      <c r="K6040" s="21" t="s">
        <v>20</v>
      </c>
      <c r="L6040">
        <f t="shared" si="110"/>
        <v>2</v>
      </c>
      <c r="M6040">
        <f>MATCH(H:H,价格表!$B$4:$B$35,0)</f>
        <v>15</v>
      </c>
      <c r="N6040" s="27">
        <f>IF(J6040&lt;=0.3,INDEX(价格表!$B$4:$I$31,M6040,2),IF(AND(J6040&gt;0.3,J6040&lt;=1),INDEX(价格表!$B$4:$I$31,M6040,3),IF(AND(J6040&gt;1,J6040&lt;=2.2),INDEX(价格表!$B$4:$I$31,M6040,4),IF(AND(J6040&gt;2.2,J6040&lt;=3.3),INDEX(价格表!$B$4:$I$31,M6040,5),IF(AND(J6040&gt;3.3,J6040&lt;=4),INDEX(价格表!$B$4:$I$31,M6040,6),IF(AND(J6040&gt;4,J6040&lt;=5.5),INDEX(价格表!$B$4:$I$31,M6040,7),IF(J6040&gt;5.5,2.6+INDEX(价格表!$B$4:$I$31,M6040,8)*L6040)))))))</f>
        <v>2.15</v>
      </c>
    </row>
    <row r="6041" spans="1:14">
      <c r="A6041" s="20">
        <v>4311121279209</v>
      </c>
      <c r="B6041" s="18" t="s">
        <v>16</v>
      </c>
      <c r="C6041" s="21">
        <v>20201219</v>
      </c>
      <c r="D6041" s="21">
        <v>610538201209</v>
      </c>
      <c r="E6041" s="21" t="s">
        <v>16</v>
      </c>
      <c r="F6041" s="21">
        <v>20201229</v>
      </c>
      <c r="G6041" s="21" t="s">
        <v>17</v>
      </c>
      <c r="H6041" s="21" t="s">
        <v>68</v>
      </c>
      <c r="I6041" s="21" t="s">
        <v>193</v>
      </c>
      <c r="J6041" s="21">
        <v>1.44</v>
      </c>
      <c r="K6041" s="21" t="s">
        <v>20</v>
      </c>
      <c r="L6041">
        <f t="shared" si="110"/>
        <v>2</v>
      </c>
      <c r="M6041">
        <f>MATCH(H:H,价格表!$B$4:$B$35,0)</f>
        <v>5</v>
      </c>
      <c r="N6041" s="27">
        <f>IF(J6041&lt;=0.3,INDEX(价格表!$B$4:$I$31,M6041,2),IF(AND(J6041&gt;0.3,J6041&lt;=1),INDEX(价格表!$B$4:$I$31,M6041,3),IF(AND(J6041&gt;1,J6041&lt;=2.2),INDEX(价格表!$B$4:$I$31,M6041,4),IF(AND(J6041&gt;2.2,J6041&lt;=3.3),INDEX(价格表!$B$4:$I$31,M6041,5),IF(AND(J6041&gt;3.3,J6041&lt;=4),INDEX(价格表!$B$4:$I$31,M6041,6),IF(AND(J6041&gt;4,J6041&lt;=5.5),INDEX(价格表!$B$4:$I$31,M6041,7),IF(J6041&gt;5.5,2.6+INDEX(价格表!$B$4:$I$31,M6041,8)*L6041)))))))</f>
        <v>2.15</v>
      </c>
    </row>
    <row r="6042" spans="1:14">
      <c r="A6042" s="20">
        <v>4311121279210</v>
      </c>
      <c r="B6042" s="18" t="s">
        <v>16</v>
      </c>
      <c r="C6042" s="21">
        <v>20201219</v>
      </c>
      <c r="D6042" s="21">
        <v>610538201209</v>
      </c>
      <c r="E6042" s="21" t="s">
        <v>16</v>
      </c>
      <c r="F6042" s="21">
        <v>20201229</v>
      </c>
      <c r="G6042" s="21" t="s">
        <v>17</v>
      </c>
      <c r="H6042" s="21" t="s">
        <v>25</v>
      </c>
      <c r="I6042" s="21" t="s">
        <v>199</v>
      </c>
      <c r="J6042" s="21">
        <v>1.44</v>
      </c>
      <c r="K6042" s="21" t="s">
        <v>20</v>
      </c>
      <c r="L6042">
        <f t="shared" si="110"/>
        <v>2</v>
      </c>
      <c r="M6042">
        <f>MATCH(H:H,价格表!$B$4:$B$35,0)</f>
        <v>25</v>
      </c>
      <c r="N6042" s="27">
        <f>IF(J6042&lt;=0.3,INDEX(价格表!$B$4:$I$31,M6042,2),IF(AND(J6042&gt;0.3,J6042&lt;=1),INDEX(价格表!$B$4:$I$31,M6042,3),IF(AND(J6042&gt;1,J6042&lt;=2.2),INDEX(价格表!$B$4:$I$31,M6042,4),IF(AND(J6042&gt;2.2,J6042&lt;=3.3),INDEX(价格表!$B$4:$I$31,M6042,5),IF(AND(J6042&gt;3.3,J6042&lt;=4),INDEX(价格表!$B$4:$I$31,M6042,6),IF(AND(J6042&gt;4,J6042&lt;=5.5),INDEX(价格表!$B$4:$I$31,M6042,7),IF(J6042&gt;5.5,2.6+INDEX(价格表!$B$4:$I$31,M6042,8)*L6042)))))))</f>
        <v>2.15</v>
      </c>
    </row>
    <row r="6043" spans="1:14">
      <c r="A6043" s="20">
        <v>4311121279213</v>
      </c>
      <c r="B6043" s="18" t="s">
        <v>16</v>
      </c>
      <c r="C6043" s="21">
        <v>20201219</v>
      </c>
      <c r="D6043" s="21">
        <v>610538201209</v>
      </c>
      <c r="E6043" s="21" t="s">
        <v>16</v>
      </c>
      <c r="F6043" s="21">
        <v>20201229</v>
      </c>
      <c r="G6043" s="21" t="s">
        <v>17</v>
      </c>
      <c r="H6043" s="21" t="s">
        <v>37</v>
      </c>
      <c r="I6043" s="21" t="s">
        <v>72</v>
      </c>
      <c r="J6043" s="21">
        <v>1.48</v>
      </c>
      <c r="K6043" s="21" t="s">
        <v>20</v>
      </c>
      <c r="L6043">
        <f t="shared" si="110"/>
        <v>2</v>
      </c>
      <c r="M6043">
        <f>MATCH(H:H,价格表!$B$4:$B$35,0)</f>
        <v>12</v>
      </c>
      <c r="N6043" s="27">
        <f>IF(J6043&lt;=0.3,INDEX(价格表!$B$4:$I$31,M6043,2),IF(AND(J6043&gt;0.3,J6043&lt;=1),INDEX(价格表!$B$4:$I$31,M6043,3),IF(AND(J6043&gt;1,J6043&lt;=2.2),INDEX(价格表!$B$4:$I$31,M6043,4),IF(AND(J6043&gt;2.2,J6043&lt;=3.3),INDEX(价格表!$B$4:$I$31,M6043,5),IF(AND(J6043&gt;3.3,J6043&lt;=4),INDEX(价格表!$B$4:$I$31,M6043,6),IF(AND(J6043&gt;4,J6043&lt;=5.5),INDEX(价格表!$B$4:$I$31,M6043,7),IF(J6043&gt;5.5,2.6+INDEX(价格表!$B$4:$I$31,M6043,8)*L6043)))))))</f>
        <v>2.15</v>
      </c>
    </row>
    <row r="6044" spans="1:14">
      <c r="A6044" s="20">
        <v>4311121285562</v>
      </c>
      <c r="B6044" s="18" t="s">
        <v>16</v>
      </c>
      <c r="C6044" s="21">
        <v>20201219</v>
      </c>
      <c r="D6044" s="21">
        <v>610538201209</v>
      </c>
      <c r="E6044" s="21" t="s">
        <v>16</v>
      </c>
      <c r="F6044" s="21">
        <v>20201229</v>
      </c>
      <c r="G6044" s="21" t="s">
        <v>17</v>
      </c>
      <c r="H6044" s="21" t="s">
        <v>73</v>
      </c>
      <c r="I6044" s="21" t="s">
        <v>184</v>
      </c>
      <c r="J6044" s="21">
        <v>1.44</v>
      </c>
      <c r="K6044" s="21" t="s">
        <v>20</v>
      </c>
      <c r="L6044">
        <f t="shared" si="110"/>
        <v>2</v>
      </c>
      <c r="M6044">
        <f>MATCH(H:H,价格表!$B$4:$B$35,0)</f>
        <v>7</v>
      </c>
      <c r="N6044" s="27">
        <f>IF(J6044&lt;=0.3,INDEX(价格表!$B$4:$I$31,M6044,2),IF(AND(J6044&gt;0.3,J6044&lt;=1),INDEX(价格表!$B$4:$I$31,M6044,3),IF(AND(J6044&gt;1,J6044&lt;=2.2),INDEX(价格表!$B$4:$I$31,M6044,4),IF(AND(J6044&gt;2.2,J6044&lt;=3.3),INDEX(价格表!$B$4:$I$31,M6044,5),IF(AND(J6044&gt;3.3,J6044&lt;=4),INDEX(价格表!$B$4:$I$31,M6044,6),IF(AND(J6044&gt;4,J6044&lt;=5.5),INDEX(价格表!$B$4:$I$31,M6044,7),IF(J6044&gt;5.5,2.6+INDEX(价格表!$B$4:$I$31,M6044,8)*L6044)))))))</f>
        <v>2.15</v>
      </c>
    </row>
    <row r="6045" spans="1:14">
      <c r="A6045" s="20">
        <v>4311121285564</v>
      </c>
      <c r="B6045" s="18" t="s">
        <v>16</v>
      </c>
      <c r="C6045" s="21">
        <v>20201219</v>
      </c>
      <c r="D6045" s="21">
        <v>610538201209</v>
      </c>
      <c r="E6045" s="21" t="s">
        <v>16</v>
      </c>
      <c r="F6045" s="21">
        <v>20201229</v>
      </c>
      <c r="G6045" s="21" t="s">
        <v>17</v>
      </c>
      <c r="H6045" s="21" t="s">
        <v>23</v>
      </c>
      <c r="I6045" s="21" t="s">
        <v>99</v>
      </c>
      <c r="J6045" s="21">
        <v>1.44</v>
      </c>
      <c r="K6045" s="21" t="s">
        <v>20</v>
      </c>
      <c r="L6045">
        <f t="shared" si="110"/>
        <v>2</v>
      </c>
      <c r="M6045">
        <f>MATCH(H:H,价格表!$B$4:$B$35,0)</f>
        <v>15</v>
      </c>
      <c r="N6045" s="27">
        <f>IF(J6045&lt;=0.3,INDEX(价格表!$B$4:$I$31,M6045,2),IF(AND(J6045&gt;0.3,J6045&lt;=1),INDEX(价格表!$B$4:$I$31,M6045,3),IF(AND(J6045&gt;1,J6045&lt;=2.2),INDEX(价格表!$B$4:$I$31,M6045,4),IF(AND(J6045&gt;2.2,J6045&lt;=3.3),INDEX(价格表!$B$4:$I$31,M6045,5),IF(AND(J6045&gt;3.3,J6045&lt;=4),INDEX(价格表!$B$4:$I$31,M6045,6),IF(AND(J6045&gt;4,J6045&lt;=5.5),INDEX(价格表!$B$4:$I$31,M6045,7),IF(J6045&gt;5.5,2.6+INDEX(价格表!$B$4:$I$31,M6045,8)*L6045)))))))</f>
        <v>2.15</v>
      </c>
    </row>
    <row r="6046" spans="1:14">
      <c r="A6046" s="20">
        <v>4311121285565</v>
      </c>
      <c r="B6046" s="18" t="s">
        <v>16</v>
      </c>
      <c r="C6046" s="21">
        <v>20201219</v>
      </c>
      <c r="D6046" s="21">
        <v>610538201209</v>
      </c>
      <c r="E6046" s="21" t="s">
        <v>16</v>
      </c>
      <c r="F6046" s="21">
        <v>20201229</v>
      </c>
      <c r="G6046" s="21" t="s">
        <v>17</v>
      </c>
      <c r="H6046" s="21" t="s">
        <v>23</v>
      </c>
      <c r="I6046" s="21" t="s">
        <v>99</v>
      </c>
      <c r="J6046" s="21">
        <v>1.45</v>
      </c>
      <c r="K6046" s="21" t="s">
        <v>20</v>
      </c>
      <c r="L6046">
        <f t="shared" si="110"/>
        <v>2</v>
      </c>
      <c r="M6046">
        <f>MATCH(H:H,价格表!$B$4:$B$35,0)</f>
        <v>15</v>
      </c>
      <c r="N6046" s="27">
        <f>IF(J6046&lt;=0.3,INDEX(价格表!$B$4:$I$31,M6046,2),IF(AND(J6046&gt;0.3,J6046&lt;=1),INDEX(价格表!$B$4:$I$31,M6046,3),IF(AND(J6046&gt;1,J6046&lt;=2.2),INDEX(价格表!$B$4:$I$31,M6046,4),IF(AND(J6046&gt;2.2,J6046&lt;=3.3),INDEX(价格表!$B$4:$I$31,M6046,5),IF(AND(J6046&gt;3.3,J6046&lt;=4),INDEX(价格表!$B$4:$I$31,M6046,6),IF(AND(J6046&gt;4,J6046&lt;=5.5),INDEX(价格表!$B$4:$I$31,M6046,7),IF(J6046&gt;5.5,2.6+INDEX(价格表!$B$4:$I$31,M6046,8)*L6046)))))))</f>
        <v>2.15</v>
      </c>
    </row>
    <row r="6047" spans="1:14">
      <c r="A6047" s="20">
        <v>4311121285567</v>
      </c>
      <c r="B6047" s="18" t="s">
        <v>16</v>
      </c>
      <c r="C6047" s="21">
        <v>20201219</v>
      </c>
      <c r="D6047" s="21">
        <v>610538201209</v>
      </c>
      <c r="E6047" s="21" t="s">
        <v>16</v>
      </c>
      <c r="F6047" s="21">
        <v>20201229</v>
      </c>
      <c r="G6047" s="21" t="s">
        <v>17</v>
      </c>
      <c r="H6047" s="21" t="s">
        <v>50</v>
      </c>
      <c r="I6047" s="21" t="s">
        <v>166</v>
      </c>
      <c r="J6047" s="21">
        <v>1.44</v>
      </c>
      <c r="K6047" s="21" t="s">
        <v>20</v>
      </c>
      <c r="L6047">
        <f t="shared" si="110"/>
        <v>2</v>
      </c>
      <c r="M6047">
        <f>MATCH(H:H,价格表!$B$4:$B$35,0)</f>
        <v>4</v>
      </c>
      <c r="N6047" s="27">
        <f>IF(J6047&lt;=0.3,INDEX(价格表!$B$4:$I$31,M6047,2),IF(AND(J6047&gt;0.3,J6047&lt;=1),INDEX(价格表!$B$4:$I$31,M6047,3),IF(AND(J6047&gt;1,J6047&lt;=2.2),INDEX(价格表!$B$4:$I$31,M6047,4),IF(AND(J6047&gt;2.2,J6047&lt;=3.3),INDEX(价格表!$B$4:$I$31,M6047,5),IF(AND(J6047&gt;3.3,J6047&lt;=4),INDEX(价格表!$B$4:$I$31,M6047,6),IF(AND(J6047&gt;4,J6047&lt;=5.5),INDEX(价格表!$B$4:$I$31,M6047,7),IF(J6047&gt;5.5,2.6+INDEX(价格表!$B$4:$I$31,M6047,8)*L6047)))))))</f>
        <v>2.15</v>
      </c>
    </row>
    <row r="6048" spans="1:14">
      <c r="A6048" s="20">
        <v>4311121285568</v>
      </c>
      <c r="B6048" s="18" t="s">
        <v>16</v>
      </c>
      <c r="C6048" s="21">
        <v>20201219</v>
      </c>
      <c r="D6048" s="21">
        <v>610538201209</v>
      </c>
      <c r="E6048" s="21" t="s">
        <v>16</v>
      </c>
      <c r="F6048" s="21">
        <v>20201229</v>
      </c>
      <c r="G6048" s="21" t="s">
        <v>17</v>
      </c>
      <c r="H6048" s="21" t="s">
        <v>123</v>
      </c>
      <c r="I6048" s="21" t="s">
        <v>198</v>
      </c>
      <c r="J6048" s="21">
        <v>1.46</v>
      </c>
      <c r="K6048" s="21" t="s">
        <v>20</v>
      </c>
      <c r="L6048">
        <f t="shared" si="110"/>
        <v>2</v>
      </c>
      <c r="M6048">
        <f>MATCH(H:H,价格表!$B$4:$B$35,0)</f>
        <v>30</v>
      </c>
      <c r="N6048" s="27">
        <f>L6048*7+3</f>
        <v>17</v>
      </c>
    </row>
    <row r="6049" spans="1:14">
      <c r="A6049" s="20">
        <v>4311121285569</v>
      </c>
      <c r="B6049" s="18" t="s">
        <v>16</v>
      </c>
      <c r="C6049" s="21">
        <v>20201219</v>
      </c>
      <c r="D6049" s="21">
        <v>610538201209</v>
      </c>
      <c r="E6049" s="21" t="s">
        <v>16</v>
      </c>
      <c r="F6049" s="21">
        <v>20201229</v>
      </c>
      <c r="G6049" s="21" t="s">
        <v>17</v>
      </c>
      <c r="H6049" s="21" t="s">
        <v>18</v>
      </c>
      <c r="I6049" s="21" t="s">
        <v>223</v>
      </c>
      <c r="J6049" s="21">
        <v>1.55</v>
      </c>
      <c r="K6049" s="21" t="s">
        <v>20</v>
      </c>
      <c r="L6049">
        <f t="shared" si="110"/>
        <v>2</v>
      </c>
      <c r="M6049">
        <f>MATCH(H:H,价格表!$B$4:$B$35,0)</f>
        <v>1</v>
      </c>
      <c r="N6049" s="27">
        <f>IF(J6049&lt;=0.3,INDEX(价格表!$B$4:$I$31,M6049,2),IF(AND(J6049&gt;0.3,J6049&lt;=1),INDEX(价格表!$B$4:$I$31,M6049,3),IF(AND(J6049&gt;1,J6049&lt;=2.2),INDEX(价格表!$B$4:$I$31,M6049,4),IF(AND(J6049&gt;2.2,J6049&lt;=3.3),INDEX(价格表!$B$4:$I$31,M6049,5),IF(AND(J6049&gt;3.3,J6049&lt;=4),INDEX(价格表!$B$4:$I$31,M6049,6),IF(AND(J6049&gt;4,J6049&lt;=5.5),INDEX(价格表!$B$4:$I$31,M6049,7),IF(J6049&gt;5.5,2.6+INDEX(价格表!$B$4:$I$31,M6049,8)*L6049)))))))</f>
        <v>2.15</v>
      </c>
    </row>
    <row r="6050" spans="1:14">
      <c r="A6050" s="20">
        <v>4311121285571</v>
      </c>
      <c r="B6050" s="18" t="s">
        <v>16</v>
      </c>
      <c r="C6050" s="21">
        <v>20201219</v>
      </c>
      <c r="D6050" s="21">
        <v>610538201209</v>
      </c>
      <c r="E6050" s="21" t="s">
        <v>16</v>
      </c>
      <c r="F6050" s="21">
        <v>20201229</v>
      </c>
      <c r="G6050" s="21" t="s">
        <v>17</v>
      </c>
      <c r="H6050" s="21" t="s">
        <v>73</v>
      </c>
      <c r="I6050" s="21" t="s">
        <v>180</v>
      </c>
      <c r="J6050" s="21">
        <v>1.49</v>
      </c>
      <c r="K6050" s="21" t="s">
        <v>20</v>
      </c>
      <c r="L6050">
        <f t="shared" si="110"/>
        <v>2</v>
      </c>
      <c r="M6050">
        <f>MATCH(H:H,价格表!$B$4:$B$35,0)</f>
        <v>7</v>
      </c>
      <c r="N6050" s="27">
        <f>IF(J6050&lt;=0.3,INDEX(价格表!$B$4:$I$31,M6050,2),IF(AND(J6050&gt;0.3,J6050&lt;=1),INDEX(价格表!$B$4:$I$31,M6050,3),IF(AND(J6050&gt;1,J6050&lt;=2.2),INDEX(价格表!$B$4:$I$31,M6050,4),IF(AND(J6050&gt;2.2,J6050&lt;=3.3),INDEX(价格表!$B$4:$I$31,M6050,5),IF(AND(J6050&gt;3.3,J6050&lt;=4),INDEX(价格表!$B$4:$I$31,M6050,6),IF(AND(J6050&gt;4,J6050&lt;=5.5),INDEX(价格表!$B$4:$I$31,M6050,7),IF(J6050&gt;5.5,2.6+INDEX(价格表!$B$4:$I$31,M6050,8)*L6050)))))))</f>
        <v>2.15</v>
      </c>
    </row>
    <row r="6051" spans="1:14">
      <c r="A6051" s="20">
        <v>4311121285592</v>
      </c>
      <c r="B6051" s="18" t="s">
        <v>16</v>
      </c>
      <c r="C6051" s="21">
        <v>20201219</v>
      </c>
      <c r="D6051" s="21">
        <v>610538201209</v>
      </c>
      <c r="E6051" s="21" t="s">
        <v>16</v>
      </c>
      <c r="F6051" s="21">
        <v>20201229</v>
      </c>
      <c r="G6051" s="21" t="s">
        <v>17</v>
      </c>
      <c r="H6051" s="21" t="s">
        <v>37</v>
      </c>
      <c r="I6051" s="21" t="s">
        <v>357</v>
      </c>
      <c r="J6051" s="21">
        <v>1.95</v>
      </c>
      <c r="K6051" s="21" t="s">
        <v>20</v>
      </c>
      <c r="L6051">
        <f t="shared" si="110"/>
        <v>2</v>
      </c>
      <c r="M6051">
        <f>MATCH(H:H,价格表!$B$4:$B$35,0)</f>
        <v>12</v>
      </c>
      <c r="N6051" s="27">
        <f>IF(J6051&lt;=0.3,INDEX(价格表!$B$4:$I$31,M6051,2),IF(AND(J6051&gt;0.3,J6051&lt;=1),INDEX(价格表!$B$4:$I$31,M6051,3),IF(AND(J6051&gt;1,J6051&lt;=2.2),INDEX(价格表!$B$4:$I$31,M6051,4),IF(AND(J6051&gt;2.2,J6051&lt;=3.3),INDEX(价格表!$B$4:$I$31,M6051,5),IF(AND(J6051&gt;3.3,J6051&lt;=4),INDEX(价格表!$B$4:$I$31,M6051,6),IF(AND(J6051&gt;4,J6051&lt;=5.5),INDEX(价格表!$B$4:$I$31,M6051,7),IF(J6051&gt;5.5,2.6+INDEX(价格表!$B$4:$I$31,M6051,8)*L6051)))))))</f>
        <v>2.15</v>
      </c>
    </row>
    <row r="6052" spans="1:14">
      <c r="A6052" s="20">
        <v>4311121285593</v>
      </c>
      <c r="B6052" s="18" t="s">
        <v>16</v>
      </c>
      <c r="C6052" s="21">
        <v>20201219</v>
      </c>
      <c r="D6052" s="21">
        <v>610538201209</v>
      </c>
      <c r="E6052" s="21" t="s">
        <v>16</v>
      </c>
      <c r="F6052" s="21">
        <v>20201229</v>
      </c>
      <c r="G6052" s="21" t="s">
        <v>17</v>
      </c>
      <c r="H6052" s="21" t="s">
        <v>63</v>
      </c>
      <c r="I6052" s="21" t="s">
        <v>274</v>
      </c>
      <c r="J6052" s="21">
        <v>1.46</v>
      </c>
      <c r="K6052" s="21" t="s">
        <v>20</v>
      </c>
      <c r="L6052">
        <f t="shared" si="110"/>
        <v>2</v>
      </c>
      <c r="M6052">
        <f>MATCH(H:H,价格表!$B$4:$B$35,0)</f>
        <v>21</v>
      </c>
      <c r="N6052" s="27">
        <f>IF(J6052&lt;=0.3,INDEX(价格表!$B$4:$I$31,M6052,2),IF(AND(J6052&gt;0.3,J6052&lt;=1),INDEX(价格表!$B$4:$I$31,M6052,3),IF(AND(J6052&gt;1,J6052&lt;=2.2),INDEX(价格表!$B$4:$I$31,M6052,4),IF(AND(J6052&gt;2.2,J6052&lt;=3.3),INDEX(价格表!$B$4:$I$31,M6052,5),IF(AND(J6052&gt;3.3,J6052&lt;=4),INDEX(价格表!$B$4:$I$31,M6052,6),IF(AND(J6052&gt;4,J6052&lt;=5.5),INDEX(价格表!$B$4:$I$31,M6052,7),IF(J6052&gt;5.5,2.6+INDEX(价格表!$B$4:$I$31,M6052,8)*L6052)))))))</f>
        <v>2.15</v>
      </c>
    </row>
    <row r="6053" spans="1:14">
      <c r="A6053" s="20">
        <v>4311121285594</v>
      </c>
      <c r="B6053" s="18" t="s">
        <v>16</v>
      </c>
      <c r="C6053" s="21">
        <v>20201219</v>
      </c>
      <c r="D6053" s="21">
        <v>610538201209</v>
      </c>
      <c r="E6053" s="21" t="s">
        <v>16</v>
      </c>
      <c r="F6053" s="21">
        <v>20201229</v>
      </c>
      <c r="G6053" s="21" t="s">
        <v>17</v>
      </c>
      <c r="H6053" s="21" t="s">
        <v>54</v>
      </c>
      <c r="I6053" s="21" t="s">
        <v>273</v>
      </c>
      <c r="J6053" s="21">
        <v>1.47</v>
      </c>
      <c r="K6053" s="21" t="s">
        <v>20</v>
      </c>
      <c r="L6053">
        <f t="shared" si="110"/>
        <v>2</v>
      </c>
      <c r="M6053">
        <f>MATCH(H:H,价格表!$B$4:$B$35,0)</f>
        <v>14</v>
      </c>
      <c r="N6053" s="27">
        <f>IF(J6053&lt;=0.3,INDEX(价格表!$B$4:$I$31,M6053,2),IF(AND(J6053&gt;0.3,J6053&lt;=1),INDEX(价格表!$B$4:$I$31,M6053,3),IF(AND(J6053&gt;1,J6053&lt;=2.2),INDEX(价格表!$B$4:$I$31,M6053,4),IF(AND(J6053&gt;2.2,J6053&lt;=3.3),INDEX(价格表!$B$4:$I$31,M6053,5),IF(AND(J6053&gt;3.3,J6053&lt;=4),INDEX(价格表!$B$4:$I$31,M6053,6),IF(AND(J6053&gt;4,J6053&lt;=5.5),INDEX(价格表!$B$4:$I$31,M6053,7),IF(J6053&gt;5.5,2.6+INDEX(价格表!$B$4:$I$31,M6053,8)*L6053)))))))</f>
        <v>2.15</v>
      </c>
    </row>
    <row r="6054" spans="1:14">
      <c r="A6054" s="20">
        <v>4311121285595</v>
      </c>
      <c r="B6054" s="18" t="s">
        <v>16</v>
      </c>
      <c r="C6054" s="21">
        <v>20201219</v>
      </c>
      <c r="D6054" s="21">
        <v>610538201209</v>
      </c>
      <c r="E6054" s="21" t="s">
        <v>16</v>
      </c>
      <c r="F6054" s="21">
        <v>20201229</v>
      </c>
      <c r="G6054" s="21" t="s">
        <v>17</v>
      </c>
      <c r="H6054" s="21" t="s">
        <v>56</v>
      </c>
      <c r="I6054" s="21" t="s">
        <v>136</v>
      </c>
      <c r="J6054" s="21">
        <v>1.44</v>
      </c>
      <c r="K6054" s="21" t="s">
        <v>20</v>
      </c>
      <c r="L6054">
        <f t="shared" si="110"/>
        <v>2</v>
      </c>
      <c r="M6054">
        <f>MATCH(H:H,价格表!$B$4:$B$35,0)</f>
        <v>11</v>
      </c>
      <c r="N6054" s="27">
        <f>IF(J6054&lt;=0.3,INDEX(价格表!$B$4:$I$31,M6054,2),IF(AND(J6054&gt;0.3,J6054&lt;=1),INDEX(价格表!$B$4:$I$31,M6054,3),IF(AND(J6054&gt;1,J6054&lt;=2.2),INDEX(价格表!$B$4:$I$31,M6054,4),IF(AND(J6054&gt;2.2,J6054&lt;=3.3),INDEX(价格表!$B$4:$I$31,M6054,5),IF(AND(J6054&gt;3.3,J6054&lt;=4),INDEX(价格表!$B$4:$I$31,M6054,6),IF(AND(J6054&gt;4,J6054&lt;=5.5),INDEX(价格表!$B$4:$I$31,M6054,7),IF(J6054&gt;5.5,2.6+INDEX(价格表!$B$4:$I$31,M6054,8)*L6054)))))))</f>
        <v>2.15</v>
      </c>
    </row>
    <row r="6055" spans="1:14">
      <c r="A6055" s="20">
        <v>4311121285596</v>
      </c>
      <c r="B6055" s="18" t="s">
        <v>16</v>
      </c>
      <c r="C6055" s="21">
        <v>20201219</v>
      </c>
      <c r="D6055" s="21">
        <v>610538201209</v>
      </c>
      <c r="E6055" s="21" t="s">
        <v>16</v>
      </c>
      <c r="F6055" s="21">
        <v>20201229</v>
      </c>
      <c r="G6055" s="21" t="s">
        <v>17</v>
      </c>
      <c r="H6055" s="21" t="s">
        <v>45</v>
      </c>
      <c r="I6055" s="21" t="s">
        <v>48</v>
      </c>
      <c r="J6055" s="21">
        <v>1.44</v>
      </c>
      <c r="K6055" s="21" t="s">
        <v>20</v>
      </c>
      <c r="L6055">
        <f t="shared" si="110"/>
        <v>2</v>
      </c>
      <c r="M6055">
        <f>MATCH(H:H,价格表!$B$4:$B$35,0)</f>
        <v>9</v>
      </c>
      <c r="N6055" s="27">
        <f>IF(J6055&lt;=0.3,INDEX(价格表!$B$4:$I$31,M6055,2),IF(AND(J6055&gt;0.3,J6055&lt;=1),INDEX(价格表!$B$4:$I$31,M6055,3),IF(AND(J6055&gt;1,J6055&lt;=2.2),INDEX(价格表!$B$4:$I$31,M6055,4),IF(AND(J6055&gt;2.2,J6055&lt;=3.3),INDEX(价格表!$B$4:$I$31,M6055,5),IF(AND(J6055&gt;3.3,J6055&lt;=4),INDEX(价格表!$B$4:$I$31,M6055,6),IF(AND(J6055&gt;4,J6055&lt;=5.5),INDEX(价格表!$B$4:$I$31,M6055,7),IF(J6055&gt;5.5,2.6+INDEX(价格表!$B$4:$I$31,M6055,8)*L6055)))))))</f>
        <v>2.15</v>
      </c>
    </row>
    <row r="6056" spans="1:14">
      <c r="A6056" s="20">
        <v>4311121285597</v>
      </c>
      <c r="B6056" s="18" t="s">
        <v>16</v>
      </c>
      <c r="C6056" s="21">
        <v>20201219</v>
      </c>
      <c r="D6056" s="21">
        <v>610538201209</v>
      </c>
      <c r="E6056" s="21" t="s">
        <v>16</v>
      </c>
      <c r="F6056" s="21">
        <v>20201229</v>
      </c>
      <c r="G6056" s="21" t="s">
        <v>17</v>
      </c>
      <c r="H6056" s="21" t="s">
        <v>23</v>
      </c>
      <c r="I6056" s="21" t="s">
        <v>190</v>
      </c>
      <c r="J6056" s="21">
        <v>1.45</v>
      </c>
      <c r="K6056" s="21" t="s">
        <v>20</v>
      </c>
      <c r="L6056">
        <f t="shared" si="110"/>
        <v>2</v>
      </c>
      <c r="M6056">
        <f>MATCH(H:H,价格表!$B$4:$B$35,0)</f>
        <v>15</v>
      </c>
      <c r="N6056" s="27">
        <f>IF(J6056&lt;=0.3,INDEX(价格表!$B$4:$I$31,M6056,2),IF(AND(J6056&gt;0.3,J6056&lt;=1),INDEX(价格表!$B$4:$I$31,M6056,3),IF(AND(J6056&gt;1,J6056&lt;=2.2),INDEX(价格表!$B$4:$I$31,M6056,4),IF(AND(J6056&gt;2.2,J6056&lt;=3.3),INDEX(价格表!$B$4:$I$31,M6056,5),IF(AND(J6056&gt;3.3,J6056&lt;=4),INDEX(价格表!$B$4:$I$31,M6056,6),IF(AND(J6056&gt;4,J6056&lt;=5.5),INDEX(价格表!$B$4:$I$31,M6056,7),IF(J6056&gt;5.5,2.6+INDEX(价格表!$B$4:$I$31,M6056,8)*L6056)))))))</f>
        <v>2.15</v>
      </c>
    </row>
    <row r="6057" spans="1:14">
      <c r="A6057" s="20">
        <v>4311121285598</v>
      </c>
      <c r="B6057" s="18" t="s">
        <v>16</v>
      </c>
      <c r="C6057" s="21">
        <v>20201219</v>
      </c>
      <c r="D6057" s="21">
        <v>610538201209</v>
      </c>
      <c r="E6057" s="21" t="s">
        <v>16</v>
      </c>
      <c r="F6057" s="21">
        <v>20201229</v>
      </c>
      <c r="G6057" s="21" t="s">
        <v>17</v>
      </c>
      <c r="H6057" s="21" t="s">
        <v>23</v>
      </c>
      <c r="I6057" s="21" t="s">
        <v>99</v>
      </c>
      <c r="J6057" s="21">
        <v>1.44</v>
      </c>
      <c r="K6057" s="21" t="s">
        <v>20</v>
      </c>
      <c r="L6057">
        <f t="shared" si="110"/>
        <v>2</v>
      </c>
      <c r="M6057">
        <f>MATCH(H:H,价格表!$B$4:$B$35,0)</f>
        <v>15</v>
      </c>
      <c r="N6057" s="27">
        <f>IF(J6057&lt;=0.3,INDEX(价格表!$B$4:$I$31,M6057,2),IF(AND(J6057&gt;0.3,J6057&lt;=1),INDEX(价格表!$B$4:$I$31,M6057,3),IF(AND(J6057&gt;1,J6057&lt;=2.2),INDEX(价格表!$B$4:$I$31,M6057,4),IF(AND(J6057&gt;2.2,J6057&lt;=3.3),INDEX(价格表!$B$4:$I$31,M6057,5),IF(AND(J6057&gt;3.3,J6057&lt;=4),INDEX(价格表!$B$4:$I$31,M6057,6),IF(AND(J6057&gt;4,J6057&lt;=5.5),INDEX(价格表!$B$4:$I$31,M6057,7),IF(J6057&gt;5.5,2.6+INDEX(价格表!$B$4:$I$31,M6057,8)*L6057)))))))</f>
        <v>2.15</v>
      </c>
    </row>
    <row r="6058" spans="1:14">
      <c r="A6058" s="20">
        <v>4311121285599</v>
      </c>
      <c r="B6058" s="18" t="s">
        <v>16</v>
      </c>
      <c r="C6058" s="21">
        <v>20201219</v>
      </c>
      <c r="D6058" s="21">
        <v>610538201209</v>
      </c>
      <c r="E6058" s="21" t="s">
        <v>16</v>
      </c>
      <c r="F6058" s="21">
        <v>20201229</v>
      </c>
      <c r="G6058" s="21" t="s">
        <v>17</v>
      </c>
      <c r="H6058" s="21" t="s">
        <v>45</v>
      </c>
      <c r="I6058" s="21" t="s">
        <v>48</v>
      </c>
      <c r="J6058" s="21">
        <v>1.44</v>
      </c>
      <c r="K6058" s="21" t="s">
        <v>20</v>
      </c>
      <c r="L6058">
        <f t="shared" si="110"/>
        <v>2</v>
      </c>
      <c r="M6058">
        <f>MATCH(H:H,价格表!$B$4:$B$35,0)</f>
        <v>9</v>
      </c>
      <c r="N6058" s="27">
        <f>IF(J6058&lt;=0.3,INDEX(价格表!$B$4:$I$31,M6058,2),IF(AND(J6058&gt;0.3,J6058&lt;=1),INDEX(价格表!$B$4:$I$31,M6058,3),IF(AND(J6058&gt;1,J6058&lt;=2.2),INDEX(价格表!$B$4:$I$31,M6058,4),IF(AND(J6058&gt;2.2,J6058&lt;=3.3),INDEX(价格表!$B$4:$I$31,M6058,5),IF(AND(J6058&gt;3.3,J6058&lt;=4),INDEX(价格表!$B$4:$I$31,M6058,6),IF(AND(J6058&gt;4,J6058&lt;=5.5),INDEX(价格表!$B$4:$I$31,M6058,7),IF(J6058&gt;5.5,2.6+INDEX(价格表!$B$4:$I$31,M6058,8)*L6058)))))))</f>
        <v>2.15</v>
      </c>
    </row>
    <row r="6059" spans="1:14">
      <c r="A6059" s="20">
        <v>4311121285600</v>
      </c>
      <c r="B6059" s="18" t="s">
        <v>16</v>
      </c>
      <c r="C6059" s="21">
        <v>20201219</v>
      </c>
      <c r="D6059" s="21">
        <v>610538201209</v>
      </c>
      <c r="E6059" s="21" t="s">
        <v>16</v>
      </c>
      <c r="F6059" s="21">
        <v>20201229</v>
      </c>
      <c r="G6059" s="21" t="s">
        <v>17</v>
      </c>
      <c r="H6059" s="21" t="s">
        <v>82</v>
      </c>
      <c r="I6059" s="21" t="s">
        <v>285</v>
      </c>
      <c r="J6059" s="21">
        <v>1.52</v>
      </c>
      <c r="K6059" s="21" t="s">
        <v>20</v>
      </c>
      <c r="L6059">
        <f t="shared" si="110"/>
        <v>2</v>
      </c>
      <c r="M6059">
        <f>MATCH(H:H,价格表!$B$4:$B$35,0)</f>
        <v>2</v>
      </c>
      <c r="N6059" s="27">
        <f>IF(J6059&lt;=0.3,INDEX(价格表!$B$4:$I$31,M6059,2),IF(AND(J6059&gt;0.3,J6059&lt;=1),INDEX(价格表!$B$4:$I$31,M6059,3),IF(AND(J6059&gt;1,J6059&lt;=2.2),INDEX(价格表!$B$4:$I$31,M6059,4),IF(AND(J6059&gt;2.2,J6059&lt;=3.3),INDEX(价格表!$B$4:$I$31,M6059,5),IF(AND(J6059&gt;3.3,J6059&lt;=4),INDEX(价格表!$B$4:$I$31,M6059,6),IF(AND(J6059&gt;4,J6059&lt;=5.5),INDEX(价格表!$B$4:$I$31,M6059,7),IF(J6059&gt;5.5,2.6+INDEX(价格表!$B$4:$I$31,M6059,8)*L6059)))))))</f>
        <v>2.15</v>
      </c>
    </row>
    <row r="6060" spans="1:14">
      <c r="A6060" s="20">
        <v>4311121286252</v>
      </c>
      <c r="B6060" s="18" t="s">
        <v>16</v>
      </c>
      <c r="C6060" s="21">
        <v>20201219</v>
      </c>
      <c r="D6060" s="21">
        <v>610538201209</v>
      </c>
      <c r="E6060" s="21" t="s">
        <v>16</v>
      </c>
      <c r="F6060" s="21">
        <v>20201229</v>
      </c>
      <c r="G6060" s="21" t="s">
        <v>17</v>
      </c>
      <c r="H6060" s="21" t="s">
        <v>39</v>
      </c>
      <c r="I6060" s="21" t="s">
        <v>235</v>
      </c>
      <c r="J6060" s="21">
        <v>0.55</v>
      </c>
      <c r="K6060" s="21" t="s">
        <v>20</v>
      </c>
      <c r="L6060">
        <f t="shared" si="110"/>
        <v>1</v>
      </c>
      <c r="M6060">
        <f>MATCH(H:H,价格表!$B$4:$B$35,0)</f>
        <v>23</v>
      </c>
      <c r="N6060" s="27">
        <f>IF(J6060&lt;=0.3,INDEX(价格表!$B$4:$I$31,M6060,2),IF(AND(J6060&gt;0.3,J6060&lt;=1),INDEX(价格表!$B$4:$I$31,M6060,3),IF(AND(J6060&gt;1,J6060&lt;=2.2),INDEX(价格表!$B$4:$I$31,M6060,4),IF(AND(J6060&gt;2.2,J6060&lt;=3.3),INDEX(价格表!$B$4:$I$31,M6060,5),IF(AND(J6060&gt;3.3,J6060&lt;=4),INDEX(价格表!$B$4:$I$31,M6060,6),IF(AND(J6060&gt;4,J6060&lt;=5.5),INDEX(价格表!$B$4:$I$31,M6060,7),IF(J6060&gt;5.5,2.6+INDEX(价格表!$B$4:$I$31,M6060,8)*L6060)))))))</f>
        <v>1.8</v>
      </c>
    </row>
    <row r="6061" spans="1:14">
      <c r="A6061" s="20">
        <v>4311121286253</v>
      </c>
      <c r="B6061" s="18" t="s">
        <v>16</v>
      </c>
      <c r="C6061" s="21">
        <v>20201219</v>
      </c>
      <c r="D6061" s="21">
        <v>610538201209</v>
      </c>
      <c r="E6061" s="21" t="s">
        <v>16</v>
      </c>
      <c r="F6061" s="21">
        <v>20201229</v>
      </c>
      <c r="G6061" s="21" t="s">
        <v>17</v>
      </c>
      <c r="H6061" s="21" t="s">
        <v>25</v>
      </c>
      <c r="I6061" s="21" t="s">
        <v>26</v>
      </c>
      <c r="J6061" s="21">
        <v>0.11</v>
      </c>
      <c r="K6061" s="21" t="s">
        <v>20</v>
      </c>
      <c r="L6061">
        <f t="shared" si="110"/>
        <v>1</v>
      </c>
      <c r="M6061">
        <f>MATCH(H:H,价格表!$B$4:$B$35,0)</f>
        <v>25</v>
      </c>
      <c r="N6061" s="27">
        <f>IF(J6061&lt;=0.3,INDEX(价格表!$B$4:$I$31,M6061,2),IF(AND(J6061&gt;0.3,J6061&lt;=1),INDEX(价格表!$B$4:$I$31,M6061,3),IF(AND(J6061&gt;1,J6061&lt;=2.2),INDEX(价格表!$B$4:$I$31,M6061,4),IF(AND(J6061&gt;2.2,J6061&lt;=3.3),INDEX(价格表!$B$4:$I$31,M6061,5),IF(AND(J6061&gt;3.3,J6061&lt;=4),INDEX(价格表!$B$4:$I$31,M6061,6),IF(AND(J6061&gt;4,J6061&lt;=5.5),INDEX(价格表!$B$4:$I$31,M6061,7),IF(J6061&gt;5.5,2.6+INDEX(价格表!$B$4:$I$31,M6061,8)*L6061)))))))</f>
        <v>1.65</v>
      </c>
    </row>
    <row r="6062" spans="1:14">
      <c r="A6062" s="20">
        <v>4311121286254</v>
      </c>
      <c r="B6062" s="18" t="s">
        <v>16</v>
      </c>
      <c r="C6062" s="21">
        <v>20201219</v>
      </c>
      <c r="D6062" s="21">
        <v>610538201209</v>
      </c>
      <c r="E6062" s="21" t="s">
        <v>16</v>
      </c>
      <c r="F6062" s="21">
        <v>20201229</v>
      </c>
      <c r="G6062" s="21" t="s">
        <v>17</v>
      </c>
      <c r="H6062" s="21" t="s">
        <v>82</v>
      </c>
      <c r="I6062" s="21" t="s">
        <v>83</v>
      </c>
      <c r="J6062" s="21">
        <v>1.49</v>
      </c>
      <c r="K6062" s="21" t="s">
        <v>20</v>
      </c>
      <c r="L6062">
        <f t="shared" si="110"/>
        <v>2</v>
      </c>
      <c r="M6062">
        <f>MATCH(H:H,价格表!$B$4:$B$35,0)</f>
        <v>2</v>
      </c>
      <c r="N6062" s="27">
        <f>IF(J6062&lt;=0.3,INDEX(价格表!$B$4:$I$31,M6062,2),IF(AND(J6062&gt;0.3,J6062&lt;=1),INDEX(价格表!$B$4:$I$31,M6062,3),IF(AND(J6062&gt;1,J6062&lt;=2.2),INDEX(价格表!$B$4:$I$31,M6062,4),IF(AND(J6062&gt;2.2,J6062&lt;=3.3),INDEX(价格表!$B$4:$I$31,M6062,5),IF(AND(J6062&gt;3.3,J6062&lt;=4),INDEX(价格表!$B$4:$I$31,M6062,6),IF(AND(J6062&gt;4,J6062&lt;=5.5),INDEX(价格表!$B$4:$I$31,M6062,7),IF(J6062&gt;5.5,2.6+INDEX(价格表!$B$4:$I$31,M6062,8)*L6062)))))))</f>
        <v>2.15</v>
      </c>
    </row>
    <row r="6063" spans="1:14">
      <c r="A6063" s="20">
        <v>4311121286256</v>
      </c>
      <c r="B6063" s="18" t="s">
        <v>16</v>
      </c>
      <c r="C6063" s="21">
        <v>20201219</v>
      </c>
      <c r="D6063" s="21">
        <v>610538201209</v>
      </c>
      <c r="E6063" s="21" t="s">
        <v>16</v>
      </c>
      <c r="F6063" s="21">
        <v>20201229</v>
      </c>
      <c r="G6063" s="21" t="s">
        <v>17</v>
      </c>
      <c r="H6063" s="21" t="s">
        <v>56</v>
      </c>
      <c r="I6063" s="21" t="s">
        <v>65</v>
      </c>
      <c r="J6063" s="21">
        <v>0.11</v>
      </c>
      <c r="K6063" s="21" t="s">
        <v>20</v>
      </c>
      <c r="L6063">
        <f t="shared" si="110"/>
        <v>1</v>
      </c>
      <c r="M6063">
        <f>MATCH(H:H,价格表!$B$4:$B$35,0)</f>
        <v>11</v>
      </c>
      <c r="N6063" s="27">
        <f>IF(J6063&lt;=0.3,INDEX(价格表!$B$4:$I$31,M6063,2),IF(AND(J6063&gt;0.3,J6063&lt;=1),INDEX(价格表!$B$4:$I$31,M6063,3),IF(AND(J6063&gt;1,J6063&lt;=2.2),INDEX(价格表!$B$4:$I$31,M6063,4),IF(AND(J6063&gt;2.2,J6063&lt;=3.3),INDEX(价格表!$B$4:$I$31,M6063,5),IF(AND(J6063&gt;3.3,J6063&lt;=4),INDEX(价格表!$B$4:$I$31,M6063,6),IF(AND(J6063&gt;4,J6063&lt;=5.5),INDEX(价格表!$B$4:$I$31,M6063,7),IF(J6063&gt;5.5,2.6+INDEX(价格表!$B$4:$I$31,M6063,8)*L6063)))))))</f>
        <v>1.65</v>
      </c>
    </row>
    <row r="6064" spans="1:14">
      <c r="A6064" s="20">
        <v>4311121286257</v>
      </c>
      <c r="B6064" s="18" t="s">
        <v>16</v>
      </c>
      <c r="C6064" s="21">
        <v>20201219</v>
      </c>
      <c r="D6064" s="21">
        <v>610538201209</v>
      </c>
      <c r="E6064" s="21" t="s">
        <v>16</v>
      </c>
      <c r="F6064" s="21">
        <v>20201229</v>
      </c>
      <c r="G6064" s="21" t="s">
        <v>17</v>
      </c>
      <c r="H6064" s="21" t="s">
        <v>73</v>
      </c>
      <c r="I6064" s="21" t="s">
        <v>131</v>
      </c>
      <c r="J6064" s="21">
        <v>1.48</v>
      </c>
      <c r="K6064" s="21" t="s">
        <v>20</v>
      </c>
      <c r="L6064">
        <f t="shared" si="110"/>
        <v>2</v>
      </c>
      <c r="M6064">
        <f>MATCH(H:H,价格表!$B$4:$B$35,0)</f>
        <v>7</v>
      </c>
      <c r="N6064" s="27">
        <f>IF(J6064&lt;=0.3,INDEX(价格表!$B$4:$I$31,M6064,2),IF(AND(J6064&gt;0.3,J6064&lt;=1),INDEX(价格表!$B$4:$I$31,M6064,3),IF(AND(J6064&gt;1,J6064&lt;=2.2),INDEX(价格表!$B$4:$I$31,M6064,4),IF(AND(J6064&gt;2.2,J6064&lt;=3.3),INDEX(价格表!$B$4:$I$31,M6064,5),IF(AND(J6064&gt;3.3,J6064&lt;=4),INDEX(价格表!$B$4:$I$31,M6064,6),IF(AND(J6064&gt;4,J6064&lt;=5.5),INDEX(价格表!$B$4:$I$31,M6064,7),IF(J6064&gt;5.5,2.6+INDEX(价格表!$B$4:$I$31,M6064,8)*L6064)))))))</f>
        <v>2.15</v>
      </c>
    </row>
    <row r="6065" spans="1:14">
      <c r="A6065" s="20">
        <v>4311121286258</v>
      </c>
      <c r="B6065" s="18" t="s">
        <v>16</v>
      </c>
      <c r="C6065" s="21">
        <v>20201219</v>
      </c>
      <c r="D6065" s="21">
        <v>610538201209</v>
      </c>
      <c r="E6065" s="21" t="s">
        <v>16</v>
      </c>
      <c r="F6065" s="21">
        <v>20201229</v>
      </c>
      <c r="G6065" s="21" t="s">
        <v>17</v>
      </c>
      <c r="H6065" s="21" t="s">
        <v>39</v>
      </c>
      <c r="I6065" s="21" t="s">
        <v>40</v>
      </c>
      <c r="J6065" s="21">
        <v>1.53</v>
      </c>
      <c r="K6065" s="21" t="s">
        <v>20</v>
      </c>
      <c r="L6065">
        <f t="shared" si="110"/>
        <v>2</v>
      </c>
      <c r="M6065">
        <f>MATCH(H:H,价格表!$B$4:$B$35,0)</f>
        <v>23</v>
      </c>
      <c r="N6065" s="27">
        <f>IF(J6065&lt;=0.3,INDEX(价格表!$B$4:$I$31,M6065,2),IF(AND(J6065&gt;0.3,J6065&lt;=1),INDEX(价格表!$B$4:$I$31,M6065,3),IF(AND(J6065&gt;1,J6065&lt;=2.2),INDEX(价格表!$B$4:$I$31,M6065,4),IF(AND(J6065&gt;2.2,J6065&lt;=3.3),INDEX(价格表!$B$4:$I$31,M6065,5),IF(AND(J6065&gt;3.3,J6065&lt;=4),INDEX(价格表!$B$4:$I$31,M6065,6),IF(AND(J6065&gt;4,J6065&lt;=5.5),INDEX(价格表!$B$4:$I$31,M6065,7),IF(J6065&gt;5.5,2.6+INDEX(价格表!$B$4:$I$31,M6065,8)*L6065)))))))</f>
        <v>2.15</v>
      </c>
    </row>
    <row r="6066" spans="1:14">
      <c r="A6066" s="20">
        <v>4311121286259</v>
      </c>
      <c r="B6066" s="18" t="s">
        <v>16</v>
      </c>
      <c r="C6066" s="21">
        <v>20201219</v>
      </c>
      <c r="D6066" s="21">
        <v>610538201209</v>
      </c>
      <c r="E6066" s="21" t="s">
        <v>16</v>
      </c>
      <c r="F6066" s="21">
        <v>20201229</v>
      </c>
      <c r="G6066" s="21" t="s">
        <v>17</v>
      </c>
      <c r="H6066" s="21" t="s">
        <v>82</v>
      </c>
      <c r="I6066" s="21" t="s">
        <v>83</v>
      </c>
      <c r="J6066" s="21">
        <v>1.49</v>
      </c>
      <c r="K6066" s="21" t="s">
        <v>20</v>
      </c>
      <c r="L6066">
        <f t="shared" si="110"/>
        <v>2</v>
      </c>
      <c r="M6066">
        <f>MATCH(H:H,价格表!$B$4:$B$35,0)</f>
        <v>2</v>
      </c>
      <c r="N6066" s="27">
        <f>IF(J6066&lt;=0.3,INDEX(价格表!$B$4:$I$31,M6066,2),IF(AND(J6066&gt;0.3,J6066&lt;=1),INDEX(价格表!$B$4:$I$31,M6066,3),IF(AND(J6066&gt;1,J6066&lt;=2.2),INDEX(价格表!$B$4:$I$31,M6066,4),IF(AND(J6066&gt;2.2,J6066&lt;=3.3),INDEX(价格表!$B$4:$I$31,M6066,5),IF(AND(J6066&gt;3.3,J6066&lt;=4),INDEX(价格表!$B$4:$I$31,M6066,6),IF(AND(J6066&gt;4,J6066&lt;=5.5),INDEX(价格表!$B$4:$I$31,M6066,7),IF(J6066&gt;5.5,2.6+INDEX(价格表!$B$4:$I$31,M6066,8)*L6066)))))))</f>
        <v>2.15</v>
      </c>
    </row>
    <row r="6067" spans="1:14">
      <c r="A6067" s="20">
        <v>4311121286261</v>
      </c>
      <c r="B6067" s="18" t="s">
        <v>16</v>
      </c>
      <c r="C6067" s="21">
        <v>20201219</v>
      </c>
      <c r="D6067" s="21">
        <v>610538201209</v>
      </c>
      <c r="E6067" s="21" t="s">
        <v>16</v>
      </c>
      <c r="F6067" s="21">
        <v>20201229</v>
      </c>
      <c r="G6067" s="21" t="s">
        <v>17</v>
      </c>
      <c r="H6067" s="21" t="s">
        <v>25</v>
      </c>
      <c r="I6067" s="21" t="s">
        <v>188</v>
      </c>
      <c r="J6067" s="21">
        <v>1.59</v>
      </c>
      <c r="K6067" s="21" t="s">
        <v>20</v>
      </c>
      <c r="L6067">
        <f t="shared" si="110"/>
        <v>2</v>
      </c>
      <c r="M6067">
        <f>MATCH(H:H,价格表!$B$4:$B$35,0)</f>
        <v>25</v>
      </c>
      <c r="N6067" s="27">
        <f>IF(J6067&lt;=0.3,INDEX(价格表!$B$4:$I$31,M6067,2),IF(AND(J6067&gt;0.3,J6067&lt;=1),INDEX(价格表!$B$4:$I$31,M6067,3),IF(AND(J6067&gt;1,J6067&lt;=2.2),INDEX(价格表!$B$4:$I$31,M6067,4),IF(AND(J6067&gt;2.2,J6067&lt;=3.3),INDEX(价格表!$B$4:$I$31,M6067,5),IF(AND(J6067&gt;3.3,J6067&lt;=4),INDEX(价格表!$B$4:$I$31,M6067,6),IF(AND(J6067&gt;4,J6067&lt;=5.5),INDEX(价格表!$B$4:$I$31,M6067,7),IF(J6067&gt;5.5,2.6+INDEX(价格表!$B$4:$I$31,M6067,8)*L6067)))))))</f>
        <v>2.15</v>
      </c>
    </row>
    <row r="6068" spans="1:14">
      <c r="A6068" s="20">
        <v>4311121286718</v>
      </c>
      <c r="B6068" s="18" t="s">
        <v>16</v>
      </c>
      <c r="C6068" s="21">
        <v>20201219</v>
      </c>
      <c r="D6068" s="21">
        <v>610538201209</v>
      </c>
      <c r="E6068" s="21" t="s">
        <v>16</v>
      </c>
      <c r="F6068" s="21">
        <v>20201229</v>
      </c>
      <c r="G6068" s="21" t="s">
        <v>17</v>
      </c>
      <c r="H6068" s="21" t="s">
        <v>302</v>
      </c>
      <c r="I6068" s="21" t="s">
        <v>303</v>
      </c>
      <c r="J6068" s="21">
        <v>0.6</v>
      </c>
      <c r="K6068" s="21" t="s">
        <v>20</v>
      </c>
      <c r="L6068">
        <f t="shared" si="110"/>
        <v>1</v>
      </c>
      <c r="M6068">
        <f>MATCH(H:H,价格表!$B$4:$B$35,0)</f>
        <v>6</v>
      </c>
      <c r="N6068" s="27">
        <f>IF(J6068&lt;=0.3,INDEX(价格表!$B$4:$I$31,M6068,2),IF(AND(J6068&gt;0.3,J6068&lt;=1),INDEX(价格表!$B$4:$I$31,M6068,3),IF(AND(J6068&gt;1,J6068&lt;=2.2),INDEX(价格表!$B$4:$I$31,M6068,4),IF(AND(J6068&gt;2.2,J6068&lt;=3.3),INDEX(价格表!$B$4:$I$31,M6068,5),IF(AND(J6068&gt;3.3,J6068&lt;=4),INDEX(价格表!$B$4:$I$31,M6068,6),IF(AND(J6068&gt;4,J6068&lt;=5.5),INDEX(价格表!$B$4:$I$31,M6068,7),IF(J6068&gt;5.5,2.6+INDEX(价格表!$B$4:$I$31,M6068,8)*L6068)))))))</f>
        <v>2.6</v>
      </c>
    </row>
    <row r="6069" spans="1:14">
      <c r="A6069" s="20">
        <v>4311121286719</v>
      </c>
      <c r="B6069" s="18" t="s">
        <v>16</v>
      </c>
      <c r="C6069" s="21">
        <v>20201219</v>
      </c>
      <c r="D6069" s="21">
        <v>610538201209</v>
      </c>
      <c r="E6069" s="21" t="s">
        <v>16</v>
      </c>
      <c r="F6069" s="21">
        <v>20201229</v>
      </c>
      <c r="G6069" s="21" t="s">
        <v>17</v>
      </c>
      <c r="H6069" s="21" t="s">
        <v>33</v>
      </c>
      <c r="I6069" s="21" t="s">
        <v>34</v>
      </c>
      <c r="J6069" s="21">
        <v>1</v>
      </c>
      <c r="K6069" s="21" t="s">
        <v>20</v>
      </c>
      <c r="L6069">
        <f t="shared" si="110"/>
        <v>1</v>
      </c>
      <c r="M6069">
        <f>MATCH(H:H,价格表!$B$4:$B$35,0)</f>
        <v>13</v>
      </c>
      <c r="N6069" s="27">
        <f>IF(J6069&lt;=0.3,INDEX(价格表!$B$4:$I$31,M6069,2),IF(AND(J6069&gt;0.3,J6069&lt;=1),INDEX(价格表!$B$4:$I$31,M6069,3),IF(AND(J6069&gt;1,J6069&lt;=2.2),INDEX(价格表!$B$4:$I$31,M6069,4),IF(AND(J6069&gt;2.2,J6069&lt;=3.3),INDEX(价格表!$B$4:$I$31,M6069,5),IF(AND(J6069&gt;3.3,J6069&lt;=4),INDEX(价格表!$B$4:$I$31,M6069,6),IF(AND(J6069&gt;4,J6069&lt;=5.5),INDEX(价格表!$B$4:$I$31,M6069,7),IF(J6069&gt;5.5,2.6+INDEX(价格表!$B$4:$I$31,M6069,8)*L6069)))))))</f>
        <v>1.8</v>
      </c>
    </row>
    <row r="6070" spans="1:14">
      <c r="A6070" s="20">
        <v>4311121286720</v>
      </c>
      <c r="B6070" s="18" t="s">
        <v>16</v>
      </c>
      <c r="C6070" s="21">
        <v>20201219</v>
      </c>
      <c r="D6070" s="21">
        <v>610538201209</v>
      </c>
      <c r="E6070" s="21" t="s">
        <v>16</v>
      </c>
      <c r="F6070" s="21">
        <v>20201229</v>
      </c>
      <c r="G6070" s="21" t="s">
        <v>17</v>
      </c>
      <c r="H6070" s="21" t="s">
        <v>50</v>
      </c>
      <c r="I6070" s="21" t="s">
        <v>247</v>
      </c>
      <c r="J6070" s="21">
        <v>1.05</v>
      </c>
      <c r="K6070" s="21" t="s">
        <v>20</v>
      </c>
      <c r="L6070">
        <f t="shared" si="110"/>
        <v>2</v>
      </c>
      <c r="M6070">
        <f>MATCH(H:H,价格表!$B$4:$B$35,0)</f>
        <v>4</v>
      </c>
      <c r="N6070" s="27">
        <f>IF(J6070&lt;=0.3,INDEX(价格表!$B$4:$I$31,M6070,2),IF(AND(J6070&gt;0.3,J6070&lt;=1),INDEX(价格表!$B$4:$I$31,M6070,3),IF(AND(J6070&gt;1,J6070&lt;=2.2),INDEX(价格表!$B$4:$I$31,M6070,4),IF(AND(J6070&gt;2.2,J6070&lt;=3.3),INDEX(价格表!$B$4:$I$31,M6070,5),IF(AND(J6070&gt;3.3,J6070&lt;=4),INDEX(价格表!$B$4:$I$31,M6070,6),IF(AND(J6070&gt;4,J6070&lt;=5.5),INDEX(价格表!$B$4:$I$31,M6070,7),IF(J6070&gt;5.5,2.6+INDEX(价格表!$B$4:$I$31,M6070,8)*L6070)))))))</f>
        <v>2.15</v>
      </c>
    </row>
    <row r="6071" spans="1:14">
      <c r="A6071" s="20">
        <v>4311121286721</v>
      </c>
      <c r="B6071" s="18" t="s">
        <v>16</v>
      </c>
      <c r="C6071" s="21">
        <v>20201219</v>
      </c>
      <c r="D6071" s="21">
        <v>610538201209</v>
      </c>
      <c r="E6071" s="21" t="s">
        <v>16</v>
      </c>
      <c r="F6071" s="21">
        <v>20201229</v>
      </c>
      <c r="G6071" s="21" t="s">
        <v>17</v>
      </c>
      <c r="H6071" s="21" t="s">
        <v>43</v>
      </c>
      <c r="I6071" s="21" t="s">
        <v>240</v>
      </c>
      <c r="J6071" s="21">
        <v>1.44</v>
      </c>
      <c r="K6071" s="21" t="s">
        <v>20</v>
      </c>
      <c r="L6071">
        <f t="shared" si="110"/>
        <v>2</v>
      </c>
      <c r="M6071">
        <f>MATCH(H:H,价格表!$B$4:$B$35,0)</f>
        <v>10</v>
      </c>
      <c r="N6071" s="27">
        <f>IF(J6071&lt;=0.3,INDEX(价格表!$B$4:$I$31,M6071,2),IF(AND(J6071&gt;0.3,J6071&lt;=1),INDEX(价格表!$B$4:$I$31,M6071,3),IF(AND(J6071&gt;1,J6071&lt;=2.2),INDEX(价格表!$B$4:$I$31,M6071,4),IF(AND(J6071&gt;2.2,J6071&lt;=3.3),INDEX(价格表!$B$4:$I$31,M6071,5),IF(AND(J6071&gt;3.3,J6071&lt;=4),INDEX(价格表!$B$4:$I$31,M6071,6),IF(AND(J6071&gt;4,J6071&lt;=5.5),INDEX(价格表!$B$4:$I$31,M6071,7),IF(J6071&gt;5.5,2.6+INDEX(价格表!$B$4:$I$31,M6071,8)*L6071)))))))</f>
        <v>2.15</v>
      </c>
    </row>
    <row r="6072" spans="1:14">
      <c r="A6072" s="20">
        <v>4311121286722</v>
      </c>
      <c r="B6072" s="18" t="s">
        <v>16</v>
      </c>
      <c r="C6072" s="21">
        <v>20201219</v>
      </c>
      <c r="D6072" s="21">
        <v>610538201209</v>
      </c>
      <c r="E6072" s="21" t="s">
        <v>16</v>
      </c>
      <c r="F6072" s="21">
        <v>20201229</v>
      </c>
      <c r="G6072" s="21" t="s">
        <v>17</v>
      </c>
      <c r="H6072" s="21" t="s">
        <v>56</v>
      </c>
      <c r="I6072" s="21" t="s">
        <v>57</v>
      </c>
      <c r="J6072" s="21">
        <v>1.47</v>
      </c>
      <c r="K6072" s="21" t="s">
        <v>20</v>
      </c>
      <c r="L6072">
        <f t="shared" si="110"/>
        <v>2</v>
      </c>
      <c r="M6072">
        <f>MATCH(H:H,价格表!$B$4:$B$35,0)</f>
        <v>11</v>
      </c>
      <c r="N6072" s="27">
        <f>IF(J6072&lt;=0.3,INDEX(价格表!$B$4:$I$31,M6072,2),IF(AND(J6072&gt;0.3,J6072&lt;=1),INDEX(价格表!$B$4:$I$31,M6072,3),IF(AND(J6072&gt;1,J6072&lt;=2.2),INDEX(价格表!$B$4:$I$31,M6072,4),IF(AND(J6072&gt;2.2,J6072&lt;=3.3),INDEX(价格表!$B$4:$I$31,M6072,5),IF(AND(J6072&gt;3.3,J6072&lt;=4),INDEX(价格表!$B$4:$I$31,M6072,6),IF(AND(J6072&gt;4,J6072&lt;=5.5),INDEX(价格表!$B$4:$I$31,M6072,7),IF(J6072&gt;5.5,2.6+INDEX(价格表!$B$4:$I$31,M6072,8)*L6072)))))))</f>
        <v>2.15</v>
      </c>
    </row>
    <row r="6073" spans="1:14">
      <c r="A6073" s="20">
        <v>4311121286723</v>
      </c>
      <c r="B6073" s="18" t="s">
        <v>16</v>
      </c>
      <c r="C6073" s="21">
        <v>20201219</v>
      </c>
      <c r="D6073" s="21">
        <v>610538201209</v>
      </c>
      <c r="E6073" s="21" t="s">
        <v>16</v>
      </c>
      <c r="F6073" s="21">
        <v>20201229</v>
      </c>
      <c r="G6073" s="21" t="s">
        <v>17</v>
      </c>
      <c r="H6073" s="21" t="s">
        <v>39</v>
      </c>
      <c r="I6073" s="21" t="s">
        <v>182</v>
      </c>
      <c r="J6073" s="21">
        <v>0.08</v>
      </c>
      <c r="K6073" s="21" t="s">
        <v>20</v>
      </c>
      <c r="L6073">
        <f t="shared" si="110"/>
        <v>1</v>
      </c>
      <c r="M6073">
        <f>MATCH(H:H,价格表!$B$4:$B$35,0)</f>
        <v>23</v>
      </c>
      <c r="N6073" s="27">
        <f>IF(J6073&lt;=0.3,INDEX(价格表!$B$4:$I$31,M6073,2),IF(AND(J6073&gt;0.3,J6073&lt;=1),INDEX(价格表!$B$4:$I$31,M6073,3),IF(AND(J6073&gt;1,J6073&lt;=2.2),INDEX(价格表!$B$4:$I$31,M6073,4),IF(AND(J6073&gt;2.2,J6073&lt;=3.3),INDEX(价格表!$B$4:$I$31,M6073,5),IF(AND(J6073&gt;3.3,J6073&lt;=4),INDEX(价格表!$B$4:$I$31,M6073,6),IF(AND(J6073&gt;4,J6073&lt;=5.5),INDEX(价格表!$B$4:$I$31,M6073,7),IF(J6073&gt;5.5,2.6+INDEX(价格表!$B$4:$I$31,M6073,8)*L6073)))))))</f>
        <v>1.65</v>
      </c>
    </row>
    <row r="6074" spans="1:14">
      <c r="A6074" s="20">
        <v>4311121286724</v>
      </c>
      <c r="B6074" s="18" t="s">
        <v>16</v>
      </c>
      <c r="C6074" s="21">
        <v>20201219</v>
      </c>
      <c r="D6074" s="21">
        <v>610538201209</v>
      </c>
      <c r="E6074" s="21" t="s">
        <v>16</v>
      </c>
      <c r="F6074" s="21">
        <v>20201229</v>
      </c>
      <c r="G6074" s="21" t="s">
        <v>17</v>
      </c>
      <c r="H6074" s="21" t="s">
        <v>21</v>
      </c>
      <c r="I6074" s="21" t="s">
        <v>228</v>
      </c>
      <c r="J6074" s="21">
        <v>1.94</v>
      </c>
      <c r="K6074" s="21" t="s">
        <v>20</v>
      </c>
      <c r="L6074">
        <f t="shared" si="110"/>
        <v>2</v>
      </c>
      <c r="M6074">
        <f>MATCH(H:H,价格表!$B$4:$B$35,0)</f>
        <v>20</v>
      </c>
      <c r="N6074" s="27">
        <f>IF(J6074&lt;=0.3,INDEX(价格表!$B$4:$I$31,M6074,2),IF(AND(J6074&gt;0.3,J6074&lt;=1),INDEX(价格表!$B$4:$I$31,M6074,3),IF(AND(J6074&gt;1,J6074&lt;=2.2),INDEX(价格表!$B$4:$I$31,M6074,4),IF(AND(J6074&gt;2.2,J6074&lt;=3.3),INDEX(价格表!$B$4:$I$31,M6074,5),IF(AND(J6074&gt;3.3,J6074&lt;=4),INDEX(价格表!$B$4:$I$31,M6074,6),IF(AND(J6074&gt;4,J6074&lt;=5.5),INDEX(价格表!$B$4:$I$31,M6074,7),IF(J6074&gt;5.5,2.6+INDEX(价格表!$B$4:$I$31,M6074,8)*L6074)))))))</f>
        <v>2.15</v>
      </c>
    </row>
    <row r="6075" spans="1:14">
      <c r="A6075" s="20">
        <v>4311121286725</v>
      </c>
      <c r="B6075" s="18" t="s">
        <v>16</v>
      </c>
      <c r="C6075" s="21">
        <v>20201219</v>
      </c>
      <c r="D6075" s="21">
        <v>610538201209</v>
      </c>
      <c r="E6075" s="21" t="s">
        <v>16</v>
      </c>
      <c r="F6075" s="21">
        <v>20201229</v>
      </c>
      <c r="G6075" s="21" t="s">
        <v>17</v>
      </c>
      <c r="H6075" s="21" t="s">
        <v>25</v>
      </c>
      <c r="I6075" s="21" t="s">
        <v>203</v>
      </c>
      <c r="J6075" s="21">
        <v>0.1</v>
      </c>
      <c r="K6075" s="21" t="s">
        <v>20</v>
      </c>
      <c r="L6075">
        <f t="shared" si="110"/>
        <v>1</v>
      </c>
      <c r="M6075">
        <f>MATCH(H:H,价格表!$B$4:$B$35,0)</f>
        <v>25</v>
      </c>
      <c r="N6075" s="27">
        <f>IF(J6075&lt;=0.3,INDEX(价格表!$B$4:$I$31,M6075,2),IF(AND(J6075&gt;0.3,J6075&lt;=1),INDEX(价格表!$B$4:$I$31,M6075,3),IF(AND(J6075&gt;1,J6075&lt;=2.2),INDEX(价格表!$B$4:$I$31,M6075,4),IF(AND(J6075&gt;2.2,J6075&lt;=3.3),INDEX(价格表!$B$4:$I$31,M6075,5),IF(AND(J6075&gt;3.3,J6075&lt;=4),INDEX(价格表!$B$4:$I$31,M6075,6),IF(AND(J6075&gt;4,J6075&lt;=5.5),INDEX(价格表!$B$4:$I$31,M6075,7),IF(J6075&gt;5.5,2.6+INDEX(价格表!$B$4:$I$31,M6075,8)*L6075)))))))</f>
        <v>1.65</v>
      </c>
    </row>
    <row r="6076" spans="1:14">
      <c r="A6076" s="20">
        <v>4311121286726</v>
      </c>
      <c r="B6076" s="18" t="s">
        <v>16</v>
      </c>
      <c r="C6076" s="21">
        <v>20201219</v>
      </c>
      <c r="D6076" s="21">
        <v>610538201209</v>
      </c>
      <c r="E6076" s="21" t="s">
        <v>16</v>
      </c>
      <c r="F6076" s="21">
        <v>20201229</v>
      </c>
      <c r="G6076" s="21" t="s">
        <v>17</v>
      </c>
      <c r="H6076" s="21" t="s">
        <v>123</v>
      </c>
      <c r="I6076" s="21" t="s">
        <v>124</v>
      </c>
      <c r="J6076" s="21">
        <v>1.44</v>
      </c>
      <c r="K6076" s="21" t="s">
        <v>20</v>
      </c>
      <c r="L6076">
        <f t="shared" si="110"/>
        <v>2</v>
      </c>
      <c r="M6076">
        <f>MATCH(H:H,价格表!$B$4:$B$35,0)</f>
        <v>30</v>
      </c>
      <c r="N6076" s="27">
        <f>L6076*7+3</f>
        <v>17</v>
      </c>
    </row>
    <row r="6077" spans="1:14">
      <c r="A6077" s="20">
        <v>4311121286727</v>
      </c>
      <c r="B6077" s="18" t="s">
        <v>16</v>
      </c>
      <c r="C6077" s="21">
        <v>20201219</v>
      </c>
      <c r="D6077" s="21">
        <v>610538201209</v>
      </c>
      <c r="E6077" s="21" t="s">
        <v>16</v>
      </c>
      <c r="F6077" s="21">
        <v>20201229</v>
      </c>
      <c r="G6077" s="21" t="s">
        <v>17</v>
      </c>
      <c r="H6077" s="21" t="s">
        <v>45</v>
      </c>
      <c r="I6077" s="21" t="s">
        <v>48</v>
      </c>
      <c r="J6077" s="21">
        <v>1.46</v>
      </c>
      <c r="K6077" s="21" t="s">
        <v>20</v>
      </c>
      <c r="L6077">
        <f t="shared" si="110"/>
        <v>2</v>
      </c>
      <c r="M6077">
        <f>MATCH(H:H,价格表!$B$4:$B$35,0)</f>
        <v>9</v>
      </c>
      <c r="N6077" s="27">
        <f>IF(J6077&lt;=0.3,INDEX(价格表!$B$4:$I$31,M6077,2),IF(AND(J6077&gt;0.3,J6077&lt;=1),INDEX(价格表!$B$4:$I$31,M6077,3),IF(AND(J6077&gt;1,J6077&lt;=2.2),INDEX(价格表!$B$4:$I$31,M6077,4),IF(AND(J6077&gt;2.2,J6077&lt;=3.3),INDEX(价格表!$B$4:$I$31,M6077,5),IF(AND(J6077&gt;3.3,J6077&lt;=4),INDEX(价格表!$B$4:$I$31,M6077,6),IF(AND(J6077&gt;4,J6077&lt;=5.5),INDEX(价格表!$B$4:$I$31,M6077,7),IF(J6077&gt;5.5,2.6+INDEX(价格表!$B$4:$I$31,M6077,8)*L6077)))))))</f>
        <v>2.15</v>
      </c>
    </row>
    <row r="6078" spans="1:14">
      <c r="A6078" s="20">
        <v>4311121286737</v>
      </c>
      <c r="B6078" s="18" t="s">
        <v>16</v>
      </c>
      <c r="C6078" s="21">
        <v>20201219</v>
      </c>
      <c r="D6078" s="21">
        <v>610538201209</v>
      </c>
      <c r="E6078" s="21" t="s">
        <v>16</v>
      </c>
      <c r="F6078" s="21">
        <v>20201229</v>
      </c>
      <c r="G6078" s="21" t="s">
        <v>17</v>
      </c>
      <c r="H6078" s="21" t="s">
        <v>27</v>
      </c>
      <c r="I6078" s="21" t="s">
        <v>28</v>
      </c>
      <c r="J6078" s="21">
        <v>1.44</v>
      </c>
      <c r="K6078" s="21" t="s">
        <v>20</v>
      </c>
      <c r="L6078">
        <f t="shared" si="110"/>
        <v>2</v>
      </c>
      <c r="M6078">
        <f>MATCH(H:H,价格表!$B$4:$B$35,0)</f>
        <v>3</v>
      </c>
      <c r="N6078" s="27">
        <f>IF(J6078&lt;=0.3,INDEX(价格表!$B$4:$I$31,M6078,2),IF(AND(J6078&gt;0.3,J6078&lt;=1),INDEX(价格表!$B$4:$I$31,M6078,3),IF(AND(J6078&gt;1,J6078&lt;=2.2),INDEX(价格表!$B$4:$I$31,M6078,4),IF(AND(J6078&gt;2.2,J6078&lt;=3.3),INDEX(价格表!$B$4:$I$31,M6078,5),IF(AND(J6078&gt;3.3,J6078&lt;=4),INDEX(价格表!$B$4:$I$31,M6078,6),IF(AND(J6078&gt;4,J6078&lt;=5.5),INDEX(价格表!$B$4:$I$31,M6078,7),IF(J6078&gt;5.5,2.6+INDEX(价格表!$B$4:$I$31,M6078,8)*L6078)))))))</f>
        <v>2.15</v>
      </c>
    </row>
    <row r="6079" spans="1:14">
      <c r="A6079" s="20">
        <v>4311121286738</v>
      </c>
      <c r="B6079" s="18" t="s">
        <v>16</v>
      </c>
      <c r="C6079" s="21">
        <v>20201219</v>
      </c>
      <c r="D6079" s="21">
        <v>610538201209</v>
      </c>
      <c r="E6079" s="21" t="s">
        <v>16</v>
      </c>
      <c r="F6079" s="21">
        <v>20201229</v>
      </c>
      <c r="G6079" s="21" t="s">
        <v>17</v>
      </c>
      <c r="H6079" s="21" t="s">
        <v>33</v>
      </c>
      <c r="I6079" s="21" t="s">
        <v>34</v>
      </c>
      <c r="J6079" s="21">
        <v>1.95</v>
      </c>
      <c r="K6079" s="21" t="s">
        <v>20</v>
      </c>
      <c r="L6079">
        <f t="shared" si="110"/>
        <v>2</v>
      </c>
      <c r="M6079">
        <f>MATCH(H:H,价格表!$B$4:$B$35,0)</f>
        <v>13</v>
      </c>
      <c r="N6079" s="27">
        <f>IF(J6079&lt;=0.3,INDEX(价格表!$B$4:$I$31,M6079,2),IF(AND(J6079&gt;0.3,J6079&lt;=1),INDEX(价格表!$B$4:$I$31,M6079,3),IF(AND(J6079&gt;1,J6079&lt;=2.2),INDEX(价格表!$B$4:$I$31,M6079,4),IF(AND(J6079&gt;2.2,J6079&lt;=3.3),INDEX(价格表!$B$4:$I$31,M6079,5),IF(AND(J6079&gt;3.3,J6079&lt;=4),INDEX(价格表!$B$4:$I$31,M6079,6),IF(AND(J6079&gt;4,J6079&lt;=5.5),INDEX(价格表!$B$4:$I$31,M6079,7),IF(J6079&gt;5.5,2.6+INDEX(价格表!$B$4:$I$31,M6079,8)*L6079)))))))</f>
        <v>2.15</v>
      </c>
    </row>
    <row r="6080" spans="1:14">
      <c r="A6080" s="20">
        <v>4311121286739</v>
      </c>
      <c r="B6080" s="18" t="s">
        <v>16</v>
      </c>
      <c r="C6080" s="21">
        <v>20201219</v>
      </c>
      <c r="D6080" s="21">
        <v>610538201209</v>
      </c>
      <c r="E6080" s="21" t="s">
        <v>16</v>
      </c>
      <c r="F6080" s="21">
        <v>20201229</v>
      </c>
      <c r="G6080" s="21" t="s">
        <v>17</v>
      </c>
      <c r="H6080" s="21" t="s">
        <v>75</v>
      </c>
      <c r="I6080" s="21" t="s">
        <v>114</v>
      </c>
      <c r="J6080" s="21">
        <v>1.49</v>
      </c>
      <c r="K6080" s="21" t="s">
        <v>20</v>
      </c>
      <c r="L6080">
        <f t="shared" si="110"/>
        <v>2</v>
      </c>
      <c r="M6080">
        <f>MATCH(H:H,价格表!$B$4:$B$35,0)</f>
        <v>24</v>
      </c>
      <c r="N6080" s="27">
        <f>IF(J6080&lt;=0.3,INDEX(价格表!$B$4:$I$31,M6080,2),IF(AND(J6080&gt;0.3,J6080&lt;=1),INDEX(价格表!$B$4:$I$31,M6080,3),IF(AND(J6080&gt;1,J6080&lt;=2.2),INDEX(价格表!$B$4:$I$31,M6080,4),IF(AND(J6080&gt;2.2,J6080&lt;=3.3),INDEX(价格表!$B$4:$I$31,M6080,5),IF(AND(J6080&gt;3.3,J6080&lt;=4),INDEX(价格表!$B$4:$I$31,M6080,6),IF(AND(J6080&gt;4,J6080&lt;=5.5),INDEX(价格表!$B$4:$I$31,M6080,7),IF(J6080&gt;5.5,2.6+INDEX(价格表!$B$4:$I$31,M6080,8)*L6080)))))))</f>
        <v>2.15</v>
      </c>
    </row>
    <row r="6081" spans="1:14">
      <c r="A6081" s="20">
        <v>4311121286740</v>
      </c>
      <c r="B6081" s="18" t="s">
        <v>16</v>
      </c>
      <c r="C6081" s="21">
        <v>20201219</v>
      </c>
      <c r="D6081" s="21">
        <v>610538201209</v>
      </c>
      <c r="E6081" s="21" t="s">
        <v>16</v>
      </c>
      <c r="F6081" s="21">
        <v>20201229</v>
      </c>
      <c r="G6081" s="21" t="s">
        <v>17</v>
      </c>
      <c r="H6081" s="21" t="s">
        <v>73</v>
      </c>
      <c r="I6081" s="21" t="s">
        <v>169</v>
      </c>
      <c r="J6081" s="21">
        <v>1.44</v>
      </c>
      <c r="K6081" s="21" t="s">
        <v>20</v>
      </c>
      <c r="L6081">
        <f t="shared" si="110"/>
        <v>2</v>
      </c>
      <c r="M6081">
        <f>MATCH(H:H,价格表!$B$4:$B$35,0)</f>
        <v>7</v>
      </c>
      <c r="N6081" s="27">
        <f>IF(J6081&lt;=0.3,INDEX(价格表!$B$4:$I$31,M6081,2),IF(AND(J6081&gt;0.3,J6081&lt;=1),INDEX(价格表!$B$4:$I$31,M6081,3),IF(AND(J6081&gt;1,J6081&lt;=2.2),INDEX(价格表!$B$4:$I$31,M6081,4),IF(AND(J6081&gt;2.2,J6081&lt;=3.3),INDEX(价格表!$B$4:$I$31,M6081,5),IF(AND(J6081&gt;3.3,J6081&lt;=4),INDEX(价格表!$B$4:$I$31,M6081,6),IF(AND(J6081&gt;4,J6081&lt;=5.5),INDEX(价格表!$B$4:$I$31,M6081,7),IF(J6081&gt;5.5,2.6+INDEX(价格表!$B$4:$I$31,M6081,8)*L6081)))))))</f>
        <v>2.15</v>
      </c>
    </row>
    <row r="6082" spans="1:14">
      <c r="A6082" s="20">
        <v>4311121286741</v>
      </c>
      <c r="B6082" s="18" t="s">
        <v>16</v>
      </c>
      <c r="C6082" s="21">
        <v>20201219</v>
      </c>
      <c r="D6082" s="21">
        <v>610538201209</v>
      </c>
      <c r="E6082" s="21" t="s">
        <v>16</v>
      </c>
      <c r="F6082" s="21">
        <v>20201229</v>
      </c>
      <c r="G6082" s="21" t="s">
        <v>17</v>
      </c>
      <c r="H6082" s="21" t="s">
        <v>39</v>
      </c>
      <c r="I6082" s="21" t="s">
        <v>81</v>
      </c>
      <c r="J6082" s="21">
        <v>1.48</v>
      </c>
      <c r="K6082" s="21" t="s">
        <v>20</v>
      </c>
      <c r="L6082">
        <f t="shared" si="110"/>
        <v>2</v>
      </c>
      <c r="M6082">
        <f>MATCH(H:H,价格表!$B$4:$B$35,0)</f>
        <v>23</v>
      </c>
      <c r="N6082" s="27">
        <f>IF(J6082&lt;=0.3,INDEX(价格表!$B$4:$I$31,M6082,2),IF(AND(J6082&gt;0.3,J6082&lt;=1),INDEX(价格表!$B$4:$I$31,M6082,3),IF(AND(J6082&gt;1,J6082&lt;=2.2),INDEX(价格表!$B$4:$I$31,M6082,4),IF(AND(J6082&gt;2.2,J6082&lt;=3.3),INDEX(价格表!$B$4:$I$31,M6082,5),IF(AND(J6082&gt;3.3,J6082&lt;=4),INDEX(价格表!$B$4:$I$31,M6082,6),IF(AND(J6082&gt;4,J6082&lt;=5.5),INDEX(价格表!$B$4:$I$31,M6082,7),IF(J6082&gt;5.5,2.6+INDEX(价格表!$B$4:$I$31,M6082,8)*L6082)))))))</f>
        <v>2.15</v>
      </c>
    </row>
    <row r="6083" spans="1:14">
      <c r="A6083" s="20">
        <v>4311121286742</v>
      </c>
      <c r="B6083" s="18" t="s">
        <v>16</v>
      </c>
      <c r="C6083" s="21">
        <v>20201219</v>
      </c>
      <c r="D6083" s="21">
        <v>610538201209</v>
      </c>
      <c r="E6083" s="21" t="s">
        <v>16</v>
      </c>
      <c r="F6083" s="21">
        <v>20201229</v>
      </c>
      <c r="G6083" s="21" t="s">
        <v>17</v>
      </c>
      <c r="H6083" s="21" t="s">
        <v>73</v>
      </c>
      <c r="I6083" s="21" t="s">
        <v>215</v>
      </c>
      <c r="J6083" s="21">
        <v>1.46</v>
      </c>
      <c r="K6083" s="21" t="s">
        <v>20</v>
      </c>
      <c r="L6083">
        <f t="shared" si="110"/>
        <v>2</v>
      </c>
      <c r="M6083">
        <f>MATCH(H:H,价格表!$B$4:$B$35,0)</f>
        <v>7</v>
      </c>
      <c r="N6083" s="27">
        <f>IF(J6083&lt;=0.3,INDEX(价格表!$B$4:$I$31,M6083,2),IF(AND(J6083&gt;0.3,J6083&lt;=1),INDEX(价格表!$B$4:$I$31,M6083,3),IF(AND(J6083&gt;1,J6083&lt;=2.2),INDEX(价格表!$B$4:$I$31,M6083,4),IF(AND(J6083&gt;2.2,J6083&lt;=3.3),INDEX(价格表!$B$4:$I$31,M6083,5),IF(AND(J6083&gt;3.3,J6083&lt;=4),INDEX(价格表!$B$4:$I$31,M6083,6),IF(AND(J6083&gt;4,J6083&lt;=5.5),INDEX(价格表!$B$4:$I$31,M6083,7),IF(J6083&gt;5.5,2.6+INDEX(价格表!$B$4:$I$31,M6083,8)*L6083)))))))</f>
        <v>2.15</v>
      </c>
    </row>
    <row r="6084" spans="1:14">
      <c r="A6084" s="20">
        <v>4311121286743</v>
      </c>
      <c r="B6084" s="18" t="s">
        <v>16</v>
      </c>
      <c r="C6084" s="21">
        <v>20201219</v>
      </c>
      <c r="D6084" s="21">
        <v>610538201209</v>
      </c>
      <c r="E6084" s="21" t="s">
        <v>16</v>
      </c>
      <c r="F6084" s="21">
        <v>20201229</v>
      </c>
      <c r="G6084" s="21" t="s">
        <v>17</v>
      </c>
      <c r="H6084" s="21" t="s">
        <v>56</v>
      </c>
      <c r="I6084" s="21" t="s">
        <v>149</v>
      </c>
      <c r="J6084" s="21">
        <v>1.46</v>
      </c>
      <c r="K6084" s="21" t="s">
        <v>20</v>
      </c>
      <c r="L6084">
        <f t="shared" ref="L6084:L6147" si="111">ROUNDUP(J6084,0)</f>
        <v>2</v>
      </c>
      <c r="M6084">
        <f>MATCH(H:H,价格表!$B$4:$B$35,0)</f>
        <v>11</v>
      </c>
      <c r="N6084" s="27">
        <f>IF(J6084&lt;=0.3,INDEX(价格表!$B$4:$I$31,M6084,2),IF(AND(J6084&gt;0.3,J6084&lt;=1),INDEX(价格表!$B$4:$I$31,M6084,3),IF(AND(J6084&gt;1,J6084&lt;=2.2),INDEX(价格表!$B$4:$I$31,M6084,4),IF(AND(J6084&gt;2.2,J6084&lt;=3.3),INDEX(价格表!$B$4:$I$31,M6084,5),IF(AND(J6084&gt;3.3,J6084&lt;=4),INDEX(价格表!$B$4:$I$31,M6084,6),IF(AND(J6084&gt;4,J6084&lt;=5.5),INDEX(价格表!$B$4:$I$31,M6084,7),IF(J6084&gt;5.5,2.6+INDEX(价格表!$B$4:$I$31,M6084,8)*L6084)))))))</f>
        <v>2.15</v>
      </c>
    </row>
    <row r="6085" spans="1:14">
      <c r="A6085" s="20">
        <v>4311121286744</v>
      </c>
      <c r="B6085" s="18" t="s">
        <v>16</v>
      </c>
      <c r="C6085" s="21">
        <v>20201219</v>
      </c>
      <c r="D6085" s="21">
        <v>610538201209</v>
      </c>
      <c r="E6085" s="21" t="s">
        <v>16</v>
      </c>
      <c r="F6085" s="21">
        <v>20201229</v>
      </c>
      <c r="G6085" s="21" t="s">
        <v>17</v>
      </c>
      <c r="H6085" s="21" t="s">
        <v>50</v>
      </c>
      <c r="I6085" s="21" t="s">
        <v>247</v>
      </c>
      <c r="J6085" s="21">
        <v>1.47</v>
      </c>
      <c r="K6085" s="21" t="s">
        <v>20</v>
      </c>
      <c r="L6085">
        <f t="shared" si="111"/>
        <v>2</v>
      </c>
      <c r="M6085">
        <f>MATCH(H:H,价格表!$B$4:$B$35,0)</f>
        <v>4</v>
      </c>
      <c r="N6085" s="27">
        <f>IF(J6085&lt;=0.3,INDEX(价格表!$B$4:$I$31,M6085,2),IF(AND(J6085&gt;0.3,J6085&lt;=1),INDEX(价格表!$B$4:$I$31,M6085,3),IF(AND(J6085&gt;1,J6085&lt;=2.2),INDEX(价格表!$B$4:$I$31,M6085,4),IF(AND(J6085&gt;2.2,J6085&lt;=3.3),INDEX(价格表!$B$4:$I$31,M6085,5),IF(AND(J6085&gt;3.3,J6085&lt;=4),INDEX(价格表!$B$4:$I$31,M6085,6),IF(AND(J6085&gt;4,J6085&lt;=5.5),INDEX(价格表!$B$4:$I$31,M6085,7),IF(J6085&gt;5.5,2.6+INDEX(价格表!$B$4:$I$31,M6085,8)*L6085)))))))</f>
        <v>2.15</v>
      </c>
    </row>
    <row r="6086" spans="1:14">
      <c r="A6086" s="20">
        <v>4311121286745</v>
      </c>
      <c r="B6086" s="18" t="s">
        <v>16</v>
      </c>
      <c r="C6086" s="21">
        <v>20201219</v>
      </c>
      <c r="D6086" s="21">
        <v>610538201209</v>
      </c>
      <c r="E6086" s="21" t="s">
        <v>16</v>
      </c>
      <c r="F6086" s="21">
        <v>20201229</v>
      </c>
      <c r="G6086" s="21" t="s">
        <v>17</v>
      </c>
      <c r="H6086" s="21" t="s">
        <v>18</v>
      </c>
      <c r="I6086" s="21" t="s">
        <v>53</v>
      </c>
      <c r="J6086" s="21">
        <v>1.44</v>
      </c>
      <c r="K6086" s="21" t="s">
        <v>20</v>
      </c>
      <c r="L6086">
        <f t="shared" si="111"/>
        <v>2</v>
      </c>
      <c r="M6086">
        <f>MATCH(H:H,价格表!$B$4:$B$35,0)</f>
        <v>1</v>
      </c>
      <c r="N6086" s="27">
        <f>IF(J6086&lt;=0.3,INDEX(价格表!$B$4:$I$31,M6086,2),IF(AND(J6086&gt;0.3,J6086&lt;=1),INDEX(价格表!$B$4:$I$31,M6086,3),IF(AND(J6086&gt;1,J6086&lt;=2.2),INDEX(价格表!$B$4:$I$31,M6086,4),IF(AND(J6086&gt;2.2,J6086&lt;=3.3),INDEX(价格表!$B$4:$I$31,M6086,5),IF(AND(J6086&gt;3.3,J6086&lt;=4),INDEX(价格表!$B$4:$I$31,M6086,6),IF(AND(J6086&gt;4,J6086&lt;=5.5),INDEX(价格表!$B$4:$I$31,M6086,7),IF(J6086&gt;5.5,2.6+INDEX(价格表!$B$4:$I$31,M6086,8)*L6086)))))))</f>
        <v>2.15</v>
      </c>
    </row>
    <row r="6087" spans="1:14">
      <c r="A6087" s="20">
        <v>4311121286746</v>
      </c>
      <c r="B6087" s="18" t="s">
        <v>16</v>
      </c>
      <c r="C6087" s="21">
        <v>20201219</v>
      </c>
      <c r="D6087" s="21">
        <v>610538201209</v>
      </c>
      <c r="E6087" s="21" t="s">
        <v>16</v>
      </c>
      <c r="F6087" s="21">
        <v>20201229</v>
      </c>
      <c r="G6087" s="21" t="s">
        <v>17</v>
      </c>
      <c r="H6087" s="21" t="s">
        <v>25</v>
      </c>
      <c r="I6087" s="21" t="s">
        <v>121</v>
      </c>
      <c r="J6087" s="21">
        <v>0.08</v>
      </c>
      <c r="K6087" s="21" t="s">
        <v>20</v>
      </c>
      <c r="L6087">
        <f t="shared" si="111"/>
        <v>1</v>
      </c>
      <c r="M6087">
        <f>MATCH(H:H,价格表!$B$4:$B$35,0)</f>
        <v>25</v>
      </c>
      <c r="N6087" s="27">
        <f>IF(J6087&lt;=0.3,INDEX(价格表!$B$4:$I$31,M6087,2),IF(AND(J6087&gt;0.3,J6087&lt;=1),INDEX(价格表!$B$4:$I$31,M6087,3),IF(AND(J6087&gt;1,J6087&lt;=2.2),INDEX(价格表!$B$4:$I$31,M6087,4),IF(AND(J6087&gt;2.2,J6087&lt;=3.3),INDEX(价格表!$B$4:$I$31,M6087,5),IF(AND(J6087&gt;3.3,J6087&lt;=4),INDEX(价格表!$B$4:$I$31,M6087,6),IF(AND(J6087&gt;4,J6087&lt;=5.5),INDEX(价格表!$B$4:$I$31,M6087,7),IF(J6087&gt;5.5,2.6+INDEX(价格表!$B$4:$I$31,M6087,8)*L6087)))))))</f>
        <v>1.65</v>
      </c>
    </row>
    <row r="6088" spans="1:14">
      <c r="A6088" s="20">
        <v>4311121286756</v>
      </c>
      <c r="B6088" s="18" t="s">
        <v>16</v>
      </c>
      <c r="C6088" s="21">
        <v>20201219</v>
      </c>
      <c r="D6088" s="21">
        <v>610538201209</v>
      </c>
      <c r="E6088" s="21" t="s">
        <v>16</v>
      </c>
      <c r="F6088" s="21">
        <v>20201229</v>
      </c>
      <c r="G6088" s="21" t="s">
        <v>17</v>
      </c>
      <c r="H6088" s="21" t="s">
        <v>21</v>
      </c>
      <c r="I6088" s="21" t="s">
        <v>204</v>
      </c>
      <c r="J6088" s="21">
        <v>1.64</v>
      </c>
      <c r="K6088" s="21" t="s">
        <v>20</v>
      </c>
      <c r="L6088">
        <f t="shared" si="111"/>
        <v>2</v>
      </c>
      <c r="M6088">
        <f>MATCH(H:H,价格表!$B$4:$B$35,0)</f>
        <v>20</v>
      </c>
      <c r="N6088" s="27">
        <f>IF(J6088&lt;=0.3,INDEX(价格表!$B$4:$I$31,M6088,2),IF(AND(J6088&gt;0.3,J6088&lt;=1),INDEX(价格表!$B$4:$I$31,M6088,3),IF(AND(J6088&gt;1,J6088&lt;=2.2),INDEX(价格表!$B$4:$I$31,M6088,4),IF(AND(J6088&gt;2.2,J6088&lt;=3.3),INDEX(价格表!$B$4:$I$31,M6088,5),IF(AND(J6088&gt;3.3,J6088&lt;=4),INDEX(价格表!$B$4:$I$31,M6088,6),IF(AND(J6088&gt;4,J6088&lt;=5.5),INDEX(价格表!$B$4:$I$31,M6088,7),IF(J6088&gt;5.5,2.6+INDEX(价格表!$B$4:$I$31,M6088,8)*L6088)))))))</f>
        <v>2.15</v>
      </c>
    </row>
    <row r="6089" spans="1:14">
      <c r="A6089" s="20">
        <v>4311121286757</v>
      </c>
      <c r="B6089" s="18" t="s">
        <v>16</v>
      </c>
      <c r="C6089" s="21">
        <v>20201219</v>
      </c>
      <c r="D6089" s="21">
        <v>610538201209</v>
      </c>
      <c r="E6089" s="21" t="s">
        <v>16</v>
      </c>
      <c r="F6089" s="21">
        <v>20201229</v>
      </c>
      <c r="G6089" s="21" t="s">
        <v>17</v>
      </c>
      <c r="H6089" s="21" t="s">
        <v>21</v>
      </c>
      <c r="I6089" s="21" t="s">
        <v>22</v>
      </c>
      <c r="J6089" s="21">
        <v>1.45</v>
      </c>
      <c r="K6089" s="21" t="s">
        <v>20</v>
      </c>
      <c r="L6089">
        <f t="shared" si="111"/>
        <v>2</v>
      </c>
      <c r="M6089">
        <f>MATCH(H:H,价格表!$B$4:$B$35,0)</f>
        <v>20</v>
      </c>
      <c r="N6089" s="27">
        <f>IF(J6089&lt;=0.3,INDEX(价格表!$B$4:$I$31,M6089,2),IF(AND(J6089&gt;0.3,J6089&lt;=1),INDEX(价格表!$B$4:$I$31,M6089,3),IF(AND(J6089&gt;1,J6089&lt;=2.2),INDEX(价格表!$B$4:$I$31,M6089,4),IF(AND(J6089&gt;2.2,J6089&lt;=3.3),INDEX(价格表!$B$4:$I$31,M6089,5),IF(AND(J6089&gt;3.3,J6089&lt;=4),INDEX(价格表!$B$4:$I$31,M6089,6),IF(AND(J6089&gt;4,J6089&lt;=5.5),INDEX(价格表!$B$4:$I$31,M6089,7),IF(J6089&gt;5.5,2.6+INDEX(价格表!$B$4:$I$31,M6089,8)*L6089)))))))</f>
        <v>2.15</v>
      </c>
    </row>
    <row r="6090" spans="1:14">
      <c r="A6090" s="20">
        <v>4311121286758</v>
      </c>
      <c r="B6090" s="18" t="s">
        <v>16</v>
      </c>
      <c r="C6090" s="21">
        <v>20201219</v>
      </c>
      <c r="D6090" s="21">
        <v>610538201209</v>
      </c>
      <c r="E6090" s="21" t="s">
        <v>16</v>
      </c>
      <c r="F6090" s="21">
        <v>20201229</v>
      </c>
      <c r="G6090" s="21" t="s">
        <v>17</v>
      </c>
      <c r="H6090" s="21" t="s">
        <v>21</v>
      </c>
      <c r="I6090" s="21" t="s">
        <v>204</v>
      </c>
      <c r="J6090" s="21">
        <v>1.63</v>
      </c>
      <c r="K6090" s="21" t="s">
        <v>20</v>
      </c>
      <c r="L6090">
        <f t="shared" si="111"/>
        <v>2</v>
      </c>
      <c r="M6090">
        <f>MATCH(H:H,价格表!$B$4:$B$35,0)</f>
        <v>20</v>
      </c>
      <c r="N6090" s="27">
        <f>IF(J6090&lt;=0.3,INDEX(价格表!$B$4:$I$31,M6090,2),IF(AND(J6090&gt;0.3,J6090&lt;=1),INDEX(价格表!$B$4:$I$31,M6090,3),IF(AND(J6090&gt;1,J6090&lt;=2.2),INDEX(价格表!$B$4:$I$31,M6090,4),IF(AND(J6090&gt;2.2,J6090&lt;=3.3),INDEX(价格表!$B$4:$I$31,M6090,5),IF(AND(J6090&gt;3.3,J6090&lt;=4),INDEX(价格表!$B$4:$I$31,M6090,6),IF(AND(J6090&gt;4,J6090&lt;=5.5),INDEX(价格表!$B$4:$I$31,M6090,7),IF(J6090&gt;5.5,2.6+INDEX(价格表!$B$4:$I$31,M6090,8)*L6090)))))))</f>
        <v>2.15</v>
      </c>
    </row>
    <row r="6091" spans="1:14">
      <c r="A6091" s="20">
        <v>4311121286759</v>
      </c>
      <c r="B6091" s="18" t="s">
        <v>16</v>
      </c>
      <c r="C6091" s="21">
        <v>20201219</v>
      </c>
      <c r="D6091" s="21">
        <v>610538201209</v>
      </c>
      <c r="E6091" s="21" t="s">
        <v>16</v>
      </c>
      <c r="F6091" s="21">
        <v>20201229</v>
      </c>
      <c r="G6091" s="21" t="s">
        <v>17</v>
      </c>
      <c r="H6091" s="21" t="s">
        <v>35</v>
      </c>
      <c r="I6091" s="21" t="s">
        <v>102</v>
      </c>
      <c r="J6091" s="21">
        <v>1.44</v>
      </c>
      <c r="K6091" s="21" t="s">
        <v>20</v>
      </c>
      <c r="L6091">
        <f t="shared" si="111"/>
        <v>2</v>
      </c>
      <c r="M6091">
        <f>MATCH(H:H,价格表!$B$4:$B$35,0)</f>
        <v>22</v>
      </c>
      <c r="N6091" s="27">
        <f>IF(J6091&lt;=0.3,INDEX(价格表!$B$4:$I$31,M6091,2),IF(AND(J6091&gt;0.3,J6091&lt;=1),INDEX(价格表!$B$4:$I$31,M6091,3),IF(AND(J6091&gt;1,J6091&lt;=2.2),INDEX(价格表!$B$4:$I$31,M6091,4),IF(AND(J6091&gt;2.2,J6091&lt;=3.3),INDEX(价格表!$B$4:$I$31,M6091,5),IF(AND(J6091&gt;3.3,J6091&lt;=4),INDEX(价格表!$B$4:$I$31,M6091,6),IF(AND(J6091&gt;4,J6091&lt;=5.5),INDEX(价格表!$B$4:$I$31,M6091,7),IF(J6091&gt;5.5,2.6+INDEX(价格表!$B$4:$I$31,M6091,8)*L6091)))))))</f>
        <v>2.15</v>
      </c>
    </row>
    <row r="6092" spans="1:14">
      <c r="A6092" s="20">
        <v>4311121286761</v>
      </c>
      <c r="B6092" s="18" t="s">
        <v>16</v>
      </c>
      <c r="C6092" s="21">
        <v>20201219</v>
      </c>
      <c r="D6092" s="21">
        <v>610538201209</v>
      </c>
      <c r="E6092" s="21" t="s">
        <v>16</v>
      </c>
      <c r="F6092" s="21">
        <v>20201229</v>
      </c>
      <c r="G6092" s="21" t="s">
        <v>17</v>
      </c>
      <c r="H6092" s="21" t="s">
        <v>23</v>
      </c>
      <c r="I6092" s="21" t="s">
        <v>99</v>
      </c>
      <c r="J6092" s="21">
        <v>1.45</v>
      </c>
      <c r="K6092" s="21" t="s">
        <v>20</v>
      </c>
      <c r="L6092">
        <f t="shared" si="111"/>
        <v>2</v>
      </c>
      <c r="M6092">
        <f>MATCH(H:H,价格表!$B$4:$B$35,0)</f>
        <v>15</v>
      </c>
      <c r="N6092" s="27">
        <f>IF(J6092&lt;=0.3,INDEX(价格表!$B$4:$I$31,M6092,2),IF(AND(J6092&gt;0.3,J6092&lt;=1),INDEX(价格表!$B$4:$I$31,M6092,3),IF(AND(J6092&gt;1,J6092&lt;=2.2),INDEX(价格表!$B$4:$I$31,M6092,4),IF(AND(J6092&gt;2.2,J6092&lt;=3.3),INDEX(价格表!$B$4:$I$31,M6092,5),IF(AND(J6092&gt;3.3,J6092&lt;=4),INDEX(价格表!$B$4:$I$31,M6092,6),IF(AND(J6092&gt;4,J6092&lt;=5.5),INDEX(价格表!$B$4:$I$31,M6092,7),IF(J6092&gt;5.5,2.6+INDEX(价格表!$B$4:$I$31,M6092,8)*L6092)))))))</f>
        <v>2.15</v>
      </c>
    </row>
    <row r="6093" spans="1:14">
      <c r="A6093" s="20">
        <v>4311121286762</v>
      </c>
      <c r="B6093" s="18" t="s">
        <v>16</v>
      </c>
      <c r="C6093" s="21">
        <v>20201219</v>
      </c>
      <c r="D6093" s="21">
        <v>610538201209</v>
      </c>
      <c r="E6093" s="21" t="s">
        <v>16</v>
      </c>
      <c r="F6093" s="21">
        <v>20201229</v>
      </c>
      <c r="G6093" s="21" t="s">
        <v>17</v>
      </c>
      <c r="H6093" s="21" t="s">
        <v>23</v>
      </c>
      <c r="I6093" s="21" t="s">
        <v>225</v>
      </c>
      <c r="J6093" s="21">
        <v>1.95</v>
      </c>
      <c r="K6093" s="21" t="s">
        <v>20</v>
      </c>
      <c r="L6093">
        <f t="shared" si="111"/>
        <v>2</v>
      </c>
      <c r="M6093">
        <f>MATCH(H:H,价格表!$B$4:$B$35,0)</f>
        <v>15</v>
      </c>
      <c r="N6093" s="27">
        <f>IF(J6093&lt;=0.3,INDEX(价格表!$B$4:$I$31,M6093,2),IF(AND(J6093&gt;0.3,J6093&lt;=1),INDEX(价格表!$B$4:$I$31,M6093,3),IF(AND(J6093&gt;1,J6093&lt;=2.2),INDEX(价格表!$B$4:$I$31,M6093,4),IF(AND(J6093&gt;2.2,J6093&lt;=3.3),INDEX(价格表!$B$4:$I$31,M6093,5),IF(AND(J6093&gt;3.3,J6093&lt;=4),INDEX(价格表!$B$4:$I$31,M6093,6),IF(AND(J6093&gt;4,J6093&lt;=5.5),INDEX(价格表!$B$4:$I$31,M6093,7),IF(J6093&gt;5.5,2.6+INDEX(价格表!$B$4:$I$31,M6093,8)*L6093)))))))</f>
        <v>2.15</v>
      </c>
    </row>
    <row r="6094" spans="1:14">
      <c r="A6094" s="20">
        <v>4311121286764</v>
      </c>
      <c r="B6094" s="18" t="s">
        <v>16</v>
      </c>
      <c r="C6094" s="21">
        <v>20201219</v>
      </c>
      <c r="D6094" s="21">
        <v>610538201209</v>
      </c>
      <c r="E6094" s="21" t="s">
        <v>16</v>
      </c>
      <c r="F6094" s="21">
        <v>20201229</v>
      </c>
      <c r="G6094" s="21" t="s">
        <v>17</v>
      </c>
      <c r="H6094" s="21" t="s">
        <v>25</v>
      </c>
      <c r="I6094" s="21" t="s">
        <v>121</v>
      </c>
      <c r="J6094" s="21">
        <v>0.1</v>
      </c>
      <c r="K6094" s="21" t="s">
        <v>20</v>
      </c>
      <c r="L6094">
        <f t="shared" si="111"/>
        <v>1</v>
      </c>
      <c r="M6094">
        <f>MATCH(H:H,价格表!$B$4:$B$35,0)</f>
        <v>25</v>
      </c>
      <c r="N6094" s="27">
        <f>IF(J6094&lt;=0.3,INDEX(价格表!$B$4:$I$31,M6094,2),IF(AND(J6094&gt;0.3,J6094&lt;=1),INDEX(价格表!$B$4:$I$31,M6094,3),IF(AND(J6094&gt;1,J6094&lt;=2.2),INDEX(价格表!$B$4:$I$31,M6094,4),IF(AND(J6094&gt;2.2,J6094&lt;=3.3),INDEX(价格表!$B$4:$I$31,M6094,5),IF(AND(J6094&gt;3.3,J6094&lt;=4),INDEX(价格表!$B$4:$I$31,M6094,6),IF(AND(J6094&gt;4,J6094&lt;=5.5),INDEX(价格表!$B$4:$I$31,M6094,7),IF(J6094&gt;5.5,2.6+INDEX(价格表!$B$4:$I$31,M6094,8)*L6094)))))))</f>
        <v>1.65</v>
      </c>
    </row>
    <row r="6095" spans="1:14">
      <c r="A6095" s="20">
        <v>4311121286765</v>
      </c>
      <c r="B6095" s="18" t="s">
        <v>16</v>
      </c>
      <c r="C6095" s="21">
        <v>20201219</v>
      </c>
      <c r="D6095" s="21">
        <v>610538201209</v>
      </c>
      <c r="E6095" s="21" t="s">
        <v>16</v>
      </c>
      <c r="F6095" s="21">
        <v>20201229</v>
      </c>
      <c r="G6095" s="21" t="s">
        <v>17</v>
      </c>
      <c r="H6095" s="21" t="s">
        <v>21</v>
      </c>
      <c r="I6095" s="21" t="s">
        <v>228</v>
      </c>
      <c r="J6095" s="21">
        <v>0.6</v>
      </c>
      <c r="K6095" s="21" t="s">
        <v>20</v>
      </c>
      <c r="L6095">
        <f t="shared" si="111"/>
        <v>1</v>
      </c>
      <c r="M6095">
        <f>MATCH(H:H,价格表!$B$4:$B$35,0)</f>
        <v>20</v>
      </c>
      <c r="N6095" s="27">
        <f>IF(J6095&lt;=0.3,INDEX(价格表!$B$4:$I$31,M6095,2),IF(AND(J6095&gt;0.3,J6095&lt;=1),INDEX(价格表!$B$4:$I$31,M6095,3),IF(AND(J6095&gt;1,J6095&lt;=2.2),INDEX(价格表!$B$4:$I$31,M6095,4),IF(AND(J6095&gt;2.2,J6095&lt;=3.3),INDEX(价格表!$B$4:$I$31,M6095,5),IF(AND(J6095&gt;3.3,J6095&lt;=4),INDEX(价格表!$B$4:$I$31,M6095,6),IF(AND(J6095&gt;4,J6095&lt;=5.5),INDEX(价格表!$B$4:$I$31,M6095,7),IF(J6095&gt;5.5,2.6+INDEX(价格表!$B$4:$I$31,M6095,8)*L6095)))))))</f>
        <v>1.8</v>
      </c>
    </row>
    <row r="6096" spans="1:14">
      <c r="A6096" s="20">
        <v>4311121868204</v>
      </c>
      <c r="B6096" s="18" t="s">
        <v>16</v>
      </c>
      <c r="C6096" s="21">
        <v>20201219</v>
      </c>
      <c r="D6096" s="21">
        <v>610538201209</v>
      </c>
      <c r="E6096" s="21" t="s">
        <v>16</v>
      </c>
      <c r="F6096" s="21">
        <v>20201229</v>
      </c>
      <c r="G6096" s="21" t="s">
        <v>17</v>
      </c>
      <c r="H6096" s="21" t="s">
        <v>39</v>
      </c>
      <c r="I6096" s="21" t="s">
        <v>40</v>
      </c>
      <c r="J6096" s="21">
        <v>0.18</v>
      </c>
      <c r="K6096" s="21" t="s">
        <v>20</v>
      </c>
      <c r="L6096">
        <f t="shared" si="111"/>
        <v>1</v>
      </c>
      <c r="M6096">
        <f>MATCH(H:H,价格表!$B$4:$B$35,0)</f>
        <v>23</v>
      </c>
      <c r="N6096" s="27">
        <f>IF(J6096&lt;=0.3,INDEX(价格表!$B$4:$I$31,M6096,2),IF(AND(J6096&gt;0.3,J6096&lt;=1),INDEX(价格表!$B$4:$I$31,M6096,3),IF(AND(J6096&gt;1,J6096&lt;=2.2),INDEX(价格表!$B$4:$I$31,M6096,4),IF(AND(J6096&gt;2.2,J6096&lt;=3.3),INDEX(价格表!$B$4:$I$31,M6096,5),IF(AND(J6096&gt;3.3,J6096&lt;=4),INDEX(价格表!$B$4:$I$31,M6096,6),IF(AND(J6096&gt;4,J6096&lt;=5.5),INDEX(价格表!$B$4:$I$31,M6096,7),IF(J6096&gt;5.5,2.6+INDEX(价格表!$B$4:$I$31,M6096,8)*L6096)))))))</f>
        <v>1.65</v>
      </c>
    </row>
    <row r="6097" spans="1:14">
      <c r="A6097" s="20">
        <v>4311121868205</v>
      </c>
      <c r="B6097" s="18" t="s">
        <v>16</v>
      </c>
      <c r="C6097" s="21">
        <v>20201219</v>
      </c>
      <c r="D6097" s="21">
        <v>610538201209</v>
      </c>
      <c r="E6097" s="21" t="s">
        <v>16</v>
      </c>
      <c r="F6097" s="21">
        <v>20201229</v>
      </c>
      <c r="G6097" s="21" t="s">
        <v>17</v>
      </c>
      <c r="H6097" s="21" t="s">
        <v>73</v>
      </c>
      <c r="I6097" s="21" t="s">
        <v>91</v>
      </c>
      <c r="J6097" s="21">
        <v>1.48</v>
      </c>
      <c r="K6097" s="21" t="s">
        <v>20</v>
      </c>
      <c r="L6097">
        <f t="shared" si="111"/>
        <v>2</v>
      </c>
      <c r="M6097">
        <f>MATCH(H:H,价格表!$B$4:$B$35,0)</f>
        <v>7</v>
      </c>
      <c r="N6097" s="27">
        <f>IF(J6097&lt;=0.3,INDEX(价格表!$B$4:$I$31,M6097,2),IF(AND(J6097&gt;0.3,J6097&lt;=1),INDEX(价格表!$B$4:$I$31,M6097,3),IF(AND(J6097&gt;1,J6097&lt;=2.2),INDEX(价格表!$B$4:$I$31,M6097,4),IF(AND(J6097&gt;2.2,J6097&lt;=3.3),INDEX(价格表!$B$4:$I$31,M6097,5),IF(AND(J6097&gt;3.3,J6097&lt;=4),INDEX(价格表!$B$4:$I$31,M6097,6),IF(AND(J6097&gt;4,J6097&lt;=5.5),INDEX(价格表!$B$4:$I$31,M6097,7),IF(J6097&gt;5.5,2.6+INDEX(价格表!$B$4:$I$31,M6097,8)*L6097)))))))</f>
        <v>2.15</v>
      </c>
    </row>
    <row r="6098" spans="1:14">
      <c r="A6098" s="20">
        <v>4311121868208</v>
      </c>
      <c r="B6098" s="18" t="s">
        <v>16</v>
      </c>
      <c r="C6098" s="21">
        <v>20201219</v>
      </c>
      <c r="D6098" s="21">
        <v>610538201209</v>
      </c>
      <c r="E6098" s="21" t="s">
        <v>16</v>
      </c>
      <c r="F6098" s="21">
        <v>20201229</v>
      </c>
      <c r="G6098" s="21" t="s">
        <v>17</v>
      </c>
      <c r="H6098" s="21" t="s">
        <v>39</v>
      </c>
      <c r="I6098" s="21" t="s">
        <v>255</v>
      </c>
      <c r="J6098" s="21">
        <v>1.48</v>
      </c>
      <c r="K6098" s="21" t="s">
        <v>20</v>
      </c>
      <c r="L6098">
        <f t="shared" si="111"/>
        <v>2</v>
      </c>
      <c r="M6098">
        <f>MATCH(H:H,价格表!$B$4:$B$35,0)</f>
        <v>23</v>
      </c>
      <c r="N6098" s="27">
        <f>IF(J6098&lt;=0.3,INDEX(价格表!$B$4:$I$31,M6098,2),IF(AND(J6098&gt;0.3,J6098&lt;=1),INDEX(价格表!$B$4:$I$31,M6098,3),IF(AND(J6098&gt;1,J6098&lt;=2.2),INDEX(价格表!$B$4:$I$31,M6098,4),IF(AND(J6098&gt;2.2,J6098&lt;=3.3),INDEX(价格表!$B$4:$I$31,M6098,5),IF(AND(J6098&gt;3.3,J6098&lt;=4),INDEX(价格表!$B$4:$I$31,M6098,6),IF(AND(J6098&gt;4,J6098&lt;=5.5),INDEX(价格表!$B$4:$I$31,M6098,7),IF(J6098&gt;5.5,2.6+INDEX(价格表!$B$4:$I$31,M6098,8)*L6098)))))))</f>
        <v>2.15</v>
      </c>
    </row>
    <row r="6099" spans="1:14">
      <c r="A6099" s="20">
        <v>4311121868209</v>
      </c>
      <c r="B6099" s="18" t="s">
        <v>16</v>
      </c>
      <c r="C6099" s="21">
        <v>20201219</v>
      </c>
      <c r="D6099" s="21">
        <v>610538201209</v>
      </c>
      <c r="E6099" s="21" t="s">
        <v>16</v>
      </c>
      <c r="F6099" s="21">
        <v>20201229</v>
      </c>
      <c r="G6099" s="21" t="s">
        <v>17</v>
      </c>
      <c r="H6099" s="21" t="s">
        <v>25</v>
      </c>
      <c r="I6099" s="21" t="s">
        <v>219</v>
      </c>
      <c r="J6099" s="21">
        <v>1.48</v>
      </c>
      <c r="K6099" s="21" t="s">
        <v>20</v>
      </c>
      <c r="L6099">
        <f t="shared" si="111"/>
        <v>2</v>
      </c>
      <c r="M6099">
        <f>MATCH(H:H,价格表!$B$4:$B$35,0)</f>
        <v>25</v>
      </c>
      <c r="N6099" s="27">
        <f>IF(J6099&lt;=0.3,INDEX(价格表!$B$4:$I$31,M6099,2),IF(AND(J6099&gt;0.3,J6099&lt;=1),INDEX(价格表!$B$4:$I$31,M6099,3),IF(AND(J6099&gt;1,J6099&lt;=2.2),INDEX(价格表!$B$4:$I$31,M6099,4),IF(AND(J6099&gt;2.2,J6099&lt;=3.3),INDEX(价格表!$B$4:$I$31,M6099,5),IF(AND(J6099&gt;3.3,J6099&lt;=4),INDEX(价格表!$B$4:$I$31,M6099,6),IF(AND(J6099&gt;4,J6099&lt;=5.5),INDEX(价格表!$B$4:$I$31,M6099,7),IF(J6099&gt;5.5,2.6+INDEX(价格表!$B$4:$I$31,M6099,8)*L6099)))))))</f>
        <v>2.15</v>
      </c>
    </row>
    <row r="6100" spans="1:14">
      <c r="A6100" s="20">
        <v>4311121868210</v>
      </c>
      <c r="B6100" s="18" t="s">
        <v>16</v>
      </c>
      <c r="C6100" s="21">
        <v>20201219</v>
      </c>
      <c r="D6100" s="21">
        <v>610538201209</v>
      </c>
      <c r="E6100" s="21" t="s">
        <v>16</v>
      </c>
      <c r="F6100" s="21">
        <v>20201229</v>
      </c>
      <c r="G6100" s="21" t="s">
        <v>17</v>
      </c>
      <c r="H6100" s="21" t="s">
        <v>35</v>
      </c>
      <c r="I6100" s="21" t="s">
        <v>156</v>
      </c>
      <c r="J6100" s="21">
        <v>1.54</v>
      </c>
      <c r="K6100" s="21" t="s">
        <v>20</v>
      </c>
      <c r="L6100">
        <f t="shared" si="111"/>
        <v>2</v>
      </c>
      <c r="M6100">
        <f>MATCH(H:H,价格表!$B$4:$B$35,0)</f>
        <v>22</v>
      </c>
      <c r="N6100" s="27">
        <f>IF(J6100&lt;=0.3,INDEX(价格表!$B$4:$I$31,M6100,2),IF(AND(J6100&gt;0.3,J6100&lt;=1),INDEX(价格表!$B$4:$I$31,M6100,3),IF(AND(J6100&gt;1,J6100&lt;=2.2),INDEX(价格表!$B$4:$I$31,M6100,4),IF(AND(J6100&gt;2.2,J6100&lt;=3.3),INDEX(价格表!$B$4:$I$31,M6100,5),IF(AND(J6100&gt;3.3,J6100&lt;=4),INDEX(价格表!$B$4:$I$31,M6100,6),IF(AND(J6100&gt;4,J6100&lt;=5.5),INDEX(价格表!$B$4:$I$31,M6100,7),IF(J6100&gt;5.5,2.6+INDEX(价格表!$B$4:$I$31,M6100,8)*L6100)))))))</f>
        <v>2.15</v>
      </c>
    </row>
    <row r="6101" spans="1:14">
      <c r="A6101" s="20">
        <v>4311121882846</v>
      </c>
      <c r="B6101" s="18" t="s">
        <v>16</v>
      </c>
      <c r="C6101" s="21">
        <v>20201219</v>
      </c>
      <c r="D6101" s="21">
        <v>610538201209</v>
      </c>
      <c r="E6101" s="21" t="s">
        <v>16</v>
      </c>
      <c r="F6101" s="21">
        <v>20201229</v>
      </c>
      <c r="G6101" s="21" t="s">
        <v>17</v>
      </c>
      <c r="H6101" s="21" t="s">
        <v>45</v>
      </c>
      <c r="I6101" s="21" t="s">
        <v>48</v>
      </c>
      <c r="J6101" s="21">
        <v>1.48</v>
      </c>
      <c r="K6101" s="21" t="s">
        <v>20</v>
      </c>
      <c r="L6101">
        <f t="shared" si="111"/>
        <v>2</v>
      </c>
      <c r="M6101">
        <f>MATCH(H:H,价格表!$B$4:$B$35,0)</f>
        <v>9</v>
      </c>
      <c r="N6101" s="27">
        <f>IF(J6101&lt;=0.3,INDEX(价格表!$B$4:$I$31,M6101,2),IF(AND(J6101&gt;0.3,J6101&lt;=1),INDEX(价格表!$B$4:$I$31,M6101,3),IF(AND(J6101&gt;1,J6101&lt;=2.2),INDEX(价格表!$B$4:$I$31,M6101,4),IF(AND(J6101&gt;2.2,J6101&lt;=3.3),INDEX(价格表!$B$4:$I$31,M6101,5),IF(AND(J6101&gt;3.3,J6101&lt;=4),INDEX(价格表!$B$4:$I$31,M6101,6),IF(AND(J6101&gt;4,J6101&lt;=5.5),INDEX(价格表!$B$4:$I$31,M6101,7),IF(J6101&gt;5.5,2.6+INDEX(价格表!$B$4:$I$31,M6101,8)*L6101)))))))</f>
        <v>2.15</v>
      </c>
    </row>
    <row r="6102" spans="1:14">
      <c r="A6102" s="20">
        <v>4311121882847</v>
      </c>
      <c r="B6102" s="18" t="s">
        <v>16</v>
      </c>
      <c r="C6102" s="21">
        <v>20201219</v>
      </c>
      <c r="D6102" s="21">
        <v>610538201209</v>
      </c>
      <c r="E6102" s="21" t="s">
        <v>16</v>
      </c>
      <c r="F6102" s="21">
        <v>20201229</v>
      </c>
      <c r="G6102" s="21" t="s">
        <v>17</v>
      </c>
      <c r="H6102" s="21" t="s">
        <v>88</v>
      </c>
      <c r="I6102" s="21" t="s">
        <v>220</v>
      </c>
      <c r="J6102" s="21">
        <v>1.48</v>
      </c>
      <c r="K6102" s="21" t="s">
        <v>20</v>
      </c>
      <c r="L6102">
        <f t="shared" si="111"/>
        <v>2</v>
      </c>
      <c r="M6102">
        <f>MATCH(H:H,价格表!$B$4:$B$35,0)</f>
        <v>19</v>
      </c>
      <c r="N6102" s="27">
        <f>IF(J6102&lt;=0.3,INDEX(价格表!$B$4:$I$31,M6102,2),IF(AND(J6102&gt;0.3,J6102&lt;=1),INDEX(价格表!$B$4:$I$31,M6102,3),IF(AND(J6102&gt;1,J6102&lt;=2.2),INDEX(价格表!$B$4:$I$31,M6102,4),IF(AND(J6102&gt;2.2,J6102&lt;=3.3),INDEX(价格表!$B$4:$I$31,M6102,5),IF(AND(J6102&gt;3.3,J6102&lt;=4),INDEX(价格表!$B$4:$I$31,M6102,6),IF(AND(J6102&gt;4,J6102&lt;=5.5),INDEX(价格表!$B$4:$I$31,M6102,7),IF(J6102&gt;5.5,2.6+INDEX(价格表!$B$4:$I$31,M6102,8)*L6102)))))))</f>
        <v>2.15</v>
      </c>
    </row>
    <row r="6103" spans="1:14">
      <c r="A6103" s="20">
        <v>4311121882848</v>
      </c>
      <c r="B6103" s="18" t="s">
        <v>16</v>
      </c>
      <c r="C6103" s="21">
        <v>20201219</v>
      </c>
      <c r="D6103" s="21">
        <v>610538201209</v>
      </c>
      <c r="E6103" s="21" t="s">
        <v>16</v>
      </c>
      <c r="F6103" s="21">
        <v>20201229</v>
      </c>
      <c r="G6103" s="21" t="s">
        <v>17</v>
      </c>
      <c r="H6103" s="21" t="s">
        <v>75</v>
      </c>
      <c r="I6103" s="21" t="s">
        <v>76</v>
      </c>
      <c r="J6103" s="21">
        <v>1.48</v>
      </c>
      <c r="K6103" s="21" t="s">
        <v>20</v>
      </c>
      <c r="L6103">
        <f t="shared" si="111"/>
        <v>2</v>
      </c>
      <c r="M6103">
        <f>MATCH(H:H,价格表!$B$4:$B$35,0)</f>
        <v>24</v>
      </c>
      <c r="N6103" s="27">
        <f>IF(J6103&lt;=0.3,INDEX(价格表!$B$4:$I$31,M6103,2),IF(AND(J6103&gt;0.3,J6103&lt;=1),INDEX(价格表!$B$4:$I$31,M6103,3),IF(AND(J6103&gt;1,J6103&lt;=2.2),INDEX(价格表!$B$4:$I$31,M6103,4),IF(AND(J6103&gt;2.2,J6103&lt;=3.3),INDEX(价格表!$B$4:$I$31,M6103,5),IF(AND(J6103&gt;3.3,J6103&lt;=4),INDEX(价格表!$B$4:$I$31,M6103,6),IF(AND(J6103&gt;4,J6103&lt;=5.5),INDEX(价格表!$B$4:$I$31,M6103,7),IF(J6103&gt;5.5,2.6+INDEX(价格表!$B$4:$I$31,M6103,8)*L6103)))))))</f>
        <v>2.15</v>
      </c>
    </row>
    <row r="6104" spans="1:14">
      <c r="A6104" s="20">
        <v>4311121882849</v>
      </c>
      <c r="B6104" s="18" t="s">
        <v>16</v>
      </c>
      <c r="C6104" s="21">
        <v>20201219</v>
      </c>
      <c r="D6104" s="21">
        <v>610538201209</v>
      </c>
      <c r="E6104" s="21" t="s">
        <v>16</v>
      </c>
      <c r="F6104" s="21">
        <v>20201229</v>
      </c>
      <c r="G6104" s="21" t="s">
        <v>17</v>
      </c>
      <c r="H6104" s="21" t="s">
        <v>73</v>
      </c>
      <c r="I6104" s="21" t="s">
        <v>218</v>
      </c>
      <c r="J6104" s="21">
        <v>1.48</v>
      </c>
      <c r="K6104" s="21" t="s">
        <v>20</v>
      </c>
      <c r="L6104">
        <f t="shared" si="111"/>
        <v>2</v>
      </c>
      <c r="M6104">
        <f>MATCH(H:H,价格表!$B$4:$B$35,0)</f>
        <v>7</v>
      </c>
      <c r="N6104" s="27">
        <f>IF(J6104&lt;=0.3,INDEX(价格表!$B$4:$I$31,M6104,2),IF(AND(J6104&gt;0.3,J6104&lt;=1),INDEX(价格表!$B$4:$I$31,M6104,3),IF(AND(J6104&gt;1,J6104&lt;=2.2),INDEX(价格表!$B$4:$I$31,M6104,4),IF(AND(J6104&gt;2.2,J6104&lt;=3.3),INDEX(价格表!$B$4:$I$31,M6104,5),IF(AND(J6104&gt;3.3,J6104&lt;=4),INDEX(价格表!$B$4:$I$31,M6104,6),IF(AND(J6104&gt;4,J6104&lt;=5.5),INDEX(价格表!$B$4:$I$31,M6104,7),IF(J6104&gt;5.5,2.6+INDEX(价格表!$B$4:$I$31,M6104,8)*L6104)))))))</f>
        <v>2.15</v>
      </c>
    </row>
    <row r="6105" spans="1:14">
      <c r="A6105" s="20">
        <v>4311121882850</v>
      </c>
      <c r="B6105" s="18" t="s">
        <v>16</v>
      </c>
      <c r="C6105" s="21">
        <v>20201219</v>
      </c>
      <c r="D6105" s="21">
        <v>610538201209</v>
      </c>
      <c r="E6105" s="21" t="s">
        <v>16</v>
      </c>
      <c r="F6105" s="21">
        <v>20201229</v>
      </c>
      <c r="G6105" s="21" t="s">
        <v>17</v>
      </c>
      <c r="H6105" s="21" t="s">
        <v>68</v>
      </c>
      <c r="I6105" s="21" t="s">
        <v>140</v>
      </c>
      <c r="J6105" s="21">
        <v>1.48</v>
      </c>
      <c r="K6105" s="21" t="s">
        <v>20</v>
      </c>
      <c r="L6105">
        <f t="shared" si="111"/>
        <v>2</v>
      </c>
      <c r="M6105">
        <f>MATCH(H:H,价格表!$B$4:$B$35,0)</f>
        <v>5</v>
      </c>
      <c r="N6105" s="27">
        <f>IF(J6105&lt;=0.3,INDEX(价格表!$B$4:$I$31,M6105,2),IF(AND(J6105&gt;0.3,J6105&lt;=1),INDEX(价格表!$B$4:$I$31,M6105,3),IF(AND(J6105&gt;1,J6105&lt;=2.2),INDEX(价格表!$B$4:$I$31,M6105,4),IF(AND(J6105&gt;2.2,J6105&lt;=3.3),INDEX(价格表!$B$4:$I$31,M6105,5),IF(AND(J6105&gt;3.3,J6105&lt;=4),INDEX(价格表!$B$4:$I$31,M6105,6),IF(AND(J6105&gt;4,J6105&lt;=5.5),INDEX(价格表!$B$4:$I$31,M6105,7),IF(J6105&gt;5.5,2.6+INDEX(价格表!$B$4:$I$31,M6105,8)*L6105)))))))</f>
        <v>2.15</v>
      </c>
    </row>
    <row r="6106" spans="1:14">
      <c r="A6106" s="20">
        <v>4311121882851</v>
      </c>
      <c r="B6106" s="18" t="s">
        <v>16</v>
      </c>
      <c r="C6106" s="21">
        <v>20201219</v>
      </c>
      <c r="D6106" s="21">
        <v>610538201209</v>
      </c>
      <c r="E6106" s="21" t="s">
        <v>16</v>
      </c>
      <c r="F6106" s="21">
        <v>20201229</v>
      </c>
      <c r="G6106" s="21" t="s">
        <v>17</v>
      </c>
      <c r="H6106" s="21" t="s">
        <v>21</v>
      </c>
      <c r="I6106" s="21" t="s">
        <v>228</v>
      </c>
      <c r="J6106" s="21">
        <v>1.48</v>
      </c>
      <c r="K6106" s="21" t="s">
        <v>20</v>
      </c>
      <c r="L6106">
        <f t="shared" si="111"/>
        <v>2</v>
      </c>
      <c r="M6106">
        <f>MATCH(H:H,价格表!$B$4:$B$35,0)</f>
        <v>20</v>
      </c>
      <c r="N6106" s="27">
        <f>IF(J6106&lt;=0.3,INDEX(价格表!$B$4:$I$31,M6106,2),IF(AND(J6106&gt;0.3,J6106&lt;=1),INDEX(价格表!$B$4:$I$31,M6106,3),IF(AND(J6106&gt;1,J6106&lt;=2.2),INDEX(价格表!$B$4:$I$31,M6106,4),IF(AND(J6106&gt;2.2,J6106&lt;=3.3),INDEX(价格表!$B$4:$I$31,M6106,5),IF(AND(J6106&gt;3.3,J6106&lt;=4),INDEX(价格表!$B$4:$I$31,M6106,6),IF(AND(J6106&gt;4,J6106&lt;=5.5),INDEX(价格表!$B$4:$I$31,M6106,7),IF(J6106&gt;5.5,2.6+INDEX(价格表!$B$4:$I$31,M6106,8)*L6106)))))))</f>
        <v>2.15</v>
      </c>
    </row>
    <row r="6107" spans="1:14">
      <c r="A6107" s="20">
        <v>4311121882852</v>
      </c>
      <c r="B6107" s="18" t="s">
        <v>16</v>
      </c>
      <c r="C6107" s="21">
        <v>20201219</v>
      </c>
      <c r="D6107" s="21">
        <v>610538201209</v>
      </c>
      <c r="E6107" s="21" t="s">
        <v>16</v>
      </c>
      <c r="F6107" s="21">
        <v>20201229</v>
      </c>
      <c r="G6107" s="21" t="s">
        <v>17</v>
      </c>
      <c r="H6107" s="21" t="s">
        <v>27</v>
      </c>
      <c r="I6107" s="21" t="s">
        <v>28</v>
      </c>
      <c r="J6107" s="21">
        <v>1.48</v>
      </c>
      <c r="K6107" s="21" t="s">
        <v>20</v>
      </c>
      <c r="L6107">
        <f t="shared" si="111"/>
        <v>2</v>
      </c>
      <c r="M6107">
        <f>MATCH(H:H,价格表!$B$4:$B$35,0)</f>
        <v>3</v>
      </c>
      <c r="N6107" s="27">
        <f>IF(J6107&lt;=0.3,INDEX(价格表!$B$4:$I$31,M6107,2),IF(AND(J6107&gt;0.3,J6107&lt;=1),INDEX(价格表!$B$4:$I$31,M6107,3),IF(AND(J6107&gt;1,J6107&lt;=2.2),INDEX(价格表!$B$4:$I$31,M6107,4),IF(AND(J6107&gt;2.2,J6107&lt;=3.3),INDEX(价格表!$B$4:$I$31,M6107,5),IF(AND(J6107&gt;3.3,J6107&lt;=4),INDEX(价格表!$B$4:$I$31,M6107,6),IF(AND(J6107&gt;4,J6107&lt;=5.5),INDEX(价格表!$B$4:$I$31,M6107,7),IF(J6107&gt;5.5,2.6+INDEX(价格表!$B$4:$I$31,M6107,8)*L6107)))))))</f>
        <v>2.15</v>
      </c>
    </row>
    <row r="6108" spans="1:14">
      <c r="A6108" s="20">
        <v>4311121882853</v>
      </c>
      <c r="B6108" s="18" t="s">
        <v>16</v>
      </c>
      <c r="C6108" s="21">
        <v>20201219</v>
      </c>
      <c r="D6108" s="21">
        <v>610538201209</v>
      </c>
      <c r="E6108" s="21" t="s">
        <v>16</v>
      </c>
      <c r="F6108" s="21">
        <v>20201229</v>
      </c>
      <c r="G6108" s="21" t="s">
        <v>17</v>
      </c>
      <c r="H6108" s="21" t="s">
        <v>37</v>
      </c>
      <c r="I6108" s="21" t="s">
        <v>119</v>
      </c>
      <c r="J6108" s="21">
        <v>1.48</v>
      </c>
      <c r="K6108" s="21" t="s">
        <v>20</v>
      </c>
      <c r="L6108">
        <f t="shared" si="111"/>
        <v>2</v>
      </c>
      <c r="M6108">
        <f>MATCH(H:H,价格表!$B$4:$B$35,0)</f>
        <v>12</v>
      </c>
      <c r="N6108" s="27">
        <f>IF(J6108&lt;=0.3,INDEX(价格表!$B$4:$I$31,M6108,2),IF(AND(J6108&gt;0.3,J6108&lt;=1),INDEX(价格表!$B$4:$I$31,M6108,3),IF(AND(J6108&gt;1,J6108&lt;=2.2),INDEX(价格表!$B$4:$I$31,M6108,4),IF(AND(J6108&gt;2.2,J6108&lt;=3.3),INDEX(价格表!$B$4:$I$31,M6108,5),IF(AND(J6108&gt;3.3,J6108&lt;=4),INDEX(价格表!$B$4:$I$31,M6108,6),IF(AND(J6108&gt;4,J6108&lt;=5.5),INDEX(价格表!$B$4:$I$31,M6108,7),IF(J6108&gt;5.5,2.6+INDEX(价格表!$B$4:$I$31,M6108,8)*L6108)))))))</f>
        <v>2.15</v>
      </c>
    </row>
    <row r="6109" spans="1:14">
      <c r="A6109" s="20">
        <v>4311121882854</v>
      </c>
      <c r="B6109" s="18" t="s">
        <v>16</v>
      </c>
      <c r="C6109" s="21">
        <v>20201219</v>
      </c>
      <c r="D6109" s="21">
        <v>610538201209</v>
      </c>
      <c r="E6109" s="21" t="s">
        <v>16</v>
      </c>
      <c r="F6109" s="21">
        <v>20201229</v>
      </c>
      <c r="G6109" s="21" t="s">
        <v>17</v>
      </c>
      <c r="H6109" s="21" t="s">
        <v>66</v>
      </c>
      <c r="I6109" s="21" t="s">
        <v>230</v>
      </c>
      <c r="J6109" s="21">
        <v>1.48</v>
      </c>
      <c r="K6109" s="21" t="s">
        <v>20</v>
      </c>
      <c r="L6109">
        <f t="shared" si="111"/>
        <v>2</v>
      </c>
      <c r="M6109">
        <f>MATCH(H:H,价格表!$B$4:$B$35,0)</f>
        <v>17</v>
      </c>
      <c r="N6109" s="27">
        <f>IF(J6109&lt;=0.3,INDEX(价格表!$B$4:$I$31,M6109,2),IF(AND(J6109&gt;0.3,J6109&lt;=1),INDEX(价格表!$B$4:$I$31,M6109,3),IF(AND(J6109&gt;1,J6109&lt;=2.2),INDEX(价格表!$B$4:$I$31,M6109,4),IF(AND(J6109&gt;2.2,J6109&lt;=3.3),INDEX(价格表!$B$4:$I$31,M6109,5),IF(AND(J6109&gt;3.3,J6109&lt;=4),INDEX(价格表!$B$4:$I$31,M6109,6),IF(AND(J6109&gt;4,J6109&lt;=5.5),INDEX(价格表!$B$4:$I$31,M6109,7),IF(J6109&gt;5.5,2.6+INDEX(价格表!$B$4:$I$31,M6109,8)*L6109)))))))</f>
        <v>2.15</v>
      </c>
    </row>
    <row r="6110" spans="1:14">
      <c r="A6110" s="20">
        <v>4311121882855</v>
      </c>
      <c r="B6110" s="18" t="s">
        <v>16</v>
      </c>
      <c r="C6110" s="21">
        <v>20201219</v>
      </c>
      <c r="D6110" s="21">
        <v>610538201209</v>
      </c>
      <c r="E6110" s="21" t="s">
        <v>16</v>
      </c>
      <c r="F6110" s="21">
        <v>20201229</v>
      </c>
      <c r="G6110" s="21" t="s">
        <v>17</v>
      </c>
      <c r="H6110" s="21" t="s">
        <v>43</v>
      </c>
      <c r="I6110" s="21" t="s">
        <v>292</v>
      </c>
      <c r="J6110" s="21">
        <v>1.48</v>
      </c>
      <c r="K6110" s="21" t="s">
        <v>20</v>
      </c>
      <c r="L6110">
        <f t="shared" si="111"/>
        <v>2</v>
      </c>
      <c r="M6110">
        <f>MATCH(H:H,价格表!$B$4:$B$35,0)</f>
        <v>10</v>
      </c>
      <c r="N6110" s="27">
        <f>IF(J6110&lt;=0.3,INDEX(价格表!$B$4:$I$31,M6110,2),IF(AND(J6110&gt;0.3,J6110&lt;=1),INDEX(价格表!$B$4:$I$31,M6110,3),IF(AND(J6110&gt;1,J6110&lt;=2.2),INDEX(价格表!$B$4:$I$31,M6110,4),IF(AND(J6110&gt;2.2,J6110&lt;=3.3),INDEX(价格表!$B$4:$I$31,M6110,5),IF(AND(J6110&gt;3.3,J6110&lt;=4),INDEX(价格表!$B$4:$I$31,M6110,6),IF(AND(J6110&gt;4,J6110&lt;=5.5),INDEX(价格表!$B$4:$I$31,M6110,7),IF(J6110&gt;5.5,2.6+INDEX(价格表!$B$4:$I$31,M6110,8)*L6110)))))))</f>
        <v>2.15</v>
      </c>
    </row>
    <row r="6111" spans="1:14">
      <c r="A6111" s="20">
        <v>4311121904612</v>
      </c>
      <c r="B6111" s="18" t="s">
        <v>16</v>
      </c>
      <c r="C6111" s="21">
        <v>20201219</v>
      </c>
      <c r="D6111" s="21">
        <v>610538201209</v>
      </c>
      <c r="E6111" s="21" t="s">
        <v>16</v>
      </c>
      <c r="F6111" s="21">
        <v>20201229</v>
      </c>
      <c r="G6111" s="21" t="s">
        <v>17</v>
      </c>
      <c r="H6111" s="21" t="s">
        <v>54</v>
      </c>
      <c r="I6111" s="21" t="s">
        <v>259</v>
      </c>
      <c r="J6111" s="21">
        <v>0.1</v>
      </c>
      <c r="K6111" s="21" t="s">
        <v>20</v>
      </c>
      <c r="L6111">
        <f t="shared" si="111"/>
        <v>1</v>
      </c>
      <c r="M6111">
        <f>MATCH(H:H,价格表!$B$4:$B$35,0)</f>
        <v>14</v>
      </c>
      <c r="N6111" s="27">
        <f>IF(J6111&lt;=0.3,INDEX(价格表!$B$4:$I$31,M6111,2),IF(AND(J6111&gt;0.3,J6111&lt;=1),INDEX(价格表!$B$4:$I$31,M6111,3),IF(AND(J6111&gt;1,J6111&lt;=2.2),INDEX(价格表!$B$4:$I$31,M6111,4),IF(AND(J6111&gt;2.2,J6111&lt;=3.3),INDEX(价格表!$B$4:$I$31,M6111,5),IF(AND(J6111&gt;3.3,J6111&lt;=4),INDEX(价格表!$B$4:$I$31,M6111,6),IF(AND(J6111&gt;4,J6111&lt;=5.5),INDEX(价格表!$B$4:$I$31,M6111,7),IF(J6111&gt;5.5,2.6+INDEX(价格表!$B$4:$I$31,M6111,8)*L6111)))))))</f>
        <v>1.65</v>
      </c>
    </row>
    <row r="6112" spans="1:14">
      <c r="A6112" s="20">
        <v>4311121925292</v>
      </c>
      <c r="B6112" s="18" t="s">
        <v>16</v>
      </c>
      <c r="C6112" s="21">
        <v>20201219</v>
      </c>
      <c r="D6112" s="21">
        <v>610538201209</v>
      </c>
      <c r="E6112" s="21" t="s">
        <v>16</v>
      </c>
      <c r="F6112" s="21">
        <v>20201229</v>
      </c>
      <c r="G6112" s="21" t="s">
        <v>17</v>
      </c>
      <c r="H6112" s="21" t="s">
        <v>56</v>
      </c>
      <c r="I6112" s="21" t="s">
        <v>141</v>
      </c>
      <c r="J6112" s="21">
        <v>1.64</v>
      </c>
      <c r="K6112" s="21" t="s">
        <v>20</v>
      </c>
      <c r="L6112">
        <f t="shared" si="111"/>
        <v>2</v>
      </c>
      <c r="M6112">
        <f>MATCH(H:H,价格表!$B$4:$B$35,0)</f>
        <v>11</v>
      </c>
      <c r="N6112" s="27">
        <f>IF(J6112&lt;=0.3,INDEX(价格表!$B$4:$I$31,M6112,2),IF(AND(J6112&gt;0.3,J6112&lt;=1),INDEX(价格表!$B$4:$I$31,M6112,3),IF(AND(J6112&gt;1,J6112&lt;=2.2),INDEX(价格表!$B$4:$I$31,M6112,4),IF(AND(J6112&gt;2.2,J6112&lt;=3.3),INDEX(价格表!$B$4:$I$31,M6112,5),IF(AND(J6112&gt;3.3,J6112&lt;=4),INDEX(价格表!$B$4:$I$31,M6112,6),IF(AND(J6112&gt;4,J6112&lt;=5.5),INDEX(价格表!$B$4:$I$31,M6112,7),IF(J6112&gt;5.5,2.6+INDEX(价格表!$B$4:$I$31,M6112,8)*L6112)))))))</f>
        <v>2.15</v>
      </c>
    </row>
    <row r="6113" spans="1:14">
      <c r="A6113" s="20">
        <v>4311121925293</v>
      </c>
      <c r="B6113" s="18" t="s">
        <v>16</v>
      </c>
      <c r="C6113" s="21">
        <v>20201219</v>
      </c>
      <c r="D6113" s="21">
        <v>610538201209</v>
      </c>
      <c r="E6113" s="21" t="s">
        <v>16</v>
      </c>
      <c r="F6113" s="21">
        <v>20201229</v>
      </c>
      <c r="G6113" s="21" t="s">
        <v>17</v>
      </c>
      <c r="H6113" s="21" t="s">
        <v>68</v>
      </c>
      <c r="I6113" s="21" t="s">
        <v>193</v>
      </c>
      <c r="J6113" s="21">
        <v>1.48</v>
      </c>
      <c r="K6113" s="21" t="s">
        <v>20</v>
      </c>
      <c r="L6113">
        <f t="shared" si="111"/>
        <v>2</v>
      </c>
      <c r="M6113">
        <f>MATCH(H:H,价格表!$B$4:$B$35,0)</f>
        <v>5</v>
      </c>
      <c r="N6113" s="27">
        <f>IF(J6113&lt;=0.3,INDEX(价格表!$B$4:$I$31,M6113,2),IF(AND(J6113&gt;0.3,J6113&lt;=1),INDEX(价格表!$B$4:$I$31,M6113,3),IF(AND(J6113&gt;1,J6113&lt;=2.2),INDEX(价格表!$B$4:$I$31,M6113,4),IF(AND(J6113&gt;2.2,J6113&lt;=3.3),INDEX(价格表!$B$4:$I$31,M6113,5),IF(AND(J6113&gt;3.3,J6113&lt;=4),INDEX(价格表!$B$4:$I$31,M6113,6),IF(AND(J6113&gt;4,J6113&lt;=5.5),INDEX(价格表!$B$4:$I$31,M6113,7),IF(J6113&gt;5.5,2.6+INDEX(价格表!$B$4:$I$31,M6113,8)*L6113)))))))</f>
        <v>2.15</v>
      </c>
    </row>
    <row r="6114" spans="1:14">
      <c r="A6114" s="20">
        <v>4311121925294</v>
      </c>
      <c r="B6114" s="18" t="s">
        <v>16</v>
      </c>
      <c r="C6114" s="21">
        <v>20201219</v>
      </c>
      <c r="D6114" s="21">
        <v>610538201209</v>
      </c>
      <c r="E6114" s="21" t="s">
        <v>16</v>
      </c>
      <c r="F6114" s="21">
        <v>20201229</v>
      </c>
      <c r="G6114" s="21" t="s">
        <v>17</v>
      </c>
      <c r="H6114" s="21" t="s">
        <v>21</v>
      </c>
      <c r="I6114" s="21" t="s">
        <v>179</v>
      </c>
      <c r="J6114" s="21">
        <v>1.48</v>
      </c>
      <c r="K6114" s="21" t="s">
        <v>20</v>
      </c>
      <c r="L6114">
        <f t="shared" si="111"/>
        <v>2</v>
      </c>
      <c r="M6114">
        <f>MATCH(H:H,价格表!$B$4:$B$35,0)</f>
        <v>20</v>
      </c>
      <c r="N6114" s="27">
        <f>IF(J6114&lt;=0.3,INDEX(价格表!$B$4:$I$31,M6114,2),IF(AND(J6114&gt;0.3,J6114&lt;=1),INDEX(价格表!$B$4:$I$31,M6114,3),IF(AND(J6114&gt;1,J6114&lt;=2.2),INDEX(价格表!$B$4:$I$31,M6114,4),IF(AND(J6114&gt;2.2,J6114&lt;=3.3),INDEX(价格表!$B$4:$I$31,M6114,5),IF(AND(J6114&gt;3.3,J6114&lt;=4),INDEX(价格表!$B$4:$I$31,M6114,6),IF(AND(J6114&gt;4,J6114&lt;=5.5),INDEX(价格表!$B$4:$I$31,M6114,7),IF(J6114&gt;5.5,2.6+INDEX(价格表!$B$4:$I$31,M6114,8)*L6114)))))))</f>
        <v>2.15</v>
      </c>
    </row>
    <row r="6115" spans="1:14">
      <c r="A6115" s="20">
        <v>4311121925295</v>
      </c>
      <c r="B6115" s="18" t="s">
        <v>16</v>
      </c>
      <c r="C6115" s="21">
        <v>20201219</v>
      </c>
      <c r="D6115" s="21">
        <v>610538201209</v>
      </c>
      <c r="E6115" s="21" t="s">
        <v>16</v>
      </c>
      <c r="F6115" s="21">
        <v>20201229</v>
      </c>
      <c r="G6115" s="21" t="s">
        <v>17</v>
      </c>
      <c r="H6115" s="21" t="s">
        <v>25</v>
      </c>
      <c r="I6115" s="21" t="s">
        <v>84</v>
      </c>
      <c r="J6115" s="21">
        <v>1.48</v>
      </c>
      <c r="K6115" s="21" t="s">
        <v>20</v>
      </c>
      <c r="L6115">
        <f t="shared" si="111"/>
        <v>2</v>
      </c>
      <c r="M6115">
        <f>MATCH(H:H,价格表!$B$4:$B$35,0)</f>
        <v>25</v>
      </c>
      <c r="N6115" s="27">
        <f>IF(J6115&lt;=0.3,INDEX(价格表!$B$4:$I$31,M6115,2),IF(AND(J6115&gt;0.3,J6115&lt;=1),INDEX(价格表!$B$4:$I$31,M6115,3),IF(AND(J6115&gt;1,J6115&lt;=2.2),INDEX(价格表!$B$4:$I$31,M6115,4),IF(AND(J6115&gt;2.2,J6115&lt;=3.3),INDEX(价格表!$B$4:$I$31,M6115,5),IF(AND(J6115&gt;3.3,J6115&lt;=4),INDEX(价格表!$B$4:$I$31,M6115,6),IF(AND(J6115&gt;4,J6115&lt;=5.5),INDEX(价格表!$B$4:$I$31,M6115,7),IF(J6115&gt;5.5,2.6+INDEX(价格表!$B$4:$I$31,M6115,8)*L6115)))))))</f>
        <v>2.15</v>
      </c>
    </row>
    <row r="6116" spans="1:14">
      <c r="A6116" s="20">
        <v>4311121925296</v>
      </c>
      <c r="B6116" s="18" t="s">
        <v>16</v>
      </c>
      <c r="C6116" s="21">
        <v>20201219</v>
      </c>
      <c r="D6116" s="21">
        <v>610538201209</v>
      </c>
      <c r="E6116" s="21" t="s">
        <v>16</v>
      </c>
      <c r="F6116" s="21">
        <v>20201229</v>
      </c>
      <c r="G6116" s="21" t="s">
        <v>17</v>
      </c>
      <c r="H6116" s="21" t="s">
        <v>54</v>
      </c>
      <c r="I6116" s="21" t="s">
        <v>259</v>
      </c>
      <c r="J6116" s="21">
        <v>1.48</v>
      </c>
      <c r="K6116" s="21" t="s">
        <v>20</v>
      </c>
      <c r="L6116">
        <f t="shared" si="111"/>
        <v>2</v>
      </c>
      <c r="M6116">
        <f>MATCH(H:H,价格表!$B$4:$B$35,0)</f>
        <v>14</v>
      </c>
      <c r="N6116" s="27">
        <f>IF(J6116&lt;=0.3,INDEX(价格表!$B$4:$I$31,M6116,2),IF(AND(J6116&gt;0.3,J6116&lt;=1),INDEX(价格表!$B$4:$I$31,M6116,3),IF(AND(J6116&gt;1,J6116&lt;=2.2),INDEX(价格表!$B$4:$I$31,M6116,4),IF(AND(J6116&gt;2.2,J6116&lt;=3.3),INDEX(价格表!$B$4:$I$31,M6116,5),IF(AND(J6116&gt;3.3,J6116&lt;=4),INDEX(价格表!$B$4:$I$31,M6116,6),IF(AND(J6116&gt;4,J6116&lt;=5.5),INDEX(价格表!$B$4:$I$31,M6116,7),IF(J6116&gt;5.5,2.6+INDEX(价格表!$B$4:$I$31,M6116,8)*L6116)))))))</f>
        <v>2.15</v>
      </c>
    </row>
    <row r="6117" spans="1:14">
      <c r="A6117" s="20">
        <v>4311121925297</v>
      </c>
      <c r="B6117" s="18" t="s">
        <v>16</v>
      </c>
      <c r="C6117" s="21">
        <v>20201219</v>
      </c>
      <c r="D6117" s="21">
        <v>610538201209</v>
      </c>
      <c r="E6117" s="21" t="s">
        <v>16</v>
      </c>
      <c r="F6117" s="21">
        <v>20201229</v>
      </c>
      <c r="G6117" s="21" t="s">
        <v>17</v>
      </c>
      <c r="H6117" s="21" t="s">
        <v>18</v>
      </c>
      <c r="I6117" s="21" t="s">
        <v>276</v>
      </c>
      <c r="J6117" s="21">
        <v>1.48</v>
      </c>
      <c r="K6117" s="21" t="s">
        <v>20</v>
      </c>
      <c r="L6117">
        <f t="shared" si="111"/>
        <v>2</v>
      </c>
      <c r="M6117">
        <f>MATCH(H:H,价格表!$B$4:$B$35,0)</f>
        <v>1</v>
      </c>
      <c r="N6117" s="27">
        <f>IF(J6117&lt;=0.3,INDEX(价格表!$B$4:$I$31,M6117,2),IF(AND(J6117&gt;0.3,J6117&lt;=1),INDEX(价格表!$B$4:$I$31,M6117,3),IF(AND(J6117&gt;1,J6117&lt;=2.2),INDEX(价格表!$B$4:$I$31,M6117,4),IF(AND(J6117&gt;2.2,J6117&lt;=3.3),INDEX(价格表!$B$4:$I$31,M6117,5),IF(AND(J6117&gt;3.3,J6117&lt;=4),INDEX(价格表!$B$4:$I$31,M6117,6),IF(AND(J6117&gt;4,J6117&lt;=5.5),INDEX(价格表!$B$4:$I$31,M6117,7),IF(J6117&gt;5.5,2.6+INDEX(价格表!$B$4:$I$31,M6117,8)*L6117)))))))</f>
        <v>2.15</v>
      </c>
    </row>
    <row r="6118" spans="1:14">
      <c r="A6118" s="20">
        <v>4311121925298</v>
      </c>
      <c r="B6118" s="18" t="s">
        <v>16</v>
      </c>
      <c r="C6118" s="21">
        <v>20201219</v>
      </c>
      <c r="D6118" s="21">
        <v>610538201209</v>
      </c>
      <c r="E6118" s="21" t="s">
        <v>16</v>
      </c>
      <c r="F6118" s="21">
        <v>20201229</v>
      </c>
      <c r="G6118" s="21" t="s">
        <v>17</v>
      </c>
      <c r="H6118" s="21" t="s">
        <v>27</v>
      </c>
      <c r="I6118" s="21" t="s">
        <v>348</v>
      </c>
      <c r="J6118" s="21">
        <v>1.48</v>
      </c>
      <c r="K6118" s="21" t="s">
        <v>20</v>
      </c>
      <c r="L6118">
        <f t="shared" si="111"/>
        <v>2</v>
      </c>
      <c r="M6118">
        <f>MATCH(H:H,价格表!$B$4:$B$35,0)</f>
        <v>3</v>
      </c>
      <c r="N6118" s="27">
        <f>IF(J6118&lt;=0.3,INDEX(价格表!$B$4:$I$31,M6118,2),IF(AND(J6118&gt;0.3,J6118&lt;=1),INDEX(价格表!$B$4:$I$31,M6118,3),IF(AND(J6118&gt;1,J6118&lt;=2.2),INDEX(价格表!$B$4:$I$31,M6118,4),IF(AND(J6118&gt;2.2,J6118&lt;=3.3),INDEX(价格表!$B$4:$I$31,M6118,5),IF(AND(J6118&gt;3.3,J6118&lt;=4),INDEX(价格表!$B$4:$I$31,M6118,6),IF(AND(J6118&gt;4,J6118&lt;=5.5),INDEX(价格表!$B$4:$I$31,M6118,7),IF(J6118&gt;5.5,2.6+INDEX(价格表!$B$4:$I$31,M6118,8)*L6118)))))))</f>
        <v>2.15</v>
      </c>
    </row>
    <row r="6119" spans="1:14">
      <c r="A6119" s="20">
        <v>4311121925299</v>
      </c>
      <c r="B6119" s="18" t="s">
        <v>16</v>
      </c>
      <c r="C6119" s="21">
        <v>20201219</v>
      </c>
      <c r="D6119" s="21">
        <v>610538201209</v>
      </c>
      <c r="E6119" s="21" t="s">
        <v>16</v>
      </c>
      <c r="F6119" s="21">
        <v>20201229</v>
      </c>
      <c r="G6119" s="21" t="s">
        <v>17</v>
      </c>
      <c r="H6119" s="21" t="s">
        <v>39</v>
      </c>
      <c r="I6119" s="21" t="s">
        <v>182</v>
      </c>
      <c r="J6119" s="21">
        <v>1.48</v>
      </c>
      <c r="K6119" s="21" t="s">
        <v>20</v>
      </c>
      <c r="L6119">
        <f t="shared" si="111"/>
        <v>2</v>
      </c>
      <c r="M6119">
        <f>MATCH(H:H,价格表!$B$4:$B$35,0)</f>
        <v>23</v>
      </c>
      <c r="N6119" s="27">
        <f>IF(J6119&lt;=0.3,INDEX(价格表!$B$4:$I$31,M6119,2),IF(AND(J6119&gt;0.3,J6119&lt;=1),INDEX(价格表!$B$4:$I$31,M6119,3),IF(AND(J6119&gt;1,J6119&lt;=2.2),INDEX(价格表!$B$4:$I$31,M6119,4),IF(AND(J6119&gt;2.2,J6119&lt;=3.3),INDEX(价格表!$B$4:$I$31,M6119,5),IF(AND(J6119&gt;3.3,J6119&lt;=4),INDEX(价格表!$B$4:$I$31,M6119,6),IF(AND(J6119&gt;4,J6119&lt;=5.5),INDEX(价格表!$B$4:$I$31,M6119,7),IF(J6119&gt;5.5,2.6+INDEX(价格表!$B$4:$I$31,M6119,8)*L6119)))))))</f>
        <v>2.15</v>
      </c>
    </row>
    <row r="6120" spans="1:14">
      <c r="A6120" s="20">
        <v>4311121925300</v>
      </c>
      <c r="B6120" s="18" t="s">
        <v>16</v>
      </c>
      <c r="C6120" s="21">
        <v>20201219</v>
      </c>
      <c r="D6120" s="21">
        <v>610538201209</v>
      </c>
      <c r="E6120" s="21" t="s">
        <v>16</v>
      </c>
      <c r="F6120" s="21">
        <v>20201229</v>
      </c>
      <c r="G6120" s="21" t="s">
        <v>17</v>
      </c>
      <c r="H6120" s="21" t="s">
        <v>39</v>
      </c>
      <c r="I6120" s="21" t="s">
        <v>81</v>
      </c>
      <c r="J6120" s="21">
        <v>1.48</v>
      </c>
      <c r="K6120" s="21" t="s">
        <v>20</v>
      </c>
      <c r="L6120">
        <f t="shared" si="111"/>
        <v>2</v>
      </c>
      <c r="M6120">
        <f>MATCH(H:H,价格表!$B$4:$B$35,0)</f>
        <v>23</v>
      </c>
      <c r="N6120" s="27">
        <f>IF(J6120&lt;=0.3,INDEX(价格表!$B$4:$I$31,M6120,2),IF(AND(J6120&gt;0.3,J6120&lt;=1),INDEX(价格表!$B$4:$I$31,M6120,3),IF(AND(J6120&gt;1,J6120&lt;=2.2),INDEX(价格表!$B$4:$I$31,M6120,4),IF(AND(J6120&gt;2.2,J6120&lt;=3.3),INDEX(价格表!$B$4:$I$31,M6120,5),IF(AND(J6120&gt;3.3,J6120&lt;=4),INDEX(价格表!$B$4:$I$31,M6120,6),IF(AND(J6120&gt;4,J6120&lt;=5.5),INDEX(价格表!$B$4:$I$31,M6120,7),IF(J6120&gt;5.5,2.6+INDEX(价格表!$B$4:$I$31,M6120,8)*L6120)))))))</f>
        <v>2.15</v>
      </c>
    </row>
    <row r="6121" spans="1:14">
      <c r="A6121" s="20">
        <v>4311121932536</v>
      </c>
      <c r="B6121" s="18" t="s">
        <v>16</v>
      </c>
      <c r="C6121" s="21">
        <v>20201219</v>
      </c>
      <c r="D6121" s="21">
        <v>610538201209</v>
      </c>
      <c r="E6121" s="21" t="s">
        <v>16</v>
      </c>
      <c r="F6121" s="21">
        <v>20201229</v>
      </c>
      <c r="G6121" s="21" t="s">
        <v>17</v>
      </c>
      <c r="H6121" s="21" t="s">
        <v>50</v>
      </c>
      <c r="I6121" s="21" t="s">
        <v>133</v>
      </c>
      <c r="J6121" s="21">
        <v>1.77</v>
      </c>
      <c r="K6121" s="21" t="s">
        <v>20</v>
      </c>
      <c r="L6121">
        <f t="shared" si="111"/>
        <v>2</v>
      </c>
      <c r="M6121">
        <f>MATCH(H:H,价格表!$B$4:$B$35,0)</f>
        <v>4</v>
      </c>
      <c r="N6121" s="27">
        <f>IF(J6121&lt;=0.3,INDEX(价格表!$B$4:$I$31,M6121,2),IF(AND(J6121&gt;0.3,J6121&lt;=1),INDEX(价格表!$B$4:$I$31,M6121,3),IF(AND(J6121&gt;1,J6121&lt;=2.2),INDEX(价格表!$B$4:$I$31,M6121,4),IF(AND(J6121&gt;2.2,J6121&lt;=3.3),INDEX(价格表!$B$4:$I$31,M6121,5),IF(AND(J6121&gt;3.3,J6121&lt;=4),INDEX(价格表!$B$4:$I$31,M6121,6),IF(AND(J6121&gt;4,J6121&lt;=5.5),INDEX(价格表!$B$4:$I$31,M6121,7),IF(J6121&gt;5.5,2.6+INDEX(价格表!$B$4:$I$31,M6121,8)*L6121)))))))</f>
        <v>2.15</v>
      </c>
    </row>
    <row r="6122" spans="1:14">
      <c r="A6122" s="20">
        <v>4311121932538</v>
      </c>
      <c r="B6122" s="18" t="s">
        <v>16</v>
      </c>
      <c r="C6122" s="21">
        <v>20201219</v>
      </c>
      <c r="D6122" s="21">
        <v>610538201209</v>
      </c>
      <c r="E6122" s="21" t="s">
        <v>16</v>
      </c>
      <c r="F6122" s="21">
        <v>20201229</v>
      </c>
      <c r="G6122" s="21" t="s">
        <v>17</v>
      </c>
      <c r="H6122" s="21" t="s">
        <v>68</v>
      </c>
      <c r="I6122" s="21" t="s">
        <v>175</v>
      </c>
      <c r="J6122" s="21">
        <v>1.48</v>
      </c>
      <c r="K6122" s="21" t="s">
        <v>20</v>
      </c>
      <c r="L6122">
        <f t="shared" si="111"/>
        <v>2</v>
      </c>
      <c r="M6122">
        <f>MATCH(H:H,价格表!$B$4:$B$35,0)</f>
        <v>5</v>
      </c>
      <c r="N6122" s="27">
        <f>IF(J6122&lt;=0.3,INDEX(价格表!$B$4:$I$31,M6122,2),IF(AND(J6122&gt;0.3,J6122&lt;=1),INDEX(价格表!$B$4:$I$31,M6122,3),IF(AND(J6122&gt;1,J6122&lt;=2.2),INDEX(价格表!$B$4:$I$31,M6122,4),IF(AND(J6122&gt;2.2,J6122&lt;=3.3),INDEX(价格表!$B$4:$I$31,M6122,5),IF(AND(J6122&gt;3.3,J6122&lt;=4),INDEX(价格表!$B$4:$I$31,M6122,6),IF(AND(J6122&gt;4,J6122&lt;=5.5),INDEX(价格表!$B$4:$I$31,M6122,7),IF(J6122&gt;5.5,2.6+INDEX(价格表!$B$4:$I$31,M6122,8)*L6122)))))))</f>
        <v>2.15</v>
      </c>
    </row>
    <row r="6123" spans="1:14">
      <c r="A6123" s="20">
        <v>4311121932541</v>
      </c>
      <c r="B6123" s="18" t="s">
        <v>16</v>
      </c>
      <c r="C6123" s="21">
        <v>20201219</v>
      </c>
      <c r="D6123" s="21">
        <v>610538201209</v>
      </c>
      <c r="E6123" s="21" t="s">
        <v>16</v>
      </c>
      <c r="F6123" s="21">
        <v>20201229</v>
      </c>
      <c r="G6123" s="21" t="s">
        <v>17</v>
      </c>
      <c r="H6123" s="21" t="s">
        <v>27</v>
      </c>
      <c r="I6123" s="21" t="s">
        <v>210</v>
      </c>
      <c r="J6123" s="21">
        <v>1.48</v>
      </c>
      <c r="K6123" s="21" t="s">
        <v>20</v>
      </c>
      <c r="L6123">
        <f t="shared" si="111"/>
        <v>2</v>
      </c>
      <c r="M6123">
        <f>MATCH(H:H,价格表!$B$4:$B$35,0)</f>
        <v>3</v>
      </c>
      <c r="N6123" s="27">
        <f>IF(J6123&lt;=0.3,INDEX(价格表!$B$4:$I$31,M6123,2),IF(AND(J6123&gt;0.3,J6123&lt;=1),INDEX(价格表!$B$4:$I$31,M6123,3),IF(AND(J6123&gt;1,J6123&lt;=2.2),INDEX(价格表!$B$4:$I$31,M6123,4),IF(AND(J6123&gt;2.2,J6123&lt;=3.3),INDEX(价格表!$B$4:$I$31,M6123,5),IF(AND(J6123&gt;3.3,J6123&lt;=4),INDEX(价格表!$B$4:$I$31,M6123,6),IF(AND(J6123&gt;4,J6123&lt;=5.5),INDEX(价格表!$B$4:$I$31,M6123,7),IF(J6123&gt;5.5,2.6+INDEX(价格表!$B$4:$I$31,M6123,8)*L6123)))))))</f>
        <v>2.15</v>
      </c>
    </row>
    <row r="6124" spans="1:14">
      <c r="A6124" s="20">
        <v>4311121932543</v>
      </c>
      <c r="B6124" s="18" t="s">
        <v>16</v>
      </c>
      <c r="C6124" s="21">
        <v>20201219</v>
      </c>
      <c r="D6124" s="21">
        <v>610538201209</v>
      </c>
      <c r="E6124" s="21" t="s">
        <v>16</v>
      </c>
      <c r="F6124" s="21">
        <v>20201229</v>
      </c>
      <c r="G6124" s="21" t="s">
        <v>17</v>
      </c>
      <c r="H6124" s="21" t="s">
        <v>73</v>
      </c>
      <c r="I6124" s="21" t="s">
        <v>92</v>
      </c>
      <c r="J6124" s="21">
        <v>1.48</v>
      </c>
      <c r="K6124" s="21" t="s">
        <v>20</v>
      </c>
      <c r="L6124">
        <f t="shared" si="111"/>
        <v>2</v>
      </c>
      <c r="M6124">
        <f>MATCH(H:H,价格表!$B$4:$B$35,0)</f>
        <v>7</v>
      </c>
      <c r="N6124" s="27">
        <f>IF(J6124&lt;=0.3,INDEX(价格表!$B$4:$I$31,M6124,2),IF(AND(J6124&gt;0.3,J6124&lt;=1),INDEX(价格表!$B$4:$I$31,M6124,3),IF(AND(J6124&gt;1,J6124&lt;=2.2),INDEX(价格表!$B$4:$I$31,M6124,4),IF(AND(J6124&gt;2.2,J6124&lt;=3.3),INDEX(价格表!$B$4:$I$31,M6124,5),IF(AND(J6124&gt;3.3,J6124&lt;=4),INDEX(价格表!$B$4:$I$31,M6124,6),IF(AND(J6124&gt;4,J6124&lt;=5.5),INDEX(价格表!$B$4:$I$31,M6124,7),IF(J6124&gt;5.5,2.6+INDEX(价格表!$B$4:$I$31,M6124,8)*L6124)))))))</f>
        <v>2.15</v>
      </c>
    </row>
    <row r="6125" spans="1:14">
      <c r="A6125" s="20">
        <v>4311121932544</v>
      </c>
      <c r="B6125" s="18" t="s">
        <v>16</v>
      </c>
      <c r="C6125" s="21">
        <v>20201219</v>
      </c>
      <c r="D6125" s="21">
        <v>610538201209</v>
      </c>
      <c r="E6125" s="21" t="s">
        <v>16</v>
      </c>
      <c r="F6125" s="21">
        <v>20201229</v>
      </c>
      <c r="G6125" s="21" t="s">
        <v>17</v>
      </c>
      <c r="H6125" s="21" t="s">
        <v>30</v>
      </c>
      <c r="I6125" s="21" t="s">
        <v>157</v>
      </c>
      <c r="J6125" s="21">
        <v>1.48</v>
      </c>
      <c r="K6125" s="21" t="s">
        <v>20</v>
      </c>
      <c r="L6125">
        <f t="shared" si="111"/>
        <v>2</v>
      </c>
      <c r="M6125">
        <f>MATCH(H:H,价格表!$B$4:$B$35,0)</f>
        <v>16</v>
      </c>
      <c r="N6125" s="27">
        <f>IF(J6125&lt;=0.3,INDEX(价格表!$B$4:$I$31,M6125,2),IF(AND(J6125&gt;0.3,J6125&lt;=1),INDEX(价格表!$B$4:$I$31,M6125,3),IF(AND(J6125&gt;1,J6125&lt;=2.2),INDEX(价格表!$B$4:$I$31,M6125,4),IF(AND(J6125&gt;2.2,J6125&lt;=3.3),INDEX(价格表!$B$4:$I$31,M6125,5),IF(AND(J6125&gt;3.3,J6125&lt;=4),INDEX(价格表!$B$4:$I$31,M6125,6),IF(AND(J6125&gt;4,J6125&lt;=5.5),INDEX(价格表!$B$4:$I$31,M6125,7),IF(J6125&gt;5.5,2.6+INDEX(价格表!$B$4:$I$31,M6125,8)*L6125)))))))</f>
        <v>2.15</v>
      </c>
    </row>
    <row r="6126" spans="1:14">
      <c r="A6126" s="20">
        <v>4311121932545</v>
      </c>
      <c r="B6126" s="18" t="s">
        <v>16</v>
      </c>
      <c r="C6126" s="21">
        <v>20201219</v>
      </c>
      <c r="D6126" s="21">
        <v>610538201209</v>
      </c>
      <c r="E6126" s="21" t="s">
        <v>16</v>
      </c>
      <c r="F6126" s="21">
        <v>20201229</v>
      </c>
      <c r="G6126" s="21" t="s">
        <v>17</v>
      </c>
      <c r="H6126" s="21" t="s">
        <v>21</v>
      </c>
      <c r="I6126" s="21" t="s">
        <v>109</v>
      </c>
      <c r="J6126" s="21">
        <v>1.44</v>
      </c>
      <c r="K6126" s="21" t="s">
        <v>20</v>
      </c>
      <c r="L6126">
        <f t="shared" si="111"/>
        <v>2</v>
      </c>
      <c r="M6126">
        <f>MATCH(H:H,价格表!$B$4:$B$35,0)</f>
        <v>20</v>
      </c>
      <c r="N6126" s="27">
        <f>IF(J6126&lt;=0.3,INDEX(价格表!$B$4:$I$31,M6126,2),IF(AND(J6126&gt;0.3,J6126&lt;=1),INDEX(价格表!$B$4:$I$31,M6126,3),IF(AND(J6126&gt;1,J6126&lt;=2.2),INDEX(价格表!$B$4:$I$31,M6126,4),IF(AND(J6126&gt;2.2,J6126&lt;=3.3),INDEX(价格表!$B$4:$I$31,M6126,5),IF(AND(J6126&gt;3.3,J6126&lt;=4),INDEX(价格表!$B$4:$I$31,M6126,6),IF(AND(J6126&gt;4,J6126&lt;=5.5),INDEX(价格表!$B$4:$I$31,M6126,7),IF(J6126&gt;5.5,2.6+INDEX(价格表!$B$4:$I$31,M6126,8)*L6126)))))))</f>
        <v>2.15</v>
      </c>
    </row>
    <row r="6127" spans="1:14">
      <c r="A6127" s="20">
        <v>4311121933162</v>
      </c>
      <c r="B6127" s="18" t="s">
        <v>16</v>
      </c>
      <c r="C6127" s="21">
        <v>20201219</v>
      </c>
      <c r="D6127" s="21">
        <v>610538201209</v>
      </c>
      <c r="E6127" s="21" t="s">
        <v>16</v>
      </c>
      <c r="F6127" s="21">
        <v>20201229</v>
      </c>
      <c r="G6127" s="21" t="s">
        <v>17</v>
      </c>
      <c r="H6127" s="21" t="s">
        <v>50</v>
      </c>
      <c r="I6127" s="21" t="s">
        <v>177</v>
      </c>
      <c r="J6127" s="21">
        <v>1.48</v>
      </c>
      <c r="K6127" s="21" t="s">
        <v>20</v>
      </c>
      <c r="L6127">
        <f t="shared" si="111"/>
        <v>2</v>
      </c>
      <c r="M6127">
        <f>MATCH(H:H,价格表!$B$4:$B$35,0)</f>
        <v>4</v>
      </c>
      <c r="N6127" s="27">
        <f>IF(J6127&lt;=0.3,INDEX(价格表!$B$4:$I$31,M6127,2),IF(AND(J6127&gt;0.3,J6127&lt;=1),INDEX(价格表!$B$4:$I$31,M6127,3),IF(AND(J6127&gt;1,J6127&lt;=2.2),INDEX(价格表!$B$4:$I$31,M6127,4),IF(AND(J6127&gt;2.2,J6127&lt;=3.3),INDEX(价格表!$B$4:$I$31,M6127,5),IF(AND(J6127&gt;3.3,J6127&lt;=4),INDEX(价格表!$B$4:$I$31,M6127,6),IF(AND(J6127&gt;4,J6127&lt;=5.5),INDEX(价格表!$B$4:$I$31,M6127,7),IF(J6127&gt;5.5,2.6+INDEX(价格表!$B$4:$I$31,M6127,8)*L6127)))))))</f>
        <v>2.15</v>
      </c>
    </row>
    <row r="6128" spans="1:14">
      <c r="A6128" s="20">
        <v>4311121933163</v>
      </c>
      <c r="B6128" s="18" t="s">
        <v>16</v>
      </c>
      <c r="C6128" s="21">
        <v>20201219</v>
      </c>
      <c r="D6128" s="21">
        <v>610538201209</v>
      </c>
      <c r="E6128" s="21" t="s">
        <v>16</v>
      </c>
      <c r="F6128" s="21">
        <v>20201229</v>
      </c>
      <c r="G6128" s="21" t="s">
        <v>17</v>
      </c>
      <c r="H6128" s="21" t="s">
        <v>37</v>
      </c>
      <c r="I6128" s="21" t="s">
        <v>38</v>
      </c>
      <c r="J6128" s="21">
        <v>1.48</v>
      </c>
      <c r="K6128" s="21" t="s">
        <v>20</v>
      </c>
      <c r="L6128">
        <f t="shared" si="111"/>
        <v>2</v>
      </c>
      <c r="M6128">
        <f>MATCH(H:H,价格表!$B$4:$B$35,0)</f>
        <v>12</v>
      </c>
      <c r="N6128" s="27">
        <f>IF(J6128&lt;=0.3,INDEX(价格表!$B$4:$I$31,M6128,2),IF(AND(J6128&gt;0.3,J6128&lt;=1),INDEX(价格表!$B$4:$I$31,M6128,3),IF(AND(J6128&gt;1,J6128&lt;=2.2),INDEX(价格表!$B$4:$I$31,M6128,4),IF(AND(J6128&gt;2.2,J6128&lt;=3.3),INDEX(价格表!$B$4:$I$31,M6128,5),IF(AND(J6128&gt;3.3,J6128&lt;=4),INDEX(价格表!$B$4:$I$31,M6128,6),IF(AND(J6128&gt;4,J6128&lt;=5.5),INDEX(价格表!$B$4:$I$31,M6128,7),IF(J6128&gt;5.5,2.6+INDEX(价格表!$B$4:$I$31,M6128,8)*L6128)))))))</f>
        <v>2.15</v>
      </c>
    </row>
    <row r="6129" spans="1:14">
      <c r="A6129" s="20">
        <v>4311121933164</v>
      </c>
      <c r="B6129" s="18" t="s">
        <v>16</v>
      </c>
      <c r="C6129" s="21">
        <v>20201219</v>
      </c>
      <c r="D6129" s="21">
        <v>610538201209</v>
      </c>
      <c r="E6129" s="21" t="s">
        <v>16</v>
      </c>
      <c r="F6129" s="21">
        <v>20201229</v>
      </c>
      <c r="G6129" s="21" t="s">
        <v>17</v>
      </c>
      <c r="H6129" s="21" t="s">
        <v>45</v>
      </c>
      <c r="I6129" s="21" t="s">
        <v>46</v>
      </c>
      <c r="J6129" s="21">
        <v>1.48</v>
      </c>
      <c r="K6129" s="21" t="s">
        <v>20</v>
      </c>
      <c r="L6129">
        <f t="shared" si="111"/>
        <v>2</v>
      </c>
      <c r="M6129">
        <f>MATCH(H:H,价格表!$B$4:$B$35,0)</f>
        <v>9</v>
      </c>
      <c r="N6129" s="27">
        <f>IF(J6129&lt;=0.3,INDEX(价格表!$B$4:$I$31,M6129,2),IF(AND(J6129&gt;0.3,J6129&lt;=1),INDEX(价格表!$B$4:$I$31,M6129,3),IF(AND(J6129&gt;1,J6129&lt;=2.2),INDEX(价格表!$B$4:$I$31,M6129,4),IF(AND(J6129&gt;2.2,J6129&lt;=3.3),INDEX(价格表!$B$4:$I$31,M6129,5),IF(AND(J6129&gt;3.3,J6129&lt;=4),INDEX(价格表!$B$4:$I$31,M6129,6),IF(AND(J6129&gt;4,J6129&lt;=5.5),INDEX(价格表!$B$4:$I$31,M6129,7),IF(J6129&gt;5.5,2.6+INDEX(价格表!$B$4:$I$31,M6129,8)*L6129)))))))</f>
        <v>2.15</v>
      </c>
    </row>
    <row r="6130" spans="1:14">
      <c r="A6130" s="20">
        <v>4311121933165</v>
      </c>
      <c r="B6130" s="18" t="s">
        <v>16</v>
      </c>
      <c r="C6130" s="21">
        <v>20201219</v>
      </c>
      <c r="D6130" s="21">
        <v>610538201209</v>
      </c>
      <c r="E6130" s="21" t="s">
        <v>16</v>
      </c>
      <c r="F6130" s="21">
        <v>20201229</v>
      </c>
      <c r="G6130" s="21" t="s">
        <v>17</v>
      </c>
      <c r="H6130" s="21" t="s">
        <v>50</v>
      </c>
      <c r="I6130" s="21" t="s">
        <v>62</v>
      </c>
      <c r="J6130" s="21">
        <v>1.48</v>
      </c>
      <c r="K6130" s="21" t="s">
        <v>20</v>
      </c>
      <c r="L6130">
        <f t="shared" si="111"/>
        <v>2</v>
      </c>
      <c r="M6130">
        <f>MATCH(H:H,价格表!$B$4:$B$35,0)</f>
        <v>4</v>
      </c>
      <c r="N6130" s="27">
        <f>IF(J6130&lt;=0.3,INDEX(价格表!$B$4:$I$31,M6130,2),IF(AND(J6130&gt;0.3,J6130&lt;=1),INDEX(价格表!$B$4:$I$31,M6130,3),IF(AND(J6130&gt;1,J6130&lt;=2.2),INDEX(价格表!$B$4:$I$31,M6130,4),IF(AND(J6130&gt;2.2,J6130&lt;=3.3),INDEX(价格表!$B$4:$I$31,M6130,5),IF(AND(J6130&gt;3.3,J6130&lt;=4),INDEX(价格表!$B$4:$I$31,M6130,6),IF(AND(J6130&gt;4,J6130&lt;=5.5),INDEX(价格表!$B$4:$I$31,M6130,7),IF(J6130&gt;5.5,2.6+INDEX(价格表!$B$4:$I$31,M6130,8)*L6130)))))))</f>
        <v>2.15</v>
      </c>
    </row>
    <row r="6131" spans="1:14">
      <c r="A6131" s="20">
        <v>4311121933167</v>
      </c>
      <c r="B6131" s="18" t="s">
        <v>16</v>
      </c>
      <c r="C6131" s="21">
        <v>20201219</v>
      </c>
      <c r="D6131" s="21">
        <v>610538201209</v>
      </c>
      <c r="E6131" s="21" t="s">
        <v>16</v>
      </c>
      <c r="F6131" s="21">
        <v>20201229</v>
      </c>
      <c r="G6131" s="21" t="s">
        <v>17</v>
      </c>
      <c r="H6131" s="21" t="s">
        <v>30</v>
      </c>
      <c r="I6131" s="21" t="s">
        <v>284</v>
      </c>
      <c r="J6131" s="21">
        <v>1.48</v>
      </c>
      <c r="K6131" s="21" t="s">
        <v>20</v>
      </c>
      <c r="L6131">
        <f t="shared" si="111"/>
        <v>2</v>
      </c>
      <c r="M6131">
        <f>MATCH(H:H,价格表!$B$4:$B$35,0)</f>
        <v>16</v>
      </c>
      <c r="N6131" s="27">
        <f>IF(J6131&lt;=0.3,INDEX(价格表!$B$4:$I$31,M6131,2),IF(AND(J6131&gt;0.3,J6131&lt;=1),INDEX(价格表!$B$4:$I$31,M6131,3),IF(AND(J6131&gt;1,J6131&lt;=2.2),INDEX(价格表!$B$4:$I$31,M6131,4),IF(AND(J6131&gt;2.2,J6131&lt;=3.3),INDEX(价格表!$B$4:$I$31,M6131,5),IF(AND(J6131&gt;3.3,J6131&lt;=4),INDEX(价格表!$B$4:$I$31,M6131,6),IF(AND(J6131&gt;4,J6131&lt;=5.5),INDEX(价格表!$B$4:$I$31,M6131,7),IF(J6131&gt;5.5,2.6+INDEX(价格表!$B$4:$I$31,M6131,8)*L6131)))))))</f>
        <v>2.15</v>
      </c>
    </row>
    <row r="6132" spans="1:14">
      <c r="A6132" s="20">
        <v>4311121933168</v>
      </c>
      <c r="B6132" s="18" t="s">
        <v>16</v>
      </c>
      <c r="C6132" s="21">
        <v>20201219</v>
      </c>
      <c r="D6132" s="21">
        <v>610538201209</v>
      </c>
      <c r="E6132" s="21" t="s">
        <v>16</v>
      </c>
      <c r="F6132" s="21">
        <v>20201229</v>
      </c>
      <c r="G6132" s="21" t="s">
        <v>17</v>
      </c>
      <c r="H6132" s="21" t="s">
        <v>27</v>
      </c>
      <c r="I6132" s="21" t="s">
        <v>28</v>
      </c>
      <c r="J6132" s="21">
        <v>1.48</v>
      </c>
      <c r="K6132" s="21" t="s">
        <v>20</v>
      </c>
      <c r="L6132">
        <f t="shared" si="111"/>
        <v>2</v>
      </c>
      <c r="M6132">
        <f>MATCH(H:H,价格表!$B$4:$B$35,0)</f>
        <v>3</v>
      </c>
      <c r="N6132" s="27">
        <f>IF(J6132&lt;=0.3,INDEX(价格表!$B$4:$I$31,M6132,2),IF(AND(J6132&gt;0.3,J6132&lt;=1),INDEX(价格表!$B$4:$I$31,M6132,3),IF(AND(J6132&gt;1,J6132&lt;=2.2),INDEX(价格表!$B$4:$I$31,M6132,4),IF(AND(J6132&gt;2.2,J6132&lt;=3.3),INDEX(价格表!$B$4:$I$31,M6132,5),IF(AND(J6132&gt;3.3,J6132&lt;=4),INDEX(价格表!$B$4:$I$31,M6132,6),IF(AND(J6132&gt;4,J6132&lt;=5.5),INDEX(价格表!$B$4:$I$31,M6132,7),IF(J6132&gt;5.5,2.6+INDEX(价格表!$B$4:$I$31,M6132,8)*L6132)))))))</f>
        <v>2.15</v>
      </c>
    </row>
    <row r="6133" spans="1:14">
      <c r="A6133" s="20">
        <v>4311121933170</v>
      </c>
      <c r="B6133" s="18" t="s">
        <v>16</v>
      </c>
      <c r="C6133" s="21">
        <v>20201219</v>
      </c>
      <c r="D6133" s="21">
        <v>610538201209</v>
      </c>
      <c r="E6133" s="21" t="s">
        <v>16</v>
      </c>
      <c r="F6133" s="21">
        <v>20201229</v>
      </c>
      <c r="G6133" s="21" t="s">
        <v>17</v>
      </c>
      <c r="H6133" s="21" t="s">
        <v>63</v>
      </c>
      <c r="I6133" s="21" t="s">
        <v>187</v>
      </c>
      <c r="J6133" s="21">
        <v>1.48</v>
      </c>
      <c r="K6133" s="21" t="s">
        <v>20</v>
      </c>
      <c r="L6133">
        <f t="shared" si="111"/>
        <v>2</v>
      </c>
      <c r="M6133">
        <f>MATCH(H:H,价格表!$B$4:$B$35,0)</f>
        <v>21</v>
      </c>
      <c r="N6133" s="27">
        <f>IF(J6133&lt;=0.3,INDEX(价格表!$B$4:$I$31,M6133,2),IF(AND(J6133&gt;0.3,J6133&lt;=1),INDEX(价格表!$B$4:$I$31,M6133,3),IF(AND(J6133&gt;1,J6133&lt;=2.2),INDEX(价格表!$B$4:$I$31,M6133,4),IF(AND(J6133&gt;2.2,J6133&lt;=3.3),INDEX(价格表!$B$4:$I$31,M6133,5),IF(AND(J6133&gt;3.3,J6133&lt;=4),INDEX(价格表!$B$4:$I$31,M6133,6),IF(AND(J6133&gt;4,J6133&lt;=5.5),INDEX(价格表!$B$4:$I$31,M6133,7),IF(J6133&gt;5.5,2.6+INDEX(价格表!$B$4:$I$31,M6133,8)*L6133)))))))</f>
        <v>2.15</v>
      </c>
    </row>
    <row r="6134" spans="1:14">
      <c r="A6134" s="20">
        <v>4311121933171</v>
      </c>
      <c r="B6134" s="18" t="s">
        <v>16</v>
      </c>
      <c r="C6134" s="21">
        <v>20201219</v>
      </c>
      <c r="D6134" s="21">
        <v>610538201209</v>
      </c>
      <c r="E6134" s="21" t="s">
        <v>16</v>
      </c>
      <c r="F6134" s="21">
        <v>20201229</v>
      </c>
      <c r="G6134" s="21" t="s">
        <v>17</v>
      </c>
      <c r="H6134" s="21" t="s">
        <v>73</v>
      </c>
      <c r="I6134" s="21" t="s">
        <v>80</v>
      </c>
      <c r="J6134" s="21">
        <v>1.46</v>
      </c>
      <c r="K6134" s="21" t="s">
        <v>20</v>
      </c>
      <c r="L6134">
        <f t="shared" si="111"/>
        <v>2</v>
      </c>
      <c r="M6134">
        <f>MATCH(H:H,价格表!$B$4:$B$35,0)</f>
        <v>7</v>
      </c>
      <c r="N6134" s="27">
        <f>IF(J6134&lt;=0.3,INDEX(价格表!$B$4:$I$31,M6134,2),IF(AND(J6134&gt;0.3,J6134&lt;=1),INDEX(价格表!$B$4:$I$31,M6134,3),IF(AND(J6134&gt;1,J6134&lt;=2.2),INDEX(价格表!$B$4:$I$31,M6134,4),IF(AND(J6134&gt;2.2,J6134&lt;=3.3),INDEX(价格表!$B$4:$I$31,M6134,5),IF(AND(J6134&gt;3.3,J6134&lt;=4),INDEX(价格表!$B$4:$I$31,M6134,6),IF(AND(J6134&gt;4,J6134&lt;=5.5),INDEX(价格表!$B$4:$I$31,M6134,7),IF(J6134&gt;5.5,2.6+INDEX(价格表!$B$4:$I$31,M6134,8)*L6134)))))))</f>
        <v>2.15</v>
      </c>
    </row>
    <row r="6135" spans="1:14">
      <c r="A6135" s="20">
        <v>4311121933176</v>
      </c>
      <c r="B6135" s="18" t="s">
        <v>16</v>
      </c>
      <c r="C6135" s="21">
        <v>20201219</v>
      </c>
      <c r="D6135" s="21">
        <v>610538201209</v>
      </c>
      <c r="E6135" s="21" t="s">
        <v>16</v>
      </c>
      <c r="F6135" s="21">
        <v>20201229</v>
      </c>
      <c r="G6135" s="21" t="s">
        <v>17</v>
      </c>
      <c r="H6135" s="21" t="s">
        <v>18</v>
      </c>
      <c r="I6135" s="21" t="s">
        <v>53</v>
      </c>
      <c r="J6135" s="21">
        <v>1.42</v>
      </c>
      <c r="K6135" s="21" t="s">
        <v>20</v>
      </c>
      <c r="L6135">
        <f t="shared" si="111"/>
        <v>2</v>
      </c>
      <c r="M6135">
        <f>MATCH(H:H,价格表!$B$4:$B$35,0)</f>
        <v>1</v>
      </c>
      <c r="N6135" s="27">
        <f>IF(J6135&lt;=0.3,INDEX(价格表!$B$4:$I$31,M6135,2),IF(AND(J6135&gt;0.3,J6135&lt;=1),INDEX(价格表!$B$4:$I$31,M6135,3),IF(AND(J6135&gt;1,J6135&lt;=2.2),INDEX(价格表!$B$4:$I$31,M6135,4),IF(AND(J6135&gt;2.2,J6135&lt;=3.3),INDEX(价格表!$B$4:$I$31,M6135,5),IF(AND(J6135&gt;3.3,J6135&lt;=4),INDEX(价格表!$B$4:$I$31,M6135,6),IF(AND(J6135&gt;4,J6135&lt;=5.5),INDEX(价格表!$B$4:$I$31,M6135,7),IF(J6135&gt;5.5,2.6+INDEX(价格表!$B$4:$I$31,M6135,8)*L6135)))))))</f>
        <v>2.15</v>
      </c>
    </row>
    <row r="6136" spans="1:14">
      <c r="A6136" s="20">
        <v>4311121933177</v>
      </c>
      <c r="B6136" s="18" t="s">
        <v>16</v>
      </c>
      <c r="C6136" s="21">
        <v>20201219</v>
      </c>
      <c r="D6136" s="21">
        <v>610538201209</v>
      </c>
      <c r="E6136" s="21" t="s">
        <v>16</v>
      </c>
      <c r="F6136" s="21">
        <v>20201229</v>
      </c>
      <c r="G6136" s="21" t="s">
        <v>17</v>
      </c>
      <c r="H6136" s="21" t="s">
        <v>82</v>
      </c>
      <c r="I6136" s="21" t="s">
        <v>83</v>
      </c>
      <c r="J6136" s="21">
        <v>1.46</v>
      </c>
      <c r="K6136" s="21" t="s">
        <v>20</v>
      </c>
      <c r="L6136">
        <f t="shared" si="111"/>
        <v>2</v>
      </c>
      <c r="M6136">
        <f>MATCH(H:H,价格表!$B$4:$B$35,0)</f>
        <v>2</v>
      </c>
      <c r="N6136" s="27">
        <f>IF(J6136&lt;=0.3,INDEX(价格表!$B$4:$I$31,M6136,2),IF(AND(J6136&gt;0.3,J6136&lt;=1),INDEX(价格表!$B$4:$I$31,M6136,3),IF(AND(J6136&gt;1,J6136&lt;=2.2),INDEX(价格表!$B$4:$I$31,M6136,4),IF(AND(J6136&gt;2.2,J6136&lt;=3.3),INDEX(价格表!$B$4:$I$31,M6136,5),IF(AND(J6136&gt;3.3,J6136&lt;=4),INDEX(价格表!$B$4:$I$31,M6136,6),IF(AND(J6136&gt;4,J6136&lt;=5.5),INDEX(价格表!$B$4:$I$31,M6136,7),IF(J6136&gt;5.5,2.6+INDEX(价格表!$B$4:$I$31,M6136,8)*L6136)))))))</f>
        <v>2.15</v>
      </c>
    </row>
    <row r="6137" spans="1:14">
      <c r="A6137" s="20">
        <v>4311121933178</v>
      </c>
      <c r="B6137" s="18" t="s">
        <v>16</v>
      </c>
      <c r="C6137" s="21">
        <v>20201219</v>
      </c>
      <c r="D6137" s="21">
        <v>610538201209</v>
      </c>
      <c r="E6137" s="21" t="s">
        <v>16</v>
      </c>
      <c r="F6137" s="21">
        <v>20201229</v>
      </c>
      <c r="G6137" s="21" t="s">
        <v>17</v>
      </c>
      <c r="H6137" s="21" t="s">
        <v>82</v>
      </c>
      <c r="I6137" s="21" t="s">
        <v>83</v>
      </c>
      <c r="J6137" s="21">
        <v>1.47</v>
      </c>
      <c r="K6137" s="21" t="s">
        <v>20</v>
      </c>
      <c r="L6137">
        <f t="shared" si="111"/>
        <v>2</v>
      </c>
      <c r="M6137">
        <f>MATCH(H:H,价格表!$B$4:$B$35,0)</f>
        <v>2</v>
      </c>
      <c r="N6137" s="27">
        <f>IF(J6137&lt;=0.3,INDEX(价格表!$B$4:$I$31,M6137,2),IF(AND(J6137&gt;0.3,J6137&lt;=1),INDEX(价格表!$B$4:$I$31,M6137,3),IF(AND(J6137&gt;1,J6137&lt;=2.2),INDEX(价格表!$B$4:$I$31,M6137,4),IF(AND(J6137&gt;2.2,J6137&lt;=3.3),INDEX(价格表!$B$4:$I$31,M6137,5),IF(AND(J6137&gt;3.3,J6137&lt;=4),INDEX(价格表!$B$4:$I$31,M6137,6),IF(AND(J6137&gt;4,J6137&lt;=5.5),INDEX(价格表!$B$4:$I$31,M6137,7),IF(J6137&gt;5.5,2.6+INDEX(价格表!$B$4:$I$31,M6137,8)*L6137)))))))</f>
        <v>2.15</v>
      </c>
    </row>
    <row r="6138" spans="1:14">
      <c r="A6138" s="20">
        <v>4311121933179</v>
      </c>
      <c r="B6138" s="18" t="s">
        <v>16</v>
      </c>
      <c r="C6138" s="21">
        <v>20201219</v>
      </c>
      <c r="D6138" s="21">
        <v>610538201209</v>
      </c>
      <c r="E6138" s="21" t="s">
        <v>16</v>
      </c>
      <c r="F6138" s="21">
        <v>20201229</v>
      </c>
      <c r="G6138" s="21" t="s">
        <v>17</v>
      </c>
      <c r="H6138" s="21" t="s">
        <v>18</v>
      </c>
      <c r="I6138" s="21" t="s">
        <v>53</v>
      </c>
      <c r="J6138" s="21">
        <v>1.44</v>
      </c>
      <c r="K6138" s="21" t="s">
        <v>20</v>
      </c>
      <c r="L6138">
        <f t="shared" si="111"/>
        <v>2</v>
      </c>
      <c r="M6138">
        <f>MATCH(H:H,价格表!$B$4:$B$35,0)</f>
        <v>1</v>
      </c>
      <c r="N6138" s="27">
        <f>IF(J6138&lt;=0.3,INDEX(价格表!$B$4:$I$31,M6138,2),IF(AND(J6138&gt;0.3,J6138&lt;=1),INDEX(价格表!$B$4:$I$31,M6138,3),IF(AND(J6138&gt;1,J6138&lt;=2.2),INDEX(价格表!$B$4:$I$31,M6138,4),IF(AND(J6138&gt;2.2,J6138&lt;=3.3),INDEX(价格表!$B$4:$I$31,M6138,5),IF(AND(J6138&gt;3.3,J6138&lt;=4),INDEX(价格表!$B$4:$I$31,M6138,6),IF(AND(J6138&gt;4,J6138&lt;=5.5),INDEX(价格表!$B$4:$I$31,M6138,7),IF(J6138&gt;5.5,2.6+INDEX(价格表!$B$4:$I$31,M6138,8)*L6138)))))))</f>
        <v>2.15</v>
      </c>
    </row>
    <row r="6139" spans="1:14">
      <c r="A6139" s="20">
        <v>4311121933180</v>
      </c>
      <c r="B6139" s="18" t="s">
        <v>16</v>
      </c>
      <c r="C6139" s="21">
        <v>20201219</v>
      </c>
      <c r="D6139" s="21">
        <v>610538201209</v>
      </c>
      <c r="E6139" s="21" t="s">
        <v>16</v>
      </c>
      <c r="F6139" s="21">
        <v>20201229</v>
      </c>
      <c r="G6139" s="21" t="s">
        <v>17</v>
      </c>
      <c r="H6139" s="21" t="s">
        <v>27</v>
      </c>
      <c r="I6139" s="21" t="s">
        <v>134</v>
      </c>
      <c r="J6139" s="21">
        <v>1.44</v>
      </c>
      <c r="K6139" s="21" t="s">
        <v>20</v>
      </c>
      <c r="L6139">
        <f t="shared" si="111"/>
        <v>2</v>
      </c>
      <c r="M6139">
        <f>MATCH(H:H,价格表!$B$4:$B$35,0)</f>
        <v>3</v>
      </c>
      <c r="N6139" s="27">
        <f>IF(J6139&lt;=0.3,INDEX(价格表!$B$4:$I$31,M6139,2),IF(AND(J6139&gt;0.3,J6139&lt;=1),INDEX(价格表!$B$4:$I$31,M6139,3),IF(AND(J6139&gt;1,J6139&lt;=2.2),INDEX(价格表!$B$4:$I$31,M6139,4),IF(AND(J6139&gt;2.2,J6139&lt;=3.3),INDEX(价格表!$B$4:$I$31,M6139,5),IF(AND(J6139&gt;3.3,J6139&lt;=4),INDEX(价格表!$B$4:$I$31,M6139,6),IF(AND(J6139&gt;4,J6139&lt;=5.5),INDEX(价格表!$B$4:$I$31,M6139,7),IF(J6139&gt;5.5,2.6+INDEX(价格表!$B$4:$I$31,M6139,8)*L6139)))))))</f>
        <v>2.15</v>
      </c>
    </row>
    <row r="6140" spans="1:14">
      <c r="A6140" s="20">
        <v>4311121933181</v>
      </c>
      <c r="B6140" s="18" t="s">
        <v>16</v>
      </c>
      <c r="C6140" s="21">
        <v>20201219</v>
      </c>
      <c r="D6140" s="21">
        <v>610538201209</v>
      </c>
      <c r="E6140" s="21" t="s">
        <v>16</v>
      </c>
      <c r="F6140" s="21">
        <v>20201229</v>
      </c>
      <c r="G6140" s="21" t="s">
        <v>17</v>
      </c>
      <c r="H6140" s="21" t="s">
        <v>54</v>
      </c>
      <c r="I6140" s="21" t="s">
        <v>94</v>
      </c>
      <c r="J6140" s="21">
        <v>1.66</v>
      </c>
      <c r="K6140" s="21" t="s">
        <v>20</v>
      </c>
      <c r="L6140">
        <f t="shared" si="111"/>
        <v>2</v>
      </c>
      <c r="M6140">
        <f>MATCH(H:H,价格表!$B$4:$B$35,0)</f>
        <v>14</v>
      </c>
      <c r="N6140" s="27">
        <f>IF(J6140&lt;=0.3,INDEX(价格表!$B$4:$I$31,M6140,2),IF(AND(J6140&gt;0.3,J6140&lt;=1),INDEX(价格表!$B$4:$I$31,M6140,3),IF(AND(J6140&gt;1,J6140&lt;=2.2),INDEX(价格表!$B$4:$I$31,M6140,4),IF(AND(J6140&gt;2.2,J6140&lt;=3.3),INDEX(价格表!$B$4:$I$31,M6140,5),IF(AND(J6140&gt;3.3,J6140&lt;=4),INDEX(价格表!$B$4:$I$31,M6140,6),IF(AND(J6140&gt;4,J6140&lt;=5.5),INDEX(价格表!$B$4:$I$31,M6140,7),IF(J6140&gt;5.5,2.6+INDEX(价格表!$B$4:$I$31,M6140,8)*L6140)))))))</f>
        <v>2.15</v>
      </c>
    </row>
    <row r="6141" spans="1:14">
      <c r="A6141" s="20">
        <v>4311121933182</v>
      </c>
      <c r="B6141" s="18" t="s">
        <v>16</v>
      </c>
      <c r="C6141" s="21">
        <v>20201219</v>
      </c>
      <c r="D6141" s="21">
        <v>610538201209</v>
      </c>
      <c r="E6141" s="21" t="s">
        <v>16</v>
      </c>
      <c r="F6141" s="21">
        <v>20201229</v>
      </c>
      <c r="G6141" s="21" t="s">
        <v>17</v>
      </c>
      <c r="H6141" s="21" t="s">
        <v>54</v>
      </c>
      <c r="I6141" s="21" t="s">
        <v>78</v>
      </c>
      <c r="J6141" s="21">
        <v>1.44</v>
      </c>
      <c r="K6141" s="21" t="s">
        <v>20</v>
      </c>
      <c r="L6141">
        <f t="shared" si="111"/>
        <v>2</v>
      </c>
      <c r="M6141">
        <f>MATCH(H:H,价格表!$B$4:$B$35,0)</f>
        <v>14</v>
      </c>
      <c r="N6141" s="27">
        <f>IF(J6141&lt;=0.3,INDEX(价格表!$B$4:$I$31,M6141,2),IF(AND(J6141&gt;0.3,J6141&lt;=1),INDEX(价格表!$B$4:$I$31,M6141,3),IF(AND(J6141&gt;1,J6141&lt;=2.2),INDEX(价格表!$B$4:$I$31,M6141,4),IF(AND(J6141&gt;2.2,J6141&lt;=3.3),INDEX(价格表!$B$4:$I$31,M6141,5),IF(AND(J6141&gt;3.3,J6141&lt;=4),INDEX(价格表!$B$4:$I$31,M6141,6),IF(AND(J6141&gt;4,J6141&lt;=5.5),INDEX(价格表!$B$4:$I$31,M6141,7),IF(J6141&gt;5.5,2.6+INDEX(价格表!$B$4:$I$31,M6141,8)*L6141)))))))</f>
        <v>2.15</v>
      </c>
    </row>
    <row r="6142" spans="1:14">
      <c r="A6142" s="20">
        <v>4311121933183</v>
      </c>
      <c r="B6142" s="18" t="s">
        <v>16</v>
      </c>
      <c r="C6142" s="21">
        <v>20201219</v>
      </c>
      <c r="D6142" s="21">
        <v>610538201209</v>
      </c>
      <c r="E6142" s="21" t="s">
        <v>16</v>
      </c>
      <c r="F6142" s="21">
        <v>20201229</v>
      </c>
      <c r="G6142" s="21" t="s">
        <v>17</v>
      </c>
      <c r="H6142" s="21" t="s">
        <v>73</v>
      </c>
      <c r="I6142" s="21" t="s">
        <v>131</v>
      </c>
      <c r="J6142" s="21">
        <v>1.42</v>
      </c>
      <c r="K6142" s="21" t="s">
        <v>20</v>
      </c>
      <c r="L6142">
        <f t="shared" si="111"/>
        <v>2</v>
      </c>
      <c r="M6142">
        <f>MATCH(H:H,价格表!$B$4:$B$35,0)</f>
        <v>7</v>
      </c>
      <c r="N6142" s="27">
        <f>IF(J6142&lt;=0.3,INDEX(价格表!$B$4:$I$31,M6142,2),IF(AND(J6142&gt;0.3,J6142&lt;=1),INDEX(价格表!$B$4:$I$31,M6142,3),IF(AND(J6142&gt;1,J6142&lt;=2.2),INDEX(价格表!$B$4:$I$31,M6142,4),IF(AND(J6142&gt;2.2,J6142&lt;=3.3),INDEX(价格表!$B$4:$I$31,M6142,5),IF(AND(J6142&gt;3.3,J6142&lt;=4),INDEX(价格表!$B$4:$I$31,M6142,6),IF(AND(J6142&gt;4,J6142&lt;=5.5),INDEX(价格表!$B$4:$I$31,M6142,7),IF(J6142&gt;5.5,2.6+INDEX(价格表!$B$4:$I$31,M6142,8)*L6142)))))))</f>
        <v>2.15</v>
      </c>
    </row>
    <row r="6143" spans="1:14">
      <c r="A6143" s="20">
        <v>4311121933185</v>
      </c>
      <c r="B6143" s="18" t="s">
        <v>16</v>
      </c>
      <c r="C6143" s="21">
        <v>20201219</v>
      </c>
      <c r="D6143" s="21">
        <v>610538201209</v>
      </c>
      <c r="E6143" s="21" t="s">
        <v>16</v>
      </c>
      <c r="F6143" s="21">
        <v>20201229</v>
      </c>
      <c r="G6143" s="21" t="s">
        <v>17</v>
      </c>
      <c r="H6143" s="21" t="s">
        <v>56</v>
      </c>
      <c r="I6143" s="21" t="s">
        <v>136</v>
      </c>
      <c r="J6143" s="21">
        <v>1.44</v>
      </c>
      <c r="K6143" s="21" t="s">
        <v>20</v>
      </c>
      <c r="L6143">
        <f t="shared" si="111"/>
        <v>2</v>
      </c>
      <c r="M6143">
        <f>MATCH(H:H,价格表!$B$4:$B$35,0)</f>
        <v>11</v>
      </c>
      <c r="N6143" s="27">
        <f>IF(J6143&lt;=0.3,INDEX(价格表!$B$4:$I$31,M6143,2),IF(AND(J6143&gt;0.3,J6143&lt;=1),INDEX(价格表!$B$4:$I$31,M6143,3),IF(AND(J6143&gt;1,J6143&lt;=2.2),INDEX(价格表!$B$4:$I$31,M6143,4),IF(AND(J6143&gt;2.2,J6143&lt;=3.3),INDEX(价格表!$B$4:$I$31,M6143,5),IF(AND(J6143&gt;3.3,J6143&lt;=4),INDEX(价格表!$B$4:$I$31,M6143,6),IF(AND(J6143&gt;4,J6143&lt;=5.5),INDEX(价格表!$B$4:$I$31,M6143,7),IF(J6143&gt;5.5,2.6+INDEX(价格表!$B$4:$I$31,M6143,8)*L6143)))))))</f>
        <v>2.15</v>
      </c>
    </row>
    <row r="6144" spans="1:14">
      <c r="A6144" s="20">
        <v>4311121933328</v>
      </c>
      <c r="B6144" s="18" t="s">
        <v>16</v>
      </c>
      <c r="C6144" s="21">
        <v>20201219</v>
      </c>
      <c r="D6144" s="21">
        <v>610538201209</v>
      </c>
      <c r="E6144" s="21" t="s">
        <v>16</v>
      </c>
      <c r="F6144" s="21">
        <v>20201229</v>
      </c>
      <c r="G6144" s="21" t="s">
        <v>17</v>
      </c>
      <c r="H6144" s="21" t="s">
        <v>88</v>
      </c>
      <c r="I6144" s="21" t="s">
        <v>250</v>
      </c>
      <c r="J6144" s="21">
        <v>1.48</v>
      </c>
      <c r="K6144" s="21" t="s">
        <v>20</v>
      </c>
      <c r="L6144">
        <f t="shared" si="111"/>
        <v>2</v>
      </c>
      <c r="M6144">
        <f>MATCH(H:H,价格表!$B$4:$B$35,0)</f>
        <v>19</v>
      </c>
      <c r="N6144" s="27">
        <f>IF(J6144&lt;=0.3,INDEX(价格表!$B$4:$I$31,M6144,2),IF(AND(J6144&gt;0.3,J6144&lt;=1),INDEX(价格表!$B$4:$I$31,M6144,3),IF(AND(J6144&gt;1,J6144&lt;=2.2),INDEX(价格表!$B$4:$I$31,M6144,4),IF(AND(J6144&gt;2.2,J6144&lt;=3.3),INDEX(价格表!$B$4:$I$31,M6144,5),IF(AND(J6144&gt;3.3,J6144&lt;=4),INDEX(价格表!$B$4:$I$31,M6144,6),IF(AND(J6144&gt;4,J6144&lt;=5.5),INDEX(价格表!$B$4:$I$31,M6144,7),IF(J6144&gt;5.5,2.6+INDEX(价格表!$B$4:$I$31,M6144,8)*L6144)))))))</f>
        <v>2.15</v>
      </c>
    </row>
    <row r="6145" spans="1:14">
      <c r="A6145" s="20">
        <v>4311121933329</v>
      </c>
      <c r="B6145" s="18" t="s">
        <v>16</v>
      </c>
      <c r="C6145" s="21">
        <v>20201219</v>
      </c>
      <c r="D6145" s="21">
        <v>610538201209</v>
      </c>
      <c r="E6145" s="21" t="s">
        <v>16</v>
      </c>
      <c r="F6145" s="21">
        <v>20201229</v>
      </c>
      <c r="G6145" s="21" t="s">
        <v>17</v>
      </c>
      <c r="H6145" s="21" t="s">
        <v>25</v>
      </c>
      <c r="I6145" s="21" t="s">
        <v>26</v>
      </c>
      <c r="J6145" s="21">
        <v>1.46</v>
      </c>
      <c r="K6145" s="21" t="s">
        <v>20</v>
      </c>
      <c r="L6145">
        <f t="shared" si="111"/>
        <v>2</v>
      </c>
      <c r="M6145">
        <f>MATCH(H:H,价格表!$B$4:$B$35,0)</f>
        <v>25</v>
      </c>
      <c r="N6145" s="27">
        <f>IF(J6145&lt;=0.3,INDEX(价格表!$B$4:$I$31,M6145,2),IF(AND(J6145&gt;0.3,J6145&lt;=1),INDEX(价格表!$B$4:$I$31,M6145,3),IF(AND(J6145&gt;1,J6145&lt;=2.2),INDEX(价格表!$B$4:$I$31,M6145,4),IF(AND(J6145&gt;2.2,J6145&lt;=3.3),INDEX(价格表!$B$4:$I$31,M6145,5),IF(AND(J6145&gt;3.3,J6145&lt;=4),INDEX(价格表!$B$4:$I$31,M6145,6),IF(AND(J6145&gt;4,J6145&lt;=5.5),INDEX(价格表!$B$4:$I$31,M6145,7),IF(J6145&gt;5.5,2.6+INDEX(价格表!$B$4:$I$31,M6145,8)*L6145)))))))</f>
        <v>2.15</v>
      </c>
    </row>
    <row r="6146" spans="1:14">
      <c r="A6146" s="20">
        <v>4311121933330</v>
      </c>
      <c r="B6146" s="18" t="s">
        <v>16</v>
      </c>
      <c r="C6146" s="21">
        <v>20201219</v>
      </c>
      <c r="D6146" s="21">
        <v>610538201209</v>
      </c>
      <c r="E6146" s="21" t="s">
        <v>16</v>
      </c>
      <c r="F6146" s="21">
        <v>20201229</v>
      </c>
      <c r="G6146" s="21" t="s">
        <v>17</v>
      </c>
      <c r="H6146" s="21" t="s">
        <v>45</v>
      </c>
      <c r="I6146" s="21" t="s">
        <v>137</v>
      </c>
      <c r="J6146" s="21">
        <v>1.48</v>
      </c>
      <c r="K6146" s="21" t="s">
        <v>20</v>
      </c>
      <c r="L6146">
        <f t="shared" si="111"/>
        <v>2</v>
      </c>
      <c r="M6146">
        <f>MATCH(H:H,价格表!$B$4:$B$35,0)</f>
        <v>9</v>
      </c>
      <c r="N6146" s="27">
        <f>IF(J6146&lt;=0.3,INDEX(价格表!$B$4:$I$31,M6146,2),IF(AND(J6146&gt;0.3,J6146&lt;=1),INDEX(价格表!$B$4:$I$31,M6146,3),IF(AND(J6146&gt;1,J6146&lt;=2.2),INDEX(价格表!$B$4:$I$31,M6146,4),IF(AND(J6146&gt;2.2,J6146&lt;=3.3),INDEX(价格表!$B$4:$I$31,M6146,5),IF(AND(J6146&gt;3.3,J6146&lt;=4),INDEX(价格表!$B$4:$I$31,M6146,6),IF(AND(J6146&gt;4,J6146&lt;=5.5),INDEX(价格表!$B$4:$I$31,M6146,7),IF(J6146&gt;5.5,2.6+INDEX(价格表!$B$4:$I$31,M6146,8)*L6146)))))))</f>
        <v>2.15</v>
      </c>
    </row>
    <row r="6147" spans="1:14">
      <c r="A6147" s="20">
        <v>4311121933334</v>
      </c>
      <c r="B6147" s="18" t="s">
        <v>16</v>
      </c>
      <c r="C6147" s="21">
        <v>20201219</v>
      </c>
      <c r="D6147" s="21">
        <v>610538201209</v>
      </c>
      <c r="E6147" s="21" t="s">
        <v>16</v>
      </c>
      <c r="F6147" s="21">
        <v>20201229</v>
      </c>
      <c r="G6147" s="21" t="s">
        <v>17</v>
      </c>
      <c r="H6147" s="21" t="s">
        <v>18</v>
      </c>
      <c r="I6147" s="21" t="s">
        <v>290</v>
      </c>
      <c r="J6147" s="21">
        <v>1.46</v>
      </c>
      <c r="K6147" s="21" t="s">
        <v>20</v>
      </c>
      <c r="L6147">
        <f t="shared" si="111"/>
        <v>2</v>
      </c>
      <c r="M6147">
        <f>MATCH(H:H,价格表!$B$4:$B$35,0)</f>
        <v>1</v>
      </c>
      <c r="N6147" s="27">
        <f>IF(J6147&lt;=0.3,INDEX(价格表!$B$4:$I$31,M6147,2),IF(AND(J6147&gt;0.3,J6147&lt;=1),INDEX(价格表!$B$4:$I$31,M6147,3),IF(AND(J6147&gt;1,J6147&lt;=2.2),INDEX(价格表!$B$4:$I$31,M6147,4),IF(AND(J6147&gt;2.2,J6147&lt;=3.3),INDEX(价格表!$B$4:$I$31,M6147,5),IF(AND(J6147&gt;3.3,J6147&lt;=4),INDEX(价格表!$B$4:$I$31,M6147,6),IF(AND(J6147&gt;4,J6147&lt;=5.5),INDEX(价格表!$B$4:$I$31,M6147,7),IF(J6147&gt;5.5,2.6+INDEX(价格表!$B$4:$I$31,M6147,8)*L6147)))))))</f>
        <v>2.15</v>
      </c>
    </row>
    <row r="6148" spans="1:14">
      <c r="A6148" s="20">
        <v>4311121933335</v>
      </c>
      <c r="B6148" s="18" t="s">
        <v>16</v>
      </c>
      <c r="C6148" s="21">
        <v>20201219</v>
      </c>
      <c r="D6148" s="21">
        <v>610538201209</v>
      </c>
      <c r="E6148" s="21" t="s">
        <v>16</v>
      </c>
      <c r="F6148" s="21">
        <v>20201229</v>
      </c>
      <c r="G6148" s="21" t="s">
        <v>17</v>
      </c>
      <c r="H6148" s="21" t="s">
        <v>23</v>
      </c>
      <c r="I6148" s="21" t="s">
        <v>24</v>
      </c>
      <c r="J6148" s="21">
        <v>1.49</v>
      </c>
      <c r="K6148" s="21" t="s">
        <v>20</v>
      </c>
      <c r="L6148">
        <f t="shared" ref="L6148:L6211" si="112">ROUNDUP(J6148,0)</f>
        <v>2</v>
      </c>
      <c r="M6148">
        <f>MATCH(H:H,价格表!$B$4:$B$35,0)</f>
        <v>15</v>
      </c>
      <c r="N6148" s="27">
        <f>IF(J6148&lt;=0.3,INDEX(价格表!$B$4:$I$31,M6148,2),IF(AND(J6148&gt;0.3,J6148&lt;=1),INDEX(价格表!$B$4:$I$31,M6148,3),IF(AND(J6148&gt;1,J6148&lt;=2.2),INDEX(价格表!$B$4:$I$31,M6148,4),IF(AND(J6148&gt;2.2,J6148&lt;=3.3),INDEX(价格表!$B$4:$I$31,M6148,5),IF(AND(J6148&gt;3.3,J6148&lt;=4),INDEX(价格表!$B$4:$I$31,M6148,6),IF(AND(J6148&gt;4,J6148&lt;=5.5),INDEX(价格表!$B$4:$I$31,M6148,7),IF(J6148&gt;5.5,2.6+INDEX(价格表!$B$4:$I$31,M6148,8)*L6148)))))))</f>
        <v>2.15</v>
      </c>
    </row>
    <row r="6149" spans="1:14">
      <c r="A6149" s="20">
        <v>4311121933336</v>
      </c>
      <c r="B6149" s="18" t="s">
        <v>16</v>
      </c>
      <c r="C6149" s="21">
        <v>20201219</v>
      </c>
      <c r="D6149" s="21">
        <v>610538201209</v>
      </c>
      <c r="E6149" s="21" t="s">
        <v>16</v>
      </c>
      <c r="F6149" s="21">
        <v>20201229</v>
      </c>
      <c r="G6149" s="21" t="s">
        <v>17</v>
      </c>
      <c r="H6149" s="21" t="s">
        <v>54</v>
      </c>
      <c r="I6149" s="21" t="s">
        <v>78</v>
      </c>
      <c r="J6149" s="21">
        <v>1.54</v>
      </c>
      <c r="K6149" s="21" t="s">
        <v>20</v>
      </c>
      <c r="L6149">
        <f t="shared" si="112"/>
        <v>2</v>
      </c>
      <c r="M6149">
        <f>MATCH(H:H,价格表!$B$4:$B$35,0)</f>
        <v>14</v>
      </c>
      <c r="N6149" s="27">
        <f>IF(J6149&lt;=0.3,INDEX(价格表!$B$4:$I$31,M6149,2),IF(AND(J6149&gt;0.3,J6149&lt;=1),INDEX(价格表!$B$4:$I$31,M6149,3),IF(AND(J6149&gt;1,J6149&lt;=2.2),INDEX(价格表!$B$4:$I$31,M6149,4),IF(AND(J6149&gt;2.2,J6149&lt;=3.3),INDEX(价格表!$B$4:$I$31,M6149,5),IF(AND(J6149&gt;3.3,J6149&lt;=4),INDEX(价格表!$B$4:$I$31,M6149,6),IF(AND(J6149&gt;4,J6149&lt;=5.5),INDEX(价格表!$B$4:$I$31,M6149,7),IF(J6149&gt;5.5,2.6+INDEX(价格表!$B$4:$I$31,M6149,8)*L6149)))))))</f>
        <v>2.15</v>
      </c>
    </row>
    <row r="6150" spans="1:14">
      <c r="A6150" s="20">
        <v>4311121933373</v>
      </c>
      <c r="B6150" s="18" t="s">
        <v>16</v>
      </c>
      <c r="C6150" s="21">
        <v>20201219</v>
      </c>
      <c r="D6150" s="21">
        <v>610538201209</v>
      </c>
      <c r="E6150" s="21" t="s">
        <v>16</v>
      </c>
      <c r="F6150" s="21">
        <v>20201229</v>
      </c>
      <c r="G6150" s="21" t="s">
        <v>17</v>
      </c>
      <c r="H6150" s="21" t="s">
        <v>68</v>
      </c>
      <c r="I6150" s="21" t="s">
        <v>112</v>
      </c>
      <c r="J6150" s="21">
        <v>1.48</v>
      </c>
      <c r="K6150" s="21" t="s">
        <v>20</v>
      </c>
      <c r="L6150">
        <f t="shared" si="112"/>
        <v>2</v>
      </c>
      <c r="M6150">
        <f>MATCH(H:H,价格表!$B$4:$B$35,0)</f>
        <v>5</v>
      </c>
      <c r="N6150" s="27">
        <f>IF(J6150&lt;=0.3,INDEX(价格表!$B$4:$I$31,M6150,2),IF(AND(J6150&gt;0.3,J6150&lt;=1),INDEX(价格表!$B$4:$I$31,M6150,3),IF(AND(J6150&gt;1,J6150&lt;=2.2),INDEX(价格表!$B$4:$I$31,M6150,4),IF(AND(J6150&gt;2.2,J6150&lt;=3.3),INDEX(价格表!$B$4:$I$31,M6150,5),IF(AND(J6150&gt;3.3,J6150&lt;=4),INDEX(价格表!$B$4:$I$31,M6150,6),IF(AND(J6150&gt;4,J6150&lt;=5.5),INDEX(价格表!$B$4:$I$31,M6150,7),IF(J6150&gt;5.5,2.6+INDEX(价格表!$B$4:$I$31,M6150,8)*L6150)))))))</f>
        <v>2.15</v>
      </c>
    </row>
    <row r="6151" spans="1:14">
      <c r="A6151" s="20">
        <v>4311121938826</v>
      </c>
      <c r="B6151" s="18" t="s">
        <v>16</v>
      </c>
      <c r="C6151" s="21">
        <v>20201219</v>
      </c>
      <c r="D6151" s="21">
        <v>610538201209</v>
      </c>
      <c r="E6151" s="21" t="s">
        <v>16</v>
      </c>
      <c r="F6151" s="21">
        <v>20201229</v>
      </c>
      <c r="G6151" s="21" t="s">
        <v>17</v>
      </c>
      <c r="H6151" s="21" t="s">
        <v>50</v>
      </c>
      <c r="I6151" s="21" t="s">
        <v>62</v>
      </c>
      <c r="J6151" s="21">
        <v>1.48</v>
      </c>
      <c r="K6151" s="21" t="s">
        <v>20</v>
      </c>
      <c r="L6151">
        <f t="shared" si="112"/>
        <v>2</v>
      </c>
      <c r="M6151">
        <f>MATCH(H:H,价格表!$B$4:$B$35,0)</f>
        <v>4</v>
      </c>
      <c r="N6151" s="27">
        <f>IF(J6151&lt;=0.3,INDEX(价格表!$B$4:$I$31,M6151,2),IF(AND(J6151&gt;0.3,J6151&lt;=1),INDEX(价格表!$B$4:$I$31,M6151,3),IF(AND(J6151&gt;1,J6151&lt;=2.2),INDEX(价格表!$B$4:$I$31,M6151,4),IF(AND(J6151&gt;2.2,J6151&lt;=3.3),INDEX(价格表!$B$4:$I$31,M6151,5),IF(AND(J6151&gt;3.3,J6151&lt;=4),INDEX(价格表!$B$4:$I$31,M6151,6),IF(AND(J6151&gt;4,J6151&lt;=5.5),INDEX(价格表!$B$4:$I$31,M6151,7),IF(J6151&gt;5.5,2.6+INDEX(价格表!$B$4:$I$31,M6151,8)*L6151)))))))</f>
        <v>2.15</v>
      </c>
    </row>
    <row r="6152" spans="1:14">
      <c r="A6152" s="20">
        <v>4311121938827</v>
      </c>
      <c r="B6152" s="18" t="s">
        <v>16</v>
      </c>
      <c r="C6152" s="21">
        <v>20201219</v>
      </c>
      <c r="D6152" s="21">
        <v>610538201209</v>
      </c>
      <c r="E6152" s="21" t="s">
        <v>16</v>
      </c>
      <c r="F6152" s="21">
        <v>20201229</v>
      </c>
      <c r="G6152" s="21" t="s">
        <v>17</v>
      </c>
      <c r="H6152" s="21" t="s">
        <v>82</v>
      </c>
      <c r="I6152" s="21" t="s">
        <v>285</v>
      </c>
      <c r="J6152" s="21">
        <v>1.58</v>
      </c>
      <c r="K6152" s="21" t="s">
        <v>20</v>
      </c>
      <c r="L6152">
        <f t="shared" si="112"/>
        <v>2</v>
      </c>
      <c r="M6152">
        <f>MATCH(H:H,价格表!$B$4:$B$35,0)</f>
        <v>2</v>
      </c>
      <c r="N6152" s="27">
        <f>IF(J6152&lt;=0.3,INDEX(价格表!$B$4:$I$31,M6152,2),IF(AND(J6152&gt;0.3,J6152&lt;=1),INDEX(价格表!$B$4:$I$31,M6152,3),IF(AND(J6152&gt;1,J6152&lt;=2.2),INDEX(价格表!$B$4:$I$31,M6152,4),IF(AND(J6152&gt;2.2,J6152&lt;=3.3),INDEX(价格表!$B$4:$I$31,M6152,5),IF(AND(J6152&gt;3.3,J6152&lt;=4),INDEX(价格表!$B$4:$I$31,M6152,6),IF(AND(J6152&gt;4,J6152&lt;=5.5),INDEX(价格表!$B$4:$I$31,M6152,7),IF(J6152&gt;5.5,2.6+INDEX(价格表!$B$4:$I$31,M6152,8)*L6152)))))))</f>
        <v>2.15</v>
      </c>
    </row>
    <row r="6153" spans="1:14">
      <c r="A6153" s="20">
        <v>4311121938828</v>
      </c>
      <c r="B6153" s="18" t="s">
        <v>16</v>
      </c>
      <c r="C6153" s="21">
        <v>20201219</v>
      </c>
      <c r="D6153" s="21">
        <v>610538201209</v>
      </c>
      <c r="E6153" s="21" t="s">
        <v>16</v>
      </c>
      <c r="F6153" s="21">
        <v>20201229</v>
      </c>
      <c r="G6153" s="21" t="s">
        <v>17</v>
      </c>
      <c r="H6153" s="21" t="s">
        <v>18</v>
      </c>
      <c r="I6153" s="21" t="s">
        <v>19</v>
      </c>
      <c r="J6153" s="21">
        <v>1.48</v>
      </c>
      <c r="K6153" s="21" t="s">
        <v>20</v>
      </c>
      <c r="L6153">
        <f t="shared" si="112"/>
        <v>2</v>
      </c>
      <c r="M6153">
        <f>MATCH(H:H,价格表!$B$4:$B$35,0)</f>
        <v>1</v>
      </c>
      <c r="N6153" s="27">
        <f>IF(J6153&lt;=0.3,INDEX(价格表!$B$4:$I$31,M6153,2),IF(AND(J6153&gt;0.3,J6153&lt;=1),INDEX(价格表!$B$4:$I$31,M6153,3),IF(AND(J6153&gt;1,J6153&lt;=2.2),INDEX(价格表!$B$4:$I$31,M6153,4),IF(AND(J6153&gt;2.2,J6153&lt;=3.3),INDEX(价格表!$B$4:$I$31,M6153,5),IF(AND(J6153&gt;3.3,J6153&lt;=4),INDEX(价格表!$B$4:$I$31,M6153,6),IF(AND(J6153&gt;4,J6153&lt;=5.5),INDEX(价格表!$B$4:$I$31,M6153,7),IF(J6153&gt;5.5,2.6+INDEX(价格表!$B$4:$I$31,M6153,8)*L6153)))))))</f>
        <v>2.15</v>
      </c>
    </row>
    <row r="6154" spans="1:14">
      <c r="A6154" s="20">
        <v>4311121938829</v>
      </c>
      <c r="B6154" s="18" t="s">
        <v>16</v>
      </c>
      <c r="C6154" s="21">
        <v>20201219</v>
      </c>
      <c r="D6154" s="21">
        <v>610538201209</v>
      </c>
      <c r="E6154" s="21" t="s">
        <v>16</v>
      </c>
      <c r="F6154" s="21">
        <v>20201229</v>
      </c>
      <c r="G6154" s="21" t="s">
        <v>17</v>
      </c>
      <c r="H6154" s="21" t="s">
        <v>66</v>
      </c>
      <c r="I6154" s="21" t="s">
        <v>113</v>
      </c>
      <c r="J6154" s="21">
        <v>1.48</v>
      </c>
      <c r="K6154" s="21" t="s">
        <v>20</v>
      </c>
      <c r="L6154">
        <f t="shared" si="112"/>
        <v>2</v>
      </c>
      <c r="M6154">
        <f>MATCH(H:H,价格表!$B$4:$B$35,0)</f>
        <v>17</v>
      </c>
      <c r="N6154" s="27">
        <f>IF(J6154&lt;=0.3,INDEX(价格表!$B$4:$I$31,M6154,2),IF(AND(J6154&gt;0.3,J6154&lt;=1),INDEX(价格表!$B$4:$I$31,M6154,3),IF(AND(J6154&gt;1,J6154&lt;=2.2),INDEX(价格表!$B$4:$I$31,M6154,4),IF(AND(J6154&gt;2.2,J6154&lt;=3.3),INDEX(价格表!$B$4:$I$31,M6154,5),IF(AND(J6154&gt;3.3,J6154&lt;=4),INDEX(价格表!$B$4:$I$31,M6154,6),IF(AND(J6154&gt;4,J6154&lt;=5.5),INDEX(价格表!$B$4:$I$31,M6154,7),IF(J6154&gt;5.5,2.6+INDEX(价格表!$B$4:$I$31,M6154,8)*L6154)))))))</f>
        <v>2.15</v>
      </c>
    </row>
    <row r="6155" spans="1:14">
      <c r="A6155" s="20">
        <v>4311121938830</v>
      </c>
      <c r="B6155" s="18" t="s">
        <v>16</v>
      </c>
      <c r="C6155" s="21">
        <v>20201219</v>
      </c>
      <c r="D6155" s="21">
        <v>610538201209</v>
      </c>
      <c r="E6155" s="21" t="s">
        <v>16</v>
      </c>
      <c r="F6155" s="21">
        <v>20201229</v>
      </c>
      <c r="G6155" s="21" t="s">
        <v>17</v>
      </c>
      <c r="H6155" s="21" t="s">
        <v>39</v>
      </c>
      <c r="I6155" s="21" t="s">
        <v>174</v>
      </c>
      <c r="J6155" s="21">
        <v>1.48</v>
      </c>
      <c r="K6155" s="21" t="s">
        <v>20</v>
      </c>
      <c r="L6155">
        <f t="shared" si="112"/>
        <v>2</v>
      </c>
      <c r="M6155">
        <f>MATCH(H:H,价格表!$B$4:$B$35,0)</f>
        <v>23</v>
      </c>
      <c r="N6155" s="27">
        <f>IF(J6155&lt;=0.3,INDEX(价格表!$B$4:$I$31,M6155,2),IF(AND(J6155&gt;0.3,J6155&lt;=1),INDEX(价格表!$B$4:$I$31,M6155,3),IF(AND(J6155&gt;1,J6155&lt;=2.2),INDEX(价格表!$B$4:$I$31,M6155,4),IF(AND(J6155&gt;2.2,J6155&lt;=3.3),INDEX(价格表!$B$4:$I$31,M6155,5),IF(AND(J6155&gt;3.3,J6155&lt;=4),INDEX(价格表!$B$4:$I$31,M6155,6),IF(AND(J6155&gt;4,J6155&lt;=5.5),INDEX(价格表!$B$4:$I$31,M6155,7),IF(J6155&gt;5.5,2.6+INDEX(价格表!$B$4:$I$31,M6155,8)*L6155)))))))</f>
        <v>2.15</v>
      </c>
    </row>
    <row r="6156" spans="1:14">
      <c r="A6156" s="20">
        <v>4311121938831</v>
      </c>
      <c r="B6156" s="18" t="s">
        <v>16</v>
      </c>
      <c r="C6156" s="21">
        <v>20201219</v>
      </c>
      <c r="D6156" s="21">
        <v>610538201209</v>
      </c>
      <c r="E6156" s="21" t="s">
        <v>16</v>
      </c>
      <c r="F6156" s="21">
        <v>20201229</v>
      </c>
      <c r="G6156" s="21" t="s">
        <v>17</v>
      </c>
      <c r="H6156" s="21" t="s">
        <v>50</v>
      </c>
      <c r="I6156" s="21" t="s">
        <v>161</v>
      </c>
      <c r="J6156" s="21">
        <v>1.48</v>
      </c>
      <c r="K6156" s="21" t="s">
        <v>20</v>
      </c>
      <c r="L6156">
        <f t="shared" si="112"/>
        <v>2</v>
      </c>
      <c r="M6156">
        <f>MATCH(H:H,价格表!$B$4:$B$35,0)</f>
        <v>4</v>
      </c>
      <c r="N6156" s="27">
        <f>IF(J6156&lt;=0.3,INDEX(价格表!$B$4:$I$31,M6156,2),IF(AND(J6156&gt;0.3,J6156&lt;=1),INDEX(价格表!$B$4:$I$31,M6156,3),IF(AND(J6156&gt;1,J6156&lt;=2.2),INDEX(价格表!$B$4:$I$31,M6156,4),IF(AND(J6156&gt;2.2,J6156&lt;=3.3),INDEX(价格表!$B$4:$I$31,M6156,5),IF(AND(J6156&gt;3.3,J6156&lt;=4),INDEX(价格表!$B$4:$I$31,M6156,6),IF(AND(J6156&gt;4,J6156&lt;=5.5),INDEX(价格表!$B$4:$I$31,M6156,7),IF(J6156&gt;5.5,2.6+INDEX(价格表!$B$4:$I$31,M6156,8)*L6156)))))))</f>
        <v>2.15</v>
      </c>
    </row>
    <row r="6157" spans="1:14">
      <c r="A6157" s="20">
        <v>4311121938832</v>
      </c>
      <c r="B6157" s="18" t="s">
        <v>16</v>
      </c>
      <c r="C6157" s="21">
        <v>20201219</v>
      </c>
      <c r="D6157" s="21">
        <v>610538201209</v>
      </c>
      <c r="E6157" s="21" t="s">
        <v>16</v>
      </c>
      <c r="F6157" s="21">
        <v>20201229</v>
      </c>
      <c r="G6157" s="21" t="s">
        <v>17</v>
      </c>
      <c r="H6157" s="21" t="s">
        <v>23</v>
      </c>
      <c r="I6157" s="21" t="s">
        <v>189</v>
      </c>
      <c r="J6157" s="21">
        <v>1.48</v>
      </c>
      <c r="K6157" s="21" t="s">
        <v>20</v>
      </c>
      <c r="L6157">
        <f t="shared" si="112"/>
        <v>2</v>
      </c>
      <c r="M6157">
        <f>MATCH(H:H,价格表!$B$4:$B$35,0)</f>
        <v>15</v>
      </c>
      <c r="N6157" s="27">
        <f>IF(J6157&lt;=0.3,INDEX(价格表!$B$4:$I$31,M6157,2),IF(AND(J6157&gt;0.3,J6157&lt;=1),INDEX(价格表!$B$4:$I$31,M6157,3),IF(AND(J6157&gt;1,J6157&lt;=2.2),INDEX(价格表!$B$4:$I$31,M6157,4),IF(AND(J6157&gt;2.2,J6157&lt;=3.3),INDEX(价格表!$B$4:$I$31,M6157,5),IF(AND(J6157&gt;3.3,J6157&lt;=4),INDEX(价格表!$B$4:$I$31,M6157,6),IF(AND(J6157&gt;4,J6157&lt;=5.5),INDEX(价格表!$B$4:$I$31,M6157,7),IF(J6157&gt;5.5,2.6+INDEX(价格表!$B$4:$I$31,M6157,8)*L6157)))))))</f>
        <v>2.15</v>
      </c>
    </row>
    <row r="6158" spans="1:14">
      <c r="A6158" s="20">
        <v>4311121938833</v>
      </c>
      <c r="B6158" s="18" t="s">
        <v>16</v>
      </c>
      <c r="C6158" s="21">
        <v>20201219</v>
      </c>
      <c r="D6158" s="21">
        <v>610538201209</v>
      </c>
      <c r="E6158" s="21" t="s">
        <v>16</v>
      </c>
      <c r="F6158" s="21">
        <v>20201229</v>
      </c>
      <c r="G6158" s="21" t="s">
        <v>17</v>
      </c>
      <c r="H6158" s="21" t="s">
        <v>54</v>
      </c>
      <c r="I6158" s="21" t="s">
        <v>275</v>
      </c>
      <c r="J6158" s="21">
        <v>1.48</v>
      </c>
      <c r="K6158" s="21" t="s">
        <v>20</v>
      </c>
      <c r="L6158">
        <f t="shared" si="112"/>
        <v>2</v>
      </c>
      <c r="M6158">
        <f>MATCH(H:H,价格表!$B$4:$B$35,0)</f>
        <v>14</v>
      </c>
      <c r="N6158" s="27">
        <f>IF(J6158&lt;=0.3,INDEX(价格表!$B$4:$I$31,M6158,2),IF(AND(J6158&gt;0.3,J6158&lt;=1),INDEX(价格表!$B$4:$I$31,M6158,3),IF(AND(J6158&gt;1,J6158&lt;=2.2),INDEX(价格表!$B$4:$I$31,M6158,4),IF(AND(J6158&gt;2.2,J6158&lt;=3.3),INDEX(价格表!$B$4:$I$31,M6158,5),IF(AND(J6158&gt;3.3,J6158&lt;=4),INDEX(价格表!$B$4:$I$31,M6158,6),IF(AND(J6158&gt;4,J6158&lt;=5.5),INDEX(价格表!$B$4:$I$31,M6158,7),IF(J6158&gt;5.5,2.6+INDEX(价格表!$B$4:$I$31,M6158,8)*L6158)))))))</f>
        <v>2.15</v>
      </c>
    </row>
    <row r="6159" spans="1:14">
      <c r="A6159" s="20">
        <v>4311121938834</v>
      </c>
      <c r="B6159" s="18" t="s">
        <v>16</v>
      </c>
      <c r="C6159" s="21">
        <v>20201219</v>
      </c>
      <c r="D6159" s="21">
        <v>610538201209</v>
      </c>
      <c r="E6159" s="21" t="s">
        <v>16</v>
      </c>
      <c r="F6159" s="21">
        <v>20201229</v>
      </c>
      <c r="G6159" s="21" t="s">
        <v>17</v>
      </c>
      <c r="H6159" s="21" t="s">
        <v>56</v>
      </c>
      <c r="I6159" s="21" t="s">
        <v>57</v>
      </c>
      <c r="J6159" s="21">
        <v>1.48</v>
      </c>
      <c r="K6159" s="21" t="s">
        <v>20</v>
      </c>
      <c r="L6159">
        <f t="shared" si="112"/>
        <v>2</v>
      </c>
      <c r="M6159">
        <f>MATCH(H:H,价格表!$B$4:$B$35,0)</f>
        <v>11</v>
      </c>
      <c r="N6159" s="27">
        <f>IF(J6159&lt;=0.3,INDEX(价格表!$B$4:$I$31,M6159,2),IF(AND(J6159&gt;0.3,J6159&lt;=1),INDEX(价格表!$B$4:$I$31,M6159,3),IF(AND(J6159&gt;1,J6159&lt;=2.2),INDEX(价格表!$B$4:$I$31,M6159,4),IF(AND(J6159&gt;2.2,J6159&lt;=3.3),INDEX(价格表!$B$4:$I$31,M6159,5),IF(AND(J6159&gt;3.3,J6159&lt;=4),INDEX(价格表!$B$4:$I$31,M6159,6),IF(AND(J6159&gt;4,J6159&lt;=5.5),INDEX(价格表!$B$4:$I$31,M6159,7),IF(J6159&gt;5.5,2.6+INDEX(价格表!$B$4:$I$31,M6159,8)*L6159)))))))</f>
        <v>2.15</v>
      </c>
    </row>
    <row r="6160" spans="1:14">
      <c r="A6160" s="20">
        <v>4311121938835</v>
      </c>
      <c r="B6160" s="18" t="s">
        <v>16</v>
      </c>
      <c r="C6160" s="21">
        <v>20201219</v>
      </c>
      <c r="D6160" s="21">
        <v>610538201209</v>
      </c>
      <c r="E6160" s="21" t="s">
        <v>16</v>
      </c>
      <c r="F6160" s="21">
        <v>20201229</v>
      </c>
      <c r="G6160" s="21" t="s">
        <v>17</v>
      </c>
      <c r="H6160" s="21" t="s">
        <v>123</v>
      </c>
      <c r="I6160" s="21" t="s">
        <v>124</v>
      </c>
      <c r="J6160" s="21">
        <v>1.48</v>
      </c>
      <c r="K6160" s="21" t="s">
        <v>20</v>
      </c>
      <c r="L6160">
        <f t="shared" si="112"/>
        <v>2</v>
      </c>
      <c r="M6160">
        <f>MATCH(H:H,价格表!$B$4:$B$35,0)</f>
        <v>30</v>
      </c>
      <c r="N6160" s="27">
        <f>L6160*7+3</f>
        <v>17</v>
      </c>
    </row>
    <row r="6161" spans="1:14">
      <c r="A6161" s="20">
        <v>4311121939038</v>
      </c>
      <c r="B6161" s="18" t="s">
        <v>16</v>
      </c>
      <c r="C6161" s="21">
        <v>20201219</v>
      </c>
      <c r="D6161" s="21">
        <v>610538201209</v>
      </c>
      <c r="E6161" s="21" t="s">
        <v>16</v>
      </c>
      <c r="F6161" s="21">
        <v>20201229</v>
      </c>
      <c r="G6161" s="21" t="s">
        <v>17</v>
      </c>
      <c r="H6161" s="21" t="s">
        <v>73</v>
      </c>
      <c r="I6161" s="21" t="s">
        <v>184</v>
      </c>
      <c r="J6161" s="21">
        <v>1.44</v>
      </c>
      <c r="K6161" s="21" t="s">
        <v>20</v>
      </c>
      <c r="L6161">
        <f t="shared" si="112"/>
        <v>2</v>
      </c>
      <c r="M6161">
        <f>MATCH(H:H,价格表!$B$4:$B$35,0)</f>
        <v>7</v>
      </c>
      <c r="N6161" s="27">
        <f>IF(J6161&lt;=0.3,INDEX(价格表!$B$4:$I$31,M6161,2),IF(AND(J6161&gt;0.3,J6161&lt;=1),INDEX(价格表!$B$4:$I$31,M6161,3),IF(AND(J6161&gt;1,J6161&lt;=2.2),INDEX(价格表!$B$4:$I$31,M6161,4),IF(AND(J6161&gt;2.2,J6161&lt;=3.3),INDEX(价格表!$B$4:$I$31,M6161,5),IF(AND(J6161&gt;3.3,J6161&lt;=4),INDEX(价格表!$B$4:$I$31,M6161,6),IF(AND(J6161&gt;4,J6161&lt;=5.5),INDEX(价格表!$B$4:$I$31,M6161,7),IF(J6161&gt;5.5,2.6+INDEX(价格表!$B$4:$I$31,M6161,8)*L6161)))))))</f>
        <v>2.15</v>
      </c>
    </row>
    <row r="6162" spans="1:14">
      <c r="A6162" s="20">
        <v>4311121939039</v>
      </c>
      <c r="B6162" s="18" t="s">
        <v>16</v>
      </c>
      <c r="C6162" s="21">
        <v>20201219</v>
      </c>
      <c r="D6162" s="21">
        <v>610538201209</v>
      </c>
      <c r="E6162" s="21" t="s">
        <v>16</v>
      </c>
      <c r="F6162" s="21">
        <v>20201229</v>
      </c>
      <c r="G6162" s="21" t="s">
        <v>17</v>
      </c>
      <c r="H6162" s="21" t="s">
        <v>82</v>
      </c>
      <c r="I6162" s="21" t="s">
        <v>83</v>
      </c>
      <c r="J6162" s="21">
        <v>1.46</v>
      </c>
      <c r="K6162" s="21" t="s">
        <v>20</v>
      </c>
      <c r="L6162">
        <f t="shared" si="112"/>
        <v>2</v>
      </c>
      <c r="M6162">
        <f>MATCH(H:H,价格表!$B$4:$B$35,0)</f>
        <v>2</v>
      </c>
      <c r="N6162" s="27">
        <f>IF(J6162&lt;=0.3,INDEX(价格表!$B$4:$I$31,M6162,2),IF(AND(J6162&gt;0.3,J6162&lt;=1),INDEX(价格表!$B$4:$I$31,M6162,3),IF(AND(J6162&gt;1,J6162&lt;=2.2),INDEX(价格表!$B$4:$I$31,M6162,4),IF(AND(J6162&gt;2.2,J6162&lt;=3.3),INDEX(价格表!$B$4:$I$31,M6162,5),IF(AND(J6162&gt;3.3,J6162&lt;=4),INDEX(价格表!$B$4:$I$31,M6162,6),IF(AND(J6162&gt;4,J6162&lt;=5.5),INDEX(价格表!$B$4:$I$31,M6162,7),IF(J6162&gt;5.5,2.6+INDEX(价格表!$B$4:$I$31,M6162,8)*L6162)))))))</f>
        <v>2.15</v>
      </c>
    </row>
    <row r="6163" spans="1:14">
      <c r="A6163" s="20">
        <v>4311121939040</v>
      </c>
      <c r="B6163" s="18" t="s">
        <v>16</v>
      </c>
      <c r="C6163" s="21">
        <v>20201219</v>
      </c>
      <c r="D6163" s="21">
        <v>610538201209</v>
      </c>
      <c r="E6163" s="21" t="s">
        <v>16</v>
      </c>
      <c r="F6163" s="21">
        <v>20201229</v>
      </c>
      <c r="G6163" s="21" t="s">
        <v>17</v>
      </c>
      <c r="H6163" s="21" t="s">
        <v>21</v>
      </c>
      <c r="I6163" s="21" t="s">
        <v>228</v>
      </c>
      <c r="J6163" s="21">
        <v>1.42</v>
      </c>
      <c r="K6163" s="21" t="s">
        <v>20</v>
      </c>
      <c r="L6163">
        <f t="shared" si="112"/>
        <v>2</v>
      </c>
      <c r="M6163">
        <f>MATCH(H:H,价格表!$B$4:$B$35,0)</f>
        <v>20</v>
      </c>
      <c r="N6163" s="27">
        <f>IF(J6163&lt;=0.3,INDEX(价格表!$B$4:$I$31,M6163,2),IF(AND(J6163&gt;0.3,J6163&lt;=1),INDEX(价格表!$B$4:$I$31,M6163,3),IF(AND(J6163&gt;1,J6163&lt;=2.2),INDEX(价格表!$B$4:$I$31,M6163,4),IF(AND(J6163&gt;2.2,J6163&lt;=3.3),INDEX(价格表!$B$4:$I$31,M6163,5),IF(AND(J6163&gt;3.3,J6163&lt;=4),INDEX(价格表!$B$4:$I$31,M6163,6),IF(AND(J6163&gt;4,J6163&lt;=5.5),INDEX(价格表!$B$4:$I$31,M6163,7),IF(J6163&gt;5.5,2.6+INDEX(价格表!$B$4:$I$31,M6163,8)*L6163)))))))</f>
        <v>2.15</v>
      </c>
    </row>
    <row r="6164" spans="1:14">
      <c r="A6164" s="20">
        <v>4311121939041</v>
      </c>
      <c r="B6164" s="18" t="s">
        <v>16</v>
      </c>
      <c r="C6164" s="21">
        <v>20201219</v>
      </c>
      <c r="D6164" s="21">
        <v>610538201209</v>
      </c>
      <c r="E6164" s="21" t="s">
        <v>16</v>
      </c>
      <c r="F6164" s="21">
        <v>20201229</v>
      </c>
      <c r="G6164" s="21" t="s">
        <v>17</v>
      </c>
      <c r="H6164" s="21" t="s">
        <v>82</v>
      </c>
      <c r="I6164" s="21" t="s">
        <v>83</v>
      </c>
      <c r="J6164" s="21">
        <v>1.47</v>
      </c>
      <c r="K6164" s="21" t="s">
        <v>20</v>
      </c>
      <c r="L6164">
        <f t="shared" si="112"/>
        <v>2</v>
      </c>
      <c r="M6164">
        <f>MATCH(H:H,价格表!$B$4:$B$35,0)</f>
        <v>2</v>
      </c>
      <c r="N6164" s="27">
        <f>IF(J6164&lt;=0.3,INDEX(价格表!$B$4:$I$31,M6164,2),IF(AND(J6164&gt;0.3,J6164&lt;=1),INDEX(价格表!$B$4:$I$31,M6164,3),IF(AND(J6164&gt;1,J6164&lt;=2.2),INDEX(价格表!$B$4:$I$31,M6164,4),IF(AND(J6164&gt;2.2,J6164&lt;=3.3),INDEX(价格表!$B$4:$I$31,M6164,5),IF(AND(J6164&gt;3.3,J6164&lt;=4),INDEX(价格表!$B$4:$I$31,M6164,6),IF(AND(J6164&gt;4,J6164&lt;=5.5),INDEX(价格表!$B$4:$I$31,M6164,7),IF(J6164&gt;5.5,2.6+INDEX(价格表!$B$4:$I$31,M6164,8)*L6164)))))))</f>
        <v>2.15</v>
      </c>
    </row>
    <row r="6165" spans="1:14">
      <c r="A6165" s="20">
        <v>4311121939043</v>
      </c>
      <c r="B6165" s="18" t="s">
        <v>16</v>
      </c>
      <c r="C6165" s="21">
        <v>20201219</v>
      </c>
      <c r="D6165" s="21">
        <v>610538201209</v>
      </c>
      <c r="E6165" s="21" t="s">
        <v>16</v>
      </c>
      <c r="F6165" s="21">
        <v>20201229</v>
      </c>
      <c r="G6165" s="21" t="s">
        <v>17</v>
      </c>
      <c r="H6165" s="21" t="s">
        <v>25</v>
      </c>
      <c r="I6165" s="21" t="s">
        <v>42</v>
      </c>
      <c r="J6165" s="21">
        <v>1.47</v>
      </c>
      <c r="K6165" s="21" t="s">
        <v>20</v>
      </c>
      <c r="L6165">
        <f t="shared" si="112"/>
        <v>2</v>
      </c>
      <c r="M6165">
        <f>MATCH(H:H,价格表!$B$4:$B$35,0)</f>
        <v>25</v>
      </c>
      <c r="N6165" s="27">
        <f>IF(J6165&lt;=0.3,INDEX(价格表!$B$4:$I$31,M6165,2),IF(AND(J6165&gt;0.3,J6165&lt;=1),INDEX(价格表!$B$4:$I$31,M6165,3),IF(AND(J6165&gt;1,J6165&lt;=2.2),INDEX(价格表!$B$4:$I$31,M6165,4),IF(AND(J6165&gt;2.2,J6165&lt;=3.3),INDEX(价格表!$B$4:$I$31,M6165,5),IF(AND(J6165&gt;3.3,J6165&lt;=4),INDEX(价格表!$B$4:$I$31,M6165,6),IF(AND(J6165&gt;4,J6165&lt;=5.5),INDEX(价格表!$B$4:$I$31,M6165,7),IF(J6165&gt;5.5,2.6+INDEX(价格表!$B$4:$I$31,M6165,8)*L6165)))))))</f>
        <v>2.15</v>
      </c>
    </row>
    <row r="6166" spans="1:14">
      <c r="A6166" s="20">
        <v>4311121939045</v>
      </c>
      <c r="B6166" s="18" t="s">
        <v>16</v>
      </c>
      <c r="C6166" s="21">
        <v>20201219</v>
      </c>
      <c r="D6166" s="21">
        <v>610538201209</v>
      </c>
      <c r="E6166" s="21" t="s">
        <v>16</v>
      </c>
      <c r="F6166" s="21">
        <v>20201229</v>
      </c>
      <c r="G6166" s="21" t="s">
        <v>17</v>
      </c>
      <c r="H6166" s="21" t="s">
        <v>45</v>
      </c>
      <c r="I6166" s="21" t="s">
        <v>48</v>
      </c>
      <c r="J6166" s="21">
        <v>1.44</v>
      </c>
      <c r="K6166" s="21" t="s">
        <v>20</v>
      </c>
      <c r="L6166">
        <f t="shared" si="112"/>
        <v>2</v>
      </c>
      <c r="M6166">
        <f>MATCH(H:H,价格表!$B$4:$B$35,0)</f>
        <v>9</v>
      </c>
      <c r="N6166" s="27">
        <f>IF(J6166&lt;=0.3,INDEX(价格表!$B$4:$I$31,M6166,2),IF(AND(J6166&gt;0.3,J6166&lt;=1),INDEX(价格表!$B$4:$I$31,M6166,3),IF(AND(J6166&gt;1,J6166&lt;=2.2),INDEX(价格表!$B$4:$I$31,M6166,4),IF(AND(J6166&gt;2.2,J6166&lt;=3.3),INDEX(价格表!$B$4:$I$31,M6166,5),IF(AND(J6166&gt;3.3,J6166&lt;=4),INDEX(价格表!$B$4:$I$31,M6166,6),IF(AND(J6166&gt;4,J6166&lt;=5.5),INDEX(价格表!$B$4:$I$31,M6166,7),IF(J6166&gt;5.5,2.6+INDEX(价格表!$B$4:$I$31,M6166,8)*L6166)))))))</f>
        <v>2.15</v>
      </c>
    </row>
    <row r="6167" spans="1:14">
      <c r="A6167" s="20">
        <v>4311121939046</v>
      </c>
      <c r="B6167" s="18" t="s">
        <v>16</v>
      </c>
      <c r="C6167" s="21">
        <v>20201219</v>
      </c>
      <c r="D6167" s="21">
        <v>610538201209</v>
      </c>
      <c r="E6167" s="21" t="s">
        <v>16</v>
      </c>
      <c r="F6167" s="21">
        <v>20201229</v>
      </c>
      <c r="G6167" s="21" t="s">
        <v>17</v>
      </c>
      <c r="H6167" s="21" t="s">
        <v>50</v>
      </c>
      <c r="I6167" s="21" t="s">
        <v>133</v>
      </c>
      <c r="J6167" s="21">
        <v>1.45</v>
      </c>
      <c r="K6167" s="21" t="s">
        <v>20</v>
      </c>
      <c r="L6167">
        <f t="shared" si="112"/>
        <v>2</v>
      </c>
      <c r="M6167">
        <f>MATCH(H:H,价格表!$B$4:$B$35,0)</f>
        <v>4</v>
      </c>
      <c r="N6167" s="27">
        <f>IF(J6167&lt;=0.3,INDEX(价格表!$B$4:$I$31,M6167,2),IF(AND(J6167&gt;0.3,J6167&lt;=1),INDEX(价格表!$B$4:$I$31,M6167,3),IF(AND(J6167&gt;1,J6167&lt;=2.2),INDEX(价格表!$B$4:$I$31,M6167,4),IF(AND(J6167&gt;2.2,J6167&lt;=3.3),INDEX(价格表!$B$4:$I$31,M6167,5),IF(AND(J6167&gt;3.3,J6167&lt;=4),INDEX(价格表!$B$4:$I$31,M6167,6),IF(AND(J6167&gt;4,J6167&lt;=5.5),INDEX(价格表!$B$4:$I$31,M6167,7),IF(J6167&gt;5.5,2.6+INDEX(价格表!$B$4:$I$31,M6167,8)*L6167)))))))</f>
        <v>2.15</v>
      </c>
    </row>
    <row r="6168" spans="1:14">
      <c r="A6168" s="20">
        <v>4311121939047</v>
      </c>
      <c r="B6168" s="18" t="s">
        <v>16</v>
      </c>
      <c r="C6168" s="21">
        <v>20201219</v>
      </c>
      <c r="D6168" s="21">
        <v>610538201209</v>
      </c>
      <c r="E6168" s="21" t="s">
        <v>16</v>
      </c>
      <c r="F6168" s="21">
        <v>20201229</v>
      </c>
      <c r="G6168" s="21" t="s">
        <v>17</v>
      </c>
      <c r="H6168" s="21" t="s">
        <v>54</v>
      </c>
      <c r="I6168" s="21" t="s">
        <v>78</v>
      </c>
      <c r="J6168" s="21">
        <v>1.47</v>
      </c>
      <c r="K6168" s="21" t="s">
        <v>20</v>
      </c>
      <c r="L6168">
        <f t="shared" si="112"/>
        <v>2</v>
      </c>
      <c r="M6168">
        <f>MATCH(H:H,价格表!$B$4:$B$35,0)</f>
        <v>14</v>
      </c>
      <c r="N6168" s="27">
        <f>IF(J6168&lt;=0.3,INDEX(价格表!$B$4:$I$31,M6168,2),IF(AND(J6168&gt;0.3,J6168&lt;=1),INDEX(价格表!$B$4:$I$31,M6168,3),IF(AND(J6168&gt;1,J6168&lt;=2.2),INDEX(价格表!$B$4:$I$31,M6168,4),IF(AND(J6168&gt;2.2,J6168&lt;=3.3),INDEX(价格表!$B$4:$I$31,M6168,5),IF(AND(J6168&gt;3.3,J6168&lt;=4),INDEX(价格表!$B$4:$I$31,M6168,6),IF(AND(J6168&gt;4,J6168&lt;=5.5),INDEX(价格表!$B$4:$I$31,M6168,7),IF(J6168&gt;5.5,2.6+INDEX(价格表!$B$4:$I$31,M6168,8)*L6168)))))))</f>
        <v>2.15</v>
      </c>
    </row>
    <row r="6169" spans="1:14">
      <c r="A6169" s="20">
        <v>4311121939053</v>
      </c>
      <c r="B6169" s="18" t="s">
        <v>16</v>
      </c>
      <c r="C6169" s="21">
        <v>20201219</v>
      </c>
      <c r="D6169" s="21">
        <v>610538201209</v>
      </c>
      <c r="E6169" s="21" t="s">
        <v>16</v>
      </c>
      <c r="F6169" s="21">
        <v>20201229</v>
      </c>
      <c r="G6169" s="21" t="s">
        <v>17</v>
      </c>
      <c r="H6169" s="21" t="s">
        <v>27</v>
      </c>
      <c r="I6169" s="21" t="s">
        <v>210</v>
      </c>
      <c r="J6169" s="21">
        <v>1.44</v>
      </c>
      <c r="K6169" s="21" t="s">
        <v>20</v>
      </c>
      <c r="L6169">
        <f t="shared" si="112"/>
        <v>2</v>
      </c>
      <c r="M6169">
        <f>MATCH(H:H,价格表!$B$4:$B$35,0)</f>
        <v>3</v>
      </c>
      <c r="N6169" s="27">
        <f>IF(J6169&lt;=0.3,INDEX(价格表!$B$4:$I$31,M6169,2),IF(AND(J6169&gt;0.3,J6169&lt;=1),INDEX(价格表!$B$4:$I$31,M6169,3),IF(AND(J6169&gt;1,J6169&lt;=2.2),INDEX(价格表!$B$4:$I$31,M6169,4),IF(AND(J6169&gt;2.2,J6169&lt;=3.3),INDEX(价格表!$B$4:$I$31,M6169,5),IF(AND(J6169&gt;3.3,J6169&lt;=4),INDEX(价格表!$B$4:$I$31,M6169,6),IF(AND(J6169&gt;4,J6169&lt;=5.5),INDEX(价格表!$B$4:$I$31,M6169,7),IF(J6169&gt;5.5,2.6+INDEX(价格表!$B$4:$I$31,M6169,8)*L6169)))))))</f>
        <v>2.15</v>
      </c>
    </row>
    <row r="6170" spans="1:14">
      <c r="A6170" s="20">
        <v>4311121939054</v>
      </c>
      <c r="B6170" s="18" t="s">
        <v>16</v>
      </c>
      <c r="C6170" s="21">
        <v>20201219</v>
      </c>
      <c r="D6170" s="21">
        <v>610538201209</v>
      </c>
      <c r="E6170" s="21" t="s">
        <v>16</v>
      </c>
      <c r="F6170" s="21">
        <v>20201229</v>
      </c>
      <c r="G6170" s="21" t="s">
        <v>17</v>
      </c>
      <c r="H6170" s="21" t="s">
        <v>18</v>
      </c>
      <c r="I6170" s="21" t="s">
        <v>53</v>
      </c>
      <c r="J6170" s="21">
        <v>1.42</v>
      </c>
      <c r="K6170" s="21" t="s">
        <v>20</v>
      </c>
      <c r="L6170">
        <f t="shared" si="112"/>
        <v>2</v>
      </c>
      <c r="M6170">
        <f>MATCH(H:H,价格表!$B$4:$B$35,0)</f>
        <v>1</v>
      </c>
      <c r="N6170" s="27">
        <f>IF(J6170&lt;=0.3,INDEX(价格表!$B$4:$I$31,M6170,2),IF(AND(J6170&gt;0.3,J6170&lt;=1),INDEX(价格表!$B$4:$I$31,M6170,3),IF(AND(J6170&gt;1,J6170&lt;=2.2),INDEX(价格表!$B$4:$I$31,M6170,4),IF(AND(J6170&gt;2.2,J6170&lt;=3.3),INDEX(价格表!$B$4:$I$31,M6170,5),IF(AND(J6170&gt;3.3,J6170&lt;=4),INDEX(价格表!$B$4:$I$31,M6170,6),IF(AND(J6170&gt;4,J6170&lt;=5.5),INDEX(价格表!$B$4:$I$31,M6170,7),IF(J6170&gt;5.5,2.6+INDEX(价格表!$B$4:$I$31,M6170,8)*L6170)))))))</f>
        <v>2.15</v>
      </c>
    </row>
    <row r="6171" spans="1:14">
      <c r="A6171" s="20">
        <v>4311121939055</v>
      </c>
      <c r="B6171" s="18" t="s">
        <v>16</v>
      </c>
      <c r="C6171" s="21">
        <v>20201219</v>
      </c>
      <c r="D6171" s="21">
        <v>610538201209</v>
      </c>
      <c r="E6171" s="21" t="s">
        <v>16</v>
      </c>
      <c r="F6171" s="21">
        <v>20201229</v>
      </c>
      <c r="G6171" s="21" t="s">
        <v>17</v>
      </c>
      <c r="H6171" s="21" t="s">
        <v>39</v>
      </c>
      <c r="I6171" s="21" t="s">
        <v>81</v>
      </c>
      <c r="J6171" s="21">
        <v>1.45</v>
      </c>
      <c r="K6171" s="21" t="s">
        <v>20</v>
      </c>
      <c r="L6171">
        <f t="shared" si="112"/>
        <v>2</v>
      </c>
      <c r="M6171">
        <f>MATCH(H:H,价格表!$B$4:$B$35,0)</f>
        <v>23</v>
      </c>
      <c r="N6171" s="27">
        <f>IF(J6171&lt;=0.3,INDEX(价格表!$B$4:$I$31,M6171,2),IF(AND(J6171&gt;0.3,J6171&lt;=1),INDEX(价格表!$B$4:$I$31,M6171,3),IF(AND(J6171&gt;1,J6171&lt;=2.2),INDEX(价格表!$B$4:$I$31,M6171,4),IF(AND(J6171&gt;2.2,J6171&lt;=3.3),INDEX(价格表!$B$4:$I$31,M6171,5),IF(AND(J6171&gt;3.3,J6171&lt;=4),INDEX(价格表!$B$4:$I$31,M6171,6),IF(AND(J6171&gt;4,J6171&lt;=5.5),INDEX(价格表!$B$4:$I$31,M6171,7),IF(J6171&gt;5.5,2.6+INDEX(价格表!$B$4:$I$31,M6171,8)*L6171)))))))</f>
        <v>2.15</v>
      </c>
    </row>
    <row r="6172" spans="1:14">
      <c r="A6172" s="20">
        <v>4311121939056</v>
      </c>
      <c r="B6172" s="18" t="s">
        <v>16</v>
      </c>
      <c r="C6172" s="21">
        <v>20201219</v>
      </c>
      <c r="D6172" s="21">
        <v>610538201209</v>
      </c>
      <c r="E6172" s="21" t="s">
        <v>16</v>
      </c>
      <c r="F6172" s="21">
        <v>20201229</v>
      </c>
      <c r="G6172" s="21" t="s">
        <v>17</v>
      </c>
      <c r="H6172" s="21" t="s">
        <v>43</v>
      </c>
      <c r="I6172" s="21" t="s">
        <v>44</v>
      </c>
      <c r="J6172" s="21">
        <v>1.44</v>
      </c>
      <c r="K6172" s="21" t="s">
        <v>20</v>
      </c>
      <c r="L6172">
        <f t="shared" si="112"/>
        <v>2</v>
      </c>
      <c r="M6172">
        <f>MATCH(H:H,价格表!$B$4:$B$35,0)</f>
        <v>10</v>
      </c>
      <c r="N6172" s="27">
        <f>IF(J6172&lt;=0.3,INDEX(价格表!$B$4:$I$31,M6172,2),IF(AND(J6172&gt;0.3,J6172&lt;=1),INDEX(价格表!$B$4:$I$31,M6172,3),IF(AND(J6172&gt;1,J6172&lt;=2.2),INDEX(价格表!$B$4:$I$31,M6172,4),IF(AND(J6172&gt;2.2,J6172&lt;=3.3),INDEX(价格表!$B$4:$I$31,M6172,5),IF(AND(J6172&gt;3.3,J6172&lt;=4),INDEX(价格表!$B$4:$I$31,M6172,6),IF(AND(J6172&gt;4,J6172&lt;=5.5),INDEX(价格表!$B$4:$I$31,M6172,7),IF(J6172&gt;5.5,2.6+INDEX(价格表!$B$4:$I$31,M6172,8)*L6172)))))))</f>
        <v>2.15</v>
      </c>
    </row>
    <row r="6173" spans="1:14">
      <c r="A6173" s="20">
        <v>4311121939057</v>
      </c>
      <c r="B6173" s="18" t="s">
        <v>16</v>
      </c>
      <c r="C6173" s="21">
        <v>20201219</v>
      </c>
      <c r="D6173" s="21">
        <v>610538201209</v>
      </c>
      <c r="E6173" s="21" t="s">
        <v>16</v>
      </c>
      <c r="F6173" s="21">
        <v>20201229</v>
      </c>
      <c r="G6173" s="21" t="s">
        <v>17</v>
      </c>
      <c r="H6173" s="21" t="s">
        <v>82</v>
      </c>
      <c r="I6173" s="21" t="s">
        <v>83</v>
      </c>
      <c r="J6173" s="21">
        <v>1.48</v>
      </c>
      <c r="K6173" s="21" t="s">
        <v>20</v>
      </c>
      <c r="L6173">
        <f t="shared" si="112"/>
        <v>2</v>
      </c>
      <c r="M6173">
        <f>MATCH(H:H,价格表!$B$4:$B$35,0)</f>
        <v>2</v>
      </c>
      <c r="N6173" s="27">
        <f>IF(J6173&lt;=0.3,INDEX(价格表!$B$4:$I$31,M6173,2),IF(AND(J6173&gt;0.3,J6173&lt;=1),INDEX(价格表!$B$4:$I$31,M6173,3),IF(AND(J6173&gt;1,J6173&lt;=2.2),INDEX(价格表!$B$4:$I$31,M6173,4),IF(AND(J6173&gt;2.2,J6173&lt;=3.3),INDEX(价格表!$B$4:$I$31,M6173,5),IF(AND(J6173&gt;3.3,J6173&lt;=4),INDEX(价格表!$B$4:$I$31,M6173,6),IF(AND(J6173&gt;4,J6173&lt;=5.5),INDEX(价格表!$B$4:$I$31,M6173,7),IF(J6173&gt;5.5,2.6+INDEX(价格表!$B$4:$I$31,M6173,8)*L6173)))))))</f>
        <v>2.15</v>
      </c>
    </row>
    <row r="6174" spans="1:14">
      <c r="A6174" s="20">
        <v>4311121939060</v>
      </c>
      <c r="B6174" s="18" t="s">
        <v>16</v>
      </c>
      <c r="C6174" s="21">
        <v>20201219</v>
      </c>
      <c r="D6174" s="21">
        <v>610538201209</v>
      </c>
      <c r="E6174" s="21" t="s">
        <v>16</v>
      </c>
      <c r="F6174" s="21">
        <v>20201229</v>
      </c>
      <c r="G6174" s="21" t="s">
        <v>17</v>
      </c>
      <c r="H6174" s="21" t="s">
        <v>21</v>
      </c>
      <c r="I6174" s="21" t="s">
        <v>204</v>
      </c>
      <c r="J6174" s="21">
        <v>1.42</v>
      </c>
      <c r="K6174" s="21" t="s">
        <v>20</v>
      </c>
      <c r="L6174">
        <f t="shared" si="112"/>
        <v>2</v>
      </c>
      <c r="M6174">
        <f>MATCH(H:H,价格表!$B$4:$B$35,0)</f>
        <v>20</v>
      </c>
      <c r="N6174" s="27">
        <f>IF(J6174&lt;=0.3,INDEX(价格表!$B$4:$I$31,M6174,2),IF(AND(J6174&gt;0.3,J6174&lt;=1),INDEX(价格表!$B$4:$I$31,M6174,3),IF(AND(J6174&gt;1,J6174&lt;=2.2),INDEX(价格表!$B$4:$I$31,M6174,4),IF(AND(J6174&gt;2.2,J6174&lt;=3.3),INDEX(价格表!$B$4:$I$31,M6174,5),IF(AND(J6174&gt;3.3,J6174&lt;=4),INDEX(价格表!$B$4:$I$31,M6174,6),IF(AND(J6174&gt;4,J6174&lt;=5.5),INDEX(价格表!$B$4:$I$31,M6174,7),IF(J6174&gt;5.5,2.6+INDEX(价格表!$B$4:$I$31,M6174,8)*L6174)))))))</f>
        <v>2.15</v>
      </c>
    </row>
    <row r="6175" spans="1:14">
      <c r="A6175" s="20">
        <v>4311121939062</v>
      </c>
      <c r="B6175" s="18" t="s">
        <v>16</v>
      </c>
      <c r="C6175" s="21">
        <v>20201219</v>
      </c>
      <c r="D6175" s="21">
        <v>610538201209</v>
      </c>
      <c r="E6175" s="21" t="s">
        <v>16</v>
      </c>
      <c r="F6175" s="21">
        <v>20201229</v>
      </c>
      <c r="G6175" s="21" t="s">
        <v>17</v>
      </c>
      <c r="H6175" s="21" t="s">
        <v>37</v>
      </c>
      <c r="I6175" s="21" t="s">
        <v>119</v>
      </c>
      <c r="J6175" s="21">
        <v>1.45</v>
      </c>
      <c r="K6175" s="21" t="s">
        <v>20</v>
      </c>
      <c r="L6175">
        <f t="shared" si="112"/>
        <v>2</v>
      </c>
      <c r="M6175">
        <f>MATCH(H:H,价格表!$B$4:$B$35,0)</f>
        <v>12</v>
      </c>
      <c r="N6175" s="27">
        <f>IF(J6175&lt;=0.3,INDEX(价格表!$B$4:$I$31,M6175,2),IF(AND(J6175&gt;0.3,J6175&lt;=1),INDEX(价格表!$B$4:$I$31,M6175,3),IF(AND(J6175&gt;1,J6175&lt;=2.2),INDEX(价格表!$B$4:$I$31,M6175,4),IF(AND(J6175&gt;2.2,J6175&lt;=3.3),INDEX(价格表!$B$4:$I$31,M6175,5),IF(AND(J6175&gt;3.3,J6175&lt;=4),INDEX(价格表!$B$4:$I$31,M6175,6),IF(AND(J6175&gt;4,J6175&lt;=5.5),INDEX(价格表!$B$4:$I$31,M6175,7),IF(J6175&gt;5.5,2.6+INDEX(价格表!$B$4:$I$31,M6175,8)*L6175)))))))</f>
        <v>2.15</v>
      </c>
    </row>
    <row r="6176" spans="1:14">
      <c r="A6176" s="20">
        <v>4311121939540</v>
      </c>
      <c r="B6176" s="18" t="s">
        <v>16</v>
      </c>
      <c r="C6176" s="21">
        <v>20201219</v>
      </c>
      <c r="D6176" s="21">
        <v>610538201209</v>
      </c>
      <c r="E6176" s="21" t="s">
        <v>16</v>
      </c>
      <c r="F6176" s="21">
        <v>20201229</v>
      </c>
      <c r="G6176" s="21" t="s">
        <v>17</v>
      </c>
      <c r="H6176" s="21" t="s">
        <v>73</v>
      </c>
      <c r="I6176" s="21" t="s">
        <v>91</v>
      </c>
      <c r="J6176" s="21">
        <v>1.55</v>
      </c>
      <c r="K6176" s="21" t="s">
        <v>20</v>
      </c>
      <c r="L6176">
        <f t="shared" si="112"/>
        <v>2</v>
      </c>
      <c r="M6176">
        <f>MATCH(H:H,价格表!$B$4:$B$35,0)</f>
        <v>7</v>
      </c>
      <c r="N6176" s="27">
        <f>IF(J6176&lt;=0.3,INDEX(价格表!$B$4:$I$31,M6176,2),IF(AND(J6176&gt;0.3,J6176&lt;=1),INDEX(价格表!$B$4:$I$31,M6176,3),IF(AND(J6176&gt;1,J6176&lt;=2.2),INDEX(价格表!$B$4:$I$31,M6176,4),IF(AND(J6176&gt;2.2,J6176&lt;=3.3),INDEX(价格表!$B$4:$I$31,M6176,5),IF(AND(J6176&gt;3.3,J6176&lt;=4),INDEX(价格表!$B$4:$I$31,M6176,6),IF(AND(J6176&gt;4,J6176&lt;=5.5),INDEX(价格表!$B$4:$I$31,M6176,7),IF(J6176&gt;5.5,2.6+INDEX(价格表!$B$4:$I$31,M6176,8)*L6176)))))))</f>
        <v>2.15</v>
      </c>
    </row>
    <row r="6177" spans="1:14">
      <c r="A6177" s="20">
        <v>4311121939541</v>
      </c>
      <c r="B6177" s="18" t="s">
        <v>16</v>
      </c>
      <c r="C6177" s="21">
        <v>20201219</v>
      </c>
      <c r="D6177" s="21">
        <v>610538201209</v>
      </c>
      <c r="E6177" s="21" t="s">
        <v>16</v>
      </c>
      <c r="F6177" s="21">
        <v>20201229</v>
      </c>
      <c r="G6177" s="21" t="s">
        <v>17</v>
      </c>
      <c r="H6177" s="21" t="s">
        <v>35</v>
      </c>
      <c r="I6177" s="21" t="s">
        <v>186</v>
      </c>
      <c r="J6177" s="21">
        <v>1.48</v>
      </c>
      <c r="K6177" s="21" t="s">
        <v>20</v>
      </c>
      <c r="L6177">
        <f t="shared" si="112"/>
        <v>2</v>
      </c>
      <c r="M6177">
        <f>MATCH(H:H,价格表!$B$4:$B$35,0)</f>
        <v>22</v>
      </c>
      <c r="N6177" s="27">
        <f>IF(J6177&lt;=0.3,INDEX(价格表!$B$4:$I$31,M6177,2),IF(AND(J6177&gt;0.3,J6177&lt;=1),INDEX(价格表!$B$4:$I$31,M6177,3),IF(AND(J6177&gt;1,J6177&lt;=2.2),INDEX(价格表!$B$4:$I$31,M6177,4),IF(AND(J6177&gt;2.2,J6177&lt;=3.3),INDEX(价格表!$B$4:$I$31,M6177,5),IF(AND(J6177&gt;3.3,J6177&lt;=4),INDEX(价格表!$B$4:$I$31,M6177,6),IF(AND(J6177&gt;4,J6177&lt;=5.5),INDEX(价格表!$B$4:$I$31,M6177,7),IF(J6177&gt;5.5,2.6+INDEX(价格表!$B$4:$I$31,M6177,8)*L6177)))))))</f>
        <v>2.15</v>
      </c>
    </row>
    <row r="6178" spans="1:14">
      <c r="A6178" s="20">
        <v>4311121939542</v>
      </c>
      <c r="B6178" s="18" t="s">
        <v>16</v>
      </c>
      <c r="C6178" s="21">
        <v>20201219</v>
      </c>
      <c r="D6178" s="21">
        <v>610538201209</v>
      </c>
      <c r="E6178" s="21" t="s">
        <v>16</v>
      </c>
      <c r="F6178" s="21">
        <v>20201229</v>
      </c>
      <c r="G6178" s="21" t="s">
        <v>17</v>
      </c>
      <c r="H6178" s="21" t="s">
        <v>82</v>
      </c>
      <c r="I6178" s="21" t="s">
        <v>83</v>
      </c>
      <c r="J6178" s="21">
        <v>1.48</v>
      </c>
      <c r="K6178" s="21" t="s">
        <v>20</v>
      </c>
      <c r="L6178">
        <f t="shared" si="112"/>
        <v>2</v>
      </c>
      <c r="M6178">
        <f>MATCH(H:H,价格表!$B$4:$B$35,0)</f>
        <v>2</v>
      </c>
      <c r="N6178" s="27">
        <f>IF(J6178&lt;=0.3,INDEX(价格表!$B$4:$I$31,M6178,2),IF(AND(J6178&gt;0.3,J6178&lt;=1),INDEX(价格表!$B$4:$I$31,M6178,3),IF(AND(J6178&gt;1,J6178&lt;=2.2),INDEX(价格表!$B$4:$I$31,M6178,4),IF(AND(J6178&gt;2.2,J6178&lt;=3.3),INDEX(价格表!$B$4:$I$31,M6178,5),IF(AND(J6178&gt;3.3,J6178&lt;=4),INDEX(价格表!$B$4:$I$31,M6178,6),IF(AND(J6178&gt;4,J6178&lt;=5.5),INDEX(价格表!$B$4:$I$31,M6178,7),IF(J6178&gt;5.5,2.6+INDEX(价格表!$B$4:$I$31,M6178,8)*L6178)))))))</f>
        <v>2.15</v>
      </c>
    </row>
    <row r="6179" spans="1:14">
      <c r="A6179" s="20">
        <v>4311121939543</v>
      </c>
      <c r="B6179" s="18" t="s">
        <v>16</v>
      </c>
      <c r="C6179" s="21">
        <v>20201219</v>
      </c>
      <c r="D6179" s="21">
        <v>610538201209</v>
      </c>
      <c r="E6179" s="21" t="s">
        <v>16</v>
      </c>
      <c r="F6179" s="21">
        <v>20201229</v>
      </c>
      <c r="G6179" s="21" t="s">
        <v>17</v>
      </c>
      <c r="H6179" s="21" t="s">
        <v>30</v>
      </c>
      <c r="I6179" s="21" t="s">
        <v>341</v>
      </c>
      <c r="J6179" s="21">
        <v>1.49</v>
      </c>
      <c r="K6179" s="21" t="s">
        <v>20</v>
      </c>
      <c r="L6179">
        <f t="shared" si="112"/>
        <v>2</v>
      </c>
      <c r="M6179">
        <f>MATCH(H:H,价格表!$B$4:$B$35,0)</f>
        <v>16</v>
      </c>
      <c r="N6179" s="27">
        <f>IF(J6179&lt;=0.3,INDEX(价格表!$B$4:$I$31,M6179,2),IF(AND(J6179&gt;0.3,J6179&lt;=1),INDEX(价格表!$B$4:$I$31,M6179,3),IF(AND(J6179&gt;1,J6179&lt;=2.2),INDEX(价格表!$B$4:$I$31,M6179,4),IF(AND(J6179&gt;2.2,J6179&lt;=3.3),INDEX(价格表!$B$4:$I$31,M6179,5),IF(AND(J6179&gt;3.3,J6179&lt;=4),INDEX(价格表!$B$4:$I$31,M6179,6),IF(AND(J6179&gt;4,J6179&lt;=5.5),INDEX(价格表!$B$4:$I$31,M6179,7),IF(J6179&gt;5.5,2.6+INDEX(价格表!$B$4:$I$31,M6179,8)*L6179)))))))</f>
        <v>2.15</v>
      </c>
    </row>
    <row r="6180" spans="1:14">
      <c r="A6180" s="20">
        <v>4311121939546</v>
      </c>
      <c r="B6180" s="18" t="s">
        <v>16</v>
      </c>
      <c r="C6180" s="21">
        <v>20201219</v>
      </c>
      <c r="D6180" s="21">
        <v>610538201209</v>
      </c>
      <c r="E6180" s="21" t="s">
        <v>16</v>
      </c>
      <c r="F6180" s="21">
        <v>20201229</v>
      </c>
      <c r="G6180" s="21" t="s">
        <v>17</v>
      </c>
      <c r="H6180" s="21" t="s">
        <v>30</v>
      </c>
      <c r="I6180" s="21" t="s">
        <v>251</v>
      </c>
      <c r="J6180" s="21">
        <v>1.48</v>
      </c>
      <c r="K6180" s="21" t="s">
        <v>20</v>
      </c>
      <c r="L6180">
        <f t="shared" si="112"/>
        <v>2</v>
      </c>
      <c r="M6180">
        <f>MATCH(H:H,价格表!$B$4:$B$35,0)</f>
        <v>16</v>
      </c>
      <c r="N6180" s="27">
        <f>IF(J6180&lt;=0.3,INDEX(价格表!$B$4:$I$31,M6180,2),IF(AND(J6180&gt;0.3,J6180&lt;=1),INDEX(价格表!$B$4:$I$31,M6180,3),IF(AND(J6180&gt;1,J6180&lt;=2.2),INDEX(价格表!$B$4:$I$31,M6180,4),IF(AND(J6180&gt;2.2,J6180&lt;=3.3),INDEX(价格表!$B$4:$I$31,M6180,5),IF(AND(J6180&gt;3.3,J6180&lt;=4),INDEX(价格表!$B$4:$I$31,M6180,6),IF(AND(J6180&gt;4,J6180&lt;=5.5),INDEX(价格表!$B$4:$I$31,M6180,7),IF(J6180&gt;5.5,2.6+INDEX(价格表!$B$4:$I$31,M6180,8)*L6180)))))))</f>
        <v>2.15</v>
      </c>
    </row>
    <row r="6181" spans="1:14">
      <c r="A6181" s="20">
        <v>4311121939548</v>
      </c>
      <c r="B6181" s="18" t="s">
        <v>16</v>
      </c>
      <c r="C6181" s="21">
        <v>20201219</v>
      </c>
      <c r="D6181" s="21">
        <v>610538201209</v>
      </c>
      <c r="E6181" s="21" t="s">
        <v>16</v>
      </c>
      <c r="F6181" s="21">
        <v>20201229</v>
      </c>
      <c r="G6181" s="21" t="s">
        <v>17</v>
      </c>
      <c r="H6181" s="21" t="s">
        <v>50</v>
      </c>
      <c r="I6181" s="21" t="s">
        <v>51</v>
      </c>
      <c r="J6181" s="21">
        <v>1.48</v>
      </c>
      <c r="K6181" s="21" t="s">
        <v>20</v>
      </c>
      <c r="L6181">
        <f t="shared" si="112"/>
        <v>2</v>
      </c>
      <c r="M6181">
        <f>MATCH(H:H,价格表!$B$4:$B$35,0)</f>
        <v>4</v>
      </c>
      <c r="N6181" s="27">
        <f>IF(J6181&lt;=0.3,INDEX(价格表!$B$4:$I$31,M6181,2),IF(AND(J6181&gt;0.3,J6181&lt;=1),INDEX(价格表!$B$4:$I$31,M6181,3),IF(AND(J6181&gt;1,J6181&lt;=2.2),INDEX(价格表!$B$4:$I$31,M6181,4),IF(AND(J6181&gt;2.2,J6181&lt;=3.3),INDEX(价格表!$B$4:$I$31,M6181,5),IF(AND(J6181&gt;3.3,J6181&lt;=4),INDEX(价格表!$B$4:$I$31,M6181,6),IF(AND(J6181&gt;4,J6181&lt;=5.5),INDEX(价格表!$B$4:$I$31,M6181,7),IF(J6181&gt;5.5,2.6+INDEX(价格表!$B$4:$I$31,M6181,8)*L6181)))))))</f>
        <v>2.15</v>
      </c>
    </row>
    <row r="6182" spans="1:14">
      <c r="A6182" s="20">
        <v>4311121939549</v>
      </c>
      <c r="B6182" s="18" t="s">
        <v>16</v>
      </c>
      <c r="C6182" s="21">
        <v>20201219</v>
      </c>
      <c r="D6182" s="21">
        <v>610538201209</v>
      </c>
      <c r="E6182" s="21" t="s">
        <v>16</v>
      </c>
      <c r="F6182" s="21">
        <v>20201229</v>
      </c>
      <c r="G6182" s="21" t="s">
        <v>17</v>
      </c>
      <c r="H6182" s="21" t="s">
        <v>35</v>
      </c>
      <c r="I6182" s="21" t="s">
        <v>186</v>
      </c>
      <c r="J6182" s="21">
        <v>1.48</v>
      </c>
      <c r="K6182" s="21" t="s">
        <v>20</v>
      </c>
      <c r="L6182">
        <f t="shared" si="112"/>
        <v>2</v>
      </c>
      <c r="M6182">
        <f>MATCH(H:H,价格表!$B$4:$B$35,0)</f>
        <v>22</v>
      </c>
      <c r="N6182" s="27">
        <f>IF(J6182&lt;=0.3,INDEX(价格表!$B$4:$I$31,M6182,2),IF(AND(J6182&gt;0.3,J6182&lt;=1),INDEX(价格表!$B$4:$I$31,M6182,3),IF(AND(J6182&gt;1,J6182&lt;=2.2),INDEX(价格表!$B$4:$I$31,M6182,4),IF(AND(J6182&gt;2.2,J6182&lt;=3.3),INDEX(价格表!$B$4:$I$31,M6182,5),IF(AND(J6182&gt;3.3,J6182&lt;=4),INDEX(价格表!$B$4:$I$31,M6182,6),IF(AND(J6182&gt;4,J6182&lt;=5.5),INDEX(价格表!$B$4:$I$31,M6182,7),IF(J6182&gt;5.5,2.6+INDEX(价格表!$B$4:$I$31,M6182,8)*L6182)))))))</f>
        <v>2.15</v>
      </c>
    </row>
    <row r="6183" spans="1:14">
      <c r="A6183" s="20">
        <v>4311121939583</v>
      </c>
      <c r="B6183" s="18" t="s">
        <v>16</v>
      </c>
      <c r="C6183" s="21">
        <v>20201219</v>
      </c>
      <c r="D6183" s="21">
        <v>610538201209</v>
      </c>
      <c r="E6183" s="21" t="s">
        <v>16</v>
      </c>
      <c r="F6183" s="21">
        <v>20201229</v>
      </c>
      <c r="G6183" s="21" t="s">
        <v>17</v>
      </c>
      <c r="H6183" s="21" t="s">
        <v>75</v>
      </c>
      <c r="I6183" s="21" t="s">
        <v>114</v>
      </c>
      <c r="J6183" s="21">
        <v>1.45</v>
      </c>
      <c r="K6183" s="21" t="s">
        <v>20</v>
      </c>
      <c r="L6183">
        <f t="shared" si="112"/>
        <v>2</v>
      </c>
      <c r="M6183">
        <f>MATCH(H:H,价格表!$B$4:$B$35,0)</f>
        <v>24</v>
      </c>
      <c r="N6183" s="27">
        <f>IF(J6183&lt;=0.3,INDEX(价格表!$B$4:$I$31,M6183,2),IF(AND(J6183&gt;0.3,J6183&lt;=1),INDEX(价格表!$B$4:$I$31,M6183,3),IF(AND(J6183&gt;1,J6183&lt;=2.2),INDEX(价格表!$B$4:$I$31,M6183,4),IF(AND(J6183&gt;2.2,J6183&lt;=3.3),INDEX(价格表!$B$4:$I$31,M6183,5),IF(AND(J6183&gt;3.3,J6183&lt;=4),INDEX(价格表!$B$4:$I$31,M6183,6),IF(AND(J6183&gt;4,J6183&lt;=5.5),INDEX(价格表!$B$4:$I$31,M6183,7),IF(J6183&gt;5.5,2.6+INDEX(价格表!$B$4:$I$31,M6183,8)*L6183)))))))</f>
        <v>2.15</v>
      </c>
    </row>
    <row r="6184" spans="1:14">
      <c r="A6184" s="20">
        <v>4311121939584</v>
      </c>
      <c r="B6184" s="18" t="s">
        <v>16</v>
      </c>
      <c r="C6184" s="21">
        <v>20201219</v>
      </c>
      <c r="D6184" s="21">
        <v>610538201209</v>
      </c>
      <c r="E6184" s="21" t="s">
        <v>16</v>
      </c>
      <c r="F6184" s="21">
        <v>20201229</v>
      </c>
      <c r="G6184" s="21" t="s">
        <v>17</v>
      </c>
      <c r="H6184" s="21" t="s">
        <v>82</v>
      </c>
      <c r="I6184" s="21" t="s">
        <v>83</v>
      </c>
      <c r="J6184" s="21">
        <v>1.44</v>
      </c>
      <c r="K6184" s="21" t="s">
        <v>20</v>
      </c>
      <c r="L6184">
        <f t="shared" si="112"/>
        <v>2</v>
      </c>
      <c r="M6184">
        <f>MATCH(H:H,价格表!$B$4:$B$35,0)</f>
        <v>2</v>
      </c>
      <c r="N6184" s="27">
        <f>IF(J6184&lt;=0.3,INDEX(价格表!$B$4:$I$31,M6184,2),IF(AND(J6184&gt;0.3,J6184&lt;=1),INDEX(价格表!$B$4:$I$31,M6184,3),IF(AND(J6184&gt;1,J6184&lt;=2.2),INDEX(价格表!$B$4:$I$31,M6184,4),IF(AND(J6184&gt;2.2,J6184&lt;=3.3),INDEX(价格表!$B$4:$I$31,M6184,5),IF(AND(J6184&gt;3.3,J6184&lt;=4),INDEX(价格表!$B$4:$I$31,M6184,6),IF(AND(J6184&gt;4,J6184&lt;=5.5),INDEX(价格表!$B$4:$I$31,M6184,7),IF(J6184&gt;5.5,2.6+INDEX(价格表!$B$4:$I$31,M6184,8)*L6184)))))))</f>
        <v>2.15</v>
      </c>
    </row>
    <row r="6185" spans="1:14">
      <c r="A6185" s="20">
        <v>4311121939585</v>
      </c>
      <c r="B6185" s="18" t="s">
        <v>16</v>
      </c>
      <c r="C6185" s="21">
        <v>20201219</v>
      </c>
      <c r="D6185" s="21">
        <v>610538201209</v>
      </c>
      <c r="E6185" s="21" t="s">
        <v>16</v>
      </c>
      <c r="F6185" s="21">
        <v>20201229</v>
      </c>
      <c r="G6185" s="21" t="s">
        <v>17</v>
      </c>
      <c r="H6185" s="21" t="s">
        <v>50</v>
      </c>
      <c r="I6185" s="21" t="s">
        <v>345</v>
      </c>
      <c r="J6185" s="21">
        <v>1.46</v>
      </c>
      <c r="K6185" s="21" t="s">
        <v>20</v>
      </c>
      <c r="L6185">
        <f t="shared" si="112"/>
        <v>2</v>
      </c>
      <c r="M6185">
        <f>MATCH(H:H,价格表!$B$4:$B$35,0)</f>
        <v>4</v>
      </c>
      <c r="N6185" s="27">
        <f>IF(J6185&lt;=0.3,INDEX(价格表!$B$4:$I$31,M6185,2),IF(AND(J6185&gt;0.3,J6185&lt;=1),INDEX(价格表!$B$4:$I$31,M6185,3),IF(AND(J6185&gt;1,J6185&lt;=2.2),INDEX(价格表!$B$4:$I$31,M6185,4),IF(AND(J6185&gt;2.2,J6185&lt;=3.3),INDEX(价格表!$B$4:$I$31,M6185,5),IF(AND(J6185&gt;3.3,J6185&lt;=4),INDEX(价格表!$B$4:$I$31,M6185,6),IF(AND(J6185&gt;4,J6185&lt;=5.5),INDEX(价格表!$B$4:$I$31,M6185,7),IF(J6185&gt;5.5,2.6+INDEX(价格表!$B$4:$I$31,M6185,8)*L6185)))))))</f>
        <v>2.15</v>
      </c>
    </row>
    <row r="6186" spans="1:14">
      <c r="A6186" s="20">
        <v>4311121939587</v>
      </c>
      <c r="B6186" s="18" t="s">
        <v>16</v>
      </c>
      <c r="C6186" s="21">
        <v>20201219</v>
      </c>
      <c r="D6186" s="21">
        <v>610538201209</v>
      </c>
      <c r="E6186" s="21" t="s">
        <v>16</v>
      </c>
      <c r="F6186" s="21">
        <v>20201229</v>
      </c>
      <c r="G6186" s="21" t="s">
        <v>17</v>
      </c>
      <c r="H6186" s="21" t="s">
        <v>30</v>
      </c>
      <c r="I6186" s="21" t="s">
        <v>157</v>
      </c>
      <c r="J6186" s="21">
        <v>1.49</v>
      </c>
      <c r="K6186" s="21" t="s">
        <v>20</v>
      </c>
      <c r="L6186">
        <f t="shared" si="112"/>
        <v>2</v>
      </c>
      <c r="M6186">
        <f>MATCH(H:H,价格表!$B$4:$B$35,0)</f>
        <v>16</v>
      </c>
      <c r="N6186" s="27">
        <f>IF(J6186&lt;=0.3,INDEX(价格表!$B$4:$I$31,M6186,2),IF(AND(J6186&gt;0.3,J6186&lt;=1),INDEX(价格表!$B$4:$I$31,M6186,3),IF(AND(J6186&gt;1,J6186&lt;=2.2),INDEX(价格表!$B$4:$I$31,M6186,4),IF(AND(J6186&gt;2.2,J6186&lt;=3.3),INDEX(价格表!$B$4:$I$31,M6186,5),IF(AND(J6186&gt;3.3,J6186&lt;=4),INDEX(价格表!$B$4:$I$31,M6186,6),IF(AND(J6186&gt;4,J6186&lt;=5.5),INDEX(价格表!$B$4:$I$31,M6186,7),IF(J6186&gt;5.5,2.6+INDEX(价格表!$B$4:$I$31,M6186,8)*L6186)))))))</f>
        <v>2.15</v>
      </c>
    </row>
    <row r="6187" spans="1:14">
      <c r="A6187" s="20">
        <v>4311121939588</v>
      </c>
      <c r="B6187" s="18" t="s">
        <v>16</v>
      </c>
      <c r="C6187" s="21">
        <v>20201219</v>
      </c>
      <c r="D6187" s="21">
        <v>610538201209</v>
      </c>
      <c r="E6187" s="21" t="s">
        <v>16</v>
      </c>
      <c r="F6187" s="21">
        <v>20201229</v>
      </c>
      <c r="G6187" s="21" t="s">
        <v>17</v>
      </c>
      <c r="H6187" s="21" t="s">
        <v>50</v>
      </c>
      <c r="I6187" s="21" t="s">
        <v>166</v>
      </c>
      <c r="J6187" s="21">
        <v>1.48</v>
      </c>
      <c r="K6187" s="21" t="s">
        <v>20</v>
      </c>
      <c r="L6187">
        <f t="shared" si="112"/>
        <v>2</v>
      </c>
      <c r="M6187">
        <f>MATCH(H:H,价格表!$B$4:$B$35,0)</f>
        <v>4</v>
      </c>
      <c r="N6187" s="27">
        <f>IF(J6187&lt;=0.3,INDEX(价格表!$B$4:$I$31,M6187,2),IF(AND(J6187&gt;0.3,J6187&lt;=1),INDEX(价格表!$B$4:$I$31,M6187,3),IF(AND(J6187&gt;1,J6187&lt;=2.2),INDEX(价格表!$B$4:$I$31,M6187,4),IF(AND(J6187&gt;2.2,J6187&lt;=3.3),INDEX(价格表!$B$4:$I$31,M6187,5),IF(AND(J6187&gt;3.3,J6187&lt;=4),INDEX(价格表!$B$4:$I$31,M6187,6),IF(AND(J6187&gt;4,J6187&lt;=5.5),INDEX(价格表!$B$4:$I$31,M6187,7),IF(J6187&gt;5.5,2.6+INDEX(价格表!$B$4:$I$31,M6187,8)*L6187)))))))</f>
        <v>2.15</v>
      </c>
    </row>
    <row r="6188" spans="1:14">
      <c r="A6188" s="20">
        <v>4311121939590</v>
      </c>
      <c r="B6188" s="18" t="s">
        <v>16</v>
      </c>
      <c r="C6188" s="21">
        <v>20201219</v>
      </c>
      <c r="D6188" s="21">
        <v>610538201209</v>
      </c>
      <c r="E6188" s="21" t="s">
        <v>16</v>
      </c>
      <c r="F6188" s="21">
        <v>20201229</v>
      </c>
      <c r="G6188" s="21" t="s">
        <v>17</v>
      </c>
      <c r="H6188" s="21" t="s">
        <v>54</v>
      </c>
      <c r="I6188" s="21" t="s">
        <v>78</v>
      </c>
      <c r="J6188" s="21">
        <v>1.46</v>
      </c>
      <c r="K6188" s="21" t="s">
        <v>20</v>
      </c>
      <c r="L6188">
        <f t="shared" si="112"/>
        <v>2</v>
      </c>
      <c r="M6188">
        <f>MATCH(H:H,价格表!$B$4:$B$35,0)</f>
        <v>14</v>
      </c>
      <c r="N6188" s="27">
        <f>IF(J6188&lt;=0.3,INDEX(价格表!$B$4:$I$31,M6188,2),IF(AND(J6188&gt;0.3,J6188&lt;=1),INDEX(价格表!$B$4:$I$31,M6188,3),IF(AND(J6188&gt;1,J6188&lt;=2.2),INDEX(价格表!$B$4:$I$31,M6188,4),IF(AND(J6188&gt;2.2,J6188&lt;=3.3),INDEX(价格表!$B$4:$I$31,M6188,5),IF(AND(J6188&gt;3.3,J6188&lt;=4),INDEX(价格表!$B$4:$I$31,M6188,6),IF(AND(J6188&gt;4,J6188&lt;=5.5),INDEX(价格表!$B$4:$I$31,M6188,7),IF(J6188&gt;5.5,2.6+INDEX(价格表!$B$4:$I$31,M6188,8)*L6188)))))))</f>
        <v>2.15</v>
      </c>
    </row>
    <row r="6189" spans="1:14">
      <c r="A6189" s="20">
        <v>4311121939591</v>
      </c>
      <c r="B6189" s="18" t="s">
        <v>16</v>
      </c>
      <c r="C6189" s="21">
        <v>20201219</v>
      </c>
      <c r="D6189" s="21">
        <v>610538201209</v>
      </c>
      <c r="E6189" s="21" t="s">
        <v>16</v>
      </c>
      <c r="F6189" s="21">
        <v>20201229</v>
      </c>
      <c r="G6189" s="21" t="s">
        <v>17</v>
      </c>
      <c r="H6189" s="21" t="s">
        <v>45</v>
      </c>
      <c r="I6189" s="21" t="s">
        <v>196</v>
      </c>
      <c r="J6189" s="21">
        <v>1.48</v>
      </c>
      <c r="K6189" s="21" t="s">
        <v>20</v>
      </c>
      <c r="L6189">
        <f t="shared" si="112"/>
        <v>2</v>
      </c>
      <c r="M6189">
        <f>MATCH(H:H,价格表!$B$4:$B$35,0)</f>
        <v>9</v>
      </c>
      <c r="N6189" s="27">
        <f>IF(J6189&lt;=0.3,INDEX(价格表!$B$4:$I$31,M6189,2),IF(AND(J6189&gt;0.3,J6189&lt;=1),INDEX(价格表!$B$4:$I$31,M6189,3),IF(AND(J6189&gt;1,J6189&lt;=2.2),INDEX(价格表!$B$4:$I$31,M6189,4),IF(AND(J6189&gt;2.2,J6189&lt;=3.3),INDEX(价格表!$B$4:$I$31,M6189,5),IF(AND(J6189&gt;3.3,J6189&lt;=4),INDEX(价格表!$B$4:$I$31,M6189,6),IF(AND(J6189&gt;4,J6189&lt;=5.5),INDEX(价格表!$B$4:$I$31,M6189,7),IF(J6189&gt;5.5,2.6+INDEX(价格表!$B$4:$I$31,M6189,8)*L6189)))))))</f>
        <v>2.15</v>
      </c>
    </row>
    <row r="6190" spans="1:14">
      <c r="A6190" s="20">
        <v>4311121939592</v>
      </c>
      <c r="B6190" s="18" t="s">
        <v>16</v>
      </c>
      <c r="C6190" s="21">
        <v>20201219</v>
      </c>
      <c r="D6190" s="21">
        <v>610538201209</v>
      </c>
      <c r="E6190" s="21" t="s">
        <v>16</v>
      </c>
      <c r="F6190" s="21">
        <v>20201229</v>
      </c>
      <c r="G6190" s="21" t="s">
        <v>17</v>
      </c>
      <c r="H6190" s="21" t="s">
        <v>45</v>
      </c>
      <c r="I6190" s="21" t="s">
        <v>352</v>
      </c>
      <c r="J6190" s="21">
        <v>1.46</v>
      </c>
      <c r="K6190" s="21" t="s">
        <v>20</v>
      </c>
      <c r="L6190">
        <f t="shared" si="112"/>
        <v>2</v>
      </c>
      <c r="M6190">
        <f>MATCH(H:H,价格表!$B$4:$B$35,0)</f>
        <v>9</v>
      </c>
      <c r="N6190" s="27">
        <f>IF(J6190&lt;=0.3,INDEX(价格表!$B$4:$I$31,M6190,2),IF(AND(J6190&gt;0.3,J6190&lt;=1),INDEX(价格表!$B$4:$I$31,M6190,3),IF(AND(J6190&gt;1,J6190&lt;=2.2),INDEX(价格表!$B$4:$I$31,M6190,4),IF(AND(J6190&gt;2.2,J6190&lt;=3.3),INDEX(价格表!$B$4:$I$31,M6190,5),IF(AND(J6190&gt;3.3,J6190&lt;=4),INDEX(价格表!$B$4:$I$31,M6190,6),IF(AND(J6190&gt;4,J6190&lt;=5.5),INDEX(价格表!$B$4:$I$31,M6190,7),IF(J6190&gt;5.5,2.6+INDEX(价格表!$B$4:$I$31,M6190,8)*L6190)))))))</f>
        <v>2.15</v>
      </c>
    </row>
    <row r="6191" spans="1:14">
      <c r="A6191" s="20">
        <v>4311121939597</v>
      </c>
      <c r="B6191" s="18" t="s">
        <v>16</v>
      </c>
      <c r="C6191" s="21">
        <v>20201219</v>
      </c>
      <c r="D6191" s="21">
        <v>610538201209</v>
      </c>
      <c r="E6191" s="21" t="s">
        <v>16</v>
      </c>
      <c r="F6191" s="21">
        <v>20201229</v>
      </c>
      <c r="G6191" s="21" t="s">
        <v>17</v>
      </c>
      <c r="H6191" s="21" t="s">
        <v>54</v>
      </c>
      <c r="I6191" s="21" t="s">
        <v>78</v>
      </c>
      <c r="J6191" s="21">
        <v>1.46</v>
      </c>
      <c r="K6191" s="21" t="s">
        <v>20</v>
      </c>
      <c r="L6191">
        <f t="shared" si="112"/>
        <v>2</v>
      </c>
      <c r="M6191">
        <f>MATCH(H:H,价格表!$B$4:$B$35,0)</f>
        <v>14</v>
      </c>
      <c r="N6191" s="27">
        <f>IF(J6191&lt;=0.3,INDEX(价格表!$B$4:$I$31,M6191,2),IF(AND(J6191&gt;0.3,J6191&lt;=1),INDEX(价格表!$B$4:$I$31,M6191,3),IF(AND(J6191&gt;1,J6191&lt;=2.2),INDEX(价格表!$B$4:$I$31,M6191,4),IF(AND(J6191&gt;2.2,J6191&lt;=3.3),INDEX(价格表!$B$4:$I$31,M6191,5),IF(AND(J6191&gt;3.3,J6191&lt;=4),INDEX(价格表!$B$4:$I$31,M6191,6),IF(AND(J6191&gt;4,J6191&lt;=5.5),INDEX(价格表!$B$4:$I$31,M6191,7),IF(J6191&gt;5.5,2.6+INDEX(价格表!$B$4:$I$31,M6191,8)*L6191)))))))</f>
        <v>2.15</v>
      </c>
    </row>
    <row r="6192" spans="1:14">
      <c r="A6192" s="20">
        <v>4311121939599</v>
      </c>
      <c r="B6192" s="18" t="s">
        <v>16</v>
      </c>
      <c r="C6192" s="21">
        <v>20201219</v>
      </c>
      <c r="D6192" s="21">
        <v>610538201209</v>
      </c>
      <c r="E6192" s="21" t="s">
        <v>16</v>
      </c>
      <c r="F6192" s="21">
        <v>20201229</v>
      </c>
      <c r="G6192" s="21" t="s">
        <v>17</v>
      </c>
      <c r="H6192" s="21" t="s">
        <v>45</v>
      </c>
      <c r="I6192" s="21" t="s">
        <v>48</v>
      </c>
      <c r="J6192" s="21">
        <v>1.48</v>
      </c>
      <c r="K6192" s="21" t="s">
        <v>20</v>
      </c>
      <c r="L6192">
        <f t="shared" si="112"/>
        <v>2</v>
      </c>
      <c r="M6192">
        <f>MATCH(H:H,价格表!$B$4:$B$35,0)</f>
        <v>9</v>
      </c>
      <c r="N6192" s="27">
        <f>IF(J6192&lt;=0.3,INDEX(价格表!$B$4:$I$31,M6192,2),IF(AND(J6192&gt;0.3,J6192&lt;=1),INDEX(价格表!$B$4:$I$31,M6192,3),IF(AND(J6192&gt;1,J6192&lt;=2.2),INDEX(价格表!$B$4:$I$31,M6192,4),IF(AND(J6192&gt;2.2,J6192&lt;=3.3),INDEX(价格表!$B$4:$I$31,M6192,5),IF(AND(J6192&gt;3.3,J6192&lt;=4),INDEX(价格表!$B$4:$I$31,M6192,6),IF(AND(J6192&gt;4,J6192&lt;=5.5),INDEX(价格表!$B$4:$I$31,M6192,7),IF(J6192&gt;5.5,2.6+INDEX(价格表!$B$4:$I$31,M6192,8)*L6192)))))))</f>
        <v>2.15</v>
      </c>
    </row>
    <row r="6193" spans="1:14">
      <c r="A6193" s="20">
        <v>4311121939601</v>
      </c>
      <c r="B6193" s="18" t="s">
        <v>16</v>
      </c>
      <c r="C6193" s="21">
        <v>20201219</v>
      </c>
      <c r="D6193" s="21">
        <v>610538201209</v>
      </c>
      <c r="E6193" s="21" t="s">
        <v>16</v>
      </c>
      <c r="F6193" s="21">
        <v>20201229</v>
      </c>
      <c r="G6193" s="21" t="s">
        <v>17</v>
      </c>
      <c r="H6193" s="21" t="s">
        <v>18</v>
      </c>
      <c r="I6193" s="21" t="s">
        <v>53</v>
      </c>
      <c r="J6193" s="21">
        <v>1.46</v>
      </c>
      <c r="K6193" s="21" t="s">
        <v>20</v>
      </c>
      <c r="L6193">
        <f t="shared" si="112"/>
        <v>2</v>
      </c>
      <c r="M6193">
        <f>MATCH(H:H,价格表!$B$4:$B$35,0)</f>
        <v>1</v>
      </c>
      <c r="N6193" s="27">
        <f>IF(J6193&lt;=0.3,INDEX(价格表!$B$4:$I$31,M6193,2),IF(AND(J6193&gt;0.3,J6193&lt;=1),INDEX(价格表!$B$4:$I$31,M6193,3),IF(AND(J6193&gt;1,J6193&lt;=2.2),INDEX(价格表!$B$4:$I$31,M6193,4),IF(AND(J6193&gt;2.2,J6193&lt;=3.3),INDEX(价格表!$B$4:$I$31,M6193,5),IF(AND(J6193&gt;3.3,J6193&lt;=4),INDEX(价格表!$B$4:$I$31,M6193,6),IF(AND(J6193&gt;4,J6193&lt;=5.5),INDEX(价格表!$B$4:$I$31,M6193,7),IF(J6193&gt;5.5,2.6+INDEX(价格表!$B$4:$I$31,M6193,8)*L6193)))))))</f>
        <v>2.15</v>
      </c>
    </row>
    <row r="6194" spans="1:14">
      <c r="A6194" s="20">
        <v>4311121939604</v>
      </c>
      <c r="B6194" s="18" t="s">
        <v>16</v>
      </c>
      <c r="C6194" s="21">
        <v>20201219</v>
      </c>
      <c r="D6194" s="21">
        <v>610538201209</v>
      </c>
      <c r="E6194" s="21" t="s">
        <v>16</v>
      </c>
      <c r="F6194" s="21">
        <v>20201229</v>
      </c>
      <c r="G6194" s="21" t="s">
        <v>17</v>
      </c>
      <c r="H6194" s="21" t="s">
        <v>75</v>
      </c>
      <c r="I6194" s="21" t="s">
        <v>221</v>
      </c>
      <c r="J6194" s="21">
        <v>1.55</v>
      </c>
      <c r="K6194" s="21" t="s">
        <v>20</v>
      </c>
      <c r="L6194">
        <f t="shared" si="112"/>
        <v>2</v>
      </c>
      <c r="M6194">
        <f>MATCH(H:H,价格表!$B$4:$B$35,0)</f>
        <v>24</v>
      </c>
      <c r="N6194" s="27">
        <f>IF(J6194&lt;=0.3,INDEX(价格表!$B$4:$I$31,M6194,2),IF(AND(J6194&gt;0.3,J6194&lt;=1),INDEX(价格表!$B$4:$I$31,M6194,3),IF(AND(J6194&gt;1,J6194&lt;=2.2),INDEX(价格表!$B$4:$I$31,M6194,4),IF(AND(J6194&gt;2.2,J6194&lt;=3.3),INDEX(价格表!$B$4:$I$31,M6194,5),IF(AND(J6194&gt;3.3,J6194&lt;=4),INDEX(价格表!$B$4:$I$31,M6194,6),IF(AND(J6194&gt;4,J6194&lt;=5.5),INDEX(价格表!$B$4:$I$31,M6194,7),IF(J6194&gt;5.5,2.6+INDEX(价格表!$B$4:$I$31,M6194,8)*L6194)))))))</f>
        <v>2.15</v>
      </c>
    </row>
    <row r="6195" spans="1:14">
      <c r="A6195" s="20">
        <v>4311121939605</v>
      </c>
      <c r="B6195" s="18" t="s">
        <v>16</v>
      </c>
      <c r="C6195" s="21">
        <v>20201219</v>
      </c>
      <c r="D6195" s="21">
        <v>610538201209</v>
      </c>
      <c r="E6195" s="21" t="s">
        <v>16</v>
      </c>
      <c r="F6195" s="21">
        <v>20201229</v>
      </c>
      <c r="G6195" s="21" t="s">
        <v>17</v>
      </c>
      <c r="H6195" s="21" t="s">
        <v>50</v>
      </c>
      <c r="I6195" s="21" t="s">
        <v>345</v>
      </c>
      <c r="J6195" s="21">
        <v>1.48</v>
      </c>
      <c r="K6195" s="21" t="s">
        <v>20</v>
      </c>
      <c r="L6195">
        <f t="shared" si="112"/>
        <v>2</v>
      </c>
      <c r="M6195">
        <f>MATCH(H:H,价格表!$B$4:$B$35,0)</f>
        <v>4</v>
      </c>
      <c r="N6195" s="27">
        <f>IF(J6195&lt;=0.3,INDEX(价格表!$B$4:$I$31,M6195,2),IF(AND(J6195&gt;0.3,J6195&lt;=1),INDEX(价格表!$B$4:$I$31,M6195,3),IF(AND(J6195&gt;1,J6195&lt;=2.2),INDEX(价格表!$B$4:$I$31,M6195,4),IF(AND(J6195&gt;2.2,J6195&lt;=3.3),INDEX(价格表!$B$4:$I$31,M6195,5),IF(AND(J6195&gt;3.3,J6195&lt;=4),INDEX(价格表!$B$4:$I$31,M6195,6),IF(AND(J6195&gt;4,J6195&lt;=5.5),INDEX(价格表!$B$4:$I$31,M6195,7),IF(J6195&gt;5.5,2.6+INDEX(价格表!$B$4:$I$31,M6195,8)*L6195)))))))</f>
        <v>2.15</v>
      </c>
    </row>
    <row r="6196" spans="1:14">
      <c r="A6196" s="20">
        <v>4311121939769</v>
      </c>
      <c r="B6196" s="18" t="s">
        <v>16</v>
      </c>
      <c r="C6196" s="21">
        <v>20201219</v>
      </c>
      <c r="D6196" s="21">
        <v>610538201209</v>
      </c>
      <c r="E6196" s="21" t="s">
        <v>16</v>
      </c>
      <c r="F6196" s="21">
        <v>20201229</v>
      </c>
      <c r="G6196" s="21" t="s">
        <v>17</v>
      </c>
      <c r="H6196" s="21" t="s">
        <v>23</v>
      </c>
      <c r="I6196" s="21" t="s">
        <v>99</v>
      </c>
      <c r="J6196" s="21">
        <v>1.46</v>
      </c>
      <c r="K6196" s="21" t="s">
        <v>20</v>
      </c>
      <c r="L6196">
        <f t="shared" si="112"/>
        <v>2</v>
      </c>
      <c r="M6196">
        <f>MATCH(H:H,价格表!$B$4:$B$35,0)</f>
        <v>15</v>
      </c>
      <c r="N6196" s="27">
        <f>IF(J6196&lt;=0.3,INDEX(价格表!$B$4:$I$31,M6196,2),IF(AND(J6196&gt;0.3,J6196&lt;=1),INDEX(价格表!$B$4:$I$31,M6196,3),IF(AND(J6196&gt;1,J6196&lt;=2.2),INDEX(价格表!$B$4:$I$31,M6196,4),IF(AND(J6196&gt;2.2,J6196&lt;=3.3),INDEX(价格表!$B$4:$I$31,M6196,5),IF(AND(J6196&gt;3.3,J6196&lt;=4),INDEX(价格表!$B$4:$I$31,M6196,6),IF(AND(J6196&gt;4,J6196&lt;=5.5),INDEX(价格表!$B$4:$I$31,M6196,7),IF(J6196&gt;5.5,2.6+INDEX(价格表!$B$4:$I$31,M6196,8)*L6196)))))))</f>
        <v>2.15</v>
      </c>
    </row>
    <row r="6197" spans="1:14">
      <c r="A6197" s="20">
        <v>4311121940282</v>
      </c>
      <c r="B6197" s="18" t="s">
        <v>16</v>
      </c>
      <c r="C6197" s="21">
        <v>20201219</v>
      </c>
      <c r="D6197" s="21">
        <v>610538201209</v>
      </c>
      <c r="E6197" s="21" t="s">
        <v>16</v>
      </c>
      <c r="F6197" s="21">
        <v>20201229</v>
      </c>
      <c r="G6197" s="21" t="s">
        <v>17</v>
      </c>
      <c r="H6197" s="21" t="s">
        <v>50</v>
      </c>
      <c r="I6197" s="21" t="s">
        <v>345</v>
      </c>
      <c r="J6197" s="21">
        <v>1.48</v>
      </c>
      <c r="K6197" s="21" t="s">
        <v>20</v>
      </c>
      <c r="L6197">
        <f t="shared" si="112"/>
        <v>2</v>
      </c>
      <c r="M6197">
        <f>MATCH(H:H,价格表!$B$4:$B$35,0)</f>
        <v>4</v>
      </c>
      <c r="N6197" s="27">
        <f>IF(J6197&lt;=0.3,INDEX(价格表!$B$4:$I$31,M6197,2),IF(AND(J6197&gt;0.3,J6197&lt;=1),INDEX(价格表!$B$4:$I$31,M6197,3),IF(AND(J6197&gt;1,J6197&lt;=2.2),INDEX(价格表!$B$4:$I$31,M6197,4),IF(AND(J6197&gt;2.2,J6197&lt;=3.3),INDEX(价格表!$B$4:$I$31,M6197,5),IF(AND(J6197&gt;3.3,J6197&lt;=4),INDEX(价格表!$B$4:$I$31,M6197,6),IF(AND(J6197&gt;4,J6197&lt;=5.5),INDEX(价格表!$B$4:$I$31,M6197,7),IF(J6197&gt;5.5,2.6+INDEX(价格表!$B$4:$I$31,M6197,8)*L6197)))))))</f>
        <v>2.15</v>
      </c>
    </row>
    <row r="6198" spans="1:14">
      <c r="A6198" s="20">
        <v>4311121940283</v>
      </c>
      <c r="B6198" s="18" t="s">
        <v>16</v>
      </c>
      <c r="C6198" s="21">
        <v>20201219</v>
      </c>
      <c r="D6198" s="21">
        <v>610538201209</v>
      </c>
      <c r="E6198" s="21" t="s">
        <v>16</v>
      </c>
      <c r="F6198" s="21">
        <v>20201229</v>
      </c>
      <c r="G6198" s="21" t="s">
        <v>17</v>
      </c>
      <c r="H6198" s="21" t="s">
        <v>66</v>
      </c>
      <c r="I6198" s="21" t="s">
        <v>222</v>
      </c>
      <c r="J6198" s="21">
        <v>1.5</v>
      </c>
      <c r="K6198" s="21" t="s">
        <v>20</v>
      </c>
      <c r="L6198">
        <f t="shared" si="112"/>
        <v>2</v>
      </c>
      <c r="M6198">
        <f>MATCH(H:H,价格表!$B$4:$B$35,0)</f>
        <v>17</v>
      </c>
      <c r="N6198" s="27">
        <f>IF(J6198&lt;=0.3,INDEX(价格表!$B$4:$I$31,M6198,2),IF(AND(J6198&gt;0.3,J6198&lt;=1),INDEX(价格表!$B$4:$I$31,M6198,3),IF(AND(J6198&gt;1,J6198&lt;=2.2),INDEX(价格表!$B$4:$I$31,M6198,4),IF(AND(J6198&gt;2.2,J6198&lt;=3.3),INDEX(价格表!$B$4:$I$31,M6198,5),IF(AND(J6198&gt;3.3,J6198&lt;=4),INDEX(价格表!$B$4:$I$31,M6198,6),IF(AND(J6198&gt;4,J6198&lt;=5.5),INDEX(价格表!$B$4:$I$31,M6198,7),IF(J6198&gt;5.5,2.6+INDEX(价格表!$B$4:$I$31,M6198,8)*L6198)))))))</f>
        <v>2.15</v>
      </c>
    </row>
    <row r="6199" spans="1:14">
      <c r="A6199" s="20">
        <v>4311121940284</v>
      </c>
      <c r="B6199" s="18" t="s">
        <v>16</v>
      </c>
      <c r="C6199" s="21">
        <v>20201219</v>
      </c>
      <c r="D6199" s="21">
        <v>610538201209</v>
      </c>
      <c r="E6199" s="21" t="s">
        <v>16</v>
      </c>
      <c r="F6199" s="21">
        <v>20201229</v>
      </c>
      <c r="G6199" s="21" t="s">
        <v>17</v>
      </c>
      <c r="H6199" s="21" t="s">
        <v>73</v>
      </c>
      <c r="I6199" s="21" t="s">
        <v>131</v>
      </c>
      <c r="J6199" s="21">
        <v>1.46</v>
      </c>
      <c r="K6199" s="21" t="s">
        <v>20</v>
      </c>
      <c r="L6199">
        <f t="shared" si="112"/>
        <v>2</v>
      </c>
      <c r="M6199">
        <f>MATCH(H:H,价格表!$B$4:$B$35,0)</f>
        <v>7</v>
      </c>
      <c r="N6199" s="27">
        <f>IF(J6199&lt;=0.3,INDEX(价格表!$B$4:$I$31,M6199,2),IF(AND(J6199&gt;0.3,J6199&lt;=1),INDEX(价格表!$B$4:$I$31,M6199,3),IF(AND(J6199&gt;1,J6199&lt;=2.2),INDEX(价格表!$B$4:$I$31,M6199,4),IF(AND(J6199&gt;2.2,J6199&lt;=3.3),INDEX(价格表!$B$4:$I$31,M6199,5),IF(AND(J6199&gt;3.3,J6199&lt;=4),INDEX(价格表!$B$4:$I$31,M6199,6),IF(AND(J6199&gt;4,J6199&lt;=5.5),INDEX(价格表!$B$4:$I$31,M6199,7),IF(J6199&gt;5.5,2.6+INDEX(价格表!$B$4:$I$31,M6199,8)*L6199)))))))</f>
        <v>2.15</v>
      </c>
    </row>
    <row r="6200" spans="1:14">
      <c r="A6200" s="20">
        <v>4311121940285</v>
      </c>
      <c r="B6200" s="18" t="s">
        <v>16</v>
      </c>
      <c r="C6200" s="21">
        <v>20201219</v>
      </c>
      <c r="D6200" s="21">
        <v>610538201209</v>
      </c>
      <c r="E6200" s="21" t="s">
        <v>16</v>
      </c>
      <c r="F6200" s="21">
        <v>20201229</v>
      </c>
      <c r="G6200" s="21" t="s">
        <v>17</v>
      </c>
      <c r="H6200" s="21" t="s">
        <v>30</v>
      </c>
      <c r="I6200" s="21" t="s">
        <v>31</v>
      </c>
      <c r="J6200" s="21">
        <v>1.54</v>
      </c>
      <c r="K6200" s="21" t="s">
        <v>20</v>
      </c>
      <c r="L6200">
        <f t="shared" si="112"/>
        <v>2</v>
      </c>
      <c r="M6200">
        <f>MATCH(H:H,价格表!$B$4:$B$35,0)</f>
        <v>16</v>
      </c>
      <c r="N6200" s="27">
        <f>IF(J6200&lt;=0.3,INDEX(价格表!$B$4:$I$31,M6200,2),IF(AND(J6200&gt;0.3,J6200&lt;=1),INDEX(价格表!$B$4:$I$31,M6200,3),IF(AND(J6200&gt;1,J6200&lt;=2.2),INDEX(价格表!$B$4:$I$31,M6200,4),IF(AND(J6200&gt;2.2,J6200&lt;=3.3),INDEX(价格表!$B$4:$I$31,M6200,5),IF(AND(J6200&gt;3.3,J6200&lt;=4),INDEX(价格表!$B$4:$I$31,M6200,6),IF(AND(J6200&gt;4,J6200&lt;=5.5),INDEX(价格表!$B$4:$I$31,M6200,7),IF(J6200&gt;5.5,2.6+INDEX(价格表!$B$4:$I$31,M6200,8)*L6200)))))))</f>
        <v>2.15</v>
      </c>
    </row>
    <row r="6201" spans="1:14">
      <c r="A6201" s="20">
        <v>4311121940286</v>
      </c>
      <c r="B6201" s="18" t="s">
        <v>16</v>
      </c>
      <c r="C6201" s="21">
        <v>20201219</v>
      </c>
      <c r="D6201" s="21">
        <v>610538201209</v>
      </c>
      <c r="E6201" s="21" t="s">
        <v>16</v>
      </c>
      <c r="F6201" s="21">
        <v>20201229</v>
      </c>
      <c r="G6201" s="21" t="s">
        <v>17</v>
      </c>
      <c r="H6201" s="21" t="s">
        <v>68</v>
      </c>
      <c r="I6201" s="21" t="s">
        <v>263</v>
      </c>
      <c r="J6201" s="21">
        <v>1.48</v>
      </c>
      <c r="K6201" s="21" t="s">
        <v>20</v>
      </c>
      <c r="L6201">
        <f t="shared" si="112"/>
        <v>2</v>
      </c>
      <c r="M6201">
        <f>MATCH(H:H,价格表!$B$4:$B$35,0)</f>
        <v>5</v>
      </c>
      <c r="N6201" s="27">
        <f>IF(J6201&lt;=0.3,INDEX(价格表!$B$4:$I$31,M6201,2),IF(AND(J6201&gt;0.3,J6201&lt;=1),INDEX(价格表!$B$4:$I$31,M6201,3),IF(AND(J6201&gt;1,J6201&lt;=2.2),INDEX(价格表!$B$4:$I$31,M6201,4),IF(AND(J6201&gt;2.2,J6201&lt;=3.3),INDEX(价格表!$B$4:$I$31,M6201,5),IF(AND(J6201&gt;3.3,J6201&lt;=4),INDEX(价格表!$B$4:$I$31,M6201,6),IF(AND(J6201&gt;4,J6201&lt;=5.5),INDEX(价格表!$B$4:$I$31,M6201,7),IF(J6201&gt;5.5,2.6+INDEX(价格表!$B$4:$I$31,M6201,8)*L6201)))))))</f>
        <v>2.15</v>
      </c>
    </row>
    <row r="6202" spans="1:14">
      <c r="A6202" s="20">
        <v>4311121940287</v>
      </c>
      <c r="B6202" s="18" t="s">
        <v>16</v>
      </c>
      <c r="C6202" s="21">
        <v>20201219</v>
      </c>
      <c r="D6202" s="21">
        <v>610538201209</v>
      </c>
      <c r="E6202" s="21" t="s">
        <v>16</v>
      </c>
      <c r="F6202" s="21">
        <v>20201229</v>
      </c>
      <c r="G6202" s="21" t="s">
        <v>17</v>
      </c>
      <c r="H6202" s="21" t="s">
        <v>73</v>
      </c>
      <c r="I6202" s="21" t="s">
        <v>93</v>
      </c>
      <c r="J6202" s="21">
        <v>1.48</v>
      </c>
      <c r="K6202" s="21" t="s">
        <v>20</v>
      </c>
      <c r="L6202">
        <f t="shared" si="112"/>
        <v>2</v>
      </c>
      <c r="M6202">
        <f>MATCH(H:H,价格表!$B$4:$B$35,0)</f>
        <v>7</v>
      </c>
      <c r="N6202" s="27">
        <f>IF(J6202&lt;=0.3,INDEX(价格表!$B$4:$I$31,M6202,2),IF(AND(J6202&gt;0.3,J6202&lt;=1),INDEX(价格表!$B$4:$I$31,M6202,3),IF(AND(J6202&gt;1,J6202&lt;=2.2),INDEX(价格表!$B$4:$I$31,M6202,4),IF(AND(J6202&gt;2.2,J6202&lt;=3.3),INDEX(价格表!$B$4:$I$31,M6202,5),IF(AND(J6202&gt;3.3,J6202&lt;=4),INDEX(价格表!$B$4:$I$31,M6202,6),IF(AND(J6202&gt;4,J6202&lt;=5.5),INDEX(价格表!$B$4:$I$31,M6202,7),IF(J6202&gt;5.5,2.6+INDEX(价格表!$B$4:$I$31,M6202,8)*L6202)))))))</f>
        <v>2.15</v>
      </c>
    </row>
    <row r="6203" spans="1:14">
      <c r="A6203" s="20">
        <v>4311121940288</v>
      </c>
      <c r="B6203" s="18" t="s">
        <v>16</v>
      </c>
      <c r="C6203" s="21">
        <v>20201219</v>
      </c>
      <c r="D6203" s="21">
        <v>610538201209</v>
      </c>
      <c r="E6203" s="21" t="s">
        <v>16</v>
      </c>
      <c r="F6203" s="21">
        <v>20201229</v>
      </c>
      <c r="G6203" s="21" t="s">
        <v>17</v>
      </c>
      <c r="H6203" s="21" t="s">
        <v>35</v>
      </c>
      <c r="I6203" s="21" t="s">
        <v>156</v>
      </c>
      <c r="J6203" s="21">
        <v>1.52</v>
      </c>
      <c r="K6203" s="21" t="s">
        <v>20</v>
      </c>
      <c r="L6203">
        <f t="shared" si="112"/>
        <v>2</v>
      </c>
      <c r="M6203">
        <f>MATCH(H:H,价格表!$B$4:$B$35,0)</f>
        <v>22</v>
      </c>
      <c r="N6203" s="27">
        <f>IF(J6203&lt;=0.3,INDEX(价格表!$B$4:$I$31,M6203,2),IF(AND(J6203&gt;0.3,J6203&lt;=1),INDEX(价格表!$B$4:$I$31,M6203,3),IF(AND(J6203&gt;1,J6203&lt;=2.2),INDEX(价格表!$B$4:$I$31,M6203,4),IF(AND(J6203&gt;2.2,J6203&lt;=3.3),INDEX(价格表!$B$4:$I$31,M6203,5),IF(AND(J6203&gt;3.3,J6203&lt;=4),INDEX(价格表!$B$4:$I$31,M6203,6),IF(AND(J6203&gt;4,J6203&lt;=5.5),INDEX(价格表!$B$4:$I$31,M6203,7),IF(J6203&gt;5.5,2.6+INDEX(价格表!$B$4:$I$31,M6203,8)*L6203)))))))</f>
        <v>2.15</v>
      </c>
    </row>
    <row r="6204" spans="1:14">
      <c r="A6204" s="20">
        <v>4311121946992</v>
      </c>
      <c r="B6204" s="18" t="s">
        <v>16</v>
      </c>
      <c r="C6204" s="21">
        <v>20201219</v>
      </c>
      <c r="D6204" s="21">
        <v>610538201209</v>
      </c>
      <c r="E6204" s="21" t="s">
        <v>16</v>
      </c>
      <c r="F6204" s="21">
        <v>20201229</v>
      </c>
      <c r="G6204" s="21" t="s">
        <v>17</v>
      </c>
      <c r="H6204" s="21" t="s">
        <v>33</v>
      </c>
      <c r="I6204" s="21" t="s">
        <v>34</v>
      </c>
      <c r="J6204" s="21">
        <v>1.48</v>
      </c>
      <c r="K6204" s="21" t="s">
        <v>20</v>
      </c>
      <c r="L6204">
        <f t="shared" si="112"/>
        <v>2</v>
      </c>
      <c r="M6204">
        <f>MATCH(H:H,价格表!$B$4:$B$35,0)</f>
        <v>13</v>
      </c>
      <c r="N6204" s="27">
        <f>IF(J6204&lt;=0.3,INDEX(价格表!$B$4:$I$31,M6204,2),IF(AND(J6204&gt;0.3,J6204&lt;=1),INDEX(价格表!$B$4:$I$31,M6204,3),IF(AND(J6204&gt;1,J6204&lt;=2.2),INDEX(价格表!$B$4:$I$31,M6204,4),IF(AND(J6204&gt;2.2,J6204&lt;=3.3),INDEX(价格表!$B$4:$I$31,M6204,5),IF(AND(J6204&gt;3.3,J6204&lt;=4),INDEX(价格表!$B$4:$I$31,M6204,6),IF(AND(J6204&gt;4,J6204&lt;=5.5),INDEX(价格表!$B$4:$I$31,M6204,7),IF(J6204&gt;5.5,2.6+INDEX(价格表!$B$4:$I$31,M6204,8)*L6204)))))))</f>
        <v>2.15</v>
      </c>
    </row>
    <row r="6205" spans="1:14">
      <c r="A6205" s="20">
        <v>4311121946993</v>
      </c>
      <c r="B6205" s="18" t="s">
        <v>16</v>
      </c>
      <c r="C6205" s="21">
        <v>20201219</v>
      </c>
      <c r="D6205" s="21">
        <v>610538201209</v>
      </c>
      <c r="E6205" s="21" t="s">
        <v>16</v>
      </c>
      <c r="F6205" s="21">
        <v>20201229</v>
      </c>
      <c r="G6205" s="21" t="s">
        <v>17</v>
      </c>
      <c r="H6205" s="21" t="s">
        <v>88</v>
      </c>
      <c r="I6205" s="21" t="s">
        <v>110</v>
      </c>
      <c r="J6205" s="21">
        <v>1.48</v>
      </c>
      <c r="K6205" s="21" t="s">
        <v>20</v>
      </c>
      <c r="L6205">
        <f t="shared" si="112"/>
        <v>2</v>
      </c>
      <c r="M6205">
        <f>MATCH(H:H,价格表!$B$4:$B$35,0)</f>
        <v>19</v>
      </c>
      <c r="N6205" s="27">
        <f>IF(J6205&lt;=0.3,INDEX(价格表!$B$4:$I$31,M6205,2),IF(AND(J6205&gt;0.3,J6205&lt;=1),INDEX(价格表!$B$4:$I$31,M6205,3),IF(AND(J6205&gt;1,J6205&lt;=2.2),INDEX(价格表!$B$4:$I$31,M6205,4),IF(AND(J6205&gt;2.2,J6205&lt;=3.3),INDEX(价格表!$B$4:$I$31,M6205,5),IF(AND(J6205&gt;3.3,J6205&lt;=4),INDEX(价格表!$B$4:$I$31,M6205,6),IF(AND(J6205&gt;4,J6205&lt;=5.5),INDEX(价格表!$B$4:$I$31,M6205,7),IF(J6205&gt;5.5,2.6+INDEX(价格表!$B$4:$I$31,M6205,8)*L6205)))))))</f>
        <v>2.15</v>
      </c>
    </row>
    <row r="6206" spans="1:14">
      <c r="A6206" s="20">
        <v>4311121946994</v>
      </c>
      <c r="B6206" s="18" t="s">
        <v>16</v>
      </c>
      <c r="C6206" s="21">
        <v>20201219</v>
      </c>
      <c r="D6206" s="21">
        <v>610538201209</v>
      </c>
      <c r="E6206" s="21" t="s">
        <v>16</v>
      </c>
      <c r="F6206" s="21">
        <v>20201229</v>
      </c>
      <c r="G6206" s="21" t="s">
        <v>17</v>
      </c>
      <c r="H6206" s="21" t="s">
        <v>25</v>
      </c>
      <c r="I6206" s="21" t="s">
        <v>26</v>
      </c>
      <c r="J6206" s="21">
        <v>1.48</v>
      </c>
      <c r="K6206" s="21" t="s">
        <v>20</v>
      </c>
      <c r="L6206">
        <f t="shared" si="112"/>
        <v>2</v>
      </c>
      <c r="M6206">
        <f>MATCH(H:H,价格表!$B$4:$B$35,0)</f>
        <v>25</v>
      </c>
      <c r="N6206" s="27">
        <f>IF(J6206&lt;=0.3,INDEX(价格表!$B$4:$I$31,M6206,2),IF(AND(J6206&gt;0.3,J6206&lt;=1),INDEX(价格表!$B$4:$I$31,M6206,3),IF(AND(J6206&gt;1,J6206&lt;=2.2),INDEX(价格表!$B$4:$I$31,M6206,4),IF(AND(J6206&gt;2.2,J6206&lt;=3.3),INDEX(价格表!$B$4:$I$31,M6206,5),IF(AND(J6206&gt;3.3,J6206&lt;=4),INDEX(价格表!$B$4:$I$31,M6206,6),IF(AND(J6206&gt;4,J6206&lt;=5.5),INDEX(价格表!$B$4:$I$31,M6206,7),IF(J6206&gt;5.5,2.6+INDEX(价格表!$B$4:$I$31,M6206,8)*L6206)))))))</f>
        <v>2.15</v>
      </c>
    </row>
    <row r="6207" spans="1:14">
      <c r="A6207" s="20">
        <v>4311121946995</v>
      </c>
      <c r="B6207" s="18" t="s">
        <v>16</v>
      </c>
      <c r="C6207" s="21">
        <v>20201219</v>
      </c>
      <c r="D6207" s="21">
        <v>610538201209</v>
      </c>
      <c r="E6207" s="21" t="s">
        <v>16</v>
      </c>
      <c r="F6207" s="21">
        <v>20201229</v>
      </c>
      <c r="G6207" s="21" t="s">
        <v>17</v>
      </c>
      <c r="H6207" s="21" t="s">
        <v>30</v>
      </c>
      <c r="I6207" s="21" t="s">
        <v>31</v>
      </c>
      <c r="J6207" s="21">
        <v>1.48</v>
      </c>
      <c r="K6207" s="21" t="s">
        <v>20</v>
      </c>
      <c r="L6207">
        <f t="shared" si="112"/>
        <v>2</v>
      </c>
      <c r="M6207">
        <f>MATCH(H:H,价格表!$B$4:$B$35,0)</f>
        <v>16</v>
      </c>
      <c r="N6207" s="27">
        <f>IF(J6207&lt;=0.3,INDEX(价格表!$B$4:$I$31,M6207,2),IF(AND(J6207&gt;0.3,J6207&lt;=1),INDEX(价格表!$B$4:$I$31,M6207,3),IF(AND(J6207&gt;1,J6207&lt;=2.2),INDEX(价格表!$B$4:$I$31,M6207,4),IF(AND(J6207&gt;2.2,J6207&lt;=3.3),INDEX(价格表!$B$4:$I$31,M6207,5),IF(AND(J6207&gt;3.3,J6207&lt;=4),INDEX(价格表!$B$4:$I$31,M6207,6),IF(AND(J6207&gt;4,J6207&lt;=5.5),INDEX(价格表!$B$4:$I$31,M6207,7),IF(J6207&gt;5.5,2.6+INDEX(价格表!$B$4:$I$31,M6207,8)*L6207)))))))</f>
        <v>2.15</v>
      </c>
    </row>
    <row r="6208" spans="1:14">
      <c r="A6208" s="20">
        <v>4311121946996</v>
      </c>
      <c r="B6208" s="18" t="s">
        <v>16</v>
      </c>
      <c r="C6208" s="21">
        <v>20201219</v>
      </c>
      <c r="D6208" s="21">
        <v>610538201209</v>
      </c>
      <c r="E6208" s="21" t="s">
        <v>16</v>
      </c>
      <c r="F6208" s="21">
        <v>20201229</v>
      </c>
      <c r="G6208" s="21" t="s">
        <v>17</v>
      </c>
      <c r="H6208" s="21" t="s">
        <v>18</v>
      </c>
      <c r="I6208" s="21" t="s">
        <v>53</v>
      </c>
      <c r="J6208" s="21">
        <v>1.48</v>
      </c>
      <c r="K6208" s="21" t="s">
        <v>20</v>
      </c>
      <c r="L6208">
        <f t="shared" si="112"/>
        <v>2</v>
      </c>
      <c r="M6208">
        <f>MATCH(H:H,价格表!$B$4:$B$35,0)</f>
        <v>1</v>
      </c>
      <c r="N6208" s="27">
        <f>IF(J6208&lt;=0.3,INDEX(价格表!$B$4:$I$31,M6208,2),IF(AND(J6208&gt;0.3,J6208&lt;=1),INDEX(价格表!$B$4:$I$31,M6208,3),IF(AND(J6208&gt;1,J6208&lt;=2.2),INDEX(价格表!$B$4:$I$31,M6208,4),IF(AND(J6208&gt;2.2,J6208&lt;=3.3),INDEX(价格表!$B$4:$I$31,M6208,5),IF(AND(J6208&gt;3.3,J6208&lt;=4),INDEX(价格表!$B$4:$I$31,M6208,6),IF(AND(J6208&gt;4,J6208&lt;=5.5),INDEX(价格表!$B$4:$I$31,M6208,7),IF(J6208&gt;5.5,2.6+INDEX(价格表!$B$4:$I$31,M6208,8)*L6208)))))))</f>
        <v>2.15</v>
      </c>
    </row>
    <row r="6209" spans="1:14">
      <c r="A6209" s="20">
        <v>4311121946997</v>
      </c>
      <c r="B6209" s="18" t="s">
        <v>16</v>
      </c>
      <c r="C6209" s="21">
        <v>20201219</v>
      </c>
      <c r="D6209" s="21">
        <v>610538201209</v>
      </c>
      <c r="E6209" s="21" t="s">
        <v>16</v>
      </c>
      <c r="F6209" s="21">
        <v>20201229</v>
      </c>
      <c r="G6209" s="21" t="s">
        <v>17</v>
      </c>
      <c r="H6209" s="21" t="s">
        <v>30</v>
      </c>
      <c r="I6209" s="21" t="s">
        <v>281</v>
      </c>
      <c r="J6209" s="21">
        <v>1.48</v>
      </c>
      <c r="K6209" s="21" t="s">
        <v>20</v>
      </c>
      <c r="L6209">
        <f t="shared" si="112"/>
        <v>2</v>
      </c>
      <c r="M6209">
        <f>MATCH(H:H,价格表!$B$4:$B$35,0)</f>
        <v>16</v>
      </c>
      <c r="N6209" s="27">
        <f>IF(J6209&lt;=0.3,INDEX(价格表!$B$4:$I$31,M6209,2),IF(AND(J6209&gt;0.3,J6209&lt;=1),INDEX(价格表!$B$4:$I$31,M6209,3),IF(AND(J6209&gt;1,J6209&lt;=2.2),INDEX(价格表!$B$4:$I$31,M6209,4),IF(AND(J6209&gt;2.2,J6209&lt;=3.3),INDEX(价格表!$B$4:$I$31,M6209,5),IF(AND(J6209&gt;3.3,J6209&lt;=4),INDEX(价格表!$B$4:$I$31,M6209,6),IF(AND(J6209&gt;4,J6209&lt;=5.5),INDEX(价格表!$B$4:$I$31,M6209,7),IF(J6209&gt;5.5,2.6+INDEX(价格表!$B$4:$I$31,M6209,8)*L6209)))))))</f>
        <v>2.15</v>
      </c>
    </row>
    <row r="6210" spans="1:14">
      <c r="A6210" s="20">
        <v>4311121946998</v>
      </c>
      <c r="B6210" s="18" t="s">
        <v>16</v>
      </c>
      <c r="C6210" s="21">
        <v>20201219</v>
      </c>
      <c r="D6210" s="21">
        <v>610538201209</v>
      </c>
      <c r="E6210" s="21" t="s">
        <v>16</v>
      </c>
      <c r="F6210" s="21">
        <v>20201229</v>
      </c>
      <c r="G6210" s="21" t="s">
        <v>17</v>
      </c>
      <c r="H6210" s="21" t="s">
        <v>23</v>
      </c>
      <c r="I6210" s="21" t="s">
        <v>99</v>
      </c>
      <c r="J6210" s="21">
        <v>1.48</v>
      </c>
      <c r="K6210" s="21" t="s">
        <v>20</v>
      </c>
      <c r="L6210">
        <f t="shared" si="112"/>
        <v>2</v>
      </c>
      <c r="M6210">
        <f>MATCH(H:H,价格表!$B$4:$B$35,0)</f>
        <v>15</v>
      </c>
      <c r="N6210" s="27">
        <f>IF(J6210&lt;=0.3,INDEX(价格表!$B$4:$I$31,M6210,2),IF(AND(J6210&gt;0.3,J6210&lt;=1),INDEX(价格表!$B$4:$I$31,M6210,3),IF(AND(J6210&gt;1,J6210&lt;=2.2),INDEX(价格表!$B$4:$I$31,M6210,4),IF(AND(J6210&gt;2.2,J6210&lt;=3.3),INDEX(价格表!$B$4:$I$31,M6210,5),IF(AND(J6210&gt;3.3,J6210&lt;=4),INDEX(价格表!$B$4:$I$31,M6210,6),IF(AND(J6210&gt;4,J6210&lt;=5.5),INDEX(价格表!$B$4:$I$31,M6210,7),IF(J6210&gt;5.5,2.6+INDEX(价格表!$B$4:$I$31,M6210,8)*L6210)))))))</f>
        <v>2.15</v>
      </c>
    </row>
    <row r="6211" spans="1:14">
      <c r="A6211" s="20">
        <v>4311121946999</v>
      </c>
      <c r="B6211" s="18" t="s">
        <v>16</v>
      </c>
      <c r="C6211" s="21">
        <v>20201219</v>
      </c>
      <c r="D6211" s="21">
        <v>610538201209</v>
      </c>
      <c r="E6211" s="21" t="s">
        <v>16</v>
      </c>
      <c r="F6211" s="21">
        <v>20201229</v>
      </c>
      <c r="G6211" s="21" t="s">
        <v>17</v>
      </c>
      <c r="H6211" s="21" t="s">
        <v>56</v>
      </c>
      <c r="I6211" s="21" t="s">
        <v>65</v>
      </c>
      <c r="J6211" s="21">
        <v>1.48</v>
      </c>
      <c r="K6211" s="21" t="s">
        <v>20</v>
      </c>
      <c r="L6211">
        <f t="shared" si="112"/>
        <v>2</v>
      </c>
      <c r="M6211">
        <f>MATCH(H:H,价格表!$B$4:$B$35,0)</f>
        <v>11</v>
      </c>
      <c r="N6211" s="27">
        <f>IF(J6211&lt;=0.3,INDEX(价格表!$B$4:$I$31,M6211,2),IF(AND(J6211&gt;0.3,J6211&lt;=1),INDEX(价格表!$B$4:$I$31,M6211,3),IF(AND(J6211&gt;1,J6211&lt;=2.2),INDEX(价格表!$B$4:$I$31,M6211,4),IF(AND(J6211&gt;2.2,J6211&lt;=3.3),INDEX(价格表!$B$4:$I$31,M6211,5),IF(AND(J6211&gt;3.3,J6211&lt;=4),INDEX(价格表!$B$4:$I$31,M6211,6),IF(AND(J6211&gt;4,J6211&lt;=5.5),INDEX(价格表!$B$4:$I$31,M6211,7),IF(J6211&gt;5.5,2.6+INDEX(价格表!$B$4:$I$31,M6211,8)*L6211)))))))</f>
        <v>2.15</v>
      </c>
    </row>
    <row r="6212" spans="1:14">
      <c r="A6212" s="20">
        <v>4311121947225</v>
      </c>
      <c r="B6212" s="18" t="s">
        <v>16</v>
      </c>
      <c r="C6212" s="21">
        <v>20201219</v>
      </c>
      <c r="D6212" s="21">
        <v>610538201209</v>
      </c>
      <c r="E6212" s="21" t="s">
        <v>16</v>
      </c>
      <c r="F6212" s="21">
        <v>20201229</v>
      </c>
      <c r="G6212" s="21" t="s">
        <v>17</v>
      </c>
      <c r="H6212" s="21" t="s">
        <v>66</v>
      </c>
      <c r="I6212" s="21" t="s">
        <v>67</v>
      </c>
      <c r="J6212" s="21">
        <v>1.48</v>
      </c>
      <c r="K6212" s="21" t="s">
        <v>20</v>
      </c>
      <c r="L6212">
        <f t="shared" ref="L6212:L6275" si="113">ROUNDUP(J6212,0)</f>
        <v>2</v>
      </c>
      <c r="M6212">
        <f>MATCH(H:H,价格表!$B$4:$B$35,0)</f>
        <v>17</v>
      </c>
      <c r="N6212" s="27">
        <f>IF(J6212&lt;=0.3,INDEX(价格表!$B$4:$I$31,M6212,2),IF(AND(J6212&gt;0.3,J6212&lt;=1),INDEX(价格表!$B$4:$I$31,M6212,3),IF(AND(J6212&gt;1,J6212&lt;=2.2),INDEX(价格表!$B$4:$I$31,M6212,4),IF(AND(J6212&gt;2.2,J6212&lt;=3.3),INDEX(价格表!$B$4:$I$31,M6212,5),IF(AND(J6212&gt;3.3,J6212&lt;=4),INDEX(价格表!$B$4:$I$31,M6212,6),IF(AND(J6212&gt;4,J6212&lt;=5.5),INDEX(价格表!$B$4:$I$31,M6212,7),IF(J6212&gt;5.5,2.6+INDEX(价格表!$B$4:$I$31,M6212,8)*L6212)))))))</f>
        <v>2.15</v>
      </c>
    </row>
    <row r="6213" spans="1:14">
      <c r="A6213" s="20">
        <v>4311121947226</v>
      </c>
      <c r="B6213" s="18" t="s">
        <v>16</v>
      </c>
      <c r="C6213" s="21">
        <v>20201219</v>
      </c>
      <c r="D6213" s="21">
        <v>610538201209</v>
      </c>
      <c r="E6213" s="21" t="s">
        <v>16</v>
      </c>
      <c r="F6213" s="21">
        <v>20201229</v>
      </c>
      <c r="G6213" s="21" t="s">
        <v>17</v>
      </c>
      <c r="H6213" s="21" t="s">
        <v>30</v>
      </c>
      <c r="I6213" s="21" t="s">
        <v>270</v>
      </c>
      <c r="J6213" s="21">
        <v>1.48</v>
      </c>
      <c r="K6213" s="21" t="s">
        <v>20</v>
      </c>
      <c r="L6213">
        <f t="shared" si="113"/>
        <v>2</v>
      </c>
      <c r="M6213">
        <f>MATCH(H:H,价格表!$B$4:$B$35,0)</f>
        <v>16</v>
      </c>
      <c r="N6213" s="27">
        <f>IF(J6213&lt;=0.3,INDEX(价格表!$B$4:$I$31,M6213,2),IF(AND(J6213&gt;0.3,J6213&lt;=1),INDEX(价格表!$B$4:$I$31,M6213,3),IF(AND(J6213&gt;1,J6213&lt;=2.2),INDEX(价格表!$B$4:$I$31,M6213,4),IF(AND(J6213&gt;2.2,J6213&lt;=3.3),INDEX(价格表!$B$4:$I$31,M6213,5),IF(AND(J6213&gt;3.3,J6213&lt;=4),INDEX(价格表!$B$4:$I$31,M6213,6),IF(AND(J6213&gt;4,J6213&lt;=5.5),INDEX(价格表!$B$4:$I$31,M6213,7),IF(J6213&gt;5.5,2.6+INDEX(价格表!$B$4:$I$31,M6213,8)*L6213)))))))</f>
        <v>2.15</v>
      </c>
    </row>
    <row r="6214" spans="1:14">
      <c r="A6214" s="20">
        <v>4311121947227</v>
      </c>
      <c r="B6214" s="18" t="s">
        <v>16</v>
      </c>
      <c r="C6214" s="21">
        <v>20201219</v>
      </c>
      <c r="D6214" s="21">
        <v>610538201209</v>
      </c>
      <c r="E6214" s="21" t="s">
        <v>16</v>
      </c>
      <c r="F6214" s="21">
        <v>20201229</v>
      </c>
      <c r="G6214" s="21" t="s">
        <v>17</v>
      </c>
      <c r="H6214" s="21" t="s">
        <v>56</v>
      </c>
      <c r="I6214" s="21" t="s">
        <v>261</v>
      </c>
      <c r="J6214" s="21">
        <v>1.48</v>
      </c>
      <c r="K6214" s="21" t="s">
        <v>20</v>
      </c>
      <c r="L6214">
        <f t="shared" si="113"/>
        <v>2</v>
      </c>
      <c r="M6214">
        <f>MATCH(H:H,价格表!$B$4:$B$35,0)</f>
        <v>11</v>
      </c>
      <c r="N6214" s="27">
        <f>IF(J6214&lt;=0.3,INDEX(价格表!$B$4:$I$31,M6214,2),IF(AND(J6214&gt;0.3,J6214&lt;=1),INDEX(价格表!$B$4:$I$31,M6214,3),IF(AND(J6214&gt;1,J6214&lt;=2.2),INDEX(价格表!$B$4:$I$31,M6214,4),IF(AND(J6214&gt;2.2,J6214&lt;=3.3),INDEX(价格表!$B$4:$I$31,M6214,5),IF(AND(J6214&gt;3.3,J6214&lt;=4),INDEX(价格表!$B$4:$I$31,M6214,6),IF(AND(J6214&gt;4,J6214&lt;=5.5),INDEX(价格表!$B$4:$I$31,M6214,7),IF(J6214&gt;5.5,2.6+INDEX(价格表!$B$4:$I$31,M6214,8)*L6214)))))))</f>
        <v>2.15</v>
      </c>
    </row>
    <row r="6215" spans="1:14">
      <c r="A6215" s="20">
        <v>4311121947228</v>
      </c>
      <c r="B6215" s="18" t="s">
        <v>16</v>
      </c>
      <c r="C6215" s="21">
        <v>20201219</v>
      </c>
      <c r="D6215" s="21">
        <v>610538201209</v>
      </c>
      <c r="E6215" s="21" t="s">
        <v>16</v>
      </c>
      <c r="F6215" s="21">
        <v>20201229</v>
      </c>
      <c r="G6215" s="21" t="s">
        <v>17</v>
      </c>
      <c r="H6215" s="21" t="s">
        <v>27</v>
      </c>
      <c r="I6215" s="21" t="s">
        <v>155</v>
      </c>
      <c r="J6215" s="21">
        <v>1.57</v>
      </c>
      <c r="K6215" s="21" t="s">
        <v>20</v>
      </c>
      <c r="L6215">
        <f t="shared" si="113"/>
        <v>2</v>
      </c>
      <c r="M6215">
        <f>MATCH(H:H,价格表!$B$4:$B$35,0)</f>
        <v>3</v>
      </c>
      <c r="N6215" s="27">
        <f>IF(J6215&lt;=0.3,INDEX(价格表!$B$4:$I$31,M6215,2),IF(AND(J6215&gt;0.3,J6215&lt;=1),INDEX(价格表!$B$4:$I$31,M6215,3),IF(AND(J6215&gt;1,J6215&lt;=2.2),INDEX(价格表!$B$4:$I$31,M6215,4),IF(AND(J6215&gt;2.2,J6215&lt;=3.3),INDEX(价格表!$B$4:$I$31,M6215,5),IF(AND(J6215&gt;3.3,J6215&lt;=4),INDEX(价格表!$B$4:$I$31,M6215,6),IF(AND(J6215&gt;4,J6215&lt;=5.5),INDEX(价格表!$B$4:$I$31,M6215,7),IF(J6215&gt;5.5,2.6+INDEX(价格表!$B$4:$I$31,M6215,8)*L6215)))))))</f>
        <v>2.15</v>
      </c>
    </row>
    <row r="6216" spans="1:14">
      <c r="A6216" s="20">
        <v>4311121947229</v>
      </c>
      <c r="B6216" s="18" t="s">
        <v>16</v>
      </c>
      <c r="C6216" s="21">
        <v>20201219</v>
      </c>
      <c r="D6216" s="21">
        <v>610538201209</v>
      </c>
      <c r="E6216" s="21" t="s">
        <v>16</v>
      </c>
      <c r="F6216" s="21">
        <v>20201229</v>
      </c>
      <c r="G6216" s="21" t="s">
        <v>17</v>
      </c>
      <c r="H6216" s="21" t="s">
        <v>66</v>
      </c>
      <c r="I6216" s="21" t="s">
        <v>113</v>
      </c>
      <c r="J6216" s="21">
        <v>1.48</v>
      </c>
      <c r="K6216" s="21" t="s">
        <v>20</v>
      </c>
      <c r="L6216">
        <f t="shared" si="113"/>
        <v>2</v>
      </c>
      <c r="M6216">
        <f>MATCH(H:H,价格表!$B$4:$B$35,0)</f>
        <v>17</v>
      </c>
      <c r="N6216" s="27">
        <f>IF(J6216&lt;=0.3,INDEX(价格表!$B$4:$I$31,M6216,2),IF(AND(J6216&gt;0.3,J6216&lt;=1),INDEX(价格表!$B$4:$I$31,M6216,3),IF(AND(J6216&gt;1,J6216&lt;=2.2),INDEX(价格表!$B$4:$I$31,M6216,4),IF(AND(J6216&gt;2.2,J6216&lt;=3.3),INDEX(价格表!$B$4:$I$31,M6216,5),IF(AND(J6216&gt;3.3,J6216&lt;=4),INDEX(价格表!$B$4:$I$31,M6216,6),IF(AND(J6216&gt;4,J6216&lt;=5.5),INDEX(价格表!$B$4:$I$31,M6216,7),IF(J6216&gt;5.5,2.6+INDEX(价格表!$B$4:$I$31,M6216,8)*L6216)))))))</f>
        <v>2.15</v>
      </c>
    </row>
    <row r="6217" spans="1:14">
      <c r="A6217" s="20">
        <v>4311121947230</v>
      </c>
      <c r="B6217" s="18" t="s">
        <v>16</v>
      </c>
      <c r="C6217" s="21">
        <v>20201219</v>
      </c>
      <c r="D6217" s="21">
        <v>610538201209</v>
      </c>
      <c r="E6217" s="21" t="s">
        <v>16</v>
      </c>
      <c r="F6217" s="21">
        <v>20201229</v>
      </c>
      <c r="G6217" s="21" t="s">
        <v>17</v>
      </c>
      <c r="H6217" s="21" t="s">
        <v>23</v>
      </c>
      <c r="I6217" s="21" t="s">
        <v>268</v>
      </c>
      <c r="J6217" s="21">
        <v>1.48</v>
      </c>
      <c r="K6217" s="21" t="s">
        <v>20</v>
      </c>
      <c r="L6217">
        <f t="shared" si="113"/>
        <v>2</v>
      </c>
      <c r="M6217">
        <f>MATCH(H:H,价格表!$B$4:$B$35,0)</f>
        <v>15</v>
      </c>
      <c r="N6217" s="27">
        <f>IF(J6217&lt;=0.3,INDEX(价格表!$B$4:$I$31,M6217,2),IF(AND(J6217&gt;0.3,J6217&lt;=1),INDEX(价格表!$B$4:$I$31,M6217,3),IF(AND(J6217&gt;1,J6217&lt;=2.2),INDEX(价格表!$B$4:$I$31,M6217,4),IF(AND(J6217&gt;2.2,J6217&lt;=3.3),INDEX(价格表!$B$4:$I$31,M6217,5),IF(AND(J6217&gt;3.3,J6217&lt;=4),INDEX(价格表!$B$4:$I$31,M6217,6),IF(AND(J6217&gt;4,J6217&lt;=5.5),INDEX(价格表!$B$4:$I$31,M6217,7),IF(J6217&gt;5.5,2.6+INDEX(价格表!$B$4:$I$31,M6217,8)*L6217)))))))</f>
        <v>2.15</v>
      </c>
    </row>
    <row r="6218" spans="1:14">
      <c r="A6218" s="20">
        <v>4311121947231</v>
      </c>
      <c r="B6218" s="18" t="s">
        <v>16</v>
      </c>
      <c r="C6218" s="21">
        <v>20201219</v>
      </c>
      <c r="D6218" s="21">
        <v>610538201209</v>
      </c>
      <c r="E6218" s="21" t="s">
        <v>16</v>
      </c>
      <c r="F6218" s="21">
        <v>20201229</v>
      </c>
      <c r="G6218" s="21" t="s">
        <v>17</v>
      </c>
      <c r="H6218" s="21" t="s">
        <v>21</v>
      </c>
      <c r="I6218" s="21" t="s">
        <v>201</v>
      </c>
      <c r="J6218" s="21">
        <v>1.48</v>
      </c>
      <c r="K6218" s="21" t="s">
        <v>20</v>
      </c>
      <c r="L6218">
        <f t="shared" si="113"/>
        <v>2</v>
      </c>
      <c r="M6218">
        <f>MATCH(H:H,价格表!$B$4:$B$35,0)</f>
        <v>20</v>
      </c>
      <c r="N6218" s="27">
        <f>IF(J6218&lt;=0.3,INDEX(价格表!$B$4:$I$31,M6218,2),IF(AND(J6218&gt;0.3,J6218&lt;=1),INDEX(价格表!$B$4:$I$31,M6218,3),IF(AND(J6218&gt;1,J6218&lt;=2.2),INDEX(价格表!$B$4:$I$31,M6218,4),IF(AND(J6218&gt;2.2,J6218&lt;=3.3),INDEX(价格表!$B$4:$I$31,M6218,5),IF(AND(J6218&gt;3.3,J6218&lt;=4),INDEX(价格表!$B$4:$I$31,M6218,6),IF(AND(J6218&gt;4,J6218&lt;=5.5),INDEX(价格表!$B$4:$I$31,M6218,7),IF(J6218&gt;5.5,2.6+INDEX(价格表!$B$4:$I$31,M6218,8)*L6218)))))))</f>
        <v>2.15</v>
      </c>
    </row>
    <row r="6219" spans="1:14">
      <c r="A6219" s="20">
        <v>4311121947232</v>
      </c>
      <c r="B6219" s="18" t="s">
        <v>16</v>
      </c>
      <c r="C6219" s="21">
        <v>20201219</v>
      </c>
      <c r="D6219" s="21">
        <v>610538201209</v>
      </c>
      <c r="E6219" s="21" t="s">
        <v>16</v>
      </c>
      <c r="F6219" s="21">
        <v>20201229</v>
      </c>
      <c r="G6219" s="21" t="s">
        <v>17</v>
      </c>
      <c r="H6219" s="21" t="s">
        <v>18</v>
      </c>
      <c r="I6219" s="21" t="s">
        <v>266</v>
      </c>
      <c r="J6219" s="21">
        <v>1.48</v>
      </c>
      <c r="K6219" s="21" t="s">
        <v>20</v>
      </c>
      <c r="L6219">
        <f t="shared" si="113"/>
        <v>2</v>
      </c>
      <c r="M6219">
        <f>MATCH(H:H,价格表!$B$4:$B$35,0)</f>
        <v>1</v>
      </c>
      <c r="N6219" s="27">
        <f>IF(J6219&lt;=0.3,INDEX(价格表!$B$4:$I$31,M6219,2),IF(AND(J6219&gt;0.3,J6219&lt;=1),INDEX(价格表!$B$4:$I$31,M6219,3),IF(AND(J6219&gt;1,J6219&lt;=2.2),INDEX(价格表!$B$4:$I$31,M6219,4),IF(AND(J6219&gt;2.2,J6219&lt;=3.3),INDEX(价格表!$B$4:$I$31,M6219,5),IF(AND(J6219&gt;3.3,J6219&lt;=4),INDEX(价格表!$B$4:$I$31,M6219,6),IF(AND(J6219&gt;4,J6219&lt;=5.5),INDEX(价格表!$B$4:$I$31,M6219,7),IF(J6219&gt;5.5,2.6+INDEX(价格表!$B$4:$I$31,M6219,8)*L6219)))))))</f>
        <v>2.15</v>
      </c>
    </row>
    <row r="6220" spans="1:14">
      <c r="A6220" s="20">
        <v>4311121947233</v>
      </c>
      <c r="B6220" s="18" t="s">
        <v>16</v>
      </c>
      <c r="C6220" s="21">
        <v>20201219</v>
      </c>
      <c r="D6220" s="21">
        <v>610538201209</v>
      </c>
      <c r="E6220" s="21" t="s">
        <v>16</v>
      </c>
      <c r="F6220" s="21">
        <v>20201229</v>
      </c>
      <c r="G6220" s="21" t="s">
        <v>17</v>
      </c>
      <c r="H6220" s="21" t="s">
        <v>66</v>
      </c>
      <c r="I6220" s="21" t="s">
        <v>272</v>
      </c>
      <c r="J6220" s="21">
        <v>1.48</v>
      </c>
      <c r="K6220" s="21" t="s">
        <v>20</v>
      </c>
      <c r="L6220">
        <f t="shared" si="113"/>
        <v>2</v>
      </c>
      <c r="M6220">
        <f>MATCH(H:H,价格表!$B$4:$B$35,0)</f>
        <v>17</v>
      </c>
      <c r="N6220" s="27">
        <f>IF(J6220&lt;=0.3,INDEX(价格表!$B$4:$I$31,M6220,2),IF(AND(J6220&gt;0.3,J6220&lt;=1),INDEX(价格表!$B$4:$I$31,M6220,3),IF(AND(J6220&gt;1,J6220&lt;=2.2),INDEX(价格表!$B$4:$I$31,M6220,4),IF(AND(J6220&gt;2.2,J6220&lt;=3.3),INDEX(价格表!$B$4:$I$31,M6220,5),IF(AND(J6220&gt;3.3,J6220&lt;=4),INDEX(价格表!$B$4:$I$31,M6220,6),IF(AND(J6220&gt;4,J6220&lt;=5.5),INDEX(价格表!$B$4:$I$31,M6220,7),IF(J6220&gt;5.5,2.6+INDEX(价格表!$B$4:$I$31,M6220,8)*L6220)))))))</f>
        <v>2.15</v>
      </c>
    </row>
    <row r="6221" spans="1:14">
      <c r="A6221" s="20">
        <v>4311121947954</v>
      </c>
      <c r="B6221" s="18" t="s">
        <v>16</v>
      </c>
      <c r="C6221" s="21">
        <v>20201219</v>
      </c>
      <c r="D6221" s="21">
        <v>610538201209</v>
      </c>
      <c r="E6221" s="21" t="s">
        <v>16</v>
      </c>
      <c r="F6221" s="21">
        <v>20201229</v>
      </c>
      <c r="G6221" s="21" t="s">
        <v>17</v>
      </c>
      <c r="H6221" s="21" t="s">
        <v>43</v>
      </c>
      <c r="I6221" s="21" t="s">
        <v>44</v>
      </c>
      <c r="J6221" s="21">
        <v>1.64</v>
      </c>
      <c r="K6221" s="21" t="s">
        <v>20</v>
      </c>
      <c r="L6221">
        <f t="shared" si="113"/>
        <v>2</v>
      </c>
      <c r="M6221">
        <f>MATCH(H:H,价格表!$B$4:$B$35,0)</f>
        <v>10</v>
      </c>
      <c r="N6221" s="27">
        <f>IF(J6221&lt;=0.3,INDEX(价格表!$B$4:$I$31,M6221,2),IF(AND(J6221&gt;0.3,J6221&lt;=1),INDEX(价格表!$B$4:$I$31,M6221,3),IF(AND(J6221&gt;1,J6221&lt;=2.2),INDEX(价格表!$B$4:$I$31,M6221,4),IF(AND(J6221&gt;2.2,J6221&lt;=3.3),INDEX(价格表!$B$4:$I$31,M6221,5),IF(AND(J6221&gt;3.3,J6221&lt;=4),INDEX(价格表!$B$4:$I$31,M6221,6),IF(AND(J6221&gt;4,J6221&lt;=5.5),INDEX(价格表!$B$4:$I$31,M6221,7),IF(J6221&gt;5.5,2.6+INDEX(价格表!$B$4:$I$31,M6221,8)*L6221)))))))</f>
        <v>2.15</v>
      </c>
    </row>
    <row r="6222" spans="1:14">
      <c r="A6222" s="20">
        <v>4311121947955</v>
      </c>
      <c r="B6222" s="18" t="s">
        <v>16</v>
      </c>
      <c r="C6222" s="21">
        <v>20201219</v>
      </c>
      <c r="D6222" s="21">
        <v>610538201209</v>
      </c>
      <c r="E6222" s="21" t="s">
        <v>16</v>
      </c>
      <c r="F6222" s="21">
        <v>20201229</v>
      </c>
      <c r="G6222" s="21" t="s">
        <v>17</v>
      </c>
      <c r="H6222" s="21" t="s">
        <v>25</v>
      </c>
      <c r="I6222" s="21" t="s">
        <v>26</v>
      </c>
      <c r="J6222" s="21">
        <v>1.47</v>
      </c>
      <c r="K6222" s="21" t="s">
        <v>20</v>
      </c>
      <c r="L6222">
        <f t="shared" si="113"/>
        <v>2</v>
      </c>
      <c r="M6222">
        <f>MATCH(H:H,价格表!$B$4:$B$35,0)</f>
        <v>25</v>
      </c>
      <c r="N6222" s="27">
        <f>IF(J6222&lt;=0.3,INDEX(价格表!$B$4:$I$31,M6222,2),IF(AND(J6222&gt;0.3,J6222&lt;=1),INDEX(价格表!$B$4:$I$31,M6222,3),IF(AND(J6222&gt;1,J6222&lt;=2.2),INDEX(价格表!$B$4:$I$31,M6222,4),IF(AND(J6222&gt;2.2,J6222&lt;=3.3),INDEX(价格表!$B$4:$I$31,M6222,5),IF(AND(J6222&gt;3.3,J6222&lt;=4),INDEX(价格表!$B$4:$I$31,M6222,6),IF(AND(J6222&gt;4,J6222&lt;=5.5),INDEX(价格表!$B$4:$I$31,M6222,7),IF(J6222&gt;5.5,2.6+INDEX(价格表!$B$4:$I$31,M6222,8)*L6222)))))))</f>
        <v>2.15</v>
      </c>
    </row>
    <row r="6223" spans="1:14">
      <c r="A6223" s="20">
        <v>4311121947956</v>
      </c>
      <c r="B6223" s="18" t="s">
        <v>16</v>
      </c>
      <c r="C6223" s="21">
        <v>20201219</v>
      </c>
      <c r="D6223" s="21">
        <v>610538201209</v>
      </c>
      <c r="E6223" s="21" t="s">
        <v>16</v>
      </c>
      <c r="F6223" s="21">
        <v>20201229</v>
      </c>
      <c r="G6223" s="21" t="s">
        <v>17</v>
      </c>
      <c r="H6223" s="21" t="s">
        <v>43</v>
      </c>
      <c r="I6223" s="21" t="s">
        <v>79</v>
      </c>
      <c r="J6223" s="21">
        <v>1.44</v>
      </c>
      <c r="K6223" s="21" t="s">
        <v>20</v>
      </c>
      <c r="L6223">
        <f t="shared" si="113"/>
        <v>2</v>
      </c>
      <c r="M6223">
        <f>MATCH(H:H,价格表!$B$4:$B$35,0)</f>
        <v>10</v>
      </c>
      <c r="N6223" s="27">
        <f>IF(J6223&lt;=0.3,INDEX(价格表!$B$4:$I$31,M6223,2),IF(AND(J6223&gt;0.3,J6223&lt;=1),INDEX(价格表!$B$4:$I$31,M6223,3),IF(AND(J6223&gt;1,J6223&lt;=2.2),INDEX(价格表!$B$4:$I$31,M6223,4),IF(AND(J6223&gt;2.2,J6223&lt;=3.3),INDEX(价格表!$B$4:$I$31,M6223,5),IF(AND(J6223&gt;3.3,J6223&lt;=4),INDEX(价格表!$B$4:$I$31,M6223,6),IF(AND(J6223&gt;4,J6223&lt;=5.5),INDEX(价格表!$B$4:$I$31,M6223,7),IF(J6223&gt;5.5,2.6+INDEX(价格表!$B$4:$I$31,M6223,8)*L6223)))))))</f>
        <v>2.15</v>
      </c>
    </row>
    <row r="6224" spans="1:14">
      <c r="A6224" s="20">
        <v>4311121947957</v>
      </c>
      <c r="B6224" s="18" t="s">
        <v>16</v>
      </c>
      <c r="C6224" s="21">
        <v>20201219</v>
      </c>
      <c r="D6224" s="21">
        <v>610538201209</v>
      </c>
      <c r="E6224" s="21" t="s">
        <v>16</v>
      </c>
      <c r="F6224" s="21">
        <v>20201229</v>
      </c>
      <c r="G6224" s="21" t="s">
        <v>17</v>
      </c>
      <c r="H6224" s="21" t="s">
        <v>45</v>
      </c>
      <c r="I6224" s="21" t="s">
        <v>371</v>
      </c>
      <c r="J6224" s="21">
        <v>1.91</v>
      </c>
      <c r="K6224" s="21" t="s">
        <v>20</v>
      </c>
      <c r="L6224">
        <f t="shared" si="113"/>
        <v>2</v>
      </c>
      <c r="M6224">
        <f>MATCH(H:H,价格表!$B$4:$B$35,0)</f>
        <v>9</v>
      </c>
      <c r="N6224" s="27">
        <f>IF(J6224&lt;=0.3,INDEX(价格表!$B$4:$I$31,M6224,2),IF(AND(J6224&gt;0.3,J6224&lt;=1),INDEX(价格表!$B$4:$I$31,M6224,3),IF(AND(J6224&gt;1,J6224&lt;=2.2),INDEX(价格表!$B$4:$I$31,M6224,4),IF(AND(J6224&gt;2.2,J6224&lt;=3.3),INDEX(价格表!$B$4:$I$31,M6224,5),IF(AND(J6224&gt;3.3,J6224&lt;=4),INDEX(价格表!$B$4:$I$31,M6224,6),IF(AND(J6224&gt;4,J6224&lt;=5.5),INDEX(价格表!$B$4:$I$31,M6224,7),IF(J6224&gt;5.5,2.6+INDEX(价格表!$B$4:$I$31,M6224,8)*L6224)))))))</f>
        <v>2.15</v>
      </c>
    </row>
    <row r="6225" spans="1:14">
      <c r="A6225" s="20">
        <v>4311121947958</v>
      </c>
      <c r="B6225" s="18" t="s">
        <v>16</v>
      </c>
      <c r="C6225" s="21">
        <v>20201219</v>
      </c>
      <c r="D6225" s="21">
        <v>610538201209</v>
      </c>
      <c r="E6225" s="21" t="s">
        <v>16</v>
      </c>
      <c r="F6225" s="21">
        <v>20201229</v>
      </c>
      <c r="G6225" s="21" t="s">
        <v>17</v>
      </c>
      <c r="H6225" s="21" t="s">
        <v>23</v>
      </c>
      <c r="I6225" s="21" t="s">
        <v>194</v>
      </c>
      <c r="J6225" s="21">
        <v>1.44</v>
      </c>
      <c r="K6225" s="21" t="s">
        <v>20</v>
      </c>
      <c r="L6225">
        <f t="shared" si="113"/>
        <v>2</v>
      </c>
      <c r="M6225">
        <f>MATCH(H:H,价格表!$B$4:$B$35,0)</f>
        <v>15</v>
      </c>
      <c r="N6225" s="27">
        <f>IF(J6225&lt;=0.3,INDEX(价格表!$B$4:$I$31,M6225,2),IF(AND(J6225&gt;0.3,J6225&lt;=1),INDEX(价格表!$B$4:$I$31,M6225,3),IF(AND(J6225&gt;1,J6225&lt;=2.2),INDEX(价格表!$B$4:$I$31,M6225,4),IF(AND(J6225&gt;2.2,J6225&lt;=3.3),INDEX(价格表!$B$4:$I$31,M6225,5),IF(AND(J6225&gt;3.3,J6225&lt;=4),INDEX(价格表!$B$4:$I$31,M6225,6),IF(AND(J6225&gt;4,J6225&lt;=5.5),INDEX(价格表!$B$4:$I$31,M6225,7),IF(J6225&gt;5.5,2.6+INDEX(价格表!$B$4:$I$31,M6225,8)*L6225)))))))</f>
        <v>2.15</v>
      </c>
    </row>
    <row r="6226" spans="1:14">
      <c r="A6226" s="20">
        <v>4311121947959</v>
      </c>
      <c r="B6226" s="18" t="s">
        <v>16</v>
      </c>
      <c r="C6226" s="21">
        <v>20201219</v>
      </c>
      <c r="D6226" s="21">
        <v>610538201209</v>
      </c>
      <c r="E6226" s="21" t="s">
        <v>16</v>
      </c>
      <c r="F6226" s="21">
        <v>20201229</v>
      </c>
      <c r="G6226" s="21" t="s">
        <v>17</v>
      </c>
      <c r="H6226" s="21" t="s">
        <v>23</v>
      </c>
      <c r="I6226" s="21" t="s">
        <v>32</v>
      </c>
      <c r="J6226" s="21">
        <v>1.46</v>
      </c>
      <c r="K6226" s="21" t="s">
        <v>20</v>
      </c>
      <c r="L6226">
        <f t="shared" si="113"/>
        <v>2</v>
      </c>
      <c r="M6226">
        <f>MATCH(H:H,价格表!$B$4:$B$35,0)</f>
        <v>15</v>
      </c>
      <c r="N6226" s="27">
        <f>IF(J6226&lt;=0.3,INDEX(价格表!$B$4:$I$31,M6226,2),IF(AND(J6226&gt;0.3,J6226&lt;=1),INDEX(价格表!$B$4:$I$31,M6226,3),IF(AND(J6226&gt;1,J6226&lt;=2.2),INDEX(价格表!$B$4:$I$31,M6226,4),IF(AND(J6226&gt;2.2,J6226&lt;=3.3),INDEX(价格表!$B$4:$I$31,M6226,5),IF(AND(J6226&gt;3.3,J6226&lt;=4),INDEX(价格表!$B$4:$I$31,M6226,6),IF(AND(J6226&gt;4,J6226&lt;=5.5),INDEX(价格表!$B$4:$I$31,M6226,7),IF(J6226&gt;5.5,2.6+INDEX(价格表!$B$4:$I$31,M6226,8)*L6226)))))))</f>
        <v>2.15</v>
      </c>
    </row>
    <row r="6227" spans="1:14">
      <c r="A6227" s="20">
        <v>4311121947960</v>
      </c>
      <c r="B6227" s="18" t="s">
        <v>16</v>
      </c>
      <c r="C6227" s="21">
        <v>20201219</v>
      </c>
      <c r="D6227" s="21">
        <v>610538201209</v>
      </c>
      <c r="E6227" s="21" t="s">
        <v>16</v>
      </c>
      <c r="F6227" s="21">
        <v>20201229</v>
      </c>
      <c r="G6227" s="21" t="s">
        <v>17</v>
      </c>
      <c r="H6227" s="21" t="s">
        <v>45</v>
      </c>
      <c r="I6227" s="21" t="s">
        <v>120</v>
      </c>
      <c r="J6227" s="21">
        <v>1.49</v>
      </c>
      <c r="K6227" s="21" t="s">
        <v>20</v>
      </c>
      <c r="L6227">
        <f t="shared" si="113"/>
        <v>2</v>
      </c>
      <c r="M6227">
        <f>MATCH(H:H,价格表!$B$4:$B$35,0)</f>
        <v>9</v>
      </c>
      <c r="N6227" s="27">
        <f>IF(J6227&lt;=0.3,INDEX(价格表!$B$4:$I$31,M6227,2),IF(AND(J6227&gt;0.3,J6227&lt;=1),INDEX(价格表!$B$4:$I$31,M6227,3),IF(AND(J6227&gt;1,J6227&lt;=2.2),INDEX(价格表!$B$4:$I$31,M6227,4),IF(AND(J6227&gt;2.2,J6227&lt;=3.3),INDEX(价格表!$B$4:$I$31,M6227,5),IF(AND(J6227&gt;3.3,J6227&lt;=4),INDEX(价格表!$B$4:$I$31,M6227,6),IF(AND(J6227&gt;4,J6227&lt;=5.5),INDEX(价格表!$B$4:$I$31,M6227,7),IF(J6227&gt;5.5,2.6+INDEX(价格表!$B$4:$I$31,M6227,8)*L6227)))))))</f>
        <v>2.15</v>
      </c>
    </row>
    <row r="6228" spans="1:14">
      <c r="A6228" s="20">
        <v>4311121947961</v>
      </c>
      <c r="B6228" s="18" t="s">
        <v>16</v>
      </c>
      <c r="C6228" s="21">
        <v>20201219</v>
      </c>
      <c r="D6228" s="21">
        <v>610538201209</v>
      </c>
      <c r="E6228" s="21" t="s">
        <v>16</v>
      </c>
      <c r="F6228" s="21">
        <v>20201229</v>
      </c>
      <c r="G6228" s="21" t="s">
        <v>17</v>
      </c>
      <c r="H6228" s="21" t="s">
        <v>23</v>
      </c>
      <c r="I6228" s="21" t="s">
        <v>41</v>
      </c>
      <c r="J6228" s="21">
        <v>1.46</v>
      </c>
      <c r="K6228" s="21" t="s">
        <v>20</v>
      </c>
      <c r="L6228">
        <f t="shared" si="113"/>
        <v>2</v>
      </c>
      <c r="M6228">
        <f>MATCH(H:H,价格表!$B$4:$B$35,0)</f>
        <v>15</v>
      </c>
      <c r="N6228" s="27">
        <f>IF(J6228&lt;=0.3,INDEX(价格表!$B$4:$I$31,M6228,2),IF(AND(J6228&gt;0.3,J6228&lt;=1),INDEX(价格表!$B$4:$I$31,M6228,3),IF(AND(J6228&gt;1,J6228&lt;=2.2),INDEX(价格表!$B$4:$I$31,M6228,4),IF(AND(J6228&gt;2.2,J6228&lt;=3.3),INDEX(价格表!$B$4:$I$31,M6228,5),IF(AND(J6228&gt;3.3,J6228&lt;=4),INDEX(价格表!$B$4:$I$31,M6228,6),IF(AND(J6228&gt;4,J6228&lt;=5.5),INDEX(价格表!$B$4:$I$31,M6228,7),IF(J6228&gt;5.5,2.6+INDEX(价格表!$B$4:$I$31,M6228,8)*L6228)))))))</f>
        <v>2.15</v>
      </c>
    </row>
    <row r="6229" spans="1:14">
      <c r="A6229" s="20">
        <v>4311121947962</v>
      </c>
      <c r="B6229" s="18" t="s">
        <v>16</v>
      </c>
      <c r="C6229" s="21">
        <v>20201219</v>
      </c>
      <c r="D6229" s="21">
        <v>610538201209</v>
      </c>
      <c r="E6229" s="21" t="s">
        <v>16</v>
      </c>
      <c r="F6229" s="21">
        <v>20201229</v>
      </c>
      <c r="G6229" s="21" t="s">
        <v>17</v>
      </c>
      <c r="H6229" s="21" t="s">
        <v>27</v>
      </c>
      <c r="I6229" s="21" t="s">
        <v>348</v>
      </c>
      <c r="J6229" s="21">
        <v>1.46</v>
      </c>
      <c r="K6229" s="21" t="s">
        <v>20</v>
      </c>
      <c r="L6229">
        <f t="shared" si="113"/>
        <v>2</v>
      </c>
      <c r="M6229">
        <f>MATCH(H:H,价格表!$B$4:$B$35,0)</f>
        <v>3</v>
      </c>
      <c r="N6229" s="27">
        <f>IF(J6229&lt;=0.3,INDEX(价格表!$B$4:$I$31,M6229,2),IF(AND(J6229&gt;0.3,J6229&lt;=1),INDEX(价格表!$B$4:$I$31,M6229,3),IF(AND(J6229&gt;1,J6229&lt;=2.2),INDEX(价格表!$B$4:$I$31,M6229,4),IF(AND(J6229&gt;2.2,J6229&lt;=3.3),INDEX(价格表!$B$4:$I$31,M6229,5),IF(AND(J6229&gt;3.3,J6229&lt;=4),INDEX(价格表!$B$4:$I$31,M6229,6),IF(AND(J6229&gt;4,J6229&lt;=5.5),INDEX(价格表!$B$4:$I$31,M6229,7),IF(J6229&gt;5.5,2.6+INDEX(价格表!$B$4:$I$31,M6229,8)*L6229)))))))</f>
        <v>2.15</v>
      </c>
    </row>
    <row r="6230" spans="1:14">
      <c r="A6230" s="20">
        <v>4311121947963</v>
      </c>
      <c r="B6230" s="18" t="s">
        <v>16</v>
      </c>
      <c r="C6230" s="21">
        <v>20201219</v>
      </c>
      <c r="D6230" s="21">
        <v>610538201209</v>
      </c>
      <c r="E6230" s="21" t="s">
        <v>16</v>
      </c>
      <c r="F6230" s="21">
        <v>20201229</v>
      </c>
      <c r="G6230" s="21" t="s">
        <v>17</v>
      </c>
      <c r="H6230" s="21" t="s">
        <v>37</v>
      </c>
      <c r="I6230" s="21" t="s">
        <v>103</v>
      </c>
      <c r="J6230" s="21">
        <v>1.46</v>
      </c>
      <c r="K6230" s="21" t="s">
        <v>20</v>
      </c>
      <c r="L6230">
        <f t="shared" si="113"/>
        <v>2</v>
      </c>
      <c r="M6230">
        <f>MATCH(H:H,价格表!$B$4:$B$35,0)</f>
        <v>12</v>
      </c>
      <c r="N6230" s="27">
        <f>IF(J6230&lt;=0.3,INDEX(价格表!$B$4:$I$31,M6230,2),IF(AND(J6230&gt;0.3,J6230&lt;=1),INDEX(价格表!$B$4:$I$31,M6230,3),IF(AND(J6230&gt;1,J6230&lt;=2.2),INDEX(价格表!$B$4:$I$31,M6230,4),IF(AND(J6230&gt;2.2,J6230&lt;=3.3),INDEX(价格表!$B$4:$I$31,M6230,5),IF(AND(J6230&gt;3.3,J6230&lt;=4),INDEX(价格表!$B$4:$I$31,M6230,6),IF(AND(J6230&gt;4,J6230&lt;=5.5),INDEX(价格表!$B$4:$I$31,M6230,7),IF(J6230&gt;5.5,2.6+INDEX(价格表!$B$4:$I$31,M6230,8)*L6230)))))))</f>
        <v>2.15</v>
      </c>
    </row>
    <row r="6231" spans="1:14">
      <c r="A6231" s="20">
        <v>4311121948170</v>
      </c>
      <c r="B6231" s="18" t="s">
        <v>16</v>
      </c>
      <c r="C6231" s="21">
        <v>20201219</v>
      </c>
      <c r="D6231" s="21">
        <v>610538201209</v>
      </c>
      <c r="E6231" s="21" t="s">
        <v>16</v>
      </c>
      <c r="F6231" s="21">
        <v>20201229</v>
      </c>
      <c r="G6231" s="21" t="s">
        <v>17</v>
      </c>
      <c r="H6231" s="21" t="s">
        <v>37</v>
      </c>
      <c r="I6231" s="21" t="s">
        <v>357</v>
      </c>
      <c r="J6231" s="21">
        <v>1.46</v>
      </c>
      <c r="K6231" s="21" t="s">
        <v>20</v>
      </c>
      <c r="L6231">
        <f t="shared" si="113"/>
        <v>2</v>
      </c>
      <c r="M6231">
        <f>MATCH(H:H,价格表!$B$4:$B$35,0)</f>
        <v>12</v>
      </c>
      <c r="N6231" s="27">
        <f>IF(J6231&lt;=0.3,INDEX(价格表!$B$4:$I$31,M6231,2),IF(AND(J6231&gt;0.3,J6231&lt;=1),INDEX(价格表!$B$4:$I$31,M6231,3),IF(AND(J6231&gt;1,J6231&lt;=2.2),INDEX(价格表!$B$4:$I$31,M6231,4),IF(AND(J6231&gt;2.2,J6231&lt;=3.3),INDEX(价格表!$B$4:$I$31,M6231,5),IF(AND(J6231&gt;3.3,J6231&lt;=4),INDEX(价格表!$B$4:$I$31,M6231,6),IF(AND(J6231&gt;4,J6231&lt;=5.5),INDEX(价格表!$B$4:$I$31,M6231,7),IF(J6231&gt;5.5,2.6+INDEX(价格表!$B$4:$I$31,M6231,8)*L6231)))))))</f>
        <v>2.15</v>
      </c>
    </row>
    <row r="6232" spans="1:14">
      <c r="A6232" s="20">
        <v>4311121953642</v>
      </c>
      <c r="B6232" s="18" t="s">
        <v>16</v>
      </c>
      <c r="C6232" s="21">
        <v>20201219</v>
      </c>
      <c r="D6232" s="21">
        <v>610538201209</v>
      </c>
      <c r="E6232" s="21" t="s">
        <v>16</v>
      </c>
      <c r="F6232" s="21">
        <v>20201229</v>
      </c>
      <c r="G6232" s="21" t="s">
        <v>17</v>
      </c>
      <c r="H6232" s="21" t="s">
        <v>18</v>
      </c>
      <c r="I6232" s="21" t="s">
        <v>139</v>
      </c>
      <c r="J6232" s="21">
        <v>1.44</v>
      </c>
      <c r="K6232" s="21" t="s">
        <v>20</v>
      </c>
      <c r="L6232">
        <f t="shared" si="113"/>
        <v>2</v>
      </c>
      <c r="M6232">
        <f>MATCH(H:H,价格表!$B$4:$B$35,0)</f>
        <v>1</v>
      </c>
      <c r="N6232" s="27">
        <f>IF(J6232&lt;=0.3,INDEX(价格表!$B$4:$I$31,M6232,2),IF(AND(J6232&gt;0.3,J6232&lt;=1),INDEX(价格表!$B$4:$I$31,M6232,3),IF(AND(J6232&gt;1,J6232&lt;=2.2),INDEX(价格表!$B$4:$I$31,M6232,4),IF(AND(J6232&gt;2.2,J6232&lt;=3.3),INDEX(价格表!$B$4:$I$31,M6232,5),IF(AND(J6232&gt;3.3,J6232&lt;=4),INDEX(价格表!$B$4:$I$31,M6232,6),IF(AND(J6232&gt;4,J6232&lt;=5.5),INDEX(价格表!$B$4:$I$31,M6232,7),IF(J6232&gt;5.5,2.6+INDEX(价格表!$B$4:$I$31,M6232,8)*L6232)))))))</f>
        <v>2.15</v>
      </c>
    </row>
    <row r="6233" spans="1:14">
      <c r="A6233" s="20">
        <v>4311121953644</v>
      </c>
      <c r="B6233" s="18" t="s">
        <v>16</v>
      </c>
      <c r="C6233" s="21">
        <v>20201219</v>
      </c>
      <c r="D6233" s="21">
        <v>610538201209</v>
      </c>
      <c r="E6233" s="21" t="s">
        <v>16</v>
      </c>
      <c r="F6233" s="21">
        <v>20201229</v>
      </c>
      <c r="G6233" s="21" t="s">
        <v>17</v>
      </c>
      <c r="H6233" s="21" t="s">
        <v>18</v>
      </c>
      <c r="I6233" s="21" t="s">
        <v>53</v>
      </c>
      <c r="J6233" s="21">
        <v>1.62</v>
      </c>
      <c r="K6233" s="21" t="s">
        <v>20</v>
      </c>
      <c r="L6233">
        <f t="shared" si="113"/>
        <v>2</v>
      </c>
      <c r="M6233">
        <f>MATCH(H:H,价格表!$B$4:$B$35,0)</f>
        <v>1</v>
      </c>
      <c r="N6233" s="27">
        <f>IF(J6233&lt;=0.3,INDEX(价格表!$B$4:$I$31,M6233,2),IF(AND(J6233&gt;0.3,J6233&lt;=1),INDEX(价格表!$B$4:$I$31,M6233,3),IF(AND(J6233&gt;1,J6233&lt;=2.2),INDEX(价格表!$B$4:$I$31,M6233,4),IF(AND(J6233&gt;2.2,J6233&lt;=3.3),INDEX(价格表!$B$4:$I$31,M6233,5),IF(AND(J6233&gt;3.3,J6233&lt;=4),INDEX(价格表!$B$4:$I$31,M6233,6),IF(AND(J6233&gt;4,J6233&lt;=5.5),INDEX(价格表!$B$4:$I$31,M6233,7),IF(J6233&gt;5.5,2.6+INDEX(价格表!$B$4:$I$31,M6233,8)*L6233)))))))</f>
        <v>2.15</v>
      </c>
    </row>
    <row r="6234" spans="1:14">
      <c r="A6234" s="20">
        <v>4311121953645</v>
      </c>
      <c r="B6234" s="18" t="s">
        <v>16</v>
      </c>
      <c r="C6234" s="21">
        <v>20201219</v>
      </c>
      <c r="D6234" s="21">
        <v>610538201209</v>
      </c>
      <c r="E6234" s="21" t="s">
        <v>16</v>
      </c>
      <c r="F6234" s="21">
        <v>20201229</v>
      </c>
      <c r="G6234" s="21" t="s">
        <v>17</v>
      </c>
      <c r="H6234" s="21" t="s">
        <v>158</v>
      </c>
      <c r="I6234" s="21" t="s">
        <v>383</v>
      </c>
      <c r="J6234" s="21">
        <v>1.44</v>
      </c>
      <c r="K6234" s="21" t="s">
        <v>20</v>
      </c>
      <c r="L6234">
        <f t="shared" si="113"/>
        <v>2</v>
      </c>
      <c r="M6234">
        <f>MATCH(H:H,价格表!$B$4:$B$35,0)</f>
        <v>31</v>
      </c>
      <c r="N6234" s="27">
        <f>L6234*12+3</f>
        <v>27</v>
      </c>
    </row>
    <row r="6235" spans="1:14">
      <c r="A6235" s="20">
        <v>4311121953646</v>
      </c>
      <c r="B6235" s="18" t="s">
        <v>16</v>
      </c>
      <c r="C6235" s="21">
        <v>20201219</v>
      </c>
      <c r="D6235" s="21">
        <v>610538201209</v>
      </c>
      <c r="E6235" s="21" t="s">
        <v>16</v>
      </c>
      <c r="F6235" s="21">
        <v>20201229</v>
      </c>
      <c r="G6235" s="21" t="s">
        <v>17</v>
      </c>
      <c r="H6235" s="21" t="s">
        <v>27</v>
      </c>
      <c r="I6235" s="21" t="s">
        <v>126</v>
      </c>
      <c r="J6235" s="21">
        <v>1.61</v>
      </c>
      <c r="K6235" s="21" t="s">
        <v>20</v>
      </c>
      <c r="L6235">
        <f t="shared" si="113"/>
        <v>2</v>
      </c>
      <c r="M6235">
        <f>MATCH(H:H,价格表!$B$4:$B$35,0)</f>
        <v>3</v>
      </c>
      <c r="N6235" s="27">
        <f>IF(J6235&lt;=0.3,INDEX(价格表!$B$4:$I$31,M6235,2),IF(AND(J6235&gt;0.3,J6235&lt;=1),INDEX(价格表!$B$4:$I$31,M6235,3),IF(AND(J6235&gt;1,J6235&lt;=2.2),INDEX(价格表!$B$4:$I$31,M6235,4),IF(AND(J6235&gt;2.2,J6235&lt;=3.3),INDEX(价格表!$B$4:$I$31,M6235,5),IF(AND(J6235&gt;3.3,J6235&lt;=4),INDEX(价格表!$B$4:$I$31,M6235,6),IF(AND(J6235&gt;4,J6235&lt;=5.5),INDEX(价格表!$B$4:$I$31,M6235,7),IF(J6235&gt;5.5,2.6+INDEX(价格表!$B$4:$I$31,M6235,8)*L6235)))))))</f>
        <v>2.15</v>
      </c>
    </row>
    <row r="6236" spans="1:14">
      <c r="A6236" s="20">
        <v>4311121953647</v>
      </c>
      <c r="B6236" s="18" t="s">
        <v>16</v>
      </c>
      <c r="C6236" s="21">
        <v>20201219</v>
      </c>
      <c r="D6236" s="21">
        <v>610538201209</v>
      </c>
      <c r="E6236" s="21" t="s">
        <v>16</v>
      </c>
      <c r="F6236" s="21">
        <v>20201229</v>
      </c>
      <c r="G6236" s="21" t="s">
        <v>17</v>
      </c>
      <c r="H6236" s="21" t="s">
        <v>30</v>
      </c>
      <c r="I6236" s="21" t="s">
        <v>251</v>
      </c>
      <c r="J6236" s="21">
        <v>1.63</v>
      </c>
      <c r="K6236" s="21" t="s">
        <v>20</v>
      </c>
      <c r="L6236">
        <f t="shared" si="113"/>
        <v>2</v>
      </c>
      <c r="M6236">
        <f>MATCH(H:H,价格表!$B$4:$B$35,0)</f>
        <v>16</v>
      </c>
      <c r="N6236" s="27">
        <f>IF(J6236&lt;=0.3,INDEX(价格表!$B$4:$I$31,M6236,2),IF(AND(J6236&gt;0.3,J6236&lt;=1),INDEX(价格表!$B$4:$I$31,M6236,3),IF(AND(J6236&gt;1,J6236&lt;=2.2),INDEX(价格表!$B$4:$I$31,M6236,4),IF(AND(J6236&gt;2.2,J6236&lt;=3.3),INDEX(价格表!$B$4:$I$31,M6236,5),IF(AND(J6236&gt;3.3,J6236&lt;=4),INDEX(价格表!$B$4:$I$31,M6236,6),IF(AND(J6236&gt;4,J6236&lt;=5.5),INDEX(价格表!$B$4:$I$31,M6236,7),IF(J6236&gt;5.5,2.6+INDEX(价格表!$B$4:$I$31,M6236,8)*L6236)))))))</f>
        <v>2.15</v>
      </c>
    </row>
    <row r="6237" spans="1:14">
      <c r="A6237" s="20">
        <v>4311121953648</v>
      </c>
      <c r="B6237" s="18" t="s">
        <v>16</v>
      </c>
      <c r="C6237" s="21">
        <v>20201219</v>
      </c>
      <c r="D6237" s="21">
        <v>610538201209</v>
      </c>
      <c r="E6237" s="21" t="s">
        <v>16</v>
      </c>
      <c r="F6237" s="21">
        <v>20201229</v>
      </c>
      <c r="G6237" s="21" t="s">
        <v>17</v>
      </c>
      <c r="H6237" s="21" t="s">
        <v>27</v>
      </c>
      <c r="I6237" s="21" t="s">
        <v>28</v>
      </c>
      <c r="J6237" s="21">
        <v>1.44</v>
      </c>
      <c r="K6237" s="21" t="s">
        <v>20</v>
      </c>
      <c r="L6237">
        <f t="shared" si="113"/>
        <v>2</v>
      </c>
      <c r="M6237">
        <f>MATCH(H:H,价格表!$B$4:$B$35,0)</f>
        <v>3</v>
      </c>
      <c r="N6237" s="27">
        <f>IF(J6237&lt;=0.3,INDEX(价格表!$B$4:$I$31,M6237,2),IF(AND(J6237&gt;0.3,J6237&lt;=1),INDEX(价格表!$B$4:$I$31,M6237,3),IF(AND(J6237&gt;1,J6237&lt;=2.2),INDEX(价格表!$B$4:$I$31,M6237,4),IF(AND(J6237&gt;2.2,J6237&lt;=3.3),INDEX(价格表!$B$4:$I$31,M6237,5),IF(AND(J6237&gt;3.3,J6237&lt;=4),INDEX(价格表!$B$4:$I$31,M6237,6),IF(AND(J6237&gt;4,J6237&lt;=5.5),INDEX(价格表!$B$4:$I$31,M6237,7),IF(J6237&gt;5.5,2.6+INDEX(价格表!$B$4:$I$31,M6237,8)*L6237)))))))</f>
        <v>2.15</v>
      </c>
    </row>
    <row r="6238" spans="1:14">
      <c r="A6238" s="20">
        <v>4311121953649</v>
      </c>
      <c r="B6238" s="18" t="s">
        <v>16</v>
      </c>
      <c r="C6238" s="21">
        <v>20201219</v>
      </c>
      <c r="D6238" s="21">
        <v>610538201209</v>
      </c>
      <c r="E6238" s="21" t="s">
        <v>16</v>
      </c>
      <c r="F6238" s="21">
        <v>20201229</v>
      </c>
      <c r="G6238" s="21" t="s">
        <v>17</v>
      </c>
      <c r="H6238" s="21" t="s">
        <v>73</v>
      </c>
      <c r="I6238" s="21" t="s">
        <v>92</v>
      </c>
      <c r="J6238" s="21">
        <v>1.45</v>
      </c>
      <c r="K6238" s="21" t="s">
        <v>20</v>
      </c>
      <c r="L6238">
        <f t="shared" si="113"/>
        <v>2</v>
      </c>
      <c r="M6238">
        <f>MATCH(H:H,价格表!$B$4:$B$35,0)</f>
        <v>7</v>
      </c>
      <c r="N6238" s="27">
        <f>IF(J6238&lt;=0.3,INDEX(价格表!$B$4:$I$31,M6238,2),IF(AND(J6238&gt;0.3,J6238&lt;=1),INDEX(价格表!$B$4:$I$31,M6238,3),IF(AND(J6238&gt;1,J6238&lt;=2.2),INDEX(价格表!$B$4:$I$31,M6238,4),IF(AND(J6238&gt;2.2,J6238&lt;=3.3),INDEX(价格表!$B$4:$I$31,M6238,5),IF(AND(J6238&gt;3.3,J6238&lt;=4),INDEX(价格表!$B$4:$I$31,M6238,6),IF(AND(J6238&gt;4,J6238&lt;=5.5),INDEX(价格表!$B$4:$I$31,M6238,7),IF(J6238&gt;5.5,2.6+INDEX(价格表!$B$4:$I$31,M6238,8)*L6238)))))))</f>
        <v>2.15</v>
      </c>
    </row>
    <row r="6239" spans="1:14">
      <c r="A6239" s="20">
        <v>4311121953650</v>
      </c>
      <c r="B6239" s="18" t="s">
        <v>16</v>
      </c>
      <c r="C6239" s="21">
        <v>20201219</v>
      </c>
      <c r="D6239" s="21">
        <v>610538201209</v>
      </c>
      <c r="E6239" s="21" t="s">
        <v>16</v>
      </c>
      <c r="F6239" s="21">
        <v>20201229</v>
      </c>
      <c r="G6239" s="21" t="s">
        <v>17</v>
      </c>
      <c r="H6239" s="21" t="s">
        <v>56</v>
      </c>
      <c r="I6239" s="21" t="s">
        <v>65</v>
      </c>
      <c r="J6239" s="21">
        <v>1.44</v>
      </c>
      <c r="K6239" s="21" t="s">
        <v>20</v>
      </c>
      <c r="L6239">
        <f t="shared" si="113"/>
        <v>2</v>
      </c>
      <c r="M6239">
        <f>MATCH(H:H,价格表!$B$4:$B$35,0)</f>
        <v>11</v>
      </c>
      <c r="N6239" s="27">
        <f>IF(J6239&lt;=0.3,INDEX(价格表!$B$4:$I$31,M6239,2),IF(AND(J6239&gt;0.3,J6239&lt;=1),INDEX(价格表!$B$4:$I$31,M6239,3),IF(AND(J6239&gt;1,J6239&lt;=2.2),INDEX(价格表!$B$4:$I$31,M6239,4),IF(AND(J6239&gt;2.2,J6239&lt;=3.3),INDEX(价格表!$B$4:$I$31,M6239,5),IF(AND(J6239&gt;3.3,J6239&lt;=4),INDEX(价格表!$B$4:$I$31,M6239,6),IF(AND(J6239&gt;4,J6239&lt;=5.5),INDEX(价格表!$B$4:$I$31,M6239,7),IF(J6239&gt;5.5,2.6+INDEX(价格表!$B$4:$I$31,M6239,8)*L6239)))))))</f>
        <v>2.15</v>
      </c>
    </row>
    <row r="6240" spans="1:14">
      <c r="A6240" s="20">
        <v>4311121953651</v>
      </c>
      <c r="B6240" s="18" t="s">
        <v>16</v>
      </c>
      <c r="C6240" s="21">
        <v>20201219</v>
      </c>
      <c r="D6240" s="21">
        <v>610538201209</v>
      </c>
      <c r="E6240" s="21" t="s">
        <v>16</v>
      </c>
      <c r="F6240" s="21">
        <v>20201229</v>
      </c>
      <c r="G6240" s="21" t="s">
        <v>17</v>
      </c>
      <c r="H6240" s="21" t="s">
        <v>27</v>
      </c>
      <c r="I6240" s="21" t="s">
        <v>134</v>
      </c>
      <c r="J6240" s="21">
        <v>1.47</v>
      </c>
      <c r="K6240" s="21" t="s">
        <v>20</v>
      </c>
      <c r="L6240">
        <f t="shared" si="113"/>
        <v>2</v>
      </c>
      <c r="M6240">
        <f>MATCH(H:H,价格表!$B$4:$B$35,0)</f>
        <v>3</v>
      </c>
      <c r="N6240" s="27">
        <f>IF(J6240&lt;=0.3,INDEX(价格表!$B$4:$I$31,M6240,2),IF(AND(J6240&gt;0.3,J6240&lt;=1),INDEX(价格表!$B$4:$I$31,M6240,3),IF(AND(J6240&gt;1,J6240&lt;=2.2),INDEX(价格表!$B$4:$I$31,M6240,4),IF(AND(J6240&gt;2.2,J6240&lt;=3.3),INDEX(价格表!$B$4:$I$31,M6240,5),IF(AND(J6240&gt;3.3,J6240&lt;=4),INDEX(价格表!$B$4:$I$31,M6240,6),IF(AND(J6240&gt;4,J6240&lt;=5.5),INDEX(价格表!$B$4:$I$31,M6240,7),IF(J6240&gt;5.5,2.6+INDEX(价格表!$B$4:$I$31,M6240,8)*L6240)))))))</f>
        <v>2.15</v>
      </c>
    </row>
    <row r="6241" spans="1:14">
      <c r="A6241" s="20">
        <v>4311121954629</v>
      </c>
      <c r="B6241" s="18" t="s">
        <v>16</v>
      </c>
      <c r="C6241" s="21">
        <v>20201219</v>
      </c>
      <c r="D6241" s="21">
        <v>610538201209</v>
      </c>
      <c r="E6241" s="21" t="s">
        <v>16</v>
      </c>
      <c r="F6241" s="21">
        <v>20201229</v>
      </c>
      <c r="G6241" s="21" t="s">
        <v>17</v>
      </c>
      <c r="H6241" s="21" t="s">
        <v>23</v>
      </c>
      <c r="I6241" s="21" t="s">
        <v>202</v>
      </c>
      <c r="J6241" s="21">
        <v>1.46</v>
      </c>
      <c r="K6241" s="21" t="s">
        <v>20</v>
      </c>
      <c r="L6241">
        <f t="shared" si="113"/>
        <v>2</v>
      </c>
      <c r="M6241">
        <f>MATCH(H:H,价格表!$B$4:$B$35,0)</f>
        <v>15</v>
      </c>
      <c r="N6241" s="27">
        <f>IF(J6241&lt;=0.3,INDEX(价格表!$B$4:$I$31,M6241,2),IF(AND(J6241&gt;0.3,J6241&lt;=1),INDEX(价格表!$B$4:$I$31,M6241,3),IF(AND(J6241&gt;1,J6241&lt;=2.2),INDEX(价格表!$B$4:$I$31,M6241,4),IF(AND(J6241&gt;2.2,J6241&lt;=3.3),INDEX(价格表!$B$4:$I$31,M6241,5),IF(AND(J6241&gt;3.3,J6241&lt;=4),INDEX(价格表!$B$4:$I$31,M6241,6),IF(AND(J6241&gt;4,J6241&lt;=5.5),INDEX(价格表!$B$4:$I$31,M6241,7),IF(J6241&gt;5.5,2.6+INDEX(价格表!$B$4:$I$31,M6241,8)*L6241)))))))</f>
        <v>2.15</v>
      </c>
    </row>
    <row r="6242" spans="1:14">
      <c r="A6242" s="20">
        <v>4311121954630</v>
      </c>
      <c r="B6242" s="18" t="s">
        <v>16</v>
      </c>
      <c r="C6242" s="21">
        <v>20201219</v>
      </c>
      <c r="D6242" s="21">
        <v>610538201209</v>
      </c>
      <c r="E6242" s="21" t="s">
        <v>16</v>
      </c>
      <c r="F6242" s="21">
        <v>20201229</v>
      </c>
      <c r="G6242" s="21" t="s">
        <v>17</v>
      </c>
      <c r="H6242" s="21" t="s">
        <v>39</v>
      </c>
      <c r="I6242" s="21" t="s">
        <v>361</v>
      </c>
      <c r="J6242" s="21">
        <v>1.44</v>
      </c>
      <c r="K6242" s="21" t="s">
        <v>20</v>
      </c>
      <c r="L6242">
        <f t="shared" si="113"/>
        <v>2</v>
      </c>
      <c r="M6242">
        <f>MATCH(H:H,价格表!$B$4:$B$35,0)</f>
        <v>23</v>
      </c>
      <c r="N6242" s="27">
        <f>IF(J6242&lt;=0.3,INDEX(价格表!$B$4:$I$31,M6242,2),IF(AND(J6242&gt;0.3,J6242&lt;=1),INDEX(价格表!$B$4:$I$31,M6242,3),IF(AND(J6242&gt;1,J6242&lt;=2.2),INDEX(价格表!$B$4:$I$31,M6242,4),IF(AND(J6242&gt;2.2,J6242&lt;=3.3),INDEX(价格表!$B$4:$I$31,M6242,5),IF(AND(J6242&gt;3.3,J6242&lt;=4),INDEX(价格表!$B$4:$I$31,M6242,6),IF(AND(J6242&gt;4,J6242&lt;=5.5),INDEX(价格表!$B$4:$I$31,M6242,7),IF(J6242&gt;5.5,2.6+INDEX(价格表!$B$4:$I$31,M6242,8)*L6242)))))))</f>
        <v>2.15</v>
      </c>
    </row>
    <row r="6243" spans="1:14">
      <c r="A6243" s="20">
        <v>4311121954633</v>
      </c>
      <c r="B6243" s="18" t="s">
        <v>16</v>
      </c>
      <c r="C6243" s="21">
        <v>20201219</v>
      </c>
      <c r="D6243" s="21">
        <v>610538201209</v>
      </c>
      <c r="E6243" s="21" t="s">
        <v>16</v>
      </c>
      <c r="F6243" s="21">
        <v>20201229</v>
      </c>
      <c r="G6243" s="21" t="s">
        <v>17</v>
      </c>
      <c r="H6243" s="21" t="s">
        <v>66</v>
      </c>
      <c r="I6243" s="21" t="s">
        <v>67</v>
      </c>
      <c r="J6243" s="21">
        <v>1.44</v>
      </c>
      <c r="K6243" s="21" t="s">
        <v>20</v>
      </c>
      <c r="L6243">
        <f t="shared" si="113"/>
        <v>2</v>
      </c>
      <c r="M6243">
        <f>MATCH(H:H,价格表!$B$4:$B$35,0)</f>
        <v>17</v>
      </c>
      <c r="N6243" s="27">
        <f>IF(J6243&lt;=0.3,INDEX(价格表!$B$4:$I$31,M6243,2),IF(AND(J6243&gt;0.3,J6243&lt;=1),INDEX(价格表!$B$4:$I$31,M6243,3),IF(AND(J6243&gt;1,J6243&lt;=2.2),INDEX(价格表!$B$4:$I$31,M6243,4),IF(AND(J6243&gt;2.2,J6243&lt;=3.3),INDEX(价格表!$B$4:$I$31,M6243,5),IF(AND(J6243&gt;3.3,J6243&lt;=4),INDEX(价格表!$B$4:$I$31,M6243,6),IF(AND(J6243&gt;4,J6243&lt;=5.5),INDEX(价格表!$B$4:$I$31,M6243,7),IF(J6243&gt;5.5,2.6+INDEX(价格表!$B$4:$I$31,M6243,8)*L6243)))))))</f>
        <v>2.15</v>
      </c>
    </row>
    <row r="6244" spans="1:14">
      <c r="A6244" s="20">
        <v>4311121954634</v>
      </c>
      <c r="B6244" s="18" t="s">
        <v>16</v>
      </c>
      <c r="C6244" s="21">
        <v>20201219</v>
      </c>
      <c r="D6244" s="21">
        <v>610538201209</v>
      </c>
      <c r="E6244" s="21" t="s">
        <v>16</v>
      </c>
      <c r="F6244" s="21">
        <v>20201229</v>
      </c>
      <c r="G6244" s="21" t="s">
        <v>17</v>
      </c>
      <c r="H6244" s="21" t="s">
        <v>30</v>
      </c>
      <c r="I6244" s="21" t="s">
        <v>270</v>
      </c>
      <c r="J6244" s="21">
        <v>1.46</v>
      </c>
      <c r="K6244" s="21" t="s">
        <v>20</v>
      </c>
      <c r="L6244">
        <f t="shared" si="113"/>
        <v>2</v>
      </c>
      <c r="M6244">
        <f>MATCH(H:H,价格表!$B$4:$B$35,0)</f>
        <v>16</v>
      </c>
      <c r="N6244" s="27">
        <f>IF(J6244&lt;=0.3,INDEX(价格表!$B$4:$I$31,M6244,2),IF(AND(J6244&gt;0.3,J6244&lt;=1),INDEX(价格表!$B$4:$I$31,M6244,3),IF(AND(J6244&gt;1,J6244&lt;=2.2),INDEX(价格表!$B$4:$I$31,M6244,4),IF(AND(J6244&gt;2.2,J6244&lt;=3.3),INDEX(价格表!$B$4:$I$31,M6244,5),IF(AND(J6244&gt;3.3,J6244&lt;=4),INDEX(价格表!$B$4:$I$31,M6244,6),IF(AND(J6244&gt;4,J6244&lt;=5.5),INDEX(价格表!$B$4:$I$31,M6244,7),IF(J6244&gt;5.5,2.6+INDEX(价格表!$B$4:$I$31,M6244,8)*L6244)))))))</f>
        <v>2.15</v>
      </c>
    </row>
    <row r="6245" spans="1:14">
      <c r="A6245" s="20">
        <v>4311121954635</v>
      </c>
      <c r="B6245" s="18" t="s">
        <v>16</v>
      </c>
      <c r="C6245" s="21">
        <v>20201219</v>
      </c>
      <c r="D6245" s="21">
        <v>610538201209</v>
      </c>
      <c r="E6245" s="21" t="s">
        <v>16</v>
      </c>
      <c r="F6245" s="21">
        <v>20201229</v>
      </c>
      <c r="G6245" s="21" t="s">
        <v>17</v>
      </c>
      <c r="H6245" s="21" t="s">
        <v>50</v>
      </c>
      <c r="I6245" s="21" t="s">
        <v>62</v>
      </c>
      <c r="J6245" s="21">
        <v>1.44</v>
      </c>
      <c r="K6245" s="21" t="s">
        <v>20</v>
      </c>
      <c r="L6245">
        <f t="shared" si="113"/>
        <v>2</v>
      </c>
      <c r="M6245">
        <f>MATCH(H:H,价格表!$B$4:$B$35,0)</f>
        <v>4</v>
      </c>
      <c r="N6245" s="27">
        <f>IF(J6245&lt;=0.3,INDEX(价格表!$B$4:$I$31,M6245,2),IF(AND(J6245&gt;0.3,J6245&lt;=1),INDEX(价格表!$B$4:$I$31,M6245,3),IF(AND(J6245&gt;1,J6245&lt;=2.2),INDEX(价格表!$B$4:$I$31,M6245,4),IF(AND(J6245&gt;2.2,J6245&lt;=3.3),INDEX(价格表!$B$4:$I$31,M6245,5),IF(AND(J6245&gt;3.3,J6245&lt;=4),INDEX(价格表!$B$4:$I$31,M6245,6),IF(AND(J6245&gt;4,J6245&lt;=5.5),INDEX(价格表!$B$4:$I$31,M6245,7),IF(J6245&gt;5.5,2.6+INDEX(价格表!$B$4:$I$31,M6245,8)*L6245)))))))</f>
        <v>2.15</v>
      </c>
    </row>
    <row r="6246" spans="1:14">
      <c r="A6246" s="20">
        <v>4311121954636</v>
      </c>
      <c r="B6246" s="18" t="s">
        <v>16</v>
      </c>
      <c r="C6246" s="21">
        <v>20201219</v>
      </c>
      <c r="D6246" s="21">
        <v>610538201209</v>
      </c>
      <c r="E6246" s="21" t="s">
        <v>16</v>
      </c>
      <c r="F6246" s="21">
        <v>20201229</v>
      </c>
      <c r="G6246" s="21" t="s">
        <v>17</v>
      </c>
      <c r="H6246" s="21" t="s">
        <v>30</v>
      </c>
      <c r="I6246" s="21" t="s">
        <v>144</v>
      </c>
      <c r="J6246" s="21">
        <v>1.44</v>
      </c>
      <c r="K6246" s="21" t="s">
        <v>20</v>
      </c>
      <c r="L6246">
        <f t="shared" si="113"/>
        <v>2</v>
      </c>
      <c r="M6246">
        <f>MATCH(H:H,价格表!$B$4:$B$35,0)</f>
        <v>16</v>
      </c>
      <c r="N6246" s="27">
        <f>IF(J6246&lt;=0.3,INDEX(价格表!$B$4:$I$31,M6246,2),IF(AND(J6246&gt;0.3,J6246&lt;=1),INDEX(价格表!$B$4:$I$31,M6246,3),IF(AND(J6246&gt;1,J6246&lt;=2.2),INDEX(价格表!$B$4:$I$31,M6246,4),IF(AND(J6246&gt;2.2,J6246&lt;=3.3),INDEX(价格表!$B$4:$I$31,M6246,5),IF(AND(J6246&gt;3.3,J6246&lt;=4),INDEX(价格表!$B$4:$I$31,M6246,6),IF(AND(J6246&gt;4,J6246&lt;=5.5),INDEX(价格表!$B$4:$I$31,M6246,7),IF(J6246&gt;5.5,2.6+INDEX(价格表!$B$4:$I$31,M6246,8)*L6246)))))))</f>
        <v>2.15</v>
      </c>
    </row>
    <row r="6247" spans="1:14">
      <c r="A6247" s="20">
        <v>4311121954637</v>
      </c>
      <c r="B6247" s="18" t="s">
        <v>16</v>
      </c>
      <c r="C6247" s="21">
        <v>20201219</v>
      </c>
      <c r="D6247" s="21">
        <v>610538201209</v>
      </c>
      <c r="E6247" s="21" t="s">
        <v>16</v>
      </c>
      <c r="F6247" s="21">
        <v>20201229</v>
      </c>
      <c r="G6247" s="21" t="s">
        <v>17</v>
      </c>
      <c r="H6247" s="21" t="s">
        <v>50</v>
      </c>
      <c r="I6247" s="21" t="s">
        <v>177</v>
      </c>
      <c r="J6247" s="21">
        <v>1.45</v>
      </c>
      <c r="K6247" s="21" t="s">
        <v>20</v>
      </c>
      <c r="L6247">
        <f t="shared" si="113"/>
        <v>2</v>
      </c>
      <c r="M6247">
        <f>MATCH(H:H,价格表!$B$4:$B$35,0)</f>
        <v>4</v>
      </c>
      <c r="N6247" s="27">
        <f>IF(J6247&lt;=0.3,INDEX(价格表!$B$4:$I$31,M6247,2),IF(AND(J6247&gt;0.3,J6247&lt;=1),INDEX(价格表!$B$4:$I$31,M6247,3),IF(AND(J6247&gt;1,J6247&lt;=2.2),INDEX(价格表!$B$4:$I$31,M6247,4),IF(AND(J6247&gt;2.2,J6247&lt;=3.3),INDEX(价格表!$B$4:$I$31,M6247,5),IF(AND(J6247&gt;3.3,J6247&lt;=4),INDEX(价格表!$B$4:$I$31,M6247,6),IF(AND(J6247&gt;4,J6247&lt;=5.5),INDEX(价格表!$B$4:$I$31,M6247,7),IF(J6247&gt;5.5,2.6+INDEX(价格表!$B$4:$I$31,M6247,8)*L6247)))))))</f>
        <v>2.15</v>
      </c>
    </row>
    <row r="6248" spans="1:14">
      <c r="A6248" s="20">
        <v>4311121954638</v>
      </c>
      <c r="B6248" s="18" t="s">
        <v>16</v>
      </c>
      <c r="C6248" s="21">
        <v>20201219</v>
      </c>
      <c r="D6248" s="21">
        <v>610538201209</v>
      </c>
      <c r="E6248" s="21" t="s">
        <v>16</v>
      </c>
      <c r="F6248" s="21">
        <v>20201229</v>
      </c>
      <c r="G6248" s="21" t="s">
        <v>17</v>
      </c>
      <c r="H6248" s="21" t="s">
        <v>68</v>
      </c>
      <c r="I6248" s="21" t="s">
        <v>140</v>
      </c>
      <c r="J6248" s="21">
        <v>1.47</v>
      </c>
      <c r="K6248" s="21" t="s">
        <v>20</v>
      </c>
      <c r="L6248">
        <f t="shared" si="113"/>
        <v>2</v>
      </c>
      <c r="M6248">
        <f>MATCH(H:H,价格表!$B$4:$B$35,0)</f>
        <v>5</v>
      </c>
      <c r="N6248" s="27">
        <f>IF(J6248&lt;=0.3,INDEX(价格表!$B$4:$I$31,M6248,2),IF(AND(J6248&gt;0.3,J6248&lt;=1),INDEX(价格表!$B$4:$I$31,M6248,3),IF(AND(J6248&gt;1,J6248&lt;=2.2),INDEX(价格表!$B$4:$I$31,M6248,4),IF(AND(J6248&gt;2.2,J6248&lt;=3.3),INDEX(价格表!$B$4:$I$31,M6248,5),IF(AND(J6248&gt;3.3,J6248&lt;=4),INDEX(价格表!$B$4:$I$31,M6248,6),IF(AND(J6248&gt;4,J6248&lt;=5.5),INDEX(价格表!$B$4:$I$31,M6248,7),IF(J6248&gt;5.5,2.6+INDEX(价格表!$B$4:$I$31,M6248,8)*L6248)))))))</f>
        <v>2.15</v>
      </c>
    </row>
    <row r="6249" spans="1:14">
      <c r="A6249" s="20">
        <v>4311121954881</v>
      </c>
      <c r="B6249" s="18" t="s">
        <v>16</v>
      </c>
      <c r="C6249" s="21">
        <v>20201219</v>
      </c>
      <c r="D6249" s="21">
        <v>610538201209</v>
      </c>
      <c r="E6249" s="21" t="s">
        <v>16</v>
      </c>
      <c r="F6249" s="21">
        <v>20201229</v>
      </c>
      <c r="G6249" s="21" t="s">
        <v>17</v>
      </c>
      <c r="H6249" s="21" t="s">
        <v>45</v>
      </c>
      <c r="I6249" s="21" t="s">
        <v>137</v>
      </c>
      <c r="J6249" s="21">
        <v>1.47</v>
      </c>
      <c r="K6249" s="21" t="s">
        <v>20</v>
      </c>
      <c r="L6249">
        <f t="shared" si="113"/>
        <v>2</v>
      </c>
      <c r="M6249">
        <f>MATCH(H:H,价格表!$B$4:$B$35,0)</f>
        <v>9</v>
      </c>
      <c r="N6249" s="27">
        <f>IF(J6249&lt;=0.3,INDEX(价格表!$B$4:$I$31,M6249,2),IF(AND(J6249&gt;0.3,J6249&lt;=1),INDEX(价格表!$B$4:$I$31,M6249,3),IF(AND(J6249&gt;1,J6249&lt;=2.2),INDEX(价格表!$B$4:$I$31,M6249,4),IF(AND(J6249&gt;2.2,J6249&lt;=3.3),INDEX(价格表!$B$4:$I$31,M6249,5),IF(AND(J6249&gt;3.3,J6249&lt;=4),INDEX(价格表!$B$4:$I$31,M6249,6),IF(AND(J6249&gt;4,J6249&lt;=5.5),INDEX(价格表!$B$4:$I$31,M6249,7),IF(J6249&gt;5.5,2.6+INDEX(价格表!$B$4:$I$31,M6249,8)*L6249)))))))</f>
        <v>2.15</v>
      </c>
    </row>
    <row r="6250" spans="1:14">
      <c r="A6250" s="20">
        <v>4311121955079</v>
      </c>
      <c r="B6250" s="18" t="s">
        <v>16</v>
      </c>
      <c r="C6250" s="21">
        <v>20201219</v>
      </c>
      <c r="D6250" s="21">
        <v>610538201209</v>
      </c>
      <c r="E6250" s="21" t="s">
        <v>16</v>
      </c>
      <c r="F6250" s="21">
        <v>20201229</v>
      </c>
      <c r="G6250" s="21" t="s">
        <v>17</v>
      </c>
      <c r="H6250" s="21" t="s">
        <v>37</v>
      </c>
      <c r="I6250" s="21" t="s">
        <v>52</v>
      </c>
      <c r="J6250" s="21">
        <v>1.46</v>
      </c>
      <c r="K6250" s="21" t="s">
        <v>20</v>
      </c>
      <c r="L6250">
        <f t="shared" si="113"/>
        <v>2</v>
      </c>
      <c r="M6250">
        <f>MATCH(H:H,价格表!$B$4:$B$35,0)</f>
        <v>12</v>
      </c>
      <c r="N6250" s="27">
        <f>IF(J6250&lt;=0.3,INDEX(价格表!$B$4:$I$31,M6250,2),IF(AND(J6250&gt;0.3,J6250&lt;=1),INDEX(价格表!$B$4:$I$31,M6250,3),IF(AND(J6250&gt;1,J6250&lt;=2.2),INDEX(价格表!$B$4:$I$31,M6250,4),IF(AND(J6250&gt;2.2,J6250&lt;=3.3),INDEX(价格表!$B$4:$I$31,M6250,5),IF(AND(J6250&gt;3.3,J6250&lt;=4),INDEX(价格表!$B$4:$I$31,M6250,6),IF(AND(J6250&gt;4,J6250&lt;=5.5),INDEX(价格表!$B$4:$I$31,M6250,7),IF(J6250&gt;5.5,2.6+INDEX(价格表!$B$4:$I$31,M6250,8)*L6250)))))))</f>
        <v>2.15</v>
      </c>
    </row>
    <row r="6251" spans="1:14">
      <c r="A6251" s="20">
        <v>4311121955086</v>
      </c>
      <c r="B6251" s="18" t="s">
        <v>16</v>
      </c>
      <c r="C6251" s="21">
        <v>20201219</v>
      </c>
      <c r="D6251" s="21">
        <v>610538201209</v>
      </c>
      <c r="E6251" s="21" t="s">
        <v>16</v>
      </c>
      <c r="F6251" s="21">
        <v>20201229</v>
      </c>
      <c r="G6251" s="21" t="s">
        <v>17</v>
      </c>
      <c r="H6251" s="21" t="s">
        <v>43</v>
      </c>
      <c r="I6251" s="21" t="s">
        <v>44</v>
      </c>
      <c r="J6251" s="21">
        <v>1.65</v>
      </c>
      <c r="K6251" s="21" t="s">
        <v>20</v>
      </c>
      <c r="L6251">
        <f t="shared" si="113"/>
        <v>2</v>
      </c>
      <c r="M6251">
        <f>MATCH(H:H,价格表!$B$4:$B$35,0)</f>
        <v>10</v>
      </c>
      <c r="N6251" s="27">
        <f>IF(J6251&lt;=0.3,INDEX(价格表!$B$4:$I$31,M6251,2),IF(AND(J6251&gt;0.3,J6251&lt;=1),INDEX(价格表!$B$4:$I$31,M6251,3),IF(AND(J6251&gt;1,J6251&lt;=2.2),INDEX(价格表!$B$4:$I$31,M6251,4),IF(AND(J6251&gt;2.2,J6251&lt;=3.3),INDEX(价格表!$B$4:$I$31,M6251,5),IF(AND(J6251&gt;3.3,J6251&lt;=4),INDEX(价格表!$B$4:$I$31,M6251,6),IF(AND(J6251&gt;4,J6251&lt;=5.5),INDEX(价格表!$B$4:$I$31,M6251,7),IF(J6251&gt;5.5,2.6+INDEX(价格表!$B$4:$I$31,M6251,8)*L6251)))))))</f>
        <v>2.15</v>
      </c>
    </row>
    <row r="6252" spans="1:14">
      <c r="A6252" s="20">
        <v>4311121955096</v>
      </c>
      <c r="B6252" s="18" t="s">
        <v>16</v>
      </c>
      <c r="C6252" s="21">
        <v>20201219</v>
      </c>
      <c r="D6252" s="21">
        <v>610538201209</v>
      </c>
      <c r="E6252" s="21" t="s">
        <v>16</v>
      </c>
      <c r="F6252" s="21">
        <v>20201229</v>
      </c>
      <c r="G6252" s="21" t="s">
        <v>17</v>
      </c>
      <c r="H6252" s="21" t="s">
        <v>50</v>
      </c>
      <c r="I6252" s="21" t="s">
        <v>62</v>
      </c>
      <c r="J6252" s="21">
        <v>1.46</v>
      </c>
      <c r="K6252" s="21" t="s">
        <v>20</v>
      </c>
      <c r="L6252">
        <f t="shared" si="113"/>
        <v>2</v>
      </c>
      <c r="M6252">
        <f>MATCH(H:H,价格表!$B$4:$B$35,0)</f>
        <v>4</v>
      </c>
      <c r="N6252" s="27">
        <f>IF(J6252&lt;=0.3,INDEX(价格表!$B$4:$I$31,M6252,2),IF(AND(J6252&gt;0.3,J6252&lt;=1),INDEX(价格表!$B$4:$I$31,M6252,3),IF(AND(J6252&gt;1,J6252&lt;=2.2),INDEX(价格表!$B$4:$I$31,M6252,4),IF(AND(J6252&gt;2.2,J6252&lt;=3.3),INDEX(价格表!$B$4:$I$31,M6252,5),IF(AND(J6252&gt;3.3,J6252&lt;=4),INDEX(价格表!$B$4:$I$31,M6252,6),IF(AND(J6252&gt;4,J6252&lt;=5.5),INDEX(价格表!$B$4:$I$31,M6252,7),IF(J6252&gt;5.5,2.6+INDEX(价格表!$B$4:$I$31,M6252,8)*L6252)))))))</f>
        <v>2.15</v>
      </c>
    </row>
    <row r="6253" spans="1:14">
      <c r="A6253" s="20">
        <v>4311121961344</v>
      </c>
      <c r="B6253" s="18" t="s">
        <v>16</v>
      </c>
      <c r="C6253" s="21">
        <v>20201219</v>
      </c>
      <c r="D6253" s="21">
        <v>610538201209</v>
      </c>
      <c r="E6253" s="21" t="s">
        <v>16</v>
      </c>
      <c r="F6253" s="21">
        <v>20201229</v>
      </c>
      <c r="G6253" s="21" t="s">
        <v>17</v>
      </c>
      <c r="H6253" s="21" t="s">
        <v>45</v>
      </c>
      <c r="I6253" s="21" t="s">
        <v>48</v>
      </c>
      <c r="J6253" s="21">
        <v>1.51</v>
      </c>
      <c r="K6253" s="21" t="s">
        <v>20</v>
      </c>
      <c r="L6253">
        <f t="shared" si="113"/>
        <v>2</v>
      </c>
      <c r="M6253">
        <f>MATCH(H:H,价格表!$B$4:$B$35,0)</f>
        <v>9</v>
      </c>
      <c r="N6253" s="27">
        <f>IF(J6253&lt;=0.3,INDEX(价格表!$B$4:$I$31,M6253,2),IF(AND(J6253&gt;0.3,J6253&lt;=1),INDEX(价格表!$B$4:$I$31,M6253,3),IF(AND(J6253&gt;1,J6253&lt;=2.2),INDEX(价格表!$B$4:$I$31,M6253,4),IF(AND(J6253&gt;2.2,J6253&lt;=3.3),INDEX(价格表!$B$4:$I$31,M6253,5),IF(AND(J6253&gt;3.3,J6253&lt;=4),INDEX(价格表!$B$4:$I$31,M6253,6),IF(AND(J6253&gt;4,J6253&lt;=5.5),INDEX(价格表!$B$4:$I$31,M6253,7),IF(J6253&gt;5.5,2.6+INDEX(价格表!$B$4:$I$31,M6253,8)*L6253)))))))</f>
        <v>2.15</v>
      </c>
    </row>
    <row r="6254" spans="1:14">
      <c r="A6254" s="20">
        <v>4311121961345</v>
      </c>
      <c r="B6254" s="18" t="s">
        <v>16</v>
      </c>
      <c r="C6254" s="21">
        <v>20201219</v>
      </c>
      <c r="D6254" s="21">
        <v>610538201209</v>
      </c>
      <c r="E6254" s="21" t="s">
        <v>16</v>
      </c>
      <c r="F6254" s="21">
        <v>20201229</v>
      </c>
      <c r="G6254" s="21" t="s">
        <v>17</v>
      </c>
      <c r="H6254" s="21" t="s">
        <v>23</v>
      </c>
      <c r="I6254" s="21" t="s">
        <v>99</v>
      </c>
      <c r="J6254" s="21">
        <v>1.46</v>
      </c>
      <c r="K6254" s="21" t="s">
        <v>20</v>
      </c>
      <c r="L6254">
        <f t="shared" si="113"/>
        <v>2</v>
      </c>
      <c r="M6254">
        <f>MATCH(H:H,价格表!$B$4:$B$35,0)</f>
        <v>15</v>
      </c>
      <c r="N6254" s="27">
        <f>IF(J6254&lt;=0.3,INDEX(价格表!$B$4:$I$31,M6254,2),IF(AND(J6254&gt;0.3,J6254&lt;=1),INDEX(价格表!$B$4:$I$31,M6254,3),IF(AND(J6254&gt;1,J6254&lt;=2.2),INDEX(价格表!$B$4:$I$31,M6254,4),IF(AND(J6254&gt;2.2,J6254&lt;=3.3),INDEX(价格表!$B$4:$I$31,M6254,5),IF(AND(J6254&gt;3.3,J6254&lt;=4),INDEX(价格表!$B$4:$I$31,M6254,6),IF(AND(J6254&gt;4,J6254&lt;=5.5),INDEX(价格表!$B$4:$I$31,M6254,7),IF(J6254&gt;5.5,2.6+INDEX(价格表!$B$4:$I$31,M6254,8)*L6254)))))))</f>
        <v>2.15</v>
      </c>
    </row>
    <row r="6255" spans="1:14">
      <c r="A6255" s="20">
        <v>4311121961346</v>
      </c>
      <c r="B6255" s="18" t="s">
        <v>16</v>
      </c>
      <c r="C6255" s="21">
        <v>20201219</v>
      </c>
      <c r="D6255" s="21">
        <v>610538201209</v>
      </c>
      <c r="E6255" s="21" t="s">
        <v>16</v>
      </c>
      <c r="F6255" s="21">
        <v>20201229</v>
      </c>
      <c r="G6255" s="21" t="s">
        <v>17</v>
      </c>
      <c r="H6255" s="21" t="s">
        <v>73</v>
      </c>
      <c r="I6255" s="21" t="s">
        <v>93</v>
      </c>
      <c r="J6255" s="21">
        <v>1.44</v>
      </c>
      <c r="K6255" s="21" t="s">
        <v>20</v>
      </c>
      <c r="L6255">
        <f t="shared" si="113"/>
        <v>2</v>
      </c>
      <c r="M6255">
        <f>MATCH(H:H,价格表!$B$4:$B$35,0)</f>
        <v>7</v>
      </c>
      <c r="N6255" s="27">
        <f>IF(J6255&lt;=0.3,INDEX(价格表!$B$4:$I$31,M6255,2),IF(AND(J6255&gt;0.3,J6255&lt;=1),INDEX(价格表!$B$4:$I$31,M6255,3),IF(AND(J6255&gt;1,J6255&lt;=2.2),INDEX(价格表!$B$4:$I$31,M6255,4),IF(AND(J6255&gt;2.2,J6255&lt;=3.3),INDEX(价格表!$B$4:$I$31,M6255,5),IF(AND(J6255&gt;3.3,J6255&lt;=4),INDEX(价格表!$B$4:$I$31,M6255,6),IF(AND(J6255&gt;4,J6255&lt;=5.5),INDEX(价格表!$B$4:$I$31,M6255,7),IF(J6255&gt;5.5,2.6+INDEX(价格表!$B$4:$I$31,M6255,8)*L6255)))))))</f>
        <v>2.15</v>
      </c>
    </row>
    <row r="6256" spans="1:14">
      <c r="A6256" s="20">
        <v>4311121961348</v>
      </c>
      <c r="B6256" s="18" t="s">
        <v>16</v>
      </c>
      <c r="C6256" s="21">
        <v>20201219</v>
      </c>
      <c r="D6256" s="21">
        <v>610538201209</v>
      </c>
      <c r="E6256" s="21" t="s">
        <v>16</v>
      </c>
      <c r="F6256" s="21">
        <v>20201229</v>
      </c>
      <c r="G6256" s="21" t="s">
        <v>17</v>
      </c>
      <c r="H6256" s="21" t="s">
        <v>56</v>
      </c>
      <c r="I6256" s="21" t="s">
        <v>141</v>
      </c>
      <c r="J6256" s="21">
        <v>1.61</v>
      </c>
      <c r="K6256" s="21" t="s">
        <v>20</v>
      </c>
      <c r="L6256">
        <f t="shared" si="113"/>
        <v>2</v>
      </c>
      <c r="M6256">
        <f>MATCH(H:H,价格表!$B$4:$B$35,0)</f>
        <v>11</v>
      </c>
      <c r="N6256" s="27">
        <f>IF(J6256&lt;=0.3,INDEX(价格表!$B$4:$I$31,M6256,2),IF(AND(J6256&gt;0.3,J6256&lt;=1),INDEX(价格表!$B$4:$I$31,M6256,3),IF(AND(J6256&gt;1,J6256&lt;=2.2),INDEX(价格表!$B$4:$I$31,M6256,4),IF(AND(J6256&gt;2.2,J6256&lt;=3.3),INDEX(价格表!$B$4:$I$31,M6256,5),IF(AND(J6256&gt;3.3,J6256&lt;=4),INDEX(价格表!$B$4:$I$31,M6256,6),IF(AND(J6256&gt;4,J6256&lt;=5.5),INDEX(价格表!$B$4:$I$31,M6256,7),IF(J6256&gt;5.5,2.6+INDEX(价格表!$B$4:$I$31,M6256,8)*L6256)))))))</f>
        <v>2.15</v>
      </c>
    </row>
    <row r="6257" spans="1:14">
      <c r="A6257" s="20">
        <v>4311121961349</v>
      </c>
      <c r="B6257" s="18" t="s">
        <v>16</v>
      </c>
      <c r="C6257" s="21">
        <v>20201219</v>
      </c>
      <c r="D6257" s="21">
        <v>610538201209</v>
      </c>
      <c r="E6257" s="21" t="s">
        <v>16</v>
      </c>
      <c r="F6257" s="21">
        <v>20201229</v>
      </c>
      <c r="G6257" s="21" t="s">
        <v>17</v>
      </c>
      <c r="H6257" s="21" t="s">
        <v>45</v>
      </c>
      <c r="I6257" s="21" t="s">
        <v>143</v>
      </c>
      <c r="J6257" s="21">
        <v>1.44</v>
      </c>
      <c r="K6257" s="21" t="s">
        <v>20</v>
      </c>
      <c r="L6257">
        <f t="shared" si="113"/>
        <v>2</v>
      </c>
      <c r="M6257">
        <f>MATCH(H:H,价格表!$B$4:$B$35,0)</f>
        <v>9</v>
      </c>
      <c r="N6257" s="27">
        <f>IF(J6257&lt;=0.3,INDEX(价格表!$B$4:$I$31,M6257,2),IF(AND(J6257&gt;0.3,J6257&lt;=1),INDEX(价格表!$B$4:$I$31,M6257,3),IF(AND(J6257&gt;1,J6257&lt;=2.2),INDEX(价格表!$B$4:$I$31,M6257,4),IF(AND(J6257&gt;2.2,J6257&lt;=3.3),INDEX(价格表!$B$4:$I$31,M6257,5),IF(AND(J6257&gt;3.3,J6257&lt;=4),INDEX(价格表!$B$4:$I$31,M6257,6),IF(AND(J6257&gt;4,J6257&lt;=5.5),INDEX(价格表!$B$4:$I$31,M6257,7),IF(J6257&gt;5.5,2.6+INDEX(价格表!$B$4:$I$31,M6257,8)*L6257)))))))</f>
        <v>2.15</v>
      </c>
    </row>
    <row r="6258" spans="1:14">
      <c r="A6258" s="20">
        <v>4311121961351</v>
      </c>
      <c r="B6258" s="18" t="s">
        <v>16</v>
      </c>
      <c r="C6258" s="21">
        <v>20201219</v>
      </c>
      <c r="D6258" s="21">
        <v>610538201209</v>
      </c>
      <c r="E6258" s="21" t="s">
        <v>16</v>
      </c>
      <c r="F6258" s="21">
        <v>20201229</v>
      </c>
      <c r="G6258" s="21" t="s">
        <v>17</v>
      </c>
      <c r="H6258" s="21" t="s">
        <v>30</v>
      </c>
      <c r="I6258" s="21" t="s">
        <v>338</v>
      </c>
      <c r="J6258" s="21">
        <v>1.45</v>
      </c>
      <c r="K6258" s="21" t="s">
        <v>20</v>
      </c>
      <c r="L6258">
        <f t="shared" si="113"/>
        <v>2</v>
      </c>
      <c r="M6258">
        <f>MATCH(H:H,价格表!$B$4:$B$35,0)</f>
        <v>16</v>
      </c>
      <c r="N6258" s="27">
        <f>IF(J6258&lt;=0.3,INDEX(价格表!$B$4:$I$31,M6258,2),IF(AND(J6258&gt;0.3,J6258&lt;=1),INDEX(价格表!$B$4:$I$31,M6258,3),IF(AND(J6258&gt;1,J6258&lt;=2.2),INDEX(价格表!$B$4:$I$31,M6258,4),IF(AND(J6258&gt;2.2,J6258&lt;=3.3),INDEX(价格表!$B$4:$I$31,M6258,5),IF(AND(J6258&gt;3.3,J6258&lt;=4),INDEX(价格表!$B$4:$I$31,M6258,6),IF(AND(J6258&gt;4,J6258&lt;=5.5),INDEX(价格表!$B$4:$I$31,M6258,7),IF(J6258&gt;5.5,2.6+INDEX(价格表!$B$4:$I$31,M6258,8)*L6258)))))))</f>
        <v>2.15</v>
      </c>
    </row>
    <row r="6259" spans="1:14">
      <c r="A6259" s="20">
        <v>4311121961352</v>
      </c>
      <c r="B6259" s="18" t="s">
        <v>16</v>
      </c>
      <c r="C6259" s="21">
        <v>20201219</v>
      </c>
      <c r="D6259" s="21">
        <v>610538201209</v>
      </c>
      <c r="E6259" s="21" t="s">
        <v>16</v>
      </c>
      <c r="F6259" s="21">
        <v>20201229</v>
      </c>
      <c r="G6259" s="21" t="s">
        <v>17</v>
      </c>
      <c r="H6259" s="21" t="s">
        <v>45</v>
      </c>
      <c r="I6259" s="21" t="s">
        <v>46</v>
      </c>
      <c r="J6259" s="21">
        <v>1.55</v>
      </c>
      <c r="K6259" s="21" t="s">
        <v>20</v>
      </c>
      <c r="L6259">
        <f t="shared" si="113"/>
        <v>2</v>
      </c>
      <c r="M6259">
        <f>MATCH(H:H,价格表!$B$4:$B$35,0)</f>
        <v>9</v>
      </c>
      <c r="N6259" s="27">
        <f>IF(J6259&lt;=0.3,INDEX(价格表!$B$4:$I$31,M6259,2),IF(AND(J6259&gt;0.3,J6259&lt;=1),INDEX(价格表!$B$4:$I$31,M6259,3),IF(AND(J6259&gt;1,J6259&lt;=2.2),INDEX(价格表!$B$4:$I$31,M6259,4),IF(AND(J6259&gt;2.2,J6259&lt;=3.3),INDEX(价格表!$B$4:$I$31,M6259,5),IF(AND(J6259&gt;3.3,J6259&lt;=4),INDEX(价格表!$B$4:$I$31,M6259,6),IF(AND(J6259&gt;4,J6259&lt;=5.5),INDEX(价格表!$B$4:$I$31,M6259,7),IF(J6259&gt;5.5,2.6+INDEX(价格表!$B$4:$I$31,M6259,8)*L6259)))))))</f>
        <v>2.15</v>
      </c>
    </row>
    <row r="6260" spans="1:14">
      <c r="A6260" s="20">
        <v>4311121961353</v>
      </c>
      <c r="B6260" s="18" t="s">
        <v>16</v>
      </c>
      <c r="C6260" s="21">
        <v>20201219</v>
      </c>
      <c r="D6260" s="21">
        <v>610538201209</v>
      </c>
      <c r="E6260" s="21" t="s">
        <v>16</v>
      </c>
      <c r="F6260" s="21">
        <v>20201229</v>
      </c>
      <c r="G6260" s="21" t="s">
        <v>17</v>
      </c>
      <c r="H6260" s="21" t="s">
        <v>56</v>
      </c>
      <c r="I6260" s="21" t="s">
        <v>356</v>
      </c>
      <c r="J6260" s="21">
        <v>1.43</v>
      </c>
      <c r="K6260" s="21" t="s">
        <v>20</v>
      </c>
      <c r="L6260">
        <f t="shared" si="113"/>
        <v>2</v>
      </c>
      <c r="M6260">
        <f>MATCH(H:H,价格表!$B$4:$B$35,0)</f>
        <v>11</v>
      </c>
      <c r="N6260" s="27">
        <f>IF(J6260&lt;=0.3,INDEX(价格表!$B$4:$I$31,M6260,2),IF(AND(J6260&gt;0.3,J6260&lt;=1),INDEX(价格表!$B$4:$I$31,M6260,3),IF(AND(J6260&gt;1,J6260&lt;=2.2),INDEX(价格表!$B$4:$I$31,M6260,4),IF(AND(J6260&gt;2.2,J6260&lt;=3.3),INDEX(价格表!$B$4:$I$31,M6260,5),IF(AND(J6260&gt;3.3,J6260&lt;=4),INDEX(价格表!$B$4:$I$31,M6260,6),IF(AND(J6260&gt;4,J6260&lt;=5.5),INDEX(价格表!$B$4:$I$31,M6260,7),IF(J6260&gt;5.5,2.6+INDEX(价格表!$B$4:$I$31,M6260,8)*L6260)))))))</f>
        <v>2.15</v>
      </c>
    </row>
    <row r="6261" spans="1:14">
      <c r="A6261" s="20">
        <v>4311121961526</v>
      </c>
      <c r="B6261" s="18" t="s">
        <v>16</v>
      </c>
      <c r="C6261" s="21">
        <v>20201219</v>
      </c>
      <c r="D6261" s="21">
        <v>610538201209</v>
      </c>
      <c r="E6261" s="21" t="s">
        <v>16</v>
      </c>
      <c r="F6261" s="21">
        <v>20201229</v>
      </c>
      <c r="G6261" s="21" t="s">
        <v>17</v>
      </c>
      <c r="H6261" s="21" t="s">
        <v>45</v>
      </c>
      <c r="I6261" s="21" t="s">
        <v>48</v>
      </c>
      <c r="J6261" s="21">
        <v>1.42</v>
      </c>
      <c r="K6261" s="21" t="s">
        <v>20</v>
      </c>
      <c r="L6261">
        <f t="shared" si="113"/>
        <v>2</v>
      </c>
      <c r="M6261">
        <f>MATCH(H:H,价格表!$B$4:$B$35,0)</f>
        <v>9</v>
      </c>
      <c r="N6261" s="27">
        <f>IF(J6261&lt;=0.3,INDEX(价格表!$B$4:$I$31,M6261,2),IF(AND(J6261&gt;0.3,J6261&lt;=1),INDEX(价格表!$B$4:$I$31,M6261,3),IF(AND(J6261&gt;1,J6261&lt;=2.2),INDEX(价格表!$B$4:$I$31,M6261,4),IF(AND(J6261&gt;2.2,J6261&lt;=3.3),INDEX(价格表!$B$4:$I$31,M6261,5),IF(AND(J6261&gt;3.3,J6261&lt;=4),INDEX(价格表!$B$4:$I$31,M6261,6),IF(AND(J6261&gt;4,J6261&lt;=5.5),INDEX(价格表!$B$4:$I$31,M6261,7),IF(J6261&gt;5.5,2.6+INDEX(价格表!$B$4:$I$31,M6261,8)*L6261)))))))</f>
        <v>2.15</v>
      </c>
    </row>
    <row r="6262" spans="1:14">
      <c r="A6262" s="20">
        <v>4311121961527</v>
      </c>
      <c r="B6262" s="18" t="s">
        <v>16</v>
      </c>
      <c r="C6262" s="21">
        <v>20201219</v>
      </c>
      <c r="D6262" s="21">
        <v>610538201209</v>
      </c>
      <c r="E6262" s="21" t="s">
        <v>16</v>
      </c>
      <c r="F6262" s="21">
        <v>20201229</v>
      </c>
      <c r="G6262" s="21" t="s">
        <v>17</v>
      </c>
      <c r="H6262" s="21" t="s">
        <v>68</v>
      </c>
      <c r="I6262" s="21" t="s">
        <v>152</v>
      </c>
      <c r="J6262" s="21">
        <v>1.45</v>
      </c>
      <c r="K6262" s="21" t="s">
        <v>20</v>
      </c>
      <c r="L6262">
        <f t="shared" si="113"/>
        <v>2</v>
      </c>
      <c r="M6262">
        <f>MATCH(H:H,价格表!$B$4:$B$35,0)</f>
        <v>5</v>
      </c>
      <c r="N6262" s="27">
        <f>IF(J6262&lt;=0.3,INDEX(价格表!$B$4:$I$31,M6262,2),IF(AND(J6262&gt;0.3,J6262&lt;=1),INDEX(价格表!$B$4:$I$31,M6262,3),IF(AND(J6262&gt;1,J6262&lt;=2.2),INDEX(价格表!$B$4:$I$31,M6262,4),IF(AND(J6262&gt;2.2,J6262&lt;=3.3),INDEX(价格表!$B$4:$I$31,M6262,5),IF(AND(J6262&gt;3.3,J6262&lt;=4),INDEX(价格表!$B$4:$I$31,M6262,6),IF(AND(J6262&gt;4,J6262&lt;=5.5),INDEX(价格表!$B$4:$I$31,M6262,7),IF(J6262&gt;5.5,2.6+INDEX(价格表!$B$4:$I$31,M6262,8)*L6262)))))))</f>
        <v>2.15</v>
      </c>
    </row>
    <row r="6263" spans="1:14">
      <c r="A6263" s="20">
        <v>4311121961528</v>
      </c>
      <c r="B6263" s="18" t="s">
        <v>16</v>
      </c>
      <c r="C6263" s="21">
        <v>20201219</v>
      </c>
      <c r="D6263" s="21">
        <v>610538201209</v>
      </c>
      <c r="E6263" s="21" t="s">
        <v>16</v>
      </c>
      <c r="F6263" s="21">
        <v>20201229</v>
      </c>
      <c r="G6263" s="21" t="s">
        <v>17</v>
      </c>
      <c r="H6263" s="21" t="s">
        <v>23</v>
      </c>
      <c r="I6263" s="21" t="s">
        <v>258</v>
      </c>
      <c r="J6263" s="21">
        <v>1.44</v>
      </c>
      <c r="K6263" s="21" t="s">
        <v>20</v>
      </c>
      <c r="L6263">
        <f t="shared" si="113"/>
        <v>2</v>
      </c>
      <c r="M6263">
        <f>MATCH(H:H,价格表!$B$4:$B$35,0)</f>
        <v>15</v>
      </c>
      <c r="N6263" s="27">
        <f>IF(J6263&lt;=0.3,INDEX(价格表!$B$4:$I$31,M6263,2),IF(AND(J6263&gt;0.3,J6263&lt;=1),INDEX(价格表!$B$4:$I$31,M6263,3),IF(AND(J6263&gt;1,J6263&lt;=2.2),INDEX(价格表!$B$4:$I$31,M6263,4),IF(AND(J6263&gt;2.2,J6263&lt;=3.3),INDEX(价格表!$B$4:$I$31,M6263,5),IF(AND(J6263&gt;3.3,J6263&lt;=4),INDEX(价格表!$B$4:$I$31,M6263,6),IF(AND(J6263&gt;4,J6263&lt;=5.5),INDEX(价格表!$B$4:$I$31,M6263,7),IF(J6263&gt;5.5,2.6+INDEX(价格表!$B$4:$I$31,M6263,8)*L6263)))))))</f>
        <v>2.15</v>
      </c>
    </row>
    <row r="6264" spans="1:14">
      <c r="A6264" s="20">
        <v>4311121961529</v>
      </c>
      <c r="B6264" s="18" t="s">
        <v>16</v>
      </c>
      <c r="C6264" s="21">
        <v>20201219</v>
      </c>
      <c r="D6264" s="21">
        <v>610538201209</v>
      </c>
      <c r="E6264" s="21" t="s">
        <v>16</v>
      </c>
      <c r="F6264" s="21">
        <v>20201229</v>
      </c>
      <c r="G6264" s="21" t="s">
        <v>17</v>
      </c>
      <c r="H6264" s="21" t="s">
        <v>50</v>
      </c>
      <c r="I6264" s="21" t="s">
        <v>345</v>
      </c>
      <c r="J6264" s="21">
        <v>1.45</v>
      </c>
      <c r="K6264" s="21" t="s">
        <v>20</v>
      </c>
      <c r="L6264">
        <f t="shared" si="113"/>
        <v>2</v>
      </c>
      <c r="M6264">
        <f>MATCH(H:H,价格表!$B$4:$B$35,0)</f>
        <v>4</v>
      </c>
      <c r="N6264" s="27">
        <f>IF(J6264&lt;=0.3,INDEX(价格表!$B$4:$I$31,M6264,2),IF(AND(J6264&gt;0.3,J6264&lt;=1),INDEX(价格表!$B$4:$I$31,M6264,3),IF(AND(J6264&gt;1,J6264&lt;=2.2),INDEX(价格表!$B$4:$I$31,M6264,4),IF(AND(J6264&gt;2.2,J6264&lt;=3.3),INDEX(价格表!$B$4:$I$31,M6264,5),IF(AND(J6264&gt;3.3,J6264&lt;=4),INDEX(价格表!$B$4:$I$31,M6264,6),IF(AND(J6264&gt;4,J6264&lt;=5.5),INDEX(价格表!$B$4:$I$31,M6264,7),IF(J6264&gt;5.5,2.6+INDEX(价格表!$B$4:$I$31,M6264,8)*L6264)))))))</f>
        <v>2.15</v>
      </c>
    </row>
    <row r="6265" spans="1:14">
      <c r="A6265" s="20">
        <v>4311121961530</v>
      </c>
      <c r="B6265" s="18" t="s">
        <v>16</v>
      </c>
      <c r="C6265" s="21">
        <v>20201219</v>
      </c>
      <c r="D6265" s="21">
        <v>610538201209</v>
      </c>
      <c r="E6265" s="21" t="s">
        <v>16</v>
      </c>
      <c r="F6265" s="21">
        <v>20201229</v>
      </c>
      <c r="G6265" s="21" t="s">
        <v>17</v>
      </c>
      <c r="H6265" s="21" t="s">
        <v>50</v>
      </c>
      <c r="I6265" s="21" t="s">
        <v>51</v>
      </c>
      <c r="J6265" s="21">
        <v>1.42</v>
      </c>
      <c r="K6265" s="21" t="s">
        <v>20</v>
      </c>
      <c r="L6265">
        <f t="shared" si="113"/>
        <v>2</v>
      </c>
      <c r="M6265">
        <f>MATCH(H:H,价格表!$B$4:$B$35,0)</f>
        <v>4</v>
      </c>
      <c r="N6265" s="27">
        <f>IF(J6265&lt;=0.3,INDEX(价格表!$B$4:$I$31,M6265,2),IF(AND(J6265&gt;0.3,J6265&lt;=1),INDEX(价格表!$B$4:$I$31,M6265,3),IF(AND(J6265&gt;1,J6265&lt;=2.2),INDEX(价格表!$B$4:$I$31,M6265,4),IF(AND(J6265&gt;2.2,J6265&lt;=3.3),INDEX(价格表!$B$4:$I$31,M6265,5),IF(AND(J6265&gt;3.3,J6265&lt;=4),INDEX(价格表!$B$4:$I$31,M6265,6),IF(AND(J6265&gt;4,J6265&lt;=5.5),INDEX(价格表!$B$4:$I$31,M6265,7),IF(J6265&gt;5.5,2.6+INDEX(价格表!$B$4:$I$31,M6265,8)*L6265)))))))</f>
        <v>2.15</v>
      </c>
    </row>
    <row r="6266" spans="1:14">
      <c r="A6266" s="20">
        <v>4311121961531</v>
      </c>
      <c r="B6266" s="18" t="s">
        <v>16</v>
      </c>
      <c r="C6266" s="21">
        <v>20201219</v>
      </c>
      <c r="D6266" s="21">
        <v>610538201209</v>
      </c>
      <c r="E6266" s="21" t="s">
        <v>16</v>
      </c>
      <c r="F6266" s="21">
        <v>20201229</v>
      </c>
      <c r="G6266" s="21" t="s">
        <v>17</v>
      </c>
      <c r="H6266" s="21" t="s">
        <v>21</v>
      </c>
      <c r="I6266" s="21" t="s">
        <v>181</v>
      </c>
      <c r="J6266" s="21">
        <v>1.48</v>
      </c>
      <c r="K6266" s="21" t="s">
        <v>20</v>
      </c>
      <c r="L6266">
        <f t="shared" si="113"/>
        <v>2</v>
      </c>
      <c r="M6266">
        <f>MATCH(H:H,价格表!$B$4:$B$35,0)</f>
        <v>20</v>
      </c>
      <c r="N6266" s="27">
        <f>IF(J6266&lt;=0.3,INDEX(价格表!$B$4:$I$31,M6266,2),IF(AND(J6266&gt;0.3,J6266&lt;=1),INDEX(价格表!$B$4:$I$31,M6266,3),IF(AND(J6266&gt;1,J6266&lt;=2.2),INDEX(价格表!$B$4:$I$31,M6266,4),IF(AND(J6266&gt;2.2,J6266&lt;=3.3),INDEX(价格表!$B$4:$I$31,M6266,5),IF(AND(J6266&gt;3.3,J6266&lt;=4),INDEX(价格表!$B$4:$I$31,M6266,6),IF(AND(J6266&gt;4,J6266&lt;=5.5),INDEX(价格表!$B$4:$I$31,M6266,7),IF(J6266&gt;5.5,2.6+INDEX(价格表!$B$4:$I$31,M6266,8)*L6266)))))))</f>
        <v>2.15</v>
      </c>
    </row>
    <row r="6267" spans="1:14">
      <c r="A6267" s="20">
        <v>4311121961533</v>
      </c>
      <c r="B6267" s="18" t="s">
        <v>16</v>
      </c>
      <c r="C6267" s="21">
        <v>20201219</v>
      </c>
      <c r="D6267" s="21">
        <v>610538201209</v>
      </c>
      <c r="E6267" s="21" t="s">
        <v>16</v>
      </c>
      <c r="F6267" s="21">
        <v>20201229</v>
      </c>
      <c r="G6267" s="21" t="s">
        <v>17</v>
      </c>
      <c r="H6267" s="21" t="s">
        <v>50</v>
      </c>
      <c r="I6267" s="21" t="s">
        <v>62</v>
      </c>
      <c r="J6267" s="21">
        <v>1.44</v>
      </c>
      <c r="K6267" s="21" t="s">
        <v>20</v>
      </c>
      <c r="L6267">
        <f t="shared" si="113"/>
        <v>2</v>
      </c>
      <c r="M6267">
        <f>MATCH(H:H,价格表!$B$4:$B$35,0)</f>
        <v>4</v>
      </c>
      <c r="N6267" s="27">
        <f>IF(J6267&lt;=0.3,INDEX(价格表!$B$4:$I$31,M6267,2),IF(AND(J6267&gt;0.3,J6267&lt;=1),INDEX(价格表!$B$4:$I$31,M6267,3),IF(AND(J6267&gt;1,J6267&lt;=2.2),INDEX(价格表!$B$4:$I$31,M6267,4),IF(AND(J6267&gt;2.2,J6267&lt;=3.3),INDEX(价格表!$B$4:$I$31,M6267,5),IF(AND(J6267&gt;3.3,J6267&lt;=4),INDEX(价格表!$B$4:$I$31,M6267,6),IF(AND(J6267&gt;4,J6267&lt;=5.5),INDEX(价格表!$B$4:$I$31,M6267,7),IF(J6267&gt;5.5,2.6+INDEX(价格表!$B$4:$I$31,M6267,8)*L6267)))))))</f>
        <v>2.15</v>
      </c>
    </row>
    <row r="6268" spans="1:14">
      <c r="A6268" s="20">
        <v>4311121961534</v>
      </c>
      <c r="B6268" s="18" t="s">
        <v>16</v>
      </c>
      <c r="C6268" s="21">
        <v>20201219</v>
      </c>
      <c r="D6268" s="21">
        <v>610538201209</v>
      </c>
      <c r="E6268" s="21" t="s">
        <v>16</v>
      </c>
      <c r="F6268" s="21">
        <v>20201229</v>
      </c>
      <c r="G6268" s="21" t="s">
        <v>17</v>
      </c>
      <c r="H6268" s="21" t="s">
        <v>68</v>
      </c>
      <c r="I6268" s="21" t="s">
        <v>152</v>
      </c>
      <c r="J6268" s="21">
        <v>1.47</v>
      </c>
      <c r="K6268" s="21" t="s">
        <v>20</v>
      </c>
      <c r="L6268">
        <f t="shared" si="113"/>
        <v>2</v>
      </c>
      <c r="M6268">
        <f>MATCH(H:H,价格表!$B$4:$B$35,0)</f>
        <v>5</v>
      </c>
      <c r="N6268" s="27">
        <f>IF(J6268&lt;=0.3,INDEX(价格表!$B$4:$I$31,M6268,2),IF(AND(J6268&gt;0.3,J6268&lt;=1),INDEX(价格表!$B$4:$I$31,M6268,3),IF(AND(J6268&gt;1,J6268&lt;=2.2),INDEX(价格表!$B$4:$I$31,M6268,4),IF(AND(J6268&gt;2.2,J6268&lt;=3.3),INDEX(价格表!$B$4:$I$31,M6268,5),IF(AND(J6268&gt;3.3,J6268&lt;=4),INDEX(价格表!$B$4:$I$31,M6268,6),IF(AND(J6268&gt;4,J6268&lt;=5.5),INDEX(价格表!$B$4:$I$31,M6268,7),IF(J6268&gt;5.5,2.6+INDEX(价格表!$B$4:$I$31,M6268,8)*L6268)))))))</f>
        <v>2.15</v>
      </c>
    </row>
    <row r="6269" spans="1:14">
      <c r="A6269" s="20">
        <v>4311121961535</v>
      </c>
      <c r="B6269" s="18" t="s">
        <v>16</v>
      </c>
      <c r="C6269" s="21">
        <v>20201219</v>
      </c>
      <c r="D6269" s="21">
        <v>610538201209</v>
      </c>
      <c r="E6269" s="21" t="s">
        <v>16</v>
      </c>
      <c r="F6269" s="21">
        <v>20201229</v>
      </c>
      <c r="G6269" s="21" t="s">
        <v>17</v>
      </c>
      <c r="H6269" s="21" t="s">
        <v>68</v>
      </c>
      <c r="I6269" s="21" t="s">
        <v>193</v>
      </c>
      <c r="J6269" s="21">
        <v>1.48</v>
      </c>
      <c r="K6269" s="21" t="s">
        <v>20</v>
      </c>
      <c r="L6269">
        <f t="shared" si="113"/>
        <v>2</v>
      </c>
      <c r="M6269">
        <f>MATCH(H:H,价格表!$B$4:$B$35,0)</f>
        <v>5</v>
      </c>
      <c r="N6269" s="27">
        <f>IF(J6269&lt;=0.3,INDEX(价格表!$B$4:$I$31,M6269,2),IF(AND(J6269&gt;0.3,J6269&lt;=1),INDEX(价格表!$B$4:$I$31,M6269,3),IF(AND(J6269&gt;1,J6269&lt;=2.2),INDEX(价格表!$B$4:$I$31,M6269,4),IF(AND(J6269&gt;2.2,J6269&lt;=3.3),INDEX(价格表!$B$4:$I$31,M6269,5),IF(AND(J6269&gt;3.3,J6269&lt;=4),INDEX(价格表!$B$4:$I$31,M6269,6),IF(AND(J6269&gt;4,J6269&lt;=5.5),INDEX(价格表!$B$4:$I$31,M6269,7),IF(J6269&gt;5.5,2.6+INDEX(价格表!$B$4:$I$31,M6269,8)*L6269)))))))</f>
        <v>2.15</v>
      </c>
    </row>
    <row r="6270" spans="1:14">
      <c r="A6270" s="20">
        <v>4311121962259</v>
      </c>
      <c r="B6270" s="18" t="s">
        <v>16</v>
      </c>
      <c r="C6270" s="21">
        <v>20201219</v>
      </c>
      <c r="D6270" s="21">
        <v>610538201209</v>
      </c>
      <c r="E6270" s="21" t="s">
        <v>16</v>
      </c>
      <c r="F6270" s="21">
        <v>20201229</v>
      </c>
      <c r="G6270" s="21" t="s">
        <v>17</v>
      </c>
      <c r="H6270" s="21" t="s">
        <v>45</v>
      </c>
      <c r="I6270" s="21" t="s">
        <v>87</v>
      </c>
      <c r="J6270" s="21">
        <v>1.44</v>
      </c>
      <c r="K6270" s="21" t="s">
        <v>20</v>
      </c>
      <c r="L6270">
        <f t="shared" si="113"/>
        <v>2</v>
      </c>
      <c r="M6270">
        <f>MATCH(H:H,价格表!$B$4:$B$35,0)</f>
        <v>9</v>
      </c>
      <c r="N6270" s="27">
        <f>IF(J6270&lt;=0.3,INDEX(价格表!$B$4:$I$31,M6270,2),IF(AND(J6270&gt;0.3,J6270&lt;=1),INDEX(价格表!$B$4:$I$31,M6270,3),IF(AND(J6270&gt;1,J6270&lt;=2.2),INDEX(价格表!$B$4:$I$31,M6270,4),IF(AND(J6270&gt;2.2,J6270&lt;=3.3),INDEX(价格表!$B$4:$I$31,M6270,5),IF(AND(J6270&gt;3.3,J6270&lt;=4),INDEX(价格表!$B$4:$I$31,M6270,6),IF(AND(J6270&gt;4,J6270&lt;=5.5),INDEX(价格表!$B$4:$I$31,M6270,7),IF(J6270&gt;5.5,2.6+INDEX(价格表!$B$4:$I$31,M6270,8)*L6270)))))))</f>
        <v>2.15</v>
      </c>
    </row>
    <row r="6271" spans="1:14">
      <c r="A6271" s="20">
        <v>4311121962276</v>
      </c>
      <c r="B6271" s="18" t="s">
        <v>16</v>
      </c>
      <c r="C6271" s="21">
        <v>20201219</v>
      </c>
      <c r="D6271" s="21">
        <v>610538201209</v>
      </c>
      <c r="E6271" s="21" t="s">
        <v>16</v>
      </c>
      <c r="F6271" s="21">
        <v>20201229</v>
      </c>
      <c r="G6271" s="21" t="s">
        <v>17</v>
      </c>
      <c r="H6271" s="21" t="s">
        <v>88</v>
      </c>
      <c r="I6271" s="21" t="s">
        <v>101</v>
      </c>
      <c r="J6271" s="21">
        <v>1.44</v>
      </c>
      <c r="K6271" s="21" t="s">
        <v>20</v>
      </c>
      <c r="L6271">
        <f t="shared" si="113"/>
        <v>2</v>
      </c>
      <c r="M6271">
        <f>MATCH(H:H,价格表!$B$4:$B$35,0)</f>
        <v>19</v>
      </c>
      <c r="N6271" s="27">
        <f>IF(J6271&lt;=0.3,INDEX(价格表!$B$4:$I$31,M6271,2),IF(AND(J6271&gt;0.3,J6271&lt;=1),INDEX(价格表!$B$4:$I$31,M6271,3),IF(AND(J6271&gt;1,J6271&lt;=2.2),INDEX(价格表!$B$4:$I$31,M6271,4),IF(AND(J6271&gt;2.2,J6271&lt;=3.3),INDEX(价格表!$B$4:$I$31,M6271,5),IF(AND(J6271&gt;3.3,J6271&lt;=4),INDEX(价格表!$B$4:$I$31,M6271,6),IF(AND(J6271&gt;4,J6271&lt;=5.5),INDEX(价格表!$B$4:$I$31,M6271,7),IF(J6271&gt;5.5,2.6+INDEX(价格表!$B$4:$I$31,M6271,8)*L6271)))))))</f>
        <v>2.15</v>
      </c>
    </row>
    <row r="6272" spans="1:14">
      <c r="A6272" s="20">
        <v>4311121962290</v>
      </c>
      <c r="B6272" s="18" t="s">
        <v>16</v>
      </c>
      <c r="C6272" s="21">
        <v>20201219</v>
      </c>
      <c r="D6272" s="21">
        <v>610538201209</v>
      </c>
      <c r="E6272" s="21" t="s">
        <v>16</v>
      </c>
      <c r="F6272" s="21">
        <v>20201229</v>
      </c>
      <c r="G6272" s="21" t="s">
        <v>17</v>
      </c>
      <c r="H6272" s="21" t="s">
        <v>45</v>
      </c>
      <c r="I6272" s="21" t="s">
        <v>87</v>
      </c>
      <c r="J6272" s="21">
        <v>1.44</v>
      </c>
      <c r="K6272" s="21" t="s">
        <v>20</v>
      </c>
      <c r="L6272">
        <f t="shared" si="113"/>
        <v>2</v>
      </c>
      <c r="M6272">
        <f>MATCH(H:H,价格表!$B$4:$B$35,0)</f>
        <v>9</v>
      </c>
      <c r="N6272" s="27">
        <f>IF(J6272&lt;=0.3,INDEX(价格表!$B$4:$I$31,M6272,2),IF(AND(J6272&gt;0.3,J6272&lt;=1),INDEX(价格表!$B$4:$I$31,M6272,3),IF(AND(J6272&gt;1,J6272&lt;=2.2),INDEX(价格表!$B$4:$I$31,M6272,4),IF(AND(J6272&gt;2.2,J6272&lt;=3.3),INDEX(价格表!$B$4:$I$31,M6272,5),IF(AND(J6272&gt;3.3,J6272&lt;=4),INDEX(价格表!$B$4:$I$31,M6272,6),IF(AND(J6272&gt;4,J6272&lt;=5.5),INDEX(价格表!$B$4:$I$31,M6272,7),IF(J6272&gt;5.5,2.6+INDEX(价格表!$B$4:$I$31,M6272,8)*L6272)))))))</f>
        <v>2.15</v>
      </c>
    </row>
    <row r="6273" spans="1:14">
      <c r="A6273" s="20">
        <v>4311121962527</v>
      </c>
      <c r="B6273" s="18" t="s">
        <v>16</v>
      </c>
      <c r="C6273" s="21">
        <v>20201219</v>
      </c>
      <c r="D6273" s="21">
        <v>610538201209</v>
      </c>
      <c r="E6273" s="21" t="s">
        <v>16</v>
      </c>
      <c r="F6273" s="21">
        <v>20201229</v>
      </c>
      <c r="G6273" s="21" t="s">
        <v>17</v>
      </c>
      <c r="H6273" s="21" t="s">
        <v>18</v>
      </c>
      <c r="I6273" s="21" t="s">
        <v>53</v>
      </c>
      <c r="J6273" s="21">
        <v>1.44</v>
      </c>
      <c r="K6273" s="21" t="s">
        <v>20</v>
      </c>
      <c r="L6273">
        <f t="shared" si="113"/>
        <v>2</v>
      </c>
      <c r="M6273">
        <f>MATCH(H:H,价格表!$B$4:$B$35,0)</f>
        <v>1</v>
      </c>
      <c r="N6273" s="27">
        <f>IF(J6273&lt;=0.3,INDEX(价格表!$B$4:$I$31,M6273,2),IF(AND(J6273&gt;0.3,J6273&lt;=1),INDEX(价格表!$B$4:$I$31,M6273,3),IF(AND(J6273&gt;1,J6273&lt;=2.2),INDEX(价格表!$B$4:$I$31,M6273,4),IF(AND(J6273&gt;2.2,J6273&lt;=3.3),INDEX(价格表!$B$4:$I$31,M6273,5),IF(AND(J6273&gt;3.3,J6273&lt;=4),INDEX(价格表!$B$4:$I$31,M6273,6),IF(AND(J6273&gt;4,J6273&lt;=5.5),INDEX(价格表!$B$4:$I$31,M6273,7),IF(J6273&gt;5.5,2.6+INDEX(价格表!$B$4:$I$31,M6273,8)*L6273)))))))</f>
        <v>2.15</v>
      </c>
    </row>
    <row r="6274" spans="1:14">
      <c r="A6274" s="20">
        <v>4311121967639</v>
      </c>
      <c r="B6274" s="18" t="s">
        <v>16</v>
      </c>
      <c r="C6274" s="21">
        <v>20201219</v>
      </c>
      <c r="D6274" s="21">
        <v>610538201209</v>
      </c>
      <c r="E6274" s="21" t="s">
        <v>16</v>
      </c>
      <c r="F6274" s="21">
        <v>20201229</v>
      </c>
      <c r="G6274" s="21" t="s">
        <v>17</v>
      </c>
      <c r="H6274" s="21" t="s">
        <v>63</v>
      </c>
      <c r="I6274" s="21" t="s">
        <v>187</v>
      </c>
      <c r="J6274" s="21">
        <v>1.48</v>
      </c>
      <c r="K6274" s="21" t="s">
        <v>20</v>
      </c>
      <c r="L6274">
        <f t="shared" si="113"/>
        <v>2</v>
      </c>
      <c r="M6274">
        <f>MATCH(H:H,价格表!$B$4:$B$35,0)</f>
        <v>21</v>
      </c>
      <c r="N6274" s="27">
        <f>IF(J6274&lt;=0.3,INDEX(价格表!$B$4:$I$31,M6274,2),IF(AND(J6274&gt;0.3,J6274&lt;=1),INDEX(价格表!$B$4:$I$31,M6274,3),IF(AND(J6274&gt;1,J6274&lt;=2.2),INDEX(价格表!$B$4:$I$31,M6274,4),IF(AND(J6274&gt;2.2,J6274&lt;=3.3),INDEX(价格表!$B$4:$I$31,M6274,5),IF(AND(J6274&gt;3.3,J6274&lt;=4),INDEX(价格表!$B$4:$I$31,M6274,6),IF(AND(J6274&gt;4,J6274&lt;=5.5),INDEX(价格表!$B$4:$I$31,M6274,7),IF(J6274&gt;5.5,2.6+INDEX(价格表!$B$4:$I$31,M6274,8)*L6274)))))))</f>
        <v>2.15</v>
      </c>
    </row>
    <row r="6275" spans="1:14">
      <c r="A6275" s="20">
        <v>4311121967640</v>
      </c>
      <c r="B6275" s="18" t="s">
        <v>16</v>
      </c>
      <c r="C6275" s="21">
        <v>20201219</v>
      </c>
      <c r="D6275" s="21">
        <v>610538201209</v>
      </c>
      <c r="E6275" s="21" t="s">
        <v>16</v>
      </c>
      <c r="F6275" s="21">
        <v>20201229</v>
      </c>
      <c r="G6275" s="21" t="s">
        <v>17</v>
      </c>
      <c r="H6275" s="21" t="s">
        <v>68</v>
      </c>
      <c r="I6275" s="21" t="s">
        <v>193</v>
      </c>
      <c r="J6275" s="21">
        <v>2.14</v>
      </c>
      <c r="K6275" s="21" t="s">
        <v>20</v>
      </c>
      <c r="L6275">
        <f t="shared" si="113"/>
        <v>3</v>
      </c>
      <c r="M6275">
        <f>MATCH(H:H,价格表!$B$4:$B$35,0)</f>
        <v>5</v>
      </c>
      <c r="N6275" s="27">
        <f>IF(J6275&lt;=0.3,INDEX(价格表!$B$4:$I$31,M6275,2),IF(AND(J6275&gt;0.3,J6275&lt;=1),INDEX(价格表!$B$4:$I$31,M6275,3),IF(AND(J6275&gt;1,J6275&lt;=2.2),INDEX(价格表!$B$4:$I$31,M6275,4),IF(AND(J6275&gt;2.2,J6275&lt;=3.3),INDEX(价格表!$B$4:$I$31,M6275,5),IF(AND(J6275&gt;3.3,J6275&lt;=4),INDEX(价格表!$B$4:$I$31,M6275,6),IF(AND(J6275&gt;4,J6275&lt;=5.5),INDEX(价格表!$B$4:$I$31,M6275,7),IF(J6275&gt;5.5,2.6+INDEX(价格表!$B$4:$I$31,M6275,8)*L6275)))))))</f>
        <v>2.15</v>
      </c>
    </row>
    <row r="6276" spans="1:14">
      <c r="A6276" s="20">
        <v>4311121967642</v>
      </c>
      <c r="B6276" s="18" t="s">
        <v>16</v>
      </c>
      <c r="C6276" s="21">
        <v>20201219</v>
      </c>
      <c r="D6276" s="21">
        <v>610538201209</v>
      </c>
      <c r="E6276" s="21" t="s">
        <v>16</v>
      </c>
      <c r="F6276" s="21">
        <v>20201229</v>
      </c>
      <c r="G6276" s="21" t="s">
        <v>17</v>
      </c>
      <c r="H6276" s="21" t="s">
        <v>35</v>
      </c>
      <c r="I6276" s="21" t="s">
        <v>170</v>
      </c>
      <c r="J6276" s="21">
        <v>1.48</v>
      </c>
      <c r="K6276" s="21" t="s">
        <v>20</v>
      </c>
      <c r="L6276">
        <f t="shared" ref="L6276:L6339" si="114">ROUNDUP(J6276,0)</f>
        <v>2</v>
      </c>
      <c r="M6276">
        <f>MATCH(H:H,价格表!$B$4:$B$35,0)</f>
        <v>22</v>
      </c>
      <c r="N6276" s="27">
        <f>IF(J6276&lt;=0.3,INDEX(价格表!$B$4:$I$31,M6276,2),IF(AND(J6276&gt;0.3,J6276&lt;=1),INDEX(价格表!$B$4:$I$31,M6276,3),IF(AND(J6276&gt;1,J6276&lt;=2.2),INDEX(价格表!$B$4:$I$31,M6276,4),IF(AND(J6276&gt;2.2,J6276&lt;=3.3),INDEX(价格表!$B$4:$I$31,M6276,5),IF(AND(J6276&gt;3.3,J6276&lt;=4),INDEX(价格表!$B$4:$I$31,M6276,6),IF(AND(J6276&gt;4,J6276&lt;=5.5),INDEX(价格表!$B$4:$I$31,M6276,7),IF(J6276&gt;5.5,2.6+INDEX(价格表!$B$4:$I$31,M6276,8)*L6276)))))))</f>
        <v>2.15</v>
      </c>
    </row>
    <row r="6277" spans="1:14">
      <c r="A6277" s="20">
        <v>4311121967643</v>
      </c>
      <c r="B6277" s="18" t="s">
        <v>16</v>
      </c>
      <c r="C6277" s="21">
        <v>20201219</v>
      </c>
      <c r="D6277" s="21">
        <v>610538201209</v>
      </c>
      <c r="E6277" s="21" t="s">
        <v>16</v>
      </c>
      <c r="F6277" s="21">
        <v>20201229</v>
      </c>
      <c r="G6277" s="21" t="s">
        <v>17</v>
      </c>
      <c r="H6277" s="21" t="s">
        <v>50</v>
      </c>
      <c r="I6277" s="21" t="s">
        <v>177</v>
      </c>
      <c r="J6277" s="21">
        <v>1.48</v>
      </c>
      <c r="K6277" s="21" t="s">
        <v>20</v>
      </c>
      <c r="L6277">
        <f t="shared" si="114"/>
        <v>2</v>
      </c>
      <c r="M6277">
        <f>MATCH(H:H,价格表!$B$4:$B$35,0)</f>
        <v>4</v>
      </c>
      <c r="N6277" s="27">
        <f>IF(J6277&lt;=0.3,INDEX(价格表!$B$4:$I$31,M6277,2),IF(AND(J6277&gt;0.3,J6277&lt;=1),INDEX(价格表!$B$4:$I$31,M6277,3),IF(AND(J6277&gt;1,J6277&lt;=2.2),INDEX(价格表!$B$4:$I$31,M6277,4),IF(AND(J6277&gt;2.2,J6277&lt;=3.3),INDEX(价格表!$B$4:$I$31,M6277,5),IF(AND(J6277&gt;3.3,J6277&lt;=4),INDEX(价格表!$B$4:$I$31,M6277,6),IF(AND(J6277&gt;4,J6277&lt;=5.5),INDEX(价格表!$B$4:$I$31,M6277,7),IF(J6277&gt;5.5,2.6+INDEX(价格表!$B$4:$I$31,M6277,8)*L6277)))))))</f>
        <v>2.15</v>
      </c>
    </row>
    <row r="6278" spans="1:14">
      <c r="A6278" s="20">
        <v>4311121967644</v>
      </c>
      <c r="B6278" s="18" t="s">
        <v>16</v>
      </c>
      <c r="C6278" s="21">
        <v>20201219</v>
      </c>
      <c r="D6278" s="21">
        <v>610538201209</v>
      </c>
      <c r="E6278" s="21" t="s">
        <v>16</v>
      </c>
      <c r="F6278" s="21">
        <v>20201229</v>
      </c>
      <c r="G6278" s="21" t="s">
        <v>17</v>
      </c>
      <c r="H6278" s="21" t="s">
        <v>37</v>
      </c>
      <c r="I6278" s="21" t="s">
        <v>72</v>
      </c>
      <c r="J6278" s="21">
        <v>1.51</v>
      </c>
      <c r="K6278" s="21" t="s">
        <v>20</v>
      </c>
      <c r="L6278">
        <f t="shared" si="114"/>
        <v>2</v>
      </c>
      <c r="M6278">
        <f>MATCH(H:H,价格表!$B$4:$B$35,0)</f>
        <v>12</v>
      </c>
      <c r="N6278" s="27">
        <f>IF(J6278&lt;=0.3,INDEX(价格表!$B$4:$I$31,M6278,2),IF(AND(J6278&gt;0.3,J6278&lt;=1),INDEX(价格表!$B$4:$I$31,M6278,3),IF(AND(J6278&gt;1,J6278&lt;=2.2),INDEX(价格表!$B$4:$I$31,M6278,4),IF(AND(J6278&gt;2.2,J6278&lt;=3.3),INDEX(价格表!$B$4:$I$31,M6278,5),IF(AND(J6278&gt;3.3,J6278&lt;=4),INDEX(价格表!$B$4:$I$31,M6278,6),IF(AND(J6278&gt;4,J6278&lt;=5.5),INDEX(价格表!$B$4:$I$31,M6278,7),IF(J6278&gt;5.5,2.6+INDEX(价格表!$B$4:$I$31,M6278,8)*L6278)))))))</f>
        <v>2.15</v>
      </c>
    </row>
    <row r="6279" spans="1:14">
      <c r="A6279" s="20">
        <v>4311121967645</v>
      </c>
      <c r="B6279" s="18" t="s">
        <v>16</v>
      </c>
      <c r="C6279" s="21">
        <v>20201219</v>
      </c>
      <c r="D6279" s="21">
        <v>610538201209</v>
      </c>
      <c r="E6279" s="21" t="s">
        <v>16</v>
      </c>
      <c r="F6279" s="21">
        <v>20201229</v>
      </c>
      <c r="G6279" s="21" t="s">
        <v>17</v>
      </c>
      <c r="H6279" s="21" t="s">
        <v>18</v>
      </c>
      <c r="I6279" s="21" t="s">
        <v>53</v>
      </c>
      <c r="J6279" s="21">
        <v>1.48</v>
      </c>
      <c r="K6279" s="21" t="s">
        <v>20</v>
      </c>
      <c r="L6279">
        <f t="shared" si="114"/>
        <v>2</v>
      </c>
      <c r="M6279">
        <f>MATCH(H:H,价格表!$B$4:$B$35,0)</f>
        <v>1</v>
      </c>
      <c r="N6279" s="27">
        <f>IF(J6279&lt;=0.3,INDEX(价格表!$B$4:$I$31,M6279,2),IF(AND(J6279&gt;0.3,J6279&lt;=1),INDEX(价格表!$B$4:$I$31,M6279,3),IF(AND(J6279&gt;1,J6279&lt;=2.2),INDEX(价格表!$B$4:$I$31,M6279,4),IF(AND(J6279&gt;2.2,J6279&lt;=3.3),INDEX(价格表!$B$4:$I$31,M6279,5),IF(AND(J6279&gt;3.3,J6279&lt;=4),INDEX(价格表!$B$4:$I$31,M6279,6),IF(AND(J6279&gt;4,J6279&lt;=5.5),INDEX(价格表!$B$4:$I$31,M6279,7),IF(J6279&gt;5.5,2.6+INDEX(价格表!$B$4:$I$31,M6279,8)*L6279)))))))</f>
        <v>2.15</v>
      </c>
    </row>
    <row r="6280" spans="1:14">
      <c r="A6280" s="20">
        <v>4311121967646</v>
      </c>
      <c r="B6280" s="18" t="s">
        <v>16</v>
      </c>
      <c r="C6280" s="21">
        <v>20201219</v>
      </c>
      <c r="D6280" s="21">
        <v>610538201209</v>
      </c>
      <c r="E6280" s="21" t="s">
        <v>16</v>
      </c>
      <c r="F6280" s="21">
        <v>20201229</v>
      </c>
      <c r="G6280" s="21" t="s">
        <v>17</v>
      </c>
      <c r="H6280" s="21" t="s">
        <v>73</v>
      </c>
      <c r="I6280" s="21" t="s">
        <v>218</v>
      </c>
      <c r="J6280" s="21">
        <v>1.49</v>
      </c>
      <c r="K6280" s="21" t="s">
        <v>20</v>
      </c>
      <c r="L6280">
        <f t="shared" si="114"/>
        <v>2</v>
      </c>
      <c r="M6280">
        <f>MATCH(H:H,价格表!$B$4:$B$35,0)</f>
        <v>7</v>
      </c>
      <c r="N6280" s="27">
        <f>IF(J6280&lt;=0.3,INDEX(价格表!$B$4:$I$31,M6280,2),IF(AND(J6280&gt;0.3,J6280&lt;=1),INDEX(价格表!$B$4:$I$31,M6280,3),IF(AND(J6280&gt;1,J6280&lt;=2.2),INDEX(价格表!$B$4:$I$31,M6280,4),IF(AND(J6280&gt;2.2,J6280&lt;=3.3),INDEX(价格表!$B$4:$I$31,M6280,5),IF(AND(J6280&gt;3.3,J6280&lt;=4),INDEX(价格表!$B$4:$I$31,M6280,6),IF(AND(J6280&gt;4,J6280&lt;=5.5),INDEX(价格表!$B$4:$I$31,M6280,7),IF(J6280&gt;5.5,2.6+INDEX(价格表!$B$4:$I$31,M6280,8)*L6280)))))))</f>
        <v>2.15</v>
      </c>
    </row>
    <row r="6281" spans="1:14">
      <c r="A6281" s="20">
        <v>4311121967647</v>
      </c>
      <c r="B6281" s="18" t="s">
        <v>16</v>
      </c>
      <c r="C6281" s="21">
        <v>20201219</v>
      </c>
      <c r="D6281" s="21">
        <v>610538201209</v>
      </c>
      <c r="E6281" s="21" t="s">
        <v>16</v>
      </c>
      <c r="F6281" s="21">
        <v>20201229</v>
      </c>
      <c r="G6281" s="21" t="s">
        <v>17</v>
      </c>
      <c r="H6281" s="21" t="s">
        <v>27</v>
      </c>
      <c r="I6281" s="21" t="s">
        <v>28</v>
      </c>
      <c r="J6281" s="21">
        <v>1.48</v>
      </c>
      <c r="K6281" s="21" t="s">
        <v>20</v>
      </c>
      <c r="L6281">
        <f t="shared" si="114"/>
        <v>2</v>
      </c>
      <c r="M6281">
        <f>MATCH(H:H,价格表!$B$4:$B$35,0)</f>
        <v>3</v>
      </c>
      <c r="N6281" s="27">
        <f>IF(J6281&lt;=0.3,INDEX(价格表!$B$4:$I$31,M6281,2),IF(AND(J6281&gt;0.3,J6281&lt;=1),INDEX(价格表!$B$4:$I$31,M6281,3),IF(AND(J6281&gt;1,J6281&lt;=2.2),INDEX(价格表!$B$4:$I$31,M6281,4),IF(AND(J6281&gt;2.2,J6281&lt;=3.3),INDEX(价格表!$B$4:$I$31,M6281,5),IF(AND(J6281&gt;3.3,J6281&lt;=4),INDEX(价格表!$B$4:$I$31,M6281,6),IF(AND(J6281&gt;4,J6281&lt;=5.5),INDEX(价格表!$B$4:$I$31,M6281,7),IF(J6281&gt;5.5,2.6+INDEX(价格表!$B$4:$I$31,M6281,8)*L6281)))))))</f>
        <v>2.15</v>
      </c>
    </row>
    <row r="6282" spans="1:14">
      <c r="A6282" s="20">
        <v>4311121968309</v>
      </c>
      <c r="B6282" s="18" t="s">
        <v>16</v>
      </c>
      <c r="C6282" s="21">
        <v>20201219</v>
      </c>
      <c r="D6282" s="21">
        <v>610538201209</v>
      </c>
      <c r="E6282" s="21" t="s">
        <v>16</v>
      </c>
      <c r="F6282" s="21">
        <v>20201229</v>
      </c>
      <c r="G6282" s="21" t="s">
        <v>17</v>
      </c>
      <c r="H6282" s="21" t="s">
        <v>56</v>
      </c>
      <c r="I6282" s="21" t="s">
        <v>57</v>
      </c>
      <c r="J6282" s="21">
        <v>1.46</v>
      </c>
      <c r="K6282" s="21" t="s">
        <v>20</v>
      </c>
      <c r="L6282">
        <f t="shared" si="114"/>
        <v>2</v>
      </c>
      <c r="M6282">
        <f>MATCH(H:H,价格表!$B$4:$B$35,0)</f>
        <v>11</v>
      </c>
      <c r="N6282" s="27">
        <f>IF(J6282&lt;=0.3,INDEX(价格表!$B$4:$I$31,M6282,2),IF(AND(J6282&gt;0.3,J6282&lt;=1),INDEX(价格表!$B$4:$I$31,M6282,3),IF(AND(J6282&gt;1,J6282&lt;=2.2),INDEX(价格表!$B$4:$I$31,M6282,4),IF(AND(J6282&gt;2.2,J6282&lt;=3.3),INDEX(价格表!$B$4:$I$31,M6282,5),IF(AND(J6282&gt;3.3,J6282&lt;=4),INDEX(价格表!$B$4:$I$31,M6282,6),IF(AND(J6282&gt;4,J6282&lt;=5.5),INDEX(价格表!$B$4:$I$31,M6282,7),IF(J6282&gt;5.5,2.6+INDEX(价格表!$B$4:$I$31,M6282,8)*L6282)))))))</f>
        <v>2.15</v>
      </c>
    </row>
    <row r="6283" spans="1:14">
      <c r="A6283" s="20">
        <v>4311121968316</v>
      </c>
      <c r="B6283" s="18" t="s">
        <v>16</v>
      </c>
      <c r="C6283" s="21">
        <v>20201219</v>
      </c>
      <c r="D6283" s="21">
        <v>610538201209</v>
      </c>
      <c r="E6283" s="21" t="s">
        <v>16</v>
      </c>
      <c r="F6283" s="21">
        <v>20201229</v>
      </c>
      <c r="G6283" s="21" t="s">
        <v>17</v>
      </c>
      <c r="H6283" s="21" t="s">
        <v>45</v>
      </c>
      <c r="I6283" s="21" t="s">
        <v>48</v>
      </c>
      <c r="J6283" s="21">
        <v>1.44</v>
      </c>
      <c r="K6283" s="21" t="s">
        <v>20</v>
      </c>
      <c r="L6283">
        <f t="shared" si="114"/>
        <v>2</v>
      </c>
      <c r="M6283">
        <f>MATCH(H:H,价格表!$B$4:$B$35,0)</f>
        <v>9</v>
      </c>
      <c r="N6283" s="27">
        <f>IF(J6283&lt;=0.3,INDEX(价格表!$B$4:$I$31,M6283,2),IF(AND(J6283&gt;0.3,J6283&lt;=1),INDEX(价格表!$B$4:$I$31,M6283,3),IF(AND(J6283&gt;1,J6283&lt;=2.2),INDEX(价格表!$B$4:$I$31,M6283,4),IF(AND(J6283&gt;2.2,J6283&lt;=3.3),INDEX(价格表!$B$4:$I$31,M6283,5),IF(AND(J6283&gt;3.3,J6283&lt;=4),INDEX(价格表!$B$4:$I$31,M6283,6),IF(AND(J6283&gt;4,J6283&lt;=5.5),INDEX(价格表!$B$4:$I$31,M6283,7),IF(J6283&gt;5.5,2.6+INDEX(价格表!$B$4:$I$31,M6283,8)*L6283)))))))</f>
        <v>2.15</v>
      </c>
    </row>
    <row r="6284" spans="1:14">
      <c r="A6284" s="20">
        <v>4311121968329</v>
      </c>
      <c r="B6284" s="18" t="s">
        <v>16</v>
      </c>
      <c r="C6284" s="21">
        <v>20201219</v>
      </c>
      <c r="D6284" s="21">
        <v>610538201209</v>
      </c>
      <c r="E6284" s="21" t="s">
        <v>16</v>
      </c>
      <c r="F6284" s="21">
        <v>20201229</v>
      </c>
      <c r="G6284" s="21" t="s">
        <v>17</v>
      </c>
      <c r="H6284" s="21" t="s">
        <v>25</v>
      </c>
      <c r="I6284" s="21" t="s">
        <v>188</v>
      </c>
      <c r="J6284" s="21">
        <v>1.44</v>
      </c>
      <c r="K6284" s="21" t="s">
        <v>20</v>
      </c>
      <c r="L6284">
        <f t="shared" si="114"/>
        <v>2</v>
      </c>
      <c r="M6284">
        <f>MATCH(H:H,价格表!$B$4:$B$35,0)</f>
        <v>25</v>
      </c>
      <c r="N6284" s="27">
        <f>IF(J6284&lt;=0.3,INDEX(价格表!$B$4:$I$31,M6284,2),IF(AND(J6284&gt;0.3,J6284&lt;=1),INDEX(价格表!$B$4:$I$31,M6284,3),IF(AND(J6284&gt;1,J6284&lt;=2.2),INDEX(价格表!$B$4:$I$31,M6284,4),IF(AND(J6284&gt;2.2,J6284&lt;=3.3),INDEX(价格表!$B$4:$I$31,M6284,5),IF(AND(J6284&gt;3.3,J6284&lt;=4),INDEX(价格表!$B$4:$I$31,M6284,6),IF(AND(J6284&gt;4,J6284&lt;=5.5),INDEX(价格表!$B$4:$I$31,M6284,7),IF(J6284&gt;5.5,2.6+INDEX(价格表!$B$4:$I$31,M6284,8)*L6284)))))))</f>
        <v>2.15</v>
      </c>
    </row>
    <row r="6285" spans="1:14">
      <c r="A6285" s="20">
        <v>4311121982514</v>
      </c>
      <c r="B6285" s="18" t="s">
        <v>16</v>
      </c>
      <c r="C6285" s="21">
        <v>20201219</v>
      </c>
      <c r="D6285" s="21">
        <v>610538201209</v>
      </c>
      <c r="E6285" s="21" t="s">
        <v>16</v>
      </c>
      <c r="F6285" s="21">
        <v>20201229</v>
      </c>
      <c r="G6285" s="21" t="s">
        <v>17</v>
      </c>
      <c r="H6285" s="21" t="s">
        <v>50</v>
      </c>
      <c r="I6285" s="21" t="s">
        <v>247</v>
      </c>
      <c r="J6285" s="21">
        <v>1.48</v>
      </c>
      <c r="K6285" s="21" t="s">
        <v>20</v>
      </c>
      <c r="L6285">
        <f t="shared" si="114"/>
        <v>2</v>
      </c>
      <c r="M6285">
        <f>MATCH(H:H,价格表!$B$4:$B$35,0)</f>
        <v>4</v>
      </c>
      <c r="N6285" s="27">
        <f>IF(J6285&lt;=0.3,INDEX(价格表!$B$4:$I$31,M6285,2),IF(AND(J6285&gt;0.3,J6285&lt;=1),INDEX(价格表!$B$4:$I$31,M6285,3),IF(AND(J6285&gt;1,J6285&lt;=2.2),INDEX(价格表!$B$4:$I$31,M6285,4),IF(AND(J6285&gt;2.2,J6285&lt;=3.3),INDEX(价格表!$B$4:$I$31,M6285,5),IF(AND(J6285&gt;3.3,J6285&lt;=4),INDEX(价格表!$B$4:$I$31,M6285,6),IF(AND(J6285&gt;4,J6285&lt;=5.5),INDEX(价格表!$B$4:$I$31,M6285,7),IF(J6285&gt;5.5,2.6+INDEX(价格表!$B$4:$I$31,M6285,8)*L6285)))))))</f>
        <v>2.15</v>
      </c>
    </row>
    <row r="6286" spans="1:14">
      <c r="A6286" s="20">
        <v>4311121982515</v>
      </c>
      <c r="B6286" s="18" t="s">
        <v>16</v>
      </c>
      <c r="C6286" s="21">
        <v>20201219</v>
      </c>
      <c r="D6286" s="21">
        <v>610538201209</v>
      </c>
      <c r="E6286" s="21" t="s">
        <v>16</v>
      </c>
      <c r="F6286" s="21">
        <v>20201229</v>
      </c>
      <c r="G6286" s="21" t="s">
        <v>17</v>
      </c>
      <c r="H6286" s="21" t="s">
        <v>82</v>
      </c>
      <c r="I6286" s="21" t="s">
        <v>83</v>
      </c>
      <c r="J6286" s="21">
        <v>1.48</v>
      </c>
      <c r="K6286" s="21" t="s">
        <v>20</v>
      </c>
      <c r="L6286">
        <f t="shared" si="114"/>
        <v>2</v>
      </c>
      <c r="M6286">
        <f>MATCH(H:H,价格表!$B$4:$B$35,0)</f>
        <v>2</v>
      </c>
      <c r="N6286" s="27">
        <f>IF(J6286&lt;=0.3,INDEX(价格表!$B$4:$I$31,M6286,2),IF(AND(J6286&gt;0.3,J6286&lt;=1),INDEX(价格表!$B$4:$I$31,M6286,3),IF(AND(J6286&gt;1,J6286&lt;=2.2),INDEX(价格表!$B$4:$I$31,M6286,4),IF(AND(J6286&gt;2.2,J6286&lt;=3.3),INDEX(价格表!$B$4:$I$31,M6286,5),IF(AND(J6286&gt;3.3,J6286&lt;=4),INDEX(价格表!$B$4:$I$31,M6286,6),IF(AND(J6286&gt;4,J6286&lt;=5.5),INDEX(价格表!$B$4:$I$31,M6286,7),IF(J6286&gt;5.5,2.6+INDEX(价格表!$B$4:$I$31,M6286,8)*L6286)))))))</f>
        <v>2.15</v>
      </c>
    </row>
    <row r="6287" spans="1:14">
      <c r="A6287" s="20">
        <v>4311121982517</v>
      </c>
      <c r="B6287" s="18" t="s">
        <v>16</v>
      </c>
      <c r="C6287" s="21">
        <v>20201219</v>
      </c>
      <c r="D6287" s="21">
        <v>610538201209</v>
      </c>
      <c r="E6287" s="21" t="s">
        <v>16</v>
      </c>
      <c r="F6287" s="21">
        <v>20201229</v>
      </c>
      <c r="G6287" s="21" t="s">
        <v>17</v>
      </c>
      <c r="H6287" s="21" t="s">
        <v>68</v>
      </c>
      <c r="I6287" s="21" t="s">
        <v>140</v>
      </c>
      <c r="J6287" s="21">
        <v>1.48</v>
      </c>
      <c r="K6287" s="21" t="s">
        <v>20</v>
      </c>
      <c r="L6287">
        <f t="shared" si="114"/>
        <v>2</v>
      </c>
      <c r="M6287">
        <f>MATCH(H:H,价格表!$B$4:$B$35,0)</f>
        <v>5</v>
      </c>
      <c r="N6287" s="27">
        <f>IF(J6287&lt;=0.3,INDEX(价格表!$B$4:$I$31,M6287,2),IF(AND(J6287&gt;0.3,J6287&lt;=1),INDEX(价格表!$B$4:$I$31,M6287,3),IF(AND(J6287&gt;1,J6287&lt;=2.2),INDEX(价格表!$B$4:$I$31,M6287,4),IF(AND(J6287&gt;2.2,J6287&lt;=3.3),INDEX(价格表!$B$4:$I$31,M6287,5),IF(AND(J6287&gt;3.3,J6287&lt;=4),INDEX(价格表!$B$4:$I$31,M6287,6),IF(AND(J6287&gt;4,J6287&lt;=5.5),INDEX(价格表!$B$4:$I$31,M6287,7),IF(J6287&gt;5.5,2.6+INDEX(价格表!$B$4:$I$31,M6287,8)*L6287)))))))</f>
        <v>2.15</v>
      </c>
    </row>
    <row r="6288" spans="1:14">
      <c r="A6288" s="20">
        <v>4311121982518</v>
      </c>
      <c r="B6288" s="18" t="s">
        <v>16</v>
      </c>
      <c r="C6288" s="21">
        <v>20201219</v>
      </c>
      <c r="D6288" s="21">
        <v>610538201209</v>
      </c>
      <c r="E6288" s="21" t="s">
        <v>16</v>
      </c>
      <c r="F6288" s="21">
        <v>20201229</v>
      </c>
      <c r="G6288" s="21" t="s">
        <v>17</v>
      </c>
      <c r="H6288" s="21" t="s">
        <v>68</v>
      </c>
      <c r="I6288" s="21" t="s">
        <v>146</v>
      </c>
      <c r="J6288" s="21">
        <v>1.51</v>
      </c>
      <c r="K6288" s="21" t="s">
        <v>20</v>
      </c>
      <c r="L6288">
        <f t="shared" si="114"/>
        <v>2</v>
      </c>
      <c r="M6288">
        <f>MATCH(H:H,价格表!$B$4:$B$35,0)</f>
        <v>5</v>
      </c>
      <c r="N6288" s="27">
        <f>IF(J6288&lt;=0.3,INDEX(价格表!$B$4:$I$31,M6288,2),IF(AND(J6288&gt;0.3,J6288&lt;=1),INDEX(价格表!$B$4:$I$31,M6288,3),IF(AND(J6288&gt;1,J6288&lt;=2.2),INDEX(价格表!$B$4:$I$31,M6288,4),IF(AND(J6288&gt;2.2,J6288&lt;=3.3),INDEX(价格表!$B$4:$I$31,M6288,5),IF(AND(J6288&gt;3.3,J6288&lt;=4),INDEX(价格表!$B$4:$I$31,M6288,6),IF(AND(J6288&gt;4,J6288&lt;=5.5),INDEX(价格表!$B$4:$I$31,M6288,7),IF(J6288&gt;5.5,2.6+INDEX(价格表!$B$4:$I$31,M6288,8)*L6288)))))))</f>
        <v>2.15</v>
      </c>
    </row>
    <row r="6289" spans="1:14">
      <c r="A6289" s="20">
        <v>4311121982519</v>
      </c>
      <c r="B6289" s="18" t="s">
        <v>16</v>
      </c>
      <c r="C6289" s="21">
        <v>20201219</v>
      </c>
      <c r="D6289" s="21">
        <v>610538201209</v>
      </c>
      <c r="E6289" s="21" t="s">
        <v>16</v>
      </c>
      <c r="F6289" s="21">
        <v>20201229</v>
      </c>
      <c r="G6289" s="21" t="s">
        <v>17</v>
      </c>
      <c r="H6289" s="21" t="s">
        <v>18</v>
      </c>
      <c r="I6289" s="21" t="s">
        <v>153</v>
      </c>
      <c r="J6289" s="21">
        <v>1.48</v>
      </c>
      <c r="K6289" s="21" t="s">
        <v>20</v>
      </c>
      <c r="L6289">
        <f t="shared" si="114"/>
        <v>2</v>
      </c>
      <c r="M6289">
        <f>MATCH(H:H,价格表!$B$4:$B$35,0)</f>
        <v>1</v>
      </c>
      <c r="N6289" s="27">
        <f>IF(J6289&lt;=0.3,INDEX(价格表!$B$4:$I$31,M6289,2),IF(AND(J6289&gt;0.3,J6289&lt;=1),INDEX(价格表!$B$4:$I$31,M6289,3),IF(AND(J6289&gt;1,J6289&lt;=2.2),INDEX(价格表!$B$4:$I$31,M6289,4),IF(AND(J6289&gt;2.2,J6289&lt;=3.3),INDEX(价格表!$B$4:$I$31,M6289,5),IF(AND(J6289&gt;3.3,J6289&lt;=4),INDEX(价格表!$B$4:$I$31,M6289,6),IF(AND(J6289&gt;4,J6289&lt;=5.5),INDEX(价格表!$B$4:$I$31,M6289,7),IF(J6289&gt;5.5,2.6+INDEX(价格表!$B$4:$I$31,M6289,8)*L6289)))))))</f>
        <v>2.15</v>
      </c>
    </row>
    <row r="6290" spans="1:14">
      <c r="A6290" s="20">
        <v>4311121982520</v>
      </c>
      <c r="B6290" s="18" t="s">
        <v>16</v>
      </c>
      <c r="C6290" s="21">
        <v>20201219</v>
      </c>
      <c r="D6290" s="21">
        <v>610538201209</v>
      </c>
      <c r="E6290" s="21" t="s">
        <v>16</v>
      </c>
      <c r="F6290" s="21">
        <v>20201229</v>
      </c>
      <c r="G6290" s="21" t="s">
        <v>17</v>
      </c>
      <c r="H6290" s="21" t="s">
        <v>54</v>
      </c>
      <c r="I6290" s="21" t="s">
        <v>264</v>
      </c>
      <c r="J6290" s="21">
        <v>1.48</v>
      </c>
      <c r="K6290" s="21" t="s">
        <v>20</v>
      </c>
      <c r="L6290">
        <f t="shared" si="114"/>
        <v>2</v>
      </c>
      <c r="M6290">
        <f>MATCH(H:H,价格表!$B$4:$B$35,0)</f>
        <v>14</v>
      </c>
      <c r="N6290" s="27">
        <f>IF(J6290&lt;=0.3,INDEX(价格表!$B$4:$I$31,M6290,2),IF(AND(J6290&gt;0.3,J6290&lt;=1),INDEX(价格表!$B$4:$I$31,M6290,3),IF(AND(J6290&gt;1,J6290&lt;=2.2),INDEX(价格表!$B$4:$I$31,M6290,4),IF(AND(J6290&gt;2.2,J6290&lt;=3.3),INDEX(价格表!$B$4:$I$31,M6290,5),IF(AND(J6290&gt;3.3,J6290&lt;=4),INDEX(价格表!$B$4:$I$31,M6290,6),IF(AND(J6290&gt;4,J6290&lt;=5.5),INDEX(价格表!$B$4:$I$31,M6290,7),IF(J6290&gt;5.5,2.6+INDEX(价格表!$B$4:$I$31,M6290,8)*L6290)))))))</f>
        <v>2.15</v>
      </c>
    </row>
    <row r="6291" spans="1:14">
      <c r="A6291" s="20">
        <v>4311121982521</v>
      </c>
      <c r="B6291" s="18" t="s">
        <v>16</v>
      </c>
      <c r="C6291" s="21">
        <v>20201219</v>
      </c>
      <c r="D6291" s="21">
        <v>610538201209</v>
      </c>
      <c r="E6291" s="21" t="s">
        <v>16</v>
      </c>
      <c r="F6291" s="21">
        <v>20201229</v>
      </c>
      <c r="G6291" s="21" t="s">
        <v>17</v>
      </c>
      <c r="H6291" s="21" t="s">
        <v>54</v>
      </c>
      <c r="I6291" s="21" t="s">
        <v>275</v>
      </c>
      <c r="J6291" s="21">
        <v>1.48</v>
      </c>
      <c r="K6291" s="21" t="s">
        <v>20</v>
      </c>
      <c r="L6291">
        <f t="shared" si="114"/>
        <v>2</v>
      </c>
      <c r="M6291">
        <f>MATCH(H:H,价格表!$B$4:$B$35,0)</f>
        <v>14</v>
      </c>
      <c r="N6291" s="27">
        <f>IF(J6291&lt;=0.3,INDEX(价格表!$B$4:$I$31,M6291,2),IF(AND(J6291&gt;0.3,J6291&lt;=1),INDEX(价格表!$B$4:$I$31,M6291,3),IF(AND(J6291&gt;1,J6291&lt;=2.2),INDEX(价格表!$B$4:$I$31,M6291,4),IF(AND(J6291&gt;2.2,J6291&lt;=3.3),INDEX(价格表!$B$4:$I$31,M6291,5),IF(AND(J6291&gt;3.3,J6291&lt;=4),INDEX(价格表!$B$4:$I$31,M6291,6),IF(AND(J6291&gt;4,J6291&lt;=5.5),INDEX(价格表!$B$4:$I$31,M6291,7),IF(J6291&gt;5.5,2.6+INDEX(价格表!$B$4:$I$31,M6291,8)*L6291)))))))</f>
        <v>2.15</v>
      </c>
    </row>
    <row r="6292" spans="1:14">
      <c r="A6292" s="20">
        <v>4311121982522</v>
      </c>
      <c r="B6292" s="18" t="s">
        <v>16</v>
      </c>
      <c r="C6292" s="21">
        <v>20201219</v>
      </c>
      <c r="D6292" s="21">
        <v>610538201209</v>
      </c>
      <c r="E6292" s="21" t="s">
        <v>16</v>
      </c>
      <c r="F6292" s="21">
        <v>20201229</v>
      </c>
      <c r="G6292" s="21" t="s">
        <v>17</v>
      </c>
      <c r="H6292" s="21" t="s">
        <v>39</v>
      </c>
      <c r="I6292" s="21" t="s">
        <v>165</v>
      </c>
      <c r="J6292" s="21">
        <v>1.48</v>
      </c>
      <c r="K6292" s="21" t="s">
        <v>20</v>
      </c>
      <c r="L6292">
        <f t="shared" si="114"/>
        <v>2</v>
      </c>
      <c r="M6292">
        <f>MATCH(H:H,价格表!$B$4:$B$35,0)</f>
        <v>23</v>
      </c>
      <c r="N6292" s="27">
        <f>IF(J6292&lt;=0.3,INDEX(价格表!$B$4:$I$31,M6292,2),IF(AND(J6292&gt;0.3,J6292&lt;=1),INDEX(价格表!$B$4:$I$31,M6292,3),IF(AND(J6292&gt;1,J6292&lt;=2.2),INDEX(价格表!$B$4:$I$31,M6292,4),IF(AND(J6292&gt;2.2,J6292&lt;=3.3),INDEX(价格表!$B$4:$I$31,M6292,5),IF(AND(J6292&gt;3.3,J6292&lt;=4),INDEX(价格表!$B$4:$I$31,M6292,6),IF(AND(J6292&gt;4,J6292&lt;=5.5),INDEX(价格表!$B$4:$I$31,M6292,7),IF(J6292&gt;5.5,2.6+INDEX(价格表!$B$4:$I$31,M6292,8)*L6292)))))))</f>
        <v>2.15</v>
      </c>
    </row>
    <row r="6293" spans="1:14">
      <c r="A6293" s="20">
        <v>4311121982523</v>
      </c>
      <c r="B6293" s="18" t="s">
        <v>16</v>
      </c>
      <c r="C6293" s="21">
        <v>20201219</v>
      </c>
      <c r="D6293" s="21">
        <v>610538201209</v>
      </c>
      <c r="E6293" s="21" t="s">
        <v>16</v>
      </c>
      <c r="F6293" s="21">
        <v>20201229</v>
      </c>
      <c r="G6293" s="21" t="s">
        <v>17</v>
      </c>
      <c r="H6293" s="21" t="s">
        <v>63</v>
      </c>
      <c r="I6293" s="21" t="s">
        <v>350</v>
      </c>
      <c r="J6293" s="21">
        <v>1.48</v>
      </c>
      <c r="K6293" s="21" t="s">
        <v>20</v>
      </c>
      <c r="L6293">
        <f t="shared" si="114"/>
        <v>2</v>
      </c>
      <c r="M6293">
        <f>MATCH(H:H,价格表!$B$4:$B$35,0)</f>
        <v>21</v>
      </c>
      <c r="N6293" s="27">
        <f>IF(J6293&lt;=0.3,INDEX(价格表!$B$4:$I$31,M6293,2),IF(AND(J6293&gt;0.3,J6293&lt;=1),INDEX(价格表!$B$4:$I$31,M6293,3),IF(AND(J6293&gt;1,J6293&lt;=2.2),INDEX(价格表!$B$4:$I$31,M6293,4),IF(AND(J6293&gt;2.2,J6293&lt;=3.3),INDEX(价格表!$B$4:$I$31,M6293,5),IF(AND(J6293&gt;3.3,J6293&lt;=4),INDEX(价格表!$B$4:$I$31,M6293,6),IF(AND(J6293&gt;4,J6293&lt;=5.5),INDEX(价格表!$B$4:$I$31,M6293,7),IF(J6293&gt;5.5,2.6+INDEX(价格表!$B$4:$I$31,M6293,8)*L6293)))))))</f>
        <v>2.15</v>
      </c>
    </row>
    <row r="6294" spans="1:14">
      <c r="A6294" s="20">
        <v>4311121982535</v>
      </c>
      <c r="B6294" s="18" t="s">
        <v>16</v>
      </c>
      <c r="C6294" s="21">
        <v>20201219</v>
      </c>
      <c r="D6294" s="21">
        <v>610538201209</v>
      </c>
      <c r="E6294" s="21" t="s">
        <v>16</v>
      </c>
      <c r="F6294" s="21">
        <v>20201229</v>
      </c>
      <c r="G6294" s="21" t="s">
        <v>17</v>
      </c>
      <c r="H6294" s="21" t="s">
        <v>18</v>
      </c>
      <c r="I6294" s="21" t="s">
        <v>61</v>
      </c>
      <c r="J6294" s="21">
        <v>1.48</v>
      </c>
      <c r="K6294" s="21" t="s">
        <v>20</v>
      </c>
      <c r="L6294">
        <f t="shared" si="114"/>
        <v>2</v>
      </c>
      <c r="M6294">
        <f>MATCH(H:H,价格表!$B$4:$B$35,0)</f>
        <v>1</v>
      </c>
      <c r="N6294" s="27">
        <f>IF(J6294&lt;=0.3,INDEX(价格表!$B$4:$I$31,M6294,2),IF(AND(J6294&gt;0.3,J6294&lt;=1),INDEX(价格表!$B$4:$I$31,M6294,3),IF(AND(J6294&gt;1,J6294&lt;=2.2),INDEX(价格表!$B$4:$I$31,M6294,4),IF(AND(J6294&gt;2.2,J6294&lt;=3.3),INDEX(价格表!$B$4:$I$31,M6294,5),IF(AND(J6294&gt;3.3,J6294&lt;=4),INDEX(价格表!$B$4:$I$31,M6294,6),IF(AND(J6294&gt;4,J6294&lt;=5.5),INDEX(价格表!$B$4:$I$31,M6294,7),IF(J6294&gt;5.5,2.6+INDEX(价格表!$B$4:$I$31,M6294,8)*L6294)))))))</f>
        <v>2.15</v>
      </c>
    </row>
    <row r="6295" spans="1:14">
      <c r="A6295" s="20">
        <v>4311121982536</v>
      </c>
      <c r="B6295" s="18" t="s">
        <v>16</v>
      </c>
      <c r="C6295" s="21">
        <v>20201219</v>
      </c>
      <c r="D6295" s="21">
        <v>610538201209</v>
      </c>
      <c r="E6295" s="21" t="s">
        <v>16</v>
      </c>
      <c r="F6295" s="21">
        <v>20201229</v>
      </c>
      <c r="G6295" s="21" t="s">
        <v>17</v>
      </c>
      <c r="H6295" s="21" t="s">
        <v>37</v>
      </c>
      <c r="I6295" s="21" t="s">
        <v>72</v>
      </c>
      <c r="J6295" s="21">
        <v>1.48</v>
      </c>
      <c r="K6295" s="21" t="s">
        <v>20</v>
      </c>
      <c r="L6295">
        <f t="shared" si="114"/>
        <v>2</v>
      </c>
      <c r="M6295">
        <f>MATCH(H:H,价格表!$B$4:$B$35,0)</f>
        <v>12</v>
      </c>
      <c r="N6295" s="27">
        <f>IF(J6295&lt;=0.3,INDEX(价格表!$B$4:$I$31,M6295,2),IF(AND(J6295&gt;0.3,J6295&lt;=1),INDEX(价格表!$B$4:$I$31,M6295,3),IF(AND(J6295&gt;1,J6295&lt;=2.2),INDEX(价格表!$B$4:$I$31,M6295,4),IF(AND(J6295&gt;2.2,J6295&lt;=3.3),INDEX(价格表!$B$4:$I$31,M6295,5),IF(AND(J6295&gt;3.3,J6295&lt;=4),INDEX(价格表!$B$4:$I$31,M6295,6),IF(AND(J6295&gt;4,J6295&lt;=5.5),INDEX(价格表!$B$4:$I$31,M6295,7),IF(J6295&gt;5.5,2.6+INDEX(价格表!$B$4:$I$31,M6295,8)*L6295)))))))</f>
        <v>2.15</v>
      </c>
    </row>
    <row r="6296" spans="1:14">
      <c r="A6296" s="20">
        <v>4311121982537</v>
      </c>
      <c r="B6296" s="18" t="s">
        <v>16</v>
      </c>
      <c r="C6296" s="21">
        <v>20201219</v>
      </c>
      <c r="D6296" s="21">
        <v>610538201209</v>
      </c>
      <c r="E6296" s="21" t="s">
        <v>16</v>
      </c>
      <c r="F6296" s="21">
        <v>20201229</v>
      </c>
      <c r="G6296" s="21" t="s">
        <v>17</v>
      </c>
      <c r="H6296" s="21" t="s">
        <v>66</v>
      </c>
      <c r="I6296" s="21" t="s">
        <v>230</v>
      </c>
      <c r="J6296" s="21">
        <v>1.48</v>
      </c>
      <c r="K6296" s="21" t="s">
        <v>20</v>
      </c>
      <c r="L6296">
        <f t="shared" si="114"/>
        <v>2</v>
      </c>
      <c r="M6296">
        <f>MATCH(H:H,价格表!$B$4:$B$35,0)</f>
        <v>17</v>
      </c>
      <c r="N6296" s="27">
        <f>IF(J6296&lt;=0.3,INDEX(价格表!$B$4:$I$31,M6296,2),IF(AND(J6296&gt;0.3,J6296&lt;=1),INDEX(价格表!$B$4:$I$31,M6296,3),IF(AND(J6296&gt;1,J6296&lt;=2.2),INDEX(价格表!$B$4:$I$31,M6296,4),IF(AND(J6296&gt;2.2,J6296&lt;=3.3),INDEX(价格表!$B$4:$I$31,M6296,5),IF(AND(J6296&gt;3.3,J6296&lt;=4),INDEX(价格表!$B$4:$I$31,M6296,6),IF(AND(J6296&gt;4,J6296&lt;=5.5),INDEX(价格表!$B$4:$I$31,M6296,7),IF(J6296&gt;5.5,2.6+INDEX(价格表!$B$4:$I$31,M6296,8)*L6296)))))))</f>
        <v>2.15</v>
      </c>
    </row>
    <row r="6297" spans="1:14">
      <c r="A6297" s="20">
        <v>4311121982538</v>
      </c>
      <c r="B6297" s="18" t="s">
        <v>16</v>
      </c>
      <c r="C6297" s="21">
        <v>20201219</v>
      </c>
      <c r="D6297" s="21">
        <v>610538201209</v>
      </c>
      <c r="E6297" s="21" t="s">
        <v>16</v>
      </c>
      <c r="F6297" s="21">
        <v>20201229</v>
      </c>
      <c r="G6297" s="21" t="s">
        <v>17</v>
      </c>
      <c r="H6297" s="21" t="s">
        <v>43</v>
      </c>
      <c r="I6297" s="21" t="s">
        <v>95</v>
      </c>
      <c r="J6297" s="21">
        <v>1.59</v>
      </c>
      <c r="K6297" s="21" t="s">
        <v>20</v>
      </c>
      <c r="L6297">
        <f t="shared" si="114"/>
        <v>2</v>
      </c>
      <c r="M6297">
        <f>MATCH(H:H,价格表!$B$4:$B$35,0)</f>
        <v>10</v>
      </c>
      <c r="N6297" s="27">
        <f>IF(J6297&lt;=0.3,INDEX(价格表!$B$4:$I$31,M6297,2),IF(AND(J6297&gt;0.3,J6297&lt;=1),INDEX(价格表!$B$4:$I$31,M6297,3),IF(AND(J6297&gt;1,J6297&lt;=2.2),INDEX(价格表!$B$4:$I$31,M6297,4),IF(AND(J6297&gt;2.2,J6297&lt;=3.3),INDEX(价格表!$B$4:$I$31,M6297,5),IF(AND(J6297&gt;3.3,J6297&lt;=4),INDEX(价格表!$B$4:$I$31,M6297,6),IF(AND(J6297&gt;4,J6297&lt;=5.5),INDEX(价格表!$B$4:$I$31,M6297,7),IF(J6297&gt;5.5,2.6+INDEX(价格表!$B$4:$I$31,M6297,8)*L6297)))))))</f>
        <v>2.15</v>
      </c>
    </row>
    <row r="6298" spans="1:14">
      <c r="A6298" s="20">
        <v>4311121982539</v>
      </c>
      <c r="B6298" s="18" t="s">
        <v>16</v>
      </c>
      <c r="C6298" s="21">
        <v>20201219</v>
      </c>
      <c r="D6298" s="21">
        <v>610538201209</v>
      </c>
      <c r="E6298" s="21" t="s">
        <v>16</v>
      </c>
      <c r="F6298" s="21">
        <v>20201229</v>
      </c>
      <c r="G6298" s="21" t="s">
        <v>17</v>
      </c>
      <c r="H6298" s="21" t="s">
        <v>27</v>
      </c>
      <c r="I6298" s="21" t="s">
        <v>210</v>
      </c>
      <c r="J6298" s="21">
        <v>1.48</v>
      </c>
      <c r="K6298" s="21" t="s">
        <v>20</v>
      </c>
      <c r="L6298">
        <f t="shared" si="114"/>
        <v>2</v>
      </c>
      <c r="M6298">
        <f>MATCH(H:H,价格表!$B$4:$B$35,0)</f>
        <v>3</v>
      </c>
      <c r="N6298" s="27">
        <f>IF(J6298&lt;=0.3,INDEX(价格表!$B$4:$I$31,M6298,2),IF(AND(J6298&gt;0.3,J6298&lt;=1),INDEX(价格表!$B$4:$I$31,M6298,3),IF(AND(J6298&gt;1,J6298&lt;=2.2),INDEX(价格表!$B$4:$I$31,M6298,4),IF(AND(J6298&gt;2.2,J6298&lt;=3.3),INDEX(价格表!$B$4:$I$31,M6298,5),IF(AND(J6298&gt;3.3,J6298&lt;=4),INDEX(价格表!$B$4:$I$31,M6298,6),IF(AND(J6298&gt;4,J6298&lt;=5.5),INDEX(价格表!$B$4:$I$31,M6298,7),IF(J6298&gt;5.5,2.6+INDEX(价格表!$B$4:$I$31,M6298,8)*L6298)))))))</f>
        <v>2.15</v>
      </c>
    </row>
    <row r="6299" spans="1:14">
      <c r="A6299" s="20">
        <v>4311121982540</v>
      </c>
      <c r="B6299" s="18" t="s">
        <v>16</v>
      </c>
      <c r="C6299" s="21">
        <v>20201219</v>
      </c>
      <c r="D6299" s="21">
        <v>610538201209</v>
      </c>
      <c r="E6299" s="21" t="s">
        <v>16</v>
      </c>
      <c r="F6299" s="21">
        <v>20201229</v>
      </c>
      <c r="G6299" s="21" t="s">
        <v>17</v>
      </c>
      <c r="H6299" s="21" t="s">
        <v>18</v>
      </c>
      <c r="I6299" s="21" t="s">
        <v>359</v>
      </c>
      <c r="J6299" s="21">
        <v>1.48</v>
      </c>
      <c r="K6299" s="21" t="s">
        <v>20</v>
      </c>
      <c r="L6299">
        <f t="shared" si="114"/>
        <v>2</v>
      </c>
      <c r="M6299">
        <f>MATCH(H:H,价格表!$B$4:$B$35,0)</f>
        <v>1</v>
      </c>
      <c r="N6299" s="27">
        <f>IF(J6299&lt;=0.3,INDEX(价格表!$B$4:$I$31,M6299,2),IF(AND(J6299&gt;0.3,J6299&lt;=1),INDEX(价格表!$B$4:$I$31,M6299,3),IF(AND(J6299&gt;1,J6299&lt;=2.2),INDEX(价格表!$B$4:$I$31,M6299,4),IF(AND(J6299&gt;2.2,J6299&lt;=3.3),INDEX(价格表!$B$4:$I$31,M6299,5),IF(AND(J6299&gt;3.3,J6299&lt;=4),INDEX(价格表!$B$4:$I$31,M6299,6),IF(AND(J6299&gt;4,J6299&lt;=5.5),INDEX(价格表!$B$4:$I$31,M6299,7),IF(J6299&gt;5.5,2.6+INDEX(价格表!$B$4:$I$31,M6299,8)*L6299)))))))</f>
        <v>2.15</v>
      </c>
    </row>
    <row r="6300" spans="1:14">
      <c r="A6300" s="20">
        <v>4311121982541</v>
      </c>
      <c r="B6300" s="18" t="s">
        <v>16</v>
      </c>
      <c r="C6300" s="21">
        <v>20201219</v>
      </c>
      <c r="D6300" s="21">
        <v>610538201209</v>
      </c>
      <c r="E6300" s="21" t="s">
        <v>16</v>
      </c>
      <c r="F6300" s="21">
        <v>20201229</v>
      </c>
      <c r="G6300" s="21" t="s">
        <v>17</v>
      </c>
      <c r="H6300" s="21" t="s">
        <v>54</v>
      </c>
      <c r="I6300" s="21" t="s">
        <v>206</v>
      </c>
      <c r="J6300" s="21">
        <v>1.48</v>
      </c>
      <c r="K6300" s="21" t="s">
        <v>20</v>
      </c>
      <c r="L6300">
        <f t="shared" si="114"/>
        <v>2</v>
      </c>
      <c r="M6300">
        <f>MATCH(H:H,价格表!$B$4:$B$35,0)</f>
        <v>14</v>
      </c>
      <c r="N6300" s="27">
        <f>IF(J6300&lt;=0.3,INDEX(价格表!$B$4:$I$31,M6300,2),IF(AND(J6300&gt;0.3,J6300&lt;=1),INDEX(价格表!$B$4:$I$31,M6300,3),IF(AND(J6300&gt;1,J6300&lt;=2.2),INDEX(价格表!$B$4:$I$31,M6300,4),IF(AND(J6300&gt;2.2,J6300&lt;=3.3),INDEX(价格表!$B$4:$I$31,M6300,5),IF(AND(J6300&gt;3.3,J6300&lt;=4),INDEX(价格表!$B$4:$I$31,M6300,6),IF(AND(J6300&gt;4,J6300&lt;=5.5),INDEX(价格表!$B$4:$I$31,M6300,7),IF(J6300&gt;5.5,2.6+INDEX(价格表!$B$4:$I$31,M6300,8)*L6300)))))))</f>
        <v>2.15</v>
      </c>
    </row>
    <row r="6301" spans="1:14">
      <c r="A6301" s="20">
        <v>4311121982542</v>
      </c>
      <c r="B6301" s="18" t="s">
        <v>16</v>
      </c>
      <c r="C6301" s="21">
        <v>20201219</v>
      </c>
      <c r="D6301" s="21">
        <v>610538201209</v>
      </c>
      <c r="E6301" s="21" t="s">
        <v>16</v>
      </c>
      <c r="F6301" s="21">
        <v>20201229</v>
      </c>
      <c r="G6301" s="21" t="s">
        <v>17</v>
      </c>
      <c r="H6301" s="21" t="s">
        <v>23</v>
      </c>
      <c r="I6301" s="21" t="s">
        <v>127</v>
      </c>
      <c r="J6301" s="21">
        <v>1.48</v>
      </c>
      <c r="K6301" s="21" t="s">
        <v>20</v>
      </c>
      <c r="L6301">
        <f t="shared" si="114"/>
        <v>2</v>
      </c>
      <c r="M6301">
        <f>MATCH(H:H,价格表!$B$4:$B$35,0)</f>
        <v>15</v>
      </c>
      <c r="N6301" s="27">
        <f>IF(J6301&lt;=0.3,INDEX(价格表!$B$4:$I$31,M6301,2),IF(AND(J6301&gt;0.3,J6301&lt;=1),INDEX(价格表!$B$4:$I$31,M6301,3),IF(AND(J6301&gt;1,J6301&lt;=2.2),INDEX(价格表!$B$4:$I$31,M6301,4),IF(AND(J6301&gt;2.2,J6301&lt;=3.3),INDEX(价格表!$B$4:$I$31,M6301,5),IF(AND(J6301&gt;3.3,J6301&lt;=4),INDEX(价格表!$B$4:$I$31,M6301,6),IF(AND(J6301&gt;4,J6301&lt;=5.5),INDEX(价格表!$B$4:$I$31,M6301,7),IF(J6301&gt;5.5,2.6+INDEX(价格表!$B$4:$I$31,M6301,8)*L6301)))))))</f>
        <v>2.15</v>
      </c>
    </row>
    <row r="6302" spans="1:14">
      <c r="A6302" s="20">
        <v>4311121982543</v>
      </c>
      <c r="B6302" s="18" t="s">
        <v>16</v>
      </c>
      <c r="C6302" s="21">
        <v>20201219</v>
      </c>
      <c r="D6302" s="21">
        <v>610538201209</v>
      </c>
      <c r="E6302" s="21" t="s">
        <v>16</v>
      </c>
      <c r="F6302" s="21">
        <v>20201229</v>
      </c>
      <c r="G6302" s="21" t="s">
        <v>17</v>
      </c>
      <c r="H6302" s="21" t="s">
        <v>21</v>
      </c>
      <c r="I6302" s="21" t="s">
        <v>228</v>
      </c>
      <c r="J6302" s="21">
        <v>1.48</v>
      </c>
      <c r="K6302" s="21" t="s">
        <v>20</v>
      </c>
      <c r="L6302">
        <f t="shared" si="114"/>
        <v>2</v>
      </c>
      <c r="M6302">
        <f>MATCH(H:H,价格表!$B$4:$B$35,0)</f>
        <v>20</v>
      </c>
      <c r="N6302" s="27">
        <f>IF(J6302&lt;=0.3,INDEX(价格表!$B$4:$I$31,M6302,2),IF(AND(J6302&gt;0.3,J6302&lt;=1),INDEX(价格表!$B$4:$I$31,M6302,3),IF(AND(J6302&gt;1,J6302&lt;=2.2),INDEX(价格表!$B$4:$I$31,M6302,4),IF(AND(J6302&gt;2.2,J6302&lt;=3.3),INDEX(价格表!$B$4:$I$31,M6302,5),IF(AND(J6302&gt;3.3,J6302&lt;=4),INDEX(价格表!$B$4:$I$31,M6302,6),IF(AND(J6302&gt;4,J6302&lt;=5.5),INDEX(价格表!$B$4:$I$31,M6302,7),IF(J6302&gt;5.5,2.6+INDEX(价格表!$B$4:$I$31,M6302,8)*L6302)))))))</f>
        <v>2.15</v>
      </c>
    </row>
    <row r="6303" spans="1:14">
      <c r="A6303" s="20">
        <v>4311121982544</v>
      </c>
      <c r="B6303" s="18" t="s">
        <v>16</v>
      </c>
      <c r="C6303" s="21">
        <v>20201219</v>
      </c>
      <c r="D6303" s="21">
        <v>610538201209</v>
      </c>
      <c r="E6303" s="21" t="s">
        <v>16</v>
      </c>
      <c r="F6303" s="21">
        <v>20201229</v>
      </c>
      <c r="G6303" s="21" t="s">
        <v>17</v>
      </c>
      <c r="H6303" s="21" t="s">
        <v>43</v>
      </c>
      <c r="I6303" s="21" t="s">
        <v>44</v>
      </c>
      <c r="J6303" s="21">
        <v>1.48</v>
      </c>
      <c r="K6303" s="21" t="s">
        <v>20</v>
      </c>
      <c r="L6303">
        <f t="shared" si="114"/>
        <v>2</v>
      </c>
      <c r="M6303">
        <f>MATCH(H:H,价格表!$B$4:$B$35,0)</f>
        <v>10</v>
      </c>
      <c r="N6303" s="27">
        <f>IF(J6303&lt;=0.3,INDEX(价格表!$B$4:$I$31,M6303,2),IF(AND(J6303&gt;0.3,J6303&lt;=1),INDEX(价格表!$B$4:$I$31,M6303,3),IF(AND(J6303&gt;1,J6303&lt;=2.2),INDEX(价格表!$B$4:$I$31,M6303,4),IF(AND(J6303&gt;2.2,J6303&lt;=3.3),INDEX(价格表!$B$4:$I$31,M6303,5),IF(AND(J6303&gt;3.3,J6303&lt;=4),INDEX(价格表!$B$4:$I$31,M6303,6),IF(AND(J6303&gt;4,J6303&lt;=5.5),INDEX(价格表!$B$4:$I$31,M6303,7),IF(J6303&gt;5.5,2.6+INDEX(价格表!$B$4:$I$31,M6303,8)*L6303)))))))</f>
        <v>2.15</v>
      </c>
    </row>
    <row r="6304" spans="1:14">
      <c r="A6304" s="20">
        <v>4311121982924</v>
      </c>
      <c r="B6304" s="18" t="s">
        <v>16</v>
      </c>
      <c r="C6304" s="21">
        <v>20201219</v>
      </c>
      <c r="D6304" s="21">
        <v>610538201209</v>
      </c>
      <c r="E6304" s="21" t="s">
        <v>16</v>
      </c>
      <c r="F6304" s="21">
        <v>20201229</v>
      </c>
      <c r="G6304" s="21" t="s">
        <v>17</v>
      </c>
      <c r="H6304" s="21" t="s">
        <v>23</v>
      </c>
      <c r="I6304" s="21" t="s">
        <v>99</v>
      </c>
      <c r="J6304" s="21">
        <v>1.44</v>
      </c>
      <c r="K6304" s="21" t="s">
        <v>20</v>
      </c>
      <c r="L6304">
        <f t="shared" si="114"/>
        <v>2</v>
      </c>
      <c r="M6304">
        <f>MATCH(H:H,价格表!$B$4:$B$35,0)</f>
        <v>15</v>
      </c>
      <c r="N6304" s="27">
        <f>IF(J6304&lt;=0.3,INDEX(价格表!$B$4:$I$31,M6304,2),IF(AND(J6304&gt;0.3,J6304&lt;=1),INDEX(价格表!$B$4:$I$31,M6304,3),IF(AND(J6304&gt;1,J6304&lt;=2.2),INDEX(价格表!$B$4:$I$31,M6304,4),IF(AND(J6304&gt;2.2,J6304&lt;=3.3),INDEX(价格表!$B$4:$I$31,M6304,5),IF(AND(J6304&gt;3.3,J6304&lt;=4),INDEX(价格表!$B$4:$I$31,M6304,6),IF(AND(J6304&gt;4,J6304&lt;=5.5),INDEX(价格表!$B$4:$I$31,M6304,7),IF(J6304&gt;5.5,2.6+INDEX(价格表!$B$4:$I$31,M6304,8)*L6304)))))))</f>
        <v>2.15</v>
      </c>
    </row>
    <row r="6305" spans="1:14">
      <c r="A6305" s="20">
        <v>4311121983226</v>
      </c>
      <c r="B6305" s="18" t="s">
        <v>16</v>
      </c>
      <c r="C6305" s="21">
        <v>20201219</v>
      </c>
      <c r="D6305" s="21">
        <v>610538201209</v>
      </c>
      <c r="E6305" s="21" t="s">
        <v>16</v>
      </c>
      <c r="F6305" s="21">
        <v>20201229</v>
      </c>
      <c r="G6305" s="21" t="s">
        <v>17</v>
      </c>
      <c r="H6305" s="21" t="s">
        <v>27</v>
      </c>
      <c r="I6305" s="21" t="s">
        <v>128</v>
      </c>
      <c r="J6305" s="21">
        <v>1.51</v>
      </c>
      <c r="K6305" s="21" t="s">
        <v>20</v>
      </c>
      <c r="L6305">
        <f t="shared" si="114"/>
        <v>2</v>
      </c>
      <c r="M6305">
        <f>MATCH(H:H,价格表!$B$4:$B$35,0)</f>
        <v>3</v>
      </c>
      <c r="N6305" s="27">
        <f>IF(J6305&lt;=0.3,INDEX(价格表!$B$4:$I$31,M6305,2),IF(AND(J6305&gt;0.3,J6305&lt;=1),INDEX(价格表!$B$4:$I$31,M6305,3),IF(AND(J6305&gt;1,J6305&lt;=2.2),INDEX(价格表!$B$4:$I$31,M6305,4),IF(AND(J6305&gt;2.2,J6305&lt;=3.3),INDEX(价格表!$B$4:$I$31,M6305,5),IF(AND(J6305&gt;3.3,J6305&lt;=4),INDEX(价格表!$B$4:$I$31,M6305,6),IF(AND(J6305&gt;4,J6305&lt;=5.5),INDEX(价格表!$B$4:$I$31,M6305,7),IF(J6305&gt;5.5,2.6+INDEX(价格表!$B$4:$I$31,M6305,8)*L6305)))))))</f>
        <v>2.15</v>
      </c>
    </row>
    <row r="6306" spans="1:14">
      <c r="A6306" s="20">
        <v>4311121983245</v>
      </c>
      <c r="B6306" s="18" t="s">
        <v>16</v>
      </c>
      <c r="C6306" s="21">
        <v>20201219</v>
      </c>
      <c r="D6306" s="21">
        <v>610538201209</v>
      </c>
      <c r="E6306" s="21" t="s">
        <v>16</v>
      </c>
      <c r="F6306" s="21">
        <v>20201229</v>
      </c>
      <c r="G6306" s="21" t="s">
        <v>17</v>
      </c>
      <c r="H6306" s="21" t="s">
        <v>37</v>
      </c>
      <c r="I6306" s="21" t="s">
        <v>119</v>
      </c>
      <c r="J6306" s="21">
        <v>1.5</v>
      </c>
      <c r="K6306" s="21" t="s">
        <v>20</v>
      </c>
      <c r="L6306">
        <f t="shared" si="114"/>
        <v>2</v>
      </c>
      <c r="M6306">
        <f>MATCH(H:H,价格表!$B$4:$B$35,0)</f>
        <v>12</v>
      </c>
      <c r="N6306" s="27">
        <f>IF(J6306&lt;=0.3,INDEX(价格表!$B$4:$I$31,M6306,2),IF(AND(J6306&gt;0.3,J6306&lt;=1),INDEX(价格表!$B$4:$I$31,M6306,3),IF(AND(J6306&gt;1,J6306&lt;=2.2),INDEX(价格表!$B$4:$I$31,M6306,4),IF(AND(J6306&gt;2.2,J6306&lt;=3.3),INDEX(价格表!$B$4:$I$31,M6306,5),IF(AND(J6306&gt;3.3,J6306&lt;=4),INDEX(价格表!$B$4:$I$31,M6306,6),IF(AND(J6306&gt;4,J6306&lt;=5.5),INDEX(价格表!$B$4:$I$31,M6306,7),IF(J6306&gt;5.5,2.6+INDEX(价格表!$B$4:$I$31,M6306,8)*L6306)))))))</f>
        <v>2.15</v>
      </c>
    </row>
    <row r="6307" spans="1:14">
      <c r="A6307" s="20">
        <v>4311121983246</v>
      </c>
      <c r="B6307" s="18" t="s">
        <v>16</v>
      </c>
      <c r="C6307" s="21">
        <v>20201219</v>
      </c>
      <c r="D6307" s="21">
        <v>610538201209</v>
      </c>
      <c r="E6307" s="21" t="s">
        <v>16</v>
      </c>
      <c r="F6307" s="21">
        <v>20201229</v>
      </c>
      <c r="G6307" s="21" t="s">
        <v>17</v>
      </c>
      <c r="H6307" s="21" t="s">
        <v>88</v>
      </c>
      <c r="I6307" s="21" t="s">
        <v>101</v>
      </c>
      <c r="J6307" s="21">
        <v>1.44</v>
      </c>
      <c r="K6307" s="21" t="s">
        <v>20</v>
      </c>
      <c r="L6307">
        <f t="shared" si="114"/>
        <v>2</v>
      </c>
      <c r="M6307">
        <f>MATCH(H:H,价格表!$B$4:$B$35,0)</f>
        <v>19</v>
      </c>
      <c r="N6307" s="27">
        <f>IF(J6307&lt;=0.3,INDEX(价格表!$B$4:$I$31,M6307,2),IF(AND(J6307&gt;0.3,J6307&lt;=1),INDEX(价格表!$B$4:$I$31,M6307,3),IF(AND(J6307&gt;1,J6307&lt;=2.2),INDEX(价格表!$B$4:$I$31,M6307,4),IF(AND(J6307&gt;2.2,J6307&lt;=3.3),INDEX(价格表!$B$4:$I$31,M6307,5),IF(AND(J6307&gt;3.3,J6307&lt;=4),INDEX(价格表!$B$4:$I$31,M6307,6),IF(AND(J6307&gt;4,J6307&lt;=5.5),INDEX(价格表!$B$4:$I$31,M6307,7),IF(J6307&gt;5.5,2.6+INDEX(价格表!$B$4:$I$31,M6307,8)*L6307)))))))</f>
        <v>2.15</v>
      </c>
    </row>
    <row r="6308" spans="1:14">
      <c r="A6308" s="20">
        <v>4311121983247</v>
      </c>
      <c r="B6308" s="18" t="s">
        <v>16</v>
      </c>
      <c r="C6308" s="21">
        <v>20201219</v>
      </c>
      <c r="D6308" s="21">
        <v>610538201209</v>
      </c>
      <c r="E6308" s="21" t="s">
        <v>16</v>
      </c>
      <c r="F6308" s="21">
        <v>20201229</v>
      </c>
      <c r="G6308" s="21" t="s">
        <v>17</v>
      </c>
      <c r="H6308" s="21" t="s">
        <v>45</v>
      </c>
      <c r="I6308" s="21" t="s">
        <v>137</v>
      </c>
      <c r="J6308" s="21">
        <v>1.45</v>
      </c>
      <c r="K6308" s="21" t="s">
        <v>20</v>
      </c>
      <c r="L6308">
        <f t="shared" si="114"/>
        <v>2</v>
      </c>
      <c r="M6308">
        <f>MATCH(H:H,价格表!$B$4:$B$35,0)</f>
        <v>9</v>
      </c>
      <c r="N6308" s="27">
        <f>IF(J6308&lt;=0.3,INDEX(价格表!$B$4:$I$31,M6308,2),IF(AND(J6308&gt;0.3,J6308&lt;=1),INDEX(价格表!$B$4:$I$31,M6308,3),IF(AND(J6308&gt;1,J6308&lt;=2.2),INDEX(价格表!$B$4:$I$31,M6308,4),IF(AND(J6308&gt;2.2,J6308&lt;=3.3),INDEX(价格表!$B$4:$I$31,M6308,5),IF(AND(J6308&gt;3.3,J6308&lt;=4),INDEX(价格表!$B$4:$I$31,M6308,6),IF(AND(J6308&gt;4,J6308&lt;=5.5),INDEX(价格表!$B$4:$I$31,M6308,7),IF(J6308&gt;5.5,2.6+INDEX(价格表!$B$4:$I$31,M6308,8)*L6308)))))))</f>
        <v>2.15</v>
      </c>
    </row>
    <row r="6309" spans="1:14">
      <c r="A6309" s="20">
        <v>4311121983248</v>
      </c>
      <c r="B6309" s="18" t="s">
        <v>16</v>
      </c>
      <c r="C6309" s="21">
        <v>20201219</v>
      </c>
      <c r="D6309" s="21">
        <v>610538201209</v>
      </c>
      <c r="E6309" s="21" t="s">
        <v>16</v>
      </c>
      <c r="F6309" s="21">
        <v>20201229</v>
      </c>
      <c r="G6309" s="21" t="s">
        <v>17</v>
      </c>
      <c r="H6309" s="21" t="s">
        <v>27</v>
      </c>
      <c r="I6309" s="21" t="s">
        <v>210</v>
      </c>
      <c r="J6309" s="21">
        <v>1.44</v>
      </c>
      <c r="K6309" s="21" t="s">
        <v>20</v>
      </c>
      <c r="L6309">
        <f t="shared" si="114"/>
        <v>2</v>
      </c>
      <c r="M6309">
        <f>MATCH(H:H,价格表!$B$4:$B$35,0)</f>
        <v>3</v>
      </c>
      <c r="N6309" s="27">
        <f>IF(J6309&lt;=0.3,INDEX(价格表!$B$4:$I$31,M6309,2),IF(AND(J6309&gt;0.3,J6309&lt;=1),INDEX(价格表!$B$4:$I$31,M6309,3),IF(AND(J6309&gt;1,J6309&lt;=2.2),INDEX(价格表!$B$4:$I$31,M6309,4),IF(AND(J6309&gt;2.2,J6309&lt;=3.3),INDEX(价格表!$B$4:$I$31,M6309,5),IF(AND(J6309&gt;3.3,J6309&lt;=4),INDEX(价格表!$B$4:$I$31,M6309,6),IF(AND(J6309&gt;4,J6309&lt;=5.5),INDEX(价格表!$B$4:$I$31,M6309,7),IF(J6309&gt;5.5,2.6+INDEX(价格表!$B$4:$I$31,M6309,8)*L6309)))))))</f>
        <v>2.15</v>
      </c>
    </row>
    <row r="6310" spans="1:14">
      <c r="A6310" s="20">
        <v>4311121983250</v>
      </c>
      <c r="B6310" s="18" t="s">
        <v>16</v>
      </c>
      <c r="C6310" s="21">
        <v>20201219</v>
      </c>
      <c r="D6310" s="21">
        <v>610538201209</v>
      </c>
      <c r="E6310" s="21" t="s">
        <v>16</v>
      </c>
      <c r="F6310" s="21">
        <v>20201229</v>
      </c>
      <c r="G6310" s="21" t="s">
        <v>17</v>
      </c>
      <c r="H6310" s="21" t="s">
        <v>37</v>
      </c>
      <c r="I6310" s="21" t="s">
        <v>38</v>
      </c>
      <c r="J6310" s="21">
        <v>1.47</v>
      </c>
      <c r="K6310" s="21" t="s">
        <v>20</v>
      </c>
      <c r="L6310">
        <f t="shared" si="114"/>
        <v>2</v>
      </c>
      <c r="M6310">
        <f>MATCH(H:H,价格表!$B$4:$B$35,0)</f>
        <v>12</v>
      </c>
      <c r="N6310" s="27">
        <f>IF(J6310&lt;=0.3,INDEX(价格表!$B$4:$I$31,M6310,2),IF(AND(J6310&gt;0.3,J6310&lt;=1),INDEX(价格表!$B$4:$I$31,M6310,3),IF(AND(J6310&gt;1,J6310&lt;=2.2),INDEX(价格表!$B$4:$I$31,M6310,4),IF(AND(J6310&gt;2.2,J6310&lt;=3.3),INDEX(价格表!$B$4:$I$31,M6310,5),IF(AND(J6310&gt;3.3,J6310&lt;=4),INDEX(价格表!$B$4:$I$31,M6310,6),IF(AND(J6310&gt;4,J6310&lt;=5.5),INDEX(价格表!$B$4:$I$31,M6310,7),IF(J6310&gt;5.5,2.6+INDEX(价格表!$B$4:$I$31,M6310,8)*L6310)))))))</f>
        <v>2.15</v>
      </c>
    </row>
    <row r="6311" spans="1:14">
      <c r="A6311" s="20">
        <v>4311121983251</v>
      </c>
      <c r="B6311" s="18" t="s">
        <v>16</v>
      </c>
      <c r="C6311" s="21">
        <v>20201219</v>
      </c>
      <c r="D6311" s="21">
        <v>610538201209</v>
      </c>
      <c r="E6311" s="21" t="s">
        <v>16</v>
      </c>
      <c r="F6311" s="21">
        <v>20201229</v>
      </c>
      <c r="G6311" s="21" t="s">
        <v>17</v>
      </c>
      <c r="H6311" s="21" t="s">
        <v>66</v>
      </c>
      <c r="I6311" s="21" t="s">
        <v>113</v>
      </c>
      <c r="J6311" s="21">
        <v>1.45</v>
      </c>
      <c r="K6311" s="21" t="s">
        <v>20</v>
      </c>
      <c r="L6311">
        <f t="shared" si="114"/>
        <v>2</v>
      </c>
      <c r="M6311">
        <f>MATCH(H:H,价格表!$B$4:$B$35,0)</f>
        <v>17</v>
      </c>
      <c r="N6311" s="27">
        <f>IF(J6311&lt;=0.3,INDEX(价格表!$B$4:$I$31,M6311,2),IF(AND(J6311&gt;0.3,J6311&lt;=1),INDEX(价格表!$B$4:$I$31,M6311,3),IF(AND(J6311&gt;1,J6311&lt;=2.2),INDEX(价格表!$B$4:$I$31,M6311,4),IF(AND(J6311&gt;2.2,J6311&lt;=3.3),INDEX(价格表!$B$4:$I$31,M6311,5),IF(AND(J6311&gt;3.3,J6311&lt;=4),INDEX(价格表!$B$4:$I$31,M6311,6),IF(AND(J6311&gt;4,J6311&lt;=5.5),INDEX(价格表!$B$4:$I$31,M6311,7),IF(J6311&gt;5.5,2.6+INDEX(价格表!$B$4:$I$31,M6311,8)*L6311)))))))</f>
        <v>2.15</v>
      </c>
    </row>
    <row r="6312" spans="1:14">
      <c r="A6312" s="20">
        <v>4311121983253</v>
      </c>
      <c r="B6312" s="18" t="s">
        <v>16</v>
      </c>
      <c r="C6312" s="21">
        <v>20201219</v>
      </c>
      <c r="D6312" s="21">
        <v>610538201209</v>
      </c>
      <c r="E6312" s="21" t="s">
        <v>16</v>
      </c>
      <c r="F6312" s="21">
        <v>20201229</v>
      </c>
      <c r="G6312" s="21" t="s">
        <v>17</v>
      </c>
      <c r="H6312" s="21" t="s">
        <v>23</v>
      </c>
      <c r="I6312" s="21" t="s">
        <v>258</v>
      </c>
      <c r="J6312" s="21">
        <v>1.44</v>
      </c>
      <c r="K6312" s="21" t="s">
        <v>20</v>
      </c>
      <c r="L6312">
        <f t="shared" si="114"/>
        <v>2</v>
      </c>
      <c r="M6312">
        <f>MATCH(H:H,价格表!$B$4:$B$35,0)</f>
        <v>15</v>
      </c>
      <c r="N6312" s="27">
        <f>IF(J6312&lt;=0.3,INDEX(价格表!$B$4:$I$31,M6312,2),IF(AND(J6312&gt;0.3,J6312&lt;=1),INDEX(价格表!$B$4:$I$31,M6312,3),IF(AND(J6312&gt;1,J6312&lt;=2.2),INDEX(价格表!$B$4:$I$31,M6312,4),IF(AND(J6312&gt;2.2,J6312&lt;=3.3),INDEX(价格表!$B$4:$I$31,M6312,5),IF(AND(J6312&gt;3.3,J6312&lt;=4),INDEX(价格表!$B$4:$I$31,M6312,6),IF(AND(J6312&gt;4,J6312&lt;=5.5),INDEX(价格表!$B$4:$I$31,M6312,7),IF(J6312&gt;5.5,2.6+INDEX(价格表!$B$4:$I$31,M6312,8)*L6312)))))))</f>
        <v>2.15</v>
      </c>
    </row>
    <row r="6313" spans="1:14">
      <c r="A6313" s="20">
        <v>4311121983254</v>
      </c>
      <c r="B6313" s="18" t="s">
        <v>16</v>
      </c>
      <c r="C6313" s="21">
        <v>20201219</v>
      </c>
      <c r="D6313" s="21">
        <v>610538201209</v>
      </c>
      <c r="E6313" s="21" t="s">
        <v>16</v>
      </c>
      <c r="F6313" s="21">
        <v>20201229</v>
      </c>
      <c r="G6313" s="21" t="s">
        <v>17</v>
      </c>
      <c r="H6313" s="21" t="s">
        <v>50</v>
      </c>
      <c r="I6313" s="21" t="s">
        <v>62</v>
      </c>
      <c r="J6313" s="21">
        <v>1.48</v>
      </c>
      <c r="K6313" s="21" t="s">
        <v>20</v>
      </c>
      <c r="L6313">
        <f t="shared" si="114"/>
        <v>2</v>
      </c>
      <c r="M6313">
        <f>MATCH(H:H,价格表!$B$4:$B$35,0)</f>
        <v>4</v>
      </c>
      <c r="N6313" s="27">
        <f>IF(J6313&lt;=0.3,INDEX(价格表!$B$4:$I$31,M6313,2),IF(AND(J6313&gt;0.3,J6313&lt;=1),INDEX(价格表!$B$4:$I$31,M6313,3),IF(AND(J6313&gt;1,J6313&lt;=2.2),INDEX(价格表!$B$4:$I$31,M6313,4),IF(AND(J6313&gt;2.2,J6313&lt;=3.3),INDEX(价格表!$B$4:$I$31,M6313,5),IF(AND(J6313&gt;3.3,J6313&lt;=4),INDEX(价格表!$B$4:$I$31,M6313,6),IF(AND(J6313&gt;4,J6313&lt;=5.5),INDEX(价格表!$B$4:$I$31,M6313,7),IF(J6313&gt;5.5,2.6+INDEX(价格表!$B$4:$I$31,M6313,8)*L6313)))))))</f>
        <v>2.15</v>
      </c>
    </row>
    <row r="6314" spans="1:14">
      <c r="A6314" s="20">
        <v>4311121983430</v>
      </c>
      <c r="B6314" s="18" t="s">
        <v>16</v>
      </c>
      <c r="C6314" s="21">
        <v>20201219</v>
      </c>
      <c r="D6314" s="21">
        <v>610538201209</v>
      </c>
      <c r="E6314" s="21" t="s">
        <v>16</v>
      </c>
      <c r="F6314" s="21">
        <v>20201229</v>
      </c>
      <c r="G6314" s="21" t="s">
        <v>17</v>
      </c>
      <c r="H6314" s="21" t="s">
        <v>54</v>
      </c>
      <c r="I6314" s="21" t="s">
        <v>129</v>
      </c>
      <c r="J6314" s="21">
        <v>1.46</v>
      </c>
      <c r="K6314" s="21" t="s">
        <v>20</v>
      </c>
      <c r="L6314">
        <f t="shared" si="114"/>
        <v>2</v>
      </c>
      <c r="M6314">
        <f>MATCH(H:H,价格表!$B$4:$B$35,0)</f>
        <v>14</v>
      </c>
      <c r="N6314" s="27">
        <f>IF(J6314&lt;=0.3,INDEX(价格表!$B$4:$I$31,M6314,2),IF(AND(J6314&gt;0.3,J6314&lt;=1),INDEX(价格表!$B$4:$I$31,M6314,3),IF(AND(J6314&gt;1,J6314&lt;=2.2),INDEX(价格表!$B$4:$I$31,M6314,4),IF(AND(J6314&gt;2.2,J6314&lt;=3.3),INDEX(价格表!$B$4:$I$31,M6314,5),IF(AND(J6314&gt;3.3,J6314&lt;=4),INDEX(价格表!$B$4:$I$31,M6314,6),IF(AND(J6314&gt;4,J6314&lt;=5.5),INDEX(价格表!$B$4:$I$31,M6314,7),IF(J6314&gt;5.5,2.6+INDEX(价格表!$B$4:$I$31,M6314,8)*L6314)))))))</f>
        <v>2.15</v>
      </c>
    </row>
    <row r="6315" spans="1:14">
      <c r="A6315" s="20">
        <v>4311121989760</v>
      </c>
      <c r="B6315" s="18" t="s">
        <v>16</v>
      </c>
      <c r="C6315" s="21">
        <v>20201219</v>
      </c>
      <c r="D6315" s="21">
        <v>610538201209</v>
      </c>
      <c r="E6315" s="21" t="s">
        <v>16</v>
      </c>
      <c r="F6315" s="21">
        <v>20201229</v>
      </c>
      <c r="G6315" s="21" t="s">
        <v>17</v>
      </c>
      <c r="H6315" s="21" t="s">
        <v>88</v>
      </c>
      <c r="I6315" s="21" t="s">
        <v>232</v>
      </c>
      <c r="J6315" s="21">
        <v>1.48</v>
      </c>
      <c r="K6315" s="21" t="s">
        <v>20</v>
      </c>
      <c r="L6315">
        <f t="shared" si="114"/>
        <v>2</v>
      </c>
      <c r="M6315">
        <f>MATCH(H:H,价格表!$B$4:$B$35,0)</f>
        <v>19</v>
      </c>
      <c r="N6315" s="27">
        <f>IF(J6315&lt;=0.3,INDEX(价格表!$B$4:$I$31,M6315,2),IF(AND(J6315&gt;0.3,J6315&lt;=1),INDEX(价格表!$B$4:$I$31,M6315,3),IF(AND(J6315&gt;1,J6315&lt;=2.2),INDEX(价格表!$B$4:$I$31,M6315,4),IF(AND(J6315&gt;2.2,J6315&lt;=3.3),INDEX(价格表!$B$4:$I$31,M6315,5),IF(AND(J6315&gt;3.3,J6315&lt;=4),INDEX(价格表!$B$4:$I$31,M6315,6),IF(AND(J6315&gt;4,J6315&lt;=5.5),INDEX(价格表!$B$4:$I$31,M6315,7),IF(J6315&gt;5.5,2.6+INDEX(价格表!$B$4:$I$31,M6315,8)*L6315)))))))</f>
        <v>2.15</v>
      </c>
    </row>
    <row r="6316" spans="1:14">
      <c r="A6316" s="20">
        <v>4311121989762</v>
      </c>
      <c r="B6316" s="18" t="s">
        <v>16</v>
      </c>
      <c r="C6316" s="21">
        <v>20201219</v>
      </c>
      <c r="D6316" s="21">
        <v>610538201209</v>
      </c>
      <c r="E6316" s="21" t="s">
        <v>16</v>
      </c>
      <c r="F6316" s="21">
        <v>20201229</v>
      </c>
      <c r="G6316" s="21" t="s">
        <v>17</v>
      </c>
      <c r="H6316" s="21" t="s">
        <v>50</v>
      </c>
      <c r="I6316" s="21" t="s">
        <v>166</v>
      </c>
      <c r="J6316" s="21">
        <v>1.48</v>
      </c>
      <c r="K6316" s="21" t="s">
        <v>20</v>
      </c>
      <c r="L6316">
        <f t="shared" si="114"/>
        <v>2</v>
      </c>
      <c r="M6316">
        <f>MATCH(H:H,价格表!$B$4:$B$35,0)</f>
        <v>4</v>
      </c>
      <c r="N6316" s="27">
        <f>IF(J6316&lt;=0.3,INDEX(价格表!$B$4:$I$31,M6316,2),IF(AND(J6316&gt;0.3,J6316&lt;=1),INDEX(价格表!$B$4:$I$31,M6316,3),IF(AND(J6316&gt;1,J6316&lt;=2.2),INDEX(价格表!$B$4:$I$31,M6316,4),IF(AND(J6316&gt;2.2,J6316&lt;=3.3),INDEX(价格表!$B$4:$I$31,M6316,5),IF(AND(J6316&gt;3.3,J6316&lt;=4),INDEX(价格表!$B$4:$I$31,M6316,6),IF(AND(J6316&gt;4,J6316&lt;=5.5),INDEX(价格表!$B$4:$I$31,M6316,7),IF(J6316&gt;5.5,2.6+INDEX(价格表!$B$4:$I$31,M6316,8)*L6316)))))))</f>
        <v>2.15</v>
      </c>
    </row>
    <row r="6317" spans="1:14">
      <c r="A6317" s="20">
        <v>4311121989763</v>
      </c>
      <c r="B6317" s="18" t="s">
        <v>16</v>
      </c>
      <c r="C6317" s="21">
        <v>20201219</v>
      </c>
      <c r="D6317" s="21">
        <v>610538201209</v>
      </c>
      <c r="E6317" s="21" t="s">
        <v>16</v>
      </c>
      <c r="F6317" s="21">
        <v>20201229</v>
      </c>
      <c r="G6317" s="21" t="s">
        <v>17</v>
      </c>
      <c r="H6317" s="21" t="s">
        <v>27</v>
      </c>
      <c r="I6317" s="21" t="s">
        <v>128</v>
      </c>
      <c r="J6317" s="21">
        <v>1.48</v>
      </c>
      <c r="K6317" s="21" t="s">
        <v>20</v>
      </c>
      <c r="L6317">
        <f t="shared" si="114"/>
        <v>2</v>
      </c>
      <c r="M6317">
        <f>MATCH(H:H,价格表!$B$4:$B$35,0)</f>
        <v>3</v>
      </c>
      <c r="N6317" s="27">
        <f>IF(J6317&lt;=0.3,INDEX(价格表!$B$4:$I$31,M6317,2),IF(AND(J6317&gt;0.3,J6317&lt;=1),INDEX(价格表!$B$4:$I$31,M6317,3),IF(AND(J6317&gt;1,J6317&lt;=2.2),INDEX(价格表!$B$4:$I$31,M6317,4),IF(AND(J6317&gt;2.2,J6317&lt;=3.3),INDEX(价格表!$B$4:$I$31,M6317,5),IF(AND(J6317&gt;3.3,J6317&lt;=4),INDEX(价格表!$B$4:$I$31,M6317,6),IF(AND(J6317&gt;4,J6317&lt;=5.5),INDEX(价格表!$B$4:$I$31,M6317,7),IF(J6317&gt;5.5,2.6+INDEX(价格表!$B$4:$I$31,M6317,8)*L6317)))))))</f>
        <v>2.15</v>
      </c>
    </row>
    <row r="6318" spans="1:14">
      <c r="A6318" s="20">
        <v>4311121989764</v>
      </c>
      <c r="B6318" s="18" t="s">
        <v>16</v>
      </c>
      <c r="C6318" s="21">
        <v>20201219</v>
      </c>
      <c r="D6318" s="21">
        <v>610538201209</v>
      </c>
      <c r="E6318" s="21" t="s">
        <v>16</v>
      </c>
      <c r="F6318" s="21">
        <v>20201229</v>
      </c>
      <c r="G6318" s="21" t="s">
        <v>17</v>
      </c>
      <c r="H6318" s="21" t="s">
        <v>50</v>
      </c>
      <c r="I6318" s="21" t="s">
        <v>177</v>
      </c>
      <c r="J6318" s="21">
        <v>1.48</v>
      </c>
      <c r="K6318" s="21" t="s">
        <v>20</v>
      </c>
      <c r="L6318">
        <f t="shared" si="114"/>
        <v>2</v>
      </c>
      <c r="M6318">
        <f>MATCH(H:H,价格表!$B$4:$B$35,0)</f>
        <v>4</v>
      </c>
      <c r="N6318" s="27">
        <f>IF(J6318&lt;=0.3,INDEX(价格表!$B$4:$I$31,M6318,2),IF(AND(J6318&gt;0.3,J6318&lt;=1),INDEX(价格表!$B$4:$I$31,M6318,3),IF(AND(J6318&gt;1,J6318&lt;=2.2),INDEX(价格表!$B$4:$I$31,M6318,4),IF(AND(J6318&gt;2.2,J6318&lt;=3.3),INDEX(价格表!$B$4:$I$31,M6318,5),IF(AND(J6318&gt;3.3,J6318&lt;=4),INDEX(价格表!$B$4:$I$31,M6318,6),IF(AND(J6318&gt;4,J6318&lt;=5.5),INDEX(价格表!$B$4:$I$31,M6318,7),IF(J6318&gt;5.5,2.6+INDEX(价格表!$B$4:$I$31,M6318,8)*L6318)))))))</f>
        <v>2.15</v>
      </c>
    </row>
    <row r="6319" spans="1:14">
      <c r="A6319" s="20">
        <v>4311121989765</v>
      </c>
      <c r="B6319" s="18" t="s">
        <v>16</v>
      </c>
      <c r="C6319" s="21">
        <v>20201219</v>
      </c>
      <c r="D6319" s="21">
        <v>610538201209</v>
      </c>
      <c r="E6319" s="21" t="s">
        <v>16</v>
      </c>
      <c r="F6319" s="21">
        <v>20201229</v>
      </c>
      <c r="G6319" s="21" t="s">
        <v>17</v>
      </c>
      <c r="H6319" s="21" t="s">
        <v>23</v>
      </c>
      <c r="I6319" s="21" t="s">
        <v>99</v>
      </c>
      <c r="J6319" s="21">
        <v>1.51</v>
      </c>
      <c r="K6319" s="21" t="s">
        <v>20</v>
      </c>
      <c r="L6319">
        <f t="shared" si="114"/>
        <v>2</v>
      </c>
      <c r="M6319">
        <f>MATCH(H:H,价格表!$B$4:$B$35,0)</f>
        <v>15</v>
      </c>
      <c r="N6319" s="27">
        <f>IF(J6319&lt;=0.3,INDEX(价格表!$B$4:$I$31,M6319,2),IF(AND(J6319&gt;0.3,J6319&lt;=1),INDEX(价格表!$B$4:$I$31,M6319,3),IF(AND(J6319&gt;1,J6319&lt;=2.2),INDEX(价格表!$B$4:$I$31,M6319,4),IF(AND(J6319&gt;2.2,J6319&lt;=3.3),INDEX(价格表!$B$4:$I$31,M6319,5),IF(AND(J6319&gt;3.3,J6319&lt;=4),INDEX(价格表!$B$4:$I$31,M6319,6),IF(AND(J6319&gt;4,J6319&lt;=5.5),INDEX(价格表!$B$4:$I$31,M6319,7),IF(J6319&gt;5.5,2.6+INDEX(价格表!$B$4:$I$31,M6319,8)*L6319)))))))</f>
        <v>2.15</v>
      </c>
    </row>
    <row r="6320" spans="1:14">
      <c r="A6320" s="20">
        <v>4311121989766</v>
      </c>
      <c r="B6320" s="18" t="s">
        <v>16</v>
      </c>
      <c r="C6320" s="21">
        <v>20201219</v>
      </c>
      <c r="D6320" s="21">
        <v>610538201209</v>
      </c>
      <c r="E6320" s="21" t="s">
        <v>16</v>
      </c>
      <c r="F6320" s="21">
        <v>20201229</v>
      </c>
      <c r="G6320" s="21" t="s">
        <v>17</v>
      </c>
      <c r="H6320" s="21" t="s">
        <v>37</v>
      </c>
      <c r="I6320" s="21" t="s">
        <v>122</v>
      </c>
      <c r="J6320" s="21">
        <v>1.48</v>
      </c>
      <c r="K6320" s="21" t="s">
        <v>20</v>
      </c>
      <c r="L6320">
        <f t="shared" si="114"/>
        <v>2</v>
      </c>
      <c r="M6320">
        <f>MATCH(H:H,价格表!$B$4:$B$35,0)</f>
        <v>12</v>
      </c>
      <c r="N6320" s="27">
        <f>IF(J6320&lt;=0.3,INDEX(价格表!$B$4:$I$31,M6320,2),IF(AND(J6320&gt;0.3,J6320&lt;=1),INDEX(价格表!$B$4:$I$31,M6320,3),IF(AND(J6320&gt;1,J6320&lt;=2.2),INDEX(价格表!$B$4:$I$31,M6320,4),IF(AND(J6320&gt;2.2,J6320&lt;=3.3),INDEX(价格表!$B$4:$I$31,M6320,5),IF(AND(J6320&gt;3.3,J6320&lt;=4),INDEX(价格表!$B$4:$I$31,M6320,6),IF(AND(J6320&gt;4,J6320&lt;=5.5),INDEX(价格表!$B$4:$I$31,M6320,7),IF(J6320&gt;5.5,2.6+INDEX(价格表!$B$4:$I$31,M6320,8)*L6320)))))))</f>
        <v>2.15</v>
      </c>
    </row>
    <row r="6321" spans="1:14">
      <c r="A6321" s="20">
        <v>4311121989767</v>
      </c>
      <c r="B6321" s="18" t="s">
        <v>16</v>
      </c>
      <c r="C6321" s="21">
        <v>20201219</v>
      </c>
      <c r="D6321" s="21">
        <v>610538201209</v>
      </c>
      <c r="E6321" s="21" t="s">
        <v>16</v>
      </c>
      <c r="F6321" s="21">
        <v>20201229</v>
      </c>
      <c r="G6321" s="21" t="s">
        <v>17</v>
      </c>
      <c r="H6321" s="21" t="s">
        <v>25</v>
      </c>
      <c r="I6321" s="21" t="s">
        <v>121</v>
      </c>
      <c r="J6321" s="21">
        <v>1.48</v>
      </c>
      <c r="K6321" s="21" t="s">
        <v>20</v>
      </c>
      <c r="L6321">
        <f t="shared" si="114"/>
        <v>2</v>
      </c>
      <c r="M6321">
        <f>MATCH(H:H,价格表!$B$4:$B$35,0)</f>
        <v>25</v>
      </c>
      <c r="N6321" s="27">
        <f>IF(J6321&lt;=0.3,INDEX(价格表!$B$4:$I$31,M6321,2),IF(AND(J6321&gt;0.3,J6321&lt;=1),INDEX(价格表!$B$4:$I$31,M6321,3),IF(AND(J6321&gt;1,J6321&lt;=2.2),INDEX(价格表!$B$4:$I$31,M6321,4),IF(AND(J6321&gt;2.2,J6321&lt;=3.3),INDEX(价格表!$B$4:$I$31,M6321,5),IF(AND(J6321&gt;3.3,J6321&lt;=4),INDEX(价格表!$B$4:$I$31,M6321,6),IF(AND(J6321&gt;4,J6321&lt;=5.5),INDEX(价格表!$B$4:$I$31,M6321,7),IF(J6321&gt;5.5,2.6+INDEX(价格表!$B$4:$I$31,M6321,8)*L6321)))))))</f>
        <v>2.15</v>
      </c>
    </row>
    <row r="6322" spans="1:14">
      <c r="A6322" s="20">
        <v>4311121989768</v>
      </c>
      <c r="B6322" s="18" t="s">
        <v>16</v>
      </c>
      <c r="C6322" s="21">
        <v>20201219</v>
      </c>
      <c r="D6322" s="21">
        <v>610538201209</v>
      </c>
      <c r="E6322" s="21" t="s">
        <v>16</v>
      </c>
      <c r="F6322" s="21">
        <v>20201229</v>
      </c>
      <c r="G6322" s="21" t="s">
        <v>17</v>
      </c>
      <c r="H6322" s="21" t="s">
        <v>50</v>
      </c>
      <c r="I6322" s="21" t="s">
        <v>133</v>
      </c>
      <c r="J6322" s="21">
        <v>1.48</v>
      </c>
      <c r="K6322" s="21" t="s">
        <v>20</v>
      </c>
      <c r="L6322">
        <f t="shared" si="114"/>
        <v>2</v>
      </c>
      <c r="M6322">
        <f>MATCH(H:H,价格表!$B$4:$B$35,0)</f>
        <v>4</v>
      </c>
      <c r="N6322" s="27">
        <f>IF(J6322&lt;=0.3,INDEX(价格表!$B$4:$I$31,M6322,2),IF(AND(J6322&gt;0.3,J6322&lt;=1),INDEX(价格表!$B$4:$I$31,M6322,3),IF(AND(J6322&gt;1,J6322&lt;=2.2),INDEX(价格表!$B$4:$I$31,M6322,4),IF(AND(J6322&gt;2.2,J6322&lt;=3.3),INDEX(价格表!$B$4:$I$31,M6322,5),IF(AND(J6322&gt;3.3,J6322&lt;=4),INDEX(价格表!$B$4:$I$31,M6322,6),IF(AND(J6322&gt;4,J6322&lt;=5.5),INDEX(价格表!$B$4:$I$31,M6322,7),IF(J6322&gt;5.5,2.6+INDEX(价格表!$B$4:$I$31,M6322,8)*L6322)))))))</f>
        <v>2.15</v>
      </c>
    </row>
    <row r="6323" spans="1:14">
      <c r="A6323" s="20">
        <v>4311121989769</v>
      </c>
      <c r="B6323" s="18" t="s">
        <v>16</v>
      </c>
      <c r="C6323" s="21">
        <v>20201219</v>
      </c>
      <c r="D6323" s="21">
        <v>610538201209</v>
      </c>
      <c r="E6323" s="21" t="s">
        <v>16</v>
      </c>
      <c r="F6323" s="21">
        <v>20201229</v>
      </c>
      <c r="G6323" s="21" t="s">
        <v>17</v>
      </c>
      <c r="H6323" s="21" t="s">
        <v>23</v>
      </c>
      <c r="I6323" s="21" t="s">
        <v>189</v>
      </c>
      <c r="J6323" s="21">
        <v>1.48</v>
      </c>
      <c r="K6323" s="21" t="s">
        <v>20</v>
      </c>
      <c r="L6323">
        <f t="shared" si="114"/>
        <v>2</v>
      </c>
      <c r="M6323">
        <f>MATCH(H:H,价格表!$B$4:$B$35,0)</f>
        <v>15</v>
      </c>
      <c r="N6323" s="27">
        <f>IF(J6323&lt;=0.3,INDEX(价格表!$B$4:$I$31,M6323,2),IF(AND(J6323&gt;0.3,J6323&lt;=1),INDEX(价格表!$B$4:$I$31,M6323,3),IF(AND(J6323&gt;1,J6323&lt;=2.2),INDEX(价格表!$B$4:$I$31,M6323,4),IF(AND(J6323&gt;2.2,J6323&lt;=3.3),INDEX(价格表!$B$4:$I$31,M6323,5),IF(AND(J6323&gt;3.3,J6323&lt;=4),INDEX(价格表!$B$4:$I$31,M6323,6),IF(AND(J6323&gt;4,J6323&lt;=5.5),INDEX(价格表!$B$4:$I$31,M6323,7),IF(J6323&gt;5.5,2.6+INDEX(价格表!$B$4:$I$31,M6323,8)*L6323)))))))</f>
        <v>2.15</v>
      </c>
    </row>
    <row r="6324" spans="1:14">
      <c r="A6324" s="20">
        <v>4311121989787</v>
      </c>
      <c r="B6324" s="18" t="s">
        <v>16</v>
      </c>
      <c r="C6324" s="21">
        <v>20201219</v>
      </c>
      <c r="D6324" s="21">
        <v>610538201209</v>
      </c>
      <c r="E6324" s="21" t="s">
        <v>16</v>
      </c>
      <c r="F6324" s="21">
        <v>20201229</v>
      </c>
      <c r="G6324" s="21" t="s">
        <v>17</v>
      </c>
      <c r="H6324" s="21" t="s">
        <v>63</v>
      </c>
      <c r="I6324" s="21" t="s">
        <v>187</v>
      </c>
      <c r="J6324" s="21">
        <v>1.48</v>
      </c>
      <c r="K6324" s="21" t="s">
        <v>20</v>
      </c>
      <c r="L6324">
        <f t="shared" si="114"/>
        <v>2</v>
      </c>
      <c r="M6324">
        <f>MATCH(H:H,价格表!$B$4:$B$35,0)</f>
        <v>21</v>
      </c>
      <c r="N6324" s="27">
        <f>IF(J6324&lt;=0.3,INDEX(价格表!$B$4:$I$31,M6324,2),IF(AND(J6324&gt;0.3,J6324&lt;=1),INDEX(价格表!$B$4:$I$31,M6324,3),IF(AND(J6324&gt;1,J6324&lt;=2.2),INDEX(价格表!$B$4:$I$31,M6324,4),IF(AND(J6324&gt;2.2,J6324&lt;=3.3),INDEX(价格表!$B$4:$I$31,M6324,5),IF(AND(J6324&gt;3.3,J6324&lt;=4),INDEX(价格表!$B$4:$I$31,M6324,6),IF(AND(J6324&gt;4,J6324&lt;=5.5),INDEX(价格表!$B$4:$I$31,M6324,7),IF(J6324&gt;5.5,2.6+INDEX(价格表!$B$4:$I$31,M6324,8)*L6324)))))))</f>
        <v>2.15</v>
      </c>
    </row>
    <row r="6325" spans="1:14">
      <c r="A6325" s="20">
        <v>4311121989788</v>
      </c>
      <c r="B6325" s="18" t="s">
        <v>16</v>
      </c>
      <c r="C6325" s="21">
        <v>20201219</v>
      </c>
      <c r="D6325" s="21">
        <v>610538201209</v>
      </c>
      <c r="E6325" s="21" t="s">
        <v>16</v>
      </c>
      <c r="F6325" s="21">
        <v>20201229</v>
      </c>
      <c r="G6325" s="21" t="s">
        <v>17</v>
      </c>
      <c r="H6325" s="21" t="s">
        <v>27</v>
      </c>
      <c r="I6325" s="21" t="s">
        <v>128</v>
      </c>
      <c r="J6325" s="21">
        <v>1.48</v>
      </c>
      <c r="K6325" s="21" t="s">
        <v>20</v>
      </c>
      <c r="L6325">
        <f t="shared" si="114"/>
        <v>2</v>
      </c>
      <c r="M6325">
        <f>MATCH(H:H,价格表!$B$4:$B$35,0)</f>
        <v>3</v>
      </c>
      <c r="N6325" s="27">
        <f>IF(J6325&lt;=0.3,INDEX(价格表!$B$4:$I$31,M6325,2),IF(AND(J6325&gt;0.3,J6325&lt;=1),INDEX(价格表!$B$4:$I$31,M6325,3),IF(AND(J6325&gt;1,J6325&lt;=2.2),INDEX(价格表!$B$4:$I$31,M6325,4),IF(AND(J6325&gt;2.2,J6325&lt;=3.3),INDEX(价格表!$B$4:$I$31,M6325,5),IF(AND(J6325&gt;3.3,J6325&lt;=4),INDEX(价格表!$B$4:$I$31,M6325,6),IF(AND(J6325&gt;4,J6325&lt;=5.5),INDEX(价格表!$B$4:$I$31,M6325,7),IF(J6325&gt;5.5,2.6+INDEX(价格表!$B$4:$I$31,M6325,8)*L6325)))))))</f>
        <v>2.15</v>
      </c>
    </row>
    <row r="6326" spans="1:14">
      <c r="A6326" s="20">
        <v>4311121989789</v>
      </c>
      <c r="B6326" s="18" t="s">
        <v>16</v>
      </c>
      <c r="C6326" s="21">
        <v>20201219</v>
      </c>
      <c r="D6326" s="21">
        <v>610538201209</v>
      </c>
      <c r="E6326" s="21" t="s">
        <v>16</v>
      </c>
      <c r="F6326" s="21">
        <v>20201229</v>
      </c>
      <c r="G6326" s="21" t="s">
        <v>17</v>
      </c>
      <c r="H6326" s="21" t="s">
        <v>43</v>
      </c>
      <c r="I6326" s="21" t="s">
        <v>47</v>
      </c>
      <c r="J6326" s="21">
        <v>1.48</v>
      </c>
      <c r="K6326" s="21" t="s">
        <v>20</v>
      </c>
      <c r="L6326">
        <f t="shared" si="114"/>
        <v>2</v>
      </c>
      <c r="M6326">
        <f>MATCH(H:H,价格表!$B$4:$B$35,0)</f>
        <v>10</v>
      </c>
      <c r="N6326" s="27">
        <f>IF(J6326&lt;=0.3,INDEX(价格表!$B$4:$I$31,M6326,2),IF(AND(J6326&gt;0.3,J6326&lt;=1),INDEX(价格表!$B$4:$I$31,M6326,3),IF(AND(J6326&gt;1,J6326&lt;=2.2),INDEX(价格表!$B$4:$I$31,M6326,4),IF(AND(J6326&gt;2.2,J6326&lt;=3.3),INDEX(价格表!$B$4:$I$31,M6326,5),IF(AND(J6326&gt;3.3,J6326&lt;=4),INDEX(价格表!$B$4:$I$31,M6326,6),IF(AND(J6326&gt;4,J6326&lt;=5.5),INDEX(价格表!$B$4:$I$31,M6326,7),IF(J6326&gt;5.5,2.6+INDEX(价格表!$B$4:$I$31,M6326,8)*L6326)))))))</f>
        <v>2.15</v>
      </c>
    </row>
    <row r="6327" spans="1:14">
      <c r="A6327" s="20">
        <v>4311121989790</v>
      </c>
      <c r="B6327" s="18" t="s">
        <v>16</v>
      </c>
      <c r="C6327" s="21">
        <v>20201219</v>
      </c>
      <c r="D6327" s="21">
        <v>610538201209</v>
      </c>
      <c r="E6327" s="21" t="s">
        <v>16</v>
      </c>
      <c r="F6327" s="21">
        <v>20201229</v>
      </c>
      <c r="G6327" s="21" t="s">
        <v>17</v>
      </c>
      <c r="H6327" s="21" t="s">
        <v>23</v>
      </c>
      <c r="I6327" s="21" t="s">
        <v>189</v>
      </c>
      <c r="J6327" s="21">
        <v>1.48</v>
      </c>
      <c r="K6327" s="21" t="s">
        <v>20</v>
      </c>
      <c r="L6327">
        <f t="shared" si="114"/>
        <v>2</v>
      </c>
      <c r="M6327">
        <f>MATCH(H:H,价格表!$B$4:$B$35,0)</f>
        <v>15</v>
      </c>
      <c r="N6327" s="27">
        <f>IF(J6327&lt;=0.3,INDEX(价格表!$B$4:$I$31,M6327,2),IF(AND(J6327&gt;0.3,J6327&lt;=1),INDEX(价格表!$B$4:$I$31,M6327,3),IF(AND(J6327&gt;1,J6327&lt;=2.2),INDEX(价格表!$B$4:$I$31,M6327,4),IF(AND(J6327&gt;2.2,J6327&lt;=3.3),INDEX(价格表!$B$4:$I$31,M6327,5),IF(AND(J6327&gt;3.3,J6327&lt;=4),INDEX(价格表!$B$4:$I$31,M6327,6),IF(AND(J6327&gt;4,J6327&lt;=5.5),INDEX(价格表!$B$4:$I$31,M6327,7),IF(J6327&gt;5.5,2.6+INDEX(价格表!$B$4:$I$31,M6327,8)*L6327)))))))</f>
        <v>2.15</v>
      </c>
    </row>
    <row r="6328" spans="1:14">
      <c r="A6328" s="20">
        <v>4311121989792</v>
      </c>
      <c r="B6328" s="18" t="s">
        <v>16</v>
      </c>
      <c r="C6328" s="21">
        <v>20201219</v>
      </c>
      <c r="D6328" s="21">
        <v>610538201209</v>
      </c>
      <c r="E6328" s="21" t="s">
        <v>16</v>
      </c>
      <c r="F6328" s="21">
        <v>20201229</v>
      </c>
      <c r="G6328" s="21" t="s">
        <v>17</v>
      </c>
      <c r="H6328" s="21" t="s">
        <v>23</v>
      </c>
      <c r="I6328" s="21" t="s">
        <v>190</v>
      </c>
      <c r="J6328" s="21">
        <v>1.48</v>
      </c>
      <c r="K6328" s="21" t="s">
        <v>20</v>
      </c>
      <c r="L6328">
        <f t="shared" si="114"/>
        <v>2</v>
      </c>
      <c r="M6328">
        <f>MATCH(H:H,价格表!$B$4:$B$35,0)</f>
        <v>15</v>
      </c>
      <c r="N6328" s="27">
        <f>IF(J6328&lt;=0.3,INDEX(价格表!$B$4:$I$31,M6328,2),IF(AND(J6328&gt;0.3,J6328&lt;=1),INDEX(价格表!$B$4:$I$31,M6328,3),IF(AND(J6328&gt;1,J6328&lt;=2.2),INDEX(价格表!$B$4:$I$31,M6328,4),IF(AND(J6328&gt;2.2,J6328&lt;=3.3),INDEX(价格表!$B$4:$I$31,M6328,5),IF(AND(J6328&gt;3.3,J6328&lt;=4),INDEX(价格表!$B$4:$I$31,M6328,6),IF(AND(J6328&gt;4,J6328&lt;=5.5),INDEX(价格表!$B$4:$I$31,M6328,7),IF(J6328&gt;5.5,2.6+INDEX(价格表!$B$4:$I$31,M6328,8)*L6328)))))))</f>
        <v>2.15</v>
      </c>
    </row>
    <row r="6329" spans="1:14">
      <c r="A6329" s="20">
        <v>4311121989793</v>
      </c>
      <c r="B6329" s="18" t="s">
        <v>16</v>
      </c>
      <c r="C6329" s="21">
        <v>20201219</v>
      </c>
      <c r="D6329" s="21">
        <v>610538201209</v>
      </c>
      <c r="E6329" s="21" t="s">
        <v>16</v>
      </c>
      <c r="F6329" s="21">
        <v>20201229</v>
      </c>
      <c r="G6329" s="21" t="s">
        <v>17</v>
      </c>
      <c r="H6329" s="21" t="s">
        <v>50</v>
      </c>
      <c r="I6329" s="21" t="s">
        <v>51</v>
      </c>
      <c r="J6329" s="21">
        <v>1.48</v>
      </c>
      <c r="K6329" s="21" t="s">
        <v>20</v>
      </c>
      <c r="L6329">
        <f t="shared" si="114"/>
        <v>2</v>
      </c>
      <c r="M6329">
        <f>MATCH(H:H,价格表!$B$4:$B$35,0)</f>
        <v>4</v>
      </c>
      <c r="N6329" s="27">
        <f>IF(J6329&lt;=0.3,INDEX(价格表!$B$4:$I$31,M6329,2),IF(AND(J6329&gt;0.3,J6329&lt;=1),INDEX(价格表!$B$4:$I$31,M6329,3),IF(AND(J6329&gt;1,J6329&lt;=2.2),INDEX(价格表!$B$4:$I$31,M6329,4),IF(AND(J6329&gt;2.2,J6329&lt;=3.3),INDEX(价格表!$B$4:$I$31,M6329,5),IF(AND(J6329&gt;3.3,J6329&lt;=4),INDEX(价格表!$B$4:$I$31,M6329,6),IF(AND(J6329&gt;4,J6329&lt;=5.5),INDEX(价格表!$B$4:$I$31,M6329,7),IF(J6329&gt;5.5,2.6+INDEX(价格表!$B$4:$I$31,M6329,8)*L6329)))))))</f>
        <v>2.15</v>
      </c>
    </row>
    <row r="6330" spans="1:14">
      <c r="A6330" s="20">
        <v>4311121989794</v>
      </c>
      <c r="B6330" s="18" t="s">
        <v>16</v>
      </c>
      <c r="C6330" s="21">
        <v>20201219</v>
      </c>
      <c r="D6330" s="21">
        <v>610538201209</v>
      </c>
      <c r="E6330" s="21" t="s">
        <v>16</v>
      </c>
      <c r="F6330" s="21">
        <v>20201229</v>
      </c>
      <c r="G6330" s="21" t="s">
        <v>17</v>
      </c>
      <c r="H6330" s="21" t="s">
        <v>50</v>
      </c>
      <c r="I6330" s="21" t="s">
        <v>177</v>
      </c>
      <c r="J6330" s="21">
        <v>1.48</v>
      </c>
      <c r="K6330" s="21" t="s">
        <v>20</v>
      </c>
      <c r="L6330">
        <f t="shared" si="114"/>
        <v>2</v>
      </c>
      <c r="M6330">
        <f>MATCH(H:H,价格表!$B$4:$B$35,0)</f>
        <v>4</v>
      </c>
      <c r="N6330" s="27">
        <f>IF(J6330&lt;=0.3,INDEX(价格表!$B$4:$I$31,M6330,2),IF(AND(J6330&gt;0.3,J6330&lt;=1),INDEX(价格表!$B$4:$I$31,M6330,3),IF(AND(J6330&gt;1,J6330&lt;=2.2),INDEX(价格表!$B$4:$I$31,M6330,4),IF(AND(J6330&gt;2.2,J6330&lt;=3.3),INDEX(价格表!$B$4:$I$31,M6330,5),IF(AND(J6330&gt;3.3,J6330&lt;=4),INDEX(价格表!$B$4:$I$31,M6330,6),IF(AND(J6330&gt;4,J6330&lt;=5.5),INDEX(价格表!$B$4:$I$31,M6330,7),IF(J6330&gt;5.5,2.6+INDEX(价格表!$B$4:$I$31,M6330,8)*L6330)))))))</f>
        <v>2.15</v>
      </c>
    </row>
    <row r="6331" spans="1:14">
      <c r="A6331" s="20">
        <v>4311121989795</v>
      </c>
      <c r="B6331" s="18" t="s">
        <v>16</v>
      </c>
      <c r="C6331" s="21">
        <v>20201219</v>
      </c>
      <c r="D6331" s="21">
        <v>610538201209</v>
      </c>
      <c r="E6331" s="21" t="s">
        <v>16</v>
      </c>
      <c r="F6331" s="21">
        <v>20201229</v>
      </c>
      <c r="G6331" s="21" t="s">
        <v>17</v>
      </c>
      <c r="H6331" s="21" t="s">
        <v>37</v>
      </c>
      <c r="I6331" s="21" t="s">
        <v>72</v>
      </c>
      <c r="J6331" s="21">
        <v>1.48</v>
      </c>
      <c r="K6331" s="21" t="s">
        <v>20</v>
      </c>
      <c r="L6331">
        <f t="shared" si="114"/>
        <v>2</v>
      </c>
      <c r="M6331">
        <f>MATCH(H:H,价格表!$B$4:$B$35,0)</f>
        <v>12</v>
      </c>
      <c r="N6331" s="27">
        <f>IF(J6331&lt;=0.3,INDEX(价格表!$B$4:$I$31,M6331,2),IF(AND(J6331&gt;0.3,J6331&lt;=1),INDEX(价格表!$B$4:$I$31,M6331,3),IF(AND(J6331&gt;1,J6331&lt;=2.2),INDEX(价格表!$B$4:$I$31,M6331,4),IF(AND(J6331&gt;2.2,J6331&lt;=3.3),INDEX(价格表!$B$4:$I$31,M6331,5),IF(AND(J6331&gt;3.3,J6331&lt;=4),INDEX(价格表!$B$4:$I$31,M6331,6),IF(AND(J6331&gt;4,J6331&lt;=5.5),INDEX(价格表!$B$4:$I$31,M6331,7),IF(J6331&gt;5.5,2.6+INDEX(价格表!$B$4:$I$31,M6331,8)*L6331)))))))</f>
        <v>2.15</v>
      </c>
    </row>
    <row r="6332" spans="1:14">
      <c r="A6332" s="20">
        <v>4311121989796</v>
      </c>
      <c r="B6332" s="18" t="s">
        <v>16</v>
      </c>
      <c r="C6332" s="21">
        <v>20201219</v>
      </c>
      <c r="D6332" s="21">
        <v>610538201209</v>
      </c>
      <c r="E6332" s="21" t="s">
        <v>16</v>
      </c>
      <c r="F6332" s="21">
        <v>20201229</v>
      </c>
      <c r="G6332" s="21" t="s">
        <v>17</v>
      </c>
      <c r="H6332" s="21" t="s">
        <v>25</v>
      </c>
      <c r="I6332" s="21" t="s">
        <v>84</v>
      </c>
      <c r="J6332" s="21">
        <v>1.48</v>
      </c>
      <c r="K6332" s="21" t="s">
        <v>20</v>
      </c>
      <c r="L6332">
        <f t="shared" si="114"/>
        <v>2</v>
      </c>
      <c r="M6332">
        <f>MATCH(H:H,价格表!$B$4:$B$35,0)</f>
        <v>25</v>
      </c>
      <c r="N6332" s="27">
        <f>IF(J6332&lt;=0.3,INDEX(价格表!$B$4:$I$31,M6332,2),IF(AND(J6332&gt;0.3,J6332&lt;=1),INDEX(价格表!$B$4:$I$31,M6332,3),IF(AND(J6332&gt;1,J6332&lt;=2.2),INDEX(价格表!$B$4:$I$31,M6332,4),IF(AND(J6332&gt;2.2,J6332&lt;=3.3),INDEX(价格表!$B$4:$I$31,M6332,5),IF(AND(J6332&gt;3.3,J6332&lt;=4),INDEX(价格表!$B$4:$I$31,M6332,6),IF(AND(J6332&gt;4,J6332&lt;=5.5),INDEX(价格表!$B$4:$I$31,M6332,7),IF(J6332&gt;5.5,2.6+INDEX(价格表!$B$4:$I$31,M6332,8)*L6332)))))))</f>
        <v>2.15</v>
      </c>
    </row>
    <row r="6333" spans="1:14">
      <c r="A6333" s="20">
        <v>4311121990156</v>
      </c>
      <c r="B6333" s="18" t="s">
        <v>16</v>
      </c>
      <c r="C6333" s="21">
        <v>20201219</v>
      </c>
      <c r="D6333" s="21">
        <v>610538201209</v>
      </c>
      <c r="E6333" s="21" t="s">
        <v>16</v>
      </c>
      <c r="F6333" s="21">
        <v>20201229</v>
      </c>
      <c r="G6333" s="21" t="s">
        <v>17</v>
      </c>
      <c r="H6333" s="21" t="s">
        <v>88</v>
      </c>
      <c r="I6333" s="21" t="s">
        <v>110</v>
      </c>
      <c r="J6333" s="21">
        <v>1.47</v>
      </c>
      <c r="K6333" s="21" t="s">
        <v>20</v>
      </c>
      <c r="L6333">
        <f t="shared" si="114"/>
        <v>2</v>
      </c>
      <c r="M6333">
        <f>MATCH(H:H,价格表!$B$4:$B$35,0)</f>
        <v>19</v>
      </c>
      <c r="N6333" s="27">
        <f>IF(J6333&lt;=0.3,INDEX(价格表!$B$4:$I$31,M6333,2),IF(AND(J6333&gt;0.3,J6333&lt;=1),INDEX(价格表!$B$4:$I$31,M6333,3),IF(AND(J6333&gt;1,J6333&lt;=2.2),INDEX(价格表!$B$4:$I$31,M6333,4),IF(AND(J6333&gt;2.2,J6333&lt;=3.3),INDEX(价格表!$B$4:$I$31,M6333,5),IF(AND(J6333&gt;3.3,J6333&lt;=4),INDEX(价格表!$B$4:$I$31,M6333,6),IF(AND(J6333&gt;4,J6333&lt;=5.5),INDEX(价格表!$B$4:$I$31,M6333,7),IF(J6333&gt;5.5,2.6+INDEX(价格表!$B$4:$I$31,M6333,8)*L6333)))))))</f>
        <v>2.15</v>
      </c>
    </row>
    <row r="6334" spans="1:14">
      <c r="A6334" s="20">
        <v>4311121990157</v>
      </c>
      <c r="B6334" s="18" t="s">
        <v>16</v>
      </c>
      <c r="C6334" s="21">
        <v>20201219</v>
      </c>
      <c r="D6334" s="21">
        <v>610538201209</v>
      </c>
      <c r="E6334" s="21" t="s">
        <v>16</v>
      </c>
      <c r="F6334" s="21">
        <v>20201229</v>
      </c>
      <c r="G6334" s="21" t="s">
        <v>17</v>
      </c>
      <c r="H6334" s="21" t="s">
        <v>21</v>
      </c>
      <c r="I6334" s="21" t="s">
        <v>163</v>
      </c>
      <c r="J6334" s="21">
        <v>1.55</v>
      </c>
      <c r="K6334" s="21" t="s">
        <v>20</v>
      </c>
      <c r="L6334">
        <f t="shared" si="114"/>
        <v>2</v>
      </c>
      <c r="M6334">
        <f>MATCH(H:H,价格表!$B$4:$B$35,0)</f>
        <v>20</v>
      </c>
      <c r="N6334" s="27">
        <f>IF(J6334&lt;=0.3,INDEX(价格表!$B$4:$I$31,M6334,2),IF(AND(J6334&gt;0.3,J6334&lt;=1),INDEX(价格表!$B$4:$I$31,M6334,3),IF(AND(J6334&gt;1,J6334&lt;=2.2),INDEX(价格表!$B$4:$I$31,M6334,4),IF(AND(J6334&gt;2.2,J6334&lt;=3.3),INDEX(价格表!$B$4:$I$31,M6334,5),IF(AND(J6334&gt;3.3,J6334&lt;=4),INDEX(价格表!$B$4:$I$31,M6334,6),IF(AND(J6334&gt;4,J6334&lt;=5.5),INDEX(价格表!$B$4:$I$31,M6334,7),IF(J6334&gt;5.5,2.6+INDEX(价格表!$B$4:$I$31,M6334,8)*L6334)))))))</f>
        <v>2.15</v>
      </c>
    </row>
    <row r="6335" spans="1:14">
      <c r="A6335" s="20">
        <v>4311121990158</v>
      </c>
      <c r="B6335" s="18" t="s">
        <v>16</v>
      </c>
      <c r="C6335" s="21">
        <v>20201219</v>
      </c>
      <c r="D6335" s="21">
        <v>610538201209</v>
      </c>
      <c r="E6335" s="21" t="s">
        <v>16</v>
      </c>
      <c r="F6335" s="21">
        <v>20201229</v>
      </c>
      <c r="G6335" s="21" t="s">
        <v>17</v>
      </c>
      <c r="H6335" s="21" t="s">
        <v>54</v>
      </c>
      <c r="I6335" s="21" t="s">
        <v>78</v>
      </c>
      <c r="J6335" s="21">
        <v>1.49</v>
      </c>
      <c r="K6335" s="21" t="s">
        <v>20</v>
      </c>
      <c r="L6335">
        <f t="shared" si="114"/>
        <v>2</v>
      </c>
      <c r="M6335">
        <f>MATCH(H:H,价格表!$B$4:$B$35,0)</f>
        <v>14</v>
      </c>
      <c r="N6335" s="27">
        <f>IF(J6335&lt;=0.3,INDEX(价格表!$B$4:$I$31,M6335,2),IF(AND(J6335&gt;0.3,J6335&lt;=1),INDEX(价格表!$B$4:$I$31,M6335,3),IF(AND(J6335&gt;1,J6335&lt;=2.2),INDEX(价格表!$B$4:$I$31,M6335,4),IF(AND(J6335&gt;2.2,J6335&lt;=3.3),INDEX(价格表!$B$4:$I$31,M6335,5),IF(AND(J6335&gt;3.3,J6335&lt;=4),INDEX(价格表!$B$4:$I$31,M6335,6),IF(AND(J6335&gt;4,J6335&lt;=5.5),INDEX(价格表!$B$4:$I$31,M6335,7),IF(J6335&gt;5.5,2.6+INDEX(价格表!$B$4:$I$31,M6335,8)*L6335)))))))</f>
        <v>2.15</v>
      </c>
    </row>
    <row r="6336" spans="1:14">
      <c r="A6336" s="20">
        <v>4311121990159</v>
      </c>
      <c r="B6336" s="18" t="s">
        <v>16</v>
      </c>
      <c r="C6336" s="21">
        <v>20201219</v>
      </c>
      <c r="D6336" s="21">
        <v>610538201209</v>
      </c>
      <c r="E6336" s="21" t="s">
        <v>16</v>
      </c>
      <c r="F6336" s="21">
        <v>20201229</v>
      </c>
      <c r="G6336" s="21" t="s">
        <v>17</v>
      </c>
      <c r="H6336" s="21" t="s">
        <v>27</v>
      </c>
      <c r="I6336" s="21" t="s">
        <v>107</v>
      </c>
      <c r="J6336" s="21">
        <v>1.46</v>
      </c>
      <c r="K6336" s="21" t="s">
        <v>20</v>
      </c>
      <c r="L6336">
        <f t="shared" si="114"/>
        <v>2</v>
      </c>
      <c r="M6336">
        <f>MATCH(H:H,价格表!$B$4:$B$35,0)</f>
        <v>3</v>
      </c>
      <c r="N6336" s="27">
        <f>IF(J6336&lt;=0.3,INDEX(价格表!$B$4:$I$31,M6336,2),IF(AND(J6336&gt;0.3,J6336&lt;=1),INDEX(价格表!$B$4:$I$31,M6336,3),IF(AND(J6336&gt;1,J6336&lt;=2.2),INDEX(价格表!$B$4:$I$31,M6336,4),IF(AND(J6336&gt;2.2,J6336&lt;=3.3),INDEX(价格表!$B$4:$I$31,M6336,5),IF(AND(J6336&gt;3.3,J6336&lt;=4),INDEX(价格表!$B$4:$I$31,M6336,6),IF(AND(J6336&gt;4,J6336&lt;=5.5),INDEX(价格表!$B$4:$I$31,M6336,7),IF(J6336&gt;5.5,2.6+INDEX(价格表!$B$4:$I$31,M6336,8)*L6336)))))))</f>
        <v>2.15</v>
      </c>
    </row>
    <row r="6337" spans="1:14">
      <c r="A6337" s="20">
        <v>4311121990160</v>
      </c>
      <c r="B6337" s="18" t="s">
        <v>16</v>
      </c>
      <c r="C6337" s="21">
        <v>20201219</v>
      </c>
      <c r="D6337" s="21">
        <v>610538201209</v>
      </c>
      <c r="E6337" s="21" t="s">
        <v>16</v>
      </c>
      <c r="F6337" s="21">
        <v>20201229</v>
      </c>
      <c r="G6337" s="21" t="s">
        <v>17</v>
      </c>
      <c r="H6337" s="21" t="s">
        <v>66</v>
      </c>
      <c r="I6337" s="21" t="s">
        <v>230</v>
      </c>
      <c r="J6337" s="21">
        <v>1.46</v>
      </c>
      <c r="K6337" s="21" t="s">
        <v>20</v>
      </c>
      <c r="L6337">
        <f t="shared" si="114"/>
        <v>2</v>
      </c>
      <c r="M6337">
        <f>MATCH(H:H,价格表!$B$4:$B$35,0)</f>
        <v>17</v>
      </c>
      <c r="N6337" s="27">
        <f>IF(J6337&lt;=0.3,INDEX(价格表!$B$4:$I$31,M6337,2),IF(AND(J6337&gt;0.3,J6337&lt;=1),INDEX(价格表!$B$4:$I$31,M6337,3),IF(AND(J6337&gt;1,J6337&lt;=2.2),INDEX(价格表!$B$4:$I$31,M6337,4),IF(AND(J6337&gt;2.2,J6337&lt;=3.3),INDEX(价格表!$B$4:$I$31,M6337,5),IF(AND(J6337&gt;3.3,J6337&lt;=4),INDEX(价格表!$B$4:$I$31,M6337,6),IF(AND(J6337&gt;4,J6337&lt;=5.5),INDEX(价格表!$B$4:$I$31,M6337,7),IF(J6337&gt;5.5,2.6+INDEX(价格表!$B$4:$I$31,M6337,8)*L6337)))))))</f>
        <v>2.15</v>
      </c>
    </row>
    <row r="6338" spans="1:14">
      <c r="A6338" s="20">
        <v>4311121990163</v>
      </c>
      <c r="B6338" s="18" t="s">
        <v>16</v>
      </c>
      <c r="C6338" s="21">
        <v>20201219</v>
      </c>
      <c r="D6338" s="21">
        <v>610538201209</v>
      </c>
      <c r="E6338" s="21" t="s">
        <v>16</v>
      </c>
      <c r="F6338" s="21">
        <v>20201229</v>
      </c>
      <c r="G6338" s="21" t="s">
        <v>17</v>
      </c>
      <c r="H6338" s="21" t="s">
        <v>45</v>
      </c>
      <c r="I6338" s="21" t="s">
        <v>48</v>
      </c>
      <c r="J6338" s="21">
        <v>1.48</v>
      </c>
      <c r="K6338" s="21" t="s">
        <v>20</v>
      </c>
      <c r="L6338">
        <f t="shared" si="114"/>
        <v>2</v>
      </c>
      <c r="M6338">
        <f>MATCH(H:H,价格表!$B$4:$B$35,0)</f>
        <v>9</v>
      </c>
      <c r="N6338" s="27">
        <f>IF(J6338&lt;=0.3,INDEX(价格表!$B$4:$I$31,M6338,2),IF(AND(J6338&gt;0.3,J6338&lt;=1),INDEX(价格表!$B$4:$I$31,M6338,3),IF(AND(J6338&gt;1,J6338&lt;=2.2),INDEX(价格表!$B$4:$I$31,M6338,4),IF(AND(J6338&gt;2.2,J6338&lt;=3.3),INDEX(价格表!$B$4:$I$31,M6338,5),IF(AND(J6338&gt;3.3,J6338&lt;=4),INDEX(价格表!$B$4:$I$31,M6338,6),IF(AND(J6338&gt;4,J6338&lt;=5.5),INDEX(价格表!$B$4:$I$31,M6338,7),IF(J6338&gt;5.5,2.6+INDEX(价格表!$B$4:$I$31,M6338,8)*L6338)))))))</f>
        <v>2.15</v>
      </c>
    </row>
    <row r="6339" spans="1:14">
      <c r="A6339" s="20">
        <v>4311121990165</v>
      </c>
      <c r="B6339" s="18" t="s">
        <v>16</v>
      </c>
      <c r="C6339" s="21">
        <v>20201219</v>
      </c>
      <c r="D6339" s="21">
        <v>610538201209</v>
      </c>
      <c r="E6339" s="21" t="s">
        <v>16</v>
      </c>
      <c r="F6339" s="21">
        <v>20201229</v>
      </c>
      <c r="G6339" s="21" t="s">
        <v>17</v>
      </c>
      <c r="H6339" s="21" t="s">
        <v>45</v>
      </c>
      <c r="I6339" s="21" t="s">
        <v>196</v>
      </c>
      <c r="J6339" s="21">
        <v>1.46</v>
      </c>
      <c r="K6339" s="21" t="s">
        <v>20</v>
      </c>
      <c r="L6339">
        <f t="shared" si="114"/>
        <v>2</v>
      </c>
      <c r="M6339">
        <f>MATCH(H:H,价格表!$B$4:$B$35,0)</f>
        <v>9</v>
      </c>
      <c r="N6339" s="27">
        <f>IF(J6339&lt;=0.3,INDEX(价格表!$B$4:$I$31,M6339,2),IF(AND(J6339&gt;0.3,J6339&lt;=1),INDEX(价格表!$B$4:$I$31,M6339,3),IF(AND(J6339&gt;1,J6339&lt;=2.2),INDEX(价格表!$B$4:$I$31,M6339,4),IF(AND(J6339&gt;2.2,J6339&lt;=3.3),INDEX(价格表!$B$4:$I$31,M6339,5),IF(AND(J6339&gt;3.3,J6339&lt;=4),INDEX(价格表!$B$4:$I$31,M6339,6),IF(AND(J6339&gt;4,J6339&lt;=5.5),INDEX(价格表!$B$4:$I$31,M6339,7),IF(J6339&gt;5.5,2.6+INDEX(价格表!$B$4:$I$31,M6339,8)*L6339)))))))</f>
        <v>2.15</v>
      </c>
    </row>
    <row r="6340" spans="1:14">
      <c r="A6340" s="20">
        <v>4311121990168</v>
      </c>
      <c r="B6340" s="18" t="s">
        <v>16</v>
      </c>
      <c r="C6340" s="21">
        <v>20201219</v>
      </c>
      <c r="D6340" s="21">
        <v>610538201209</v>
      </c>
      <c r="E6340" s="21" t="s">
        <v>16</v>
      </c>
      <c r="F6340" s="21">
        <v>20201229</v>
      </c>
      <c r="G6340" s="21" t="s">
        <v>17</v>
      </c>
      <c r="H6340" s="21" t="s">
        <v>45</v>
      </c>
      <c r="I6340" s="21" t="s">
        <v>143</v>
      </c>
      <c r="J6340" s="21">
        <v>1.46</v>
      </c>
      <c r="K6340" s="21" t="s">
        <v>20</v>
      </c>
      <c r="L6340">
        <f t="shared" ref="L6340:L6403" si="115">ROUNDUP(J6340,0)</f>
        <v>2</v>
      </c>
      <c r="M6340">
        <f>MATCH(H:H,价格表!$B$4:$B$35,0)</f>
        <v>9</v>
      </c>
      <c r="N6340" s="27">
        <f>IF(J6340&lt;=0.3,INDEX(价格表!$B$4:$I$31,M6340,2),IF(AND(J6340&gt;0.3,J6340&lt;=1),INDEX(价格表!$B$4:$I$31,M6340,3),IF(AND(J6340&gt;1,J6340&lt;=2.2),INDEX(价格表!$B$4:$I$31,M6340,4),IF(AND(J6340&gt;2.2,J6340&lt;=3.3),INDEX(价格表!$B$4:$I$31,M6340,5),IF(AND(J6340&gt;3.3,J6340&lt;=4),INDEX(价格表!$B$4:$I$31,M6340,6),IF(AND(J6340&gt;4,J6340&lt;=5.5),INDEX(价格表!$B$4:$I$31,M6340,7),IF(J6340&gt;5.5,2.6+INDEX(价格表!$B$4:$I$31,M6340,8)*L6340)))))))</f>
        <v>2.15</v>
      </c>
    </row>
    <row r="6341" spans="1:14">
      <c r="A6341" s="20">
        <v>4311121990169</v>
      </c>
      <c r="B6341" s="18" t="s">
        <v>16</v>
      </c>
      <c r="C6341" s="21">
        <v>20201219</v>
      </c>
      <c r="D6341" s="21">
        <v>610538201209</v>
      </c>
      <c r="E6341" s="21" t="s">
        <v>16</v>
      </c>
      <c r="F6341" s="21">
        <v>20201229</v>
      </c>
      <c r="G6341" s="21" t="s">
        <v>17</v>
      </c>
      <c r="H6341" s="21" t="s">
        <v>50</v>
      </c>
      <c r="I6341" s="21" t="s">
        <v>51</v>
      </c>
      <c r="J6341" s="21">
        <v>1.46</v>
      </c>
      <c r="K6341" s="21" t="s">
        <v>20</v>
      </c>
      <c r="L6341">
        <f t="shared" si="115"/>
        <v>2</v>
      </c>
      <c r="M6341">
        <f>MATCH(H:H,价格表!$B$4:$B$35,0)</f>
        <v>4</v>
      </c>
      <c r="N6341" s="27">
        <f>IF(J6341&lt;=0.3,INDEX(价格表!$B$4:$I$31,M6341,2),IF(AND(J6341&gt;0.3,J6341&lt;=1),INDEX(价格表!$B$4:$I$31,M6341,3),IF(AND(J6341&gt;1,J6341&lt;=2.2),INDEX(价格表!$B$4:$I$31,M6341,4),IF(AND(J6341&gt;2.2,J6341&lt;=3.3),INDEX(价格表!$B$4:$I$31,M6341,5),IF(AND(J6341&gt;3.3,J6341&lt;=4),INDEX(价格表!$B$4:$I$31,M6341,6),IF(AND(J6341&gt;4,J6341&lt;=5.5),INDEX(价格表!$B$4:$I$31,M6341,7),IF(J6341&gt;5.5,2.6+INDEX(价格表!$B$4:$I$31,M6341,8)*L6341)))))))</f>
        <v>2.15</v>
      </c>
    </row>
    <row r="6342" spans="1:14">
      <c r="A6342" s="20">
        <v>4311121990170</v>
      </c>
      <c r="B6342" s="18" t="s">
        <v>16</v>
      </c>
      <c r="C6342" s="21">
        <v>20201219</v>
      </c>
      <c r="D6342" s="21">
        <v>610538201209</v>
      </c>
      <c r="E6342" s="21" t="s">
        <v>16</v>
      </c>
      <c r="F6342" s="21">
        <v>20201229</v>
      </c>
      <c r="G6342" s="21" t="s">
        <v>17</v>
      </c>
      <c r="H6342" s="21" t="s">
        <v>25</v>
      </c>
      <c r="I6342" s="21" t="s">
        <v>26</v>
      </c>
      <c r="J6342" s="21">
        <v>1.46</v>
      </c>
      <c r="K6342" s="21" t="s">
        <v>20</v>
      </c>
      <c r="L6342">
        <f t="shared" si="115"/>
        <v>2</v>
      </c>
      <c r="M6342">
        <f>MATCH(H:H,价格表!$B$4:$B$35,0)</f>
        <v>25</v>
      </c>
      <c r="N6342" s="27">
        <f>IF(J6342&lt;=0.3,INDEX(价格表!$B$4:$I$31,M6342,2),IF(AND(J6342&gt;0.3,J6342&lt;=1),INDEX(价格表!$B$4:$I$31,M6342,3),IF(AND(J6342&gt;1,J6342&lt;=2.2),INDEX(价格表!$B$4:$I$31,M6342,4),IF(AND(J6342&gt;2.2,J6342&lt;=3.3),INDEX(价格表!$B$4:$I$31,M6342,5),IF(AND(J6342&gt;3.3,J6342&lt;=4),INDEX(价格表!$B$4:$I$31,M6342,6),IF(AND(J6342&gt;4,J6342&lt;=5.5),INDEX(价格表!$B$4:$I$31,M6342,7),IF(J6342&gt;5.5,2.6+INDEX(价格表!$B$4:$I$31,M6342,8)*L6342)))))))</f>
        <v>2.15</v>
      </c>
    </row>
    <row r="6343" spans="1:14">
      <c r="A6343" s="20">
        <v>4311121990171</v>
      </c>
      <c r="B6343" s="18" t="s">
        <v>16</v>
      </c>
      <c r="C6343" s="21">
        <v>20201219</v>
      </c>
      <c r="D6343" s="21">
        <v>610538201209</v>
      </c>
      <c r="E6343" s="21" t="s">
        <v>16</v>
      </c>
      <c r="F6343" s="21">
        <v>20201229</v>
      </c>
      <c r="G6343" s="21" t="s">
        <v>17</v>
      </c>
      <c r="H6343" s="21" t="s">
        <v>27</v>
      </c>
      <c r="I6343" s="21" t="s">
        <v>126</v>
      </c>
      <c r="J6343" s="21">
        <v>1.46</v>
      </c>
      <c r="K6343" s="21" t="s">
        <v>20</v>
      </c>
      <c r="L6343">
        <f t="shared" si="115"/>
        <v>2</v>
      </c>
      <c r="M6343">
        <f>MATCH(H:H,价格表!$B$4:$B$35,0)</f>
        <v>3</v>
      </c>
      <c r="N6343" s="27">
        <f>IF(J6343&lt;=0.3,INDEX(价格表!$B$4:$I$31,M6343,2),IF(AND(J6343&gt;0.3,J6343&lt;=1),INDEX(价格表!$B$4:$I$31,M6343,3),IF(AND(J6343&gt;1,J6343&lt;=2.2),INDEX(价格表!$B$4:$I$31,M6343,4),IF(AND(J6343&gt;2.2,J6343&lt;=3.3),INDEX(价格表!$B$4:$I$31,M6343,5),IF(AND(J6343&gt;3.3,J6343&lt;=4),INDEX(价格表!$B$4:$I$31,M6343,6),IF(AND(J6343&gt;4,J6343&lt;=5.5),INDEX(价格表!$B$4:$I$31,M6343,7),IF(J6343&gt;5.5,2.6+INDEX(价格表!$B$4:$I$31,M6343,8)*L6343)))))))</f>
        <v>2.15</v>
      </c>
    </row>
    <row r="6344" spans="1:14">
      <c r="A6344" s="20">
        <v>4311121990172</v>
      </c>
      <c r="B6344" s="18" t="s">
        <v>16</v>
      </c>
      <c r="C6344" s="21">
        <v>20201219</v>
      </c>
      <c r="D6344" s="21">
        <v>610538201209</v>
      </c>
      <c r="E6344" s="21" t="s">
        <v>16</v>
      </c>
      <c r="F6344" s="21">
        <v>20201229</v>
      </c>
      <c r="G6344" s="21" t="s">
        <v>17</v>
      </c>
      <c r="H6344" s="21" t="s">
        <v>27</v>
      </c>
      <c r="I6344" s="21" t="s">
        <v>28</v>
      </c>
      <c r="J6344" s="21">
        <v>1.69</v>
      </c>
      <c r="K6344" s="21" t="s">
        <v>20</v>
      </c>
      <c r="L6344">
        <f t="shared" si="115"/>
        <v>2</v>
      </c>
      <c r="M6344">
        <f>MATCH(H:H,价格表!$B$4:$B$35,0)</f>
        <v>3</v>
      </c>
      <c r="N6344" s="27">
        <f>IF(J6344&lt;=0.3,INDEX(价格表!$B$4:$I$31,M6344,2),IF(AND(J6344&gt;0.3,J6344&lt;=1),INDEX(价格表!$B$4:$I$31,M6344,3),IF(AND(J6344&gt;1,J6344&lt;=2.2),INDEX(价格表!$B$4:$I$31,M6344,4),IF(AND(J6344&gt;2.2,J6344&lt;=3.3),INDEX(价格表!$B$4:$I$31,M6344,5),IF(AND(J6344&gt;3.3,J6344&lt;=4),INDEX(价格表!$B$4:$I$31,M6344,6),IF(AND(J6344&gt;4,J6344&lt;=5.5),INDEX(价格表!$B$4:$I$31,M6344,7),IF(J6344&gt;5.5,2.6+INDEX(价格表!$B$4:$I$31,M6344,8)*L6344)))))))</f>
        <v>2.15</v>
      </c>
    </row>
    <row r="6345" spans="1:14">
      <c r="A6345" s="20">
        <v>4311121990174</v>
      </c>
      <c r="B6345" s="18" t="s">
        <v>16</v>
      </c>
      <c r="C6345" s="21">
        <v>20201219</v>
      </c>
      <c r="D6345" s="21">
        <v>610538201209</v>
      </c>
      <c r="E6345" s="21" t="s">
        <v>16</v>
      </c>
      <c r="F6345" s="21">
        <v>20201229</v>
      </c>
      <c r="G6345" s="21" t="s">
        <v>17</v>
      </c>
      <c r="H6345" s="21" t="s">
        <v>68</v>
      </c>
      <c r="I6345" s="21" t="s">
        <v>249</v>
      </c>
      <c r="J6345" s="21">
        <v>1.46</v>
      </c>
      <c r="K6345" s="21" t="s">
        <v>20</v>
      </c>
      <c r="L6345">
        <f t="shared" si="115"/>
        <v>2</v>
      </c>
      <c r="M6345">
        <f>MATCH(H:H,价格表!$B$4:$B$35,0)</f>
        <v>5</v>
      </c>
      <c r="N6345" s="27">
        <f>IF(J6345&lt;=0.3,INDEX(价格表!$B$4:$I$31,M6345,2),IF(AND(J6345&gt;0.3,J6345&lt;=1),INDEX(价格表!$B$4:$I$31,M6345,3),IF(AND(J6345&gt;1,J6345&lt;=2.2),INDEX(价格表!$B$4:$I$31,M6345,4),IF(AND(J6345&gt;2.2,J6345&lt;=3.3),INDEX(价格表!$B$4:$I$31,M6345,5),IF(AND(J6345&gt;3.3,J6345&lt;=4),INDEX(价格表!$B$4:$I$31,M6345,6),IF(AND(J6345&gt;4,J6345&lt;=5.5),INDEX(价格表!$B$4:$I$31,M6345,7),IF(J6345&gt;5.5,2.6+INDEX(价格表!$B$4:$I$31,M6345,8)*L6345)))))))</f>
        <v>2.15</v>
      </c>
    </row>
    <row r="6346" spans="1:14">
      <c r="A6346" s="20">
        <v>4311121990175</v>
      </c>
      <c r="B6346" s="18" t="s">
        <v>16</v>
      </c>
      <c r="C6346" s="21">
        <v>20201219</v>
      </c>
      <c r="D6346" s="21">
        <v>610538201209</v>
      </c>
      <c r="E6346" s="21" t="s">
        <v>16</v>
      </c>
      <c r="F6346" s="21">
        <v>20201229</v>
      </c>
      <c r="G6346" s="21" t="s">
        <v>17</v>
      </c>
      <c r="H6346" s="21" t="s">
        <v>23</v>
      </c>
      <c r="I6346" s="21" t="s">
        <v>258</v>
      </c>
      <c r="J6346" s="21">
        <v>1.46</v>
      </c>
      <c r="K6346" s="21" t="s">
        <v>20</v>
      </c>
      <c r="L6346">
        <f t="shared" si="115"/>
        <v>2</v>
      </c>
      <c r="M6346">
        <f>MATCH(H:H,价格表!$B$4:$B$35,0)</f>
        <v>15</v>
      </c>
      <c r="N6346" s="27">
        <f>IF(J6346&lt;=0.3,INDEX(价格表!$B$4:$I$31,M6346,2),IF(AND(J6346&gt;0.3,J6346&lt;=1),INDEX(价格表!$B$4:$I$31,M6346,3),IF(AND(J6346&gt;1,J6346&lt;=2.2),INDEX(价格表!$B$4:$I$31,M6346,4),IF(AND(J6346&gt;2.2,J6346&lt;=3.3),INDEX(价格表!$B$4:$I$31,M6346,5),IF(AND(J6346&gt;3.3,J6346&lt;=4),INDEX(价格表!$B$4:$I$31,M6346,6),IF(AND(J6346&gt;4,J6346&lt;=5.5),INDEX(价格表!$B$4:$I$31,M6346,7),IF(J6346&gt;5.5,2.6+INDEX(价格表!$B$4:$I$31,M6346,8)*L6346)))))))</f>
        <v>2.15</v>
      </c>
    </row>
    <row r="6347" spans="1:14">
      <c r="A6347" s="20">
        <v>4311121990469</v>
      </c>
      <c r="B6347" s="18" t="s">
        <v>16</v>
      </c>
      <c r="C6347" s="21">
        <v>20201219</v>
      </c>
      <c r="D6347" s="21">
        <v>610538201209</v>
      </c>
      <c r="E6347" s="21" t="s">
        <v>16</v>
      </c>
      <c r="F6347" s="21">
        <v>20201229</v>
      </c>
      <c r="G6347" s="21" t="s">
        <v>17</v>
      </c>
      <c r="H6347" s="21" t="s">
        <v>18</v>
      </c>
      <c r="I6347" s="21" t="s">
        <v>290</v>
      </c>
      <c r="J6347" s="21">
        <v>1.44</v>
      </c>
      <c r="K6347" s="21" t="s">
        <v>20</v>
      </c>
      <c r="L6347">
        <f t="shared" si="115"/>
        <v>2</v>
      </c>
      <c r="M6347">
        <f>MATCH(H:H,价格表!$B$4:$B$35,0)</f>
        <v>1</v>
      </c>
      <c r="N6347" s="27">
        <f>IF(J6347&lt;=0.3,INDEX(价格表!$B$4:$I$31,M6347,2),IF(AND(J6347&gt;0.3,J6347&lt;=1),INDEX(价格表!$B$4:$I$31,M6347,3),IF(AND(J6347&gt;1,J6347&lt;=2.2),INDEX(价格表!$B$4:$I$31,M6347,4),IF(AND(J6347&gt;2.2,J6347&lt;=3.3),INDEX(价格表!$B$4:$I$31,M6347,5),IF(AND(J6347&gt;3.3,J6347&lt;=4),INDEX(价格表!$B$4:$I$31,M6347,6),IF(AND(J6347&gt;4,J6347&lt;=5.5),INDEX(价格表!$B$4:$I$31,M6347,7),IF(J6347&gt;5.5,2.6+INDEX(价格表!$B$4:$I$31,M6347,8)*L6347)))))))</f>
        <v>2.15</v>
      </c>
    </row>
    <row r="6348" spans="1:14">
      <c r="A6348" s="20">
        <v>4311121990473</v>
      </c>
      <c r="B6348" s="18" t="s">
        <v>16</v>
      </c>
      <c r="C6348" s="21">
        <v>20201219</v>
      </c>
      <c r="D6348" s="21">
        <v>610538201209</v>
      </c>
      <c r="E6348" s="21" t="s">
        <v>16</v>
      </c>
      <c r="F6348" s="21">
        <v>20201229</v>
      </c>
      <c r="G6348" s="21" t="s">
        <v>17</v>
      </c>
      <c r="H6348" s="21" t="s">
        <v>23</v>
      </c>
      <c r="I6348" s="21" t="s">
        <v>99</v>
      </c>
      <c r="J6348" s="21">
        <v>1.44</v>
      </c>
      <c r="K6348" s="21" t="s">
        <v>20</v>
      </c>
      <c r="L6348">
        <f t="shared" si="115"/>
        <v>2</v>
      </c>
      <c r="M6348">
        <f>MATCH(H:H,价格表!$B$4:$B$35,0)</f>
        <v>15</v>
      </c>
      <c r="N6348" s="27">
        <f>IF(J6348&lt;=0.3,INDEX(价格表!$B$4:$I$31,M6348,2),IF(AND(J6348&gt;0.3,J6348&lt;=1),INDEX(价格表!$B$4:$I$31,M6348,3),IF(AND(J6348&gt;1,J6348&lt;=2.2),INDEX(价格表!$B$4:$I$31,M6348,4),IF(AND(J6348&gt;2.2,J6348&lt;=3.3),INDEX(价格表!$B$4:$I$31,M6348,5),IF(AND(J6348&gt;3.3,J6348&lt;=4),INDEX(价格表!$B$4:$I$31,M6348,6),IF(AND(J6348&gt;4,J6348&lt;=5.5),INDEX(价格表!$B$4:$I$31,M6348,7),IF(J6348&gt;5.5,2.6+INDEX(价格表!$B$4:$I$31,M6348,8)*L6348)))))))</f>
        <v>2.15</v>
      </c>
    </row>
    <row r="6349" spans="1:14">
      <c r="A6349" s="20">
        <v>4311121990475</v>
      </c>
      <c r="B6349" s="18" t="s">
        <v>16</v>
      </c>
      <c r="C6349" s="21">
        <v>20201219</v>
      </c>
      <c r="D6349" s="21">
        <v>610538201209</v>
      </c>
      <c r="E6349" s="21" t="s">
        <v>16</v>
      </c>
      <c r="F6349" s="21">
        <v>20201229</v>
      </c>
      <c r="G6349" s="21" t="s">
        <v>17</v>
      </c>
      <c r="H6349" s="21" t="s">
        <v>39</v>
      </c>
      <c r="I6349" s="21" t="s">
        <v>361</v>
      </c>
      <c r="J6349" s="21">
        <v>1.44</v>
      </c>
      <c r="K6349" s="21" t="s">
        <v>20</v>
      </c>
      <c r="L6349">
        <f t="shared" si="115"/>
        <v>2</v>
      </c>
      <c r="M6349">
        <f>MATCH(H:H,价格表!$B$4:$B$35,0)</f>
        <v>23</v>
      </c>
      <c r="N6349" s="27">
        <f>IF(J6349&lt;=0.3,INDEX(价格表!$B$4:$I$31,M6349,2),IF(AND(J6349&gt;0.3,J6349&lt;=1),INDEX(价格表!$B$4:$I$31,M6349,3),IF(AND(J6349&gt;1,J6349&lt;=2.2),INDEX(价格表!$B$4:$I$31,M6349,4),IF(AND(J6349&gt;2.2,J6349&lt;=3.3),INDEX(价格表!$B$4:$I$31,M6349,5),IF(AND(J6349&gt;3.3,J6349&lt;=4),INDEX(价格表!$B$4:$I$31,M6349,6),IF(AND(J6349&gt;4,J6349&lt;=5.5),INDEX(价格表!$B$4:$I$31,M6349,7),IF(J6349&gt;5.5,2.6+INDEX(价格表!$B$4:$I$31,M6349,8)*L6349)))))))</f>
        <v>2.15</v>
      </c>
    </row>
    <row r="6350" spans="1:14">
      <c r="A6350" s="20">
        <v>4311121990714</v>
      </c>
      <c r="B6350" s="18" t="s">
        <v>16</v>
      </c>
      <c r="C6350" s="21">
        <v>20201219</v>
      </c>
      <c r="D6350" s="21">
        <v>610538201209</v>
      </c>
      <c r="E6350" s="21" t="s">
        <v>16</v>
      </c>
      <c r="F6350" s="21">
        <v>20201229</v>
      </c>
      <c r="G6350" s="21" t="s">
        <v>17</v>
      </c>
      <c r="H6350" s="21" t="s">
        <v>37</v>
      </c>
      <c r="I6350" s="21" t="s">
        <v>38</v>
      </c>
      <c r="J6350" s="21">
        <v>1.46</v>
      </c>
      <c r="K6350" s="21" t="s">
        <v>20</v>
      </c>
      <c r="L6350">
        <f t="shared" si="115"/>
        <v>2</v>
      </c>
      <c r="M6350">
        <f>MATCH(H:H,价格表!$B$4:$B$35,0)</f>
        <v>12</v>
      </c>
      <c r="N6350" s="27">
        <f>IF(J6350&lt;=0.3,INDEX(价格表!$B$4:$I$31,M6350,2),IF(AND(J6350&gt;0.3,J6350&lt;=1),INDEX(价格表!$B$4:$I$31,M6350,3),IF(AND(J6350&gt;1,J6350&lt;=2.2),INDEX(价格表!$B$4:$I$31,M6350,4),IF(AND(J6350&gt;2.2,J6350&lt;=3.3),INDEX(价格表!$B$4:$I$31,M6350,5),IF(AND(J6350&gt;3.3,J6350&lt;=4),INDEX(价格表!$B$4:$I$31,M6350,6),IF(AND(J6350&gt;4,J6350&lt;=5.5),INDEX(价格表!$B$4:$I$31,M6350,7),IF(J6350&gt;5.5,2.6+INDEX(价格表!$B$4:$I$31,M6350,8)*L6350)))))))</f>
        <v>2.15</v>
      </c>
    </row>
    <row r="6351" spans="1:14">
      <c r="A6351" s="20">
        <v>4311121990725</v>
      </c>
      <c r="B6351" s="18" t="s">
        <v>16</v>
      </c>
      <c r="C6351" s="21">
        <v>20201219</v>
      </c>
      <c r="D6351" s="21">
        <v>610538201209</v>
      </c>
      <c r="E6351" s="21" t="s">
        <v>16</v>
      </c>
      <c r="F6351" s="21">
        <v>20201229</v>
      </c>
      <c r="G6351" s="21" t="s">
        <v>17</v>
      </c>
      <c r="H6351" s="21" t="s">
        <v>50</v>
      </c>
      <c r="I6351" s="21" t="s">
        <v>62</v>
      </c>
      <c r="J6351" s="21">
        <v>1.55</v>
      </c>
      <c r="K6351" s="21" t="s">
        <v>20</v>
      </c>
      <c r="L6351">
        <f t="shared" si="115"/>
        <v>2</v>
      </c>
      <c r="M6351">
        <f>MATCH(H:H,价格表!$B$4:$B$35,0)</f>
        <v>4</v>
      </c>
      <c r="N6351" s="27">
        <f>IF(J6351&lt;=0.3,INDEX(价格表!$B$4:$I$31,M6351,2),IF(AND(J6351&gt;0.3,J6351&lt;=1),INDEX(价格表!$B$4:$I$31,M6351,3),IF(AND(J6351&gt;1,J6351&lt;=2.2),INDEX(价格表!$B$4:$I$31,M6351,4),IF(AND(J6351&gt;2.2,J6351&lt;=3.3),INDEX(价格表!$B$4:$I$31,M6351,5),IF(AND(J6351&gt;3.3,J6351&lt;=4),INDEX(价格表!$B$4:$I$31,M6351,6),IF(AND(J6351&gt;4,J6351&lt;=5.5),INDEX(价格表!$B$4:$I$31,M6351,7),IF(J6351&gt;5.5,2.6+INDEX(价格表!$B$4:$I$31,M6351,8)*L6351)))))))</f>
        <v>2.15</v>
      </c>
    </row>
    <row r="6352" spans="1:14">
      <c r="A6352" s="20">
        <v>4311121990726</v>
      </c>
      <c r="B6352" s="18" t="s">
        <v>16</v>
      </c>
      <c r="C6352" s="21">
        <v>20201219</v>
      </c>
      <c r="D6352" s="21">
        <v>610538201209</v>
      </c>
      <c r="E6352" s="21" t="s">
        <v>16</v>
      </c>
      <c r="F6352" s="21">
        <v>20201229</v>
      </c>
      <c r="G6352" s="21" t="s">
        <v>17</v>
      </c>
      <c r="H6352" s="21" t="s">
        <v>37</v>
      </c>
      <c r="I6352" s="21" t="s">
        <v>90</v>
      </c>
      <c r="J6352" s="21">
        <v>1.46</v>
      </c>
      <c r="K6352" s="21" t="s">
        <v>20</v>
      </c>
      <c r="L6352">
        <f t="shared" si="115"/>
        <v>2</v>
      </c>
      <c r="M6352">
        <f>MATCH(H:H,价格表!$B$4:$B$35,0)</f>
        <v>12</v>
      </c>
      <c r="N6352" s="27">
        <f>IF(J6352&lt;=0.3,INDEX(价格表!$B$4:$I$31,M6352,2),IF(AND(J6352&gt;0.3,J6352&lt;=1),INDEX(价格表!$B$4:$I$31,M6352,3),IF(AND(J6352&gt;1,J6352&lt;=2.2),INDEX(价格表!$B$4:$I$31,M6352,4),IF(AND(J6352&gt;2.2,J6352&lt;=3.3),INDEX(价格表!$B$4:$I$31,M6352,5),IF(AND(J6352&gt;3.3,J6352&lt;=4),INDEX(价格表!$B$4:$I$31,M6352,6),IF(AND(J6352&gt;4,J6352&lt;=5.5),INDEX(价格表!$B$4:$I$31,M6352,7),IF(J6352&gt;5.5,2.6+INDEX(价格表!$B$4:$I$31,M6352,8)*L6352)))))))</f>
        <v>2.15</v>
      </c>
    </row>
    <row r="6353" spans="1:14">
      <c r="A6353" s="20">
        <v>4311121990727</v>
      </c>
      <c r="B6353" s="18" t="s">
        <v>16</v>
      </c>
      <c r="C6353" s="21">
        <v>20201219</v>
      </c>
      <c r="D6353" s="21">
        <v>610538201209</v>
      </c>
      <c r="E6353" s="21" t="s">
        <v>16</v>
      </c>
      <c r="F6353" s="21">
        <v>20201229</v>
      </c>
      <c r="G6353" s="21" t="s">
        <v>17</v>
      </c>
      <c r="H6353" s="21" t="s">
        <v>68</v>
      </c>
      <c r="I6353" s="21" t="s">
        <v>97</v>
      </c>
      <c r="J6353" s="21">
        <v>1.46</v>
      </c>
      <c r="K6353" s="21" t="s">
        <v>20</v>
      </c>
      <c r="L6353">
        <f t="shared" si="115"/>
        <v>2</v>
      </c>
      <c r="M6353">
        <f>MATCH(H:H,价格表!$B$4:$B$35,0)</f>
        <v>5</v>
      </c>
      <c r="N6353" s="27">
        <f>IF(J6353&lt;=0.3,INDEX(价格表!$B$4:$I$31,M6353,2),IF(AND(J6353&gt;0.3,J6353&lt;=1),INDEX(价格表!$B$4:$I$31,M6353,3),IF(AND(J6353&gt;1,J6353&lt;=2.2),INDEX(价格表!$B$4:$I$31,M6353,4),IF(AND(J6353&gt;2.2,J6353&lt;=3.3),INDEX(价格表!$B$4:$I$31,M6353,5),IF(AND(J6353&gt;3.3,J6353&lt;=4),INDEX(价格表!$B$4:$I$31,M6353,6),IF(AND(J6353&gt;4,J6353&lt;=5.5),INDEX(价格表!$B$4:$I$31,M6353,7),IF(J6353&gt;5.5,2.6+INDEX(价格表!$B$4:$I$31,M6353,8)*L6353)))))))</f>
        <v>2.15</v>
      </c>
    </row>
    <row r="6354" spans="1:14">
      <c r="A6354" s="20">
        <v>4311121990728</v>
      </c>
      <c r="B6354" s="18" t="s">
        <v>16</v>
      </c>
      <c r="C6354" s="21">
        <v>20201219</v>
      </c>
      <c r="D6354" s="21">
        <v>610538201209</v>
      </c>
      <c r="E6354" s="21" t="s">
        <v>16</v>
      </c>
      <c r="F6354" s="21">
        <v>20201229</v>
      </c>
      <c r="G6354" s="21" t="s">
        <v>17</v>
      </c>
      <c r="H6354" s="21" t="s">
        <v>45</v>
      </c>
      <c r="I6354" s="21" t="s">
        <v>358</v>
      </c>
      <c r="J6354" s="21">
        <v>1.47</v>
      </c>
      <c r="K6354" s="21" t="s">
        <v>20</v>
      </c>
      <c r="L6354">
        <f t="shared" si="115"/>
        <v>2</v>
      </c>
      <c r="M6354">
        <f>MATCH(H:H,价格表!$B$4:$B$35,0)</f>
        <v>9</v>
      </c>
      <c r="N6354" s="27">
        <f>IF(J6354&lt;=0.3,INDEX(价格表!$B$4:$I$31,M6354,2),IF(AND(J6354&gt;0.3,J6354&lt;=1),INDEX(价格表!$B$4:$I$31,M6354,3),IF(AND(J6354&gt;1,J6354&lt;=2.2),INDEX(价格表!$B$4:$I$31,M6354,4),IF(AND(J6354&gt;2.2,J6354&lt;=3.3),INDEX(价格表!$B$4:$I$31,M6354,5),IF(AND(J6354&gt;3.3,J6354&lt;=4),INDEX(价格表!$B$4:$I$31,M6354,6),IF(AND(J6354&gt;4,J6354&lt;=5.5),INDEX(价格表!$B$4:$I$31,M6354,7),IF(J6354&gt;5.5,2.6+INDEX(价格表!$B$4:$I$31,M6354,8)*L6354)))))))</f>
        <v>2.15</v>
      </c>
    </row>
    <row r="6355" spans="1:14">
      <c r="A6355" s="20">
        <v>4311121990729</v>
      </c>
      <c r="B6355" s="18" t="s">
        <v>16</v>
      </c>
      <c r="C6355" s="21">
        <v>20201219</v>
      </c>
      <c r="D6355" s="21">
        <v>610538201209</v>
      </c>
      <c r="E6355" s="21" t="s">
        <v>16</v>
      </c>
      <c r="F6355" s="21">
        <v>20201229</v>
      </c>
      <c r="G6355" s="21" t="s">
        <v>17</v>
      </c>
      <c r="H6355" s="21" t="s">
        <v>27</v>
      </c>
      <c r="I6355" s="21" t="s">
        <v>211</v>
      </c>
      <c r="J6355" s="21">
        <v>1.48</v>
      </c>
      <c r="K6355" s="21" t="s">
        <v>20</v>
      </c>
      <c r="L6355">
        <f t="shared" si="115"/>
        <v>2</v>
      </c>
      <c r="M6355">
        <f>MATCH(H:H,价格表!$B$4:$B$35,0)</f>
        <v>3</v>
      </c>
      <c r="N6355" s="27">
        <f>IF(J6355&lt;=0.3,INDEX(价格表!$B$4:$I$31,M6355,2),IF(AND(J6355&gt;0.3,J6355&lt;=1),INDEX(价格表!$B$4:$I$31,M6355,3),IF(AND(J6355&gt;1,J6355&lt;=2.2),INDEX(价格表!$B$4:$I$31,M6355,4),IF(AND(J6355&gt;2.2,J6355&lt;=3.3),INDEX(价格表!$B$4:$I$31,M6355,5),IF(AND(J6355&gt;3.3,J6355&lt;=4),INDEX(价格表!$B$4:$I$31,M6355,6),IF(AND(J6355&gt;4,J6355&lt;=5.5),INDEX(价格表!$B$4:$I$31,M6355,7),IF(J6355&gt;5.5,2.6+INDEX(价格表!$B$4:$I$31,M6355,8)*L6355)))))))</f>
        <v>2.15</v>
      </c>
    </row>
    <row r="6356" spans="1:14">
      <c r="A6356" s="20">
        <v>4311121990730</v>
      </c>
      <c r="B6356" s="18" t="s">
        <v>16</v>
      </c>
      <c r="C6356" s="21">
        <v>20201219</v>
      </c>
      <c r="D6356" s="21">
        <v>610538201209</v>
      </c>
      <c r="E6356" s="21" t="s">
        <v>16</v>
      </c>
      <c r="F6356" s="21">
        <v>20201229</v>
      </c>
      <c r="G6356" s="21" t="s">
        <v>17</v>
      </c>
      <c r="H6356" s="21" t="s">
        <v>23</v>
      </c>
      <c r="I6356" s="21" t="s">
        <v>99</v>
      </c>
      <c r="J6356" s="21">
        <v>1.48</v>
      </c>
      <c r="K6356" s="21" t="s">
        <v>20</v>
      </c>
      <c r="L6356">
        <f t="shared" si="115"/>
        <v>2</v>
      </c>
      <c r="M6356">
        <f>MATCH(H:H,价格表!$B$4:$B$35,0)</f>
        <v>15</v>
      </c>
      <c r="N6356" s="27">
        <f>IF(J6356&lt;=0.3,INDEX(价格表!$B$4:$I$31,M6356,2),IF(AND(J6356&gt;0.3,J6356&lt;=1),INDEX(价格表!$B$4:$I$31,M6356,3),IF(AND(J6356&gt;1,J6356&lt;=2.2),INDEX(价格表!$B$4:$I$31,M6356,4),IF(AND(J6356&gt;2.2,J6356&lt;=3.3),INDEX(价格表!$B$4:$I$31,M6356,5),IF(AND(J6356&gt;3.3,J6356&lt;=4),INDEX(价格表!$B$4:$I$31,M6356,6),IF(AND(J6356&gt;4,J6356&lt;=5.5),INDEX(价格表!$B$4:$I$31,M6356,7),IF(J6356&gt;5.5,2.6+INDEX(价格表!$B$4:$I$31,M6356,8)*L6356)))))))</f>
        <v>2.15</v>
      </c>
    </row>
    <row r="6357" spans="1:14">
      <c r="A6357" s="20">
        <v>4311121990732</v>
      </c>
      <c r="B6357" s="18" t="s">
        <v>16</v>
      </c>
      <c r="C6357" s="21">
        <v>20201219</v>
      </c>
      <c r="D6357" s="21">
        <v>610538201209</v>
      </c>
      <c r="E6357" s="21" t="s">
        <v>16</v>
      </c>
      <c r="F6357" s="21">
        <v>20201229</v>
      </c>
      <c r="G6357" s="21" t="s">
        <v>17</v>
      </c>
      <c r="H6357" s="21" t="s">
        <v>63</v>
      </c>
      <c r="I6357" s="21" t="s">
        <v>289</v>
      </c>
      <c r="J6357" s="21">
        <v>1.57</v>
      </c>
      <c r="K6357" s="21" t="s">
        <v>20</v>
      </c>
      <c r="L6357">
        <f t="shared" si="115"/>
        <v>2</v>
      </c>
      <c r="M6357">
        <f>MATCH(H:H,价格表!$B$4:$B$35,0)</f>
        <v>21</v>
      </c>
      <c r="N6357" s="27">
        <f>IF(J6357&lt;=0.3,INDEX(价格表!$B$4:$I$31,M6357,2),IF(AND(J6357&gt;0.3,J6357&lt;=1),INDEX(价格表!$B$4:$I$31,M6357,3),IF(AND(J6357&gt;1,J6357&lt;=2.2),INDEX(价格表!$B$4:$I$31,M6357,4),IF(AND(J6357&gt;2.2,J6357&lt;=3.3),INDEX(价格表!$B$4:$I$31,M6357,5),IF(AND(J6357&gt;3.3,J6357&lt;=4),INDEX(价格表!$B$4:$I$31,M6357,6),IF(AND(J6357&gt;4,J6357&lt;=5.5),INDEX(价格表!$B$4:$I$31,M6357,7),IF(J6357&gt;5.5,2.6+INDEX(价格表!$B$4:$I$31,M6357,8)*L6357)))))))</f>
        <v>2.15</v>
      </c>
    </row>
    <row r="6358" spans="1:14">
      <c r="A6358" s="20">
        <v>4311121990733</v>
      </c>
      <c r="B6358" s="18" t="s">
        <v>16</v>
      </c>
      <c r="C6358" s="21">
        <v>20201219</v>
      </c>
      <c r="D6358" s="21">
        <v>610538201209</v>
      </c>
      <c r="E6358" s="21" t="s">
        <v>16</v>
      </c>
      <c r="F6358" s="21">
        <v>20201229</v>
      </c>
      <c r="G6358" s="21" t="s">
        <v>17</v>
      </c>
      <c r="H6358" s="21" t="s">
        <v>23</v>
      </c>
      <c r="I6358" s="21" t="s">
        <v>99</v>
      </c>
      <c r="J6358" s="21">
        <v>1.46</v>
      </c>
      <c r="K6358" s="21" t="s">
        <v>20</v>
      </c>
      <c r="L6358">
        <f t="shared" si="115"/>
        <v>2</v>
      </c>
      <c r="M6358">
        <f>MATCH(H:H,价格表!$B$4:$B$35,0)</f>
        <v>15</v>
      </c>
      <c r="N6358" s="27">
        <f>IF(J6358&lt;=0.3,INDEX(价格表!$B$4:$I$31,M6358,2),IF(AND(J6358&gt;0.3,J6358&lt;=1),INDEX(价格表!$B$4:$I$31,M6358,3),IF(AND(J6358&gt;1,J6358&lt;=2.2),INDEX(价格表!$B$4:$I$31,M6358,4),IF(AND(J6358&gt;2.2,J6358&lt;=3.3),INDEX(价格表!$B$4:$I$31,M6358,5),IF(AND(J6358&gt;3.3,J6358&lt;=4),INDEX(价格表!$B$4:$I$31,M6358,6),IF(AND(J6358&gt;4,J6358&lt;=5.5),INDEX(价格表!$B$4:$I$31,M6358,7),IF(J6358&gt;5.5,2.6+INDEX(价格表!$B$4:$I$31,M6358,8)*L6358)))))))</f>
        <v>2.15</v>
      </c>
    </row>
    <row r="6359" spans="1:14">
      <c r="A6359" s="20">
        <v>4311122005625</v>
      </c>
      <c r="B6359" s="18" t="s">
        <v>16</v>
      </c>
      <c r="C6359" s="21">
        <v>20201219</v>
      </c>
      <c r="D6359" s="21">
        <v>610538201209</v>
      </c>
      <c r="E6359" s="21" t="s">
        <v>16</v>
      </c>
      <c r="F6359" s="21">
        <v>20201229</v>
      </c>
      <c r="G6359" s="21" t="s">
        <v>17</v>
      </c>
      <c r="H6359" s="21" t="s">
        <v>63</v>
      </c>
      <c r="I6359" s="21" t="s">
        <v>187</v>
      </c>
      <c r="J6359" s="21">
        <v>1.47</v>
      </c>
      <c r="K6359" s="21" t="s">
        <v>20</v>
      </c>
      <c r="L6359">
        <f t="shared" si="115"/>
        <v>2</v>
      </c>
      <c r="M6359">
        <f>MATCH(H:H,价格表!$B$4:$B$35,0)</f>
        <v>21</v>
      </c>
      <c r="N6359" s="27">
        <f>IF(J6359&lt;=0.3,INDEX(价格表!$B$4:$I$31,M6359,2),IF(AND(J6359&gt;0.3,J6359&lt;=1),INDEX(价格表!$B$4:$I$31,M6359,3),IF(AND(J6359&gt;1,J6359&lt;=2.2),INDEX(价格表!$B$4:$I$31,M6359,4),IF(AND(J6359&gt;2.2,J6359&lt;=3.3),INDEX(价格表!$B$4:$I$31,M6359,5),IF(AND(J6359&gt;3.3,J6359&lt;=4),INDEX(价格表!$B$4:$I$31,M6359,6),IF(AND(J6359&gt;4,J6359&lt;=5.5),INDEX(价格表!$B$4:$I$31,M6359,7),IF(J6359&gt;5.5,2.6+INDEX(价格表!$B$4:$I$31,M6359,8)*L6359)))))))</f>
        <v>2.15</v>
      </c>
    </row>
    <row r="6360" spans="1:14">
      <c r="A6360" s="20">
        <v>4311122005657</v>
      </c>
      <c r="B6360" s="18" t="s">
        <v>16</v>
      </c>
      <c r="C6360" s="21">
        <v>20201219</v>
      </c>
      <c r="D6360" s="21">
        <v>610538201209</v>
      </c>
      <c r="E6360" s="21" t="s">
        <v>16</v>
      </c>
      <c r="F6360" s="21">
        <v>20201229</v>
      </c>
      <c r="G6360" s="21" t="s">
        <v>17</v>
      </c>
      <c r="H6360" s="21" t="s">
        <v>54</v>
      </c>
      <c r="I6360" s="21" t="s">
        <v>275</v>
      </c>
      <c r="J6360" s="21">
        <v>1.49</v>
      </c>
      <c r="K6360" s="21" t="s">
        <v>20</v>
      </c>
      <c r="L6360">
        <f t="shared" si="115"/>
        <v>2</v>
      </c>
      <c r="M6360">
        <f>MATCH(H:H,价格表!$B$4:$B$35,0)</f>
        <v>14</v>
      </c>
      <c r="N6360" s="27">
        <f>IF(J6360&lt;=0.3,INDEX(价格表!$B$4:$I$31,M6360,2),IF(AND(J6360&gt;0.3,J6360&lt;=1),INDEX(价格表!$B$4:$I$31,M6360,3),IF(AND(J6360&gt;1,J6360&lt;=2.2),INDEX(价格表!$B$4:$I$31,M6360,4),IF(AND(J6360&gt;2.2,J6360&lt;=3.3),INDEX(价格表!$B$4:$I$31,M6360,5),IF(AND(J6360&gt;3.3,J6360&lt;=4),INDEX(价格表!$B$4:$I$31,M6360,6),IF(AND(J6360&gt;4,J6360&lt;=5.5),INDEX(价格表!$B$4:$I$31,M6360,7),IF(J6360&gt;5.5,2.6+INDEX(价格表!$B$4:$I$31,M6360,8)*L6360)))))))</f>
        <v>2.15</v>
      </c>
    </row>
    <row r="6361" spans="1:14">
      <c r="A6361" s="20">
        <v>4311122005658</v>
      </c>
      <c r="B6361" s="18" t="s">
        <v>16</v>
      </c>
      <c r="C6361" s="21">
        <v>20201219</v>
      </c>
      <c r="D6361" s="21">
        <v>610538201209</v>
      </c>
      <c r="E6361" s="21" t="s">
        <v>16</v>
      </c>
      <c r="F6361" s="21">
        <v>20201229</v>
      </c>
      <c r="G6361" s="21" t="s">
        <v>17</v>
      </c>
      <c r="H6361" s="21" t="s">
        <v>73</v>
      </c>
      <c r="I6361" s="21" t="s">
        <v>91</v>
      </c>
      <c r="J6361" s="21">
        <v>1.68</v>
      </c>
      <c r="K6361" s="21" t="s">
        <v>20</v>
      </c>
      <c r="L6361">
        <f t="shared" si="115"/>
        <v>2</v>
      </c>
      <c r="M6361">
        <f>MATCH(H:H,价格表!$B$4:$B$35,0)</f>
        <v>7</v>
      </c>
      <c r="N6361" s="27">
        <f>IF(J6361&lt;=0.3,INDEX(价格表!$B$4:$I$31,M6361,2),IF(AND(J6361&gt;0.3,J6361&lt;=1),INDEX(价格表!$B$4:$I$31,M6361,3),IF(AND(J6361&gt;1,J6361&lt;=2.2),INDEX(价格表!$B$4:$I$31,M6361,4),IF(AND(J6361&gt;2.2,J6361&lt;=3.3),INDEX(价格表!$B$4:$I$31,M6361,5),IF(AND(J6361&gt;3.3,J6361&lt;=4),INDEX(价格表!$B$4:$I$31,M6361,6),IF(AND(J6361&gt;4,J6361&lt;=5.5),INDEX(价格表!$B$4:$I$31,M6361,7),IF(J6361&gt;5.5,2.6+INDEX(价格表!$B$4:$I$31,M6361,8)*L6361)))))))</f>
        <v>2.15</v>
      </c>
    </row>
    <row r="6362" spans="1:14">
      <c r="A6362" s="20">
        <v>4311122005659</v>
      </c>
      <c r="B6362" s="18" t="s">
        <v>16</v>
      </c>
      <c r="C6362" s="21">
        <v>20201219</v>
      </c>
      <c r="D6362" s="21">
        <v>610538201209</v>
      </c>
      <c r="E6362" s="21" t="s">
        <v>16</v>
      </c>
      <c r="F6362" s="21">
        <v>20201229</v>
      </c>
      <c r="G6362" s="21" t="s">
        <v>17</v>
      </c>
      <c r="H6362" s="21" t="s">
        <v>82</v>
      </c>
      <c r="I6362" s="21" t="s">
        <v>83</v>
      </c>
      <c r="J6362" s="21">
        <v>1.5</v>
      </c>
      <c r="K6362" s="21" t="s">
        <v>20</v>
      </c>
      <c r="L6362">
        <f t="shared" si="115"/>
        <v>2</v>
      </c>
      <c r="M6362">
        <f>MATCH(H:H,价格表!$B$4:$B$35,0)</f>
        <v>2</v>
      </c>
      <c r="N6362" s="27">
        <f>IF(J6362&lt;=0.3,INDEX(价格表!$B$4:$I$31,M6362,2),IF(AND(J6362&gt;0.3,J6362&lt;=1),INDEX(价格表!$B$4:$I$31,M6362,3),IF(AND(J6362&gt;1,J6362&lt;=2.2),INDEX(价格表!$B$4:$I$31,M6362,4),IF(AND(J6362&gt;2.2,J6362&lt;=3.3),INDEX(价格表!$B$4:$I$31,M6362,5),IF(AND(J6362&gt;3.3,J6362&lt;=4),INDEX(价格表!$B$4:$I$31,M6362,6),IF(AND(J6362&gt;4,J6362&lt;=5.5),INDEX(价格表!$B$4:$I$31,M6362,7),IF(J6362&gt;5.5,2.6+INDEX(价格表!$B$4:$I$31,M6362,8)*L6362)))))))</f>
        <v>2.15</v>
      </c>
    </row>
    <row r="6363" spans="1:14">
      <c r="A6363" s="20">
        <v>4311122005660</v>
      </c>
      <c r="B6363" s="18" t="s">
        <v>16</v>
      </c>
      <c r="C6363" s="21">
        <v>20201219</v>
      </c>
      <c r="D6363" s="21">
        <v>610538201209</v>
      </c>
      <c r="E6363" s="21" t="s">
        <v>16</v>
      </c>
      <c r="F6363" s="21">
        <v>20201229</v>
      </c>
      <c r="G6363" s="21" t="s">
        <v>17</v>
      </c>
      <c r="H6363" s="21" t="s">
        <v>23</v>
      </c>
      <c r="I6363" s="21" t="s">
        <v>99</v>
      </c>
      <c r="J6363" s="21">
        <v>1.46</v>
      </c>
      <c r="K6363" s="21" t="s">
        <v>20</v>
      </c>
      <c r="L6363">
        <f t="shared" si="115"/>
        <v>2</v>
      </c>
      <c r="M6363">
        <f>MATCH(H:H,价格表!$B$4:$B$35,0)</f>
        <v>15</v>
      </c>
      <c r="N6363" s="27">
        <f>IF(J6363&lt;=0.3,INDEX(价格表!$B$4:$I$31,M6363,2),IF(AND(J6363&gt;0.3,J6363&lt;=1),INDEX(价格表!$B$4:$I$31,M6363,3),IF(AND(J6363&gt;1,J6363&lt;=2.2),INDEX(价格表!$B$4:$I$31,M6363,4),IF(AND(J6363&gt;2.2,J6363&lt;=3.3),INDEX(价格表!$B$4:$I$31,M6363,5),IF(AND(J6363&gt;3.3,J6363&lt;=4),INDEX(价格表!$B$4:$I$31,M6363,6),IF(AND(J6363&gt;4,J6363&lt;=5.5),INDEX(价格表!$B$4:$I$31,M6363,7),IF(J6363&gt;5.5,2.6+INDEX(价格表!$B$4:$I$31,M6363,8)*L6363)))))))</f>
        <v>2.15</v>
      </c>
    </row>
    <row r="6364" spans="1:14">
      <c r="A6364" s="20">
        <v>4311122005661</v>
      </c>
      <c r="B6364" s="18" t="s">
        <v>16</v>
      </c>
      <c r="C6364" s="21">
        <v>20201219</v>
      </c>
      <c r="D6364" s="21">
        <v>610538201209</v>
      </c>
      <c r="E6364" s="21" t="s">
        <v>16</v>
      </c>
      <c r="F6364" s="21">
        <v>20201229</v>
      </c>
      <c r="G6364" s="21" t="s">
        <v>17</v>
      </c>
      <c r="H6364" s="21" t="s">
        <v>39</v>
      </c>
      <c r="I6364" s="21" t="s">
        <v>132</v>
      </c>
      <c r="J6364" s="21">
        <v>1.53</v>
      </c>
      <c r="K6364" s="21" t="s">
        <v>20</v>
      </c>
      <c r="L6364">
        <f t="shared" si="115"/>
        <v>2</v>
      </c>
      <c r="M6364">
        <f>MATCH(H:H,价格表!$B$4:$B$35,0)</f>
        <v>23</v>
      </c>
      <c r="N6364" s="27">
        <f>IF(J6364&lt;=0.3,INDEX(价格表!$B$4:$I$31,M6364,2),IF(AND(J6364&gt;0.3,J6364&lt;=1),INDEX(价格表!$B$4:$I$31,M6364,3),IF(AND(J6364&gt;1,J6364&lt;=2.2),INDEX(价格表!$B$4:$I$31,M6364,4),IF(AND(J6364&gt;2.2,J6364&lt;=3.3),INDEX(价格表!$B$4:$I$31,M6364,5),IF(AND(J6364&gt;3.3,J6364&lt;=4),INDEX(价格表!$B$4:$I$31,M6364,6),IF(AND(J6364&gt;4,J6364&lt;=5.5),INDEX(价格表!$B$4:$I$31,M6364,7),IF(J6364&gt;5.5,2.6+INDEX(价格表!$B$4:$I$31,M6364,8)*L6364)))))))</f>
        <v>2.15</v>
      </c>
    </row>
    <row r="6365" spans="1:14">
      <c r="A6365" s="20">
        <v>4311122005662</v>
      </c>
      <c r="B6365" s="18" t="s">
        <v>16</v>
      </c>
      <c r="C6365" s="21">
        <v>20201219</v>
      </c>
      <c r="D6365" s="21">
        <v>610538201209</v>
      </c>
      <c r="E6365" s="21" t="s">
        <v>16</v>
      </c>
      <c r="F6365" s="21">
        <v>20201229</v>
      </c>
      <c r="G6365" s="21" t="s">
        <v>17</v>
      </c>
      <c r="H6365" s="21" t="s">
        <v>50</v>
      </c>
      <c r="I6365" s="21" t="s">
        <v>125</v>
      </c>
      <c r="J6365" s="21">
        <v>1.46</v>
      </c>
      <c r="K6365" s="21" t="s">
        <v>20</v>
      </c>
      <c r="L6365">
        <f t="shared" si="115"/>
        <v>2</v>
      </c>
      <c r="M6365">
        <f>MATCH(H:H,价格表!$B$4:$B$35,0)</f>
        <v>4</v>
      </c>
      <c r="N6365" s="27">
        <f>IF(J6365&lt;=0.3,INDEX(价格表!$B$4:$I$31,M6365,2),IF(AND(J6365&gt;0.3,J6365&lt;=1),INDEX(价格表!$B$4:$I$31,M6365,3),IF(AND(J6365&gt;1,J6365&lt;=2.2),INDEX(价格表!$B$4:$I$31,M6365,4),IF(AND(J6365&gt;2.2,J6365&lt;=3.3),INDEX(价格表!$B$4:$I$31,M6365,5),IF(AND(J6365&gt;3.3,J6365&lt;=4),INDEX(价格表!$B$4:$I$31,M6365,6),IF(AND(J6365&gt;4,J6365&lt;=5.5),INDEX(价格表!$B$4:$I$31,M6365,7),IF(J6365&gt;5.5,2.6+INDEX(价格表!$B$4:$I$31,M6365,8)*L6365)))))))</f>
        <v>2.15</v>
      </c>
    </row>
    <row r="6366" spans="1:14">
      <c r="A6366" s="20">
        <v>4311122005663</v>
      </c>
      <c r="B6366" s="18" t="s">
        <v>16</v>
      </c>
      <c r="C6366" s="21">
        <v>20201219</v>
      </c>
      <c r="D6366" s="21">
        <v>610538201209</v>
      </c>
      <c r="E6366" s="21" t="s">
        <v>16</v>
      </c>
      <c r="F6366" s="21">
        <v>20201229</v>
      </c>
      <c r="G6366" s="21" t="s">
        <v>17</v>
      </c>
      <c r="H6366" s="21" t="s">
        <v>23</v>
      </c>
      <c r="I6366" s="21" t="s">
        <v>258</v>
      </c>
      <c r="J6366" s="21">
        <v>1.46</v>
      </c>
      <c r="K6366" s="21" t="s">
        <v>20</v>
      </c>
      <c r="L6366">
        <f t="shared" si="115"/>
        <v>2</v>
      </c>
      <c r="M6366">
        <f>MATCH(H:H,价格表!$B$4:$B$35,0)</f>
        <v>15</v>
      </c>
      <c r="N6366" s="27">
        <f>IF(J6366&lt;=0.3,INDEX(价格表!$B$4:$I$31,M6366,2),IF(AND(J6366&gt;0.3,J6366&lt;=1),INDEX(价格表!$B$4:$I$31,M6366,3),IF(AND(J6366&gt;1,J6366&lt;=2.2),INDEX(价格表!$B$4:$I$31,M6366,4),IF(AND(J6366&gt;2.2,J6366&lt;=3.3),INDEX(价格表!$B$4:$I$31,M6366,5),IF(AND(J6366&gt;3.3,J6366&lt;=4),INDEX(价格表!$B$4:$I$31,M6366,6),IF(AND(J6366&gt;4,J6366&lt;=5.5),INDEX(价格表!$B$4:$I$31,M6366,7),IF(J6366&gt;5.5,2.6+INDEX(价格表!$B$4:$I$31,M6366,8)*L6366)))))))</f>
        <v>2.15</v>
      </c>
    </row>
    <row r="6367" spans="1:14">
      <c r="A6367" s="20">
        <v>4311122005664</v>
      </c>
      <c r="B6367" s="18" t="s">
        <v>16</v>
      </c>
      <c r="C6367" s="21">
        <v>20201219</v>
      </c>
      <c r="D6367" s="21">
        <v>610538201209</v>
      </c>
      <c r="E6367" s="21" t="s">
        <v>16</v>
      </c>
      <c r="F6367" s="21">
        <v>20201229</v>
      </c>
      <c r="G6367" s="21" t="s">
        <v>17</v>
      </c>
      <c r="H6367" s="21" t="s">
        <v>50</v>
      </c>
      <c r="I6367" s="21" t="s">
        <v>62</v>
      </c>
      <c r="J6367" s="21">
        <v>1.45</v>
      </c>
      <c r="K6367" s="21" t="s">
        <v>20</v>
      </c>
      <c r="L6367">
        <f t="shared" si="115"/>
        <v>2</v>
      </c>
      <c r="M6367">
        <f>MATCH(H:H,价格表!$B$4:$B$35,0)</f>
        <v>4</v>
      </c>
      <c r="N6367" s="27">
        <f>IF(J6367&lt;=0.3,INDEX(价格表!$B$4:$I$31,M6367,2),IF(AND(J6367&gt;0.3,J6367&lt;=1),INDEX(价格表!$B$4:$I$31,M6367,3),IF(AND(J6367&gt;1,J6367&lt;=2.2),INDEX(价格表!$B$4:$I$31,M6367,4),IF(AND(J6367&gt;2.2,J6367&lt;=3.3),INDEX(价格表!$B$4:$I$31,M6367,5),IF(AND(J6367&gt;3.3,J6367&lt;=4),INDEX(价格表!$B$4:$I$31,M6367,6),IF(AND(J6367&gt;4,J6367&lt;=5.5),INDEX(价格表!$B$4:$I$31,M6367,7),IF(J6367&gt;5.5,2.6+INDEX(价格表!$B$4:$I$31,M6367,8)*L6367)))))))</f>
        <v>2.15</v>
      </c>
    </row>
    <row r="6368" spans="1:14">
      <c r="A6368" s="20">
        <v>4311122005665</v>
      </c>
      <c r="B6368" s="18" t="s">
        <v>16</v>
      </c>
      <c r="C6368" s="21">
        <v>20201219</v>
      </c>
      <c r="D6368" s="21">
        <v>610538201209</v>
      </c>
      <c r="E6368" s="21" t="s">
        <v>16</v>
      </c>
      <c r="F6368" s="21">
        <v>20201229</v>
      </c>
      <c r="G6368" s="21" t="s">
        <v>17</v>
      </c>
      <c r="H6368" s="21" t="s">
        <v>27</v>
      </c>
      <c r="I6368" s="21" t="s">
        <v>348</v>
      </c>
      <c r="J6368" s="21">
        <v>1.76</v>
      </c>
      <c r="K6368" s="21" t="s">
        <v>20</v>
      </c>
      <c r="L6368">
        <f t="shared" si="115"/>
        <v>2</v>
      </c>
      <c r="M6368">
        <f>MATCH(H:H,价格表!$B$4:$B$35,0)</f>
        <v>3</v>
      </c>
      <c r="N6368" s="27">
        <f>IF(J6368&lt;=0.3,INDEX(价格表!$B$4:$I$31,M6368,2),IF(AND(J6368&gt;0.3,J6368&lt;=1),INDEX(价格表!$B$4:$I$31,M6368,3),IF(AND(J6368&gt;1,J6368&lt;=2.2),INDEX(价格表!$B$4:$I$31,M6368,4),IF(AND(J6368&gt;2.2,J6368&lt;=3.3),INDEX(价格表!$B$4:$I$31,M6368,5),IF(AND(J6368&gt;3.3,J6368&lt;=4),INDEX(价格表!$B$4:$I$31,M6368,6),IF(AND(J6368&gt;4,J6368&lt;=5.5),INDEX(价格表!$B$4:$I$31,M6368,7),IF(J6368&gt;5.5,2.6+INDEX(价格表!$B$4:$I$31,M6368,8)*L6368)))))))</f>
        <v>2.15</v>
      </c>
    </row>
    <row r="6369" spans="1:14">
      <c r="A6369" s="20">
        <v>4311122005677</v>
      </c>
      <c r="B6369" s="18" t="s">
        <v>16</v>
      </c>
      <c r="C6369" s="21">
        <v>20201219</v>
      </c>
      <c r="D6369" s="21">
        <v>610538201209</v>
      </c>
      <c r="E6369" s="21" t="s">
        <v>16</v>
      </c>
      <c r="F6369" s="21">
        <v>20201229</v>
      </c>
      <c r="G6369" s="21" t="s">
        <v>17</v>
      </c>
      <c r="H6369" s="21" t="s">
        <v>50</v>
      </c>
      <c r="I6369" s="21" t="s">
        <v>51</v>
      </c>
      <c r="J6369" s="21">
        <v>1.46</v>
      </c>
      <c r="K6369" s="21" t="s">
        <v>20</v>
      </c>
      <c r="L6369">
        <f t="shared" si="115"/>
        <v>2</v>
      </c>
      <c r="M6369">
        <f>MATCH(H:H,价格表!$B$4:$B$35,0)</f>
        <v>4</v>
      </c>
      <c r="N6369" s="27">
        <f>IF(J6369&lt;=0.3,INDEX(价格表!$B$4:$I$31,M6369,2),IF(AND(J6369&gt;0.3,J6369&lt;=1),INDEX(价格表!$B$4:$I$31,M6369,3),IF(AND(J6369&gt;1,J6369&lt;=2.2),INDEX(价格表!$B$4:$I$31,M6369,4),IF(AND(J6369&gt;2.2,J6369&lt;=3.3),INDEX(价格表!$B$4:$I$31,M6369,5),IF(AND(J6369&gt;3.3,J6369&lt;=4),INDEX(价格表!$B$4:$I$31,M6369,6),IF(AND(J6369&gt;4,J6369&lt;=5.5),INDEX(价格表!$B$4:$I$31,M6369,7),IF(J6369&gt;5.5,2.6+INDEX(价格表!$B$4:$I$31,M6369,8)*L6369)))))))</f>
        <v>2.15</v>
      </c>
    </row>
    <row r="6370" spans="1:14">
      <c r="A6370" s="20">
        <v>4311122005678</v>
      </c>
      <c r="B6370" s="18" t="s">
        <v>16</v>
      </c>
      <c r="C6370" s="21">
        <v>20201219</v>
      </c>
      <c r="D6370" s="21">
        <v>610538201209</v>
      </c>
      <c r="E6370" s="21" t="s">
        <v>16</v>
      </c>
      <c r="F6370" s="21">
        <v>20201229</v>
      </c>
      <c r="G6370" s="21" t="s">
        <v>17</v>
      </c>
      <c r="H6370" s="21" t="s">
        <v>73</v>
      </c>
      <c r="I6370" s="21" t="s">
        <v>231</v>
      </c>
      <c r="J6370" s="21">
        <v>1.46</v>
      </c>
      <c r="K6370" s="21" t="s">
        <v>20</v>
      </c>
      <c r="L6370">
        <f t="shared" si="115"/>
        <v>2</v>
      </c>
      <c r="M6370">
        <f>MATCH(H:H,价格表!$B$4:$B$35,0)</f>
        <v>7</v>
      </c>
      <c r="N6370" s="27">
        <f>IF(J6370&lt;=0.3,INDEX(价格表!$B$4:$I$31,M6370,2),IF(AND(J6370&gt;0.3,J6370&lt;=1),INDEX(价格表!$B$4:$I$31,M6370,3),IF(AND(J6370&gt;1,J6370&lt;=2.2),INDEX(价格表!$B$4:$I$31,M6370,4),IF(AND(J6370&gt;2.2,J6370&lt;=3.3),INDEX(价格表!$B$4:$I$31,M6370,5),IF(AND(J6370&gt;3.3,J6370&lt;=4),INDEX(价格表!$B$4:$I$31,M6370,6),IF(AND(J6370&gt;4,J6370&lt;=5.5),INDEX(价格表!$B$4:$I$31,M6370,7),IF(J6370&gt;5.5,2.6+INDEX(价格表!$B$4:$I$31,M6370,8)*L6370)))))))</f>
        <v>2.15</v>
      </c>
    </row>
    <row r="6371" spans="1:14">
      <c r="A6371" s="20">
        <v>4311122005679</v>
      </c>
      <c r="B6371" s="18" t="s">
        <v>16</v>
      </c>
      <c r="C6371" s="21">
        <v>20201219</v>
      </c>
      <c r="D6371" s="21">
        <v>610538201209</v>
      </c>
      <c r="E6371" s="21" t="s">
        <v>16</v>
      </c>
      <c r="F6371" s="21">
        <v>20201229</v>
      </c>
      <c r="G6371" s="21" t="s">
        <v>17</v>
      </c>
      <c r="H6371" s="21" t="s">
        <v>73</v>
      </c>
      <c r="I6371" s="21" t="s">
        <v>93</v>
      </c>
      <c r="J6371" s="21">
        <v>1.48</v>
      </c>
      <c r="K6371" s="21" t="s">
        <v>20</v>
      </c>
      <c r="L6371">
        <f t="shared" si="115"/>
        <v>2</v>
      </c>
      <c r="M6371">
        <f>MATCH(H:H,价格表!$B$4:$B$35,0)</f>
        <v>7</v>
      </c>
      <c r="N6371" s="27">
        <f>IF(J6371&lt;=0.3,INDEX(价格表!$B$4:$I$31,M6371,2),IF(AND(J6371&gt;0.3,J6371&lt;=1),INDEX(价格表!$B$4:$I$31,M6371,3),IF(AND(J6371&gt;1,J6371&lt;=2.2),INDEX(价格表!$B$4:$I$31,M6371,4),IF(AND(J6371&gt;2.2,J6371&lt;=3.3),INDEX(价格表!$B$4:$I$31,M6371,5),IF(AND(J6371&gt;3.3,J6371&lt;=4),INDEX(价格表!$B$4:$I$31,M6371,6),IF(AND(J6371&gt;4,J6371&lt;=5.5),INDEX(价格表!$B$4:$I$31,M6371,7),IF(J6371&gt;5.5,2.6+INDEX(价格表!$B$4:$I$31,M6371,8)*L6371)))))))</f>
        <v>2.15</v>
      </c>
    </row>
    <row r="6372" spans="1:14">
      <c r="A6372" s="20">
        <v>4311122005680</v>
      </c>
      <c r="B6372" s="18" t="s">
        <v>16</v>
      </c>
      <c r="C6372" s="21">
        <v>20201219</v>
      </c>
      <c r="D6372" s="21">
        <v>610538201209</v>
      </c>
      <c r="E6372" s="21" t="s">
        <v>16</v>
      </c>
      <c r="F6372" s="21">
        <v>20201229</v>
      </c>
      <c r="G6372" s="21" t="s">
        <v>17</v>
      </c>
      <c r="H6372" s="21" t="s">
        <v>37</v>
      </c>
      <c r="I6372" s="21" t="s">
        <v>72</v>
      </c>
      <c r="J6372" s="21">
        <v>1.49</v>
      </c>
      <c r="K6372" s="21" t="s">
        <v>20</v>
      </c>
      <c r="L6372">
        <f t="shared" si="115"/>
        <v>2</v>
      </c>
      <c r="M6372">
        <f>MATCH(H:H,价格表!$B$4:$B$35,0)</f>
        <v>12</v>
      </c>
      <c r="N6372" s="27">
        <f>IF(J6372&lt;=0.3,INDEX(价格表!$B$4:$I$31,M6372,2),IF(AND(J6372&gt;0.3,J6372&lt;=1),INDEX(价格表!$B$4:$I$31,M6372,3),IF(AND(J6372&gt;1,J6372&lt;=2.2),INDEX(价格表!$B$4:$I$31,M6372,4),IF(AND(J6372&gt;2.2,J6372&lt;=3.3),INDEX(价格表!$B$4:$I$31,M6372,5),IF(AND(J6372&gt;3.3,J6372&lt;=4),INDEX(价格表!$B$4:$I$31,M6372,6),IF(AND(J6372&gt;4,J6372&lt;=5.5),INDEX(价格表!$B$4:$I$31,M6372,7),IF(J6372&gt;5.5,2.6+INDEX(价格表!$B$4:$I$31,M6372,8)*L6372)))))))</f>
        <v>2.15</v>
      </c>
    </row>
    <row r="6373" spans="1:14">
      <c r="A6373" s="20">
        <v>4311122005681</v>
      </c>
      <c r="B6373" s="18" t="s">
        <v>16</v>
      </c>
      <c r="C6373" s="21">
        <v>20201219</v>
      </c>
      <c r="D6373" s="21">
        <v>610538201209</v>
      </c>
      <c r="E6373" s="21" t="s">
        <v>16</v>
      </c>
      <c r="F6373" s="21">
        <v>20201229</v>
      </c>
      <c r="G6373" s="21" t="s">
        <v>17</v>
      </c>
      <c r="H6373" s="21" t="s">
        <v>21</v>
      </c>
      <c r="I6373" s="21" t="s">
        <v>279</v>
      </c>
      <c r="J6373" s="21">
        <v>1.49</v>
      </c>
      <c r="K6373" s="21" t="s">
        <v>20</v>
      </c>
      <c r="L6373">
        <f t="shared" si="115"/>
        <v>2</v>
      </c>
      <c r="M6373">
        <f>MATCH(H:H,价格表!$B$4:$B$35,0)</f>
        <v>20</v>
      </c>
      <c r="N6373" s="27">
        <f>IF(J6373&lt;=0.3,INDEX(价格表!$B$4:$I$31,M6373,2),IF(AND(J6373&gt;0.3,J6373&lt;=1),INDEX(价格表!$B$4:$I$31,M6373,3),IF(AND(J6373&gt;1,J6373&lt;=2.2),INDEX(价格表!$B$4:$I$31,M6373,4),IF(AND(J6373&gt;2.2,J6373&lt;=3.3),INDEX(价格表!$B$4:$I$31,M6373,5),IF(AND(J6373&gt;3.3,J6373&lt;=4),INDEX(价格表!$B$4:$I$31,M6373,6),IF(AND(J6373&gt;4,J6373&lt;=5.5),INDEX(价格表!$B$4:$I$31,M6373,7),IF(J6373&gt;5.5,2.6+INDEX(价格表!$B$4:$I$31,M6373,8)*L6373)))))))</f>
        <v>2.15</v>
      </c>
    </row>
    <row r="6374" spans="1:14">
      <c r="A6374" s="20">
        <v>4311122005682</v>
      </c>
      <c r="B6374" s="18" t="s">
        <v>16</v>
      </c>
      <c r="C6374" s="21">
        <v>20201219</v>
      </c>
      <c r="D6374" s="21">
        <v>610538201209</v>
      </c>
      <c r="E6374" s="21" t="s">
        <v>16</v>
      </c>
      <c r="F6374" s="21">
        <v>20201229</v>
      </c>
      <c r="G6374" s="21" t="s">
        <v>17</v>
      </c>
      <c r="H6374" s="21" t="s">
        <v>35</v>
      </c>
      <c r="I6374" s="21" t="s">
        <v>229</v>
      </c>
      <c r="J6374" s="21">
        <v>1.47</v>
      </c>
      <c r="K6374" s="21" t="s">
        <v>20</v>
      </c>
      <c r="L6374">
        <f t="shared" si="115"/>
        <v>2</v>
      </c>
      <c r="M6374">
        <f>MATCH(H:H,价格表!$B$4:$B$35,0)</f>
        <v>22</v>
      </c>
      <c r="N6374" s="27">
        <f>IF(J6374&lt;=0.3,INDEX(价格表!$B$4:$I$31,M6374,2),IF(AND(J6374&gt;0.3,J6374&lt;=1),INDEX(价格表!$B$4:$I$31,M6374,3),IF(AND(J6374&gt;1,J6374&lt;=2.2),INDEX(价格表!$B$4:$I$31,M6374,4),IF(AND(J6374&gt;2.2,J6374&lt;=3.3),INDEX(价格表!$B$4:$I$31,M6374,5),IF(AND(J6374&gt;3.3,J6374&lt;=4),INDEX(价格表!$B$4:$I$31,M6374,6),IF(AND(J6374&gt;4,J6374&lt;=5.5),INDEX(价格表!$B$4:$I$31,M6374,7),IF(J6374&gt;5.5,2.6+INDEX(价格表!$B$4:$I$31,M6374,8)*L6374)))))))</f>
        <v>2.15</v>
      </c>
    </row>
    <row r="6375" spans="1:14">
      <c r="A6375" s="20">
        <v>4311122005683</v>
      </c>
      <c r="B6375" s="18" t="s">
        <v>16</v>
      </c>
      <c r="C6375" s="21">
        <v>20201219</v>
      </c>
      <c r="D6375" s="21">
        <v>610538201209</v>
      </c>
      <c r="E6375" s="21" t="s">
        <v>16</v>
      </c>
      <c r="F6375" s="21">
        <v>20201229</v>
      </c>
      <c r="G6375" s="21" t="s">
        <v>17</v>
      </c>
      <c r="H6375" s="21" t="s">
        <v>75</v>
      </c>
      <c r="I6375" s="21" t="s">
        <v>114</v>
      </c>
      <c r="J6375" s="21">
        <v>1.46</v>
      </c>
      <c r="K6375" s="21" t="s">
        <v>20</v>
      </c>
      <c r="L6375">
        <f t="shared" si="115"/>
        <v>2</v>
      </c>
      <c r="M6375">
        <f>MATCH(H:H,价格表!$B$4:$B$35,0)</f>
        <v>24</v>
      </c>
      <c r="N6375" s="27">
        <f>IF(J6375&lt;=0.3,INDEX(价格表!$B$4:$I$31,M6375,2),IF(AND(J6375&gt;0.3,J6375&lt;=1),INDEX(价格表!$B$4:$I$31,M6375,3),IF(AND(J6375&gt;1,J6375&lt;=2.2),INDEX(价格表!$B$4:$I$31,M6375,4),IF(AND(J6375&gt;2.2,J6375&lt;=3.3),INDEX(价格表!$B$4:$I$31,M6375,5),IF(AND(J6375&gt;3.3,J6375&lt;=4),INDEX(价格表!$B$4:$I$31,M6375,6),IF(AND(J6375&gt;4,J6375&lt;=5.5),INDEX(价格表!$B$4:$I$31,M6375,7),IF(J6375&gt;5.5,2.6+INDEX(价格表!$B$4:$I$31,M6375,8)*L6375)))))))</f>
        <v>2.15</v>
      </c>
    </row>
    <row r="6376" spans="1:14">
      <c r="A6376" s="20">
        <v>4311122005684</v>
      </c>
      <c r="B6376" s="18" t="s">
        <v>16</v>
      </c>
      <c r="C6376" s="21">
        <v>20201219</v>
      </c>
      <c r="D6376" s="21">
        <v>610538201209</v>
      </c>
      <c r="E6376" s="21" t="s">
        <v>16</v>
      </c>
      <c r="F6376" s="21">
        <v>20201229</v>
      </c>
      <c r="G6376" s="21" t="s">
        <v>17</v>
      </c>
      <c r="H6376" s="21" t="s">
        <v>56</v>
      </c>
      <c r="I6376" s="21" t="s">
        <v>141</v>
      </c>
      <c r="J6376" s="21">
        <v>1.46</v>
      </c>
      <c r="K6376" s="21" t="s">
        <v>20</v>
      </c>
      <c r="L6376">
        <f t="shared" si="115"/>
        <v>2</v>
      </c>
      <c r="M6376">
        <f>MATCH(H:H,价格表!$B$4:$B$35,0)</f>
        <v>11</v>
      </c>
      <c r="N6376" s="27">
        <f>IF(J6376&lt;=0.3,INDEX(价格表!$B$4:$I$31,M6376,2),IF(AND(J6376&gt;0.3,J6376&lt;=1),INDEX(价格表!$B$4:$I$31,M6376,3),IF(AND(J6376&gt;1,J6376&lt;=2.2),INDEX(价格表!$B$4:$I$31,M6376,4),IF(AND(J6376&gt;2.2,J6376&lt;=3.3),INDEX(价格表!$B$4:$I$31,M6376,5),IF(AND(J6376&gt;3.3,J6376&lt;=4),INDEX(价格表!$B$4:$I$31,M6376,6),IF(AND(J6376&gt;4,J6376&lt;=5.5),INDEX(价格表!$B$4:$I$31,M6376,7),IF(J6376&gt;5.5,2.6+INDEX(价格表!$B$4:$I$31,M6376,8)*L6376)))))))</f>
        <v>2.15</v>
      </c>
    </row>
    <row r="6377" spans="1:14">
      <c r="A6377" s="20">
        <v>4311122005685</v>
      </c>
      <c r="B6377" s="18" t="s">
        <v>16</v>
      </c>
      <c r="C6377" s="21">
        <v>20201219</v>
      </c>
      <c r="D6377" s="21">
        <v>610538201209</v>
      </c>
      <c r="E6377" s="21" t="s">
        <v>16</v>
      </c>
      <c r="F6377" s="21">
        <v>20201229</v>
      </c>
      <c r="G6377" s="21" t="s">
        <v>17</v>
      </c>
      <c r="H6377" s="21" t="s">
        <v>23</v>
      </c>
      <c r="I6377" s="21" t="s">
        <v>225</v>
      </c>
      <c r="J6377" s="21">
        <v>1.46</v>
      </c>
      <c r="K6377" s="21" t="s">
        <v>20</v>
      </c>
      <c r="L6377">
        <f t="shared" si="115"/>
        <v>2</v>
      </c>
      <c r="M6377">
        <f>MATCH(H:H,价格表!$B$4:$B$35,0)</f>
        <v>15</v>
      </c>
      <c r="N6377" s="27">
        <f>IF(J6377&lt;=0.3,INDEX(价格表!$B$4:$I$31,M6377,2),IF(AND(J6377&gt;0.3,J6377&lt;=1),INDEX(价格表!$B$4:$I$31,M6377,3),IF(AND(J6377&gt;1,J6377&lt;=2.2),INDEX(价格表!$B$4:$I$31,M6377,4),IF(AND(J6377&gt;2.2,J6377&lt;=3.3),INDEX(价格表!$B$4:$I$31,M6377,5),IF(AND(J6377&gt;3.3,J6377&lt;=4),INDEX(价格表!$B$4:$I$31,M6377,6),IF(AND(J6377&gt;4,J6377&lt;=5.5),INDEX(价格表!$B$4:$I$31,M6377,7),IF(J6377&gt;5.5,2.6+INDEX(价格表!$B$4:$I$31,M6377,8)*L6377)))))))</f>
        <v>2.15</v>
      </c>
    </row>
    <row r="6378" spans="1:14">
      <c r="A6378" s="20">
        <v>4311122005686</v>
      </c>
      <c r="B6378" s="18" t="s">
        <v>16</v>
      </c>
      <c r="C6378" s="21">
        <v>20201219</v>
      </c>
      <c r="D6378" s="21">
        <v>610538201209</v>
      </c>
      <c r="E6378" s="21" t="s">
        <v>16</v>
      </c>
      <c r="F6378" s="21">
        <v>20201229</v>
      </c>
      <c r="G6378" s="21" t="s">
        <v>17</v>
      </c>
      <c r="H6378" s="21" t="s">
        <v>73</v>
      </c>
      <c r="I6378" s="21" t="s">
        <v>207</v>
      </c>
      <c r="J6378" s="21">
        <v>1.46</v>
      </c>
      <c r="K6378" s="21" t="s">
        <v>20</v>
      </c>
      <c r="L6378">
        <f t="shared" si="115"/>
        <v>2</v>
      </c>
      <c r="M6378">
        <f>MATCH(H:H,价格表!$B$4:$B$35,0)</f>
        <v>7</v>
      </c>
      <c r="N6378" s="27">
        <f>IF(J6378&lt;=0.3,INDEX(价格表!$B$4:$I$31,M6378,2),IF(AND(J6378&gt;0.3,J6378&lt;=1),INDEX(价格表!$B$4:$I$31,M6378,3),IF(AND(J6378&gt;1,J6378&lt;=2.2),INDEX(价格表!$B$4:$I$31,M6378,4),IF(AND(J6378&gt;2.2,J6378&lt;=3.3),INDEX(价格表!$B$4:$I$31,M6378,5),IF(AND(J6378&gt;3.3,J6378&lt;=4),INDEX(价格表!$B$4:$I$31,M6378,6),IF(AND(J6378&gt;4,J6378&lt;=5.5),INDEX(价格表!$B$4:$I$31,M6378,7),IF(J6378&gt;5.5,2.6+INDEX(价格表!$B$4:$I$31,M6378,8)*L6378)))))))</f>
        <v>2.15</v>
      </c>
    </row>
    <row r="6379" spans="1:14">
      <c r="A6379" s="20">
        <v>4311122005865</v>
      </c>
      <c r="B6379" s="18" t="s">
        <v>16</v>
      </c>
      <c r="C6379" s="21">
        <v>20201219</v>
      </c>
      <c r="D6379" s="21">
        <v>610538201209</v>
      </c>
      <c r="E6379" s="21" t="s">
        <v>16</v>
      </c>
      <c r="F6379" s="21">
        <v>20201229</v>
      </c>
      <c r="G6379" s="21" t="s">
        <v>17</v>
      </c>
      <c r="H6379" s="21" t="s">
        <v>73</v>
      </c>
      <c r="I6379" s="21" t="s">
        <v>74</v>
      </c>
      <c r="J6379" s="21">
        <v>1.46</v>
      </c>
      <c r="K6379" s="21" t="s">
        <v>20</v>
      </c>
      <c r="L6379">
        <f t="shared" si="115"/>
        <v>2</v>
      </c>
      <c r="M6379">
        <f>MATCH(H:H,价格表!$B$4:$B$35,0)</f>
        <v>7</v>
      </c>
      <c r="N6379" s="27">
        <f>IF(J6379&lt;=0.3,INDEX(价格表!$B$4:$I$31,M6379,2),IF(AND(J6379&gt;0.3,J6379&lt;=1),INDEX(价格表!$B$4:$I$31,M6379,3),IF(AND(J6379&gt;1,J6379&lt;=2.2),INDEX(价格表!$B$4:$I$31,M6379,4),IF(AND(J6379&gt;2.2,J6379&lt;=3.3),INDEX(价格表!$B$4:$I$31,M6379,5),IF(AND(J6379&gt;3.3,J6379&lt;=4),INDEX(价格表!$B$4:$I$31,M6379,6),IF(AND(J6379&gt;4,J6379&lt;=5.5),INDEX(价格表!$B$4:$I$31,M6379,7),IF(J6379&gt;5.5,2.6+INDEX(价格表!$B$4:$I$31,M6379,8)*L6379)))))))</f>
        <v>2.15</v>
      </c>
    </row>
    <row r="6380" spans="1:14">
      <c r="A6380" s="20">
        <v>4311122005897</v>
      </c>
      <c r="B6380" s="18" t="s">
        <v>16</v>
      </c>
      <c r="C6380" s="21">
        <v>20201219</v>
      </c>
      <c r="D6380" s="21">
        <v>610538201209</v>
      </c>
      <c r="E6380" s="21" t="s">
        <v>16</v>
      </c>
      <c r="F6380" s="21">
        <v>20201229</v>
      </c>
      <c r="G6380" s="21" t="s">
        <v>17</v>
      </c>
      <c r="H6380" s="21" t="s">
        <v>82</v>
      </c>
      <c r="I6380" s="21" t="s">
        <v>83</v>
      </c>
      <c r="J6380" s="21">
        <v>1.5</v>
      </c>
      <c r="K6380" s="21" t="s">
        <v>20</v>
      </c>
      <c r="L6380">
        <f t="shared" si="115"/>
        <v>2</v>
      </c>
      <c r="M6380">
        <f>MATCH(H:H,价格表!$B$4:$B$35,0)</f>
        <v>2</v>
      </c>
      <c r="N6380" s="27">
        <f>IF(J6380&lt;=0.3,INDEX(价格表!$B$4:$I$31,M6380,2),IF(AND(J6380&gt;0.3,J6380&lt;=1),INDEX(价格表!$B$4:$I$31,M6380,3),IF(AND(J6380&gt;1,J6380&lt;=2.2),INDEX(价格表!$B$4:$I$31,M6380,4),IF(AND(J6380&gt;2.2,J6380&lt;=3.3),INDEX(价格表!$B$4:$I$31,M6380,5),IF(AND(J6380&gt;3.3,J6380&lt;=4),INDEX(价格表!$B$4:$I$31,M6380,6),IF(AND(J6380&gt;4,J6380&lt;=5.5),INDEX(价格表!$B$4:$I$31,M6380,7),IF(J6380&gt;5.5,2.6+INDEX(价格表!$B$4:$I$31,M6380,8)*L6380)))))))</f>
        <v>2.15</v>
      </c>
    </row>
    <row r="6381" spans="1:14">
      <c r="A6381" s="20">
        <v>4311122005898</v>
      </c>
      <c r="B6381" s="18" t="s">
        <v>16</v>
      </c>
      <c r="C6381" s="21">
        <v>20201219</v>
      </c>
      <c r="D6381" s="21">
        <v>610538201209</v>
      </c>
      <c r="E6381" s="21" t="s">
        <v>16</v>
      </c>
      <c r="F6381" s="21">
        <v>20201229</v>
      </c>
      <c r="G6381" s="21" t="s">
        <v>17</v>
      </c>
      <c r="H6381" s="21" t="s">
        <v>30</v>
      </c>
      <c r="I6381" s="21" t="s">
        <v>281</v>
      </c>
      <c r="J6381" s="21">
        <v>1.49</v>
      </c>
      <c r="K6381" s="21" t="s">
        <v>20</v>
      </c>
      <c r="L6381">
        <f t="shared" si="115"/>
        <v>2</v>
      </c>
      <c r="M6381">
        <f>MATCH(H:H,价格表!$B$4:$B$35,0)</f>
        <v>16</v>
      </c>
      <c r="N6381" s="27">
        <f>IF(J6381&lt;=0.3,INDEX(价格表!$B$4:$I$31,M6381,2),IF(AND(J6381&gt;0.3,J6381&lt;=1),INDEX(价格表!$B$4:$I$31,M6381,3),IF(AND(J6381&gt;1,J6381&lt;=2.2),INDEX(价格表!$B$4:$I$31,M6381,4),IF(AND(J6381&gt;2.2,J6381&lt;=3.3),INDEX(价格表!$B$4:$I$31,M6381,5),IF(AND(J6381&gt;3.3,J6381&lt;=4),INDEX(价格表!$B$4:$I$31,M6381,6),IF(AND(J6381&gt;4,J6381&lt;=5.5),INDEX(价格表!$B$4:$I$31,M6381,7),IF(J6381&gt;5.5,2.6+INDEX(价格表!$B$4:$I$31,M6381,8)*L6381)))))))</f>
        <v>2.15</v>
      </c>
    </row>
    <row r="6382" spans="1:14">
      <c r="A6382" s="20">
        <v>4311122005899</v>
      </c>
      <c r="B6382" s="18" t="s">
        <v>16</v>
      </c>
      <c r="C6382" s="21">
        <v>20201219</v>
      </c>
      <c r="D6382" s="21">
        <v>610538201209</v>
      </c>
      <c r="E6382" s="21" t="s">
        <v>16</v>
      </c>
      <c r="F6382" s="21">
        <v>20201229</v>
      </c>
      <c r="G6382" s="21" t="s">
        <v>17</v>
      </c>
      <c r="H6382" s="21" t="s">
        <v>54</v>
      </c>
      <c r="I6382" s="21" t="s">
        <v>275</v>
      </c>
      <c r="J6382" s="21">
        <v>1.48</v>
      </c>
      <c r="K6382" s="21" t="s">
        <v>20</v>
      </c>
      <c r="L6382">
        <f t="shared" si="115"/>
        <v>2</v>
      </c>
      <c r="M6382">
        <f>MATCH(H:H,价格表!$B$4:$B$35,0)</f>
        <v>14</v>
      </c>
      <c r="N6382" s="27">
        <f>IF(J6382&lt;=0.3,INDEX(价格表!$B$4:$I$31,M6382,2),IF(AND(J6382&gt;0.3,J6382&lt;=1),INDEX(价格表!$B$4:$I$31,M6382,3),IF(AND(J6382&gt;1,J6382&lt;=2.2),INDEX(价格表!$B$4:$I$31,M6382,4),IF(AND(J6382&gt;2.2,J6382&lt;=3.3),INDEX(价格表!$B$4:$I$31,M6382,5),IF(AND(J6382&gt;3.3,J6382&lt;=4),INDEX(价格表!$B$4:$I$31,M6382,6),IF(AND(J6382&gt;4,J6382&lt;=5.5),INDEX(价格表!$B$4:$I$31,M6382,7),IF(J6382&gt;5.5,2.6+INDEX(价格表!$B$4:$I$31,M6382,8)*L6382)))))))</f>
        <v>2.15</v>
      </c>
    </row>
    <row r="6383" spans="1:14">
      <c r="A6383" s="20">
        <v>4311122005900</v>
      </c>
      <c r="B6383" s="18" t="s">
        <v>16</v>
      </c>
      <c r="C6383" s="21">
        <v>20201219</v>
      </c>
      <c r="D6383" s="21">
        <v>610538201209</v>
      </c>
      <c r="E6383" s="21" t="s">
        <v>16</v>
      </c>
      <c r="F6383" s="21">
        <v>20201229</v>
      </c>
      <c r="G6383" s="21" t="s">
        <v>17</v>
      </c>
      <c r="H6383" s="21" t="s">
        <v>39</v>
      </c>
      <c r="I6383" s="21" t="s">
        <v>40</v>
      </c>
      <c r="J6383" s="21">
        <v>1.46</v>
      </c>
      <c r="K6383" s="21" t="s">
        <v>20</v>
      </c>
      <c r="L6383">
        <f t="shared" si="115"/>
        <v>2</v>
      </c>
      <c r="M6383">
        <f>MATCH(H:H,价格表!$B$4:$B$35,0)</f>
        <v>23</v>
      </c>
      <c r="N6383" s="27">
        <f>IF(J6383&lt;=0.3,INDEX(价格表!$B$4:$I$31,M6383,2),IF(AND(J6383&gt;0.3,J6383&lt;=1),INDEX(价格表!$B$4:$I$31,M6383,3),IF(AND(J6383&gt;1,J6383&lt;=2.2),INDEX(价格表!$B$4:$I$31,M6383,4),IF(AND(J6383&gt;2.2,J6383&lt;=3.3),INDEX(价格表!$B$4:$I$31,M6383,5),IF(AND(J6383&gt;3.3,J6383&lt;=4),INDEX(价格表!$B$4:$I$31,M6383,6),IF(AND(J6383&gt;4,J6383&lt;=5.5),INDEX(价格表!$B$4:$I$31,M6383,7),IF(J6383&gt;5.5,2.6+INDEX(价格表!$B$4:$I$31,M6383,8)*L6383)))))))</f>
        <v>2.15</v>
      </c>
    </row>
    <row r="6384" spans="1:14">
      <c r="A6384" s="20">
        <v>4311122005901</v>
      </c>
      <c r="B6384" s="18" t="s">
        <v>16</v>
      </c>
      <c r="C6384" s="21">
        <v>20201219</v>
      </c>
      <c r="D6384" s="21">
        <v>610538201209</v>
      </c>
      <c r="E6384" s="21" t="s">
        <v>16</v>
      </c>
      <c r="F6384" s="21">
        <v>20201229</v>
      </c>
      <c r="G6384" s="21" t="s">
        <v>17</v>
      </c>
      <c r="H6384" s="21" t="s">
        <v>37</v>
      </c>
      <c r="I6384" s="21" t="s">
        <v>72</v>
      </c>
      <c r="J6384" s="21">
        <v>1.48</v>
      </c>
      <c r="K6384" s="21" t="s">
        <v>20</v>
      </c>
      <c r="L6384">
        <f t="shared" si="115"/>
        <v>2</v>
      </c>
      <c r="M6384">
        <f>MATCH(H:H,价格表!$B$4:$B$35,0)</f>
        <v>12</v>
      </c>
      <c r="N6384" s="27">
        <f>IF(J6384&lt;=0.3,INDEX(价格表!$B$4:$I$31,M6384,2),IF(AND(J6384&gt;0.3,J6384&lt;=1),INDEX(价格表!$B$4:$I$31,M6384,3),IF(AND(J6384&gt;1,J6384&lt;=2.2),INDEX(价格表!$B$4:$I$31,M6384,4),IF(AND(J6384&gt;2.2,J6384&lt;=3.3),INDEX(价格表!$B$4:$I$31,M6384,5),IF(AND(J6384&gt;3.3,J6384&lt;=4),INDEX(价格表!$B$4:$I$31,M6384,6),IF(AND(J6384&gt;4,J6384&lt;=5.5),INDEX(价格表!$B$4:$I$31,M6384,7),IF(J6384&gt;5.5,2.6+INDEX(价格表!$B$4:$I$31,M6384,8)*L6384)))))))</f>
        <v>2.15</v>
      </c>
    </row>
    <row r="6385" spans="1:14">
      <c r="A6385" s="20">
        <v>4311122005903</v>
      </c>
      <c r="B6385" s="18" t="s">
        <v>16</v>
      </c>
      <c r="C6385" s="21">
        <v>20201219</v>
      </c>
      <c r="D6385" s="21">
        <v>610538201209</v>
      </c>
      <c r="E6385" s="21" t="s">
        <v>16</v>
      </c>
      <c r="F6385" s="21">
        <v>20201229</v>
      </c>
      <c r="G6385" s="21" t="s">
        <v>17</v>
      </c>
      <c r="H6385" s="21" t="s">
        <v>23</v>
      </c>
      <c r="I6385" s="21" t="s">
        <v>99</v>
      </c>
      <c r="J6385" s="21">
        <v>1.46</v>
      </c>
      <c r="K6385" s="21" t="s">
        <v>20</v>
      </c>
      <c r="L6385">
        <f t="shared" si="115"/>
        <v>2</v>
      </c>
      <c r="M6385">
        <f>MATCH(H:H,价格表!$B$4:$B$35,0)</f>
        <v>15</v>
      </c>
      <c r="N6385" s="27">
        <f>IF(J6385&lt;=0.3,INDEX(价格表!$B$4:$I$31,M6385,2),IF(AND(J6385&gt;0.3,J6385&lt;=1),INDEX(价格表!$B$4:$I$31,M6385,3),IF(AND(J6385&gt;1,J6385&lt;=2.2),INDEX(价格表!$B$4:$I$31,M6385,4),IF(AND(J6385&gt;2.2,J6385&lt;=3.3),INDEX(价格表!$B$4:$I$31,M6385,5),IF(AND(J6385&gt;3.3,J6385&lt;=4),INDEX(价格表!$B$4:$I$31,M6385,6),IF(AND(J6385&gt;4,J6385&lt;=5.5),INDEX(价格表!$B$4:$I$31,M6385,7),IF(J6385&gt;5.5,2.6+INDEX(价格表!$B$4:$I$31,M6385,8)*L6385)))))))</f>
        <v>2.15</v>
      </c>
    </row>
    <row r="6386" spans="1:14">
      <c r="A6386" s="20">
        <v>4311122005904</v>
      </c>
      <c r="B6386" s="18" t="s">
        <v>16</v>
      </c>
      <c r="C6386" s="21">
        <v>20201219</v>
      </c>
      <c r="D6386" s="21">
        <v>610538201209</v>
      </c>
      <c r="E6386" s="21" t="s">
        <v>16</v>
      </c>
      <c r="F6386" s="21">
        <v>20201229</v>
      </c>
      <c r="G6386" s="21" t="s">
        <v>17</v>
      </c>
      <c r="H6386" s="21" t="s">
        <v>23</v>
      </c>
      <c r="I6386" s="21" t="s">
        <v>189</v>
      </c>
      <c r="J6386" s="21">
        <v>1.47</v>
      </c>
      <c r="K6386" s="21" t="s">
        <v>20</v>
      </c>
      <c r="L6386">
        <f t="shared" si="115"/>
        <v>2</v>
      </c>
      <c r="M6386">
        <f>MATCH(H:H,价格表!$B$4:$B$35,0)</f>
        <v>15</v>
      </c>
      <c r="N6386" s="27">
        <f>IF(J6386&lt;=0.3,INDEX(价格表!$B$4:$I$31,M6386,2),IF(AND(J6386&gt;0.3,J6386&lt;=1),INDEX(价格表!$B$4:$I$31,M6386,3),IF(AND(J6386&gt;1,J6386&lt;=2.2),INDEX(价格表!$B$4:$I$31,M6386,4),IF(AND(J6386&gt;2.2,J6386&lt;=3.3),INDEX(价格表!$B$4:$I$31,M6386,5),IF(AND(J6386&gt;3.3,J6386&lt;=4),INDEX(价格表!$B$4:$I$31,M6386,6),IF(AND(J6386&gt;4,J6386&lt;=5.5),INDEX(价格表!$B$4:$I$31,M6386,7),IF(J6386&gt;5.5,2.6+INDEX(价格表!$B$4:$I$31,M6386,8)*L6386)))))))</f>
        <v>2.15</v>
      </c>
    </row>
    <row r="6387" spans="1:14">
      <c r="A6387" s="20">
        <v>4311122005905</v>
      </c>
      <c r="B6387" s="18" t="s">
        <v>16</v>
      </c>
      <c r="C6387" s="21">
        <v>20201219</v>
      </c>
      <c r="D6387" s="21">
        <v>610538201209</v>
      </c>
      <c r="E6387" s="21" t="s">
        <v>16</v>
      </c>
      <c r="F6387" s="21">
        <v>20201229</v>
      </c>
      <c r="G6387" s="21" t="s">
        <v>17</v>
      </c>
      <c r="H6387" s="21" t="s">
        <v>43</v>
      </c>
      <c r="I6387" s="21" t="s">
        <v>79</v>
      </c>
      <c r="J6387" s="21">
        <v>1.48</v>
      </c>
      <c r="K6387" s="21" t="s">
        <v>20</v>
      </c>
      <c r="L6387">
        <f t="shared" si="115"/>
        <v>2</v>
      </c>
      <c r="M6387">
        <f>MATCH(H:H,价格表!$B$4:$B$35,0)</f>
        <v>10</v>
      </c>
      <c r="N6387" s="27">
        <f>IF(J6387&lt;=0.3,INDEX(价格表!$B$4:$I$31,M6387,2),IF(AND(J6387&gt;0.3,J6387&lt;=1),INDEX(价格表!$B$4:$I$31,M6387,3),IF(AND(J6387&gt;1,J6387&lt;=2.2),INDEX(价格表!$B$4:$I$31,M6387,4),IF(AND(J6387&gt;2.2,J6387&lt;=3.3),INDEX(价格表!$B$4:$I$31,M6387,5),IF(AND(J6387&gt;3.3,J6387&lt;=4),INDEX(价格表!$B$4:$I$31,M6387,6),IF(AND(J6387&gt;4,J6387&lt;=5.5),INDEX(价格表!$B$4:$I$31,M6387,7),IF(J6387&gt;5.5,2.6+INDEX(价格表!$B$4:$I$31,M6387,8)*L6387)))))))</f>
        <v>2.15</v>
      </c>
    </row>
    <row r="6388" spans="1:14">
      <c r="A6388" s="20">
        <v>4311122005906</v>
      </c>
      <c r="B6388" s="18" t="s">
        <v>16</v>
      </c>
      <c r="C6388" s="21">
        <v>20201219</v>
      </c>
      <c r="D6388" s="21">
        <v>610538201209</v>
      </c>
      <c r="E6388" s="21" t="s">
        <v>16</v>
      </c>
      <c r="F6388" s="21">
        <v>20201229</v>
      </c>
      <c r="G6388" s="21" t="s">
        <v>17</v>
      </c>
      <c r="H6388" s="21" t="s">
        <v>54</v>
      </c>
      <c r="I6388" s="21" t="s">
        <v>129</v>
      </c>
      <c r="J6388" s="21">
        <v>1.48</v>
      </c>
      <c r="K6388" s="21" t="s">
        <v>20</v>
      </c>
      <c r="L6388">
        <f t="shared" si="115"/>
        <v>2</v>
      </c>
      <c r="M6388">
        <f>MATCH(H:H,价格表!$B$4:$B$35,0)</f>
        <v>14</v>
      </c>
      <c r="N6388" s="27">
        <f>IF(J6388&lt;=0.3,INDEX(价格表!$B$4:$I$31,M6388,2),IF(AND(J6388&gt;0.3,J6388&lt;=1),INDEX(价格表!$B$4:$I$31,M6388,3),IF(AND(J6388&gt;1,J6388&lt;=2.2),INDEX(价格表!$B$4:$I$31,M6388,4),IF(AND(J6388&gt;2.2,J6388&lt;=3.3),INDEX(价格表!$B$4:$I$31,M6388,5),IF(AND(J6388&gt;3.3,J6388&lt;=4),INDEX(价格表!$B$4:$I$31,M6388,6),IF(AND(J6388&gt;4,J6388&lt;=5.5),INDEX(价格表!$B$4:$I$31,M6388,7),IF(J6388&gt;5.5,2.6+INDEX(价格表!$B$4:$I$31,M6388,8)*L6388)))))))</f>
        <v>2.15</v>
      </c>
    </row>
    <row r="6389" spans="1:14">
      <c r="A6389" s="20">
        <v>4311134610239</v>
      </c>
      <c r="B6389" s="18" t="s">
        <v>16</v>
      </c>
      <c r="C6389" s="21">
        <v>20201219</v>
      </c>
      <c r="D6389" s="21">
        <v>610538201209</v>
      </c>
      <c r="E6389" s="21" t="s">
        <v>16</v>
      </c>
      <c r="F6389" s="21">
        <v>20201229</v>
      </c>
      <c r="G6389" s="21" t="s">
        <v>17</v>
      </c>
      <c r="H6389" s="21" t="s">
        <v>18</v>
      </c>
      <c r="I6389" s="21" t="s">
        <v>53</v>
      </c>
      <c r="J6389" s="21">
        <v>1.44</v>
      </c>
      <c r="K6389" s="21" t="s">
        <v>20</v>
      </c>
      <c r="L6389">
        <f t="shared" si="115"/>
        <v>2</v>
      </c>
      <c r="M6389">
        <f>MATCH(H:H,价格表!$B$4:$B$35,0)</f>
        <v>1</v>
      </c>
      <c r="N6389" s="27">
        <f>IF(J6389&lt;=0.3,INDEX(价格表!$B$4:$I$31,M6389,2),IF(AND(J6389&gt;0.3,J6389&lt;=1),INDEX(价格表!$B$4:$I$31,M6389,3),IF(AND(J6389&gt;1,J6389&lt;=2.2),INDEX(价格表!$B$4:$I$31,M6389,4),IF(AND(J6389&gt;2.2,J6389&lt;=3.3),INDEX(价格表!$B$4:$I$31,M6389,5),IF(AND(J6389&gt;3.3,J6389&lt;=4),INDEX(价格表!$B$4:$I$31,M6389,6),IF(AND(J6389&gt;4,J6389&lt;=5.5),INDEX(价格表!$B$4:$I$31,M6389,7),IF(J6389&gt;5.5,2.6+INDEX(价格表!$B$4:$I$31,M6389,8)*L6389)))))))</f>
        <v>2.15</v>
      </c>
    </row>
    <row r="6390" spans="1:14">
      <c r="A6390" s="20">
        <v>4311134872457</v>
      </c>
      <c r="B6390" s="18" t="s">
        <v>16</v>
      </c>
      <c r="C6390" s="21">
        <v>20201219</v>
      </c>
      <c r="D6390" s="21">
        <v>610538201209</v>
      </c>
      <c r="E6390" s="21" t="s">
        <v>16</v>
      </c>
      <c r="F6390" s="21">
        <v>20201229</v>
      </c>
      <c r="G6390" s="21" t="s">
        <v>17</v>
      </c>
      <c r="H6390" s="21" t="s">
        <v>23</v>
      </c>
      <c r="I6390" s="21" t="s">
        <v>99</v>
      </c>
      <c r="J6390" s="21">
        <v>1.48</v>
      </c>
      <c r="K6390" s="21" t="s">
        <v>20</v>
      </c>
      <c r="L6390">
        <f t="shared" si="115"/>
        <v>2</v>
      </c>
      <c r="M6390">
        <f>MATCH(H:H,价格表!$B$4:$B$35,0)</f>
        <v>15</v>
      </c>
      <c r="N6390" s="27">
        <f>IF(J6390&lt;=0.3,INDEX(价格表!$B$4:$I$31,M6390,2),IF(AND(J6390&gt;0.3,J6390&lt;=1),INDEX(价格表!$B$4:$I$31,M6390,3),IF(AND(J6390&gt;1,J6390&lt;=2.2),INDEX(价格表!$B$4:$I$31,M6390,4),IF(AND(J6390&gt;2.2,J6390&lt;=3.3),INDEX(价格表!$B$4:$I$31,M6390,5),IF(AND(J6390&gt;3.3,J6390&lt;=4),INDEX(价格表!$B$4:$I$31,M6390,6),IF(AND(J6390&gt;4,J6390&lt;=5.5),INDEX(价格表!$B$4:$I$31,M6390,7),IF(J6390&gt;5.5,2.6+INDEX(价格表!$B$4:$I$31,M6390,8)*L6390)))))))</f>
        <v>2.15</v>
      </c>
    </row>
    <row r="6391" spans="1:14">
      <c r="A6391" s="20">
        <v>4311134872458</v>
      </c>
      <c r="B6391" s="18" t="s">
        <v>16</v>
      </c>
      <c r="C6391" s="21">
        <v>20201219</v>
      </c>
      <c r="D6391" s="21">
        <v>610538201209</v>
      </c>
      <c r="E6391" s="21" t="s">
        <v>16</v>
      </c>
      <c r="F6391" s="21">
        <v>20201229</v>
      </c>
      <c r="G6391" s="21" t="s">
        <v>17</v>
      </c>
      <c r="H6391" s="21" t="s">
        <v>54</v>
      </c>
      <c r="I6391" s="21" t="s">
        <v>55</v>
      </c>
      <c r="J6391" s="21">
        <v>1.48</v>
      </c>
      <c r="K6391" s="21" t="s">
        <v>20</v>
      </c>
      <c r="L6391">
        <f t="shared" si="115"/>
        <v>2</v>
      </c>
      <c r="M6391">
        <f>MATCH(H:H,价格表!$B$4:$B$35,0)</f>
        <v>14</v>
      </c>
      <c r="N6391" s="27">
        <f>IF(J6391&lt;=0.3,INDEX(价格表!$B$4:$I$31,M6391,2),IF(AND(J6391&gt;0.3,J6391&lt;=1),INDEX(价格表!$B$4:$I$31,M6391,3),IF(AND(J6391&gt;1,J6391&lt;=2.2),INDEX(价格表!$B$4:$I$31,M6391,4),IF(AND(J6391&gt;2.2,J6391&lt;=3.3),INDEX(价格表!$B$4:$I$31,M6391,5),IF(AND(J6391&gt;3.3,J6391&lt;=4),INDEX(价格表!$B$4:$I$31,M6391,6),IF(AND(J6391&gt;4,J6391&lt;=5.5),INDEX(价格表!$B$4:$I$31,M6391,7),IF(J6391&gt;5.5,2.6+INDEX(价格表!$B$4:$I$31,M6391,8)*L6391)))))))</f>
        <v>2.15</v>
      </c>
    </row>
    <row r="6392" spans="1:14">
      <c r="A6392" s="20">
        <v>4311134872460</v>
      </c>
      <c r="B6392" s="18" t="s">
        <v>16</v>
      </c>
      <c r="C6392" s="21">
        <v>20201219</v>
      </c>
      <c r="D6392" s="21">
        <v>610538201209</v>
      </c>
      <c r="E6392" s="21" t="s">
        <v>16</v>
      </c>
      <c r="F6392" s="21">
        <v>20201229</v>
      </c>
      <c r="G6392" s="21" t="s">
        <v>17</v>
      </c>
      <c r="H6392" s="21" t="s">
        <v>45</v>
      </c>
      <c r="I6392" s="21" t="s">
        <v>46</v>
      </c>
      <c r="J6392" s="21">
        <v>1.6</v>
      </c>
      <c r="K6392" s="21" t="s">
        <v>20</v>
      </c>
      <c r="L6392">
        <f t="shared" si="115"/>
        <v>2</v>
      </c>
      <c r="M6392">
        <f>MATCH(H:H,价格表!$B$4:$B$35,0)</f>
        <v>9</v>
      </c>
      <c r="N6392" s="27">
        <f>IF(J6392&lt;=0.3,INDEX(价格表!$B$4:$I$31,M6392,2),IF(AND(J6392&gt;0.3,J6392&lt;=1),INDEX(价格表!$B$4:$I$31,M6392,3),IF(AND(J6392&gt;1,J6392&lt;=2.2),INDEX(价格表!$B$4:$I$31,M6392,4),IF(AND(J6392&gt;2.2,J6392&lt;=3.3),INDEX(价格表!$B$4:$I$31,M6392,5),IF(AND(J6392&gt;3.3,J6392&lt;=4),INDEX(价格表!$B$4:$I$31,M6392,6),IF(AND(J6392&gt;4,J6392&lt;=5.5),INDEX(价格表!$B$4:$I$31,M6392,7),IF(J6392&gt;5.5,2.6+INDEX(价格表!$B$4:$I$31,M6392,8)*L6392)))))))</f>
        <v>2.15</v>
      </c>
    </row>
    <row r="6393" spans="1:14">
      <c r="A6393" s="20">
        <v>4311134872461</v>
      </c>
      <c r="B6393" s="18" t="s">
        <v>16</v>
      </c>
      <c r="C6393" s="21">
        <v>20201219</v>
      </c>
      <c r="D6393" s="21">
        <v>610538201209</v>
      </c>
      <c r="E6393" s="21" t="s">
        <v>16</v>
      </c>
      <c r="F6393" s="21">
        <v>20201229</v>
      </c>
      <c r="G6393" s="21" t="s">
        <v>17</v>
      </c>
      <c r="H6393" s="21" t="s">
        <v>23</v>
      </c>
      <c r="I6393" s="21" t="s">
        <v>268</v>
      </c>
      <c r="J6393" s="21">
        <v>1.48</v>
      </c>
      <c r="K6393" s="21" t="s">
        <v>20</v>
      </c>
      <c r="L6393">
        <f t="shared" si="115"/>
        <v>2</v>
      </c>
      <c r="M6393">
        <f>MATCH(H:H,价格表!$B$4:$B$35,0)</f>
        <v>15</v>
      </c>
      <c r="N6393" s="27">
        <f>IF(J6393&lt;=0.3,INDEX(价格表!$B$4:$I$31,M6393,2),IF(AND(J6393&gt;0.3,J6393&lt;=1),INDEX(价格表!$B$4:$I$31,M6393,3),IF(AND(J6393&gt;1,J6393&lt;=2.2),INDEX(价格表!$B$4:$I$31,M6393,4),IF(AND(J6393&gt;2.2,J6393&lt;=3.3),INDEX(价格表!$B$4:$I$31,M6393,5),IF(AND(J6393&gt;3.3,J6393&lt;=4),INDEX(价格表!$B$4:$I$31,M6393,6),IF(AND(J6393&gt;4,J6393&lt;=5.5),INDEX(价格表!$B$4:$I$31,M6393,7),IF(J6393&gt;5.5,2.6+INDEX(价格表!$B$4:$I$31,M6393,8)*L6393)))))))</f>
        <v>2.15</v>
      </c>
    </row>
    <row r="6394" spans="1:14">
      <c r="A6394" s="20">
        <v>4311134933270</v>
      </c>
      <c r="B6394" s="18" t="s">
        <v>16</v>
      </c>
      <c r="C6394" s="21">
        <v>20201219</v>
      </c>
      <c r="D6394" s="21">
        <v>610538201209</v>
      </c>
      <c r="E6394" s="21" t="s">
        <v>16</v>
      </c>
      <c r="F6394" s="21">
        <v>20201229</v>
      </c>
      <c r="G6394" s="21" t="s">
        <v>17</v>
      </c>
      <c r="H6394" s="21" t="s">
        <v>45</v>
      </c>
      <c r="I6394" s="21" t="s">
        <v>143</v>
      </c>
      <c r="J6394" s="21">
        <v>1.46</v>
      </c>
      <c r="K6394" s="21" t="s">
        <v>20</v>
      </c>
      <c r="L6394">
        <f t="shared" si="115"/>
        <v>2</v>
      </c>
      <c r="M6394">
        <f>MATCH(H:H,价格表!$B$4:$B$35,0)</f>
        <v>9</v>
      </c>
      <c r="N6394" s="27">
        <f>IF(J6394&lt;=0.3,INDEX(价格表!$B$4:$I$31,M6394,2),IF(AND(J6394&gt;0.3,J6394&lt;=1),INDEX(价格表!$B$4:$I$31,M6394,3),IF(AND(J6394&gt;1,J6394&lt;=2.2),INDEX(价格表!$B$4:$I$31,M6394,4),IF(AND(J6394&gt;2.2,J6394&lt;=3.3),INDEX(价格表!$B$4:$I$31,M6394,5),IF(AND(J6394&gt;3.3,J6394&lt;=4),INDEX(价格表!$B$4:$I$31,M6394,6),IF(AND(J6394&gt;4,J6394&lt;=5.5),INDEX(价格表!$B$4:$I$31,M6394,7),IF(J6394&gt;5.5,2.6+INDEX(价格表!$B$4:$I$31,M6394,8)*L6394)))))))</f>
        <v>2.15</v>
      </c>
    </row>
    <row r="6395" spans="1:14">
      <c r="A6395" s="20">
        <v>4311134957206</v>
      </c>
      <c r="B6395" s="18" t="s">
        <v>16</v>
      </c>
      <c r="C6395" s="21">
        <v>20201219</v>
      </c>
      <c r="D6395" s="21">
        <v>610538201209</v>
      </c>
      <c r="E6395" s="21" t="s">
        <v>16</v>
      </c>
      <c r="F6395" s="21">
        <v>20201229</v>
      </c>
      <c r="G6395" s="21" t="s">
        <v>17</v>
      </c>
      <c r="H6395" s="21" t="s">
        <v>25</v>
      </c>
      <c r="I6395" s="21" t="s">
        <v>154</v>
      </c>
      <c r="J6395" s="21">
        <v>1.46</v>
      </c>
      <c r="K6395" s="21" t="s">
        <v>20</v>
      </c>
      <c r="L6395">
        <f t="shared" si="115"/>
        <v>2</v>
      </c>
      <c r="M6395">
        <f>MATCH(H:H,价格表!$B$4:$B$35,0)</f>
        <v>25</v>
      </c>
      <c r="N6395" s="27">
        <f>IF(J6395&lt;=0.3,INDEX(价格表!$B$4:$I$31,M6395,2),IF(AND(J6395&gt;0.3,J6395&lt;=1),INDEX(价格表!$B$4:$I$31,M6395,3),IF(AND(J6395&gt;1,J6395&lt;=2.2),INDEX(价格表!$B$4:$I$31,M6395,4),IF(AND(J6395&gt;2.2,J6395&lt;=3.3),INDEX(价格表!$B$4:$I$31,M6395,5),IF(AND(J6395&gt;3.3,J6395&lt;=4),INDEX(价格表!$B$4:$I$31,M6395,6),IF(AND(J6395&gt;4,J6395&lt;=5.5),INDEX(价格表!$B$4:$I$31,M6395,7),IF(J6395&gt;5.5,2.6+INDEX(价格表!$B$4:$I$31,M6395,8)*L6395)))))))</f>
        <v>2.15</v>
      </c>
    </row>
    <row r="6396" spans="1:14">
      <c r="A6396" s="20">
        <v>4311134957207</v>
      </c>
      <c r="B6396" s="18" t="s">
        <v>16</v>
      </c>
      <c r="C6396" s="21">
        <v>20201219</v>
      </c>
      <c r="D6396" s="21">
        <v>610538201209</v>
      </c>
      <c r="E6396" s="21" t="s">
        <v>16</v>
      </c>
      <c r="F6396" s="21">
        <v>20201229</v>
      </c>
      <c r="G6396" s="21" t="s">
        <v>17</v>
      </c>
      <c r="H6396" s="21" t="s">
        <v>63</v>
      </c>
      <c r="I6396" s="21" t="s">
        <v>280</v>
      </c>
      <c r="J6396" s="21">
        <v>1.46</v>
      </c>
      <c r="K6396" s="21" t="s">
        <v>20</v>
      </c>
      <c r="L6396">
        <f t="shared" si="115"/>
        <v>2</v>
      </c>
      <c r="M6396">
        <f>MATCH(H:H,价格表!$B$4:$B$35,0)</f>
        <v>21</v>
      </c>
      <c r="N6396" s="27">
        <f>IF(J6396&lt;=0.3,INDEX(价格表!$B$4:$I$31,M6396,2),IF(AND(J6396&gt;0.3,J6396&lt;=1),INDEX(价格表!$B$4:$I$31,M6396,3),IF(AND(J6396&gt;1,J6396&lt;=2.2),INDEX(价格表!$B$4:$I$31,M6396,4),IF(AND(J6396&gt;2.2,J6396&lt;=3.3),INDEX(价格表!$B$4:$I$31,M6396,5),IF(AND(J6396&gt;3.3,J6396&lt;=4),INDEX(价格表!$B$4:$I$31,M6396,6),IF(AND(J6396&gt;4,J6396&lt;=5.5),INDEX(价格表!$B$4:$I$31,M6396,7),IF(J6396&gt;5.5,2.6+INDEX(价格表!$B$4:$I$31,M6396,8)*L6396)))))))</f>
        <v>2.15</v>
      </c>
    </row>
    <row r="6397" spans="1:14">
      <c r="A6397" s="20">
        <v>4311134957208</v>
      </c>
      <c r="B6397" s="18" t="s">
        <v>16</v>
      </c>
      <c r="C6397" s="21">
        <v>20201219</v>
      </c>
      <c r="D6397" s="21">
        <v>610538201209</v>
      </c>
      <c r="E6397" s="21" t="s">
        <v>16</v>
      </c>
      <c r="F6397" s="21">
        <v>20201229</v>
      </c>
      <c r="G6397" s="21" t="s">
        <v>17</v>
      </c>
      <c r="H6397" s="21" t="s">
        <v>50</v>
      </c>
      <c r="I6397" s="21" t="s">
        <v>62</v>
      </c>
      <c r="J6397" s="21">
        <v>1.47</v>
      </c>
      <c r="K6397" s="21" t="s">
        <v>20</v>
      </c>
      <c r="L6397">
        <f t="shared" si="115"/>
        <v>2</v>
      </c>
      <c r="M6397">
        <f>MATCH(H:H,价格表!$B$4:$B$35,0)</f>
        <v>4</v>
      </c>
      <c r="N6397" s="27">
        <f>IF(J6397&lt;=0.3,INDEX(价格表!$B$4:$I$31,M6397,2),IF(AND(J6397&gt;0.3,J6397&lt;=1),INDEX(价格表!$B$4:$I$31,M6397,3),IF(AND(J6397&gt;1,J6397&lt;=2.2),INDEX(价格表!$B$4:$I$31,M6397,4),IF(AND(J6397&gt;2.2,J6397&lt;=3.3),INDEX(价格表!$B$4:$I$31,M6397,5),IF(AND(J6397&gt;3.3,J6397&lt;=4),INDEX(价格表!$B$4:$I$31,M6397,6),IF(AND(J6397&gt;4,J6397&lt;=5.5),INDEX(价格表!$B$4:$I$31,M6397,7),IF(J6397&gt;5.5,2.6+INDEX(价格表!$B$4:$I$31,M6397,8)*L6397)))))))</f>
        <v>2.15</v>
      </c>
    </row>
    <row r="6398" spans="1:14">
      <c r="A6398" s="20">
        <v>4311134957209</v>
      </c>
      <c r="B6398" s="18" t="s">
        <v>16</v>
      </c>
      <c r="C6398" s="21">
        <v>20201219</v>
      </c>
      <c r="D6398" s="21">
        <v>610538201209</v>
      </c>
      <c r="E6398" s="21" t="s">
        <v>16</v>
      </c>
      <c r="F6398" s="21">
        <v>20201229</v>
      </c>
      <c r="G6398" s="21" t="s">
        <v>17</v>
      </c>
      <c r="H6398" s="21" t="s">
        <v>68</v>
      </c>
      <c r="I6398" s="21" t="s">
        <v>171</v>
      </c>
      <c r="J6398" s="21">
        <v>1.46</v>
      </c>
      <c r="K6398" s="21" t="s">
        <v>20</v>
      </c>
      <c r="L6398">
        <f t="shared" si="115"/>
        <v>2</v>
      </c>
      <c r="M6398">
        <f>MATCH(H:H,价格表!$B$4:$B$35,0)</f>
        <v>5</v>
      </c>
      <c r="N6398" s="27">
        <f>IF(J6398&lt;=0.3,INDEX(价格表!$B$4:$I$31,M6398,2),IF(AND(J6398&gt;0.3,J6398&lt;=1),INDEX(价格表!$B$4:$I$31,M6398,3),IF(AND(J6398&gt;1,J6398&lt;=2.2),INDEX(价格表!$B$4:$I$31,M6398,4),IF(AND(J6398&gt;2.2,J6398&lt;=3.3),INDEX(价格表!$B$4:$I$31,M6398,5),IF(AND(J6398&gt;3.3,J6398&lt;=4),INDEX(价格表!$B$4:$I$31,M6398,6),IF(AND(J6398&gt;4,J6398&lt;=5.5),INDEX(价格表!$B$4:$I$31,M6398,7),IF(J6398&gt;5.5,2.6+INDEX(价格表!$B$4:$I$31,M6398,8)*L6398)))))))</f>
        <v>2.15</v>
      </c>
    </row>
    <row r="6399" spans="1:14">
      <c r="A6399" s="20">
        <v>4311134957210</v>
      </c>
      <c r="B6399" s="18" t="s">
        <v>16</v>
      </c>
      <c r="C6399" s="21">
        <v>20201219</v>
      </c>
      <c r="D6399" s="21">
        <v>610538201209</v>
      </c>
      <c r="E6399" s="21" t="s">
        <v>16</v>
      </c>
      <c r="F6399" s="21">
        <v>20201229</v>
      </c>
      <c r="G6399" s="21" t="s">
        <v>17</v>
      </c>
      <c r="H6399" s="21" t="s">
        <v>21</v>
      </c>
      <c r="I6399" s="21" t="s">
        <v>205</v>
      </c>
      <c r="J6399" s="21">
        <v>1.46</v>
      </c>
      <c r="K6399" s="21" t="s">
        <v>20</v>
      </c>
      <c r="L6399">
        <f t="shared" si="115"/>
        <v>2</v>
      </c>
      <c r="M6399">
        <f>MATCH(H:H,价格表!$B$4:$B$35,0)</f>
        <v>20</v>
      </c>
      <c r="N6399" s="27">
        <f>IF(J6399&lt;=0.3,INDEX(价格表!$B$4:$I$31,M6399,2),IF(AND(J6399&gt;0.3,J6399&lt;=1),INDEX(价格表!$B$4:$I$31,M6399,3),IF(AND(J6399&gt;1,J6399&lt;=2.2),INDEX(价格表!$B$4:$I$31,M6399,4),IF(AND(J6399&gt;2.2,J6399&lt;=3.3),INDEX(价格表!$B$4:$I$31,M6399,5),IF(AND(J6399&gt;3.3,J6399&lt;=4),INDEX(价格表!$B$4:$I$31,M6399,6),IF(AND(J6399&gt;4,J6399&lt;=5.5),INDEX(价格表!$B$4:$I$31,M6399,7),IF(J6399&gt;5.5,2.6+INDEX(价格表!$B$4:$I$31,M6399,8)*L6399)))))))</f>
        <v>2.15</v>
      </c>
    </row>
    <row r="6400" spans="1:14">
      <c r="A6400" s="20">
        <v>4311134957211</v>
      </c>
      <c r="B6400" s="18" t="s">
        <v>16</v>
      </c>
      <c r="C6400" s="21">
        <v>20201219</v>
      </c>
      <c r="D6400" s="21">
        <v>610538201209</v>
      </c>
      <c r="E6400" s="21" t="s">
        <v>16</v>
      </c>
      <c r="F6400" s="21">
        <v>20201229</v>
      </c>
      <c r="G6400" s="21" t="s">
        <v>17</v>
      </c>
      <c r="H6400" s="21" t="s">
        <v>23</v>
      </c>
      <c r="I6400" s="21" t="s">
        <v>118</v>
      </c>
      <c r="J6400" s="21">
        <v>1.46</v>
      </c>
      <c r="K6400" s="21" t="s">
        <v>20</v>
      </c>
      <c r="L6400">
        <f t="shared" si="115"/>
        <v>2</v>
      </c>
      <c r="M6400">
        <f>MATCH(H:H,价格表!$B$4:$B$35,0)</f>
        <v>15</v>
      </c>
      <c r="N6400" s="27">
        <f>IF(J6400&lt;=0.3,INDEX(价格表!$B$4:$I$31,M6400,2),IF(AND(J6400&gt;0.3,J6400&lt;=1),INDEX(价格表!$B$4:$I$31,M6400,3),IF(AND(J6400&gt;1,J6400&lt;=2.2),INDEX(价格表!$B$4:$I$31,M6400,4),IF(AND(J6400&gt;2.2,J6400&lt;=3.3),INDEX(价格表!$B$4:$I$31,M6400,5),IF(AND(J6400&gt;3.3,J6400&lt;=4),INDEX(价格表!$B$4:$I$31,M6400,6),IF(AND(J6400&gt;4,J6400&lt;=5.5),INDEX(价格表!$B$4:$I$31,M6400,7),IF(J6400&gt;5.5,2.6+INDEX(价格表!$B$4:$I$31,M6400,8)*L6400)))))))</f>
        <v>2.15</v>
      </c>
    </row>
    <row r="6401" spans="1:14">
      <c r="A6401" s="20">
        <v>4311134957212</v>
      </c>
      <c r="B6401" s="18" t="s">
        <v>16</v>
      </c>
      <c r="C6401" s="21">
        <v>20201219</v>
      </c>
      <c r="D6401" s="21">
        <v>610538201209</v>
      </c>
      <c r="E6401" s="21" t="s">
        <v>16</v>
      </c>
      <c r="F6401" s="21">
        <v>20201229</v>
      </c>
      <c r="G6401" s="21" t="s">
        <v>17</v>
      </c>
      <c r="H6401" s="21" t="s">
        <v>39</v>
      </c>
      <c r="I6401" s="21" t="s">
        <v>81</v>
      </c>
      <c r="J6401" s="21">
        <v>1.46</v>
      </c>
      <c r="K6401" s="21" t="s">
        <v>20</v>
      </c>
      <c r="L6401">
        <f t="shared" si="115"/>
        <v>2</v>
      </c>
      <c r="M6401">
        <f>MATCH(H:H,价格表!$B$4:$B$35,0)</f>
        <v>23</v>
      </c>
      <c r="N6401" s="27">
        <f>IF(J6401&lt;=0.3,INDEX(价格表!$B$4:$I$31,M6401,2),IF(AND(J6401&gt;0.3,J6401&lt;=1),INDEX(价格表!$B$4:$I$31,M6401,3),IF(AND(J6401&gt;1,J6401&lt;=2.2),INDEX(价格表!$B$4:$I$31,M6401,4),IF(AND(J6401&gt;2.2,J6401&lt;=3.3),INDEX(价格表!$B$4:$I$31,M6401,5),IF(AND(J6401&gt;3.3,J6401&lt;=4),INDEX(价格表!$B$4:$I$31,M6401,6),IF(AND(J6401&gt;4,J6401&lt;=5.5),INDEX(价格表!$B$4:$I$31,M6401,7),IF(J6401&gt;5.5,2.6+INDEX(价格表!$B$4:$I$31,M6401,8)*L6401)))))))</f>
        <v>2.15</v>
      </c>
    </row>
    <row r="6402" spans="1:14">
      <c r="A6402" s="20">
        <v>4311134957213</v>
      </c>
      <c r="B6402" s="18" t="s">
        <v>16</v>
      </c>
      <c r="C6402" s="21">
        <v>20201219</v>
      </c>
      <c r="D6402" s="21">
        <v>610538201209</v>
      </c>
      <c r="E6402" s="21" t="s">
        <v>16</v>
      </c>
      <c r="F6402" s="21">
        <v>20201229</v>
      </c>
      <c r="G6402" s="21" t="s">
        <v>17</v>
      </c>
      <c r="H6402" s="21" t="s">
        <v>68</v>
      </c>
      <c r="I6402" s="21" t="s">
        <v>193</v>
      </c>
      <c r="J6402" s="21">
        <v>1.46</v>
      </c>
      <c r="K6402" s="21" t="s">
        <v>20</v>
      </c>
      <c r="L6402">
        <f t="shared" si="115"/>
        <v>2</v>
      </c>
      <c r="M6402">
        <f>MATCH(H:H,价格表!$B$4:$B$35,0)</f>
        <v>5</v>
      </c>
      <c r="N6402" s="27">
        <f>IF(J6402&lt;=0.3,INDEX(价格表!$B$4:$I$31,M6402,2),IF(AND(J6402&gt;0.3,J6402&lt;=1),INDEX(价格表!$B$4:$I$31,M6402,3),IF(AND(J6402&gt;1,J6402&lt;=2.2),INDEX(价格表!$B$4:$I$31,M6402,4),IF(AND(J6402&gt;2.2,J6402&lt;=3.3),INDEX(价格表!$B$4:$I$31,M6402,5),IF(AND(J6402&gt;3.3,J6402&lt;=4),INDEX(价格表!$B$4:$I$31,M6402,6),IF(AND(J6402&gt;4,J6402&lt;=5.5),INDEX(价格表!$B$4:$I$31,M6402,7),IF(J6402&gt;5.5,2.6+INDEX(价格表!$B$4:$I$31,M6402,8)*L6402)))))))</f>
        <v>2.15</v>
      </c>
    </row>
    <row r="6403" spans="1:14">
      <c r="A6403" s="20">
        <v>4311134957214</v>
      </c>
      <c r="B6403" s="18" t="s">
        <v>16</v>
      </c>
      <c r="C6403" s="21">
        <v>20201219</v>
      </c>
      <c r="D6403" s="21">
        <v>610538201209</v>
      </c>
      <c r="E6403" s="21" t="s">
        <v>16</v>
      </c>
      <c r="F6403" s="21">
        <v>20201229</v>
      </c>
      <c r="G6403" s="21" t="s">
        <v>17</v>
      </c>
      <c r="H6403" s="21" t="s">
        <v>75</v>
      </c>
      <c r="I6403" s="21" t="s">
        <v>76</v>
      </c>
      <c r="J6403" s="21">
        <v>1.47</v>
      </c>
      <c r="K6403" s="21" t="s">
        <v>20</v>
      </c>
      <c r="L6403">
        <f t="shared" si="115"/>
        <v>2</v>
      </c>
      <c r="M6403">
        <f>MATCH(H:H,价格表!$B$4:$B$35,0)</f>
        <v>24</v>
      </c>
      <c r="N6403" s="27">
        <f>IF(J6403&lt;=0.3,INDEX(价格表!$B$4:$I$31,M6403,2),IF(AND(J6403&gt;0.3,J6403&lt;=1),INDEX(价格表!$B$4:$I$31,M6403,3),IF(AND(J6403&gt;1,J6403&lt;=2.2),INDEX(价格表!$B$4:$I$31,M6403,4),IF(AND(J6403&gt;2.2,J6403&lt;=3.3),INDEX(价格表!$B$4:$I$31,M6403,5),IF(AND(J6403&gt;3.3,J6403&lt;=4),INDEX(价格表!$B$4:$I$31,M6403,6),IF(AND(J6403&gt;4,J6403&lt;=5.5),INDEX(价格表!$B$4:$I$31,M6403,7),IF(J6403&gt;5.5,2.6+INDEX(价格表!$B$4:$I$31,M6403,8)*L6403)))))))</f>
        <v>2.15</v>
      </c>
    </row>
    <row r="6404" spans="1:14">
      <c r="A6404" s="20">
        <v>4311134957215</v>
      </c>
      <c r="B6404" s="18" t="s">
        <v>16</v>
      </c>
      <c r="C6404" s="21">
        <v>20201219</v>
      </c>
      <c r="D6404" s="21">
        <v>610538201209</v>
      </c>
      <c r="E6404" s="21" t="s">
        <v>16</v>
      </c>
      <c r="F6404" s="21">
        <v>20201229</v>
      </c>
      <c r="G6404" s="21" t="s">
        <v>17</v>
      </c>
      <c r="H6404" s="21" t="s">
        <v>35</v>
      </c>
      <c r="I6404" s="21" t="s">
        <v>170</v>
      </c>
      <c r="J6404" s="21">
        <v>1.48</v>
      </c>
      <c r="K6404" s="21" t="s">
        <v>20</v>
      </c>
      <c r="L6404">
        <f t="shared" ref="L6404:L6467" si="116">ROUNDUP(J6404,0)</f>
        <v>2</v>
      </c>
      <c r="M6404">
        <f>MATCH(H:H,价格表!$B$4:$B$35,0)</f>
        <v>22</v>
      </c>
      <c r="N6404" s="27">
        <f>IF(J6404&lt;=0.3,INDEX(价格表!$B$4:$I$31,M6404,2),IF(AND(J6404&gt;0.3,J6404&lt;=1),INDEX(价格表!$B$4:$I$31,M6404,3),IF(AND(J6404&gt;1,J6404&lt;=2.2),INDEX(价格表!$B$4:$I$31,M6404,4),IF(AND(J6404&gt;2.2,J6404&lt;=3.3),INDEX(价格表!$B$4:$I$31,M6404,5),IF(AND(J6404&gt;3.3,J6404&lt;=4),INDEX(价格表!$B$4:$I$31,M6404,6),IF(AND(J6404&gt;4,J6404&lt;=5.5),INDEX(价格表!$B$4:$I$31,M6404,7),IF(J6404&gt;5.5,2.6+INDEX(价格表!$B$4:$I$31,M6404,8)*L6404)))))))</f>
        <v>2.15</v>
      </c>
    </row>
    <row r="6405" spans="1:14">
      <c r="A6405" s="20">
        <v>4311134957217</v>
      </c>
      <c r="B6405" s="18" t="s">
        <v>16</v>
      </c>
      <c r="C6405" s="21">
        <v>20201219</v>
      </c>
      <c r="D6405" s="21">
        <v>610538201209</v>
      </c>
      <c r="E6405" s="21" t="s">
        <v>16</v>
      </c>
      <c r="F6405" s="21">
        <v>20201229</v>
      </c>
      <c r="G6405" s="21" t="s">
        <v>17</v>
      </c>
      <c r="H6405" s="21" t="s">
        <v>35</v>
      </c>
      <c r="I6405" s="21" t="s">
        <v>239</v>
      </c>
      <c r="J6405" s="21">
        <v>1.48</v>
      </c>
      <c r="K6405" s="21" t="s">
        <v>20</v>
      </c>
      <c r="L6405">
        <f t="shared" si="116"/>
        <v>2</v>
      </c>
      <c r="M6405">
        <f>MATCH(H:H,价格表!$B$4:$B$35,0)</f>
        <v>22</v>
      </c>
      <c r="N6405" s="27">
        <f>IF(J6405&lt;=0.3,INDEX(价格表!$B$4:$I$31,M6405,2),IF(AND(J6405&gt;0.3,J6405&lt;=1),INDEX(价格表!$B$4:$I$31,M6405,3),IF(AND(J6405&gt;1,J6405&lt;=2.2),INDEX(价格表!$B$4:$I$31,M6405,4),IF(AND(J6405&gt;2.2,J6405&lt;=3.3),INDEX(价格表!$B$4:$I$31,M6405,5),IF(AND(J6405&gt;3.3,J6405&lt;=4),INDEX(价格表!$B$4:$I$31,M6405,6),IF(AND(J6405&gt;4,J6405&lt;=5.5),INDEX(价格表!$B$4:$I$31,M6405,7),IF(J6405&gt;5.5,2.6+INDEX(价格表!$B$4:$I$31,M6405,8)*L6405)))))))</f>
        <v>2.15</v>
      </c>
    </row>
    <row r="6406" spans="1:14">
      <c r="A6406" s="20">
        <v>4311134957218</v>
      </c>
      <c r="B6406" s="18" t="s">
        <v>16</v>
      </c>
      <c r="C6406" s="21">
        <v>20201219</v>
      </c>
      <c r="D6406" s="21">
        <v>610538201209</v>
      </c>
      <c r="E6406" s="21" t="s">
        <v>16</v>
      </c>
      <c r="F6406" s="21">
        <v>20201229</v>
      </c>
      <c r="G6406" s="21" t="s">
        <v>17</v>
      </c>
      <c r="H6406" s="21" t="s">
        <v>50</v>
      </c>
      <c r="I6406" s="21" t="s">
        <v>77</v>
      </c>
      <c r="J6406" s="21">
        <v>1.49</v>
      </c>
      <c r="K6406" s="21" t="s">
        <v>20</v>
      </c>
      <c r="L6406">
        <f t="shared" si="116"/>
        <v>2</v>
      </c>
      <c r="M6406">
        <f>MATCH(H:H,价格表!$B$4:$B$35,0)</f>
        <v>4</v>
      </c>
      <c r="N6406" s="27">
        <f>IF(J6406&lt;=0.3,INDEX(价格表!$B$4:$I$31,M6406,2),IF(AND(J6406&gt;0.3,J6406&lt;=1),INDEX(价格表!$B$4:$I$31,M6406,3),IF(AND(J6406&gt;1,J6406&lt;=2.2),INDEX(价格表!$B$4:$I$31,M6406,4),IF(AND(J6406&gt;2.2,J6406&lt;=3.3),INDEX(价格表!$B$4:$I$31,M6406,5),IF(AND(J6406&gt;3.3,J6406&lt;=4),INDEX(价格表!$B$4:$I$31,M6406,6),IF(AND(J6406&gt;4,J6406&lt;=5.5),INDEX(价格表!$B$4:$I$31,M6406,7),IF(J6406&gt;5.5,2.6+INDEX(价格表!$B$4:$I$31,M6406,8)*L6406)))))))</f>
        <v>2.15</v>
      </c>
    </row>
    <row r="6407" spans="1:14">
      <c r="A6407" s="20">
        <v>4311134957219</v>
      </c>
      <c r="B6407" s="18" t="s">
        <v>16</v>
      </c>
      <c r="C6407" s="21">
        <v>20201219</v>
      </c>
      <c r="D6407" s="21">
        <v>610538201209</v>
      </c>
      <c r="E6407" s="21" t="s">
        <v>16</v>
      </c>
      <c r="F6407" s="21">
        <v>20201229</v>
      </c>
      <c r="G6407" s="21" t="s">
        <v>17</v>
      </c>
      <c r="H6407" s="21" t="s">
        <v>27</v>
      </c>
      <c r="I6407" s="21" t="s">
        <v>134</v>
      </c>
      <c r="J6407" s="21">
        <v>1.46</v>
      </c>
      <c r="K6407" s="21" t="s">
        <v>20</v>
      </c>
      <c r="L6407">
        <f t="shared" si="116"/>
        <v>2</v>
      </c>
      <c r="M6407">
        <f>MATCH(H:H,价格表!$B$4:$B$35,0)</f>
        <v>3</v>
      </c>
      <c r="N6407" s="27">
        <f>IF(J6407&lt;=0.3,INDEX(价格表!$B$4:$I$31,M6407,2),IF(AND(J6407&gt;0.3,J6407&lt;=1),INDEX(价格表!$B$4:$I$31,M6407,3),IF(AND(J6407&gt;1,J6407&lt;=2.2),INDEX(价格表!$B$4:$I$31,M6407,4),IF(AND(J6407&gt;2.2,J6407&lt;=3.3),INDEX(价格表!$B$4:$I$31,M6407,5),IF(AND(J6407&gt;3.3,J6407&lt;=4),INDEX(价格表!$B$4:$I$31,M6407,6),IF(AND(J6407&gt;4,J6407&lt;=5.5),INDEX(价格表!$B$4:$I$31,M6407,7),IF(J6407&gt;5.5,2.6+INDEX(价格表!$B$4:$I$31,M6407,8)*L6407)))))))</f>
        <v>2.15</v>
      </c>
    </row>
    <row r="6408" spans="1:14">
      <c r="A6408" s="20">
        <v>4311134957220</v>
      </c>
      <c r="B6408" s="18" t="s">
        <v>16</v>
      </c>
      <c r="C6408" s="21">
        <v>20201219</v>
      </c>
      <c r="D6408" s="21">
        <v>610538201209</v>
      </c>
      <c r="E6408" s="21" t="s">
        <v>16</v>
      </c>
      <c r="F6408" s="21">
        <v>20201229</v>
      </c>
      <c r="G6408" s="21" t="s">
        <v>17</v>
      </c>
      <c r="H6408" s="21" t="s">
        <v>54</v>
      </c>
      <c r="I6408" s="21" t="s">
        <v>55</v>
      </c>
      <c r="J6408" s="21">
        <v>1.46</v>
      </c>
      <c r="K6408" s="21" t="s">
        <v>20</v>
      </c>
      <c r="L6408">
        <f t="shared" si="116"/>
        <v>2</v>
      </c>
      <c r="M6408">
        <f>MATCH(H:H,价格表!$B$4:$B$35,0)</f>
        <v>14</v>
      </c>
      <c r="N6408" s="27">
        <f>IF(J6408&lt;=0.3,INDEX(价格表!$B$4:$I$31,M6408,2),IF(AND(J6408&gt;0.3,J6408&lt;=1),INDEX(价格表!$B$4:$I$31,M6408,3),IF(AND(J6408&gt;1,J6408&lt;=2.2),INDEX(价格表!$B$4:$I$31,M6408,4),IF(AND(J6408&gt;2.2,J6408&lt;=3.3),INDEX(价格表!$B$4:$I$31,M6408,5),IF(AND(J6408&gt;3.3,J6408&lt;=4),INDEX(价格表!$B$4:$I$31,M6408,6),IF(AND(J6408&gt;4,J6408&lt;=5.5),INDEX(价格表!$B$4:$I$31,M6408,7),IF(J6408&gt;5.5,2.6+INDEX(价格表!$B$4:$I$31,M6408,8)*L6408)))))))</f>
        <v>2.15</v>
      </c>
    </row>
    <row r="6409" spans="1:14">
      <c r="A6409" s="20">
        <v>4311134957221</v>
      </c>
      <c r="B6409" s="18" t="s">
        <v>16</v>
      </c>
      <c r="C6409" s="21">
        <v>20201219</v>
      </c>
      <c r="D6409" s="21">
        <v>610538201209</v>
      </c>
      <c r="E6409" s="21" t="s">
        <v>16</v>
      </c>
      <c r="F6409" s="21">
        <v>20201229</v>
      </c>
      <c r="G6409" s="21" t="s">
        <v>17</v>
      </c>
      <c r="H6409" s="21" t="s">
        <v>73</v>
      </c>
      <c r="I6409" s="21" t="s">
        <v>131</v>
      </c>
      <c r="J6409" s="21">
        <v>1.48</v>
      </c>
      <c r="K6409" s="21" t="s">
        <v>20</v>
      </c>
      <c r="L6409">
        <f t="shared" si="116"/>
        <v>2</v>
      </c>
      <c r="M6409">
        <f>MATCH(H:H,价格表!$B$4:$B$35,0)</f>
        <v>7</v>
      </c>
      <c r="N6409" s="27">
        <f>IF(J6409&lt;=0.3,INDEX(价格表!$B$4:$I$31,M6409,2),IF(AND(J6409&gt;0.3,J6409&lt;=1),INDEX(价格表!$B$4:$I$31,M6409,3),IF(AND(J6409&gt;1,J6409&lt;=2.2),INDEX(价格表!$B$4:$I$31,M6409,4),IF(AND(J6409&gt;2.2,J6409&lt;=3.3),INDEX(价格表!$B$4:$I$31,M6409,5),IF(AND(J6409&gt;3.3,J6409&lt;=4),INDEX(价格表!$B$4:$I$31,M6409,6),IF(AND(J6409&gt;4,J6409&lt;=5.5),INDEX(价格表!$B$4:$I$31,M6409,7),IF(J6409&gt;5.5,2.6+INDEX(价格表!$B$4:$I$31,M6409,8)*L6409)))))))</f>
        <v>2.15</v>
      </c>
    </row>
    <row r="6410" spans="1:14">
      <c r="A6410" s="20">
        <v>4311134957222</v>
      </c>
      <c r="B6410" s="18" t="s">
        <v>16</v>
      </c>
      <c r="C6410" s="21">
        <v>20201219</v>
      </c>
      <c r="D6410" s="21">
        <v>610538201209</v>
      </c>
      <c r="E6410" s="21" t="s">
        <v>16</v>
      </c>
      <c r="F6410" s="21">
        <v>20201229</v>
      </c>
      <c r="G6410" s="21" t="s">
        <v>17</v>
      </c>
      <c r="H6410" s="21" t="s">
        <v>35</v>
      </c>
      <c r="I6410" s="21" t="s">
        <v>36</v>
      </c>
      <c r="J6410" s="21">
        <v>1.48</v>
      </c>
      <c r="K6410" s="21" t="s">
        <v>20</v>
      </c>
      <c r="L6410">
        <f t="shared" si="116"/>
        <v>2</v>
      </c>
      <c r="M6410">
        <f>MATCH(H:H,价格表!$B$4:$B$35,0)</f>
        <v>22</v>
      </c>
      <c r="N6410" s="27">
        <f>IF(J6410&lt;=0.3,INDEX(价格表!$B$4:$I$31,M6410,2),IF(AND(J6410&gt;0.3,J6410&lt;=1),INDEX(价格表!$B$4:$I$31,M6410,3),IF(AND(J6410&gt;1,J6410&lt;=2.2),INDEX(价格表!$B$4:$I$31,M6410,4),IF(AND(J6410&gt;2.2,J6410&lt;=3.3),INDEX(价格表!$B$4:$I$31,M6410,5),IF(AND(J6410&gt;3.3,J6410&lt;=4),INDEX(价格表!$B$4:$I$31,M6410,6),IF(AND(J6410&gt;4,J6410&lt;=5.5),INDEX(价格表!$B$4:$I$31,M6410,7),IF(J6410&gt;5.5,2.6+INDEX(价格表!$B$4:$I$31,M6410,8)*L6410)))))))</f>
        <v>2.15</v>
      </c>
    </row>
    <row r="6411" spans="1:14">
      <c r="A6411" s="20">
        <v>4311134957223</v>
      </c>
      <c r="B6411" s="18" t="s">
        <v>16</v>
      </c>
      <c r="C6411" s="21">
        <v>20201219</v>
      </c>
      <c r="D6411" s="21">
        <v>610538201209</v>
      </c>
      <c r="E6411" s="21" t="s">
        <v>16</v>
      </c>
      <c r="F6411" s="21">
        <v>20201229</v>
      </c>
      <c r="G6411" s="21" t="s">
        <v>17</v>
      </c>
      <c r="H6411" s="21" t="s">
        <v>66</v>
      </c>
      <c r="I6411" s="21" t="s">
        <v>67</v>
      </c>
      <c r="J6411" s="21">
        <v>1.48</v>
      </c>
      <c r="K6411" s="21" t="s">
        <v>20</v>
      </c>
      <c r="L6411">
        <f t="shared" si="116"/>
        <v>2</v>
      </c>
      <c r="M6411">
        <f>MATCH(H:H,价格表!$B$4:$B$35,0)</f>
        <v>17</v>
      </c>
      <c r="N6411" s="27">
        <f>IF(J6411&lt;=0.3,INDEX(价格表!$B$4:$I$31,M6411,2),IF(AND(J6411&gt;0.3,J6411&lt;=1),INDEX(价格表!$B$4:$I$31,M6411,3),IF(AND(J6411&gt;1,J6411&lt;=2.2),INDEX(价格表!$B$4:$I$31,M6411,4),IF(AND(J6411&gt;2.2,J6411&lt;=3.3),INDEX(价格表!$B$4:$I$31,M6411,5),IF(AND(J6411&gt;3.3,J6411&lt;=4),INDEX(价格表!$B$4:$I$31,M6411,6),IF(AND(J6411&gt;4,J6411&lt;=5.5),INDEX(价格表!$B$4:$I$31,M6411,7),IF(J6411&gt;5.5,2.6+INDEX(价格表!$B$4:$I$31,M6411,8)*L6411)))))))</f>
        <v>2.15</v>
      </c>
    </row>
    <row r="6412" spans="1:14">
      <c r="A6412" s="20">
        <v>4311134957224</v>
      </c>
      <c r="B6412" s="18" t="s">
        <v>16</v>
      </c>
      <c r="C6412" s="21">
        <v>20201219</v>
      </c>
      <c r="D6412" s="21">
        <v>610538201209</v>
      </c>
      <c r="E6412" s="21" t="s">
        <v>16</v>
      </c>
      <c r="F6412" s="21">
        <v>20201229</v>
      </c>
      <c r="G6412" s="21" t="s">
        <v>17</v>
      </c>
      <c r="H6412" s="21" t="s">
        <v>88</v>
      </c>
      <c r="I6412" s="21" t="s">
        <v>96</v>
      </c>
      <c r="J6412" s="21">
        <v>1.49</v>
      </c>
      <c r="K6412" s="21" t="s">
        <v>20</v>
      </c>
      <c r="L6412">
        <f t="shared" si="116"/>
        <v>2</v>
      </c>
      <c r="M6412">
        <f>MATCH(H:H,价格表!$B$4:$B$35,0)</f>
        <v>19</v>
      </c>
      <c r="N6412" s="27">
        <f>IF(J6412&lt;=0.3,INDEX(价格表!$B$4:$I$31,M6412,2),IF(AND(J6412&gt;0.3,J6412&lt;=1),INDEX(价格表!$B$4:$I$31,M6412,3),IF(AND(J6412&gt;1,J6412&lt;=2.2),INDEX(价格表!$B$4:$I$31,M6412,4),IF(AND(J6412&gt;2.2,J6412&lt;=3.3),INDEX(价格表!$B$4:$I$31,M6412,5),IF(AND(J6412&gt;3.3,J6412&lt;=4),INDEX(价格表!$B$4:$I$31,M6412,6),IF(AND(J6412&gt;4,J6412&lt;=5.5),INDEX(价格表!$B$4:$I$31,M6412,7),IF(J6412&gt;5.5,2.6+INDEX(价格表!$B$4:$I$31,M6412,8)*L6412)))))))</f>
        <v>2.15</v>
      </c>
    </row>
    <row r="6413" spans="1:14">
      <c r="A6413" s="20">
        <v>4311134957226</v>
      </c>
      <c r="B6413" s="18" t="s">
        <v>16</v>
      </c>
      <c r="C6413" s="21">
        <v>20201219</v>
      </c>
      <c r="D6413" s="21">
        <v>610538201209</v>
      </c>
      <c r="E6413" s="21" t="s">
        <v>16</v>
      </c>
      <c r="F6413" s="21">
        <v>20201229</v>
      </c>
      <c r="G6413" s="21" t="s">
        <v>17</v>
      </c>
      <c r="H6413" s="21" t="s">
        <v>66</v>
      </c>
      <c r="I6413" s="21" t="s">
        <v>67</v>
      </c>
      <c r="J6413" s="21">
        <v>1.48</v>
      </c>
      <c r="K6413" s="21" t="s">
        <v>20</v>
      </c>
      <c r="L6413">
        <f t="shared" si="116"/>
        <v>2</v>
      </c>
      <c r="M6413">
        <f>MATCH(H:H,价格表!$B$4:$B$35,0)</f>
        <v>17</v>
      </c>
      <c r="N6413" s="27">
        <f>IF(J6413&lt;=0.3,INDEX(价格表!$B$4:$I$31,M6413,2),IF(AND(J6413&gt;0.3,J6413&lt;=1),INDEX(价格表!$B$4:$I$31,M6413,3),IF(AND(J6413&gt;1,J6413&lt;=2.2),INDEX(价格表!$B$4:$I$31,M6413,4),IF(AND(J6413&gt;2.2,J6413&lt;=3.3),INDEX(价格表!$B$4:$I$31,M6413,5),IF(AND(J6413&gt;3.3,J6413&lt;=4),INDEX(价格表!$B$4:$I$31,M6413,6),IF(AND(J6413&gt;4,J6413&lt;=5.5),INDEX(价格表!$B$4:$I$31,M6413,7),IF(J6413&gt;5.5,2.6+INDEX(价格表!$B$4:$I$31,M6413,8)*L6413)))))))</f>
        <v>2.15</v>
      </c>
    </row>
    <row r="6414" spans="1:14">
      <c r="A6414" s="20">
        <v>4311134976759</v>
      </c>
      <c r="B6414" s="18" t="s">
        <v>16</v>
      </c>
      <c r="C6414" s="21">
        <v>20201219</v>
      </c>
      <c r="D6414" s="21">
        <v>610538201209</v>
      </c>
      <c r="E6414" s="21" t="s">
        <v>16</v>
      </c>
      <c r="F6414" s="21">
        <v>20201229</v>
      </c>
      <c r="G6414" s="21" t="s">
        <v>17</v>
      </c>
      <c r="H6414" s="21" t="s">
        <v>50</v>
      </c>
      <c r="I6414" s="21" t="s">
        <v>62</v>
      </c>
      <c r="J6414" s="21">
        <v>1.5</v>
      </c>
      <c r="K6414" s="21" t="s">
        <v>20</v>
      </c>
      <c r="L6414">
        <f t="shared" si="116"/>
        <v>2</v>
      </c>
      <c r="M6414">
        <f>MATCH(H:H,价格表!$B$4:$B$35,0)</f>
        <v>4</v>
      </c>
      <c r="N6414" s="27">
        <f>IF(J6414&lt;=0.3,INDEX(价格表!$B$4:$I$31,M6414,2),IF(AND(J6414&gt;0.3,J6414&lt;=1),INDEX(价格表!$B$4:$I$31,M6414,3),IF(AND(J6414&gt;1,J6414&lt;=2.2),INDEX(价格表!$B$4:$I$31,M6414,4),IF(AND(J6414&gt;2.2,J6414&lt;=3.3),INDEX(价格表!$B$4:$I$31,M6414,5),IF(AND(J6414&gt;3.3,J6414&lt;=4),INDEX(价格表!$B$4:$I$31,M6414,6),IF(AND(J6414&gt;4,J6414&lt;=5.5),INDEX(价格表!$B$4:$I$31,M6414,7),IF(J6414&gt;5.5,2.6+INDEX(价格表!$B$4:$I$31,M6414,8)*L6414)))))))</f>
        <v>2.15</v>
      </c>
    </row>
    <row r="6415" spans="1:14">
      <c r="A6415" s="20">
        <v>4311134978334</v>
      </c>
      <c r="B6415" s="18" t="s">
        <v>16</v>
      </c>
      <c r="C6415" s="21">
        <v>20201219</v>
      </c>
      <c r="D6415" s="21">
        <v>610538201209</v>
      </c>
      <c r="E6415" s="21" t="s">
        <v>16</v>
      </c>
      <c r="F6415" s="21">
        <v>20201229</v>
      </c>
      <c r="G6415" s="21" t="s">
        <v>17</v>
      </c>
      <c r="H6415" s="21" t="s">
        <v>27</v>
      </c>
      <c r="I6415" s="21" t="s">
        <v>210</v>
      </c>
      <c r="J6415" s="21">
        <v>1.52</v>
      </c>
      <c r="K6415" s="21" t="s">
        <v>20</v>
      </c>
      <c r="L6415">
        <f t="shared" si="116"/>
        <v>2</v>
      </c>
      <c r="M6415">
        <f>MATCH(H:H,价格表!$B$4:$B$35,0)</f>
        <v>3</v>
      </c>
      <c r="N6415" s="27">
        <f>IF(J6415&lt;=0.3,INDEX(价格表!$B$4:$I$31,M6415,2),IF(AND(J6415&gt;0.3,J6415&lt;=1),INDEX(价格表!$B$4:$I$31,M6415,3),IF(AND(J6415&gt;1,J6415&lt;=2.2),INDEX(价格表!$B$4:$I$31,M6415,4),IF(AND(J6415&gt;2.2,J6415&lt;=3.3),INDEX(价格表!$B$4:$I$31,M6415,5),IF(AND(J6415&gt;3.3,J6415&lt;=4),INDEX(价格表!$B$4:$I$31,M6415,6),IF(AND(J6415&gt;4,J6415&lt;=5.5),INDEX(价格表!$B$4:$I$31,M6415,7),IF(J6415&gt;5.5,2.6+INDEX(价格表!$B$4:$I$31,M6415,8)*L6415)))))))</f>
        <v>2.15</v>
      </c>
    </row>
    <row r="6416" spans="1:14">
      <c r="A6416" s="20">
        <v>4311134978335</v>
      </c>
      <c r="B6416" s="18" t="s">
        <v>16</v>
      </c>
      <c r="C6416" s="21">
        <v>20201219</v>
      </c>
      <c r="D6416" s="21">
        <v>610538201209</v>
      </c>
      <c r="E6416" s="21" t="s">
        <v>16</v>
      </c>
      <c r="F6416" s="21">
        <v>20201229</v>
      </c>
      <c r="G6416" s="21" t="s">
        <v>17</v>
      </c>
      <c r="H6416" s="21" t="s">
        <v>37</v>
      </c>
      <c r="I6416" s="21" t="s">
        <v>103</v>
      </c>
      <c r="J6416" s="21">
        <v>1.46</v>
      </c>
      <c r="K6416" s="21" t="s">
        <v>20</v>
      </c>
      <c r="L6416">
        <f t="shared" si="116"/>
        <v>2</v>
      </c>
      <c r="M6416">
        <f>MATCH(H:H,价格表!$B$4:$B$35,0)</f>
        <v>12</v>
      </c>
      <c r="N6416" s="27">
        <f>IF(J6416&lt;=0.3,INDEX(价格表!$B$4:$I$31,M6416,2),IF(AND(J6416&gt;0.3,J6416&lt;=1),INDEX(价格表!$B$4:$I$31,M6416,3),IF(AND(J6416&gt;1,J6416&lt;=2.2),INDEX(价格表!$B$4:$I$31,M6416,4),IF(AND(J6416&gt;2.2,J6416&lt;=3.3),INDEX(价格表!$B$4:$I$31,M6416,5),IF(AND(J6416&gt;3.3,J6416&lt;=4),INDEX(价格表!$B$4:$I$31,M6416,6),IF(AND(J6416&gt;4,J6416&lt;=5.5),INDEX(价格表!$B$4:$I$31,M6416,7),IF(J6416&gt;5.5,2.6+INDEX(价格表!$B$4:$I$31,M6416,8)*L6416)))))))</f>
        <v>2.15</v>
      </c>
    </row>
    <row r="6417" spans="1:14">
      <c r="A6417" s="20">
        <v>4311134978338</v>
      </c>
      <c r="B6417" s="18" t="s">
        <v>16</v>
      </c>
      <c r="C6417" s="21">
        <v>20201219</v>
      </c>
      <c r="D6417" s="21">
        <v>610538201209</v>
      </c>
      <c r="E6417" s="21" t="s">
        <v>16</v>
      </c>
      <c r="F6417" s="21">
        <v>20201229</v>
      </c>
      <c r="G6417" s="21" t="s">
        <v>17</v>
      </c>
      <c r="H6417" s="21" t="s">
        <v>63</v>
      </c>
      <c r="I6417" s="21" t="s">
        <v>289</v>
      </c>
      <c r="J6417" s="21">
        <v>1.48</v>
      </c>
      <c r="K6417" s="21" t="s">
        <v>20</v>
      </c>
      <c r="L6417">
        <f t="shared" si="116"/>
        <v>2</v>
      </c>
      <c r="M6417">
        <f>MATCH(H:H,价格表!$B$4:$B$35,0)</f>
        <v>21</v>
      </c>
      <c r="N6417" s="27">
        <f>IF(J6417&lt;=0.3,INDEX(价格表!$B$4:$I$31,M6417,2),IF(AND(J6417&gt;0.3,J6417&lt;=1),INDEX(价格表!$B$4:$I$31,M6417,3),IF(AND(J6417&gt;1,J6417&lt;=2.2),INDEX(价格表!$B$4:$I$31,M6417,4),IF(AND(J6417&gt;2.2,J6417&lt;=3.3),INDEX(价格表!$B$4:$I$31,M6417,5),IF(AND(J6417&gt;3.3,J6417&lt;=4),INDEX(价格表!$B$4:$I$31,M6417,6),IF(AND(J6417&gt;4,J6417&lt;=5.5),INDEX(价格表!$B$4:$I$31,M6417,7),IF(J6417&gt;5.5,2.6+INDEX(价格表!$B$4:$I$31,M6417,8)*L6417)))))))</f>
        <v>2.15</v>
      </c>
    </row>
    <row r="6418" spans="1:14">
      <c r="A6418" s="20">
        <v>4311134978339</v>
      </c>
      <c r="B6418" s="18" t="s">
        <v>16</v>
      </c>
      <c r="C6418" s="21">
        <v>20201219</v>
      </c>
      <c r="D6418" s="21">
        <v>610538201209</v>
      </c>
      <c r="E6418" s="21" t="s">
        <v>16</v>
      </c>
      <c r="F6418" s="21">
        <v>20201229</v>
      </c>
      <c r="G6418" s="21" t="s">
        <v>17</v>
      </c>
      <c r="H6418" s="21" t="s">
        <v>23</v>
      </c>
      <c r="I6418" s="21" t="s">
        <v>225</v>
      </c>
      <c r="J6418" s="21">
        <v>1.48</v>
      </c>
      <c r="K6418" s="21" t="s">
        <v>20</v>
      </c>
      <c r="L6418">
        <f t="shared" si="116"/>
        <v>2</v>
      </c>
      <c r="M6418">
        <f>MATCH(H:H,价格表!$B$4:$B$35,0)</f>
        <v>15</v>
      </c>
      <c r="N6418" s="27">
        <f>IF(J6418&lt;=0.3,INDEX(价格表!$B$4:$I$31,M6418,2),IF(AND(J6418&gt;0.3,J6418&lt;=1),INDEX(价格表!$B$4:$I$31,M6418,3),IF(AND(J6418&gt;1,J6418&lt;=2.2),INDEX(价格表!$B$4:$I$31,M6418,4),IF(AND(J6418&gt;2.2,J6418&lt;=3.3),INDEX(价格表!$B$4:$I$31,M6418,5),IF(AND(J6418&gt;3.3,J6418&lt;=4),INDEX(价格表!$B$4:$I$31,M6418,6),IF(AND(J6418&gt;4,J6418&lt;=5.5),INDEX(价格表!$B$4:$I$31,M6418,7),IF(J6418&gt;5.5,2.6+INDEX(价格表!$B$4:$I$31,M6418,8)*L6418)))))))</f>
        <v>2.15</v>
      </c>
    </row>
    <row r="6419" spans="1:14">
      <c r="A6419" s="20">
        <v>4311134978340</v>
      </c>
      <c r="B6419" s="18" t="s">
        <v>16</v>
      </c>
      <c r="C6419" s="21">
        <v>20201219</v>
      </c>
      <c r="D6419" s="21">
        <v>610538201209</v>
      </c>
      <c r="E6419" s="21" t="s">
        <v>16</v>
      </c>
      <c r="F6419" s="21">
        <v>20201229</v>
      </c>
      <c r="G6419" s="21" t="s">
        <v>17</v>
      </c>
      <c r="H6419" s="21" t="s">
        <v>56</v>
      </c>
      <c r="I6419" s="21" t="s">
        <v>356</v>
      </c>
      <c r="J6419" s="21">
        <v>1.66</v>
      </c>
      <c r="K6419" s="21" t="s">
        <v>20</v>
      </c>
      <c r="L6419">
        <f t="shared" si="116"/>
        <v>2</v>
      </c>
      <c r="M6419">
        <f>MATCH(H:H,价格表!$B$4:$B$35,0)</f>
        <v>11</v>
      </c>
      <c r="N6419" s="27">
        <f>IF(J6419&lt;=0.3,INDEX(价格表!$B$4:$I$31,M6419,2),IF(AND(J6419&gt;0.3,J6419&lt;=1),INDEX(价格表!$B$4:$I$31,M6419,3),IF(AND(J6419&gt;1,J6419&lt;=2.2),INDEX(价格表!$B$4:$I$31,M6419,4),IF(AND(J6419&gt;2.2,J6419&lt;=3.3),INDEX(价格表!$B$4:$I$31,M6419,5),IF(AND(J6419&gt;3.3,J6419&lt;=4),INDEX(价格表!$B$4:$I$31,M6419,6),IF(AND(J6419&gt;4,J6419&lt;=5.5),INDEX(价格表!$B$4:$I$31,M6419,7),IF(J6419&gt;5.5,2.6+INDEX(价格表!$B$4:$I$31,M6419,8)*L6419)))))))</f>
        <v>2.15</v>
      </c>
    </row>
    <row r="6420" spans="1:14">
      <c r="A6420" s="20">
        <v>4311134978341</v>
      </c>
      <c r="B6420" s="18" t="s">
        <v>16</v>
      </c>
      <c r="C6420" s="21">
        <v>20201219</v>
      </c>
      <c r="D6420" s="21">
        <v>610538201209</v>
      </c>
      <c r="E6420" s="21" t="s">
        <v>16</v>
      </c>
      <c r="F6420" s="21">
        <v>20201229</v>
      </c>
      <c r="G6420" s="21" t="s">
        <v>17</v>
      </c>
      <c r="H6420" s="21" t="s">
        <v>45</v>
      </c>
      <c r="I6420" s="21" t="s">
        <v>48</v>
      </c>
      <c r="J6420" s="21">
        <v>1.46</v>
      </c>
      <c r="K6420" s="21" t="s">
        <v>20</v>
      </c>
      <c r="L6420">
        <f t="shared" si="116"/>
        <v>2</v>
      </c>
      <c r="M6420">
        <f>MATCH(H:H,价格表!$B$4:$B$35,0)</f>
        <v>9</v>
      </c>
      <c r="N6420" s="27">
        <f>IF(J6420&lt;=0.3,INDEX(价格表!$B$4:$I$31,M6420,2),IF(AND(J6420&gt;0.3,J6420&lt;=1),INDEX(价格表!$B$4:$I$31,M6420,3),IF(AND(J6420&gt;1,J6420&lt;=2.2),INDEX(价格表!$B$4:$I$31,M6420,4),IF(AND(J6420&gt;2.2,J6420&lt;=3.3),INDEX(价格表!$B$4:$I$31,M6420,5),IF(AND(J6420&gt;3.3,J6420&lt;=4),INDEX(价格表!$B$4:$I$31,M6420,6),IF(AND(J6420&gt;4,J6420&lt;=5.5),INDEX(价格表!$B$4:$I$31,M6420,7),IF(J6420&gt;5.5,2.6+INDEX(价格表!$B$4:$I$31,M6420,8)*L6420)))))))</f>
        <v>2.15</v>
      </c>
    </row>
    <row r="6421" spans="1:14">
      <c r="A6421" s="20">
        <v>4311134978342</v>
      </c>
      <c r="B6421" s="18" t="s">
        <v>16</v>
      </c>
      <c r="C6421" s="21">
        <v>20201219</v>
      </c>
      <c r="D6421" s="21">
        <v>610538201209</v>
      </c>
      <c r="E6421" s="21" t="s">
        <v>16</v>
      </c>
      <c r="F6421" s="21">
        <v>20201229</v>
      </c>
      <c r="G6421" s="21" t="s">
        <v>17</v>
      </c>
      <c r="H6421" s="21" t="s">
        <v>82</v>
      </c>
      <c r="I6421" s="21" t="s">
        <v>83</v>
      </c>
      <c r="J6421" s="21">
        <v>1.49</v>
      </c>
      <c r="K6421" s="21" t="s">
        <v>20</v>
      </c>
      <c r="L6421">
        <f t="shared" si="116"/>
        <v>2</v>
      </c>
      <c r="M6421">
        <f>MATCH(H:H,价格表!$B$4:$B$35,0)</f>
        <v>2</v>
      </c>
      <c r="N6421" s="27">
        <f>IF(J6421&lt;=0.3,INDEX(价格表!$B$4:$I$31,M6421,2),IF(AND(J6421&gt;0.3,J6421&lt;=1),INDEX(价格表!$B$4:$I$31,M6421,3),IF(AND(J6421&gt;1,J6421&lt;=2.2),INDEX(价格表!$B$4:$I$31,M6421,4),IF(AND(J6421&gt;2.2,J6421&lt;=3.3),INDEX(价格表!$B$4:$I$31,M6421,5),IF(AND(J6421&gt;3.3,J6421&lt;=4),INDEX(价格表!$B$4:$I$31,M6421,6),IF(AND(J6421&gt;4,J6421&lt;=5.5),INDEX(价格表!$B$4:$I$31,M6421,7),IF(J6421&gt;5.5,2.6+INDEX(价格表!$B$4:$I$31,M6421,8)*L6421)))))))</f>
        <v>2.15</v>
      </c>
    </row>
    <row r="6422" spans="1:14">
      <c r="A6422" s="20">
        <v>4311134978343</v>
      </c>
      <c r="B6422" s="18" t="s">
        <v>16</v>
      </c>
      <c r="C6422" s="21">
        <v>20201219</v>
      </c>
      <c r="D6422" s="21">
        <v>610538201209</v>
      </c>
      <c r="E6422" s="21" t="s">
        <v>16</v>
      </c>
      <c r="F6422" s="21">
        <v>20201229</v>
      </c>
      <c r="G6422" s="21" t="s">
        <v>17</v>
      </c>
      <c r="H6422" s="21" t="s">
        <v>35</v>
      </c>
      <c r="I6422" s="21" t="s">
        <v>102</v>
      </c>
      <c r="J6422" s="21">
        <v>1.49</v>
      </c>
      <c r="K6422" s="21" t="s">
        <v>20</v>
      </c>
      <c r="L6422">
        <f t="shared" si="116"/>
        <v>2</v>
      </c>
      <c r="M6422">
        <f>MATCH(H:H,价格表!$B$4:$B$35,0)</f>
        <v>22</v>
      </c>
      <c r="N6422" s="27">
        <f>IF(J6422&lt;=0.3,INDEX(价格表!$B$4:$I$31,M6422,2),IF(AND(J6422&gt;0.3,J6422&lt;=1),INDEX(价格表!$B$4:$I$31,M6422,3),IF(AND(J6422&gt;1,J6422&lt;=2.2),INDEX(价格表!$B$4:$I$31,M6422,4),IF(AND(J6422&gt;2.2,J6422&lt;=3.3),INDEX(价格表!$B$4:$I$31,M6422,5),IF(AND(J6422&gt;3.3,J6422&lt;=4),INDEX(价格表!$B$4:$I$31,M6422,6),IF(AND(J6422&gt;4,J6422&lt;=5.5),INDEX(价格表!$B$4:$I$31,M6422,7),IF(J6422&gt;5.5,2.6+INDEX(价格表!$B$4:$I$31,M6422,8)*L6422)))))))</f>
        <v>2.15</v>
      </c>
    </row>
    <row r="6423" spans="1:14">
      <c r="A6423" s="20">
        <v>4311134984987</v>
      </c>
      <c r="B6423" s="18" t="s">
        <v>16</v>
      </c>
      <c r="C6423" s="21">
        <v>20201219</v>
      </c>
      <c r="D6423" s="21">
        <v>610538201209</v>
      </c>
      <c r="E6423" s="21" t="s">
        <v>16</v>
      </c>
      <c r="F6423" s="21">
        <v>20201229</v>
      </c>
      <c r="G6423" s="21" t="s">
        <v>17</v>
      </c>
      <c r="H6423" s="21" t="s">
        <v>56</v>
      </c>
      <c r="I6423" s="21" t="s">
        <v>149</v>
      </c>
      <c r="J6423" s="21">
        <v>1.48</v>
      </c>
      <c r="K6423" s="21" t="s">
        <v>20</v>
      </c>
      <c r="L6423">
        <f t="shared" si="116"/>
        <v>2</v>
      </c>
      <c r="M6423">
        <f>MATCH(H:H,价格表!$B$4:$B$35,0)</f>
        <v>11</v>
      </c>
      <c r="N6423" s="27">
        <f>IF(J6423&lt;=0.3,INDEX(价格表!$B$4:$I$31,M6423,2),IF(AND(J6423&gt;0.3,J6423&lt;=1),INDEX(价格表!$B$4:$I$31,M6423,3),IF(AND(J6423&gt;1,J6423&lt;=2.2),INDEX(价格表!$B$4:$I$31,M6423,4),IF(AND(J6423&gt;2.2,J6423&lt;=3.3),INDEX(价格表!$B$4:$I$31,M6423,5),IF(AND(J6423&gt;3.3,J6423&lt;=4),INDEX(价格表!$B$4:$I$31,M6423,6),IF(AND(J6423&gt;4,J6423&lt;=5.5),INDEX(价格表!$B$4:$I$31,M6423,7),IF(J6423&gt;5.5,2.6+INDEX(价格表!$B$4:$I$31,M6423,8)*L6423)))))))</f>
        <v>2.15</v>
      </c>
    </row>
    <row r="6424" spans="1:14">
      <c r="A6424" s="20">
        <v>4311134984988</v>
      </c>
      <c r="B6424" s="18" t="s">
        <v>16</v>
      </c>
      <c r="C6424" s="21">
        <v>20201219</v>
      </c>
      <c r="D6424" s="21">
        <v>610538201209</v>
      </c>
      <c r="E6424" s="21" t="s">
        <v>16</v>
      </c>
      <c r="F6424" s="21">
        <v>20201229</v>
      </c>
      <c r="G6424" s="21" t="s">
        <v>17</v>
      </c>
      <c r="H6424" s="21" t="s">
        <v>56</v>
      </c>
      <c r="I6424" s="21" t="s">
        <v>57</v>
      </c>
      <c r="J6424" s="21">
        <v>1.48</v>
      </c>
      <c r="K6424" s="21" t="s">
        <v>20</v>
      </c>
      <c r="L6424">
        <f t="shared" si="116"/>
        <v>2</v>
      </c>
      <c r="M6424">
        <f>MATCH(H:H,价格表!$B$4:$B$35,0)</f>
        <v>11</v>
      </c>
      <c r="N6424" s="27">
        <f>IF(J6424&lt;=0.3,INDEX(价格表!$B$4:$I$31,M6424,2),IF(AND(J6424&gt;0.3,J6424&lt;=1),INDEX(价格表!$B$4:$I$31,M6424,3),IF(AND(J6424&gt;1,J6424&lt;=2.2),INDEX(价格表!$B$4:$I$31,M6424,4),IF(AND(J6424&gt;2.2,J6424&lt;=3.3),INDEX(价格表!$B$4:$I$31,M6424,5),IF(AND(J6424&gt;3.3,J6424&lt;=4),INDEX(价格表!$B$4:$I$31,M6424,6),IF(AND(J6424&gt;4,J6424&lt;=5.5),INDEX(价格表!$B$4:$I$31,M6424,7),IF(J6424&gt;5.5,2.6+INDEX(价格表!$B$4:$I$31,M6424,8)*L6424)))))))</f>
        <v>2.15</v>
      </c>
    </row>
    <row r="6425" spans="1:14">
      <c r="A6425" s="20">
        <v>4311134984989</v>
      </c>
      <c r="B6425" s="18" t="s">
        <v>16</v>
      </c>
      <c r="C6425" s="21">
        <v>20201219</v>
      </c>
      <c r="D6425" s="21">
        <v>610538201209</v>
      </c>
      <c r="E6425" s="21" t="s">
        <v>16</v>
      </c>
      <c r="F6425" s="21">
        <v>20201229</v>
      </c>
      <c r="G6425" s="21" t="s">
        <v>17</v>
      </c>
      <c r="H6425" s="21" t="s">
        <v>56</v>
      </c>
      <c r="I6425" s="21" t="s">
        <v>57</v>
      </c>
      <c r="J6425" s="21">
        <v>1.48</v>
      </c>
      <c r="K6425" s="21" t="s">
        <v>20</v>
      </c>
      <c r="L6425">
        <f t="shared" si="116"/>
        <v>2</v>
      </c>
      <c r="M6425">
        <f>MATCH(H:H,价格表!$B$4:$B$35,0)</f>
        <v>11</v>
      </c>
      <c r="N6425" s="27">
        <f>IF(J6425&lt;=0.3,INDEX(价格表!$B$4:$I$31,M6425,2),IF(AND(J6425&gt;0.3,J6425&lt;=1),INDEX(价格表!$B$4:$I$31,M6425,3),IF(AND(J6425&gt;1,J6425&lt;=2.2),INDEX(价格表!$B$4:$I$31,M6425,4),IF(AND(J6425&gt;2.2,J6425&lt;=3.3),INDEX(价格表!$B$4:$I$31,M6425,5),IF(AND(J6425&gt;3.3,J6425&lt;=4),INDEX(价格表!$B$4:$I$31,M6425,6),IF(AND(J6425&gt;4,J6425&lt;=5.5),INDEX(价格表!$B$4:$I$31,M6425,7),IF(J6425&gt;5.5,2.6+INDEX(价格表!$B$4:$I$31,M6425,8)*L6425)))))))</f>
        <v>2.15</v>
      </c>
    </row>
    <row r="6426" spans="1:14">
      <c r="A6426" s="20">
        <v>4311134984990</v>
      </c>
      <c r="B6426" s="18" t="s">
        <v>16</v>
      </c>
      <c r="C6426" s="21">
        <v>20201219</v>
      </c>
      <c r="D6426" s="21">
        <v>610538201209</v>
      </c>
      <c r="E6426" s="21" t="s">
        <v>16</v>
      </c>
      <c r="F6426" s="21">
        <v>20201229</v>
      </c>
      <c r="G6426" s="21" t="s">
        <v>17</v>
      </c>
      <c r="H6426" s="21" t="s">
        <v>88</v>
      </c>
      <c r="I6426" s="21" t="s">
        <v>101</v>
      </c>
      <c r="J6426" s="21">
        <v>1.48</v>
      </c>
      <c r="K6426" s="21" t="s">
        <v>20</v>
      </c>
      <c r="L6426">
        <f t="shared" si="116"/>
        <v>2</v>
      </c>
      <c r="M6426">
        <f>MATCH(H:H,价格表!$B$4:$B$35,0)</f>
        <v>19</v>
      </c>
      <c r="N6426" s="27">
        <f>IF(J6426&lt;=0.3,INDEX(价格表!$B$4:$I$31,M6426,2),IF(AND(J6426&gt;0.3,J6426&lt;=1),INDEX(价格表!$B$4:$I$31,M6426,3),IF(AND(J6426&gt;1,J6426&lt;=2.2),INDEX(价格表!$B$4:$I$31,M6426,4),IF(AND(J6426&gt;2.2,J6426&lt;=3.3),INDEX(价格表!$B$4:$I$31,M6426,5),IF(AND(J6426&gt;3.3,J6426&lt;=4),INDEX(价格表!$B$4:$I$31,M6426,6),IF(AND(J6426&gt;4,J6426&lt;=5.5),INDEX(价格表!$B$4:$I$31,M6426,7),IF(J6426&gt;5.5,2.6+INDEX(价格表!$B$4:$I$31,M6426,8)*L6426)))))))</f>
        <v>2.15</v>
      </c>
    </row>
    <row r="6427" spans="1:14">
      <c r="A6427" s="20">
        <v>4311134984991</v>
      </c>
      <c r="B6427" s="18" t="s">
        <v>16</v>
      </c>
      <c r="C6427" s="21">
        <v>20201219</v>
      </c>
      <c r="D6427" s="21">
        <v>610538201209</v>
      </c>
      <c r="E6427" s="21" t="s">
        <v>16</v>
      </c>
      <c r="F6427" s="21">
        <v>20201229</v>
      </c>
      <c r="G6427" s="21" t="s">
        <v>17</v>
      </c>
      <c r="H6427" s="21" t="s">
        <v>39</v>
      </c>
      <c r="I6427" s="21" t="s">
        <v>208</v>
      </c>
      <c r="J6427" s="21">
        <v>1.5</v>
      </c>
      <c r="K6427" s="21" t="s">
        <v>20</v>
      </c>
      <c r="L6427">
        <f t="shared" si="116"/>
        <v>2</v>
      </c>
      <c r="M6427">
        <f>MATCH(H:H,价格表!$B$4:$B$35,0)</f>
        <v>23</v>
      </c>
      <c r="N6427" s="27">
        <f>IF(J6427&lt;=0.3,INDEX(价格表!$B$4:$I$31,M6427,2),IF(AND(J6427&gt;0.3,J6427&lt;=1),INDEX(价格表!$B$4:$I$31,M6427,3),IF(AND(J6427&gt;1,J6427&lt;=2.2),INDEX(价格表!$B$4:$I$31,M6427,4),IF(AND(J6427&gt;2.2,J6427&lt;=3.3),INDEX(价格表!$B$4:$I$31,M6427,5),IF(AND(J6427&gt;3.3,J6427&lt;=4),INDEX(价格表!$B$4:$I$31,M6427,6),IF(AND(J6427&gt;4,J6427&lt;=5.5),INDEX(价格表!$B$4:$I$31,M6427,7),IF(J6427&gt;5.5,2.6+INDEX(价格表!$B$4:$I$31,M6427,8)*L6427)))))))</f>
        <v>2.15</v>
      </c>
    </row>
    <row r="6428" spans="1:14">
      <c r="A6428" s="20">
        <v>4311134984992</v>
      </c>
      <c r="B6428" s="18" t="s">
        <v>16</v>
      </c>
      <c r="C6428" s="21">
        <v>20201219</v>
      </c>
      <c r="D6428" s="21">
        <v>610538201209</v>
      </c>
      <c r="E6428" s="21" t="s">
        <v>16</v>
      </c>
      <c r="F6428" s="21">
        <v>20201229</v>
      </c>
      <c r="G6428" s="21" t="s">
        <v>17</v>
      </c>
      <c r="H6428" s="21" t="s">
        <v>68</v>
      </c>
      <c r="I6428" s="21" t="s">
        <v>193</v>
      </c>
      <c r="J6428" s="21">
        <v>1.48</v>
      </c>
      <c r="K6428" s="21" t="s">
        <v>20</v>
      </c>
      <c r="L6428">
        <f t="shared" si="116"/>
        <v>2</v>
      </c>
      <c r="M6428">
        <f>MATCH(H:H,价格表!$B$4:$B$35,0)</f>
        <v>5</v>
      </c>
      <c r="N6428" s="27">
        <f>IF(J6428&lt;=0.3,INDEX(价格表!$B$4:$I$31,M6428,2),IF(AND(J6428&gt;0.3,J6428&lt;=1),INDEX(价格表!$B$4:$I$31,M6428,3),IF(AND(J6428&gt;1,J6428&lt;=2.2),INDEX(价格表!$B$4:$I$31,M6428,4),IF(AND(J6428&gt;2.2,J6428&lt;=3.3),INDEX(价格表!$B$4:$I$31,M6428,5),IF(AND(J6428&gt;3.3,J6428&lt;=4),INDEX(价格表!$B$4:$I$31,M6428,6),IF(AND(J6428&gt;4,J6428&lt;=5.5),INDEX(价格表!$B$4:$I$31,M6428,7),IF(J6428&gt;5.5,2.6+INDEX(价格表!$B$4:$I$31,M6428,8)*L6428)))))))</f>
        <v>2.15</v>
      </c>
    </row>
    <row r="6429" spans="1:14">
      <c r="A6429" s="20">
        <v>4311134984994</v>
      </c>
      <c r="B6429" s="18" t="s">
        <v>16</v>
      </c>
      <c r="C6429" s="21">
        <v>20201219</v>
      </c>
      <c r="D6429" s="21">
        <v>610538201209</v>
      </c>
      <c r="E6429" s="21" t="s">
        <v>16</v>
      </c>
      <c r="F6429" s="21">
        <v>20201229</v>
      </c>
      <c r="G6429" s="21" t="s">
        <v>17</v>
      </c>
      <c r="H6429" s="21" t="s">
        <v>43</v>
      </c>
      <c r="I6429" s="21" t="s">
        <v>44</v>
      </c>
      <c r="J6429" s="21">
        <v>1.48</v>
      </c>
      <c r="K6429" s="21" t="s">
        <v>20</v>
      </c>
      <c r="L6429">
        <f t="shared" si="116"/>
        <v>2</v>
      </c>
      <c r="M6429">
        <f>MATCH(H:H,价格表!$B$4:$B$35,0)</f>
        <v>10</v>
      </c>
      <c r="N6429" s="27">
        <f>IF(J6429&lt;=0.3,INDEX(价格表!$B$4:$I$31,M6429,2),IF(AND(J6429&gt;0.3,J6429&lt;=1),INDEX(价格表!$B$4:$I$31,M6429,3),IF(AND(J6429&gt;1,J6429&lt;=2.2),INDEX(价格表!$B$4:$I$31,M6429,4),IF(AND(J6429&gt;2.2,J6429&lt;=3.3),INDEX(价格表!$B$4:$I$31,M6429,5),IF(AND(J6429&gt;3.3,J6429&lt;=4),INDEX(价格表!$B$4:$I$31,M6429,6),IF(AND(J6429&gt;4,J6429&lt;=5.5),INDEX(价格表!$B$4:$I$31,M6429,7),IF(J6429&gt;5.5,2.6+INDEX(价格表!$B$4:$I$31,M6429,8)*L6429)))))))</f>
        <v>2.15</v>
      </c>
    </row>
    <row r="6430" spans="1:14">
      <c r="A6430" s="20">
        <v>4311134987674</v>
      </c>
      <c r="B6430" s="18" t="s">
        <v>16</v>
      </c>
      <c r="C6430" s="21">
        <v>20201219</v>
      </c>
      <c r="D6430" s="21">
        <v>610538201209</v>
      </c>
      <c r="E6430" s="21" t="s">
        <v>16</v>
      </c>
      <c r="F6430" s="21">
        <v>20201229</v>
      </c>
      <c r="G6430" s="21" t="s">
        <v>17</v>
      </c>
      <c r="H6430" s="21" t="s">
        <v>37</v>
      </c>
      <c r="I6430" s="21" t="s">
        <v>72</v>
      </c>
      <c r="J6430" s="21">
        <v>1.49</v>
      </c>
      <c r="K6430" s="21" t="s">
        <v>20</v>
      </c>
      <c r="L6430">
        <f t="shared" si="116"/>
        <v>2</v>
      </c>
      <c r="M6430">
        <f>MATCH(H:H,价格表!$B$4:$B$35,0)</f>
        <v>12</v>
      </c>
      <c r="N6430" s="27">
        <f>IF(J6430&lt;=0.3,INDEX(价格表!$B$4:$I$31,M6430,2),IF(AND(J6430&gt;0.3,J6430&lt;=1),INDEX(价格表!$B$4:$I$31,M6430,3),IF(AND(J6430&gt;1,J6430&lt;=2.2),INDEX(价格表!$B$4:$I$31,M6430,4),IF(AND(J6430&gt;2.2,J6430&lt;=3.3),INDEX(价格表!$B$4:$I$31,M6430,5),IF(AND(J6430&gt;3.3,J6430&lt;=4),INDEX(价格表!$B$4:$I$31,M6430,6),IF(AND(J6430&gt;4,J6430&lt;=5.5),INDEX(价格表!$B$4:$I$31,M6430,7),IF(J6430&gt;5.5,2.6+INDEX(价格表!$B$4:$I$31,M6430,8)*L6430)))))))</f>
        <v>2.15</v>
      </c>
    </row>
    <row r="6431" spans="1:14">
      <c r="A6431" s="20">
        <v>4311134987675</v>
      </c>
      <c r="B6431" s="18" t="s">
        <v>16</v>
      </c>
      <c r="C6431" s="21">
        <v>20201219</v>
      </c>
      <c r="D6431" s="21">
        <v>610538201209</v>
      </c>
      <c r="E6431" s="21" t="s">
        <v>16</v>
      </c>
      <c r="F6431" s="21">
        <v>20201229</v>
      </c>
      <c r="G6431" s="21" t="s">
        <v>17</v>
      </c>
      <c r="H6431" s="21" t="s">
        <v>25</v>
      </c>
      <c r="I6431" s="21" t="s">
        <v>203</v>
      </c>
      <c r="J6431" s="21">
        <v>1.51</v>
      </c>
      <c r="K6431" s="21" t="s">
        <v>20</v>
      </c>
      <c r="L6431">
        <f t="shared" si="116"/>
        <v>2</v>
      </c>
      <c r="M6431">
        <f>MATCH(H:H,价格表!$B$4:$B$35,0)</f>
        <v>25</v>
      </c>
      <c r="N6431" s="27">
        <f>IF(J6431&lt;=0.3,INDEX(价格表!$B$4:$I$31,M6431,2),IF(AND(J6431&gt;0.3,J6431&lt;=1),INDEX(价格表!$B$4:$I$31,M6431,3),IF(AND(J6431&gt;1,J6431&lt;=2.2),INDEX(价格表!$B$4:$I$31,M6431,4),IF(AND(J6431&gt;2.2,J6431&lt;=3.3),INDEX(价格表!$B$4:$I$31,M6431,5),IF(AND(J6431&gt;3.3,J6431&lt;=4),INDEX(价格表!$B$4:$I$31,M6431,6),IF(AND(J6431&gt;4,J6431&lt;=5.5),INDEX(价格表!$B$4:$I$31,M6431,7),IF(J6431&gt;5.5,2.6+INDEX(价格表!$B$4:$I$31,M6431,8)*L6431)))))))</f>
        <v>2.15</v>
      </c>
    </row>
    <row r="6432" spans="1:14">
      <c r="A6432" s="20">
        <v>4311134987676</v>
      </c>
      <c r="B6432" s="18" t="s">
        <v>16</v>
      </c>
      <c r="C6432" s="21">
        <v>20201219</v>
      </c>
      <c r="D6432" s="21">
        <v>610538201209</v>
      </c>
      <c r="E6432" s="21" t="s">
        <v>16</v>
      </c>
      <c r="F6432" s="21">
        <v>20201229</v>
      </c>
      <c r="G6432" s="21" t="s">
        <v>17</v>
      </c>
      <c r="H6432" s="21" t="s">
        <v>25</v>
      </c>
      <c r="I6432" s="21" t="s">
        <v>26</v>
      </c>
      <c r="J6432" s="21">
        <v>1.48</v>
      </c>
      <c r="K6432" s="21" t="s">
        <v>20</v>
      </c>
      <c r="L6432">
        <f t="shared" si="116"/>
        <v>2</v>
      </c>
      <c r="M6432">
        <f>MATCH(H:H,价格表!$B$4:$B$35,0)</f>
        <v>25</v>
      </c>
      <c r="N6432" s="27">
        <f>IF(J6432&lt;=0.3,INDEX(价格表!$B$4:$I$31,M6432,2),IF(AND(J6432&gt;0.3,J6432&lt;=1),INDEX(价格表!$B$4:$I$31,M6432,3),IF(AND(J6432&gt;1,J6432&lt;=2.2),INDEX(价格表!$B$4:$I$31,M6432,4),IF(AND(J6432&gt;2.2,J6432&lt;=3.3),INDEX(价格表!$B$4:$I$31,M6432,5),IF(AND(J6432&gt;3.3,J6432&lt;=4),INDEX(价格表!$B$4:$I$31,M6432,6),IF(AND(J6432&gt;4,J6432&lt;=5.5),INDEX(价格表!$B$4:$I$31,M6432,7),IF(J6432&gt;5.5,2.6+INDEX(价格表!$B$4:$I$31,M6432,8)*L6432)))))))</f>
        <v>2.15</v>
      </c>
    </row>
    <row r="6433" spans="1:14">
      <c r="A6433" s="20">
        <v>4311134987677</v>
      </c>
      <c r="B6433" s="18" t="s">
        <v>16</v>
      </c>
      <c r="C6433" s="21">
        <v>20201219</v>
      </c>
      <c r="D6433" s="21">
        <v>610538201209</v>
      </c>
      <c r="E6433" s="21" t="s">
        <v>16</v>
      </c>
      <c r="F6433" s="21">
        <v>20201229</v>
      </c>
      <c r="G6433" s="21" t="s">
        <v>17</v>
      </c>
      <c r="H6433" s="21" t="s">
        <v>18</v>
      </c>
      <c r="I6433" s="21" t="s">
        <v>53</v>
      </c>
      <c r="J6433" s="21">
        <v>1.46</v>
      </c>
      <c r="K6433" s="21" t="s">
        <v>20</v>
      </c>
      <c r="L6433">
        <f t="shared" si="116"/>
        <v>2</v>
      </c>
      <c r="M6433">
        <f>MATCH(H:H,价格表!$B$4:$B$35,0)</f>
        <v>1</v>
      </c>
      <c r="N6433" s="27">
        <f>IF(J6433&lt;=0.3,INDEX(价格表!$B$4:$I$31,M6433,2),IF(AND(J6433&gt;0.3,J6433&lt;=1),INDEX(价格表!$B$4:$I$31,M6433,3),IF(AND(J6433&gt;1,J6433&lt;=2.2),INDEX(价格表!$B$4:$I$31,M6433,4),IF(AND(J6433&gt;2.2,J6433&lt;=3.3),INDEX(价格表!$B$4:$I$31,M6433,5),IF(AND(J6433&gt;3.3,J6433&lt;=4),INDEX(价格表!$B$4:$I$31,M6433,6),IF(AND(J6433&gt;4,J6433&lt;=5.5),INDEX(价格表!$B$4:$I$31,M6433,7),IF(J6433&gt;5.5,2.6+INDEX(价格表!$B$4:$I$31,M6433,8)*L6433)))))))</f>
        <v>2.15</v>
      </c>
    </row>
    <row r="6434" spans="1:14">
      <c r="A6434" s="20">
        <v>4311134987678</v>
      </c>
      <c r="B6434" s="18" t="s">
        <v>16</v>
      </c>
      <c r="C6434" s="21">
        <v>20201219</v>
      </c>
      <c r="D6434" s="21">
        <v>610538201209</v>
      </c>
      <c r="E6434" s="21" t="s">
        <v>16</v>
      </c>
      <c r="F6434" s="21">
        <v>20201229</v>
      </c>
      <c r="G6434" s="21" t="s">
        <v>17</v>
      </c>
      <c r="H6434" s="21" t="s">
        <v>88</v>
      </c>
      <c r="I6434" s="21" t="s">
        <v>101</v>
      </c>
      <c r="J6434" s="21">
        <v>1.78</v>
      </c>
      <c r="K6434" s="21" t="s">
        <v>20</v>
      </c>
      <c r="L6434">
        <f t="shared" si="116"/>
        <v>2</v>
      </c>
      <c r="M6434">
        <f>MATCH(H:H,价格表!$B$4:$B$35,0)</f>
        <v>19</v>
      </c>
      <c r="N6434" s="27">
        <f>IF(J6434&lt;=0.3,INDEX(价格表!$B$4:$I$31,M6434,2),IF(AND(J6434&gt;0.3,J6434&lt;=1),INDEX(价格表!$B$4:$I$31,M6434,3),IF(AND(J6434&gt;1,J6434&lt;=2.2),INDEX(价格表!$B$4:$I$31,M6434,4),IF(AND(J6434&gt;2.2,J6434&lt;=3.3),INDEX(价格表!$B$4:$I$31,M6434,5),IF(AND(J6434&gt;3.3,J6434&lt;=4),INDEX(价格表!$B$4:$I$31,M6434,6),IF(AND(J6434&gt;4,J6434&lt;=5.5),INDEX(价格表!$B$4:$I$31,M6434,7),IF(J6434&gt;5.5,2.6+INDEX(价格表!$B$4:$I$31,M6434,8)*L6434)))))))</f>
        <v>2.15</v>
      </c>
    </row>
    <row r="6435" spans="1:14">
      <c r="A6435" s="20">
        <v>4311134987679</v>
      </c>
      <c r="B6435" s="18" t="s">
        <v>16</v>
      </c>
      <c r="C6435" s="21">
        <v>20201219</v>
      </c>
      <c r="D6435" s="21">
        <v>610538201209</v>
      </c>
      <c r="E6435" s="21" t="s">
        <v>16</v>
      </c>
      <c r="F6435" s="21">
        <v>20201229</v>
      </c>
      <c r="G6435" s="21" t="s">
        <v>17</v>
      </c>
      <c r="H6435" s="21" t="s">
        <v>123</v>
      </c>
      <c r="I6435" s="21" t="s">
        <v>368</v>
      </c>
      <c r="J6435" s="21">
        <v>1.49</v>
      </c>
      <c r="K6435" s="21" t="s">
        <v>20</v>
      </c>
      <c r="L6435">
        <f t="shared" si="116"/>
        <v>2</v>
      </c>
      <c r="M6435">
        <f>MATCH(H:H,价格表!$B$4:$B$35,0)</f>
        <v>30</v>
      </c>
      <c r="N6435" s="27">
        <f>L6435*7+3</f>
        <v>17</v>
      </c>
    </row>
    <row r="6436" spans="1:14">
      <c r="A6436" s="20">
        <v>4311134987680</v>
      </c>
      <c r="B6436" s="18" t="s">
        <v>16</v>
      </c>
      <c r="C6436" s="21">
        <v>20201219</v>
      </c>
      <c r="D6436" s="21">
        <v>610538201209</v>
      </c>
      <c r="E6436" s="21" t="s">
        <v>16</v>
      </c>
      <c r="F6436" s="21">
        <v>20201229</v>
      </c>
      <c r="G6436" s="21" t="s">
        <v>17</v>
      </c>
      <c r="H6436" s="21" t="s">
        <v>43</v>
      </c>
      <c r="I6436" s="21" t="s">
        <v>108</v>
      </c>
      <c r="J6436" s="21">
        <v>1.53</v>
      </c>
      <c r="K6436" s="21" t="s">
        <v>20</v>
      </c>
      <c r="L6436">
        <f t="shared" si="116"/>
        <v>2</v>
      </c>
      <c r="M6436">
        <f>MATCH(H:H,价格表!$B$4:$B$35,0)</f>
        <v>10</v>
      </c>
      <c r="N6436" s="27">
        <f>IF(J6436&lt;=0.3,INDEX(价格表!$B$4:$I$31,M6436,2),IF(AND(J6436&gt;0.3,J6436&lt;=1),INDEX(价格表!$B$4:$I$31,M6436,3),IF(AND(J6436&gt;1,J6436&lt;=2.2),INDEX(价格表!$B$4:$I$31,M6436,4),IF(AND(J6436&gt;2.2,J6436&lt;=3.3),INDEX(价格表!$B$4:$I$31,M6436,5),IF(AND(J6436&gt;3.3,J6436&lt;=4),INDEX(价格表!$B$4:$I$31,M6436,6),IF(AND(J6436&gt;4,J6436&lt;=5.5),INDEX(价格表!$B$4:$I$31,M6436,7),IF(J6436&gt;5.5,2.6+INDEX(价格表!$B$4:$I$31,M6436,8)*L6436)))))))</f>
        <v>2.15</v>
      </c>
    </row>
    <row r="6437" spans="1:14">
      <c r="A6437" s="20">
        <v>4311134987681</v>
      </c>
      <c r="B6437" s="18" t="s">
        <v>16</v>
      </c>
      <c r="C6437" s="21">
        <v>20201219</v>
      </c>
      <c r="D6437" s="21">
        <v>610538201209</v>
      </c>
      <c r="E6437" s="21" t="s">
        <v>16</v>
      </c>
      <c r="F6437" s="21">
        <v>20201229</v>
      </c>
      <c r="G6437" s="21" t="s">
        <v>17</v>
      </c>
      <c r="H6437" s="21" t="s">
        <v>37</v>
      </c>
      <c r="I6437" s="21" t="s">
        <v>214</v>
      </c>
      <c r="J6437" s="21">
        <v>1.48</v>
      </c>
      <c r="K6437" s="21" t="s">
        <v>20</v>
      </c>
      <c r="L6437">
        <f t="shared" si="116"/>
        <v>2</v>
      </c>
      <c r="M6437">
        <f>MATCH(H:H,价格表!$B$4:$B$35,0)</f>
        <v>12</v>
      </c>
      <c r="N6437" s="27">
        <f>IF(J6437&lt;=0.3,INDEX(价格表!$B$4:$I$31,M6437,2),IF(AND(J6437&gt;0.3,J6437&lt;=1),INDEX(价格表!$B$4:$I$31,M6437,3),IF(AND(J6437&gt;1,J6437&lt;=2.2),INDEX(价格表!$B$4:$I$31,M6437,4),IF(AND(J6437&gt;2.2,J6437&lt;=3.3),INDEX(价格表!$B$4:$I$31,M6437,5),IF(AND(J6437&gt;3.3,J6437&lt;=4),INDEX(价格表!$B$4:$I$31,M6437,6),IF(AND(J6437&gt;4,J6437&lt;=5.5),INDEX(价格表!$B$4:$I$31,M6437,7),IF(J6437&gt;5.5,2.6+INDEX(价格表!$B$4:$I$31,M6437,8)*L6437)))))))</f>
        <v>2.15</v>
      </c>
    </row>
    <row r="6438" spans="1:14">
      <c r="A6438" s="20">
        <v>4311134987682</v>
      </c>
      <c r="B6438" s="18" t="s">
        <v>16</v>
      </c>
      <c r="C6438" s="21">
        <v>20201219</v>
      </c>
      <c r="D6438" s="21">
        <v>610538201209</v>
      </c>
      <c r="E6438" s="21" t="s">
        <v>16</v>
      </c>
      <c r="F6438" s="21">
        <v>20201229</v>
      </c>
      <c r="G6438" s="21" t="s">
        <v>17</v>
      </c>
      <c r="H6438" s="21" t="s">
        <v>82</v>
      </c>
      <c r="I6438" s="21" t="s">
        <v>83</v>
      </c>
      <c r="J6438" s="21">
        <v>1.56</v>
      </c>
      <c r="K6438" s="21" t="s">
        <v>20</v>
      </c>
      <c r="L6438">
        <f t="shared" si="116"/>
        <v>2</v>
      </c>
      <c r="M6438">
        <f>MATCH(H:H,价格表!$B$4:$B$35,0)</f>
        <v>2</v>
      </c>
      <c r="N6438" s="27">
        <f>IF(J6438&lt;=0.3,INDEX(价格表!$B$4:$I$31,M6438,2),IF(AND(J6438&gt;0.3,J6438&lt;=1),INDEX(价格表!$B$4:$I$31,M6438,3),IF(AND(J6438&gt;1,J6438&lt;=2.2),INDEX(价格表!$B$4:$I$31,M6438,4),IF(AND(J6438&gt;2.2,J6438&lt;=3.3),INDEX(价格表!$B$4:$I$31,M6438,5),IF(AND(J6438&gt;3.3,J6438&lt;=4),INDEX(价格表!$B$4:$I$31,M6438,6),IF(AND(J6438&gt;4,J6438&lt;=5.5),INDEX(价格表!$B$4:$I$31,M6438,7),IF(J6438&gt;5.5,2.6+INDEX(价格表!$B$4:$I$31,M6438,8)*L6438)))))))</f>
        <v>2.15</v>
      </c>
    </row>
    <row r="6439" spans="1:14">
      <c r="A6439" s="20">
        <v>4311134987683</v>
      </c>
      <c r="B6439" s="18" t="s">
        <v>16</v>
      </c>
      <c r="C6439" s="21">
        <v>20201219</v>
      </c>
      <c r="D6439" s="21">
        <v>610538201209</v>
      </c>
      <c r="E6439" s="21" t="s">
        <v>16</v>
      </c>
      <c r="F6439" s="21">
        <v>20201229</v>
      </c>
      <c r="G6439" s="21" t="s">
        <v>17</v>
      </c>
      <c r="H6439" s="21" t="s">
        <v>43</v>
      </c>
      <c r="I6439" s="21" t="s">
        <v>108</v>
      </c>
      <c r="J6439" s="21">
        <v>1.47</v>
      </c>
      <c r="K6439" s="21" t="s">
        <v>20</v>
      </c>
      <c r="L6439">
        <f t="shared" si="116"/>
        <v>2</v>
      </c>
      <c r="M6439">
        <f>MATCH(H:H,价格表!$B$4:$B$35,0)</f>
        <v>10</v>
      </c>
      <c r="N6439" s="27">
        <f>IF(J6439&lt;=0.3,INDEX(价格表!$B$4:$I$31,M6439,2),IF(AND(J6439&gt;0.3,J6439&lt;=1),INDEX(价格表!$B$4:$I$31,M6439,3),IF(AND(J6439&gt;1,J6439&lt;=2.2),INDEX(价格表!$B$4:$I$31,M6439,4),IF(AND(J6439&gt;2.2,J6439&lt;=3.3),INDEX(价格表!$B$4:$I$31,M6439,5),IF(AND(J6439&gt;3.3,J6439&lt;=4),INDEX(价格表!$B$4:$I$31,M6439,6),IF(AND(J6439&gt;4,J6439&lt;=5.5),INDEX(价格表!$B$4:$I$31,M6439,7),IF(J6439&gt;5.5,2.6+INDEX(价格表!$B$4:$I$31,M6439,8)*L6439)))))))</f>
        <v>2.15</v>
      </c>
    </row>
    <row r="6440" spans="1:14">
      <c r="A6440" s="20">
        <v>4311134994562</v>
      </c>
      <c r="B6440" s="18" t="s">
        <v>16</v>
      </c>
      <c r="C6440" s="21">
        <v>20201219</v>
      </c>
      <c r="D6440" s="21">
        <v>610538201209</v>
      </c>
      <c r="E6440" s="21" t="s">
        <v>16</v>
      </c>
      <c r="F6440" s="21">
        <v>20201229</v>
      </c>
      <c r="G6440" s="21" t="s">
        <v>17</v>
      </c>
      <c r="H6440" s="21" t="s">
        <v>45</v>
      </c>
      <c r="I6440" s="21" t="s">
        <v>48</v>
      </c>
      <c r="J6440" s="21">
        <v>1.48</v>
      </c>
      <c r="K6440" s="21" t="s">
        <v>20</v>
      </c>
      <c r="L6440">
        <f t="shared" si="116"/>
        <v>2</v>
      </c>
      <c r="M6440">
        <f>MATCH(H:H,价格表!$B$4:$B$35,0)</f>
        <v>9</v>
      </c>
      <c r="N6440" s="27">
        <f>IF(J6440&lt;=0.3,INDEX(价格表!$B$4:$I$31,M6440,2),IF(AND(J6440&gt;0.3,J6440&lt;=1),INDEX(价格表!$B$4:$I$31,M6440,3),IF(AND(J6440&gt;1,J6440&lt;=2.2),INDEX(价格表!$B$4:$I$31,M6440,4),IF(AND(J6440&gt;2.2,J6440&lt;=3.3),INDEX(价格表!$B$4:$I$31,M6440,5),IF(AND(J6440&gt;3.3,J6440&lt;=4),INDEX(价格表!$B$4:$I$31,M6440,6),IF(AND(J6440&gt;4,J6440&lt;=5.5),INDEX(价格表!$B$4:$I$31,M6440,7),IF(J6440&gt;5.5,2.6+INDEX(价格表!$B$4:$I$31,M6440,8)*L6440)))))))</f>
        <v>2.15</v>
      </c>
    </row>
    <row r="6441" spans="1:14">
      <c r="A6441" s="20">
        <v>4311134994563</v>
      </c>
      <c r="B6441" s="18" t="s">
        <v>16</v>
      </c>
      <c r="C6441" s="21">
        <v>20201219</v>
      </c>
      <c r="D6441" s="21">
        <v>610538201209</v>
      </c>
      <c r="E6441" s="21" t="s">
        <v>16</v>
      </c>
      <c r="F6441" s="21">
        <v>20201229</v>
      </c>
      <c r="G6441" s="21" t="s">
        <v>17</v>
      </c>
      <c r="H6441" s="21" t="s">
        <v>50</v>
      </c>
      <c r="I6441" s="21" t="s">
        <v>177</v>
      </c>
      <c r="J6441" s="21">
        <v>1.48</v>
      </c>
      <c r="K6441" s="21" t="s">
        <v>20</v>
      </c>
      <c r="L6441">
        <f t="shared" si="116"/>
        <v>2</v>
      </c>
      <c r="M6441">
        <f>MATCH(H:H,价格表!$B$4:$B$35,0)</f>
        <v>4</v>
      </c>
      <c r="N6441" s="27">
        <f>IF(J6441&lt;=0.3,INDEX(价格表!$B$4:$I$31,M6441,2),IF(AND(J6441&gt;0.3,J6441&lt;=1),INDEX(价格表!$B$4:$I$31,M6441,3),IF(AND(J6441&gt;1,J6441&lt;=2.2),INDEX(价格表!$B$4:$I$31,M6441,4),IF(AND(J6441&gt;2.2,J6441&lt;=3.3),INDEX(价格表!$B$4:$I$31,M6441,5),IF(AND(J6441&gt;3.3,J6441&lt;=4),INDEX(价格表!$B$4:$I$31,M6441,6),IF(AND(J6441&gt;4,J6441&lt;=5.5),INDEX(价格表!$B$4:$I$31,M6441,7),IF(J6441&gt;5.5,2.6+INDEX(价格表!$B$4:$I$31,M6441,8)*L6441)))))))</f>
        <v>2.15</v>
      </c>
    </row>
    <row r="6442" spans="1:14">
      <c r="A6442" s="20">
        <v>4311134994565</v>
      </c>
      <c r="B6442" s="18" t="s">
        <v>16</v>
      </c>
      <c r="C6442" s="21">
        <v>20201219</v>
      </c>
      <c r="D6442" s="21">
        <v>610538201209</v>
      </c>
      <c r="E6442" s="21" t="s">
        <v>16</v>
      </c>
      <c r="F6442" s="21">
        <v>20201229</v>
      </c>
      <c r="G6442" s="21" t="s">
        <v>17</v>
      </c>
      <c r="H6442" s="21" t="s">
        <v>73</v>
      </c>
      <c r="I6442" s="21" t="s">
        <v>131</v>
      </c>
      <c r="J6442" s="21">
        <v>1.46</v>
      </c>
      <c r="K6442" s="21" t="s">
        <v>20</v>
      </c>
      <c r="L6442">
        <f t="shared" si="116"/>
        <v>2</v>
      </c>
      <c r="M6442">
        <f>MATCH(H:H,价格表!$B$4:$B$35,0)</f>
        <v>7</v>
      </c>
      <c r="N6442" s="27">
        <f>IF(J6442&lt;=0.3,INDEX(价格表!$B$4:$I$31,M6442,2),IF(AND(J6442&gt;0.3,J6442&lt;=1),INDEX(价格表!$B$4:$I$31,M6442,3),IF(AND(J6442&gt;1,J6442&lt;=2.2),INDEX(价格表!$B$4:$I$31,M6442,4),IF(AND(J6442&gt;2.2,J6442&lt;=3.3),INDEX(价格表!$B$4:$I$31,M6442,5),IF(AND(J6442&gt;3.3,J6442&lt;=4),INDEX(价格表!$B$4:$I$31,M6442,6),IF(AND(J6442&gt;4,J6442&lt;=5.5),INDEX(价格表!$B$4:$I$31,M6442,7),IF(J6442&gt;5.5,2.6+INDEX(价格表!$B$4:$I$31,M6442,8)*L6442)))))))</f>
        <v>2.15</v>
      </c>
    </row>
    <row r="6443" spans="1:14">
      <c r="A6443" s="20">
        <v>4311135006577</v>
      </c>
      <c r="B6443" s="18" t="s">
        <v>16</v>
      </c>
      <c r="C6443" s="21">
        <v>20201219</v>
      </c>
      <c r="D6443" s="21">
        <v>610538201209</v>
      </c>
      <c r="E6443" s="21" t="s">
        <v>16</v>
      </c>
      <c r="F6443" s="21">
        <v>20201229</v>
      </c>
      <c r="G6443" s="21" t="s">
        <v>17</v>
      </c>
      <c r="H6443" s="21" t="s">
        <v>63</v>
      </c>
      <c r="I6443" s="21" t="s">
        <v>187</v>
      </c>
      <c r="J6443" s="21">
        <v>1.48</v>
      </c>
      <c r="K6443" s="21" t="s">
        <v>20</v>
      </c>
      <c r="L6443">
        <f t="shared" si="116"/>
        <v>2</v>
      </c>
      <c r="M6443">
        <f>MATCH(H:H,价格表!$B$4:$B$35,0)</f>
        <v>21</v>
      </c>
      <c r="N6443" s="27">
        <f>IF(J6443&lt;=0.3,INDEX(价格表!$B$4:$I$31,M6443,2),IF(AND(J6443&gt;0.3,J6443&lt;=1),INDEX(价格表!$B$4:$I$31,M6443,3),IF(AND(J6443&gt;1,J6443&lt;=2.2),INDEX(价格表!$B$4:$I$31,M6443,4),IF(AND(J6443&gt;2.2,J6443&lt;=3.3),INDEX(价格表!$B$4:$I$31,M6443,5),IF(AND(J6443&gt;3.3,J6443&lt;=4),INDEX(价格表!$B$4:$I$31,M6443,6),IF(AND(J6443&gt;4,J6443&lt;=5.5),INDEX(价格表!$B$4:$I$31,M6443,7),IF(J6443&gt;5.5,2.6+INDEX(价格表!$B$4:$I$31,M6443,8)*L6443)))))))</f>
        <v>2.15</v>
      </c>
    </row>
    <row r="6444" spans="1:14">
      <c r="A6444" s="20">
        <v>4311135006578</v>
      </c>
      <c r="B6444" s="18" t="s">
        <v>16</v>
      </c>
      <c r="C6444" s="21">
        <v>20201219</v>
      </c>
      <c r="D6444" s="21">
        <v>610538201209</v>
      </c>
      <c r="E6444" s="21" t="s">
        <v>16</v>
      </c>
      <c r="F6444" s="21">
        <v>20201229</v>
      </c>
      <c r="G6444" s="21" t="s">
        <v>17</v>
      </c>
      <c r="H6444" s="21" t="s">
        <v>18</v>
      </c>
      <c r="I6444" s="21" t="s">
        <v>53</v>
      </c>
      <c r="J6444" s="21">
        <v>1.46</v>
      </c>
      <c r="K6444" s="21" t="s">
        <v>20</v>
      </c>
      <c r="L6444">
        <f t="shared" si="116"/>
        <v>2</v>
      </c>
      <c r="M6444">
        <f>MATCH(H:H,价格表!$B$4:$B$35,0)</f>
        <v>1</v>
      </c>
      <c r="N6444" s="27">
        <f>IF(J6444&lt;=0.3,INDEX(价格表!$B$4:$I$31,M6444,2),IF(AND(J6444&gt;0.3,J6444&lt;=1),INDEX(价格表!$B$4:$I$31,M6444,3),IF(AND(J6444&gt;1,J6444&lt;=2.2),INDEX(价格表!$B$4:$I$31,M6444,4),IF(AND(J6444&gt;2.2,J6444&lt;=3.3),INDEX(价格表!$B$4:$I$31,M6444,5),IF(AND(J6444&gt;3.3,J6444&lt;=4),INDEX(价格表!$B$4:$I$31,M6444,6),IF(AND(J6444&gt;4,J6444&lt;=5.5),INDEX(价格表!$B$4:$I$31,M6444,7),IF(J6444&gt;5.5,2.6+INDEX(价格表!$B$4:$I$31,M6444,8)*L6444)))))))</f>
        <v>2.15</v>
      </c>
    </row>
    <row r="6445" spans="1:14">
      <c r="A6445" s="20">
        <v>4311135006579</v>
      </c>
      <c r="B6445" s="18" t="s">
        <v>16</v>
      </c>
      <c r="C6445" s="21">
        <v>20201219</v>
      </c>
      <c r="D6445" s="21">
        <v>610538201209</v>
      </c>
      <c r="E6445" s="21" t="s">
        <v>16</v>
      </c>
      <c r="F6445" s="21">
        <v>20201229</v>
      </c>
      <c r="G6445" s="21" t="s">
        <v>17</v>
      </c>
      <c r="H6445" s="21" t="s">
        <v>30</v>
      </c>
      <c r="I6445" s="21" t="s">
        <v>270</v>
      </c>
      <c r="J6445" s="21">
        <v>1.68</v>
      </c>
      <c r="K6445" s="21" t="s">
        <v>20</v>
      </c>
      <c r="L6445">
        <f t="shared" si="116"/>
        <v>2</v>
      </c>
      <c r="M6445">
        <f>MATCH(H:H,价格表!$B$4:$B$35,0)</f>
        <v>16</v>
      </c>
      <c r="N6445" s="27">
        <f>IF(J6445&lt;=0.3,INDEX(价格表!$B$4:$I$31,M6445,2),IF(AND(J6445&gt;0.3,J6445&lt;=1),INDEX(价格表!$B$4:$I$31,M6445,3),IF(AND(J6445&gt;1,J6445&lt;=2.2),INDEX(价格表!$B$4:$I$31,M6445,4),IF(AND(J6445&gt;2.2,J6445&lt;=3.3),INDEX(价格表!$B$4:$I$31,M6445,5),IF(AND(J6445&gt;3.3,J6445&lt;=4),INDEX(价格表!$B$4:$I$31,M6445,6),IF(AND(J6445&gt;4,J6445&lt;=5.5),INDEX(价格表!$B$4:$I$31,M6445,7),IF(J6445&gt;5.5,2.6+INDEX(价格表!$B$4:$I$31,M6445,8)*L6445)))))))</f>
        <v>2.15</v>
      </c>
    </row>
    <row r="6446" spans="1:14">
      <c r="A6446" s="20">
        <v>4311135006581</v>
      </c>
      <c r="B6446" s="18" t="s">
        <v>16</v>
      </c>
      <c r="C6446" s="21">
        <v>20201219</v>
      </c>
      <c r="D6446" s="21">
        <v>610538201209</v>
      </c>
      <c r="E6446" s="21" t="s">
        <v>16</v>
      </c>
      <c r="F6446" s="21">
        <v>20201229</v>
      </c>
      <c r="G6446" s="21" t="s">
        <v>17</v>
      </c>
      <c r="H6446" s="21" t="s">
        <v>73</v>
      </c>
      <c r="I6446" s="21" t="s">
        <v>207</v>
      </c>
      <c r="J6446" s="21">
        <v>1.5</v>
      </c>
      <c r="K6446" s="21" t="s">
        <v>20</v>
      </c>
      <c r="L6446">
        <f t="shared" si="116"/>
        <v>2</v>
      </c>
      <c r="M6446">
        <f>MATCH(H:H,价格表!$B$4:$B$35,0)</f>
        <v>7</v>
      </c>
      <c r="N6446" s="27">
        <f>IF(J6446&lt;=0.3,INDEX(价格表!$B$4:$I$31,M6446,2),IF(AND(J6446&gt;0.3,J6446&lt;=1),INDEX(价格表!$B$4:$I$31,M6446,3),IF(AND(J6446&gt;1,J6446&lt;=2.2),INDEX(价格表!$B$4:$I$31,M6446,4),IF(AND(J6446&gt;2.2,J6446&lt;=3.3),INDEX(价格表!$B$4:$I$31,M6446,5),IF(AND(J6446&gt;3.3,J6446&lt;=4),INDEX(价格表!$B$4:$I$31,M6446,6),IF(AND(J6446&gt;4,J6446&lt;=5.5),INDEX(价格表!$B$4:$I$31,M6446,7),IF(J6446&gt;5.5,2.6+INDEX(价格表!$B$4:$I$31,M6446,8)*L6446)))))))</f>
        <v>2.15</v>
      </c>
    </row>
    <row r="6447" spans="1:14">
      <c r="A6447" s="20">
        <v>4311135006582</v>
      </c>
      <c r="B6447" s="18" t="s">
        <v>16</v>
      </c>
      <c r="C6447" s="21">
        <v>20201219</v>
      </c>
      <c r="D6447" s="21">
        <v>610538201209</v>
      </c>
      <c r="E6447" s="21" t="s">
        <v>16</v>
      </c>
      <c r="F6447" s="21">
        <v>20201229</v>
      </c>
      <c r="G6447" s="21" t="s">
        <v>17</v>
      </c>
      <c r="H6447" s="21" t="s">
        <v>35</v>
      </c>
      <c r="I6447" s="21" t="s">
        <v>102</v>
      </c>
      <c r="J6447" s="21">
        <v>1.6</v>
      </c>
      <c r="K6447" s="21" t="s">
        <v>20</v>
      </c>
      <c r="L6447">
        <f t="shared" si="116"/>
        <v>2</v>
      </c>
      <c r="M6447">
        <f>MATCH(H:H,价格表!$B$4:$B$35,0)</f>
        <v>22</v>
      </c>
      <c r="N6447" s="27">
        <f>IF(J6447&lt;=0.3,INDEX(价格表!$B$4:$I$31,M6447,2),IF(AND(J6447&gt;0.3,J6447&lt;=1),INDEX(价格表!$B$4:$I$31,M6447,3),IF(AND(J6447&gt;1,J6447&lt;=2.2),INDEX(价格表!$B$4:$I$31,M6447,4),IF(AND(J6447&gt;2.2,J6447&lt;=3.3),INDEX(价格表!$B$4:$I$31,M6447,5),IF(AND(J6447&gt;3.3,J6447&lt;=4),INDEX(价格表!$B$4:$I$31,M6447,6),IF(AND(J6447&gt;4,J6447&lt;=5.5),INDEX(价格表!$B$4:$I$31,M6447,7),IF(J6447&gt;5.5,2.6+INDEX(价格表!$B$4:$I$31,M6447,8)*L6447)))))))</f>
        <v>2.15</v>
      </c>
    </row>
    <row r="6448" spans="1:14">
      <c r="A6448" s="20">
        <v>4311135006583</v>
      </c>
      <c r="B6448" s="18" t="s">
        <v>16</v>
      </c>
      <c r="C6448" s="21">
        <v>20201219</v>
      </c>
      <c r="D6448" s="21">
        <v>610538201209</v>
      </c>
      <c r="E6448" s="21" t="s">
        <v>16</v>
      </c>
      <c r="F6448" s="21">
        <v>20201229</v>
      </c>
      <c r="G6448" s="21" t="s">
        <v>17</v>
      </c>
      <c r="H6448" s="21" t="s">
        <v>25</v>
      </c>
      <c r="I6448" s="21" t="s">
        <v>26</v>
      </c>
      <c r="J6448" s="21">
        <v>1.48</v>
      </c>
      <c r="K6448" s="21" t="s">
        <v>20</v>
      </c>
      <c r="L6448">
        <f t="shared" si="116"/>
        <v>2</v>
      </c>
      <c r="M6448">
        <f>MATCH(H:H,价格表!$B$4:$B$35,0)</f>
        <v>25</v>
      </c>
      <c r="N6448" s="27">
        <f>IF(J6448&lt;=0.3,INDEX(价格表!$B$4:$I$31,M6448,2),IF(AND(J6448&gt;0.3,J6448&lt;=1),INDEX(价格表!$B$4:$I$31,M6448,3),IF(AND(J6448&gt;1,J6448&lt;=2.2),INDEX(价格表!$B$4:$I$31,M6448,4),IF(AND(J6448&gt;2.2,J6448&lt;=3.3),INDEX(价格表!$B$4:$I$31,M6448,5),IF(AND(J6448&gt;3.3,J6448&lt;=4),INDEX(价格表!$B$4:$I$31,M6448,6),IF(AND(J6448&gt;4,J6448&lt;=5.5),INDEX(价格表!$B$4:$I$31,M6448,7),IF(J6448&gt;5.5,2.6+INDEX(价格表!$B$4:$I$31,M6448,8)*L6448)))))))</f>
        <v>2.15</v>
      </c>
    </row>
    <row r="6449" spans="1:14">
      <c r="A6449" s="20">
        <v>4311135006584</v>
      </c>
      <c r="B6449" s="18" t="s">
        <v>16</v>
      </c>
      <c r="C6449" s="21">
        <v>20201219</v>
      </c>
      <c r="D6449" s="21">
        <v>610538201209</v>
      </c>
      <c r="E6449" s="21" t="s">
        <v>16</v>
      </c>
      <c r="F6449" s="21">
        <v>20201229</v>
      </c>
      <c r="G6449" s="21" t="s">
        <v>17</v>
      </c>
      <c r="H6449" s="21" t="s">
        <v>73</v>
      </c>
      <c r="I6449" s="21" t="s">
        <v>74</v>
      </c>
      <c r="J6449" s="21">
        <v>1.49</v>
      </c>
      <c r="K6449" s="21" t="s">
        <v>20</v>
      </c>
      <c r="L6449">
        <f t="shared" si="116"/>
        <v>2</v>
      </c>
      <c r="M6449">
        <f>MATCH(H:H,价格表!$B$4:$B$35,0)</f>
        <v>7</v>
      </c>
      <c r="N6449" s="27">
        <f>IF(J6449&lt;=0.3,INDEX(价格表!$B$4:$I$31,M6449,2),IF(AND(J6449&gt;0.3,J6449&lt;=1),INDEX(价格表!$B$4:$I$31,M6449,3),IF(AND(J6449&gt;1,J6449&lt;=2.2),INDEX(价格表!$B$4:$I$31,M6449,4),IF(AND(J6449&gt;2.2,J6449&lt;=3.3),INDEX(价格表!$B$4:$I$31,M6449,5),IF(AND(J6449&gt;3.3,J6449&lt;=4),INDEX(价格表!$B$4:$I$31,M6449,6),IF(AND(J6449&gt;4,J6449&lt;=5.5),INDEX(价格表!$B$4:$I$31,M6449,7),IF(J6449&gt;5.5,2.6+INDEX(价格表!$B$4:$I$31,M6449,8)*L6449)))))))</f>
        <v>2.15</v>
      </c>
    </row>
    <row r="6450" spans="1:14">
      <c r="A6450" s="20">
        <v>4311135006585</v>
      </c>
      <c r="B6450" s="18" t="s">
        <v>16</v>
      </c>
      <c r="C6450" s="21">
        <v>20201219</v>
      </c>
      <c r="D6450" s="21">
        <v>610538201209</v>
      </c>
      <c r="E6450" s="21" t="s">
        <v>16</v>
      </c>
      <c r="F6450" s="21">
        <v>20201229</v>
      </c>
      <c r="G6450" s="21" t="s">
        <v>17</v>
      </c>
      <c r="H6450" s="21" t="s">
        <v>75</v>
      </c>
      <c r="I6450" s="21" t="s">
        <v>114</v>
      </c>
      <c r="J6450" s="21">
        <v>1.48</v>
      </c>
      <c r="K6450" s="21" t="s">
        <v>20</v>
      </c>
      <c r="L6450">
        <f t="shared" si="116"/>
        <v>2</v>
      </c>
      <c r="M6450">
        <f>MATCH(H:H,价格表!$B$4:$B$35,0)</f>
        <v>24</v>
      </c>
      <c r="N6450" s="27">
        <f>IF(J6450&lt;=0.3,INDEX(价格表!$B$4:$I$31,M6450,2),IF(AND(J6450&gt;0.3,J6450&lt;=1),INDEX(价格表!$B$4:$I$31,M6450,3),IF(AND(J6450&gt;1,J6450&lt;=2.2),INDEX(价格表!$B$4:$I$31,M6450,4),IF(AND(J6450&gt;2.2,J6450&lt;=3.3),INDEX(价格表!$B$4:$I$31,M6450,5),IF(AND(J6450&gt;3.3,J6450&lt;=4),INDEX(价格表!$B$4:$I$31,M6450,6),IF(AND(J6450&gt;4,J6450&lt;=5.5),INDEX(价格表!$B$4:$I$31,M6450,7),IF(J6450&gt;5.5,2.6+INDEX(价格表!$B$4:$I$31,M6450,8)*L6450)))))))</f>
        <v>2.15</v>
      </c>
    </row>
    <row r="6451" spans="1:14">
      <c r="A6451" s="20">
        <v>4311135006586</v>
      </c>
      <c r="B6451" s="18" t="s">
        <v>16</v>
      </c>
      <c r="C6451" s="21">
        <v>20201219</v>
      </c>
      <c r="D6451" s="21">
        <v>610538201209</v>
      </c>
      <c r="E6451" s="21" t="s">
        <v>16</v>
      </c>
      <c r="F6451" s="21">
        <v>20201229</v>
      </c>
      <c r="G6451" s="21" t="s">
        <v>17</v>
      </c>
      <c r="H6451" s="21" t="s">
        <v>39</v>
      </c>
      <c r="I6451" s="21" t="s">
        <v>200</v>
      </c>
      <c r="J6451" s="21">
        <v>1.48</v>
      </c>
      <c r="K6451" s="21" t="s">
        <v>20</v>
      </c>
      <c r="L6451">
        <f t="shared" si="116"/>
        <v>2</v>
      </c>
      <c r="M6451">
        <f>MATCH(H:H,价格表!$B$4:$B$35,0)</f>
        <v>23</v>
      </c>
      <c r="N6451" s="27">
        <f>IF(J6451&lt;=0.3,INDEX(价格表!$B$4:$I$31,M6451,2),IF(AND(J6451&gt;0.3,J6451&lt;=1),INDEX(价格表!$B$4:$I$31,M6451,3),IF(AND(J6451&gt;1,J6451&lt;=2.2),INDEX(价格表!$B$4:$I$31,M6451,4),IF(AND(J6451&gt;2.2,J6451&lt;=3.3),INDEX(价格表!$B$4:$I$31,M6451,5),IF(AND(J6451&gt;3.3,J6451&lt;=4),INDEX(价格表!$B$4:$I$31,M6451,6),IF(AND(J6451&gt;4,J6451&lt;=5.5),INDEX(价格表!$B$4:$I$31,M6451,7),IF(J6451&gt;5.5,2.6+INDEX(价格表!$B$4:$I$31,M6451,8)*L6451)))))))</f>
        <v>2.15</v>
      </c>
    </row>
    <row r="6452" spans="1:14">
      <c r="A6452" s="20">
        <v>4311136556001</v>
      </c>
      <c r="B6452" s="18" t="s">
        <v>16</v>
      </c>
      <c r="C6452" s="21">
        <v>20201219</v>
      </c>
      <c r="D6452" s="21">
        <v>610538201209</v>
      </c>
      <c r="E6452" s="21" t="s">
        <v>16</v>
      </c>
      <c r="F6452" s="21">
        <v>20201229</v>
      </c>
      <c r="G6452" s="21" t="s">
        <v>17</v>
      </c>
      <c r="H6452" s="21" t="s">
        <v>63</v>
      </c>
      <c r="I6452" s="21" t="s">
        <v>187</v>
      </c>
      <c r="J6452" s="21">
        <v>1.49</v>
      </c>
      <c r="K6452" s="21" t="s">
        <v>20</v>
      </c>
      <c r="L6452">
        <f t="shared" si="116"/>
        <v>2</v>
      </c>
      <c r="M6452">
        <f>MATCH(H:H,价格表!$B$4:$B$35,0)</f>
        <v>21</v>
      </c>
      <c r="N6452" s="27">
        <f>IF(J6452&lt;=0.3,INDEX(价格表!$B$4:$I$31,M6452,2),IF(AND(J6452&gt;0.3,J6452&lt;=1),INDEX(价格表!$B$4:$I$31,M6452,3),IF(AND(J6452&gt;1,J6452&lt;=2.2),INDEX(价格表!$B$4:$I$31,M6452,4),IF(AND(J6452&gt;2.2,J6452&lt;=3.3),INDEX(价格表!$B$4:$I$31,M6452,5),IF(AND(J6452&gt;3.3,J6452&lt;=4),INDEX(价格表!$B$4:$I$31,M6452,6),IF(AND(J6452&gt;4,J6452&lt;=5.5),INDEX(价格表!$B$4:$I$31,M6452,7),IF(J6452&gt;5.5,2.6+INDEX(价格表!$B$4:$I$31,M6452,8)*L6452)))))))</f>
        <v>2.15</v>
      </c>
    </row>
    <row r="6453" spans="1:14">
      <c r="A6453" s="20">
        <v>4311136556002</v>
      </c>
      <c r="B6453" s="18" t="s">
        <v>16</v>
      </c>
      <c r="C6453" s="21">
        <v>20201219</v>
      </c>
      <c r="D6453" s="21">
        <v>610538201209</v>
      </c>
      <c r="E6453" s="21" t="s">
        <v>16</v>
      </c>
      <c r="F6453" s="21">
        <v>20201229</v>
      </c>
      <c r="G6453" s="21" t="s">
        <v>17</v>
      </c>
      <c r="H6453" s="21" t="s">
        <v>25</v>
      </c>
      <c r="I6453" s="21" t="s">
        <v>291</v>
      </c>
      <c r="J6453" s="21">
        <v>1.5</v>
      </c>
      <c r="K6453" s="21" t="s">
        <v>20</v>
      </c>
      <c r="L6453">
        <f t="shared" si="116"/>
        <v>2</v>
      </c>
      <c r="M6453">
        <f>MATCH(H:H,价格表!$B$4:$B$35,0)</f>
        <v>25</v>
      </c>
      <c r="N6453" s="27">
        <f>IF(J6453&lt;=0.3,INDEX(价格表!$B$4:$I$31,M6453,2),IF(AND(J6453&gt;0.3,J6453&lt;=1),INDEX(价格表!$B$4:$I$31,M6453,3),IF(AND(J6453&gt;1,J6453&lt;=2.2),INDEX(价格表!$B$4:$I$31,M6453,4),IF(AND(J6453&gt;2.2,J6453&lt;=3.3),INDEX(价格表!$B$4:$I$31,M6453,5),IF(AND(J6453&gt;3.3,J6453&lt;=4),INDEX(价格表!$B$4:$I$31,M6453,6),IF(AND(J6453&gt;4,J6453&lt;=5.5),INDEX(价格表!$B$4:$I$31,M6453,7),IF(J6453&gt;5.5,2.6+INDEX(价格表!$B$4:$I$31,M6453,8)*L6453)))))))</f>
        <v>2.15</v>
      </c>
    </row>
    <row r="6454" spans="1:14">
      <c r="A6454" s="20">
        <v>4311136556003</v>
      </c>
      <c r="B6454" s="18" t="s">
        <v>16</v>
      </c>
      <c r="C6454" s="21">
        <v>20201219</v>
      </c>
      <c r="D6454" s="21">
        <v>610538201209</v>
      </c>
      <c r="E6454" s="21" t="s">
        <v>16</v>
      </c>
      <c r="F6454" s="21">
        <v>20201229</v>
      </c>
      <c r="G6454" s="21" t="s">
        <v>17</v>
      </c>
      <c r="H6454" s="21" t="s">
        <v>33</v>
      </c>
      <c r="I6454" s="21" t="s">
        <v>34</v>
      </c>
      <c r="J6454" s="21">
        <v>1.44</v>
      </c>
      <c r="K6454" s="21" t="s">
        <v>20</v>
      </c>
      <c r="L6454">
        <f t="shared" si="116"/>
        <v>2</v>
      </c>
      <c r="M6454">
        <f>MATCH(H:H,价格表!$B$4:$B$35,0)</f>
        <v>13</v>
      </c>
      <c r="N6454" s="27">
        <f>IF(J6454&lt;=0.3,INDEX(价格表!$B$4:$I$31,M6454,2),IF(AND(J6454&gt;0.3,J6454&lt;=1),INDEX(价格表!$B$4:$I$31,M6454,3),IF(AND(J6454&gt;1,J6454&lt;=2.2),INDEX(价格表!$B$4:$I$31,M6454,4),IF(AND(J6454&gt;2.2,J6454&lt;=3.3),INDEX(价格表!$B$4:$I$31,M6454,5),IF(AND(J6454&gt;3.3,J6454&lt;=4),INDEX(价格表!$B$4:$I$31,M6454,6),IF(AND(J6454&gt;4,J6454&lt;=5.5),INDEX(价格表!$B$4:$I$31,M6454,7),IF(J6454&gt;5.5,2.6+INDEX(价格表!$B$4:$I$31,M6454,8)*L6454)))))))</f>
        <v>2.15</v>
      </c>
    </row>
    <row r="6455" spans="1:14">
      <c r="A6455" s="20">
        <v>4311136556004</v>
      </c>
      <c r="B6455" s="18" t="s">
        <v>16</v>
      </c>
      <c r="C6455" s="21">
        <v>20201219</v>
      </c>
      <c r="D6455" s="21">
        <v>610538201209</v>
      </c>
      <c r="E6455" s="21" t="s">
        <v>16</v>
      </c>
      <c r="F6455" s="21">
        <v>20201229</v>
      </c>
      <c r="G6455" s="21" t="s">
        <v>17</v>
      </c>
      <c r="H6455" s="21" t="s">
        <v>23</v>
      </c>
      <c r="I6455" s="21" t="s">
        <v>286</v>
      </c>
      <c r="J6455" s="21">
        <v>1.44</v>
      </c>
      <c r="K6455" s="21" t="s">
        <v>20</v>
      </c>
      <c r="L6455">
        <f t="shared" si="116"/>
        <v>2</v>
      </c>
      <c r="M6455">
        <f>MATCH(H:H,价格表!$B$4:$B$35,0)</f>
        <v>15</v>
      </c>
      <c r="N6455" s="27">
        <f>IF(J6455&lt;=0.3,INDEX(价格表!$B$4:$I$31,M6455,2),IF(AND(J6455&gt;0.3,J6455&lt;=1),INDEX(价格表!$B$4:$I$31,M6455,3),IF(AND(J6455&gt;1,J6455&lt;=2.2),INDEX(价格表!$B$4:$I$31,M6455,4),IF(AND(J6455&gt;2.2,J6455&lt;=3.3),INDEX(价格表!$B$4:$I$31,M6455,5),IF(AND(J6455&gt;3.3,J6455&lt;=4),INDEX(价格表!$B$4:$I$31,M6455,6),IF(AND(J6455&gt;4,J6455&lt;=5.5),INDEX(价格表!$B$4:$I$31,M6455,7),IF(J6455&gt;5.5,2.6+INDEX(价格表!$B$4:$I$31,M6455,8)*L6455)))))))</f>
        <v>2.15</v>
      </c>
    </row>
    <row r="6456" spans="1:14">
      <c r="A6456" s="20">
        <v>4311136556005</v>
      </c>
      <c r="B6456" s="18" t="s">
        <v>16</v>
      </c>
      <c r="C6456" s="21">
        <v>20201219</v>
      </c>
      <c r="D6456" s="21">
        <v>610538201209</v>
      </c>
      <c r="E6456" s="21" t="s">
        <v>16</v>
      </c>
      <c r="F6456" s="21">
        <v>20201229</v>
      </c>
      <c r="G6456" s="21" t="s">
        <v>17</v>
      </c>
      <c r="H6456" s="21" t="s">
        <v>66</v>
      </c>
      <c r="I6456" s="21" t="s">
        <v>113</v>
      </c>
      <c r="J6456" s="21">
        <v>1.47</v>
      </c>
      <c r="K6456" s="21" t="s">
        <v>20</v>
      </c>
      <c r="L6456">
        <f t="shared" si="116"/>
        <v>2</v>
      </c>
      <c r="M6456">
        <f>MATCH(H:H,价格表!$B$4:$B$35,0)</f>
        <v>17</v>
      </c>
      <c r="N6456" s="27">
        <f>IF(J6456&lt;=0.3,INDEX(价格表!$B$4:$I$31,M6456,2),IF(AND(J6456&gt;0.3,J6456&lt;=1),INDEX(价格表!$B$4:$I$31,M6456,3),IF(AND(J6456&gt;1,J6456&lt;=2.2),INDEX(价格表!$B$4:$I$31,M6456,4),IF(AND(J6456&gt;2.2,J6456&lt;=3.3),INDEX(价格表!$B$4:$I$31,M6456,5),IF(AND(J6456&gt;3.3,J6456&lt;=4),INDEX(价格表!$B$4:$I$31,M6456,6),IF(AND(J6456&gt;4,J6456&lt;=5.5),INDEX(价格表!$B$4:$I$31,M6456,7),IF(J6456&gt;5.5,2.6+INDEX(价格表!$B$4:$I$31,M6456,8)*L6456)))))))</f>
        <v>2.15</v>
      </c>
    </row>
    <row r="6457" spans="1:14">
      <c r="A6457" s="20">
        <v>4311136556006</v>
      </c>
      <c r="B6457" s="18" t="s">
        <v>16</v>
      </c>
      <c r="C6457" s="21">
        <v>20201219</v>
      </c>
      <c r="D6457" s="21">
        <v>610538201209</v>
      </c>
      <c r="E6457" s="21" t="s">
        <v>16</v>
      </c>
      <c r="F6457" s="21">
        <v>20201229</v>
      </c>
      <c r="G6457" s="21" t="s">
        <v>17</v>
      </c>
      <c r="H6457" s="21" t="s">
        <v>50</v>
      </c>
      <c r="I6457" s="21" t="s">
        <v>166</v>
      </c>
      <c r="J6457" s="21">
        <v>1.44</v>
      </c>
      <c r="K6457" s="21" t="s">
        <v>20</v>
      </c>
      <c r="L6457">
        <f t="shared" si="116"/>
        <v>2</v>
      </c>
      <c r="M6457">
        <f>MATCH(H:H,价格表!$B$4:$B$35,0)</f>
        <v>4</v>
      </c>
      <c r="N6457" s="27">
        <f>IF(J6457&lt;=0.3,INDEX(价格表!$B$4:$I$31,M6457,2),IF(AND(J6457&gt;0.3,J6457&lt;=1),INDEX(价格表!$B$4:$I$31,M6457,3),IF(AND(J6457&gt;1,J6457&lt;=2.2),INDEX(价格表!$B$4:$I$31,M6457,4),IF(AND(J6457&gt;2.2,J6457&lt;=3.3),INDEX(价格表!$B$4:$I$31,M6457,5),IF(AND(J6457&gt;3.3,J6457&lt;=4),INDEX(价格表!$B$4:$I$31,M6457,6),IF(AND(J6457&gt;4,J6457&lt;=5.5),INDEX(价格表!$B$4:$I$31,M6457,7),IF(J6457&gt;5.5,2.6+INDEX(价格表!$B$4:$I$31,M6457,8)*L6457)))))))</f>
        <v>2.15</v>
      </c>
    </row>
    <row r="6458" spans="1:14">
      <c r="A6458" s="20">
        <v>4311136556007</v>
      </c>
      <c r="B6458" s="18" t="s">
        <v>16</v>
      </c>
      <c r="C6458" s="21">
        <v>20201219</v>
      </c>
      <c r="D6458" s="21">
        <v>610538201209</v>
      </c>
      <c r="E6458" s="21" t="s">
        <v>16</v>
      </c>
      <c r="F6458" s="21">
        <v>20201229</v>
      </c>
      <c r="G6458" s="21" t="s">
        <v>17</v>
      </c>
      <c r="H6458" s="21" t="s">
        <v>27</v>
      </c>
      <c r="I6458" s="21" t="s">
        <v>28</v>
      </c>
      <c r="J6458" s="21">
        <v>1.44</v>
      </c>
      <c r="K6458" s="21" t="s">
        <v>20</v>
      </c>
      <c r="L6458">
        <f t="shared" si="116"/>
        <v>2</v>
      </c>
      <c r="M6458">
        <f>MATCH(H:H,价格表!$B$4:$B$35,0)</f>
        <v>3</v>
      </c>
      <c r="N6458" s="27">
        <f>IF(J6458&lt;=0.3,INDEX(价格表!$B$4:$I$31,M6458,2),IF(AND(J6458&gt;0.3,J6458&lt;=1),INDEX(价格表!$B$4:$I$31,M6458,3),IF(AND(J6458&gt;1,J6458&lt;=2.2),INDEX(价格表!$B$4:$I$31,M6458,4),IF(AND(J6458&gt;2.2,J6458&lt;=3.3),INDEX(价格表!$B$4:$I$31,M6458,5),IF(AND(J6458&gt;3.3,J6458&lt;=4),INDEX(价格表!$B$4:$I$31,M6458,6),IF(AND(J6458&gt;4,J6458&lt;=5.5),INDEX(价格表!$B$4:$I$31,M6458,7),IF(J6458&gt;5.5,2.6+INDEX(价格表!$B$4:$I$31,M6458,8)*L6458)))))))</f>
        <v>2.15</v>
      </c>
    </row>
    <row r="6459" spans="1:14">
      <c r="A6459" s="20">
        <v>4311136556008</v>
      </c>
      <c r="B6459" s="18" t="s">
        <v>16</v>
      </c>
      <c r="C6459" s="21">
        <v>20201219</v>
      </c>
      <c r="D6459" s="21">
        <v>610538201209</v>
      </c>
      <c r="E6459" s="21" t="s">
        <v>16</v>
      </c>
      <c r="F6459" s="21">
        <v>20201229</v>
      </c>
      <c r="G6459" s="21" t="s">
        <v>17</v>
      </c>
      <c r="H6459" s="21" t="s">
        <v>88</v>
      </c>
      <c r="I6459" s="21" t="s">
        <v>101</v>
      </c>
      <c r="J6459" s="21">
        <v>1.47</v>
      </c>
      <c r="K6459" s="21" t="s">
        <v>20</v>
      </c>
      <c r="L6459">
        <f t="shared" si="116"/>
        <v>2</v>
      </c>
      <c r="M6459">
        <f>MATCH(H:H,价格表!$B$4:$B$35,0)</f>
        <v>19</v>
      </c>
      <c r="N6459" s="27">
        <f>IF(J6459&lt;=0.3,INDEX(价格表!$B$4:$I$31,M6459,2),IF(AND(J6459&gt;0.3,J6459&lt;=1),INDEX(价格表!$B$4:$I$31,M6459,3),IF(AND(J6459&gt;1,J6459&lt;=2.2),INDEX(价格表!$B$4:$I$31,M6459,4),IF(AND(J6459&gt;2.2,J6459&lt;=3.3),INDEX(价格表!$B$4:$I$31,M6459,5),IF(AND(J6459&gt;3.3,J6459&lt;=4),INDEX(价格表!$B$4:$I$31,M6459,6),IF(AND(J6459&gt;4,J6459&lt;=5.5),INDEX(价格表!$B$4:$I$31,M6459,7),IF(J6459&gt;5.5,2.6+INDEX(价格表!$B$4:$I$31,M6459,8)*L6459)))))))</f>
        <v>2.15</v>
      </c>
    </row>
    <row r="6460" spans="1:14">
      <c r="A6460" s="20">
        <v>4311136563081</v>
      </c>
      <c r="B6460" s="18" t="s">
        <v>16</v>
      </c>
      <c r="C6460" s="21">
        <v>20201219</v>
      </c>
      <c r="D6460" s="21">
        <v>610538201209</v>
      </c>
      <c r="E6460" s="21" t="s">
        <v>16</v>
      </c>
      <c r="F6460" s="21">
        <v>20201229</v>
      </c>
      <c r="G6460" s="21" t="s">
        <v>17</v>
      </c>
      <c r="H6460" s="21" t="s">
        <v>45</v>
      </c>
      <c r="I6460" s="21" t="s">
        <v>48</v>
      </c>
      <c r="J6460" s="21">
        <v>1.46</v>
      </c>
      <c r="K6460" s="21" t="s">
        <v>20</v>
      </c>
      <c r="L6460">
        <f t="shared" si="116"/>
        <v>2</v>
      </c>
      <c r="M6460">
        <f>MATCH(H:H,价格表!$B$4:$B$35,0)</f>
        <v>9</v>
      </c>
      <c r="N6460" s="27">
        <f>IF(J6460&lt;=0.3,INDEX(价格表!$B$4:$I$31,M6460,2),IF(AND(J6460&gt;0.3,J6460&lt;=1),INDEX(价格表!$B$4:$I$31,M6460,3),IF(AND(J6460&gt;1,J6460&lt;=2.2),INDEX(价格表!$B$4:$I$31,M6460,4),IF(AND(J6460&gt;2.2,J6460&lt;=3.3),INDEX(价格表!$B$4:$I$31,M6460,5),IF(AND(J6460&gt;3.3,J6460&lt;=4),INDEX(价格表!$B$4:$I$31,M6460,6),IF(AND(J6460&gt;4,J6460&lt;=5.5),INDEX(价格表!$B$4:$I$31,M6460,7),IF(J6460&gt;5.5,2.6+INDEX(价格表!$B$4:$I$31,M6460,8)*L6460)))))))</f>
        <v>2.15</v>
      </c>
    </row>
    <row r="6461" spans="1:14">
      <c r="A6461" s="20">
        <v>4311136563083</v>
      </c>
      <c r="B6461" s="18" t="s">
        <v>16</v>
      </c>
      <c r="C6461" s="21">
        <v>20201219</v>
      </c>
      <c r="D6461" s="21">
        <v>610538201209</v>
      </c>
      <c r="E6461" s="21" t="s">
        <v>16</v>
      </c>
      <c r="F6461" s="21">
        <v>20201229</v>
      </c>
      <c r="G6461" s="21" t="s">
        <v>17</v>
      </c>
      <c r="H6461" s="21" t="s">
        <v>68</v>
      </c>
      <c r="I6461" s="21" t="s">
        <v>97</v>
      </c>
      <c r="J6461" s="21">
        <v>1.49</v>
      </c>
      <c r="K6461" s="21" t="s">
        <v>20</v>
      </c>
      <c r="L6461">
        <f t="shared" si="116"/>
        <v>2</v>
      </c>
      <c r="M6461">
        <f>MATCH(H:H,价格表!$B$4:$B$35,0)</f>
        <v>5</v>
      </c>
      <c r="N6461" s="27">
        <f>IF(J6461&lt;=0.3,INDEX(价格表!$B$4:$I$31,M6461,2),IF(AND(J6461&gt;0.3,J6461&lt;=1),INDEX(价格表!$B$4:$I$31,M6461,3),IF(AND(J6461&gt;1,J6461&lt;=2.2),INDEX(价格表!$B$4:$I$31,M6461,4),IF(AND(J6461&gt;2.2,J6461&lt;=3.3),INDEX(价格表!$B$4:$I$31,M6461,5),IF(AND(J6461&gt;3.3,J6461&lt;=4),INDEX(价格表!$B$4:$I$31,M6461,6),IF(AND(J6461&gt;4,J6461&lt;=5.5),INDEX(价格表!$B$4:$I$31,M6461,7),IF(J6461&gt;5.5,2.6+INDEX(价格表!$B$4:$I$31,M6461,8)*L6461)))))))</f>
        <v>2.15</v>
      </c>
    </row>
    <row r="6462" spans="1:14">
      <c r="A6462" s="20">
        <v>4311136563085</v>
      </c>
      <c r="B6462" s="18" t="s">
        <v>16</v>
      </c>
      <c r="C6462" s="21">
        <v>20201219</v>
      </c>
      <c r="D6462" s="21">
        <v>610538201209</v>
      </c>
      <c r="E6462" s="21" t="s">
        <v>16</v>
      </c>
      <c r="F6462" s="21">
        <v>20201229</v>
      </c>
      <c r="G6462" s="21" t="s">
        <v>17</v>
      </c>
      <c r="H6462" s="21" t="s">
        <v>54</v>
      </c>
      <c r="I6462" s="21" t="s">
        <v>206</v>
      </c>
      <c r="J6462" s="21">
        <v>1.48</v>
      </c>
      <c r="K6462" s="21" t="s">
        <v>20</v>
      </c>
      <c r="L6462">
        <f t="shared" si="116"/>
        <v>2</v>
      </c>
      <c r="M6462">
        <f>MATCH(H:H,价格表!$B$4:$B$35,0)</f>
        <v>14</v>
      </c>
      <c r="N6462" s="27">
        <f>IF(J6462&lt;=0.3,INDEX(价格表!$B$4:$I$31,M6462,2),IF(AND(J6462&gt;0.3,J6462&lt;=1),INDEX(价格表!$B$4:$I$31,M6462,3),IF(AND(J6462&gt;1,J6462&lt;=2.2),INDEX(价格表!$B$4:$I$31,M6462,4),IF(AND(J6462&gt;2.2,J6462&lt;=3.3),INDEX(价格表!$B$4:$I$31,M6462,5),IF(AND(J6462&gt;3.3,J6462&lt;=4),INDEX(价格表!$B$4:$I$31,M6462,6),IF(AND(J6462&gt;4,J6462&lt;=5.5),INDEX(价格表!$B$4:$I$31,M6462,7),IF(J6462&gt;5.5,2.6+INDEX(价格表!$B$4:$I$31,M6462,8)*L6462)))))))</f>
        <v>2.15</v>
      </c>
    </row>
    <row r="6463" spans="1:14">
      <c r="A6463" s="20">
        <v>4311136563086</v>
      </c>
      <c r="B6463" s="18" t="s">
        <v>16</v>
      </c>
      <c r="C6463" s="21">
        <v>20201219</v>
      </c>
      <c r="D6463" s="21">
        <v>610538201209</v>
      </c>
      <c r="E6463" s="21" t="s">
        <v>16</v>
      </c>
      <c r="F6463" s="21">
        <v>20201229</v>
      </c>
      <c r="G6463" s="21" t="s">
        <v>17</v>
      </c>
      <c r="H6463" s="21" t="s">
        <v>27</v>
      </c>
      <c r="I6463" s="21" t="s">
        <v>49</v>
      </c>
      <c r="J6463" s="21">
        <v>1.47</v>
      </c>
      <c r="K6463" s="21" t="s">
        <v>20</v>
      </c>
      <c r="L6463">
        <f t="shared" si="116"/>
        <v>2</v>
      </c>
      <c r="M6463">
        <f>MATCH(H:H,价格表!$B$4:$B$35,0)</f>
        <v>3</v>
      </c>
      <c r="N6463" s="27">
        <f>IF(J6463&lt;=0.3,INDEX(价格表!$B$4:$I$31,M6463,2),IF(AND(J6463&gt;0.3,J6463&lt;=1),INDEX(价格表!$B$4:$I$31,M6463,3),IF(AND(J6463&gt;1,J6463&lt;=2.2),INDEX(价格表!$B$4:$I$31,M6463,4),IF(AND(J6463&gt;2.2,J6463&lt;=3.3),INDEX(价格表!$B$4:$I$31,M6463,5),IF(AND(J6463&gt;3.3,J6463&lt;=4),INDEX(价格表!$B$4:$I$31,M6463,6),IF(AND(J6463&gt;4,J6463&lt;=5.5),INDEX(价格表!$B$4:$I$31,M6463,7),IF(J6463&gt;5.5,2.6+INDEX(价格表!$B$4:$I$31,M6463,8)*L6463)))))))</f>
        <v>2.15</v>
      </c>
    </row>
    <row r="6464" spans="1:14">
      <c r="A6464" s="20">
        <v>4311136563087</v>
      </c>
      <c r="B6464" s="18" t="s">
        <v>16</v>
      </c>
      <c r="C6464" s="21">
        <v>20201219</v>
      </c>
      <c r="D6464" s="21">
        <v>610538201209</v>
      </c>
      <c r="E6464" s="21" t="s">
        <v>16</v>
      </c>
      <c r="F6464" s="21">
        <v>20201229</v>
      </c>
      <c r="G6464" s="21" t="s">
        <v>17</v>
      </c>
      <c r="H6464" s="21" t="s">
        <v>18</v>
      </c>
      <c r="I6464" s="21" t="s">
        <v>53</v>
      </c>
      <c r="J6464" s="21">
        <v>1.44</v>
      </c>
      <c r="K6464" s="21" t="s">
        <v>20</v>
      </c>
      <c r="L6464">
        <f t="shared" si="116"/>
        <v>2</v>
      </c>
      <c r="M6464">
        <f>MATCH(H:H,价格表!$B$4:$B$35,0)</f>
        <v>1</v>
      </c>
      <c r="N6464" s="27">
        <f>IF(J6464&lt;=0.3,INDEX(价格表!$B$4:$I$31,M6464,2),IF(AND(J6464&gt;0.3,J6464&lt;=1),INDEX(价格表!$B$4:$I$31,M6464,3),IF(AND(J6464&gt;1,J6464&lt;=2.2),INDEX(价格表!$B$4:$I$31,M6464,4),IF(AND(J6464&gt;2.2,J6464&lt;=3.3),INDEX(价格表!$B$4:$I$31,M6464,5),IF(AND(J6464&gt;3.3,J6464&lt;=4),INDEX(价格表!$B$4:$I$31,M6464,6),IF(AND(J6464&gt;4,J6464&lt;=5.5),INDEX(价格表!$B$4:$I$31,M6464,7),IF(J6464&gt;5.5,2.6+INDEX(价格表!$B$4:$I$31,M6464,8)*L6464)))))))</f>
        <v>2.15</v>
      </c>
    </row>
    <row r="6465" spans="1:14">
      <c r="A6465" s="20">
        <v>4311136563088</v>
      </c>
      <c r="B6465" s="18" t="s">
        <v>16</v>
      </c>
      <c r="C6465" s="21">
        <v>20201219</v>
      </c>
      <c r="D6465" s="21">
        <v>610538201209</v>
      </c>
      <c r="E6465" s="21" t="s">
        <v>16</v>
      </c>
      <c r="F6465" s="21">
        <v>20201229</v>
      </c>
      <c r="G6465" s="21" t="s">
        <v>17</v>
      </c>
      <c r="H6465" s="21" t="s">
        <v>27</v>
      </c>
      <c r="I6465" s="21" t="s">
        <v>85</v>
      </c>
      <c r="J6465" s="21">
        <v>1.45</v>
      </c>
      <c r="K6465" s="21" t="s">
        <v>20</v>
      </c>
      <c r="L6465">
        <f t="shared" si="116"/>
        <v>2</v>
      </c>
      <c r="M6465">
        <f>MATCH(H:H,价格表!$B$4:$B$35,0)</f>
        <v>3</v>
      </c>
      <c r="N6465" s="27">
        <f>IF(J6465&lt;=0.3,INDEX(价格表!$B$4:$I$31,M6465,2),IF(AND(J6465&gt;0.3,J6465&lt;=1),INDEX(价格表!$B$4:$I$31,M6465,3),IF(AND(J6465&gt;1,J6465&lt;=2.2),INDEX(价格表!$B$4:$I$31,M6465,4),IF(AND(J6465&gt;2.2,J6465&lt;=3.3),INDEX(价格表!$B$4:$I$31,M6465,5),IF(AND(J6465&gt;3.3,J6465&lt;=4),INDEX(价格表!$B$4:$I$31,M6465,6),IF(AND(J6465&gt;4,J6465&lt;=5.5),INDEX(价格表!$B$4:$I$31,M6465,7),IF(J6465&gt;5.5,2.6+INDEX(价格表!$B$4:$I$31,M6465,8)*L6465)))))))</f>
        <v>2.15</v>
      </c>
    </row>
    <row r="6466" spans="1:14">
      <c r="A6466" s="20">
        <v>4311136563089</v>
      </c>
      <c r="B6466" s="18" t="s">
        <v>16</v>
      </c>
      <c r="C6466" s="21">
        <v>20201219</v>
      </c>
      <c r="D6466" s="21">
        <v>610538201209</v>
      </c>
      <c r="E6466" s="21" t="s">
        <v>16</v>
      </c>
      <c r="F6466" s="21">
        <v>20201229</v>
      </c>
      <c r="G6466" s="21" t="s">
        <v>17</v>
      </c>
      <c r="H6466" s="21" t="s">
        <v>73</v>
      </c>
      <c r="I6466" s="21" t="s">
        <v>92</v>
      </c>
      <c r="J6466" s="21">
        <v>1.43</v>
      </c>
      <c r="K6466" s="21" t="s">
        <v>20</v>
      </c>
      <c r="L6466">
        <f t="shared" si="116"/>
        <v>2</v>
      </c>
      <c r="M6466">
        <f>MATCH(H:H,价格表!$B$4:$B$35,0)</f>
        <v>7</v>
      </c>
      <c r="N6466" s="27">
        <f>IF(J6466&lt;=0.3,INDEX(价格表!$B$4:$I$31,M6466,2),IF(AND(J6466&gt;0.3,J6466&lt;=1),INDEX(价格表!$B$4:$I$31,M6466,3),IF(AND(J6466&gt;1,J6466&lt;=2.2),INDEX(价格表!$B$4:$I$31,M6466,4),IF(AND(J6466&gt;2.2,J6466&lt;=3.3),INDEX(价格表!$B$4:$I$31,M6466,5),IF(AND(J6466&gt;3.3,J6466&lt;=4),INDEX(价格表!$B$4:$I$31,M6466,6),IF(AND(J6466&gt;4,J6466&lt;=5.5),INDEX(价格表!$B$4:$I$31,M6466,7),IF(J6466&gt;5.5,2.6+INDEX(价格表!$B$4:$I$31,M6466,8)*L6466)))))))</f>
        <v>2.15</v>
      </c>
    </row>
    <row r="6467" spans="1:14">
      <c r="A6467" s="20">
        <v>4311136563090</v>
      </c>
      <c r="B6467" s="18" t="s">
        <v>16</v>
      </c>
      <c r="C6467" s="21">
        <v>20201219</v>
      </c>
      <c r="D6467" s="21">
        <v>610538201209</v>
      </c>
      <c r="E6467" s="21" t="s">
        <v>16</v>
      </c>
      <c r="F6467" s="21">
        <v>20201229</v>
      </c>
      <c r="G6467" s="21" t="s">
        <v>17</v>
      </c>
      <c r="H6467" s="21" t="s">
        <v>33</v>
      </c>
      <c r="I6467" s="21" t="s">
        <v>34</v>
      </c>
      <c r="J6467" s="21">
        <v>1.44</v>
      </c>
      <c r="K6467" s="21" t="s">
        <v>20</v>
      </c>
      <c r="L6467">
        <f t="shared" si="116"/>
        <v>2</v>
      </c>
      <c r="M6467">
        <f>MATCH(H:H,价格表!$B$4:$B$35,0)</f>
        <v>13</v>
      </c>
      <c r="N6467" s="27">
        <f>IF(J6467&lt;=0.3,INDEX(价格表!$B$4:$I$31,M6467,2),IF(AND(J6467&gt;0.3,J6467&lt;=1),INDEX(价格表!$B$4:$I$31,M6467,3),IF(AND(J6467&gt;1,J6467&lt;=2.2),INDEX(价格表!$B$4:$I$31,M6467,4),IF(AND(J6467&gt;2.2,J6467&lt;=3.3),INDEX(价格表!$B$4:$I$31,M6467,5),IF(AND(J6467&gt;3.3,J6467&lt;=4),INDEX(价格表!$B$4:$I$31,M6467,6),IF(AND(J6467&gt;4,J6467&lt;=5.5),INDEX(价格表!$B$4:$I$31,M6467,7),IF(J6467&gt;5.5,2.6+INDEX(价格表!$B$4:$I$31,M6467,8)*L6467)))))))</f>
        <v>2.15</v>
      </c>
    </row>
    <row r="6468" spans="1:14">
      <c r="A6468" s="20">
        <v>4311136563433</v>
      </c>
      <c r="B6468" s="18" t="s">
        <v>16</v>
      </c>
      <c r="C6468" s="21">
        <v>20201219</v>
      </c>
      <c r="D6468" s="21">
        <v>610538201209</v>
      </c>
      <c r="E6468" s="21" t="s">
        <v>16</v>
      </c>
      <c r="F6468" s="21">
        <v>20201229</v>
      </c>
      <c r="G6468" s="21" t="s">
        <v>17</v>
      </c>
      <c r="H6468" s="21" t="s">
        <v>35</v>
      </c>
      <c r="I6468" s="21" t="s">
        <v>253</v>
      </c>
      <c r="J6468" s="21">
        <v>1.47</v>
      </c>
      <c r="K6468" s="21" t="s">
        <v>20</v>
      </c>
      <c r="L6468">
        <f t="shared" ref="L6468:L6531" si="117">ROUNDUP(J6468,0)</f>
        <v>2</v>
      </c>
      <c r="M6468">
        <f>MATCH(H:H,价格表!$B$4:$B$35,0)</f>
        <v>22</v>
      </c>
      <c r="N6468" s="27">
        <f>IF(J6468&lt;=0.3,INDEX(价格表!$B$4:$I$31,M6468,2),IF(AND(J6468&gt;0.3,J6468&lt;=1),INDEX(价格表!$B$4:$I$31,M6468,3),IF(AND(J6468&gt;1,J6468&lt;=2.2),INDEX(价格表!$B$4:$I$31,M6468,4),IF(AND(J6468&gt;2.2,J6468&lt;=3.3),INDEX(价格表!$B$4:$I$31,M6468,5),IF(AND(J6468&gt;3.3,J6468&lt;=4),INDEX(价格表!$B$4:$I$31,M6468,6),IF(AND(J6468&gt;4,J6468&lt;=5.5),INDEX(价格表!$B$4:$I$31,M6468,7),IF(J6468&gt;5.5,2.6+INDEX(价格表!$B$4:$I$31,M6468,8)*L6468)))))))</f>
        <v>2.15</v>
      </c>
    </row>
    <row r="6469" spans="1:14">
      <c r="A6469" s="20">
        <v>4311136563434</v>
      </c>
      <c r="B6469" s="18" t="s">
        <v>16</v>
      </c>
      <c r="C6469" s="21">
        <v>20201219</v>
      </c>
      <c r="D6469" s="21">
        <v>610538201209</v>
      </c>
      <c r="E6469" s="21" t="s">
        <v>16</v>
      </c>
      <c r="F6469" s="21">
        <v>20201229</v>
      </c>
      <c r="G6469" s="21" t="s">
        <v>17</v>
      </c>
      <c r="H6469" s="21" t="s">
        <v>25</v>
      </c>
      <c r="I6469" s="21" t="s">
        <v>160</v>
      </c>
      <c r="J6469" s="21">
        <v>1.44</v>
      </c>
      <c r="K6469" s="21" t="s">
        <v>20</v>
      </c>
      <c r="L6469">
        <f t="shared" si="117"/>
        <v>2</v>
      </c>
      <c r="M6469">
        <f>MATCH(H:H,价格表!$B$4:$B$35,0)</f>
        <v>25</v>
      </c>
      <c r="N6469" s="27">
        <f>IF(J6469&lt;=0.3,INDEX(价格表!$B$4:$I$31,M6469,2),IF(AND(J6469&gt;0.3,J6469&lt;=1),INDEX(价格表!$B$4:$I$31,M6469,3),IF(AND(J6469&gt;1,J6469&lt;=2.2),INDEX(价格表!$B$4:$I$31,M6469,4),IF(AND(J6469&gt;2.2,J6469&lt;=3.3),INDEX(价格表!$B$4:$I$31,M6469,5),IF(AND(J6469&gt;3.3,J6469&lt;=4),INDEX(价格表!$B$4:$I$31,M6469,6),IF(AND(J6469&gt;4,J6469&lt;=5.5),INDEX(价格表!$B$4:$I$31,M6469,7),IF(J6469&gt;5.5,2.6+INDEX(价格表!$B$4:$I$31,M6469,8)*L6469)))))))</f>
        <v>2.15</v>
      </c>
    </row>
    <row r="6470" spans="1:14">
      <c r="A6470" s="20">
        <v>4311136563435</v>
      </c>
      <c r="B6470" s="18" t="s">
        <v>16</v>
      </c>
      <c r="C6470" s="21">
        <v>20201219</v>
      </c>
      <c r="D6470" s="21">
        <v>610538201209</v>
      </c>
      <c r="E6470" s="21" t="s">
        <v>16</v>
      </c>
      <c r="F6470" s="21">
        <v>20201229</v>
      </c>
      <c r="G6470" s="21" t="s">
        <v>17</v>
      </c>
      <c r="H6470" s="21" t="s">
        <v>158</v>
      </c>
      <c r="I6470" s="21" t="s">
        <v>262</v>
      </c>
      <c r="J6470" s="21">
        <v>1.44</v>
      </c>
      <c r="K6470" s="21" t="s">
        <v>20</v>
      </c>
      <c r="L6470">
        <f t="shared" si="117"/>
        <v>2</v>
      </c>
      <c r="M6470">
        <f>MATCH(H:H,价格表!$B$4:$B$35,0)</f>
        <v>31</v>
      </c>
      <c r="N6470" s="27">
        <f>L6470*12+3</f>
        <v>27</v>
      </c>
    </row>
    <row r="6471" spans="1:14">
      <c r="A6471" s="20">
        <v>4311136563436</v>
      </c>
      <c r="B6471" s="18" t="s">
        <v>16</v>
      </c>
      <c r="C6471" s="21">
        <v>20201219</v>
      </c>
      <c r="D6471" s="21">
        <v>610538201209</v>
      </c>
      <c r="E6471" s="21" t="s">
        <v>16</v>
      </c>
      <c r="F6471" s="21">
        <v>20201229</v>
      </c>
      <c r="G6471" s="21" t="s">
        <v>17</v>
      </c>
      <c r="H6471" s="21" t="s">
        <v>45</v>
      </c>
      <c r="I6471" s="21" t="s">
        <v>137</v>
      </c>
      <c r="J6471" s="21">
        <v>1.44</v>
      </c>
      <c r="K6471" s="21" t="s">
        <v>20</v>
      </c>
      <c r="L6471">
        <f t="shared" si="117"/>
        <v>2</v>
      </c>
      <c r="M6471">
        <f>MATCH(H:H,价格表!$B$4:$B$35,0)</f>
        <v>9</v>
      </c>
      <c r="N6471" s="27">
        <f>IF(J6471&lt;=0.3,INDEX(价格表!$B$4:$I$31,M6471,2),IF(AND(J6471&gt;0.3,J6471&lt;=1),INDEX(价格表!$B$4:$I$31,M6471,3),IF(AND(J6471&gt;1,J6471&lt;=2.2),INDEX(价格表!$B$4:$I$31,M6471,4),IF(AND(J6471&gt;2.2,J6471&lt;=3.3),INDEX(价格表!$B$4:$I$31,M6471,5),IF(AND(J6471&gt;3.3,J6471&lt;=4),INDEX(价格表!$B$4:$I$31,M6471,6),IF(AND(J6471&gt;4,J6471&lt;=5.5),INDEX(价格表!$B$4:$I$31,M6471,7),IF(J6471&gt;5.5,2.6+INDEX(价格表!$B$4:$I$31,M6471,8)*L6471)))))))</f>
        <v>2.15</v>
      </c>
    </row>
    <row r="6472" spans="1:14">
      <c r="A6472" s="20">
        <v>4311136563437</v>
      </c>
      <c r="B6472" s="18" t="s">
        <v>16</v>
      </c>
      <c r="C6472" s="21">
        <v>20201219</v>
      </c>
      <c r="D6472" s="21">
        <v>610538201209</v>
      </c>
      <c r="E6472" s="21" t="s">
        <v>16</v>
      </c>
      <c r="F6472" s="21">
        <v>20201229</v>
      </c>
      <c r="G6472" s="21" t="s">
        <v>17</v>
      </c>
      <c r="H6472" s="21" t="s">
        <v>75</v>
      </c>
      <c r="I6472" s="21" t="s">
        <v>372</v>
      </c>
      <c r="J6472" s="21">
        <v>1.48</v>
      </c>
      <c r="K6472" s="21" t="s">
        <v>20</v>
      </c>
      <c r="L6472">
        <f t="shared" si="117"/>
        <v>2</v>
      </c>
      <c r="M6472">
        <f>MATCH(H:H,价格表!$B$4:$B$35,0)</f>
        <v>24</v>
      </c>
      <c r="N6472" s="27">
        <f>IF(J6472&lt;=0.3,INDEX(价格表!$B$4:$I$31,M6472,2),IF(AND(J6472&gt;0.3,J6472&lt;=1),INDEX(价格表!$B$4:$I$31,M6472,3),IF(AND(J6472&gt;1,J6472&lt;=2.2),INDEX(价格表!$B$4:$I$31,M6472,4),IF(AND(J6472&gt;2.2,J6472&lt;=3.3),INDEX(价格表!$B$4:$I$31,M6472,5),IF(AND(J6472&gt;3.3,J6472&lt;=4),INDEX(价格表!$B$4:$I$31,M6472,6),IF(AND(J6472&gt;4,J6472&lt;=5.5),INDEX(价格表!$B$4:$I$31,M6472,7),IF(J6472&gt;5.5,2.6+INDEX(价格表!$B$4:$I$31,M6472,8)*L6472)))))))</f>
        <v>2.15</v>
      </c>
    </row>
    <row r="6473" spans="1:14">
      <c r="A6473" s="20">
        <v>4311136578868</v>
      </c>
      <c r="B6473" s="18" t="s">
        <v>16</v>
      </c>
      <c r="C6473" s="21">
        <v>20201219</v>
      </c>
      <c r="D6473" s="21">
        <v>610538201209</v>
      </c>
      <c r="E6473" s="21" t="s">
        <v>16</v>
      </c>
      <c r="F6473" s="21">
        <v>20201229</v>
      </c>
      <c r="G6473" s="21" t="s">
        <v>17</v>
      </c>
      <c r="H6473" s="21" t="s">
        <v>73</v>
      </c>
      <c r="I6473" s="21" t="s">
        <v>180</v>
      </c>
      <c r="J6473" s="21">
        <v>1.48</v>
      </c>
      <c r="K6473" s="21" t="s">
        <v>20</v>
      </c>
      <c r="L6473">
        <f t="shared" si="117"/>
        <v>2</v>
      </c>
      <c r="M6473">
        <f>MATCH(H:H,价格表!$B$4:$B$35,0)</f>
        <v>7</v>
      </c>
      <c r="N6473" s="27">
        <f>IF(J6473&lt;=0.3,INDEX(价格表!$B$4:$I$31,M6473,2),IF(AND(J6473&gt;0.3,J6473&lt;=1),INDEX(价格表!$B$4:$I$31,M6473,3),IF(AND(J6473&gt;1,J6473&lt;=2.2),INDEX(价格表!$B$4:$I$31,M6473,4),IF(AND(J6473&gt;2.2,J6473&lt;=3.3),INDEX(价格表!$B$4:$I$31,M6473,5),IF(AND(J6473&gt;3.3,J6473&lt;=4),INDEX(价格表!$B$4:$I$31,M6473,6),IF(AND(J6473&gt;4,J6473&lt;=5.5),INDEX(价格表!$B$4:$I$31,M6473,7),IF(J6473&gt;5.5,2.6+INDEX(价格表!$B$4:$I$31,M6473,8)*L6473)))))))</f>
        <v>2.15</v>
      </c>
    </row>
    <row r="6474" spans="1:14">
      <c r="A6474" s="20">
        <v>4311136578869</v>
      </c>
      <c r="B6474" s="18" t="s">
        <v>16</v>
      </c>
      <c r="C6474" s="21">
        <v>20201219</v>
      </c>
      <c r="D6474" s="21">
        <v>610538201209</v>
      </c>
      <c r="E6474" s="21" t="s">
        <v>16</v>
      </c>
      <c r="F6474" s="21">
        <v>20201229</v>
      </c>
      <c r="G6474" s="21" t="s">
        <v>17</v>
      </c>
      <c r="H6474" s="21" t="s">
        <v>82</v>
      </c>
      <c r="I6474" s="21" t="s">
        <v>83</v>
      </c>
      <c r="J6474" s="21">
        <v>1.51</v>
      </c>
      <c r="K6474" s="21" t="s">
        <v>20</v>
      </c>
      <c r="L6474">
        <f t="shared" si="117"/>
        <v>2</v>
      </c>
      <c r="M6474">
        <f>MATCH(H:H,价格表!$B$4:$B$35,0)</f>
        <v>2</v>
      </c>
      <c r="N6474" s="27">
        <f>IF(J6474&lt;=0.3,INDEX(价格表!$B$4:$I$31,M6474,2),IF(AND(J6474&gt;0.3,J6474&lt;=1),INDEX(价格表!$B$4:$I$31,M6474,3),IF(AND(J6474&gt;1,J6474&lt;=2.2),INDEX(价格表!$B$4:$I$31,M6474,4),IF(AND(J6474&gt;2.2,J6474&lt;=3.3),INDEX(价格表!$B$4:$I$31,M6474,5),IF(AND(J6474&gt;3.3,J6474&lt;=4),INDEX(价格表!$B$4:$I$31,M6474,6),IF(AND(J6474&gt;4,J6474&lt;=5.5),INDEX(价格表!$B$4:$I$31,M6474,7),IF(J6474&gt;5.5,2.6+INDEX(价格表!$B$4:$I$31,M6474,8)*L6474)))))))</f>
        <v>2.15</v>
      </c>
    </row>
    <row r="6475" spans="1:14">
      <c r="A6475" s="20">
        <v>4311136578872</v>
      </c>
      <c r="B6475" s="18" t="s">
        <v>16</v>
      </c>
      <c r="C6475" s="21">
        <v>20201219</v>
      </c>
      <c r="D6475" s="21">
        <v>610538201209</v>
      </c>
      <c r="E6475" s="21" t="s">
        <v>16</v>
      </c>
      <c r="F6475" s="21">
        <v>20201229</v>
      </c>
      <c r="G6475" s="21" t="s">
        <v>17</v>
      </c>
      <c r="H6475" s="21" t="s">
        <v>56</v>
      </c>
      <c r="I6475" s="21" t="s">
        <v>106</v>
      </c>
      <c r="J6475" s="21">
        <v>1.45</v>
      </c>
      <c r="K6475" s="21" t="s">
        <v>20</v>
      </c>
      <c r="L6475">
        <f t="shared" si="117"/>
        <v>2</v>
      </c>
      <c r="M6475">
        <f>MATCH(H:H,价格表!$B$4:$B$35,0)</f>
        <v>11</v>
      </c>
      <c r="N6475" s="27">
        <f>IF(J6475&lt;=0.3,INDEX(价格表!$B$4:$I$31,M6475,2),IF(AND(J6475&gt;0.3,J6475&lt;=1),INDEX(价格表!$B$4:$I$31,M6475,3),IF(AND(J6475&gt;1,J6475&lt;=2.2),INDEX(价格表!$B$4:$I$31,M6475,4),IF(AND(J6475&gt;2.2,J6475&lt;=3.3),INDEX(价格表!$B$4:$I$31,M6475,5),IF(AND(J6475&gt;3.3,J6475&lt;=4),INDEX(价格表!$B$4:$I$31,M6475,6),IF(AND(J6475&gt;4,J6475&lt;=5.5),INDEX(价格表!$B$4:$I$31,M6475,7),IF(J6475&gt;5.5,2.6+INDEX(价格表!$B$4:$I$31,M6475,8)*L6475)))))))</f>
        <v>2.15</v>
      </c>
    </row>
    <row r="6476" spans="1:14">
      <c r="A6476" s="20">
        <v>4311136578873</v>
      </c>
      <c r="B6476" s="18" t="s">
        <v>16</v>
      </c>
      <c r="C6476" s="21">
        <v>20201219</v>
      </c>
      <c r="D6476" s="21">
        <v>610538201209</v>
      </c>
      <c r="E6476" s="21" t="s">
        <v>16</v>
      </c>
      <c r="F6476" s="21">
        <v>20201229</v>
      </c>
      <c r="G6476" s="21" t="s">
        <v>17</v>
      </c>
      <c r="H6476" s="21" t="s">
        <v>88</v>
      </c>
      <c r="I6476" s="21" t="s">
        <v>89</v>
      </c>
      <c r="J6476" s="21">
        <v>1.45</v>
      </c>
      <c r="K6476" s="21" t="s">
        <v>20</v>
      </c>
      <c r="L6476">
        <f t="shared" si="117"/>
        <v>2</v>
      </c>
      <c r="M6476">
        <f>MATCH(H:H,价格表!$B$4:$B$35,0)</f>
        <v>19</v>
      </c>
      <c r="N6476" s="27">
        <f>IF(J6476&lt;=0.3,INDEX(价格表!$B$4:$I$31,M6476,2),IF(AND(J6476&gt;0.3,J6476&lt;=1),INDEX(价格表!$B$4:$I$31,M6476,3),IF(AND(J6476&gt;1,J6476&lt;=2.2),INDEX(价格表!$B$4:$I$31,M6476,4),IF(AND(J6476&gt;2.2,J6476&lt;=3.3),INDEX(价格表!$B$4:$I$31,M6476,5),IF(AND(J6476&gt;3.3,J6476&lt;=4),INDEX(价格表!$B$4:$I$31,M6476,6),IF(AND(J6476&gt;4,J6476&lt;=5.5),INDEX(价格表!$B$4:$I$31,M6476,7),IF(J6476&gt;5.5,2.6+INDEX(价格表!$B$4:$I$31,M6476,8)*L6476)))))))</f>
        <v>2.15</v>
      </c>
    </row>
    <row r="6477" spans="1:14">
      <c r="A6477" s="20">
        <v>4311136578874</v>
      </c>
      <c r="B6477" s="18" t="s">
        <v>16</v>
      </c>
      <c r="C6477" s="21">
        <v>20201219</v>
      </c>
      <c r="D6477" s="21">
        <v>610538201209</v>
      </c>
      <c r="E6477" s="21" t="s">
        <v>16</v>
      </c>
      <c r="F6477" s="21">
        <v>20201229</v>
      </c>
      <c r="G6477" s="21" t="s">
        <v>17</v>
      </c>
      <c r="H6477" s="21" t="s">
        <v>45</v>
      </c>
      <c r="I6477" s="21" t="s">
        <v>137</v>
      </c>
      <c r="J6477" s="21">
        <v>1.44</v>
      </c>
      <c r="K6477" s="21" t="s">
        <v>20</v>
      </c>
      <c r="L6477">
        <f t="shared" si="117"/>
        <v>2</v>
      </c>
      <c r="M6477">
        <f>MATCH(H:H,价格表!$B$4:$B$35,0)</f>
        <v>9</v>
      </c>
      <c r="N6477" s="27">
        <f>IF(J6477&lt;=0.3,INDEX(价格表!$B$4:$I$31,M6477,2),IF(AND(J6477&gt;0.3,J6477&lt;=1),INDEX(价格表!$B$4:$I$31,M6477,3),IF(AND(J6477&gt;1,J6477&lt;=2.2),INDEX(价格表!$B$4:$I$31,M6477,4),IF(AND(J6477&gt;2.2,J6477&lt;=3.3),INDEX(价格表!$B$4:$I$31,M6477,5),IF(AND(J6477&gt;3.3,J6477&lt;=4),INDEX(价格表!$B$4:$I$31,M6477,6),IF(AND(J6477&gt;4,J6477&lt;=5.5),INDEX(价格表!$B$4:$I$31,M6477,7),IF(J6477&gt;5.5,2.6+INDEX(价格表!$B$4:$I$31,M6477,8)*L6477)))))))</f>
        <v>2.15</v>
      </c>
    </row>
    <row r="6478" spans="1:14">
      <c r="A6478" s="20">
        <v>4311136578875</v>
      </c>
      <c r="B6478" s="18" t="s">
        <v>16</v>
      </c>
      <c r="C6478" s="21">
        <v>20201219</v>
      </c>
      <c r="D6478" s="21">
        <v>610538201209</v>
      </c>
      <c r="E6478" s="21" t="s">
        <v>16</v>
      </c>
      <c r="F6478" s="21">
        <v>20201229</v>
      </c>
      <c r="G6478" s="21" t="s">
        <v>17</v>
      </c>
      <c r="H6478" s="21" t="s">
        <v>21</v>
      </c>
      <c r="I6478" s="21" t="s">
        <v>205</v>
      </c>
      <c r="J6478" s="21">
        <v>1.49</v>
      </c>
      <c r="K6478" s="21" t="s">
        <v>20</v>
      </c>
      <c r="L6478">
        <f t="shared" si="117"/>
        <v>2</v>
      </c>
      <c r="M6478">
        <f>MATCH(H:H,价格表!$B$4:$B$35,0)</f>
        <v>20</v>
      </c>
      <c r="N6478" s="27">
        <f>IF(J6478&lt;=0.3,INDEX(价格表!$B$4:$I$31,M6478,2),IF(AND(J6478&gt;0.3,J6478&lt;=1),INDEX(价格表!$B$4:$I$31,M6478,3),IF(AND(J6478&gt;1,J6478&lt;=2.2),INDEX(价格表!$B$4:$I$31,M6478,4),IF(AND(J6478&gt;2.2,J6478&lt;=3.3),INDEX(价格表!$B$4:$I$31,M6478,5),IF(AND(J6478&gt;3.3,J6478&lt;=4),INDEX(价格表!$B$4:$I$31,M6478,6),IF(AND(J6478&gt;4,J6478&lt;=5.5),INDEX(价格表!$B$4:$I$31,M6478,7),IF(J6478&gt;5.5,2.6+INDEX(价格表!$B$4:$I$31,M6478,8)*L6478)))))))</f>
        <v>2.15</v>
      </c>
    </row>
    <row r="6479" spans="1:14">
      <c r="A6479" s="20">
        <v>4311136578876</v>
      </c>
      <c r="B6479" s="18" t="s">
        <v>16</v>
      </c>
      <c r="C6479" s="21">
        <v>20201219</v>
      </c>
      <c r="D6479" s="21">
        <v>610538201209</v>
      </c>
      <c r="E6479" s="21" t="s">
        <v>16</v>
      </c>
      <c r="F6479" s="21">
        <v>20201229</v>
      </c>
      <c r="G6479" s="21" t="s">
        <v>17</v>
      </c>
      <c r="H6479" s="21" t="s">
        <v>50</v>
      </c>
      <c r="I6479" s="21" t="s">
        <v>345</v>
      </c>
      <c r="J6479" s="21">
        <v>1.44</v>
      </c>
      <c r="K6479" s="21" t="s">
        <v>20</v>
      </c>
      <c r="L6479">
        <f t="shared" si="117"/>
        <v>2</v>
      </c>
      <c r="M6479">
        <f>MATCH(H:H,价格表!$B$4:$B$35,0)</f>
        <v>4</v>
      </c>
      <c r="N6479" s="27">
        <f>IF(J6479&lt;=0.3,INDEX(价格表!$B$4:$I$31,M6479,2),IF(AND(J6479&gt;0.3,J6479&lt;=1),INDEX(价格表!$B$4:$I$31,M6479,3),IF(AND(J6479&gt;1,J6479&lt;=2.2),INDEX(价格表!$B$4:$I$31,M6479,4),IF(AND(J6479&gt;2.2,J6479&lt;=3.3),INDEX(价格表!$B$4:$I$31,M6479,5),IF(AND(J6479&gt;3.3,J6479&lt;=4),INDEX(价格表!$B$4:$I$31,M6479,6),IF(AND(J6479&gt;4,J6479&lt;=5.5),INDEX(价格表!$B$4:$I$31,M6479,7),IF(J6479&gt;5.5,2.6+INDEX(价格表!$B$4:$I$31,M6479,8)*L6479)))))))</f>
        <v>2.15</v>
      </c>
    </row>
    <row r="6480" spans="1:14">
      <c r="A6480" s="20">
        <v>4311136578877</v>
      </c>
      <c r="B6480" s="18" t="s">
        <v>16</v>
      </c>
      <c r="C6480" s="21">
        <v>20201219</v>
      </c>
      <c r="D6480" s="21">
        <v>610538201209</v>
      </c>
      <c r="E6480" s="21" t="s">
        <v>16</v>
      </c>
      <c r="F6480" s="21">
        <v>20201229</v>
      </c>
      <c r="G6480" s="21" t="s">
        <v>17</v>
      </c>
      <c r="H6480" s="21" t="s">
        <v>37</v>
      </c>
      <c r="I6480" s="21" t="s">
        <v>265</v>
      </c>
      <c r="J6480" s="21">
        <v>1.44</v>
      </c>
      <c r="K6480" s="21" t="s">
        <v>20</v>
      </c>
      <c r="L6480">
        <f t="shared" si="117"/>
        <v>2</v>
      </c>
      <c r="M6480">
        <f>MATCH(H:H,价格表!$B$4:$B$35,0)</f>
        <v>12</v>
      </c>
      <c r="N6480" s="27">
        <f>IF(J6480&lt;=0.3,INDEX(价格表!$B$4:$I$31,M6480,2),IF(AND(J6480&gt;0.3,J6480&lt;=1),INDEX(价格表!$B$4:$I$31,M6480,3),IF(AND(J6480&gt;1,J6480&lt;=2.2),INDEX(价格表!$B$4:$I$31,M6480,4),IF(AND(J6480&gt;2.2,J6480&lt;=3.3),INDEX(价格表!$B$4:$I$31,M6480,5),IF(AND(J6480&gt;3.3,J6480&lt;=4),INDEX(价格表!$B$4:$I$31,M6480,6),IF(AND(J6480&gt;4,J6480&lt;=5.5),INDEX(价格表!$B$4:$I$31,M6480,7),IF(J6480&gt;5.5,2.6+INDEX(价格表!$B$4:$I$31,M6480,8)*L6480)))))))</f>
        <v>2.15</v>
      </c>
    </row>
    <row r="6481" spans="1:14">
      <c r="A6481" s="20">
        <v>4311136581018</v>
      </c>
      <c r="B6481" s="18" t="s">
        <v>16</v>
      </c>
      <c r="C6481" s="21">
        <v>20201219</v>
      </c>
      <c r="D6481" s="21">
        <v>610538201209</v>
      </c>
      <c r="E6481" s="21" t="s">
        <v>16</v>
      </c>
      <c r="F6481" s="21">
        <v>20201229</v>
      </c>
      <c r="G6481" s="21" t="s">
        <v>17</v>
      </c>
      <c r="H6481" s="21" t="s">
        <v>25</v>
      </c>
      <c r="I6481" s="21" t="s">
        <v>219</v>
      </c>
      <c r="J6481" s="21">
        <v>0.08</v>
      </c>
      <c r="K6481" s="21" t="s">
        <v>20</v>
      </c>
      <c r="L6481">
        <f t="shared" si="117"/>
        <v>1</v>
      </c>
      <c r="M6481">
        <f>MATCH(H:H,价格表!$B$4:$B$35,0)</f>
        <v>25</v>
      </c>
      <c r="N6481" s="27">
        <f>IF(J6481&lt;=0.3,INDEX(价格表!$B$4:$I$31,M6481,2),IF(AND(J6481&gt;0.3,J6481&lt;=1),INDEX(价格表!$B$4:$I$31,M6481,3),IF(AND(J6481&gt;1,J6481&lt;=2.2),INDEX(价格表!$B$4:$I$31,M6481,4),IF(AND(J6481&gt;2.2,J6481&lt;=3.3),INDEX(价格表!$B$4:$I$31,M6481,5),IF(AND(J6481&gt;3.3,J6481&lt;=4),INDEX(价格表!$B$4:$I$31,M6481,6),IF(AND(J6481&gt;4,J6481&lt;=5.5),INDEX(价格表!$B$4:$I$31,M6481,7),IF(J6481&gt;5.5,2.6+INDEX(价格表!$B$4:$I$31,M6481,8)*L6481)))))))</f>
        <v>1.65</v>
      </c>
    </row>
    <row r="6482" spans="1:14">
      <c r="A6482" s="20">
        <v>4311136585822</v>
      </c>
      <c r="B6482" s="18" t="s">
        <v>16</v>
      </c>
      <c r="C6482" s="21">
        <v>20201219</v>
      </c>
      <c r="D6482" s="21">
        <v>610538201209</v>
      </c>
      <c r="E6482" s="21" t="s">
        <v>16</v>
      </c>
      <c r="F6482" s="21">
        <v>20201229</v>
      </c>
      <c r="G6482" s="21" t="s">
        <v>17</v>
      </c>
      <c r="H6482" s="21" t="s">
        <v>21</v>
      </c>
      <c r="I6482" s="21" t="s">
        <v>228</v>
      </c>
      <c r="J6482" s="21">
        <v>1.47</v>
      </c>
      <c r="K6482" s="21" t="s">
        <v>20</v>
      </c>
      <c r="L6482">
        <f t="shared" si="117"/>
        <v>2</v>
      </c>
      <c r="M6482">
        <f>MATCH(H:H,价格表!$B$4:$B$35,0)</f>
        <v>20</v>
      </c>
      <c r="N6482" s="27">
        <f>IF(J6482&lt;=0.3,INDEX(价格表!$B$4:$I$31,M6482,2),IF(AND(J6482&gt;0.3,J6482&lt;=1),INDEX(价格表!$B$4:$I$31,M6482,3),IF(AND(J6482&gt;1,J6482&lt;=2.2),INDEX(价格表!$B$4:$I$31,M6482,4),IF(AND(J6482&gt;2.2,J6482&lt;=3.3),INDEX(价格表!$B$4:$I$31,M6482,5),IF(AND(J6482&gt;3.3,J6482&lt;=4),INDEX(价格表!$B$4:$I$31,M6482,6),IF(AND(J6482&gt;4,J6482&lt;=5.5),INDEX(价格表!$B$4:$I$31,M6482,7),IF(J6482&gt;5.5,2.6+INDEX(价格表!$B$4:$I$31,M6482,8)*L6482)))))))</f>
        <v>2.15</v>
      </c>
    </row>
    <row r="6483" spans="1:14">
      <c r="A6483" s="20">
        <v>4311136585823</v>
      </c>
      <c r="B6483" s="18" t="s">
        <v>16</v>
      </c>
      <c r="C6483" s="21">
        <v>20201219</v>
      </c>
      <c r="D6483" s="21">
        <v>610538201209</v>
      </c>
      <c r="E6483" s="21" t="s">
        <v>16</v>
      </c>
      <c r="F6483" s="21">
        <v>20201229</v>
      </c>
      <c r="G6483" s="21" t="s">
        <v>17</v>
      </c>
      <c r="H6483" s="21" t="s">
        <v>45</v>
      </c>
      <c r="I6483" s="21" t="s">
        <v>48</v>
      </c>
      <c r="J6483" s="21">
        <v>1.47</v>
      </c>
      <c r="K6483" s="21" t="s">
        <v>20</v>
      </c>
      <c r="L6483">
        <f t="shared" si="117"/>
        <v>2</v>
      </c>
      <c r="M6483">
        <f>MATCH(H:H,价格表!$B$4:$B$35,0)</f>
        <v>9</v>
      </c>
      <c r="N6483" s="27">
        <f>IF(J6483&lt;=0.3,INDEX(价格表!$B$4:$I$31,M6483,2),IF(AND(J6483&gt;0.3,J6483&lt;=1),INDEX(价格表!$B$4:$I$31,M6483,3),IF(AND(J6483&gt;1,J6483&lt;=2.2),INDEX(价格表!$B$4:$I$31,M6483,4),IF(AND(J6483&gt;2.2,J6483&lt;=3.3),INDEX(价格表!$B$4:$I$31,M6483,5),IF(AND(J6483&gt;3.3,J6483&lt;=4),INDEX(价格表!$B$4:$I$31,M6483,6),IF(AND(J6483&gt;4,J6483&lt;=5.5),INDEX(价格表!$B$4:$I$31,M6483,7),IF(J6483&gt;5.5,2.6+INDEX(价格表!$B$4:$I$31,M6483,8)*L6483)))))))</f>
        <v>2.15</v>
      </c>
    </row>
    <row r="6484" spans="1:14">
      <c r="A6484" s="20">
        <v>4311136585824</v>
      </c>
      <c r="B6484" s="18" t="s">
        <v>16</v>
      </c>
      <c r="C6484" s="21">
        <v>20201219</v>
      </c>
      <c r="D6484" s="21">
        <v>610538201209</v>
      </c>
      <c r="E6484" s="21" t="s">
        <v>16</v>
      </c>
      <c r="F6484" s="21">
        <v>20201229</v>
      </c>
      <c r="G6484" s="21" t="s">
        <v>17</v>
      </c>
      <c r="H6484" s="21" t="s">
        <v>45</v>
      </c>
      <c r="I6484" s="21" t="s">
        <v>46</v>
      </c>
      <c r="J6484" s="21">
        <v>1.53</v>
      </c>
      <c r="K6484" s="21" t="s">
        <v>20</v>
      </c>
      <c r="L6484">
        <f t="shared" si="117"/>
        <v>2</v>
      </c>
      <c r="M6484">
        <f>MATCH(H:H,价格表!$B$4:$B$35,0)</f>
        <v>9</v>
      </c>
      <c r="N6484" s="27">
        <f>IF(J6484&lt;=0.3,INDEX(价格表!$B$4:$I$31,M6484,2),IF(AND(J6484&gt;0.3,J6484&lt;=1),INDEX(价格表!$B$4:$I$31,M6484,3),IF(AND(J6484&gt;1,J6484&lt;=2.2),INDEX(价格表!$B$4:$I$31,M6484,4),IF(AND(J6484&gt;2.2,J6484&lt;=3.3),INDEX(价格表!$B$4:$I$31,M6484,5),IF(AND(J6484&gt;3.3,J6484&lt;=4),INDEX(价格表!$B$4:$I$31,M6484,6),IF(AND(J6484&gt;4,J6484&lt;=5.5),INDEX(价格表!$B$4:$I$31,M6484,7),IF(J6484&gt;5.5,2.6+INDEX(价格表!$B$4:$I$31,M6484,8)*L6484)))))))</f>
        <v>2.15</v>
      </c>
    </row>
    <row r="6485" spans="1:14">
      <c r="A6485" s="20">
        <v>4311136585825</v>
      </c>
      <c r="B6485" s="18" t="s">
        <v>16</v>
      </c>
      <c r="C6485" s="21">
        <v>20201219</v>
      </c>
      <c r="D6485" s="21">
        <v>610538201209</v>
      </c>
      <c r="E6485" s="21" t="s">
        <v>16</v>
      </c>
      <c r="F6485" s="21">
        <v>20201229</v>
      </c>
      <c r="G6485" s="21" t="s">
        <v>17</v>
      </c>
      <c r="H6485" s="21" t="s">
        <v>88</v>
      </c>
      <c r="I6485" s="21" t="s">
        <v>89</v>
      </c>
      <c r="J6485" s="21">
        <v>1.45</v>
      </c>
      <c r="K6485" s="21" t="s">
        <v>20</v>
      </c>
      <c r="L6485">
        <f t="shared" si="117"/>
        <v>2</v>
      </c>
      <c r="M6485">
        <f>MATCH(H:H,价格表!$B$4:$B$35,0)</f>
        <v>19</v>
      </c>
      <c r="N6485" s="27">
        <f>IF(J6485&lt;=0.3,INDEX(价格表!$B$4:$I$31,M6485,2),IF(AND(J6485&gt;0.3,J6485&lt;=1),INDEX(价格表!$B$4:$I$31,M6485,3),IF(AND(J6485&gt;1,J6485&lt;=2.2),INDEX(价格表!$B$4:$I$31,M6485,4),IF(AND(J6485&gt;2.2,J6485&lt;=3.3),INDEX(价格表!$B$4:$I$31,M6485,5),IF(AND(J6485&gt;3.3,J6485&lt;=4),INDEX(价格表!$B$4:$I$31,M6485,6),IF(AND(J6485&gt;4,J6485&lt;=5.5),INDEX(价格表!$B$4:$I$31,M6485,7),IF(J6485&gt;5.5,2.6+INDEX(价格表!$B$4:$I$31,M6485,8)*L6485)))))))</f>
        <v>2.15</v>
      </c>
    </row>
    <row r="6486" spans="1:14">
      <c r="A6486" s="20">
        <v>4311136585826</v>
      </c>
      <c r="B6486" s="18" t="s">
        <v>16</v>
      </c>
      <c r="C6486" s="21">
        <v>20201219</v>
      </c>
      <c r="D6486" s="21">
        <v>610538201209</v>
      </c>
      <c r="E6486" s="21" t="s">
        <v>16</v>
      </c>
      <c r="F6486" s="21">
        <v>20201229</v>
      </c>
      <c r="G6486" s="21" t="s">
        <v>17</v>
      </c>
      <c r="H6486" s="21" t="s">
        <v>39</v>
      </c>
      <c r="I6486" s="21" t="s">
        <v>81</v>
      </c>
      <c r="J6486" s="21">
        <v>1.44</v>
      </c>
      <c r="K6486" s="21" t="s">
        <v>20</v>
      </c>
      <c r="L6486">
        <f t="shared" si="117"/>
        <v>2</v>
      </c>
      <c r="M6486">
        <f>MATCH(H:H,价格表!$B$4:$B$35,0)</f>
        <v>23</v>
      </c>
      <c r="N6486" s="27">
        <f>IF(J6486&lt;=0.3,INDEX(价格表!$B$4:$I$31,M6486,2),IF(AND(J6486&gt;0.3,J6486&lt;=1),INDEX(价格表!$B$4:$I$31,M6486,3),IF(AND(J6486&gt;1,J6486&lt;=2.2),INDEX(价格表!$B$4:$I$31,M6486,4),IF(AND(J6486&gt;2.2,J6486&lt;=3.3),INDEX(价格表!$B$4:$I$31,M6486,5),IF(AND(J6486&gt;3.3,J6486&lt;=4),INDEX(价格表!$B$4:$I$31,M6486,6),IF(AND(J6486&gt;4,J6486&lt;=5.5),INDEX(价格表!$B$4:$I$31,M6486,7),IF(J6486&gt;5.5,2.6+INDEX(价格表!$B$4:$I$31,M6486,8)*L6486)))))))</f>
        <v>2.15</v>
      </c>
    </row>
    <row r="6487" spans="1:14">
      <c r="A6487" s="20">
        <v>4311136585827</v>
      </c>
      <c r="B6487" s="18" t="s">
        <v>16</v>
      </c>
      <c r="C6487" s="21">
        <v>20201219</v>
      </c>
      <c r="D6487" s="21">
        <v>610538201209</v>
      </c>
      <c r="E6487" s="21" t="s">
        <v>16</v>
      </c>
      <c r="F6487" s="21">
        <v>20201229</v>
      </c>
      <c r="G6487" s="21" t="s">
        <v>17</v>
      </c>
      <c r="H6487" s="21" t="s">
        <v>50</v>
      </c>
      <c r="I6487" s="21" t="s">
        <v>62</v>
      </c>
      <c r="J6487" s="21">
        <v>1.45</v>
      </c>
      <c r="K6487" s="21" t="s">
        <v>20</v>
      </c>
      <c r="L6487">
        <f t="shared" si="117"/>
        <v>2</v>
      </c>
      <c r="M6487">
        <f>MATCH(H:H,价格表!$B$4:$B$35,0)</f>
        <v>4</v>
      </c>
      <c r="N6487" s="27">
        <f>IF(J6487&lt;=0.3,INDEX(价格表!$B$4:$I$31,M6487,2),IF(AND(J6487&gt;0.3,J6487&lt;=1),INDEX(价格表!$B$4:$I$31,M6487,3),IF(AND(J6487&gt;1,J6487&lt;=2.2),INDEX(价格表!$B$4:$I$31,M6487,4),IF(AND(J6487&gt;2.2,J6487&lt;=3.3),INDEX(价格表!$B$4:$I$31,M6487,5),IF(AND(J6487&gt;3.3,J6487&lt;=4),INDEX(价格表!$B$4:$I$31,M6487,6),IF(AND(J6487&gt;4,J6487&lt;=5.5),INDEX(价格表!$B$4:$I$31,M6487,7),IF(J6487&gt;5.5,2.6+INDEX(价格表!$B$4:$I$31,M6487,8)*L6487)))))))</f>
        <v>2.15</v>
      </c>
    </row>
    <row r="6488" spans="1:14">
      <c r="A6488" s="20">
        <v>4311136585828</v>
      </c>
      <c r="B6488" s="18" t="s">
        <v>16</v>
      </c>
      <c r="C6488" s="21">
        <v>20201219</v>
      </c>
      <c r="D6488" s="21">
        <v>610538201209</v>
      </c>
      <c r="E6488" s="21" t="s">
        <v>16</v>
      </c>
      <c r="F6488" s="21">
        <v>20201229</v>
      </c>
      <c r="G6488" s="21" t="s">
        <v>17</v>
      </c>
      <c r="H6488" s="21" t="s">
        <v>35</v>
      </c>
      <c r="I6488" s="21" t="s">
        <v>362</v>
      </c>
      <c r="J6488" s="21">
        <v>1.51</v>
      </c>
      <c r="K6488" s="21" t="s">
        <v>20</v>
      </c>
      <c r="L6488">
        <f t="shared" si="117"/>
        <v>2</v>
      </c>
      <c r="M6488">
        <f>MATCH(H:H,价格表!$B$4:$B$35,0)</f>
        <v>22</v>
      </c>
      <c r="N6488" s="27">
        <f>IF(J6488&lt;=0.3,INDEX(价格表!$B$4:$I$31,M6488,2),IF(AND(J6488&gt;0.3,J6488&lt;=1),INDEX(价格表!$B$4:$I$31,M6488,3),IF(AND(J6488&gt;1,J6488&lt;=2.2),INDEX(价格表!$B$4:$I$31,M6488,4),IF(AND(J6488&gt;2.2,J6488&lt;=3.3),INDEX(价格表!$B$4:$I$31,M6488,5),IF(AND(J6488&gt;3.3,J6488&lt;=4),INDEX(价格表!$B$4:$I$31,M6488,6),IF(AND(J6488&gt;4,J6488&lt;=5.5),INDEX(价格表!$B$4:$I$31,M6488,7),IF(J6488&gt;5.5,2.6+INDEX(价格表!$B$4:$I$31,M6488,8)*L6488)))))))</f>
        <v>2.15</v>
      </c>
    </row>
    <row r="6489" spans="1:14">
      <c r="A6489" s="20">
        <v>4311136585829</v>
      </c>
      <c r="B6489" s="18" t="s">
        <v>16</v>
      </c>
      <c r="C6489" s="21">
        <v>20201219</v>
      </c>
      <c r="D6489" s="21">
        <v>610538201209</v>
      </c>
      <c r="E6489" s="21" t="s">
        <v>16</v>
      </c>
      <c r="F6489" s="21">
        <v>20201229</v>
      </c>
      <c r="G6489" s="21" t="s">
        <v>17</v>
      </c>
      <c r="H6489" s="21" t="s">
        <v>54</v>
      </c>
      <c r="I6489" s="21" t="s">
        <v>191</v>
      </c>
      <c r="J6489" s="21">
        <v>1.48</v>
      </c>
      <c r="K6489" s="21" t="s">
        <v>20</v>
      </c>
      <c r="L6489">
        <f t="shared" si="117"/>
        <v>2</v>
      </c>
      <c r="M6489">
        <f>MATCH(H:H,价格表!$B$4:$B$35,0)</f>
        <v>14</v>
      </c>
      <c r="N6489" s="27">
        <f>IF(J6489&lt;=0.3,INDEX(价格表!$B$4:$I$31,M6489,2),IF(AND(J6489&gt;0.3,J6489&lt;=1),INDEX(价格表!$B$4:$I$31,M6489,3),IF(AND(J6489&gt;1,J6489&lt;=2.2),INDEX(价格表!$B$4:$I$31,M6489,4),IF(AND(J6489&gt;2.2,J6489&lt;=3.3),INDEX(价格表!$B$4:$I$31,M6489,5),IF(AND(J6489&gt;3.3,J6489&lt;=4),INDEX(价格表!$B$4:$I$31,M6489,6),IF(AND(J6489&gt;4,J6489&lt;=5.5),INDEX(价格表!$B$4:$I$31,M6489,7),IF(J6489&gt;5.5,2.6+INDEX(价格表!$B$4:$I$31,M6489,8)*L6489)))))))</f>
        <v>2.15</v>
      </c>
    </row>
    <row r="6490" spans="1:14">
      <c r="A6490" s="20">
        <v>4311136585830</v>
      </c>
      <c r="B6490" s="18" t="s">
        <v>16</v>
      </c>
      <c r="C6490" s="21">
        <v>20201219</v>
      </c>
      <c r="D6490" s="21">
        <v>610538201209</v>
      </c>
      <c r="E6490" s="21" t="s">
        <v>16</v>
      </c>
      <c r="F6490" s="21">
        <v>20201229</v>
      </c>
      <c r="G6490" s="21" t="s">
        <v>17</v>
      </c>
      <c r="H6490" s="21" t="s">
        <v>45</v>
      </c>
      <c r="I6490" s="21" t="s">
        <v>137</v>
      </c>
      <c r="J6490" s="21">
        <v>1.47</v>
      </c>
      <c r="K6490" s="21" t="s">
        <v>20</v>
      </c>
      <c r="L6490">
        <f t="shared" si="117"/>
        <v>2</v>
      </c>
      <c r="M6490">
        <f>MATCH(H:H,价格表!$B$4:$B$35,0)</f>
        <v>9</v>
      </c>
      <c r="N6490" s="27">
        <f>IF(J6490&lt;=0.3,INDEX(价格表!$B$4:$I$31,M6490,2),IF(AND(J6490&gt;0.3,J6490&lt;=1),INDEX(价格表!$B$4:$I$31,M6490,3),IF(AND(J6490&gt;1,J6490&lt;=2.2),INDEX(价格表!$B$4:$I$31,M6490,4),IF(AND(J6490&gt;2.2,J6490&lt;=3.3),INDEX(价格表!$B$4:$I$31,M6490,5),IF(AND(J6490&gt;3.3,J6490&lt;=4),INDEX(价格表!$B$4:$I$31,M6490,6),IF(AND(J6490&gt;4,J6490&lt;=5.5),INDEX(价格表!$B$4:$I$31,M6490,7),IF(J6490&gt;5.5,2.6+INDEX(价格表!$B$4:$I$31,M6490,8)*L6490)))))))</f>
        <v>2.15</v>
      </c>
    </row>
    <row r="6491" spans="1:14">
      <c r="A6491" s="20">
        <v>4311136585902</v>
      </c>
      <c r="B6491" s="18" t="s">
        <v>16</v>
      </c>
      <c r="C6491" s="21">
        <v>20201219</v>
      </c>
      <c r="D6491" s="21">
        <v>610538201209</v>
      </c>
      <c r="E6491" s="21" t="s">
        <v>16</v>
      </c>
      <c r="F6491" s="21">
        <v>20201229</v>
      </c>
      <c r="G6491" s="21" t="s">
        <v>17</v>
      </c>
      <c r="H6491" s="21" t="s">
        <v>25</v>
      </c>
      <c r="I6491" s="21" t="s">
        <v>121</v>
      </c>
      <c r="J6491" s="21">
        <v>1.46</v>
      </c>
      <c r="K6491" s="21" t="s">
        <v>20</v>
      </c>
      <c r="L6491">
        <f t="shared" si="117"/>
        <v>2</v>
      </c>
      <c r="M6491">
        <f>MATCH(H:H,价格表!$B$4:$B$35,0)</f>
        <v>25</v>
      </c>
      <c r="N6491" s="27">
        <f>IF(J6491&lt;=0.3,INDEX(价格表!$B$4:$I$31,M6491,2),IF(AND(J6491&gt;0.3,J6491&lt;=1),INDEX(价格表!$B$4:$I$31,M6491,3),IF(AND(J6491&gt;1,J6491&lt;=2.2),INDEX(价格表!$B$4:$I$31,M6491,4),IF(AND(J6491&gt;2.2,J6491&lt;=3.3),INDEX(价格表!$B$4:$I$31,M6491,5),IF(AND(J6491&gt;3.3,J6491&lt;=4),INDEX(价格表!$B$4:$I$31,M6491,6),IF(AND(J6491&gt;4,J6491&lt;=5.5),INDEX(价格表!$B$4:$I$31,M6491,7),IF(J6491&gt;5.5,2.6+INDEX(价格表!$B$4:$I$31,M6491,8)*L6491)))))))</f>
        <v>2.15</v>
      </c>
    </row>
    <row r="6492" spans="1:14">
      <c r="A6492" s="20">
        <v>4311136585903</v>
      </c>
      <c r="B6492" s="18" t="s">
        <v>16</v>
      </c>
      <c r="C6492" s="21">
        <v>20201219</v>
      </c>
      <c r="D6492" s="21">
        <v>610538201209</v>
      </c>
      <c r="E6492" s="21" t="s">
        <v>16</v>
      </c>
      <c r="F6492" s="21">
        <v>20201229</v>
      </c>
      <c r="G6492" s="21" t="s">
        <v>17</v>
      </c>
      <c r="H6492" s="21" t="s">
        <v>45</v>
      </c>
      <c r="I6492" s="21" t="s">
        <v>48</v>
      </c>
      <c r="J6492" s="21">
        <v>1.51</v>
      </c>
      <c r="K6492" s="21" t="s">
        <v>20</v>
      </c>
      <c r="L6492">
        <f t="shared" si="117"/>
        <v>2</v>
      </c>
      <c r="M6492">
        <f>MATCH(H:H,价格表!$B$4:$B$35,0)</f>
        <v>9</v>
      </c>
      <c r="N6492" s="27">
        <f>IF(J6492&lt;=0.3,INDEX(价格表!$B$4:$I$31,M6492,2),IF(AND(J6492&gt;0.3,J6492&lt;=1),INDEX(价格表!$B$4:$I$31,M6492,3),IF(AND(J6492&gt;1,J6492&lt;=2.2),INDEX(价格表!$B$4:$I$31,M6492,4),IF(AND(J6492&gt;2.2,J6492&lt;=3.3),INDEX(价格表!$B$4:$I$31,M6492,5),IF(AND(J6492&gt;3.3,J6492&lt;=4),INDEX(价格表!$B$4:$I$31,M6492,6),IF(AND(J6492&gt;4,J6492&lt;=5.5),INDEX(价格表!$B$4:$I$31,M6492,7),IF(J6492&gt;5.5,2.6+INDEX(价格表!$B$4:$I$31,M6492,8)*L6492)))))))</f>
        <v>2.15</v>
      </c>
    </row>
    <row r="6493" spans="1:14">
      <c r="A6493" s="20">
        <v>4311136585904</v>
      </c>
      <c r="B6493" s="18" t="s">
        <v>16</v>
      </c>
      <c r="C6493" s="21">
        <v>20201219</v>
      </c>
      <c r="D6493" s="21">
        <v>610538201209</v>
      </c>
      <c r="E6493" s="21" t="s">
        <v>16</v>
      </c>
      <c r="F6493" s="21">
        <v>20201229</v>
      </c>
      <c r="G6493" s="21" t="s">
        <v>17</v>
      </c>
      <c r="H6493" s="21" t="s">
        <v>21</v>
      </c>
      <c r="I6493" s="21" t="s">
        <v>204</v>
      </c>
      <c r="J6493" s="21">
        <v>1.44</v>
      </c>
      <c r="K6493" s="21" t="s">
        <v>20</v>
      </c>
      <c r="L6493">
        <f t="shared" si="117"/>
        <v>2</v>
      </c>
      <c r="M6493">
        <f>MATCH(H:H,价格表!$B$4:$B$35,0)</f>
        <v>20</v>
      </c>
      <c r="N6493" s="27">
        <f>IF(J6493&lt;=0.3,INDEX(价格表!$B$4:$I$31,M6493,2),IF(AND(J6493&gt;0.3,J6493&lt;=1),INDEX(价格表!$B$4:$I$31,M6493,3),IF(AND(J6493&gt;1,J6493&lt;=2.2),INDEX(价格表!$B$4:$I$31,M6493,4),IF(AND(J6493&gt;2.2,J6493&lt;=3.3),INDEX(价格表!$B$4:$I$31,M6493,5),IF(AND(J6493&gt;3.3,J6493&lt;=4),INDEX(价格表!$B$4:$I$31,M6493,6),IF(AND(J6493&gt;4,J6493&lt;=5.5),INDEX(价格表!$B$4:$I$31,M6493,7),IF(J6493&gt;5.5,2.6+INDEX(价格表!$B$4:$I$31,M6493,8)*L6493)))))))</f>
        <v>2.15</v>
      </c>
    </row>
    <row r="6494" spans="1:14">
      <c r="A6494" s="20">
        <v>4311136585905</v>
      </c>
      <c r="B6494" s="18" t="s">
        <v>16</v>
      </c>
      <c r="C6494" s="21">
        <v>20201219</v>
      </c>
      <c r="D6494" s="21">
        <v>610538201209</v>
      </c>
      <c r="E6494" s="21" t="s">
        <v>16</v>
      </c>
      <c r="F6494" s="21">
        <v>20201229</v>
      </c>
      <c r="G6494" s="21" t="s">
        <v>17</v>
      </c>
      <c r="H6494" s="21" t="s">
        <v>25</v>
      </c>
      <c r="I6494" s="21" t="s">
        <v>291</v>
      </c>
      <c r="J6494" s="21">
        <v>1.44</v>
      </c>
      <c r="K6494" s="21" t="s">
        <v>20</v>
      </c>
      <c r="L6494">
        <f t="shared" si="117"/>
        <v>2</v>
      </c>
      <c r="M6494">
        <f>MATCH(H:H,价格表!$B$4:$B$35,0)</f>
        <v>25</v>
      </c>
      <c r="N6494" s="27">
        <f>IF(J6494&lt;=0.3,INDEX(价格表!$B$4:$I$31,M6494,2),IF(AND(J6494&gt;0.3,J6494&lt;=1),INDEX(价格表!$B$4:$I$31,M6494,3),IF(AND(J6494&gt;1,J6494&lt;=2.2),INDEX(价格表!$B$4:$I$31,M6494,4),IF(AND(J6494&gt;2.2,J6494&lt;=3.3),INDEX(价格表!$B$4:$I$31,M6494,5),IF(AND(J6494&gt;3.3,J6494&lt;=4),INDEX(价格表!$B$4:$I$31,M6494,6),IF(AND(J6494&gt;4,J6494&lt;=5.5),INDEX(价格表!$B$4:$I$31,M6494,7),IF(J6494&gt;5.5,2.6+INDEX(价格表!$B$4:$I$31,M6494,8)*L6494)))))))</f>
        <v>2.15</v>
      </c>
    </row>
    <row r="6495" spans="1:14">
      <c r="A6495" s="20">
        <v>4311136585906</v>
      </c>
      <c r="B6495" s="18" t="s">
        <v>16</v>
      </c>
      <c r="C6495" s="21">
        <v>20201219</v>
      </c>
      <c r="D6495" s="21">
        <v>610538201209</v>
      </c>
      <c r="E6495" s="21" t="s">
        <v>16</v>
      </c>
      <c r="F6495" s="21">
        <v>20201229</v>
      </c>
      <c r="G6495" s="21" t="s">
        <v>17</v>
      </c>
      <c r="H6495" s="21" t="s">
        <v>75</v>
      </c>
      <c r="I6495" s="21" t="s">
        <v>293</v>
      </c>
      <c r="J6495" s="21">
        <v>1.45</v>
      </c>
      <c r="K6495" s="21" t="s">
        <v>20</v>
      </c>
      <c r="L6495">
        <f t="shared" si="117"/>
        <v>2</v>
      </c>
      <c r="M6495">
        <f>MATCH(H:H,价格表!$B$4:$B$35,0)</f>
        <v>24</v>
      </c>
      <c r="N6495" s="27">
        <f>IF(J6495&lt;=0.3,INDEX(价格表!$B$4:$I$31,M6495,2),IF(AND(J6495&gt;0.3,J6495&lt;=1),INDEX(价格表!$B$4:$I$31,M6495,3),IF(AND(J6495&gt;1,J6495&lt;=2.2),INDEX(价格表!$B$4:$I$31,M6495,4),IF(AND(J6495&gt;2.2,J6495&lt;=3.3),INDEX(价格表!$B$4:$I$31,M6495,5),IF(AND(J6495&gt;3.3,J6495&lt;=4),INDEX(价格表!$B$4:$I$31,M6495,6),IF(AND(J6495&gt;4,J6495&lt;=5.5),INDEX(价格表!$B$4:$I$31,M6495,7),IF(J6495&gt;5.5,2.6+INDEX(价格表!$B$4:$I$31,M6495,8)*L6495)))))))</f>
        <v>2.15</v>
      </c>
    </row>
    <row r="6496" spans="1:14">
      <c r="A6496" s="20">
        <v>4311136585907</v>
      </c>
      <c r="B6496" s="18" t="s">
        <v>16</v>
      </c>
      <c r="C6496" s="21">
        <v>20201219</v>
      </c>
      <c r="D6496" s="21">
        <v>610538201209</v>
      </c>
      <c r="E6496" s="21" t="s">
        <v>16</v>
      </c>
      <c r="F6496" s="21">
        <v>20201229</v>
      </c>
      <c r="G6496" s="21" t="s">
        <v>17</v>
      </c>
      <c r="H6496" s="21" t="s">
        <v>75</v>
      </c>
      <c r="I6496" s="21" t="s">
        <v>293</v>
      </c>
      <c r="J6496" s="21">
        <v>1.44</v>
      </c>
      <c r="K6496" s="21" t="s">
        <v>20</v>
      </c>
      <c r="L6496">
        <f t="shared" si="117"/>
        <v>2</v>
      </c>
      <c r="M6496">
        <f>MATCH(H:H,价格表!$B$4:$B$35,0)</f>
        <v>24</v>
      </c>
      <c r="N6496" s="27">
        <f>IF(J6496&lt;=0.3,INDEX(价格表!$B$4:$I$31,M6496,2),IF(AND(J6496&gt;0.3,J6496&lt;=1),INDEX(价格表!$B$4:$I$31,M6496,3),IF(AND(J6496&gt;1,J6496&lt;=2.2),INDEX(价格表!$B$4:$I$31,M6496,4),IF(AND(J6496&gt;2.2,J6496&lt;=3.3),INDEX(价格表!$B$4:$I$31,M6496,5),IF(AND(J6496&gt;3.3,J6496&lt;=4),INDEX(价格表!$B$4:$I$31,M6496,6),IF(AND(J6496&gt;4,J6496&lt;=5.5),INDEX(价格表!$B$4:$I$31,M6496,7),IF(J6496&gt;5.5,2.6+INDEX(价格表!$B$4:$I$31,M6496,8)*L6496)))))))</f>
        <v>2.15</v>
      </c>
    </row>
    <row r="6497" spans="1:14">
      <c r="A6497" s="20">
        <v>4311136585908</v>
      </c>
      <c r="B6497" s="18" t="s">
        <v>16</v>
      </c>
      <c r="C6497" s="21">
        <v>20201219</v>
      </c>
      <c r="D6497" s="21">
        <v>610538201209</v>
      </c>
      <c r="E6497" s="21" t="s">
        <v>16</v>
      </c>
      <c r="F6497" s="21">
        <v>20201229</v>
      </c>
      <c r="G6497" s="21" t="s">
        <v>17</v>
      </c>
      <c r="H6497" s="21" t="s">
        <v>25</v>
      </c>
      <c r="I6497" s="21" t="s">
        <v>26</v>
      </c>
      <c r="J6497" s="21">
        <v>1.6</v>
      </c>
      <c r="K6497" s="21" t="s">
        <v>20</v>
      </c>
      <c r="L6497">
        <f t="shared" si="117"/>
        <v>2</v>
      </c>
      <c r="M6497">
        <f>MATCH(H:H,价格表!$B$4:$B$35,0)</f>
        <v>25</v>
      </c>
      <c r="N6497" s="27">
        <f>IF(J6497&lt;=0.3,INDEX(价格表!$B$4:$I$31,M6497,2),IF(AND(J6497&gt;0.3,J6497&lt;=1),INDEX(价格表!$B$4:$I$31,M6497,3),IF(AND(J6497&gt;1,J6497&lt;=2.2),INDEX(价格表!$B$4:$I$31,M6497,4),IF(AND(J6497&gt;2.2,J6497&lt;=3.3),INDEX(价格表!$B$4:$I$31,M6497,5),IF(AND(J6497&gt;3.3,J6497&lt;=4),INDEX(价格表!$B$4:$I$31,M6497,6),IF(AND(J6497&gt;4,J6497&lt;=5.5),INDEX(价格表!$B$4:$I$31,M6497,7),IF(J6497&gt;5.5,2.6+INDEX(价格表!$B$4:$I$31,M6497,8)*L6497)))))))</f>
        <v>2.15</v>
      </c>
    </row>
    <row r="6498" spans="1:14">
      <c r="A6498" s="20">
        <v>4311136585909</v>
      </c>
      <c r="B6498" s="18" t="s">
        <v>16</v>
      </c>
      <c r="C6498" s="21">
        <v>20201219</v>
      </c>
      <c r="D6498" s="21">
        <v>610538201209</v>
      </c>
      <c r="E6498" s="21" t="s">
        <v>16</v>
      </c>
      <c r="F6498" s="21">
        <v>20201229</v>
      </c>
      <c r="G6498" s="21" t="s">
        <v>17</v>
      </c>
      <c r="H6498" s="21" t="s">
        <v>27</v>
      </c>
      <c r="I6498" s="21" t="s">
        <v>85</v>
      </c>
      <c r="J6498" s="21">
        <v>1.95</v>
      </c>
      <c r="K6498" s="21" t="s">
        <v>20</v>
      </c>
      <c r="L6498">
        <f t="shared" si="117"/>
        <v>2</v>
      </c>
      <c r="M6498">
        <f>MATCH(H:H,价格表!$B$4:$B$35,0)</f>
        <v>3</v>
      </c>
      <c r="N6498" s="27">
        <f>IF(J6498&lt;=0.3,INDEX(价格表!$B$4:$I$31,M6498,2),IF(AND(J6498&gt;0.3,J6498&lt;=1),INDEX(价格表!$B$4:$I$31,M6498,3),IF(AND(J6498&gt;1,J6498&lt;=2.2),INDEX(价格表!$B$4:$I$31,M6498,4),IF(AND(J6498&gt;2.2,J6498&lt;=3.3),INDEX(价格表!$B$4:$I$31,M6498,5),IF(AND(J6498&gt;3.3,J6498&lt;=4),INDEX(价格表!$B$4:$I$31,M6498,6),IF(AND(J6498&gt;4,J6498&lt;=5.5),INDEX(价格表!$B$4:$I$31,M6498,7),IF(J6498&gt;5.5,2.6+INDEX(价格表!$B$4:$I$31,M6498,8)*L6498)))))))</f>
        <v>2.15</v>
      </c>
    </row>
    <row r="6499" spans="1:14">
      <c r="A6499" s="20">
        <v>4311136585910</v>
      </c>
      <c r="B6499" s="18" t="s">
        <v>16</v>
      </c>
      <c r="C6499" s="21">
        <v>20201219</v>
      </c>
      <c r="D6499" s="21">
        <v>610538201209</v>
      </c>
      <c r="E6499" s="21" t="s">
        <v>16</v>
      </c>
      <c r="F6499" s="21">
        <v>20201229</v>
      </c>
      <c r="G6499" s="21" t="s">
        <v>17</v>
      </c>
      <c r="H6499" s="21" t="s">
        <v>23</v>
      </c>
      <c r="I6499" s="21" t="s">
        <v>225</v>
      </c>
      <c r="J6499" s="21">
        <v>1.44</v>
      </c>
      <c r="K6499" s="21" t="s">
        <v>20</v>
      </c>
      <c r="L6499">
        <f t="shared" si="117"/>
        <v>2</v>
      </c>
      <c r="M6499">
        <f>MATCH(H:H,价格表!$B$4:$B$35,0)</f>
        <v>15</v>
      </c>
      <c r="N6499" s="27">
        <f>IF(J6499&lt;=0.3,INDEX(价格表!$B$4:$I$31,M6499,2),IF(AND(J6499&gt;0.3,J6499&lt;=1),INDEX(价格表!$B$4:$I$31,M6499,3),IF(AND(J6499&gt;1,J6499&lt;=2.2),INDEX(价格表!$B$4:$I$31,M6499,4),IF(AND(J6499&gt;2.2,J6499&lt;=3.3),INDEX(价格表!$B$4:$I$31,M6499,5),IF(AND(J6499&gt;3.3,J6499&lt;=4),INDEX(价格表!$B$4:$I$31,M6499,6),IF(AND(J6499&gt;4,J6499&lt;=5.5),INDEX(价格表!$B$4:$I$31,M6499,7),IF(J6499&gt;5.5,2.6+INDEX(价格表!$B$4:$I$31,M6499,8)*L6499)))))))</f>
        <v>2.15</v>
      </c>
    </row>
    <row r="6500" spans="1:14">
      <c r="A6500" s="20">
        <v>4311136585911</v>
      </c>
      <c r="B6500" s="18" t="s">
        <v>16</v>
      </c>
      <c r="C6500" s="21">
        <v>20201219</v>
      </c>
      <c r="D6500" s="21">
        <v>610538201209</v>
      </c>
      <c r="E6500" s="21" t="s">
        <v>16</v>
      </c>
      <c r="F6500" s="21">
        <v>20201229</v>
      </c>
      <c r="G6500" s="21" t="s">
        <v>17</v>
      </c>
      <c r="H6500" s="21" t="s">
        <v>35</v>
      </c>
      <c r="I6500" s="21" t="s">
        <v>36</v>
      </c>
      <c r="J6500" s="21">
        <v>1.44</v>
      </c>
      <c r="K6500" s="21" t="s">
        <v>20</v>
      </c>
      <c r="L6500">
        <f t="shared" si="117"/>
        <v>2</v>
      </c>
      <c r="M6500">
        <f>MATCH(H:H,价格表!$B$4:$B$35,0)</f>
        <v>22</v>
      </c>
      <c r="N6500" s="27">
        <f>IF(J6500&lt;=0.3,INDEX(价格表!$B$4:$I$31,M6500,2),IF(AND(J6500&gt;0.3,J6500&lt;=1),INDEX(价格表!$B$4:$I$31,M6500,3),IF(AND(J6500&gt;1,J6500&lt;=2.2),INDEX(价格表!$B$4:$I$31,M6500,4),IF(AND(J6500&gt;2.2,J6500&lt;=3.3),INDEX(价格表!$B$4:$I$31,M6500,5),IF(AND(J6500&gt;3.3,J6500&lt;=4),INDEX(价格表!$B$4:$I$31,M6500,6),IF(AND(J6500&gt;4,J6500&lt;=5.5),INDEX(价格表!$B$4:$I$31,M6500,7),IF(J6500&gt;5.5,2.6+INDEX(价格表!$B$4:$I$31,M6500,8)*L6500)))))))</f>
        <v>2.15</v>
      </c>
    </row>
    <row r="6501" spans="1:14">
      <c r="A6501" s="20">
        <v>4311136586343</v>
      </c>
      <c r="B6501" s="18" t="s">
        <v>16</v>
      </c>
      <c r="C6501" s="21">
        <v>20201219</v>
      </c>
      <c r="D6501" s="21">
        <v>610538201209</v>
      </c>
      <c r="E6501" s="21" t="s">
        <v>16</v>
      </c>
      <c r="F6501" s="21">
        <v>20201229</v>
      </c>
      <c r="G6501" s="21" t="s">
        <v>17</v>
      </c>
      <c r="H6501" s="21" t="s">
        <v>25</v>
      </c>
      <c r="I6501" s="21" t="s">
        <v>26</v>
      </c>
      <c r="J6501" s="21">
        <v>1.46</v>
      </c>
      <c r="K6501" s="21" t="s">
        <v>20</v>
      </c>
      <c r="L6501">
        <f t="shared" si="117"/>
        <v>2</v>
      </c>
      <c r="M6501">
        <f>MATCH(H:H,价格表!$B$4:$B$35,0)</f>
        <v>25</v>
      </c>
      <c r="N6501" s="27">
        <f>IF(J6501&lt;=0.3,INDEX(价格表!$B$4:$I$31,M6501,2),IF(AND(J6501&gt;0.3,J6501&lt;=1),INDEX(价格表!$B$4:$I$31,M6501,3),IF(AND(J6501&gt;1,J6501&lt;=2.2),INDEX(价格表!$B$4:$I$31,M6501,4),IF(AND(J6501&gt;2.2,J6501&lt;=3.3),INDEX(价格表!$B$4:$I$31,M6501,5),IF(AND(J6501&gt;3.3,J6501&lt;=4),INDEX(价格表!$B$4:$I$31,M6501,6),IF(AND(J6501&gt;4,J6501&lt;=5.5),INDEX(价格表!$B$4:$I$31,M6501,7),IF(J6501&gt;5.5,2.6+INDEX(价格表!$B$4:$I$31,M6501,8)*L6501)))))))</f>
        <v>2.15</v>
      </c>
    </row>
    <row r="6502" spans="1:14">
      <c r="A6502" s="20">
        <v>4311136586344</v>
      </c>
      <c r="B6502" s="18" t="s">
        <v>16</v>
      </c>
      <c r="C6502" s="21">
        <v>20201219</v>
      </c>
      <c r="D6502" s="21">
        <v>610538201209</v>
      </c>
      <c r="E6502" s="21" t="s">
        <v>16</v>
      </c>
      <c r="F6502" s="21">
        <v>20201229</v>
      </c>
      <c r="G6502" s="21" t="s">
        <v>17</v>
      </c>
      <c r="H6502" s="21" t="s">
        <v>21</v>
      </c>
      <c r="I6502" s="21" t="s">
        <v>22</v>
      </c>
      <c r="J6502" s="21">
        <v>1.44</v>
      </c>
      <c r="K6502" s="21" t="s">
        <v>20</v>
      </c>
      <c r="L6502">
        <f t="shared" si="117"/>
        <v>2</v>
      </c>
      <c r="M6502">
        <f>MATCH(H:H,价格表!$B$4:$B$35,0)</f>
        <v>20</v>
      </c>
      <c r="N6502" s="27">
        <f>IF(J6502&lt;=0.3,INDEX(价格表!$B$4:$I$31,M6502,2),IF(AND(J6502&gt;0.3,J6502&lt;=1),INDEX(价格表!$B$4:$I$31,M6502,3),IF(AND(J6502&gt;1,J6502&lt;=2.2),INDEX(价格表!$B$4:$I$31,M6502,4),IF(AND(J6502&gt;2.2,J6502&lt;=3.3),INDEX(价格表!$B$4:$I$31,M6502,5),IF(AND(J6502&gt;3.3,J6502&lt;=4),INDEX(价格表!$B$4:$I$31,M6502,6),IF(AND(J6502&gt;4,J6502&lt;=5.5),INDEX(价格表!$B$4:$I$31,M6502,7),IF(J6502&gt;5.5,2.6+INDEX(价格表!$B$4:$I$31,M6502,8)*L6502)))))))</f>
        <v>2.15</v>
      </c>
    </row>
    <row r="6503" spans="1:14">
      <c r="A6503" s="20">
        <v>4311136586346</v>
      </c>
      <c r="B6503" s="18" t="s">
        <v>16</v>
      </c>
      <c r="C6503" s="21">
        <v>20201219</v>
      </c>
      <c r="D6503" s="21">
        <v>610538201209</v>
      </c>
      <c r="E6503" s="21" t="s">
        <v>16</v>
      </c>
      <c r="F6503" s="21">
        <v>20201229</v>
      </c>
      <c r="G6503" s="21" t="s">
        <v>17</v>
      </c>
      <c r="H6503" s="21" t="s">
        <v>23</v>
      </c>
      <c r="I6503" s="21" t="s">
        <v>189</v>
      </c>
      <c r="J6503" s="21">
        <v>1.5</v>
      </c>
      <c r="K6503" s="21" t="s">
        <v>20</v>
      </c>
      <c r="L6503">
        <f t="shared" si="117"/>
        <v>2</v>
      </c>
      <c r="M6503">
        <f>MATCH(H:H,价格表!$B$4:$B$35,0)</f>
        <v>15</v>
      </c>
      <c r="N6503" s="27">
        <f>IF(J6503&lt;=0.3,INDEX(价格表!$B$4:$I$31,M6503,2),IF(AND(J6503&gt;0.3,J6503&lt;=1),INDEX(价格表!$B$4:$I$31,M6503,3),IF(AND(J6503&gt;1,J6503&lt;=2.2),INDEX(价格表!$B$4:$I$31,M6503,4),IF(AND(J6503&gt;2.2,J6503&lt;=3.3),INDEX(价格表!$B$4:$I$31,M6503,5),IF(AND(J6503&gt;3.3,J6503&lt;=4),INDEX(价格表!$B$4:$I$31,M6503,6),IF(AND(J6503&gt;4,J6503&lt;=5.5),INDEX(价格表!$B$4:$I$31,M6503,7),IF(J6503&gt;5.5,2.6+INDEX(价格表!$B$4:$I$31,M6503,8)*L6503)))))))</f>
        <v>2.15</v>
      </c>
    </row>
    <row r="6504" spans="1:14">
      <c r="A6504" s="20">
        <v>4311136586348</v>
      </c>
      <c r="B6504" s="18" t="s">
        <v>16</v>
      </c>
      <c r="C6504" s="21">
        <v>20201219</v>
      </c>
      <c r="D6504" s="21">
        <v>610538201209</v>
      </c>
      <c r="E6504" s="21" t="s">
        <v>16</v>
      </c>
      <c r="F6504" s="21">
        <v>20201229</v>
      </c>
      <c r="G6504" s="21" t="s">
        <v>17</v>
      </c>
      <c r="H6504" s="21" t="s">
        <v>27</v>
      </c>
      <c r="I6504" s="21" t="s">
        <v>28</v>
      </c>
      <c r="J6504" s="21">
        <v>1.45</v>
      </c>
      <c r="K6504" s="21" t="s">
        <v>20</v>
      </c>
      <c r="L6504">
        <f t="shared" si="117"/>
        <v>2</v>
      </c>
      <c r="M6504">
        <f>MATCH(H:H,价格表!$B$4:$B$35,0)</f>
        <v>3</v>
      </c>
      <c r="N6504" s="27">
        <f>IF(J6504&lt;=0.3,INDEX(价格表!$B$4:$I$31,M6504,2),IF(AND(J6504&gt;0.3,J6504&lt;=1),INDEX(价格表!$B$4:$I$31,M6504,3),IF(AND(J6504&gt;1,J6504&lt;=2.2),INDEX(价格表!$B$4:$I$31,M6504,4),IF(AND(J6504&gt;2.2,J6504&lt;=3.3),INDEX(价格表!$B$4:$I$31,M6504,5),IF(AND(J6504&gt;3.3,J6504&lt;=4),INDEX(价格表!$B$4:$I$31,M6504,6),IF(AND(J6504&gt;4,J6504&lt;=5.5),INDEX(价格表!$B$4:$I$31,M6504,7),IF(J6504&gt;5.5,2.6+INDEX(价格表!$B$4:$I$31,M6504,8)*L6504)))))))</f>
        <v>2.15</v>
      </c>
    </row>
    <row r="6505" spans="1:14">
      <c r="A6505" s="20">
        <v>4311136586349</v>
      </c>
      <c r="B6505" s="18" t="s">
        <v>16</v>
      </c>
      <c r="C6505" s="21">
        <v>20201219</v>
      </c>
      <c r="D6505" s="21">
        <v>610538201209</v>
      </c>
      <c r="E6505" s="21" t="s">
        <v>16</v>
      </c>
      <c r="F6505" s="21">
        <v>20201229</v>
      </c>
      <c r="G6505" s="21" t="s">
        <v>17</v>
      </c>
      <c r="H6505" s="21" t="s">
        <v>50</v>
      </c>
      <c r="I6505" s="21" t="s">
        <v>345</v>
      </c>
      <c r="J6505" s="21">
        <v>1.45</v>
      </c>
      <c r="K6505" s="21" t="s">
        <v>20</v>
      </c>
      <c r="L6505">
        <f t="shared" si="117"/>
        <v>2</v>
      </c>
      <c r="M6505">
        <f>MATCH(H:H,价格表!$B$4:$B$35,0)</f>
        <v>4</v>
      </c>
      <c r="N6505" s="27">
        <f>IF(J6505&lt;=0.3,INDEX(价格表!$B$4:$I$31,M6505,2),IF(AND(J6505&gt;0.3,J6505&lt;=1),INDEX(价格表!$B$4:$I$31,M6505,3),IF(AND(J6505&gt;1,J6505&lt;=2.2),INDEX(价格表!$B$4:$I$31,M6505,4),IF(AND(J6505&gt;2.2,J6505&lt;=3.3),INDEX(价格表!$B$4:$I$31,M6505,5),IF(AND(J6505&gt;3.3,J6505&lt;=4),INDEX(价格表!$B$4:$I$31,M6505,6),IF(AND(J6505&gt;4,J6505&lt;=5.5),INDEX(价格表!$B$4:$I$31,M6505,7),IF(J6505&gt;5.5,2.6+INDEX(价格表!$B$4:$I$31,M6505,8)*L6505)))))))</f>
        <v>2.15</v>
      </c>
    </row>
    <row r="6506" spans="1:14">
      <c r="A6506" s="20">
        <v>4311136586350</v>
      </c>
      <c r="B6506" s="18" t="s">
        <v>16</v>
      </c>
      <c r="C6506" s="21">
        <v>20201219</v>
      </c>
      <c r="D6506" s="21">
        <v>610538201209</v>
      </c>
      <c r="E6506" s="21" t="s">
        <v>16</v>
      </c>
      <c r="F6506" s="21">
        <v>20201229</v>
      </c>
      <c r="G6506" s="21" t="s">
        <v>17</v>
      </c>
      <c r="H6506" s="21" t="s">
        <v>33</v>
      </c>
      <c r="I6506" s="21" t="s">
        <v>34</v>
      </c>
      <c r="J6506" s="21">
        <v>1.46</v>
      </c>
      <c r="K6506" s="21" t="s">
        <v>20</v>
      </c>
      <c r="L6506">
        <f t="shared" si="117"/>
        <v>2</v>
      </c>
      <c r="M6506">
        <f>MATCH(H:H,价格表!$B$4:$B$35,0)</f>
        <v>13</v>
      </c>
      <c r="N6506" s="27">
        <f>IF(J6506&lt;=0.3,INDEX(价格表!$B$4:$I$31,M6506,2),IF(AND(J6506&gt;0.3,J6506&lt;=1),INDEX(价格表!$B$4:$I$31,M6506,3),IF(AND(J6506&gt;1,J6506&lt;=2.2),INDEX(价格表!$B$4:$I$31,M6506,4),IF(AND(J6506&gt;2.2,J6506&lt;=3.3),INDEX(价格表!$B$4:$I$31,M6506,5),IF(AND(J6506&gt;3.3,J6506&lt;=4),INDEX(价格表!$B$4:$I$31,M6506,6),IF(AND(J6506&gt;4,J6506&lt;=5.5),INDEX(价格表!$B$4:$I$31,M6506,7),IF(J6506&gt;5.5,2.6+INDEX(价格表!$B$4:$I$31,M6506,8)*L6506)))))))</f>
        <v>2.15</v>
      </c>
    </row>
    <row r="6507" spans="1:14">
      <c r="A6507" s="20">
        <v>4311136586351</v>
      </c>
      <c r="B6507" s="18" t="s">
        <v>16</v>
      </c>
      <c r="C6507" s="21">
        <v>20201219</v>
      </c>
      <c r="D6507" s="21">
        <v>610538201209</v>
      </c>
      <c r="E6507" s="21" t="s">
        <v>16</v>
      </c>
      <c r="F6507" s="21">
        <v>20201229</v>
      </c>
      <c r="G6507" s="21" t="s">
        <v>17</v>
      </c>
      <c r="H6507" s="21" t="s">
        <v>35</v>
      </c>
      <c r="I6507" s="21" t="s">
        <v>186</v>
      </c>
      <c r="J6507" s="21">
        <v>1.46</v>
      </c>
      <c r="K6507" s="21" t="s">
        <v>20</v>
      </c>
      <c r="L6507">
        <f t="shared" si="117"/>
        <v>2</v>
      </c>
      <c r="M6507">
        <f>MATCH(H:H,价格表!$B$4:$B$35,0)</f>
        <v>22</v>
      </c>
      <c r="N6507" s="27">
        <f>IF(J6507&lt;=0.3,INDEX(价格表!$B$4:$I$31,M6507,2),IF(AND(J6507&gt;0.3,J6507&lt;=1),INDEX(价格表!$B$4:$I$31,M6507,3),IF(AND(J6507&gt;1,J6507&lt;=2.2),INDEX(价格表!$B$4:$I$31,M6507,4),IF(AND(J6507&gt;2.2,J6507&lt;=3.3),INDEX(价格表!$B$4:$I$31,M6507,5),IF(AND(J6507&gt;3.3,J6507&lt;=4),INDEX(价格表!$B$4:$I$31,M6507,6),IF(AND(J6507&gt;4,J6507&lt;=5.5),INDEX(价格表!$B$4:$I$31,M6507,7),IF(J6507&gt;5.5,2.6+INDEX(价格表!$B$4:$I$31,M6507,8)*L6507)))))))</f>
        <v>2.15</v>
      </c>
    </row>
    <row r="6508" spans="1:14">
      <c r="A6508" s="20">
        <v>4311136586352</v>
      </c>
      <c r="B6508" s="18" t="s">
        <v>16</v>
      </c>
      <c r="C6508" s="21">
        <v>20201219</v>
      </c>
      <c r="D6508" s="21">
        <v>610538201209</v>
      </c>
      <c r="E6508" s="21" t="s">
        <v>16</v>
      </c>
      <c r="F6508" s="21">
        <v>20201229</v>
      </c>
      <c r="G6508" s="21" t="s">
        <v>17</v>
      </c>
      <c r="H6508" s="21" t="s">
        <v>88</v>
      </c>
      <c r="I6508" s="21" t="s">
        <v>101</v>
      </c>
      <c r="J6508" s="21">
        <v>1.44</v>
      </c>
      <c r="K6508" s="21" t="s">
        <v>20</v>
      </c>
      <c r="L6508">
        <f t="shared" si="117"/>
        <v>2</v>
      </c>
      <c r="M6508">
        <f>MATCH(H:H,价格表!$B$4:$B$35,0)</f>
        <v>19</v>
      </c>
      <c r="N6508" s="27">
        <f>IF(J6508&lt;=0.3,INDEX(价格表!$B$4:$I$31,M6508,2),IF(AND(J6508&gt;0.3,J6508&lt;=1),INDEX(价格表!$B$4:$I$31,M6508,3),IF(AND(J6508&gt;1,J6508&lt;=2.2),INDEX(价格表!$B$4:$I$31,M6508,4),IF(AND(J6508&gt;2.2,J6508&lt;=3.3),INDEX(价格表!$B$4:$I$31,M6508,5),IF(AND(J6508&gt;3.3,J6508&lt;=4),INDEX(价格表!$B$4:$I$31,M6508,6),IF(AND(J6508&gt;4,J6508&lt;=5.5),INDEX(价格表!$B$4:$I$31,M6508,7),IF(J6508&gt;5.5,2.6+INDEX(价格表!$B$4:$I$31,M6508,8)*L6508)))))))</f>
        <v>2.15</v>
      </c>
    </row>
    <row r="6509" spans="1:14">
      <c r="A6509" s="20">
        <v>4311136586361</v>
      </c>
      <c r="B6509" s="18" t="s">
        <v>16</v>
      </c>
      <c r="C6509" s="21">
        <v>20201219</v>
      </c>
      <c r="D6509" s="21">
        <v>610538201209</v>
      </c>
      <c r="E6509" s="21" t="s">
        <v>16</v>
      </c>
      <c r="F6509" s="21">
        <v>20201229</v>
      </c>
      <c r="G6509" s="21" t="s">
        <v>17</v>
      </c>
      <c r="H6509" s="21" t="s">
        <v>27</v>
      </c>
      <c r="I6509" s="21" t="s">
        <v>211</v>
      </c>
      <c r="J6509" s="21">
        <v>1.44</v>
      </c>
      <c r="K6509" s="21" t="s">
        <v>20</v>
      </c>
      <c r="L6509">
        <f t="shared" si="117"/>
        <v>2</v>
      </c>
      <c r="M6509">
        <f>MATCH(H:H,价格表!$B$4:$B$35,0)</f>
        <v>3</v>
      </c>
      <c r="N6509" s="27">
        <f>IF(J6509&lt;=0.3,INDEX(价格表!$B$4:$I$31,M6509,2),IF(AND(J6509&gt;0.3,J6509&lt;=1),INDEX(价格表!$B$4:$I$31,M6509,3),IF(AND(J6509&gt;1,J6509&lt;=2.2),INDEX(价格表!$B$4:$I$31,M6509,4),IF(AND(J6509&gt;2.2,J6509&lt;=3.3),INDEX(价格表!$B$4:$I$31,M6509,5),IF(AND(J6509&gt;3.3,J6509&lt;=4),INDEX(价格表!$B$4:$I$31,M6509,6),IF(AND(J6509&gt;4,J6509&lt;=5.5),INDEX(价格表!$B$4:$I$31,M6509,7),IF(J6509&gt;5.5,2.6+INDEX(价格表!$B$4:$I$31,M6509,8)*L6509)))))))</f>
        <v>2.15</v>
      </c>
    </row>
    <row r="6510" spans="1:14">
      <c r="A6510" s="20">
        <v>4311136586364</v>
      </c>
      <c r="B6510" s="18" t="s">
        <v>16</v>
      </c>
      <c r="C6510" s="21">
        <v>20201219</v>
      </c>
      <c r="D6510" s="21">
        <v>610538201209</v>
      </c>
      <c r="E6510" s="21" t="s">
        <v>16</v>
      </c>
      <c r="F6510" s="21">
        <v>20201229</v>
      </c>
      <c r="G6510" s="21" t="s">
        <v>17</v>
      </c>
      <c r="H6510" s="21" t="s">
        <v>73</v>
      </c>
      <c r="I6510" s="21" t="s">
        <v>80</v>
      </c>
      <c r="J6510" s="21">
        <v>1.48</v>
      </c>
      <c r="K6510" s="21" t="s">
        <v>20</v>
      </c>
      <c r="L6510">
        <f t="shared" si="117"/>
        <v>2</v>
      </c>
      <c r="M6510">
        <f>MATCH(H:H,价格表!$B$4:$B$35,0)</f>
        <v>7</v>
      </c>
      <c r="N6510" s="27">
        <f>IF(J6510&lt;=0.3,INDEX(价格表!$B$4:$I$31,M6510,2),IF(AND(J6510&gt;0.3,J6510&lt;=1),INDEX(价格表!$B$4:$I$31,M6510,3),IF(AND(J6510&gt;1,J6510&lt;=2.2),INDEX(价格表!$B$4:$I$31,M6510,4),IF(AND(J6510&gt;2.2,J6510&lt;=3.3),INDEX(价格表!$B$4:$I$31,M6510,5),IF(AND(J6510&gt;3.3,J6510&lt;=4),INDEX(价格表!$B$4:$I$31,M6510,6),IF(AND(J6510&gt;4,J6510&lt;=5.5),INDEX(价格表!$B$4:$I$31,M6510,7),IF(J6510&gt;5.5,2.6+INDEX(价格表!$B$4:$I$31,M6510,8)*L6510)))))))</f>
        <v>2.15</v>
      </c>
    </row>
    <row r="6511" spans="1:14">
      <c r="A6511" s="20">
        <v>4311136586365</v>
      </c>
      <c r="B6511" s="18" t="s">
        <v>16</v>
      </c>
      <c r="C6511" s="21">
        <v>20201219</v>
      </c>
      <c r="D6511" s="21">
        <v>610538201209</v>
      </c>
      <c r="E6511" s="21" t="s">
        <v>16</v>
      </c>
      <c r="F6511" s="21">
        <v>20201229</v>
      </c>
      <c r="G6511" s="21" t="s">
        <v>17</v>
      </c>
      <c r="H6511" s="21" t="s">
        <v>68</v>
      </c>
      <c r="I6511" s="21" t="s">
        <v>175</v>
      </c>
      <c r="J6511" s="21">
        <v>1.44</v>
      </c>
      <c r="K6511" s="21" t="s">
        <v>20</v>
      </c>
      <c r="L6511">
        <f t="shared" si="117"/>
        <v>2</v>
      </c>
      <c r="M6511">
        <f>MATCH(H:H,价格表!$B$4:$B$35,0)</f>
        <v>5</v>
      </c>
      <c r="N6511" s="27">
        <f>IF(J6511&lt;=0.3,INDEX(价格表!$B$4:$I$31,M6511,2),IF(AND(J6511&gt;0.3,J6511&lt;=1),INDEX(价格表!$B$4:$I$31,M6511,3),IF(AND(J6511&gt;1,J6511&lt;=2.2),INDEX(价格表!$B$4:$I$31,M6511,4),IF(AND(J6511&gt;2.2,J6511&lt;=3.3),INDEX(价格表!$B$4:$I$31,M6511,5),IF(AND(J6511&gt;3.3,J6511&lt;=4),INDEX(价格表!$B$4:$I$31,M6511,6),IF(AND(J6511&gt;4,J6511&lt;=5.5),INDEX(价格表!$B$4:$I$31,M6511,7),IF(J6511&gt;5.5,2.6+INDEX(价格表!$B$4:$I$31,M6511,8)*L6511)))))))</f>
        <v>2.15</v>
      </c>
    </row>
    <row r="6512" spans="1:14">
      <c r="A6512" s="20">
        <v>4311136586366</v>
      </c>
      <c r="B6512" s="18" t="s">
        <v>16</v>
      </c>
      <c r="C6512" s="21">
        <v>20201219</v>
      </c>
      <c r="D6512" s="21">
        <v>610538201209</v>
      </c>
      <c r="E6512" s="21" t="s">
        <v>16</v>
      </c>
      <c r="F6512" s="21">
        <v>20201229</v>
      </c>
      <c r="G6512" s="21" t="s">
        <v>17</v>
      </c>
      <c r="H6512" s="21" t="s">
        <v>21</v>
      </c>
      <c r="I6512" s="21" t="s">
        <v>179</v>
      </c>
      <c r="J6512" s="21">
        <v>1.44</v>
      </c>
      <c r="K6512" s="21" t="s">
        <v>20</v>
      </c>
      <c r="L6512">
        <f t="shared" si="117"/>
        <v>2</v>
      </c>
      <c r="M6512">
        <f>MATCH(H:H,价格表!$B$4:$B$35,0)</f>
        <v>20</v>
      </c>
      <c r="N6512" s="27">
        <f>IF(J6512&lt;=0.3,INDEX(价格表!$B$4:$I$31,M6512,2),IF(AND(J6512&gt;0.3,J6512&lt;=1),INDEX(价格表!$B$4:$I$31,M6512,3),IF(AND(J6512&gt;1,J6512&lt;=2.2),INDEX(价格表!$B$4:$I$31,M6512,4),IF(AND(J6512&gt;2.2,J6512&lt;=3.3),INDEX(价格表!$B$4:$I$31,M6512,5),IF(AND(J6512&gt;3.3,J6512&lt;=4),INDEX(价格表!$B$4:$I$31,M6512,6),IF(AND(J6512&gt;4,J6512&lt;=5.5),INDEX(价格表!$B$4:$I$31,M6512,7),IF(J6512&gt;5.5,2.6+INDEX(价格表!$B$4:$I$31,M6512,8)*L6512)))))))</f>
        <v>2.15</v>
      </c>
    </row>
    <row r="6513" spans="1:14">
      <c r="A6513" s="20">
        <v>4311136586367</v>
      </c>
      <c r="B6513" s="18" t="s">
        <v>16</v>
      </c>
      <c r="C6513" s="21">
        <v>20201219</v>
      </c>
      <c r="D6513" s="21">
        <v>610538201209</v>
      </c>
      <c r="E6513" s="21" t="s">
        <v>16</v>
      </c>
      <c r="F6513" s="21">
        <v>20201229</v>
      </c>
      <c r="G6513" s="21" t="s">
        <v>17</v>
      </c>
      <c r="H6513" s="21" t="s">
        <v>39</v>
      </c>
      <c r="I6513" s="21" t="s">
        <v>81</v>
      </c>
      <c r="J6513" s="21">
        <v>1.44</v>
      </c>
      <c r="K6513" s="21" t="s">
        <v>20</v>
      </c>
      <c r="L6513">
        <f t="shared" si="117"/>
        <v>2</v>
      </c>
      <c r="M6513">
        <f>MATCH(H:H,价格表!$B$4:$B$35,0)</f>
        <v>23</v>
      </c>
      <c r="N6513" s="27">
        <f>IF(J6513&lt;=0.3,INDEX(价格表!$B$4:$I$31,M6513,2),IF(AND(J6513&gt;0.3,J6513&lt;=1),INDEX(价格表!$B$4:$I$31,M6513,3),IF(AND(J6513&gt;1,J6513&lt;=2.2),INDEX(价格表!$B$4:$I$31,M6513,4),IF(AND(J6513&gt;2.2,J6513&lt;=3.3),INDEX(价格表!$B$4:$I$31,M6513,5),IF(AND(J6513&gt;3.3,J6513&lt;=4),INDEX(价格表!$B$4:$I$31,M6513,6),IF(AND(J6513&gt;4,J6513&lt;=5.5),INDEX(价格表!$B$4:$I$31,M6513,7),IF(J6513&gt;5.5,2.6+INDEX(价格表!$B$4:$I$31,M6513,8)*L6513)))))))</f>
        <v>2.15</v>
      </c>
    </row>
    <row r="6514" spans="1:14">
      <c r="A6514" s="20">
        <v>4311136586368</v>
      </c>
      <c r="B6514" s="18" t="s">
        <v>16</v>
      </c>
      <c r="C6514" s="21">
        <v>20201219</v>
      </c>
      <c r="D6514" s="21">
        <v>610538201209</v>
      </c>
      <c r="E6514" s="21" t="s">
        <v>16</v>
      </c>
      <c r="F6514" s="21">
        <v>20201229</v>
      </c>
      <c r="G6514" s="21" t="s">
        <v>17</v>
      </c>
      <c r="H6514" s="21" t="s">
        <v>45</v>
      </c>
      <c r="I6514" s="21" t="s">
        <v>143</v>
      </c>
      <c r="J6514" s="21">
        <v>1.44</v>
      </c>
      <c r="K6514" s="21" t="s">
        <v>20</v>
      </c>
      <c r="L6514">
        <f t="shared" si="117"/>
        <v>2</v>
      </c>
      <c r="M6514">
        <f>MATCH(H:H,价格表!$B$4:$B$35,0)</f>
        <v>9</v>
      </c>
      <c r="N6514" s="27">
        <f>IF(J6514&lt;=0.3,INDEX(价格表!$B$4:$I$31,M6514,2),IF(AND(J6514&gt;0.3,J6514&lt;=1),INDEX(价格表!$B$4:$I$31,M6514,3),IF(AND(J6514&gt;1,J6514&lt;=2.2),INDEX(价格表!$B$4:$I$31,M6514,4),IF(AND(J6514&gt;2.2,J6514&lt;=3.3),INDEX(价格表!$B$4:$I$31,M6514,5),IF(AND(J6514&gt;3.3,J6514&lt;=4),INDEX(价格表!$B$4:$I$31,M6514,6),IF(AND(J6514&gt;4,J6514&lt;=5.5),INDEX(价格表!$B$4:$I$31,M6514,7),IF(J6514&gt;5.5,2.6+INDEX(价格表!$B$4:$I$31,M6514,8)*L6514)))))))</f>
        <v>2.15</v>
      </c>
    </row>
    <row r="6515" spans="1:14">
      <c r="A6515" s="20">
        <v>4311136586369</v>
      </c>
      <c r="B6515" s="18" t="s">
        <v>16</v>
      </c>
      <c r="C6515" s="21">
        <v>20201219</v>
      </c>
      <c r="D6515" s="21">
        <v>610538201209</v>
      </c>
      <c r="E6515" s="21" t="s">
        <v>16</v>
      </c>
      <c r="F6515" s="21">
        <v>20201229</v>
      </c>
      <c r="G6515" s="21" t="s">
        <v>17</v>
      </c>
      <c r="H6515" s="21" t="s">
        <v>73</v>
      </c>
      <c r="I6515" s="21" t="s">
        <v>74</v>
      </c>
      <c r="J6515" s="21">
        <v>1.45</v>
      </c>
      <c r="K6515" s="21" t="s">
        <v>20</v>
      </c>
      <c r="L6515">
        <f t="shared" si="117"/>
        <v>2</v>
      </c>
      <c r="M6515">
        <f>MATCH(H:H,价格表!$B$4:$B$35,0)</f>
        <v>7</v>
      </c>
      <c r="N6515" s="27">
        <f>IF(J6515&lt;=0.3,INDEX(价格表!$B$4:$I$31,M6515,2),IF(AND(J6515&gt;0.3,J6515&lt;=1),INDEX(价格表!$B$4:$I$31,M6515,3),IF(AND(J6515&gt;1,J6515&lt;=2.2),INDEX(价格表!$B$4:$I$31,M6515,4),IF(AND(J6515&gt;2.2,J6515&lt;=3.3),INDEX(价格表!$B$4:$I$31,M6515,5),IF(AND(J6515&gt;3.3,J6515&lt;=4),INDEX(价格表!$B$4:$I$31,M6515,6),IF(AND(J6515&gt;4,J6515&lt;=5.5),INDEX(价格表!$B$4:$I$31,M6515,7),IF(J6515&gt;5.5,2.6+INDEX(价格表!$B$4:$I$31,M6515,8)*L6515)))))))</f>
        <v>2.15</v>
      </c>
    </row>
    <row r="6516" spans="1:14">
      <c r="A6516" s="20">
        <v>4311136603455</v>
      </c>
      <c r="B6516" s="18" t="s">
        <v>16</v>
      </c>
      <c r="C6516" s="21">
        <v>20201219</v>
      </c>
      <c r="D6516" s="21">
        <v>610538201209</v>
      </c>
      <c r="E6516" s="21" t="s">
        <v>16</v>
      </c>
      <c r="F6516" s="21">
        <v>20201229</v>
      </c>
      <c r="G6516" s="21" t="s">
        <v>17</v>
      </c>
      <c r="H6516" s="21" t="s">
        <v>45</v>
      </c>
      <c r="I6516" s="21" t="s">
        <v>143</v>
      </c>
      <c r="J6516" s="21">
        <v>0.16</v>
      </c>
      <c r="K6516" s="21" t="s">
        <v>20</v>
      </c>
      <c r="L6516">
        <f t="shared" si="117"/>
        <v>1</v>
      </c>
      <c r="M6516">
        <f>MATCH(H:H,价格表!$B$4:$B$35,0)</f>
        <v>9</v>
      </c>
      <c r="N6516" s="27">
        <f>IF(J6516&lt;=0.3,INDEX(价格表!$B$4:$I$31,M6516,2),IF(AND(J6516&gt;0.3,J6516&lt;=1),INDEX(价格表!$B$4:$I$31,M6516,3),IF(AND(J6516&gt;1,J6516&lt;=2.2),INDEX(价格表!$B$4:$I$31,M6516,4),IF(AND(J6516&gt;2.2,J6516&lt;=3.3),INDEX(价格表!$B$4:$I$31,M6516,5),IF(AND(J6516&gt;3.3,J6516&lt;=4),INDEX(价格表!$B$4:$I$31,M6516,6),IF(AND(J6516&gt;4,J6516&lt;=5.5),INDEX(价格表!$B$4:$I$31,M6516,7),IF(J6516&gt;5.5,2.6+INDEX(价格表!$B$4:$I$31,M6516,8)*L6516)))))))</f>
        <v>1.65</v>
      </c>
    </row>
    <row r="6517" spans="1:14">
      <c r="A6517" s="20">
        <v>4311136606007</v>
      </c>
      <c r="B6517" s="18" t="s">
        <v>16</v>
      </c>
      <c r="C6517" s="21">
        <v>20201219</v>
      </c>
      <c r="D6517" s="21">
        <v>610538201209</v>
      </c>
      <c r="E6517" s="21" t="s">
        <v>16</v>
      </c>
      <c r="F6517" s="21">
        <v>20201229</v>
      </c>
      <c r="G6517" s="21" t="s">
        <v>17</v>
      </c>
      <c r="H6517" s="21" t="s">
        <v>23</v>
      </c>
      <c r="I6517" s="21" t="s">
        <v>32</v>
      </c>
      <c r="J6517" s="21">
        <v>1.47</v>
      </c>
      <c r="K6517" s="21" t="s">
        <v>20</v>
      </c>
      <c r="L6517">
        <f t="shared" si="117"/>
        <v>2</v>
      </c>
      <c r="M6517">
        <f>MATCH(H:H,价格表!$B$4:$B$35,0)</f>
        <v>15</v>
      </c>
      <c r="N6517" s="27">
        <f>IF(J6517&lt;=0.3,INDEX(价格表!$B$4:$I$31,M6517,2),IF(AND(J6517&gt;0.3,J6517&lt;=1),INDEX(价格表!$B$4:$I$31,M6517,3),IF(AND(J6517&gt;1,J6517&lt;=2.2),INDEX(价格表!$B$4:$I$31,M6517,4),IF(AND(J6517&gt;2.2,J6517&lt;=3.3),INDEX(价格表!$B$4:$I$31,M6517,5),IF(AND(J6517&gt;3.3,J6517&lt;=4),INDEX(价格表!$B$4:$I$31,M6517,6),IF(AND(J6517&gt;4,J6517&lt;=5.5),INDEX(价格表!$B$4:$I$31,M6517,7),IF(J6517&gt;5.5,2.6+INDEX(价格表!$B$4:$I$31,M6517,8)*L6517)))))))</f>
        <v>2.15</v>
      </c>
    </row>
    <row r="6518" spans="1:14">
      <c r="A6518" s="20">
        <v>4311136606008</v>
      </c>
      <c r="B6518" s="18" t="s">
        <v>16</v>
      </c>
      <c r="C6518" s="21">
        <v>20201219</v>
      </c>
      <c r="D6518" s="21">
        <v>610538201209</v>
      </c>
      <c r="E6518" s="21" t="s">
        <v>16</v>
      </c>
      <c r="F6518" s="21">
        <v>20201229</v>
      </c>
      <c r="G6518" s="21" t="s">
        <v>17</v>
      </c>
      <c r="H6518" s="21" t="s">
        <v>88</v>
      </c>
      <c r="I6518" s="21" t="s">
        <v>101</v>
      </c>
      <c r="J6518" s="21">
        <v>1.5</v>
      </c>
      <c r="K6518" s="21" t="s">
        <v>20</v>
      </c>
      <c r="L6518">
        <f t="shared" si="117"/>
        <v>2</v>
      </c>
      <c r="M6518">
        <f>MATCH(H:H,价格表!$B$4:$B$35,0)</f>
        <v>19</v>
      </c>
      <c r="N6518" s="27">
        <f>IF(J6518&lt;=0.3,INDEX(价格表!$B$4:$I$31,M6518,2),IF(AND(J6518&gt;0.3,J6518&lt;=1),INDEX(价格表!$B$4:$I$31,M6518,3),IF(AND(J6518&gt;1,J6518&lt;=2.2),INDEX(价格表!$B$4:$I$31,M6518,4),IF(AND(J6518&gt;2.2,J6518&lt;=3.3),INDEX(价格表!$B$4:$I$31,M6518,5),IF(AND(J6518&gt;3.3,J6518&lt;=4),INDEX(价格表!$B$4:$I$31,M6518,6),IF(AND(J6518&gt;4,J6518&lt;=5.5),INDEX(价格表!$B$4:$I$31,M6518,7),IF(J6518&gt;5.5,2.6+INDEX(价格表!$B$4:$I$31,M6518,8)*L6518)))))))</f>
        <v>2.15</v>
      </c>
    </row>
    <row r="6519" spans="1:14">
      <c r="A6519" s="20">
        <v>4311136606011</v>
      </c>
      <c r="B6519" s="18" t="s">
        <v>16</v>
      </c>
      <c r="C6519" s="21">
        <v>20201219</v>
      </c>
      <c r="D6519" s="21">
        <v>610538201209</v>
      </c>
      <c r="E6519" s="21" t="s">
        <v>16</v>
      </c>
      <c r="F6519" s="21">
        <v>20201229</v>
      </c>
      <c r="G6519" s="21" t="s">
        <v>17</v>
      </c>
      <c r="H6519" s="21" t="s">
        <v>18</v>
      </c>
      <c r="I6519" s="21" t="s">
        <v>53</v>
      </c>
      <c r="J6519" s="21">
        <v>1.44</v>
      </c>
      <c r="K6519" s="21" t="s">
        <v>20</v>
      </c>
      <c r="L6519">
        <f t="shared" si="117"/>
        <v>2</v>
      </c>
      <c r="M6519">
        <f>MATCH(H:H,价格表!$B$4:$B$35,0)</f>
        <v>1</v>
      </c>
      <c r="N6519" s="27">
        <f>IF(J6519&lt;=0.3,INDEX(价格表!$B$4:$I$31,M6519,2),IF(AND(J6519&gt;0.3,J6519&lt;=1),INDEX(价格表!$B$4:$I$31,M6519,3),IF(AND(J6519&gt;1,J6519&lt;=2.2),INDEX(价格表!$B$4:$I$31,M6519,4),IF(AND(J6519&gt;2.2,J6519&lt;=3.3),INDEX(价格表!$B$4:$I$31,M6519,5),IF(AND(J6519&gt;3.3,J6519&lt;=4),INDEX(价格表!$B$4:$I$31,M6519,6),IF(AND(J6519&gt;4,J6519&lt;=5.5),INDEX(价格表!$B$4:$I$31,M6519,7),IF(J6519&gt;5.5,2.6+INDEX(价格表!$B$4:$I$31,M6519,8)*L6519)))))))</f>
        <v>2.15</v>
      </c>
    </row>
    <row r="6520" spans="1:14">
      <c r="A6520" s="20">
        <v>4311136606012</v>
      </c>
      <c r="B6520" s="18" t="s">
        <v>16</v>
      </c>
      <c r="C6520" s="21">
        <v>20201219</v>
      </c>
      <c r="D6520" s="21">
        <v>610538201209</v>
      </c>
      <c r="E6520" s="21" t="s">
        <v>16</v>
      </c>
      <c r="F6520" s="21">
        <v>20201229</v>
      </c>
      <c r="G6520" s="21" t="s">
        <v>17</v>
      </c>
      <c r="H6520" s="21" t="s">
        <v>18</v>
      </c>
      <c r="I6520" s="21" t="s">
        <v>53</v>
      </c>
      <c r="J6520" s="21">
        <v>1.44</v>
      </c>
      <c r="K6520" s="21" t="s">
        <v>20</v>
      </c>
      <c r="L6520">
        <f t="shared" si="117"/>
        <v>2</v>
      </c>
      <c r="M6520">
        <f>MATCH(H:H,价格表!$B$4:$B$35,0)</f>
        <v>1</v>
      </c>
      <c r="N6520" s="27">
        <f>IF(J6520&lt;=0.3,INDEX(价格表!$B$4:$I$31,M6520,2),IF(AND(J6520&gt;0.3,J6520&lt;=1),INDEX(价格表!$B$4:$I$31,M6520,3),IF(AND(J6520&gt;1,J6520&lt;=2.2),INDEX(价格表!$B$4:$I$31,M6520,4),IF(AND(J6520&gt;2.2,J6520&lt;=3.3),INDEX(价格表!$B$4:$I$31,M6520,5),IF(AND(J6520&gt;3.3,J6520&lt;=4),INDEX(价格表!$B$4:$I$31,M6520,6),IF(AND(J6520&gt;4,J6520&lt;=5.5),INDEX(价格表!$B$4:$I$31,M6520,7),IF(J6520&gt;5.5,2.6+INDEX(价格表!$B$4:$I$31,M6520,8)*L6520)))))))</f>
        <v>2.15</v>
      </c>
    </row>
    <row r="6521" spans="1:14">
      <c r="A6521" s="20">
        <v>4311136606436</v>
      </c>
      <c r="B6521" s="18" t="s">
        <v>16</v>
      </c>
      <c r="C6521" s="21">
        <v>20201219</v>
      </c>
      <c r="D6521" s="21">
        <v>610538201209</v>
      </c>
      <c r="E6521" s="21" t="s">
        <v>16</v>
      </c>
      <c r="F6521" s="21">
        <v>20201229</v>
      </c>
      <c r="G6521" s="21" t="s">
        <v>17</v>
      </c>
      <c r="H6521" s="21" t="s">
        <v>18</v>
      </c>
      <c r="I6521" s="21" t="s">
        <v>53</v>
      </c>
      <c r="J6521" s="21">
        <v>1.44</v>
      </c>
      <c r="K6521" s="21" t="s">
        <v>20</v>
      </c>
      <c r="L6521">
        <f t="shared" si="117"/>
        <v>2</v>
      </c>
      <c r="M6521">
        <f>MATCH(H:H,价格表!$B$4:$B$35,0)</f>
        <v>1</v>
      </c>
      <c r="N6521" s="27">
        <f>IF(J6521&lt;=0.3,INDEX(价格表!$B$4:$I$31,M6521,2),IF(AND(J6521&gt;0.3,J6521&lt;=1),INDEX(价格表!$B$4:$I$31,M6521,3),IF(AND(J6521&gt;1,J6521&lt;=2.2),INDEX(价格表!$B$4:$I$31,M6521,4),IF(AND(J6521&gt;2.2,J6521&lt;=3.3),INDEX(价格表!$B$4:$I$31,M6521,5),IF(AND(J6521&gt;3.3,J6521&lt;=4),INDEX(价格表!$B$4:$I$31,M6521,6),IF(AND(J6521&gt;4,J6521&lt;=5.5),INDEX(价格表!$B$4:$I$31,M6521,7),IF(J6521&gt;5.5,2.6+INDEX(价格表!$B$4:$I$31,M6521,8)*L6521)))))))</f>
        <v>2.15</v>
      </c>
    </row>
    <row r="6522" spans="1:14">
      <c r="A6522" s="20">
        <v>4311136606437</v>
      </c>
      <c r="B6522" s="18" t="s">
        <v>16</v>
      </c>
      <c r="C6522" s="21">
        <v>20201219</v>
      </c>
      <c r="D6522" s="21">
        <v>610538201209</v>
      </c>
      <c r="E6522" s="21" t="s">
        <v>16</v>
      </c>
      <c r="F6522" s="21">
        <v>20201229</v>
      </c>
      <c r="G6522" s="21" t="s">
        <v>17</v>
      </c>
      <c r="H6522" s="21" t="s">
        <v>27</v>
      </c>
      <c r="I6522" s="21" t="s">
        <v>28</v>
      </c>
      <c r="J6522" s="21">
        <v>1.44</v>
      </c>
      <c r="K6522" s="21" t="s">
        <v>20</v>
      </c>
      <c r="L6522">
        <f t="shared" si="117"/>
        <v>2</v>
      </c>
      <c r="M6522">
        <f>MATCH(H:H,价格表!$B$4:$B$35,0)</f>
        <v>3</v>
      </c>
      <c r="N6522" s="27">
        <f>IF(J6522&lt;=0.3,INDEX(价格表!$B$4:$I$31,M6522,2),IF(AND(J6522&gt;0.3,J6522&lt;=1),INDEX(价格表!$B$4:$I$31,M6522,3),IF(AND(J6522&gt;1,J6522&lt;=2.2),INDEX(价格表!$B$4:$I$31,M6522,4),IF(AND(J6522&gt;2.2,J6522&lt;=3.3),INDEX(价格表!$B$4:$I$31,M6522,5),IF(AND(J6522&gt;3.3,J6522&lt;=4),INDEX(价格表!$B$4:$I$31,M6522,6),IF(AND(J6522&gt;4,J6522&lt;=5.5),INDEX(价格表!$B$4:$I$31,M6522,7),IF(J6522&gt;5.5,2.6+INDEX(价格表!$B$4:$I$31,M6522,8)*L6522)))))))</f>
        <v>2.15</v>
      </c>
    </row>
    <row r="6523" spans="1:14">
      <c r="A6523" s="20">
        <v>4311136606438</v>
      </c>
      <c r="B6523" s="18" t="s">
        <v>16</v>
      </c>
      <c r="C6523" s="21">
        <v>20201219</v>
      </c>
      <c r="D6523" s="21">
        <v>610538201209</v>
      </c>
      <c r="E6523" s="21" t="s">
        <v>16</v>
      </c>
      <c r="F6523" s="21">
        <v>20201229</v>
      </c>
      <c r="G6523" s="21" t="s">
        <v>17</v>
      </c>
      <c r="H6523" s="21" t="s">
        <v>23</v>
      </c>
      <c r="I6523" s="21" t="s">
        <v>202</v>
      </c>
      <c r="J6523" s="21">
        <v>1.44</v>
      </c>
      <c r="K6523" s="21" t="s">
        <v>20</v>
      </c>
      <c r="L6523">
        <f t="shared" si="117"/>
        <v>2</v>
      </c>
      <c r="M6523">
        <f>MATCH(H:H,价格表!$B$4:$B$35,0)</f>
        <v>15</v>
      </c>
      <c r="N6523" s="27">
        <f>IF(J6523&lt;=0.3,INDEX(价格表!$B$4:$I$31,M6523,2),IF(AND(J6523&gt;0.3,J6523&lt;=1),INDEX(价格表!$B$4:$I$31,M6523,3),IF(AND(J6523&gt;1,J6523&lt;=2.2),INDEX(价格表!$B$4:$I$31,M6523,4),IF(AND(J6523&gt;2.2,J6523&lt;=3.3),INDEX(价格表!$B$4:$I$31,M6523,5),IF(AND(J6523&gt;3.3,J6523&lt;=4),INDEX(价格表!$B$4:$I$31,M6523,6),IF(AND(J6523&gt;4,J6523&lt;=5.5),INDEX(价格表!$B$4:$I$31,M6523,7),IF(J6523&gt;5.5,2.6+INDEX(价格表!$B$4:$I$31,M6523,8)*L6523)))))))</f>
        <v>2.15</v>
      </c>
    </row>
    <row r="6524" spans="1:14">
      <c r="A6524" s="20">
        <v>4311136606441</v>
      </c>
      <c r="B6524" s="18" t="s">
        <v>16</v>
      </c>
      <c r="C6524" s="21">
        <v>20201219</v>
      </c>
      <c r="D6524" s="21">
        <v>610538201209</v>
      </c>
      <c r="E6524" s="21" t="s">
        <v>16</v>
      </c>
      <c r="F6524" s="21">
        <v>20201229</v>
      </c>
      <c r="G6524" s="21" t="s">
        <v>17</v>
      </c>
      <c r="H6524" s="21" t="s">
        <v>73</v>
      </c>
      <c r="I6524" s="21" t="s">
        <v>366</v>
      </c>
      <c r="J6524" s="21">
        <v>1.44</v>
      </c>
      <c r="K6524" s="21" t="s">
        <v>20</v>
      </c>
      <c r="L6524">
        <f t="shared" si="117"/>
        <v>2</v>
      </c>
      <c r="M6524">
        <f>MATCH(H:H,价格表!$B$4:$B$35,0)</f>
        <v>7</v>
      </c>
      <c r="N6524" s="27">
        <f>IF(J6524&lt;=0.3,INDEX(价格表!$B$4:$I$31,M6524,2),IF(AND(J6524&gt;0.3,J6524&lt;=1),INDEX(价格表!$B$4:$I$31,M6524,3),IF(AND(J6524&gt;1,J6524&lt;=2.2),INDEX(价格表!$B$4:$I$31,M6524,4),IF(AND(J6524&gt;2.2,J6524&lt;=3.3),INDEX(价格表!$B$4:$I$31,M6524,5),IF(AND(J6524&gt;3.3,J6524&lt;=4),INDEX(价格表!$B$4:$I$31,M6524,6),IF(AND(J6524&gt;4,J6524&lt;=5.5),INDEX(价格表!$B$4:$I$31,M6524,7),IF(J6524&gt;5.5,2.6+INDEX(价格表!$B$4:$I$31,M6524,8)*L6524)))))))</f>
        <v>2.15</v>
      </c>
    </row>
    <row r="6525" spans="1:14">
      <c r="A6525" s="20">
        <v>4311136606442</v>
      </c>
      <c r="B6525" s="18" t="s">
        <v>16</v>
      </c>
      <c r="C6525" s="21">
        <v>20201219</v>
      </c>
      <c r="D6525" s="21">
        <v>610538201209</v>
      </c>
      <c r="E6525" s="21" t="s">
        <v>16</v>
      </c>
      <c r="F6525" s="21">
        <v>20201229</v>
      </c>
      <c r="G6525" s="21" t="s">
        <v>17</v>
      </c>
      <c r="H6525" s="21" t="s">
        <v>75</v>
      </c>
      <c r="I6525" s="21" t="s">
        <v>114</v>
      </c>
      <c r="J6525" s="21">
        <v>1.55</v>
      </c>
      <c r="K6525" s="21" t="s">
        <v>20</v>
      </c>
      <c r="L6525">
        <f t="shared" si="117"/>
        <v>2</v>
      </c>
      <c r="M6525">
        <f>MATCH(H:H,价格表!$B$4:$B$35,0)</f>
        <v>24</v>
      </c>
      <c r="N6525" s="27">
        <f>IF(J6525&lt;=0.3,INDEX(价格表!$B$4:$I$31,M6525,2),IF(AND(J6525&gt;0.3,J6525&lt;=1),INDEX(价格表!$B$4:$I$31,M6525,3),IF(AND(J6525&gt;1,J6525&lt;=2.2),INDEX(价格表!$B$4:$I$31,M6525,4),IF(AND(J6525&gt;2.2,J6525&lt;=3.3),INDEX(价格表!$B$4:$I$31,M6525,5),IF(AND(J6525&gt;3.3,J6525&lt;=4),INDEX(价格表!$B$4:$I$31,M6525,6),IF(AND(J6525&gt;4,J6525&lt;=5.5),INDEX(价格表!$B$4:$I$31,M6525,7),IF(J6525&gt;5.5,2.6+INDEX(价格表!$B$4:$I$31,M6525,8)*L6525)))))))</f>
        <v>2.15</v>
      </c>
    </row>
    <row r="6526" spans="1:14">
      <c r="A6526" s="20">
        <v>4311136606443</v>
      </c>
      <c r="B6526" s="18" t="s">
        <v>16</v>
      </c>
      <c r="C6526" s="21">
        <v>20201219</v>
      </c>
      <c r="D6526" s="21">
        <v>610538201209</v>
      </c>
      <c r="E6526" s="21" t="s">
        <v>16</v>
      </c>
      <c r="F6526" s="21">
        <v>20201229</v>
      </c>
      <c r="G6526" s="21" t="s">
        <v>17</v>
      </c>
      <c r="H6526" s="21" t="s">
        <v>43</v>
      </c>
      <c r="I6526" s="21" t="s">
        <v>44</v>
      </c>
      <c r="J6526" s="21">
        <v>1.6</v>
      </c>
      <c r="K6526" s="21" t="s">
        <v>20</v>
      </c>
      <c r="L6526">
        <f t="shared" si="117"/>
        <v>2</v>
      </c>
      <c r="M6526">
        <f>MATCH(H:H,价格表!$B$4:$B$35,0)</f>
        <v>10</v>
      </c>
      <c r="N6526" s="27">
        <f>IF(J6526&lt;=0.3,INDEX(价格表!$B$4:$I$31,M6526,2),IF(AND(J6526&gt;0.3,J6526&lt;=1),INDEX(价格表!$B$4:$I$31,M6526,3),IF(AND(J6526&gt;1,J6526&lt;=2.2),INDEX(价格表!$B$4:$I$31,M6526,4),IF(AND(J6526&gt;2.2,J6526&lt;=3.3),INDEX(价格表!$B$4:$I$31,M6526,5),IF(AND(J6526&gt;3.3,J6526&lt;=4),INDEX(价格表!$B$4:$I$31,M6526,6),IF(AND(J6526&gt;4,J6526&lt;=5.5),INDEX(价格表!$B$4:$I$31,M6526,7),IF(J6526&gt;5.5,2.6+INDEX(价格表!$B$4:$I$31,M6526,8)*L6526)))))))</f>
        <v>2.15</v>
      </c>
    </row>
    <row r="6527" spans="1:14">
      <c r="A6527" s="20">
        <v>4311136606444</v>
      </c>
      <c r="B6527" s="18" t="s">
        <v>16</v>
      </c>
      <c r="C6527" s="21">
        <v>20201219</v>
      </c>
      <c r="D6527" s="21">
        <v>610538201209</v>
      </c>
      <c r="E6527" s="21" t="s">
        <v>16</v>
      </c>
      <c r="F6527" s="21">
        <v>20201229</v>
      </c>
      <c r="G6527" s="21" t="s">
        <v>17</v>
      </c>
      <c r="H6527" s="21" t="s">
        <v>73</v>
      </c>
      <c r="I6527" s="21" t="s">
        <v>74</v>
      </c>
      <c r="J6527" s="21">
        <v>1.65</v>
      </c>
      <c r="K6527" s="21" t="s">
        <v>20</v>
      </c>
      <c r="L6527">
        <f t="shared" si="117"/>
        <v>2</v>
      </c>
      <c r="M6527">
        <f>MATCH(H:H,价格表!$B$4:$B$35,0)</f>
        <v>7</v>
      </c>
      <c r="N6527" s="27">
        <f>IF(J6527&lt;=0.3,INDEX(价格表!$B$4:$I$31,M6527,2),IF(AND(J6527&gt;0.3,J6527&lt;=1),INDEX(价格表!$B$4:$I$31,M6527,3),IF(AND(J6527&gt;1,J6527&lt;=2.2),INDEX(价格表!$B$4:$I$31,M6527,4),IF(AND(J6527&gt;2.2,J6527&lt;=3.3),INDEX(价格表!$B$4:$I$31,M6527,5),IF(AND(J6527&gt;3.3,J6527&lt;=4),INDEX(价格表!$B$4:$I$31,M6527,6),IF(AND(J6527&gt;4,J6527&lt;=5.5),INDEX(价格表!$B$4:$I$31,M6527,7),IF(J6527&gt;5.5,2.6+INDEX(价格表!$B$4:$I$31,M6527,8)*L6527)))))))</f>
        <v>2.15</v>
      </c>
    </row>
    <row r="6528" spans="1:14">
      <c r="A6528" s="20">
        <v>4311136607569</v>
      </c>
      <c r="B6528" s="18" t="s">
        <v>16</v>
      </c>
      <c r="C6528" s="21">
        <v>20201219</v>
      </c>
      <c r="D6528" s="21">
        <v>610538201209</v>
      </c>
      <c r="E6528" s="21" t="s">
        <v>16</v>
      </c>
      <c r="F6528" s="21">
        <v>20201229</v>
      </c>
      <c r="G6528" s="21" t="s">
        <v>17</v>
      </c>
      <c r="H6528" s="21" t="s">
        <v>39</v>
      </c>
      <c r="I6528" s="21" t="s">
        <v>81</v>
      </c>
      <c r="J6528" s="21">
        <v>1.44</v>
      </c>
      <c r="K6528" s="21" t="s">
        <v>20</v>
      </c>
      <c r="L6528">
        <f t="shared" si="117"/>
        <v>2</v>
      </c>
      <c r="M6528">
        <f>MATCH(H:H,价格表!$B$4:$B$35,0)</f>
        <v>23</v>
      </c>
      <c r="N6528" s="27">
        <f>IF(J6528&lt;=0.3,INDEX(价格表!$B$4:$I$31,M6528,2),IF(AND(J6528&gt;0.3,J6528&lt;=1),INDEX(价格表!$B$4:$I$31,M6528,3),IF(AND(J6528&gt;1,J6528&lt;=2.2),INDEX(价格表!$B$4:$I$31,M6528,4),IF(AND(J6528&gt;2.2,J6528&lt;=3.3),INDEX(价格表!$B$4:$I$31,M6528,5),IF(AND(J6528&gt;3.3,J6528&lt;=4),INDEX(价格表!$B$4:$I$31,M6528,6),IF(AND(J6528&gt;4,J6528&lt;=5.5),INDEX(价格表!$B$4:$I$31,M6528,7),IF(J6528&gt;5.5,2.6+INDEX(价格表!$B$4:$I$31,M6528,8)*L6528)))))))</f>
        <v>2.15</v>
      </c>
    </row>
    <row r="6529" spans="1:14">
      <c r="A6529" s="20">
        <v>4311136607570</v>
      </c>
      <c r="B6529" s="18" t="s">
        <v>16</v>
      </c>
      <c r="C6529" s="21">
        <v>20201219</v>
      </c>
      <c r="D6529" s="21">
        <v>610538201209</v>
      </c>
      <c r="E6529" s="21" t="s">
        <v>16</v>
      </c>
      <c r="F6529" s="21">
        <v>20201229</v>
      </c>
      <c r="G6529" s="21" t="s">
        <v>17</v>
      </c>
      <c r="H6529" s="21" t="s">
        <v>75</v>
      </c>
      <c r="I6529" s="21" t="s">
        <v>221</v>
      </c>
      <c r="J6529" s="21">
        <v>1.44</v>
      </c>
      <c r="K6529" s="21" t="s">
        <v>20</v>
      </c>
      <c r="L6529">
        <f t="shared" si="117"/>
        <v>2</v>
      </c>
      <c r="M6529">
        <f>MATCH(H:H,价格表!$B$4:$B$35,0)</f>
        <v>24</v>
      </c>
      <c r="N6529" s="27">
        <f>IF(J6529&lt;=0.3,INDEX(价格表!$B$4:$I$31,M6529,2),IF(AND(J6529&gt;0.3,J6529&lt;=1),INDEX(价格表!$B$4:$I$31,M6529,3),IF(AND(J6529&gt;1,J6529&lt;=2.2),INDEX(价格表!$B$4:$I$31,M6529,4),IF(AND(J6529&gt;2.2,J6529&lt;=3.3),INDEX(价格表!$B$4:$I$31,M6529,5),IF(AND(J6529&gt;3.3,J6529&lt;=4),INDEX(价格表!$B$4:$I$31,M6529,6),IF(AND(J6529&gt;4,J6529&lt;=5.5),INDEX(价格表!$B$4:$I$31,M6529,7),IF(J6529&gt;5.5,2.6+INDEX(价格表!$B$4:$I$31,M6529,8)*L6529)))))))</f>
        <v>2.15</v>
      </c>
    </row>
    <row r="6530" spans="1:14">
      <c r="A6530" s="20">
        <v>4311136607571</v>
      </c>
      <c r="B6530" s="18" t="s">
        <v>16</v>
      </c>
      <c r="C6530" s="21">
        <v>20201219</v>
      </c>
      <c r="D6530" s="21">
        <v>610538201209</v>
      </c>
      <c r="E6530" s="21" t="s">
        <v>16</v>
      </c>
      <c r="F6530" s="21">
        <v>20201229</v>
      </c>
      <c r="G6530" s="21" t="s">
        <v>17</v>
      </c>
      <c r="H6530" s="21" t="s">
        <v>27</v>
      </c>
      <c r="I6530" s="21" t="s">
        <v>107</v>
      </c>
      <c r="J6530" s="21">
        <v>1.46</v>
      </c>
      <c r="K6530" s="21" t="s">
        <v>20</v>
      </c>
      <c r="L6530">
        <f t="shared" si="117"/>
        <v>2</v>
      </c>
      <c r="M6530">
        <f>MATCH(H:H,价格表!$B$4:$B$35,0)</f>
        <v>3</v>
      </c>
      <c r="N6530" s="27">
        <f>IF(J6530&lt;=0.3,INDEX(价格表!$B$4:$I$31,M6530,2),IF(AND(J6530&gt;0.3,J6530&lt;=1),INDEX(价格表!$B$4:$I$31,M6530,3),IF(AND(J6530&gt;1,J6530&lt;=2.2),INDEX(价格表!$B$4:$I$31,M6530,4),IF(AND(J6530&gt;2.2,J6530&lt;=3.3),INDEX(价格表!$B$4:$I$31,M6530,5),IF(AND(J6530&gt;3.3,J6530&lt;=4),INDEX(价格表!$B$4:$I$31,M6530,6),IF(AND(J6530&gt;4,J6530&lt;=5.5),INDEX(价格表!$B$4:$I$31,M6530,7),IF(J6530&gt;5.5,2.6+INDEX(价格表!$B$4:$I$31,M6530,8)*L6530)))))))</f>
        <v>2.15</v>
      </c>
    </row>
    <row r="6531" spans="1:14">
      <c r="A6531" s="20">
        <v>4311136607573</v>
      </c>
      <c r="B6531" s="18" t="s">
        <v>16</v>
      </c>
      <c r="C6531" s="21">
        <v>20201219</v>
      </c>
      <c r="D6531" s="21">
        <v>610538201209</v>
      </c>
      <c r="E6531" s="21" t="s">
        <v>16</v>
      </c>
      <c r="F6531" s="21">
        <v>20201229</v>
      </c>
      <c r="G6531" s="21" t="s">
        <v>17</v>
      </c>
      <c r="H6531" s="21" t="s">
        <v>73</v>
      </c>
      <c r="I6531" s="21" t="s">
        <v>207</v>
      </c>
      <c r="J6531" s="21">
        <v>1.55</v>
      </c>
      <c r="K6531" s="21" t="s">
        <v>20</v>
      </c>
      <c r="L6531">
        <f t="shared" si="117"/>
        <v>2</v>
      </c>
      <c r="M6531">
        <f>MATCH(H:H,价格表!$B$4:$B$35,0)</f>
        <v>7</v>
      </c>
      <c r="N6531" s="27">
        <f>IF(J6531&lt;=0.3,INDEX(价格表!$B$4:$I$31,M6531,2),IF(AND(J6531&gt;0.3,J6531&lt;=1),INDEX(价格表!$B$4:$I$31,M6531,3),IF(AND(J6531&gt;1,J6531&lt;=2.2),INDEX(价格表!$B$4:$I$31,M6531,4),IF(AND(J6531&gt;2.2,J6531&lt;=3.3),INDEX(价格表!$B$4:$I$31,M6531,5),IF(AND(J6531&gt;3.3,J6531&lt;=4),INDEX(价格表!$B$4:$I$31,M6531,6),IF(AND(J6531&gt;4,J6531&lt;=5.5),INDEX(价格表!$B$4:$I$31,M6531,7),IF(J6531&gt;5.5,2.6+INDEX(价格表!$B$4:$I$31,M6531,8)*L6531)))))))</f>
        <v>2.15</v>
      </c>
    </row>
    <row r="6532" spans="1:14">
      <c r="A6532" s="20">
        <v>4311136607577</v>
      </c>
      <c r="B6532" s="18" t="s">
        <v>16</v>
      </c>
      <c r="C6532" s="21">
        <v>20201219</v>
      </c>
      <c r="D6532" s="21">
        <v>610538201209</v>
      </c>
      <c r="E6532" s="21" t="s">
        <v>16</v>
      </c>
      <c r="F6532" s="21">
        <v>20201229</v>
      </c>
      <c r="G6532" s="21" t="s">
        <v>17</v>
      </c>
      <c r="H6532" s="21" t="s">
        <v>54</v>
      </c>
      <c r="I6532" s="21" t="s">
        <v>191</v>
      </c>
      <c r="J6532" s="21">
        <v>1.96</v>
      </c>
      <c r="K6532" s="21" t="s">
        <v>20</v>
      </c>
      <c r="L6532">
        <f t="shared" ref="L6532:L6595" si="118">ROUNDUP(J6532,0)</f>
        <v>2</v>
      </c>
      <c r="M6532">
        <f>MATCH(H:H,价格表!$B$4:$B$35,0)</f>
        <v>14</v>
      </c>
      <c r="N6532" s="27">
        <f>IF(J6532&lt;=0.3,INDEX(价格表!$B$4:$I$31,M6532,2),IF(AND(J6532&gt;0.3,J6532&lt;=1),INDEX(价格表!$B$4:$I$31,M6532,3),IF(AND(J6532&gt;1,J6532&lt;=2.2),INDEX(价格表!$B$4:$I$31,M6532,4),IF(AND(J6532&gt;2.2,J6532&lt;=3.3),INDEX(价格表!$B$4:$I$31,M6532,5),IF(AND(J6532&gt;3.3,J6532&lt;=4),INDEX(价格表!$B$4:$I$31,M6532,6),IF(AND(J6532&gt;4,J6532&lt;=5.5),INDEX(价格表!$B$4:$I$31,M6532,7),IF(J6532&gt;5.5,2.6+INDEX(价格表!$B$4:$I$31,M6532,8)*L6532)))))))</f>
        <v>2.15</v>
      </c>
    </row>
    <row r="6533" spans="1:14">
      <c r="A6533" s="20">
        <v>4311136614320</v>
      </c>
      <c r="B6533" s="18" t="s">
        <v>16</v>
      </c>
      <c r="C6533" s="21">
        <v>20201219</v>
      </c>
      <c r="D6533" s="21">
        <v>610538201209</v>
      </c>
      <c r="E6533" s="21" t="s">
        <v>16</v>
      </c>
      <c r="F6533" s="21">
        <v>20201229</v>
      </c>
      <c r="G6533" s="21" t="s">
        <v>17</v>
      </c>
      <c r="H6533" s="21" t="s">
        <v>18</v>
      </c>
      <c r="I6533" s="21" t="s">
        <v>53</v>
      </c>
      <c r="J6533" s="21">
        <v>1.48</v>
      </c>
      <c r="K6533" s="21" t="s">
        <v>20</v>
      </c>
      <c r="L6533">
        <f t="shared" si="118"/>
        <v>2</v>
      </c>
      <c r="M6533">
        <f>MATCH(H:H,价格表!$B$4:$B$35,0)</f>
        <v>1</v>
      </c>
      <c r="N6533" s="27">
        <f>IF(J6533&lt;=0.3,INDEX(价格表!$B$4:$I$31,M6533,2),IF(AND(J6533&gt;0.3,J6533&lt;=1),INDEX(价格表!$B$4:$I$31,M6533,3),IF(AND(J6533&gt;1,J6533&lt;=2.2),INDEX(价格表!$B$4:$I$31,M6533,4),IF(AND(J6533&gt;2.2,J6533&lt;=3.3),INDEX(价格表!$B$4:$I$31,M6533,5),IF(AND(J6533&gt;3.3,J6533&lt;=4),INDEX(价格表!$B$4:$I$31,M6533,6),IF(AND(J6533&gt;4,J6533&lt;=5.5),INDEX(价格表!$B$4:$I$31,M6533,7),IF(J6533&gt;5.5,2.6+INDEX(价格表!$B$4:$I$31,M6533,8)*L6533)))))))</f>
        <v>2.15</v>
      </c>
    </row>
    <row r="6534" spans="1:14">
      <c r="A6534" s="20">
        <v>4311136614322</v>
      </c>
      <c r="B6534" s="18" t="s">
        <v>16</v>
      </c>
      <c r="C6534" s="21">
        <v>20201219</v>
      </c>
      <c r="D6534" s="21">
        <v>610538201209</v>
      </c>
      <c r="E6534" s="21" t="s">
        <v>16</v>
      </c>
      <c r="F6534" s="21">
        <v>20201229</v>
      </c>
      <c r="G6534" s="21" t="s">
        <v>17</v>
      </c>
      <c r="H6534" s="21" t="s">
        <v>21</v>
      </c>
      <c r="I6534" s="21" t="s">
        <v>205</v>
      </c>
      <c r="J6534" s="21">
        <v>1.46</v>
      </c>
      <c r="K6534" s="21" t="s">
        <v>20</v>
      </c>
      <c r="L6534">
        <f t="shared" si="118"/>
        <v>2</v>
      </c>
      <c r="M6534">
        <f>MATCH(H:H,价格表!$B$4:$B$35,0)</f>
        <v>20</v>
      </c>
      <c r="N6534" s="27">
        <f>IF(J6534&lt;=0.3,INDEX(价格表!$B$4:$I$31,M6534,2),IF(AND(J6534&gt;0.3,J6534&lt;=1),INDEX(价格表!$B$4:$I$31,M6534,3),IF(AND(J6534&gt;1,J6534&lt;=2.2),INDEX(价格表!$B$4:$I$31,M6534,4),IF(AND(J6534&gt;2.2,J6534&lt;=3.3),INDEX(价格表!$B$4:$I$31,M6534,5),IF(AND(J6534&gt;3.3,J6534&lt;=4),INDEX(价格表!$B$4:$I$31,M6534,6),IF(AND(J6534&gt;4,J6534&lt;=5.5),INDEX(价格表!$B$4:$I$31,M6534,7),IF(J6534&gt;5.5,2.6+INDEX(价格表!$B$4:$I$31,M6534,8)*L6534)))))))</f>
        <v>2.15</v>
      </c>
    </row>
    <row r="6535" spans="1:14">
      <c r="A6535" s="20">
        <v>4311136614323</v>
      </c>
      <c r="B6535" s="18" t="s">
        <v>16</v>
      </c>
      <c r="C6535" s="21">
        <v>20201219</v>
      </c>
      <c r="D6535" s="21">
        <v>610538201209</v>
      </c>
      <c r="E6535" s="21" t="s">
        <v>16</v>
      </c>
      <c r="F6535" s="21">
        <v>20201229</v>
      </c>
      <c r="G6535" s="21" t="s">
        <v>17</v>
      </c>
      <c r="H6535" s="21" t="s">
        <v>50</v>
      </c>
      <c r="I6535" s="21" t="s">
        <v>62</v>
      </c>
      <c r="J6535" s="21">
        <v>1.44</v>
      </c>
      <c r="K6535" s="21" t="s">
        <v>20</v>
      </c>
      <c r="L6535">
        <f t="shared" si="118"/>
        <v>2</v>
      </c>
      <c r="M6535">
        <f>MATCH(H:H,价格表!$B$4:$B$35,0)</f>
        <v>4</v>
      </c>
      <c r="N6535" s="27">
        <f>IF(J6535&lt;=0.3,INDEX(价格表!$B$4:$I$31,M6535,2),IF(AND(J6535&gt;0.3,J6535&lt;=1),INDEX(价格表!$B$4:$I$31,M6535,3),IF(AND(J6535&gt;1,J6535&lt;=2.2),INDEX(价格表!$B$4:$I$31,M6535,4),IF(AND(J6535&gt;2.2,J6535&lt;=3.3),INDEX(价格表!$B$4:$I$31,M6535,5),IF(AND(J6535&gt;3.3,J6535&lt;=4),INDEX(价格表!$B$4:$I$31,M6535,6),IF(AND(J6535&gt;4,J6535&lt;=5.5),INDEX(价格表!$B$4:$I$31,M6535,7),IF(J6535&gt;5.5,2.6+INDEX(价格表!$B$4:$I$31,M6535,8)*L6535)))))))</f>
        <v>2.15</v>
      </c>
    </row>
    <row r="6536" spans="1:14">
      <c r="A6536" s="20">
        <v>4311136614325</v>
      </c>
      <c r="B6536" s="18" t="s">
        <v>16</v>
      </c>
      <c r="C6536" s="21">
        <v>20201219</v>
      </c>
      <c r="D6536" s="21">
        <v>610538201209</v>
      </c>
      <c r="E6536" s="21" t="s">
        <v>16</v>
      </c>
      <c r="F6536" s="21">
        <v>20201229</v>
      </c>
      <c r="G6536" s="21" t="s">
        <v>17</v>
      </c>
      <c r="H6536" s="21" t="s">
        <v>75</v>
      </c>
      <c r="I6536" s="21" t="s">
        <v>114</v>
      </c>
      <c r="J6536" s="21">
        <v>1.47</v>
      </c>
      <c r="K6536" s="21" t="s">
        <v>20</v>
      </c>
      <c r="L6536">
        <f t="shared" si="118"/>
        <v>2</v>
      </c>
      <c r="M6536">
        <f>MATCH(H:H,价格表!$B$4:$B$35,0)</f>
        <v>24</v>
      </c>
      <c r="N6536" s="27">
        <f>IF(J6536&lt;=0.3,INDEX(价格表!$B$4:$I$31,M6536,2),IF(AND(J6536&gt;0.3,J6536&lt;=1),INDEX(价格表!$B$4:$I$31,M6536,3),IF(AND(J6536&gt;1,J6536&lt;=2.2),INDEX(价格表!$B$4:$I$31,M6536,4),IF(AND(J6536&gt;2.2,J6536&lt;=3.3),INDEX(价格表!$B$4:$I$31,M6536,5),IF(AND(J6536&gt;3.3,J6536&lt;=4),INDEX(价格表!$B$4:$I$31,M6536,6),IF(AND(J6536&gt;4,J6536&lt;=5.5),INDEX(价格表!$B$4:$I$31,M6536,7),IF(J6536&gt;5.5,2.6+INDEX(价格表!$B$4:$I$31,M6536,8)*L6536)))))))</f>
        <v>2.15</v>
      </c>
    </row>
    <row r="6537" spans="1:14">
      <c r="A6537" s="20">
        <v>4311136614326</v>
      </c>
      <c r="B6537" s="18" t="s">
        <v>16</v>
      </c>
      <c r="C6537" s="21">
        <v>20201219</v>
      </c>
      <c r="D6537" s="21">
        <v>610538201209</v>
      </c>
      <c r="E6537" s="21" t="s">
        <v>16</v>
      </c>
      <c r="F6537" s="21">
        <v>20201229</v>
      </c>
      <c r="G6537" s="21" t="s">
        <v>17</v>
      </c>
      <c r="H6537" s="21" t="s">
        <v>56</v>
      </c>
      <c r="I6537" s="21" t="s">
        <v>57</v>
      </c>
      <c r="J6537" s="21">
        <v>1.44</v>
      </c>
      <c r="K6537" s="21" t="s">
        <v>20</v>
      </c>
      <c r="L6537">
        <f t="shared" si="118"/>
        <v>2</v>
      </c>
      <c r="M6537">
        <f>MATCH(H:H,价格表!$B$4:$B$35,0)</f>
        <v>11</v>
      </c>
      <c r="N6537" s="27">
        <f>IF(J6537&lt;=0.3,INDEX(价格表!$B$4:$I$31,M6537,2),IF(AND(J6537&gt;0.3,J6537&lt;=1),INDEX(价格表!$B$4:$I$31,M6537,3),IF(AND(J6537&gt;1,J6537&lt;=2.2),INDEX(价格表!$B$4:$I$31,M6537,4),IF(AND(J6537&gt;2.2,J6537&lt;=3.3),INDEX(价格表!$B$4:$I$31,M6537,5),IF(AND(J6537&gt;3.3,J6537&lt;=4),INDEX(价格表!$B$4:$I$31,M6537,6),IF(AND(J6537&gt;4,J6537&lt;=5.5),INDEX(价格表!$B$4:$I$31,M6537,7),IF(J6537&gt;5.5,2.6+INDEX(价格表!$B$4:$I$31,M6537,8)*L6537)))))))</f>
        <v>2.15</v>
      </c>
    </row>
    <row r="6538" spans="1:14">
      <c r="A6538" s="20">
        <v>4311136614327</v>
      </c>
      <c r="B6538" s="18" t="s">
        <v>16</v>
      </c>
      <c r="C6538" s="21">
        <v>20201219</v>
      </c>
      <c r="D6538" s="21">
        <v>610538201209</v>
      </c>
      <c r="E6538" s="21" t="s">
        <v>16</v>
      </c>
      <c r="F6538" s="21">
        <v>20201229</v>
      </c>
      <c r="G6538" s="21" t="s">
        <v>17</v>
      </c>
      <c r="H6538" s="21" t="s">
        <v>27</v>
      </c>
      <c r="I6538" s="21" t="s">
        <v>49</v>
      </c>
      <c r="J6538" s="21">
        <v>1.44</v>
      </c>
      <c r="K6538" s="21" t="s">
        <v>20</v>
      </c>
      <c r="L6538">
        <f t="shared" si="118"/>
        <v>2</v>
      </c>
      <c r="M6538">
        <f>MATCH(H:H,价格表!$B$4:$B$35,0)</f>
        <v>3</v>
      </c>
      <c r="N6538" s="27">
        <f>IF(J6538&lt;=0.3,INDEX(价格表!$B$4:$I$31,M6538,2),IF(AND(J6538&gt;0.3,J6538&lt;=1),INDEX(价格表!$B$4:$I$31,M6538,3),IF(AND(J6538&gt;1,J6538&lt;=2.2),INDEX(价格表!$B$4:$I$31,M6538,4),IF(AND(J6538&gt;2.2,J6538&lt;=3.3),INDEX(价格表!$B$4:$I$31,M6538,5),IF(AND(J6538&gt;3.3,J6538&lt;=4),INDEX(价格表!$B$4:$I$31,M6538,6),IF(AND(J6538&gt;4,J6538&lt;=5.5),INDEX(价格表!$B$4:$I$31,M6538,7),IF(J6538&gt;5.5,2.6+INDEX(价格表!$B$4:$I$31,M6538,8)*L6538)))))))</f>
        <v>2.15</v>
      </c>
    </row>
    <row r="6539" spans="1:14">
      <c r="A6539" s="20">
        <v>4311136614328</v>
      </c>
      <c r="B6539" s="18" t="s">
        <v>16</v>
      </c>
      <c r="C6539" s="21">
        <v>20201219</v>
      </c>
      <c r="D6539" s="21">
        <v>610538201209</v>
      </c>
      <c r="E6539" s="21" t="s">
        <v>16</v>
      </c>
      <c r="F6539" s="21">
        <v>20201229</v>
      </c>
      <c r="G6539" s="21" t="s">
        <v>17</v>
      </c>
      <c r="H6539" s="21" t="s">
        <v>50</v>
      </c>
      <c r="I6539" s="21" t="s">
        <v>51</v>
      </c>
      <c r="J6539" s="21">
        <v>1.43</v>
      </c>
      <c r="K6539" s="21" t="s">
        <v>20</v>
      </c>
      <c r="L6539">
        <f t="shared" si="118"/>
        <v>2</v>
      </c>
      <c r="M6539">
        <f>MATCH(H:H,价格表!$B$4:$B$35,0)</f>
        <v>4</v>
      </c>
      <c r="N6539" s="27">
        <f>IF(J6539&lt;=0.3,INDEX(价格表!$B$4:$I$31,M6539,2),IF(AND(J6539&gt;0.3,J6539&lt;=1),INDEX(价格表!$B$4:$I$31,M6539,3),IF(AND(J6539&gt;1,J6539&lt;=2.2),INDEX(价格表!$B$4:$I$31,M6539,4),IF(AND(J6539&gt;2.2,J6539&lt;=3.3),INDEX(价格表!$B$4:$I$31,M6539,5),IF(AND(J6539&gt;3.3,J6539&lt;=4),INDEX(价格表!$B$4:$I$31,M6539,6),IF(AND(J6539&gt;4,J6539&lt;=5.5),INDEX(价格表!$B$4:$I$31,M6539,7),IF(J6539&gt;5.5,2.6+INDEX(价格表!$B$4:$I$31,M6539,8)*L6539)))))))</f>
        <v>2.15</v>
      </c>
    </row>
    <row r="6540" spans="1:14">
      <c r="A6540" s="20">
        <v>4311136614329</v>
      </c>
      <c r="B6540" s="18" t="s">
        <v>16</v>
      </c>
      <c r="C6540" s="21">
        <v>20201219</v>
      </c>
      <c r="D6540" s="21">
        <v>610538201209</v>
      </c>
      <c r="E6540" s="21" t="s">
        <v>16</v>
      </c>
      <c r="F6540" s="21">
        <v>20201229</v>
      </c>
      <c r="G6540" s="21" t="s">
        <v>17</v>
      </c>
      <c r="H6540" s="21" t="s">
        <v>50</v>
      </c>
      <c r="I6540" s="21" t="s">
        <v>62</v>
      </c>
      <c r="J6540" s="21">
        <v>1.44</v>
      </c>
      <c r="K6540" s="21" t="s">
        <v>20</v>
      </c>
      <c r="L6540">
        <f t="shared" si="118"/>
        <v>2</v>
      </c>
      <c r="M6540">
        <f>MATCH(H:H,价格表!$B$4:$B$35,0)</f>
        <v>4</v>
      </c>
      <c r="N6540" s="27">
        <f>IF(J6540&lt;=0.3,INDEX(价格表!$B$4:$I$31,M6540,2),IF(AND(J6540&gt;0.3,J6540&lt;=1),INDEX(价格表!$B$4:$I$31,M6540,3),IF(AND(J6540&gt;1,J6540&lt;=2.2),INDEX(价格表!$B$4:$I$31,M6540,4),IF(AND(J6540&gt;2.2,J6540&lt;=3.3),INDEX(价格表!$B$4:$I$31,M6540,5),IF(AND(J6540&gt;3.3,J6540&lt;=4),INDEX(价格表!$B$4:$I$31,M6540,6),IF(AND(J6540&gt;4,J6540&lt;=5.5),INDEX(价格表!$B$4:$I$31,M6540,7),IF(J6540&gt;5.5,2.6+INDEX(价格表!$B$4:$I$31,M6540,8)*L6540)))))))</f>
        <v>2.15</v>
      </c>
    </row>
    <row r="6541" spans="1:14">
      <c r="A6541" s="20">
        <v>4311136616838</v>
      </c>
      <c r="B6541" s="18" t="s">
        <v>16</v>
      </c>
      <c r="C6541" s="21">
        <v>20201219</v>
      </c>
      <c r="D6541" s="21">
        <v>610538201209</v>
      </c>
      <c r="E6541" s="21" t="s">
        <v>16</v>
      </c>
      <c r="F6541" s="21">
        <v>20201229</v>
      </c>
      <c r="G6541" s="21" t="s">
        <v>17</v>
      </c>
      <c r="H6541" s="21" t="s">
        <v>73</v>
      </c>
      <c r="I6541" s="21" t="s">
        <v>215</v>
      </c>
      <c r="J6541" s="21">
        <v>0.13</v>
      </c>
      <c r="K6541" s="21" t="s">
        <v>20</v>
      </c>
      <c r="L6541">
        <f t="shared" si="118"/>
        <v>1</v>
      </c>
      <c r="M6541">
        <f>MATCH(H:H,价格表!$B$4:$B$35,0)</f>
        <v>7</v>
      </c>
      <c r="N6541" s="27">
        <f>IF(J6541&lt;=0.3,INDEX(价格表!$B$4:$I$31,M6541,2),IF(AND(J6541&gt;0.3,J6541&lt;=1),INDEX(价格表!$B$4:$I$31,M6541,3),IF(AND(J6541&gt;1,J6541&lt;=2.2),INDEX(价格表!$B$4:$I$31,M6541,4),IF(AND(J6541&gt;2.2,J6541&lt;=3.3),INDEX(价格表!$B$4:$I$31,M6541,5),IF(AND(J6541&gt;3.3,J6541&lt;=4),INDEX(价格表!$B$4:$I$31,M6541,6),IF(AND(J6541&gt;4,J6541&lt;=5.5),INDEX(价格表!$B$4:$I$31,M6541,7),IF(J6541&gt;5.5,2.6+INDEX(价格表!$B$4:$I$31,M6541,8)*L6541)))))))</f>
        <v>1.65</v>
      </c>
    </row>
    <row r="6542" spans="1:14">
      <c r="A6542" s="20">
        <v>4311136616856</v>
      </c>
      <c r="B6542" s="18" t="s">
        <v>16</v>
      </c>
      <c r="C6542" s="21">
        <v>20201219</v>
      </c>
      <c r="D6542" s="21">
        <v>610538201209</v>
      </c>
      <c r="E6542" s="21" t="s">
        <v>16</v>
      </c>
      <c r="F6542" s="21">
        <v>20201229</v>
      </c>
      <c r="G6542" s="21" t="s">
        <v>17</v>
      </c>
      <c r="H6542" s="21" t="s">
        <v>39</v>
      </c>
      <c r="I6542" s="21" t="s">
        <v>132</v>
      </c>
      <c r="J6542" s="21">
        <v>0.09</v>
      </c>
      <c r="K6542" s="21" t="s">
        <v>20</v>
      </c>
      <c r="L6542">
        <f t="shared" si="118"/>
        <v>1</v>
      </c>
      <c r="M6542">
        <f>MATCH(H:H,价格表!$B$4:$B$35,0)</f>
        <v>23</v>
      </c>
      <c r="N6542" s="27">
        <f>IF(J6542&lt;=0.3,INDEX(价格表!$B$4:$I$31,M6542,2),IF(AND(J6542&gt;0.3,J6542&lt;=1),INDEX(价格表!$B$4:$I$31,M6542,3),IF(AND(J6542&gt;1,J6542&lt;=2.2),INDEX(价格表!$B$4:$I$31,M6542,4),IF(AND(J6542&gt;2.2,J6542&lt;=3.3),INDEX(价格表!$B$4:$I$31,M6542,5),IF(AND(J6542&gt;3.3,J6542&lt;=4),INDEX(价格表!$B$4:$I$31,M6542,6),IF(AND(J6542&gt;4,J6542&lt;=5.5),INDEX(价格表!$B$4:$I$31,M6542,7),IF(J6542&gt;5.5,2.6+INDEX(价格表!$B$4:$I$31,M6542,8)*L6542)))))))</f>
        <v>1.65</v>
      </c>
    </row>
    <row r="6543" spans="1:14">
      <c r="A6543" s="20">
        <v>4311136616869</v>
      </c>
      <c r="B6543" s="18" t="s">
        <v>16</v>
      </c>
      <c r="C6543" s="21">
        <v>20201219</v>
      </c>
      <c r="D6543" s="21">
        <v>610538201209</v>
      </c>
      <c r="E6543" s="21" t="s">
        <v>16</v>
      </c>
      <c r="F6543" s="21">
        <v>20201229</v>
      </c>
      <c r="G6543" s="21" t="s">
        <v>17</v>
      </c>
      <c r="H6543" s="21" t="s">
        <v>43</v>
      </c>
      <c r="I6543" s="21" t="s">
        <v>47</v>
      </c>
      <c r="J6543" s="21">
        <v>0.15</v>
      </c>
      <c r="K6543" s="21" t="s">
        <v>20</v>
      </c>
      <c r="L6543">
        <f t="shared" si="118"/>
        <v>1</v>
      </c>
      <c r="M6543">
        <f>MATCH(H:H,价格表!$B$4:$B$35,0)</f>
        <v>10</v>
      </c>
      <c r="N6543" s="27">
        <f>IF(J6543&lt;=0.3,INDEX(价格表!$B$4:$I$31,M6543,2),IF(AND(J6543&gt;0.3,J6543&lt;=1),INDEX(价格表!$B$4:$I$31,M6543,3),IF(AND(J6543&gt;1,J6543&lt;=2.2),INDEX(价格表!$B$4:$I$31,M6543,4),IF(AND(J6543&gt;2.2,J6543&lt;=3.3),INDEX(价格表!$B$4:$I$31,M6543,5),IF(AND(J6543&gt;3.3,J6543&lt;=4),INDEX(价格表!$B$4:$I$31,M6543,6),IF(AND(J6543&gt;4,J6543&lt;=5.5),INDEX(价格表!$B$4:$I$31,M6543,7),IF(J6543&gt;5.5,2.6+INDEX(价格表!$B$4:$I$31,M6543,8)*L6543)))))))</f>
        <v>1.65</v>
      </c>
    </row>
    <row r="6544" spans="1:14">
      <c r="A6544" s="20">
        <v>4311136617799</v>
      </c>
      <c r="B6544" s="18" t="s">
        <v>16</v>
      </c>
      <c r="C6544" s="21">
        <v>20201219</v>
      </c>
      <c r="D6544" s="21">
        <v>610538201209</v>
      </c>
      <c r="E6544" s="21" t="s">
        <v>16</v>
      </c>
      <c r="F6544" s="21">
        <v>20201229</v>
      </c>
      <c r="G6544" s="21" t="s">
        <v>17</v>
      </c>
      <c r="H6544" s="21" t="s">
        <v>25</v>
      </c>
      <c r="I6544" s="21" t="s">
        <v>26</v>
      </c>
      <c r="J6544" s="21">
        <v>0.08</v>
      </c>
      <c r="K6544" s="21" t="s">
        <v>20</v>
      </c>
      <c r="L6544">
        <f t="shared" si="118"/>
        <v>1</v>
      </c>
      <c r="M6544">
        <f>MATCH(H:H,价格表!$B$4:$B$35,0)</f>
        <v>25</v>
      </c>
      <c r="N6544" s="27">
        <f>IF(J6544&lt;=0.3,INDEX(价格表!$B$4:$I$31,M6544,2),IF(AND(J6544&gt;0.3,J6544&lt;=1),INDEX(价格表!$B$4:$I$31,M6544,3),IF(AND(J6544&gt;1,J6544&lt;=2.2),INDEX(价格表!$B$4:$I$31,M6544,4),IF(AND(J6544&gt;2.2,J6544&lt;=3.3),INDEX(价格表!$B$4:$I$31,M6544,5),IF(AND(J6544&gt;3.3,J6544&lt;=4),INDEX(价格表!$B$4:$I$31,M6544,6),IF(AND(J6544&gt;4,J6544&lt;=5.5),INDEX(价格表!$B$4:$I$31,M6544,7),IF(J6544&gt;5.5,2.6+INDEX(价格表!$B$4:$I$31,M6544,8)*L6544)))))))</f>
        <v>1.65</v>
      </c>
    </row>
    <row r="6545" spans="1:14">
      <c r="A6545" s="20">
        <v>4311136622168</v>
      </c>
      <c r="B6545" s="18" t="s">
        <v>16</v>
      </c>
      <c r="C6545" s="21">
        <v>20201219</v>
      </c>
      <c r="D6545" s="21">
        <v>610538201209</v>
      </c>
      <c r="E6545" s="21" t="s">
        <v>16</v>
      </c>
      <c r="F6545" s="21">
        <v>20201229</v>
      </c>
      <c r="G6545" s="21" t="s">
        <v>17</v>
      </c>
      <c r="H6545" s="21" t="s">
        <v>68</v>
      </c>
      <c r="I6545" s="21" t="s">
        <v>234</v>
      </c>
      <c r="J6545" s="21">
        <v>0.08</v>
      </c>
      <c r="K6545" s="21" t="s">
        <v>20</v>
      </c>
      <c r="L6545">
        <f t="shared" si="118"/>
        <v>1</v>
      </c>
      <c r="M6545">
        <f>MATCH(H:H,价格表!$B$4:$B$35,0)</f>
        <v>5</v>
      </c>
      <c r="N6545" s="27">
        <f>IF(J6545&lt;=0.3,INDEX(价格表!$B$4:$I$31,M6545,2),IF(AND(J6545&gt;0.3,J6545&lt;=1),INDEX(价格表!$B$4:$I$31,M6545,3),IF(AND(J6545&gt;1,J6545&lt;=2.2),INDEX(价格表!$B$4:$I$31,M6545,4),IF(AND(J6545&gt;2.2,J6545&lt;=3.3),INDEX(价格表!$B$4:$I$31,M6545,5),IF(AND(J6545&gt;3.3,J6545&lt;=4),INDEX(价格表!$B$4:$I$31,M6545,6),IF(AND(J6545&gt;4,J6545&lt;=5.5),INDEX(价格表!$B$4:$I$31,M6545,7),IF(J6545&gt;5.5,2.6+INDEX(价格表!$B$4:$I$31,M6545,8)*L6545)))))))</f>
        <v>1.65</v>
      </c>
    </row>
    <row r="6546" spans="1:14">
      <c r="A6546" s="20">
        <v>4311136622205</v>
      </c>
      <c r="B6546" s="18" t="s">
        <v>16</v>
      </c>
      <c r="C6546" s="21">
        <v>20201219</v>
      </c>
      <c r="D6546" s="21">
        <v>610538201209</v>
      </c>
      <c r="E6546" s="21" t="s">
        <v>16</v>
      </c>
      <c r="F6546" s="21">
        <v>20201229</v>
      </c>
      <c r="G6546" s="21" t="s">
        <v>17</v>
      </c>
      <c r="H6546" s="21" t="s">
        <v>21</v>
      </c>
      <c r="I6546" s="21" t="s">
        <v>179</v>
      </c>
      <c r="J6546" s="21">
        <v>0.1</v>
      </c>
      <c r="K6546" s="21" t="s">
        <v>20</v>
      </c>
      <c r="L6546">
        <f t="shared" si="118"/>
        <v>1</v>
      </c>
      <c r="M6546">
        <f>MATCH(H:H,价格表!$B$4:$B$35,0)</f>
        <v>20</v>
      </c>
      <c r="N6546" s="27">
        <f>IF(J6546&lt;=0.3,INDEX(价格表!$B$4:$I$31,M6546,2),IF(AND(J6546&gt;0.3,J6546&lt;=1),INDEX(价格表!$B$4:$I$31,M6546,3),IF(AND(J6546&gt;1,J6546&lt;=2.2),INDEX(价格表!$B$4:$I$31,M6546,4),IF(AND(J6546&gt;2.2,J6546&lt;=3.3),INDEX(价格表!$B$4:$I$31,M6546,5),IF(AND(J6546&gt;3.3,J6546&lt;=4),INDEX(价格表!$B$4:$I$31,M6546,6),IF(AND(J6546&gt;4,J6546&lt;=5.5),INDEX(价格表!$B$4:$I$31,M6546,7),IF(J6546&gt;5.5,2.6+INDEX(价格表!$B$4:$I$31,M6546,8)*L6546)))))))</f>
        <v>1.65</v>
      </c>
    </row>
    <row r="6547" spans="1:14">
      <c r="A6547" s="20">
        <v>4311136630417</v>
      </c>
      <c r="B6547" s="18" t="s">
        <v>16</v>
      </c>
      <c r="C6547" s="21">
        <v>20201219</v>
      </c>
      <c r="D6547" s="21">
        <v>610538201209</v>
      </c>
      <c r="E6547" s="21" t="s">
        <v>16</v>
      </c>
      <c r="F6547" s="21">
        <v>20201229</v>
      </c>
      <c r="G6547" s="21" t="s">
        <v>17</v>
      </c>
      <c r="H6547" s="21" t="s">
        <v>39</v>
      </c>
      <c r="I6547" s="21" t="s">
        <v>174</v>
      </c>
      <c r="J6547" s="21">
        <v>1.95</v>
      </c>
      <c r="K6547" s="21" t="s">
        <v>20</v>
      </c>
      <c r="L6547">
        <f t="shared" si="118"/>
        <v>2</v>
      </c>
      <c r="M6547">
        <f>MATCH(H:H,价格表!$B$4:$B$35,0)</f>
        <v>23</v>
      </c>
      <c r="N6547" s="27">
        <f>IF(J6547&lt;=0.3,INDEX(价格表!$B$4:$I$31,M6547,2),IF(AND(J6547&gt;0.3,J6547&lt;=1),INDEX(价格表!$B$4:$I$31,M6547,3),IF(AND(J6547&gt;1,J6547&lt;=2.2),INDEX(价格表!$B$4:$I$31,M6547,4),IF(AND(J6547&gt;2.2,J6547&lt;=3.3),INDEX(价格表!$B$4:$I$31,M6547,5),IF(AND(J6547&gt;3.3,J6547&lt;=4),INDEX(价格表!$B$4:$I$31,M6547,6),IF(AND(J6547&gt;4,J6547&lt;=5.5),INDEX(价格表!$B$4:$I$31,M6547,7),IF(J6547&gt;5.5,2.6+INDEX(价格表!$B$4:$I$31,M6547,8)*L6547)))))))</f>
        <v>2.15</v>
      </c>
    </row>
    <row r="6548" spans="1:14">
      <c r="A6548" s="20">
        <v>4311136630424</v>
      </c>
      <c r="B6548" s="18" t="s">
        <v>16</v>
      </c>
      <c r="C6548" s="21">
        <v>20201219</v>
      </c>
      <c r="D6548" s="21">
        <v>610538201209</v>
      </c>
      <c r="E6548" s="21" t="s">
        <v>16</v>
      </c>
      <c r="F6548" s="21">
        <v>20201229</v>
      </c>
      <c r="G6548" s="21" t="s">
        <v>17</v>
      </c>
      <c r="H6548" s="21" t="s">
        <v>39</v>
      </c>
      <c r="I6548" s="21" t="s">
        <v>208</v>
      </c>
      <c r="J6548" s="21">
        <v>0.1</v>
      </c>
      <c r="K6548" s="21" t="s">
        <v>20</v>
      </c>
      <c r="L6548">
        <f t="shared" si="118"/>
        <v>1</v>
      </c>
      <c r="M6548">
        <f>MATCH(H:H,价格表!$B$4:$B$35,0)</f>
        <v>23</v>
      </c>
      <c r="N6548" s="27">
        <f>IF(J6548&lt;=0.3,INDEX(价格表!$B$4:$I$31,M6548,2),IF(AND(J6548&gt;0.3,J6548&lt;=1),INDEX(价格表!$B$4:$I$31,M6548,3),IF(AND(J6548&gt;1,J6548&lt;=2.2),INDEX(价格表!$B$4:$I$31,M6548,4),IF(AND(J6548&gt;2.2,J6548&lt;=3.3),INDEX(价格表!$B$4:$I$31,M6548,5),IF(AND(J6548&gt;3.3,J6548&lt;=4),INDEX(价格表!$B$4:$I$31,M6548,6),IF(AND(J6548&gt;4,J6548&lt;=5.5),INDEX(价格表!$B$4:$I$31,M6548,7),IF(J6548&gt;5.5,2.6+INDEX(价格表!$B$4:$I$31,M6548,8)*L6548)))))))</f>
        <v>1.65</v>
      </c>
    </row>
    <row r="6549" spans="1:14">
      <c r="A6549" s="20">
        <v>4311136630538</v>
      </c>
      <c r="B6549" s="18" t="s">
        <v>16</v>
      </c>
      <c r="C6549" s="21">
        <v>20201219</v>
      </c>
      <c r="D6549" s="21">
        <v>610538201209</v>
      </c>
      <c r="E6549" s="21" t="s">
        <v>16</v>
      </c>
      <c r="F6549" s="21">
        <v>20201229</v>
      </c>
      <c r="G6549" s="21" t="s">
        <v>17</v>
      </c>
      <c r="H6549" s="21" t="s">
        <v>25</v>
      </c>
      <c r="I6549" s="21" t="s">
        <v>26</v>
      </c>
      <c r="J6549" s="21">
        <v>0.16</v>
      </c>
      <c r="K6549" s="21" t="s">
        <v>20</v>
      </c>
      <c r="L6549">
        <f t="shared" si="118"/>
        <v>1</v>
      </c>
      <c r="M6549">
        <f>MATCH(H:H,价格表!$B$4:$B$35,0)</f>
        <v>25</v>
      </c>
      <c r="N6549" s="27">
        <f>IF(J6549&lt;=0.3,INDEX(价格表!$B$4:$I$31,M6549,2),IF(AND(J6549&gt;0.3,J6549&lt;=1),INDEX(价格表!$B$4:$I$31,M6549,3),IF(AND(J6549&gt;1,J6549&lt;=2.2),INDEX(价格表!$B$4:$I$31,M6549,4),IF(AND(J6549&gt;2.2,J6549&lt;=3.3),INDEX(价格表!$B$4:$I$31,M6549,5),IF(AND(J6549&gt;3.3,J6549&lt;=4),INDEX(价格表!$B$4:$I$31,M6549,6),IF(AND(J6549&gt;4,J6549&lt;=5.5),INDEX(价格表!$B$4:$I$31,M6549,7),IF(J6549&gt;5.5,2.6+INDEX(价格表!$B$4:$I$31,M6549,8)*L6549)))))))</f>
        <v>1.65</v>
      </c>
    </row>
    <row r="6550" spans="1:14">
      <c r="A6550" s="20">
        <v>4311136637791</v>
      </c>
      <c r="B6550" s="18" t="s">
        <v>16</v>
      </c>
      <c r="C6550" s="21">
        <v>20201219</v>
      </c>
      <c r="D6550" s="21">
        <v>610538201209</v>
      </c>
      <c r="E6550" s="21" t="s">
        <v>16</v>
      </c>
      <c r="F6550" s="21">
        <v>20201229</v>
      </c>
      <c r="G6550" s="21" t="s">
        <v>17</v>
      </c>
      <c r="H6550" s="21" t="s">
        <v>25</v>
      </c>
      <c r="I6550" s="21" t="s">
        <v>199</v>
      </c>
      <c r="J6550" s="21">
        <v>0.15</v>
      </c>
      <c r="K6550" s="21" t="s">
        <v>20</v>
      </c>
      <c r="L6550">
        <f t="shared" si="118"/>
        <v>1</v>
      </c>
      <c r="M6550">
        <f>MATCH(H:H,价格表!$B$4:$B$35,0)</f>
        <v>25</v>
      </c>
      <c r="N6550" s="27">
        <f>IF(J6550&lt;=0.3,INDEX(价格表!$B$4:$I$31,M6550,2),IF(AND(J6550&gt;0.3,J6550&lt;=1),INDEX(价格表!$B$4:$I$31,M6550,3),IF(AND(J6550&gt;1,J6550&lt;=2.2),INDEX(价格表!$B$4:$I$31,M6550,4),IF(AND(J6550&gt;2.2,J6550&lt;=3.3),INDEX(价格表!$B$4:$I$31,M6550,5),IF(AND(J6550&gt;3.3,J6550&lt;=4),INDEX(价格表!$B$4:$I$31,M6550,6),IF(AND(J6550&gt;4,J6550&lt;=5.5),INDEX(价格表!$B$4:$I$31,M6550,7),IF(J6550&gt;5.5,2.6+INDEX(价格表!$B$4:$I$31,M6550,8)*L6550)))))))</f>
        <v>1.65</v>
      </c>
    </row>
    <row r="6551" spans="1:14">
      <c r="A6551" s="20">
        <v>4311136637804</v>
      </c>
      <c r="B6551" s="18" t="s">
        <v>16</v>
      </c>
      <c r="C6551" s="21">
        <v>20201219</v>
      </c>
      <c r="D6551" s="21">
        <v>610538201209</v>
      </c>
      <c r="E6551" s="21" t="s">
        <v>16</v>
      </c>
      <c r="F6551" s="21">
        <v>20201229</v>
      </c>
      <c r="G6551" s="21" t="s">
        <v>17</v>
      </c>
      <c r="H6551" s="21" t="s">
        <v>73</v>
      </c>
      <c r="I6551" s="21" t="s">
        <v>365</v>
      </c>
      <c r="J6551" s="21">
        <v>0.13</v>
      </c>
      <c r="K6551" s="21" t="s">
        <v>20</v>
      </c>
      <c r="L6551">
        <f t="shared" si="118"/>
        <v>1</v>
      </c>
      <c r="M6551">
        <f>MATCH(H:H,价格表!$B$4:$B$35,0)</f>
        <v>7</v>
      </c>
      <c r="N6551" s="27">
        <f>IF(J6551&lt;=0.3,INDEX(价格表!$B$4:$I$31,M6551,2),IF(AND(J6551&gt;0.3,J6551&lt;=1),INDEX(价格表!$B$4:$I$31,M6551,3),IF(AND(J6551&gt;1,J6551&lt;=2.2),INDEX(价格表!$B$4:$I$31,M6551,4),IF(AND(J6551&gt;2.2,J6551&lt;=3.3),INDEX(价格表!$B$4:$I$31,M6551,5),IF(AND(J6551&gt;3.3,J6551&lt;=4),INDEX(价格表!$B$4:$I$31,M6551,6),IF(AND(J6551&gt;4,J6551&lt;=5.5),INDEX(价格表!$B$4:$I$31,M6551,7),IF(J6551&gt;5.5,2.6+INDEX(价格表!$B$4:$I$31,M6551,8)*L6551)))))))</f>
        <v>1.65</v>
      </c>
    </row>
    <row r="6552" spans="1:14">
      <c r="A6552" s="20">
        <v>4311136637829</v>
      </c>
      <c r="B6552" s="18" t="s">
        <v>16</v>
      </c>
      <c r="C6552" s="21">
        <v>20201219</v>
      </c>
      <c r="D6552" s="21">
        <v>610538201209</v>
      </c>
      <c r="E6552" s="21" t="s">
        <v>16</v>
      </c>
      <c r="F6552" s="21">
        <v>20201229</v>
      </c>
      <c r="G6552" s="21" t="s">
        <v>17</v>
      </c>
      <c r="H6552" s="21" t="s">
        <v>21</v>
      </c>
      <c r="I6552" s="21" t="s">
        <v>22</v>
      </c>
      <c r="J6552" s="21">
        <v>0.08</v>
      </c>
      <c r="K6552" s="21" t="s">
        <v>20</v>
      </c>
      <c r="L6552">
        <f t="shared" si="118"/>
        <v>1</v>
      </c>
      <c r="M6552">
        <f>MATCH(H:H,价格表!$B$4:$B$35,0)</f>
        <v>20</v>
      </c>
      <c r="N6552" s="27">
        <f>IF(J6552&lt;=0.3,INDEX(价格表!$B$4:$I$31,M6552,2),IF(AND(J6552&gt;0.3,J6552&lt;=1),INDEX(价格表!$B$4:$I$31,M6552,3),IF(AND(J6552&gt;1,J6552&lt;=2.2),INDEX(价格表!$B$4:$I$31,M6552,4),IF(AND(J6552&gt;2.2,J6552&lt;=3.3),INDEX(价格表!$B$4:$I$31,M6552,5),IF(AND(J6552&gt;3.3,J6552&lt;=4),INDEX(价格表!$B$4:$I$31,M6552,6),IF(AND(J6552&gt;4,J6552&lt;=5.5),INDEX(价格表!$B$4:$I$31,M6552,7),IF(J6552&gt;5.5,2.6+INDEX(价格表!$B$4:$I$31,M6552,8)*L6552)))))))</f>
        <v>1.65</v>
      </c>
    </row>
    <row r="6553" spans="1:14">
      <c r="A6553" s="20">
        <v>4311137956848</v>
      </c>
      <c r="B6553" s="18" t="s">
        <v>16</v>
      </c>
      <c r="C6553" s="21">
        <v>20201219</v>
      </c>
      <c r="D6553" s="21">
        <v>610538201209</v>
      </c>
      <c r="E6553" s="21" t="s">
        <v>16</v>
      </c>
      <c r="F6553" s="21">
        <v>20201229</v>
      </c>
      <c r="G6553" s="21" t="s">
        <v>17</v>
      </c>
      <c r="H6553" s="21" t="s">
        <v>35</v>
      </c>
      <c r="I6553" s="21" t="s">
        <v>102</v>
      </c>
      <c r="J6553" s="21">
        <v>1.46</v>
      </c>
      <c r="K6553" s="21" t="s">
        <v>20</v>
      </c>
      <c r="L6553">
        <f t="shared" si="118"/>
        <v>2</v>
      </c>
      <c r="M6553">
        <f>MATCH(H:H,价格表!$B$4:$B$35,0)</f>
        <v>22</v>
      </c>
      <c r="N6553" s="27">
        <f>IF(J6553&lt;=0.3,INDEX(价格表!$B$4:$I$31,M6553,2),IF(AND(J6553&gt;0.3,J6553&lt;=1),INDEX(价格表!$B$4:$I$31,M6553,3),IF(AND(J6553&gt;1,J6553&lt;=2.2),INDEX(价格表!$B$4:$I$31,M6553,4),IF(AND(J6553&gt;2.2,J6553&lt;=3.3),INDEX(价格表!$B$4:$I$31,M6553,5),IF(AND(J6553&gt;3.3,J6553&lt;=4),INDEX(价格表!$B$4:$I$31,M6553,6),IF(AND(J6553&gt;4,J6553&lt;=5.5),INDEX(价格表!$B$4:$I$31,M6553,7),IF(J6553&gt;5.5,2.6+INDEX(价格表!$B$4:$I$31,M6553,8)*L6553)))))))</f>
        <v>2.15</v>
      </c>
    </row>
    <row r="6554" spans="1:14">
      <c r="A6554" s="20">
        <v>4311137956849</v>
      </c>
      <c r="B6554" s="18" t="s">
        <v>16</v>
      </c>
      <c r="C6554" s="21">
        <v>20201219</v>
      </c>
      <c r="D6554" s="21">
        <v>610538201209</v>
      </c>
      <c r="E6554" s="21" t="s">
        <v>16</v>
      </c>
      <c r="F6554" s="21">
        <v>20201229</v>
      </c>
      <c r="G6554" s="21" t="s">
        <v>17</v>
      </c>
      <c r="H6554" s="21" t="s">
        <v>56</v>
      </c>
      <c r="I6554" s="21" t="s">
        <v>57</v>
      </c>
      <c r="J6554" s="21">
        <v>1.44</v>
      </c>
      <c r="K6554" s="21" t="s">
        <v>20</v>
      </c>
      <c r="L6554">
        <f t="shared" si="118"/>
        <v>2</v>
      </c>
      <c r="M6554">
        <f>MATCH(H:H,价格表!$B$4:$B$35,0)</f>
        <v>11</v>
      </c>
      <c r="N6554" s="27">
        <f>IF(J6554&lt;=0.3,INDEX(价格表!$B$4:$I$31,M6554,2),IF(AND(J6554&gt;0.3,J6554&lt;=1),INDEX(价格表!$B$4:$I$31,M6554,3),IF(AND(J6554&gt;1,J6554&lt;=2.2),INDEX(价格表!$B$4:$I$31,M6554,4),IF(AND(J6554&gt;2.2,J6554&lt;=3.3),INDEX(价格表!$B$4:$I$31,M6554,5),IF(AND(J6554&gt;3.3,J6554&lt;=4),INDEX(价格表!$B$4:$I$31,M6554,6),IF(AND(J6554&gt;4,J6554&lt;=5.5),INDEX(价格表!$B$4:$I$31,M6554,7),IF(J6554&gt;5.5,2.6+INDEX(价格表!$B$4:$I$31,M6554,8)*L6554)))))))</f>
        <v>2.15</v>
      </c>
    </row>
    <row r="6555" spans="1:14">
      <c r="A6555" s="20">
        <v>4311137956853</v>
      </c>
      <c r="B6555" s="18" t="s">
        <v>16</v>
      </c>
      <c r="C6555" s="21">
        <v>20201219</v>
      </c>
      <c r="D6555" s="21">
        <v>610538201209</v>
      </c>
      <c r="E6555" s="21" t="s">
        <v>16</v>
      </c>
      <c r="F6555" s="21">
        <v>20201229</v>
      </c>
      <c r="G6555" s="21" t="s">
        <v>17</v>
      </c>
      <c r="H6555" s="21" t="s">
        <v>33</v>
      </c>
      <c r="I6555" s="21" t="s">
        <v>34</v>
      </c>
      <c r="J6555" s="21">
        <v>1.44</v>
      </c>
      <c r="K6555" s="21" t="s">
        <v>20</v>
      </c>
      <c r="L6555">
        <f t="shared" si="118"/>
        <v>2</v>
      </c>
      <c r="M6555">
        <f>MATCH(H:H,价格表!$B$4:$B$35,0)</f>
        <v>13</v>
      </c>
      <c r="N6555" s="27">
        <f>IF(J6555&lt;=0.3,INDEX(价格表!$B$4:$I$31,M6555,2),IF(AND(J6555&gt;0.3,J6555&lt;=1),INDEX(价格表!$B$4:$I$31,M6555,3),IF(AND(J6555&gt;1,J6555&lt;=2.2),INDEX(价格表!$B$4:$I$31,M6555,4),IF(AND(J6555&gt;2.2,J6555&lt;=3.3),INDEX(价格表!$B$4:$I$31,M6555,5),IF(AND(J6555&gt;3.3,J6555&lt;=4),INDEX(价格表!$B$4:$I$31,M6555,6),IF(AND(J6555&gt;4,J6555&lt;=5.5),INDEX(价格表!$B$4:$I$31,M6555,7),IF(J6555&gt;5.5,2.6+INDEX(价格表!$B$4:$I$31,M6555,8)*L6555)))))))</f>
        <v>2.15</v>
      </c>
    </row>
    <row r="6556" spans="1:14">
      <c r="A6556" s="20">
        <v>4311137956854</v>
      </c>
      <c r="B6556" s="18" t="s">
        <v>16</v>
      </c>
      <c r="C6556" s="21">
        <v>20201219</v>
      </c>
      <c r="D6556" s="21">
        <v>610538201209</v>
      </c>
      <c r="E6556" s="21" t="s">
        <v>16</v>
      </c>
      <c r="F6556" s="21">
        <v>20201229</v>
      </c>
      <c r="G6556" s="21" t="s">
        <v>17</v>
      </c>
      <c r="H6556" s="21" t="s">
        <v>43</v>
      </c>
      <c r="I6556" s="21" t="s">
        <v>44</v>
      </c>
      <c r="J6556" s="21">
        <v>1.56</v>
      </c>
      <c r="K6556" s="21" t="s">
        <v>20</v>
      </c>
      <c r="L6556">
        <f t="shared" si="118"/>
        <v>2</v>
      </c>
      <c r="M6556">
        <f>MATCH(H:H,价格表!$B$4:$B$35,0)</f>
        <v>10</v>
      </c>
      <c r="N6556" s="27">
        <f>IF(J6556&lt;=0.3,INDEX(价格表!$B$4:$I$31,M6556,2),IF(AND(J6556&gt;0.3,J6556&lt;=1),INDEX(价格表!$B$4:$I$31,M6556,3),IF(AND(J6556&gt;1,J6556&lt;=2.2),INDEX(价格表!$B$4:$I$31,M6556,4),IF(AND(J6556&gt;2.2,J6556&lt;=3.3),INDEX(价格表!$B$4:$I$31,M6556,5),IF(AND(J6556&gt;3.3,J6556&lt;=4),INDEX(价格表!$B$4:$I$31,M6556,6),IF(AND(J6556&gt;4,J6556&lt;=5.5),INDEX(价格表!$B$4:$I$31,M6556,7),IF(J6556&gt;5.5,2.6+INDEX(价格表!$B$4:$I$31,M6556,8)*L6556)))))))</f>
        <v>2.15</v>
      </c>
    </row>
    <row r="6557" spans="1:14">
      <c r="A6557" s="20">
        <v>4311137956855</v>
      </c>
      <c r="B6557" s="18" t="s">
        <v>16</v>
      </c>
      <c r="C6557" s="21">
        <v>20201219</v>
      </c>
      <c r="D6557" s="21">
        <v>610538201209</v>
      </c>
      <c r="E6557" s="21" t="s">
        <v>16</v>
      </c>
      <c r="F6557" s="21">
        <v>20201229</v>
      </c>
      <c r="G6557" s="21" t="s">
        <v>17</v>
      </c>
      <c r="H6557" s="21" t="s">
        <v>37</v>
      </c>
      <c r="I6557" s="21" t="s">
        <v>72</v>
      </c>
      <c r="J6557" s="21">
        <v>1.44</v>
      </c>
      <c r="K6557" s="21" t="s">
        <v>20</v>
      </c>
      <c r="L6557">
        <f t="shared" si="118"/>
        <v>2</v>
      </c>
      <c r="M6557">
        <f>MATCH(H:H,价格表!$B$4:$B$35,0)</f>
        <v>12</v>
      </c>
      <c r="N6557" s="27">
        <f>IF(J6557&lt;=0.3,INDEX(价格表!$B$4:$I$31,M6557,2),IF(AND(J6557&gt;0.3,J6557&lt;=1),INDEX(价格表!$B$4:$I$31,M6557,3),IF(AND(J6557&gt;1,J6557&lt;=2.2),INDEX(价格表!$B$4:$I$31,M6557,4),IF(AND(J6557&gt;2.2,J6557&lt;=3.3),INDEX(价格表!$B$4:$I$31,M6557,5),IF(AND(J6557&gt;3.3,J6557&lt;=4),INDEX(价格表!$B$4:$I$31,M6557,6),IF(AND(J6557&gt;4,J6557&lt;=5.5),INDEX(价格表!$B$4:$I$31,M6557,7),IF(J6557&gt;5.5,2.6+INDEX(价格表!$B$4:$I$31,M6557,8)*L6557)))))))</f>
        <v>2.15</v>
      </c>
    </row>
    <row r="6558" spans="1:14">
      <c r="A6558" s="20">
        <v>4311137956856</v>
      </c>
      <c r="B6558" s="18" t="s">
        <v>16</v>
      </c>
      <c r="C6558" s="21">
        <v>20201219</v>
      </c>
      <c r="D6558" s="21">
        <v>610538201209</v>
      </c>
      <c r="E6558" s="21" t="s">
        <v>16</v>
      </c>
      <c r="F6558" s="21">
        <v>20201229</v>
      </c>
      <c r="G6558" s="21" t="s">
        <v>17</v>
      </c>
      <c r="H6558" s="21" t="s">
        <v>23</v>
      </c>
      <c r="I6558" s="21" t="s">
        <v>99</v>
      </c>
      <c r="J6558" s="21">
        <v>1.44</v>
      </c>
      <c r="K6558" s="21" t="s">
        <v>20</v>
      </c>
      <c r="L6558">
        <f t="shared" si="118"/>
        <v>2</v>
      </c>
      <c r="M6558">
        <f>MATCH(H:H,价格表!$B$4:$B$35,0)</f>
        <v>15</v>
      </c>
      <c r="N6558" s="27">
        <f>IF(J6558&lt;=0.3,INDEX(价格表!$B$4:$I$31,M6558,2),IF(AND(J6558&gt;0.3,J6558&lt;=1),INDEX(价格表!$B$4:$I$31,M6558,3),IF(AND(J6558&gt;1,J6558&lt;=2.2),INDEX(价格表!$B$4:$I$31,M6558,4),IF(AND(J6558&gt;2.2,J6558&lt;=3.3),INDEX(价格表!$B$4:$I$31,M6558,5),IF(AND(J6558&gt;3.3,J6558&lt;=4),INDEX(价格表!$B$4:$I$31,M6558,6),IF(AND(J6558&gt;4,J6558&lt;=5.5),INDEX(价格表!$B$4:$I$31,M6558,7),IF(J6558&gt;5.5,2.6+INDEX(价格表!$B$4:$I$31,M6558,8)*L6558)))))))</f>
        <v>2.15</v>
      </c>
    </row>
    <row r="6559" spans="1:14">
      <c r="A6559" s="20">
        <v>4311137956857</v>
      </c>
      <c r="B6559" s="18" t="s">
        <v>16</v>
      </c>
      <c r="C6559" s="21">
        <v>20201219</v>
      </c>
      <c r="D6559" s="21">
        <v>610538201209</v>
      </c>
      <c r="E6559" s="21" t="s">
        <v>16</v>
      </c>
      <c r="F6559" s="21">
        <v>20201229</v>
      </c>
      <c r="G6559" s="21" t="s">
        <v>17</v>
      </c>
      <c r="H6559" s="21" t="s">
        <v>73</v>
      </c>
      <c r="I6559" s="21" t="s">
        <v>92</v>
      </c>
      <c r="J6559" s="21">
        <v>1.46</v>
      </c>
      <c r="K6559" s="21" t="s">
        <v>20</v>
      </c>
      <c r="L6559">
        <f t="shared" si="118"/>
        <v>2</v>
      </c>
      <c r="M6559">
        <f>MATCH(H:H,价格表!$B$4:$B$35,0)</f>
        <v>7</v>
      </c>
      <c r="N6559" s="27">
        <f>IF(J6559&lt;=0.3,INDEX(价格表!$B$4:$I$31,M6559,2),IF(AND(J6559&gt;0.3,J6559&lt;=1),INDEX(价格表!$B$4:$I$31,M6559,3),IF(AND(J6559&gt;1,J6559&lt;=2.2),INDEX(价格表!$B$4:$I$31,M6559,4),IF(AND(J6559&gt;2.2,J6559&lt;=3.3),INDEX(价格表!$B$4:$I$31,M6559,5),IF(AND(J6559&gt;3.3,J6559&lt;=4),INDEX(价格表!$B$4:$I$31,M6559,6),IF(AND(J6559&gt;4,J6559&lt;=5.5),INDEX(价格表!$B$4:$I$31,M6559,7),IF(J6559&gt;5.5,2.6+INDEX(价格表!$B$4:$I$31,M6559,8)*L6559)))))))</f>
        <v>2.15</v>
      </c>
    </row>
    <row r="6560" spans="1:14">
      <c r="A6560" s="20">
        <v>4311137964448</v>
      </c>
      <c r="B6560" s="18" t="s">
        <v>16</v>
      </c>
      <c r="C6560" s="21">
        <v>20201219</v>
      </c>
      <c r="D6560" s="21">
        <v>610538201209</v>
      </c>
      <c r="E6560" s="21" t="s">
        <v>16</v>
      </c>
      <c r="F6560" s="21">
        <v>20201229</v>
      </c>
      <c r="G6560" s="21" t="s">
        <v>17</v>
      </c>
      <c r="H6560" s="21" t="s">
        <v>50</v>
      </c>
      <c r="I6560" s="21" t="s">
        <v>51</v>
      </c>
      <c r="J6560" s="21">
        <v>1.47</v>
      </c>
      <c r="K6560" s="21" t="s">
        <v>20</v>
      </c>
      <c r="L6560">
        <f t="shared" si="118"/>
        <v>2</v>
      </c>
      <c r="M6560">
        <f>MATCH(H:H,价格表!$B$4:$B$35,0)</f>
        <v>4</v>
      </c>
      <c r="N6560" s="27">
        <f>IF(J6560&lt;=0.3,INDEX(价格表!$B$4:$I$31,M6560,2),IF(AND(J6560&gt;0.3,J6560&lt;=1),INDEX(价格表!$B$4:$I$31,M6560,3),IF(AND(J6560&gt;1,J6560&lt;=2.2),INDEX(价格表!$B$4:$I$31,M6560,4),IF(AND(J6560&gt;2.2,J6560&lt;=3.3),INDEX(价格表!$B$4:$I$31,M6560,5),IF(AND(J6560&gt;3.3,J6560&lt;=4),INDEX(价格表!$B$4:$I$31,M6560,6),IF(AND(J6560&gt;4,J6560&lt;=5.5),INDEX(价格表!$B$4:$I$31,M6560,7),IF(J6560&gt;5.5,2.6+INDEX(价格表!$B$4:$I$31,M6560,8)*L6560)))))))</f>
        <v>2.15</v>
      </c>
    </row>
    <row r="6561" spans="1:14">
      <c r="A6561" s="20">
        <v>4311137964449</v>
      </c>
      <c r="B6561" s="18" t="s">
        <v>16</v>
      </c>
      <c r="C6561" s="21">
        <v>20201219</v>
      </c>
      <c r="D6561" s="21">
        <v>610538201209</v>
      </c>
      <c r="E6561" s="21" t="s">
        <v>16</v>
      </c>
      <c r="F6561" s="21">
        <v>20201229</v>
      </c>
      <c r="G6561" s="21" t="s">
        <v>17</v>
      </c>
      <c r="H6561" s="21" t="s">
        <v>54</v>
      </c>
      <c r="I6561" s="21" t="s">
        <v>78</v>
      </c>
      <c r="J6561" s="21">
        <v>1.44</v>
      </c>
      <c r="K6561" s="21" t="s">
        <v>20</v>
      </c>
      <c r="L6561">
        <f t="shared" si="118"/>
        <v>2</v>
      </c>
      <c r="M6561">
        <f>MATCH(H:H,价格表!$B$4:$B$35,0)</f>
        <v>14</v>
      </c>
      <c r="N6561" s="27">
        <f>IF(J6561&lt;=0.3,INDEX(价格表!$B$4:$I$31,M6561,2),IF(AND(J6561&gt;0.3,J6561&lt;=1),INDEX(价格表!$B$4:$I$31,M6561,3),IF(AND(J6561&gt;1,J6561&lt;=2.2),INDEX(价格表!$B$4:$I$31,M6561,4),IF(AND(J6561&gt;2.2,J6561&lt;=3.3),INDEX(价格表!$B$4:$I$31,M6561,5),IF(AND(J6561&gt;3.3,J6561&lt;=4),INDEX(价格表!$B$4:$I$31,M6561,6),IF(AND(J6561&gt;4,J6561&lt;=5.5),INDEX(价格表!$B$4:$I$31,M6561,7),IF(J6561&gt;5.5,2.6+INDEX(价格表!$B$4:$I$31,M6561,8)*L6561)))))))</f>
        <v>2.15</v>
      </c>
    </row>
    <row r="6562" spans="1:14">
      <c r="A6562" s="20">
        <v>4311137964450</v>
      </c>
      <c r="B6562" s="18" t="s">
        <v>16</v>
      </c>
      <c r="C6562" s="21">
        <v>20201219</v>
      </c>
      <c r="D6562" s="21">
        <v>610538201209</v>
      </c>
      <c r="E6562" s="21" t="s">
        <v>16</v>
      </c>
      <c r="F6562" s="21">
        <v>20201229</v>
      </c>
      <c r="G6562" s="21" t="s">
        <v>17</v>
      </c>
      <c r="H6562" s="21" t="s">
        <v>23</v>
      </c>
      <c r="I6562" s="21" t="s">
        <v>225</v>
      </c>
      <c r="J6562" s="21">
        <v>1.6</v>
      </c>
      <c r="K6562" s="21" t="s">
        <v>20</v>
      </c>
      <c r="L6562">
        <f t="shared" si="118"/>
        <v>2</v>
      </c>
      <c r="M6562">
        <f>MATCH(H:H,价格表!$B$4:$B$35,0)</f>
        <v>15</v>
      </c>
      <c r="N6562" s="27">
        <f>IF(J6562&lt;=0.3,INDEX(价格表!$B$4:$I$31,M6562,2),IF(AND(J6562&gt;0.3,J6562&lt;=1),INDEX(价格表!$B$4:$I$31,M6562,3),IF(AND(J6562&gt;1,J6562&lt;=2.2),INDEX(价格表!$B$4:$I$31,M6562,4),IF(AND(J6562&gt;2.2,J6562&lt;=3.3),INDEX(价格表!$B$4:$I$31,M6562,5),IF(AND(J6562&gt;3.3,J6562&lt;=4),INDEX(价格表!$B$4:$I$31,M6562,6),IF(AND(J6562&gt;4,J6562&lt;=5.5),INDEX(价格表!$B$4:$I$31,M6562,7),IF(J6562&gt;5.5,2.6+INDEX(价格表!$B$4:$I$31,M6562,8)*L6562)))))))</f>
        <v>2.15</v>
      </c>
    </row>
    <row r="6563" spans="1:14">
      <c r="A6563" s="20">
        <v>4311137983903</v>
      </c>
      <c r="B6563" s="18" t="s">
        <v>16</v>
      </c>
      <c r="C6563" s="21">
        <v>20201219</v>
      </c>
      <c r="D6563" s="21">
        <v>610538201209</v>
      </c>
      <c r="E6563" s="21" t="s">
        <v>16</v>
      </c>
      <c r="F6563" s="21">
        <v>20201229</v>
      </c>
      <c r="G6563" s="21" t="s">
        <v>17</v>
      </c>
      <c r="H6563" s="21" t="s">
        <v>35</v>
      </c>
      <c r="I6563" s="21" t="s">
        <v>156</v>
      </c>
      <c r="J6563" s="21">
        <v>1.51</v>
      </c>
      <c r="K6563" s="21" t="s">
        <v>20</v>
      </c>
      <c r="L6563">
        <f t="shared" si="118"/>
        <v>2</v>
      </c>
      <c r="M6563">
        <f>MATCH(H:H,价格表!$B$4:$B$35,0)</f>
        <v>22</v>
      </c>
      <c r="N6563" s="27">
        <f>IF(J6563&lt;=0.3,INDEX(价格表!$B$4:$I$31,M6563,2),IF(AND(J6563&gt;0.3,J6563&lt;=1),INDEX(价格表!$B$4:$I$31,M6563,3),IF(AND(J6563&gt;1,J6563&lt;=2.2),INDEX(价格表!$B$4:$I$31,M6563,4),IF(AND(J6563&gt;2.2,J6563&lt;=3.3),INDEX(价格表!$B$4:$I$31,M6563,5),IF(AND(J6563&gt;3.3,J6563&lt;=4),INDEX(价格表!$B$4:$I$31,M6563,6),IF(AND(J6563&gt;4,J6563&lt;=5.5),INDEX(价格表!$B$4:$I$31,M6563,7),IF(J6563&gt;5.5,2.6+INDEX(价格表!$B$4:$I$31,M6563,8)*L6563)))))))</f>
        <v>2.15</v>
      </c>
    </row>
    <row r="6564" spans="1:14">
      <c r="A6564" s="20">
        <v>4311137983904</v>
      </c>
      <c r="B6564" s="18" t="s">
        <v>16</v>
      </c>
      <c r="C6564" s="21">
        <v>20201219</v>
      </c>
      <c r="D6564" s="21">
        <v>610538201209</v>
      </c>
      <c r="E6564" s="21" t="s">
        <v>16</v>
      </c>
      <c r="F6564" s="21">
        <v>20201229</v>
      </c>
      <c r="G6564" s="21" t="s">
        <v>17</v>
      </c>
      <c r="H6564" s="21" t="s">
        <v>63</v>
      </c>
      <c r="I6564" s="21" t="s">
        <v>64</v>
      </c>
      <c r="J6564" s="21">
        <v>1.46</v>
      </c>
      <c r="K6564" s="21" t="s">
        <v>20</v>
      </c>
      <c r="L6564">
        <f t="shared" si="118"/>
        <v>2</v>
      </c>
      <c r="M6564">
        <f>MATCH(H:H,价格表!$B$4:$B$35,0)</f>
        <v>21</v>
      </c>
      <c r="N6564" s="27">
        <f>IF(J6564&lt;=0.3,INDEX(价格表!$B$4:$I$31,M6564,2),IF(AND(J6564&gt;0.3,J6564&lt;=1),INDEX(价格表!$B$4:$I$31,M6564,3),IF(AND(J6564&gt;1,J6564&lt;=2.2),INDEX(价格表!$B$4:$I$31,M6564,4),IF(AND(J6564&gt;2.2,J6564&lt;=3.3),INDEX(价格表!$B$4:$I$31,M6564,5),IF(AND(J6564&gt;3.3,J6564&lt;=4),INDEX(价格表!$B$4:$I$31,M6564,6),IF(AND(J6564&gt;4,J6564&lt;=5.5),INDEX(价格表!$B$4:$I$31,M6564,7),IF(J6564&gt;5.5,2.6+INDEX(价格表!$B$4:$I$31,M6564,8)*L6564)))))))</f>
        <v>2.15</v>
      </c>
    </row>
    <row r="6565" spans="1:14">
      <c r="A6565" s="20">
        <v>4311138009423</v>
      </c>
      <c r="B6565" s="18" t="s">
        <v>16</v>
      </c>
      <c r="C6565" s="21">
        <v>20201219</v>
      </c>
      <c r="D6565" s="21">
        <v>610538201209</v>
      </c>
      <c r="E6565" s="21" t="s">
        <v>16</v>
      </c>
      <c r="F6565" s="21">
        <v>20201229</v>
      </c>
      <c r="G6565" s="21" t="s">
        <v>17</v>
      </c>
      <c r="H6565" s="21" t="s">
        <v>39</v>
      </c>
      <c r="I6565" s="21" t="s">
        <v>81</v>
      </c>
      <c r="J6565" s="21">
        <v>1.58</v>
      </c>
      <c r="K6565" s="21" t="s">
        <v>20</v>
      </c>
      <c r="L6565">
        <f t="shared" si="118"/>
        <v>2</v>
      </c>
      <c r="M6565">
        <f>MATCH(H:H,价格表!$B$4:$B$35,0)</f>
        <v>23</v>
      </c>
      <c r="N6565" s="27">
        <f>IF(J6565&lt;=0.3,INDEX(价格表!$B$4:$I$31,M6565,2),IF(AND(J6565&gt;0.3,J6565&lt;=1),INDEX(价格表!$B$4:$I$31,M6565,3),IF(AND(J6565&gt;1,J6565&lt;=2.2),INDEX(价格表!$B$4:$I$31,M6565,4),IF(AND(J6565&gt;2.2,J6565&lt;=3.3),INDEX(价格表!$B$4:$I$31,M6565,5),IF(AND(J6565&gt;3.3,J6565&lt;=4),INDEX(价格表!$B$4:$I$31,M6565,6),IF(AND(J6565&gt;4,J6565&lt;=5.5),INDEX(价格表!$B$4:$I$31,M6565,7),IF(J6565&gt;5.5,2.6+INDEX(价格表!$B$4:$I$31,M6565,8)*L6565)))))))</f>
        <v>2.15</v>
      </c>
    </row>
    <row r="6566" spans="1:14">
      <c r="A6566" s="20">
        <v>4311138009424</v>
      </c>
      <c r="B6566" s="18" t="s">
        <v>16</v>
      </c>
      <c r="C6566" s="21">
        <v>20201219</v>
      </c>
      <c r="D6566" s="21">
        <v>610538201209</v>
      </c>
      <c r="E6566" s="21" t="s">
        <v>16</v>
      </c>
      <c r="F6566" s="21">
        <v>20201229</v>
      </c>
      <c r="G6566" s="21" t="s">
        <v>17</v>
      </c>
      <c r="H6566" s="21" t="s">
        <v>27</v>
      </c>
      <c r="I6566" s="21" t="s">
        <v>128</v>
      </c>
      <c r="J6566" s="21">
        <v>1.44</v>
      </c>
      <c r="K6566" s="21" t="s">
        <v>20</v>
      </c>
      <c r="L6566">
        <f t="shared" si="118"/>
        <v>2</v>
      </c>
      <c r="M6566">
        <f>MATCH(H:H,价格表!$B$4:$B$35,0)</f>
        <v>3</v>
      </c>
      <c r="N6566" s="27">
        <f>IF(J6566&lt;=0.3,INDEX(价格表!$B$4:$I$31,M6566,2),IF(AND(J6566&gt;0.3,J6566&lt;=1),INDEX(价格表!$B$4:$I$31,M6566,3),IF(AND(J6566&gt;1,J6566&lt;=2.2),INDEX(价格表!$B$4:$I$31,M6566,4),IF(AND(J6566&gt;2.2,J6566&lt;=3.3),INDEX(价格表!$B$4:$I$31,M6566,5),IF(AND(J6566&gt;3.3,J6566&lt;=4),INDEX(价格表!$B$4:$I$31,M6566,6),IF(AND(J6566&gt;4,J6566&lt;=5.5),INDEX(价格表!$B$4:$I$31,M6566,7),IF(J6566&gt;5.5,2.6+INDEX(价格表!$B$4:$I$31,M6566,8)*L6566)))))))</f>
        <v>2.15</v>
      </c>
    </row>
    <row r="6567" spans="1:14">
      <c r="A6567" s="20">
        <v>4311138009425</v>
      </c>
      <c r="B6567" s="18" t="s">
        <v>16</v>
      </c>
      <c r="C6567" s="21">
        <v>20201219</v>
      </c>
      <c r="D6567" s="21">
        <v>610538201209</v>
      </c>
      <c r="E6567" s="21" t="s">
        <v>16</v>
      </c>
      <c r="F6567" s="21">
        <v>20201229</v>
      </c>
      <c r="G6567" s="21" t="s">
        <v>17</v>
      </c>
      <c r="H6567" s="21" t="s">
        <v>21</v>
      </c>
      <c r="I6567" s="21" t="s">
        <v>228</v>
      </c>
      <c r="J6567" s="21">
        <v>1.5</v>
      </c>
      <c r="K6567" s="21" t="s">
        <v>20</v>
      </c>
      <c r="L6567">
        <f t="shared" si="118"/>
        <v>2</v>
      </c>
      <c r="M6567">
        <f>MATCH(H:H,价格表!$B$4:$B$35,0)</f>
        <v>20</v>
      </c>
      <c r="N6567" s="27">
        <f>IF(J6567&lt;=0.3,INDEX(价格表!$B$4:$I$31,M6567,2),IF(AND(J6567&gt;0.3,J6567&lt;=1),INDEX(价格表!$B$4:$I$31,M6567,3),IF(AND(J6567&gt;1,J6567&lt;=2.2),INDEX(价格表!$B$4:$I$31,M6567,4),IF(AND(J6567&gt;2.2,J6567&lt;=3.3),INDEX(价格表!$B$4:$I$31,M6567,5),IF(AND(J6567&gt;3.3,J6567&lt;=4),INDEX(价格表!$B$4:$I$31,M6567,6),IF(AND(J6567&gt;4,J6567&lt;=5.5),INDEX(价格表!$B$4:$I$31,M6567,7),IF(J6567&gt;5.5,2.6+INDEX(价格表!$B$4:$I$31,M6567,8)*L6567)))))))</f>
        <v>2.15</v>
      </c>
    </row>
    <row r="6568" spans="1:14">
      <c r="A6568" s="20">
        <v>4311138009426</v>
      </c>
      <c r="B6568" s="18" t="s">
        <v>16</v>
      </c>
      <c r="C6568" s="21">
        <v>20201219</v>
      </c>
      <c r="D6568" s="21">
        <v>610538201209</v>
      </c>
      <c r="E6568" s="21" t="s">
        <v>16</v>
      </c>
      <c r="F6568" s="21">
        <v>20201229</v>
      </c>
      <c r="G6568" s="21" t="s">
        <v>17</v>
      </c>
      <c r="H6568" s="21" t="s">
        <v>88</v>
      </c>
      <c r="I6568" s="21" t="s">
        <v>216</v>
      </c>
      <c r="J6568" s="21">
        <v>1.51</v>
      </c>
      <c r="K6568" s="21" t="s">
        <v>20</v>
      </c>
      <c r="L6568">
        <f t="shared" si="118"/>
        <v>2</v>
      </c>
      <c r="M6568">
        <f>MATCH(H:H,价格表!$B$4:$B$35,0)</f>
        <v>19</v>
      </c>
      <c r="N6568" s="27">
        <f>IF(J6568&lt;=0.3,INDEX(价格表!$B$4:$I$31,M6568,2),IF(AND(J6568&gt;0.3,J6568&lt;=1),INDEX(价格表!$B$4:$I$31,M6568,3),IF(AND(J6568&gt;1,J6568&lt;=2.2),INDEX(价格表!$B$4:$I$31,M6568,4),IF(AND(J6568&gt;2.2,J6568&lt;=3.3),INDEX(价格表!$B$4:$I$31,M6568,5),IF(AND(J6568&gt;3.3,J6568&lt;=4),INDEX(价格表!$B$4:$I$31,M6568,6),IF(AND(J6568&gt;4,J6568&lt;=5.5),INDEX(价格表!$B$4:$I$31,M6568,7),IF(J6568&gt;5.5,2.6+INDEX(价格表!$B$4:$I$31,M6568,8)*L6568)))))))</f>
        <v>2.15</v>
      </c>
    </row>
    <row r="6569" spans="1:14">
      <c r="A6569" s="20">
        <v>4311138009427</v>
      </c>
      <c r="B6569" s="18" t="s">
        <v>16</v>
      </c>
      <c r="C6569" s="21">
        <v>20201219</v>
      </c>
      <c r="D6569" s="21">
        <v>610538201209</v>
      </c>
      <c r="E6569" s="21" t="s">
        <v>16</v>
      </c>
      <c r="F6569" s="21">
        <v>20201229</v>
      </c>
      <c r="G6569" s="21" t="s">
        <v>17</v>
      </c>
      <c r="H6569" s="21" t="s">
        <v>37</v>
      </c>
      <c r="I6569" s="21" t="s">
        <v>265</v>
      </c>
      <c r="J6569" s="21">
        <v>1.44</v>
      </c>
      <c r="K6569" s="21" t="s">
        <v>20</v>
      </c>
      <c r="L6569">
        <f t="shared" si="118"/>
        <v>2</v>
      </c>
      <c r="M6569">
        <f>MATCH(H:H,价格表!$B$4:$B$35,0)</f>
        <v>12</v>
      </c>
      <c r="N6569" s="27">
        <f>IF(J6569&lt;=0.3,INDEX(价格表!$B$4:$I$31,M6569,2),IF(AND(J6569&gt;0.3,J6569&lt;=1),INDEX(价格表!$B$4:$I$31,M6569,3),IF(AND(J6569&gt;1,J6569&lt;=2.2),INDEX(价格表!$B$4:$I$31,M6569,4),IF(AND(J6569&gt;2.2,J6569&lt;=3.3),INDEX(价格表!$B$4:$I$31,M6569,5),IF(AND(J6569&gt;3.3,J6569&lt;=4),INDEX(价格表!$B$4:$I$31,M6569,6),IF(AND(J6569&gt;4,J6569&lt;=5.5),INDEX(价格表!$B$4:$I$31,M6569,7),IF(J6569&gt;5.5,2.6+INDEX(价格表!$B$4:$I$31,M6569,8)*L6569)))))))</f>
        <v>2.15</v>
      </c>
    </row>
    <row r="6570" spans="1:14">
      <c r="A6570" s="20">
        <v>4311138009428</v>
      </c>
      <c r="B6570" s="18" t="s">
        <v>16</v>
      </c>
      <c r="C6570" s="21">
        <v>20201219</v>
      </c>
      <c r="D6570" s="21">
        <v>610538201209</v>
      </c>
      <c r="E6570" s="21" t="s">
        <v>16</v>
      </c>
      <c r="F6570" s="21">
        <v>20201229</v>
      </c>
      <c r="G6570" s="21" t="s">
        <v>17</v>
      </c>
      <c r="H6570" s="21" t="s">
        <v>45</v>
      </c>
      <c r="I6570" s="21" t="s">
        <v>143</v>
      </c>
      <c r="J6570" s="21">
        <v>1.44</v>
      </c>
      <c r="K6570" s="21" t="s">
        <v>20</v>
      </c>
      <c r="L6570">
        <f t="shared" si="118"/>
        <v>2</v>
      </c>
      <c r="M6570">
        <f>MATCH(H:H,价格表!$B$4:$B$35,0)</f>
        <v>9</v>
      </c>
      <c r="N6570" s="27">
        <f>IF(J6570&lt;=0.3,INDEX(价格表!$B$4:$I$31,M6570,2),IF(AND(J6570&gt;0.3,J6570&lt;=1),INDEX(价格表!$B$4:$I$31,M6570,3),IF(AND(J6570&gt;1,J6570&lt;=2.2),INDEX(价格表!$B$4:$I$31,M6570,4),IF(AND(J6570&gt;2.2,J6570&lt;=3.3),INDEX(价格表!$B$4:$I$31,M6570,5),IF(AND(J6570&gt;3.3,J6570&lt;=4),INDEX(价格表!$B$4:$I$31,M6570,6),IF(AND(J6570&gt;4,J6570&lt;=5.5),INDEX(价格表!$B$4:$I$31,M6570,7),IF(J6570&gt;5.5,2.6+INDEX(价格表!$B$4:$I$31,M6570,8)*L6570)))))))</f>
        <v>2.15</v>
      </c>
    </row>
    <row r="6571" spans="1:14">
      <c r="A6571" s="20">
        <v>4311138009429</v>
      </c>
      <c r="B6571" s="18" t="s">
        <v>16</v>
      </c>
      <c r="C6571" s="21">
        <v>20201219</v>
      </c>
      <c r="D6571" s="21">
        <v>610538201209</v>
      </c>
      <c r="E6571" s="21" t="s">
        <v>16</v>
      </c>
      <c r="F6571" s="21">
        <v>20201229</v>
      </c>
      <c r="G6571" s="21" t="s">
        <v>17</v>
      </c>
      <c r="H6571" s="21" t="s">
        <v>25</v>
      </c>
      <c r="I6571" s="21" t="s">
        <v>42</v>
      </c>
      <c r="J6571" s="21">
        <v>1.48</v>
      </c>
      <c r="K6571" s="21" t="s">
        <v>20</v>
      </c>
      <c r="L6571">
        <f t="shared" si="118"/>
        <v>2</v>
      </c>
      <c r="M6571">
        <f>MATCH(H:H,价格表!$B$4:$B$35,0)</f>
        <v>25</v>
      </c>
      <c r="N6571" s="27">
        <f>IF(J6571&lt;=0.3,INDEX(价格表!$B$4:$I$31,M6571,2),IF(AND(J6571&gt;0.3,J6571&lt;=1),INDEX(价格表!$B$4:$I$31,M6571,3),IF(AND(J6571&gt;1,J6571&lt;=2.2),INDEX(价格表!$B$4:$I$31,M6571,4),IF(AND(J6571&gt;2.2,J6571&lt;=3.3),INDEX(价格表!$B$4:$I$31,M6571,5),IF(AND(J6571&gt;3.3,J6571&lt;=4),INDEX(价格表!$B$4:$I$31,M6571,6),IF(AND(J6571&gt;4,J6571&lt;=5.5),INDEX(价格表!$B$4:$I$31,M6571,7),IF(J6571&gt;5.5,2.6+INDEX(价格表!$B$4:$I$31,M6571,8)*L6571)))))))</f>
        <v>2.15</v>
      </c>
    </row>
    <row r="6572" spans="1:14">
      <c r="A6572" s="20">
        <v>4311138009431</v>
      </c>
      <c r="B6572" s="18" t="s">
        <v>16</v>
      </c>
      <c r="C6572" s="21">
        <v>20201219</v>
      </c>
      <c r="D6572" s="21">
        <v>610538201209</v>
      </c>
      <c r="E6572" s="21" t="s">
        <v>16</v>
      </c>
      <c r="F6572" s="21">
        <v>20201229</v>
      </c>
      <c r="G6572" s="21" t="s">
        <v>17</v>
      </c>
      <c r="H6572" s="21" t="s">
        <v>50</v>
      </c>
      <c r="I6572" s="21" t="s">
        <v>166</v>
      </c>
      <c r="J6572" s="21">
        <v>1.53</v>
      </c>
      <c r="K6572" s="21" t="s">
        <v>20</v>
      </c>
      <c r="L6572">
        <f t="shared" si="118"/>
        <v>2</v>
      </c>
      <c r="M6572">
        <f>MATCH(H:H,价格表!$B$4:$B$35,0)</f>
        <v>4</v>
      </c>
      <c r="N6572" s="27">
        <f>IF(J6572&lt;=0.3,INDEX(价格表!$B$4:$I$31,M6572,2),IF(AND(J6572&gt;0.3,J6572&lt;=1),INDEX(价格表!$B$4:$I$31,M6572,3),IF(AND(J6572&gt;1,J6572&lt;=2.2),INDEX(价格表!$B$4:$I$31,M6572,4),IF(AND(J6572&gt;2.2,J6572&lt;=3.3),INDEX(价格表!$B$4:$I$31,M6572,5),IF(AND(J6572&gt;3.3,J6572&lt;=4),INDEX(价格表!$B$4:$I$31,M6572,6),IF(AND(J6572&gt;4,J6572&lt;=5.5),INDEX(价格表!$B$4:$I$31,M6572,7),IF(J6572&gt;5.5,2.6+INDEX(价格表!$B$4:$I$31,M6572,8)*L6572)))))))</f>
        <v>2.15</v>
      </c>
    </row>
    <row r="6573" spans="1:14">
      <c r="A6573" s="20">
        <v>4311138009432</v>
      </c>
      <c r="B6573" s="18" t="s">
        <v>16</v>
      </c>
      <c r="C6573" s="21">
        <v>20201219</v>
      </c>
      <c r="D6573" s="21">
        <v>610538201209</v>
      </c>
      <c r="E6573" s="21" t="s">
        <v>16</v>
      </c>
      <c r="F6573" s="21">
        <v>20201229</v>
      </c>
      <c r="G6573" s="21" t="s">
        <v>17</v>
      </c>
      <c r="H6573" s="21" t="s">
        <v>18</v>
      </c>
      <c r="I6573" s="21" t="s">
        <v>53</v>
      </c>
      <c r="J6573" s="21">
        <v>1.44</v>
      </c>
      <c r="K6573" s="21" t="s">
        <v>20</v>
      </c>
      <c r="L6573">
        <f t="shared" si="118"/>
        <v>2</v>
      </c>
      <c r="M6573">
        <f>MATCH(H:H,价格表!$B$4:$B$35,0)</f>
        <v>1</v>
      </c>
      <c r="N6573" s="27">
        <f>IF(J6573&lt;=0.3,INDEX(价格表!$B$4:$I$31,M6573,2),IF(AND(J6573&gt;0.3,J6573&lt;=1),INDEX(价格表!$B$4:$I$31,M6573,3),IF(AND(J6573&gt;1,J6573&lt;=2.2),INDEX(价格表!$B$4:$I$31,M6573,4),IF(AND(J6573&gt;2.2,J6573&lt;=3.3),INDEX(价格表!$B$4:$I$31,M6573,5),IF(AND(J6573&gt;3.3,J6573&lt;=4),INDEX(价格表!$B$4:$I$31,M6573,6),IF(AND(J6573&gt;4,J6573&lt;=5.5),INDEX(价格表!$B$4:$I$31,M6573,7),IF(J6573&gt;5.5,2.6+INDEX(价格表!$B$4:$I$31,M6573,8)*L6573)))))))</f>
        <v>2.15</v>
      </c>
    </row>
    <row r="6574" spans="1:14">
      <c r="A6574" s="20">
        <v>4311138009454</v>
      </c>
      <c r="B6574" s="18" t="s">
        <v>16</v>
      </c>
      <c r="C6574" s="21">
        <v>20201219</v>
      </c>
      <c r="D6574" s="21">
        <v>610538201209</v>
      </c>
      <c r="E6574" s="21" t="s">
        <v>16</v>
      </c>
      <c r="F6574" s="21">
        <v>20201229</v>
      </c>
      <c r="G6574" s="21" t="s">
        <v>17</v>
      </c>
      <c r="H6574" s="21" t="s">
        <v>27</v>
      </c>
      <c r="I6574" s="21" t="s">
        <v>128</v>
      </c>
      <c r="J6574" s="21">
        <v>1.44</v>
      </c>
      <c r="K6574" s="21" t="s">
        <v>20</v>
      </c>
      <c r="L6574">
        <f t="shared" si="118"/>
        <v>2</v>
      </c>
      <c r="M6574">
        <f>MATCH(H:H,价格表!$B$4:$B$35,0)</f>
        <v>3</v>
      </c>
      <c r="N6574" s="27">
        <f>IF(J6574&lt;=0.3,INDEX(价格表!$B$4:$I$31,M6574,2),IF(AND(J6574&gt;0.3,J6574&lt;=1),INDEX(价格表!$B$4:$I$31,M6574,3),IF(AND(J6574&gt;1,J6574&lt;=2.2),INDEX(价格表!$B$4:$I$31,M6574,4),IF(AND(J6574&gt;2.2,J6574&lt;=3.3),INDEX(价格表!$B$4:$I$31,M6574,5),IF(AND(J6574&gt;3.3,J6574&lt;=4),INDEX(价格表!$B$4:$I$31,M6574,6),IF(AND(J6574&gt;4,J6574&lt;=5.5),INDEX(价格表!$B$4:$I$31,M6574,7),IF(J6574&gt;5.5,2.6+INDEX(价格表!$B$4:$I$31,M6574,8)*L6574)))))))</f>
        <v>2.15</v>
      </c>
    </row>
    <row r="6575" spans="1:14">
      <c r="A6575" s="20">
        <v>4311138009455</v>
      </c>
      <c r="B6575" s="18" t="s">
        <v>16</v>
      </c>
      <c r="C6575" s="21">
        <v>20201219</v>
      </c>
      <c r="D6575" s="21">
        <v>610538201209</v>
      </c>
      <c r="E6575" s="21" t="s">
        <v>16</v>
      </c>
      <c r="F6575" s="21">
        <v>20201229</v>
      </c>
      <c r="G6575" s="21" t="s">
        <v>17</v>
      </c>
      <c r="H6575" s="21" t="s">
        <v>25</v>
      </c>
      <c r="I6575" s="21" t="s">
        <v>160</v>
      </c>
      <c r="J6575" s="21">
        <v>1.45</v>
      </c>
      <c r="K6575" s="21" t="s">
        <v>20</v>
      </c>
      <c r="L6575">
        <f t="shared" si="118"/>
        <v>2</v>
      </c>
      <c r="M6575">
        <f>MATCH(H:H,价格表!$B$4:$B$35,0)</f>
        <v>25</v>
      </c>
      <c r="N6575" s="27">
        <f>IF(J6575&lt;=0.3,INDEX(价格表!$B$4:$I$31,M6575,2),IF(AND(J6575&gt;0.3,J6575&lt;=1),INDEX(价格表!$B$4:$I$31,M6575,3),IF(AND(J6575&gt;1,J6575&lt;=2.2),INDEX(价格表!$B$4:$I$31,M6575,4),IF(AND(J6575&gt;2.2,J6575&lt;=3.3),INDEX(价格表!$B$4:$I$31,M6575,5),IF(AND(J6575&gt;3.3,J6575&lt;=4),INDEX(价格表!$B$4:$I$31,M6575,6),IF(AND(J6575&gt;4,J6575&lt;=5.5),INDEX(价格表!$B$4:$I$31,M6575,7),IF(J6575&gt;5.5,2.6+INDEX(价格表!$B$4:$I$31,M6575,8)*L6575)))))))</f>
        <v>2.15</v>
      </c>
    </row>
    <row r="6576" spans="1:14">
      <c r="A6576" s="20">
        <v>4311138009456</v>
      </c>
      <c r="B6576" s="18" t="s">
        <v>16</v>
      </c>
      <c r="C6576" s="21">
        <v>20201219</v>
      </c>
      <c r="D6576" s="21">
        <v>610538201209</v>
      </c>
      <c r="E6576" s="21" t="s">
        <v>16</v>
      </c>
      <c r="F6576" s="21">
        <v>20201229</v>
      </c>
      <c r="G6576" s="21" t="s">
        <v>17</v>
      </c>
      <c r="H6576" s="21" t="s">
        <v>50</v>
      </c>
      <c r="I6576" s="21" t="s">
        <v>62</v>
      </c>
      <c r="J6576" s="21">
        <v>1.47</v>
      </c>
      <c r="K6576" s="21" t="s">
        <v>20</v>
      </c>
      <c r="L6576">
        <f t="shared" si="118"/>
        <v>2</v>
      </c>
      <c r="M6576">
        <f>MATCH(H:H,价格表!$B$4:$B$35,0)</f>
        <v>4</v>
      </c>
      <c r="N6576" s="27">
        <f>IF(J6576&lt;=0.3,INDEX(价格表!$B$4:$I$31,M6576,2),IF(AND(J6576&gt;0.3,J6576&lt;=1),INDEX(价格表!$B$4:$I$31,M6576,3),IF(AND(J6576&gt;1,J6576&lt;=2.2),INDEX(价格表!$B$4:$I$31,M6576,4),IF(AND(J6576&gt;2.2,J6576&lt;=3.3),INDEX(价格表!$B$4:$I$31,M6576,5),IF(AND(J6576&gt;3.3,J6576&lt;=4),INDEX(价格表!$B$4:$I$31,M6576,6),IF(AND(J6576&gt;4,J6576&lt;=5.5),INDEX(价格表!$B$4:$I$31,M6576,7),IF(J6576&gt;5.5,2.6+INDEX(价格表!$B$4:$I$31,M6576,8)*L6576)))))))</f>
        <v>2.15</v>
      </c>
    </row>
    <row r="6577" spans="1:14">
      <c r="A6577" s="20">
        <v>4311138009458</v>
      </c>
      <c r="B6577" s="18" t="s">
        <v>16</v>
      </c>
      <c r="C6577" s="21">
        <v>20201219</v>
      </c>
      <c r="D6577" s="21">
        <v>610538201209</v>
      </c>
      <c r="E6577" s="21" t="s">
        <v>16</v>
      </c>
      <c r="F6577" s="21">
        <v>20201229</v>
      </c>
      <c r="G6577" s="21" t="s">
        <v>17</v>
      </c>
      <c r="H6577" s="21" t="s">
        <v>27</v>
      </c>
      <c r="I6577" s="21" t="s">
        <v>210</v>
      </c>
      <c r="J6577" s="21">
        <v>1.44</v>
      </c>
      <c r="K6577" s="21" t="s">
        <v>20</v>
      </c>
      <c r="L6577">
        <f t="shared" si="118"/>
        <v>2</v>
      </c>
      <c r="M6577">
        <f>MATCH(H:H,价格表!$B$4:$B$35,0)</f>
        <v>3</v>
      </c>
      <c r="N6577" s="27">
        <f>IF(J6577&lt;=0.3,INDEX(价格表!$B$4:$I$31,M6577,2),IF(AND(J6577&gt;0.3,J6577&lt;=1),INDEX(价格表!$B$4:$I$31,M6577,3),IF(AND(J6577&gt;1,J6577&lt;=2.2),INDEX(价格表!$B$4:$I$31,M6577,4),IF(AND(J6577&gt;2.2,J6577&lt;=3.3),INDEX(价格表!$B$4:$I$31,M6577,5),IF(AND(J6577&gt;3.3,J6577&lt;=4),INDEX(价格表!$B$4:$I$31,M6577,6),IF(AND(J6577&gt;4,J6577&lt;=5.5),INDEX(价格表!$B$4:$I$31,M6577,7),IF(J6577&gt;5.5,2.6+INDEX(价格表!$B$4:$I$31,M6577,8)*L6577)))))))</f>
        <v>2.15</v>
      </c>
    </row>
    <row r="6578" spans="1:14">
      <c r="A6578" s="20">
        <v>4311138009459</v>
      </c>
      <c r="B6578" s="18" t="s">
        <v>16</v>
      </c>
      <c r="C6578" s="21">
        <v>20201219</v>
      </c>
      <c r="D6578" s="21">
        <v>610538201209</v>
      </c>
      <c r="E6578" s="21" t="s">
        <v>16</v>
      </c>
      <c r="F6578" s="21">
        <v>20201229</v>
      </c>
      <c r="G6578" s="21" t="s">
        <v>17</v>
      </c>
      <c r="H6578" s="21" t="s">
        <v>45</v>
      </c>
      <c r="I6578" s="21" t="s">
        <v>87</v>
      </c>
      <c r="J6578" s="21">
        <v>1.44</v>
      </c>
      <c r="K6578" s="21" t="s">
        <v>20</v>
      </c>
      <c r="L6578">
        <f t="shared" si="118"/>
        <v>2</v>
      </c>
      <c r="M6578">
        <f>MATCH(H:H,价格表!$B$4:$B$35,0)</f>
        <v>9</v>
      </c>
      <c r="N6578" s="27">
        <f>IF(J6578&lt;=0.3,INDEX(价格表!$B$4:$I$31,M6578,2),IF(AND(J6578&gt;0.3,J6578&lt;=1),INDEX(价格表!$B$4:$I$31,M6578,3),IF(AND(J6578&gt;1,J6578&lt;=2.2),INDEX(价格表!$B$4:$I$31,M6578,4),IF(AND(J6578&gt;2.2,J6578&lt;=3.3),INDEX(价格表!$B$4:$I$31,M6578,5),IF(AND(J6578&gt;3.3,J6578&lt;=4),INDEX(价格表!$B$4:$I$31,M6578,6),IF(AND(J6578&gt;4,J6578&lt;=5.5),INDEX(价格表!$B$4:$I$31,M6578,7),IF(J6578&gt;5.5,2.6+INDEX(价格表!$B$4:$I$31,M6578,8)*L6578)))))))</f>
        <v>2.15</v>
      </c>
    </row>
    <row r="6579" spans="1:14">
      <c r="A6579" s="20">
        <v>4311138009460</v>
      </c>
      <c r="B6579" s="18" t="s">
        <v>16</v>
      </c>
      <c r="C6579" s="21">
        <v>20201219</v>
      </c>
      <c r="D6579" s="21">
        <v>610538201209</v>
      </c>
      <c r="E6579" s="21" t="s">
        <v>16</v>
      </c>
      <c r="F6579" s="21">
        <v>20201229</v>
      </c>
      <c r="G6579" s="21" t="s">
        <v>17</v>
      </c>
      <c r="H6579" s="21" t="s">
        <v>73</v>
      </c>
      <c r="I6579" s="21" t="s">
        <v>93</v>
      </c>
      <c r="J6579" s="21">
        <v>1.44</v>
      </c>
      <c r="K6579" s="21" t="s">
        <v>20</v>
      </c>
      <c r="L6579">
        <f t="shared" si="118"/>
        <v>2</v>
      </c>
      <c r="M6579">
        <f>MATCH(H:H,价格表!$B$4:$B$35,0)</f>
        <v>7</v>
      </c>
      <c r="N6579" s="27">
        <f>IF(J6579&lt;=0.3,INDEX(价格表!$B$4:$I$31,M6579,2),IF(AND(J6579&gt;0.3,J6579&lt;=1),INDEX(价格表!$B$4:$I$31,M6579,3),IF(AND(J6579&gt;1,J6579&lt;=2.2),INDEX(价格表!$B$4:$I$31,M6579,4),IF(AND(J6579&gt;2.2,J6579&lt;=3.3),INDEX(价格表!$B$4:$I$31,M6579,5),IF(AND(J6579&gt;3.3,J6579&lt;=4),INDEX(价格表!$B$4:$I$31,M6579,6),IF(AND(J6579&gt;4,J6579&lt;=5.5),INDEX(价格表!$B$4:$I$31,M6579,7),IF(J6579&gt;5.5,2.6+INDEX(价格表!$B$4:$I$31,M6579,8)*L6579)))))))</f>
        <v>2.15</v>
      </c>
    </row>
    <row r="6580" spans="1:14">
      <c r="A6580" s="20">
        <v>4311138009461</v>
      </c>
      <c r="B6580" s="18" t="s">
        <v>16</v>
      </c>
      <c r="C6580" s="21">
        <v>20201219</v>
      </c>
      <c r="D6580" s="21">
        <v>610538201209</v>
      </c>
      <c r="E6580" s="21" t="s">
        <v>16</v>
      </c>
      <c r="F6580" s="21">
        <v>20201229</v>
      </c>
      <c r="G6580" s="21" t="s">
        <v>17</v>
      </c>
      <c r="H6580" s="21" t="s">
        <v>73</v>
      </c>
      <c r="I6580" s="21" t="s">
        <v>138</v>
      </c>
      <c r="J6580" s="21">
        <v>1.57</v>
      </c>
      <c r="K6580" s="21" t="s">
        <v>20</v>
      </c>
      <c r="L6580">
        <f t="shared" si="118"/>
        <v>2</v>
      </c>
      <c r="M6580">
        <f>MATCH(H:H,价格表!$B$4:$B$35,0)</f>
        <v>7</v>
      </c>
      <c r="N6580" s="27">
        <f>IF(J6580&lt;=0.3,INDEX(价格表!$B$4:$I$31,M6580,2),IF(AND(J6580&gt;0.3,J6580&lt;=1),INDEX(价格表!$B$4:$I$31,M6580,3),IF(AND(J6580&gt;1,J6580&lt;=2.2),INDEX(价格表!$B$4:$I$31,M6580,4),IF(AND(J6580&gt;2.2,J6580&lt;=3.3),INDEX(价格表!$B$4:$I$31,M6580,5),IF(AND(J6580&gt;3.3,J6580&lt;=4),INDEX(价格表!$B$4:$I$31,M6580,6),IF(AND(J6580&gt;4,J6580&lt;=5.5),INDEX(价格表!$B$4:$I$31,M6580,7),IF(J6580&gt;5.5,2.6+INDEX(价格表!$B$4:$I$31,M6580,8)*L6580)))))))</f>
        <v>2.15</v>
      </c>
    </row>
    <row r="6581" spans="1:14">
      <c r="A6581" s="20">
        <v>4311138009462</v>
      </c>
      <c r="B6581" s="18" t="s">
        <v>16</v>
      </c>
      <c r="C6581" s="21">
        <v>20201219</v>
      </c>
      <c r="D6581" s="21">
        <v>610538201209</v>
      </c>
      <c r="E6581" s="21" t="s">
        <v>16</v>
      </c>
      <c r="F6581" s="21">
        <v>20201229</v>
      </c>
      <c r="G6581" s="21" t="s">
        <v>17</v>
      </c>
      <c r="H6581" s="21" t="s">
        <v>18</v>
      </c>
      <c r="I6581" s="21" t="s">
        <v>139</v>
      </c>
      <c r="J6581" s="21">
        <v>1.44</v>
      </c>
      <c r="K6581" s="21" t="s">
        <v>20</v>
      </c>
      <c r="L6581">
        <f t="shared" si="118"/>
        <v>2</v>
      </c>
      <c r="M6581">
        <f>MATCH(H:H,价格表!$B$4:$B$35,0)</f>
        <v>1</v>
      </c>
      <c r="N6581" s="27">
        <f>IF(J6581&lt;=0.3,INDEX(价格表!$B$4:$I$31,M6581,2),IF(AND(J6581&gt;0.3,J6581&lt;=1),INDEX(价格表!$B$4:$I$31,M6581,3),IF(AND(J6581&gt;1,J6581&lt;=2.2),INDEX(价格表!$B$4:$I$31,M6581,4),IF(AND(J6581&gt;2.2,J6581&lt;=3.3),INDEX(价格表!$B$4:$I$31,M6581,5),IF(AND(J6581&gt;3.3,J6581&lt;=4),INDEX(价格表!$B$4:$I$31,M6581,6),IF(AND(J6581&gt;4,J6581&lt;=5.5),INDEX(价格表!$B$4:$I$31,M6581,7),IF(J6581&gt;5.5,2.6+INDEX(价格表!$B$4:$I$31,M6581,8)*L6581)))))))</f>
        <v>2.15</v>
      </c>
    </row>
    <row r="6582" spans="1:14">
      <c r="A6582" s="20">
        <v>4311138021022</v>
      </c>
      <c r="B6582" s="18" t="s">
        <v>16</v>
      </c>
      <c r="C6582" s="21">
        <v>20201219</v>
      </c>
      <c r="D6582" s="21">
        <v>610538201209</v>
      </c>
      <c r="E6582" s="21" t="s">
        <v>16</v>
      </c>
      <c r="F6582" s="21">
        <v>20201229</v>
      </c>
      <c r="G6582" s="21" t="s">
        <v>17</v>
      </c>
      <c r="H6582" s="21" t="s">
        <v>66</v>
      </c>
      <c r="I6582" s="21" t="s">
        <v>113</v>
      </c>
      <c r="J6582" s="21">
        <v>1.46</v>
      </c>
      <c r="K6582" s="21" t="s">
        <v>20</v>
      </c>
      <c r="L6582">
        <f t="shared" si="118"/>
        <v>2</v>
      </c>
      <c r="M6582">
        <f>MATCH(H:H,价格表!$B$4:$B$35,0)</f>
        <v>17</v>
      </c>
      <c r="N6582" s="27">
        <f>IF(J6582&lt;=0.3,INDEX(价格表!$B$4:$I$31,M6582,2),IF(AND(J6582&gt;0.3,J6582&lt;=1),INDEX(价格表!$B$4:$I$31,M6582,3),IF(AND(J6582&gt;1,J6582&lt;=2.2),INDEX(价格表!$B$4:$I$31,M6582,4),IF(AND(J6582&gt;2.2,J6582&lt;=3.3),INDEX(价格表!$B$4:$I$31,M6582,5),IF(AND(J6582&gt;3.3,J6582&lt;=4),INDEX(价格表!$B$4:$I$31,M6582,6),IF(AND(J6582&gt;4,J6582&lt;=5.5),INDEX(价格表!$B$4:$I$31,M6582,7),IF(J6582&gt;5.5,2.6+INDEX(价格表!$B$4:$I$31,M6582,8)*L6582)))))))</f>
        <v>2.15</v>
      </c>
    </row>
    <row r="6583" spans="1:14">
      <c r="A6583" s="20">
        <v>4311138021023</v>
      </c>
      <c r="B6583" s="18" t="s">
        <v>16</v>
      </c>
      <c r="C6583" s="21">
        <v>20201219</v>
      </c>
      <c r="D6583" s="21">
        <v>610538201209</v>
      </c>
      <c r="E6583" s="21" t="s">
        <v>16</v>
      </c>
      <c r="F6583" s="21">
        <v>20201229</v>
      </c>
      <c r="G6583" s="21" t="s">
        <v>17</v>
      </c>
      <c r="H6583" s="21" t="s">
        <v>68</v>
      </c>
      <c r="I6583" s="21" t="s">
        <v>263</v>
      </c>
      <c r="J6583" s="21">
        <v>1.45</v>
      </c>
      <c r="K6583" s="21" t="s">
        <v>20</v>
      </c>
      <c r="L6583">
        <f t="shared" si="118"/>
        <v>2</v>
      </c>
      <c r="M6583">
        <f>MATCH(H:H,价格表!$B$4:$B$35,0)</f>
        <v>5</v>
      </c>
      <c r="N6583" s="27">
        <f>IF(J6583&lt;=0.3,INDEX(价格表!$B$4:$I$31,M6583,2),IF(AND(J6583&gt;0.3,J6583&lt;=1),INDEX(价格表!$B$4:$I$31,M6583,3),IF(AND(J6583&gt;1,J6583&lt;=2.2),INDEX(价格表!$B$4:$I$31,M6583,4),IF(AND(J6583&gt;2.2,J6583&lt;=3.3),INDEX(价格表!$B$4:$I$31,M6583,5),IF(AND(J6583&gt;3.3,J6583&lt;=4),INDEX(价格表!$B$4:$I$31,M6583,6),IF(AND(J6583&gt;4,J6583&lt;=5.5),INDEX(价格表!$B$4:$I$31,M6583,7),IF(J6583&gt;5.5,2.6+INDEX(价格表!$B$4:$I$31,M6583,8)*L6583)))))))</f>
        <v>2.15</v>
      </c>
    </row>
    <row r="6584" spans="1:14">
      <c r="A6584" s="20">
        <v>4311138021024</v>
      </c>
      <c r="B6584" s="18" t="s">
        <v>16</v>
      </c>
      <c r="C6584" s="21">
        <v>20201219</v>
      </c>
      <c r="D6584" s="21">
        <v>610538201209</v>
      </c>
      <c r="E6584" s="21" t="s">
        <v>16</v>
      </c>
      <c r="F6584" s="21">
        <v>20201229</v>
      </c>
      <c r="G6584" s="21" t="s">
        <v>17</v>
      </c>
      <c r="H6584" s="21" t="s">
        <v>35</v>
      </c>
      <c r="I6584" s="21" t="s">
        <v>362</v>
      </c>
      <c r="J6584" s="21">
        <v>1.55</v>
      </c>
      <c r="K6584" s="21" t="s">
        <v>20</v>
      </c>
      <c r="L6584">
        <f t="shared" si="118"/>
        <v>2</v>
      </c>
      <c r="M6584">
        <f>MATCH(H:H,价格表!$B$4:$B$35,0)</f>
        <v>22</v>
      </c>
      <c r="N6584" s="27">
        <f>IF(J6584&lt;=0.3,INDEX(价格表!$B$4:$I$31,M6584,2),IF(AND(J6584&gt;0.3,J6584&lt;=1),INDEX(价格表!$B$4:$I$31,M6584,3),IF(AND(J6584&gt;1,J6584&lt;=2.2),INDEX(价格表!$B$4:$I$31,M6584,4),IF(AND(J6584&gt;2.2,J6584&lt;=3.3),INDEX(价格表!$B$4:$I$31,M6584,5),IF(AND(J6584&gt;3.3,J6584&lt;=4),INDEX(价格表!$B$4:$I$31,M6584,6),IF(AND(J6584&gt;4,J6584&lt;=5.5),INDEX(价格表!$B$4:$I$31,M6584,7),IF(J6584&gt;5.5,2.6+INDEX(价格表!$B$4:$I$31,M6584,8)*L6584)))))))</f>
        <v>2.15</v>
      </c>
    </row>
    <row r="6585" spans="1:14">
      <c r="A6585" s="20">
        <v>4311138021026</v>
      </c>
      <c r="B6585" s="18" t="s">
        <v>16</v>
      </c>
      <c r="C6585" s="21">
        <v>20201219</v>
      </c>
      <c r="D6585" s="21">
        <v>610538201209</v>
      </c>
      <c r="E6585" s="21" t="s">
        <v>16</v>
      </c>
      <c r="F6585" s="21">
        <v>20201229</v>
      </c>
      <c r="G6585" s="21" t="s">
        <v>17</v>
      </c>
      <c r="H6585" s="21" t="s">
        <v>50</v>
      </c>
      <c r="I6585" s="21" t="s">
        <v>51</v>
      </c>
      <c r="J6585" s="21">
        <v>1.46</v>
      </c>
      <c r="K6585" s="21" t="s">
        <v>20</v>
      </c>
      <c r="L6585">
        <f t="shared" si="118"/>
        <v>2</v>
      </c>
      <c r="M6585">
        <f>MATCH(H:H,价格表!$B$4:$B$35,0)</f>
        <v>4</v>
      </c>
      <c r="N6585" s="27">
        <f>IF(J6585&lt;=0.3,INDEX(价格表!$B$4:$I$31,M6585,2),IF(AND(J6585&gt;0.3,J6585&lt;=1),INDEX(价格表!$B$4:$I$31,M6585,3),IF(AND(J6585&gt;1,J6585&lt;=2.2),INDEX(价格表!$B$4:$I$31,M6585,4),IF(AND(J6585&gt;2.2,J6585&lt;=3.3),INDEX(价格表!$B$4:$I$31,M6585,5),IF(AND(J6585&gt;3.3,J6585&lt;=4),INDEX(价格表!$B$4:$I$31,M6585,6),IF(AND(J6585&gt;4,J6585&lt;=5.5),INDEX(价格表!$B$4:$I$31,M6585,7),IF(J6585&gt;5.5,2.6+INDEX(价格表!$B$4:$I$31,M6585,8)*L6585)))))))</f>
        <v>2.15</v>
      </c>
    </row>
    <row r="6586" spans="1:14">
      <c r="A6586" s="20">
        <v>4311138021027</v>
      </c>
      <c r="B6586" s="18" t="s">
        <v>16</v>
      </c>
      <c r="C6586" s="21">
        <v>20201219</v>
      </c>
      <c r="D6586" s="21">
        <v>610538201209</v>
      </c>
      <c r="E6586" s="21" t="s">
        <v>16</v>
      </c>
      <c r="F6586" s="21">
        <v>20201229</v>
      </c>
      <c r="G6586" s="21" t="s">
        <v>17</v>
      </c>
      <c r="H6586" s="21" t="s">
        <v>30</v>
      </c>
      <c r="I6586" s="21" t="s">
        <v>31</v>
      </c>
      <c r="J6586" s="21">
        <v>1.44</v>
      </c>
      <c r="K6586" s="21" t="s">
        <v>20</v>
      </c>
      <c r="L6586">
        <f t="shared" si="118"/>
        <v>2</v>
      </c>
      <c r="M6586">
        <f>MATCH(H:H,价格表!$B$4:$B$35,0)</f>
        <v>16</v>
      </c>
      <c r="N6586" s="27">
        <f>IF(J6586&lt;=0.3,INDEX(价格表!$B$4:$I$31,M6586,2),IF(AND(J6586&gt;0.3,J6586&lt;=1),INDEX(价格表!$B$4:$I$31,M6586,3),IF(AND(J6586&gt;1,J6586&lt;=2.2),INDEX(价格表!$B$4:$I$31,M6586,4),IF(AND(J6586&gt;2.2,J6586&lt;=3.3),INDEX(价格表!$B$4:$I$31,M6586,5),IF(AND(J6586&gt;3.3,J6586&lt;=4),INDEX(价格表!$B$4:$I$31,M6586,6),IF(AND(J6586&gt;4,J6586&lt;=5.5),INDEX(价格表!$B$4:$I$31,M6586,7),IF(J6586&gt;5.5,2.6+INDEX(价格表!$B$4:$I$31,M6586,8)*L6586)))))))</f>
        <v>2.15</v>
      </c>
    </row>
    <row r="6587" spans="1:14">
      <c r="A6587" s="20">
        <v>4311138021028</v>
      </c>
      <c r="B6587" s="18" t="s">
        <v>16</v>
      </c>
      <c r="C6587" s="21">
        <v>20201219</v>
      </c>
      <c r="D6587" s="21">
        <v>610538201209</v>
      </c>
      <c r="E6587" s="21" t="s">
        <v>16</v>
      </c>
      <c r="F6587" s="21">
        <v>20201229</v>
      </c>
      <c r="G6587" s="21" t="s">
        <v>17</v>
      </c>
      <c r="H6587" s="21" t="s">
        <v>73</v>
      </c>
      <c r="I6587" s="21" t="s">
        <v>91</v>
      </c>
      <c r="J6587" s="21">
        <v>1.45</v>
      </c>
      <c r="K6587" s="21" t="s">
        <v>20</v>
      </c>
      <c r="L6587">
        <f t="shared" si="118"/>
        <v>2</v>
      </c>
      <c r="M6587">
        <f>MATCH(H:H,价格表!$B$4:$B$35,0)</f>
        <v>7</v>
      </c>
      <c r="N6587" s="27">
        <f>IF(J6587&lt;=0.3,INDEX(价格表!$B$4:$I$31,M6587,2),IF(AND(J6587&gt;0.3,J6587&lt;=1),INDEX(价格表!$B$4:$I$31,M6587,3),IF(AND(J6587&gt;1,J6587&lt;=2.2),INDEX(价格表!$B$4:$I$31,M6587,4),IF(AND(J6587&gt;2.2,J6587&lt;=3.3),INDEX(价格表!$B$4:$I$31,M6587,5),IF(AND(J6587&gt;3.3,J6587&lt;=4),INDEX(价格表!$B$4:$I$31,M6587,6),IF(AND(J6587&gt;4,J6587&lt;=5.5),INDEX(价格表!$B$4:$I$31,M6587,7),IF(J6587&gt;5.5,2.6+INDEX(价格表!$B$4:$I$31,M6587,8)*L6587)))))))</f>
        <v>2.15</v>
      </c>
    </row>
    <row r="6588" spans="1:14">
      <c r="A6588" s="20">
        <v>4311138021030</v>
      </c>
      <c r="B6588" s="18" t="s">
        <v>16</v>
      </c>
      <c r="C6588" s="21">
        <v>20201219</v>
      </c>
      <c r="D6588" s="21">
        <v>610538201209</v>
      </c>
      <c r="E6588" s="21" t="s">
        <v>16</v>
      </c>
      <c r="F6588" s="21">
        <v>20201229</v>
      </c>
      <c r="G6588" s="21" t="s">
        <v>17</v>
      </c>
      <c r="H6588" s="21" t="s">
        <v>88</v>
      </c>
      <c r="I6588" s="21" t="s">
        <v>101</v>
      </c>
      <c r="J6588" s="21">
        <v>1.45</v>
      </c>
      <c r="K6588" s="21" t="s">
        <v>20</v>
      </c>
      <c r="L6588">
        <f t="shared" si="118"/>
        <v>2</v>
      </c>
      <c r="M6588">
        <f>MATCH(H:H,价格表!$B$4:$B$35,0)</f>
        <v>19</v>
      </c>
      <c r="N6588" s="27">
        <f>IF(J6588&lt;=0.3,INDEX(价格表!$B$4:$I$31,M6588,2),IF(AND(J6588&gt;0.3,J6588&lt;=1),INDEX(价格表!$B$4:$I$31,M6588,3),IF(AND(J6588&gt;1,J6588&lt;=2.2),INDEX(价格表!$B$4:$I$31,M6588,4),IF(AND(J6588&gt;2.2,J6588&lt;=3.3),INDEX(价格表!$B$4:$I$31,M6588,5),IF(AND(J6588&gt;3.3,J6588&lt;=4),INDEX(价格表!$B$4:$I$31,M6588,6),IF(AND(J6588&gt;4,J6588&lt;=5.5),INDEX(价格表!$B$4:$I$31,M6588,7),IF(J6588&gt;5.5,2.6+INDEX(价格表!$B$4:$I$31,M6588,8)*L6588)))))))</f>
        <v>2.15</v>
      </c>
    </row>
    <row r="6589" spans="1:14">
      <c r="A6589" s="20">
        <v>4311138021031</v>
      </c>
      <c r="B6589" s="18" t="s">
        <v>16</v>
      </c>
      <c r="C6589" s="21">
        <v>20201219</v>
      </c>
      <c r="D6589" s="21">
        <v>610538201209</v>
      </c>
      <c r="E6589" s="21" t="s">
        <v>16</v>
      </c>
      <c r="F6589" s="21">
        <v>20201229</v>
      </c>
      <c r="G6589" s="21" t="s">
        <v>17</v>
      </c>
      <c r="H6589" s="21" t="s">
        <v>35</v>
      </c>
      <c r="I6589" s="21" t="s">
        <v>102</v>
      </c>
      <c r="J6589" s="21">
        <v>1.54</v>
      </c>
      <c r="K6589" s="21" t="s">
        <v>20</v>
      </c>
      <c r="L6589">
        <f t="shared" si="118"/>
        <v>2</v>
      </c>
      <c r="M6589">
        <f>MATCH(H:H,价格表!$B$4:$B$35,0)</f>
        <v>22</v>
      </c>
      <c r="N6589" s="27">
        <f>IF(J6589&lt;=0.3,INDEX(价格表!$B$4:$I$31,M6589,2),IF(AND(J6589&gt;0.3,J6589&lt;=1),INDEX(价格表!$B$4:$I$31,M6589,3),IF(AND(J6589&gt;1,J6589&lt;=2.2),INDEX(价格表!$B$4:$I$31,M6589,4),IF(AND(J6589&gt;2.2,J6589&lt;=3.3),INDEX(价格表!$B$4:$I$31,M6589,5),IF(AND(J6589&gt;3.3,J6589&lt;=4),INDEX(价格表!$B$4:$I$31,M6589,6),IF(AND(J6589&gt;4,J6589&lt;=5.5),INDEX(价格表!$B$4:$I$31,M6589,7),IF(J6589&gt;5.5,2.6+INDEX(价格表!$B$4:$I$31,M6589,8)*L6589)))))))</f>
        <v>2.15</v>
      </c>
    </row>
    <row r="6590" spans="1:14">
      <c r="A6590" s="20">
        <v>4311138028027</v>
      </c>
      <c r="B6590" s="18" t="s">
        <v>16</v>
      </c>
      <c r="C6590" s="21">
        <v>20201219</v>
      </c>
      <c r="D6590" s="21">
        <v>610538201209</v>
      </c>
      <c r="E6590" s="21" t="s">
        <v>16</v>
      </c>
      <c r="F6590" s="21">
        <v>20201229</v>
      </c>
      <c r="G6590" s="21" t="s">
        <v>17</v>
      </c>
      <c r="H6590" s="21" t="s">
        <v>75</v>
      </c>
      <c r="I6590" s="21" t="s">
        <v>221</v>
      </c>
      <c r="J6590" s="21">
        <v>1.5</v>
      </c>
      <c r="K6590" s="21" t="s">
        <v>20</v>
      </c>
      <c r="L6590">
        <f t="shared" si="118"/>
        <v>2</v>
      </c>
      <c r="M6590">
        <f>MATCH(H:H,价格表!$B$4:$B$35,0)</f>
        <v>24</v>
      </c>
      <c r="N6590" s="27">
        <f>IF(J6590&lt;=0.3,INDEX(价格表!$B$4:$I$31,M6590,2),IF(AND(J6590&gt;0.3,J6590&lt;=1),INDEX(价格表!$B$4:$I$31,M6590,3),IF(AND(J6590&gt;1,J6590&lt;=2.2),INDEX(价格表!$B$4:$I$31,M6590,4),IF(AND(J6590&gt;2.2,J6590&lt;=3.3),INDEX(价格表!$B$4:$I$31,M6590,5),IF(AND(J6590&gt;3.3,J6590&lt;=4),INDEX(价格表!$B$4:$I$31,M6590,6),IF(AND(J6590&gt;4,J6590&lt;=5.5),INDEX(价格表!$B$4:$I$31,M6590,7),IF(J6590&gt;5.5,2.6+INDEX(价格表!$B$4:$I$31,M6590,8)*L6590)))))))</f>
        <v>2.15</v>
      </c>
    </row>
    <row r="6591" spans="1:14">
      <c r="A6591" s="20">
        <v>4311138028028</v>
      </c>
      <c r="B6591" s="18" t="s">
        <v>16</v>
      </c>
      <c r="C6591" s="21">
        <v>20201219</v>
      </c>
      <c r="D6591" s="21">
        <v>610538201209</v>
      </c>
      <c r="E6591" s="21" t="s">
        <v>16</v>
      </c>
      <c r="F6591" s="21">
        <v>20201229</v>
      </c>
      <c r="G6591" s="21" t="s">
        <v>17</v>
      </c>
      <c r="H6591" s="21" t="s">
        <v>73</v>
      </c>
      <c r="I6591" s="21" t="s">
        <v>131</v>
      </c>
      <c r="J6591" s="21">
        <v>1.46</v>
      </c>
      <c r="K6591" s="21" t="s">
        <v>20</v>
      </c>
      <c r="L6591">
        <f t="shared" si="118"/>
        <v>2</v>
      </c>
      <c r="M6591">
        <f>MATCH(H:H,价格表!$B$4:$B$35,0)</f>
        <v>7</v>
      </c>
      <c r="N6591" s="27">
        <f>IF(J6591&lt;=0.3,INDEX(价格表!$B$4:$I$31,M6591,2),IF(AND(J6591&gt;0.3,J6591&lt;=1),INDEX(价格表!$B$4:$I$31,M6591,3),IF(AND(J6591&gt;1,J6591&lt;=2.2),INDEX(价格表!$B$4:$I$31,M6591,4),IF(AND(J6591&gt;2.2,J6591&lt;=3.3),INDEX(价格表!$B$4:$I$31,M6591,5),IF(AND(J6591&gt;3.3,J6591&lt;=4),INDEX(价格表!$B$4:$I$31,M6591,6),IF(AND(J6591&gt;4,J6591&lt;=5.5),INDEX(价格表!$B$4:$I$31,M6591,7),IF(J6591&gt;5.5,2.6+INDEX(价格表!$B$4:$I$31,M6591,8)*L6591)))))))</f>
        <v>2.15</v>
      </c>
    </row>
    <row r="6592" spans="1:14">
      <c r="A6592" s="20">
        <v>4311138028029</v>
      </c>
      <c r="B6592" s="18" t="s">
        <v>16</v>
      </c>
      <c r="C6592" s="21">
        <v>20201219</v>
      </c>
      <c r="D6592" s="21">
        <v>610538201209</v>
      </c>
      <c r="E6592" s="21" t="s">
        <v>16</v>
      </c>
      <c r="F6592" s="21">
        <v>20201229</v>
      </c>
      <c r="G6592" s="21" t="s">
        <v>17</v>
      </c>
      <c r="H6592" s="21" t="s">
        <v>25</v>
      </c>
      <c r="I6592" s="21" t="s">
        <v>121</v>
      </c>
      <c r="J6592" s="21">
        <v>1.47</v>
      </c>
      <c r="K6592" s="21" t="s">
        <v>20</v>
      </c>
      <c r="L6592">
        <f t="shared" si="118"/>
        <v>2</v>
      </c>
      <c r="M6592">
        <f>MATCH(H:H,价格表!$B$4:$B$35,0)</f>
        <v>25</v>
      </c>
      <c r="N6592" s="27">
        <f>IF(J6592&lt;=0.3,INDEX(价格表!$B$4:$I$31,M6592,2),IF(AND(J6592&gt;0.3,J6592&lt;=1),INDEX(价格表!$B$4:$I$31,M6592,3),IF(AND(J6592&gt;1,J6592&lt;=2.2),INDEX(价格表!$B$4:$I$31,M6592,4),IF(AND(J6592&gt;2.2,J6592&lt;=3.3),INDEX(价格表!$B$4:$I$31,M6592,5),IF(AND(J6592&gt;3.3,J6592&lt;=4),INDEX(价格表!$B$4:$I$31,M6592,6),IF(AND(J6592&gt;4,J6592&lt;=5.5),INDEX(价格表!$B$4:$I$31,M6592,7),IF(J6592&gt;5.5,2.6+INDEX(价格表!$B$4:$I$31,M6592,8)*L6592)))))))</f>
        <v>2.15</v>
      </c>
    </row>
    <row r="6593" spans="1:14">
      <c r="A6593" s="20">
        <v>4311138028030</v>
      </c>
      <c r="B6593" s="18" t="s">
        <v>16</v>
      </c>
      <c r="C6593" s="21">
        <v>20201219</v>
      </c>
      <c r="D6593" s="21">
        <v>610538201209</v>
      </c>
      <c r="E6593" s="21" t="s">
        <v>16</v>
      </c>
      <c r="F6593" s="21">
        <v>20201229</v>
      </c>
      <c r="G6593" s="21" t="s">
        <v>17</v>
      </c>
      <c r="H6593" s="21" t="s">
        <v>88</v>
      </c>
      <c r="I6593" s="21" t="s">
        <v>101</v>
      </c>
      <c r="J6593" s="21">
        <v>1.44</v>
      </c>
      <c r="K6593" s="21" t="s">
        <v>20</v>
      </c>
      <c r="L6593">
        <f t="shared" si="118"/>
        <v>2</v>
      </c>
      <c r="M6593">
        <f>MATCH(H:H,价格表!$B$4:$B$35,0)</f>
        <v>19</v>
      </c>
      <c r="N6593" s="27">
        <f>IF(J6593&lt;=0.3,INDEX(价格表!$B$4:$I$31,M6593,2),IF(AND(J6593&gt;0.3,J6593&lt;=1),INDEX(价格表!$B$4:$I$31,M6593,3),IF(AND(J6593&gt;1,J6593&lt;=2.2),INDEX(价格表!$B$4:$I$31,M6593,4),IF(AND(J6593&gt;2.2,J6593&lt;=3.3),INDEX(价格表!$B$4:$I$31,M6593,5),IF(AND(J6593&gt;3.3,J6593&lt;=4),INDEX(价格表!$B$4:$I$31,M6593,6),IF(AND(J6593&gt;4,J6593&lt;=5.5),INDEX(价格表!$B$4:$I$31,M6593,7),IF(J6593&gt;5.5,2.6+INDEX(价格表!$B$4:$I$31,M6593,8)*L6593)))))))</f>
        <v>2.15</v>
      </c>
    </row>
    <row r="6594" spans="1:14">
      <c r="A6594" s="20">
        <v>4311138028031</v>
      </c>
      <c r="B6594" s="18" t="s">
        <v>16</v>
      </c>
      <c r="C6594" s="21">
        <v>20201219</v>
      </c>
      <c r="D6594" s="21">
        <v>610538201209</v>
      </c>
      <c r="E6594" s="21" t="s">
        <v>16</v>
      </c>
      <c r="F6594" s="21">
        <v>20201229</v>
      </c>
      <c r="G6594" s="21" t="s">
        <v>17</v>
      </c>
      <c r="H6594" s="21" t="s">
        <v>50</v>
      </c>
      <c r="I6594" s="21" t="s">
        <v>125</v>
      </c>
      <c r="J6594" s="21">
        <v>1.44</v>
      </c>
      <c r="K6594" s="21" t="s">
        <v>20</v>
      </c>
      <c r="L6594">
        <f t="shared" si="118"/>
        <v>2</v>
      </c>
      <c r="M6594">
        <f>MATCH(H:H,价格表!$B$4:$B$35,0)</f>
        <v>4</v>
      </c>
      <c r="N6594" s="27">
        <f>IF(J6594&lt;=0.3,INDEX(价格表!$B$4:$I$31,M6594,2),IF(AND(J6594&gt;0.3,J6594&lt;=1),INDEX(价格表!$B$4:$I$31,M6594,3),IF(AND(J6594&gt;1,J6594&lt;=2.2),INDEX(价格表!$B$4:$I$31,M6594,4),IF(AND(J6594&gt;2.2,J6594&lt;=3.3),INDEX(价格表!$B$4:$I$31,M6594,5),IF(AND(J6594&gt;3.3,J6594&lt;=4),INDEX(价格表!$B$4:$I$31,M6594,6),IF(AND(J6594&gt;4,J6594&lt;=5.5),INDEX(价格表!$B$4:$I$31,M6594,7),IF(J6594&gt;5.5,2.6+INDEX(价格表!$B$4:$I$31,M6594,8)*L6594)))))))</f>
        <v>2.15</v>
      </c>
    </row>
    <row r="6595" spans="1:14">
      <c r="A6595" s="20">
        <v>4311138028032</v>
      </c>
      <c r="B6595" s="18" t="s">
        <v>16</v>
      </c>
      <c r="C6595" s="21">
        <v>20201219</v>
      </c>
      <c r="D6595" s="21">
        <v>610538201209</v>
      </c>
      <c r="E6595" s="21" t="s">
        <v>16</v>
      </c>
      <c r="F6595" s="21">
        <v>20201229</v>
      </c>
      <c r="G6595" s="21" t="s">
        <v>17</v>
      </c>
      <c r="H6595" s="21" t="s">
        <v>88</v>
      </c>
      <c r="I6595" s="21" t="s">
        <v>101</v>
      </c>
      <c r="J6595" s="21">
        <v>1.64</v>
      </c>
      <c r="K6595" s="21" t="s">
        <v>20</v>
      </c>
      <c r="L6595">
        <f t="shared" si="118"/>
        <v>2</v>
      </c>
      <c r="M6595">
        <f>MATCH(H:H,价格表!$B$4:$B$35,0)</f>
        <v>19</v>
      </c>
      <c r="N6595" s="27">
        <f>IF(J6595&lt;=0.3,INDEX(价格表!$B$4:$I$31,M6595,2),IF(AND(J6595&gt;0.3,J6595&lt;=1),INDEX(价格表!$B$4:$I$31,M6595,3),IF(AND(J6595&gt;1,J6595&lt;=2.2),INDEX(价格表!$B$4:$I$31,M6595,4),IF(AND(J6595&gt;2.2,J6595&lt;=3.3),INDEX(价格表!$B$4:$I$31,M6595,5),IF(AND(J6595&gt;3.3,J6595&lt;=4),INDEX(价格表!$B$4:$I$31,M6595,6),IF(AND(J6595&gt;4,J6595&lt;=5.5),INDEX(价格表!$B$4:$I$31,M6595,7),IF(J6595&gt;5.5,2.6+INDEX(价格表!$B$4:$I$31,M6595,8)*L6595)))))))</f>
        <v>2.15</v>
      </c>
    </row>
    <row r="6596" spans="1:14">
      <c r="A6596" s="20">
        <v>4311138028033</v>
      </c>
      <c r="B6596" s="18" t="s">
        <v>16</v>
      </c>
      <c r="C6596" s="21">
        <v>20201219</v>
      </c>
      <c r="D6596" s="21">
        <v>610538201209</v>
      </c>
      <c r="E6596" s="21" t="s">
        <v>16</v>
      </c>
      <c r="F6596" s="21">
        <v>20201229</v>
      </c>
      <c r="G6596" s="21" t="s">
        <v>17</v>
      </c>
      <c r="H6596" s="21" t="s">
        <v>18</v>
      </c>
      <c r="I6596" s="21" t="s">
        <v>168</v>
      </c>
      <c r="J6596" s="21">
        <v>1.44</v>
      </c>
      <c r="K6596" s="21" t="s">
        <v>20</v>
      </c>
      <c r="L6596">
        <f t="shared" ref="L6596:L6659" si="119">ROUNDUP(J6596,0)</f>
        <v>2</v>
      </c>
      <c r="M6596">
        <f>MATCH(H:H,价格表!$B$4:$B$35,0)</f>
        <v>1</v>
      </c>
      <c r="N6596" s="27">
        <f>IF(J6596&lt;=0.3,INDEX(价格表!$B$4:$I$31,M6596,2),IF(AND(J6596&gt;0.3,J6596&lt;=1),INDEX(价格表!$B$4:$I$31,M6596,3),IF(AND(J6596&gt;1,J6596&lt;=2.2),INDEX(价格表!$B$4:$I$31,M6596,4),IF(AND(J6596&gt;2.2,J6596&lt;=3.3),INDEX(价格表!$B$4:$I$31,M6596,5),IF(AND(J6596&gt;3.3,J6596&lt;=4),INDEX(价格表!$B$4:$I$31,M6596,6),IF(AND(J6596&gt;4,J6596&lt;=5.5),INDEX(价格表!$B$4:$I$31,M6596,7),IF(J6596&gt;5.5,2.6+INDEX(价格表!$B$4:$I$31,M6596,8)*L6596)))))))</f>
        <v>2.15</v>
      </c>
    </row>
    <row r="6597" spans="1:14">
      <c r="A6597" s="20">
        <v>4311138028034</v>
      </c>
      <c r="B6597" s="18" t="s">
        <v>16</v>
      </c>
      <c r="C6597" s="21">
        <v>20201219</v>
      </c>
      <c r="D6597" s="21">
        <v>610538201209</v>
      </c>
      <c r="E6597" s="21" t="s">
        <v>16</v>
      </c>
      <c r="F6597" s="21">
        <v>20201229</v>
      </c>
      <c r="G6597" s="21" t="s">
        <v>17</v>
      </c>
      <c r="H6597" s="21" t="s">
        <v>35</v>
      </c>
      <c r="I6597" s="21" t="s">
        <v>36</v>
      </c>
      <c r="J6597" s="21">
        <v>1.58</v>
      </c>
      <c r="K6597" s="21" t="s">
        <v>20</v>
      </c>
      <c r="L6597">
        <f t="shared" si="119"/>
        <v>2</v>
      </c>
      <c r="M6597">
        <f>MATCH(H:H,价格表!$B$4:$B$35,0)</f>
        <v>22</v>
      </c>
      <c r="N6597" s="27">
        <f>IF(J6597&lt;=0.3,INDEX(价格表!$B$4:$I$31,M6597,2),IF(AND(J6597&gt;0.3,J6597&lt;=1),INDEX(价格表!$B$4:$I$31,M6597,3),IF(AND(J6597&gt;1,J6597&lt;=2.2),INDEX(价格表!$B$4:$I$31,M6597,4),IF(AND(J6597&gt;2.2,J6597&lt;=3.3),INDEX(价格表!$B$4:$I$31,M6597,5),IF(AND(J6597&gt;3.3,J6597&lt;=4),INDEX(价格表!$B$4:$I$31,M6597,6),IF(AND(J6597&gt;4,J6597&lt;=5.5),INDEX(价格表!$B$4:$I$31,M6597,7),IF(J6597&gt;5.5,2.6+INDEX(价格表!$B$4:$I$31,M6597,8)*L6597)))))))</f>
        <v>2.15</v>
      </c>
    </row>
    <row r="6598" spans="1:14">
      <c r="A6598" s="20">
        <v>4311138028036</v>
      </c>
      <c r="B6598" s="18" t="s">
        <v>16</v>
      </c>
      <c r="C6598" s="21">
        <v>20201219</v>
      </c>
      <c r="D6598" s="21">
        <v>610538201209</v>
      </c>
      <c r="E6598" s="21" t="s">
        <v>16</v>
      </c>
      <c r="F6598" s="21">
        <v>20201229</v>
      </c>
      <c r="G6598" s="21" t="s">
        <v>17</v>
      </c>
      <c r="H6598" s="21" t="s">
        <v>33</v>
      </c>
      <c r="I6598" s="21" t="s">
        <v>34</v>
      </c>
      <c r="J6598" s="21">
        <v>1.47</v>
      </c>
      <c r="K6598" s="21" t="s">
        <v>20</v>
      </c>
      <c r="L6598">
        <f t="shared" si="119"/>
        <v>2</v>
      </c>
      <c r="M6598">
        <f>MATCH(H:H,价格表!$B$4:$B$35,0)</f>
        <v>13</v>
      </c>
      <c r="N6598" s="27">
        <f>IF(J6598&lt;=0.3,INDEX(价格表!$B$4:$I$31,M6598,2),IF(AND(J6598&gt;0.3,J6598&lt;=1),INDEX(价格表!$B$4:$I$31,M6598,3),IF(AND(J6598&gt;1,J6598&lt;=2.2),INDEX(价格表!$B$4:$I$31,M6598,4),IF(AND(J6598&gt;2.2,J6598&lt;=3.3),INDEX(价格表!$B$4:$I$31,M6598,5),IF(AND(J6598&gt;3.3,J6598&lt;=4),INDEX(价格表!$B$4:$I$31,M6598,6),IF(AND(J6598&gt;4,J6598&lt;=5.5),INDEX(价格表!$B$4:$I$31,M6598,7),IF(J6598&gt;5.5,2.6+INDEX(价格表!$B$4:$I$31,M6598,8)*L6598)))))))</f>
        <v>2.15</v>
      </c>
    </row>
    <row r="6599" spans="1:14">
      <c r="A6599" s="20">
        <v>4311138037567</v>
      </c>
      <c r="B6599" s="18" t="s">
        <v>16</v>
      </c>
      <c r="C6599" s="21">
        <v>20201219</v>
      </c>
      <c r="D6599" s="21">
        <v>610538201209</v>
      </c>
      <c r="E6599" s="21" t="s">
        <v>16</v>
      </c>
      <c r="F6599" s="21">
        <v>20201229</v>
      </c>
      <c r="G6599" s="21" t="s">
        <v>17</v>
      </c>
      <c r="H6599" s="21" t="s">
        <v>68</v>
      </c>
      <c r="I6599" s="21" t="s">
        <v>249</v>
      </c>
      <c r="J6599" s="21">
        <v>1.5</v>
      </c>
      <c r="K6599" s="21" t="s">
        <v>20</v>
      </c>
      <c r="L6599">
        <f t="shared" si="119"/>
        <v>2</v>
      </c>
      <c r="M6599">
        <f>MATCH(H:H,价格表!$B$4:$B$35,0)</f>
        <v>5</v>
      </c>
      <c r="N6599" s="27">
        <f>IF(J6599&lt;=0.3,INDEX(价格表!$B$4:$I$31,M6599,2),IF(AND(J6599&gt;0.3,J6599&lt;=1),INDEX(价格表!$B$4:$I$31,M6599,3),IF(AND(J6599&gt;1,J6599&lt;=2.2),INDEX(价格表!$B$4:$I$31,M6599,4),IF(AND(J6599&gt;2.2,J6599&lt;=3.3),INDEX(价格表!$B$4:$I$31,M6599,5),IF(AND(J6599&gt;3.3,J6599&lt;=4),INDEX(价格表!$B$4:$I$31,M6599,6),IF(AND(J6599&gt;4,J6599&lt;=5.5),INDEX(价格表!$B$4:$I$31,M6599,7),IF(J6599&gt;5.5,2.6+INDEX(价格表!$B$4:$I$31,M6599,8)*L6599)))))))</f>
        <v>2.15</v>
      </c>
    </row>
    <row r="6600" spans="1:14">
      <c r="A6600" s="20">
        <v>4311138037569</v>
      </c>
      <c r="B6600" s="18" t="s">
        <v>16</v>
      </c>
      <c r="C6600" s="21">
        <v>20201219</v>
      </c>
      <c r="D6600" s="21">
        <v>610538201209</v>
      </c>
      <c r="E6600" s="21" t="s">
        <v>16</v>
      </c>
      <c r="F6600" s="21">
        <v>20201229</v>
      </c>
      <c r="G6600" s="21" t="s">
        <v>17</v>
      </c>
      <c r="H6600" s="21" t="s">
        <v>75</v>
      </c>
      <c r="I6600" s="21" t="s">
        <v>114</v>
      </c>
      <c r="J6600" s="21">
        <v>1.44</v>
      </c>
      <c r="K6600" s="21" t="s">
        <v>20</v>
      </c>
      <c r="L6600">
        <f t="shared" si="119"/>
        <v>2</v>
      </c>
      <c r="M6600">
        <f>MATCH(H:H,价格表!$B$4:$B$35,0)</f>
        <v>24</v>
      </c>
      <c r="N6600" s="27">
        <f>IF(J6600&lt;=0.3,INDEX(价格表!$B$4:$I$31,M6600,2),IF(AND(J6600&gt;0.3,J6600&lt;=1),INDEX(价格表!$B$4:$I$31,M6600,3),IF(AND(J6600&gt;1,J6600&lt;=2.2),INDEX(价格表!$B$4:$I$31,M6600,4),IF(AND(J6600&gt;2.2,J6600&lt;=3.3),INDEX(价格表!$B$4:$I$31,M6600,5),IF(AND(J6600&gt;3.3,J6600&lt;=4),INDEX(价格表!$B$4:$I$31,M6600,6),IF(AND(J6600&gt;4,J6600&lt;=5.5),INDEX(价格表!$B$4:$I$31,M6600,7),IF(J6600&gt;5.5,2.6+INDEX(价格表!$B$4:$I$31,M6600,8)*L6600)))))))</f>
        <v>2.15</v>
      </c>
    </row>
    <row r="6601" spans="1:14">
      <c r="A6601" s="20">
        <v>4311138037570</v>
      </c>
      <c r="B6601" s="18" t="s">
        <v>16</v>
      </c>
      <c r="C6601" s="21">
        <v>20201219</v>
      </c>
      <c r="D6601" s="21">
        <v>610538201209</v>
      </c>
      <c r="E6601" s="21" t="s">
        <v>16</v>
      </c>
      <c r="F6601" s="21">
        <v>20201229</v>
      </c>
      <c r="G6601" s="21" t="s">
        <v>17</v>
      </c>
      <c r="H6601" s="21" t="s">
        <v>75</v>
      </c>
      <c r="I6601" s="21" t="s">
        <v>76</v>
      </c>
      <c r="J6601" s="21">
        <v>1.44</v>
      </c>
      <c r="K6601" s="21" t="s">
        <v>20</v>
      </c>
      <c r="L6601">
        <f t="shared" si="119"/>
        <v>2</v>
      </c>
      <c r="M6601">
        <f>MATCH(H:H,价格表!$B$4:$B$35,0)</f>
        <v>24</v>
      </c>
      <c r="N6601" s="27">
        <f>IF(J6601&lt;=0.3,INDEX(价格表!$B$4:$I$31,M6601,2),IF(AND(J6601&gt;0.3,J6601&lt;=1),INDEX(价格表!$B$4:$I$31,M6601,3),IF(AND(J6601&gt;1,J6601&lt;=2.2),INDEX(价格表!$B$4:$I$31,M6601,4),IF(AND(J6601&gt;2.2,J6601&lt;=3.3),INDEX(价格表!$B$4:$I$31,M6601,5),IF(AND(J6601&gt;3.3,J6601&lt;=4),INDEX(价格表!$B$4:$I$31,M6601,6),IF(AND(J6601&gt;4,J6601&lt;=5.5),INDEX(价格表!$B$4:$I$31,M6601,7),IF(J6601&gt;5.5,2.6+INDEX(价格表!$B$4:$I$31,M6601,8)*L6601)))))))</f>
        <v>2.15</v>
      </c>
    </row>
    <row r="6602" spans="1:14">
      <c r="A6602" s="20">
        <v>4311138037571</v>
      </c>
      <c r="B6602" s="18" t="s">
        <v>16</v>
      </c>
      <c r="C6602" s="21">
        <v>20201219</v>
      </c>
      <c r="D6602" s="21">
        <v>610538201209</v>
      </c>
      <c r="E6602" s="21" t="s">
        <v>16</v>
      </c>
      <c r="F6602" s="21">
        <v>20201229</v>
      </c>
      <c r="G6602" s="21" t="s">
        <v>17</v>
      </c>
      <c r="H6602" s="21" t="s">
        <v>88</v>
      </c>
      <c r="I6602" s="21" t="s">
        <v>101</v>
      </c>
      <c r="J6602" s="21">
        <v>1.44</v>
      </c>
      <c r="K6602" s="21" t="s">
        <v>20</v>
      </c>
      <c r="L6602">
        <f t="shared" si="119"/>
        <v>2</v>
      </c>
      <c r="M6602">
        <f>MATCH(H:H,价格表!$B$4:$B$35,0)</f>
        <v>19</v>
      </c>
      <c r="N6602" s="27">
        <f>IF(J6602&lt;=0.3,INDEX(价格表!$B$4:$I$31,M6602,2),IF(AND(J6602&gt;0.3,J6602&lt;=1),INDEX(价格表!$B$4:$I$31,M6602,3),IF(AND(J6602&gt;1,J6602&lt;=2.2),INDEX(价格表!$B$4:$I$31,M6602,4),IF(AND(J6602&gt;2.2,J6602&lt;=3.3),INDEX(价格表!$B$4:$I$31,M6602,5),IF(AND(J6602&gt;3.3,J6602&lt;=4),INDEX(价格表!$B$4:$I$31,M6602,6),IF(AND(J6602&gt;4,J6602&lt;=5.5),INDEX(价格表!$B$4:$I$31,M6602,7),IF(J6602&gt;5.5,2.6+INDEX(价格表!$B$4:$I$31,M6602,8)*L6602)))))))</f>
        <v>2.15</v>
      </c>
    </row>
    <row r="6603" spans="1:14">
      <c r="A6603" s="20">
        <v>4311138037572</v>
      </c>
      <c r="B6603" s="18" t="s">
        <v>16</v>
      </c>
      <c r="C6603" s="21">
        <v>20201219</v>
      </c>
      <c r="D6603" s="21">
        <v>610538201209</v>
      </c>
      <c r="E6603" s="21" t="s">
        <v>16</v>
      </c>
      <c r="F6603" s="21">
        <v>20201229</v>
      </c>
      <c r="G6603" s="21" t="s">
        <v>17</v>
      </c>
      <c r="H6603" s="21" t="s">
        <v>37</v>
      </c>
      <c r="I6603" s="21" t="s">
        <v>122</v>
      </c>
      <c r="J6603" s="21">
        <v>1.46</v>
      </c>
      <c r="K6603" s="21" t="s">
        <v>20</v>
      </c>
      <c r="L6603">
        <f t="shared" si="119"/>
        <v>2</v>
      </c>
      <c r="M6603">
        <f>MATCH(H:H,价格表!$B$4:$B$35,0)</f>
        <v>12</v>
      </c>
      <c r="N6603" s="27">
        <f>IF(J6603&lt;=0.3,INDEX(价格表!$B$4:$I$31,M6603,2),IF(AND(J6603&gt;0.3,J6603&lt;=1),INDEX(价格表!$B$4:$I$31,M6603,3),IF(AND(J6603&gt;1,J6603&lt;=2.2),INDEX(价格表!$B$4:$I$31,M6603,4),IF(AND(J6603&gt;2.2,J6603&lt;=3.3),INDEX(价格表!$B$4:$I$31,M6603,5),IF(AND(J6603&gt;3.3,J6603&lt;=4),INDEX(价格表!$B$4:$I$31,M6603,6),IF(AND(J6603&gt;4,J6603&lt;=5.5),INDEX(价格表!$B$4:$I$31,M6603,7),IF(J6603&gt;5.5,2.6+INDEX(价格表!$B$4:$I$31,M6603,8)*L6603)))))))</f>
        <v>2.15</v>
      </c>
    </row>
    <row r="6604" spans="1:14">
      <c r="A6604" s="20">
        <v>4311138037573</v>
      </c>
      <c r="B6604" s="18" t="s">
        <v>16</v>
      </c>
      <c r="C6604" s="21">
        <v>20201219</v>
      </c>
      <c r="D6604" s="21">
        <v>610538201209</v>
      </c>
      <c r="E6604" s="21" t="s">
        <v>16</v>
      </c>
      <c r="F6604" s="21">
        <v>20201229</v>
      </c>
      <c r="G6604" s="21" t="s">
        <v>17</v>
      </c>
      <c r="H6604" s="21" t="s">
        <v>50</v>
      </c>
      <c r="I6604" s="21" t="s">
        <v>166</v>
      </c>
      <c r="J6604" s="21">
        <v>1.67</v>
      </c>
      <c r="K6604" s="21" t="s">
        <v>20</v>
      </c>
      <c r="L6604">
        <f t="shared" si="119"/>
        <v>2</v>
      </c>
      <c r="M6604">
        <f>MATCH(H:H,价格表!$B$4:$B$35,0)</f>
        <v>4</v>
      </c>
      <c r="N6604" s="27">
        <f>IF(J6604&lt;=0.3,INDEX(价格表!$B$4:$I$31,M6604,2),IF(AND(J6604&gt;0.3,J6604&lt;=1),INDEX(价格表!$B$4:$I$31,M6604,3),IF(AND(J6604&gt;1,J6604&lt;=2.2),INDEX(价格表!$B$4:$I$31,M6604,4),IF(AND(J6604&gt;2.2,J6604&lt;=3.3),INDEX(价格表!$B$4:$I$31,M6604,5),IF(AND(J6604&gt;3.3,J6604&lt;=4),INDEX(价格表!$B$4:$I$31,M6604,6),IF(AND(J6604&gt;4,J6604&lt;=5.5),INDEX(价格表!$B$4:$I$31,M6604,7),IF(J6604&gt;5.5,2.6+INDEX(价格表!$B$4:$I$31,M6604,8)*L6604)))))))</f>
        <v>2.15</v>
      </c>
    </row>
    <row r="6605" spans="1:14">
      <c r="A6605" s="20">
        <v>4311138037575</v>
      </c>
      <c r="B6605" s="18" t="s">
        <v>16</v>
      </c>
      <c r="C6605" s="21">
        <v>20201219</v>
      </c>
      <c r="D6605" s="21">
        <v>610538201209</v>
      </c>
      <c r="E6605" s="21" t="s">
        <v>16</v>
      </c>
      <c r="F6605" s="21">
        <v>20201229</v>
      </c>
      <c r="G6605" s="21" t="s">
        <v>17</v>
      </c>
      <c r="H6605" s="21" t="s">
        <v>39</v>
      </c>
      <c r="I6605" s="21" t="s">
        <v>81</v>
      </c>
      <c r="J6605" s="21">
        <v>1.46</v>
      </c>
      <c r="K6605" s="21" t="s">
        <v>20</v>
      </c>
      <c r="L6605">
        <f t="shared" si="119"/>
        <v>2</v>
      </c>
      <c r="M6605">
        <f>MATCH(H:H,价格表!$B$4:$B$35,0)</f>
        <v>23</v>
      </c>
      <c r="N6605" s="27">
        <f>IF(J6605&lt;=0.3,INDEX(价格表!$B$4:$I$31,M6605,2),IF(AND(J6605&gt;0.3,J6605&lt;=1),INDEX(价格表!$B$4:$I$31,M6605,3),IF(AND(J6605&gt;1,J6605&lt;=2.2),INDEX(价格表!$B$4:$I$31,M6605,4),IF(AND(J6605&gt;2.2,J6605&lt;=3.3),INDEX(价格表!$B$4:$I$31,M6605,5),IF(AND(J6605&gt;3.3,J6605&lt;=4),INDEX(价格表!$B$4:$I$31,M6605,6),IF(AND(J6605&gt;4,J6605&lt;=5.5),INDEX(价格表!$B$4:$I$31,M6605,7),IF(J6605&gt;5.5,2.6+INDEX(价格表!$B$4:$I$31,M6605,8)*L6605)))))))</f>
        <v>2.15</v>
      </c>
    </row>
    <row r="6606" spans="1:14">
      <c r="A6606" s="20">
        <v>4311138071496</v>
      </c>
      <c r="B6606" s="18" t="s">
        <v>16</v>
      </c>
      <c r="C6606" s="21">
        <v>20201219</v>
      </c>
      <c r="D6606" s="21">
        <v>610538201209</v>
      </c>
      <c r="E6606" s="21" t="s">
        <v>16</v>
      </c>
      <c r="F6606" s="21">
        <v>20201229</v>
      </c>
      <c r="G6606" s="21" t="s">
        <v>17</v>
      </c>
      <c r="H6606" s="21" t="s">
        <v>18</v>
      </c>
      <c r="I6606" s="21" t="s">
        <v>145</v>
      </c>
      <c r="J6606" s="21">
        <v>1.44</v>
      </c>
      <c r="K6606" s="21" t="s">
        <v>20</v>
      </c>
      <c r="L6606">
        <f t="shared" si="119"/>
        <v>2</v>
      </c>
      <c r="M6606">
        <f>MATCH(H:H,价格表!$B$4:$B$35,0)</f>
        <v>1</v>
      </c>
      <c r="N6606" s="27">
        <f>IF(J6606&lt;=0.3,INDEX(价格表!$B$4:$I$31,M6606,2),IF(AND(J6606&gt;0.3,J6606&lt;=1),INDEX(价格表!$B$4:$I$31,M6606,3),IF(AND(J6606&gt;1,J6606&lt;=2.2),INDEX(价格表!$B$4:$I$31,M6606,4),IF(AND(J6606&gt;2.2,J6606&lt;=3.3),INDEX(价格表!$B$4:$I$31,M6606,5),IF(AND(J6606&gt;3.3,J6606&lt;=4),INDEX(价格表!$B$4:$I$31,M6606,6),IF(AND(J6606&gt;4,J6606&lt;=5.5),INDEX(价格表!$B$4:$I$31,M6606,7),IF(J6606&gt;5.5,2.6+INDEX(价格表!$B$4:$I$31,M6606,8)*L6606)))))))</f>
        <v>2.15</v>
      </c>
    </row>
    <row r="6607" spans="1:14">
      <c r="A6607" s="20">
        <v>4311138071497</v>
      </c>
      <c r="B6607" s="18" t="s">
        <v>16</v>
      </c>
      <c r="C6607" s="21">
        <v>20201219</v>
      </c>
      <c r="D6607" s="21">
        <v>610538201209</v>
      </c>
      <c r="E6607" s="21" t="s">
        <v>16</v>
      </c>
      <c r="F6607" s="21">
        <v>20201229</v>
      </c>
      <c r="G6607" s="21" t="s">
        <v>17</v>
      </c>
      <c r="H6607" s="21" t="s">
        <v>158</v>
      </c>
      <c r="I6607" s="21" t="s">
        <v>159</v>
      </c>
      <c r="J6607" s="21">
        <v>1.59</v>
      </c>
      <c r="K6607" s="21" t="s">
        <v>20</v>
      </c>
      <c r="L6607">
        <f t="shared" si="119"/>
        <v>2</v>
      </c>
      <c r="M6607">
        <f>MATCH(H:H,价格表!$B$4:$B$35,0)</f>
        <v>31</v>
      </c>
      <c r="N6607" s="27">
        <f>L6607*12+3</f>
        <v>27</v>
      </c>
    </row>
    <row r="6608" spans="1:14">
      <c r="A6608" s="20">
        <v>4311138071498</v>
      </c>
      <c r="B6608" s="18" t="s">
        <v>16</v>
      </c>
      <c r="C6608" s="21">
        <v>20201219</v>
      </c>
      <c r="D6608" s="21">
        <v>610538201209</v>
      </c>
      <c r="E6608" s="21" t="s">
        <v>16</v>
      </c>
      <c r="F6608" s="21">
        <v>20201229</v>
      </c>
      <c r="G6608" s="21" t="s">
        <v>17</v>
      </c>
      <c r="H6608" s="21" t="s">
        <v>18</v>
      </c>
      <c r="I6608" s="21" t="s">
        <v>185</v>
      </c>
      <c r="J6608" s="21">
        <v>1.58</v>
      </c>
      <c r="K6608" s="21" t="s">
        <v>20</v>
      </c>
      <c r="L6608">
        <f t="shared" si="119"/>
        <v>2</v>
      </c>
      <c r="M6608">
        <f>MATCH(H:H,价格表!$B$4:$B$35,0)</f>
        <v>1</v>
      </c>
      <c r="N6608" s="27">
        <f>IF(J6608&lt;=0.3,INDEX(价格表!$B$4:$I$31,M6608,2),IF(AND(J6608&gt;0.3,J6608&lt;=1),INDEX(价格表!$B$4:$I$31,M6608,3),IF(AND(J6608&gt;1,J6608&lt;=2.2),INDEX(价格表!$B$4:$I$31,M6608,4),IF(AND(J6608&gt;2.2,J6608&lt;=3.3),INDEX(价格表!$B$4:$I$31,M6608,5),IF(AND(J6608&gt;3.3,J6608&lt;=4),INDEX(价格表!$B$4:$I$31,M6608,6),IF(AND(J6608&gt;4,J6608&lt;=5.5),INDEX(价格表!$B$4:$I$31,M6608,7),IF(J6608&gt;5.5,2.6+INDEX(价格表!$B$4:$I$31,M6608,8)*L6608)))))))</f>
        <v>2.15</v>
      </c>
    </row>
    <row r="6609" spans="1:14">
      <c r="A6609" s="20">
        <v>4311138071499</v>
      </c>
      <c r="B6609" s="18" t="s">
        <v>16</v>
      </c>
      <c r="C6609" s="21">
        <v>20201219</v>
      </c>
      <c r="D6609" s="21">
        <v>610538201209</v>
      </c>
      <c r="E6609" s="21" t="s">
        <v>16</v>
      </c>
      <c r="F6609" s="21">
        <v>20201229</v>
      </c>
      <c r="G6609" s="21" t="s">
        <v>17</v>
      </c>
      <c r="H6609" s="21" t="s">
        <v>18</v>
      </c>
      <c r="I6609" s="21" t="s">
        <v>53</v>
      </c>
      <c r="J6609" s="21">
        <v>1.44</v>
      </c>
      <c r="K6609" s="21" t="s">
        <v>20</v>
      </c>
      <c r="L6609">
        <f t="shared" si="119"/>
        <v>2</v>
      </c>
      <c r="M6609">
        <f>MATCH(H:H,价格表!$B$4:$B$35,0)</f>
        <v>1</v>
      </c>
      <c r="N6609" s="27">
        <f>IF(J6609&lt;=0.3,INDEX(价格表!$B$4:$I$31,M6609,2),IF(AND(J6609&gt;0.3,J6609&lt;=1),INDEX(价格表!$B$4:$I$31,M6609,3),IF(AND(J6609&gt;1,J6609&lt;=2.2),INDEX(价格表!$B$4:$I$31,M6609,4),IF(AND(J6609&gt;2.2,J6609&lt;=3.3),INDEX(价格表!$B$4:$I$31,M6609,5),IF(AND(J6609&gt;3.3,J6609&lt;=4),INDEX(价格表!$B$4:$I$31,M6609,6),IF(AND(J6609&gt;4,J6609&lt;=5.5),INDEX(价格表!$B$4:$I$31,M6609,7),IF(J6609&gt;5.5,2.6+INDEX(价格表!$B$4:$I$31,M6609,8)*L6609)))))))</f>
        <v>2.15</v>
      </c>
    </row>
    <row r="6610" spans="1:14">
      <c r="A6610" s="20">
        <v>4311138071500</v>
      </c>
      <c r="B6610" s="18" t="s">
        <v>16</v>
      </c>
      <c r="C6610" s="21">
        <v>20201219</v>
      </c>
      <c r="D6610" s="21">
        <v>610538201209</v>
      </c>
      <c r="E6610" s="21" t="s">
        <v>16</v>
      </c>
      <c r="F6610" s="21">
        <v>20201229</v>
      </c>
      <c r="G6610" s="21" t="s">
        <v>17</v>
      </c>
      <c r="H6610" s="21" t="s">
        <v>50</v>
      </c>
      <c r="I6610" s="21" t="s">
        <v>345</v>
      </c>
      <c r="J6610" s="21">
        <v>1.44</v>
      </c>
      <c r="K6610" s="21" t="s">
        <v>20</v>
      </c>
      <c r="L6610">
        <f t="shared" si="119"/>
        <v>2</v>
      </c>
      <c r="M6610">
        <f>MATCH(H:H,价格表!$B$4:$B$35,0)</f>
        <v>4</v>
      </c>
      <c r="N6610" s="27">
        <f>IF(J6610&lt;=0.3,INDEX(价格表!$B$4:$I$31,M6610,2),IF(AND(J6610&gt;0.3,J6610&lt;=1),INDEX(价格表!$B$4:$I$31,M6610,3),IF(AND(J6610&gt;1,J6610&lt;=2.2),INDEX(价格表!$B$4:$I$31,M6610,4),IF(AND(J6610&gt;2.2,J6610&lt;=3.3),INDEX(价格表!$B$4:$I$31,M6610,5),IF(AND(J6610&gt;3.3,J6610&lt;=4),INDEX(价格表!$B$4:$I$31,M6610,6),IF(AND(J6610&gt;4,J6610&lt;=5.5),INDEX(价格表!$B$4:$I$31,M6610,7),IF(J6610&gt;5.5,2.6+INDEX(价格表!$B$4:$I$31,M6610,8)*L6610)))))))</f>
        <v>2.15</v>
      </c>
    </row>
    <row r="6611" spans="1:14">
      <c r="A6611" s="20">
        <v>4311138071501</v>
      </c>
      <c r="B6611" s="18" t="s">
        <v>16</v>
      </c>
      <c r="C6611" s="21">
        <v>20201219</v>
      </c>
      <c r="D6611" s="21">
        <v>610538201209</v>
      </c>
      <c r="E6611" s="21" t="s">
        <v>16</v>
      </c>
      <c r="F6611" s="21">
        <v>20201229</v>
      </c>
      <c r="G6611" s="21" t="s">
        <v>17</v>
      </c>
      <c r="H6611" s="21" t="s">
        <v>43</v>
      </c>
      <c r="I6611" s="21" t="s">
        <v>44</v>
      </c>
      <c r="J6611" s="21">
        <v>1.49</v>
      </c>
      <c r="K6611" s="21" t="s">
        <v>20</v>
      </c>
      <c r="L6611">
        <f t="shared" si="119"/>
        <v>2</v>
      </c>
      <c r="M6611">
        <f>MATCH(H:H,价格表!$B$4:$B$35,0)</f>
        <v>10</v>
      </c>
      <c r="N6611" s="27">
        <f>IF(J6611&lt;=0.3,INDEX(价格表!$B$4:$I$31,M6611,2),IF(AND(J6611&gt;0.3,J6611&lt;=1),INDEX(价格表!$B$4:$I$31,M6611,3),IF(AND(J6611&gt;1,J6611&lt;=2.2),INDEX(价格表!$B$4:$I$31,M6611,4),IF(AND(J6611&gt;2.2,J6611&lt;=3.3),INDEX(价格表!$B$4:$I$31,M6611,5),IF(AND(J6611&gt;3.3,J6611&lt;=4),INDEX(价格表!$B$4:$I$31,M6611,6),IF(AND(J6611&gt;4,J6611&lt;=5.5),INDEX(价格表!$B$4:$I$31,M6611,7),IF(J6611&gt;5.5,2.6+INDEX(价格表!$B$4:$I$31,M6611,8)*L6611)))))))</f>
        <v>2.15</v>
      </c>
    </row>
    <row r="6612" spans="1:14">
      <c r="A6612" s="20">
        <v>4311138071502</v>
      </c>
      <c r="B6612" s="18" t="s">
        <v>16</v>
      </c>
      <c r="C6612" s="21">
        <v>20201219</v>
      </c>
      <c r="D6612" s="21">
        <v>610538201209</v>
      </c>
      <c r="E6612" s="21" t="s">
        <v>16</v>
      </c>
      <c r="F6612" s="21">
        <v>20201229</v>
      </c>
      <c r="G6612" s="21" t="s">
        <v>17</v>
      </c>
      <c r="H6612" s="21" t="s">
        <v>27</v>
      </c>
      <c r="I6612" s="21" t="s">
        <v>49</v>
      </c>
      <c r="J6612" s="21">
        <v>1.44</v>
      </c>
      <c r="K6612" s="21" t="s">
        <v>20</v>
      </c>
      <c r="L6612">
        <f t="shared" si="119"/>
        <v>2</v>
      </c>
      <c r="M6612">
        <f>MATCH(H:H,价格表!$B$4:$B$35,0)</f>
        <v>3</v>
      </c>
      <c r="N6612" s="27">
        <f>IF(J6612&lt;=0.3,INDEX(价格表!$B$4:$I$31,M6612,2),IF(AND(J6612&gt;0.3,J6612&lt;=1),INDEX(价格表!$B$4:$I$31,M6612,3),IF(AND(J6612&gt;1,J6612&lt;=2.2),INDEX(价格表!$B$4:$I$31,M6612,4),IF(AND(J6612&gt;2.2,J6612&lt;=3.3),INDEX(价格表!$B$4:$I$31,M6612,5),IF(AND(J6612&gt;3.3,J6612&lt;=4),INDEX(价格表!$B$4:$I$31,M6612,6),IF(AND(J6612&gt;4,J6612&lt;=5.5),INDEX(价格表!$B$4:$I$31,M6612,7),IF(J6612&gt;5.5,2.6+INDEX(价格表!$B$4:$I$31,M6612,8)*L6612)))))))</f>
        <v>2.15</v>
      </c>
    </row>
    <row r="6613" spans="1:14">
      <c r="A6613" s="20">
        <v>4311138071503</v>
      </c>
      <c r="B6613" s="18" t="s">
        <v>16</v>
      </c>
      <c r="C6613" s="21">
        <v>20201219</v>
      </c>
      <c r="D6613" s="21">
        <v>610538201209</v>
      </c>
      <c r="E6613" s="21" t="s">
        <v>16</v>
      </c>
      <c r="F6613" s="21">
        <v>20201229</v>
      </c>
      <c r="G6613" s="21" t="s">
        <v>17</v>
      </c>
      <c r="H6613" s="21" t="s">
        <v>50</v>
      </c>
      <c r="I6613" s="21" t="s">
        <v>177</v>
      </c>
      <c r="J6613" s="21">
        <v>1.47</v>
      </c>
      <c r="K6613" s="21" t="s">
        <v>20</v>
      </c>
      <c r="L6613">
        <f t="shared" si="119"/>
        <v>2</v>
      </c>
      <c r="M6613">
        <f>MATCH(H:H,价格表!$B$4:$B$35,0)</f>
        <v>4</v>
      </c>
      <c r="N6613" s="27">
        <f>IF(J6613&lt;=0.3,INDEX(价格表!$B$4:$I$31,M6613,2),IF(AND(J6613&gt;0.3,J6613&lt;=1),INDEX(价格表!$B$4:$I$31,M6613,3),IF(AND(J6613&gt;1,J6613&lt;=2.2),INDEX(价格表!$B$4:$I$31,M6613,4),IF(AND(J6613&gt;2.2,J6613&lt;=3.3),INDEX(价格表!$B$4:$I$31,M6613,5),IF(AND(J6613&gt;3.3,J6613&lt;=4),INDEX(价格表!$B$4:$I$31,M6613,6),IF(AND(J6613&gt;4,J6613&lt;=5.5),INDEX(价格表!$B$4:$I$31,M6613,7),IF(J6613&gt;5.5,2.6+INDEX(价格表!$B$4:$I$31,M6613,8)*L6613)))))))</f>
        <v>2.15</v>
      </c>
    </row>
    <row r="6614" spans="1:14">
      <c r="A6614" s="20">
        <v>4311138071504</v>
      </c>
      <c r="B6614" s="18" t="s">
        <v>16</v>
      </c>
      <c r="C6614" s="21">
        <v>20201219</v>
      </c>
      <c r="D6614" s="21">
        <v>610538201209</v>
      </c>
      <c r="E6614" s="21" t="s">
        <v>16</v>
      </c>
      <c r="F6614" s="21">
        <v>20201229</v>
      </c>
      <c r="G6614" s="21" t="s">
        <v>17</v>
      </c>
      <c r="H6614" s="21" t="s">
        <v>18</v>
      </c>
      <c r="I6614" s="21" t="s">
        <v>369</v>
      </c>
      <c r="J6614" s="21">
        <v>1.47</v>
      </c>
      <c r="K6614" s="21" t="s">
        <v>20</v>
      </c>
      <c r="L6614">
        <f t="shared" si="119"/>
        <v>2</v>
      </c>
      <c r="M6614">
        <f>MATCH(H:H,价格表!$B$4:$B$35,0)</f>
        <v>1</v>
      </c>
      <c r="N6614" s="27">
        <f>IF(J6614&lt;=0.3,INDEX(价格表!$B$4:$I$31,M6614,2),IF(AND(J6614&gt;0.3,J6614&lt;=1),INDEX(价格表!$B$4:$I$31,M6614,3),IF(AND(J6614&gt;1,J6614&lt;=2.2),INDEX(价格表!$B$4:$I$31,M6614,4),IF(AND(J6614&gt;2.2,J6614&lt;=3.3),INDEX(价格表!$B$4:$I$31,M6614,5),IF(AND(J6614&gt;3.3,J6614&lt;=4),INDEX(价格表!$B$4:$I$31,M6614,6),IF(AND(J6614&gt;4,J6614&lt;=5.5),INDEX(价格表!$B$4:$I$31,M6614,7),IF(J6614&gt;5.5,2.6+INDEX(价格表!$B$4:$I$31,M6614,8)*L6614)))))))</f>
        <v>2.15</v>
      </c>
    </row>
    <row r="6615" spans="1:14">
      <c r="A6615" s="20">
        <v>4311138071505</v>
      </c>
      <c r="B6615" s="18" t="s">
        <v>16</v>
      </c>
      <c r="C6615" s="21">
        <v>20201219</v>
      </c>
      <c r="D6615" s="21">
        <v>610538201209</v>
      </c>
      <c r="E6615" s="21" t="s">
        <v>16</v>
      </c>
      <c r="F6615" s="21">
        <v>20201229</v>
      </c>
      <c r="G6615" s="21" t="s">
        <v>17</v>
      </c>
      <c r="H6615" s="21" t="s">
        <v>35</v>
      </c>
      <c r="I6615" s="21" t="s">
        <v>102</v>
      </c>
      <c r="J6615" s="21">
        <v>1.5</v>
      </c>
      <c r="K6615" s="21" t="s">
        <v>20</v>
      </c>
      <c r="L6615">
        <f t="shared" si="119"/>
        <v>2</v>
      </c>
      <c r="M6615">
        <f>MATCH(H:H,价格表!$B$4:$B$35,0)</f>
        <v>22</v>
      </c>
      <c r="N6615" s="27">
        <f>IF(J6615&lt;=0.3,INDEX(价格表!$B$4:$I$31,M6615,2),IF(AND(J6615&gt;0.3,J6615&lt;=1),INDEX(价格表!$B$4:$I$31,M6615,3),IF(AND(J6615&gt;1,J6615&lt;=2.2),INDEX(价格表!$B$4:$I$31,M6615,4),IF(AND(J6615&gt;2.2,J6615&lt;=3.3),INDEX(价格表!$B$4:$I$31,M6615,5),IF(AND(J6615&gt;3.3,J6615&lt;=4),INDEX(价格表!$B$4:$I$31,M6615,6),IF(AND(J6615&gt;4,J6615&lt;=5.5),INDEX(价格表!$B$4:$I$31,M6615,7),IF(J6615&gt;5.5,2.6+INDEX(价格表!$B$4:$I$31,M6615,8)*L6615)))))))</f>
        <v>2.15</v>
      </c>
    </row>
    <row r="6616" spans="1:14">
      <c r="A6616" s="20">
        <v>4311138071513</v>
      </c>
      <c r="B6616" s="18" t="s">
        <v>16</v>
      </c>
      <c r="C6616" s="21">
        <v>20201219</v>
      </c>
      <c r="D6616" s="21">
        <v>610538201209</v>
      </c>
      <c r="E6616" s="21" t="s">
        <v>16</v>
      </c>
      <c r="F6616" s="21">
        <v>20201229</v>
      </c>
      <c r="G6616" s="21" t="s">
        <v>17</v>
      </c>
      <c r="H6616" s="21" t="s">
        <v>82</v>
      </c>
      <c r="I6616" s="21" t="s">
        <v>83</v>
      </c>
      <c r="J6616" s="21">
        <v>1.49</v>
      </c>
      <c r="K6616" s="21" t="s">
        <v>20</v>
      </c>
      <c r="L6616">
        <f t="shared" si="119"/>
        <v>2</v>
      </c>
      <c r="M6616">
        <f>MATCH(H:H,价格表!$B$4:$B$35,0)</f>
        <v>2</v>
      </c>
      <c r="N6616" s="27">
        <f>IF(J6616&lt;=0.3,INDEX(价格表!$B$4:$I$31,M6616,2),IF(AND(J6616&gt;0.3,J6616&lt;=1),INDEX(价格表!$B$4:$I$31,M6616,3),IF(AND(J6616&gt;1,J6616&lt;=2.2),INDEX(价格表!$B$4:$I$31,M6616,4),IF(AND(J6616&gt;2.2,J6616&lt;=3.3),INDEX(价格表!$B$4:$I$31,M6616,5),IF(AND(J6616&gt;3.3,J6616&lt;=4),INDEX(价格表!$B$4:$I$31,M6616,6),IF(AND(J6616&gt;4,J6616&lt;=5.5),INDEX(价格表!$B$4:$I$31,M6616,7),IF(J6616&gt;5.5,2.6+INDEX(价格表!$B$4:$I$31,M6616,8)*L6616)))))))</f>
        <v>2.15</v>
      </c>
    </row>
    <row r="6617" spans="1:14">
      <c r="A6617" s="20">
        <v>4311138071514</v>
      </c>
      <c r="B6617" s="18" t="s">
        <v>16</v>
      </c>
      <c r="C6617" s="21">
        <v>20201219</v>
      </c>
      <c r="D6617" s="21">
        <v>610538201209</v>
      </c>
      <c r="E6617" s="21" t="s">
        <v>16</v>
      </c>
      <c r="F6617" s="21">
        <v>20201229</v>
      </c>
      <c r="G6617" s="21" t="s">
        <v>17</v>
      </c>
      <c r="H6617" s="21" t="s">
        <v>35</v>
      </c>
      <c r="I6617" s="21" t="s">
        <v>156</v>
      </c>
      <c r="J6617" s="21">
        <v>1.46</v>
      </c>
      <c r="K6617" s="21" t="s">
        <v>20</v>
      </c>
      <c r="L6617">
        <f t="shared" si="119"/>
        <v>2</v>
      </c>
      <c r="M6617">
        <f>MATCH(H:H,价格表!$B$4:$B$35,0)</f>
        <v>22</v>
      </c>
      <c r="N6617" s="27">
        <f>IF(J6617&lt;=0.3,INDEX(价格表!$B$4:$I$31,M6617,2),IF(AND(J6617&gt;0.3,J6617&lt;=1),INDEX(价格表!$B$4:$I$31,M6617,3),IF(AND(J6617&gt;1,J6617&lt;=2.2),INDEX(价格表!$B$4:$I$31,M6617,4),IF(AND(J6617&gt;2.2,J6617&lt;=3.3),INDEX(价格表!$B$4:$I$31,M6617,5),IF(AND(J6617&gt;3.3,J6617&lt;=4),INDEX(价格表!$B$4:$I$31,M6617,6),IF(AND(J6617&gt;4,J6617&lt;=5.5),INDEX(价格表!$B$4:$I$31,M6617,7),IF(J6617&gt;5.5,2.6+INDEX(价格表!$B$4:$I$31,M6617,8)*L6617)))))))</f>
        <v>2.15</v>
      </c>
    </row>
    <row r="6618" spans="1:14">
      <c r="A6618" s="20">
        <v>4311138071515</v>
      </c>
      <c r="B6618" s="18" t="s">
        <v>16</v>
      </c>
      <c r="C6618" s="21">
        <v>20201219</v>
      </c>
      <c r="D6618" s="21">
        <v>610538201209</v>
      </c>
      <c r="E6618" s="21" t="s">
        <v>16</v>
      </c>
      <c r="F6618" s="21">
        <v>20201229</v>
      </c>
      <c r="G6618" s="21" t="s">
        <v>17</v>
      </c>
      <c r="H6618" s="21" t="s">
        <v>66</v>
      </c>
      <c r="I6618" s="21" t="s">
        <v>67</v>
      </c>
      <c r="J6618" s="21">
        <v>1.45</v>
      </c>
      <c r="K6618" s="21" t="s">
        <v>20</v>
      </c>
      <c r="L6618">
        <f t="shared" si="119"/>
        <v>2</v>
      </c>
      <c r="M6618">
        <f>MATCH(H:H,价格表!$B$4:$B$35,0)</f>
        <v>17</v>
      </c>
      <c r="N6618" s="27">
        <f>IF(J6618&lt;=0.3,INDEX(价格表!$B$4:$I$31,M6618,2),IF(AND(J6618&gt;0.3,J6618&lt;=1),INDEX(价格表!$B$4:$I$31,M6618,3),IF(AND(J6618&gt;1,J6618&lt;=2.2),INDEX(价格表!$B$4:$I$31,M6618,4),IF(AND(J6618&gt;2.2,J6618&lt;=3.3),INDEX(价格表!$B$4:$I$31,M6618,5),IF(AND(J6618&gt;3.3,J6618&lt;=4),INDEX(价格表!$B$4:$I$31,M6618,6),IF(AND(J6618&gt;4,J6618&lt;=5.5),INDEX(价格表!$B$4:$I$31,M6618,7),IF(J6618&gt;5.5,2.6+INDEX(价格表!$B$4:$I$31,M6618,8)*L6618)))))))</f>
        <v>2.15</v>
      </c>
    </row>
    <row r="6619" spans="1:14">
      <c r="A6619" s="20">
        <v>4311138071516</v>
      </c>
      <c r="B6619" s="18" t="s">
        <v>16</v>
      </c>
      <c r="C6619" s="21">
        <v>20201219</v>
      </c>
      <c r="D6619" s="21">
        <v>610538201209</v>
      </c>
      <c r="E6619" s="21" t="s">
        <v>16</v>
      </c>
      <c r="F6619" s="21">
        <v>20201229</v>
      </c>
      <c r="G6619" s="21" t="s">
        <v>17</v>
      </c>
      <c r="H6619" s="21" t="s">
        <v>73</v>
      </c>
      <c r="I6619" s="21" t="s">
        <v>93</v>
      </c>
      <c r="J6619" s="21">
        <v>1.44</v>
      </c>
      <c r="K6619" s="21" t="s">
        <v>20</v>
      </c>
      <c r="L6619">
        <f t="shared" si="119"/>
        <v>2</v>
      </c>
      <c r="M6619">
        <f>MATCH(H:H,价格表!$B$4:$B$35,0)</f>
        <v>7</v>
      </c>
      <c r="N6619" s="27">
        <f>IF(J6619&lt;=0.3,INDEX(价格表!$B$4:$I$31,M6619,2),IF(AND(J6619&gt;0.3,J6619&lt;=1),INDEX(价格表!$B$4:$I$31,M6619,3),IF(AND(J6619&gt;1,J6619&lt;=2.2),INDEX(价格表!$B$4:$I$31,M6619,4),IF(AND(J6619&gt;2.2,J6619&lt;=3.3),INDEX(价格表!$B$4:$I$31,M6619,5),IF(AND(J6619&gt;3.3,J6619&lt;=4),INDEX(价格表!$B$4:$I$31,M6619,6),IF(AND(J6619&gt;4,J6619&lt;=5.5),INDEX(价格表!$B$4:$I$31,M6619,7),IF(J6619&gt;5.5,2.6+INDEX(价格表!$B$4:$I$31,M6619,8)*L6619)))))))</f>
        <v>2.15</v>
      </c>
    </row>
    <row r="6620" spans="1:14">
      <c r="A6620" s="20">
        <v>4311138071517</v>
      </c>
      <c r="B6620" s="18" t="s">
        <v>16</v>
      </c>
      <c r="C6620" s="21">
        <v>20201219</v>
      </c>
      <c r="D6620" s="21">
        <v>610538201209</v>
      </c>
      <c r="E6620" s="21" t="s">
        <v>16</v>
      </c>
      <c r="F6620" s="21">
        <v>20201229</v>
      </c>
      <c r="G6620" s="21" t="s">
        <v>17</v>
      </c>
      <c r="H6620" s="21" t="s">
        <v>88</v>
      </c>
      <c r="I6620" s="21" t="s">
        <v>101</v>
      </c>
      <c r="J6620" s="21">
        <v>1.63</v>
      </c>
      <c r="K6620" s="21" t="s">
        <v>20</v>
      </c>
      <c r="L6620">
        <f t="shared" si="119"/>
        <v>2</v>
      </c>
      <c r="M6620">
        <f>MATCH(H:H,价格表!$B$4:$B$35,0)</f>
        <v>19</v>
      </c>
      <c r="N6620" s="27">
        <f>IF(J6620&lt;=0.3,INDEX(价格表!$B$4:$I$31,M6620,2),IF(AND(J6620&gt;0.3,J6620&lt;=1),INDEX(价格表!$B$4:$I$31,M6620,3),IF(AND(J6620&gt;1,J6620&lt;=2.2),INDEX(价格表!$B$4:$I$31,M6620,4),IF(AND(J6620&gt;2.2,J6620&lt;=3.3),INDEX(价格表!$B$4:$I$31,M6620,5),IF(AND(J6620&gt;3.3,J6620&lt;=4),INDEX(价格表!$B$4:$I$31,M6620,6),IF(AND(J6620&gt;4,J6620&lt;=5.5),INDEX(价格表!$B$4:$I$31,M6620,7),IF(J6620&gt;5.5,2.6+INDEX(价格表!$B$4:$I$31,M6620,8)*L6620)))))))</f>
        <v>2.15</v>
      </c>
    </row>
    <row r="6621" spans="1:14">
      <c r="A6621" s="20">
        <v>4311138071519</v>
      </c>
      <c r="B6621" s="18" t="s">
        <v>16</v>
      </c>
      <c r="C6621" s="21">
        <v>20201219</v>
      </c>
      <c r="D6621" s="21">
        <v>610538201209</v>
      </c>
      <c r="E6621" s="21" t="s">
        <v>16</v>
      </c>
      <c r="F6621" s="21">
        <v>20201229</v>
      </c>
      <c r="G6621" s="21" t="s">
        <v>17</v>
      </c>
      <c r="H6621" s="21" t="s">
        <v>33</v>
      </c>
      <c r="I6621" s="21" t="s">
        <v>34</v>
      </c>
      <c r="J6621" s="21">
        <v>1.45</v>
      </c>
      <c r="K6621" s="21" t="s">
        <v>20</v>
      </c>
      <c r="L6621">
        <f t="shared" si="119"/>
        <v>2</v>
      </c>
      <c r="M6621">
        <f>MATCH(H:H,价格表!$B$4:$B$35,0)</f>
        <v>13</v>
      </c>
      <c r="N6621" s="27">
        <f>IF(J6621&lt;=0.3,INDEX(价格表!$B$4:$I$31,M6621,2),IF(AND(J6621&gt;0.3,J6621&lt;=1),INDEX(价格表!$B$4:$I$31,M6621,3),IF(AND(J6621&gt;1,J6621&lt;=2.2),INDEX(价格表!$B$4:$I$31,M6621,4),IF(AND(J6621&gt;2.2,J6621&lt;=3.3),INDEX(价格表!$B$4:$I$31,M6621,5),IF(AND(J6621&gt;3.3,J6621&lt;=4),INDEX(价格表!$B$4:$I$31,M6621,6),IF(AND(J6621&gt;4,J6621&lt;=5.5),INDEX(价格表!$B$4:$I$31,M6621,7),IF(J6621&gt;5.5,2.6+INDEX(价格表!$B$4:$I$31,M6621,8)*L6621)))))))</f>
        <v>2.15</v>
      </c>
    </row>
    <row r="6622" spans="1:14">
      <c r="A6622" s="20">
        <v>4311138071521</v>
      </c>
      <c r="B6622" s="18" t="s">
        <v>16</v>
      </c>
      <c r="C6622" s="21">
        <v>20201219</v>
      </c>
      <c r="D6622" s="21">
        <v>610538201209</v>
      </c>
      <c r="E6622" s="21" t="s">
        <v>16</v>
      </c>
      <c r="F6622" s="21">
        <v>20201229</v>
      </c>
      <c r="G6622" s="21" t="s">
        <v>17</v>
      </c>
      <c r="H6622" s="21" t="s">
        <v>21</v>
      </c>
      <c r="I6622" s="21" t="s">
        <v>109</v>
      </c>
      <c r="J6622" s="21">
        <v>1.44</v>
      </c>
      <c r="K6622" s="21" t="s">
        <v>20</v>
      </c>
      <c r="L6622">
        <f t="shared" si="119"/>
        <v>2</v>
      </c>
      <c r="M6622">
        <f>MATCH(H:H,价格表!$B$4:$B$35,0)</f>
        <v>20</v>
      </c>
      <c r="N6622" s="27">
        <f>IF(J6622&lt;=0.3,INDEX(价格表!$B$4:$I$31,M6622,2),IF(AND(J6622&gt;0.3,J6622&lt;=1),INDEX(价格表!$B$4:$I$31,M6622,3),IF(AND(J6622&gt;1,J6622&lt;=2.2),INDEX(价格表!$B$4:$I$31,M6622,4),IF(AND(J6622&gt;2.2,J6622&lt;=3.3),INDEX(价格表!$B$4:$I$31,M6622,5),IF(AND(J6622&gt;3.3,J6622&lt;=4),INDEX(价格表!$B$4:$I$31,M6622,6),IF(AND(J6622&gt;4,J6622&lt;=5.5),INDEX(价格表!$B$4:$I$31,M6622,7),IF(J6622&gt;5.5,2.6+INDEX(价格表!$B$4:$I$31,M6622,8)*L6622)))))))</f>
        <v>2.15</v>
      </c>
    </row>
    <row r="6623" spans="1:14">
      <c r="A6623" s="20">
        <v>4311138071522</v>
      </c>
      <c r="B6623" s="18" t="s">
        <v>16</v>
      </c>
      <c r="C6623" s="21">
        <v>20201219</v>
      </c>
      <c r="D6623" s="21">
        <v>610538201209</v>
      </c>
      <c r="E6623" s="21" t="s">
        <v>16</v>
      </c>
      <c r="F6623" s="21">
        <v>20201229</v>
      </c>
      <c r="G6623" s="21" t="s">
        <v>17</v>
      </c>
      <c r="H6623" s="21" t="s">
        <v>30</v>
      </c>
      <c r="I6623" s="21" t="s">
        <v>31</v>
      </c>
      <c r="J6623" s="21">
        <v>1.46</v>
      </c>
      <c r="K6623" s="21" t="s">
        <v>20</v>
      </c>
      <c r="L6623">
        <f t="shared" si="119"/>
        <v>2</v>
      </c>
      <c r="M6623">
        <f>MATCH(H:H,价格表!$B$4:$B$35,0)</f>
        <v>16</v>
      </c>
      <c r="N6623" s="27">
        <f>IF(J6623&lt;=0.3,INDEX(价格表!$B$4:$I$31,M6623,2),IF(AND(J6623&gt;0.3,J6623&lt;=1),INDEX(价格表!$B$4:$I$31,M6623,3),IF(AND(J6623&gt;1,J6623&lt;=2.2),INDEX(价格表!$B$4:$I$31,M6623,4),IF(AND(J6623&gt;2.2,J6623&lt;=3.3),INDEX(价格表!$B$4:$I$31,M6623,5),IF(AND(J6623&gt;3.3,J6623&lt;=4),INDEX(价格表!$B$4:$I$31,M6623,6),IF(AND(J6623&gt;4,J6623&lt;=5.5),INDEX(价格表!$B$4:$I$31,M6623,7),IF(J6623&gt;5.5,2.6+INDEX(价格表!$B$4:$I$31,M6623,8)*L6623)))))))</f>
        <v>2.15</v>
      </c>
    </row>
    <row r="6624" spans="1:14">
      <c r="A6624" s="20">
        <v>4311138071560</v>
      </c>
      <c r="B6624" s="18" t="s">
        <v>16</v>
      </c>
      <c r="C6624" s="21">
        <v>20201219</v>
      </c>
      <c r="D6624" s="21">
        <v>610538201209</v>
      </c>
      <c r="E6624" s="21" t="s">
        <v>16</v>
      </c>
      <c r="F6624" s="21">
        <v>20201229</v>
      </c>
      <c r="G6624" s="21" t="s">
        <v>17</v>
      </c>
      <c r="H6624" s="21" t="s">
        <v>18</v>
      </c>
      <c r="I6624" s="21" t="s">
        <v>19</v>
      </c>
      <c r="J6624" s="21">
        <v>1.47</v>
      </c>
      <c r="K6624" s="21" t="s">
        <v>20</v>
      </c>
      <c r="L6624">
        <f t="shared" si="119"/>
        <v>2</v>
      </c>
      <c r="M6624">
        <f>MATCH(H:H,价格表!$B$4:$B$35,0)</f>
        <v>1</v>
      </c>
      <c r="N6624" s="27">
        <f>IF(J6624&lt;=0.3,INDEX(价格表!$B$4:$I$31,M6624,2),IF(AND(J6624&gt;0.3,J6624&lt;=1),INDEX(价格表!$B$4:$I$31,M6624,3),IF(AND(J6624&gt;1,J6624&lt;=2.2),INDEX(价格表!$B$4:$I$31,M6624,4),IF(AND(J6624&gt;2.2,J6624&lt;=3.3),INDEX(价格表!$B$4:$I$31,M6624,5),IF(AND(J6624&gt;3.3,J6624&lt;=4),INDEX(价格表!$B$4:$I$31,M6624,6),IF(AND(J6624&gt;4,J6624&lt;=5.5),INDEX(价格表!$B$4:$I$31,M6624,7),IF(J6624&gt;5.5,2.6+INDEX(价格表!$B$4:$I$31,M6624,8)*L6624)))))))</f>
        <v>2.15</v>
      </c>
    </row>
    <row r="6625" spans="1:14">
      <c r="A6625" s="20">
        <v>4311138071561</v>
      </c>
      <c r="B6625" s="18" t="s">
        <v>16</v>
      </c>
      <c r="C6625" s="21">
        <v>20201219</v>
      </c>
      <c r="D6625" s="21">
        <v>610538201209</v>
      </c>
      <c r="E6625" s="21" t="s">
        <v>16</v>
      </c>
      <c r="F6625" s="21">
        <v>20201229</v>
      </c>
      <c r="G6625" s="21" t="s">
        <v>17</v>
      </c>
      <c r="H6625" s="21" t="s">
        <v>82</v>
      </c>
      <c r="I6625" s="21" t="s">
        <v>83</v>
      </c>
      <c r="J6625" s="21">
        <v>1.44</v>
      </c>
      <c r="K6625" s="21" t="s">
        <v>20</v>
      </c>
      <c r="L6625">
        <f t="shared" si="119"/>
        <v>2</v>
      </c>
      <c r="M6625">
        <f>MATCH(H:H,价格表!$B$4:$B$35,0)</f>
        <v>2</v>
      </c>
      <c r="N6625" s="27">
        <f>IF(J6625&lt;=0.3,INDEX(价格表!$B$4:$I$31,M6625,2),IF(AND(J6625&gt;0.3,J6625&lt;=1),INDEX(价格表!$B$4:$I$31,M6625,3),IF(AND(J6625&gt;1,J6625&lt;=2.2),INDEX(价格表!$B$4:$I$31,M6625,4),IF(AND(J6625&gt;2.2,J6625&lt;=3.3),INDEX(价格表!$B$4:$I$31,M6625,5),IF(AND(J6625&gt;3.3,J6625&lt;=4),INDEX(价格表!$B$4:$I$31,M6625,6),IF(AND(J6625&gt;4,J6625&lt;=5.5),INDEX(价格表!$B$4:$I$31,M6625,7),IF(J6625&gt;5.5,2.6+INDEX(价格表!$B$4:$I$31,M6625,8)*L6625)))))))</f>
        <v>2.15</v>
      </c>
    </row>
    <row r="6626" spans="1:14">
      <c r="A6626" s="20">
        <v>4311138071562</v>
      </c>
      <c r="B6626" s="18" t="s">
        <v>16</v>
      </c>
      <c r="C6626" s="21">
        <v>20201219</v>
      </c>
      <c r="D6626" s="21">
        <v>610538201209</v>
      </c>
      <c r="E6626" s="21" t="s">
        <v>16</v>
      </c>
      <c r="F6626" s="21">
        <v>20201229</v>
      </c>
      <c r="G6626" s="21" t="s">
        <v>17</v>
      </c>
      <c r="H6626" s="21" t="s">
        <v>21</v>
      </c>
      <c r="I6626" s="21" t="s">
        <v>228</v>
      </c>
      <c r="J6626" s="21">
        <v>1.46</v>
      </c>
      <c r="K6626" s="21" t="s">
        <v>20</v>
      </c>
      <c r="L6626">
        <f t="shared" si="119"/>
        <v>2</v>
      </c>
      <c r="M6626">
        <f>MATCH(H:H,价格表!$B$4:$B$35,0)</f>
        <v>20</v>
      </c>
      <c r="N6626" s="27">
        <f>IF(J6626&lt;=0.3,INDEX(价格表!$B$4:$I$31,M6626,2),IF(AND(J6626&gt;0.3,J6626&lt;=1),INDEX(价格表!$B$4:$I$31,M6626,3),IF(AND(J6626&gt;1,J6626&lt;=2.2),INDEX(价格表!$B$4:$I$31,M6626,4),IF(AND(J6626&gt;2.2,J6626&lt;=3.3),INDEX(价格表!$B$4:$I$31,M6626,5),IF(AND(J6626&gt;3.3,J6626&lt;=4),INDEX(价格表!$B$4:$I$31,M6626,6),IF(AND(J6626&gt;4,J6626&lt;=5.5),INDEX(价格表!$B$4:$I$31,M6626,7),IF(J6626&gt;5.5,2.6+INDEX(价格表!$B$4:$I$31,M6626,8)*L6626)))))))</f>
        <v>2.15</v>
      </c>
    </row>
    <row r="6627" spans="1:14">
      <c r="A6627" s="20">
        <v>4311138071563</v>
      </c>
      <c r="B6627" s="18" t="s">
        <v>16</v>
      </c>
      <c r="C6627" s="21">
        <v>20201219</v>
      </c>
      <c r="D6627" s="21">
        <v>610538201209</v>
      </c>
      <c r="E6627" s="21" t="s">
        <v>16</v>
      </c>
      <c r="F6627" s="21">
        <v>20201229</v>
      </c>
      <c r="G6627" s="21" t="s">
        <v>17</v>
      </c>
      <c r="H6627" s="21" t="s">
        <v>66</v>
      </c>
      <c r="I6627" s="21" t="s">
        <v>113</v>
      </c>
      <c r="J6627" s="21">
        <v>1.44</v>
      </c>
      <c r="K6627" s="21" t="s">
        <v>20</v>
      </c>
      <c r="L6627">
        <f t="shared" si="119"/>
        <v>2</v>
      </c>
      <c r="M6627">
        <f>MATCH(H:H,价格表!$B$4:$B$35,0)</f>
        <v>17</v>
      </c>
      <c r="N6627" s="27">
        <f>IF(J6627&lt;=0.3,INDEX(价格表!$B$4:$I$31,M6627,2),IF(AND(J6627&gt;0.3,J6627&lt;=1),INDEX(价格表!$B$4:$I$31,M6627,3),IF(AND(J6627&gt;1,J6627&lt;=2.2),INDEX(价格表!$B$4:$I$31,M6627,4),IF(AND(J6627&gt;2.2,J6627&lt;=3.3),INDEX(价格表!$B$4:$I$31,M6627,5),IF(AND(J6627&gt;3.3,J6627&lt;=4),INDEX(价格表!$B$4:$I$31,M6627,6),IF(AND(J6627&gt;4,J6627&lt;=5.5),INDEX(价格表!$B$4:$I$31,M6627,7),IF(J6627&gt;5.5,2.6+INDEX(价格表!$B$4:$I$31,M6627,8)*L6627)))))))</f>
        <v>2.15</v>
      </c>
    </row>
    <row r="6628" spans="1:14">
      <c r="A6628" s="20">
        <v>4311138071564</v>
      </c>
      <c r="B6628" s="18" t="s">
        <v>16</v>
      </c>
      <c r="C6628" s="21">
        <v>20201219</v>
      </c>
      <c r="D6628" s="21">
        <v>610538201209</v>
      </c>
      <c r="E6628" s="21" t="s">
        <v>16</v>
      </c>
      <c r="F6628" s="21">
        <v>20201229</v>
      </c>
      <c r="G6628" s="21" t="s">
        <v>17</v>
      </c>
      <c r="H6628" s="21" t="s">
        <v>18</v>
      </c>
      <c r="I6628" s="21" t="s">
        <v>53</v>
      </c>
      <c r="J6628" s="21">
        <v>1.44</v>
      </c>
      <c r="K6628" s="21" t="s">
        <v>20</v>
      </c>
      <c r="L6628">
        <f t="shared" si="119"/>
        <v>2</v>
      </c>
      <c r="M6628">
        <f>MATCH(H:H,价格表!$B$4:$B$35,0)</f>
        <v>1</v>
      </c>
      <c r="N6628" s="27">
        <f>IF(J6628&lt;=0.3,INDEX(价格表!$B$4:$I$31,M6628,2),IF(AND(J6628&gt;0.3,J6628&lt;=1),INDEX(价格表!$B$4:$I$31,M6628,3),IF(AND(J6628&gt;1,J6628&lt;=2.2),INDEX(价格表!$B$4:$I$31,M6628,4),IF(AND(J6628&gt;2.2,J6628&lt;=3.3),INDEX(价格表!$B$4:$I$31,M6628,5),IF(AND(J6628&gt;3.3,J6628&lt;=4),INDEX(价格表!$B$4:$I$31,M6628,6),IF(AND(J6628&gt;4,J6628&lt;=5.5),INDEX(价格表!$B$4:$I$31,M6628,7),IF(J6628&gt;5.5,2.6+INDEX(价格表!$B$4:$I$31,M6628,8)*L6628)))))))</f>
        <v>2.15</v>
      </c>
    </row>
    <row r="6629" spans="1:14">
      <c r="A6629" s="20">
        <v>4311138071565</v>
      </c>
      <c r="B6629" s="18" t="s">
        <v>16</v>
      </c>
      <c r="C6629" s="21">
        <v>20201219</v>
      </c>
      <c r="D6629" s="21">
        <v>610538201209</v>
      </c>
      <c r="E6629" s="21" t="s">
        <v>16</v>
      </c>
      <c r="F6629" s="21">
        <v>20201229</v>
      </c>
      <c r="G6629" s="21" t="s">
        <v>17</v>
      </c>
      <c r="H6629" s="21" t="s">
        <v>21</v>
      </c>
      <c r="I6629" s="21" t="s">
        <v>22</v>
      </c>
      <c r="J6629" s="21">
        <v>1.48</v>
      </c>
      <c r="K6629" s="21" t="s">
        <v>20</v>
      </c>
      <c r="L6629">
        <f t="shared" si="119"/>
        <v>2</v>
      </c>
      <c r="M6629">
        <f>MATCH(H:H,价格表!$B$4:$B$35,0)</f>
        <v>20</v>
      </c>
      <c r="N6629" s="27">
        <f>IF(J6629&lt;=0.3,INDEX(价格表!$B$4:$I$31,M6629,2),IF(AND(J6629&gt;0.3,J6629&lt;=1),INDEX(价格表!$B$4:$I$31,M6629,3),IF(AND(J6629&gt;1,J6629&lt;=2.2),INDEX(价格表!$B$4:$I$31,M6629,4),IF(AND(J6629&gt;2.2,J6629&lt;=3.3),INDEX(价格表!$B$4:$I$31,M6629,5),IF(AND(J6629&gt;3.3,J6629&lt;=4),INDEX(价格表!$B$4:$I$31,M6629,6),IF(AND(J6629&gt;4,J6629&lt;=5.5),INDEX(价格表!$B$4:$I$31,M6629,7),IF(J6629&gt;5.5,2.6+INDEX(价格表!$B$4:$I$31,M6629,8)*L6629)))))))</f>
        <v>2.15</v>
      </c>
    </row>
    <row r="6630" spans="1:14">
      <c r="A6630" s="20">
        <v>4311138071566</v>
      </c>
      <c r="B6630" s="18" t="s">
        <v>16</v>
      </c>
      <c r="C6630" s="21">
        <v>20201219</v>
      </c>
      <c r="D6630" s="21">
        <v>610538201209</v>
      </c>
      <c r="E6630" s="21" t="s">
        <v>16</v>
      </c>
      <c r="F6630" s="21">
        <v>20201229</v>
      </c>
      <c r="G6630" s="21" t="s">
        <v>17</v>
      </c>
      <c r="H6630" s="21" t="s">
        <v>37</v>
      </c>
      <c r="I6630" s="21" t="s">
        <v>214</v>
      </c>
      <c r="J6630" s="21">
        <v>1.45</v>
      </c>
      <c r="K6630" s="21" t="s">
        <v>20</v>
      </c>
      <c r="L6630">
        <f t="shared" si="119"/>
        <v>2</v>
      </c>
      <c r="M6630">
        <f>MATCH(H:H,价格表!$B$4:$B$35,0)</f>
        <v>12</v>
      </c>
      <c r="N6630" s="27">
        <f>IF(J6630&lt;=0.3,INDEX(价格表!$B$4:$I$31,M6630,2),IF(AND(J6630&gt;0.3,J6630&lt;=1),INDEX(价格表!$B$4:$I$31,M6630,3),IF(AND(J6630&gt;1,J6630&lt;=2.2),INDEX(价格表!$B$4:$I$31,M6630,4),IF(AND(J6630&gt;2.2,J6630&lt;=3.3),INDEX(价格表!$B$4:$I$31,M6630,5),IF(AND(J6630&gt;3.3,J6630&lt;=4),INDEX(价格表!$B$4:$I$31,M6630,6),IF(AND(J6630&gt;4,J6630&lt;=5.5),INDEX(价格表!$B$4:$I$31,M6630,7),IF(J6630&gt;5.5,2.6+INDEX(价格表!$B$4:$I$31,M6630,8)*L6630)))))))</f>
        <v>2.15</v>
      </c>
    </row>
    <row r="6631" spans="1:14">
      <c r="A6631" s="20">
        <v>4311138071567</v>
      </c>
      <c r="B6631" s="18" t="s">
        <v>16</v>
      </c>
      <c r="C6631" s="21">
        <v>20201219</v>
      </c>
      <c r="D6631" s="21">
        <v>610538201209</v>
      </c>
      <c r="E6631" s="21" t="s">
        <v>16</v>
      </c>
      <c r="F6631" s="21">
        <v>20201229</v>
      </c>
      <c r="G6631" s="21" t="s">
        <v>17</v>
      </c>
      <c r="H6631" s="21" t="s">
        <v>39</v>
      </c>
      <c r="I6631" s="21" t="s">
        <v>40</v>
      </c>
      <c r="J6631" s="21">
        <v>1.44</v>
      </c>
      <c r="K6631" s="21" t="s">
        <v>20</v>
      </c>
      <c r="L6631">
        <f t="shared" si="119"/>
        <v>2</v>
      </c>
      <c r="M6631">
        <f>MATCH(H:H,价格表!$B$4:$B$35,0)</f>
        <v>23</v>
      </c>
      <c r="N6631" s="27">
        <f>IF(J6631&lt;=0.3,INDEX(价格表!$B$4:$I$31,M6631,2),IF(AND(J6631&gt;0.3,J6631&lt;=1),INDEX(价格表!$B$4:$I$31,M6631,3),IF(AND(J6631&gt;1,J6631&lt;=2.2),INDEX(价格表!$B$4:$I$31,M6631,4),IF(AND(J6631&gt;2.2,J6631&lt;=3.3),INDEX(价格表!$B$4:$I$31,M6631,5),IF(AND(J6631&gt;3.3,J6631&lt;=4),INDEX(价格表!$B$4:$I$31,M6631,6),IF(AND(J6631&gt;4,J6631&lt;=5.5),INDEX(价格表!$B$4:$I$31,M6631,7),IF(J6631&gt;5.5,2.6+INDEX(价格表!$B$4:$I$31,M6631,8)*L6631)))))))</f>
        <v>2.15</v>
      </c>
    </row>
    <row r="6632" spans="1:14">
      <c r="A6632" s="20">
        <v>4311140705343</v>
      </c>
      <c r="B6632" s="18" t="s">
        <v>16</v>
      </c>
      <c r="C6632" s="21">
        <v>20201219</v>
      </c>
      <c r="D6632" s="21">
        <v>610538201209</v>
      </c>
      <c r="E6632" s="21" t="s">
        <v>16</v>
      </c>
      <c r="F6632" s="21">
        <v>20201229</v>
      </c>
      <c r="G6632" s="21" t="s">
        <v>17</v>
      </c>
      <c r="H6632" s="21" t="s">
        <v>39</v>
      </c>
      <c r="I6632" s="21" t="s">
        <v>40</v>
      </c>
      <c r="J6632" s="21">
        <v>1.44</v>
      </c>
      <c r="K6632" s="21" t="s">
        <v>20</v>
      </c>
      <c r="L6632">
        <f t="shared" si="119"/>
        <v>2</v>
      </c>
      <c r="M6632">
        <f>MATCH(H:H,价格表!$B$4:$B$35,0)</f>
        <v>23</v>
      </c>
      <c r="N6632" s="27">
        <f>IF(J6632&lt;=0.3,INDEX(价格表!$B$4:$I$31,M6632,2),IF(AND(J6632&gt;0.3,J6632&lt;=1),INDEX(价格表!$B$4:$I$31,M6632,3),IF(AND(J6632&gt;1,J6632&lt;=2.2),INDEX(价格表!$B$4:$I$31,M6632,4),IF(AND(J6632&gt;2.2,J6632&lt;=3.3),INDEX(价格表!$B$4:$I$31,M6632,5),IF(AND(J6632&gt;3.3,J6632&lt;=4),INDEX(价格表!$B$4:$I$31,M6632,6),IF(AND(J6632&gt;4,J6632&lt;=5.5),INDEX(价格表!$B$4:$I$31,M6632,7),IF(J6632&gt;5.5,2.6+INDEX(价格表!$B$4:$I$31,M6632,8)*L6632)))))))</f>
        <v>2.15</v>
      </c>
    </row>
    <row r="6633" spans="1:14">
      <c r="A6633" s="20">
        <v>4311140705344</v>
      </c>
      <c r="B6633" s="18" t="s">
        <v>16</v>
      </c>
      <c r="C6633" s="21">
        <v>20201219</v>
      </c>
      <c r="D6633" s="21">
        <v>610538201209</v>
      </c>
      <c r="E6633" s="21" t="s">
        <v>16</v>
      </c>
      <c r="F6633" s="21">
        <v>20201229</v>
      </c>
      <c r="G6633" s="21" t="s">
        <v>17</v>
      </c>
      <c r="H6633" s="21" t="s">
        <v>37</v>
      </c>
      <c r="I6633" s="21" t="s">
        <v>119</v>
      </c>
      <c r="J6633" s="21">
        <v>1.44</v>
      </c>
      <c r="K6633" s="21" t="s">
        <v>20</v>
      </c>
      <c r="L6633">
        <f t="shared" si="119"/>
        <v>2</v>
      </c>
      <c r="M6633">
        <f>MATCH(H:H,价格表!$B$4:$B$35,0)</f>
        <v>12</v>
      </c>
      <c r="N6633" s="27">
        <f>IF(J6633&lt;=0.3,INDEX(价格表!$B$4:$I$31,M6633,2),IF(AND(J6633&gt;0.3,J6633&lt;=1),INDEX(价格表!$B$4:$I$31,M6633,3),IF(AND(J6633&gt;1,J6633&lt;=2.2),INDEX(价格表!$B$4:$I$31,M6633,4),IF(AND(J6633&gt;2.2,J6633&lt;=3.3),INDEX(价格表!$B$4:$I$31,M6633,5),IF(AND(J6633&gt;3.3,J6633&lt;=4),INDEX(价格表!$B$4:$I$31,M6633,6),IF(AND(J6633&gt;4,J6633&lt;=5.5),INDEX(价格表!$B$4:$I$31,M6633,7),IF(J6633&gt;5.5,2.6+INDEX(价格表!$B$4:$I$31,M6633,8)*L6633)))))))</f>
        <v>2.15</v>
      </c>
    </row>
    <row r="6634" spans="1:14">
      <c r="A6634" s="20">
        <v>4311140709372</v>
      </c>
      <c r="B6634" s="18" t="s">
        <v>16</v>
      </c>
      <c r="C6634" s="21">
        <v>20201219</v>
      </c>
      <c r="D6634" s="21">
        <v>610538201209</v>
      </c>
      <c r="E6634" s="21" t="s">
        <v>16</v>
      </c>
      <c r="F6634" s="21">
        <v>20201229</v>
      </c>
      <c r="G6634" s="21" t="s">
        <v>17</v>
      </c>
      <c r="H6634" s="21" t="s">
        <v>18</v>
      </c>
      <c r="I6634" s="21" t="s">
        <v>369</v>
      </c>
      <c r="J6634" s="21">
        <v>1.42</v>
      </c>
      <c r="K6634" s="21" t="s">
        <v>20</v>
      </c>
      <c r="L6634">
        <f t="shared" si="119"/>
        <v>2</v>
      </c>
      <c r="M6634">
        <f>MATCH(H:H,价格表!$B$4:$B$35,0)</f>
        <v>1</v>
      </c>
      <c r="N6634" s="27">
        <f>IF(J6634&lt;=0.3,INDEX(价格表!$B$4:$I$31,M6634,2),IF(AND(J6634&gt;0.3,J6634&lt;=1),INDEX(价格表!$B$4:$I$31,M6634,3),IF(AND(J6634&gt;1,J6634&lt;=2.2),INDEX(价格表!$B$4:$I$31,M6634,4),IF(AND(J6634&gt;2.2,J6634&lt;=3.3),INDEX(价格表!$B$4:$I$31,M6634,5),IF(AND(J6634&gt;3.3,J6634&lt;=4),INDEX(价格表!$B$4:$I$31,M6634,6),IF(AND(J6634&gt;4,J6634&lt;=5.5),INDEX(价格表!$B$4:$I$31,M6634,7),IF(J6634&gt;5.5,2.6+INDEX(价格表!$B$4:$I$31,M6634,8)*L6634)))))))</f>
        <v>2.15</v>
      </c>
    </row>
    <row r="6635" spans="1:14">
      <c r="A6635" s="20">
        <v>4311140717216</v>
      </c>
      <c r="B6635" s="18" t="s">
        <v>16</v>
      </c>
      <c r="C6635" s="21">
        <v>20201219</v>
      </c>
      <c r="D6635" s="21">
        <v>610538201209</v>
      </c>
      <c r="E6635" s="21" t="s">
        <v>16</v>
      </c>
      <c r="F6635" s="21">
        <v>20201229</v>
      </c>
      <c r="G6635" s="21" t="s">
        <v>17</v>
      </c>
      <c r="H6635" s="21" t="s">
        <v>18</v>
      </c>
      <c r="I6635" s="21" t="s">
        <v>53</v>
      </c>
      <c r="J6635" s="21">
        <v>1.42</v>
      </c>
      <c r="K6635" s="21" t="s">
        <v>20</v>
      </c>
      <c r="L6635">
        <f t="shared" si="119"/>
        <v>2</v>
      </c>
      <c r="M6635">
        <f>MATCH(H:H,价格表!$B$4:$B$35,0)</f>
        <v>1</v>
      </c>
      <c r="N6635" s="27">
        <f>IF(J6635&lt;=0.3,INDEX(价格表!$B$4:$I$31,M6635,2),IF(AND(J6635&gt;0.3,J6635&lt;=1),INDEX(价格表!$B$4:$I$31,M6635,3),IF(AND(J6635&gt;1,J6635&lt;=2.2),INDEX(价格表!$B$4:$I$31,M6635,4),IF(AND(J6635&gt;2.2,J6635&lt;=3.3),INDEX(价格表!$B$4:$I$31,M6635,5),IF(AND(J6635&gt;3.3,J6635&lt;=4),INDEX(价格表!$B$4:$I$31,M6635,6),IF(AND(J6635&gt;4,J6635&lt;=5.5),INDEX(价格表!$B$4:$I$31,M6635,7),IF(J6635&gt;5.5,2.6+INDEX(价格表!$B$4:$I$31,M6635,8)*L6635)))))))</f>
        <v>2.15</v>
      </c>
    </row>
    <row r="6636" spans="1:14">
      <c r="A6636" s="20">
        <v>4311140730682</v>
      </c>
      <c r="B6636" s="18" t="s">
        <v>16</v>
      </c>
      <c r="C6636" s="21">
        <v>20201219</v>
      </c>
      <c r="D6636" s="21">
        <v>610538201209</v>
      </c>
      <c r="E6636" s="21" t="s">
        <v>16</v>
      </c>
      <c r="F6636" s="21">
        <v>20201229</v>
      </c>
      <c r="G6636" s="21" t="s">
        <v>17</v>
      </c>
      <c r="H6636" s="21" t="s">
        <v>23</v>
      </c>
      <c r="I6636" s="21" t="s">
        <v>258</v>
      </c>
      <c r="J6636" s="21">
        <v>1.43</v>
      </c>
      <c r="K6636" s="21" t="s">
        <v>20</v>
      </c>
      <c r="L6636">
        <f t="shared" si="119"/>
        <v>2</v>
      </c>
      <c r="M6636">
        <f>MATCH(H:H,价格表!$B$4:$B$35,0)</f>
        <v>15</v>
      </c>
      <c r="N6636" s="27">
        <f>IF(J6636&lt;=0.3,INDEX(价格表!$B$4:$I$31,M6636,2),IF(AND(J6636&gt;0.3,J6636&lt;=1),INDEX(价格表!$B$4:$I$31,M6636,3),IF(AND(J6636&gt;1,J6636&lt;=2.2),INDEX(价格表!$B$4:$I$31,M6636,4),IF(AND(J6636&gt;2.2,J6636&lt;=3.3),INDEX(价格表!$B$4:$I$31,M6636,5),IF(AND(J6636&gt;3.3,J6636&lt;=4),INDEX(价格表!$B$4:$I$31,M6636,6),IF(AND(J6636&gt;4,J6636&lt;=5.5),INDEX(价格表!$B$4:$I$31,M6636,7),IF(J6636&gt;5.5,2.6+INDEX(价格表!$B$4:$I$31,M6636,8)*L6636)))))))</f>
        <v>2.15</v>
      </c>
    </row>
    <row r="6637" spans="1:14">
      <c r="A6637" s="20">
        <v>4311140731773</v>
      </c>
      <c r="B6637" s="18" t="s">
        <v>16</v>
      </c>
      <c r="C6637" s="21">
        <v>20201219</v>
      </c>
      <c r="D6637" s="21">
        <v>610538201209</v>
      </c>
      <c r="E6637" s="21" t="s">
        <v>16</v>
      </c>
      <c r="F6637" s="21">
        <v>20201229</v>
      </c>
      <c r="G6637" s="21" t="s">
        <v>17</v>
      </c>
      <c r="H6637" s="21" t="s">
        <v>50</v>
      </c>
      <c r="I6637" s="21" t="s">
        <v>125</v>
      </c>
      <c r="J6637" s="21">
        <v>1.71</v>
      </c>
      <c r="K6637" s="21" t="s">
        <v>20</v>
      </c>
      <c r="L6637">
        <f t="shared" si="119"/>
        <v>2</v>
      </c>
      <c r="M6637">
        <f>MATCH(H:H,价格表!$B$4:$B$35,0)</f>
        <v>4</v>
      </c>
      <c r="N6637" s="27">
        <f>IF(J6637&lt;=0.3,INDEX(价格表!$B$4:$I$31,M6637,2),IF(AND(J6637&gt;0.3,J6637&lt;=1),INDEX(价格表!$B$4:$I$31,M6637,3),IF(AND(J6637&gt;1,J6637&lt;=2.2),INDEX(价格表!$B$4:$I$31,M6637,4),IF(AND(J6637&gt;2.2,J6637&lt;=3.3),INDEX(价格表!$B$4:$I$31,M6637,5),IF(AND(J6637&gt;3.3,J6637&lt;=4),INDEX(价格表!$B$4:$I$31,M6637,6),IF(AND(J6637&gt;4,J6637&lt;=5.5),INDEX(价格表!$B$4:$I$31,M6637,7),IF(J6637&gt;5.5,2.6+INDEX(价格表!$B$4:$I$31,M6637,8)*L6637)))))))</f>
        <v>2.15</v>
      </c>
    </row>
    <row r="6638" spans="1:14">
      <c r="A6638" s="20">
        <v>4311140732311</v>
      </c>
      <c r="B6638" s="18" t="s">
        <v>16</v>
      </c>
      <c r="C6638" s="21">
        <v>20201219</v>
      </c>
      <c r="D6638" s="21">
        <v>610538201209</v>
      </c>
      <c r="E6638" s="21" t="s">
        <v>16</v>
      </c>
      <c r="F6638" s="21">
        <v>20201229</v>
      </c>
      <c r="G6638" s="21" t="s">
        <v>17</v>
      </c>
      <c r="H6638" s="21" t="s">
        <v>18</v>
      </c>
      <c r="I6638" s="21" t="s">
        <v>53</v>
      </c>
      <c r="J6638" s="21">
        <v>1.68</v>
      </c>
      <c r="K6638" s="21" t="s">
        <v>20</v>
      </c>
      <c r="L6638">
        <f t="shared" si="119"/>
        <v>2</v>
      </c>
      <c r="M6638">
        <f>MATCH(H:H,价格表!$B$4:$B$35,0)</f>
        <v>1</v>
      </c>
      <c r="N6638" s="27">
        <f>IF(J6638&lt;=0.3,INDEX(价格表!$B$4:$I$31,M6638,2),IF(AND(J6638&gt;0.3,J6638&lt;=1),INDEX(价格表!$B$4:$I$31,M6638,3),IF(AND(J6638&gt;1,J6638&lt;=2.2),INDEX(价格表!$B$4:$I$31,M6638,4),IF(AND(J6638&gt;2.2,J6638&lt;=3.3),INDEX(价格表!$B$4:$I$31,M6638,5),IF(AND(J6638&gt;3.3,J6638&lt;=4),INDEX(价格表!$B$4:$I$31,M6638,6),IF(AND(J6638&gt;4,J6638&lt;=5.5),INDEX(价格表!$B$4:$I$31,M6638,7),IF(J6638&gt;5.5,2.6+INDEX(价格表!$B$4:$I$31,M6638,8)*L6638)))))))</f>
        <v>2.15</v>
      </c>
    </row>
    <row r="6639" spans="1:14">
      <c r="A6639" s="20">
        <v>4311140739124</v>
      </c>
      <c r="B6639" s="18" t="s">
        <v>16</v>
      </c>
      <c r="C6639" s="21">
        <v>20201219</v>
      </c>
      <c r="D6639" s="21">
        <v>610538201209</v>
      </c>
      <c r="E6639" s="21" t="s">
        <v>16</v>
      </c>
      <c r="F6639" s="21">
        <v>20201229</v>
      </c>
      <c r="G6639" s="21" t="s">
        <v>17</v>
      </c>
      <c r="H6639" s="21" t="s">
        <v>18</v>
      </c>
      <c r="I6639" s="21" t="s">
        <v>53</v>
      </c>
      <c r="J6639" s="21">
        <v>1.45</v>
      </c>
      <c r="K6639" s="21" t="s">
        <v>20</v>
      </c>
      <c r="L6639">
        <f t="shared" si="119"/>
        <v>2</v>
      </c>
      <c r="M6639">
        <f>MATCH(H:H,价格表!$B$4:$B$35,0)</f>
        <v>1</v>
      </c>
      <c r="N6639" s="27">
        <f>IF(J6639&lt;=0.3,INDEX(价格表!$B$4:$I$31,M6639,2),IF(AND(J6639&gt;0.3,J6639&lt;=1),INDEX(价格表!$B$4:$I$31,M6639,3),IF(AND(J6639&gt;1,J6639&lt;=2.2),INDEX(价格表!$B$4:$I$31,M6639,4),IF(AND(J6639&gt;2.2,J6639&lt;=3.3),INDEX(价格表!$B$4:$I$31,M6639,5),IF(AND(J6639&gt;3.3,J6639&lt;=4),INDEX(价格表!$B$4:$I$31,M6639,6),IF(AND(J6639&gt;4,J6639&lt;=5.5),INDEX(价格表!$B$4:$I$31,M6639,7),IF(J6639&gt;5.5,2.6+INDEX(价格表!$B$4:$I$31,M6639,8)*L6639)))))))</f>
        <v>2.15</v>
      </c>
    </row>
    <row r="6640" spans="1:14">
      <c r="A6640" s="20">
        <v>4311140739195</v>
      </c>
      <c r="B6640" s="18" t="s">
        <v>16</v>
      </c>
      <c r="C6640" s="21">
        <v>20201219</v>
      </c>
      <c r="D6640" s="21">
        <v>610538201209</v>
      </c>
      <c r="E6640" s="21" t="s">
        <v>16</v>
      </c>
      <c r="F6640" s="21">
        <v>20201229</v>
      </c>
      <c r="G6640" s="21" t="s">
        <v>17</v>
      </c>
      <c r="H6640" s="21" t="s">
        <v>158</v>
      </c>
      <c r="I6640" s="21" t="s">
        <v>159</v>
      </c>
      <c r="J6640" s="21">
        <v>1.45</v>
      </c>
      <c r="K6640" s="21" t="s">
        <v>20</v>
      </c>
      <c r="L6640">
        <f t="shared" si="119"/>
        <v>2</v>
      </c>
      <c r="M6640">
        <f>MATCH(H:H,价格表!$B$4:$B$35,0)</f>
        <v>31</v>
      </c>
      <c r="N6640" s="27">
        <f>L6640*12+3</f>
        <v>27</v>
      </c>
    </row>
    <row r="6641" spans="1:14">
      <c r="A6641" s="20">
        <v>4311140746853</v>
      </c>
      <c r="B6641" s="18" t="s">
        <v>16</v>
      </c>
      <c r="C6641" s="21">
        <v>20201219</v>
      </c>
      <c r="D6641" s="21">
        <v>610538201209</v>
      </c>
      <c r="E6641" s="21" t="s">
        <v>16</v>
      </c>
      <c r="F6641" s="21">
        <v>20201229</v>
      </c>
      <c r="G6641" s="21" t="s">
        <v>17</v>
      </c>
      <c r="H6641" s="21" t="s">
        <v>18</v>
      </c>
      <c r="I6641" s="21" t="s">
        <v>53</v>
      </c>
      <c r="J6641" s="21">
        <v>1.45</v>
      </c>
      <c r="K6641" s="21" t="s">
        <v>20</v>
      </c>
      <c r="L6641">
        <f t="shared" si="119"/>
        <v>2</v>
      </c>
      <c r="M6641">
        <f>MATCH(H:H,价格表!$B$4:$B$35,0)</f>
        <v>1</v>
      </c>
      <c r="N6641" s="27">
        <f>IF(J6641&lt;=0.3,INDEX(价格表!$B$4:$I$31,M6641,2),IF(AND(J6641&gt;0.3,J6641&lt;=1),INDEX(价格表!$B$4:$I$31,M6641,3),IF(AND(J6641&gt;1,J6641&lt;=2.2),INDEX(价格表!$B$4:$I$31,M6641,4),IF(AND(J6641&gt;2.2,J6641&lt;=3.3),INDEX(价格表!$B$4:$I$31,M6641,5),IF(AND(J6641&gt;3.3,J6641&lt;=4),INDEX(价格表!$B$4:$I$31,M6641,6),IF(AND(J6641&gt;4,J6641&lt;=5.5),INDEX(价格表!$B$4:$I$31,M6641,7),IF(J6641&gt;5.5,2.6+INDEX(价格表!$B$4:$I$31,M6641,8)*L6641)))))))</f>
        <v>2.15</v>
      </c>
    </row>
    <row r="6642" spans="1:14">
      <c r="A6642" s="20">
        <v>4311140746904</v>
      </c>
      <c r="B6642" s="18" t="s">
        <v>16</v>
      </c>
      <c r="C6642" s="21">
        <v>20201219</v>
      </c>
      <c r="D6642" s="21">
        <v>610538201209</v>
      </c>
      <c r="E6642" s="21" t="s">
        <v>16</v>
      </c>
      <c r="F6642" s="21">
        <v>20201229</v>
      </c>
      <c r="G6642" s="21" t="s">
        <v>17</v>
      </c>
      <c r="H6642" s="21" t="s">
        <v>82</v>
      </c>
      <c r="I6642" s="21" t="s">
        <v>83</v>
      </c>
      <c r="J6642" s="21">
        <v>1.46</v>
      </c>
      <c r="K6642" s="21" t="s">
        <v>20</v>
      </c>
      <c r="L6642">
        <f t="shared" si="119"/>
        <v>2</v>
      </c>
      <c r="M6642">
        <f>MATCH(H:H,价格表!$B$4:$B$35,0)</f>
        <v>2</v>
      </c>
      <c r="N6642" s="27">
        <f>IF(J6642&lt;=0.3,INDEX(价格表!$B$4:$I$31,M6642,2),IF(AND(J6642&gt;0.3,J6642&lt;=1),INDEX(价格表!$B$4:$I$31,M6642,3),IF(AND(J6642&gt;1,J6642&lt;=2.2),INDEX(价格表!$B$4:$I$31,M6642,4),IF(AND(J6642&gt;2.2,J6642&lt;=3.3),INDEX(价格表!$B$4:$I$31,M6642,5),IF(AND(J6642&gt;3.3,J6642&lt;=4),INDEX(价格表!$B$4:$I$31,M6642,6),IF(AND(J6642&gt;4,J6642&lt;=5.5),INDEX(价格表!$B$4:$I$31,M6642,7),IF(J6642&gt;5.5,2.6+INDEX(价格表!$B$4:$I$31,M6642,8)*L6642)))))))</f>
        <v>2.15</v>
      </c>
    </row>
    <row r="6643" spans="1:14">
      <c r="A6643" s="20">
        <v>4311140746917</v>
      </c>
      <c r="B6643" s="18" t="s">
        <v>16</v>
      </c>
      <c r="C6643" s="21">
        <v>20201219</v>
      </c>
      <c r="D6643" s="21">
        <v>610538201209</v>
      </c>
      <c r="E6643" s="21" t="s">
        <v>16</v>
      </c>
      <c r="F6643" s="21">
        <v>20201229</v>
      </c>
      <c r="G6643" s="21" t="s">
        <v>17</v>
      </c>
      <c r="H6643" s="21" t="s">
        <v>56</v>
      </c>
      <c r="I6643" s="21" t="s">
        <v>57</v>
      </c>
      <c r="J6643" s="21">
        <v>1.45</v>
      </c>
      <c r="K6643" s="21" t="s">
        <v>20</v>
      </c>
      <c r="L6643">
        <f t="shared" si="119"/>
        <v>2</v>
      </c>
      <c r="M6643">
        <f>MATCH(H:H,价格表!$B$4:$B$35,0)</f>
        <v>11</v>
      </c>
      <c r="N6643" s="27">
        <f>IF(J6643&lt;=0.3,INDEX(价格表!$B$4:$I$31,M6643,2),IF(AND(J6643&gt;0.3,J6643&lt;=1),INDEX(价格表!$B$4:$I$31,M6643,3),IF(AND(J6643&gt;1,J6643&lt;=2.2),INDEX(价格表!$B$4:$I$31,M6643,4),IF(AND(J6643&gt;2.2,J6643&lt;=3.3),INDEX(价格表!$B$4:$I$31,M6643,5),IF(AND(J6643&gt;3.3,J6643&lt;=4),INDEX(价格表!$B$4:$I$31,M6643,6),IF(AND(J6643&gt;4,J6643&lt;=5.5),INDEX(价格表!$B$4:$I$31,M6643,7),IF(J6643&gt;5.5,2.6+INDEX(价格表!$B$4:$I$31,M6643,8)*L6643)))))))</f>
        <v>2.15</v>
      </c>
    </row>
    <row r="6644" spans="1:14">
      <c r="A6644" s="20">
        <v>4311140753325</v>
      </c>
      <c r="B6644" s="18" t="s">
        <v>16</v>
      </c>
      <c r="C6644" s="21">
        <v>20201219</v>
      </c>
      <c r="D6644" s="21">
        <v>610538201209</v>
      </c>
      <c r="E6644" s="21" t="s">
        <v>16</v>
      </c>
      <c r="F6644" s="21">
        <v>20201229</v>
      </c>
      <c r="G6644" s="21" t="s">
        <v>17</v>
      </c>
      <c r="H6644" s="21" t="s">
        <v>18</v>
      </c>
      <c r="I6644" s="21" t="s">
        <v>53</v>
      </c>
      <c r="J6644" s="21">
        <v>1.47</v>
      </c>
      <c r="K6644" s="21" t="s">
        <v>20</v>
      </c>
      <c r="L6644">
        <f t="shared" si="119"/>
        <v>2</v>
      </c>
      <c r="M6644">
        <f>MATCH(H:H,价格表!$B$4:$B$35,0)</f>
        <v>1</v>
      </c>
      <c r="N6644" s="27">
        <f>IF(J6644&lt;=0.3,INDEX(价格表!$B$4:$I$31,M6644,2),IF(AND(J6644&gt;0.3,J6644&lt;=1),INDEX(价格表!$B$4:$I$31,M6644,3),IF(AND(J6644&gt;1,J6644&lt;=2.2),INDEX(价格表!$B$4:$I$31,M6644,4),IF(AND(J6644&gt;2.2,J6644&lt;=3.3),INDEX(价格表!$B$4:$I$31,M6644,5),IF(AND(J6644&gt;3.3,J6644&lt;=4),INDEX(价格表!$B$4:$I$31,M6644,6),IF(AND(J6644&gt;4,J6644&lt;=5.5),INDEX(价格表!$B$4:$I$31,M6644,7),IF(J6644&gt;5.5,2.6+INDEX(价格表!$B$4:$I$31,M6644,8)*L6644)))))))</f>
        <v>2.15</v>
      </c>
    </row>
    <row r="6645" spans="1:14">
      <c r="A6645" s="20">
        <v>4311140753334</v>
      </c>
      <c r="B6645" s="18" t="s">
        <v>16</v>
      </c>
      <c r="C6645" s="21">
        <v>20201219</v>
      </c>
      <c r="D6645" s="21">
        <v>610538201209</v>
      </c>
      <c r="E6645" s="21" t="s">
        <v>16</v>
      </c>
      <c r="F6645" s="21">
        <v>20201229</v>
      </c>
      <c r="G6645" s="21" t="s">
        <v>17</v>
      </c>
      <c r="H6645" s="21" t="s">
        <v>18</v>
      </c>
      <c r="I6645" s="21" t="s">
        <v>53</v>
      </c>
      <c r="J6645" s="21">
        <v>1.44</v>
      </c>
      <c r="K6645" s="21" t="s">
        <v>20</v>
      </c>
      <c r="L6645">
        <f t="shared" si="119"/>
        <v>2</v>
      </c>
      <c r="M6645">
        <f>MATCH(H:H,价格表!$B$4:$B$35,0)</f>
        <v>1</v>
      </c>
      <c r="N6645" s="27">
        <f>IF(J6645&lt;=0.3,INDEX(价格表!$B$4:$I$31,M6645,2),IF(AND(J6645&gt;0.3,J6645&lt;=1),INDEX(价格表!$B$4:$I$31,M6645,3),IF(AND(J6645&gt;1,J6645&lt;=2.2),INDEX(价格表!$B$4:$I$31,M6645,4),IF(AND(J6645&gt;2.2,J6645&lt;=3.3),INDEX(价格表!$B$4:$I$31,M6645,5),IF(AND(J6645&gt;3.3,J6645&lt;=4),INDEX(价格表!$B$4:$I$31,M6645,6),IF(AND(J6645&gt;4,J6645&lt;=5.5),INDEX(价格表!$B$4:$I$31,M6645,7),IF(J6645&gt;5.5,2.6+INDEX(价格表!$B$4:$I$31,M6645,8)*L6645)))))))</f>
        <v>2.15</v>
      </c>
    </row>
    <row r="6646" spans="1:14">
      <c r="A6646" s="20">
        <v>4311140761052</v>
      </c>
      <c r="B6646" s="18" t="s">
        <v>16</v>
      </c>
      <c r="C6646" s="21">
        <v>20201219</v>
      </c>
      <c r="D6646" s="21">
        <v>610538201209</v>
      </c>
      <c r="E6646" s="21" t="s">
        <v>16</v>
      </c>
      <c r="F6646" s="21">
        <v>20201229</v>
      </c>
      <c r="G6646" s="21" t="s">
        <v>17</v>
      </c>
      <c r="H6646" s="21" t="s">
        <v>43</v>
      </c>
      <c r="I6646" s="21" t="s">
        <v>47</v>
      </c>
      <c r="J6646" s="21">
        <v>1.44</v>
      </c>
      <c r="K6646" s="21" t="s">
        <v>20</v>
      </c>
      <c r="L6646">
        <f t="shared" si="119"/>
        <v>2</v>
      </c>
      <c r="M6646">
        <f>MATCH(H:H,价格表!$B$4:$B$35,0)</f>
        <v>10</v>
      </c>
      <c r="N6646" s="27">
        <f>IF(J6646&lt;=0.3,INDEX(价格表!$B$4:$I$31,M6646,2),IF(AND(J6646&gt;0.3,J6646&lt;=1),INDEX(价格表!$B$4:$I$31,M6646,3),IF(AND(J6646&gt;1,J6646&lt;=2.2),INDEX(价格表!$B$4:$I$31,M6646,4),IF(AND(J6646&gt;2.2,J6646&lt;=3.3),INDEX(价格表!$B$4:$I$31,M6646,5),IF(AND(J6646&gt;3.3,J6646&lt;=4),INDEX(价格表!$B$4:$I$31,M6646,6),IF(AND(J6646&gt;4,J6646&lt;=5.5),INDEX(价格表!$B$4:$I$31,M6646,7),IF(J6646&gt;5.5,2.6+INDEX(价格表!$B$4:$I$31,M6646,8)*L6646)))))))</f>
        <v>2.15</v>
      </c>
    </row>
    <row r="6647" spans="1:14">
      <c r="A6647" s="20">
        <v>4311140761482</v>
      </c>
      <c r="B6647" s="18" t="s">
        <v>16</v>
      </c>
      <c r="C6647" s="21">
        <v>20201219</v>
      </c>
      <c r="D6647" s="21">
        <v>610538201209</v>
      </c>
      <c r="E6647" s="21" t="s">
        <v>16</v>
      </c>
      <c r="F6647" s="21">
        <v>20201229</v>
      </c>
      <c r="G6647" s="21" t="s">
        <v>17</v>
      </c>
      <c r="H6647" s="21" t="s">
        <v>18</v>
      </c>
      <c r="I6647" s="21" t="s">
        <v>53</v>
      </c>
      <c r="J6647" s="21">
        <v>1.52</v>
      </c>
      <c r="K6647" s="21" t="s">
        <v>20</v>
      </c>
      <c r="L6647">
        <f t="shared" si="119"/>
        <v>2</v>
      </c>
      <c r="M6647">
        <f>MATCH(H:H,价格表!$B$4:$B$35,0)</f>
        <v>1</v>
      </c>
      <c r="N6647" s="27">
        <f>IF(J6647&lt;=0.3,INDEX(价格表!$B$4:$I$31,M6647,2),IF(AND(J6647&gt;0.3,J6647&lt;=1),INDEX(价格表!$B$4:$I$31,M6647,3),IF(AND(J6647&gt;1,J6647&lt;=2.2),INDEX(价格表!$B$4:$I$31,M6647,4),IF(AND(J6647&gt;2.2,J6647&lt;=3.3),INDEX(价格表!$B$4:$I$31,M6647,5),IF(AND(J6647&gt;3.3,J6647&lt;=4),INDEX(价格表!$B$4:$I$31,M6647,6),IF(AND(J6647&gt;4,J6647&lt;=5.5),INDEX(价格表!$B$4:$I$31,M6647,7),IF(J6647&gt;5.5,2.6+INDEX(价格表!$B$4:$I$31,M6647,8)*L6647)))))))</f>
        <v>2.15</v>
      </c>
    </row>
    <row r="6648" spans="1:14">
      <c r="A6648" s="20">
        <v>4311140761530</v>
      </c>
      <c r="B6648" s="18" t="s">
        <v>16</v>
      </c>
      <c r="C6648" s="21">
        <v>20201219</v>
      </c>
      <c r="D6648" s="21">
        <v>610538201209</v>
      </c>
      <c r="E6648" s="21" t="s">
        <v>16</v>
      </c>
      <c r="F6648" s="21">
        <v>20201229</v>
      </c>
      <c r="G6648" s="21" t="s">
        <v>17</v>
      </c>
      <c r="H6648" s="21" t="s">
        <v>43</v>
      </c>
      <c r="I6648" s="21" t="s">
        <v>47</v>
      </c>
      <c r="J6648" s="21">
        <v>1.48</v>
      </c>
      <c r="K6648" s="21" t="s">
        <v>20</v>
      </c>
      <c r="L6648">
        <f t="shared" si="119"/>
        <v>2</v>
      </c>
      <c r="M6648">
        <f>MATCH(H:H,价格表!$B$4:$B$35,0)</f>
        <v>10</v>
      </c>
      <c r="N6648" s="27">
        <f>IF(J6648&lt;=0.3,INDEX(价格表!$B$4:$I$31,M6648,2),IF(AND(J6648&gt;0.3,J6648&lt;=1),INDEX(价格表!$B$4:$I$31,M6648,3),IF(AND(J6648&gt;1,J6648&lt;=2.2),INDEX(价格表!$B$4:$I$31,M6648,4),IF(AND(J6648&gt;2.2,J6648&lt;=3.3),INDEX(价格表!$B$4:$I$31,M6648,5),IF(AND(J6648&gt;3.3,J6648&lt;=4),INDEX(价格表!$B$4:$I$31,M6648,6),IF(AND(J6648&gt;4,J6648&lt;=5.5),INDEX(价格表!$B$4:$I$31,M6648,7),IF(J6648&gt;5.5,2.6+INDEX(价格表!$B$4:$I$31,M6648,8)*L6648)))))))</f>
        <v>2.15</v>
      </c>
    </row>
    <row r="6649" spans="1:14">
      <c r="A6649" s="20">
        <v>4311140776016</v>
      </c>
      <c r="B6649" s="18" t="s">
        <v>16</v>
      </c>
      <c r="C6649" s="21">
        <v>20201219</v>
      </c>
      <c r="D6649" s="21">
        <v>610538201209</v>
      </c>
      <c r="E6649" s="21" t="s">
        <v>16</v>
      </c>
      <c r="F6649" s="21">
        <v>20201229</v>
      </c>
      <c r="G6649" s="21" t="s">
        <v>17</v>
      </c>
      <c r="H6649" s="21" t="s">
        <v>18</v>
      </c>
      <c r="I6649" s="21" t="s">
        <v>53</v>
      </c>
      <c r="J6649" s="21">
        <v>1.47</v>
      </c>
      <c r="K6649" s="21" t="s">
        <v>20</v>
      </c>
      <c r="L6649">
        <f t="shared" si="119"/>
        <v>2</v>
      </c>
      <c r="M6649">
        <f>MATCH(H:H,价格表!$B$4:$B$35,0)</f>
        <v>1</v>
      </c>
      <c r="N6649" s="27">
        <f>IF(J6649&lt;=0.3,INDEX(价格表!$B$4:$I$31,M6649,2),IF(AND(J6649&gt;0.3,J6649&lt;=1),INDEX(价格表!$B$4:$I$31,M6649,3),IF(AND(J6649&gt;1,J6649&lt;=2.2),INDEX(价格表!$B$4:$I$31,M6649,4),IF(AND(J6649&gt;2.2,J6649&lt;=3.3),INDEX(价格表!$B$4:$I$31,M6649,5),IF(AND(J6649&gt;3.3,J6649&lt;=4),INDEX(价格表!$B$4:$I$31,M6649,6),IF(AND(J6649&gt;4,J6649&lt;=5.5),INDEX(价格表!$B$4:$I$31,M6649,7),IF(J6649&gt;5.5,2.6+INDEX(价格表!$B$4:$I$31,M6649,8)*L6649)))))))</f>
        <v>2.15</v>
      </c>
    </row>
    <row r="6650" spans="1:14">
      <c r="A6650" s="20">
        <v>4311140776084</v>
      </c>
      <c r="B6650" s="18" t="s">
        <v>16</v>
      </c>
      <c r="C6650" s="21">
        <v>20201219</v>
      </c>
      <c r="D6650" s="21">
        <v>610538201209</v>
      </c>
      <c r="E6650" s="21" t="s">
        <v>16</v>
      </c>
      <c r="F6650" s="21">
        <v>20201229</v>
      </c>
      <c r="G6650" s="21" t="s">
        <v>17</v>
      </c>
      <c r="H6650" s="21" t="s">
        <v>158</v>
      </c>
      <c r="I6650" s="21" t="s">
        <v>159</v>
      </c>
      <c r="J6650" s="21">
        <v>1.44</v>
      </c>
      <c r="K6650" s="21" t="s">
        <v>20</v>
      </c>
      <c r="L6650">
        <f t="shared" si="119"/>
        <v>2</v>
      </c>
      <c r="M6650">
        <f>MATCH(H:H,价格表!$B$4:$B$35,0)</f>
        <v>31</v>
      </c>
      <c r="N6650" s="27">
        <f>L6650*12+3</f>
        <v>27</v>
      </c>
    </row>
    <row r="6651" spans="1:14">
      <c r="A6651" s="20">
        <v>4311140776437</v>
      </c>
      <c r="B6651" s="18" t="s">
        <v>16</v>
      </c>
      <c r="C6651" s="21">
        <v>20201219</v>
      </c>
      <c r="D6651" s="21">
        <v>610538201209</v>
      </c>
      <c r="E6651" s="21" t="s">
        <v>16</v>
      </c>
      <c r="F6651" s="21">
        <v>20201229</v>
      </c>
      <c r="G6651" s="21" t="s">
        <v>17</v>
      </c>
      <c r="H6651" s="21" t="s">
        <v>18</v>
      </c>
      <c r="I6651" s="21" t="s">
        <v>53</v>
      </c>
      <c r="J6651" s="21">
        <v>1.44</v>
      </c>
      <c r="K6651" s="21" t="s">
        <v>20</v>
      </c>
      <c r="L6651">
        <f t="shared" si="119"/>
        <v>2</v>
      </c>
      <c r="M6651">
        <f>MATCH(H:H,价格表!$B$4:$B$35,0)</f>
        <v>1</v>
      </c>
      <c r="N6651" s="27">
        <f>IF(J6651&lt;=0.3,INDEX(价格表!$B$4:$I$31,M6651,2),IF(AND(J6651&gt;0.3,J6651&lt;=1),INDEX(价格表!$B$4:$I$31,M6651,3),IF(AND(J6651&gt;1,J6651&lt;=2.2),INDEX(价格表!$B$4:$I$31,M6651,4),IF(AND(J6651&gt;2.2,J6651&lt;=3.3),INDEX(价格表!$B$4:$I$31,M6651,5),IF(AND(J6651&gt;3.3,J6651&lt;=4),INDEX(价格表!$B$4:$I$31,M6651,6),IF(AND(J6651&gt;4,J6651&lt;=5.5),INDEX(价格表!$B$4:$I$31,M6651,7),IF(J6651&gt;5.5,2.6+INDEX(价格表!$B$4:$I$31,M6651,8)*L6651)))))))</f>
        <v>2.15</v>
      </c>
    </row>
    <row r="6652" spans="1:14">
      <c r="A6652" s="20">
        <v>4311140776476</v>
      </c>
      <c r="B6652" s="18" t="s">
        <v>16</v>
      </c>
      <c r="C6652" s="21">
        <v>20201219</v>
      </c>
      <c r="D6652" s="21">
        <v>610538201209</v>
      </c>
      <c r="E6652" s="21" t="s">
        <v>16</v>
      </c>
      <c r="F6652" s="21">
        <v>20201229</v>
      </c>
      <c r="G6652" s="21" t="s">
        <v>17</v>
      </c>
      <c r="H6652" s="21" t="s">
        <v>18</v>
      </c>
      <c r="I6652" s="21" t="s">
        <v>53</v>
      </c>
      <c r="J6652" s="21">
        <v>1.44</v>
      </c>
      <c r="K6652" s="21" t="s">
        <v>20</v>
      </c>
      <c r="L6652">
        <f t="shared" si="119"/>
        <v>2</v>
      </c>
      <c r="M6652">
        <f>MATCH(H:H,价格表!$B$4:$B$35,0)</f>
        <v>1</v>
      </c>
      <c r="N6652" s="27">
        <f>IF(J6652&lt;=0.3,INDEX(价格表!$B$4:$I$31,M6652,2),IF(AND(J6652&gt;0.3,J6652&lt;=1),INDEX(价格表!$B$4:$I$31,M6652,3),IF(AND(J6652&gt;1,J6652&lt;=2.2),INDEX(价格表!$B$4:$I$31,M6652,4),IF(AND(J6652&gt;2.2,J6652&lt;=3.3),INDEX(价格表!$B$4:$I$31,M6652,5),IF(AND(J6652&gt;3.3,J6652&lt;=4),INDEX(价格表!$B$4:$I$31,M6652,6),IF(AND(J6652&gt;4,J6652&lt;=5.5),INDEX(价格表!$B$4:$I$31,M6652,7),IF(J6652&gt;5.5,2.6+INDEX(价格表!$B$4:$I$31,M6652,8)*L6652)))))))</f>
        <v>2.15</v>
      </c>
    </row>
    <row r="6653" spans="1:14">
      <c r="A6653" s="20">
        <v>4311140781796</v>
      </c>
      <c r="B6653" s="18" t="s">
        <v>16</v>
      </c>
      <c r="C6653" s="21">
        <v>20201219</v>
      </c>
      <c r="D6653" s="21">
        <v>610538201209</v>
      </c>
      <c r="E6653" s="21" t="s">
        <v>16</v>
      </c>
      <c r="F6653" s="21">
        <v>20201229</v>
      </c>
      <c r="G6653" s="21" t="s">
        <v>17</v>
      </c>
      <c r="H6653" s="21" t="s">
        <v>18</v>
      </c>
      <c r="I6653" s="21" t="s">
        <v>53</v>
      </c>
      <c r="J6653" s="21">
        <v>1.45</v>
      </c>
      <c r="K6653" s="21" t="s">
        <v>20</v>
      </c>
      <c r="L6653">
        <f t="shared" si="119"/>
        <v>2</v>
      </c>
      <c r="M6653">
        <f>MATCH(H:H,价格表!$B$4:$B$35,0)</f>
        <v>1</v>
      </c>
      <c r="N6653" s="27">
        <f>IF(J6653&lt;=0.3,INDEX(价格表!$B$4:$I$31,M6653,2),IF(AND(J6653&gt;0.3,J6653&lt;=1),INDEX(价格表!$B$4:$I$31,M6653,3),IF(AND(J6653&gt;1,J6653&lt;=2.2),INDEX(价格表!$B$4:$I$31,M6653,4),IF(AND(J6653&gt;2.2,J6653&lt;=3.3),INDEX(价格表!$B$4:$I$31,M6653,5),IF(AND(J6653&gt;3.3,J6653&lt;=4),INDEX(价格表!$B$4:$I$31,M6653,6),IF(AND(J6653&gt;4,J6653&lt;=5.5),INDEX(价格表!$B$4:$I$31,M6653,7),IF(J6653&gt;5.5,2.6+INDEX(价格表!$B$4:$I$31,M6653,8)*L6653)))))))</f>
        <v>2.15</v>
      </c>
    </row>
    <row r="6654" spans="1:14">
      <c r="A6654" s="20">
        <v>4311140781846</v>
      </c>
      <c r="B6654" s="18" t="s">
        <v>16</v>
      </c>
      <c r="C6654" s="21">
        <v>20201219</v>
      </c>
      <c r="D6654" s="21">
        <v>610538201209</v>
      </c>
      <c r="E6654" s="21" t="s">
        <v>16</v>
      </c>
      <c r="F6654" s="21">
        <v>20201229</v>
      </c>
      <c r="G6654" s="21" t="s">
        <v>17</v>
      </c>
      <c r="H6654" s="21" t="s">
        <v>82</v>
      </c>
      <c r="I6654" s="21" t="s">
        <v>83</v>
      </c>
      <c r="J6654" s="21">
        <v>1.54</v>
      </c>
      <c r="K6654" s="21" t="s">
        <v>20</v>
      </c>
      <c r="L6654">
        <f t="shared" si="119"/>
        <v>2</v>
      </c>
      <c r="M6654">
        <f>MATCH(H:H,价格表!$B$4:$B$35,0)</f>
        <v>2</v>
      </c>
      <c r="N6654" s="27">
        <f>IF(J6654&lt;=0.3,INDEX(价格表!$B$4:$I$31,M6654,2),IF(AND(J6654&gt;0.3,J6654&lt;=1),INDEX(价格表!$B$4:$I$31,M6654,3),IF(AND(J6654&gt;1,J6654&lt;=2.2),INDEX(价格表!$B$4:$I$31,M6654,4),IF(AND(J6654&gt;2.2,J6654&lt;=3.3),INDEX(价格表!$B$4:$I$31,M6654,5),IF(AND(J6654&gt;3.3,J6654&lt;=4),INDEX(价格表!$B$4:$I$31,M6654,6),IF(AND(J6654&gt;4,J6654&lt;=5.5),INDEX(价格表!$B$4:$I$31,M6654,7),IF(J6654&gt;5.5,2.6+INDEX(价格表!$B$4:$I$31,M6654,8)*L6654)))))))</f>
        <v>2.15</v>
      </c>
    </row>
    <row r="6655" spans="1:14">
      <c r="A6655" s="20">
        <v>4311140781879</v>
      </c>
      <c r="B6655" s="18" t="s">
        <v>16</v>
      </c>
      <c r="C6655" s="21">
        <v>20201219</v>
      </c>
      <c r="D6655" s="21">
        <v>610538201209</v>
      </c>
      <c r="E6655" s="21" t="s">
        <v>16</v>
      </c>
      <c r="F6655" s="21">
        <v>20201229</v>
      </c>
      <c r="G6655" s="21" t="s">
        <v>17</v>
      </c>
      <c r="H6655" s="21" t="s">
        <v>25</v>
      </c>
      <c r="I6655" s="21" t="s">
        <v>26</v>
      </c>
      <c r="J6655" s="21">
        <v>1.46</v>
      </c>
      <c r="K6655" s="21" t="s">
        <v>20</v>
      </c>
      <c r="L6655">
        <f t="shared" si="119"/>
        <v>2</v>
      </c>
      <c r="M6655">
        <f>MATCH(H:H,价格表!$B$4:$B$35,0)</f>
        <v>25</v>
      </c>
      <c r="N6655" s="27">
        <f>IF(J6655&lt;=0.3,INDEX(价格表!$B$4:$I$31,M6655,2),IF(AND(J6655&gt;0.3,J6655&lt;=1),INDEX(价格表!$B$4:$I$31,M6655,3),IF(AND(J6655&gt;1,J6655&lt;=2.2),INDEX(价格表!$B$4:$I$31,M6655,4),IF(AND(J6655&gt;2.2,J6655&lt;=3.3),INDEX(价格表!$B$4:$I$31,M6655,5),IF(AND(J6655&gt;3.3,J6655&lt;=4),INDEX(价格表!$B$4:$I$31,M6655,6),IF(AND(J6655&gt;4,J6655&lt;=5.5),INDEX(价格表!$B$4:$I$31,M6655,7),IF(J6655&gt;5.5,2.6+INDEX(价格表!$B$4:$I$31,M6655,8)*L6655)))))))</f>
        <v>2.15</v>
      </c>
    </row>
    <row r="6656" spans="1:14">
      <c r="A6656" s="20">
        <v>4311140789568</v>
      </c>
      <c r="B6656" s="18" t="s">
        <v>16</v>
      </c>
      <c r="C6656" s="21">
        <v>20201219</v>
      </c>
      <c r="D6656" s="21">
        <v>610538201209</v>
      </c>
      <c r="E6656" s="21" t="s">
        <v>16</v>
      </c>
      <c r="F6656" s="21">
        <v>20201229</v>
      </c>
      <c r="G6656" s="21" t="s">
        <v>17</v>
      </c>
      <c r="H6656" s="21" t="s">
        <v>18</v>
      </c>
      <c r="I6656" s="21" t="s">
        <v>53</v>
      </c>
      <c r="J6656" s="21">
        <v>1.48</v>
      </c>
      <c r="K6656" s="21" t="s">
        <v>20</v>
      </c>
      <c r="L6656">
        <f t="shared" si="119"/>
        <v>2</v>
      </c>
      <c r="M6656">
        <f>MATCH(H:H,价格表!$B$4:$B$35,0)</f>
        <v>1</v>
      </c>
      <c r="N6656" s="27">
        <f>IF(J6656&lt;=0.3,INDEX(价格表!$B$4:$I$31,M6656,2),IF(AND(J6656&gt;0.3,J6656&lt;=1),INDEX(价格表!$B$4:$I$31,M6656,3),IF(AND(J6656&gt;1,J6656&lt;=2.2),INDEX(价格表!$B$4:$I$31,M6656,4),IF(AND(J6656&gt;2.2,J6656&lt;=3.3),INDEX(价格表!$B$4:$I$31,M6656,5),IF(AND(J6656&gt;3.3,J6656&lt;=4),INDEX(价格表!$B$4:$I$31,M6656,6),IF(AND(J6656&gt;4,J6656&lt;=5.5),INDEX(价格表!$B$4:$I$31,M6656,7),IF(J6656&gt;5.5,2.6+INDEX(价格表!$B$4:$I$31,M6656,8)*L6656)))))))</f>
        <v>2.15</v>
      </c>
    </row>
    <row r="6657" spans="1:14">
      <c r="A6657" s="20">
        <v>4311144969254</v>
      </c>
      <c r="B6657" s="18" t="s">
        <v>16</v>
      </c>
      <c r="C6657" s="21">
        <v>20201219</v>
      </c>
      <c r="D6657" s="21">
        <v>610538201209</v>
      </c>
      <c r="E6657" s="21" t="s">
        <v>16</v>
      </c>
      <c r="F6657" s="21">
        <v>20201229</v>
      </c>
      <c r="G6657" s="21" t="s">
        <v>17</v>
      </c>
      <c r="H6657" s="21" t="s">
        <v>45</v>
      </c>
      <c r="I6657" s="21" t="s">
        <v>46</v>
      </c>
      <c r="J6657" s="21">
        <v>3.18</v>
      </c>
      <c r="K6657" s="21" t="s">
        <v>20</v>
      </c>
      <c r="L6657">
        <f t="shared" si="119"/>
        <v>4</v>
      </c>
      <c r="M6657">
        <f>MATCH(H:H,价格表!$B$4:$B$35,0)</f>
        <v>9</v>
      </c>
      <c r="N6657" s="27">
        <f>IF(J6657&lt;=0.3,INDEX(价格表!$B$4:$I$31,M6657,2),IF(AND(J6657&gt;0.3,J6657&lt;=1),INDEX(价格表!$B$4:$I$31,M6657,3),IF(AND(J6657&gt;1,J6657&lt;=2.2),INDEX(价格表!$B$4:$I$31,M6657,4),IF(AND(J6657&gt;2.2,J6657&lt;=3.3),INDEX(价格表!$B$4:$I$31,M6657,5),IF(AND(J6657&gt;3.3,J6657&lt;=4),INDEX(价格表!$B$4:$I$31,M6657,6),IF(AND(J6657&gt;4,J6657&lt;=5.5),INDEX(价格表!$B$4:$I$31,M6657,7),IF(J6657&gt;5.5,2.6+INDEX(价格表!$B$4:$I$31,M6657,8)*L6657)))))))</f>
        <v>2.5</v>
      </c>
    </row>
    <row r="6658" spans="1:14">
      <c r="A6658" s="20">
        <v>4311144969255</v>
      </c>
      <c r="B6658" s="18" t="s">
        <v>16</v>
      </c>
      <c r="C6658" s="21">
        <v>20201219</v>
      </c>
      <c r="D6658" s="21">
        <v>610538201209</v>
      </c>
      <c r="E6658" s="21" t="s">
        <v>16</v>
      </c>
      <c r="F6658" s="21">
        <v>20201229</v>
      </c>
      <c r="G6658" s="21" t="s">
        <v>17</v>
      </c>
      <c r="H6658" s="21" t="s">
        <v>58</v>
      </c>
      <c r="I6658" s="21" t="s">
        <v>384</v>
      </c>
      <c r="J6658" s="21">
        <v>2.48</v>
      </c>
      <c r="K6658" s="21" t="s">
        <v>20</v>
      </c>
      <c r="L6658">
        <f t="shared" si="119"/>
        <v>3</v>
      </c>
      <c r="M6658">
        <f>MATCH(H:H,价格表!$B$4:$B$35,0)</f>
        <v>32</v>
      </c>
      <c r="N6658" s="27">
        <f>L6658*15+3</f>
        <v>48</v>
      </c>
    </row>
    <row r="6659" spans="1:14">
      <c r="A6659" s="20">
        <v>4311144969257</v>
      </c>
      <c r="B6659" s="18" t="s">
        <v>16</v>
      </c>
      <c r="C6659" s="21">
        <v>20201219</v>
      </c>
      <c r="D6659" s="21">
        <v>610538201209</v>
      </c>
      <c r="E6659" s="21" t="s">
        <v>16</v>
      </c>
      <c r="F6659" s="21">
        <v>20201229</v>
      </c>
      <c r="G6659" s="21" t="s">
        <v>17</v>
      </c>
      <c r="H6659" s="21" t="s">
        <v>18</v>
      </c>
      <c r="I6659" s="21" t="s">
        <v>53</v>
      </c>
      <c r="J6659" s="21">
        <v>0.48</v>
      </c>
      <c r="K6659" s="21" t="s">
        <v>20</v>
      </c>
      <c r="L6659">
        <f t="shared" si="119"/>
        <v>1</v>
      </c>
      <c r="M6659">
        <f>MATCH(H:H,价格表!$B$4:$B$35,0)</f>
        <v>1</v>
      </c>
      <c r="N6659" s="27">
        <f>IF(J6659&lt;=0.3,INDEX(价格表!$B$4:$I$31,M6659,2),IF(AND(J6659&gt;0.3,J6659&lt;=1),INDEX(价格表!$B$4:$I$31,M6659,3),IF(AND(J6659&gt;1,J6659&lt;=2.2),INDEX(价格表!$B$4:$I$31,M6659,4),IF(AND(J6659&gt;2.2,J6659&lt;=3.3),INDEX(价格表!$B$4:$I$31,M6659,5),IF(AND(J6659&gt;3.3,J6659&lt;=4),INDEX(价格表!$B$4:$I$31,M6659,6),IF(AND(J6659&gt;4,J6659&lt;=5.5),INDEX(价格表!$B$4:$I$31,M6659,7),IF(J6659&gt;5.5,2.6+INDEX(价格表!$B$4:$I$31,M6659,8)*L6659)))))))</f>
        <v>1.8</v>
      </c>
    </row>
    <row r="6660" spans="1:14">
      <c r="A6660" s="20">
        <v>4606196728671</v>
      </c>
      <c r="B6660" s="18" t="s">
        <v>16</v>
      </c>
      <c r="C6660" s="21">
        <v>20201219</v>
      </c>
      <c r="D6660" s="21">
        <v>610538201209</v>
      </c>
      <c r="E6660" s="21" t="s">
        <v>16</v>
      </c>
      <c r="F6660" s="21">
        <v>20201229</v>
      </c>
      <c r="G6660" s="21" t="s">
        <v>17</v>
      </c>
      <c r="H6660" s="21" t="s">
        <v>33</v>
      </c>
      <c r="I6660" s="21" t="s">
        <v>34</v>
      </c>
      <c r="J6660" s="21">
        <v>1.26</v>
      </c>
      <c r="K6660" s="21" t="s">
        <v>20</v>
      </c>
      <c r="L6660">
        <f t="shared" ref="L6660:L6723" si="120">ROUNDUP(J6660,0)</f>
        <v>2</v>
      </c>
      <c r="M6660">
        <f>MATCH(H:H,价格表!$B$4:$B$35,0)</f>
        <v>13</v>
      </c>
      <c r="N6660" s="27">
        <f>IF(J6660&lt;=0.3,INDEX(价格表!$B$4:$I$31,M6660,2),IF(AND(J6660&gt;0.3,J6660&lt;=1),INDEX(价格表!$B$4:$I$31,M6660,3),IF(AND(J6660&gt;1,J6660&lt;=2.2),INDEX(价格表!$B$4:$I$31,M6660,4),IF(AND(J6660&gt;2.2,J6660&lt;=3.3),INDEX(价格表!$B$4:$I$31,M6660,5),IF(AND(J6660&gt;3.3,J6660&lt;=4),INDEX(价格表!$B$4:$I$31,M6660,6),IF(AND(J6660&gt;4,J6660&lt;=5.5),INDEX(价格表!$B$4:$I$31,M6660,7),IF(J6660&gt;5.5,2.6+INDEX(价格表!$B$4:$I$31,M6660,8)*L6660)))))))</f>
        <v>2.15</v>
      </c>
    </row>
    <row r="6661" spans="1:14">
      <c r="A6661" s="20">
        <v>4606196728978</v>
      </c>
      <c r="B6661" s="18" t="s">
        <v>16</v>
      </c>
      <c r="C6661" s="21">
        <v>20201219</v>
      </c>
      <c r="D6661" s="21">
        <v>610538201209</v>
      </c>
      <c r="E6661" s="21" t="s">
        <v>16</v>
      </c>
      <c r="F6661" s="21">
        <v>20201229</v>
      </c>
      <c r="G6661" s="21" t="s">
        <v>17</v>
      </c>
      <c r="H6661" s="21" t="s">
        <v>35</v>
      </c>
      <c r="I6661" s="21" t="s">
        <v>239</v>
      </c>
      <c r="J6661" s="21">
        <v>2.13</v>
      </c>
      <c r="K6661" s="21" t="s">
        <v>20</v>
      </c>
      <c r="L6661">
        <f t="shared" si="120"/>
        <v>3</v>
      </c>
      <c r="M6661">
        <f>MATCH(H:H,价格表!$B$4:$B$35,0)</f>
        <v>22</v>
      </c>
      <c r="N6661" s="27">
        <f>IF(J6661&lt;=0.3,INDEX(价格表!$B$4:$I$31,M6661,2),IF(AND(J6661&gt;0.3,J6661&lt;=1),INDEX(价格表!$B$4:$I$31,M6661,3),IF(AND(J6661&gt;1,J6661&lt;=2.2),INDEX(价格表!$B$4:$I$31,M6661,4),IF(AND(J6661&gt;2.2,J6661&lt;=3.3),INDEX(价格表!$B$4:$I$31,M6661,5),IF(AND(J6661&gt;3.3,J6661&lt;=4),INDEX(价格表!$B$4:$I$31,M6661,6),IF(AND(J6661&gt;4,J6661&lt;=5.5),INDEX(价格表!$B$4:$I$31,M6661,7),IF(J6661&gt;5.5,2.6+INDEX(价格表!$B$4:$I$31,M6661,8)*L6661)))))))</f>
        <v>2.15</v>
      </c>
    </row>
    <row r="6662" spans="1:14">
      <c r="A6662" s="20">
        <v>4606196729062</v>
      </c>
      <c r="B6662" s="18" t="s">
        <v>16</v>
      </c>
      <c r="C6662" s="21">
        <v>20201219</v>
      </c>
      <c r="D6662" s="21">
        <v>610538201209</v>
      </c>
      <c r="E6662" s="21" t="s">
        <v>16</v>
      </c>
      <c r="F6662" s="21">
        <v>20201229</v>
      </c>
      <c r="G6662" s="21" t="s">
        <v>17</v>
      </c>
      <c r="H6662" s="21" t="s">
        <v>73</v>
      </c>
      <c r="I6662" s="21" t="s">
        <v>180</v>
      </c>
      <c r="J6662" s="21">
        <v>1.38</v>
      </c>
      <c r="K6662" s="21" t="s">
        <v>20</v>
      </c>
      <c r="L6662">
        <f t="shared" si="120"/>
        <v>2</v>
      </c>
      <c r="M6662">
        <f>MATCH(H:H,价格表!$B$4:$B$35,0)</f>
        <v>7</v>
      </c>
      <c r="N6662" s="27">
        <f>IF(J6662&lt;=0.3,INDEX(价格表!$B$4:$I$31,M6662,2),IF(AND(J6662&gt;0.3,J6662&lt;=1),INDEX(价格表!$B$4:$I$31,M6662,3),IF(AND(J6662&gt;1,J6662&lt;=2.2),INDEX(价格表!$B$4:$I$31,M6662,4),IF(AND(J6662&gt;2.2,J6662&lt;=3.3),INDEX(价格表!$B$4:$I$31,M6662,5),IF(AND(J6662&gt;3.3,J6662&lt;=4),INDEX(价格表!$B$4:$I$31,M6662,6),IF(AND(J6662&gt;4,J6662&lt;=5.5),INDEX(价格表!$B$4:$I$31,M6662,7),IF(J6662&gt;5.5,2.6+INDEX(价格表!$B$4:$I$31,M6662,8)*L6662)))))))</f>
        <v>2.15</v>
      </c>
    </row>
    <row r="6663" spans="1:14">
      <c r="A6663" s="20">
        <v>4606196731359</v>
      </c>
      <c r="B6663" s="18" t="s">
        <v>16</v>
      </c>
      <c r="C6663" s="21">
        <v>20201219</v>
      </c>
      <c r="D6663" s="21">
        <v>610538201209</v>
      </c>
      <c r="E6663" s="21" t="s">
        <v>16</v>
      </c>
      <c r="F6663" s="21">
        <v>20201229</v>
      </c>
      <c r="G6663" s="21" t="s">
        <v>17</v>
      </c>
      <c r="H6663" s="21" t="s">
        <v>54</v>
      </c>
      <c r="I6663" s="21" t="s">
        <v>353</v>
      </c>
      <c r="J6663" s="21">
        <v>2.13</v>
      </c>
      <c r="K6663" s="21" t="s">
        <v>20</v>
      </c>
      <c r="L6663">
        <f t="shared" si="120"/>
        <v>3</v>
      </c>
      <c r="M6663">
        <f>MATCH(H:H,价格表!$B$4:$B$35,0)</f>
        <v>14</v>
      </c>
      <c r="N6663" s="27">
        <f>IF(J6663&lt;=0.3,INDEX(价格表!$B$4:$I$31,M6663,2),IF(AND(J6663&gt;0.3,J6663&lt;=1),INDEX(价格表!$B$4:$I$31,M6663,3),IF(AND(J6663&gt;1,J6663&lt;=2.2),INDEX(价格表!$B$4:$I$31,M6663,4),IF(AND(J6663&gt;2.2,J6663&lt;=3.3),INDEX(价格表!$B$4:$I$31,M6663,5),IF(AND(J6663&gt;3.3,J6663&lt;=4),INDEX(价格表!$B$4:$I$31,M6663,6),IF(AND(J6663&gt;4,J6663&lt;=5.5),INDEX(价格表!$B$4:$I$31,M6663,7),IF(J6663&gt;5.5,2.6+INDEX(价格表!$B$4:$I$31,M6663,8)*L6663)))))))</f>
        <v>2.15</v>
      </c>
    </row>
    <row r="6664" spans="1:14">
      <c r="A6664" s="20">
        <v>4606196731414</v>
      </c>
      <c r="B6664" s="18" t="s">
        <v>16</v>
      </c>
      <c r="C6664" s="21">
        <v>20201219</v>
      </c>
      <c r="D6664" s="21">
        <v>610538201209</v>
      </c>
      <c r="E6664" s="21" t="s">
        <v>16</v>
      </c>
      <c r="F6664" s="21">
        <v>20201229</v>
      </c>
      <c r="G6664" s="21" t="s">
        <v>17</v>
      </c>
      <c r="H6664" s="21" t="s">
        <v>43</v>
      </c>
      <c r="I6664" s="21" t="s">
        <v>47</v>
      </c>
      <c r="J6664" s="21">
        <v>2.88</v>
      </c>
      <c r="K6664" s="21" t="s">
        <v>20</v>
      </c>
      <c r="L6664">
        <f t="shared" si="120"/>
        <v>3</v>
      </c>
      <c r="M6664">
        <f>MATCH(H:H,价格表!$B$4:$B$35,0)</f>
        <v>10</v>
      </c>
      <c r="N6664" s="27">
        <f>IF(J6664&lt;=0.3,INDEX(价格表!$B$4:$I$31,M6664,2),IF(AND(J6664&gt;0.3,J6664&lt;=1),INDEX(价格表!$B$4:$I$31,M6664,3),IF(AND(J6664&gt;1,J6664&lt;=2.2),INDEX(价格表!$B$4:$I$31,M6664,4),IF(AND(J6664&gt;2.2,J6664&lt;=3.3),INDEX(价格表!$B$4:$I$31,M6664,5),IF(AND(J6664&gt;3.3,J6664&lt;=4),INDEX(价格表!$B$4:$I$31,M6664,6),IF(AND(J6664&gt;4,J6664&lt;=5.5),INDEX(价格表!$B$4:$I$31,M6664,7),IF(J6664&gt;5.5,2.6+INDEX(价格表!$B$4:$I$31,M6664,8)*L6664)))))))</f>
        <v>2.5</v>
      </c>
    </row>
    <row r="6665" spans="1:14">
      <c r="A6665" s="20">
        <v>4606196731511</v>
      </c>
      <c r="B6665" s="18" t="s">
        <v>16</v>
      </c>
      <c r="C6665" s="21">
        <v>20201219</v>
      </c>
      <c r="D6665" s="21">
        <v>610538201209</v>
      </c>
      <c r="E6665" s="21" t="s">
        <v>16</v>
      </c>
      <c r="F6665" s="21">
        <v>20201229</v>
      </c>
      <c r="G6665" s="21" t="s">
        <v>17</v>
      </c>
      <c r="H6665" s="21" t="s">
        <v>39</v>
      </c>
      <c r="I6665" s="21" t="s">
        <v>226</v>
      </c>
      <c r="J6665" s="21">
        <v>2.16</v>
      </c>
      <c r="K6665" s="21" t="s">
        <v>20</v>
      </c>
      <c r="L6665">
        <f t="shared" si="120"/>
        <v>3</v>
      </c>
      <c r="M6665">
        <f>MATCH(H:H,价格表!$B$4:$B$35,0)</f>
        <v>23</v>
      </c>
      <c r="N6665" s="27">
        <f>IF(J6665&lt;=0.3,INDEX(价格表!$B$4:$I$31,M6665,2),IF(AND(J6665&gt;0.3,J6665&lt;=1),INDEX(价格表!$B$4:$I$31,M6665,3),IF(AND(J6665&gt;1,J6665&lt;=2.2),INDEX(价格表!$B$4:$I$31,M6665,4),IF(AND(J6665&gt;2.2,J6665&lt;=3.3),INDEX(价格表!$B$4:$I$31,M6665,5),IF(AND(J6665&gt;3.3,J6665&lt;=4),INDEX(价格表!$B$4:$I$31,M6665,6),IF(AND(J6665&gt;4,J6665&lt;=5.5),INDEX(价格表!$B$4:$I$31,M6665,7),IF(J6665&gt;5.5,2.6+INDEX(价格表!$B$4:$I$31,M6665,8)*L6665)))))))</f>
        <v>2.15</v>
      </c>
    </row>
    <row r="6666" spans="1:14">
      <c r="A6666" s="20">
        <v>4606196731545</v>
      </c>
      <c r="B6666" s="18" t="s">
        <v>16</v>
      </c>
      <c r="C6666" s="21">
        <v>20201219</v>
      </c>
      <c r="D6666" s="21">
        <v>610538201209</v>
      </c>
      <c r="E6666" s="21" t="s">
        <v>16</v>
      </c>
      <c r="F6666" s="21">
        <v>20201229</v>
      </c>
      <c r="G6666" s="21" t="s">
        <v>17</v>
      </c>
      <c r="H6666" s="21" t="s">
        <v>39</v>
      </c>
      <c r="I6666" s="21" t="s">
        <v>40</v>
      </c>
      <c r="J6666" s="21">
        <v>2.72</v>
      </c>
      <c r="K6666" s="21" t="s">
        <v>20</v>
      </c>
      <c r="L6666">
        <f t="shared" si="120"/>
        <v>3</v>
      </c>
      <c r="M6666">
        <f>MATCH(H:H,价格表!$B$4:$B$35,0)</f>
        <v>23</v>
      </c>
      <c r="N6666" s="27">
        <f>IF(J6666&lt;=0.3,INDEX(价格表!$B$4:$I$31,M6666,2),IF(AND(J6666&gt;0.3,J6666&lt;=1),INDEX(价格表!$B$4:$I$31,M6666,3),IF(AND(J6666&gt;1,J6666&lt;=2.2),INDEX(价格表!$B$4:$I$31,M6666,4),IF(AND(J6666&gt;2.2,J6666&lt;=3.3),INDEX(价格表!$B$4:$I$31,M6666,5),IF(AND(J6666&gt;3.3,J6666&lt;=4),INDEX(价格表!$B$4:$I$31,M6666,6),IF(AND(J6666&gt;4,J6666&lt;=5.5),INDEX(价格表!$B$4:$I$31,M6666,7),IF(J6666&gt;5.5,2.6+INDEX(价格表!$B$4:$I$31,M6666,8)*L6666)))))))</f>
        <v>2.5</v>
      </c>
    </row>
    <row r="6667" spans="1:14">
      <c r="A6667" s="20">
        <v>4606196732144</v>
      </c>
      <c r="B6667" s="18" t="s">
        <v>16</v>
      </c>
      <c r="C6667" s="21">
        <v>20201219</v>
      </c>
      <c r="D6667" s="21">
        <v>610538201209</v>
      </c>
      <c r="E6667" s="21" t="s">
        <v>16</v>
      </c>
      <c r="F6667" s="21">
        <v>20201229</v>
      </c>
      <c r="G6667" s="21" t="s">
        <v>17</v>
      </c>
      <c r="H6667" s="21" t="s">
        <v>68</v>
      </c>
      <c r="I6667" s="21" t="s">
        <v>146</v>
      </c>
      <c r="J6667" s="21">
        <v>2.2</v>
      </c>
      <c r="K6667" s="21" t="s">
        <v>20</v>
      </c>
      <c r="L6667">
        <f t="shared" si="120"/>
        <v>3</v>
      </c>
      <c r="M6667">
        <f>MATCH(H:H,价格表!$B$4:$B$35,0)</f>
        <v>5</v>
      </c>
      <c r="N6667" s="27">
        <f>IF(J6667&lt;=0.3,INDEX(价格表!$B$4:$I$31,M6667,2),IF(AND(J6667&gt;0.3,J6667&lt;=1),INDEX(价格表!$B$4:$I$31,M6667,3),IF(AND(J6667&gt;1,J6667&lt;=2.2),INDEX(价格表!$B$4:$I$31,M6667,4),IF(AND(J6667&gt;2.2,J6667&lt;=3.3),INDEX(价格表!$B$4:$I$31,M6667,5),IF(AND(J6667&gt;3.3,J6667&lt;=4),INDEX(价格表!$B$4:$I$31,M6667,6),IF(AND(J6667&gt;4,J6667&lt;=5.5),INDEX(价格表!$B$4:$I$31,M6667,7),IF(J6667&gt;5.5,2.6+INDEX(价格表!$B$4:$I$31,M6667,8)*L6667)))))))</f>
        <v>2.15</v>
      </c>
    </row>
    <row r="6668" spans="1:14">
      <c r="A6668" s="20">
        <v>4606201228040</v>
      </c>
      <c r="B6668" s="18" t="s">
        <v>16</v>
      </c>
      <c r="C6668" s="21">
        <v>20201219</v>
      </c>
      <c r="D6668" s="21">
        <v>610538201209</v>
      </c>
      <c r="E6668" s="21" t="s">
        <v>16</v>
      </c>
      <c r="F6668" s="21">
        <v>20201229</v>
      </c>
      <c r="G6668" s="21" t="s">
        <v>17</v>
      </c>
      <c r="H6668" s="21" t="s">
        <v>73</v>
      </c>
      <c r="I6668" s="21" t="s">
        <v>80</v>
      </c>
      <c r="J6668" s="21">
        <v>1.9</v>
      </c>
      <c r="K6668" s="21" t="s">
        <v>20</v>
      </c>
      <c r="L6668">
        <f t="shared" si="120"/>
        <v>2</v>
      </c>
      <c r="M6668">
        <f>MATCH(H:H,价格表!$B$4:$B$35,0)</f>
        <v>7</v>
      </c>
      <c r="N6668" s="27">
        <f>IF(J6668&lt;=0.3,INDEX(价格表!$B$4:$I$31,M6668,2),IF(AND(J6668&gt;0.3,J6668&lt;=1),INDEX(价格表!$B$4:$I$31,M6668,3),IF(AND(J6668&gt;1,J6668&lt;=2.2),INDEX(价格表!$B$4:$I$31,M6668,4),IF(AND(J6668&gt;2.2,J6668&lt;=3.3),INDEX(价格表!$B$4:$I$31,M6668,5),IF(AND(J6668&gt;3.3,J6668&lt;=4),INDEX(价格表!$B$4:$I$31,M6668,6),IF(AND(J6668&gt;4,J6668&lt;=5.5),INDEX(价格表!$B$4:$I$31,M6668,7),IF(J6668&gt;5.5,2.6+INDEX(价格表!$B$4:$I$31,M6668,8)*L6668)))))))</f>
        <v>2.15</v>
      </c>
    </row>
    <row r="6669" spans="1:14">
      <c r="A6669" s="20">
        <v>4606201228422</v>
      </c>
      <c r="B6669" s="18" t="s">
        <v>16</v>
      </c>
      <c r="C6669" s="21">
        <v>20201219</v>
      </c>
      <c r="D6669" s="21">
        <v>610538201209</v>
      </c>
      <c r="E6669" s="21" t="s">
        <v>16</v>
      </c>
      <c r="F6669" s="21">
        <v>20201229</v>
      </c>
      <c r="G6669" s="21" t="s">
        <v>17</v>
      </c>
      <c r="H6669" s="21" t="s">
        <v>33</v>
      </c>
      <c r="I6669" s="21" t="s">
        <v>34</v>
      </c>
      <c r="J6669" s="21">
        <v>2.1</v>
      </c>
      <c r="K6669" s="21" t="s">
        <v>20</v>
      </c>
      <c r="L6669">
        <f t="shared" si="120"/>
        <v>3</v>
      </c>
      <c r="M6669">
        <f>MATCH(H:H,价格表!$B$4:$B$35,0)</f>
        <v>13</v>
      </c>
      <c r="N6669" s="27">
        <f>IF(J6669&lt;=0.3,INDEX(价格表!$B$4:$I$31,M6669,2),IF(AND(J6669&gt;0.3,J6669&lt;=1),INDEX(价格表!$B$4:$I$31,M6669,3),IF(AND(J6669&gt;1,J6669&lt;=2.2),INDEX(价格表!$B$4:$I$31,M6669,4),IF(AND(J6669&gt;2.2,J6669&lt;=3.3),INDEX(价格表!$B$4:$I$31,M6669,5),IF(AND(J6669&gt;3.3,J6669&lt;=4),INDEX(价格表!$B$4:$I$31,M6669,6),IF(AND(J6669&gt;4,J6669&lt;=5.5),INDEX(价格表!$B$4:$I$31,M6669,7),IF(J6669&gt;5.5,2.6+INDEX(价格表!$B$4:$I$31,M6669,8)*L6669)))))))</f>
        <v>2.15</v>
      </c>
    </row>
    <row r="6670" spans="1:14">
      <c r="A6670" s="20">
        <v>4606201228504</v>
      </c>
      <c r="B6670" s="18" t="s">
        <v>16</v>
      </c>
      <c r="C6670" s="21">
        <v>20201219</v>
      </c>
      <c r="D6670" s="21">
        <v>610538201209</v>
      </c>
      <c r="E6670" s="21" t="s">
        <v>16</v>
      </c>
      <c r="F6670" s="21">
        <v>20201229</v>
      </c>
      <c r="G6670" s="21" t="s">
        <v>17</v>
      </c>
      <c r="H6670" s="21" t="s">
        <v>39</v>
      </c>
      <c r="I6670" s="21" t="s">
        <v>132</v>
      </c>
      <c r="J6670" s="21">
        <v>2.55</v>
      </c>
      <c r="K6670" s="21" t="s">
        <v>20</v>
      </c>
      <c r="L6670">
        <f t="shared" si="120"/>
        <v>3</v>
      </c>
      <c r="M6670">
        <f>MATCH(H:H,价格表!$B$4:$B$35,0)</f>
        <v>23</v>
      </c>
      <c r="N6670" s="27">
        <f>IF(J6670&lt;=0.3,INDEX(价格表!$B$4:$I$31,M6670,2),IF(AND(J6670&gt;0.3,J6670&lt;=1),INDEX(价格表!$B$4:$I$31,M6670,3),IF(AND(J6670&gt;1,J6670&lt;=2.2),INDEX(价格表!$B$4:$I$31,M6670,4),IF(AND(J6670&gt;2.2,J6670&lt;=3.3),INDEX(价格表!$B$4:$I$31,M6670,5),IF(AND(J6670&gt;3.3,J6670&lt;=4),INDEX(价格表!$B$4:$I$31,M6670,6),IF(AND(J6670&gt;4,J6670&lt;=5.5),INDEX(价格表!$B$4:$I$31,M6670,7),IF(J6670&gt;5.5,2.6+INDEX(价格表!$B$4:$I$31,M6670,8)*L6670)))))))</f>
        <v>2.5</v>
      </c>
    </row>
    <row r="6671" spans="1:14">
      <c r="A6671" s="20">
        <v>4311121221471</v>
      </c>
      <c r="B6671" s="18" t="s">
        <v>16</v>
      </c>
      <c r="C6671" s="21">
        <v>20201219</v>
      </c>
      <c r="D6671" s="21">
        <v>610538201209</v>
      </c>
      <c r="E6671" s="21" t="s">
        <v>16</v>
      </c>
      <c r="F6671" s="21">
        <v>20201229</v>
      </c>
      <c r="G6671" s="21" t="s">
        <v>17</v>
      </c>
      <c r="H6671" s="21" t="s">
        <v>305</v>
      </c>
      <c r="I6671" s="21" t="s">
        <v>316</v>
      </c>
      <c r="J6671" s="21">
        <v>3.39</v>
      </c>
      <c r="K6671" s="21" t="s">
        <v>20</v>
      </c>
      <c r="L6671">
        <f t="shared" si="120"/>
        <v>4</v>
      </c>
      <c r="M6671">
        <f>MATCH(H:H,价格表!$B$4:$B$35,0)</f>
        <v>26</v>
      </c>
      <c r="N6671" s="27">
        <f>IF(J6671&lt;=0.3,INDEX(价格表!$B$4:$I$31,M6671,2),IF(AND(J6671&gt;0.3,J6671&lt;=1),INDEX(价格表!$B$4:$I$31,M6671,3),IF(AND(J6671&gt;1,J6671&lt;=2.2),INDEX(价格表!$B$4:$I$31,M6671,4),IF(AND(J6671&gt;2.2,J6671&lt;=3.3),INDEX(价格表!$B$4:$I$31,M6671,5),IF(AND(J6671&gt;3.3,J6671&lt;=4),INDEX(价格表!$B$4:$I$31,M6671,6),IF(AND(J6671&gt;4,J6671&lt;=5.5),INDEX(价格表!$B$4:$I$31,M6671,7),IF(J6671&gt;5.5,2.6+INDEX(价格表!$B$4:$I$31,M6671,8)*L6671)))))))</f>
        <v>3.7</v>
      </c>
    </row>
    <row r="6672" spans="1:14">
      <c r="A6672" s="20">
        <v>4311121242580</v>
      </c>
      <c r="B6672" s="18" t="s">
        <v>16</v>
      </c>
      <c r="C6672" s="21">
        <v>20201219</v>
      </c>
      <c r="D6672" s="21">
        <v>610538201209</v>
      </c>
      <c r="E6672" s="21" t="s">
        <v>16</v>
      </c>
      <c r="F6672" s="21">
        <v>20201229</v>
      </c>
      <c r="G6672" s="21" t="s">
        <v>17</v>
      </c>
      <c r="H6672" s="21" t="s">
        <v>73</v>
      </c>
      <c r="I6672" s="21" t="s">
        <v>91</v>
      </c>
      <c r="J6672" s="21">
        <v>4.03</v>
      </c>
      <c r="K6672" s="21" t="s">
        <v>20</v>
      </c>
      <c r="L6672">
        <f t="shared" si="120"/>
        <v>5</v>
      </c>
      <c r="M6672">
        <f>MATCH(H:H,价格表!$B$4:$B$35,0)</f>
        <v>7</v>
      </c>
      <c r="N6672" s="27">
        <f>IF(J6672&lt;=0.3,INDEX(价格表!$B$4:$I$31,M6672,2),IF(AND(J6672&gt;0.3,J6672&lt;=1),INDEX(价格表!$B$4:$I$31,M6672,3),IF(AND(J6672&gt;1,J6672&lt;=2.2),INDEX(价格表!$B$4:$I$31,M6672,4),IF(AND(J6672&gt;2.2,J6672&lt;=3.3),INDEX(价格表!$B$4:$I$31,M6672,5),IF(AND(J6672&gt;3.3,J6672&lt;=4),INDEX(价格表!$B$4:$I$31,M6672,6),IF(AND(J6672&gt;4,J6672&lt;=5.5),INDEX(价格表!$B$4:$I$31,M6672,7),IF(J6672&gt;5.5,2.6+INDEX(价格表!$B$4:$I$31,M6672,8)*L6672)))))))</f>
        <v>3.8</v>
      </c>
    </row>
    <row r="6673" spans="1:14">
      <c r="A6673" s="20">
        <v>4311121264838</v>
      </c>
      <c r="B6673" s="18" t="s">
        <v>16</v>
      </c>
      <c r="C6673" s="21">
        <v>20201219</v>
      </c>
      <c r="D6673" s="21">
        <v>610538201209</v>
      </c>
      <c r="E6673" s="21" t="s">
        <v>16</v>
      </c>
      <c r="F6673" s="21">
        <v>20201229</v>
      </c>
      <c r="G6673" s="21" t="s">
        <v>17</v>
      </c>
      <c r="H6673" s="21" t="s">
        <v>66</v>
      </c>
      <c r="I6673" s="21" t="s">
        <v>230</v>
      </c>
      <c r="J6673" s="21">
        <v>3.88</v>
      </c>
      <c r="K6673" s="21" t="s">
        <v>20</v>
      </c>
      <c r="L6673">
        <f t="shared" si="120"/>
        <v>4</v>
      </c>
      <c r="M6673">
        <f>MATCH(H:H,价格表!$B$4:$B$35,0)</f>
        <v>17</v>
      </c>
      <c r="N6673" s="27">
        <f>IF(J6673&lt;=0.3,INDEX(价格表!$B$4:$I$31,M6673,2),IF(AND(J6673&gt;0.3,J6673&lt;=1),INDEX(价格表!$B$4:$I$31,M6673,3),IF(AND(J6673&gt;1,J6673&lt;=2.2),INDEX(价格表!$B$4:$I$31,M6673,4),IF(AND(J6673&gt;2.2,J6673&lt;=3.3),INDEX(价格表!$B$4:$I$31,M6673,5),IF(AND(J6673&gt;3.3,J6673&lt;=4),INDEX(价格表!$B$4:$I$31,M6673,6),IF(AND(J6673&gt;4,J6673&lt;=5.5),INDEX(价格表!$B$4:$I$31,M6673,7),IF(J6673&gt;5.5,2.6+INDEX(价格表!$B$4:$I$31,M6673,8)*L6673)))))))</f>
        <v>3.7</v>
      </c>
    </row>
    <row r="6674" spans="1:14">
      <c r="A6674" s="20">
        <v>4311121266546</v>
      </c>
      <c r="B6674" s="18" t="s">
        <v>16</v>
      </c>
      <c r="C6674" s="21">
        <v>20201219</v>
      </c>
      <c r="D6674" s="21">
        <v>610538201209</v>
      </c>
      <c r="E6674" s="21" t="s">
        <v>16</v>
      </c>
      <c r="F6674" s="21">
        <v>20201229</v>
      </c>
      <c r="G6674" s="21" t="s">
        <v>17</v>
      </c>
      <c r="H6674" s="21" t="s">
        <v>45</v>
      </c>
      <c r="I6674" s="21" t="s">
        <v>48</v>
      </c>
      <c r="J6674" s="21">
        <v>4.52</v>
      </c>
      <c r="K6674" s="21" t="s">
        <v>20</v>
      </c>
      <c r="L6674">
        <f t="shared" si="120"/>
        <v>5</v>
      </c>
      <c r="M6674">
        <f>MATCH(H:H,价格表!$B$4:$B$35,0)</f>
        <v>9</v>
      </c>
      <c r="N6674" s="27">
        <f>IF(J6674&lt;=0.3,INDEX(价格表!$B$4:$I$31,M6674,2),IF(AND(J6674&gt;0.3,J6674&lt;=1),INDEX(价格表!$B$4:$I$31,M6674,3),IF(AND(J6674&gt;1,J6674&lt;=2.2),INDEX(价格表!$B$4:$I$31,M6674,4),IF(AND(J6674&gt;2.2,J6674&lt;=3.3),INDEX(价格表!$B$4:$I$31,M6674,5),IF(AND(J6674&gt;3.3,J6674&lt;=4),INDEX(价格表!$B$4:$I$31,M6674,6),IF(AND(J6674&gt;4,J6674&lt;=5.5),INDEX(价格表!$B$4:$I$31,M6674,7),IF(J6674&gt;5.5,2.6+INDEX(价格表!$B$4:$I$31,M6674,8)*L6674)))))))</f>
        <v>3.8</v>
      </c>
    </row>
    <row r="6675" spans="1:14">
      <c r="A6675" s="20">
        <v>4311132146466</v>
      </c>
      <c r="B6675" s="18" t="s">
        <v>16</v>
      </c>
      <c r="C6675" s="21">
        <v>20201219</v>
      </c>
      <c r="D6675" s="21">
        <v>610538201209</v>
      </c>
      <c r="E6675" s="21" t="s">
        <v>16</v>
      </c>
      <c r="F6675" s="21">
        <v>20201229</v>
      </c>
      <c r="G6675" s="21" t="s">
        <v>17</v>
      </c>
      <c r="H6675" s="21" t="s">
        <v>68</v>
      </c>
      <c r="I6675" s="21" t="s">
        <v>112</v>
      </c>
      <c r="J6675" s="21">
        <v>3.54</v>
      </c>
      <c r="K6675" s="21" t="s">
        <v>20</v>
      </c>
      <c r="L6675">
        <f t="shared" si="120"/>
        <v>4</v>
      </c>
      <c r="M6675">
        <f>MATCH(H:H,价格表!$B$4:$B$35,0)</f>
        <v>5</v>
      </c>
      <c r="N6675" s="27">
        <f>IF(J6675&lt;=0.3,INDEX(价格表!$B$4:$I$31,M6675,2),IF(AND(J6675&gt;0.3,J6675&lt;=1),INDEX(价格表!$B$4:$I$31,M6675,3),IF(AND(J6675&gt;1,J6675&lt;=2.2),INDEX(价格表!$B$4:$I$31,M6675,4),IF(AND(J6675&gt;2.2,J6675&lt;=3.3),INDEX(价格表!$B$4:$I$31,M6675,5),IF(AND(J6675&gt;3.3,J6675&lt;=4),INDEX(价格表!$B$4:$I$31,M6675,6),IF(AND(J6675&gt;4,J6675&lt;=5.5),INDEX(价格表!$B$4:$I$31,M6675,7),IF(J6675&gt;5.5,2.6+INDEX(价格表!$B$4:$I$31,M6675,8)*L6675)))))))</f>
        <v>3.7</v>
      </c>
    </row>
    <row r="6676" spans="1:14">
      <c r="A6676" s="20">
        <v>4311144969252</v>
      </c>
      <c r="B6676" s="18" t="s">
        <v>16</v>
      </c>
      <c r="C6676" s="21">
        <v>20201219</v>
      </c>
      <c r="D6676" s="21">
        <v>610538201209</v>
      </c>
      <c r="E6676" s="21" t="s">
        <v>16</v>
      </c>
      <c r="F6676" s="21">
        <v>20201229</v>
      </c>
      <c r="G6676" s="21" t="s">
        <v>17</v>
      </c>
      <c r="H6676" s="21" t="s">
        <v>56</v>
      </c>
      <c r="I6676" s="21" t="s">
        <v>57</v>
      </c>
      <c r="J6676" s="21">
        <v>3.61</v>
      </c>
      <c r="K6676" s="21" t="s">
        <v>20</v>
      </c>
      <c r="L6676">
        <f t="shared" si="120"/>
        <v>4</v>
      </c>
      <c r="M6676">
        <f>MATCH(H:H,价格表!$B$4:$B$35,0)</f>
        <v>11</v>
      </c>
      <c r="N6676" s="27">
        <f>IF(J6676&lt;=0.3,INDEX(价格表!$B$4:$I$31,M6676,2),IF(AND(J6676&gt;0.3,J6676&lt;=1),INDEX(价格表!$B$4:$I$31,M6676,3),IF(AND(J6676&gt;1,J6676&lt;=2.2),INDEX(价格表!$B$4:$I$31,M6676,4),IF(AND(J6676&gt;2.2,J6676&lt;=3.3),INDEX(价格表!$B$4:$I$31,M6676,5),IF(AND(J6676&gt;3.3,J6676&lt;=4),INDEX(价格表!$B$4:$I$31,M6676,6),IF(AND(J6676&gt;4,J6676&lt;=5.5),INDEX(价格表!$B$4:$I$31,M6676,7),IF(J6676&gt;5.5,2.6+INDEX(价格表!$B$4:$I$31,M6676,8)*L6676)))))))</f>
        <v>3.7</v>
      </c>
    </row>
    <row r="6677" spans="1:14">
      <c r="A6677" s="20">
        <v>4311144969253</v>
      </c>
      <c r="B6677" s="18" t="s">
        <v>16</v>
      </c>
      <c r="C6677" s="21">
        <v>20201219</v>
      </c>
      <c r="D6677" s="21">
        <v>610538201209</v>
      </c>
      <c r="E6677" s="21" t="s">
        <v>16</v>
      </c>
      <c r="F6677" s="21">
        <v>20201229</v>
      </c>
      <c r="G6677" s="21" t="s">
        <v>17</v>
      </c>
      <c r="H6677" s="21" t="s">
        <v>45</v>
      </c>
      <c r="I6677" s="21" t="s">
        <v>87</v>
      </c>
      <c r="J6677" s="21">
        <v>4.25</v>
      </c>
      <c r="K6677" s="21" t="s">
        <v>20</v>
      </c>
      <c r="L6677">
        <f t="shared" si="120"/>
        <v>5</v>
      </c>
      <c r="M6677">
        <f>MATCH(H:H,价格表!$B$4:$B$35,0)</f>
        <v>9</v>
      </c>
      <c r="N6677" s="27">
        <f>IF(J6677&lt;=0.3,INDEX(价格表!$B$4:$I$31,M6677,2),IF(AND(J6677&gt;0.3,J6677&lt;=1),INDEX(价格表!$B$4:$I$31,M6677,3),IF(AND(J6677&gt;1,J6677&lt;=2.2),INDEX(价格表!$B$4:$I$31,M6677,4),IF(AND(J6677&gt;2.2,J6677&lt;=3.3),INDEX(价格表!$B$4:$I$31,M6677,5),IF(AND(J6677&gt;3.3,J6677&lt;=4),INDEX(价格表!$B$4:$I$31,M6677,6),IF(AND(J6677&gt;4,J6677&lt;=5.5),INDEX(价格表!$B$4:$I$31,M6677,7),IF(J6677&gt;5.5,2.6+INDEX(价格表!$B$4:$I$31,M6677,8)*L6677)))))))</f>
        <v>3.8</v>
      </c>
    </row>
    <row r="6678" spans="1:14">
      <c r="A6678" s="20">
        <v>4606196731809</v>
      </c>
      <c r="B6678" s="18" t="s">
        <v>16</v>
      </c>
      <c r="C6678" s="21">
        <v>20201219</v>
      </c>
      <c r="D6678" s="21">
        <v>610538201209</v>
      </c>
      <c r="E6678" s="21" t="s">
        <v>16</v>
      </c>
      <c r="F6678" s="21">
        <v>20201229</v>
      </c>
      <c r="G6678" s="21" t="s">
        <v>17</v>
      </c>
      <c r="H6678" s="21" t="s">
        <v>63</v>
      </c>
      <c r="I6678" s="21" t="s">
        <v>64</v>
      </c>
      <c r="J6678" s="21">
        <v>3.38</v>
      </c>
      <c r="K6678" s="21" t="s">
        <v>20</v>
      </c>
      <c r="L6678">
        <f t="shared" si="120"/>
        <v>4</v>
      </c>
      <c r="M6678">
        <f>MATCH(H:H,价格表!$B$4:$B$35,0)</f>
        <v>21</v>
      </c>
      <c r="N6678" s="27">
        <f>IF(J6678&lt;=0.3,INDEX(价格表!$B$4:$I$31,M6678,2),IF(AND(J6678&gt;0.3,J6678&lt;=1),INDEX(价格表!$B$4:$I$31,M6678,3),IF(AND(J6678&gt;1,J6678&lt;=2.2),INDEX(价格表!$B$4:$I$31,M6678,4),IF(AND(J6678&gt;2.2,J6678&lt;=3.3),INDEX(价格表!$B$4:$I$31,M6678,5),IF(AND(J6678&gt;3.3,J6678&lt;=4),INDEX(价格表!$B$4:$I$31,M6678,6),IF(AND(J6678&gt;4,J6678&lt;=5.5),INDEX(价格表!$B$4:$I$31,M6678,7),IF(J6678&gt;5.5,2.6+INDEX(价格表!$B$4:$I$31,M6678,8)*L6678)))))))</f>
        <v>3.7</v>
      </c>
    </row>
    <row r="6679" spans="1:14">
      <c r="A6679" s="20">
        <v>4606196731827</v>
      </c>
      <c r="B6679" s="18" t="s">
        <v>16</v>
      </c>
      <c r="C6679" s="21">
        <v>20201219</v>
      </c>
      <c r="D6679" s="21">
        <v>610538201209</v>
      </c>
      <c r="E6679" s="21" t="s">
        <v>16</v>
      </c>
      <c r="F6679" s="21">
        <v>20201229</v>
      </c>
      <c r="G6679" s="21" t="s">
        <v>17</v>
      </c>
      <c r="H6679" s="21" t="s">
        <v>39</v>
      </c>
      <c r="I6679" s="21" t="s">
        <v>235</v>
      </c>
      <c r="J6679" s="21">
        <v>4.94</v>
      </c>
      <c r="K6679" s="21" t="s">
        <v>20</v>
      </c>
      <c r="L6679">
        <f t="shared" si="120"/>
        <v>5</v>
      </c>
      <c r="M6679">
        <f>MATCH(H:H,价格表!$B$4:$B$35,0)</f>
        <v>23</v>
      </c>
      <c r="N6679" s="27">
        <f>IF(J6679&lt;=0.3,INDEX(价格表!$B$4:$I$31,M6679,2),IF(AND(J6679&gt;0.3,J6679&lt;=1),INDEX(价格表!$B$4:$I$31,M6679,3),IF(AND(J6679&gt;1,J6679&lt;=2.2),INDEX(价格表!$B$4:$I$31,M6679,4),IF(AND(J6679&gt;2.2,J6679&lt;=3.3),INDEX(价格表!$B$4:$I$31,M6679,5),IF(AND(J6679&gt;3.3,J6679&lt;=4),INDEX(价格表!$B$4:$I$31,M6679,6),IF(AND(J6679&gt;4,J6679&lt;=5.5),INDEX(价格表!$B$4:$I$31,M6679,7),IF(J6679&gt;5.5,2.6+INDEX(价格表!$B$4:$I$31,M6679,8)*L6679)))))))</f>
        <v>3.8</v>
      </c>
    </row>
    <row r="6680" spans="1:14">
      <c r="A6680" s="20">
        <v>4606197779910</v>
      </c>
      <c r="B6680" s="18" t="s">
        <v>16</v>
      </c>
      <c r="C6680" s="21">
        <v>20201219</v>
      </c>
      <c r="D6680" s="21">
        <v>610538201209</v>
      </c>
      <c r="E6680" s="21" t="s">
        <v>16</v>
      </c>
      <c r="F6680" s="21">
        <v>20201229</v>
      </c>
      <c r="G6680" s="21" t="s">
        <v>17</v>
      </c>
      <c r="H6680" s="21" t="s">
        <v>294</v>
      </c>
      <c r="I6680" s="21" t="s">
        <v>295</v>
      </c>
      <c r="J6680" s="21">
        <v>4.99</v>
      </c>
      <c r="K6680" s="21" t="s">
        <v>20</v>
      </c>
      <c r="L6680">
        <f t="shared" si="120"/>
        <v>5</v>
      </c>
      <c r="M6680">
        <f>MATCH(H:H,价格表!$B$4:$B$35,0)</f>
        <v>18</v>
      </c>
      <c r="N6680" s="27">
        <f>IF(J6680&lt;=0.3,INDEX(价格表!$B$4:$I$31,M6680,2),IF(AND(J6680&gt;0.3,J6680&lt;=1),INDEX(价格表!$B$4:$I$31,M6680,3),IF(AND(J6680&gt;1,J6680&lt;=2.2),INDEX(价格表!$B$4:$I$31,M6680,4),IF(AND(J6680&gt;2.2,J6680&lt;=3.3),INDEX(价格表!$B$4:$I$31,M6680,5),IF(AND(J6680&gt;3.3,J6680&lt;=4),INDEX(价格表!$B$4:$I$31,M6680,6),IF(AND(J6680&gt;4,J6680&lt;=5.5),INDEX(价格表!$B$4:$I$31,M6680,7),IF(J6680&gt;5.5,2.6+INDEX(价格表!$B$4:$I$31,M6680,8)*L6680)))))))</f>
        <v>5.6</v>
      </c>
    </row>
    <row r="6681" spans="1:14">
      <c r="A6681" s="20">
        <v>4606201228318</v>
      </c>
      <c r="B6681" s="18" t="s">
        <v>16</v>
      </c>
      <c r="C6681" s="21">
        <v>20201219</v>
      </c>
      <c r="D6681" s="21">
        <v>610538201209</v>
      </c>
      <c r="E6681" s="21" t="s">
        <v>16</v>
      </c>
      <c r="F6681" s="21">
        <v>20201229</v>
      </c>
      <c r="G6681" s="21" t="s">
        <v>17</v>
      </c>
      <c r="H6681" s="21" t="s">
        <v>305</v>
      </c>
      <c r="I6681" s="21" t="s">
        <v>316</v>
      </c>
      <c r="J6681" s="21">
        <v>4.05</v>
      </c>
      <c r="K6681" s="21" t="s">
        <v>20</v>
      </c>
      <c r="L6681">
        <f t="shared" si="120"/>
        <v>5</v>
      </c>
      <c r="M6681">
        <f>MATCH(H:H,价格表!$B$4:$B$35,0)</f>
        <v>26</v>
      </c>
      <c r="N6681" s="27">
        <f>IF(J6681&lt;=0.3,INDEX(价格表!$B$4:$I$31,M6681,2),IF(AND(J6681&gt;0.3,J6681&lt;=1),INDEX(价格表!$B$4:$I$31,M6681,3),IF(AND(J6681&gt;1,J6681&lt;=2.2),INDEX(价格表!$B$4:$I$31,M6681,4),IF(AND(J6681&gt;2.2,J6681&lt;=3.3),INDEX(价格表!$B$4:$I$31,M6681,5),IF(AND(J6681&gt;3.3,J6681&lt;=4),INDEX(价格表!$B$4:$I$31,M6681,6),IF(AND(J6681&gt;4,J6681&lt;=5.5),INDEX(价格表!$B$4:$I$31,M6681,7),IF(J6681&gt;5.5,2.6+INDEX(价格表!$B$4:$I$31,M6681,8)*L6681)))))))</f>
        <v>3.8</v>
      </c>
    </row>
    <row r="6682" spans="1:14">
      <c r="A6682" s="20">
        <v>4311121221466</v>
      </c>
      <c r="B6682" s="18" t="s">
        <v>16</v>
      </c>
      <c r="C6682" s="21">
        <v>20201219</v>
      </c>
      <c r="D6682" s="21">
        <v>610538201209</v>
      </c>
      <c r="E6682" s="21" t="s">
        <v>16</v>
      </c>
      <c r="F6682" s="21">
        <v>20201229</v>
      </c>
      <c r="G6682" s="21" t="s">
        <v>17</v>
      </c>
      <c r="H6682" s="21" t="s">
        <v>305</v>
      </c>
      <c r="I6682" s="21" t="s">
        <v>306</v>
      </c>
      <c r="J6682" s="21">
        <v>1.44</v>
      </c>
      <c r="K6682" s="21" t="s">
        <v>20</v>
      </c>
      <c r="L6682">
        <f t="shared" si="120"/>
        <v>2</v>
      </c>
      <c r="M6682">
        <f>MATCH(H:H,价格表!$B$4:$B$35,0)</f>
        <v>26</v>
      </c>
      <c r="N6682" s="27">
        <f>IF(J6682&lt;=0.3,INDEX(价格表!$B$4:$I$31,M6682,2),IF(AND(J6682&gt;0.3,J6682&lt;=1),INDEX(价格表!$B$4:$I$31,M6682,3),IF(AND(J6682&gt;1,J6682&lt;=2.2),INDEX(价格表!$B$4:$I$31,M6682,4),IF(AND(J6682&gt;2.2,J6682&lt;=3.3),INDEX(价格表!$B$4:$I$31,M6682,5),IF(AND(J6682&gt;3.3,J6682&lt;=4),INDEX(价格表!$B$4:$I$31,M6682,6),IF(AND(J6682&gt;4,J6682&lt;=5.5),INDEX(价格表!$B$4:$I$31,M6682,7),IF(J6682&gt;5.5,2.6+INDEX(价格表!$B$4:$I$31,M6682,8)*L6682)))))))</f>
        <v>2.15</v>
      </c>
    </row>
    <row r="6683" spans="1:14">
      <c r="A6683" s="20">
        <v>4311121221469</v>
      </c>
      <c r="B6683" s="18" t="s">
        <v>16</v>
      </c>
      <c r="C6683" s="21">
        <v>20201219</v>
      </c>
      <c r="D6683" s="21">
        <v>610538201209</v>
      </c>
      <c r="E6683" s="21" t="s">
        <v>16</v>
      </c>
      <c r="F6683" s="21">
        <v>20201229</v>
      </c>
      <c r="G6683" s="21" t="s">
        <v>17</v>
      </c>
      <c r="H6683" s="21" t="s">
        <v>302</v>
      </c>
      <c r="I6683" s="21" t="s">
        <v>303</v>
      </c>
      <c r="J6683" s="21">
        <v>1.44</v>
      </c>
      <c r="K6683" s="21" t="s">
        <v>20</v>
      </c>
      <c r="L6683">
        <f t="shared" si="120"/>
        <v>2</v>
      </c>
      <c r="M6683">
        <f>MATCH(H:H,价格表!$B$4:$B$35,0)</f>
        <v>6</v>
      </c>
      <c r="N6683" s="27">
        <f>IF(J6683&lt;=0.3,INDEX(价格表!$B$4:$I$31,M6683,2),IF(AND(J6683&gt;0.3,J6683&lt;=1),INDEX(价格表!$B$4:$I$31,M6683,3),IF(AND(J6683&gt;1,J6683&lt;=2.2),INDEX(价格表!$B$4:$I$31,M6683,4),IF(AND(J6683&gt;2.2,J6683&lt;=3.3),INDEX(价格表!$B$4:$I$31,M6683,5),IF(AND(J6683&gt;3.3,J6683&lt;=4),INDEX(价格表!$B$4:$I$31,M6683,6),IF(AND(J6683&gt;4,J6683&lt;=5.5),INDEX(价格表!$B$4:$I$31,M6683,7),IF(J6683&gt;5.5,2.6+INDEX(价格表!$B$4:$I$31,M6683,8)*L6683)))))))</f>
        <v>2.95</v>
      </c>
    </row>
    <row r="6684" spans="1:14">
      <c r="A6684" s="20">
        <v>4311121228830</v>
      </c>
      <c r="B6684" s="18" t="s">
        <v>16</v>
      </c>
      <c r="C6684" s="21">
        <v>20201219</v>
      </c>
      <c r="D6684" s="21">
        <v>610538201209</v>
      </c>
      <c r="E6684" s="21" t="s">
        <v>16</v>
      </c>
      <c r="F6684" s="21">
        <v>20201229</v>
      </c>
      <c r="G6684" s="21" t="s">
        <v>17</v>
      </c>
      <c r="H6684" s="21" t="s">
        <v>294</v>
      </c>
      <c r="I6684" s="21" t="s">
        <v>295</v>
      </c>
      <c r="J6684" s="21">
        <v>1.48</v>
      </c>
      <c r="K6684" s="21" t="s">
        <v>20</v>
      </c>
      <c r="L6684">
        <f t="shared" si="120"/>
        <v>2</v>
      </c>
      <c r="M6684">
        <f>MATCH(H:H,价格表!$B$4:$B$35,0)</f>
        <v>18</v>
      </c>
      <c r="N6684" s="27">
        <f>IF(J6684&lt;=0.3,INDEX(价格表!$B$4:$I$31,M6684,2),IF(AND(J6684&gt;0.3,J6684&lt;=1),INDEX(价格表!$B$4:$I$31,M6684,3),IF(AND(J6684&gt;1,J6684&lt;=2.2),INDEX(价格表!$B$4:$I$31,M6684,4),IF(AND(J6684&gt;2.2,J6684&lt;=3.3),INDEX(价格表!$B$4:$I$31,M6684,5),IF(AND(J6684&gt;3.3,J6684&lt;=4),INDEX(价格表!$B$4:$I$31,M6684,6),IF(AND(J6684&gt;4,J6684&lt;=5.5),INDEX(价格表!$B$4:$I$31,M6684,7),IF(J6684&gt;5.5,2.6+INDEX(价格表!$B$4:$I$31,M6684,8)*L6684)))))))</f>
        <v>3.25</v>
      </c>
    </row>
    <row r="6685" spans="1:14">
      <c r="A6685" s="20">
        <v>4311121229263</v>
      </c>
      <c r="B6685" s="18" t="s">
        <v>16</v>
      </c>
      <c r="C6685" s="21">
        <v>20201219</v>
      </c>
      <c r="D6685" s="21">
        <v>610538201209</v>
      </c>
      <c r="E6685" s="21" t="s">
        <v>16</v>
      </c>
      <c r="F6685" s="21">
        <v>20201229</v>
      </c>
      <c r="G6685" s="21" t="s">
        <v>17</v>
      </c>
      <c r="H6685" s="21" t="s">
        <v>294</v>
      </c>
      <c r="I6685" s="21" t="s">
        <v>295</v>
      </c>
      <c r="J6685" s="21">
        <v>2.4</v>
      </c>
      <c r="K6685" s="21" t="s">
        <v>20</v>
      </c>
      <c r="L6685">
        <f t="shared" si="120"/>
        <v>3</v>
      </c>
      <c r="M6685">
        <f>MATCH(H:H,价格表!$B$4:$B$35,0)</f>
        <v>18</v>
      </c>
      <c r="N6685" s="27">
        <f>IF(J6685&lt;=0.3,INDEX(价格表!$B$4:$I$31,M6685,2),IF(AND(J6685&gt;0.3,J6685&lt;=1),INDEX(价格表!$B$4:$I$31,M6685,3),IF(AND(J6685&gt;1,J6685&lt;=2.2),INDEX(价格表!$B$4:$I$31,M6685,4),IF(AND(J6685&gt;2.2,J6685&lt;=3.3),INDEX(价格表!$B$4:$I$31,M6685,5),IF(AND(J6685&gt;3.3,J6685&lt;=4),INDEX(价格表!$B$4:$I$31,M6685,6),IF(AND(J6685&gt;4,J6685&lt;=5.5),INDEX(价格表!$B$4:$I$31,M6685,7),IF(J6685&gt;5.5,2.6+INDEX(价格表!$B$4:$I$31,M6685,8)*L6685)))))))</f>
        <v>3.6</v>
      </c>
    </row>
    <row r="6686" spans="1:14">
      <c r="A6686" s="20">
        <v>4311121229265</v>
      </c>
      <c r="B6686" s="18" t="s">
        <v>16</v>
      </c>
      <c r="C6686" s="21">
        <v>20201219</v>
      </c>
      <c r="D6686" s="21">
        <v>610538201209</v>
      </c>
      <c r="E6686" s="21" t="s">
        <v>16</v>
      </c>
      <c r="F6686" s="21">
        <v>20201229</v>
      </c>
      <c r="G6686" s="21" t="s">
        <v>17</v>
      </c>
      <c r="H6686" s="21" t="s">
        <v>308</v>
      </c>
      <c r="I6686" s="21" t="s">
        <v>327</v>
      </c>
      <c r="J6686" s="21">
        <v>1.5</v>
      </c>
      <c r="K6686" s="21" t="s">
        <v>20</v>
      </c>
      <c r="L6686">
        <f t="shared" si="120"/>
        <v>2</v>
      </c>
      <c r="M6686">
        <f>MATCH(H:H,价格表!$B$4:$B$35,0)</f>
        <v>27</v>
      </c>
      <c r="N6686" s="27">
        <f>IF(J6686&lt;=0.3,INDEX(价格表!$B$4:$I$31,M6686,2),IF(AND(J6686&gt;0.3,J6686&lt;=1),INDEX(价格表!$B$4:$I$31,M6686,3),IF(AND(J6686&gt;1,J6686&lt;=2.2),INDEX(价格表!$B$4:$I$31,M6686,4),IF(AND(J6686&gt;2.2,J6686&lt;=3.3),INDEX(价格表!$B$4:$I$31,M6686,5),IF(AND(J6686&gt;3.3,J6686&lt;=4),INDEX(价格表!$B$4:$I$31,M6686,6),IF(AND(J6686&gt;4,J6686&lt;=5.5),INDEX(价格表!$B$4:$I$31,M6686,7),IF(J6686&gt;5.5,2.6+INDEX(价格表!$B$4:$I$31,M6686,8)*L6686)))))))</f>
        <v>2.15</v>
      </c>
    </row>
    <row r="6687" spans="1:14">
      <c r="A6687" s="20">
        <v>4311121236090</v>
      </c>
      <c r="B6687" s="18" t="s">
        <v>16</v>
      </c>
      <c r="C6687" s="21">
        <v>20201219</v>
      </c>
      <c r="D6687" s="21">
        <v>610538201209</v>
      </c>
      <c r="E6687" s="21" t="s">
        <v>16</v>
      </c>
      <c r="F6687" s="21">
        <v>20201229</v>
      </c>
      <c r="G6687" s="21" t="s">
        <v>17</v>
      </c>
      <c r="H6687" s="21" t="s">
        <v>302</v>
      </c>
      <c r="I6687" s="21" t="s">
        <v>303</v>
      </c>
      <c r="J6687" s="21">
        <v>1.49</v>
      </c>
      <c r="K6687" s="21" t="s">
        <v>20</v>
      </c>
      <c r="L6687">
        <f t="shared" si="120"/>
        <v>2</v>
      </c>
      <c r="M6687">
        <f>MATCH(H:H,价格表!$B$4:$B$35,0)</f>
        <v>6</v>
      </c>
      <c r="N6687" s="27">
        <f>IF(J6687&lt;=0.3,INDEX(价格表!$B$4:$I$31,M6687,2),IF(AND(J6687&gt;0.3,J6687&lt;=1),INDEX(价格表!$B$4:$I$31,M6687,3),IF(AND(J6687&gt;1,J6687&lt;=2.2),INDEX(价格表!$B$4:$I$31,M6687,4),IF(AND(J6687&gt;2.2,J6687&lt;=3.3),INDEX(价格表!$B$4:$I$31,M6687,5),IF(AND(J6687&gt;3.3,J6687&lt;=4),INDEX(价格表!$B$4:$I$31,M6687,6),IF(AND(J6687&gt;4,J6687&lt;=5.5),INDEX(价格表!$B$4:$I$31,M6687,7),IF(J6687&gt;5.5,2.6+INDEX(价格表!$B$4:$I$31,M6687,8)*L6687)))))))</f>
        <v>2.95</v>
      </c>
    </row>
    <row r="6688" spans="1:14">
      <c r="A6688" s="20">
        <v>4311121237118</v>
      </c>
      <c r="B6688" s="18" t="s">
        <v>16</v>
      </c>
      <c r="C6688" s="21">
        <v>20201219</v>
      </c>
      <c r="D6688" s="21">
        <v>610538201209</v>
      </c>
      <c r="E6688" s="21" t="s">
        <v>16</v>
      </c>
      <c r="F6688" s="21">
        <v>20201229</v>
      </c>
      <c r="G6688" s="21" t="s">
        <v>17</v>
      </c>
      <c r="H6688" s="21" t="s">
        <v>298</v>
      </c>
      <c r="I6688" s="21" t="s">
        <v>313</v>
      </c>
      <c r="J6688" s="21">
        <v>1.06</v>
      </c>
      <c r="K6688" s="21" t="s">
        <v>20</v>
      </c>
      <c r="L6688">
        <f t="shared" si="120"/>
        <v>2</v>
      </c>
      <c r="M6688">
        <f>MATCH(H:H,价格表!$B$4:$B$35,0)</f>
        <v>29</v>
      </c>
      <c r="N6688" s="27">
        <f>L6688*5+3</f>
        <v>13</v>
      </c>
    </row>
    <row r="6689" spans="1:14">
      <c r="A6689" s="20">
        <v>4311121237120</v>
      </c>
      <c r="B6689" s="18" t="s">
        <v>16</v>
      </c>
      <c r="C6689" s="21">
        <v>20201219</v>
      </c>
      <c r="D6689" s="21">
        <v>610538201209</v>
      </c>
      <c r="E6689" s="21" t="s">
        <v>16</v>
      </c>
      <c r="F6689" s="21">
        <v>20201229</v>
      </c>
      <c r="G6689" s="21" t="s">
        <v>17</v>
      </c>
      <c r="H6689" s="21" t="s">
        <v>298</v>
      </c>
      <c r="I6689" s="21" t="s">
        <v>322</v>
      </c>
      <c r="J6689" s="21">
        <v>1.45</v>
      </c>
      <c r="K6689" s="21" t="s">
        <v>20</v>
      </c>
      <c r="L6689">
        <f t="shared" si="120"/>
        <v>2</v>
      </c>
      <c r="M6689">
        <f>MATCH(H:H,价格表!$B$4:$B$35,0)</f>
        <v>29</v>
      </c>
      <c r="N6689" s="27">
        <f>L6689*8+3</f>
        <v>19</v>
      </c>
    </row>
    <row r="6690" spans="1:14">
      <c r="A6690" s="20">
        <v>4311121242118</v>
      </c>
      <c r="B6690" s="18" t="s">
        <v>16</v>
      </c>
      <c r="C6690" s="21">
        <v>20201219</v>
      </c>
      <c r="D6690" s="21">
        <v>610538201209</v>
      </c>
      <c r="E6690" s="21" t="s">
        <v>16</v>
      </c>
      <c r="F6690" s="21">
        <v>20201229</v>
      </c>
      <c r="G6690" s="21" t="s">
        <v>17</v>
      </c>
      <c r="H6690" s="21" t="s">
        <v>302</v>
      </c>
      <c r="I6690" s="21" t="s">
        <v>303</v>
      </c>
      <c r="J6690" s="21">
        <v>1.44</v>
      </c>
      <c r="K6690" s="21" t="s">
        <v>20</v>
      </c>
      <c r="L6690">
        <f t="shared" si="120"/>
        <v>2</v>
      </c>
      <c r="M6690">
        <f>MATCH(H:H,价格表!$B$4:$B$35,0)</f>
        <v>6</v>
      </c>
      <c r="N6690" s="27">
        <f>IF(J6690&lt;=0.3,INDEX(价格表!$B$4:$I$31,M6690,2),IF(AND(J6690&gt;0.3,J6690&lt;=1),INDEX(价格表!$B$4:$I$31,M6690,3),IF(AND(J6690&gt;1,J6690&lt;=2.2),INDEX(价格表!$B$4:$I$31,M6690,4),IF(AND(J6690&gt;2.2,J6690&lt;=3.3),INDEX(价格表!$B$4:$I$31,M6690,5),IF(AND(J6690&gt;3.3,J6690&lt;=4),INDEX(价格表!$B$4:$I$31,M6690,6),IF(AND(J6690&gt;4,J6690&lt;=5.5),INDEX(价格表!$B$4:$I$31,M6690,7),IF(J6690&gt;5.5,2.6+INDEX(价格表!$B$4:$I$31,M6690,8)*L6690)))))))</f>
        <v>2.95</v>
      </c>
    </row>
    <row r="6691" spans="1:14">
      <c r="A6691" s="20">
        <v>4311121242920</v>
      </c>
      <c r="B6691" s="18" t="s">
        <v>16</v>
      </c>
      <c r="C6691" s="21">
        <v>20201219</v>
      </c>
      <c r="D6691" s="21">
        <v>610538201209</v>
      </c>
      <c r="E6691" s="21" t="s">
        <v>16</v>
      </c>
      <c r="F6691" s="21">
        <v>20201229</v>
      </c>
      <c r="G6691" s="21" t="s">
        <v>17</v>
      </c>
      <c r="H6691" s="21" t="s">
        <v>294</v>
      </c>
      <c r="I6691" s="21" t="s">
        <v>295</v>
      </c>
      <c r="J6691" s="21">
        <v>1.5</v>
      </c>
      <c r="K6691" s="21" t="s">
        <v>20</v>
      </c>
      <c r="L6691">
        <f t="shared" si="120"/>
        <v>2</v>
      </c>
      <c r="M6691">
        <f>MATCH(H:H,价格表!$B$4:$B$35,0)</f>
        <v>18</v>
      </c>
      <c r="N6691" s="27">
        <f>IF(J6691&lt;=0.3,INDEX(价格表!$B$4:$I$31,M6691,2),IF(AND(J6691&gt;0.3,J6691&lt;=1),INDEX(价格表!$B$4:$I$31,M6691,3),IF(AND(J6691&gt;1,J6691&lt;=2.2),INDEX(价格表!$B$4:$I$31,M6691,4),IF(AND(J6691&gt;2.2,J6691&lt;=3.3),INDEX(价格表!$B$4:$I$31,M6691,5),IF(AND(J6691&gt;3.3,J6691&lt;=4),INDEX(价格表!$B$4:$I$31,M6691,6),IF(AND(J6691&gt;4,J6691&lt;=5.5),INDEX(价格表!$B$4:$I$31,M6691,7),IF(J6691&gt;5.5,2.6+INDEX(价格表!$B$4:$I$31,M6691,8)*L6691)))))))</f>
        <v>3.25</v>
      </c>
    </row>
    <row r="6692" spans="1:14">
      <c r="A6692" s="20">
        <v>4311121249749</v>
      </c>
      <c r="B6692" s="18" t="s">
        <v>16</v>
      </c>
      <c r="C6692" s="21">
        <v>20201219</v>
      </c>
      <c r="D6692" s="21">
        <v>610538201209</v>
      </c>
      <c r="E6692" s="21" t="s">
        <v>16</v>
      </c>
      <c r="F6692" s="21">
        <v>20201229</v>
      </c>
      <c r="G6692" s="21" t="s">
        <v>17</v>
      </c>
      <c r="H6692" s="21" t="s">
        <v>302</v>
      </c>
      <c r="I6692" s="21" t="s">
        <v>303</v>
      </c>
      <c r="J6692" s="21">
        <v>1.45</v>
      </c>
      <c r="K6692" s="21" t="s">
        <v>20</v>
      </c>
      <c r="L6692">
        <f t="shared" si="120"/>
        <v>2</v>
      </c>
      <c r="M6692">
        <f>MATCH(H:H,价格表!$B$4:$B$35,0)</f>
        <v>6</v>
      </c>
      <c r="N6692" s="27">
        <f>IF(J6692&lt;=0.3,INDEX(价格表!$B$4:$I$31,M6692,2),IF(AND(J6692&gt;0.3,J6692&lt;=1),INDEX(价格表!$B$4:$I$31,M6692,3),IF(AND(J6692&gt;1,J6692&lt;=2.2),INDEX(价格表!$B$4:$I$31,M6692,4),IF(AND(J6692&gt;2.2,J6692&lt;=3.3),INDEX(价格表!$B$4:$I$31,M6692,5),IF(AND(J6692&gt;3.3,J6692&lt;=4),INDEX(价格表!$B$4:$I$31,M6692,6),IF(AND(J6692&gt;4,J6692&lt;=5.5),INDEX(价格表!$B$4:$I$31,M6692,7),IF(J6692&gt;5.5,2.6+INDEX(价格表!$B$4:$I$31,M6692,8)*L6692)))))))</f>
        <v>2.95</v>
      </c>
    </row>
    <row r="6693" spans="1:14">
      <c r="A6693" s="20">
        <v>4311121249752</v>
      </c>
      <c r="B6693" s="18" t="s">
        <v>16</v>
      </c>
      <c r="C6693" s="21">
        <v>20201219</v>
      </c>
      <c r="D6693" s="21">
        <v>610538201209</v>
      </c>
      <c r="E6693" s="21" t="s">
        <v>16</v>
      </c>
      <c r="F6693" s="21">
        <v>20201229</v>
      </c>
      <c r="G6693" s="21" t="s">
        <v>17</v>
      </c>
      <c r="H6693" s="21" t="s">
        <v>302</v>
      </c>
      <c r="I6693" s="21" t="s">
        <v>303</v>
      </c>
      <c r="J6693" s="21">
        <v>1.46</v>
      </c>
      <c r="K6693" s="21" t="s">
        <v>20</v>
      </c>
      <c r="L6693">
        <f t="shared" si="120"/>
        <v>2</v>
      </c>
      <c r="M6693">
        <f>MATCH(H:H,价格表!$B$4:$B$35,0)</f>
        <v>6</v>
      </c>
      <c r="N6693" s="27">
        <f>IF(J6693&lt;=0.3,INDEX(价格表!$B$4:$I$31,M6693,2),IF(AND(J6693&gt;0.3,J6693&lt;=1),INDEX(价格表!$B$4:$I$31,M6693,3),IF(AND(J6693&gt;1,J6693&lt;=2.2),INDEX(价格表!$B$4:$I$31,M6693,4),IF(AND(J6693&gt;2.2,J6693&lt;=3.3),INDEX(价格表!$B$4:$I$31,M6693,5),IF(AND(J6693&gt;3.3,J6693&lt;=4),INDEX(价格表!$B$4:$I$31,M6693,6),IF(AND(J6693&gt;4,J6693&lt;=5.5),INDEX(价格表!$B$4:$I$31,M6693,7),IF(J6693&gt;5.5,2.6+INDEX(价格表!$B$4:$I$31,M6693,8)*L6693)))))))</f>
        <v>2.95</v>
      </c>
    </row>
    <row r="6694" spans="1:14">
      <c r="A6694" s="20">
        <v>4311121265220</v>
      </c>
      <c r="B6694" s="18" t="s">
        <v>16</v>
      </c>
      <c r="C6694" s="21">
        <v>20201219</v>
      </c>
      <c r="D6694" s="21">
        <v>610538201209</v>
      </c>
      <c r="E6694" s="21" t="s">
        <v>16</v>
      </c>
      <c r="F6694" s="21">
        <v>20201229</v>
      </c>
      <c r="G6694" s="21" t="s">
        <v>17</v>
      </c>
      <c r="H6694" s="21" t="s">
        <v>296</v>
      </c>
      <c r="I6694" s="21" t="s">
        <v>297</v>
      </c>
      <c r="J6694" s="21">
        <v>1.49</v>
      </c>
      <c r="K6694" s="21" t="s">
        <v>20</v>
      </c>
      <c r="L6694">
        <f t="shared" si="120"/>
        <v>2</v>
      </c>
      <c r="M6694">
        <f>MATCH(H:H,价格表!$B$4:$B$35,0)</f>
        <v>8</v>
      </c>
      <c r="N6694" s="27">
        <f>IF(J6694&lt;=0.3,INDEX(价格表!$B$4:$I$31,M6694,2),IF(AND(J6694&gt;0.3,J6694&lt;=1),INDEX(价格表!$B$4:$I$31,M6694,3),IF(AND(J6694&gt;1,J6694&lt;=2.2),INDEX(价格表!$B$4:$I$31,M6694,4),IF(AND(J6694&gt;2.2,J6694&lt;=3.3),INDEX(价格表!$B$4:$I$31,M6694,5),IF(AND(J6694&gt;3.3,J6694&lt;=4),INDEX(价格表!$B$4:$I$31,M6694,6),IF(AND(J6694&gt;4,J6694&lt;=5.5),INDEX(价格表!$B$4:$I$31,M6694,7),IF(J6694&gt;5.5,2.6+INDEX(价格表!$B$4:$I$31,M6694,8)*L6694)))))))</f>
        <v>2.95</v>
      </c>
    </row>
    <row r="6695" spans="1:14">
      <c r="A6695" s="20">
        <v>4311121266548</v>
      </c>
      <c r="B6695" s="18" t="s">
        <v>16</v>
      </c>
      <c r="C6695" s="21">
        <v>20201219</v>
      </c>
      <c r="D6695" s="21">
        <v>610538201209</v>
      </c>
      <c r="E6695" s="21" t="s">
        <v>16</v>
      </c>
      <c r="F6695" s="21">
        <v>20201229</v>
      </c>
      <c r="G6695" s="21" t="s">
        <v>17</v>
      </c>
      <c r="H6695" s="21" t="s">
        <v>302</v>
      </c>
      <c r="I6695" s="21" t="s">
        <v>303</v>
      </c>
      <c r="J6695" s="21">
        <v>1.49</v>
      </c>
      <c r="K6695" s="21" t="s">
        <v>20</v>
      </c>
      <c r="L6695">
        <f t="shared" si="120"/>
        <v>2</v>
      </c>
      <c r="M6695">
        <f>MATCH(H:H,价格表!$B$4:$B$35,0)</f>
        <v>6</v>
      </c>
      <c r="N6695" s="27">
        <f>IF(J6695&lt;=0.3,INDEX(价格表!$B$4:$I$31,M6695,2),IF(AND(J6695&gt;0.3,J6695&lt;=1),INDEX(价格表!$B$4:$I$31,M6695,3),IF(AND(J6695&gt;1,J6695&lt;=2.2),INDEX(价格表!$B$4:$I$31,M6695,4),IF(AND(J6695&gt;2.2,J6695&lt;=3.3),INDEX(价格表!$B$4:$I$31,M6695,5),IF(AND(J6695&gt;3.3,J6695&lt;=4),INDEX(价格表!$B$4:$I$31,M6695,6),IF(AND(J6695&gt;4,J6695&lt;=5.5),INDEX(价格表!$B$4:$I$31,M6695,7),IF(J6695&gt;5.5,2.6+INDEX(价格表!$B$4:$I$31,M6695,8)*L6695)))))))</f>
        <v>2.95</v>
      </c>
    </row>
    <row r="6696" spans="1:14">
      <c r="A6696" s="20">
        <v>4311121271189</v>
      </c>
      <c r="B6696" s="18" t="s">
        <v>16</v>
      </c>
      <c r="C6696" s="21">
        <v>20201219</v>
      </c>
      <c r="D6696" s="21">
        <v>610538201209</v>
      </c>
      <c r="E6696" s="21" t="s">
        <v>16</v>
      </c>
      <c r="F6696" s="21">
        <v>20201229</v>
      </c>
      <c r="G6696" s="21" t="s">
        <v>17</v>
      </c>
      <c r="H6696" s="21" t="s">
        <v>302</v>
      </c>
      <c r="I6696" s="21" t="s">
        <v>303</v>
      </c>
      <c r="J6696" s="21">
        <v>1.44</v>
      </c>
      <c r="K6696" s="21" t="s">
        <v>20</v>
      </c>
      <c r="L6696">
        <f t="shared" si="120"/>
        <v>2</v>
      </c>
      <c r="M6696">
        <f>MATCH(H:H,价格表!$B$4:$B$35,0)</f>
        <v>6</v>
      </c>
      <c r="N6696" s="27">
        <f>IF(J6696&lt;=0.3,INDEX(价格表!$B$4:$I$31,M6696,2),IF(AND(J6696&gt;0.3,J6696&lt;=1),INDEX(价格表!$B$4:$I$31,M6696,3),IF(AND(J6696&gt;1,J6696&lt;=2.2),INDEX(价格表!$B$4:$I$31,M6696,4),IF(AND(J6696&gt;2.2,J6696&lt;=3.3),INDEX(价格表!$B$4:$I$31,M6696,5),IF(AND(J6696&gt;3.3,J6696&lt;=4),INDEX(价格表!$B$4:$I$31,M6696,6),IF(AND(J6696&gt;4,J6696&lt;=5.5),INDEX(价格表!$B$4:$I$31,M6696,7),IF(J6696&gt;5.5,2.6+INDEX(价格表!$B$4:$I$31,M6696,8)*L6696)))))))</f>
        <v>2.95</v>
      </c>
    </row>
    <row r="6697" spans="1:14">
      <c r="A6697" s="20">
        <v>4311121271190</v>
      </c>
      <c r="B6697" s="18" t="s">
        <v>16</v>
      </c>
      <c r="C6697" s="21">
        <v>20201219</v>
      </c>
      <c r="D6697" s="21">
        <v>610538201209</v>
      </c>
      <c r="E6697" s="21" t="s">
        <v>16</v>
      </c>
      <c r="F6697" s="21">
        <v>20201229</v>
      </c>
      <c r="G6697" s="21" t="s">
        <v>17</v>
      </c>
      <c r="H6697" s="21" t="s">
        <v>298</v>
      </c>
      <c r="I6697" s="21" t="s">
        <v>329</v>
      </c>
      <c r="J6697" s="21">
        <v>1.44</v>
      </c>
      <c r="K6697" s="21" t="s">
        <v>20</v>
      </c>
      <c r="L6697">
        <f t="shared" si="120"/>
        <v>2</v>
      </c>
      <c r="M6697">
        <f>MATCH(H:H,价格表!$B$4:$B$35,0)</f>
        <v>29</v>
      </c>
      <c r="N6697" s="27">
        <f>L6697*8+3</f>
        <v>19</v>
      </c>
    </row>
    <row r="6698" spans="1:14">
      <c r="A6698" s="20">
        <v>4311121271191</v>
      </c>
      <c r="B6698" s="18" t="s">
        <v>16</v>
      </c>
      <c r="C6698" s="21">
        <v>20201219</v>
      </c>
      <c r="D6698" s="21">
        <v>610538201209</v>
      </c>
      <c r="E6698" s="21" t="s">
        <v>16</v>
      </c>
      <c r="F6698" s="21">
        <v>20201229</v>
      </c>
      <c r="G6698" s="21" t="s">
        <v>17</v>
      </c>
      <c r="H6698" s="21" t="s">
        <v>298</v>
      </c>
      <c r="I6698" s="21" t="s">
        <v>310</v>
      </c>
      <c r="J6698" s="21">
        <v>1.71</v>
      </c>
      <c r="K6698" s="21" t="s">
        <v>20</v>
      </c>
      <c r="L6698">
        <f t="shared" si="120"/>
        <v>2</v>
      </c>
      <c r="M6698">
        <f>MATCH(H:H,价格表!$B$4:$B$35,0)</f>
        <v>29</v>
      </c>
      <c r="N6698" s="27">
        <f>L6698*8+3</f>
        <v>19</v>
      </c>
    </row>
    <row r="6699" spans="1:14">
      <c r="A6699" s="20">
        <v>4311121271193</v>
      </c>
      <c r="B6699" s="18" t="s">
        <v>16</v>
      </c>
      <c r="C6699" s="21">
        <v>20201219</v>
      </c>
      <c r="D6699" s="21">
        <v>610538201209</v>
      </c>
      <c r="E6699" s="21" t="s">
        <v>16</v>
      </c>
      <c r="F6699" s="21">
        <v>20201229</v>
      </c>
      <c r="G6699" s="21" t="s">
        <v>17</v>
      </c>
      <c r="H6699" s="21" t="s">
        <v>305</v>
      </c>
      <c r="I6699" s="21" t="s">
        <v>323</v>
      </c>
      <c r="J6699" s="21">
        <v>1.44</v>
      </c>
      <c r="K6699" s="21" t="s">
        <v>20</v>
      </c>
      <c r="L6699">
        <f t="shared" si="120"/>
        <v>2</v>
      </c>
      <c r="M6699">
        <f>MATCH(H:H,价格表!$B$4:$B$35,0)</f>
        <v>26</v>
      </c>
      <c r="N6699" s="27">
        <f>IF(J6699&lt;=0.3,INDEX(价格表!$B$4:$I$31,M6699,2),IF(AND(J6699&gt;0.3,J6699&lt;=1),INDEX(价格表!$B$4:$I$31,M6699,3),IF(AND(J6699&gt;1,J6699&lt;=2.2),INDEX(价格表!$B$4:$I$31,M6699,4),IF(AND(J6699&gt;2.2,J6699&lt;=3.3),INDEX(价格表!$B$4:$I$31,M6699,5),IF(AND(J6699&gt;3.3,J6699&lt;=4),INDEX(价格表!$B$4:$I$31,M6699,6),IF(AND(J6699&gt;4,J6699&lt;=5.5),INDEX(价格表!$B$4:$I$31,M6699,7),IF(J6699&gt;5.5,2.6+INDEX(价格表!$B$4:$I$31,M6699,8)*L6699)))))))</f>
        <v>2.15</v>
      </c>
    </row>
    <row r="6700" spans="1:14">
      <c r="A6700" s="20">
        <v>4311121277905</v>
      </c>
      <c r="B6700" s="18" t="s">
        <v>16</v>
      </c>
      <c r="C6700" s="21">
        <v>20201219</v>
      </c>
      <c r="D6700" s="21">
        <v>610538201209</v>
      </c>
      <c r="E6700" s="21" t="s">
        <v>16</v>
      </c>
      <c r="F6700" s="21">
        <v>20201229</v>
      </c>
      <c r="G6700" s="21" t="s">
        <v>17</v>
      </c>
      <c r="H6700" s="21" t="s">
        <v>294</v>
      </c>
      <c r="I6700" s="21" t="s">
        <v>295</v>
      </c>
      <c r="J6700" s="21">
        <v>1.44</v>
      </c>
      <c r="K6700" s="21" t="s">
        <v>20</v>
      </c>
      <c r="L6700">
        <f t="shared" si="120"/>
        <v>2</v>
      </c>
      <c r="M6700">
        <f>MATCH(H:H,价格表!$B$4:$B$35,0)</f>
        <v>18</v>
      </c>
      <c r="N6700" s="27">
        <f>IF(J6700&lt;=0.3,INDEX(价格表!$B$4:$I$31,M6700,2),IF(AND(J6700&gt;0.3,J6700&lt;=1),INDEX(价格表!$B$4:$I$31,M6700,3),IF(AND(J6700&gt;1,J6700&lt;=2.2),INDEX(价格表!$B$4:$I$31,M6700,4),IF(AND(J6700&gt;2.2,J6700&lt;=3.3),INDEX(价格表!$B$4:$I$31,M6700,5),IF(AND(J6700&gt;3.3,J6700&lt;=4),INDEX(价格表!$B$4:$I$31,M6700,6),IF(AND(J6700&gt;4,J6700&lt;=5.5),INDEX(价格表!$B$4:$I$31,M6700,7),IF(J6700&gt;5.5,2.6+INDEX(价格表!$B$4:$I$31,M6700,8)*L6700)))))))</f>
        <v>3.25</v>
      </c>
    </row>
    <row r="6701" spans="1:14">
      <c r="A6701" s="20">
        <v>4311121278886</v>
      </c>
      <c r="B6701" s="18" t="s">
        <v>16</v>
      </c>
      <c r="C6701" s="21">
        <v>20201219</v>
      </c>
      <c r="D6701" s="21">
        <v>610538201209</v>
      </c>
      <c r="E6701" s="21" t="s">
        <v>16</v>
      </c>
      <c r="F6701" s="21">
        <v>20201229</v>
      </c>
      <c r="G6701" s="21" t="s">
        <v>17</v>
      </c>
      <c r="H6701" s="21" t="s">
        <v>296</v>
      </c>
      <c r="I6701" s="21" t="s">
        <v>297</v>
      </c>
      <c r="J6701" s="21">
        <v>1.44</v>
      </c>
      <c r="K6701" s="21" t="s">
        <v>20</v>
      </c>
      <c r="L6701">
        <f t="shared" si="120"/>
        <v>2</v>
      </c>
      <c r="M6701">
        <f>MATCH(H:H,价格表!$B$4:$B$35,0)</f>
        <v>8</v>
      </c>
      <c r="N6701" s="27">
        <f>IF(J6701&lt;=0.3,INDEX(价格表!$B$4:$I$31,M6701,2),IF(AND(J6701&gt;0.3,J6701&lt;=1),INDEX(价格表!$B$4:$I$31,M6701,3),IF(AND(J6701&gt;1,J6701&lt;=2.2),INDEX(价格表!$B$4:$I$31,M6701,4),IF(AND(J6701&gt;2.2,J6701&lt;=3.3),INDEX(价格表!$B$4:$I$31,M6701,5),IF(AND(J6701&gt;3.3,J6701&lt;=4),INDEX(价格表!$B$4:$I$31,M6701,6),IF(AND(J6701&gt;4,J6701&lt;=5.5),INDEX(价格表!$B$4:$I$31,M6701,7),IF(J6701&gt;5.5,2.6+INDEX(价格表!$B$4:$I$31,M6701,8)*L6701)))))))</f>
        <v>2.95</v>
      </c>
    </row>
    <row r="6702" spans="1:14">
      <c r="A6702" s="20">
        <v>4311121279204</v>
      </c>
      <c r="B6702" s="18" t="s">
        <v>16</v>
      </c>
      <c r="C6702" s="21">
        <v>20201219</v>
      </c>
      <c r="D6702" s="21">
        <v>610538201209</v>
      </c>
      <c r="E6702" s="21" t="s">
        <v>16</v>
      </c>
      <c r="F6702" s="21">
        <v>20201229</v>
      </c>
      <c r="G6702" s="21" t="s">
        <v>17</v>
      </c>
      <c r="H6702" s="21" t="s">
        <v>305</v>
      </c>
      <c r="I6702" s="21" t="s">
        <v>316</v>
      </c>
      <c r="J6702" s="21">
        <v>1.44</v>
      </c>
      <c r="K6702" s="21" t="s">
        <v>20</v>
      </c>
      <c r="L6702">
        <f t="shared" si="120"/>
        <v>2</v>
      </c>
      <c r="M6702">
        <f>MATCH(H:H,价格表!$B$4:$B$35,0)</f>
        <v>26</v>
      </c>
      <c r="N6702" s="27">
        <f>IF(J6702&lt;=0.3,INDEX(价格表!$B$4:$I$31,M6702,2),IF(AND(J6702&gt;0.3,J6702&lt;=1),INDEX(价格表!$B$4:$I$31,M6702,3),IF(AND(J6702&gt;1,J6702&lt;=2.2),INDEX(价格表!$B$4:$I$31,M6702,4),IF(AND(J6702&gt;2.2,J6702&lt;=3.3),INDEX(价格表!$B$4:$I$31,M6702,5),IF(AND(J6702&gt;3.3,J6702&lt;=4),INDEX(价格表!$B$4:$I$31,M6702,6),IF(AND(J6702&gt;4,J6702&lt;=5.5),INDEX(价格表!$B$4:$I$31,M6702,7),IF(J6702&gt;5.5,2.6+INDEX(价格表!$B$4:$I$31,M6702,8)*L6702)))))))</f>
        <v>2.15</v>
      </c>
    </row>
    <row r="6703" spans="1:14">
      <c r="A6703" s="20">
        <v>4311121279211</v>
      </c>
      <c r="B6703" s="18" t="s">
        <v>16</v>
      </c>
      <c r="C6703" s="21">
        <v>20201219</v>
      </c>
      <c r="D6703" s="21">
        <v>610538201209</v>
      </c>
      <c r="E6703" s="21" t="s">
        <v>16</v>
      </c>
      <c r="F6703" s="21">
        <v>20201229</v>
      </c>
      <c r="G6703" s="21" t="s">
        <v>17</v>
      </c>
      <c r="H6703" s="21" t="s">
        <v>294</v>
      </c>
      <c r="I6703" s="21" t="s">
        <v>295</v>
      </c>
      <c r="J6703" s="21">
        <v>1.44</v>
      </c>
      <c r="K6703" s="21" t="s">
        <v>20</v>
      </c>
      <c r="L6703">
        <f t="shared" si="120"/>
        <v>2</v>
      </c>
      <c r="M6703">
        <f>MATCH(H:H,价格表!$B$4:$B$35,0)</f>
        <v>18</v>
      </c>
      <c r="N6703" s="27">
        <f>IF(J6703&lt;=0.3,INDEX(价格表!$B$4:$I$31,M6703,2),IF(AND(J6703&gt;0.3,J6703&lt;=1),INDEX(价格表!$B$4:$I$31,M6703,3),IF(AND(J6703&gt;1,J6703&lt;=2.2),INDEX(价格表!$B$4:$I$31,M6703,4),IF(AND(J6703&gt;2.2,J6703&lt;=3.3),INDEX(价格表!$B$4:$I$31,M6703,5),IF(AND(J6703&gt;3.3,J6703&lt;=4),INDEX(价格表!$B$4:$I$31,M6703,6),IF(AND(J6703&gt;4,J6703&lt;=5.5),INDEX(价格表!$B$4:$I$31,M6703,7),IF(J6703&gt;5.5,2.6+INDEX(价格表!$B$4:$I$31,M6703,8)*L6703)))))))</f>
        <v>3.25</v>
      </c>
    </row>
    <row r="6704" spans="1:14">
      <c r="A6704" s="20">
        <v>4311121279212</v>
      </c>
      <c r="B6704" s="18" t="s">
        <v>16</v>
      </c>
      <c r="C6704" s="21">
        <v>20201219</v>
      </c>
      <c r="D6704" s="21">
        <v>610538201209</v>
      </c>
      <c r="E6704" s="21" t="s">
        <v>16</v>
      </c>
      <c r="F6704" s="21">
        <v>20201229</v>
      </c>
      <c r="G6704" s="21" t="s">
        <v>17</v>
      </c>
      <c r="H6704" s="21" t="s">
        <v>294</v>
      </c>
      <c r="I6704" s="21" t="s">
        <v>295</v>
      </c>
      <c r="J6704" s="21">
        <v>1.45</v>
      </c>
      <c r="K6704" s="21" t="s">
        <v>20</v>
      </c>
      <c r="L6704">
        <f t="shared" si="120"/>
        <v>2</v>
      </c>
      <c r="M6704">
        <f>MATCH(H:H,价格表!$B$4:$B$35,0)</f>
        <v>18</v>
      </c>
      <c r="N6704" s="27">
        <f>IF(J6704&lt;=0.3,INDEX(价格表!$B$4:$I$31,M6704,2),IF(AND(J6704&gt;0.3,J6704&lt;=1),INDEX(价格表!$B$4:$I$31,M6704,3),IF(AND(J6704&gt;1,J6704&lt;=2.2),INDEX(价格表!$B$4:$I$31,M6704,4),IF(AND(J6704&gt;2.2,J6704&lt;=3.3),INDEX(价格表!$B$4:$I$31,M6704,5),IF(AND(J6704&gt;3.3,J6704&lt;=4),INDEX(价格表!$B$4:$I$31,M6704,6),IF(AND(J6704&gt;4,J6704&lt;=5.5),INDEX(价格表!$B$4:$I$31,M6704,7),IF(J6704&gt;5.5,2.6+INDEX(价格表!$B$4:$I$31,M6704,8)*L6704)))))))</f>
        <v>3.25</v>
      </c>
    </row>
    <row r="6705" spans="1:14">
      <c r="A6705" s="20">
        <v>4311121285563</v>
      </c>
      <c r="B6705" s="18" t="s">
        <v>16</v>
      </c>
      <c r="C6705" s="21">
        <v>20201219</v>
      </c>
      <c r="D6705" s="21">
        <v>610538201209</v>
      </c>
      <c r="E6705" s="21" t="s">
        <v>16</v>
      </c>
      <c r="F6705" s="21">
        <v>20201229</v>
      </c>
      <c r="G6705" s="21" t="s">
        <v>17</v>
      </c>
      <c r="H6705" s="21" t="s">
        <v>294</v>
      </c>
      <c r="I6705" s="21" t="s">
        <v>295</v>
      </c>
      <c r="J6705" s="21">
        <v>1.44</v>
      </c>
      <c r="K6705" s="21" t="s">
        <v>20</v>
      </c>
      <c r="L6705">
        <f t="shared" si="120"/>
        <v>2</v>
      </c>
      <c r="M6705">
        <f>MATCH(H:H,价格表!$B$4:$B$35,0)</f>
        <v>18</v>
      </c>
      <c r="N6705" s="27">
        <f>IF(J6705&lt;=0.3,INDEX(价格表!$B$4:$I$31,M6705,2),IF(AND(J6705&gt;0.3,J6705&lt;=1),INDEX(价格表!$B$4:$I$31,M6705,3),IF(AND(J6705&gt;1,J6705&lt;=2.2),INDEX(价格表!$B$4:$I$31,M6705,4),IF(AND(J6705&gt;2.2,J6705&lt;=3.3),INDEX(价格表!$B$4:$I$31,M6705,5),IF(AND(J6705&gt;3.3,J6705&lt;=4),INDEX(价格表!$B$4:$I$31,M6705,6),IF(AND(J6705&gt;4,J6705&lt;=5.5),INDEX(价格表!$B$4:$I$31,M6705,7),IF(J6705&gt;5.5,2.6+INDEX(价格表!$B$4:$I$31,M6705,8)*L6705)))))))</f>
        <v>3.25</v>
      </c>
    </row>
    <row r="6706" spans="1:14">
      <c r="A6706" s="20">
        <v>4311121285566</v>
      </c>
      <c r="B6706" s="18" t="s">
        <v>16</v>
      </c>
      <c r="C6706" s="21">
        <v>20201219</v>
      </c>
      <c r="D6706" s="21">
        <v>610538201209</v>
      </c>
      <c r="E6706" s="21" t="s">
        <v>16</v>
      </c>
      <c r="F6706" s="21">
        <v>20201229</v>
      </c>
      <c r="G6706" s="21" t="s">
        <v>17</v>
      </c>
      <c r="H6706" s="21" t="s">
        <v>294</v>
      </c>
      <c r="I6706" s="21" t="s">
        <v>295</v>
      </c>
      <c r="J6706" s="21">
        <v>1.44</v>
      </c>
      <c r="K6706" s="21" t="s">
        <v>20</v>
      </c>
      <c r="L6706">
        <f t="shared" si="120"/>
        <v>2</v>
      </c>
      <c r="M6706">
        <f>MATCH(H:H,价格表!$B$4:$B$35,0)</f>
        <v>18</v>
      </c>
      <c r="N6706" s="27">
        <f>IF(J6706&lt;=0.3,INDEX(价格表!$B$4:$I$31,M6706,2),IF(AND(J6706&gt;0.3,J6706&lt;=1),INDEX(价格表!$B$4:$I$31,M6706,3),IF(AND(J6706&gt;1,J6706&lt;=2.2),INDEX(价格表!$B$4:$I$31,M6706,4),IF(AND(J6706&gt;2.2,J6706&lt;=3.3),INDEX(价格表!$B$4:$I$31,M6706,5),IF(AND(J6706&gt;3.3,J6706&lt;=4),INDEX(价格表!$B$4:$I$31,M6706,6),IF(AND(J6706&gt;4,J6706&lt;=5.5),INDEX(价格表!$B$4:$I$31,M6706,7),IF(J6706&gt;5.5,2.6+INDEX(价格表!$B$4:$I$31,M6706,8)*L6706)))))))</f>
        <v>3.25</v>
      </c>
    </row>
    <row r="6707" spans="1:14">
      <c r="A6707" s="20">
        <v>4311121285570</v>
      </c>
      <c r="B6707" s="18" t="s">
        <v>16</v>
      </c>
      <c r="C6707" s="21">
        <v>20201219</v>
      </c>
      <c r="D6707" s="21">
        <v>610538201209</v>
      </c>
      <c r="E6707" s="21" t="s">
        <v>16</v>
      </c>
      <c r="F6707" s="21">
        <v>20201229</v>
      </c>
      <c r="G6707" s="21" t="s">
        <v>17</v>
      </c>
      <c r="H6707" s="21" t="s">
        <v>296</v>
      </c>
      <c r="I6707" s="21" t="s">
        <v>297</v>
      </c>
      <c r="J6707" s="21">
        <v>1.44</v>
      </c>
      <c r="K6707" s="21" t="s">
        <v>20</v>
      </c>
      <c r="L6707">
        <f t="shared" si="120"/>
        <v>2</v>
      </c>
      <c r="M6707">
        <f>MATCH(H:H,价格表!$B$4:$B$35,0)</f>
        <v>8</v>
      </c>
      <c r="N6707" s="27">
        <f>IF(J6707&lt;=0.3,INDEX(价格表!$B$4:$I$31,M6707,2),IF(AND(J6707&gt;0.3,J6707&lt;=1),INDEX(价格表!$B$4:$I$31,M6707,3),IF(AND(J6707&gt;1,J6707&lt;=2.2),INDEX(价格表!$B$4:$I$31,M6707,4),IF(AND(J6707&gt;2.2,J6707&lt;=3.3),INDEX(价格表!$B$4:$I$31,M6707,5),IF(AND(J6707&gt;3.3,J6707&lt;=4),INDEX(价格表!$B$4:$I$31,M6707,6),IF(AND(J6707&gt;4,J6707&lt;=5.5),INDEX(价格表!$B$4:$I$31,M6707,7),IF(J6707&gt;5.5,2.6+INDEX(价格表!$B$4:$I$31,M6707,8)*L6707)))))))</f>
        <v>2.95</v>
      </c>
    </row>
    <row r="6708" spans="1:14">
      <c r="A6708" s="20">
        <v>4311121285591</v>
      </c>
      <c r="B6708" s="18" t="s">
        <v>16</v>
      </c>
      <c r="C6708" s="21">
        <v>20201219</v>
      </c>
      <c r="D6708" s="21">
        <v>610538201209</v>
      </c>
      <c r="E6708" s="21" t="s">
        <v>16</v>
      </c>
      <c r="F6708" s="21">
        <v>20201229</v>
      </c>
      <c r="G6708" s="21" t="s">
        <v>17</v>
      </c>
      <c r="H6708" s="21" t="s">
        <v>296</v>
      </c>
      <c r="I6708" s="21" t="s">
        <v>297</v>
      </c>
      <c r="J6708" s="21">
        <v>1.46</v>
      </c>
      <c r="K6708" s="21" t="s">
        <v>20</v>
      </c>
      <c r="L6708">
        <f t="shared" si="120"/>
        <v>2</v>
      </c>
      <c r="M6708">
        <f>MATCH(H:H,价格表!$B$4:$B$35,0)</f>
        <v>8</v>
      </c>
      <c r="N6708" s="27">
        <f>IF(J6708&lt;=0.3,INDEX(价格表!$B$4:$I$31,M6708,2),IF(AND(J6708&gt;0.3,J6708&lt;=1),INDEX(价格表!$B$4:$I$31,M6708,3),IF(AND(J6708&gt;1,J6708&lt;=2.2),INDEX(价格表!$B$4:$I$31,M6708,4),IF(AND(J6708&gt;2.2,J6708&lt;=3.3),INDEX(价格表!$B$4:$I$31,M6708,5),IF(AND(J6708&gt;3.3,J6708&lt;=4),INDEX(价格表!$B$4:$I$31,M6708,6),IF(AND(J6708&gt;4,J6708&lt;=5.5),INDEX(价格表!$B$4:$I$31,M6708,7),IF(J6708&gt;5.5,2.6+INDEX(价格表!$B$4:$I$31,M6708,8)*L6708)))))))</f>
        <v>2.95</v>
      </c>
    </row>
    <row r="6709" spans="1:14">
      <c r="A6709" s="20">
        <v>4311121286255</v>
      </c>
      <c r="B6709" s="18" t="s">
        <v>16</v>
      </c>
      <c r="C6709" s="21">
        <v>20201219</v>
      </c>
      <c r="D6709" s="21">
        <v>610538201209</v>
      </c>
      <c r="E6709" s="21" t="s">
        <v>16</v>
      </c>
      <c r="F6709" s="21">
        <v>20201229</v>
      </c>
      <c r="G6709" s="21" t="s">
        <v>17</v>
      </c>
      <c r="H6709" s="21" t="s">
        <v>302</v>
      </c>
      <c r="I6709" s="21" t="s">
        <v>303</v>
      </c>
      <c r="J6709" s="21">
        <v>1.46</v>
      </c>
      <c r="K6709" s="21" t="s">
        <v>20</v>
      </c>
      <c r="L6709">
        <f t="shared" si="120"/>
        <v>2</v>
      </c>
      <c r="M6709">
        <f>MATCH(H:H,价格表!$B$4:$B$35,0)</f>
        <v>6</v>
      </c>
      <c r="N6709" s="27">
        <f>IF(J6709&lt;=0.3,INDEX(价格表!$B$4:$I$31,M6709,2),IF(AND(J6709&gt;0.3,J6709&lt;=1),INDEX(价格表!$B$4:$I$31,M6709,3),IF(AND(J6709&gt;1,J6709&lt;=2.2),INDEX(价格表!$B$4:$I$31,M6709,4),IF(AND(J6709&gt;2.2,J6709&lt;=3.3),INDEX(价格表!$B$4:$I$31,M6709,5),IF(AND(J6709&gt;3.3,J6709&lt;=4),INDEX(价格表!$B$4:$I$31,M6709,6),IF(AND(J6709&gt;4,J6709&lt;=5.5),INDEX(价格表!$B$4:$I$31,M6709,7),IF(J6709&gt;5.5,2.6+INDEX(价格表!$B$4:$I$31,M6709,8)*L6709)))))))</f>
        <v>2.95</v>
      </c>
    </row>
    <row r="6710" spans="1:14">
      <c r="A6710" s="20">
        <v>4311121286260</v>
      </c>
      <c r="B6710" s="18" t="s">
        <v>16</v>
      </c>
      <c r="C6710" s="21">
        <v>20201219</v>
      </c>
      <c r="D6710" s="21">
        <v>610538201209</v>
      </c>
      <c r="E6710" s="21" t="s">
        <v>16</v>
      </c>
      <c r="F6710" s="21">
        <v>20201229</v>
      </c>
      <c r="G6710" s="21" t="s">
        <v>17</v>
      </c>
      <c r="H6710" s="21" t="s">
        <v>294</v>
      </c>
      <c r="I6710" s="21" t="s">
        <v>295</v>
      </c>
      <c r="J6710" s="21">
        <v>1.44</v>
      </c>
      <c r="K6710" s="21" t="s">
        <v>20</v>
      </c>
      <c r="L6710">
        <f t="shared" si="120"/>
        <v>2</v>
      </c>
      <c r="M6710">
        <f>MATCH(H:H,价格表!$B$4:$B$35,0)</f>
        <v>18</v>
      </c>
      <c r="N6710" s="27">
        <f>IF(J6710&lt;=0.3,INDEX(价格表!$B$4:$I$31,M6710,2),IF(AND(J6710&gt;0.3,J6710&lt;=1),INDEX(价格表!$B$4:$I$31,M6710,3),IF(AND(J6710&gt;1,J6710&lt;=2.2),INDEX(价格表!$B$4:$I$31,M6710,4),IF(AND(J6710&gt;2.2,J6710&lt;=3.3),INDEX(价格表!$B$4:$I$31,M6710,5),IF(AND(J6710&gt;3.3,J6710&lt;=4),INDEX(价格表!$B$4:$I$31,M6710,6),IF(AND(J6710&gt;4,J6710&lt;=5.5),INDEX(价格表!$B$4:$I$31,M6710,7),IF(J6710&gt;5.5,2.6+INDEX(价格表!$B$4:$I$31,M6710,8)*L6710)))))))</f>
        <v>3.25</v>
      </c>
    </row>
    <row r="6711" spans="1:14">
      <c r="A6711" s="20">
        <v>4311121286760</v>
      </c>
      <c r="B6711" s="18" t="s">
        <v>16</v>
      </c>
      <c r="C6711" s="21">
        <v>20201219</v>
      </c>
      <c r="D6711" s="21">
        <v>610538201209</v>
      </c>
      <c r="E6711" s="21" t="s">
        <v>16</v>
      </c>
      <c r="F6711" s="21">
        <v>20201229</v>
      </c>
      <c r="G6711" s="21" t="s">
        <v>17</v>
      </c>
      <c r="H6711" s="21" t="s">
        <v>305</v>
      </c>
      <c r="I6711" s="21" t="s">
        <v>307</v>
      </c>
      <c r="J6711" s="21">
        <v>1.5</v>
      </c>
      <c r="K6711" s="21" t="s">
        <v>20</v>
      </c>
      <c r="L6711">
        <f t="shared" si="120"/>
        <v>2</v>
      </c>
      <c r="M6711">
        <f>MATCH(H:H,价格表!$B$4:$B$35,0)</f>
        <v>26</v>
      </c>
      <c r="N6711" s="27">
        <f>IF(J6711&lt;=0.3,INDEX(价格表!$B$4:$I$31,M6711,2),IF(AND(J6711&gt;0.3,J6711&lt;=1),INDEX(价格表!$B$4:$I$31,M6711,3),IF(AND(J6711&gt;1,J6711&lt;=2.2),INDEX(价格表!$B$4:$I$31,M6711,4),IF(AND(J6711&gt;2.2,J6711&lt;=3.3),INDEX(价格表!$B$4:$I$31,M6711,5),IF(AND(J6711&gt;3.3,J6711&lt;=4),INDEX(价格表!$B$4:$I$31,M6711,6),IF(AND(J6711&gt;4,J6711&lt;=5.5),INDEX(价格表!$B$4:$I$31,M6711,7),IF(J6711&gt;5.5,2.6+INDEX(价格表!$B$4:$I$31,M6711,8)*L6711)))))))</f>
        <v>2.15</v>
      </c>
    </row>
    <row r="6712" spans="1:14">
      <c r="A6712" s="20">
        <v>4311121286763</v>
      </c>
      <c r="B6712" s="18" t="s">
        <v>16</v>
      </c>
      <c r="C6712" s="21">
        <v>20201219</v>
      </c>
      <c r="D6712" s="21">
        <v>610538201209</v>
      </c>
      <c r="E6712" s="21" t="s">
        <v>16</v>
      </c>
      <c r="F6712" s="21">
        <v>20201229</v>
      </c>
      <c r="G6712" s="21" t="s">
        <v>17</v>
      </c>
      <c r="H6712" s="21" t="s">
        <v>294</v>
      </c>
      <c r="I6712" s="21" t="s">
        <v>295</v>
      </c>
      <c r="J6712" s="21">
        <v>1.44</v>
      </c>
      <c r="K6712" s="21" t="s">
        <v>20</v>
      </c>
      <c r="L6712">
        <f t="shared" si="120"/>
        <v>2</v>
      </c>
      <c r="M6712">
        <f>MATCH(H:H,价格表!$B$4:$B$35,0)</f>
        <v>18</v>
      </c>
      <c r="N6712" s="27">
        <f>IF(J6712&lt;=0.3,INDEX(价格表!$B$4:$I$31,M6712,2),IF(AND(J6712&gt;0.3,J6712&lt;=1),INDEX(价格表!$B$4:$I$31,M6712,3),IF(AND(J6712&gt;1,J6712&lt;=2.2),INDEX(价格表!$B$4:$I$31,M6712,4),IF(AND(J6712&gt;2.2,J6712&lt;=3.3),INDEX(价格表!$B$4:$I$31,M6712,5),IF(AND(J6712&gt;3.3,J6712&lt;=4),INDEX(价格表!$B$4:$I$31,M6712,6),IF(AND(J6712&gt;4,J6712&lt;=5.5),INDEX(价格表!$B$4:$I$31,M6712,7),IF(J6712&gt;5.5,2.6+INDEX(价格表!$B$4:$I$31,M6712,8)*L6712)))))))</f>
        <v>3.25</v>
      </c>
    </row>
    <row r="6713" spans="1:14">
      <c r="A6713" s="20">
        <v>4311121868206</v>
      </c>
      <c r="B6713" s="18" t="s">
        <v>16</v>
      </c>
      <c r="C6713" s="21">
        <v>20201219</v>
      </c>
      <c r="D6713" s="21">
        <v>610538201209</v>
      </c>
      <c r="E6713" s="21" t="s">
        <v>16</v>
      </c>
      <c r="F6713" s="21">
        <v>20201229</v>
      </c>
      <c r="G6713" s="21" t="s">
        <v>17</v>
      </c>
      <c r="H6713" s="21" t="s">
        <v>294</v>
      </c>
      <c r="I6713" s="21" t="s">
        <v>295</v>
      </c>
      <c r="J6713" s="21">
        <v>1.54</v>
      </c>
      <c r="K6713" s="21" t="s">
        <v>20</v>
      </c>
      <c r="L6713">
        <f t="shared" si="120"/>
        <v>2</v>
      </c>
      <c r="M6713">
        <f>MATCH(H:H,价格表!$B$4:$B$35,0)</f>
        <v>18</v>
      </c>
      <c r="N6713" s="27">
        <f>IF(J6713&lt;=0.3,INDEX(价格表!$B$4:$I$31,M6713,2),IF(AND(J6713&gt;0.3,J6713&lt;=1),INDEX(价格表!$B$4:$I$31,M6713,3),IF(AND(J6713&gt;1,J6713&lt;=2.2),INDEX(价格表!$B$4:$I$31,M6713,4),IF(AND(J6713&gt;2.2,J6713&lt;=3.3),INDEX(价格表!$B$4:$I$31,M6713,5),IF(AND(J6713&gt;3.3,J6713&lt;=4),INDEX(价格表!$B$4:$I$31,M6713,6),IF(AND(J6713&gt;4,J6713&lt;=5.5),INDEX(价格表!$B$4:$I$31,M6713,7),IF(J6713&gt;5.5,2.6+INDEX(价格表!$B$4:$I$31,M6713,8)*L6713)))))))</f>
        <v>3.25</v>
      </c>
    </row>
    <row r="6714" spans="1:14">
      <c r="A6714" s="20">
        <v>4311121868207</v>
      </c>
      <c r="B6714" s="18" t="s">
        <v>16</v>
      </c>
      <c r="C6714" s="21">
        <v>20201219</v>
      </c>
      <c r="D6714" s="21">
        <v>610538201209</v>
      </c>
      <c r="E6714" s="21" t="s">
        <v>16</v>
      </c>
      <c r="F6714" s="21">
        <v>20201229</v>
      </c>
      <c r="G6714" s="21" t="s">
        <v>17</v>
      </c>
      <c r="H6714" s="21" t="s">
        <v>302</v>
      </c>
      <c r="I6714" s="21" t="s">
        <v>303</v>
      </c>
      <c r="J6714" s="21">
        <v>1.48</v>
      </c>
      <c r="K6714" s="21" t="s">
        <v>20</v>
      </c>
      <c r="L6714">
        <f t="shared" si="120"/>
        <v>2</v>
      </c>
      <c r="M6714">
        <f>MATCH(H:H,价格表!$B$4:$B$35,0)</f>
        <v>6</v>
      </c>
      <c r="N6714" s="27">
        <f>IF(J6714&lt;=0.3,INDEX(价格表!$B$4:$I$31,M6714,2),IF(AND(J6714&gt;0.3,J6714&lt;=1),INDEX(价格表!$B$4:$I$31,M6714,3),IF(AND(J6714&gt;1,J6714&lt;=2.2),INDEX(价格表!$B$4:$I$31,M6714,4),IF(AND(J6714&gt;2.2,J6714&lt;=3.3),INDEX(价格表!$B$4:$I$31,M6714,5),IF(AND(J6714&gt;3.3,J6714&lt;=4),INDEX(价格表!$B$4:$I$31,M6714,6),IF(AND(J6714&gt;4,J6714&lt;=5.5),INDEX(价格表!$B$4:$I$31,M6714,7),IF(J6714&gt;5.5,2.6+INDEX(价格表!$B$4:$I$31,M6714,8)*L6714)))))))</f>
        <v>2.95</v>
      </c>
    </row>
    <row r="6715" spans="1:14">
      <c r="A6715" s="20">
        <v>4311121925301</v>
      </c>
      <c r="B6715" s="18" t="s">
        <v>16</v>
      </c>
      <c r="C6715" s="21">
        <v>20201219</v>
      </c>
      <c r="D6715" s="21">
        <v>610538201209</v>
      </c>
      <c r="E6715" s="21" t="s">
        <v>16</v>
      </c>
      <c r="F6715" s="21">
        <v>20201229</v>
      </c>
      <c r="G6715" s="21" t="s">
        <v>17</v>
      </c>
      <c r="H6715" s="21" t="s">
        <v>302</v>
      </c>
      <c r="I6715" s="21" t="s">
        <v>303</v>
      </c>
      <c r="J6715" s="21">
        <v>1.48</v>
      </c>
      <c r="K6715" s="21" t="s">
        <v>20</v>
      </c>
      <c r="L6715">
        <f t="shared" si="120"/>
        <v>2</v>
      </c>
      <c r="M6715">
        <f>MATCH(H:H,价格表!$B$4:$B$35,0)</f>
        <v>6</v>
      </c>
      <c r="N6715" s="27">
        <f>IF(J6715&lt;=0.3,INDEX(价格表!$B$4:$I$31,M6715,2),IF(AND(J6715&gt;0.3,J6715&lt;=1),INDEX(价格表!$B$4:$I$31,M6715,3),IF(AND(J6715&gt;1,J6715&lt;=2.2),INDEX(价格表!$B$4:$I$31,M6715,4),IF(AND(J6715&gt;2.2,J6715&lt;=3.3),INDEX(价格表!$B$4:$I$31,M6715,5),IF(AND(J6715&gt;3.3,J6715&lt;=4),INDEX(价格表!$B$4:$I$31,M6715,6),IF(AND(J6715&gt;4,J6715&lt;=5.5),INDEX(价格表!$B$4:$I$31,M6715,7),IF(J6715&gt;5.5,2.6+INDEX(价格表!$B$4:$I$31,M6715,8)*L6715)))))))</f>
        <v>2.95</v>
      </c>
    </row>
    <row r="6716" spans="1:14">
      <c r="A6716" s="20">
        <v>4311121932537</v>
      </c>
      <c r="B6716" s="18" t="s">
        <v>16</v>
      </c>
      <c r="C6716" s="21">
        <v>20201219</v>
      </c>
      <c r="D6716" s="21">
        <v>610538201209</v>
      </c>
      <c r="E6716" s="21" t="s">
        <v>16</v>
      </c>
      <c r="F6716" s="21">
        <v>20201229</v>
      </c>
      <c r="G6716" s="21" t="s">
        <v>17</v>
      </c>
      <c r="H6716" s="21" t="s">
        <v>298</v>
      </c>
      <c r="I6716" s="21" t="s">
        <v>322</v>
      </c>
      <c r="J6716" s="21">
        <v>1.48</v>
      </c>
      <c r="K6716" s="21" t="s">
        <v>20</v>
      </c>
      <c r="L6716">
        <f t="shared" si="120"/>
        <v>2</v>
      </c>
      <c r="M6716">
        <f>MATCH(H:H,价格表!$B$4:$B$35,0)</f>
        <v>29</v>
      </c>
      <c r="N6716" s="27">
        <f t="shared" ref="N6716:N6720" si="121">L6716*8+3</f>
        <v>19</v>
      </c>
    </row>
    <row r="6717" spans="1:14">
      <c r="A6717" s="20">
        <v>4311121932539</v>
      </c>
      <c r="B6717" s="18" t="s">
        <v>16</v>
      </c>
      <c r="C6717" s="21">
        <v>20201219</v>
      </c>
      <c r="D6717" s="21">
        <v>610538201209</v>
      </c>
      <c r="E6717" s="21" t="s">
        <v>16</v>
      </c>
      <c r="F6717" s="21">
        <v>20201229</v>
      </c>
      <c r="G6717" s="21" t="s">
        <v>17</v>
      </c>
      <c r="H6717" s="21" t="s">
        <v>298</v>
      </c>
      <c r="I6717" s="21" t="s">
        <v>320</v>
      </c>
      <c r="J6717" s="21">
        <v>1.48</v>
      </c>
      <c r="K6717" s="21" t="s">
        <v>20</v>
      </c>
      <c r="L6717">
        <f t="shared" si="120"/>
        <v>2</v>
      </c>
      <c r="M6717">
        <f>MATCH(H:H,价格表!$B$4:$B$35,0)</f>
        <v>29</v>
      </c>
      <c r="N6717" s="27">
        <f t="shared" si="121"/>
        <v>19</v>
      </c>
    </row>
    <row r="6718" spans="1:14">
      <c r="A6718" s="20">
        <v>4311121932540</v>
      </c>
      <c r="B6718" s="18" t="s">
        <v>16</v>
      </c>
      <c r="C6718" s="21">
        <v>20201219</v>
      </c>
      <c r="D6718" s="21">
        <v>610538201209</v>
      </c>
      <c r="E6718" s="21" t="s">
        <v>16</v>
      </c>
      <c r="F6718" s="21">
        <v>20201229</v>
      </c>
      <c r="G6718" s="21" t="s">
        <v>17</v>
      </c>
      <c r="H6718" s="21" t="s">
        <v>298</v>
      </c>
      <c r="I6718" s="21" t="s">
        <v>313</v>
      </c>
      <c r="J6718" s="21">
        <v>1.48</v>
      </c>
      <c r="K6718" s="21" t="s">
        <v>20</v>
      </c>
      <c r="L6718">
        <f t="shared" si="120"/>
        <v>2</v>
      </c>
      <c r="M6718">
        <f>MATCH(H:H,价格表!$B$4:$B$35,0)</f>
        <v>29</v>
      </c>
      <c r="N6718" s="27">
        <f>L6718*5+3</f>
        <v>13</v>
      </c>
    </row>
    <row r="6719" spans="1:14">
      <c r="A6719" s="20">
        <v>4311121932542</v>
      </c>
      <c r="B6719" s="18" t="s">
        <v>16</v>
      </c>
      <c r="C6719" s="21">
        <v>20201219</v>
      </c>
      <c r="D6719" s="21">
        <v>610538201209</v>
      </c>
      <c r="E6719" s="21" t="s">
        <v>16</v>
      </c>
      <c r="F6719" s="21">
        <v>20201229</v>
      </c>
      <c r="G6719" s="21" t="s">
        <v>17</v>
      </c>
      <c r="H6719" s="21" t="s">
        <v>305</v>
      </c>
      <c r="I6719" s="21" t="s">
        <v>316</v>
      </c>
      <c r="J6719" s="21">
        <v>1.48</v>
      </c>
      <c r="K6719" s="21" t="s">
        <v>20</v>
      </c>
      <c r="L6719">
        <f t="shared" si="120"/>
        <v>2</v>
      </c>
      <c r="M6719">
        <f>MATCH(H:H,价格表!$B$4:$B$35,0)</f>
        <v>26</v>
      </c>
      <c r="N6719" s="27">
        <f>IF(J6719&lt;=0.3,INDEX(价格表!$B$4:$I$31,M6719,2),IF(AND(J6719&gt;0.3,J6719&lt;=1),INDEX(价格表!$B$4:$I$31,M6719,3),IF(AND(J6719&gt;1,J6719&lt;=2.2),INDEX(价格表!$B$4:$I$31,M6719,4),IF(AND(J6719&gt;2.2,J6719&lt;=3.3),INDEX(价格表!$B$4:$I$31,M6719,5),IF(AND(J6719&gt;3.3,J6719&lt;=4),INDEX(价格表!$B$4:$I$31,M6719,6),IF(AND(J6719&gt;4,J6719&lt;=5.5),INDEX(价格表!$B$4:$I$31,M6719,7),IF(J6719&gt;5.5,2.6+INDEX(价格表!$B$4:$I$31,M6719,8)*L6719)))))))</f>
        <v>2.15</v>
      </c>
    </row>
    <row r="6720" spans="1:14">
      <c r="A6720" s="20">
        <v>4311121933166</v>
      </c>
      <c r="B6720" s="18" t="s">
        <v>16</v>
      </c>
      <c r="C6720" s="21">
        <v>20201219</v>
      </c>
      <c r="D6720" s="21">
        <v>610538201209</v>
      </c>
      <c r="E6720" s="21" t="s">
        <v>16</v>
      </c>
      <c r="F6720" s="21">
        <v>20201229</v>
      </c>
      <c r="G6720" s="21" t="s">
        <v>17</v>
      </c>
      <c r="H6720" s="21" t="s">
        <v>298</v>
      </c>
      <c r="I6720" s="21" t="s">
        <v>325</v>
      </c>
      <c r="J6720" s="21">
        <v>1.56</v>
      </c>
      <c r="K6720" s="21" t="s">
        <v>20</v>
      </c>
      <c r="L6720">
        <f t="shared" si="120"/>
        <v>2</v>
      </c>
      <c r="M6720">
        <f>MATCH(H:H,价格表!$B$4:$B$35,0)</f>
        <v>29</v>
      </c>
      <c r="N6720" s="27">
        <f t="shared" si="121"/>
        <v>19</v>
      </c>
    </row>
    <row r="6721" spans="1:14">
      <c r="A6721" s="20">
        <v>4311121933169</v>
      </c>
      <c r="B6721" s="18" t="s">
        <v>16</v>
      </c>
      <c r="C6721" s="21">
        <v>20201219</v>
      </c>
      <c r="D6721" s="21">
        <v>610538201209</v>
      </c>
      <c r="E6721" s="21" t="s">
        <v>16</v>
      </c>
      <c r="F6721" s="21">
        <v>20201229</v>
      </c>
      <c r="G6721" s="21" t="s">
        <v>17</v>
      </c>
      <c r="H6721" s="21" t="s">
        <v>302</v>
      </c>
      <c r="I6721" s="21" t="s">
        <v>303</v>
      </c>
      <c r="J6721" s="21">
        <v>1.48</v>
      </c>
      <c r="K6721" s="21" t="s">
        <v>20</v>
      </c>
      <c r="L6721">
        <f t="shared" si="120"/>
        <v>2</v>
      </c>
      <c r="M6721">
        <f>MATCH(H:H,价格表!$B$4:$B$35,0)</f>
        <v>6</v>
      </c>
      <c r="N6721" s="27">
        <f>IF(J6721&lt;=0.3,INDEX(价格表!$B$4:$I$31,M6721,2),IF(AND(J6721&gt;0.3,J6721&lt;=1),INDEX(价格表!$B$4:$I$31,M6721,3),IF(AND(J6721&gt;1,J6721&lt;=2.2),INDEX(价格表!$B$4:$I$31,M6721,4),IF(AND(J6721&gt;2.2,J6721&lt;=3.3),INDEX(价格表!$B$4:$I$31,M6721,5),IF(AND(J6721&gt;3.3,J6721&lt;=4),INDEX(价格表!$B$4:$I$31,M6721,6),IF(AND(J6721&gt;4,J6721&lt;=5.5),INDEX(价格表!$B$4:$I$31,M6721,7),IF(J6721&gt;5.5,2.6+INDEX(价格表!$B$4:$I$31,M6721,8)*L6721)))))))</f>
        <v>2.95</v>
      </c>
    </row>
    <row r="6722" spans="1:14">
      <c r="A6722" s="20">
        <v>4311121933184</v>
      </c>
      <c r="B6722" s="18" t="s">
        <v>16</v>
      </c>
      <c r="C6722" s="21">
        <v>20201219</v>
      </c>
      <c r="D6722" s="21">
        <v>610538201209</v>
      </c>
      <c r="E6722" s="21" t="s">
        <v>16</v>
      </c>
      <c r="F6722" s="21">
        <v>20201229</v>
      </c>
      <c r="G6722" s="21" t="s">
        <v>17</v>
      </c>
      <c r="H6722" s="21" t="s">
        <v>308</v>
      </c>
      <c r="I6722" s="21" t="s">
        <v>326</v>
      </c>
      <c r="J6722" s="21">
        <v>1.68</v>
      </c>
      <c r="K6722" s="21" t="s">
        <v>20</v>
      </c>
      <c r="L6722">
        <f t="shared" si="120"/>
        <v>2</v>
      </c>
      <c r="M6722">
        <f>MATCH(H:H,价格表!$B$4:$B$35,0)</f>
        <v>27</v>
      </c>
      <c r="N6722" s="27">
        <f>IF(J6722&lt;=0.3,INDEX(价格表!$B$4:$I$31,M6722,2),IF(AND(J6722&gt;0.3,J6722&lt;=1),INDEX(价格表!$B$4:$I$31,M6722,3),IF(AND(J6722&gt;1,J6722&lt;=2.2),INDEX(价格表!$B$4:$I$31,M6722,4),IF(AND(J6722&gt;2.2,J6722&lt;=3.3),INDEX(价格表!$B$4:$I$31,M6722,5),IF(AND(J6722&gt;3.3,J6722&lt;=4),INDEX(价格表!$B$4:$I$31,M6722,6),IF(AND(J6722&gt;4,J6722&lt;=5.5),INDEX(价格表!$B$4:$I$31,M6722,7),IF(J6722&gt;5.5,2.6+INDEX(价格表!$B$4:$I$31,M6722,8)*L6722)))))))</f>
        <v>2.15</v>
      </c>
    </row>
    <row r="6723" spans="1:14">
      <c r="A6723" s="20">
        <v>4311121933331</v>
      </c>
      <c r="B6723" s="18" t="s">
        <v>16</v>
      </c>
      <c r="C6723" s="21">
        <v>20201219</v>
      </c>
      <c r="D6723" s="21">
        <v>610538201209</v>
      </c>
      <c r="E6723" s="21" t="s">
        <v>16</v>
      </c>
      <c r="F6723" s="21">
        <v>20201229</v>
      </c>
      <c r="G6723" s="21" t="s">
        <v>17</v>
      </c>
      <c r="H6723" s="21" t="s">
        <v>298</v>
      </c>
      <c r="I6723" s="21" t="s">
        <v>322</v>
      </c>
      <c r="J6723" s="21">
        <v>1.48</v>
      </c>
      <c r="K6723" s="21" t="s">
        <v>20</v>
      </c>
      <c r="L6723">
        <f t="shared" si="120"/>
        <v>2</v>
      </c>
      <c r="M6723">
        <f>MATCH(H:H,价格表!$B$4:$B$35,0)</f>
        <v>29</v>
      </c>
      <c r="N6723" s="27">
        <f>L6723*8+3</f>
        <v>19</v>
      </c>
    </row>
    <row r="6724" spans="1:14">
      <c r="A6724" s="20">
        <v>4311121933332</v>
      </c>
      <c r="B6724" s="18" t="s">
        <v>16</v>
      </c>
      <c r="C6724" s="21">
        <v>20201219</v>
      </c>
      <c r="D6724" s="21">
        <v>610538201209</v>
      </c>
      <c r="E6724" s="21" t="s">
        <v>16</v>
      </c>
      <c r="F6724" s="21">
        <v>20201229</v>
      </c>
      <c r="G6724" s="21" t="s">
        <v>17</v>
      </c>
      <c r="H6724" s="21" t="s">
        <v>302</v>
      </c>
      <c r="I6724" s="21" t="s">
        <v>303</v>
      </c>
      <c r="J6724" s="21">
        <v>1.48</v>
      </c>
      <c r="K6724" s="21" t="s">
        <v>20</v>
      </c>
      <c r="L6724">
        <f t="shared" ref="L6724:L6787" si="122">ROUNDUP(J6724,0)</f>
        <v>2</v>
      </c>
      <c r="M6724">
        <f>MATCH(H:H,价格表!$B$4:$B$35,0)</f>
        <v>6</v>
      </c>
      <c r="N6724" s="27">
        <f>IF(J6724&lt;=0.3,INDEX(价格表!$B$4:$I$31,M6724,2),IF(AND(J6724&gt;0.3,J6724&lt;=1),INDEX(价格表!$B$4:$I$31,M6724,3),IF(AND(J6724&gt;1,J6724&lt;=2.2),INDEX(价格表!$B$4:$I$31,M6724,4),IF(AND(J6724&gt;2.2,J6724&lt;=3.3),INDEX(价格表!$B$4:$I$31,M6724,5),IF(AND(J6724&gt;3.3,J6724&lt;=4),INDEX(价格表!$B$4:$I$31,M6724,6),IF(AND(J6724&gt;4,J6724&lt;=5.5),INDEX(价格表!$B$4:$I$31,M6724,7),IF(J6724&gt;5.5,2.6+INDEX(价格表!$B$4:$I$31,M6724,8)*L6724)))))))</f>
        <v>2.95</v>
      </c>
    </row>
    <row r="6725" spans="1:14">
      <c r="A6725" s="20">
        <v>4311121933333</v>
      </c>
      <c r="B6725" s="18" t="s">
        <v>16</v>
      </c>
      <c r="C6725" s="21">
        <v>20201219</v>
      </c>
      <c r="D6725" s="21">
        <v>610538201209</v>
      </c>
      <c r="E6725" s="21" t="s">
        <v>16</v>
      </c>
      <c r="F6725" s="21">
        <v>20201229</v>
      </c>
      <c r="G6725" s="21" t="s">
        <v>17</v>
      </c>
      <c r="H6725" s="21" t="s">
        <v>302</v>
      </c>
      <c r="I6725" s="21" t="s">
        <v>303</v>
      </c>
      <c r="J6725" s="21">
        <v>1.48</v>
      </c>
      <c r="K6725" s="21" t="s">
        <v>20</v>
      </c>
      <c r="L6725">
        <f t="shared" si="122"/>
        <v>2</v>
      </c>
      <c r="M6725">
        <f>MATCH(H:H,价格表!$B$4:$B$35,0)</f>
        <v>6</v>
      </c>
      <c r="N6725" s="27">
        <f>IF(J6725&lt;=0.3,INDEX(价格表!$B$4:$I$31,M6725,2),IF(AND(J6725&gt;0.3,J6725&lt;=1),INDEX(价格表!$B$4:$I$31,M6725,3),IF(AND(J6725&gt;1,J6725&lt;=2.2),INDEX(价格表!$B$4:$I$31,M6725,4),IF(AND(J6725&gt;2.2,J6725&lt;=3.3),INDEX(价格表!$B$4:$I$31,M6725,5),IF(AND(J6725&gt;3.3,J6725&lt;=4),INDEX(价格表!$B$4:$I$31,M6725,6),IF(AND(J6725&gt;4,J6725&lt;=5.5),INDEX(价格表!$B$4:$I$31,M6725,7),IF(J6725&gt;5.5,2.6+INDEX(价格表!$B$4:$I$31,M6725,8)*L6725)))))))</f>
        <v>2.95</v>
      </c>
    </row>
    <row r="6726" spans="1:14">
      <c r="A6726" s="20">
        <v>4311121939042</v>
      </c>
      <c r="B6726" s="18" t="s">
        <v>16</v>
      </c>
      <c r="C6726" s="21">
        <v>20201219</v>
      </c>
      <c r="D6726" s="21">
        <v>610538201209</v>
      </c>
      <c r="E6726" s="21" t="s">
        <v>16</v>
      </c>
      <c r="F6726" s="21">
        <v>20201229</v>
      </c>
      <c r="G6726" s="21" t="s">
        <v>17</v>
      </c>
      <c r="H6726" s="21" t="s">
        <v>294</v>
      </c>
      <c r="I6726" s="21" t="s">
        <v>295</v>
      </c>
      <c r="J6726" s="21">
        <v>1.51</v>
      </c>
      <c r="K6726" s="21" t="s">
        <v>20</v>
      </c>
      <c r="L6726">
        <f t="shared" si="122"/>
        <v>2</v>
      </c>
      <c r="M6726">
        <f>MATCH(H:H,价格表!$B$4:$B$35,0)</f>
        <v>18</v>
      </c>
      <c r="N6726" s="27">
        <f>IF(J6726&lt;=0.3,INDEX(价格表!$B$4:$I$31,M6726,2),IF(AND(J6726&gt;0.3,J6726&lt;=1),INDEX(价格表!$B$4:$I$31,M6726,3),IF(AND(J6726&gt;1,J6726&lt;=2.2),INDEX(价格表!$B$4:$I$31,M6726,4),IF(AND(J6726&gt;2.2,J6726&lt;=3.3),INDEX(价格表!$B$4:$I$31,M6726,5),IF(AND(J6726&gt;3.3,J6726&lt;=4),INDEX(价格表!$B$4:$I$31,M6726,6),IF(AND(J6726&gt;4,J6726&lt;=5.5),INDEX(价格表!$B$4:$I$31,M6726,7),IF(J6726&gt;5.5,2.6+INDEX(价格表!$B$4:$I$31,M6726,8)*L6726)))))))</f>
        <v>3.25</v>
      </c>
    </row>
    <row r="6727" spans="1:14">
      <c r="A6727" s="20">
        <v>4311121939044</v>
      </c>
      <c r="B6727" s="18" t="s">
        <v>16</v>
      </c>
      <c r="C6727" s="21">
        <v>20201219</v>
      </c>
      <c r="D6727" s="21">
        <v>610538201209</v>
      </c>
      <c r="E6727" s="21" t="s">
        <v>16</v>
      </c>
      <c r="F6727" s="21">
        <v>20201229</v>
      </c>
      <c r="G6727" s="21" t="s">
        <v>17</v>
      </c>
      <c r="H6727" s="21" t="s">
        <v>302</v>
      </c>
      <c r="I6727" s="21" t="s">
        <v>303</v>
      </c>
      <c r="J6727" s="21">
        <v>1.42</v>
      </c>
      <c r="K6727" s="21" t="s">
        <v>20</v>
      </c>
      <c r="L6727">
        <f t="shared" si="122"/>
        <v>2</v>
      </c>
      <c r="M6727">
        <f>MATCH(H:H,价格表!$B$4:$B$35,0)</f>
        <v>6</v>
      </c>
      <c r="N6727" s="27">
        <f>IF(J6727&lt;=0.3,INDEX(价格表!$B$4:$I$31,M6727,2),IF(AND(J6727&gt;0.3,J6727&lt;=1),INDEX(价格表!$B$4:$I$31,M6727,3),IF(AND(J6727&gt;1,J6727&lt;=2.2),INDEX(价格表!$B$4:$I$31,M6727,4),IF(AND(J6727&gt;2.2,J6727&lt;=3.3),INDEX(价格表!$B$4:$I$31,M6727,5),IF(AND(J6727&gt;3.3,J6727&lt;=4),INDEX(价格表!$B$4:$I$31,M6727,6),IF(AND(J6727&gt;4,J6727&lt;=5.5),INDEX(价格表!$B$4:$I$31,M6727,7),IF(J6727&gt;5.5,2.6+INDEX(价格表!$B$4:$I$31,M6727,8)*L6727)))))))</f>
        <v>2.95</v>
      </c>
    </row>
    <row r="6728" spans="1:14">
      <c r="A6728" s="20">
        <v>4311121939058</v>
      </c>
      <c r="B6728" s="18" t="s">
        <v>16</v>
      </c>
      <c r="C6728" s="21">
        <v>20201219</v>
      </c>
      <c r="D6728" s="21">
        <v>610538201209</v>
      </c>
      <c r="E6728" s="21" t="s">
        <v>16</v>
      </c>
      <c r="F6728" s="21">
        <v>20201229</v>
      </c>
      <c r="G6728" s="21" t="s">
        <v>17</v>
      </c>
      <c r="H6728" s="21" t="s">
        <v>305</v>
      </c>
      <c r="I6728" s="21" t="s">
        <v>316</v>
      </c>
      <c r="J6728" s="21">
        <v>1.44</v>
      </c>
      <c r="K6728" s="21" t="s">
        <v>20</v>
      </c>
      <c r="L6728">
        <f t="shared" si="122"/>
        <v>2</v>
      </c>
      <c r="M6728">
        <f>MATCH(H:H,价格表!$B$4:$B$35,0)</f>
        <v>26</v>
      </c>
      <c r="N6728" s="27">
        <f>IF(J6728&lt;=0.3,INDEX(价格表!$B$4:$I$31,M6728,2),IF(AND(J6728&gt;0.3,J6728&lt;=1),INDEX(价格表!$B$4:$I$31,M6728,3),IF(AND(J6728&gt;1,J6728&lt;=2.2),INDEX(价格表!$B$4:$I$31,M6728,4),IF(AND(J6728&gt;2.2,J6728&lt;=3.3),INDEX(价格表!$B$4:$I$31,M6728,5),IF(AND(J6728&gt;3.3,J6728&lt;=4),INDEX(价格表!$B$4:$I$31,M6728,6),IF(AND(J6728&gt;4,J6728&lt;=5.5),INDEX(价格表!$B$4:$I$31,M6728,7),IF(J6728&gt;5.5,2.6+INDEX(价格表!$B$4:$I$31,M6728,8)*L6728)))))))</f>
        <v>2.15</v>
      </c>
    </row>
    <row r="6729" spans="1:14">
      <c r="A6729" s="20">
        <v>4311121939059</v>
      </c>
      <c r="B6729" s="18" t="s">
        <v>16</v>
      </c>
      <c r="C6729" s="21">
        <v>20201219</v>
      </c>
      <c r="D6729" s="21">
        <v>610538201209</v>
      </c>
      <c r="E6729" s="21" t="s">
        <v>16</v>
      </c>
      <c r="F6729" s="21">
        <v>20201229</v>
      </c>
      <c r="G6729" s="21" t="s">
        <v>17</v>
      </c>
      <c r="H6729" s="21" t="s">
        <v>302</v>
      </c>
      <c r="I6729" s="21" t="s">
        <v>303</v>
      </c>
      <c r="J6729" s="21">
        <v>1.58</v>
      </c>
      <c r="K6729" s="21" t="s">
        <v>20</v>
      </c>
      <c r="L6729">
        <f t="shared" si="122"/>
        <v>2</v>
      </c>
      <c r="M6729">
        <f>MATCH(H:H,价格表!$B$4:$B$35,0)</f>
        <v>6</v>
      </c>
      <c r="N6729" s="27">
        <f>IF(J6729&lt;=0.3,INDEX(价格表!$B$4:$I$31,M6729,2),IF(AND(J6729&gt;0.3,J6729&lt;=1),INDEX(价格表!$B$4:$I$31,M6729,3),IF(AND(J6729&gt;1,J6729&lt;=2.2),INDEX(价格表!$B$4:$I$31,M6729,4),IF(AND(J6729&gt;2.2,J6729&lt;=3.3),INDEX(价格表!$B$4:$I$31,M6729,5),IF(AND(J6729&gt;3.3,J6729&lt;=4),INDEX(价格表!$B$4:$I$31,M6729,6),IF(AND(J6729&gt;4,J6729&lt;=5.5),INDEX(价格表!$B$4:$I$31,M6729,7),IF(J6729&gt;5.5,2.6+INDEX(价格表!$B$4:$I$31,M6729,8)*L6729)))))))</f>
        <v>2.95</v>
      </c>
    </row>
    <row r="6730" spans="1:14">
      <c r="A6730" s="20">
        <v>4311121939547</v>
      </c>
      <c r="B6730" s="18" t="s">
        <v>16</v>
      </c>
      <c r="C6730" s="21">
        <v>20201219</v>
      </c>
      <c r="D6730" s="21">
        <v>610538201209</v>
      </c>
      <c r="E6730" s="21" t="s">
        <v>16</v>
      </c>
      <c r="F6730" s="21">
        <v>20201229</v>
      </c>
      <c r="G6730" s="21" t="s">
        <v>17</v>
      </c>
      <c r="H6730" s="21" t="s">
        <v>296</v>
      </c>
      <c r="I6730" s="21" t="s">
        <v>297</v>
      </c>
      <c r="J6730" s="21">
        <v>1.48</v>
      </c>
      <c r="K6730" s="21" t="s">
        <v>20</v>
      </c>
      <c r="L6730">
        <f t="shared" si="122"/>
        <v>2</v>
      </c>
      <c r="M6730">
        <f>MATCH(H:H,价格表!$B$4:$B$35,0)</f>
        <v>8</v>
      </c>
      <c r="N6730" s="27">
        <f>IF(J6730&lt;=0.3,INDEX(价格表!$B$4:$I$31,M6730,2),IF(AND(J6730&gt;0.3,J6730&lt;=1),INDEX(价格表!$B$4:$I$31,M6730,3),IF(AND(J6730&gt;1,J6730&lt;=2.2),INDEX(价格表!$B$4:$I$31,M6730,4),IF(AND(J6730&gt;2.2,J6730&lt;=3.3),INDEX(价格表!$B$4:$I$31,M6730,5),IF(AND(J6730&gt;3.3,J6730&lt;=4),INDEX(价格表!$B$4:$I$31,M6730,6),IF(AND(J6730&gt;4,J6730&lt;=5.5),INDEX(价格表!$B$4:$I$31,M6730,7),IF(J6730&gt;5.5,2.6+INDEX(价格表!$B$4:$I$31,M6730,8)*L6730)))))))</f>
        <v>2.95</v>
      </c>
    </row>
    <row r="6731" spans="1:14">
      <c r="A6731" s="20">
        <v>4311121939586</v>
      </c>
      <c r="B6731" s="18" t="s">
        <v>16</v>
      </c>
      <c r="C6731" s="21">
        <v>20201219</v>
      </c>
      <c r="D6731" s="21">
        <v>610538201209</v>
      </c>
      <c r="E6731" s="21" t="s">
        <v>16</v>
      </c>
      <c r="F6731" s="21">
        <v>20201229</v>
      </c>
      <c r="G6731" s="21" t="s">
        <v>17</v>
      </c>
      <c r="H6731" s="21" t="s">
        <v>308</v>
      </c>
      <c r="I6731" s="21" t="s">
        <v>315</v>
      </c>
      <c r="J6731" s="21">
        <v>1.46</v>
      </c>
      <c r="K6731" s="21" t="s">
        <v>20</v>
      </c>
      <c r="L6731">
        <f t="shared" si="122"/>
        <v>2</v>
      </c>
      <c r="M6731">
        <f>MATCH(H:H,价格表!$B$4:$B$35,0)</f>
        <v>27</v>
      </c>
      <c r="N6731" s="27">
        <f>IF(J6731&lt;=0.3,INDEX(价格表!$B$4:$I$31,M6731,2),IF(AND(J6731&gt;0.3,J6731&lt;=1),INDEX(价格表!$B$4:$I$31,M6731,3),IF(AND(J6731&gt;1,J6731&lt;=2.2),INDEX(价格表!$B$4:$I$31,M6731,4),IF(AND(J6731&gt;2.2,J6731&lt;=3.3),INDEX(价格表!$B$4:$I$31,M6731,5),IF(AND(J6731&gt;3.3,J6731&lt;=4),INDEX(价格表!$B$4:$I$31,M6731,6),IF(AND(J6731&gt;4,J6731&lt;=5.5),INDEX(价格表!$B$4:$I$31,M6731,7),IF(J6731&gt;5.5,2.6+INDEX(价格表!$B$4:$I$31,M6731,8)*L6731)))))))</f>
        <v>2.15</v>
      </c>
    </row>
    <row r="6732" spans="1:14">
      <c r="A6732" s="20">
        <v>4311121939589</v>
      </c>
      <c r="B6732" s="18" t="s">
        <v>16</v>
      </c>
      <c r="C6732" s="21">
        <v>20201219</v>
      </c>
      <c r="D6732" s="21">
        <v>610538201209</v>
      </c>
      <c r="E6732" s="21" t="s">
        <v>16</v>
      </c>
      <c r="F6732" s="21">
        <v>20201229</v>
      </c>
      <c r="G6732" s="21" t="s">
        <v>17</v>
      </c>
      <c r="H6732" s="21" t="s">
        <v>305</v>
      </c>
      <c r="I6732" s="21" t="s">
        <v>340</v>
      </c>
      <c r="J6732" s="21">
        <v>1.55</v>
      </c>
      <c r="K6732" s="21" t="s">
        <v>20</v>
      </c>
      <c r="L6732">
        <f t="shared" si="122"/>
        <v>2</v>
      </c>
      <c r="M6732">
        <f>MATCH(H:H,价格表!$B$4:$B$35,0)</f>
        <v>26</v>
      </c>
      <c r="N6732" s="27">
        <f>IF(J6732&lt;=0.3,INDEX(价格表!$B$4:$I$31,M6732,2),IF(AND(J6732&gt;0.3,J6732&lt;=1),INDEX(价格表!$B$4:$I$31,M6732,3),IF(AND(J6732&gt;1,J6732&lt;=2.2),INDEX(价格表!$B$4:$I$31,M6732,4),IF(AND(J6732&gt;2.2,J6732&lt;=3.3),INDEX(价格表!$B$4:$I$31,M6732,5),IF(AND(J6732&gt;3.3,J6732&lt;=4),INDEX(价格表!$B$4:$I$31,M6732,6),IF(AND(J6732&gt;4,J6732&lt;=5.5),INDEX(价格表!$B$4:$I$31,M6732,7),IF(J6732&gt;5.5,2.6+INDEX(价格表!$B$4:$I$31,M6732,8)*L6732)))))))</f>
        <v>2.15</v>
      </c>
    </row>
    <row r="6733" spans="1:14">
      <c r="A6733" s="20">
        <v>4311121939600</v>
      </c>
      <c r="B6733" s="18" t="s">
        <v>16</v>
      </c>
      <c r="C6733" s="21">
        <v>20201219</v>
      </c>
      <c r="D6733" s="21">
        <v>610538201209</v>
      </c>
      <c r="E6733" s="21" t="s">
        <v>16</v>
      </c>
      <c r="F6733" s="21">
        <v>20201229</v>
      </c>
      <c r="G6733" s="21" t="s">
        <v>17</v>
      </c>
      <c r="H6733" s="21" t="s">
        <v>296</v>
      </c>
      <c r="I6733" s="21" t="s">
        <v>297</v>
      </c>
      <c r="J6733" s="21">
        <v>1.48</v>
      </c>
      <c r="K6733" s="21" t="s">
        <v>20</v>
      </c>
      <c r="L6733">
        <f t="shared" si="122"/>
        <v>2</v>
      </c>
      <c r="M6733">
        <f>MATCH(H:H,价格表!$B$4:$B$35,0)</f>
        <v>8</v>
      </c>
      <c r="N6733" s="27">
        <f>IF(J6733&lt;=0.3,INDEX(价格表!$B$4:$I$31,M6733,2),IF(AND(J6733&gt;0.3,J6733&lt;=1),INDEX(价格表!$B$4:$I$31,M6733,3),IF(AND(J6733&gt;1,J6733&lt;=2.2),INDEX(价格表!$B$4:$I$31,M6733,4),IF(AND(J6733&gt;2.2,J6733&lt;=3.3),INDEX(价格表!$B$4:$I$31,M6733,5),IF(AND(J6733&gt;3.3,J6733&lt;=4),INDEX(价格表!$B$4:$I$31,M6733,6),IF(AND(J6733&gt;4,J6733&lt;=5.5),INDEX(价格表!$B$4:$I$31,M6733,7),IF(J6733&gt;5.5,2.6+INDEX(价格表!$B$4:$I$31,M6733,8)*L6733)))))))</f>
        <v>2.95</v>
      </c>
    </row>
    <row r="6734" spans="1:14">
      <c r="A6734" s="20">
        <v>4311121939602</v>
      </c>
      <c r="B6734" s="18" t="s">
        <v>16</v>
      </c>
      <c r="C6734" s="21">
        <v>20201219</v>
      </c>
      <c r="D6734" s="21">
        <v>610538201209</v>
      </c>
      <c r="E6734" s="21" t="s">
        <v>16</v>
      </c>
      <c r="F6734" s="21">
        <v>20201229</v>
      </c>
      <c r="G6734" s="21" t="s">
        <v>17</v>
      </c>
      <c r="H6734" s="21" t="s">
        <v>302</v>
      </c>
      <c r="I6734" s="21" t="s">
        <v>303</v>
      </c>
      <c r="J6734" s="21">
        <v>1.46</v>
      </c>
      <c r="K6734" s="21" t="s">
        <v>20</v>
      </c>
      <c r="L6734">
        <f t="shared" si="122"/>
        <v>2</v>
      </c>
      <c r="M6734">
        <f>MATCH(H:H,价格表!$B$4:$B$35,0)</f>
        <v>6</v>
      </c>
      <c r="N6734" s="27">
        <f>IF(J6734&lt;=0.3,INDEX(价格表!$B$4:$I$31,M6734,2),IF(AND(J6734&gt;0.3,J6734&lt;=1),INDEX(价格表!$B$4:$I$31,M6734,3),IF(AND(J6734&gt;1,J6734&lt;=2.2),INDEX(价格表!$B$4:$I$31,M6734,4),IF(AND(J6734&gt;2.2,J6734&lt;=3.3),INDEX(价格表!$B$4:$I$31,M6734,5),IF(AND(J6734&gt;3.3,J6734&lt;=4),INDEX(价格表!$B$4:$I$31,M6734,6),IF(AND(J6734&gt;4,J6734&lt;=5.5),INDEX(价格表!$B$4:$I$31,M6734,7),IF(J6734&gt;5.5,2.6+INDEX(价格表!$B$4:$I$31,M6734,8)*L6734)))))))</f>
        <v>2.95</v>
      </c>
    </row>
    <row r="6735" spans="1:14">
      <c r="A6735" s="20">
        <v>4311121939603</v>
      </c>
      <c r="B6735" s="18" t="s">
        <v>16</v>
      </c>
      <c r="C6735" s="21">
        <v>20201219</v>
      </c>
      <c r="D6735" s="21">
        <v>610538201209</v>
      </c>
      <c r="E6735" s="21" t="s">
        <v>16</v>
      </c>
      <c r="F6735" s="21">
        <v>20201229</v>
      </c>
      <c r="G6735" s="21" t="s">
        <v>17</v>
      </c>
      <c r="H6735" s="21" t="s">
        <v>302</v>
      </c>
      <c r="I6735" s="21" t="s">
        <v>303</v>
      </c>
      <c r="J6735" s="21">
        <v>1.48</v>
      </c>
      <c r="K6735" s="21" t="s">
        <v>20</v>
      </c>
      <c r="L6735">
        <f t="shared" si="122"/>
        <v>2</v>
      </c>
      <c r="M6735">
        <f>MATCH(H:H,价格表!$B$4:$B$35,0)</f>
        <v>6</v>
      </c>
      <c r="N6735" s="27">
        <f>IF(J6735&lt;=0.3,INDEX(价格表!$B$4:$I$31,M6735,2),IF(AND(J6735&gt;0.3,J6735&lt;=1),INDEX(价格表!$B$4:$I$31,M6735,3),IF(AND(J6735&gt;1,J6735&lt;=2.2),INDEX(价格表!$B$4:$I$31,M6735,4),IF(AND(J6735&gt;2.2,J6735&lt;=3.3),INDEX(价格表!$B$4:$I$31,M6735,5),IF(AND(J6735&gt;3.3,J6735&lt;=4),INDEX(价格表!$B$4:$I$31,M6735,6),IF(AND(J6735&gt;4,J6735&lt;=5.5),INDEX(价格表!$B$4:$I$31,M6735,7),IF(J6735&gt;5.5,2.6+INDEX(价格表!$B$4:$I$31,M6735,8)*L6735)))))))</f>
        <v>2.95</v>
      </c>
    </row>
    <row r="6736" spans="1:14">
      <c r="A6736" s="20">
        <v>4311121947000</v>
      </c>
      <c r="B6736" s="18" t="s">
        <v>16</v>
      </c>
      <c r="C6736" s="21">
        <v>20201219</v>
      </c>
      <c r="D6736" s="21">
        <v>610538201209</v>
      </c>
      <c r="E6736" s="21" t="s">
        <v>16</v>
      </c>
      <c r="F6736" s="21">
        <v>20201229</v>
      </c>
      <c r="G6736" s="21" t="s">
        <v>17</v>
      </c>
      <c r="H6736" s="21" t="s">
        <v>302</v>
      </c>
      <c r="I6736" s="21" t="s">
        <v>303</v>
      </c>
      <c r="J6736" s="21">
        <v>1.48</v>
      </c>
      <c r="K6736" s="21" t="s">
        <v>20</v>
      </c>
      <c r="L6736">
        <f t="shared" si="122"/>
        <v>2</v>
      </c>
      <c r="M6736">
        <f>MATCH(H:H,价格表!$B$4:$B$35,0)</f>
        <v>6</v>
      </c>
      <c r="N6736" s="27">
        <f>IF(J6736&lt;=0.3,INDEX(价格表!$B$4:$I$31,M6736,2),IF(AND(J6736&gt;0.3,J6736&lt;=1),INDEX(价格表!$B$4:$I$31,M6736,3),IF(AND(J6736&gt;1,J6736&lt;=2.2),INDEX(价格表!$B$4:$I$31,M6736,4),IF(AND(J6736&gt;2.2,J6736&lt;=3.3),INDEX(价格表!$B$4:$I$31,M6736,5),IF(AND(J6736&gt;3.3,J6736&lt;=4),INDEX(价格表!$B$4:$I$31,M6736,6),IF(AND(J6736&gt;4,J6736&lt;=5.5),INDEX(价格表!$B$4:$I$31,M6736,7),IF(J6736&gt;5.5,2.6+INDEX(价格表!$B$4:$I$31,M6736,8)*L6736)))))))</f>
        <v>2.95</v>
      </c>
    </row>
    <row r="6737" spans="1:14">
      <c r="A6737" s="20">
        <v>4311121947224</v>
      </c>
      <c r="B6737" s="18" t="s">
        <v>16</v>
      </c>
      <c r="C6737" s="21">
        <v>20201219</v>
      </c>
      <c r="D6737" s="21">
        <v>610538201209</v>
      </c>
      <c r="E6737" s="21" t="s">
        <v>16</v>
      </c>
      <c r="F6737" s="21">
        <v>20201229</v>
      </c>
      <c r="G6737" s="21" t="s">
        <v>17</v>
      </c>
      <c r="H6737" s="21" t="s">
        <v>308</v>
      </c>
      <c r="I6737" s="21" t="s">
        <v>309</v>
      </c>
      <c r="J6737" s="21">
        <v>1.48</v>
      </c>
      <c r="K6737" s="21" t="s">
        <v>20</v>
      </c>
      <c r="L6737">
        <f t="shared" si="122"/>
        <v>2</v>
      </c>
      <c r="M6737">
        <f>MATCH(H:H,价格表!$B$4:$B$35,0)</f>
        <v>27</v>
      </c>
      <c r="N6737" s="27">
        <f>IF(J6737&lt;=0.3,INDEX(价格表!$B$4:$I$31,M6737,2),IF(AND(J6737&gt;0.3,J6737&lt;=1),INDEX(价格表!$B$4:$I$31,M6737,3),IF(AND(J6737&gt;1,J6737&lt;=2.2),INDEX(价格表!$B$4:$I$31,M6737,4),IF(AND(J6737&gt;2.2,J6737&lt;=3.3),INDEX(价格表!$B$4:$I$31,M6737,5),IF(AND(J6737&gt;3.3,J6737&lt;=4),INDEX(价格表!$B$4:$I$31,M6737,6),IF(AND(J6737&gt;4,J6737&lt;=5.5),INDEX(价格表!$B$4:$I$31,M6737,7),IF(J6737&gt;5.5,2.6+INDEX(价格表!$B$4:$I$31,M6737,8)*L6737)))))))</f>
        <v>2.15</v>
      </c>
    </row>
    <row r="6738" spans="1:14">
      <c r="A6738" s="20">
        <v>4311121953643</v>
      </c>
      <c r="B6738" s="18" t="s">
        <v>16</v>
      </c>
      <c r="C6738" s="21">
        <v>20201219</v>
      </c>
      <c r="D6738" s="21">
        <v>610538201209</v>
      </c>
      <c r="E6738" s="21" t="s">
        <v>16</v>
      </c>
      <c r="F6738" s="21">
        <v>20201229</v>
      </c>
      <c r="G6738" s="21" t="s">
        <v>17</v>
      </c>
      <c r="H6738" s="21" t="s">
        <v>305</v>
      </c>
      <c r="I6738" s="21" t="s">
        <v>307</v>
      </c>
      <c r="J6738" s="21">
        <v>1.42</v>
      </c>
      <c r="K6738" s="21" t="s">
        <v>20</v>
      </c>
      <c r="L6738">
        <f t="shared" si="122"/>
        <v>2</v>
      </c>
      <c r="M6738">
        <f>MATCH(H:H,价格表!$B$4:$B$35,0)</f>
        <v>26</v>
      </c>
      <c r="N6738" s="27">
        <f>IF(J6738&lt;=0.3,INDEX(价格表!$B$4:$I$31,M6738,2),IF(AND(J6738&gt;0.3,J6738&lt;=1),INDEX(价格表!$B$4:$I$31,M6738,3),IF(AND(J6738&gt;1,J6738&lt;=2.2),INDEX(价格表!$B$4:$I$31,M6738,4),IF(AND(J6738&gt;2.2,J6738&lt;=3.3),INDEX(价格表!$B$4:$I$31,M6738,5),IF(AND(J6738&gt;3.3,J6738&lt;=4),INDEX(价格表!$B$4:$I$31,M6738,6),IF(AND(J6738&gt;4,J6738&lt;=5.5),INDEX(价格表!$B$4:$I$31,M6738,7),IF(J6738&gt;5.5,2.6+INDEX(价格表!$B$4:$I$31,M6738,8)*L6738)))))))</f>
        <v>2.15</v>
      </c>
    </row>
    <row r="6739" spans="1:14">
      <c r="A6739" s="20">
        <v>4311121954632</v>
      </c>
      <c r="B6739" s="18" t="s">
        <v>16</v>
      </c>
      <c r="C6739" s="21">
        <v>20201219</v>
      </c>
      <c r="D6739" s="21">
        <v>610538201209</v>
      </c>
      <c r="E6739" s="21" t="s">
        <v>16</v>
      </c>
      <c r="F6739" s="21">
        <v>20201229</v>
      </c>
      <c r="G6739" s="21" t="s">
        <v>17</v>
      </c>
      <c r="H6739" s="21" t="s">
        <v>308</v>
      </c>
      <c r="I6739" s="21" t="s">
        <v>315</v>
      </c>
      <c r="J6739" s="21">
        <v>1.44</v>
      </c>
      <c r="K6739" s="21" t="s">
        <v>20</v>
      </c>
      <c r="L6739">
        <f t="shared" si="122"/>
        <v>2</v>
      </c>
      <c r="M6739">
        <f>MATCH(H:H,价格表!$B$4:$B$35,0)</f>
        <v>27</v>
      </c>
      <c r="N6739" s="27">
        <f>IF(J6739&lt;=0.3,INDEX(价格表!$B$4:$I$31,M6739,2),IF(AND(J6739&gt;0.3,J6739&lt;=1),INDEX(价格表!$B$4:$I$31,M6739,3),IF(AND(J6739&gt;1,J6739&lt;=2.2),INDEX(价格表!$B$4:$I$31,M6739,4),IF(AND(J6739&gt;2.2,J6739&lt;=3.3),INDEX(价格表!$B$4:$I$31,M6739,5),IF(AND(J6739&gt;3.3,J6739&lt;=4),INDEX(价格表!$B$4:$I$31,M6739,6),IF(AND(J6739&gt;4,J6739&lt;=5.5),INDEX(价格表!$B$4:$I$31,M6739,7),IF(J6739&gt;5.5,2.6+INDEX(价格表!$B$4:$I$31,M6739,8)*L6739)))))))</f>
        <v>2.15</v>
      </c>
    </row>
    <row r="6740" spans="1:14">
      <c r="A6740" s="20">
        <v>4311121961347</v>
      </c>
      <c r="B6740" s="18" t="s">
        <v>16</v>
      </c>
      <c r="C6740" s="21">
        <v>20201219</v>
      </c>
      <c r="D6740" s="21">
        <v>610538201209</v>
      </c>
      <c r="E6740" s="21" t="s">
        <v>16</v>
      </c>
      <c r="F6740" s="21">
        <v>20201229</v>
      </c>
      <c r="G6740" s="21" t="s">
        <v>17</v>
      </c>
      <c r="H6740" s="21" t="s">
        <v>302</v>
      </c>
      <c r="I6740" s="21" t="s">
        <v>303</v>
      </c>
      <c r="J6740" s="21">
        <v>1.42</v>
      </c>
      <c r="K6740" s="21" t="s">
        <v>20</v>
      </c>
      <c r="L6740">
        <f t="shared" si="122"/>
        <v>2</v>
      </c>
      <c r="M6740">
        <f>MATCH(H:H,价格表!$B$4:$B$35,0)</f>
        <v>6</v>
      </c>
      <c r="N6740" s="27">
        <f>IF(J6740&lt;=0.3,INDEX(价格表!$B$4:$I$31,M6740,2),IF(AND(J6740&gt;0.3,J6740&lt;=1),INDEX(价格表!$B$4:$I$31,M6740,3),IF(AND(J6740&gt;1,J6740&lt;=2.2),INDEX(价格表!$B$4:$I$31,M6740,4),IF(AND(J6740&gt;2.2,J6740&lt;=3.3),INDEX(价格表!$B$4:$I$31,M6740,5),IF(AND(J6740&gt;3.3,J6740&lt;=4),INDEX(价格表!$B$4:$I$31,M6740,6),IF(AND(J6740&gt;4,J6740&lt;=5.5),INDEX(价格表!$B$4:$I$31,M6740,7),IF(J6740&gt;5.5,2.6+INDEX(价格表!$B$4:$I$31,M6740,8)*L6740)))))))</f>
        <v>2.95</v>
      </c>
    </row>
    <row r="6741" spans="1:14">
      <c r="A6741" s="20">
        <v>4311121961350</v>
      </c>
      <c r="B6741" s="18" t="s">
        <v>16</v>
      </c>
      <c r="C6741" s="21">
        <v>20201219</v>
      </c>
      <c r="D6741" s="21">
        <v>610538201209</v>
      </c>
      <c r="E6741" s="21" t="s">
        <v>16</v>
      </c>
      <c r="F6741" s="21">
        <v>20201229</v>
      </c>
      <c r="G6741" s="21" t="s">
        <v>17</v>
      </c>
      <c r="H6741" s="21" t="s">
        <v>294</v>
      </c>
      <c r="I6741" s="21" t="s">
        <v>295</v>
      </c>
      <c r="J6741" s="21">
        <v>1.53</v>
      </c>
      <c r="K6741" s="21" t="s">
        <v>20</v>
      </c>
      <c r="L6741">
        <f t="shared" si="122"/>
        <v>2</v>
      </c>
      <c r="M6741">
        <f>MATCH(H:H,价格表!$B$4:$B$35,0)</f>
        <v>18</v>
      </c>
      <c r="N6741" s="27">
        <f>IF(J6741&lt;=0.3,INDEX(价格表!$B$4:$I$31,M6741,2),IF(AND(J6741&gt;0.3,J6741&lt;=1),INDEX(价格表!$B$4:$I$31,M6741,3),IF(AND(J6741&gt;1,J6741&lt;=2.2),INDEX(价格表!$B$4:$I$31,M6741,4),IF(AND(J6741&gt;2.2,J6741&lt;=3.3),INDEX(价格表!$B$4:$I$31,M6741,5),IF(AND(J6741&gt;3.3,J6741&lt;=4),INDEX(价格表!$B$4:$I$31,M6741,6),IF(AND(J6741&gt;4,J6741&lt;=5.5),INDEX(价格表!$B$4:$I$31,M6741,7),IF(J6741&gt;5.5,2.6+INDEX(价格表!$B$4:$I$31,M6741,8)*L6741)))))))</f>
        <v>3.25</v>
      </c>
    </row>
    <row r="6742" spans="1:14">
      <c r="A6742" s="20">
        <v>4311121961532</v>
      </c>
      <c r="B6742" s="18" t="s">
        <v>16</v>
      </c>
      <c r="C6742" s="21">
        <v>20201219</v>
      </c>
      <c r="D6742" s="21">
        <v>610538201209</v>
      </c>
      <c r="E6742" s="21" t="s">
        <v>16</v>
      </c>
      <c r="F6742" s="21">
        <v>20201229</v>
      </c>
      <c r="G6742" s="21" t="s">
        <v>17</v>
      </c>
      <c r="H6742" s="21" t="s">
        <v>302</v>
      </c>
      <c r="I6742" s="21" t="s">
        <v>303</v>
      </c>
      <c r="J6742" s="21">
        <v>1.44</v>
      </c>
      <c r="K6742" s="21" t="s">
        <v>20</v>
      </c>
      <c r="L6742">
        <f t="shared" si="122"/>
        <v>2</v>
      </c>
      <c r="M6742">
        <f>MATCH(H:H,价格表!$B$4:$B$35,0)</f>
        <v>6</v>
      </c>
      <c r="N6742" s="27">
        <f>IF(J6742&lt;=0.3,INDEX(价格表!$B$4:$I$31,M6742,2),IF(AND(J6742&gt;0.3,J6742&lt;=1),INDEX(价格表!$B$4:$I$31,M6742,3),IF(AND(J6742&gt;1,J6742&lt;=2.2),INDEX(价格表!$B$4:$I$31,M6742,4),IF(AND(J6742&gt;2.2,J6742&lt;=3.3),INDEX(价格表!$B$4:$I$31,M6742,5),IF(AND(J6742&gt;3.3,J6742&lt;=4),INDEX(价格表!$B$4:$I$31,M6742,6),IF(AND(J6742&gt;4,J6742&lt;=5.5),INDEX(价格表!$B$4:$I$31,M6742,7),IF(J6742&gt;5.5,2.6+INDEX(价格表!$B$4:$I$31,M6742,8)*L6742)))))))</f>
        <v>2.95</v>
      </c>
    </row>
    <row r="6743" spans="1:14">
      <c r="A6743" s="20">
        <v>4311121962755</v>
      </c>
      <c r="B6743" s="18" t="s">
        <v>16</v>
      </c>
      <c r="C6743" s="21">
        <v>20201219</v>
      </c>
      <c r="D6743" s="21">
        <v>610538201209</v>
      </c>
      <c r="E6743" s="21" t="s">
        <v>16</v>
      </c>
      <c r="F6743" s="21">
        <v>20201229</v>
      </c>
      <c r="G6743" s="21" t="s">
        <v>17</v>
      </c>
      <c r="H6743" s="21" t="s">
        <v>294</v>
      </c>
      <c r="I6743" s="21" t="s">
        <v>295</v>
      </c>
      <c r="J6743" s="21">
        <v>1.48</v>
      </c>
      <c r="K6743" s="21" t="s">
        <v>20</v>
      </c>
      <c r="L6743">
        <f t="shared" si="122"/>
        <v>2</v>
      </c>
      <c r="M6743">
        <f>MATCH(H:H,价格表!$B$4:$B$35,0)</f>
        <v>18</v>
      </c>
      <c r="N6743" s="27">
        <f>IF(J6743&lt;=0.3,INDEX(价格表!$B$4:$I$31,M6743,2),IF(AND(J6743&gt;0.3,J6743&lt;=1),INDEX(价格表!$B$4:$I$31,M6743,3),IF(AND(J6743&gt;1,J6743&lt;=2.2),INDEX(价格表!$B$4:$I$31,M6743,4),IF(AND(J6743&gt;2.2,J6743&lt;=3.3),INDEX(价格表!$B$4:$I$31,M6743,5),IF(AND(J6743&gt;3.3,J6743&lt;=4),INDEX(价格表!$B$4:$I$31,M6743,6),IF(AND(J6743&gt;4,J6743&lt;=5.5),INDEX(价格表!$B$4:$I$31,M6743,7),IF(J6743&gt;5.5,2.6+INDEX(价格表!$B$4:$I$31,M6743,8)*L6743)))))))</f>
        <v>3.25</v>
      </c>
    </row>
    <row r="6744" spans="1:14">
      <c r="A6744" s="20">
        <v>4311121967641</v>
      </c>
      <c r="B6744" s="18" t="s">
        <v>16</v>
      </c>
      <c r="C6744" s="21">
        <v>20201219</v>
      </c>
      <c r="D6744" s="21">
        <v>610538201209</v>
      </c>
      <c r="E6744" s="21" t="s">
        <v>16</v>
      </c>
      <c r="F6744" s="21">
        <v>20201229</v>
      </c>
      <c r="G6744" s="21" t="s">
        <v>17</v>
      </c>
      <c r="H6744" s="21" t="s">
        <v>298</v>
      </c>
      <c r="I6744" s="21" t="s">
        <v>322</v>
      </c>
      <c r="J6744" s="21">
        <v>1.57</v>
      </c>
      <c r="K6744" s="21" t="s">
        <v>20</v>
      </c>
      <c r="L6744">
        <f t="shared" si="122"/>
        <v>2</v>
      </c>
      <c r="M6744">
        <f>MATCH(H:H,价格表!$B$4:$B$35,0)</f>
        <v>29</v>
      </c>
      <c r="N6744" s="27">
        <f>L6744*8+3</f>
        <v>19</v>
      </c>
    </row>
    <row r="6745" spans="1:14">
      <c r="A6745" s="20">
        <v>4311121967648</v>
      </c>
      <c r="B6745" s="18" t="s">
        <v>16</v>
      </c>
      <c r="C6745" s="21">
        <v>20201219</v>
      </c>
      <c r="D6745" s="21">
        <v>610538201209</v>
      </c>
      <c r="E6745" s="21" t="s">
        <v>16</v>
      </c>
      <c r="F6745" s="21">
        <v>20201229</v>
      </c>
      <c r="G6745" s="21" t="s">
        <v>17</v>
      </c>
      <c r="H6745" s="21" t="s">
        <v>296</v>
      </c>
      <c r="I6745" s="21" t="s">
        <v>297</v>
      </c>
      <c r="J6745" s="21">
        <v>1.48</v>
      </c>
      <c r="K6745" s="21" t="s">
        <v>20</v>
      </c>
      <c r="L6745">
        <f t="shared" si="122"/>
        <v>2</v>
      </c>
      <c r="M6745">
        <f>MATCH(H:H,价格表!$B$4:$B$35,0)</f>
        <v>8</v>
      </c>
      <c r="N6745" s="27">
        <f>IF(J6745&lt;=0.3,INDEX(价格表!$B$4:$I$31,M6745,2),IF(AND(J6745&gt;0.3,J6745&lt;=1),INDEX(价格表!$B$4:$I$31,M6745,3),IF(AND(J6745&gt;1,J6745&lt;=2.2),INDEX(价格表!$B$4:$I$31,M6745,4),IF(AND(J6745&gt;2.2,J6745&lt;=3.3),INDEX(价格表!$B$4:$I$31,M6745,5),IF(AND(J6745&gt;3.3,J6745&lt;=4),INDEX(价格表!$B$4:$I$31,M6745,6),IF(AND(J6745&gt;4,J6745&lt;=5.5),INDEX(价格表!$B$4:$I$31,M6745,7),IF(J6745&gt;5.5,2.6+INDEX(价格表!$B$4:$I$31,M6745,8)*L6745)))))))</f>
        <v>2.95</v>
      </c>
    </row>
    <row r="6746" spans="1:14">
      <c r="A6746" s="20">
        <v>4311121968601</v>
      </c>
      <c r="B6746" s="18" t="s">
        <v>16</v>
      </c>
      <c r="C6746" s="21">
        <v>20201219</v>
      </c>
      <c r="D6746" s="21">
        <v>610538201209</v>
      </c>
      <c r="E6746" s="21" t="s">
        <v>16</v>
      </c>
      <c r="F6746" s="21">
        <v>20201229</v>
      </c>
      <c r="G6746" s="21" t="s">
        <v>17</v>
      </c>
      <c r="H6746" s="21" t="s">
        <v>294</v>
      </c>
      <c r="I6746" s="21" t="s">
        <v>295</v>
      </c>
      <c r="J6746" s="21">
        <v>1.47</v>
      </c>
      <c r="K6746" s="21" t="s">
        <v>20</v>
      </c>
      <c r="L6746">
        <f t="shared" si="122"/>
        <v>2</v>
      </c>
      <c r="M6746">
        <f>MATCH(H:H,价格表!$B$4:$B$35,0)</f>
        <v>18</v>
      </c>
      <c r="N6746" s="27">
        <f>IF(J6746&lt;=0.3,INDEX(价格表!$B$4:$I$31,M6746,2),IF(AND(J6746&gt;0.3,J6746&lt;=1),INDEX(价格表!$B$4:$I$31,M6746,3),IF(AND(J6746&gt;1,J6746&lt;=2.2),INDEX(价格表!$B$4:$I$31,M6746,4),IF(AND(J6746&gt;2.2,J6746&lt;=3.3),INDEX(价格表!$B$4:$I$31,M6746,5),IF(AND(J6746&gt;3.3,J6746&lt;=4),INDEX(价格表!$B$4:$I$31,M6746,6),IF(AND(J6746&gt;4,J6746&lt;=5.5),INDEX(价格表!$B$4:$I$31,M6746,7),IF(J6746&gt;5.5,2.6+INDEX(价格表!$B$4:$I$31,M6746,8)*L6746)))))))</f>
        <v>3.25</v>
      </c>
    </row>
    <row r="6747" spans="1:14">
      <c r="A6747" s="20">
        <v>4311121982516</v>
      </c>
      <c r="B6747" s="18" t="s">
        <v>16</v>
      </c>
      <c r="C6747" s="21">
        <v>20201219</v>
      </c>
      <c r="D6747" s="21">
        <v>610538201209</v>
      </c>
      <c r="E6747" s="21" t="s">
        <v>16</v>
      </c>
      <c r="F6747" s="21">
        <v>20201229</v>
      </c>
      <c r="G6747" s="21" t="s">
        <v>17</v>
      </c>
      <c r="H6747" s="21" t="s">
        <v>298</v>
      </c>
      <c r="I6747" s="21" t="s">
        <v>322</v>
      </c>
      <c r="J6747" s="21">
        <v>1.48</v>
      </c>
      <c r="K6747" s="21" t="s">
        <v>20</v>
      </c>
      <c r="L6747">
        <f t="shared" si="122"/>
        <v>2</v>
      </c>
      <c r="M6747">
        <f>MATCH(H:H,价格表!$B$4:$B$35,0)</f>
        <v>29</v>
      </c>
      <c r="N6747" s="27">
        <f>L6747*8+3</f>
        <v>19</v>
      </c>
    </row>
    <row r="6748" spans="1:14">
      <c r="A6748" s="20">
        <v>4311121983249</v>
      </c>
      <c r="B6748" s="18" t="s">
        <v>16</v>
      </c>
      <c r="C6748" s="21">
        <v>20201219</v>
      </c>
      <c r="D6748" s="21">
        <v>610538201209</v>
      </c>
      <c r="E6748" s="21" t="s">
        <v>16</v>
      </c>
      <c r="F6748" s="21">
        <v>20201229</v>
      </c>
      <c r="G6748" s="21" t="s">
        <v>17</v>
      </c>
      <c r="H6748" s="21" t="s">
        <v>294</v>
      </c>
      <c r="I6748" s="21" t="s">
        <v>295</v>
      </c>
      <c r="J6748" s="21">
        <v>1.44</v>
      </c>
      <c r="K6748" s="21" t="s">
        <v>20</v>
      </c>
      <c r="L6748">
        <f t="shared" si="122"/>
        <v>2</v>
      </c>
      <c r="M6748">
        <f>MATCH(H:H,价格表!$B$4:$B$35,0)</f>
        <v>18</v>
      </c>
      <c r="N6748" s="27">
        <f>IF(J6748&lt;=0.3,INDEX(价格表!$B$4:$I$31,M6748,2),IF(AND(J6748&gt;0.3,J6748&lt;=1),INDEX(价格表!$B$4:$I$31,M6748,3),IF(AND(J6748&gt;1,J6748&lt;=2.2),INDEX(价格表!$B$4:$I$31,M6748,4),IF(AND(J6748&gt;2.2,J6748&lt;=3.3),INDEX(价格表!$B$4:$I$31,M6748,5),IF(AND(J6748&gt;3.3,J6748&lt;=4),INDEX(价格表!$B$4:$I$31,M6748,6),IF(AND(J6748&gt;4,J6748&lt;=5.5),INDEX(价格表!$B$4:$I$31,M6748,7),IF(J6748&gt;5.5,2.6+INDEX(价格表!$B$4:$I$31,M6748,8)*L6748)))))))</f>
        <v>3.25</v>
      </c>
    </row>
    <row r="6749" spans="1:14">
      <c r="A6749" s="20">
        <v>4311121983252</v>
      </c>
      <c r="B6749" s="18" t="s">
        <v>16</v>
      </c>
      <c r="C6749" s="21">
        <v>20201219</v>
      </c>
      <c r="D6749" s="21">
        <v>610538201209</v>
      </c>
      <c r="E6749" s="21" t="s">
        <v>16</v>
      </c>
      <c r="F6749" s="21">
        <v>20201229</v>
      </c>
      <c r="G6749" s="21" t="s">
        <v>17</v>
      </c>
      <c r="H6749" s="21" t="s">
        <v>294</v>
      </c>
      <c r="I6749" s="21" t="s">
        <v>295</v>
      </c>
      <c r="J6749" s="21">
        <v>1.47</v>
      </c>
      <c r="K6749" s="21" t="s">
        <v>20</v>
      </c>
      <c r="L6749">
        <f t="shared" si="122"/>
        <v>2</v>
      </c>
      <c r="M6749">
        <f>MATCH(H:H,价格表!$B$4:$B$35,0)</f>
        <v>18</v>
      </c>
      <c r="N6749" s="27">
        <f>IF(J6749&lt;=0.3,INDEX(价格表!$B$4:$I$31,M6749,2),IF(AND(J6749&gt;0.3,J6749&lt;=1),INDEX(价格表!$B$4:$I$31,M6749,3),IF(AND(J6749&gt;1,J6749&lt;=2.2),INDEX(价格表!$B$4:$I$31,M6749,4),IF(AND(J6749&gt;2.2,J6749&lt;=3.3),INDEX(价格表!$B$4:$I$31,M6749,5),IF(AND(J6749&gt;3.3,J6749&lt;=4),INDEX(价格表!$B$4:$I$31,M6749,6),IF(AND(J6749&gt;4,J6749&lt;=5.5),INDEX(价格表!$B$4:$I$31,M6749,7),IF(J6749&gt;5.5,2.6+INDEX(价格表!$B$4:$I$31,M6749,8)*L6749)))))))</f>
        <v>3.25</v>
      </c>
    </row>
    <row r="6750" spans="1:14">
      <c r="A6750" s="20">
        <v>4311121989761</v>
      </c>
      <c r="B6750" s="18" t="s">
        <v>16</v>
      </c>
      <c r="C6750" s="21">
        <v>20201219</v>
      </c>
      <c r="D6750" s="21">
        <v>610538201209</v>
      </c>
      <c r="E6750" s="21" t="s">
        <v>16</v>
      </c>
      <c r="F6750" s="21">
        <v>20201229</v>
      </c>
      <c r="G6750" s="21" t="s">
        <v>17</v>
      </c>
      <c r="H6750" s="21" t="s">
        <v>305</v>
      </c>
      <c r="I6750" s="21" t="s">
        <v>316</v>
      </c>
      <c r="J6750" s="21">
        <v>1.54</v>
      </c>
      <c r="K6750" s="21" t="s">
        <v>20</v>
      </c>
      <c r="L6750">
        <f t="shared" si="122"/>
        <v>2</v>
      </c>
      <c r="M6750">
        <f>MATCH(H:H,价格表!$B$4:$B$35,0)</f>
        <v>26</v>
      </c>
      <c r="N6750" s="27">
        <f>IF(J6750&lt;=0.3,INDEX(价格表!$B$4:$I$31,M6750,2),IF(AND(J6750&gt;0.3,J6750&lt;=1),INDEX(价格表!$B$4:$I$31,M6750,3),IF(AND(J6750&gt;1,J6750&lt;=2.2),INDEX(价格表!$B$4:$I$31,M6750,4),IF(AND(J6750&gt;2.2,J6750&lt;=3.3),INDEX(价格表!$B$4:$I$31,M6750,5),IF(AND(J6750&gt;3.3,J6750&lt;=4),INDEX(价格表!$B$4:$I$31,M6750,6),IF(AND(J6750&gt;4,J6750&lt;=5.5),INDEX(价格表!$B$4:$I$31,M6750,7),IF(J6750&gt;5.5,2.6+INDEX(价格表!$B$4:$I$31,M6750,8)*L6750)))))))</f>
        <v>2.15</v>
      </c>
    </row>
    <row r="6751" spans="1:14">
      <c r="A6751" s="20">
        <v>4311121989791</v>
      </c>
      <c r="B6751" s="18" t="s">
        <v>16</v>
      </c>
      <c r="C6751" s="21">
        <v>20201219</v>
      </c>
      <c r="D6751" s="21">
        <v>610538201209</v>
      </c>
      <c r="E6751" s="21" t="s">
        <v>16</v>
      </c>
      <c r="F6751" s="21">
        <v>20201229</v>
      </c>
      <c r="G6751" s="21" t="s">
        <v>17</v>
      </c>
      <c r="H6751" s="21" t="s">
        <v>294</v>
      </c>
      <c r="I6751" s="21" t="s">
        <v>295</v>
      </c>
      <c r="J6751" s="21">
        <v>1.48</v>
      </c>
      <c r="K6751" s="21" t="s">
        <v>20</v>
      </c>
      <c r="L6751">
        <f t="shared" si="122"/>
        <v>2</v>
      </c>
      <c r="M6751">
        <f>MATCH(H:H,价格表!$B$4:$B$35,0)</f>
        <v>18</v>
      </c>
      <c r="N6751" s="27">
        <f>IF(J6751&lt;=0.3,INDEX(价格表!$B$4:$I$31,M6751,2),IF(AND(J6751&gt;0.3,J6751&lt;=1),INDEX(价格表!$B$4:$I$31,M6751,3),IF(AND(J6751&gt;1,J6751&lt;=2.2),INDEX(价格表!$B$4:$I$31,M6751,4),IF(AND(J6751&gt;2.2,J6751&lt;=3.3),INDEX(价格表!$B$4:$I$31,M6751,5),IF(AND(J6751&gt;3.3,J6751&lt;=4),INDEX(价格表!$B$4:$I$31,M6751,6),IF(AND(J6751&gt;4,J6751&lt;=5.5),INDEX(价格表!$B$4:$I$31,M6751,7),IF(J6751&gt;5.5,2.6+INDEX(价格表!$B$4:$I$31,M6751,8)*L6751)))))))</f>
        <v>3.25</v>
      </c>
    </row>
    <row r="6752" spans="1:14">
      <c r="A6752" s="20">
        <v>4311121990162</v>
      </c>
      <c r="B6752" s="18" t="s">
        <v>16</v>
      </c>
      <c r="C6752" s="21">
        <v>20201219</v>
      </c>
      <c r="D6752" s="21">
        <v>610538201209</v>
      </c>
      <c r="E6752" s="21" t="s">
        <v>16</v>
      </c>
      <c r="F6752" s="21">
        <v>20201229</v>
      </c>
      <c r="G6752" s="21" t="s">
        <v>17</v>
      </c>
      <c r="H6752" s="21" t="s">
        <v>298</v>
      </c>
      <c r="I6752" s="21" t="s">
        <v>313</v>
      </c>
      <c r="J6752" s="21">
        <v>1.46</v>
      </c>
      <c r="K6752" s="21" t="s">
        <v>20</v>
      </c>
      <c r="L6752">
        <f t="shared" si="122"/>
        <v>2</v>
      </c>
      <c r="M6752">
        <f>MATCH(H:H,价格表!$B$4:$B$35,0)</f>
        <v>29</v>
      </c>
      <c r="N6752" s="27">
        <f>L6752*5+3</f>
        <v>13</v>
      </c>
    </row>
    <row r="6753" spans="1:14">
      <c r="A6753" s="20">
        <v>4311121990164</v>
      </c>
      <c r="B6753" s="18" t="s">
        <v>16</v>
      </c>
      <c r="C6753" s="21">
        <v>20201219</v>
      </c>
      <c r="D6753" s="21">
        <v>610538201209</v>
      </c>
      <c r="E6753" s="21" t="s">
        <v>16</v>
      </c>
      <c r="F6753" s="21">
        <v>20201229</v>
      </c>
      <c r="G6753" s="21" t="s">
        <v>17</v>
      </c>
      <c r="H6753" s="21" t="s">
        <v>305</v>
      </c>
      <c r="I6753" s="21" t="s">
        <v>337</v>
      </c>
      <c r="J6753" s="21">
        <v>1.46</v>
      </c>
      <c r="K6753" s="21" t="s">
        <v>20</v>
      </c>
      <c r="L6753">
        <f t="shared" si="122"/>
        <v>2</v>
      </c>
      <c r="M6753">
        <f>MATCH(H:H,价格表!$B$4:$B$35,0)</f>
        <v>26</v>
      </c>
      <c r="N6753" s="27">
        <f>IF(J6753&lt;=0.3,INDEX(价格表!$B$4:$I$31,M6753,2),IF(AND(J6753&gt;0.3,J6753&lt;=1),INDEX(价格表!$B$4:$I$31,M6753,3),IF(AND(J6753&gt;1,J6753&lt;=2.2),INDEX(价格表!$B$4:$I$31,M6753,4),IF(AND(J6753&gt;2.2,J6753&lt;=3.3),INDEX(价格表!$B$4:$I$31,M6753,5),IF(AND(J6753&gt;3.3,J6753&lt;=4),INDEX(价格表!$B$4:$I$31,M6753,6),IF(AND(J6753&gt;4,J6753&lt;=5.5),INDEX(价格表!$B$4:$I$31,M6753,7),IF(J6753&gt;5.5,2.6+INDEX(价格表!$B$4:$I$31,M6753,8)*L6753)))))))</f>
        <v>2.15</v>
      </c>
    </row>
    <row r="6754" spans="1:14">
      <c r="A6754" s="20">
        <v>4311121990731</v>
      </c>
      <c r="B6754" s="18" t="s">
        <v>16</v>
      </c>
      <c r="C6754" s="21">
        <v>20201219</v>
      </c>
      <c r="D6754" s="21">
        <v>610538201209</v>
      </c>
      <c r="E6754" s="21" t="s">
        <v>16</v>
      </c>
      <c r="F6754" s="21">
        <v>20201229</v>
      </c>
      <c r="G6754" s="21" t="s">
        <v>17</v>
      </c>
      <c r="H6754" s="21" t="s">
        <v>305</v>
      </c>
      <c r="I6754" s="21" t="s">
        <v>316</v>
      </c>
      <c r="J6754" s="21">
        <v>1.5</v>
      </c>
      <c r="K6754" s="21" t="s">
        <v>20</v>
      </c>
      <c r="L6754">
        <f t="shared" si="122"/>
        <v>2</v>
      </c>
      <c r="M6754">
        <f>MATCH(H:H,价格表!$B$4:$B$35,0)</f>
        <v>26</v>
      </c>
      <c r="N6754" s="27">
        <f>IF(J6754&lt;=0.3,INDEX(价格表!$B$4:$I$31,M6754,2),IF(AND(J6754&gt;0.3,J6754&lt;=1),INDEX(价格表!$B$4:$I$31,M6754,3),IF(AND(J6754&gt;1,J6754&lt;=2.2),INDEX(价格表!$B$4:$I$31,M6754,4),IF(AND(J6754&gt;2.2,J6754&lt;=3.3),INDEX(价格表!$B$4:$I$31,M6754,5),IF(AND(J6754&gt;3.3,J6754&lt;=4),INDEX(价格表!$B$4:$I$31,M6754,6),IF(AND(J6754&gt;4,J6754&lt;=5.5),INDEX(价格表!$B$4:$I$31,M6754,7),IF(J6754&gt;5.5,2.6+INDEX(价格表!$B$4:$I$31,M6754,8)*L6754)))))))</f>
        <v>2.15</v>
      </c>
    </row>
    <row r="6755" spans="1:14">
      <c r="A6755" s="20">
        <v>4311122005666</v>
      </c>
      <c r="B6755" s="18" t="s">
        <v>16</v>
      </c>
      <c r="C6755" s="21">
        <v>20201219</v>
      </c>
      <c r="D6755" s="21">
        <v>610538201209</v>
      </c>
      <c r="E6755" s="21" t="s">
        <v>16</v>
      </c>
      <c r="F6755" s="21">
        <v>20201229</v>
      </c>
      <c r="G6755" s="21" t="s">
        <v>17</v>
      </c>
      <c r="H6755" s="21" t="s">
        <v>294</v>
      </c>
      <c r="I6755" s="21" t="s">
        <v>295</v>
      </c>
      <c r="J6755" s="21">
        <v>1.48</v>
      </c>
      <c r="K6755" s="21" t="s">
        <v>20</v>
      </c>
      <c r="L6755">
        <f t="shared" si="122"/>
        <v>2</v>
      </c>
      <c r="M6755">
        <f>MATCH(H:H,价格表!$B$4:$B$35,0)</f>
        <v>18</v>
      </c>
      <c r="N6755" s="27">
        <f>IF(J6755&lt;=0.3,INDEX(价格表!$B$4:$I$31,M6755,2),IF(AND(J6755&gt;0.3,J6755&lt;=1),INDEX(价格表!$B$4:$I$31,M6755,3),IF(AND(J6755&gt;1,J6755&lt;=2.2),INDEX(价格表!$B$4:$I$31,M6755,4),IF(AND(J6755&gt;2.2,J6755&lt;=3.3),INDEX(价格表!$B$4:$I$31,M6755,5),IF(AND(J6755&gt;3.3,J6755&lt;=4),INDEX(价格表!$B$4:$I$31,M6755,6),IF(AND(J6755&gt;4,J6755&lt;=5.5),INDEX(价格表!$B$4:$I$31,M6755,7),IF(J6755&gt;5.5,2.6+INDEX(价格表!$B$4:$I$31,M6755,8)*L6755)))))))</f>
        <v>3.25</v>
      </c>
    </row>
    <row r="6756" spans="1:14">
      <c r="A6756" s="20">
        <v>4311124522130</v>
      </c>
      <c r="B6756" s="18" t="s">
        <v>16</v>
      </c>
      <c r="C6756" s="21">
        <v>20201219</v>
      </c>
      <c r="D6756" s="21">
        <v>610538201209</v>
      </c>
      <c r="E6756" s="21" t="s">
        <v>16</v>
      </c>
      <c r="F6756" s="21">
        <v>20201229</v>
      </c>
      <c r="G6756" s="21" t="s">
        <v>17</v>
      </c>
      <c r="H6756" s="21" t="s">
        <v>308</v>
      </c>
      <c r="I6756" s="21" t="s">
        <v>309</v>
      </c>
      <c r="J6756" s="21">
        <v>1.64</v>
      </c>
      <c r="K6756" s="21" t="s">
        <v>20</v>
      </c>
      <c r="L6756">
        <f t="shared" si="122"/>
        <v>2</v>
      </c>
      <c r="M6756">
        <f>MATCH(H:H,价格表!$B$4:$B$35,0)</f>
        <v>27</v>
      </c>
      <c r="N6756" s="27">
        <f>IF(J6756&lt;=0.3,INDEX(价格表!$B$4:$I$31,M6756,2),IF(AND(J6756&gt;0.3,J6756&lt;=1),INDEX(价格表!$B$4:$I$31,M6756,3),IF(AND(J6756&gt;1,J6756&lt;=2.2),INDEX(价格表!$B$4:$I$31,M6756,4),IF(AND(J6756&gt;2.2,J6756&lt;=3.3),INDEX(价格表!$B$4:$I$31,M6756,5),IF(AND(J6756&gt;3.3,J6756&lt;=4),INDEX(价格表!$B$4:$I$31,M6756,6),IF(AND(J6756&gt;4,J6756&lt;=5.5),INDEX(价格表!$B$4:$I$31,M6756,7),IF(J6756&gt;5.5,2.6+INDEX(价格表!$B$4:$I$31,M6756,8)*L6756)))))))</f>
        <v>2.15</v>
      </c>
    </row>
    <row r="6757" spans="1:14">
      <c r="A6757" s="20">
        <v>4311134957225</v>
      </c>
      <c r="B6757" s="18" t="s">
        <v>16</v>
      </c>
      <c r="C6757" s="21">
        <v>20201219</v>
      </c>
      <c r="D6757" s="21">
        <v>610538201209</v>
      </c>
      <c r="E6757" s="21" t="s">
        <v>16</v>
      </c>
      <c r="F6757" s="21">
        <v>20201229</v>
      </c>
      <c r="G6757" s="21" t="s">
        <v>17</v>
      </c>
      <c r="H6757" s="21" t="s">
        <v>298</v>
      </c>
      <c r="I6757" s="21" t="s">
        <v>322</v>
      </c>
      <c r="J6757" s="21">
        <v>1.53</v>
      </c>
      <c r="K6757" s="21" t="s">
        <v>20</v>
      </c>
      <c r="L6757">
        <f t="shared" si="122"/>
        <v>2</v>
      </c>
      <c r="M6757">
        <f>MATCH(H:H,价格表!$B$4:$B$35,0)</f>
        <v>29</v>
      </c>
      <c r="N6757" s="27">
        <f>L6757*8+3</f>
        <v>19</v>
      </c>
    </row>
    <row r="6758" spans="1:14">
      <c r="A6758" s="20">
        <v>4311134978336</v>
      </c>
      <c r="B6758" s="18" t="s">
        <v>16</v>
      </c>
      <c r="C6758" s="21">
        <v>20201219</v>
      </c>
      <c r="D6758" s="21">
        <v>610538201209</v>
      </c>
      <c r="E6758" s="21" t="s">
        <v>16</v>
      </c>
      <c r="F6758" s="21">
        <v>20201229</v>
      </c>
      <c r="G6758" s="21" t="s">
        <v>17</v>
      </c>
      <c r="H6758" s="21" t="s">
        <v>298</v>
      </c>
      <c r="I6758" s="21" t="s">
        <v>310</v>
      </c>
      <c r="J6758" s="21">
        <v>1.71</v>
      </c>
      <c r="K6758" s="21" t="s">
        <v>20</v>
      </c>
      <c r="L6758">
        <f t="shared" si="122"/>
        <v>2</v>
      </c>
      <c r="M6758">
        <f>MATCH(H:H,价格表!$B$4:$B$35,0)</f>
        <v>29</v>
      </c>
      <c r="N6758" s="27">
        <f>L6758*8+3</f>
        <v>19</v>
      </c>
    </row>
    <row r="6759" spans="1:14">
      <c r="A6759" s="20">
        <v>4311134978337</v>
      </c>
      <c r="B6759" s="18" t="s">
        <v>16</v>
      </c>
      <c r="C6759" s="21">
        <v>20201219</v>
      </c>
      <c r="D6759" s="21">
        <v>610538201209</v>
      </c>
      <c r="E6759" s="21" t="s">
        <v>16</v>
      </c>
      <c r="F6759" s="21">
        <v>20201229</v>
      </c>
      <c r="G6759" s="21" t="s">
        <v>17</v>
      </c>
      <c r="H6759" s="21" t="s">
        <v>294</v>
      </c>
      <c r="I6759" s="21" t="s">
        <v>295</v>
      </c>
      <c r="J6759" s="21">
        <v>1.46</v>
      </c>
      <c r="K6759" s="21" t="s">
        <v>20</v>
      </c>
      <c r="L6759">
        <f t="shared" si="122"/>
        <v>2</v>
      </c>
      <c r="M6759">
        <f>MATCH(H:H,价格表!$B$4:$B$35,0)</f>
        <v>18</v>
      </c>
      <c r="N6759" s="27">
        <f>IF(J6759&lt;=0.3,INDEX(价格表!$B$4:$I$31,M6759,2),IF(AND(J6759&gt;0.3,J6759&lt;=1),INDEX(价格表!$B$4:$I$31,M6759,3),IF(AND(J6759&gt;1,J6759&lt;=2.2),INDEX(价格表!$B$4:$I$31,M6759,4),IF(AND(J6759&gt;2.2,J6759&lt;=3.3),INDEX(价格表!$B$4:$I$31,M6759,5),IF(AND(J6759&gt;3.3,J6759&lt;=4),INDEX(价格表!$B$4:$I$31,M6759,6),IF(AND(J6759&gt;4,J6759&lt;=5.5),INDEX(价格表!$B$4:$I$31,M6759,7),IF(J6759&gt;5.5,2.6+INDEX(价格表!$B$4:$I$31,M6759,8)*L6759)))))))</f>
        <v>3.25</v>
      </c>
    </row>
    <row r="6760" spans="1:14">
      <c r="A6760" s="20">
        <v>4311134984993</v>
      </c>
      <c r="B6760" s="18" t="s">
        <v>16</v>
      </c>
      <c r="C6760" s="21">
        <v>20201219</v>
      </c>
      <c r="D6760" s="21">
        <v>610538201209</v>
      </c>
      <c r="E6760" s="21" t="s">
        <v>16</v>
      </c>
      <c r="F6760" s="21">
        <v>20201229</v>
      </c>
      <c r="G6760" s="21" t="s">
        <v>17</v>
      </c>
      <c r="H6760" s="21" t="s">
        <v>305</v>
      </c>
      <c r="I6760" s="21" t="s">
        <v>314</v>
      </c>
      <c r="J6760" s="21">
        <v>1.48</v>
      </c>
      <c r="K6760" s="21" t="s">
        <v>20</v>
      </c>
      <c r="L6760">
        <f t="shared" si="122"/>
        <v>2</v>
      </c>
      <c r="M6760">
        <f>MATCH(H:H,价格表!$B$4:$B$35,0)</f>
        <v>26</v>
      </c>
      <c r="N6760" s="27">
        <f>IF(J6760&lt;=0.3,INDEX(价格表!$B$4:$I$31,M6760,2),IF(AND(J6760&gt;0.3,J6760&lt;=1),INDEX(价格表!$B$4:$I$31,M6760,3),IF(AND(J6760&gt;1,J6760&lt;=2.2),INDEX(价格表!$B$4:$I$31,M6760,4),IF(AND(J6760&gt;2.2,J6760&lt;=3.3),INDEX(价格表!$B$4:$I$31,M6760,5),IF(AND(J6760&gt;3.3,J6760&lt;=4),INDEX(价格表!$B$4:$I$31,M6760,6),IF(AND(J6760&gt;4,J6760&lt;=5.5),INDEX(价格表!$B$4:$I$31,M6760,7),IF(J6760&gt;5.5,2.6+INDEX(价格表!$B$4:$I$31,M6760,8)*L6760)))))))</f>
        <v>2.15</v>
      </c>
    </row>
    <row r="6761" spans="1:14">
      <c r="A6761" s="20">
        <v>4311134994564</v>
      </c>
      <c r="B6761" s="18" t="s">
        <v>16</v>
      </c>
      <c r="C6761" s="21">
        <v>20201219</v>
      </c>
      <c r="D6761" s="21">
        <v>610538201209</v>
      </c>
      <c r="E6761" s="21" t="s">
        <v>16</v>
      </c>
      <c r="F6761" s="21">
        <v>20201229</v>
      </c>
      <c r="G6761" s="21" t="s">
        <v>17</v>
      </c>
      <c r="H6761" s="21" t="s">
        <v>294</v>
      </c>
      <c r="I6761" s="21" t="s">
        <v>295</v>
      </c>
      <c r="J6761" s="21">
        <v>1.46</v>
      </c>
      <c r="K6761" s="21" t="s">
        <v>20</v>
      </c>
      <c r="L6761">
        <f t="shared" si="122"/>
        <v>2</v>
      </c>
      <c r="M6761">
        <f>MATCH(H:H,价格表!$B$4:$B$35,0)</f>
        <v>18</v>
      </c>
      <c r="N6761" s="27">
        <f>IF(J6761&lt;=0.3,INDEX(价格表!$B$4:$I$31,M6761,2),IF(AND(J6761&gt;0.3,J6761&lt;=1),INDEX(价格表!$B$4:$I$31,M6761,3),IF(AND(J6761&gt;1,J6761&lt;=2.2),INDEX(价格表!$B$4:$I$31,M6761,4),IF(AND(J6761&gt;2.2,J6761&lt;=3.3),INDEX(价格表!$B$4:$I$31,M6761,5),IF(AND(J6761&gt;3.3,J6761&lt;=4),INDEX(价格表!$B$4:$I$31,M6761,6),IF(AND(J6761&gt;4,J6761&lt;=5.5),INDEX(价格表!$B$4:$I$31,M6761,7),IF(J6761&gt;5.5,2.6+INDEX(价格表!$B$4:$I$31,M6761,8)*L6761)))))))</f>
        <v>3.25</v>
      </c>
    </row>
    <row r="6762" spans="1:14">
      <c r="A6762" s="20">
        <v>4311134994566</v>
      </c>
      <c r="B6762" s="18" t="s">
        <v>16</v>
      </c>
      <c r="C6762" s="21">
        <v>20201219</v>
      </c>
      <c r="D6762" s="21">
        <v>610538201209</v>
      </c>
      <c r="E6762" s="21" t="s">
        <v>16</v>
      </c>
      <c r="F6762" s="21">
        <v>20201229</v>
      </c>
      <c r="G6762" s="21" t="s">
        <v>17</v>
      </c>
      <c r="H6762" s="21" t="s">
        <v>302</v>
      </c>
      <c r="I6762" s="21" t="s">
        <v>303</v>
      </c>
      <c r="J6762" s="21">
        <v>1.46</v>
      </c>
      <c r="K6762" s="21" t="s">
        <v>20</v>
      </c>
      <c r="L6762">
        <f t="shared" si="122"/>
        <v>2</v>
      </c>
      <c r="M6762">
        <f>MATCH(H:H,价格表!$B$4:$B$35,0)</f>
        <v>6</v>
      </c>
      <c r="N6762" s="27">
        <f>IF(J6762&lt;=0.3,INDEX(价格表!$B$4:$I$31,M6762,2),IF(AND(J6762&gt;0.3,J6762&lt;=1),INDEX(价格表!$B$4:$I$31,M6762,3),IF(AND(J6762&gt;1,J6762&lt;=2.2),INDEX(价格表!$B$4:$I$31,M6762,4),IF(AND(J6762&gt;2.2,J6762&lt;=3.3),INDEX(价格表!$B$4:$I$31,M6762,5),IF(AND(J6762&gt;3.3,J6762&lt;=4),INDEX(价格表!$B$4:$I$31,M6762,6),IF(AND(J6762&gt;4,J6762&lt;=5.5),INDEX(价格表!$B$4:$I$31,M6762,7),IF(J6762&gt;5.5,2.6+INDEX(价格表!$B$4:$I$31,M6762,8)*L6762)))))))</f>
        <v>2.95</v>
      </c>
    </row>
    <row r="6763" spans="1:14">
      <c r="A6763" s="20">
        <v>4311135006580</v>
      </c>
      <c r="B6763" s="18" t="s">
        <v>16</v>
      </c>
      <c r="C6763" s="21">
        <v>20201219</v>
      </c>
      <c r="D6763" s="21">
        <v>610538201209</v>
      </c>
      <c r="E6763" s="21" t="s">
        <v>16</v>
      </c>
      <c r="F6763" s="21">
        <v>20201229</v>
      </c>
      <c r="G6763" s="21" t="s">
        <v>17</v>
      </c>
      <c r="H6763" s="21" t="s">
        <v>305</v>
      </c>
      <c r="I6763" s="21" t="s">
        <v>319</v>
      </c>
      <c r="J6763" s="21">
        <v>1.48</v>
      </c>
      <c r="K6763" s="21" t="s">
        <v>20</v>
      </c>
      <c r="L6763">
        <f t="shared" si="122"/>
        <v>2</v>
      </c>
      <c r="M6763">
        <f>MATCH(H:H,价格表!$B$4:$B$35,0)</f>
        <v>26</v>
      </c>
      <c r="N6763" s="27">
        <f>IF(J6763&lt;=0.3,INDEX(价格表!$B$4:$I$31,M6763,2),IF(AND(J6763&gt;0.3,J6763&lt;=1),INDEX(价格表!$B$4:$I$31,M6763,3),IF(AND(J6763&gt;1,J6763&lt;=2.2),INDEX(价格表!$B$4:$I$31,M6763,4),IF(AND(J6763&gt;2.2,J6763&lt;=3.3),INDEX(价格表!$B$4:$I$31,M6763,5),IF(AND(J6763&gt;3.3,J6763&lt;=4),INDEX(价格表!$B$4:$I$31,M6763,6),IF(AND(J6763&gt;4,J6763&lt;=5.5),INDEX(价格表!$B$4:$I$31,M6763,7),IF(J6763&gt;5.5,2.6+INDEX(价格表!$B$4:$I$31,M6763,8)*L6763)))))))</f>
        <v>2.15</v>
      </c>
    </row>
    <row r="6764" spans="1:14">
      <c r="A6764" s="20">
        <v>4311136556000</v>
      </c>
      <c r="B6764" s="18" t="s">
        <v>16</v>
      </c>
      <c r="C6764" s="21">
        <v>20201219</v>
      </c>
      <c r="D6764" s="21">
        <v>610538201209</v>
      </c>
      <c r="E6764" s="21" t="s">
        <v>16</v>
      </c>
      <c r="F6764" s="21">
        <v>20201229</v>
      </c>
      <c r="G6764" s="21" t="s">
        <v>17</v>
      </c>
      <c r="H6764" s="21" t="s">
        <v>294</v>
      </c>
      <c r="I6764" s="21" t="s">
        <v>295</v>
      </c>
      <c r="J6764" s="21">
        <v>1.47</v>
      </c>
      <c r="K6764" s="21" t="s">
        <v>20</v>
      </c>
      <c r="L6764">
        <f t="shared" si="122"/>
        <v>2</v>
      </c>
      <c r="M6764">
        <f>MATCH(H:H,价格表!$B$4:$B$35,0)</f>
        <v>18</v>
      </c>
      <c r="N6764" s="27">
        <f>IF(J6764&lt;=0.3,INDEX(价格表!$B$4:$I$31,M6764,2),IF(AND(J6764&gt;0.3,J6764&lt;=1),INDEX(价格表!$B$4:$I$31,M6764,3),IF(AND(J6764&gt;1,J6764&lt;=2.2),INDEX(价格表!$B$4:$I$31,M6764,4),IF(AND(J6764&gt;2.2,J6764&lt;=3.3),INDEX(价格表!$B$4:$I$31,M6764,5),IF(AND(J6764&gt;3.3,J6764&lt;=4),INDEX(价格表!$B$4:$I$31,M6764,6),IF(AND(J6764&gt;4,J6764&lt;=5.5),INDEX(价格表!$B$4:$I$31,M6764,7),IF(J6764&gt;5.5,2.6+INDEX(价格表!$B$4:$I$31,M6764,8)*L6764)))))))</f>
        <v>3.25</v>
      </c>
    </row>
    <row r="6765" spans="1:14">
      <c r="A6765" s="20">
        <v>4311136556009</v>
      </c>
      <c r="B6765" s="18" t="s">
        <v>16</v>
      </c>
      <c r="C6765" s="21">
        <v>20201219</v>
      </c>
      <c r="D6765" s="21">
        <v>610538201209</v>
      </c>
      <c r="E6765" s="21" t="s">
        <v>16</v>
      </c>
      <c r="F6765" s="21">
        <v>20201229</v>
      </c>
      <c r="G6765" s="21" t="s">
        <v>17</v>
      </c>
      <c r="H6765" s="21" t="s">
        <v>294</v>
      </c>
      <c r="I6765" s="21" t="s">
        <v>295</v>
      </c>
      <c r="J6765" s="21">
        <v>1.44</v>
      </c>
      <c r="K6765" s="21" t="s">
        <v>20</v>
      </c>
      <c r="L6765">
        <f t="shared" si="122"/>
        <v>2</v>
      </c>
      <c r="M6765">
        <f>MATCH(H:H,价格表!$B$4:$B$35,0)</f>
        <v>18</v>
      </c>
      <c r="N6765" s="27">
        <f>IF(J6765&lt;=0.3,INDEX(价格表!$B$4:$I$31,M6765,2),IF(AND(J6765&gt;0.3,J6765&lt;=1),INDEX(价格表!$B$4:$I$31,M6765,3),IF(AND(J6765&gt;1,J6765&lt;=2.2),INDEX(价格表!$B$4:$I$31,M6765,4),IF(AND(J6765&gt;2.2,J6765&lt;=3.3),INDEX(价格表!$B$4:$I$31,M6765,5),IF(AND(J6765&gt;3.3,J6765&lt;=4),INDEX(价格表!$B$4:$I$31,M6765,6),IF(AND(J6765&gt;4,J6765&lt;=5.5),INDEX(价格表!$B$4:$I$31,M6765,7),IF(J6765&gt;5.5,2.6+INDEX(价格表!$B$4:$I$31,M6765,8)*L6765)))))))</f>
        <v>3.25</v>
      </c>
    </row>
    <row r="6766" spans="1:14">
      <c r="A6766" s="20">
        <v>4311136563082</v>
      </c>
      <c r="B6766" s="18" t="s">
        <v>16</v>
      </c>
      <c r="C6766" s="21">
        <v>20201219</v>
      </c>
      <c r="D6766" s="21">
        <v>610538201209</v>
      </c>
      <c r="E6766" s="21" t="s">
        <v>16</v>
      </c>
      <c r="F6766" s="21">
        <v>20201229</v>
      </c>
      <c r="G6766" s="21" t="s">
        <v>17</v>
      </c>
      <c r="H6766" s="21" t="s">
        <v>294</v>
      </c>
      <c r="I6766" s="21" t="s">
        <v>295</v>
      </c>
      <c r="J6766" s="21">
        <v>1.73</v>
      </c>
      <c r="K6766" s="21" t="s">
        <v>20</v>
      </c>
      <c r="L6766">
        <f t="shared" si="122"/>
        <v>2</v>
      </c>
      <c r="M6766">
        <f>MATCH(H:H,价格表!$B$4:$B$35,0)</f>
        <v>18</v>
      </c>
      <c r="N6766" s="27">
        <f>IF(J6766&lt;=0.3,INDEX(价格表!$B$4:$I$31,M6766,2),IF(AND(J6766&gt;0.3,J6766&lt;=1),INDEX(价格表!$B$4:$I$31,M6766,3),IF(AND(J6766&gt;1,J6766&lt;=2.2),INDEX(价格表!$B$4:$I$31,M6766,4),IF(AND(J6766&gt;2.2,J6766&lt;=3.3),INDEX(价格表!$B$4:$I$31,M6766,5),IF(AND(J6766&gt;3.3,J6766&lt;=4),INDEX(价格表!$B$4:$I$31,M6766,6),IF(AND(J6766&gt;4,J6766&lt;=5.5),INDEX(价格表!$B$4:$I$31,M6766,7),IF(J6766&gt;5.5,2.6+INDEX(价格表!$B$4:$I$31,M6766,8)*L6766)))))))</f>
        <v>3.25</v>
      </c>
    </row>
    <row r="6767" spans="1:14">
      <c r="A6767" s="20">
        <v>4311136563084</v>
      </c>
      <c r="B6767" s="18" t="s">
        <v>16</v>
      </c>
      <c r="C6767" s="21">
        <v>20201219</v>
      </c>
      <c r="D6767" s="21">
        <v>610538201209</v>
      </c>
      <c r="E6767" s="21" t="s">
        <v>16</v>
      </c>
      <c r="F6767" s="21">
        <v>20201229</v>
      </c>
      <c r="G6767" s="21" t="s">
        <v>17</v>
      </c>
      <c r="H6767" s="21" t="s">
        <v>302</v>
      </c>
      <c r="I6767" s="21" t="s">
        <v>303</v>
      </c>
      <c r="J6767" s="21">
        <v>1.45</v>
      </c>
      <c r="K6767" s="21" t="s">
        <v>20</v>
      </c>
      <c r="L6767">
        <f t="shared" si="122"/>
        <v>2</v>
      </c>
      <c r="M6767">
        <f>MATCH(H:H,价格表!$B$4:$B$35,0)</f>
        <v>6</v>
      </c>
      <c r="N6767" s="27">
        <f>IF(J6767&lt;=0.3,INDEX(价格表!$B$4:$I$31,M6767,2),IF(AND(J6767&gt;0.3,J6767&lt;=1),INDEX(价格表!$B$4:$I$31,M6767,3),IF(AND(J6767&gt;1,J6767&lt;=2.2),INDEX(价格表!$B$4:$I$31,M6767,4),IF(AND(J6767&gt;2.2,J6767&lt;=3.3),INDEX(价格表!$B$4:$I$31,M6767,5),IF(AND(J6767&gt;3.3,J6767&lt;=4),INDEX(价格表!$B$4:$I$31,M6767,6),IF(AND(J6767&gt;4,J6767&lt;=5.5),INDEX(价格表!$B$4:$I$31,M6767,7),IF(J6767&gt;5.5,2.6+INDEX(价格表!$B$4:$I$31,M6767,8)*L6767)))))))</f>
        <v>2.95</v>
      </c>
    </row>
    <row r="6768" spans="1:14">
      <c r="A6768" s="20">
        <v>4311136578870</v>
      </c>
      <c r="B6768" s="18" t="s">
        <v>16</v>
      </c>
      <c r="C6768" s="21">
        <v>20201219</v>
      </c>
      <c r="D6768" s="21">
        <v>610538201209</v>
      </c>
      <c r="E6768" s="21" t="s">
        <v>16</v>
      </c>
      <c r="F6768" s="21">
        <v>20201229</v>
      </c>
      <c r="G6768" s="21" t="s">
        <v>17</v>
      </c>
      <c r="H6768" s="21" t="s">
        <v>302</v>
      </c>
      <c r="I6768" s="21" t="s">
        <v>303</v>
      </c>
      <c r="J6768" s="21">
        <v>1.44</v>
      </c>
      <c r="K6768" s="21" t="s">
        <v>20</v>
      </c>
      <c r="L6768">
        <f t="shared" si="122"/>
        <v>2</v>
      </c>
      <c r="M6768">
        <f>MATCH(H:H,价格表!$B$4:$B$35,0)</f>
        <v>6</v>
      </c>
      <c r="N6768" s="27">
        <f>IF(J6768&lt;=0.3,INDEX(价格表!$B$4:$I$31,M6768,2),IF(AND(J6768&gt;0.3,J6768&lt;=1),INDEX(价格表!$B$4:$I$31,M6768,3),IF(AND(J6768&gt;1,J6768&lt;=2.2),INDEX(价格表!$B$4:$I$31,M6768,4),IF(AND(J6768&gt;2.2,J6768&lt;=3.3),INDEX(价格表!$B$4:$I$31,M6768,5),IF(AND(J6768&gt;3.3,J6768&lt;=4),INDEX(价格表!$B$4:$I$31,M6768,6),IF(AND(J6768&gt;4,J6768&lt;=5.5),INDEX(价格表!$B$4:$I$31,M6768,7),IF(J6768&gt;5.5,2.6+INDEX(价格表!$B$4:$I$31,M6768,8)*L6768)))))))</f>
        <v>2.95</v>
      </c>
    </row>
    <row r="6769" spans="1:14">
      <c r="A6769" s="20">
        <v>4311136578871</v>
      </c>
      <c r="B6769" s="18" t="s">
        <v>16</v>
      </c>
      <c r="C6769" s="21">
        <v>20201219</v>
      </c>
      <c r="D6769" s="21">
        <v>610538201209</v>
      </c>
      <c r="E6769" s="21" t="s">
        <v>16</v>
      </c>
      <c r="F6769" s="21">
        <v>20201229</v>
      </c>
      <c r="G6769" s="21" t="s">
        <v>17</v>
      </c>
      <c r="H6769" s="21" t="s">
        <v>294</v>
      </c>
      <c r="I6769" s="21" t="s">
        <v>295</v>
      </c>
      <c r="J6769" s="21">
        <v>1.54</v>
      </c>
      <c r="K6769" s="21" t="s">
        <v>20</v>
      </c>
      <c r="L6769">
        <f t="shared" si="122"/>
        <v>2</v>
      </c>
      <c r="M6769">
        <f>MATCH(H:H,价格表!$B$4:$B$35,0)</f>
        <v>18</v>
      </c>
      <c r="N6769" s="27">
        <f>IF(J6769&lt;=0.3,INDEX(价格表!$B$4:$I$31,M6769,2),IF(AND(J6769&gt;0.3,J6769&lt;=1),INDEX(价格表!$B$4:$I$31,M6769,3),IF(AND(J6769&gt;1,J6769&lt;=2.2),INDEX(价格表!$B$4:$I$31,M6769,4),IF(AND(J6769&gt;2.2,J6769&lt;=3.3),INDEX(价格表!$B$4:$I$31,M6769,5),IF(AND(J6769&gt;3.3,J6769&lt;=4),INDEX(价格表!$B$4:$I$31,M6769,6),IF(AND(J6769&gt;4,J6769&lt;=5.5),INDEX(价格表!$B$4:$I$31,M6769,7),IF(J6769&gt;5.5,2.6+INDEX(价格表!$B$4:$I$31,M6769,8)*L6769)))))))</f>
        <v>3.25</v>
      </c>
    </row>
    <row r="6770" spans="1:14">
      <c r="A6770" s="20">
        <v>4311136585821</v>
      </c>
      <c r="B6770" s="18" t="s">
        <v>16</v>
      </c>
      <c r="C6770" s="21">
        <v>20201219</v>
      </c>
      <c r="D6770" s="21">
        <v>610538201209</v>
      </c>
      <c r="E6770" s="21" t="s">
        <v>16</v>
      </c>
      <c r="F6770" s="21">
        <v>20201229</v>
      </c>
      <c r="G6770" s="21" t="s">
        <v>17</v>
      </c>
      <c r="H6770" s="21" t="s">
        <v>305</v>
      </c>
      <c r="I6770" s="21" t="s">
        <v>319</v>
      </c>
      <c r="J6770" s="21">
        <v>1.62</v>
      </c>
      <c r="K6770" s="21" t="s">
        <v>20</v>
      </c>
      <c r="L6770">
        <f t="shared" si="122"/>
        <v>2</v>
      </c>
      <c r="M6770">
        <f>MATCH(H:H,价格表!$B$4:$B$35,0)</f>
        <v>26</v>
      </c>
      <c r="N6770" s="27">
        <f>IF(J6770&lt;=0.3,INDEX(价格表!$B$4:$I$31,M6770,2),IF(AND(J6770&gt;0.3,J6770&lt;=1),INDEX(价格表!$B$4:$I$31,M6770,3),IF(AND(J6770&gt;1,J6770&lt;=2.2),INDEX(价格表!$B$4:$I$31,M6770,4),IF(AND(J6770&gt;2.2,J6770&lt;=3.3),INDEX(价格表!$B$4:$I$31,M6770,5),IF(AND(J6770&gt;3.3,J6770&lt;=4),INDEX(价格表!$B$4:$I$31,M6770,6),IF(AND(J6770&gt;4,J6770&lt;=5.5),INDEX(价格表!$B$4:$I$31,M6770,7),IF(J6770&gt;5.5,2.6+INDEX(价格表!$B$4:$I$31,M6770,8)*L6770)))))))</f>
        <v>2.15</v>
      </c>
    </row>
    <row r="6771" spans="1:14">
      <c r="A6771" s="20">
        <v>4311136586345</v>
      </c>
      <c r="B6771" s="18" t="s">
        <v>16</v>
      </c>
      <c r="C6771" s="21">
        <v>20201219</v>
      </c>
      <c r="D6771" s="21">
        <v>610538201209</v>
      </c>
      <c r="E6771" s="21" t="s">
        <v>16</v>
      </c>
      <c r="F6771" s="21">
        <v>20201229</v>
      </c>
      <c r="G6771" s="21" t="s">
        <v>17</v>
      </c>
      <c r="H6771" s="21" t="s">
        <v>302</v>
      </c>
      <c r="I6771" s="21" t="s">
        <v>303</v>
      </c>
      <c r="J6771" s="21">
        <v>1.86</v>
      </c>
      <c r="K6771" s="21" t="s">
        <v>20</v>
      </c>
      <c r="L6771">
        <f t="shared" si="122"/>
        <v>2</v>
      </c>
      <c r="M6771">
        <f>MATCH(H:H,价格表!$B$4:$B$35,0)</f>
        <v>6</v>
      </c>
      <c r="N6771" s="27">
        <f>IF(J6771&lt;=0.3,INDEX(价格表!$B$4:$I$31,M6771,2),IF(AND(J6771&gt;0.3,J6771&lt;=1),INDEX(价格表!$B$4:$I$31,M6771,3),IF(AND(J6771&gt;1,J6771&lt;=2.2),INDEX(价格表!$B$4:$I$31,M6771,4),IF(AND(J6771&gt;2.2,J6771&lt;=3.3),INDEX(价格表!$B$4:$I$31,M6771,5),IF(AND(J6771&gt;3.3,J6771&lt;=4),INDEX(价格表!$B$4:$I$31,M6771,6),IF(AND(J6771&gt;4,J6771&lt;=5.5),INDEX(价格表!$B$4:$I$31,M6771,7),IF(J6771&gt;5.5,2.6+INDEX(价格表!$B$4:$I$31,M6771,8)*L6771)))))))</f>
        <v>2.95</v>
      </c>
    </row>
    <row r="6772" spans="1:14">
      <c r="A6772" s="20">
        <v>4311136586347</v>
      </c>
      <c r="B6772" s="18" t="s">
        <v>16</v>
      </c>
      <c r="C6772" s="21">
        <v>20201219</v>
      </c>
      <c r="D6772" s="21">
        <v>610538201209</v>
      </c>
      <c r="E6772" s="21" t="s">
        <v>16</v>
      </c>
      <c r="F6772" s="21">
        <v>20201229</v>
      </c>
      <c r="G6772" s="21" t="s">
        <v>17</v>
      </c>
      <c r="H6772" s="21" t="s">
        <v>298</v>
      </c>
      <c r="I6772" s="21" t="s">
        <v>304</v>
      </c>
      <c r="J6772" s="21">
        <v>1.46</v>
      </c>
      <c r="K6772" s="21" t="s">
        <v>20</v>
      </c>
      <c r="L6772">
        <f t="shared" si="122"/>
        <v>2</v>
      </c>
      <c r="M6772">
        <f>MATCH(H:H,价格表!$B$4:$B$35,0)</f>
        <v>29</v>
      </c>
      <c r="N6772" s="27">
        <f>L6772*8+3</f>
        <v>19</v>
      </c>
    </row>
    <row r="6773" spans="1:14">
      <c r="A6773" s="20">
        <v>4311136586360</v>
      </c>
      <c r="B6773" s="18" t="s">
        <v>16</v>
      </c>
      <c r="C6773" s="21">
        <v>20201219</v>
      </c>
      <c r="D6773" s="21">
        <v>610538201209</v>
      </c>
      <c r="E6773" s="21" t="s">
        <v>16</v>
      </c>
      <c r="F6773" s="21">
        <v>20201229</v>
      </c>
      <c r="G6773" s="21" t="s">
        <v>17</v>
      </c>
      <c r="H6773" s="21" t="s">
        <v>302</v>
      </c>
      <c r="I6773" s="21" t="s">
        <v>303</v>
      </c>
      <c r="J6773" s="21">
        <v>1.5</v>
      </c>
      <c r="K6773" s="21" t="s">
        <v>20</v>
      </c>
      <c r="L6773">
        <f t="shared" si="122"/>
        <v>2</v>
      </c>
      <c r="M6773">
        <f>MATCH(H:H,价格表!$B$4:$B$35,0)</f>
        <v>6</v>
      </c>
      <c r="N6773" s="27">
        <f>IF(J6773&lt;=0.3,INDEX(价格表!$B$4:$I$31,M6773,2),IF(AND(J6773&gt;0.3,J6773&lt;=1),INDEX(价格表!$B$4:$I$31,M6773,3),IF(AND(J6773&gt;1,J6773&lt;=2.2),INDEX(价格表!$B$4:$I$31,M6773,4),IF(AND(J6773&gt;2.2,J6773&lt;=3.3),INDEX(价格表!$B$4:$I$31,M6773,5),IF(AND(J6773&gt;3.3,J6773&lt;=4),INDEX(价格表!$B$4:$I$31,M6773,6),IF(AND(J6773&gt;4,J6773&lt;=5.5),INDEX(价格表!$B$4:$I$31,M6773,7),IF(J6773&gt;5.5,2.6+INDEX(价格表!$B$4:$I$31,M6773,8)*L6773)))))))</f>
        <v>2.95</v>
      </c>
    </row>
    <row r="6774" spans="1:14">
      <c r="A6774" s="20">
        <v>4311136586363</v>
      </c>
      <c r="B6774" s="18" t="s">
        <v>16</v>
      </c>
      <c r="C6774" s="21">
        <v>20201219</v>
      </c>
      <c r="D6774" s="21">
        <v>610538201209</v>
      </c>
      <c r="E6774" s="21" t="s">
        <v>16</v>
      </c>
      <c r="F6774" s="21">
        <v>20201229</v>
      </c>
      <c r="G6774" s="21" t="s">
        <v>17</v>
      </c>
      <c r="H6774" s="21" t="s">
        <v>294</v>
      </c>
      <c r="I6774" s="21" t="s">
        <v>295</v>
      </c>
      <c r="J6774" s="21">
        <v>1.63</v>
      </c>
      <c r="K6774" s="21" t="s">
        <v>20</v>
      </c>
      <c r="L6774">
        <f t="shared" si="122"/>
        <v>2</v>
      </c>
      <c r="M6774">
        <f>MATCH(H:H,价格表!$B$4:$B$35,0)</f>
        <v>18</v>
      </c>
      <c r="N6774" s="27">
        <f>IF(J6774&lt;=0.3,INDEX(价格表!$B$4:$I$31,M6774,2),IF(AND(J6774&gt;0.3,J6774&lt;=1),INDEX(价格表!$B$4:$I$31,M6774,3),IF(AND(J6774&gt;1,J6774&lt;=2.2),INDEX(价格表!$B$4:$I$31,M6774,4),IF(AND(J6774&gt;2.2,J6774&lt;=3.3),INDEX(价格表!$B$4:$I$31,M6774,5),IF(AND(J6774&gt;3.3,J6774&lt;=4),INDEX(价格表!$B$4:$I$31,M6774,6),IF(AND(J6774&gt;4,J6774&lt;=5.5),INDEX(价格表!$B$4:$I$31,M6774,7),IF(J6774&gt;5.5,2.6+INDEX(价格表!$B$4:$I$31,M6774,8)*L6774)))))))</f>
        <v>3.25</v>
      </c>
    </row>
    <row r="6775" spans="1:14">
      <c r="A6775" s="20">
        <v>4311136606010</v>
      </c>
      <c r="B6775" s="18" t="s">
        <v>16</v>
      </c>
      <c r="C6775" s="21">
        <v>20201219</v>
      </c>
      <c r="D6775" s="21">
        <v>610538201209</v>
      </c>
      <c r="E6775" s="21" t="s">
        <v>16</v>
      </c>
      <c r="F6775" s="21">
        <v>20201229</v>
      </c>
      <c r="G6775" s="21" t="s">
        <v>17</v>
      </c>
      <c r="H6775" s="21" t="s">
        <v>308</v>
      </c>
      <c r="I6775" s="21" t="s">
        <v>309</v>
      </c>
      <c r="J6775" s="21">
        <v>2.87</v>
      </c>
      <c r="K6775" s="21" t="s">
        <v>20</v>
      </c>
      <c r="L6775">
        <f t="shared" si="122"/>
        <v>3</v>
      </c>
      <c r="M6775">
        <f>MATCH(H:H,价格表!$B$4:$B$35,0)</f>
        <v>27</v>
      </c>
      <c r="N6775" s="27">
        <f>IF(J6775&lt;=0.3,INDEX(价格表!$B$4:$I$31,M6775,2),IF(AND(J6775&gt;0.3,J6775&lt;=1),INDEX(价格表!$B$4:$I$31,M6775,3),IF(AND(J6775&gt;1,J6775&lt;=2.2),INDEX(价格表!$B$4:$I$31,M6775,4),IF(AND(J6775&gt;2.2,J6775&lt;=3.3),INDEX(价格表!$B$4:$I$31,M6775,5),IF(AND(J6775&gt;3.3,J6775&lt;=4),INDEX(价格表!$B$4:$I$31,M6775,6),IF(AND(J6775&gt;4,J6775&lt;=5.5),INDEX(价格表!$B$4:$I$31,M6775,7),IF(J6775&gt;5.5,2.6+INDEX(价格表!$B$4:$I$31,M6775,8)*L6775)))))))</f>
        <v>2.5</v>
      </c>
    </row>
    <row r="6776" spans="1:14">
      <c r="A6776" s="20">
        <v>4311136606013</v>
      </c>
      <c r="B6776" s="18" t="s">
        <v>16</v>
      </c>
      <c r="C6776" s="21">
        <v>20201219</v>
      </c>
      <c r="D6776" s="21">
        <v>610538201209</v>
      </c>
      <c r="E6776" s="21" t="s">
        <v>16</v>
      </c>
      <c r="F6776" s="21">
        <v>20201229</v>
      </c>
      <c r="G6776" s="21" t="s">
        <v>17</v>
      </c>
      <c r="H6776" s="21" t="s">
        <v>296</v>
      </c>
      <c r="I6776" s="21" t="s">
        <v>297</v>
      </c>
      <c r="J6776" s="21">
        <v>1.47</v>
      </c>
      <c r="K6776" s="21" t="s">
        <v>20</v>
      </c>
      <c r="L6776">
        <f t="shared" si="122"/>
        <v>2</v>
      </c>
      <c r="M6776">
        <f>MATCH(H:H,价格表!$B$4:$B$35,0)</f>
        <v>8</v>
      </c>
      <c r="N6776" s="27">
        <f>IF(J6776&lt;=0.3,INDEX(价格表!$B$4:$I$31,M6776,2),IF(AND(J6776&gt;0.3,J6776&lt;=1),INDEX(价格表!$B$4:$I$31,M6776,3),IF(AND(J6776&gt;1,J6776&lt;=2.2),INDEX(价格表!$B$4:$I$31,M6776,4),IF(AND(J6776&gt;2.2,J6776&lt;=3.3),INDEX(价格表!$B$4:$I$31,M6776,5),IF(AND(J6776&gt;3.3,J6776&lt;=4),INDEX(价格表!$B$4:$I$31,M6776,6),IF(AND(J6776&gt;4,J6776&lt;=5.5),INDEX(价格表!$B$4:$I$31,M6776,7),IF(J6776&gt;5.5,2.6+INDEX(价格表!$B$4:$I$31,M6776,8)*L6776)))))))</f>
        <v>2.95</v>
      </c>
    </row>
    <row r="6777" spans="1:14">
      <c r="A6777" s="20">
        <v>4311136607500</v>
      </c>
      <c r="B6777" s="18" t="s">
        <v>16</v>
      </c>
      <c r="C6777" s="21">
        <v>20201219</v>
      </c>
      <c r="D6777" s="21">
        <v>610538201209</v>
      </c>
      <c r="E6777" s="21" t="s">
        <v>16</v>
      </c>
      <c r="F6777" s="21">
        <v>20201229</v>
      </c>
      <c r="G6777" s="21" t="s">
        <v>17</v>
      </c>
      <c r="H6777" s="21" t="s">
        <v>294</v>
      </c>
      <c r="I6777" s="21" t="s">
        <v>295</v>
      </c>
      <c r="J6777" s="21">
        <v>1.44</v>
      </c>
      <c r="K6777" s="21" t="s">
        <v>20</v>
      </c>
      <c r="L6777">
        <f t="shared" si="122"/>
        <v>2</v>
      </c>
      <c r="M6777">
        <f>MATCH(H:H,价格表!$B$4:$B$35,0)</f>
        <v>18</v>
      </c>
      <c r="N6777" s="27">
        <f>IF(J6777&lt;=0.3,INDEX(价格表!$B$4:$I$31,M6777,2),IF(AND(J6777&gt;0.3,J6777&lt;=1),INDEX(价格表!$B$4:$I$31,M6777,3),IF(AND(J6777&gt;1,J6777&lt;=2.2),INDEX(价格表!$B$4:$I$31,M6777,4),IF(AND(J6777&gt;2.2,J6777&lt;=3.3),INDEX(价格表!$B$4:$I$31,M6777,5),IF(AND(J6777&gt;3.3,J6777&lt;=4),INDEX(价格表!$B$4:$I$31,M6777,6),IF(AND(J6777&gt;4,J6777&lt;=5.5),INDEX(价格表!$B$4:$I$31,M6777,7),IF(J6777&gt;5.5,2.6+INDEX(价格表!$B$4:$I$31,M6777,8)*L6777)))))))</f>
        <v>3.25</v>
      </c>
    </row>
    <row r="6778" spans="1:14">
      <c r="A6778" s="20">
        <v>4311136607572</v>
      </c>
      <c r="B6778" s="18" t="s">
        <v>16</v>
      </c>
      <c r="C6778" s="21">
        <v>20201219</v>
      </c>
      <c r="D6778" s="21">
        <v>610538201209</v>
      </c>
      <c r="E6778" s="21" t="s">
        <v>16</v>
      </c>
      <c r="F6778" s="21">
        <v>20201229</v>
      </c>
      <c r="G6778" s="21" t="s">
        <v>17</v>
      </c>
      <c r="H6778" s="21" t="s">
        <v>296</v>
      </c>
      <c r="I6778" s="21" t="s">
        <v>297</v>
      </c>
      <c r="J6778" s="21">
        <v>1.45</v>
      </c>
      <c r="K6778" s="21" t="s">
        <v>20</v>
      </c>
      <c r="L6778">
        <f t="shared" si="122"/>
        <v>2</v>
      </c>
      <c r="M6778">
        <f>MATCH(H:H,价格表!$B$4:$B$35,0)</f>
        <v>8</v>
      </c>
      <c r="N6778" s="27">
        <f>IF(J6778&lt;=0.3,INDEX(价格表!$B$4:$I$31,M6778,2),IF(AND(J6778&gt;0.3,J6778&lt;=1),INDEX(价格表!$B$4:$I$31,M6778,3),IF(AND(J6778&gt;1,J6778&lt;=2.2),INDEX(价格表!$B$4:$I$31,M6778,4),IF(AND(J6778&gt;2.2,J6778&lt;=3.3),INDEX(价格表!$B$4:$I$31,M6778,5),IF(AND(J6778&gt;3.3,J6778&lt;=4),INDEX(价格表!$B$4:$I$31,M6778,6),IF(AND(J6778&gt;4,J6778&lt;=5.5),INDEX(价格表!$B$4:$I$31,M6778,7),IF(J6778&gt;5.5,2.6+INDEX(价格表!$B$4:$I$31,M6778,8)*L6778)))))))</f>
        <v>2.95</v>
      </c>
    </row>
    <row r="6779" spans="1:14">
      <c r="A6779" s="20">
        <v>4311136614321</v>
      </c>
      <c r="B6779" s="18" t="s">
        <v>16</v>
      </c>
      <c r="C6779" s="21">
        <v>20201219</v>
      </c>
      <c r="D6779" s="21">
        <v>610538201209</v>
      </c>
      <c r="E6779" s="21" t="s">
        <v>16</v>
      </c>
      <c r="F6779" s="21">
        <v>20201229</v>
      </c>
      <c r="G6779" s="21" t="s">
        <v>17</v>
      </c>
      <c r="H6779" s="21" t="s">
        <v>302</v>
      </c>
      <c r="I6779" s="21" t="s">
        <v>303</v>
      </c>
      <c r="J6779" s="21">
        <v>1.44</v>
      </c>
      <c r="K6779" s="21" t="s">
        <v>20</v>
      </c>
      <c r="L6779">
        <f t="shared" si="122"/>
        <v>2</v>
      </c>
      <c r="M6779">
        <f>MATCH(H:H,价格表!$B$4:$B$35,0)</f>
        <v>6</v>
      </c>
      <c r="N6779" s="27">
        <f>IF(J6779&lt;=0.3,INDEX(价格表!$B$4:$I$31,M6779,2),IF(AND(J6779&gt;0.3,J6779&lt;=1),INDEX(价格表!$B$4:$I$31,M6779,3),IF(AND(J6779&gt;1,J6779&lt;=2.2),INDEX(价格表!$B$4:$I$31,M6779,4),IF(AND(J6779&gt;2.2,J6779&lt;=3.3),INDEX(价格表!$B$4:$I$31,M6779,5),IF(AND(J6779&gt;3.3,J6779&lt;=4),INDEX(价格表!$B$4:$I$31,M6779,6),IF(AND(J6779&gt;4,J6779&lt;=5.5),INDEX(价格表!$B$4:$I$31,M6779,7),IF(J6779&gt;5.5,2.6+INDEX(价格表!$B$4:$I$31,M6779,8)*L6779)))))))</f>
        <v>2.95</v>
      </c>
    </row>
    <row r="6780" spans="1:14">
      <c r="A6780" s="20">
        <v>4311136614324</v>
      </c>
      <c r="B6780" s="18" t="s">
        <v>16</v>
      </c>
      <c r="C6780" s="21">
        <v>20201219</v>
      </c>
      <c r="D6780" s="21">
        <v>610538201209</v>
      </c>
      <c r="E6780" s="21" t="s">
        <v>16</v>
      </c>
      <c r="F6780" s="21">
        <v>20201229</v>
      </c>
      <c r="G6780" s="21" t="s">
        <v>17</v>
      </c>
      <c r="H6780" s="21" t="s">
        <v>305</v>
      </c>
      <c r="I6780" s="21" t="s">
        <v>311</v>
      </c>
      <c r="J6780" s="21">
        <v>1.44</v>
      </c>
      <c r="K6780" s="21" t="s">
        <v>20</v>
      </c>
      <c r="L6780">
        <f t="shared" si="122"/>
        <v>2</v>
      </c>
      <c r="M6780">
        <f>MATCH(H:H,价格表!$B$4:$B$35,0)</f>
        <v>26</v>
      </c>
      <c r="N6780" s="27">
        <f>IF(J6780&lt;=0.3,INDEX(价格表!$B$4:$I$31,M6780,2),IF(AND(J6780&gt;0.3,J6780&lt;=1),INDEX(价格表!$B$4:$I$31,M6780,3),IF(AND(J6780&gt;1,J6780&lt;=2.2),INDEX(价格表!$B$4:$I$31,M6780,4),IF(AND(J6780&gt;2.2,J6780&lt;=3.3),INDEX(价格表!$B$4:$I$31,M6780,5),IF(AND(J6780&gt;3.3,J6780&lt;=4),INDEX(价格表!$B$4:$I$31,M6780,6),IF(AND(J6780&gt;4,J6780&lt;=5.5),INDEX(价格表!$B$4:$I$31,M6780,7),IF(J6780&gt;5.5,2.6+INDEX(价格表!$B$4:$I$31,M6780,8)*L6780)))))))</f>
        <v>2.15</v>
      </c>
    </row>
    <row r="6781" spans="1:14">
      <c r="A6781" s="20">
        <v>4311137956850</v>
      </c>
      <c r="B6781" s="18" t="s">
        <v>16</v>
      </c>
      <c r="C6781" s="21">
        <v>20201219</v>
      </c>
      <c r="D6781" s="21">
        <v>610538201209</v>
      </c>
      <c r="E6781" s="21" t="s">
        <v>16</v>
      </c>
      <c r="F6781" s="21">
        <v>20201229</v>
      </c>
      <c r="G6781" s="21" t="s">
        <v>17</v>
      </c>
      <c r="H6781" s="21" t="s">
        <v>298</v>
      </c>
      <c r="I6781" s="21" t="s">
        <v>310</v>
      </c>
      <c r="J6781" s="21">
        <v>1.73</v>
      </c>
      <c r="K6781" s="21" t="s">
        <v>20</v>
      </c>
      <c r="L6781">
        <f t="shared" si="122"/>
        <v>2</v>
      </c>
      <c r="M6781">
        <f>MATCH(H:H,价格表!$B$4:$B$35,0)</f>
        <v>29</v>
      </c>
      <c r="N6781" s="27">
        <f>L6781*8+3</f>
        <v>19</v>
      </c>
    </row>
    <row r="6782" spans="1:14">
      <c r="A6782" s="20">
        <v>4311137956851</v>
      </c>
      <c r="B6782" s="18" t="s">
        <v>16</v>
      </c>
      <c r="C6782" s="21">
        <v>20201219</v>
      </c>
      <c r="D6782" s="21">
        <v>610538201209</v>
      </c>
      <c r="E6782" s="21" t="s">
        <v>16</v>
      </c>
      <c r="F6782" s="21">
        <v>20201229</v>
      </c>
      <c r="G6782" s="21" t="s">
        <v>17</v>
      </c>
      <c r="H6782" s="21" t="s">
        <v>305</v>
      </c>
      <c r="I6782" s="21" t="s">
        <v>316</v>
      </c>
      <c r="J6782" s="21">
        <v>1.54</v>
      </c>
      <c r="K6782" s="21" t="s">
        <v>20</v>
      </c>
      <c r="L6782">
        <f t="shared" si="122"/>
        <v>2</v>
      </c>
      <c r="M6782">
        <f>MATCH(H:H,价格表!$B$4:$B$35,0)</f>
        <v>26</v>
      </c>
      <c r="N6782" s="27">
        <f>IF(J6782&lt;=0.3,INDEX(价格表!$B$4:$I$31,M6782,2),IF(AND(J6782&gt;0.3,J6782&lt;=1),INDEX(价格表!$B$4:$I$31,M6782,3),IF(AND(J6782&gt;1,J6782&lt;=2.2),INDEX(价格表!$B$4:$I$31,M6782,4),IF(AND(J6782&gt;2.2,J6782&lt;=3.3),INDEX(价格表!$B$4:$I$31,M6782,5),IF(AND(J6782&gt;3.3,J6782&lt;=4),INDEX(价格表!$B$4:$I$31,M6782,6),IF(AND(J6782&gt;4,J6782&lt;=5.5),INDEX(价格表!$B$4:$I$31,M6782,7),IF(J6782&gt;5.5,2.6+INDEX(价格表!$B$4:$I$31,M6782,8)*L6782)))))))</f>
        <v>2.15</v>
      </c>
    </row>
    <row r="6783" spans="1:14">
      <c r="A6783" s="20">
        <v>4311137956852</v>
      </c>
      <c r="B6783" s="18" t="s">
        <v>16</v>
      </c>
      <c r="C6783" s="21">
        <v>20201219</v>
      </c>
      <c r="D6783" s="21">
        <v>610538201209</v>
      </c>
      <c r="E6783" s="21" t="s">
        <v>16</v>
      </c>
      <c r="F6783" s="21">
        <v>20201229</v>
      </c>
      <c r="G6783" s="21" t="s">
        <v>17</v>
      </c>
      <c r="H6783" s="21" t="s">
        <v>302</v>
      </c>
      <c r="I6783" s="21" t="s">
        <v>303</v>
      </c>
      <c r="J6783" s="21">
        <v>1.44</v>
      </c>
      <c r="K6783" s="21" t="s">
        <v>20</v>
      </c>
      <c r="L6783">
        <f t="shared" si="122"/>
        <v>2</v>
      </c>
      <c r="M6783">
        <f>MATCH(H:H,价格表!$B$4:$B$35,0)</f>
        <v>6</v>
      </c>
      <c r="N6783" s="27">
        <f>IF(J6783&lt;=0.3,INDEX(价格表!$B$4:$I$31,M6783,2),IF(AND(J6783&gt;0.3,J6783&lt;=1),INDEX(价格表!$B$4:$I$31,M6783,3),IF(AND(J6783&gt;1,J6783&lt;=2.2),INDEX(价格表!$B$4:$I$31,M6783,4),IF(AND(J6783&gt;2.2,J6783&lt;=3.3),INDEX(价格表!$B$4:$I$31,M6783,5),IF(AND(J6783&gt;3.3,J6783&lt;=4),INDEX(价格表!$B$4:$I$31,M6783,6),IF(AND(J6783&gt;4,J6783&lt;=5.5),INDEX(价格表!$B$4:$I$31,M6783,7),IF(J6783&gt;5.5,2.6+INDEX(价格表!$B$4:$I$31,M6783,8)*L6783)))))))</f>
        <v>2.95</v>
      </c>
    </row>
    <row r="6784" spans="1:14">
      <c r="A6784" s="20">
        <v>4311137964446</v>
      </c>
      <c r="B6784" s="18" t="s">
        <v>16</v>
      </c>
      <c r="C6784" s="21">
        <v>20201219</v>
      </c>
      <c r="D6784" s="21">
        <v>610538201209</v>
      </c>
      <c r="E6784" s="21" t="s">
        <v>16</v>
      </c>
      <c r="F6784" s="21">
        <v>20201229</v>
      </c>
      <c r="G6784" s="21" t="s">
        <v>17</v>
      </c>
      <c r="H6784" s="21" t="s">
        <v>302</v>
      </c>
      <c r="I6784" s="21" t="s">
        <v>303</v>
      </c>
      <c r="J6784" s="21">
        <v>1.46</v>
      </c>
      <c r="K6784" s="21" t="s">
        <v>20</v>
      </c>
      <c r="L6784">
        <f t="shared" si="122"/>
        <v>2</v>
      </c>
      <c r="M6784">
        <f>MATCH(H:H,价格表!$B$4:$B$35,0)</f>
        <v>6</v>
      </c>
      <c r="N6784" s="27">
        <f>IF(J6784&lt;=0.3,INDEX(价格表!$B$4:$I$31,M6784,2),IF(AND(J6784&gt;0.3,J6784&lt;=1),INDEX(价格表!$B$4:$I$31,M6784,3),IF(AND(J6784&gt;1,J6784&lt;=2.2),INDEX(价格表!$B$4:$I$31,M6784,4),IF(AND(J6784&gt;2.2,J6784&lt;=3.3),INDEX(价格表!$B$4:$I$31,M6784,5),IF(AND(J6784&gt;3.3,J6784&lt;=4),INDEX(价格表!$B$4:$I$31,M6784,6),IF(AND(J6784&gt;4,J6784&lt;=5.5),INDEX(价格表!$B$4:$I$31,M6784,7),IF(J6784&gt;5.5,2.6+INDEX(价格表!$B$4:$I$31,M6784,8)*L6784)))))))</f>
        <v>2.95</v>
      </c>
    </row>
    <row r="6785" spans="1:14">
      <c r="A6785" s="20">
        <v>4311137964447</v>
      </c>
      <c r="B6785" s="18" t="s">
        <v>16</v>
      </c>
      <c r="C6785" s="21">
        <v>20201219</v>
      </c>
      <c r="D6785" s="21">
        <v>610538201209</v>
      </c>
      <c r="E6785" s="21" t="s">
        <v>16</v>
      </c>
      <c r="F6785" s="21">
        <v>20201229</v>
      </c>
      <c r="G6785" s="21" t="s">
        <v>17</v>
      </c>
      <c r="H6785" s="21" t="s">
        <v>302</v>
      </c>
      <c r="I6785" s="21" t="s">
        <v>303</v>
      </c>
      <c r="J6785" s="21">
        <v>1.49</v>
      </c>
      <c r="K6785" s="21" t="s">
        <v>20</v>
      </c>
      <c r="L6785">
        <f t="shared" si="122"/>
        <v>2</v>
      </c>
      <c r="M6785">
        <f>MATCH(H:H,价格表!$B$4:$B$35,0)</f>
        <v>6</v>
      </c>
      <c r="N6785" s="27">
        <f>IF(J6785&lt;=0.3,INDEX(价格表!$B$4:$I$31,M6785,2),IF(AND(J6785&gt;0.3,J6785&lt;=1),INDEX(价格表!$B$4:$I$31,M6785,3),IF(AND(J6785&gt;1,J6785&lt;=2.2),INDEX(价格表!$B$4:$I$31,M6785,4),IF(AND(J6785&gt;2.2,J6785&lt;=3.3),INDEX(价格表!$B$4:$I$31,M6785,5),IF(AND(J6785&gt;3.3,J6785&lt;=4),INDEX(价格表!$B$4:$I$31,M6785,6),IF(AND(J6785&gt;4,J6785&lt;=5.5),INDEX(价格表!$B$4:$I$31,M6785,7),IF(J6785&gt;5.5,2.6+INDEX(价格表!$B$4:$I$31,M6785,8)*L6785)))))))</f>
        <v>2.95</v>
      </c>
    </row>
    <row r="6786" spans="1:14">
      <c r="A6786" s="20">
        <v>4311138009430</v>
      </c>
      <c r="B6786" s="18" t="s">
        <v>16</v>
      </c>
      <c r="C6786" s="21">
        <v>20201219</v>
      </c>
      <c r="D6786" s="21">
        <v>610538201209</v>
      </c>
      <c r="E6786" s="21" t="s">
        <v>16</v>
      </c>
      <c r="F6786" s="21">
        <v>20201229</v>
      </c>
      <c r="G6786" s="21" t="s">
        <v>17</v>
      </c>
      <c r="H6786" s="21" t="s">
        <v>298</v>
      </c>
      <c r="I6786" s="21" t="s">
        <v>299</v>
      </c>
      <c r="J6786" s="21">
        <v>1.46</v>
      </c>
      <c r="K6786" s="21" t="s">
        <v>20</v>
      </c>
      <c r="L6786">
        <f t="shared" si="122"/>
        <v>2</v>
      </c>
      <c r="M6786">
        <f>MATCH(H:H,价格表!$B$4:$B$35,0)</f>
        <v>29</v>
      </c>
      <c r="N6786" s="27">
        <f>L6786*5+3</f>
        <v>13</v>
      </c>
    </row>
    <row r="6787" spans="1:14">
      <c r="A6787" s="20">
        <v>4311138009457</v>
      </c>
      <c r="B6787" s="18" t="s">
        <v>16</v>
      </c>
      <c r="C6787" s="21">
        <v>20201219</v>
      </c>
      <c r="D6787" s="21">
        <v>610538201209</v>
      </c>
      <c r="E6787" s="21" t="s">
        <v>16</v>
      </c>
      <c r="F6787" s="21">
        <v>20201229</v>
      </c>
      <c r="G6787" s="21" t="s">
        <v>17</v>
      </c>
      <c r="H6787" s="21" t="s">
        <v>298</v>
      </c>
      <c r="I6787" s="21" t="s">
        <v>301</v>
      </c>
      <c r="J6787" s="21">
        <v>1.44</v>
      </c>
      <c r="K6787" s="21" t="s">
        <v>20</v>
      </c>
      <c r="L6787">
        <f t="shared" si="122"/>
        <v>2</v>
      </c>
      <c r="M6787">
        <f>MATCH(H:H,价格表!$B$4:$B$35,0)</f>
        <v>29</v>
      </c>
      <c r="N6787" s="27">
        <f>L6787*8+3</f>
        <v>19</v>
      </c>
    </row>
    <row r="6788" spans="1:14">
      <c r="A6788" s="20">
        <v>4311138021025</v>
      </c>
      <c r="B6788" s="18" t="s">
        <v>16</v>
      </c>
      <c r="C6788" s="21">
        <v>20201219</v>
      </c>
      <c r="D6788" s="21">
        <v>610538201209</v>
      </c>
      <c r="E6788" s="21" t="s">
        <v>16</v>
      </c>
      <c r="F6788" s="21">
        <v>20201229</v>
      </c>
      <c r="G6788" s="21" t="s">
        <v>17</v>
      </c>
      <c r="H6788" s="21" t="s">
        <v>298</v>
      </c>
      <c r="I6788" s="21" t="s">
        <v>299</v>
      </c>
      <c r="J6788" s="21">
        <v>1.44</v>
      </c>
      <c r="K6788" s="21" t="s">
        <v>20</v>
      </c>
      <c r="L6788">
        <f t="shared" ref="L6788:L6851" si="123">ROUNDUP(J6788,0)</f>
        <v>2</v>
      </c>
      <c r="M6788">
        <f>MATCH(H:H,价格表!$B$4:$B$35,0)</f>
        <v>29</v>
      </c>
      <c r="N6788" s="27">
        <f>L6788*5+3</f>
        <v>13</v>
      </c>
    </row>
    <row r="6789" spans="1:14">
      <c r="A6789" s="20">
        <v>4311138021029</v>
      </c>
      <c r="B6789" s="18" t="s">
        <v>16</v>
      </c>
      <c r="C6789" s="21">
        <v>20201219</v>
      </c>
      <c r="D6789" s="21">
        <v>610538201209</v>
      </c>
      <c r="E6789" s="21" t="s">
        <v>16</v>
      </c>
      <c r="F6789" s="21">
        <v>20201229</v>
      </c>
      <c r="G6789" s="21" t="s">
        <v>17</v>
      </c>
      <c r="H6789" s="21" t="s">
        <v>294</v>
      </c>
      <c r="I6789" s="21" t="s">
        <v>295</v>
      </c>
      <c r="J6789" s="21">
        <v>1.44</v>
      </c>
      <c r="K6789" s="21" t="s">
        <v>20</v>
      </c>
      <c r="L6789">
        <f t="shared" si="123"/>
        <v>2</v>
      </c>
      <c r="M6789">
        <f>MATCH(H:H,价格表!$B$4:$B$35,0)</f>
        <v>18</v>
      </c>
      <c r="N6789" s="27">
        <f>IF(J6789&lt;=0.3,INDEX(价格表!$B$4:$I$31,M6789,2),IF(AND(J6789&gt;0.3,J6789&lt;=1),INDEX(价格表!$B$4:$I$31,M6789,3),IF(AND(J6789&gt;1,J6789&lt;=2.2),INDEX(价格表!$B$4:$I$31,M6789,4),IF(AND(J6789&gt;2.2,J6789&lt;=3.3),INDEX(价格表!$B$4:$I$31,M6789,5),IF(AND(J6789&gt;3.3,J6789&lt;=4),INDEX(价格表!$B$4:$I$31,M6789,6),IF(AND(J6789&gt;4,J6789&lt;=5.5),INDEX(价格表!$B$4:$I$31,M6789,7),IF(J6789&gt;5.5,2.6+INDEX(价格表!$B$4:$I$31,M6789,8)*L6789)))))))</f>
        <v>3.25</v>
      </c>
    </row>
    <row r="6790" spans="1:14">
      <c r="A6790" s="20">
        <v>4311138028035</v>
      </c>
      <c r="B6790" s="18" t="s">
        <v>16</v>
      </c>
      <c r="C6790" s="21">
        <v>20201219</v>
      </c>
      <c r="D6790" s="21">
        <v>610538201209</v>
      </c>
      <c r="E6790" s="21" t="s">
        <v>16</v>
      </c>
      <c r="F6790" s="21">
        <v>20201229</v>
      </c>
      <c r="G6790" s="21" t="s">
        <v>17</v>
      </c>
      <c r="H6790" s="21" t="s">
        <v>302</v>
      </c>
      <c r="I6790" s="21" t="s">
        <v>303</v>
      </c>
      <c r="J6790" s="21">
        <v>1.48</v>
      </c>
      <c r="K6790" s="21" t="s">
        <v>20</v>
      </c>
      <c r="L6790">
        <f t="shared" si="123"/>
        <v>2</v>
      </c>
      <c r="M6790">
        <f>MATCH(H:H,价格表!$B$4:$B$35,0)</f>
        <v>6</v>
      </c>
      <c r="N6790" s="27">
        <f>IF(J6790&lt;=0.3,INDEX(价格表!$B$4:$I$31,M6790,2),IF(AND(J6790&gt;0.3,J6790&lt;=1),INDEX(价格表!$B$4:$I$31,M6790,3),IF(AND(J6790&gt;1,J6790&lt;=2.2),INDEX(价格表!$B$4:$I$31,M6790,4),IF(AND(J6790&gt;2.2,J6790&lt;=3.3),INDEX(价格表!$B$4:$I$31,M6790,5),IF(AND(J6790&gt;3.3,J6790&lt;=4),INDEX(价格表!$B$4:$I$31,M6790,6),IF(AND(J6790&gt;4,J6790&lt;=5.5),INDEX(价格表!$B$4:$I$31,M6790,7),IF(J6790&gt;5.5,2.6+INDEX(价格表!$B$4:$I$31,M6790,8)*L6790)))))))</f>
        <v>2.95</v>
      </c>
    </row>
    <row r="6791" spans="1:14">
      <c r="A6791" s="20">
        <v>4311138037568</v>
      </c>
      <c r="B6791" s="18" t="s">
        <v>16</v>
      </c>
      <c r="C6791" s="21">
        <v>20201219</v>
      </c>
      <c r="D6791" s="21">
        <v>610538201209</v>
      </c>
      <c r="E6791" s="21" t="s">
        <v>16</v>
      </c>
      <c r="F6791" s="21">
        <v>20201229</v>
      </c>
      <c r="G6791" s="21" t="s">
        <v>17</v>
      </c>
      <c r="H6791" s="21" t="s">
        <v>298</v>
      </c>
      <c r="I6791" s="21" t="s">
        <v>301</v>
      </c>
      <c r="J6791" s="21">
        <v>1.44</v>
      </c>
      <c r="K6791" s="21" t="s">
        <v>20</v>
      </c>
      <c r="L6791">
        <f t="shared" si="123"/>
        <v>2</v>
      </c>
      <c r="M6791">
        <f>MATCH(H:H,价格表!$B$4:$B$35,0)</f>
        <v>29</v>
      </c>
      <c r="N6791" s="27">
        <f>L6791*8+3</f>
        <v>19</v>
      </c>
    </row>
    <row r="6792" spans="1:14">
      <c r="A6792" s="20">
        <v>4311138037574</v>
      </c>
      <c r="B6792" s="18" t="s">
        <v>16</v>
      </c>
      <c r="C6792" s="21">
        <v>20201219</v>
      </c>
      <c r="D6792" s="21">
        <v>610538201209</v>
      </c>
      <c r="E6792" s="21" t="s">
        <v>16</v>
      </c>
      <c r="F6792" s="21">
        <v>20201229</v>
      </c>
      <c r="G6792" s="21" t="s">
        <v>17</v>
      </c>
      <c r="H6792" s="21" t="s">
        <v>302</v>
      </c>
      <c r="I6792" s="21" t="s">
        <v>303</v>
      </c>
      <c r="J6792" s="21">
        <v>1.46</v>
      </c>
      <c r="K6792" s="21" t="s">
        <v>20</v>
      </c>
      <c r="L6792">
        <f t="shared" si="123"/>
        <v>2</v>
      </c>
      <c r="M6792">
        <f>MATCH(H:H,价格表!$B$4:$B$35,0)</f>
        <v>6</v>
      </c>
      <c r="N6792" s="27">
        <f>IF(J6792&lt;=0.3,INDEX(价格表!$B$4:$I$31,M6792,2),IF(AND(J6792&gt;0.3,J6792&lt;=1),INDEX(价格表!$B$4:$I$31,M6792,3),IF(AND(J6792&gt;1,J6792&lt;=2.2),INDEX(价格表!$B$4:$I$31,M6792,4),IF(AND(J6792&gt;2.2,J6792&lt;=3.3),INDEX(价格表!$B$4:$I$31,M6792,5),IF(AND(J6792&gt;3.3,J6792&lt;=4),INDEX(价格表!$B$4:$I$31,M6792,6),IF(AND(J6792&gt;4,J6792&lt;=5.5),INDEX(价格表!$B$4:$I$31,M6792,7),IF(J6792&gt;5.5,2.6+INDEX(价格表!$B$4:$I$31,M6792,8)*L6792)))))))</f>
        <v>2.95</v>
      </c>
    </row>
    <row r="6793" spans="1:14">
      <c r="A6793" s="20">
        <v>4311138037576</v>
      </c>
      <c r="B6793" s="18" t="s">
        <v>16</v>
      </c>
      <c r="C6793" s="21">
        <v>20201219</v>
      </c>
      <c r="D6793" s="21">
        <v>610538201209</v>
      </c>
      <c r="E6793" s="21" t="s">
        <v>16</v>
      </c>
      <c r="F6793" s="21">
        <v>20201229</v>
      </c>
      <c r="G6793" s="21" t="s">
        <v>17</v>
      </c>
      <c r="H6793" s="21" t="s">
        <v>294</v>
      </c>
      <c r="I6793" s="21" t="s">
        <v>295</v>
      </c>
      <c r="J6793" s="21">
        <v>1.47</v>
      </c>
      <c r="K6793" s="21" t="s">
        <v>20</v>
      </c>
      <c r="L6793">
        <f t="shared" si="123"/>
        <v>2</v>
      </c>
      <c r="M6793">
        <f>MATCH(H:H,价格表!$B$4:$B$35,0)</f>
        <v>18</v>
      </c>
      <c r="N6793" s="27">
        <f>IF(J6793&lt;=0.3,INDEX(价格表!$B$4:$I$31,M6793,2),IF(AND(J6793&gt;0.3,J6793&lt;=1),INDEX(价格表!$B$4:$I$31,M6793,3),IF(AND(J6793&gt;1,J6793&lt;=2.2),INDEX(价格表!$B$4:$I$31,M6793,4),IF(AND(J6793&gt;2.2,J6793&lt;=3.3),INDEX(价格表!$B$4:$I$31,M6793,5),IF(AND(J6793&gt;3.3,J6793&lt;=4),INDEX(价格表!$B$4:$I$31,M6793,6),IF(AND(J6793&gt;4,J6793&lt;=5.5),INDEX(价格表!$B$4:$I$31,M6793,7),IF(J6793&gt;5.5,2.6+INDEX(价格表!$B$4:$I$31,M6793,8)*L6793)))))))</f>
        <v>3.25</v>
      </c>
    </row>
    <row r="6794" spans="1:14">
      <c r="A6794" s="20">
        <v>4311138071520</v>
      </c>
      <c r="B6794" s="18" t="s">
        <v>16</v>
      </c>
      <c r="C6794" s="21">
        <v>20201219</v>
      </c>
      <c r="D6794" s="21">
        <v>610538201209</v>
      </c>
      <c r="E6794" s="21" t="s">
        <v>16</v>
      </c>
      <c r="F6794" s="21">
        <v>20201229</v>
      </c>
      <c r="G6794" s="21" t="s">
        <v>17</v>
      </c>
      <c r="H6794" s="21" t="s">
        <v>298</v>
      </c>
      <c r="I6794" s="21" t="s">
        <v>299</v>
      </c>
      <c r="J6794" s="21">
        <v>1.46</v>
      </c>
      <c r="K6794" s="21" t="s">
        <v>20</v>
      </c>
      <c r="L6794">
        <f t="shared" si="123"/>
        <v>2</v>
      </c>
      <c r="M6794">
        <f>MATCH(H:H,价格表!$B$4:$B$35,0)</f>
        <v>29</v>
      </c>
      <c r="N6794" s="27">
        <f t="shared" ref="N6794:N6799" si="124">L6794*5+3</f>
        <v>13</v>
      </c>
    </row>
    <row r="6795" spans="1:14">
      <c r="A6795" s="20">
        <v>4311138071568</v>
      </c>
      <c r="B6795" s="18" t="s">
        <v>16</v>
      </c>
      <c r="C6795" s="21">
        <v>20201219</v>
      </c>
      <c r="D6795" s="21">
        <v>610538201209</v>
      </c>
      <c r="E6795" s="21" t="s">
        <v>16</v>
      </c>
      <c r="F6795" s="21">
        <v>20201229</v>
      </c>
      <c r="G6795" s="21" t="s">
        <v>17</v>
      </c>
      <c r="H6795" s="21" t="s">
        <v>298</v>
      </c>
      <c r="I6795" s="21" t="s">
        <v>313</v>
      </c>
      <c r="J6795" s="21">
        <v>1.45</v>
      </c>
      <c r="K6795" s="21" t="s">
        <v>20</v>
      </c>
      <c r="L6795">
        <f t="shared" si="123"/>
        <v>2</v>
      </c>
      <c r="M6795">
        <f>MATCH(H:H,价格表!$B$4:$B$35,0)</f>
        <v>29</v>
      </c>
      <c r="N6795" s="27">
        <f t="shared" si="124"/>
        <v>13</v>
      </c>
    </row>
    <row r="6796" spans="1:14">
      <c r="A6796" s="20">
        <v>4311140705345</v>
      </c>
      <c r="B6796" s="18" t="s">
        <v>16</v>
      </c>
      <c r="C6796" s="21">
        <v>20201219</v>
      </c>
      <c r="D6796" s="21">
        <v>610538201209</v>
      </c>
      <c r="E6796" s="21" t="s">
        <v>16</v>
      </c>
      <c r="F6796" s="21">
        <v>20201229</v>
      </c>
      <c r="G6796" s="21" t="s">
        <v>17</v>
      </c>
      <c r="H6796" s="21" t="s">
        <v>298</v>
      </c>
      <c r="I6796" s="21" t="s">
        <v>322</v>
      </c>
      <c r="J6796" s="21">
        <v>1.44</v>
      </c>
      <c r="K6796" s="21" t="s">
        <v>20</v>
      </c>
      <c r="L6796">
        <f t="shared" si="123"/>
        <v>2</v>
      </c>
      <c r="M6796">
        <f>MATCH(H:H,价格表!$B$4:$B$35,0)</f>
        <v>29</v>
      </c>
      <c r="N6796" s="27">
        <f>L6796*8+3</f>
        <v>19</v>
      </c>
    </row>
    <row r="6797" spans="1:14">
      <c r="A6797" s="20">
        <v>4311140709373</v>
      </c>
      <c r="B6797" s="18" t="s">
        <v>16</v>
      </c>
      <c r="C6797" s="21">
        <v>20201219</v>
      </c>
      <c r="D6797" s="21">
        <v>610538201209</v>
      </c>
      <c r="E6797" s="21" t="s">
        <v>16</v>
      </c>
      <c r="F6797" s="21">
        <v>20201229</v>
      </c>
      <c r="G6797" s="21" t="s">
        <v>17</v>
      </c>
      <c r="H6797" s="21" t="s">
        <v>296</v>
      </c>
      <c r="I6797" s="21" t="s">
        <v>297</v>
      </c>
      <c r="J6797" s="21">
        <v>1.43</v>
      </c>
      <c r="K6797" s="21" t="s">
        <v>20</v>
      </c>
      <c r="L6797">
        <f t="shared" si="123"/>
        <v>2</v>
      </c>
      <c r="M6797">
        <f>MATCH(H:H,价格表!$B$4:$B$35,0)</f>
        <v>8</v>
      </c>
      <c r="N6797" s="27">
        <f>IF(J6797&lt;=0.3,INDEX(价格表!$B$4:$I$31,M6797,2),IF(AND(J6797&gt;0.3,J6797&lt;=1),INDEX(价格表!$B$4:$I$31,M6797,3),IF(AND(J6797&gt;1,J6797&lt;=2.2),INDEX(价格表!$B$4:$I$31,M6797,4),IF(AND(J6797&gt;2.2,J6797&lt;=3.3),INDEX(价格表!$B$4:$I$31,M6797,5),IF(AND(J6797&gt;3.3,J6797&lt;=4),INDEX(价格表!$B$4:$I$31,M6797,6),IF(AND(J6797&gt;4,J6797&lt;=5.5),INDEX(价格表!$B$4:$I$31,M6797,7),IF(J6797&gt;5.5,2.6+INDEX(价格表!$B$4:$I$31,M6797,8)*L6797)))))))</f>
        <v>2.95</v>
      </c>
    </row>
    <row r="6798" spans="1:14">
      <c r="A6798" s="20">
        <v>4311140732405</v>
      </c>
      <c r="B6798" s="18" t="s">
        <v>16</v>
      </c>
      <c r="C6798" s="21">
        <v>20201219</v>
      </c>
      <c r="D6798" s="21">
        <v>610538201209</v>
      </c>
      <c r="E6798" s="21" t="s">
        <v>16</v>
      </c>
      <c r="F6798" s="21">
        <v>20201229</v>
      </c>
      <c r="G6798" s="21" t="s">
        <v>17</v>
      </c>
      <c r="H6798" s="21" t="s">
        <v>298</v>
      </c>
      <c r="I6798" s="21" t="s">
        <v>304</v>
      </c>
      <c r="J6798" s="21">
        <v>1.44</v>
      </c>
      <c r="K6798" s="21" t="s">
        <v>20</v>
      </c>
      <c r="L6798">
        <f t="shared" si="123"/>
        <v>2</v>
      </c>
      <c r="M6798">
        <f>MATCH(H:H,价格表!$B$4:$B$35,0)</f>
        <v>29</v>
      </c>
      <c r="N6798" s="27">
        <f>L6798*8+3</f>
        <v>19</v>
      </c>
    </row>
    <row r="6799" spans="1:14">
      <c r="A6799" s="20">
        <v>4311140736547</v>
      </c>
      <c r="B6799" s="18" t="s">
        <v>16</v>
      </c>
      <c r="C6799" s="21">
        <v>20201219</v>
      </c>
      <c r="D6799" s="21">
        <v>610538201209</v>
      </c>
      <c r="E6799" s="21" t="s">
        <v>16</v>
      </c>
      <c r="F6799" s="21">
        <v>20201229</v>
      </c>
      <c r="G6799" s="21" t="s">
        <v>17</v>
      </c>
      <c r="H6799" s="21" t="s">
        <v>298</v>
      </c>
      <c r="I6799" s="21" t="s">
        <v>313</v>
      </c>
      <c r="J6799" s="21">
        <v>1.47</v>
      </c>
      <c r="K6799" s="21" t="s">
        <v>20</v>
      </c>
      <c r="L6799">
        <f t="shared" si="123"/>
        <v>2</v>
      </c>
      <c r="M6799">
        <f>MATCH(H:H,价格表!$B$4:$B$35,0)</f>
        <v>29</v>
      </c>
      <c r="N6799" s="27">
        <f t="shared" si="124"/>
        <v>13</v>
      </c>
    </row>
    <row r="6800" spans="1:14">
      <c r="A6800" s="20">
        <v>4311140746892</v>
      </c>
      <c r="B6800" s="18" t="s">
        <v>16</v>
      </c>
      <c r="C6800" s="21">
        <v>20201219</v>
      </c>
      <c r="D6800" s="21">
        <v>610538201209</v>
      </c>
      <c r="E6800" s="21" t="s">
        <v>16</v>
      </c>
      <c r="F6800" s="21">
        <v>20201229</v>
      </c>
      <c r="G6800" s="21" t="s">
        <v>17</v>
      </c>
      <c r="H6800" s="21" t="s">
        <v>294</v>
      </c>
      <c r="I6800" s="21" t="s">
        <v>295</v>
      </c>
      <c r="J6800" s="21">
        <v>1.44</v>
      </c>
      <c r="K6800" s="21" t="s">
        <v>20</v>
      </c>
      <c r="L6800">
        <f t="shared" si="123"/>
        <v>2</v>
      </c>
      <c r="M6800">
        <f>MATCH(H:H,价格表!$B$4:$B$35,0)</f>
        <v>18</v>
      </c>
      <c r="N6800" s="27">
        <f>IF(J6800&lt;=0.3,INDEX(价格表!$B$4:$I$31,M6800,2),IF(AND(J6800&gt;0.3,J6800&lt;=1),INDEX(价格表!$B$4:$I$31,M6800,3),IF(AND(J6800&gt;1,J6800&lt;=2.2),INDEX(价格表!$B$4:$I$31,M6800,4),IF(AND(J6800&gt;2.2,J6800&lt;=3.3),INDEX(价格表!$B$4:$I$31,M6800,5),IF(AND(J6800&gt;3.3,J6800&lt;=4),INDEX(价格表!$B$4:$I$31,M6800,6),IF(AND(J6800&gt;4,J6800&lt;=5.5),INDEX(价格表!$B$4:$I$31,M6800,7),IF(J6800&gt;5.5,2.6+INDEX(价格表!$B$4:$I$31,M6800,8)*L6800)))))))</f>
        <v>3.25</v>
      </c>
    </row>
    <row r="6801" spans="1:14">
      <c r="A6801" s="20">
        <v>4311144969256</v>
      </c>
      <c r="B6801" s="18" t="s">
        <v>16</v>
      </c>
      <c r="C6801" s="21">
        <v>20201219</v>
      </c>
      <c r="D6801" s="21">
        <v>610538201209</v>
      </c>
      <c r="E6801" s="21" t="s">
        <v>16</v>
      </c>
      <c r="F6801" s="21">
        <v>20201229</v>
      </c>
      <c r="G6801" s="21" t="s">
        <v>17</v>
      </c>
      <c r="H6801" s="21" t="s">
        <v>305</v>
      </c>
      <c r="I6801" s="21" t="s">
        <v>324</v>
      </c>
      <c r="J6801" s="21">
        <v>1.56</v>
      </c>
      <c r="K6801" s="21" t="s">
        <v>20</v>
      </c>
      <c r="L6801">
        <f t="shared" si="123"/>
        <v>2</v>
      </c>
      <c r="M6801">
        <f>MATCH(H:H,价格表!$B$4:$B$35,0)</f>
        <v>26</v>
      </c>
      <c r="N6801" s="27">
        <f>IF(J6801&lt;=0.3,INDEX(价格表!$B$4:$I$31,M6801,2),IF(AND(J6801&gt;0.3,J6801&lt;=1),INDEX(价格表!$B$4:$I$31,M6801,3),IF(AND(J6801&gt;1,J6801&lt;=2.2),INDEX(价格表!$B$4:$I$31,M6801,4),IF(AND(J6801&gt;2.2,J6801&lt;=3.3),INDEX(价格表!$B$4:$I$31,M6801,5),IF(AND(J6801&gt;3.3,J6801&lt;=4),INDEX(价格表!$B$4:$I$31,M6801,6),IF(AND(J6801&gt;4,J6801&lt;=5.5),INDEX(价格表!$B$4:$I$31,M6801,7),IF(J6801&gt;5.5,2.6+INDEX(价格表!$B$4:$I$31,M6801,8)*L6801)))))))</f>
        <v>2.15</v>
      </c>
    </row>
    <row r="6802" spans="1:14">
      <c r="A6802" s="20">
        <v>4606196731210</v>
      </c>
      <c r="B6802" s="18" t="s">
        <v>16</v>
      </c>
      <c r="C6802" s="21">
        <v>20201219</v>
      </c>
      <c r="D6802" s="21">
        <v>610538201209</v>
      </c>
      <c r="E6802" s="21" t="s">
        <v>16</v>
      </c>
      <c r="F6802" s="21">
        <v>20201229</v>
      </c>
      <c r="G6802" s="21" t="s">
        <v>17</v>
      </c>
      <c r="H6802" s="21" t="s">
        <v>294</v>
      </c>
      <c r="I6802" s="21" t="s">
        <v>295</v>
      </c>
      <c r="J6802" s="21">
        <v>2.13</v>
      </c>
      <c r="K6802" s="21" t="s">
        <v>20</v>
      </c>
      <c r="L6802">
        <f t="shared" si="123"/>
        <v>3</v>
      </c>
      <c r="M6802">
        <f>MATCH(H:H,价格表!$B$4:$B$35,0)</f>
        <v>18</v>
      </c>
      <c r="N6802" s="27">
        <f>IF(J6802&lt;=0.3,INDEX(价格表!$B$4:$I$31,M6802,2),IF(AND(J6802&gt;0.3,J6802&lt;=1),INDEX(价格表!$B$4:$I$31,M6802,3),IF(AND(J6802&gt;1,J6802&lt;=2.2),INDEX(价格表!$B$4:$I$31,M6802,4),IF(AND(J6802&gt;2.2,J6802&lt;=3.3),INDEX(价格表!$B$4:$I$31,M6802,5),IF(AND(J6802&gt;3.3,J6802&lt;=4),INDEX(价格表!$B$4:$I$31,M6802,6),IF(AND(J6802&gt;4,J6802&lt;=5.5),INDEX(价格表!$B$4:$I$31,M6802,7),IF(J6802&gt;5.5,2.6+INDEX(价格表!$B$4:$I$31,M6802,8)*L6802)))))))</f>
        <v>3.25</v>
      </c>
    </row>
    <row r="6803" spans="1:14">
      <c r="A6803" s="20">
        <v>4606196732109</v>
      </c>
      <c r="B6803" s="18" t="s">
        <v>16</v>
      </c>
      <c r="C6803" s="21">
        <v>20201219</v>
      </c>
      <c r="D6803" s="21">
        <v>610538201209</v>
      </c>
      <c r="E6803" s="21" t="s">
        <v>16</v>
      </c>
      <c r="F6803" s="21">
        <v>20201229</v>
      </c>
      <c r="G6803" s="21" t="s">
        <v>17</v>
      </c>
      <c r="H6803" s="21" t="s">
        <v>302</v>
      </c>
      <c r="I6803" s="21" t="s">
        <v>303</v>
      </c>
      <c r="J6803" s="21">
        <v>2.13</v>
      </c>
      <c r="K6803" s="21" t="s">
        <v>20</v>
      </c>
      <c r="L6803">
        <f t="shared" si="123"/>
        <v>3</v>
      </c>
      <c r="M6803">
        <f>MATCH(H:H,价格表!$B$4:$B$35,0)</f>
        <v>6</v>
      </c>
      <c r="N6803" s="27">
        <f>IF(J6803&lt;=0.3,INDEX(价格表!$B$4:$I$31,M6803,2),IF(AND(J6803&gt;0.3,J6803&lt;=1),INDEX(价格表!$B$4:$I$31,M6803,3),IF(AND(J6803&gt;1,J6803&lt;=2.2),INDEX(价格表!$B$4:$I$31,M6803,4),IF(AND(J6803&gt;2.2,J6803&lt;=3.3),INDEX(价格表!$B$4:$I$31,M6803,5),IF(AND(J6803&gt;3.3,J6803&lt;=4),INDEX(价格表!$B$4:$I$31,M6803,6),IF(AND(J6803&gt;4,J6803&lt;=5.5),INDEX(价格表!$B$4:$I$31,M6803,7),IF(J6803&gt;5.5,2.6+INDEX(价格表!$B$4:$I$31,M6803,8)*L6803)))))))</f>
        <v>2.95</v>
      </c>
    </row>
    <row r="6804" spans="1:14">
      <c r="A6804" s="20">
        <v>4311121954631</v>
      </c>
      <c r="B6804" s="18" t="s">
        <v>16</v>
      </c>
      <c r="C6804" s="21">
        <v>20201219</v>
      </c>
      <c r="D6804" s="21">
        <v>610538201209</v>
      </c>
      <c r="E6804" s="21" t="s">
        <v>16</v>
      </c>
      <c r="F6804" s="21">
        <v>20201229</v>
      </c>
      <c r="G6804" s="21" t="s">
        <v>17</v>
      </c>
      <c r="H6804" s="21" t="s">
        <v>331</v>
      </c>
      <c r="I6804" s="21" t="s">
        <v>332</v>
      </c>
      <c r="J6804" s="21">
        <v>1.44</v>
      </c>
      <c r="K6804" s="21" t="s">
        <v>20</v>
      </c>
      <c r="L6804">
        <f t="shared" si="123"/>
        <v>2</v>
      </c>
      <c r="M6804">
        <f>MATCH(H:H,价格表!$B$4:$B$35,0)</f>
        <v>28</v>
      </c>
      <c r="N6804" s="27">
        <f>IF(J6804&lt;=0.3,INDEX(价格表!$B$4:$I$31,M6804,2),IF(AND(J6804&gt;0.3,J6804&lt;=1),INDEX(价格表!$B$4:$I$31,M6804,3),IF(AND(J6804&gt;1,J6804&lt;=2.2),INDEX(价格表!$B$4:$I$31,M6804,4),IF(AND(J6804&gt;2.2,J6804&lt;=3.3),INDEX(价格表!$B$4:$I$31,M6804,5),IF(AND(J6804&gt;3.3,J6804&lt;=4),INDEX(价格表!$B$4:$I$31,M6804,6),IF(AND(J6804&gt;4,J6804&lt;=5.5),INDEX(价格表!$B$4:$I$31,M6804,7),IF(J6804&gt;5.5,2.6+INDEX(价格表!$B$4:$I$31,M6804,8)*L6804)))))))</f>
        <v>2.8</v>
      </c>
    </row>
    <row r="6805" spans="1:14">
      <c r="A6805" s="20">
        <v>4311136606445</v>
      </c>
      <c r="B6805" s="18" t="s">
        <v>16</v>
      </c>
      <c r="C6805" s="21">
        <v>20201219</v>
      </c>
      <c r="D6805" s="21">
        <v>610538201209</v>
      </c>
      <c r="E6805" s="21" t="s">
        <v>16</v>
      </c>
      <c r="F6805" s="21">
        <v>20201229</v>
      </c>
      <c r="G6805" s="21" t="s">
        <v>17</v>
      </c>
      <c r="H6805" s="21" t="s">
        <v>331</v>
      </c>
      <c r="I6805" s="21" t="s">
        <v>333</v>
      </c>
      <c r="J6805" s="21">
        <v>1.44</v>
      </c>
      <c r="K6805" s="21" t="s">
        <v>20</v>
      </c>
      <c r="L6805">
        <f t="shared" si="123"/>
        <v>2</v>
      </c>
      <c r="M6805">
        <f>MATCH(H:H,价格表!$B$4:$B$35,0)</f>
        <v>28</v>
      </c>
      <c r="N6805" s="27">
        <f>IF(J6805&lt;=0.3,INDEX(价格表!$B$4:$I$31,M6805,2),IF(AND(J6805&gt;0.3,J6805&lt;=1),INDEX(价格表!$B$4:$I$31,M6805,3),IF(AND(J6805&gt;1,J6805&lt;=2.2),INDEX(价格表!$B$4:$I$31,M6805,4),IF(AND(J6805&gt;2.2,J6805&lt;=3.3),INDEX(价格表!$B$4:$I$31,M6805,5),IF(AND(J6805&gt;3.3,J6805&lt;=4),INDEX(价格表!$B$4:$I$31,M6805,6),IF(AND(J6805&gt;4,J6805&lt;=5.5),INDEX(价格表!$B$4:$I$31,M6805,7),IF(J6805&gt;5.5,2.6+INDEX(价格表!$B$4:$I$31,M6805,8)*L6805)))))))</f>
        <v>2.8</v>
      </c>
    </row>
    <row r="6806" spans="1:14">
      <c r="A6806" s="20">
        <v>4311121990167</v>
      </c>
      <c r="B6806" s="18" t="s">
        <v>16</v>
      </c>
      <c r="C6806" s="21">
        <v>20201219</v>
      </c>
      <c r="D6806" s="21">
        <v>610538201209</v>
      </c>
      <c r="E6806" s="21" t="s">
        <v>16</v>
      </c>
      <c r="F6806" s="21">
        <v>20201229</v>
      </c>
      <c r="G6806" s="21" t="s">
        <v>17</v>
      </c>
      <c r="H6806" s="21" t="s">
        <v>331</v>
      </c>
      <c r="I6806" s="21" t="s">
        <v>379</v>
      </c>
      <c r="J6806" s="21">
        <v>1.46</v>
      </c>
      <c r="K6806" s="21" t="s">
        <v>20</v>
      </c>
      <c r="L6806">
        <f t="shared" si="123"/>
        <v>2</v>
      </c>
      <c r="M6806">
        <f>MATCH(H:H,价格表!$B$4:$B$35,0)</f>
        <v>28</v>
      </c>
      <c r="N6806" s="27">
        <f>IF(J6806&lt;=0.3,INDEX(价格表!$B$4:$I$31,M6806,2),IF(AND(J6806&gt;0.3,J6806&lt;=1),INDEX(价格表!$B$4:$I$31,M6806,3),IF(AND(J6806&gt;1,J6806&lt;=2.2),INDEX(价格表!$B$4:$I$31,M6806,4),IF(AND(J6806&gt;2.2,J6806&lt;=3.3),INDEX(价格表!$B$4:$I$31,M6806,5),IF(AND(J6806&gt;3.3,J6806&lt;=4),INDEX(价格表!$B$4:$I$31,M6806,6),IF(AND(J6806&gt;4,J6806&lt;=5.5),INDEX(价格表!$B$4:$I$31,M6806,7),IF(J6806&gt;5.5,2.6+INDEX(价格表!$B$4:$I$31,M6806,8)*L6806)))))))</f>
        <v>2.8</v>
      </c>
    </row>
    <row r="6807" spans="1:14">
      <c r="A6807" s="20">
        <v>4311121939544</v>
      </c>
      <c r="B6807" s="18" t="s">
        <v>16</v>
      </c>
      <c r="C6807" s="21">
        <v>20201219</v>
      </c>
      <c r="D6807" s="21">
        <v>610538201209</v>
      </c>
      <c r="E6807" s="21" t="s">
        <v>16</v>
      </c>
      <c r="F6807" s="21">
        <v>20201229</v>
      </c>
      <c r="G6807" s="21" t="s">
        <v>17</v>
      </c>
      <c r="H6807" s="21" t="s">
        <v>331</v>
      </c>
      <c r="I6807" s="21" t="s">
        <v>333</v>
      </c>
      <c r="J6807" s="21">
        <v>1.48</v>
      </c>
      <c r="K6807" s="21" t="s">
        <v>20</v>
      </c>
      <c r="L6807">
        <f t="shared" si="123"/>
        <v>2</v>
      </c>
      <c r="M6807">
        <f>MATCH(H:H,价格表!$B$4:$B$35,0)</f>
        <v>28</v>
      </c>
      <c r="N6807" s="27">
        <f>IF(J6807&lt;=0.3,INDEX(价格表!$B$4:$I$31,M6807,2),IF(AND(J6807&gt;0.3,J6807&lt;=1),INDEX(价格表!$B$4:$I$31,M6807,3),IF(AND(J6807&gt;1,J6807&lt;=2.2),INDEX(价格表!$B$4:$I$31,M6807,4),IF(AND(J6807&gt;2.2,J6807&lt;=3.3),INDEX(价格表!$B$4:$I$31,M6807,5),IF(AND(J6807&gt;3.3,J6807&lt;=4),INDEX(价格表!$B$4:$I$31,M6807,6),IF(AND(J6807&gt;4,J6807&lt;=5.5),INDEX(价格表!$B$4:$I$31,M6807,7),IF(J6807&gt;5.5,2.6+INDEX(价格表!$B$4:$I$31,M6807,8)*L6807)))))))</f>
        <v>2.8</v>
      </c>
    </row>
    <row r="6808" spans="1:14">
      <c r="A6808" s="20">
        <v>4311134872459</v>
      </c>
      <c r="B6808" s="18" t="s">
        <v>16</v>
      </c>
      <c r="C6808" s="21">
        <v>20201219</v>
      </c>
      <c r="D6808" s="21">
        <v>610538201209</v>
      </c>
      <c r="E6808" s="21" t="s">
        <v>16</v>
      </c>
      <c r="F6808" s="21">
        <v>20201229</v>
      </c>
      <c r="G6808" s="21" t="s">
        <v>17</v>
      </c>
      <c r="H6808" s="21" t="s">
        <v>331</v>
      </c>
      <c r="I6808" s="21" t="s">
        <v>379</v>
      </c>
      <c r="J6808" s="21">
        <v>1.48</v>
      </c>
      <c r="K6808" s="21" t="s">
        <v>20</v>
      </c>
      <c r="L6808">
        <f t="shared" si="123"/>
        <v>2</v>
      </c>
      <c r="M6808">
        <f>MATCH(H:H,价格表!$B$4:$B$35,0)</f>
        <v>28</v>
      </c>
      <c r="N6808" s="27">
        <f>IF(J6808&lt;=0.3,INDEX(价格表!$B$4:$I$31,M6808,2),IF(AND(J6808&gt;0.3,J6808&lt;=1),INDEX(价格表!$B$4:$I$31,M6808,3),IF(AND(J6808&gt;1,J6808&lt;=2.2),INDEX(价格表!$B$4:$I$31,M6808,4),IF(AND(J6808&gt;2.2,J6808&lt;=3.3),INDEX(价格表!$B$4:$I$31,M6808,5),IF(AND(J6808&gt;3.3,J6808&lt;=4),INDEX(价格表!$B$4:$I$31,M6808,6),IF(AND(J6808&gt;4,J6808&lt;=5.5),INDEX(价格表!$B$4:$I$31,M6808,7),IF(J6808&gt;5.5,2.6+INDEX(价格表!$B$4:$I$31,M6808,8)*L6808)))))))</f>
        <v>2.8</v>
      </c>
    </row>
    <row r="6809" spans="1:14">
      <c r="A6809" s="20">
        <v>4311136586362</v>
      </c>
      <c r="B6809" s="18" t="s">
        <v>16</v>
      </c>
      <c r="C6809" s="21">
        <v>20201219</v>
      </c>
      <c r="D6809" s="21">
        <v>610538201209</v>
      </c>
      <c r="E6809" s="21" t="s">
        <v>16</v>
      </c>
      <c r="F6809" s="21">
        <v>20201229</v>
      </c>
      <c r="G6809" s="21" t="s">
        <v>343</v>
      </c>
      <c r="H6809" s="21" t="s">
        <v>158</v>
      </c>
      <c r="I6809" s="21" t="s">
        <v>344</v>
      </c>
      <c r="J6809" s="21">
        <v>1.44</v>
      </c>
      <c r="K6809" s="21" t="s">
        <v>20</v>
      </c>
      <c r="L6809">
        <f t="shared" si="123"/>
        <v>2</v>
      </c>
      <c r="M6809">
        <f>MATCH(H:H,价格表!$B$4:$B$35,0)</f>
        <v>31</v>
      </c>
      <c r="N6809" s="27">
        <f>L6809*12+3</f>
        <v>27</v>
      </c>
    </row>
    <row r="6810" spans="1:14">
      <c r="A6810" s="20">
        <v>4311121868203</v>
      </c>
      <c r="B6810" s="18" t="s">
        <v>16</v>
      </c>
      <c r="C6810" s="21">
        <v>20201220</v>
      </c>
      <c r="D6810" s="21">
        <v>610538201209</v>
      </c>
      <c r="E6810" s="21" t="s">
        <v>16</v>
      </c>
      <c r="F6810" s="21">
        <v>20201230</v>
      </c>
      <c r="G6810" s="21" t="s">
        <v>17</v>
      </c>
      <c r="H6810" s="21" t="s">
        <v>296</v>
      </c>
      <c r="I6810" s="21" t="s">
        <v>297</v>
      </c>
      <c r="J6810" s="21">
        <v>0.57</v>
      </c>
      <c r="K6810" s="21" t="s">
        <v>20</v>
      </c>
      <c r="L6810">
        <f t="shared" si="123"/>
        <v>1</v>
      </c>
      <c r="M6810">
        <f>MATCH(H:H,价格表!$B$4:$B$35,0)</f>
        <v>8</v>
      </c>
      <c r="N6810" s="27">
        <f>IF(J6810&lt;=0.3,INDEX(价格表!$B$4:$I$31,M6810,2),IF(AND(J6810&gt;0.3,J6810&lt;=1),INDEX(价格表!$B$4:$I$31,M6810,3),IF(AND(J6810&gt;1,J6810&lt;=2.2),INDEX(价格表!$B$4:$I$31,M6810,4),IF(AND(J6810&gt;2.2,J6810&lt;=3.3),INDEX(价格表!$B$4:$I$31,M6810,5),IF(AND(J6810&gt;3.3,J6810&lt;=4),INDEX(价格表!$B$4:$I$31,M6810,6),IF(AND(J6810&gt;4,J6810&lt;=5.5),INDEX(价格表!$B$4:$I$31,M6810,7),IF(J6810&gt;5.5,2.6+INDEX(价格表!$B$4:$I$31,M6810,8)*L6810)))))))</f>
        <v>2.6</v>
      </c>
    </row>
    <row r="6811" spans="1:14">
      <c r="A6811" s="20">
        <v>4311121868211</v>
      </c>
      <c r="B6811" s="18" t="s">
        <v>16</v>
      </c>
      <c r="C6811" s="21">
        <v>20201220</v>
      </c>
      <c r="D6811" s="21">
        <v>610538201209</v>
      </c>
      <c r="E6811" s="21" t="s">
        <v>16</v>
      </c>
      <c r="F6811" s="21">
        <v>20201230</v>
      </c>
      <c r="G6811" s="21" t="s">
        <v>17</v>
      </c>
      <c r="H6811" s="21" t="s">
        <v>50</v>
      </c>
      <c r="I6811" s="21" t="s">
        <v>77</v>
      </c>
      <c r="J6811" s="21">
        <v>1.05</v>
      </c>
      <c r="K6811" s="21" t="s">
        <v>20</v>
      </c>
      <c r="L6811">
        <f t="shared" si="123"/>
        <v>2</v>
      </c>
      <c r="M6811">
        <f>MATCH(H:H,价格表!$B$4:$B$35,0)</f>
        <v>4</v>
      </c>
      <c r="N6811" s="27">
        <f>IF(J6811&lt;=0.3,INDEX(价格表!$B$4:$I$31,M6811,2),IF(AND(J6811&gt;0.3,J6811&lt;=1),INDEX(价格表!$B$4:$I$31,M6811,3),IF(AND(J6811&gt;1,J6811&lt;=2.2),INDEX(价格表!$B$4:$I$31,M6811,4),IF(AND(J6811&gt;2.2,J6811&lt;=3.3),INDEX(价格表!$B$4:$I$31,M6811,5),IF(AND(J6811&gt;3.3,J6811&lt;=4),INDEX(价格表!$B$4:$I$31,M6811,6),IF(AND(J6811&gt;4,J6811&lt;=5.5),INDEX(价格表!$B$4:$I$31,M6811,7),IF(J6811&gt;5.5,2.6+INDEX(价格表!$B$4:$I$31,M6811,8)*L6811)))))))</f>
        <v>2.15</v>
      </c>
    </row>
    <row r="6812" spans="1:14">
      <c r="A6812" s="20">
        <v>4311136562737</v>
      </c>
      <c r="B6812" s="18" t="s">
        <v>16</v>
      </c>
      <c r="C6812" s="21">
        <v>20201220</v>
      </c>
      <c r="D6812" s="21">
        <v>610538201209</v>
      </c>
      <c r="E6812" s="21" t="s">
        <v>16</v>
      </c>
      <c r="F6812" s="21">
        <v>20201230</v>
      </c>
      <c r="G6812" s="21" t="s">
        <v>17</v>
      </c>
      <c r="H6812" s="21" t="s">
        <v>18</v>
      </c>
      <c r="I6812" s="21" t="s">
        <v>53</v>
      </c>
      <c r="J6812" s="21">
        <v>1.53</v>
      </c>
      <c r="K6812" s="21" t="s">
        <v>20</v>
      </c>
      <c r="L6812">
        <f t="shared" si="123"/>
        <v>2</v>
      </c>
      <c r="M6812">
        <f>MATCH(H:H,价格表!$B$4:$B$35,0)</f>
        <v>1</v>
      </c>
      <c r="N6812" s="27">
        <f>IF(J6812&lt;=0.3,INDEX(价格表!$B$4:$I$31,M6812,2),IF(AND(J6812&gt;0.3,J6812&lt;=1),INDEX(价格表!$B$4:$I$31,M6812,3),IF(AND(J6812&gt;1,J6812&lt;=2.2),INDEX(价格表!$B$4:$I$31,M6812,4),IF(AND(J6812&gt;2.2,J6812&lt;=3.3),INDEX(价格表!$B$4:$I$31,M6812,5),IF(AND(J6812&gt;3.3,J6812&lt;=4),INDEX(价格表!$B$4:$I$31,M6812,6),IF(AND(J6812&gt;4,J6812&lt;=5.5),INDEX(价格表!$B$4:$I$31,M6812,7),IF(J6812&gt;5.5,2.6+INDEX(价格表!$B$4:$I$31,M6812,8)*L6812)))))))</f>
        <v>2.15</v>
      </c>
    </row>
    <row r="6813" spans="1:14">
      <c r="A6813" s="20">
        <v>4311136562739</v>
      </c>
      <c r="B6813" s="18" t="s">
        <v>16</v>
      </c>
      <c r="C6813" s="21">
        <v>20201220</v>
      </c>
      <c r="D6813" s="21">
        <v>610538201209</v>
      </c>
      <c r="E6813" s="21" t="s">
        <v>16</v>
      </c>
      <c r="F6813" s="21">
        <v>20201230</v>
      </c>
      <c r="G6813" s="21" t="s">
        <v>17</v>
      </c>
      <c r="H6813" s="21" t="s">
        <v>43</v>
      </c>
      <c r="I6813" s="21" t="s">
        <v>79</v>
      </c>
      <c r="J6813" s="21">
        <v>1.44</v>
      </c>
      <c r="K6813" s="21" t="s">
        <v>20</v>
      </c>
      <c r="L6813">
        <f t="shared" si="123"/>
        <v>2</v>
      </c>
      <c r="M6813">
        <f>MATCH(H:H,价格表!$B$4:$B$35,0)</f>
        <v>10</v>
      </c>
      <c r="N6813" s="27">
        <f>IF(J6813&lt;=0.3,INDEX(价格表!$B$4:$I$31,M6813,2),IF(AND(J6813&gt;0.3,J6813&lt;=1),INDEX(价格表!$B$4:$I$31,M6813,3),IF(AND(J6813&gt;1,J6813&lt;=2.2),INDEX(价格表!$B$4:$I$31,M6813,4),IF(AND(J6813&gt;2.2,J6813&lt;=3.3),INDEX(价格表!$B$4:$I$31,M6813,5),IF(AND(J6813&gt;3.3,J6813&lt;=4),INDEX(价格表!$B$4:$I$31,M6813,6),IF(AND(J6813&gt;4,J6813&lt;=5.5),INDEX(价格表!$B$4:$I$31,M6813,7),IF(J6813&gt;5.5,2.6+INDEX(价格表!$B$4:$I$31,M6813,8)*L6813)))))))</f>
        <v>2.15</v>
      </c>
    </row>
    <row r="6814" spans="1:14">
      <c r="A6814" s="20">
        <v>4311136562741</v>
      </c>
      <c r="B6814" s="18" t="s">
        <v>16</v>
      </c>
      <c r="C6814" s="21">
        <v>20201220</v>
      </c>
      <c r="D6814" s="21">
        <v>610538201209</v>
      </c>
      <c r="E6814" s="21" t="s">
        <v>16</v>
      </c>
      <c r="F6814" s="21">
        <v>20201230</v>
      </c>
      <c r="G6814" s="21" t="s">
        <v>17</v>
      </c>
      <c r="H6814" s="21" t="s">
        <v>45</v>
      </c>
      <c r="I6814" s="21" t="s">
        <v>277</v>
      </c>
      <c r="J6814" s="21">
        <v>1.44</v>
      </c>
      <c r="K6814" s="21" t="s">
        <v>20</v>
      </c>
      <c r="L6814">
        <f t="shared" si="123"/>
        <v>2</v>
      </c>
      <c r="M6814">
        <f>MATCH(H:H,价格表!$B$4:$B$35,0)</f>
        <v>9</v>
      </c>
      <c r="N6814" s="27">
        <f>IF(J6814&lt;=0.3,INDEX(价格表!$B$4:$I$31,M6814,2),IF(AND(J6814&gt;0.3,J6814&lt;=1),INDEX(价格表!$B$4:$I$31,M6814,3),IF(AND(J6814&gt;1,J6814&lt;=2.2),INDEX(价格表!$B$4:$I$31,M6814,4),IF(AND(J6814&gt;2.2,J6814&lt;=3.3),INDEX(价格表!$B$4:$I$31,M6814,5),IF(AND(J6814&gt;3.3,J6814&lt;=4),INDEX(价格表!$B$4:$I$31,M6814,6),IF(AND(J6814&gt;4,J6814&lt;=5.5),INDEX(价格表!$B$4:$I$31,M6814,7),IF(J6814&gt;5.5,2.6+INDEX(价格表!$B$4:$I$31,M6814,8)*L6814)))))))</f>
        <v>2.15</v>
      </c>
    </row>
    <row r="6815" spans="1:14">
      <c r="A6815" s="20">
        <v>4311136562742</v>
      </c>
      <c r="B6815" s="18" t="s">
        <v>16</v>
      </c>
      <c r="C6815" s="21">
        <v>20201220</v>
      </c>
      <c r="D6815" s="21">
        <v>610538201209</v>
      </c>
      <c r="E6815" s="21" t="s">
        <v>16</v>
      </c>
      <c r="F6815" s="21">
        <v>20201230</v>
      </c>
      <c r="G6815" s="21" t="s">
        <v>17</v>
      </c>
      <c r="H6815" s="21" t="s">
        <v>39</v>
      </c>
      <c r="I6815" s="21" t="s">
        <v>208</v>
      </c>
      <c r="J6815" s="21">
        <v>1.48</v>
      </c>
      <c r="K6815" s="21" t="s">
        <v>20</v>
      </c>
      <c r="L6815">
        <f t="shared" si="123"/>
        <v>2</v>
      </c>
      <c r="M6815">
        <f>MATCH(H:H,价格表!$B$4:$B$35,0)</f>
        <v>23</v>
      </c>
      <c r="N6815" s="27">
        <f>IF(J6815&lt;=0.3,INDEX(价格表!$B$4:$I$31,M6815,2),IF(AND(J6815&gt;0.3,J6815&lt;=1),INDEX(价格表!$B$4:$I$31,M6815,3),IF(AND(J6815&gt;1,J6815&lt;=2.2),INDEX(价格表!$B$4:$I$31,M6815,4),IF(AND(J6815&gt;2.2,J6815&lt;=3.3),INDEX(价格表!$B$4:$I$31,M6815,5),IF(AND(J6815&gt;3.3,J6815&lt;=4),INDEX(价格表!$B$4:$I$31,M6815,6),IF(AND(J6815&gt;4,J6815&lt;=5.5),INDEX(价格表!$B$4:$I$31,M6815,7),IF(J6815&gt;5.5,2.6+INDEX(价格表!$B$4:$I$31,M6815,8)*L6815)))))))</f>
        <v>2.15</v>
      </c>
    </row>
    <row r="6816" spans="1:14">
      <c r="A6816" s="20">
        <v>4311136562743</v>
      </c>
      <c r="B6816" s="18" t="s">
        <v>16</v>
      </c>
      <c r="C6816" s="21">
        <v>20201220</v>
      </c>
      <c r="D6816" s="21">
        <v>610538201209</v>
      </c>
      <c r="E6816" s="21" t="s">
        <v>16</v>
      </c>
      <c r="F6816" s="21">
        <v>20201230</v>
      </c>
      <c r="G6816" s="21" t="s">
        <v>17</v>
      </c>
      <c r="H6816" s="21" t="s">
        <v>45</v>
      </c>
      <c r="I6816" s="21" t="s">
        <v>137</v>
      </c>
      <c r="J6816" s="21">
        <v>1.44</v>
      </c>
      <c r="K6816" s="21" t="s">
        <v>20</v>
      </c>
      <c r="L6816">
        <f t="shared" si="123"/>
        <v>2</v>
      </c>
      <c r="M6816">
        <f>MATCH(H:H,价格表!$B$4:$B$35,0)</f>
        <v>9</v>
      </c>
      <c r="N6816" s="27">
        <f>IF(J6816&lt;=0.3,INDEX(价格表!$B$4:$I$31,M6816,2),IF(AND(J6816&gt;0.3,J6816&lt;=1),INDEX(价格表!$B$4:$I$31,M6816,3),IF(AND(J6816&gt;1,J6816&lt;=2.2),INDEX(价格表!$B$4:$I$31,M6816,4),IF(AND(J6816&gt;2.2,J6816&lt;=3.3),INDEX(价格表!$B$4:$I$31,M6816,5),IF(AND(J6816&gt;3.3,J6816&lt;=4),INDEX(价格表!$B$4:$I$31,M6816,6),IF(AND(J6816&gt;4,J6816&lt;=5.5),INDEX(价格表!$B$4:$I$31,M6816,7),IF(J6816&gt;5.5,2.6+INDEX(价格表!$B$4:$I$31,M6816,8)*L6816)))))))</f>
        <v>2.15</v>
      </c>
    </row>
    <row r="6817" spans="1:14">
      <c r="A6817" s="20">
        <v>4311136562745</v>
      </c>
      <c r="B6817" s="18" t="s">
        <v>16</v>
      </c>
      <c r="C6817" s="21">
        <v>20201220</v>
      </c>
      <c r="D6817" s="21">
        <v>610538201209</v>
      </c>
      <c r="E6817" s="21" t="s">
        <v>16</v>
      </c>
      <c r="F6817" s="21">
        <v>20201230</v>
      </c>
      <c r="G6817" s="21" t="s">
        <v>17</v>
      </c>
      <c r="H6817" s="21" t="s">
        <v>23</v>
      </c>
      <c r="I6817" s="21" t="s">
        <v>99</v>
      </c>
      <c r="J6817" s="21">
        <v>1.49</v>
      </c>
      <c r="K6817" s="21" t="s">
        <v>20</v>
      </c>
      <c r="L6817">
        <f t="shared" si="123"/>
        <v>2</v>
      </c>
      <c r="M6817">
        <f>MATCH(H:H,价格表!$B$4:$B$35,0)</f>
        <v>15</v>
      </c>
      <c r="N6817" s="27">
        <f>IF(J6817&lt;=0.3,INDEX(价格表!$B$4:$I$31,M6817,2),IF(AND(J6817&gt;0.3,J6817&lt;=1),INDEX(价格表!$B$4:$I$31,M6817,3),IF(AND(J6817&gt;1,J6817&lt;=2.2),INDEX(价格表!$B$4:$I$31,M6817,4),IF(AND(J6817&gt;2.2,J6817&lt;=3.3),INDEX(价格表!$B$4:$I$31,M6817,5),IF(AND(J6817&gt;3.3,J6817&lt;=4),INDEX(价格表!$B$4:$I$31,M6817,6),IF(AND(J6817&gt;4,J6817&lt;=5.5),INDEX(价格表!$B$4:$I$31,M6817,7),IF(J6817&gt;5.5,2.6+INDEX(价格表!$B$4:$I$31,M6817,8)*L6817)))))))</f>
        <v>2.15</v>
      </c>
    </row>
    <row r="6818" spans="1:14">
      <c r="A6818" s="20">
        <v>4311136562746</v>
      </c>
      <c r="B6818" s="18" t="s">
        <v>16</v>
      </c>
      <c r="C6818" s="21">
        <v>20201220</v>
      </c>
      <c r="D6818" s="21">
        <v>610538201209</v>
      </c>
      <c r="E6818" s="21" t="s">
        <v>16</v>
      </c>
      <c r="F6818" s="21">
        <v>20201230</v>
      </c>
      <c r="G6818" s="21" t="s">
        <v>17</v>
      </c>
      <c r="H6818" s="21" t="s">
        <v>73</v>
      </c>
      <c r="I6818" s="21" t="s">
        <v>91</v>
      </c>
      <c r="J6818" s="21">
        <v>1.46</v>
      </c>
      <c r="K6818" s="21" t="s">
        <v>20</v>
      </c>
      <c r="L6818">
        <f t="shared" si="123"/>
        <v>2</v>
      </c>
      <c r="M6818">
        <f>MATCH(H:H,价格表!$B$4:$B$35,0)</f>
        <v>7</v>
      </c>
      <c r="N6818" s="27">
        <f>IF(J6818&lt;=0.3,INDEX(价格表!$B$4:$I$31,M6818,2),IF(AND(J6818&gt;0.3,J6818&lt;=1),INDEX(价格表!$B$4:$I$31,M6818,3),IF(AND(J6818&gt;1,J6818&lt;=2.2),INDEX(价格表!$B$4:$I$31,M6818,4),IF(AND(J6818&gt;2.2,J6818&lt;=3.3),INDEX(价格表!$B$4:$I$31,M6818,5),IF(AND(J6818&gt;3.3,J6818&lt;=4),INDEX(价格表!$B$4:$I$31,M6818,6),IF(AND(J6818&gt;4,J6818&lt;=5.5),INDEX(价格表!$B$4:$I$31,M6818,7),IF(J6818&gt;5.5,2.6+INDEX(价格表!$B$4:$I$31,M6818,8)*L6818)))))))</f>
        <v>2.15</v>
      </c>
    </row>
    <row r="6819" spans="1:14">
      <c r="A6819" s="20">
        <v>4311136565115</v>
      </c>
      <c r="B6819" s="18" t="s">
        <v>16</v>
      </c>
      <c r="C6819" s="21">
        <v>20201220</v>
      </c>
      <c r="D6819" s="21">
        <v>610538201209</v>
      </c>
      <c r="E6819" s="21" t="s">
        <v>16</v>
      </c>
      <c r="F6819" s="21">
        <v>20201230</v>
      </c>
      <c r="G6819" s="21" t="s">
        <v>17</v>
      </c>
      <c r="H6819" s="21" t="s">
        <v>35</v>
      </c>
      <c r="I6819" s="21" t="s">
        <v>224</v>
      </c>
      <c r="J6819" s="21">
        <v>1.48</v>
      </c>
      <c r="K6819" s="21" t="s">
        <v>20</v>
      </c>
      <c r="L6819">
        <f t="shared" si="123"/>
        <v>2</v>
      </c>
      <c r="M6819">
        <f>MATCH(H:H,价格表!$B$4:$B$35,0)</f>
        <v>22</v>
      </c>
      <c r="N6819" s="27">
        <f>IF(J6819&lt;=0.3,INDEX(价格表!$B$4:$I$31,M6819,2),IF(AND(J6819&gt;0.3,J6819&lt;=1),INDEX(价格表!$B$4:$I$31,M6819,3),IF(AND(J6819&gt;1,J6819&lt;=2.2),INDEX(价格表!$B$4:$I$31,M6819,4),IF(AND(J6819&gt;2.2,J6819&lt;=3.3),INDEX(价格表!$B$4:$I$31,M6819,5),IF(AND(J6819&gt;3.3,J6819&lt;=4),INDEX(价格表!$B$4:$I$31,M6819,6),IF(AND(J6819&gt;4,J6819&lt;=5.5),INDEX(价格表!$B$4:$I$31,M6819,7),IF(J6819&gt;5.5,2.6+INDEX(价格表!$B$4:$I$31,M6819,8)*L6819)))))))</f>
        <v>2.15</v>
      </c>
    </row>
    <row r="6820" spans="1:14">
      <c r="A6820" s="20">
        <v>4311136565149</v>
      </c>
      <c r="B6820" s="18" t="s">
        <v>16</v>
      </c>
      <c r="C6820" s="21">
        <v>20201220</v>
      </c>
      <c r="D6820" s="21">
        <v>610538201209</v>
      </c>
      <c r="E6820" s="21" t="s">
        <v>16</v>
      </c>
      <c r="F6820" s="21">
        <v>20201230</v>
      </c>
      <c r="G6820" s="21" t="s">
        <v>17</v>
      </c>
      <c r="H6820" s="21" t="s">
        <v>68</v>
      </c>
      <c r="I6820" s="21" t="s">
        <v>140</v>
      </c>
      <c r="J6820" s="21">
        <v>1.42</v>
      </c>
      <c r="K6820" s="21" t="s">
        <v>20</v>
      </c>
      <c r="L6820">
        <f t="shared" si="123"/>
        <v>2</v>
      </c>
      <c r="M6820">
        <f>MATCH(H:H,价格表!$B$4:$B$35,0)</f>
        <v>5</v>
      </c>
      <c r="N6820" s="27">
        <f>IF(J6820&lt;=0.3,INDEX(价格表!$B$4:$I$31,M6820,2),IF(AND(J6820&gt;0.3,J6820&lt;=1),INDEX(价格表!$B$4:$I$31,M6820,3),IF(AND(J6820&gt;1,J6820&lt;=2.2),INDEX(价格表!$B$4:$I$31,M6820,4),IF(AND(J6820&gt;2.2,J6820&lt;=3.3),INDEX(价格表!$B$4:$I$31,M6820,5),IF(AND(J6820&gt;3.3,J6820&lt;=4),INDEX(价格表!$B$4:$I$31,M6820,6),IF(AND(J6820&gt;4,J6820&lt;=5.5),INDEX(价格表!$B$4:$I$31,M6820,7),IF(J6820&gt;5.5,2.6+INDEX(价格表!$B$4:$I$31,M6820,8)*L6820)))))))</f>
        <v>2.15</v>
      </c>
    </row>
    <row r="6821" spans="1:14">
      <c r="A6821" s="20">
        <v>4311136578012</v>
      </c>
      <c r="B6821" s="18" t="s">
        <v>16</v>
      </c>
      <c r="C6821" s="21">
        <v>20201220</v>
      </c>
      <c r="D6821" s="21">
        <v>610538201209</v>
      </c>
      <c r="E6821" s="21" t="s">
        <v>16</v>
      </c>
      <c r="F6821" s="21">
        <v>20201230</v>
      </c>
      <c r="G6821" s="21" t="s">
        <v>17</v>
      </c>
      <c r="H6821" s="21" t="s">
        <v>50</v>
      </c>
      <c r="I6821" s="21" t="s">
        <v>62</v>
      </c>
      <c r="J6821" s="21">
        <v>1.45</v>
      </c>
      <c r="K6821" s="21" t="s">
        <v>20</v>
      </c>
      <c r="L6821">
        <f t="shared" si="123"/>
        <v>2</v>
      </c>
      <c r="M6821">
        <f>MATCH(H:H,价格表!$B$4:$B$35,0)</f>
        <v>4</v>
      </c>
      <c r="N6821" s="27">
        <f>IF(J6821&lt;=0.3,INDEX(价格表!$B$4:$I$31,M6821,2),IF(AND(J6821&gt;0.3,J6821&lt;=1),INDEX(价格表!$B$4:$I$31,M6821,3),IF(AND(J6821&gt;1,J6821&lt;=2.2),INDEX(价格表!$B$4:$I$31,M6821,4),IF(AND(J6821&gt;2.2,J6821&lt;=3.3),INDEX(价格表!$B$4:$I$31,M6821,5),IF(AND(J6821&gt;3.3,J6821&lt;=4),INDEX(价格表!$B$4:$I$31,M6821,6),IF(AND(J6821&gt;4,J6821&lt;=5.5),INDEX(价格表!$B$4:$I$31,M6821,7),IF(J6821&gt;5.5,2.6+INDEX(价格表!$B$4:$I$31,M6821,8)*L6821)))))))</f>
        <v>2.15</v>
      </c>
    </row>
    <row r="6822" spans="1:14">
      <c r="A6822" s="20">
        <v>4311136578013</v>
      </c>
      <c r="B6822" s="18" t="s">
        <v>16</v>
      </c>
      <c r="C6822" s="21">
        <v>20201220</v>
      </c>
      <c r="D6822" s="21">
        <v>610538201209</v>
      </c>
      <c r="E6822" s="21" t="s">
        <v>16</v>
      </c>
      <c r="F6822" s="21">
        <v>20201230</v>
      </c>
      <c r="G6822" s="21" t="s">
        <v>17</v>
      </c>
      <c r="H6822" s="21" t="s">
        <v>66</v>
      </c>
      <c r="I6822" s="21" t="s">
        <v>147</v>
      </c>
      <c r="J6822" s="21">
        <v>1.44</v>
      </c>
      <c r="K6822" s="21" t="s">
        <v>20</v>
      </c>
      <c r="L6822">
        <f t="shared" si="123"/>
        <v>2</v>
      </c>
      <c r="M6822">
        <f>MATCH(H:H,价格表!$B$4:$B$35,0)</f>
        <v>17</v>
      </c>
      <c r="N6822" s="27">
        <f>IF(J6822&lt;=0.3,INDEX(价格表!$B$4:$I$31,M6822,2),IF(AND(J6822&gt;0.3,J6822&lt;=1),INDEX(价格表!$B$4:$I$31,M6822,3),IF(AND(J6822&gt;1,J6822&lt;=2.2),INDEX(价格表!$B$4:$I$31,M6822,4),IF(AND(J6822&gt;2.2,J6822&lt;=3.3),INDEX(价格表!$B$4:$I$31,M6822,5),IF(AND(J6822&gt;3.3,J6822&lt;=4),INDEX(价格表!$B$4:$I$31,M6822,6),IF(AND(J6822&gt;4,J6822&lt;=5.5),INDEX(价格表!$B$4:$I$31,M6822,7),IF(J6822&gt;5.5,2.6+INDEX(价格表!$B$4:$I$31,M6822,8)*L6822)))))))</f>
        <v>2.15</v>
      </c>
    </row>
    <row r="6823" spans="1:14">
      <c r="A6823" s="20">
        <v>4311136578014</v>
      </c>
      <c r="B6823" s="18" t="s">
        <v>16</v>
      </c>
      <c r="C6823" s="21">
        <v>20201220</v>
      </c>
      <c r="D6823" s="21">
        <v>610538201209</v>
      </c>
      <c r="E6823" s="21" t="s">
        <v>16</v>
      </c>
      <c r="F6823" s="21">
        <v>20201230</v>
      </c>
      <c r="G6823" s="21" t="s">
        <v>17</v>
      </c>
      <c r="H6823" s="21" t="s">
        <v>18</v>
      </c>
      <c r="I6823" s="21" t="s">
        <v>276</v>
      </c>
      <c r="J6823" s="21">
        <v>1.51</v>
      </c>
      <c r="K6823" s="21" t="s">
        <v>20</v>
      </c>
      <c r="L6823">
        <f t="shared" si="123"/>
        <v>2</v>
      </c>
      <c r="M6823">
        <f>MATCH(H:H,价格表!$B$4:$B$35,0)</f>
        <v>1</v>
      </c>
      <c r="N6823" s="27">
        <f>IF(J6823&lt;=0.3,INDEX(价格表!$B$4:$I$31,M6823,2),IF(AND(J6823&gt;0.3,J6823&lt;=1),INDEX(价格表!$B$4:$I$31,M6823,3),IF(AND(J6823&gt;1,J6823&lt;=2.2),INDEX(价格表!$B$4:$I$31,M6823,4),IF(AND(J6823&gt;2.2,J6823&lt;=3.3),INDEX(价格表!$B$4:$I$31,M6823,5),IF(AND(J6823&gt;3.3,J6823&lt;=4),INDEX(价格表!$B$4:$I$31,M6823,6),IF(AND(J6823&gt;4,J6823&lt;=5.5),INDEX(价格表!$B$4:$I$31,M6823,7),IF(J6823&gt;5.5,2.6+INDEX(价格表!$B$4:$I$31,M6823,8)*L6823)))))))</f>
        <v>2.15</v>
      </c>
    </row>
    <row r="6824" spans="1:14">
      <c r="A6824" s="20">
        <v>4311136578015</v>
      </c>
      <c r="B6824" s="18" t="s">
        <v>16</v>
      </c>
      <c r="C6824" s="21">
        <v>20201220</v>
      </c>
      <c r="D6824" s="21">
        <v>610538201209</v>
      </c>
      <c r="E6824" s="21" t="s">
        <v>16</v>
      </c>
      <c r="F6824" s="21">
        <v>20201230</v>
      </c>
      <c r="G6824" s="21" t="s">
        <v>17</v>
      </c>
      <c r="H6824" s="21" t="s">
        <v>25</v>
      </c>
      <c r="I6824" s="21" t="s">
        <v>154</v>
      </c>
      <c r="J6824" s="21">
        <v>1.49</v>
      </c>
      <c r="K6824" s="21" t="s">
        <v>20</v>
      </c>
      <c r="L6824">
        <f t="shared" si="123"/>
        <v>2</v>
      </c>
      <c r="M6824">
        <f>MATCH(H:H,价格表!$B$4:$B$35,0)</f>
        <v>25</v>
      </c>
      <c r="N6824" s="27">
        <f>IF(J6824&lt;=0.3,INDEX(价格表!$B$4:$I$31,M6824,2),IF(AND(J6824&gt;0.3,J6824&lt;=1),INDEX(价格表!$B$4:$I$31,M6824,3),IF(AND(J6824&gt;1,J6824&lt;=2.2),INDEX(价格表!$B$4:$I$31,M6824,4),IF(AND(J6824&gt;2.2,J6824&lt;=3.3),INDEX(价格表!$B$4:$I$31,M6824,5),IF(AND(J6824&gt;3.3,J6824&lt;=4),INDEX(价格表!$B$4:$I$31,M6824,6),IF(AND(J6824&gt;4,J6824&lt;=5.5),INDEX(价格表!$B$4:$I$31,M6824,7),IF(J6824&gt;5.5,2.6+INDEX(价格表!$B$4:$I$31,M6824,8)*L6824)))))))</f>
        <v>2.15</v>
      </c>
    </row>
    <row r="6825" spans="1:14">
      <c r="A6825" s="20">
        <v>4311136578016</v>
      </c>
      <c r="B6825" s="18" t="s">
        <v>16</v>
      </c>
      <c r="C6825" s="21">
        <v>20201220</v>
      </c>
      <c r="D6825" s="21">
        <v>610538201209</v>
      </c>
      <c r="E6825" s="21" t="s">
        <v>16</v>
      </c>
      <c r="F6825" s="21">
        <v>20201230</v>
      </c>
      <c r="G6825" s="21" t="s">
        <v>17</v>
      </c>
      <c r="H6825" s="21" t="s">
        <v>43</v>
      </c>
      <c r="I6825" s="21" t="s">
        <v>79</v>
      </c>
      <c r="J6825" s="21">
        <v>1.42</v>
      </c>
      <c r="K6825" s="21" t="s">
        <v>20</v>
      </c>
      <c r="L6825">
        <f t="shared" si="123"/>
        <v>2</v>
      </c>
      <c r="M6825">
        <f>MATCH(H:H,价格表!$B$4:$B$35,0)</f>
        <v>10</v>
      </c>
      <c r="N6825" s="27">
        <f>IF(J6825&lt;=0.3,INDEX(价格表!$B$4:$I$31,M6825,2),IF(AND(J6825&gt;0.3,J6825&lt;=1),INDEX(价格表!$B$4:$I$31,M6825,3),IF(AND(J6825&gt;1,J6825&lt;=2.2),INDEX(价格表!$B$4:$I$31,M6825,4),IF(AND(J6825&gt;2.2,J6825&lt;=3.3),INDEX(价格表!$B$4:$I$31,M6825,5),IF(AND(J6825&gt;3.3,J6825&lt;=4),INDEX(价格表!$B$4:$I$31,M6825,6),IF(AND(J6825&gt;4,J6825&lt;=5.5),INDEX(价格表!$B$4:$I$31,M6825,7),IF(J6825&gt;5.5,2.6+INDEX(价格表!$B$4:$I$31,M6825,8)*L6825)))))))</f>
        <v>2.15</v>
      </c>
    </row>
    <row r="6826" spans="1:14">
      <c r="A6826" s="20">
        <v>4311136578017</v>
      </c>
      <c r="B6826" s="18" t="s">
        <v>16</v>
      </c>
      <c r="C6826" s="21">
        <v>20201220</v>
      </c>
      <c r="D6826" s="21">
        <v>610538201209</v>
      </c>
      <c r="E6826" s="21" t="s">
        <v>16</v>
      </c>
      <c r="F6826" s="21">
        <v>20201230</v>
      </c>
      <c r="G6826" s="21" t="s">
        <v>17</v>
      </c>
      <c r="H6826" s="21" t="s">
        <v>56</v>
      </c>
      <c r="I6826" s="21" t="s">
        <v>106</v>
      </c>
      <c r="J6826" s="21">
        <v>1.45</v>
      </c>
      <c r="K6826" s="21" t="s">
        <v>20</v>
      </c>
      <c r="L6826">
        <f t="shared" si="123"/>
        <v>2</v>
      </c>
      <c r="M6826">
        <f>MATCH(H:H,价格表!$B$4:$B$35,0)</f>
        <v>11</v>
      </c>
      <c r="N6826" s="27">
        <f>IF(J6826&lt;=0.3,INDEX(价格表!$B$4:$I$31,M6826,2),IF(AND(J6826&gt;0.3,J6826&lt;=1),INDEX(价格表!$B$4:$I$31,M6826,3),IF(AND(J6826&gt;1,J6826&lt;=2.2),INDEX(价格表!$B$4:$I$31,M6826,4),IF(AND(J6826&gt;2.2,J6826&lt;=3.3),INDEX(价格表!$B$4:$I$31,M6826,5),IF(AND(J6826&gt;3.3,J6826&lt;=4),INDEX(价格表!$B$4:$I$31,M6826,6),IF(AND(J6826&gt;4,J6826&lt;=5.5),INDEX(价格表!$B$4:$I$31,M6826,7),IF(J6826&gt;5.5,2.6+INDEX(价格表!$B$4:$I$31,M6826,8)*L6826)))))))</f>
        <v>2.15</v>
      </c>
    </row>
    <row r="6827" spans="1:14">
      <c r="A6827" s="20">
        <v>4311136578019</v>
      </c>
      <c r="B6827" s="18" t="s">
        <v>16</v>
      </c>
      <c r="C6827" s="21">
        <v>20201220</v>
      </c>
      <c r="D6827" s="21">
        <v>610538201209</v>
      </c>
      <c r="E6827" s="21" t="s">
        <v>16</v>
      </c>
      <c r="F6827" s="21">
        <v>20201230</v>
      </c>
      <c r="G6827" s="21" t="s">
        <v>17</v>
      </c>
      <c r="H6827" s="21" t="s">
        <v>82</v>
      </c>
      <c r="I6827" s="21" t="s">
        <v>83</v>
      </c>
      <c r="J6827" s="21">
        <v>1.42</v>
      </c>
      <c r="K6827" s="21" t="s">
        <v>20</v>
      </c>
      <c r="L6827">
        <f t="shared" si="123"/>
        <v>2</v>
      </c>
      <c r="M6827">
        <f>MATCH(H:H,价格表!$B$4:$B$35,0)</f>
        <v>2</v>
      </c>
      <c r="N6827" s="27">
        <f>IF(J6827&lt;=0.3,INDEX(价格表!$B$4:$I$31,M6827,2),IF(AND(J6827&gt;0.3,J6827&lt;=1),INDEX(价格表!$B$4:$I$31,M6827,3),IF(AND(J6827&gt;1,J6827&lt;=2.2),INDEX(价格表!$B$4:$I$31,M6827,4),IF(AND(J6827&gt;2.2,J6827&lt;=3.3),INDEX(价格表!$B$4:$I$31,M6827,5),IF(AND(J6827&gt;3.3,J6827&lt;=4),INDEX(价格表!$B$4:$I$31,M6827,6),IF(AND(J6827&gt;4,J6827&lt;=5.5),INDEX(价格表!$B$4:$I$31,M6827,7),IF(J6827&gt;5.5,2.6+INDEX(价格表!$B$4:$I$31,M6827,8)*L6827)))))))</f>
        <v>2.15</v>
      </c>
    </row>
    <row r="6828" spans="1:14">
      <c r="A6828" s="20">
        <v>4311136578020</v>
      </c>
      <c r="B6828" s="18" t="s">
        <v>16</v>
      </c>
      <c r="C6828" s="21">
        <v>20201220</v>
      </c>
      <c r="D6828" s="21">
        <v>610538201209</v>
      </c>
      <c r="E6828" s="21" t="s">
        <v>16</v>
      </c>
      <c r="F6828" s="21">
        <v>20201230</v>
      </c>
      <c r="G6828" s="21" t="s">
        <v>17</v>
      </c>
      <c r="H6828" s="21" t="s">
        <v>27</v>
      </c>
      <c r="I6828" s="21" t="s">
        <v>155</v>
      </c>
      <c r="J6828" s="21">
        <v>1.42</v>
      </c>
      <c r="K6828" s="21" t="s">
        <v>20</v>
      </c>
      <c r="L6828">
        <f t="shared" si="123"/>
        <v>2</v>
      </c>
      <c r="M6828">
        <f>MATCH(H:H,价格表!$B$4:$B$35,0)</f>
        <v>3</v>
      </c>
      <c r="N6828" s="27">
        <f>IF(J6828&lt;=0.3,INDEX(价格表!$B$4:$I$31,M6828,2),IF(AND(J6828&gt;0.3,J6828&lt;=1),INDEX(价格表!$B$4:$I$31,M6828,3),IF(AND(J6828&gt;1,J6828&lt;=2.2),INDEX(价格表!$B$4:$I$31,M6828,4),IF(AND(J6828&gt;2.2,J6828&lt;=3.3),INDEX(价格表!$B$4:$I$31,M6828,5),IF(AND(J6828&gt;3.3,J6828&lt;=4),INDEX(价格表!$B$4:$I$31,M6828,6),IF(AND(J6828&gt;4,J6828&lt;=5.5),INDEX(价格表!$B$4:$I$31,M6828,7),IF(J6828&gt;5.5,2.6+INDEX(价格表!$B$4:$I$31,M6828,8)*L6828)))))))</f>
        <v>2.15</v>
      </c>
    </row>
    <row r="6829" spans="1:14">
      <c r="A6829" s="20">
        <v>4311136578021</v>
      </c>
      <c r="B6829" s="18" t="s">
        <v>16</v>
      </c>
      <c r="C6829" s="21">
        <v>20201220</v>
      </c>
      <c r="D6829" s="21">
        <v>610538201209</v>
      </c>
      <c r="E6829" s="21" t="s">
        <v>16</v>
      </c>
      <c r="F6829" s="21">
        <v>20201230</v>
      </c>
      <c r="G6829" s="21" t="s">
        <v>17</v>
      </c>
      <c r="H6829" s="21" t="s">
        <v>27</v>
      </c>
      <c r="I6829" s="21" t="s">
        <v>128</v>
      </c>
      <c r="J6829" s="21">
        <v>1.42</v>
      </c>
      <c r="K6829" s="21" t="s">
        <v>20</v>
      </c>
      <c r="L6829">
        <f t="shared" si="123"/>
        <v>2</v>
      </c>
      <c r="M6829">
        <f>MATCH(H:H,价格表!$B$4:$B$35,0)</f>
        <v>3</v>
      </c>
      <c r="N6829" s="27">
        <f>IF(J6829&lt;=0.3,INDEX(价格表!$B$4:$I$31,M6829,2),IF(AND(J6829&gt;0.3,J6829&lt;=1),INDEX(价格表!$B$4:$I$31,M6829,3),IF(AND(J6829&gt;1,J6829&lt;=2.2),INDEX(价格表!$B$4:$I$31,M6829,4),IF(AND(J6829&gt;2.2,J6829&lt;=3.3),INDEX(价格表!$B$4:$I$31,M6829,5),IF(AND(J6829&gt;3.3,J6829&lt;=4),INDEX(价格表!$B$4:$I$31,M6829,6),IF(AND(J6829&gt;4,J6829&lt;=5.5),INDEX(价格表!$B$4:$I$31,M6829,7),IF(J6829&gt;5.5,2.6+INDEX(价格表!$B$4:$I$31,M6829,8)*L6829)))))))</f>
        <v>2.15</v>
      </c>
    </row>
    <row r="6830" spans="1:14">
      <c r="A6830" s="20">
        <v>4311136578047</v>
      </c>
      <c r="B6830" s="18" t="s">
        <v>16</v>
      </c>
      <c r="C6830" s="21">
        <v>20201220</v>
      </c>
      <c r="D6830" s="21">
        <v>610538201209</v>
      </c>
      <c r="E6830" s="21" t="s">
        <v>16</v>
      </c>
      <c r="F6830" s="21">
        <v>20201230</v>
      </c>
      <c r="G6830" s="21" t="s">
        <v>17</v>
      </c>
      <c r="H6830" s="21" t="s">
        <v>35</v>
      </c>
      <c r="I6830" s="21" t="s">
        <v>102</v>
      </c>
      <c r="J6830" s="21">
        <v>1.66</v>
      </c>
      <c r="K6830" s="21" t="s">
        <v>20</v>
      </c>
      <c r="L6830">
        <f t="shared" si="123"/>
        <v>2</v>
      </c>
      <c r="M6830">
        <f>MATCH(H:H,价格表!$B$4:$B$35,0)</f>
        <v>22</v>
      </c>
      <c r="N6830" s="27">
        <f>IF(J6830&lt;=0.3,INDEX(价格表!$B$4:$I$31,M6830,2),IF(AND(J6830&gt;0.3,J6830&lt;=1),INDEX(价格表!$B$4:$I$31,M6830,3),IF(AND(J6830&gt;1,J6830&lt;=2.2),INDEX(价格表!$B$4:$I$31,M6830,4),IF(AND(J6830&gt;2.2,J6830&lt;=3.3),INDEX(价格表!$B$4:$I$31,M6830,5),IF(AND(J6830&gt;3.3,J6830&lt;=4),INDEX(价格表!$B$4:$I$31,M6830,6),IF(AND(J6830&gt;4,J6830&lt;=5.5),INDEX(价格表!$B$4:$I$31,M6830,7),IF(J6830&gt;5.5,2.6+INDEX(价格表!$B$4:$I$31,M6830,8)*L6830)))))))</f>
        <v>2.15</v>
      </c>
    </row>
    <row r="6831" spans="1:14">
      <c r="A6831" s="20">
        <v>4311136578048</v>
      </c>
      <c r="B6831" s="18" t="s">
        <v>16</v>
      </c>
      <c r="C6831" s="21">
        <v>20201220</v>
      </c>
      <c r="D6831" s="21">
        <v>610538201209</v>
      </c>
      <c r="E6831" s="21" t="s">
        <v>16</v>
      </c>
      <c r="F6831" s="21">
        <v>20201230</v>
      </c>
      <c r="G6831" s="21" t="s">
        <v>17</v>
      </c>
      <c r="H6831" s="21" t="s">
        <v>56</v>
      </c>
      <c r="I6831" s="21" t="s">
        <v>149</v>
      </c>
      <c r="J6831" s="21">
        <v>1.44</v>
      </c>
      <c r="K6831" s="21" t="s">
        <v>20</v>
      </c>
      <c r="L6831">
        <f t="shared" si="123"/>
        <v>2</v>
      </c>
      <c r="M6831">
        <f>MATCH(H:H,价格表!$B$4:$B$35,0)</f>
        <v>11</v>
      </c>
      <c r="N6831" s="27">
        <f>IF(J6831&lt;=0.3,INDEX(价格表!$B$4:$I$31,M6831,2),IF(AND(J6831&gt;0.3,J6831&lt;=1),INDEX(价格表!$B$4:$I$31,M6831,3),IF(AND(J6831&gt;1,J6831&lt;=2.2),INDEX(价格表!$B$4:$I$31,M6831,4),IF(AND(J6831&gt;2.2,J6831&lt;=3.3),INDEX(价格表!$B$4:$I$31,M6831,5),IF(AND(J6831&gt;3.3,J6831&lt;=4),INDEX(价格表!$B$4:$I$31,M6831,6),IF(AND(J6831&gt;4,J6831&lt;=5.5),INDEX(价格表!$B$4:$I$31,M6831,7),IF(J6831&gt;5.5,2.6+INDEX(价格表!$B$4:$I$31,M6831,8)*L6831)))))))</f>
        <v>2.15</v>
      </c>
    </row>
    <row r="6832" spans="1:14">
      <c r="A6832" s="20">
        <v>4311136578049</v>
      </c>
      <c r="B6832" s="18" t="s">
        <v>16</v>
      </c>
      <c r="C6832" s="21">
        <v>20201220</v>
      </c>
      <c r="D6832" s="21">
        <v>610538201209</v>
      </c>
      <c r="E6832" s="21" t="s">
        <v>16</v>
      </c>
      <c r="F6832" s="21">
        <v>20201230</v>
      </c>
      <c r="G6832" s="21" t="s">
        <v>17</v>
      </c>
      <c r="H6832" s="21" t="s">
        <v>88</v>
      </c>
      <c r="I6832" s="21" t="s">
        <v>242</v>
      </c>
      <c r="J6832" s="21">
        <v>1.44</v>
      </c>
      <c r="K6832" s="21" t="s">
        <v>20</v>
      </c>
      <c r="L6832">
        <f t="shared" si="123"/>
        <v>2</v>
      </c>
      <c r="M6832">
        <f>MATCH(H:H,价格表!$B$4:$B$35,0)</f>
        <v>19</v>
      </c>
      <c r="N6832" s="27">
        <f>IF(J6832&lt;=0.3,INDEX(价格表!$B$4:$I$31,M6832,2),IF(AND(J6832&gt;0.3,J6832&lt;=1),INDEX(价格表!$B$4:$I$31,M6832,3),IF(AND(J6832&gt;1,J6832&lt;=2.2),INDEX(价格表!$B$4:$I$31,M6832,4),IF(AND(J6832&gt;2.2,J6832&lt;=3.3),INDEX(价格表!$B$4:$I$31,M6832,5),IF(AND(J6832&gt;3.3,J6832&lt;=4),INDEX(价格表!$B$4:$I$31,M6832,6),IF(AND(J6832&gt;4,J6832&lt;=5.5),INDEX(价格表!$B$4:$I$31,M6832,7),IF(J6832&gt;5.5,2.6+INDEX(价格表!$B$4:$I$31,M6832,8)*L6832)))))))</f>
        <v>2.15</v>
      </c>
    </row>
    <row r="6833" spans="1:14">
      <c r="A6833" s="20">
        <v>4311136578050</v>
      </c>
      <c r="B6833" s="18" t="s">
        <v>16</v>
      </c>
      <c r="C6833" s="21">
        <v>20201220</v>
      </c>
      <c r="D6833" s="21">
        <v>610538201209</v>
      </c>
      <c r="E6833" s="21" t="s">
        <v>16</v>
      </c>
      <c r="F6833" s="21">
        <v>20201230</v>
      </c>
      <c r="G6833" s="21" t="s">
        <v>17</v>
      </c>
      <c r="H6833" s="21" t="s">
        <v>18</v>
      </c>
      <c r="I6833" s="21" t="s">
        <v>53</v>
      </c>
      <c r="J6833" s="21">
        <v>1.44</v>
      </c>
      <c r="K6833" s="21" t="s">
        <v>20</v>
      </c>
      <c r="L6833">
        <f t="shared" si="123"/>
        <v>2</v>
      </c>
      <c r="M6833">
        <f>MATCH(H:H,价格表!$B$4:$B$35,0)</f>
        <v>1</v>
      </c>
      <c r="N6833" s="27">
        <f>IF(J6833&lt;=0.3,INDEX(价格表!$B$4:$I$31,M6833,2),IF(AND(J6833&gt;0.3,J6833&lt;=1),INDEX(价格表!$B$4:$I$31,M6833,3),IF(AND(J6833&gt;1,J6833&lt;=2.2),INDEX(价格表!$B$4:$I$31,M6833,4),IF(AND(J6833&gt;2.2,J6833&lt;=3.3),INDEX(价格表!$B$4:$I$31,M6833,5),IF(AND(J6833&gt;3.3,J6833&lt;=4),INDEX(价格表!$B$4:$I$31,M6833,6),IF(AND(J6833&gt;4,J6833&lt;=5.5),INDEX(价格表!$B$4:$I$31,M6833,7),IF(J6833&gt;5.5,2.6+INDEX(价格表!$B$4:$I$31,M6833,8)*L6833)))))))</f>
        <v>2.15</v>
      </c>
    </row>
    <row r="6834" spans="1:14">
      <c r="A6834" s="20">
        <v>4311136578052</v>
      </c>
      <c r="B6834" s="18" t="s">
        <v>16</v>
      </c>
      <c r="C6834" s="21">
        <v>20201220</v>
      </c>
      <c r="D6834" s="21">
        <v>610538201209</v>
      </c>
      <c r="E6834" s="21" t="s">
        <v>16</v>
      </c>
      <c r="F6834" s="21">
        <v>20201230</v>
      </c>
      <c r="G6834" s="21" t="s">
        <v>17</v>
      </c>
      <c r="H6834" s="21" t="s">
        <v>63</v>
      </c>
      <c r="I6834" s="21" t="s">
        <v>244</v>
      </c>
      <c r="J6834" s="21">
        <v>1.44</v>
      </c>
      <c r="K6834" s="21" t="s">
        <v>20</v>
      </c>
      <c r="L6834">
        <f t="shared" si="123"/>
        <v>2</v>
      </c>
      <c r="M6834">
        <f>MATCH(H:H,价格表!$B$4:$B$35,0)</f>
        <v>21</v>
      </c>
      <c r="N6834" s="27">
        <f>IF(J6834&lt;=0.3,INDEX(价格表!$B$4:$I$31,M6834,2),IF(AND(J6834&gt;0.3,J6834&lt;=1),INDEX(价格表!$B$4:$I$31,M6834,3),IF(AND(J6834&gt;1,J6834&lt;=2.2),INDEX(价格表!$B$4:$I$31,M6834,4),IF(AND(J6834&gt;2.2,J6834&lt;=3.3),INDEX(价格表!$B$4:$I$31,M6834,5),IF(AND(J6834&gt;3.3,J6834&lt;=4),INDEX(价格表!$B$4:$I$31,M6834,6),IF(AND(J6834&gt;4,J6834&lt;=5.5),INDEX(价格表!$B$4:$I$31,M6834,7),IF(J6834&gt;5.5,2.6+INDEX(价格表!$B$4:$I$31,M6834,8)*L6834)))))))</f>
        <v>2.15</v>
      </c>
    </row>
    <row r="6835" spans="1:14">
      <c r="A6835" s="20">
        <v>4311136578053</v>
      </c>
      <c r="B6835" s="18" t="s">
        <v>16</v>
      </c>
      <c r="C6835" s="21">
        <v>20201220</v>
      </c>
      <c r="D6835" s="21">
        <v>610538201209</v>
      </c>
      <c r="E6835" s="21" t="s">
        <v>16</v>
      </c>
      <c r="F6835" s="21">
        <v>20201230</v>
      </c>
      <c r="G6835" s="21" t="s">
        <v>17</v>
      </c>
      <c r="H6835" s="21" t="s">
        <v>27</v>
      </c>
      <c r="I6835" s="21" t="s">
        <v>49</v>
      </c>
      <c r="J6835" s="21">
        <v>1.42</v>
      </c>
      <c r="K6835" s="21" t="s">
        <v>20</v>
      </c>
      <c r="L6835">
        <f t="shared" si="123"/>
        <v>2</v>
      </c>
      <c r="M6835">
        <f>MATCH(H:H,价格表!$B$4:$B$35,0)</f>
        <v>3</v>
      </c>
      <c r="N6835" s="27">
        <f>IF(J6835&lt;=0.3,INDEX(价格表!$B$4:$I$31,M6835,2),IF(AND(J6835&gt;0.3,J6835&lt;=1),INDEX(价格表!$B$4:$I$31,M6835,3),IF(AND(J6835&gt;1,J6835&lt;=2.2),INDEX(价格表!$B$4:$I$31,M6835,4),IF(AND(J6835&gt;2.2,J6835&lt;=3.3),INDEX(价格表!$B$4:$I$31,M6835,5),IF(AND(J6835&gt;3.3,J6835&lt;=4),INDEX(价格表!$B$4:$I$31,M6835,6),IF(AND(J6835&gt;4,J6835&lt;=5.5),INDEX(价格表!$B$4:$I$31,M6835,7),IF(J6835&gt;5.5,2.6+INDEX(价格表!$B$4:$I$31,M6835,8)*L6835)))))))</f>
        <v>2.15</v>
      </c>
    </row>
    <row r="6836" spans="1:14">
      <c r="A6836" s="20">
        <v>4311136578054</v>
      </c>
      <c r="B6836" s="18" t="s">
        <v>16</v>
      </c>
      <c r="C6836" s="21">
        <v>20201220</v>
      </c>
      <c r="D6836" s="21">
        <v>610538201209</v>
      </c>
      <c r="E6836" s="21" t="s">
        <v>16</v>
      </c>
      <c r="F6836" s="21">
        <v>20201230</v>
      </c>
      <c r="G6836" s="21" t="s">
        <v>17</v>
      </c>
      <c r="H6836" s="21" t="s">
        <v>27</v>
      </c>
      <c r="I6836" s="21" t="s">
        <v>210</v>
      </c>
      <c r="J6836" s="21">
        <v>2.48</v>
      </c>
      <c r="K6836" s="21" t="s">
        <v>20</v>
      </c>
      <c r="L6836">
        <f t="shared" si="123"/>
        <v>3</v>
      </c>
      <c r="M6836">
        <f>MATCH(H:H,价格表!$B$4:$B$35,0)</f>
        <v>3</v>
      </c>
      <c r="N6836" s="27">
        <f>IF(J6836&lt;=0.3,INDEX(价格表!$B$4:$I$31,M6836,2),IF(AND(J6836&gt;0.3,J6836&lt;=1),INDEX(价格表!$B$4:$I$31,M6836,3),IF(AND(J6836&gt;1,J6836&lt;=2.2),INDEX(价格表!$B$4:$I$31,M6836,4),IF(AND(J6836&gt;2.2,J6836&lt;=3.3),INDEX(价格表!$B$4:$I$31,M6836,5),IF(AND(J6836&gt;3.3,J6836&lt;=4),INDEX(价格表!$B$4:$I$31,M6836,6),IF(AND(J6836&gt;4,J6836&lt;=5.5),INDEX(价格表!$B$4:$I$31,M6836,7),IF(J6836&gt;5.5,2.6+INDEX(价格表!$B$4:$I$31,M6836,8)*L6836)))))))</f>
        <v>2.5</v>
      </c>
    </row>
    <row r="6837" spans="1:14">
      <c r="A6837" s="20">
        <v>4311136578056</v>
      </c>
      <c r="B6837" s="18" t="s">
        <v>16</v>
      </c>
      <c r="C6837" s="21">
        <v>20201220</v>
      </c>
      <c r="D6837" s="21">
        <v>610538201209</v>
      </c>
      <c r="E6837" s="21" t="s">
        <v>16</v>
      </c>
      <c r="F6837" s="21">
        <v>20201230</v>
      </c>
      <c r="G6837" s="21" t="s">
        <v>17</v>
      </c>
      <c r="H6837" s="21" t="s">
        <v>68</v>
      </c>
      <c r="I6837" s="21" t="s">
        <v>234</v>
      </c>
      <c r="J6837" s="21">
        <v>1.46</v>
      </c>
      <c r="K6837" s="21" t="s">
        <v>20</v>
      </c>
      <c r="L6837">
        <f t="shared" si="123"/>
        <v>2</v>
      </c>
      <c r="M6837">
        <f>MATCH(H:H,价格表!$B$4:$B$35,0)</f>
        <v>5</v>
      </c>
      <c r="N6837" s="27">
        <f>IF(J6837&lt;=0.3,INDEX(价格表!$B$4:$I$31,M6837,2),IF(AND(J6837&gt;0.3,J6837&lt;=1),INDEX(价格表!$B$4:$I$31,M6837,3),IF(AND(J6837&gt;1,J6837&lt;=2.2),INDEX(价格表!$B$4:$I$31,M6837,4),IF(AND(J6837&gt;2.2,J6837&lt;=3.3),INDEX(价格表!$B$4:$I$31,M6837,5),IF(AND(J6837&gt;3.3,J6837&lt;=4),INDEX(价格表!$B$4:$I$31,M6837,6),IF(AND(J6837&gt;4,J6837&lt;=5.5),INDEX(价格表!$B$4:$I$31,M6837,7),IF(J6837&gt;5.5,2.6+INDEX(价格表!$B$4:$I$31,M6837,8)*L6837)))))))</f>
        <v>2.15</v>
      </c>
    </row>
    <row r="6838" spans="1:14">
      <c r="A6838" s="20">
        <v>4311136579535</v>
      </c>
      <c r="B6838" s="18" t="s">
        <v>16</v>
      </c>
      <c r="C6838" s="21">
        <v>20201220</v>
      </c>
      <c r="D6838" s="21">
        <v>610538201209</v>
      </c>
      <c r="E6838" s="21" t="s">
        <v>16</v>
      </c>
      <c r="F6838" s="21">
        <v>20201230</v>
      </c>
      <c r="G6838" s="21" t="s">
        <v>17</v>
      </c>
      <c r="H6838" s="21" t="s">
        <v>23</v>
      </c>
      <c r="I6838" s="21" t="s">
        <v>268</v>
      </c>
      <c r="J6838" s="21">
        <v>1.45</v>
      </c>
      <c r="K6838" s="21" t="s">
        <v>20</v>
      </c>
      <c r="L6838">
        <f t="shared" si="123"/>
        <v>2</v>
      </c>
      <c r="M6838">
        <f>MATCH(H:H,价格表!$B$4:$B$35,0)</f>
        <v>15</v>
      </c>
      <c r="N6838" s="27">
        <f>IF(J6838&lt;=0.3,INDEX(价格表!$B$4:$I$31,M6838,2),IF(AND(J6838&gt;0.3,J6838&lt;=1),INDEX(价格表!$B$4:$I$31,M6838,3),IF(AND(J6838&gt;1,J6838&lt;=2.2),INDEX(价格表!$B$4:$I$31,M6838,4),IF(AND(J6838&gt;2.2,J6838&lt;=3.3),INDEX(价格表!$B$4:$I$31,M6838,5),IF(AND(J6838&gt;3.3,J6838&lt;=4),INDEX(价格表!$B$4:$I$31,M6838,6),IF(AND(J6838&gt;4,J6838&lt;=5.5),INDEX(价格表!$B$4:$I$31,M6838,7),IF(J6838&gt;5.5,2.6+INDEX(价格表!$B$4:$I$31,M6838,8)*L6838)))))))</f>
        <v>2.15</v>
      </c>
    </row>
    <row r="6839" spans="1:14">
      <c r="A6839" s="20">
        <v>4311136579536</v>
      </c>
      <c r="B6839" s="18" t="s">
        <v>16</v>
      </c>
      <c r="C6839" s="21">
        <v>20201220</v>
      </c>
      <c r="D6839" s="21">
        <v>610538201209</v>
      </c>
      <c r="E6839" s="21" t="s">
        <v>16</v>
      </c>
      <c r="F6839" s="21">
        <v>20201230</v>
      </c>
      <c r="G6839" s="21" t="s">
        <v>17</v>
      </c>
      <c r="H6839" s="21" t="s">
        <v>68</v>
      </c>
      <c r="I6839" s="21" t="s">
        <v>112</v>
      </c>
      <c r="J6839" s="21">
        <v>1.56</v>
      </c>
      <c r="K6839" s="21" t="s">
        <v>20</v>
      </c>
      <c r="L6839">
        <f t="shared" si="123"/>
        <v>2</v>
      </c>
      <c r="M6839">
        <f>MATCH(H:H,价格表!$B$4:$B$35,0)</f>
        <v>5</v>
      </c>
      <c r="N6839" s="27">
        <f>IF(J6839&lt;=0.3,INDEX(价格表!$B$4:$I$31,M6839,2),IF(AND(J6839&gt;0.3,J6839&lt;=1),INDEX(价格表!$B$4:$I$31,M6839,3),IF(AND(J6839&gt;1,J6839&lt;=2.2),INDEX(价格表!$B$4:$I$31,M6839,4),IF(AND(J6839&gt;2.2,J6839&lt;=3.3),INDEX(价格表!$B$4:$I$31,M6839,5),IF(AND(J6839&gt;3.3,J6839&lt;=4),INDEX(价格表!$B$4:$I$31,M6839,6),IF(AND(J6839&gt;4,J6839&lt;=5.5),INDEX(价格表!$B$4:$I$31,M6839,7),IF(J6839&gt;5.5,2.6+INDEX(价格表!$B$4:$I$31,M6839,8)*L6839)))))))</f>
        <v>2.15</v>
      </c>
    </row>
    <row r="6840" spans="1:14">
      <c r="A6840" s="20">
        <v>4311136579537</v>
      </c>
      <c r="B6840" s="18" t="s">
        <v>16</v>
      </c>
      <c r="C6840" s="21">
        <v>20201220</v>
      </c>
      <c r="D6840" s="21">
        <v>610538201209</v>
      </c>
      <c r="E6840" s="21" t="s">
        <v>16</v>
      </c>
      <c r="F6840" s="21">
        <v>20201230</v>
      </c>
      <c r="G6840" s="21" t="s">
        <v>17</v>
      </c>
      <c r="H6840" s="21" t="s">
        <v>73</v>
      </c>
      <c r="I6840" s="21" t="s">
        <v>93</v>
      </c>
      <c r="J6840" s="21">
        <v>1.46</v>
      </c>
      <c r="K6840" s="21" t="s">
        <v>20</v>
      </c>
      <c r="L6840">
        <f t="shared" si="123"/>
        <v>2</v>
      </c>
      <c r="M6840">
        <f>MATCH(H:H,价格表!$B$4:$B$35,0)</f>
        <v>7</v>
      </c>
      <c r="N6840" s="27">
        <f>IF(J6840&lt;=0.3,INDEX(价格表!$B$4:$I$31,M6840,2),IF(AND(J6840&gt;0.3,J6840&lt;=1),INDEX(价格表!$B$4:$I$31,M6840,3),IF(AND(J6840&gt;1,J6840&lt;=2.2),INDEX(价格表!$B$4:$I$31,M6840,4),IF(AND(J6840&gt;2.2,J6840&lt;=3.3),INDEX(价格表!$B$4:$I$31,M6840,5),IF(AND(J6840&gt;3.3,J6840&lt;=4),INDEX(价格表!$B$4:$I$31,M6840,6),IF(AND(J6840&gt;4,J6840&lt;=5.5),INDEX(价格表!$B$4:$I$31,M6840,7),IF(J6840&gt;5.5,2.6+INDEX(价格表!$B$4:$I$31,M6840,8)*L6840)))))))</f>
        <v>2.15</v>
      </c>
    </row>
    <row r="6841" spans="1:14">
      <c r="A6841" s="20">
        <v>4311136579538</v>
      </c>
      <c r="B6841" s="18" t="s">
        <v>16</v>
      </c>
      <c r="C6841" s="21">
        <v>20201220</v>
      </c>
      <c r="D6841" s="21">
        <v>610538201209</v>
      </c>
      <c r="E6841" s="21" t="s">
        <v>16</v>
      </c>
      <c r="F6841" s="21">
        <v>20201230</v>
      </c>
      <c r="G6841" s="21" t="s">
        <v>17</v>
      </c>
      <c r="H6841" s="21" t="s">
        <v>68</v>
      </c>
      <c r="I6841" s="21" t="s">
        <v>234</v>
      </c>
      <c r="J6841" s="21">
        <v>1.53</v>
      </c>
      <c r="K6841" s="21" t="s">
        <v>20</v>
      </c>
      <c r="L6841">
        <f t="shared" si="123"/>
        <v>2</v>
      </c>
      <c r="M6841">
        <f>MATCH(H:H,价格表!$B$4:$B$35,0)</f>
        <v>5</v>
      </c>
      <c r="N6841" s="27">
        <f>IF(J6841&lt;=0.3,INDEX(价格表!$B$4:$I$31,M6841,2),IF(AND(J6841&gt;0.3,J6841&lt;=1),INDEX(价格表!$B$4:$I$31,M6841,3),IF(AND(J6841&gt;1,J6841&lt;=2.2),INDEX(价格表!$B$4:$I$31,M6841,4),IF(AND(J6841&gt;2.2,J6841&lt;=3.3),INDEX(价格表!$B$4:$I$31,M6841,5),IF(AND(J6841&gt;3.3,J6841&lt;=4),INDEX(价格表!$B$4:$I$31,M6841,6),IF(AND(J6841&gt;4,J6841&lt;=5.5),INDEX(价格表!$B$4:$I$31,M6841,7),IF(J6841&gt;5.5,2.6+INDEX(价格表!$B$4:$I$31,M6841,8)*L6841)))))))</f>
        <v>2.15</v>
      </c>
    </row>
    <row r="6842" spans="1:14">
      <c r="A6842" s="20">
        <v>4311136579540</v>
      </c>
      <c r="B6842" s="18" t="s">
        <v>16</v>
      </c>
      <c r="C6842" s="21">
        <v>20201220</v>
      </c>
      <c r="D6842" s="21">
        <v>610538201209</v>
      </c>
      <c r="E6842" s="21" t="s">
        <v>16</v>
      </c>
      <c r="F6842" s="21">
        <v>20201230</v>
      </c>
      <c r="G6842" s="21" t="s">
        <v>17</v>
      </c>
      <c r="H6842" s="21" t="s">
        <v>35</v>
      </c>
      <c r="I6842" s="21" t="s">
        <v>186</v>
      </c>
      <c r="J6842" s="21">
        <v>1.66</v>
      </c>
      <c r="K6842" s="21" t="s">
        <v>20</v>
      </c>
      <c r="L6842">
        <f t="shared" si="123"/>
        <v>2</v>
      </c>
      <c r="M6842">
        <f>MATCH(H:H,价格表!$B$4:$B$35,0)</f>
        <v>22</v>
      </c>
      <c r="N6842" s="27">
        <f>IF(J6842&lt;=0.3,INDEX(价格表!$B$4:$I$31,M6842,2),IF(AND(J6842&gt;0.3,J6842&lt;=1),INDEX(价格表!$B$4:$I$31,M6842,3),IF(AND(J6842&gt;1,J6842&lt;=2.2),INDEX(价格表!$B$4:$I$31,M6842,4),IF(AND(J6842&gt;2.2,J6842&lt;=3.3),INDEX(价格表!$B$4:$I$31,M6842,5),IF(AND(J6842&gt;3.3,J6842&lt;=4),INDEX(价格表!$B$4:$I$31,M6842,6),IF(AND(J6842&gt;4,J6842&lt;=5.5),INDEX(价格表!$B$4:$I$31,M6842,7),IF(J6842&gt;5.5,2.6+INDEX(价格表!$B$4:$I$31,M6842,8)*L6842)))))))</f>
        <v>2.15</v>
      </c>
    </row>
    <row r="6843" spans="1:14">
      <c r="A6843" s="20">
        <v>4311136579541</v>
      </c>
      <c r="B6843" s="18" t="s">
        <v>16</v>
      </c>
      <c r="C6843" s="21">
        <v>20201220</v>
      </c>
      <c r="D6843" s="21">
        <v>610538201209</v>
      </c>
      <c r="E6843" s="21" t="s">
        <v>16</v>
      </c>
      <c r="F6843" s="21">
        <v>20201230</v>
      </c>
      <c r="G6843" s="21" t="s">
        <v>17</v>
      </c>
      <c r="H6843" s="21" t="s">
        <v>68</v>
      </c>
      <c r="I6843" s="21" t="s">
        <v>193</v>
      </c>
      <c r="J6843" s="21">
        <v>1.42</v>
      </c>
      <c r="K6843" s="21" t="s">
        <v>20</v>
      </c>
      <c r="L6843">
        <f t="shared" si="123"/>
        <v>2</v>
      </c>
      <c r="M6843">
        <f>MATCH(H:H,价格表!$B$4:$B$35,0)</f>
        <v>5</v>
      </c>
      <c r="N6843" s="27">
        <f>IF(J6843&lt;=0.3,INDEX(价格表!$B$4:$I$31,M6843,2),IF(AND(J6843&gt;0.3,J6843&lt;=1),INDEX(价格表!$B$4:$I$31,M6843,3),IF(AND(J6843&gt;1,J6843&lt;=2.2),INDEX(价格表!$B$4:$I$31,M6843,4),IF(AND(J6843&gt;2.2,J6843&lt;=3.3),INDEX(价格表!$B$4:$I$31,M6843,5),IF(AND(J6843&gt;3.3,J6843&lt;=4),INDEX(价格表!$B$4:$I$31,M6843,6),IF(AND(J6843&gt;4,J6843&lt;=5.5),INDEX(价格表!$B$4:$I$31,M6843,7),IF(J6843&gt;5.5,2.6+INDEX(价格表!$B$4:$I$31,M6843,8)*L6843)))))))</f>
        <v>2.15</v>
      </c>
    </row>
    <row r="6844" spans="1:14">
      <c r="A6844" s="20">
        <v>4311136580597</v>
      </c>
      <c r="B6844" s="18" t="s">
        <v>16</v>
      </c>
      <c r="C6844" s="21">
        <v>20201220</v>
      </c>
      <c r="D6844" s="21">
        <v>610538201209</v>
      </c>
      <c r="E6844" s="21" t="s">
        <v>16</v>
      </c>
      <c r="F6844" s="21">
        <v>20201230</v>
      </c>
      <c r="G6844" s="21" t="s">
        <v>17</v>
      </c>
      <c r="H6844" s="21" t="s">
        <v>23</v>
      </c>
      <c r="I6844" s="21" t="s">
        <v>24</v>
      </c>
      <c r="J6844" s="21">
        <v>1.43</v>
      </c>
      <c r="K6844" s="21" t="s">
        <v>20</v>
      </c>
      <c r="L6844">
        <f t="shared" si="123"/>
        <v>2</v>
      </c>
      <c r="M6844">
        <f>MATCH(H:H,价格表!$B$4:$B$35,0)</f>
        <v>15</v>
      </c>
      <c r="N6844" s="27">
        <f>IF(J6844&lt;=0.3,INDEX(价格表!$B$4:$I$31,M6844,2),IF(AND(J6844&gt;0.3,J6844&lt;=1),INDEX(价格表!$B$4:$I$31,M6844,3),IF(AND(J6844&gt;1,J6844&lt;=2.2),INDEX(价格表!$B$4:$I$31,M6844,4),IF(AND(J6844&gt;2.2,J6844&lt;=3.3),INDEX(价格表!$B$4:$I$31,M6844,5),IF(AND(J6844&gt;3.3,J6844&lt;=4),INDEX(价格表!$B$4:$I$31,M6844,6),IF(AND(J6844&gt;4,J6844&lt;=5.5),INDEX(价格表!$B$4:$I$31,M6844,7),IF(J6844&gt;5.5,2.6+INDEX(价格表!$B$4:$I$31,M6844,8)*L6844)))))))</f>
        <v>2.15</v>
      </c>
    </row>
    <row r="6845" spans="1:14">
      <c r="A6845" s="20">
        <v>4311136581086</v>
      </c>
      <c r="B6845" s="18" t="s">
        <v>16</v>
      </c>
      <c r="C6845" s="21">
        <v>20201220</v>
      </c>
      <c r="D6845" s="21">
        <v>610538201209</v>
      </c>
      <c r="E6845" s="21" t="s">
        <v>16</v>
      </c>
      <c r="F6845" s="21">
        <v>20201230</v>
      </c>
      <c r="G6845" s="21" t="s">
        <v>17</v>
      </c>
      <c r="H6845" s="21" t="s">
        <v>56</v>
      </c>
      <c r="I6845" s="21" t="s">
        <v>141</v>
      </c>
      <c r="J6845" s="21">
        <v>3.3</v>
      </c>
      <c r="K6845" s="21" t="s">
        <v>20</v>
      </c>
      <c r="L6845">
        <f t="shared" si="123"/>
        <v>4</v>
      </c>
      <c r="M6845">
        <f>MATCH(H:H,价格表!$B$4:$B$35,0)</f>
        <v>11</v>
      </c>
      <c r="N6845" s="27">
        <f>IF(J6845&lt;=0.3,INDEX(价格表!$B$4:$I$31,M6845,2),IF(AND(J6845&gt;0.3,J6845&lt;=1),INDEX(价格表!$B$4:$I$31,M6845,3),IF(AND(J6845&gt;1,J6845&lt;=2.2),INDEX(价格表!$B$4:$I$31,M6845,4),IF(AND(J6845&gt;2.2,J6845&lt;=3.3),INDEX(价格表!$B$4:$I$31,M6845,5),IF(AND(J6845&gt;3.3,J6845&lt;=4),INDEX(价格表!$B$4:$I$31,M6845,6),IF(AND(J6845&gt;4,J6845&lt;=5.5),INDEX(价格表!$B$4:$I$31,M6845,7),IF(J6845&gt;5.5,2.6+INDEX(价格表!$B$4:$I$31,M6845,8)*L6845)))))))</f>
        <v>2.5</v>
      </c>
    </row>
    <row r="6846" spans="1:14">
      <c r="A6846" s="20">
        <v>4311136587959</v>
      </c>
      <c r="B6846" s="18" t="s">
        <v>16</v>
      </c>
      <c r="C6846" s="21">
        <v>20201220</v>
      </c>
      <c r="D6846" s="21">
        <v>610538201209</v>
      </c>
      <c r="E6846" s="21" t="s">
        <v>16</v>
      </c>
      <c r="F6846" s="21">
        <v>20201230</v>
      </c>
      <c r="G6846" s="21" t="s">
        <v>17</v>
      </c>
      <c r="H6846" s="21" t="s">
        <v>75</v>
      </c>
      <c r="I6846" s="21" t="s">
        <v>238</v>
      </c>
      <c r="J6846" s="21">
        <v>1.45</v>
      </c>
      <c r="K6846" s="21" t="s">
        <v>20</v>
      </c>
      <c r="L6846">
        <f t="shared" si="123"/>
        <v>2</v>
      </c>
      <c r="M6846">
        <f>MATCH(H:H,价格表!$B$4:$B$35,0)</f>
        <v>24</v>
      </c>
      <c r="N6846" s="27">
        <f>IF(J6846&lt;=0.3,INDEX(价格表!$B$4:$I$31,M6846,2),IF(AND(J6846&gt;0.3,J6846&lt;=1),INDEX(价格表!$B$4:$I$31,M6846,3),IF(AND(J6846&gt;1,J6846&lt;=2.2),INDEX(价格表!$B$4:$I$31,M6846,4),IF(AND(J6846&gt;2.2,J6846&lt;=3.3),INDEX(价格表!$B$4:$I$31,M6846,5),IF(AND(J6846&gt;3.3,J6846&lt;=4),INDEX(价格表!$B$4:$I$31,M6846,6),IF(AND(J6846&gt;4,J6846&lt;=5.5),INDEX(价格表!$B$4:$I$31,M6846,7),IF(J6846&gt;5.5,2.6+INDEX(价格表!$B$4:$I$31,M6846,8)*L6846)))))))</f>
        <v>2.15</v>
      </c>
    </row>
    <row r="6847" spans="1:14">
      <c r="A6847" s="20">
        <v>4311136588502</v>
      </c>
      <c r="B6847" s="18" t="s">
        <v>16</v>
      </c>
      <c r="C6847" s="21">
        <v>20201220</v>
      </c>
      <c r="D6847" s="21">
        <v>610538201209</v>
      </c>
      <c r="E6847" s="21" t="s">
        <v>16</v>
      </c>
      <c r="F6847" s="21">
        <v>20201230</v>
      </c>
      <c r="G6847" s="21" t="s">
        <v>17</v>
      </c>
      <c r="H6847" s="21" t="s">
        <v>21</v>
      </c>
      <c r="I6847" s="21" t="s">
        <v>181</v>
      </c>
      <c r="J6847" s="21">
        <v>1.42</v>
      </c>
      <c r="K6847" s="21" t="s">
        <v>20</v>
      </c>
      <c r="L6847">
        <f t="shared" si="123"/>
        <v>2</v>
      </c>
      <c r="M6847">
        <f>MATCH(H:H,价格表!$B$4:$B$35,0)</f>
        <v>20</v>
      </c>
      <c r="N6847" s="27">
        <f>IF(J6847&lt;=0.3,INDEX(价格表!$B$4:$I$31,M6847,2),IF(AND(J6847&gt;0.3,J6847&lt;=1),INDEX(价格表!$B$4:$I$31,M6847,3),IF(AND(J6847&gt;1,J6847&lt;=2.2),INDEX(价格表!$B$4:$I$31,M6847,4),IF(AND(J6847&gt;2.2,J6847&lt;=3.3),INDEX(价格表!$B$4:$I$31,M6847,5),IF(AND(J6847&gt;3.3,J6847&lt;=4),INDEX(价格表!$B$4:$I$31,M6847,6),IF(AND(J6847&gt;4,J6847&lt;=5.5),INDEX(价格表!$B$4:$I$31,M6847,7),IF(J6847&gt;5.5,2.6+INDEX(价格表!$B$4:$I$31,M6847,8)*L6847)))))))</f>
        <v>2.15</v>
      </c>
    </row>
    <row r="6848" spans="1:14">
      <c r="A6848" s="20">
        <v>4311136594195</v>
      </c>
      <c r="B6848" s="18" t="s">
        <v>16</v>
      </c>
      <c r="C6848" s="21">
        <v>20201220</v>
      </c>
      <c r="D6848" s="21">
        <v>610538201209</v>
      </c>
      <c r="E6848" s="21" t="s">
        <v>16</v>
      </c>
      <c r="F6848" s="21">
        <v>20201230</v>
      </c>
      <c r="G6848" s="21" t="s">
        <v>17</v>
      </c>
      <c r="H6848" s="21" t="s">
        <v>39</v>
      </c>
      <c r="I6848" s="21" t="s">
        <v>81</v>
      </c>
      <c r="J6848" s="21">
        <v>3.3</v>
      </c>
      <c r="K6848" s="21" t="s">
        <v>20</v>
      </c>
      <c r="L6848">
        <f t="shared" si="123"/>
        <v>4</v>
      </c>
      <c r="M6848">
        <f>MATCH(H:H,价格表!$B$4:$B$35,0)</f>
        <v>23</v>
      </c>
      <c r="N6848" s="27">
        <f>IF(J6848&lt;=0.3,INDEX(价格表!$B$4:$I$31,M6848,2),IF(AND(J6848&gt;0.3,J6848&lt;=1),INDEX(价格表!$B$4:$I$31,M6848,3),IF(AND(J6848&gt;1,J6848&lt;=2.2),INDEX(价格表!$B$4:$I$31,M6848,4),IF(AND(J6848&gt;2.2,J6848&lt;=3.3),INDEX(价格表!$B$4:$I$31,M6848,5),IF(AND(J6848&gt;3.3,J6848&lt;=4),INDEX(价格表!$B$4:$I$31,M6848,6),IF(AND(J6848&gt;4,J6848&lt;=5.5),INDEX(价格表!$B$4:$I$31,M6848,7),IF(J6848&gt;5.5,2.6+INDEX(价格表!$B$4:$I$31,M6848,8)*L6848)))))))</f>
        <v>2.5</v>
      </c>
    </row>
    <row r="6849" spans="1:14">
      <c r="A6849" s="20">
        <v>4311136595663</v>
      </c>
      <c r="B6849" s="18" t="s">
        <v>16</v>
      </c>
      <c r="C6849" s="21">
        <v>20201220</v>
      </c>
      <c r="D6849" s="21">
        <v>610538201209</v>
      </c>
      <c r="E6849" s="21" t="s">
        <v>16</v>
      </c>
      <c r="F6849" s="21">
        <v>20201230</v>
      </c>
      <c r="G6849" s="21" t="s">
        <v>17</v>
      </c>
      <c r="H6849" s="21" t="s">
        <v>73</v>
      </c>
      <c r="I6849" s="21" t="s">
        <v>91</v>
      </c>
      <c r="J6849" s="21">
        <v>2.81</v>
      </c>
      <c r="K6849" s="21" t="s">
        <v>20</v>
      </c>
      <c r="L6849">
        <f t="shared" si="123"/>
        <v>3</v>
      </c>
      <c r="M6849">
        <f>MATCH(H:H,价格表!$B$4:$B$35,0)</f>
        <v>7</v>
      </c>
      <c r="N6849" s="27">
        <f>IF(J6849&lt;=0.3,INDEX(价格表!$B$4:$I$31,M6849,2),IF(AND(J6849&gt;0.3,J6849&lt;=1),INDEX(价格表!$B$4:$I$31,M6849,3),IF(AND(J6849&gt;1,J6849&lt;=2.2),INDEX(价格表!$B$4:$I$31,M6849,4),IF(AND(J6849&gt;2.2,J6849&lt;=3.3),INDEX(价格表!$B$4:$I$31,M6849,5),IF(AND(J6849&gt;3.3,J6849&lt;=4),INDEX(价格表!$B$4:$I$31,M6849,6),IF(AND(J6849&gt;4,J6849&lt;=5.5),INDEX(价格表!$B$4:$I$31,M6849,7),IF(J6849&gt;5.5,2.6+INDEX(价格表!$B$4:$I$31,M6849,8)*L6849)))))))</f>
        <v>2.5</v>
      </c>
    </row>
    <row r="6850" spans="1:14">
      <c r="A6850" s="20">
        <v>4311136602114</v>
      </c>
      <c r="B6850" s="18" t="s">
        <v>16</v>
      </c>
      <c r="C6850" s="21">
        <v>20201220</v>
      </c>
      <c r="D6850" s="21">
        <v>610538201209</v>
      </c>
      <c r="E6850" s="21" t="s">
        <v>16</v>
      </c>
      <c r="F6850" s="21">
        <v>20201230</v>
      </c>
      <c r="G6850" s="21" t="s">
        <v>17</v>
      </c>
      <c r="H6850" s="21" t="s">
        <v>30</v>
      </c>
      <c r="I6850" s="21" t="s">
        <v>335</v>
      </c>
      <c r="J6850" s="21">
        <v>1.46</v>
      </c>
      <c r="K6850" s="21" t="s">
        <v>20</v>
      </c>
      <c r="L6850">
        <f t="shared" si="123"/>
        <v>2</v>
      </c>
      <c r="M6850">
        <f>MATCH(H:H,价格表!$B$4:$B$35,0)</f>
        <v>16</v>
      </c>
      <c r="N6850" s="27">
        <f>IF(J6850&lt;=0.3,INDEX(价格表!$B$4:$I$31,M6850,2),IF(AND(J6850&gt;0.3,J6850&lt;=1),INDEX(价格表!$B$4:$I$31,M6850,3),IF(AND(J6850&gt;1,J6850&lt;=2.2),INDEX(价格表!$B$4:$I$31,M6850,4),IF(AND(J6850&gt;2.2,J6850&lt;=3.3),INDEX(价格表!$B$4:$I$31,M6850,5),IF(AND(J6850&gt;3.3,J6850&lt;=4),INDEX(价格表!$B$4:$I$31,M6850,6),IF(AND(J6850&gt;4,J6850&lt;=5.5),INDEX(价格表!$B$4:$I$31,M6850,7),IF(J6850&gt;5.5,2.6+INDEX(价格表!$B$4:$I$31,M6850,8)*L6850)))))))</f>
        <v>2.15</v>
      </c>
    </row>
    <row r="6851" spans="1:14">
      <c r="A6851" s="20">
        <v>4311136603353</v>
      </c>
      <c r="B6851" s="18" t="s">
        <v>16</v>
      </c>
      <c r="C6851" s="21">
        <v>20201220</v>
      </c>
      <c r="D6851" s="21">
        <v>610538201209</v>
      </c>
      <c r="E6851" s="21" t="s">
        <v>16</v>
      </c>
      <c r="F6851" s="21">
        <v>20201230</v>
      </c>
      <c r="G6851" s="21" t="s">
        <v>17</v>
      </c>
      <c r="H6851" s="21" t="s">
        <v>33</v>
      </c>
      <c r="I6851" s="21" t="s">
        <v>34</v>
      </c>
      <c r="J6851" s="21">
        <v>0.68</v>
      </c>
      <c r="K6851" s="21" t="s">
        <v>20</v>
      </c>
      <c r="L6851">
        <f t="shared" si="123"/>
        <v>1</v>
      </c>
      <c r="M6851">
        <f>MATCH(H:H,价格表!$B$4:$B$35,0)</f>
        <v>13</v>
      </c>
      <c r="N6851" s="27">
        <f>IF(J6851&lt;=0.3,INDEX(价格表!$B$4:$I$31,M6851,2),IF(AND(J6851&gt;0.3,J6851&lt;=1),INDEX(价格表!$B$4:$I$31,M6851,3),IF(AND(J6851&gt;1,J6851&lt;=2.2),INDEX(价格表!$B$4:$I$31,M6851,4),IF(AND(J6851&gt;2.2,J6851&lt;=3.3),INDEX(价格表!$B$4:$I$31,M6851,5),IF(AND(J6851&gt;3.3,J6851&lt;=4),INDEX(价格表!$B$4:$I$31,M6851,6),IF(AND(J6851&gt;4,J6851&lt;=5.5),INDEX(价格表!$B$4:$I$31,M6851,7),IF(J6851&gt;5.5,2.6+INDEX(价格表!$B$4:$I$31,M6851,8)*L6851)))))))</f>
        <v>1.8</v>
      </c>
    </row>
    <row r="6852" spans="1:14">
      <c r="A6852" s="20">
        <v>4311136603356</v>
      </c>
      <c r="B6852" s="18" t="s">
        <v>16</v>
      </c>
      <c r="C6852" s="21">
        <v>20201220</v>
      </c>
      <c r="D6852" s="21">
        <v>610538201209</v>
      </c>
      <c r="E6852" s="21" t="s">
        <v>16</v>
      </c>
      <c r="F6852" s="21">
        <v>20201230</v>
      </c>
      <c r="G6852" s="21" t="s">
        <v>17</v>
      </c>
      <c r="H6852" s="21" t="s">
        <v>27</v>
      </c>
      <c r="I6852" s="21" t="s">
        <v>49</v>
      </c>
      <c r="J6852" s="21">
        <v>0.54</v>
      </c>
      <c r="K6852" s="21" t="s">
        <v>20</v>
      </c>
      <c r="L6852">
        <f t="shared" ref="L6852:L6915" si="125">ROUNDUP(J6852,0)</f>
        <v>1</v>
      </c>
      <c r="M6852">
        <f>MATCH(H:H,价格表!$B$4:$B$35,0)</f>
        <v>3</v>
      </c>
      <c r="N6852" s="27">
        <f>IF(J6852&lt;=0.3,INDEX(价格表!$B$4:$I$31,M6852,2),IF(AND(J6852&gt;0.3,J6852&lt;=1),INDEX(价格表!$B$4:$I$31,M6852,3),IF(AND(J6852&gt;1,J6852&lt;=2.2),INDEX(价格表!$B$4:$I$31,M6852,4),IF(AND(J6852&gt;2.2,J6852&lt;=3.3),INDEX(价格表!$B$4:$I$31,M6852,5),IF(AND(J6852&gt;3.3,J6852&lt;=4),INDEX(价格表!$B$4:$I$31,M6852,6),IF(AND(J6852&gt;4,J6852&lt;=5.5),INDEX(价格表!$B$4:$I$31,M6852,7),IF(J6852&gt;5.5,2.6+INDEX(价格表!$B$4:$I$31,M6852,8)*L6852)))))))</f>
        <v>1.8</v>
      </c>
    </row>
    <row r="6853" spans="1:14">
      <c r="A6853" s="20">
        <v>4311136606006</v>
      </c>
      <c r="B6853" s="18" t="s">
        <v>16</v>
      </c>
      <c r="C6853" s="21">
        <v>20201220</v>
      </c>
      <c r="D6853" s="21">
        <v>610538201209</v>
      </c>
      <c r="E6853" s="21" t="s">
        <v>16</v>
      </c>
      <c r="F6853" s="21">
        <v>20201230</v>
      </c>
      <c r="G6853" s="21" t="s">
        <v>17</v>
      </c>
      <c r="H6853" s="21" t="s">
        <v>56</v>
      </c>
      <c r="I6853" s="21" t="s">
        <v>141</v>
      </c>
      <c r="J6853" s="21">
        <v>1.46</v>
      </c>
      <c r="K6853" s="21" t="s">
        <v>20</v>
      </c>
      <c r="L6853">
        <f t="shared" si="125"/>
        <v>2</v>
      </c>
      <c r="M6853">
        <f>MATCH(H:H,价格表!$B$4:$B$35,0)</f>
        <v>11</v>
      </c>
      <c r="N6853" s="27">
        <f>IF(J6853&lt;=0.3,INDEX(价格表!$B$4:$I$31,M6853,2),IF(AND(J6853&gt;0.3,J6853&lt;=1),INDEX(价格表!$B$4:$I$31,M6853,3),IF(AND(J6853&gt;1,J6853&lt;=2.2),INDEX(价格表!$B$4:$I$31,M6853,4),IF(AND(J6853&gt;2.2,J6853&lt;=3.3),INDEX(价格表!$B$4:$I$31,M6853,5),IF(AND(J6853&gt;3.3,J6853&lt;=4),INDEX(价格表!$B$4:$I$31,M6853,6),IF(AND(J6853&gt;4,J6853&lt;=5.5),INDEX(价格表!$B$4:$I$31,M6853,7),IF(J6853&gt;5.5,2.6+INDEX(价格表!$B$4:$I$31,M6853,8)*L6853)))))))</f>
        <v>2.15</v>
      </c>
    </row>
    <row r="6854" spans="1:14">
      <c r="A6854" s="20">
        <v>4311136606009</v>
      </c>
      <c r="B6854" s="18" t="s">
        <v>16</v>
      </c>
      <c r="C6854" s="21">
        <v>20201220</v>
      </c>
      <c r="D6854" s="21">
        <v>610538201209</v>
      </c>
      <c r="E6854" s="21" t="s">
        <v>16</v>
      </c>
      <c r="F6854" s="21">
        <v>20201230</v>
      </c>
      <c r="G6854" s="21" t="s">
        <v>17</v>
      </c>
      <c r="H6854" s="21" t="s">
        <v>68</v>
      </c>
      <c r="I6854" s="21" t="s">
        <v>193</v>
      </c>
      <c r="J6854" s="21">
        <v>1.5</v>
      </c>
      <c r="K6854" s="21" t="s">
        <v>20</v>
      </c>
      <c r="L6854">
        <f t="shared" si="125"/>
        <v>2</v>
      </c>
      <c r="M6854">
        <f>MATCH(H:H,价格表!$B$4:$B$35,0)</f>
        <v>5</v>
      </c>
      <c r="N6854" s="27">
        <f>IF(J6854&lt;=0.3,INDEX(价格表!$B$4:$I$31,M6854,2),IF(AND(J6854&gt;0.3,J6854&lt;=1),INDEX(价格表!$B$4:$I$31,M6854,3),IF(AND(J6854&gt;1,J6854&lt;=2.2),INDEX(价格表!$B$4:$I$31,M6854,4),IF(AND(J6854&gt;2.2,J6854&lt;=3.3),INDEX(价格表!$B$4:$I$31,M6854,5),IF(AND(J6854&gt;3.3,J6854&lt;=4),INDEX(价格表!$B$4:$I$31,M6854,6),IF(AND(J6854&gt;4,J6854&lt;=5.5),INDEX(价格表!$B$4:$I$31,M6854,7),IF(J6854&gt;5.5,2.6+INDEX(价格表!$B$4:$I$31,M6854,8)*L6854)))))))</f>
        <v>2.15</v>
      </c>
    </row>
    <row r="6855" spans="1:14">
      <c r="A6855" s="20">
        <v>4311136607499</v>
      </c>
      <c r="B6855" s="18" t="s">
        <v>16</v>
      </c>
      <c r="C6855" s="21">
        <v>20201220</v>
      </c>
      <c r="D6855" s="21">
        <v>610538201209</v>
      </c>
      <c r="E6855" s="21" t="s">
        <v>16</v>
      </c>
      <c r="F6855" s="21">
        <v>20201230</v>
      </c>
      <c r="G6855" s="21" t="s">
        <v>17</v>
      </c>
      <c r="H6855" s="21" t="s">
        <v>39</v>
      </c>
      <c r="I6855" s="21" t="s">
        <v>40</v>
      </c>
      <c r="J6855" s="21">
        <v>1.44</v>
      </c>
      <c r="K6855" s="21" t="s">
        <v>20</v>
      </c>
      <c r="L6855">
        <f t="shared" si="125"/>
        <v>2</v>
      </c>
      <c r="M6855">
        <f>MATCH(H:H,价格表!$B$4:$B$35,0)</f>
        <v>23</v>
      </c>
      <c r="N6855" s="27">
        <f>IF(J6855&lt;=0.3,INDEX(价格表!$B$4:$I$31,M6855,2),IF(AND(J6855&gt;0.3,J6855&lt;=1),INDEX(价格表!$B$4:$I$31,M6855,3),IF(AND(J6855&gt;1,J6855&lt;=2.2),INDEX(价格表!$B$4:$I$31,M6855,4),IF(AND(J6855&gt;2.2,J6855&lt;=3.3),INDEX(价格表!$B$4:$I$31,M6855,5),IF(AND(J6855&gt;3.3,J6855&lt;=4),INDEX(价格表!$B$4:$I$31,M6855,6),IF(AND(J6855&gt;4,J6855&lt;=5.5),INDEX(价格表!$B$4:$I$31,M6855,7),IF(J6855&gt;5.5,2.6+INDEX(价格表!$B$4:$I$31,M6855,8)*L6855)))))))</f>
        <v>2.15</v>
      </c>
    </row>
    <row r="6856" spans="1:14">
      <c r="A6856" s="20">
        <v>4311136607568</v>
      </c>
      <c r="B6856" s="18" t="s">
        <v>16</v>
      </c>
      <c r="C6856" s="21">
        <v>20201220</v>
      </c>
      <c r="D6856" s="21">
        <v>610538201209</v>
      </c>
      <c r="E6856" s="21" t="s">
        <v>16</v>
      </c>
      <c r="F6856" s="21">
        <v>20201230</v>
      </c>
      <c r="G6856" s="21" t="s">
        <v>17</v>
      </c>
      <c r="H6856" s="21" t="s">
        <v>18</v>
      </c>
      <c r="I6856" s="21" t="s">
        <v>346</v>
      </c>
      <c r="J6856" s="21">
        <v>1.47</v>
      </c>
      <c r="K6856" s="21" t="s">
        <v>20</v>
      </c>
      <c r="L6856">
        <f t="shared" si="125"/>
        <v>2</v>
      </c>
      <c r="M6856">
        <f>MATCH(H:H,价格表!$B$4:$B$35,0)</f>
        <v>1</v>
      </c>
      <c r="N6856" s="27">
        <f>IF(J6856&lt;=0.3,INDEX(价格表!$B$4:$I$31,M6856,2),IF(AND(J6856&gt;0.3,J6856&lt;=1),INDEX(价格表!$B$4:$I$31,M6856,3),IF(AND(J6856&gt;1,J6856&lt;=2.2),INDEX(价格表!$B$4:$I$31,M6856,4),IF(AND(J6856&gt;2.2,J6856&lt;=3.3),INDEX(价格表!$B$4:$I$31,M6856,5),IF(AND(J6856&gt;3.3,J6856&lt;=4),INDEX(价格表!$B$4:$I$31,M6856,6),IF(AND(J6856&gt;4,J6856&lt;=5.5),INDEX(价格表!$B$4:$I$31,M6856,7),IF(J6856&gt;5.5,2.6+INDEX(价格表!$B$4:$I$31,M6856,8)*L6856)))))))</f>
        <v>2.15</v>
      </c>
    </row>
    <row r="6857" spans="1:14">
      <c r="A6857" s="20">
        <v>4311136607575</v>
      </c>
      <c r="B6857" s="18" t="s">
        <v>16</v>
      </c>
      <c r="C6857" s="21">
        <v>20201220</v>
      </c>
      <c r="D6857" s="21">
        <v>610538201209</v>
      </c>
      <c r="E6857" s="21" t="s">
        <v>16</v>
      </c>
      <c r="F6857" s="21">
        <v>20201230</v>
      </c>
      <c r="G6857" s="21" t="s">
        <v>17</v>
      </c>
      <c r="H6857" s="21" t="s">
        <v>23</v>
      </c>
      <c r="I6857" s="21" t="s">
        <v>118</v>
      </c>
      <c r="J6857" s="21">
        <v>1.42</v>
      </c>
      <c r="K6857" s="21" t="s">
        <v>20</v>
      </c>
      <c r="L6857">
        <f t="shared" si="125"/>
        <v>2</v>
      </c>
      <c r="M6857">
        <f>MATCH(H:H,价格表!$B$4:$B$35,0)</f>
        <v>15</v>
      </c>
      <c r="N6857" s="27">
        <f>IF(J6857&lt;=0.3,INDEX(价格表!$B$4:$I$31,M6857,2),IF(AND(J6857&gt;0.3,J6857&lt;=1),INDEX(价格表!$B$4:$I$31,M6857,3),IF(AND(J6857&gt;1,J6857&lt;=2.2),INDEX(价格表!$B$4:$I$31,M6857,4),IF(AND(J6857&gt;2.2,J6857&lt;=3.3),INDEX(价格表!$B$4:$I$31,M6857,5),IF(AND(J6857&gt;3.3,J6857&lt;=4),INDEX(价格表!$B$4:$I$31,M6857,6),IF(AND(J6857&gt;4,J6857&lt;=5.5),INDEX(价格表!$B$4:$I$31,M6857,7),IF(J6857&gt;5.5,2.6+INDEX(价格表!$B$4:$I$31,M6857,8)*L6857)))))))</f>
        <v>2.15</v>
      </c>
    </row>
    <row r="6858" spans="1:14">
      <c r="A6858" s="20">
        <v>4311136607576</v>
      </c>
      <c r="B6858" s="18" t="s">
        <v>16</v>
      </c>
      <c r="C6858" s="21">
        <v>20201220</v>
      </c>
      <c r="D6858" s="21">
        <v>610538201209</v>
      </c>
      <c r="E6858" s="21" t="s">
        <v>16</v>
      </c>
      <c r="F6858" s="21">
        <v>20201230</v>
      </c>
      <c r="G6858" s="21" t="s">
        <v>17</v>
      </c>
      <c r="H6858" s="21" t="s">
        <v>68</v>
      </c>
      <c r="I6858" s="21" t="s">
        <v>263</v>
      </c>
      <c r="J6858" s="21">
        <v>1.44</v>
      </c>
      <c r="K6858" s="21" t="s">
        <v>20</v>
      </c>
      <c r="L6858">
        <f t="shared" si="125"/>
        <v>2</v>
      </c>
      <c r="M6858">
        <f>MATCH(H:H,价格表!$B$4:$B$35,0)</f>
        <v>5</v>
      </c>
      <c r="N6858" s="27">
        <f>IF(J6858&lt;=0.3,INDEX(价格表!$B$4:$I$31,M6858,2),IF(AND(J6858&gt;0.3,J6858&lt;=1),INDEX(价格表!$B$4:$I$31,M6858,3),IF(AND(J6858&gt;1,J6858&lt;=2.2),INDEX(价格表!$B$4:$I$31,M6858,4),IF(AND(J6858&gt;2.2,J6858&lt;=3.3),INDEX(价格表!$B$4:$I$31,M6858,5),IF(AND(J6858&gt;3.3,J6858&lt;=4),INDEX(价格表!$B$4:$I$31,M6858,6),IF(AND(J6858&gt;4,J6858&lt;=5.5),INDEX(价格表!$B$4:$I$31,M6858,7),IF(J6858&gt;5.5,2.6+INDEX(价格表!$B$4:$I$31,M6858,8)*L6858)))))))</f>
        <v>2.15</v>
      </c>
    </row>
    <row r="6859" spans="1:14">
      <c r="A6859" s="20">
        <v>4311136609128</v>
      </c>
      <c r="B6859" s="18" t="s">
        <v>16</v>
      </c>
      <c r="C6859" s="21">
        <v>20201220</v>
      </c>
      <c r="D6859" s="21">
        <v>610538201209</v>
      </c>
      <c r="E6859" s="21" t="s">
        <v>16</v>
      </c>
      <c r="F6859" s="21">
        <v>20201230</v>
      </c>
      <c r="G6859" s="21" t="s">
        <v>17</v>
      </c>
      <c r="H6859" s="21" t="s">
        <v>45</v>
      </c>
      <c r="I6859" s="21" t="s">
        <v>120</v>
      </c>
      <c r="J6859" s="21">
        <v>1.42</v>
      </c>
      <c r="K6859" s="21" t="s">
        <v>20</v>
      </c>
      <c r="L6859">
        <f t="shared" si="125"/>
        <v>2</v>
      </c>
      <c r="M6859">
        <f>MATCH(H:H,价格表!$B$4:$B$35,0)</f>
        <v>9</v>
      </c>
      <c r="N6859" s="27">
        <f>IF(J6859&lt;=0.3,INDEX(价格表!$B$4:$I$31,M6859,2),IF(AND(J6859&gt;0.3,J6859&lt;=1),INDEX(价格表!$B$4:$I$31,M6859,3),IF(AND(J6859&gt;1,J6859&lt;=2.2),INDEX(价格表!$B$4:$I$31,M6859,4),IF(AND(J6859&gt;2.2,J6859&lt;=3.3),INDEX(价格表!$B$4:$I$31,M6859,5),IF(AND(J6859&gt;3.3,J6859&lt;=4),INDEX(价格表!$B$4:$I$31,M6859,6),IF(AND(J6859&gt;4,J6859&lt;=5.5),INDEX(价格表!$B$4:$I$31,M6859,7),IF(J6859&gt;5.5,2.6+INDEX(价格表!$B$4:$I$31,M6859,8)*L6859)))))))</f>
        <v>2.15</v>
      </c>
    </row>
    <row r="6860" spans="1:14">
      <c r="A6860" s="20">
        <v>4311136609139</v>
      </c>
      <c r="B6860" s="18" t="s">
        <v>16</v>
      </c>
      <c r="C6860" s="21">
        <v>20201220</v>
      </c>
      <c r="D6860" s="21">
        <v>610538201209</v>
      </c>
      <c r="E6860" s="21" t="s">
        <v>16</v>
      </c>
      <c r="F6860" s="21">
        <v>20201230</v>
      </c>
      <c r="G6860" s="21" t="s">
        <v>17</v>
      </c>
      <c r="H6860" s="21" t="s">
        <v>21</v>
      </c>
      <c r="I6860" s="21" t="s">
        <v>201</v>
      </c>
      <c r="J6860" s="21">
        <v>1.42</v>
      </c>
      <c r="K6860" s="21" t="s">
        <v>20</v>
      </c>
      <c r="L6860">
        <f t="shared" si="125"/>
        <v>2</v>
      </c>
      <c r="M6860">
        <f>MATCH(H:H,价格表!$B$4:$B$35,0)</f>
        <v>20</v>
      </c>
      <c r="N6860" s="27">
        <f>IF(J6860&lt;=0.3,INDEX(价格表!$B$4:$I$31,M6860,2),IF(AND(J6860&gt;0.3,J6860&lt;=1),INDEX(价格表!$B$4:$I$31,M6860,3),IF(AND(J6860&gt;1,J6860&lt;=2.2),INDEX(价格表!$B$4:$I$31,M6860,4),IF(AND(J6860&gt;2.2,J6860&lt;=3.3),INDEX(价格表!$B$4:$I$31,M6860,5),IF(AND(J6860&gt;3.3,J6860&lt;=4),INDEX(价格表!$B$4:$I$31,M6860,6),IF(AND(J6860&gt;4,J6860&lt;=5.5),INDEX(价格表!$B$4:$I$31,M6860,7),IF(J6860&gt;5.5,2.6+INDEX(价格表!$B$4:$I$31,M6860,8)*L6860)))))))</f>
        <v>2.15</v>
      </c>
    </row>
    <row r="6861" spans="1:14">
      <c r="A6861" s="20">
        <v>4311136609947</v>
      </c>
      <c r="B6861" s="18" t="s">
        <v>16</v>
      </c>
      <c r="C6861" s="21">
        <v>20201220</v>
      </c>
      <c r="D6861" s="21">
        <v>610538201209</v>
      </c>
      <c r="E6861" s="21" t="s">
        <v>16</v>
      </c>
      <c r="F6861" s="21">
        <v>20201230</v>
      </c>
      <c r="G6861" s="21" t="s">
        <v>17</v>
      </c>
      <c r="H6861" s="21" t="s">
        <v>18</v>
      </c>
      <c r="I6861" s="21" t="s">
        <v>61</v>
      </c>
      <c r="J6861" s="21">
        <v>0.58</v>
      </c>
      <c r="K6861" s="21" t="s">
        <v>20</v>
      </c>
      <c r="L6861">
        <f t="shared" si="125"/>
        <v>1</v>
      </c>
      <c r="M6861">
        <f>MATCH(H:H,价格表!$B$4:$B$35,0)</f>
        <v>1</v>
      </c>
      <c r="N6861" s="27">
        <f>IF(J6861&lt;=0.3,INDEX(价格表!$B$4:$I$31,M6861,2),IF(AND(J6861&gt;0.3,J6861&lt;=1),INDEX(价格表!$B$4:$I$31,M6861,3),IF(AND(J6861&gt;1,J6861&lt;=2.2),INDEX(价格表!$B$4:$I$31,M6861,4),IF(AND(J6861&gt;2.2,J6861&lt;=3.3),INDEX(价格表!$B$4:$I$31,M6861,5),IF(AND(J6861&gt;3.3,J6861&lt;=4),INDEX(价格表!$B$4:$I$31,M6861,6),IF(AND(J6861&gt;4,J6861&lt;=5.5),INDEX(价格表!$B$4:$I$31,M6861,7),IF(J6861&gt;5.5,2.6+INDEX(价格表!$B$4:$I$31,M6861,8)*L6861)))))))</f>
        <v>1.8</v>
      </c>
    </row>
    <row r="6862" spans="1:14">
      <c r="A6862" s="20">
        <v>4311136613885</v>
      </c>
      <c r="B6862" s="18" t="s">
        <v>16</v>
      </c>
      <c r="C6862" s="21">
        <v>20201220</v>
      </c>
      <c r="D6862" s="21">
        <v>610538201209</v>
      </c>
      <c r="E6862" s="21" t="s">
        <v>16</v>
      </c>
      <c r="F6862" s="21">
        <v>20201230</v>
      </c>
      <c r="G6862" s="21" t="s">
        <v>17</v>
      </c>
      <c r="H6862" s="21" t="s">
        <v>35</v>
      </c>
      <c r="I6862" s="21" t="s">
        <v>156</v>
      </c>
      <c r="J6862" s="21">
        <v>1.92</v>
      </c>
      <c r="K6862" s="21" t="s">
        <v>20</v>
      </c>
      <c r="L6862">
        <f t="shared" si="125"/>
        <v>2</v>
      </c>
      <c r="M6862">
        <f>MATCH(H:H,价格表!$B$4:$B$35,0)</f>
        <v>22</v>
      </c>
      <c r="N6862" s="27">
        <f>IF(J6862&lt;=0.3,INDEX(价格表!$B$4:$I$31,M6862,2),IF(AND(J6862&gt;0.3,J6862&lt;=1),INDEX(价格表!$B$4:$I$31,M6862,3),IF(AND(J6862&gt;1,J6862&lt;=2.2),INDEX(价格表!$B$4:$I$31,M6862,4),IF(AND(J6862&gt;2.2,J6862&lt;=3.3),INDEX(价格表!$B$4:$I$31,M6862,5),IF(AND(J6862&gt;3.3,J6862&lt;=4),INDEX(价格表!$B$4:$I$31,M6862,6),IF(AND(J6862&gt;4,J6862&lt;=5.5),INDEX(价格表!$B$4:$I$31,M6862,7),IF(J6862&gt;5.5,2.6+INDEX(价格表!$B$4:$I$31,M6862,8)*L6862)))))))</f>
        <v>2.15</v>
      </c>
    </row>
    <row r="6863" spans="1:14">
      <c r="A6863" s="20">
        <v>4311136613886</v>
      </c>
      <c r="B6863" s="18" t="s">
        <v>16</v>
      </c>
      <c r="C6863" s="21">
        <v>20201220</v>
      </c>
      <c r="D6863" s="21">
        <v>610538201209</v>
      </c>
      <c r="E6863" s="21" t="s">
        <v>16</v>
      </c>
      <c r="F6863" s="21">
        <v>20201230</v>
      </c>
      <c r="G6863" s="21" t="s">
        <v>17</v>
      </c>
      <c r="H6863" s="21" t="s">
        <v>75</v>
      </c>
      <c r="I6863" s="21" t="s">
        <v>111</v>
      </c>
      <c r="J6863" s="21">
        <v>1.44</v>
      </c>
      <c r="K6863" s="21" t="s">
        <v>20</v>
      </c>
      <c r="L6863">
        <f t="shared" si="125"/>
        <v>2</v>
      </c>
      <c r="M6863">
        <f>MATCH(H:H,价格表!$B$4:$B$35,0)</f>
        <v>24</v>
      </c>
      <c r="N6863" s="27">
        <f>IF(J6863&lt;=0.3,INDEX(价格表!$B$4:$I$31,M6863,2),IF(AND(J6863&gt;0.3,J6863&lt;=1),INDEX(价格表!$B$4:$I$31,M6863,3),IF(AND(J6863&gt;1,J6863&lt;=2.2),INDEX(价格表!$B$4:$I$31,M6863,4),IF(AND(J6863&gt;2.2,J6863&lt;=3.3),INDEX(价格表!$B$4:$I$31,M6863,5),IF(AND(J6863&gt;3.3,J6863&lt;=4),INDEX(价格表!$B$4:$I$31,M6863,6),IF(AND(J6863&gt;4,J6863&lt;=5.5),INDEX(价格表!$B$4:$I$31,M6863,7),IF(J6863&gt;5.5,2.6+INDEX(价格表!$B$4:$I$31,M6863,8)*L6863)))))))</f>
        <v>2.15</v>
      </c>
    </row>
    <row r="6864" spans="1:14">
      <c r="A6864" s="20">
        <v>4311136613887</v>
      </c>
      <c r="B6864" s="18" t="s">
        <v>16</v>
      </c>
      <c r="C6864" s="21">
        <v>20201220</v>
      </c>
      <c r="D6864" s="21">
        <v>610538201209</v>
      </c>
      <c r="E6864" s="21" t="s">
        <v>16</v>
      </c>
      <c r="F6864" s="21">
        <v>20201230</v>
      </c>
      <c r="G6864" s="21" t="s">
        <v>17</v>
      </c>
      <c r="H6864" s="21" t="s">
        <v>75</v>
      </c>
      <c r="I6864" s="21" t="s">
        <v>221</v>
      </c>
      <c r="J6864" s="21">
        <v>1.43</v>
      </c>
      <c r="K6864" s="21" t="s">
        <v>20</v>
      </c>
      <c r="L6864">
        <f t="shared" si="125"/>
        <v>2</v>
      </c>
      <c r="M6864">
        <f>MATCH(H:H,价格表!$B$4:$B$35,0)</f>
        <v>24</v>
      </c>
      <c r="N6864" s="27">
        <f>IF(J6864&lt;=0.3,INDEX(价格表!$B$4:$I$31,M6864,2),IF(AND(J6864&gt;0.3,J6864&lt;=1),INDEX(价格表!$B$4:$I$31,M6864,3),IF(AND(J6864&gt;1,J6864&lt;=2.2),INDEX(价格表!$B$4:$I$31,M6864,4),IF(AND(J6864&gt;2.2,J6864&lt;=3.3),INDEX(价格表!$B$4:$I$31,M6864,5),IF(AND(J6864&gt;3.3,J6864&lt;=4),INDEX(价格表!$B$4:$I$31,M6864,6),IF(AND(J6864&gt;4,J6864&lt;=5.5),INDEX(价格表!$B$4:$I$31,M6864,7),IF(J6864&gt;5.5,2.6+INDEX(价格表!$B$4:$I$31,M6864,8)*L6864)))))))</f>
        <v>2.15</v>
      </c>
    </row>
    <row r="6865" spans="1:14">
      <c r="A6865" s="20">
        <v>4311136613888</v>
      </c>
      <c r="B6865" s="18" t="s">
        <v>16</v>
      </c>
      <c r="C6865" s="21">
        <v>20201220</v>
      </c>
      <c r="D6865" s="21">
        <v>610538201209</v>
      </c>
      <c r="E6865" s="21" t="s">
        <v>16</v>
      </c>
      <c r="F6865" s="21">
        <v>20201230</v>
      </c>
      <c r="G6865" s="21" t="s">
        <v>17</v>
      </c>
      <c r="H6865" s="21" t="s">
        <v>27</v>
      </c>
      <c r="I6865" s="21" t="s">
        <v>85</v>
      </c>
      <c r="J6865" s="21">
        <v>1.42</v>
      </c>
      <c r="K6865" s="21" t="s">
        <v>20</v>
      </c>
      <c r="L6865">
        <f t="shared" si="125"/>
        <v>2</v>
      </c>
      <c r="M6865">
        <f>MATCH(H:H,价格表!$B$4:$B$35,0)</f>
        <v>3</v>
      </c>
      <c r="N6865" s="27">
        <f>IF(J6865&lt;=0.3,INDEX(价格表!$B$4:$I$31,M6865,2),IF(AND(J6865&gt;0.3,J6865&lt;=1),INDEX(价格表!$B$4:$I$31,M6865,3),IF(AND(J6865&gt;1,J6865&lt;=2.2),INDEX(价格表!$B$4:$I$31,M6865,4),IF(AND(J6865&gt;2.2,J6865&lt;=3.3),INDEX(价格表!$B$4:$I$31,M6865,5),IF(AND(J6865&gt;3.3,J6865&lt;=4),INDEX(价格表!$B$4:$I$31,M6865,6),IF(AND(J6865&gt;4,J6865&lt;=5.5),INDEX(价格表!$B$4:$I$31,M6865,7),IF(J6865&gt;5.5,2.6+INDEX(价格表!$B$4:$I$31,M6865,8)*L6865)))))))</f>
        <v>2.15</v>
      </c>
    </row>
    <row r="6866" spans="1:14">
      <c r="A6866" s="20">
        <v>4311136613889</v>
      </c>
      <c r="B6866" s="18" t="s">
        <v>16</v>
      </c>
      <c r="C6866" s="21">
        <v>20201220</v>
      </c>
      <c r="D6866" s="21">
        <v>610538201209</v>
      </c>
      <c r="E6866" s="21" t="s">
        <v>16</v>
      </c>
      <c r="F6866" s="21">
        <v>20201230</v>
      </c>
      <c r="G6866" s="21" t="s">
        <v>17</v>
      </c>
      <c r="H6866" s="21" t="s">
        <v>68</v>
      </c>
      <c r="I6866" s="21" t="s">
        <v>234</v>
      </c>
      <c r="J6866" s="21">
        <v>1.51</v>
      </c>
      <c r="K6866" s="21" t="s">
        <v>20</v>
      </c>
      <c r="L6866">
        <f t="shared" si="125"/>
        <v>2</v>
      </c>
      <c r="M6866">
        <f>MATCH(H:H,价格表!$B$4:$B$35,0)</f>
        <v>5</v>
      </c>
      <c r="N6866" s="27">
        <f>IF(J6866&lt;=0.3,INDEX(价格表!$B$4:$I$31,M6866,2),IF(AND(J6866&gt;0.3,J6866&lt;=1),INDEX(价格表!$B$4:$I$31,M6866,3),IF(AND(J6866&gt;1,J6866&lt;=2.2),INDEX(价格表!$B$4:$I$31,M6866,4),IF(AND(J6866&gt;2.2,J6866&lt;=3.3),INDEX(价格表!$B$4:$I$31,M6866,5),IF(AND(J6866&gt;3.3,J6866&lt;=4),INDEX(价格表!$B$4:$I$31,M6866,6),IF(AND(J6866&gt;4,J6866&lt;=5.5),INDEX(价格表!$B$4:$I$31,M6866,7),IF(J6866&gt;5.5,2.6+INDEX(价格表!$B$4:$I$31,M6866,8)*L6866)))))))</f>
        <v>2.15</v>
      </c>
    </row>
    <row r="6867" spans="1:14">
      <c r="A6867" s="20">
        <v>4311136613892</v>
      </c>
      <c r="B6867" s="18" t="s">
        <v>16</v>
      </c>
      <c r="C6867" s="21">
        <v>20201220</v>
      </c>
      <c r="D6867" s="21">
        <v>610538201209</v>
      </c>
      <c r="E6867" s="21" t="s">
        <v>16</v>
      </c>
      <c r="F6867" s="21">
        <v>20201230</v>
      </c>
      <c r="G6867" s="21" t="s">
        <v>17</v>
      </c>
      <c r="H6867" s="21" t="s">
        <v>35</v>
      </c>
      <c r="I6867" s="21" t="s">
        <v>224</v>
      </c>
      <c r="J6867" s="21">
        <v>1.55</v>
      </c>
      <c r="K6867" s="21" t="s">
        <v>20</v>
      </c>
      <c r="L6867">
        <f t="shared" si="125"/>
        <v>2</v>
      </c>
      <c r="M6867">
        <f>MATCH(H:H,价格表!$B$4:$B$35,0)</f>
        <v>22</v>
      </c>
      <c r="N6867" s="27">
        <f>IF(J6867&lt;=0.3,INDEX(价格表!$B$4:$I$31,M6867,2),IF(AND(J6867&gt;0.3,J6867&lt;=1),INDEX(价格表!$B$4:$I$31,M6867,3),IF(AND(J6867&gt;1,J6867&lt;=2.2),INDEX(价格表!$B$4:$I$31,M6867,4),IF(AND(J6867&gt;2.2,J6867&lt;=3.3),INDEX(价格表!$B$4:$I$31,M6867,5),IF(AND(J6867&gt;3.3,J6867&lt;=4),INDEX(价格表!$B$4:$I$31,M6867,6),IF(AND(J6867&gt;4,J6867&lt;=5.5),INDEX(价格表!$B$4:$I$31,M6867,7),IF(J6867&gt;5.5,2.6+INDEX(价格表!$B$4:$I$31,M6867,8)*L6867)))))))</f>
        <v>2.15</v>
      </c>
    </row>
    <row r="6868" spans="1:14">
      <c r="A6868" s="20">
        <v>4311136613893</v>
      </c>
      <c r="B6868" s="18" t="s">
        <v>16</v>
      </c>
      <c r="C6868" s="21">
        <v>20201220</v>
      </c>
      <c r="D6868" s="21">
        <v>610538201209</v>
      </c>
      <c r="E6868" s="21" t="s">
        <v>16</v>
      </c>
      <c r="F6868" s="21">
        <v>20201230</v>
      </c>
      <c r="G6868" s="21" t="s">
        <v>17</v>
      </c>
      <c r="H6868" s="21" t="s">
        <v>33</v>
      </c>
      <c r="I6868" s="21" t="s">
        <v>34</v>
      </c>
      <c r="J6868" s="21">
        <v>1.42</v>
      </c>
      <c r="K6868" s="21" t="s">
        <v>20</v>
      </c>
      <c r="L6868">
        <f t="shared" si="125"/>
        <v>2</v>
      </c>
      <c r="M6868">
        <f>MATCH(H:H,价格表!$B$4:$B$35,0)</f>
        <v>13</v>
      </c>
      <c r="N6868" s="27">
        <f>IF(J6868&lt;=0.3,INDEX(价格表!$B$4:$I$31,M6868,2),IF(AND(J6868&gt;0.3,J6868&lt;=1),INDEX(价格表!$B$4:$I$31,M6868,3),IF(AND(J6868&gt;1,J6868&lt;=2.2),INDEX(价格表!$B$4:$I$31,M6868,4),IF(AND(J6868&gt;2.2,J6868&lt;=3.3),INDEX(价格表!$B$4:$I$31,M6868,5),IF(AND(J6868&gt;3.3,J6868&lt;=4),INDEX(价格表!$B$4:$I$31,M6868,6),IF(AND(J6868&gt;4,J6868&lt;=5.5),INDEX(价格表!$B$4:$I$31,M6868,7),IF(J6868&gt;5.5,2.6+INDEX(价格表!$B$4:$I$31,M6868,8)*L6868)))))))</f>
        <v>2.15</v>
      </c>
    </row>
    <row r="6869" spans="1:14">
      <c r="A6869" s="20">
        <v>4311136617757</v>
      </c>
      <c r="B6869" s="18" t="s">
        <v>16</v>
      </c>
      <c r="C6869" s="21">
        <v>20201220</v>
      </c>
      <c r="D6869" s="21">
        <v>610538201209</v>
      </c>
      <c r="E6869" s="21" t="s">
        <v>16</v>
      </c>
      <c r="F6869" s="21">
        <v>20201230</v>
      </c>
      <c r="G6869" s="21" t="s">
        <v>17</v>
      </c>
      <c r="H6869" s="21" t="s">
        <v>302</v>
      </c>
      <c r="I6869" s="21" t="s">
        <v>303</v>
      </c>
      <c r="J6869" s="21">
        <v>0.57</v>
      </c>
      <c r="K6869" s="21" t="s">
        <v>20</v>
      </c>
      <c r="L6869">
        <f t="shared" si="125"/>
        <v>1</v>
      </c>
      <c r="M6869">
        <f>MATCH(H:H,价格表!$B$4:$B$35,0)</f>
        <v>6</v>
      </c>
      <c r="N6869" s="27">
        <f>IF(J6869&lt;=0.3,INDEX(价格表!$B$4:$I$31,M6869,2),IF(AND(J6869&gt;0.3,J6869&lt;=1),INDEX(价格表!$B$4:$I$31,M6869,3),IF(AND(J6869&gt;1,J6869&lt;=2.2),INDEX(价格表!$B$4:$I$31,M6869,4),IF(AND(J6869&gt;2.2,J6869&lt;=3.3),INDEX(价格表!$B$4:$I$31,M6869,5),IF(AND(J6869&gt;3.3,J6869&lt;=4),INDEX(价格表!$B$4:$I$31,M6869,6),IF(AND(J6869&gt;4,J6869&lt;=5.5),INDEX(价格表!$B$4:$I$31,M6869,7),IF(J6869&gt;5.5,2.6+INDEX(价格表!$B$4:$I$31,M6869,8)*L6869)))))))</f>
        <v>2.6</v>
      </c>
    </row>
    <row r="6870" spans="1:14">
      <c r="A6870" s="20">
        <v>4311136629621</v>
      </c>
      <c r="B6870" s="18" t="s">
        <v>16</v>
      </c>
      <c r="C6870" s="21">
        <v>20201220</v>
      </c>
      <c r="D6870" s="21">
        <v>610538201209</v>
      </c>
      <c r="E6870" s="21" t="s">
        <v>16</v>
      </c>
      <c r="F6870" s="21">
        <v>20201230</v>
      </c>
      <c r="G6870" s="21" t="s">
        <v>17</v>
      </c>
      <c r="H6870" s="21" t="s">
        <v>18</v>
      </c>
      <c r="I6870" s="21" t="s">
        <v>53</v>
      </c>
      <c r="J6870" s="21">
        <v>0.59</v>
      </c>
      <c r="K6870" s="21" t="s">
        <v>20</v>
      </c>
      <c r="L6870">
        <f t="shared" si="125"/>
        <v>1</v>
      </c>
      <c r="M6870">
        <f>MATCH(H:H,价格表!$B$4:$B$35,0)</f>
        <v>1</v>
      </c>
      <c r="N6870" s="27">
        <f>IF(J6870&lt;=0.3,INDEX(价格表!$B$4:$I$31,M6870,2),IF(AND(J6870&gt;0.3,J6870&lt;=1),INDEX(价格表!$B$4:$I$31,M6870,3),IF(AND(J6870&gt;1,J6870&lt;=2.2),INDEX(价格表!$B$4:$I$31,M6870,4),IF(AND(J6870&gt;2.2,J6870&lt;=3.3),INDEX(价格表!$B$4:$I$31,M6870,5),IF(AND(J6870&gt;3.3,J6870&lt;=4),INDEX(价格表!$B$4:$I$31,M6870,6),IF(AND(J6870&gt;4,J6870&lt;=5.5),INDEX(价格表!$B$4:$I$31,M6870,7),IF(J6870&gt;5.5,2.6+INDEX(价格表!$B$4:$I$31,M6870,8)*L6870)))))))</f>
        <v>1.8</v>
      </c>
    </row>
    <row r="6871" spans="1:14">
      <c r="A6871" s="20">
        <v>4311136637842</v>
      </c>
      <c r="B6871" s="18" t="s">
        <v>16</v>
      </c>
      <c r="C6871" s="21">
        <v>20201220</v>
      </c>
      <c r="D6871" s="21">
        <v>610538201209</v>
      </c>
      <c r="E6871" s="21" t="s">
        <v>16</v>
      </c>
      <c r="F6871" s="21">
        <v>20201230</v>
      </c>
      <c r="G6871" s="21" t="s">
        <v>17</v>
      </c>
      <c r="H6871" s="21" t="s">
        <v>50</v>
      </c>
      <c r="I6871" s="21" t="s">
        <v>62</v>
      </c>
      <c r="J6871" s="21">
        <v>1.15</v>
      </c>
      <c r="K6871" s="21" t="s">
        <v>20</v>
      </c>
      <c r="L6871">
        <f t="shared" si="125"/>
        <v>2</v>
      </c>
      <c r="M6871">
        <f>MATCH(H:H,价格表!$B$4:$B$35,0)</f>
        <v>4</v>
      </c>
      <c r="N6871" s="27">
        <f>IF(J6871&lt;=0.3,INDEX(价格表!$B$4:$I$31,M6871,2),IF(AND(J6871&gt;0.3,J6871&lt;=1),INDEX(价格表!$B$4:$I$31,M6871,3),IF(AND(J6871&gt;1,J6871&lt;=2.2),INDEX(价格表!$B$4:$I$31,M6871,4),IF(AND(J6871&gt;2.2,J6871&lt;=3.3),INDEX(价格表!$B$4:$I$31,M6871,5),IF(AND(J6871&gt;3.3,J6871&lt;=4),INDEX(价格表!$B$4:$I$31,M6871,6),IF(AND(J6871&gt;4,J6871&lt;=5.5),INDEX(价格表!$B$4:$I$31,M6871,7),IF(J6871&gt;5.5,2.6+INDEX(价格表!$B$4:$I$31,M6871,8)*L6871)))))))</f>
        <v>2.15</v>
      </c>
    </row>
    <row r="6872" spans="1:14">
      <c r="A6872" s="20">
        <v>4311137940054</v>
      </c>
      <c r="B6872" s="18" t="s">
        <v>16</v>
      </c>
      <c r="C6872" s="21">
        <v>20201220</v>
      </c>
      <c r="D6872" s="21">
        <v>610538201209</v>
      </c>
      <c r="E6872" s="21" t="s">
        <v>16</v>
      </c>
      <c r="F6872" s="21">
        <v>20201230</v>
      </c>
      <c r="G6872" s="21" t="s">
        <v>17</v>
      </c>
      <c r="H6872" s="21" t="s">
        <v>25</v>
      </c>
      <c r="I6872" s="21" t="s">
        <v>199</v>
      </c>
      <c r="J6872" s="21">
        <v>1.55</v>
      </c>
      <c r="K6872" s="21" t="s">
        <v>20</v>
      </c>
      <c r="L6872">
        <f t="shared" si="125"/>
        <v>2</v>
      </c>
      <c r="M6872">
        <f>MATCH(H:H,价格表!$B$4:$B$35,0)</f>
        <v>25</v>
      </c>
      <c r="N6872" s="27">
        <f>IF(J6872&lt;=0.3,INDEX(价格表!$B$4:$I$31,M6872,2),IF(AND(J6872&gt;0.3,J6872&lt;=1),INDEX(价格表!$B$4:$I$31,M6872,3),IF(AND(J6872&gt;1,J6872&lt;=2.2),INDEX(价格表!$B$4:$I$31,M6872,4),IF(AND(J6872&gt;2.2,J6872&lt;=3.3),INDEX(价格表!$B$4:$I$31,M6872,5),IF(AND(J6872&gt;3.3,J6872&lt;=4),INDEX(价格表!$B$4:$I$31,M6872,6),IF(AND(J6872&gt;4,J6872&lt;=5.5),INDEX(价格表!$B$4:$I$31,M6872,7),IF(J6872&gt;5.5,2.6+INDEX(价格表!$B$4:$I$31,M6872,8)*L6872)))))))</f>
        <v>2.15</v>
      </c>
    </row>
    <row r="6873" spans="1:14">
      <c r="A6873" s="20">
        <v>4311137940055</v>
      </c>
      <c r="B6873" s="18" t="s">
        <v>16</v>
      </c>
      <c r="C6873" s="21">
        <v>20201220</v>
      </c>
      <c r="D6873" s="21">
        <v>610538201209</v>
      </c>
      <c r="E6873" s="21" t="s">
        <v>16</v>
      </c>
      <c r="F6873" s="21">
        <v>20201230</v>
      </c>
      <c r="G6873" s="21" t="s">
        <v>17</v>
      </c>
      <c r="H6873" s="21" t="s">
        <v>50</v>
      </c>
      <c r="I6873" s="21" t="s">
        <v>51</v>
      </c>
      <c r="J6873" s="21">
        <v>1.57</v>
      </c>
      <c r="K6873" s="21" t="s">
        <v>20</v>
      </c>
      <c r="L6873">
        <f t="shared" si="125"/>
        <v>2</v>
      </c>
      <c r="M6873">
        <f>MATCH(H:H,价格表!$B$4:$B$35,0)</f>
        <v>4</v>
      </c>
      <c r="N6873" s="27">
        <f>IF(J6873&lt;=0.3,INDEX(价格表!$B$4:$I$31,M6873,2),IF(AND(J6873&gt;0.3,J6873&lt;=1),INDEX(价格表!$B$4:$I$31,M6873,3),IF(AND(J6873&gt;1,J6873&lt;=2.2),INDEX(价格表!$B$4:$I$31,M6873,4),IF(AND(J6873&gt;2.2,J6873&lt;=3.3),INDEX(价格表!$B$4:$I$31,M6873,5),IF(AND(J6873&gt;3.3,J6873&lt;=4),INDEX(价格表!$B$4:$I$31,M6873,6),IF(AND(J6873&gt;4,J6873&lt;=5.5),INDEX(价格表!$B$4:$I$31,M6873,7),IF(J6873&gt;5.5,2.6+INDEX(价格表!$B$4:$I$31,M6873,8)*L6873)))))))</f>
        <v>2.15</v>
      </c>
    </row>
    <row r="6874" spans="1:14">
      <c r="A6874" s="20">
        <v>4311137940057</v>
      </c>
      <c r="B6874" s="18" t="s">
        <v>16</v>
      </c>
      <c r="C6874" s="21">
        <v>20201220</v>
      </c>
      <c r="D6874" s="21">
        <v>610538201209</v>
      </c>
      <c r="E6874" s="21" t="s">
        <v>16</v>
      </c>
      <c r="F6874" s="21">
        <v>20201230</v>
      </c>
      <c r="G6874" s="21" t="s">
        <v>17</v>
      </c>
      <c r="H6874" s="21" t="s">
        <v>73</v>
      </c>
      <c r="I6874" s="21" t="s">
        <v>93</v>
      </c>
      <c r="J6874" s="21">
        <v>1.43</v>
      </c>
      <c r="K6874" s="21" t="s">
        <v>20</v>
      </c>
      <c r="L6874">
        <f t="shared" si="125"/>
        <v>2</v>
      </c>
      <c r="M6874">
        <f>MATCH(H:H,价格表!$B$4:$B$35,0)</f>
        <v>7</v>
      </c>
      <c r="N6874" s="27">
        <f>IF(J6874&lt;=0.3,INDEX(价格表!$B$4:$I$31,M6874,2),IF(AND(J6874&gt;0.3,J6874&lt;=1),INDEX(价格表!$B$4:$I$31,M6874,3),IF(AND(J6874&gt;1,J6874&lt;=2.2),INDEX(价格表!$B$4:$I$31,M6874,4),IF(AND(J6874&gt;2.2,J6874&lt;=3.3),INDEX(价格表!$B$4:$I$31,M6874,5),IF(AND(J6874&gt;3.3,J6874&lt;=4),INDEX(价格表!$B$4:$I$31,M6874,6),IF(AND(J6874&gt;4,J6874&lt;=5.5),INDEX(价格表!$B$4:$I$31,M6874,7),IF(J6874&gt;5.5,2.6+INDEX(价格表!$B$4:$I$31,M6874,8)*L6874)))))))</f>
        <v>2.15</v>
      </c>
    </row>
    <row r="6875" spans="1:14">
      <c r="A6875" s="20">
        <v>4311137940058</v>
      </c>
      <c r="B6875" s="18" t="s">
        <v>16</v>
      </c>
      <c r="C6875" s="21">
        <v>20201220</v>
      </c>
      <c r="D6875" s="21">
        <v>610538201209</v>
      </c>
      <c r="E6875" s="21" t="s">
        <v>16</v>
      </c>
      <c r="F6875" s="21">
        <v>20201230</v>
      </c>
      <c r="G6875" s="21" t="s">
        <v>17</v>
      </c>
      <c r="H6875" s="21" t="s">
        <v>66</v>
      </c>
      <c r="I6875" s="21" t="s">
        <v>67</v>
      </c>
      <c r="J6875" s="21">
        <v>1.42</v>
      </c>
      <c r="K6875" s="21" t="s">
        <v>20</v>
      </c>
      <c r="L6875">
        <f t="shared" si="125"/>
        <v>2</v>
      </c>
      <c r="M6875">
        <f>MATCH(H:H,价格表!$B$4:$B$35,0)</f>
        <v>17</v>
      </c>
      <c r="N6875" s="27">
        <f>IF(J6875&lt;=0.3,INDEX(价格表!$B$4:$I$31,M6875,2),IF(AND(J6875&gt;0.3,J6875&lt;=1),INDEX(价格表!$B$4:$I$31,M6875,3),IF(AND(J6875&gt;1,J6875&lt;=2.2),INDEX(价格表!$B$4:$I$31,M6875,4),IF(AND(J6875&gt;2.2,J6875&lt;=3.3),INDEX(价格表!$B$4:$I$31,M6875,5),IF(AND(J6875&gt;3.3,J6875&lt;=4),INDEX(价格表!$B$4:$I$31,M6875,6),IF(AND(J6875&gt;4,J6875&lt;=5.5),INDEX(价格表!$B$4:$I$31,M6875,7),IF(J6875&gt;5.5,2.6+INDEX(价格表!$B$4:$I$31,M6875,8)*L6875)))))))</f>
        <v>2.15</v>
      </c>
    </row>
    <row r="6876" spans="1:14">
      <c r="A6876" s="20">
        <v>4311137940059</v>
      </c>
      <c r="B6876" s="18" t="s">
        <v>16</v>
      </c>
      <c r="C6876" s="21">
        <v>20201220</v>
      </c>
      <c r="D6876" s="21">
        <v>610538201209</v>
      </c>
      <c r="E6876" s="21" t="s">
        <v>16</v>
      </c>
      <c r="F6876" s="21">
        <v>20201230</v>
      </c>
      <c r="G6876" s="21" t="s">
        <v>17</v>
      </c>
      <c r="H6876" s="21" t="s">
        <v>25</v>
      </c>
      <c r="I6876" s="21" t="s">
        <v>160</v>
      </c>
      <c r="J6876" s="21">
        <v>1.42</v>
      </c>
      <c r="K6876" s="21" t="s">
        <v>20</v>
      </c>
      <c r="L6876">
        <f t="shared" si="125"/>
        <v>2</v>
      </c>
      <c r="M6876">
        <f>MATCH(H:H,价格表!$B$4:$B$35,0)</f>
        <v>25</v>
      </c>
      <c r="N6876" s="27">
        <f>IF(J6876&lt;=0.3,INDEX(价格表!$B$4:$I$31,M6876,2),IF(AND(J6876&gt;0.3,J6876&lt;=1),INDEX(价格表!$B$4:$I$31,M6876,3),IF(AND(J6876&gt;1,J6876&lt;=2.2),INDEX(价格表!$B$4:$I$31,M6876,4),IF(AND(J6876&gt;2.2,J6876&lt;=3.3),INDEX(价格表!$B$4:$I$31,M6876,5),IF(AND(J6876&gt;3.3,J6876&lt;=4),INDEX(价格表!$B$4:$I$31,M6876,6),IF(AND(J6876&gt;4,J6876&lt;=5.5),INDEX(价格表!$B$4:$I$31,M6876,7),IF(J6876&gt;5.5,2.6+INDEX(价格表!$B$4:$I$31,M6876,8)*L6876)))))))</f>
        <v>2.15</v>
      </c>
    </row>
    <row r="6877" spans="1:14">
      <c r="A6877" s="20">
        <v>4311137940060</v>
      </c>
      <c r="B6877" s="18" t="s">
        <v>16</v>
      </c>
      <c r="C6877" s="21">
        <v>20201220</v>
      </c>
      <c r="D6877" s="21">
        <v>610538201209</v>
      </c>
      <c r="E6877" s="21" t="s">
        <v>16</v>
      </c>
      <c r="F6877" s="21">
        <v>20201230</v>
      </c>
      <c r="G6877" s="21" t="s">
        <v>17</v>
      </c>
      <c r="H6877" s="21" t="s">
        <v>25</v>
      </c>
      <c r="I6877" s="21" t="s">
        <v>26</v>
      </c>
      <c r="J6877" s="21">
        <v>1.44</v>
      </c>
      <c r="K6877" s="21" t="s">
        <v>20</v>
      </c>
      <c r="L6877">
        <f t="shared" si="125"/>
        <v>2</v>
      </c>
      <c r="M6877">
        <f>MATCH(H:H,价格表!$B$4:$B$35,0)</f>
        <v>25</v>
      </c>
      <c r="N6877" s="27">
        <f>IF(J6877&lt;=0.3,INDEX(价格表!$B$4:$I$31,M6877,2),IF(AND(J6877&gt;0.3,J6877&lt;=1),INDEX(价格表!$B$4:$I$31,M6877,3),IF(AND(J6877&gt;1,J6877&lt;=2.2),INDEX(价格表!$B$4:$I$31,M6877,4),IF(AND(J6877&gt;2.2,J6877&lt;=3.3),INDEX(价格表!$B$4:$I$31,M6877,5),IF(AND(J6877&gt;3.3,J6877&lt;=4),INDEX(价格表!$B$4:$I$31,M6877,6),IF(AND(J6877&gt;4,J6877&lt;=5.5),INDEX(价格表!$B$4:$I$31,M6877,7),IF(J6877&gt;5.5,2.6+INDEX(价格表!$B$4:$I$31,M6877,8)*L6877)))))))</f>
        <v>2.15</v>
      </c>
    </row>
    <row r="6878" spans="1:14">
      <c r="A6878" s="20">
        <v>4311137940061</v>
      </c>
      <c r="B6878" s="18" t="s">
        <v>16</v>
      </c>
      <c r="C6878" s="21">
        <v>20201220</v>
      </c>
      <c r="D6878" s="21">
        <v>610538201209</v>
      </c>
      <c r="E6878" s="21" t="s">
        <v>16</v>
      </c>
      <c r="F6878" s="21">
        <v>20201230</v>
      </c>
      <c r="G6878" s="21" t="s">
        <v>17</v>
      </c>
      <c r="H6878" s="21" t="s">
        <v>158</v>
      </c>
      <c r="I6878" s="21" t="s">
        <v>159</v>
      </c>
      <c r="J6878" s="21">
        <v>1.46</v>
      </c>
      <c r="K6878" s="21" t="s">
        <v>20</v>
      </c>
      <c r="L6878">
        <f t="shared" si="125"/>
        <v>2</v>
      </c>
      <c r="M6878">
        <f>MATCH(H:H,价格表!$B$4:$B$35,0)</f>
        <v>31</v>
      </c>
      <c r="N6878" s="27">
        <f>L6878*12+3</f>
        <v>27</v>
      </c>
    </row>
    <row r="6879" spans="1:14">
      <c r="A6879" s="20">
        <v>4311137987862</v>
      </c>
      <c r="B6879" s="18" t="s">
        <v>16</v>
      </c>
      <c r="C6879" s="21">
        <v>20201220</v>
      </c>
      <c r="D6879" s="21">
        <v>610538201209</v>
      </c>
      <c r="E6879" s="21" t="s">
        <v>16</v>
      </c>
      <c r="F6879" s="21">
        <v>20201230</v>
      </c>
      <c r="G6879" s="21" t="s">
        <v>17</v>
      </c>
      <c r="H6879" s="21" t="s">
        <v>18</v>
      </c>
      <c r="I6879" s="21" t="s">
        <v>53</v>
      </c>
      <c r="J6879" s="21">
        <v>1.46</v>
      </c>
      <c r="K6879" s="21" t="s">
        <v>20</v>
      </c>
      <c r="L6879">
        <f t="shared" si="125"/>
        <v>2</v>
      </c>
      <c r="M6879">
        <f>MATCH(H:H,价格表!$B$4:$B$35,0)</f>
        <v>1</v>
      </c>
      <c r="N6879" s="27">
        <f>IF(J6879&lt;=0.3,INDEX(价格表!$B$4:$I$31,M6879,2),IF(AND(J6879&gt;0.3,J6879&lt;=1),INDEX(价格表!$B$4:$I$31,M6879,3),IF(AND(J6879&gt;1,J6879&lt;=2.2),INDEX(价格表!$B$4:$I$31,M6879,4),IF(AND(J6879&gt;2.2,J6879&lt;=3.3),INDEX(价格表!$B$4:$I$31,M6879,5),IF(AND(J6879&gt;3.3,J6879&lt;=4),INDEX(价格表!$B$4:$I$31,M6879,6),IF(AND(J6879&gt;4,J6879&lt;=5.5),INDEX(价格表!$B$4:$I$31,M6879,7),IF(J6879&gt;5.5,2.6+INDEX(价格表!$B$4:$I$31,M6879,8)*L6879)))))))</f>
        <v>2.15</v>
      </c>
    </row>
    <row r="6880" spans="1:14">
      <c r="A6880" s="20">
        <v>4311137987863</v>
      </c>
      <c r="B6880" s="18" t="s">
        <v>16</v>
      </c>
      <c r="C6880" s="21">
        <v>20201220</v>
      </c>
      <c r="D6880" s="21">
        <v>610538201209</v>
      </c>
      <c r="E6880" s="21" t="s">
        <v>16</v>
      </c>
      <c r="F6880" s="21">
        <v>20201230</v>
      </c>
      <c r="G6880" s="21" t="s">
        <v>17</v>
      </c>
      <c r="H6880" s="21" t="s">
        <v>21</v>
      </c>
      <c r="I6880" s="21" t="s">
        <v>204</v>
      </c>
      <c r="J6880" s="21">
        <v>1.46</v>
      </c>
      <c r="K6880" s="21" t="s">
        <v>20</v>
      </c>
      <c r="L6880">
        <f t="shared" si="125"/>
        <v>2</v>
      </c>
      <c r="M6880">
        <f>MATCH(H:H,价格表!$B$4:$B$35,0)</f>
        <v>20</v>
      </c>
      <c r="N6880" s="27">
        <f>IF(J6880&lt;=0.3,INDEX(价格表!$B$4:$I$31,M6880,2),IF(AND(J6880&gt;0.3,J6880&lt;=1),INDEX(价格表!$B$4:$I$31,M6880,3),IF(AND(J6880&gt;1,J6880&lt;=2.2),INDEX(价格表!$B$4:$I$31,M6880,4),IF(AND(J6880&gt;2.2,J6880&lt;=3.3),INDEX(价格表!$B$4:$I$31,M6880,5),IF(AND(J6880&gt;3.3,J6880&lt;=4),INDEX(价格表!$B$4:$I$31,M6880,6),IF(AND(J6880&gt;4,J6880&lt;=5.5),INDEX(价格表!$B$4:$I$31,M6880,7),IF(J6880&gt;5.5,2.6+INDEX(价格表!$B$4:$I$31,M6880,8)*L6880)))))))</f>
        <v>2.15</v>
      </c>
    </row>
    <row r="6881" spans="1:14">
      <c r="A6881" s="20">
        <v>4311137987864</v>
      </c>
      <c r="B6881" s="18" t="s">
        <v>16</v>
      </c>
      <c r="C6881" s="21">
        <v>20201220</v>
      </c>
      <c r="D6881" s="21">
        <v>610538201209</v>
      </c>
      <c r="E6881" s="21" t="s">
        <v>16</v>
      </c>
      <c r="F6881" s="21">
        <v>20201230</v>
      </c>
      <c r="G6881" s="21" t="s">
        <v>17</v>
      </c>
      <c r="H6881" s="21" t="s">
        <v>123</v>
      </c>
      <c r="I6881" s="21" t="s">
        <v>198</v>
      </c>
      <c r="J6881" s="21">
        <v>1.46</v>
      </c>
      <c r="K6881" s="21" t="s">
        <v>20</v>
      </c>
      <c r="L6881">
        <f t="shared" si="125"/>
        <v>2</v>
      </c>
      <c r="M6881">
        <f>MATCH(H:H,价格表!$B$4:$B$35,0)</f>
        <v>30</v>
      </c>
      <c r="N6881" s="27">
        <f>L6881*7+3</f>
        <v>17</v>
      </c>
    </row>
    <row r="6882" spans="1:14">
      <c r="A6882" s="20">
        <v>4311137987866</v>
      </c>
      <c r="B6882" s="18" t="s">
        <v>16</v>
      </c>
      <c r="C6882" s="21">
        <v>20201220</v>
      </c>
      <c r="D6882" s="21">
        <v>610538201209</v>
      </c>
      <c r="E6882" s="21" t="s">
        <v>16</v>
      </c>
      <c r="F6882" s="21">
        <v>20201230</v>
      </c>
      <c r="G6882" s="21" t="s">
        <v>17</v>
      </c>
      <c r="H6882" s="21" t="s">
        <v>73</v>
      </c>
      <c r="I6882" s="21" t="s">
        <v>184</v>
      </c>
      <c r="J6882" s="21">
        <v>1.46</v>
      </c>
      <c r="K6882" s="21" t="s">
        <v>20</v>
      </c>
      <c r="L6882">
        <f t="shared" si="125"/>
        <v>2</v>
      </c>
      <c r="M6882">
        <f>MATCH(H:H,价格表!$B$4:$B$35,0)</f>
        <v>7</v>
      </c>
      <c r="N6882" s="27">
        <f>IF(J6882&lt;=0.3,INDEX(价格表!$B$4:$I$31,M6882,2),IF(AND(J6882&gt;0.3,J6882&lt;=1),INDEX(价格表!$B$4:$I$31,M6882,3),IF(AND(J6882&gt;1,J6882&lt;=2.2),INDEX(价格表!$B$4:$I$31,M6882,4),IF(AND(J6882&gt;2.2,J6882&lt;=3.3),INDEX(价格表!$B$4:$I$31,M6882,5),IF(AND(J6882&gt;3.3,J6882&lt;=4),INDEX(价格表!$B$4:$I$31,M6882,6),IF(AND(J6882&gt;4,J6882&lt;=5.5),INDEX(价格表!$B$4:$I$31,M6882,7),IF(J6882&gt;5.5,2.6+INDEX(价格表!$B$4:$I$31,M6882,8)*L6882)))))))</f>
        <v>2.15</v>
      </c>
    </row>
    <row r="6883" spans="1:14">
      <c r="A6883" s="20">
        <v>4311137987867</v>
      </c>
      <c r="B6883" s="18" t="s">
        <v>16</v>
      </c>
      <c r="C6883" s="21">
        <v>20201220</v>
      </c>
      <c r="D6883" s="21">
        <v>610538201209</v>
      </c>
      <c r="E6883" s="21" t="s">
        <v>16</v>
      </c>
      <c r="F6883" s="21">
        <v>20201230</v>
      </c>
      <c r="G6883" s="21" t="s">
        <v>17</v>
      </c>
      <c r="H6883" s="21" t="s">
        <v>30</v>
      </c>
      <c r="I6883" s="21" t="s">
        <v>360</v>
      </c>
      <c r="J6883" s="21">
        <v>1.46</v>
      </c>
      <c r="K6883" s="21" t="s">
        <v>20</v>
      </c>
      <c r="L6883">
        <f t="shared" si="125"/>
        <v>2</v>
      </c>
      <c r="M6883">
        <f>MATCH(H:H,价格表!$B$4:$B$35,0)</f>
        <v>16</v>
      </c>
      <c r="N6883" s="27">
        <f>IF(J6883&lt;=0.3,INDEX(价格表!$B$4:$I$31,M6883,2),IF(AND(J6883&gt;0.3,J6883&lt;=1),INDEX(价格表!$B$4:$I$31,M6883,3),IF(AND(J6883&gt;1,J6883&lt;=2.2),INDEX(价格表!$B$4:$I$31,M6883,4),IF(AND(J6883&gt;2.2,J6883&lt;=3.3),INDEX(价格表!$B$4:$I$31,M6883,5),IF(AND(J6883&gt;3.3,J6883&lt;=4),INDEX(价格表!$B$4:$I$31,M6883,6),IF(AND(J6883&gt;4,J6883&lt;=5.5),INDEX(价格表!$B$4:$I$31,M6883,7),IF(J6883&gt;5.5,2.6+INDEX(价格表!$B$4:$I$31,M6883,8)*L6883)))))))</f>
        <v>2.15</v>
      </c>
    </row>
    <row r="6884" spans="1:14">
      <c r="A6884" s="20">
        <v>4311137987868</v>
      </c>
      <c r="B6884" s="18" t="s">
        <v>16</v>
      </c>
      <c r="C6884" s="21">
        <v>20201220</v>
      </c>
      <c r="D6884" s="21">
        <v>610538201209</v>
      </c>
      <c r="E6884" s="21" t="s">
        <v>16</v>
      </c>
      <c r="F6884" s="21">
        <v>20201230</v>
      </c>
      <c r="G6884" s="21" t="s">
        <v>17</v>
      </c>
      <c r="H6884" s="21" t="s">
        <v>73</v>
      </c>
      <c r="I6884" s="21" t="s">
        <v>92</v>
      </c>
      <c r="J6884" s="21">
        <v>1.46</v>
      </c>
      <c r="K6884" s="21" t="s">
        <v>20</v>
      </c>
      <c r="L6884">
        <f t="shared" si="125"/>
        <v>2</v>
      </c>
      <c r="M6884">
        <f>MATCH(H:H,价格表!$B$4:$B$35,0)</f>
        <v>7</v>
      </c>
      <c r="N6884" s="27">
        <f>IF(J6884&lt;=0.3,INDEX(价格表!$B$4:$I$31,M6884,2),IF(AND(J6884&gt;0.3,J6884&lt;=1),INDEX(价格表!$B$4:$I$31,M6884,3),IF(AND(J6884&gt;1,J6884&lt;=2.2),INDEX(价格表!$B$4:$I$31,M6884,4),IF(AND(J6884&gt;2.2,J6884&lt;=3.3),INDEX(价格表!$B$4:$I$31,M6884,5),IF(AND(J6884&gt;3.3,J6884&lt;=4),INDEX(价格表!$B$4:$I$31,M6884,6),IF(AND(J6884&gt;4,J6884&lt;=5.5),INDEX(价格表!$B$4:$I$31,M6884,7),IF(J6884&gt;5.5,2.6+INDEX(价格表!$B$4:$I$31,M6884,8)*L6884)))))))</f>
        <v>2.15</v>
      </c>
    </row>
    <row r="6885" spans="1:14">
      <c r="A6885" s="20">
        <v>4311137987869</v>
      </c>
      <c r="B6885" s="18" t="s">
        <v>16</v>
      </c>
      <c r="C6885" s="21">
        <v>20201220</v>
      </c>
      <c r="D6885" s="21">
        <v>610538201209</v>
      </c>
      <c r="E6885" s="21" t="s">
        <v>16</v>
      </c>
      <c r="F6885" s="21">
        <v>20201230</v>
      </c>
      <c r="G6885" s="21" t="s">
        <v>17</v>
      </c>
      <c r="H6885" s="21" t="s">
        <v>25</v>
      </c>
      <c r="I6885" s="21" t="s">
        <v>26</v>
      </c>
      <c r="J6885" s="21">
        <v>1.48</v>
      </c>
      <c r="K6885" s="21" t="s">
        <v>20</v>
      </c>
      <c r="L6885">
        <f t="shared" si="125"/>
        <v>2</v>
      </c>
      <c r="M6885">
        <f>MATCH(H:H,价格表!$B$4:$B$35,0)</f>
        <v>25</v>
      </c>
      <c r="N6885" s="27">
        <f>IF(J6885&lt;=0.3,INDEX(价格表!$B$4:$I$31,M6885,2),IF(AND(J6885&gt;0.3,J6885&lt;=1),INDEX(价格表!$B$4:$I$31,M6885,3),IF(AND(J6885&gt;1,J6885&lt;=2.2),INDEX(价格表!$B$4:$I$31,M6885,4),IF(AND(J6885&gt;2.2,J6885&lt;=3.3),INDEX(价格表!$B$4:$I$31,M6885,5),IF(AND(J6885&gt;3.3,J6885&lt;=4),INDEX(价格表!$B$4:$I$31,M6885,6),IF(AND(J6885&gt;4,J6885&lt;=5.5),INDEX(价格表!$B$4:$I$31,M6885,7),IF(J6885&gt;5.5,2.6+INDEX(价格表!$B$4:$I$31,M6885,8)*L6885)))))))</f>
        <v>2.15</v>
      </c>
    </row>
    <row r="6886" spans="1:14">
      <c r="A6886" s="20">
        <v>4311137987870</v>
      </c>
      <c r="B6886" s="18" t="s">
        <v>16</v>
      </c>
      <c r="C6886" s="21">
        <v>20201220</v>
      </c>
      <c r="D6886" s="21">
        <v>610538201209</v>
      </c>
      <c r="E6886" s="21" t="s">
        <v>16</v>
      </c>
      <c r="F6886" s="21">
        <v>20201230</v>
      </c>
      <c r="G6886" s="21" t="s">
        <v>17</v>
      </c>
      <c r="H6886" s="21" t="s">
        <v>63</v>
      </c>
      <c r="I6886" s="21" t="s">
        <v>382</v>
      </c>
      <c r="J6886" s="21">
        <v>1.77</v>
      </c>
      <c r="K6886" s="21" t="s">
        <v>20</v>
      </c>
      <c r="L6886">
        <f t="shared" si="125"/>
        <v>2</v>
      </c>
      <c r="M6886">
        <f>MATCH(H:H,价格表!$B$4:$B$35,0)</f>
        <v>21</v>
      </c>
      <c r="N6886" s="27">
        <f>IF(J6886&lt;=0.3,INDEX(价格表!$B$4:$I$31,M6886,2),IF(AND(J6886&gt;0.3,J6886&lt;=1),INDEX(价格表!$B$4:$I$31,M6886,3),IF(AND(J6886&gt;1,J6886&lt;=2.2),INDEX(价格表!$B$4:$I$31,M6886,4),IF(AND(J6886&gt;2.2,J6886&lt;=3.3),INDEX(价格表!$B$4:$I$31,M6886,5),IF(AND(J6886&gt;3.3,J6886&lt;=4),INDEX(价格表!$B$4:$I$31,M6886,6),IF(AND(J6886&gt;4,J6886&lt;=5.5),INDEX(价格表!$B$4:$I$31,M6886,7),IF(J6886&gt;5.5,2.6+INDEX(价格表!$B$4:$I$31,M6886,8)*L6886)))))))</f>
        <v>2.15</v>
      </c>
    </row>
    <row r="6887" spans="1:14">
      <c r="A6887" s="20">
        <v>4311138016267</v>
      </c>
      <c r="B6887" s="18" t="s">
        <v>16</v>
      </c>
      <c r="C6887" s="21">
        <v>20201220</v>
      </c>
      <c r="D6887" s="21">
        <v>610538201209</v>
      </c>
      <c r="E6887" s="21" t="s">
        <v>16</v>
      </c>
      <c r="F6887" s="21">
        <v>20201230</v>
      </c>
      <c r="G6887" s="21" t="s">
        <v>17</v>
      </c>
      <c r="H6887" s="21" t="s">
        <v>73</v>
      </c>
      <c r="I6887" s="21" t="s">
        <v>91</v>
      </c>
      <c r="J6887" s="21">
        <v>1.46</v>
      </c>
      <c r="K6887" s="21" t="s">
        <v>20</v>
      </c>
      <c r="L6887">
        <f t="shared" si="125"/>
        <v>2</v>
      </c>
      <c r="M6887">
        <f>MATCH(H:H,价格表!$B$4:$B$35,0)</f>
        <v>7</v>
      </c>
      <c r="N6887" s="27">
        <f>IF(J6887&lt;=0.3,INDEX(价格表!$B$4:$I$31,M6887,2),IF(AND(J6887&gt;0.3,J6887&lt;=1),INDEX(价格表!$B$4:$I$31,M6887,3),IF(AND(J6887&gt;1,J6887&lt;=2.2),INDEX(价格表!$B$4:$I$31,M6887,4),IF(AND(J6887&gt;2.2,J6887&lt;=3.3),INDEX(价格表!$B$4:$I$31,M6887,5),IF(AND(J6887&gt;3.3,J6887&lt;=4),INDEX(价格表!$B$4:$I$31,M6887,6),IF(AND(J6887&gt;4,J6887&lt;=5.5),INDEX(价格表!$B$4:$I$31,M6887,7),IF(J6887&gt;5.5,2.6+INDEX(价格表!$B$4:$I$31,M6887,8)*L6887)))))))</f>
        <v>2.15</v>
      </c>
    </row>
    <row r="6888" spans="1:14">
      <c r="A6888" s="20">
        <v>4311138016268</v>
      </c>
      <c r="B6888" s="18" t="s">
        <v>16</v>
      </c>
      <c r="C6888" s="21">
        <v>20201220</v>
      </c>
      <c r="D6888" s="21">
        <v>610538201209</v>
      </c>
      <c r="E6888" s="21" t="s">
        <v>16</v>
      </c>
      <c r="F6888" s="21">
        <v>20201230</v>
      </c>
      <c r="G6888" s="21" t="s">
        <v>17</v>
      </c>
      <c r="H6888" s="21" t="s">
        <v>30</v>
      </c>
      <c r="I6888" s="21" t="s">
        <v>144</v>
      </c>
      <c r="J6888" s="21">
        <v>1.44</v>
      </c>
      <c r="K6888" s="21" t="s">
        <v>20</v>
      </c>
      <c r="L6888">
        <f t="shared" si="125"/>
        <v>2</v>
      </c>
      <c r="M6888">
        <f>MATCH(H:H,价格表!$B$4:$B$35,0)</f>
        <v>16</v>
      </c>
      <c r="N6888" s="27">
        <f>IF(J6888&lt;=0.3,INDEX(价格表!$B$4:$I$31,M6888,2),IF(AND(J6888&gt;0.3,J6888&lt;=1),INDEX(价格表!$B$4:$I$31,M6888,3),IF(AND(J6888&gt;1,J6888&lt;=2.2),INDEX(价格表!$B$4:$I$31,M6888,4),IF(AND(J6888&gt;2.2,J6888&lt;=3.3),INDEX(价格表!$B$4:$I$31,M6888,5),IF(AND(J6888&gt;3.3,J6888&lt;=4),INDEX(价格表!$B$4:$I$31,M6888,6),IF(AND(J6888&gt;4,J6888&lt;=5.5),INDEX(价格表!$B$4:$I$31,M6888,7),IF(J6888&gt;5.5,2.6+INDEX(价格表!$B$4:$I$31,M6888,8)*L6888)))))))</f>
        <v>2.15</v>
      </c>
    </row>
    <row r="6889" spans="1:14">
      <c r="A6889" s="20">
        <v>4311138016269</v>
      </c>
      <c r="B6889" s="18" t="s">
        <v>16</v>
      </c>
      <c r="C6889" s="21">
        <v>20201220</v>
      </c>
      <c r="D6889" s="21">
        <v>610538201209</v>
      </c>
      <c r="E6889" s="21" t="s">
        <v>16</v>
      </c>
      <c r="F6889" s="21">
        <v>20201230</v>
      </c>
      <c r="G6889" s="21" t="s">
        <v>17</v>
      </c>
      <c r="H6889" s="21" t="s">
        <v>66</v>
      </c>
      <c r="I6889" s="21" t="s">
        <v>67</v>
      </c>
      <c r="J6889" s="21">
        <v>1.46</v>
      </c>
      <c r="K6889" s="21" t="s">
        <v>20</v>
      </c>
      <c r="L6889">
        <f t="shared" si="125"/>
        <v>2</v>
      </c>
      <c r="M6889">
        <f>MATCH(H:H,价格表!$B$4:$B$35,0)</f>
        <v>17</v>
      </c>
      <c r="N6889" s="27">
        <f>IF(J6889&lt;=0.3,INDEX(价格表!$B$4:$I$31,M6889,2),IF(AND(J6889&gt;0.3,J6889&lt;=1),INDEX(价格表!$B$4:$I$31,M6889,3),IF(AND(J6889&gt;1,J6889&lt;=2.2),INDEX(价格表!$B$4:$I$31,M6889,4),IF(AND(J6889&gt;2.2,J6889&lt;=3.3),INDEX(价格表!$B$4:$I$31,M6889,5),IF(AND(J6889&gt;3.3,J6889&lt;=4),INDEX(价格表!$B$4:$I$31,M6889,6),IF(AND(J6889&gt;4,J6889&lt;=5.5),INDEX(价格表!$B$4:$I$31,M6889,7),IF(J6889&gt;5.5,2.6+INDEX(价格表!$B$4:$I$31,M6889,8)*L6889)))))))</f>
        <v>2.15</v>
      </c>
    </row>
    <row r="6890" spans="1:14">
      <c r="A6890" s="20">
        <v>4311138016270</v>
      </c>
      <c r="B6890" s="18" t="s">
        <v>16</v>
      </c>
      <c r="C6890" s="21">
        <v>20201220</v>
      </c>
      <c r="D6890" s="21">
        <v>610538201209</v>
      </c>
      <c r="E6890" s="21" t="s">
        <v>16</v>
      </c>
      <c r="F6890" s="21">
        <v>20201230</v>
      </c>
      <c r="G6890" s="21" t="s">
        <v>17</v>
      </c>
      <c r="H6890" s="21" t="s">
        <v>50</v>
      </c>
      <c r="I6890" s="21" t="s">
        <v>77</v>
      </c>
      <c r="J6890" s="21">
        <v>1.5</v>
      </c>
      <c r="K6890" s="21" t="s">
        <v>20</v>
      </c>
      <c r="L6890">
        <f t="shared" si="125"/>
        <v>2</v>
      </c>
      <c r="M6890">
        <f>MATCH(H:H,价格表!$B$4:$B$35,0)</f>
        <v>4</v>
      </c>
      <c r="N6890" s="27">
        <f>IF(J6890&lt;=0.3,INDEX(价格表!$B$4:$I$31,M6890,2),IF(AND(J6890&gt;0.3,J6890&lt;=1),INDEX(价格表!$B$4:$I$31,M6890,3),IF(AND(J6890&gt;1,J6890&lt;=2.2),INDEX(价格表!$B$4:$I$31,M6890,4),IF(AND(J6890&gt;2.2,J6890&lt;=3.3),INDEX(价格表!$B$4:$I$31,M6890,5),IF(AND(J6890&gt;3.3,J6890&lt;=4),INDEX(价格表!$B$4:$I$31,M6890,6),IF(AND(J6890&gt;4,J6890&lt;=5.5),INDEX(价格表!$B$4:$I$31,M6890,7),IF(J6890&gt;5.5,2.6+INDEX(价格表!$B$4:$I$31,M6890,8)*L6890)))))))</f>
        <v>2.15</v>
      </c>
    </row>
    <row r="6891" spans="1:14">
      <c r="A6891" s="20">
        <v>4311138016271</v>
      </c>
      <c r="B6891" s="18" t="s">
        <v>16</v>
      </c>
      <c r="C6891" s="21">
        <v>20201220</v>
      </c>
      <c r="D6891" s="21">
        <v>610538201209</v>
      </c>
      <c r="E6891" s="21" t="s">
        <v>16</v>
      </c>
      <c r="F6891" s="21">
        <v>20201230</v>
      </c>
      <c r="G6891" s="21" t="s">
        <v>17</v>
      </c>
      <c r="H6891" s="21" t="s">
        <v>66</v>
      </c>
      <c r="I6891" s="21" t="s">
        <v>197</v>
      </c>
      <c r="J6891" s="21">
        <v>1.44</v>
      </c>
      <c r="K6891" s="21" t="s">
        <v>20</v>
      </c>
      <c r="L6891">
        <f t="shared" si="125"/>
        <v>2</v>
      </c>
      <c r="M6891">
        <f>MATCH(H:H,价格表!$B$4:$B$35,0)</f>
        <v>17</v>
      </c>
      <c r="N6891" s="27">
        <f>IF(J6891&lt;=0.3,INDEX(价格表!$B$4:$I$31,M6891,2),IF(AND(J6891&gt;0.3,J6891&lt;=1),INDEX(价格表!$B$4:$I$31,M6891,3),IF(AND(J6891&gt;1,J6891&lt;=2.2),INDEX(价格表!$B$4:$I$31,M6891,4),IF(AND(J6891&gt;2.2,J6891&lt;=3.3),INDEX(价格表!$B$4:$I$31,M6891,5),IF(AND(J6891&gt;3.3,J6891&lt;=4),INDEX(价格表!$B$4:$I$31,M6891,6),IF(AND(J6891&gt;4,J6891&lt;=5.5),INDEX(价格表!$B$4:$I$31,M6891,7),IF(J6891&gt;5.5,2.6+INDEX(价格表!$B$4:$I$31,M6891,8)*L6891)))))))</f>
        <v>2.15</v>
      </c>
    </row>
    <row r="6892" spans="1:14">
      <c r="A6892" s="20">
        <v>4311138016272</v>
      </c>
      <c r="B6892" s="18" t="s">
        <v>16</v>
      </c>
      <c r="C6892" s="21">
        <v>20201220</v>
      </c>
      <c r="D6892" s="21">
        <v>610538201209</v>
      </c>
      <c r="E6892" s="21" t="s">
        <v>16</v>
      </c>
      <c r="F6892" s="21">
        <v>20201230</v>
      </c>
      <c r="G6892" s="21" t="s">
        <v>17</v>
      </c>
      <c r="H6892" s="21" t="s">
        <v>88</v>
      </c>
      <c r="I6892" s="21" t="s">
        <v>101</v>
      </c>
      <c r="J6892" s="21">
        <v>1.46</v>
      </c>
      <c r="K6892" s="21" t="s">
        <v>20</v>
      </c>
      <c r="L6892">
        <f t="shared" si="125"/>
        <v>2</v>
      </c>
      <c r="M6892">
        <f>MATCH(H:H,价格表!$B$4:$B$35,0)</f>
        <v>19</v>
      </c>
      <c r="N6892" s="27">
        <f>IF(J6892&lt;=0.3,INDEX(价格表!$B$4:$I$31,M6892,2),IF(AND(J6892&gt;0.3,J6892&lt;=1),INDEX(价格表!$B$4:$I$31,M6892,3),IF(AND(J6892&gt;1,J6892&lt;=2.2),INDEX(价格表!$B$4:$I$31,M6892,4),IF(AND(J6892&gt;2.2,J6892&lt;=3.3),INDEX(价格表!$B$4:$I$31,M6892,5),IF(AND(J6892&gt;3.3,J6892&lt;=4),INDEX(价格表!$B$4:$I$31,M6892,6),IF(AND(J6892&gt;4,J6892&lt;=5.5),INDEX(价格表!$B$4:$I$31,M6892,7),IF(J6892&gt;5.5,2.6+INDEX(价格表!$B$4:$I$31,M6892,8)*L6892)))))))</f>
        <v>2.15</v>
      </c>
    </row>
    <row r="6893" spans="1:14">
      <c r="A6893" s="20">
        <v>4311138016273</v>
      </c>
      <c r="B6893" s="18" t="s">
        <v>16</v>
      </c>
      <c r="C6893" s="21">
        <v>20201220</v>
      </c>
      <c r="D6893" s="21">
        <v>610538201209</v>
      </c>
      <c r="E6893" s="21" t="s">
        <v>16</v>
      </c>
      <c r="F6893" s="21">
        <v>20201230</v>
      </c>
      <c r="G6893" s="21" t="s">
        <v>17</v>
      </c>
      <c r="H6893" s="21" t="s">
        <v>88</v>
      </c>
      <c r="I6893" s="21" t="s">
        <v>101</v>
      </c>
      <c r="J6893" s="21">
        <v>1.49</v>
      </c>
      <c r="K6893" s="21" t="s">
        <v>20</v>
      </c>
      <c r="L6893">
        <f t="shared" si="125"/>
        <v>2</v>
      </c>
      <c r="M6893">
        <f>MATCH(H:H,价格表!$B$4:$B$35,0)</f>
        <v>19</v>
      </c>
      <c r="N6893" s="27">
        <f>IF(J6893&lt;=0.3,INDEX(价格表!$B$4:$I$31,M6893,2),IF(AND(J6893&gt;0.3,J6893&lt;=1),INDEX(价格表!$B$4:$I$31,M6893,3),IF(AND(J6893&gt;1,J6893&lt;=2.2),INDEX(价格表!$B$4:$I$31,M6893,4),IF(AND(J6893&gt;2.2,J6893&lt;=3.3),INDEX(价格表!$B$4:$I$31,M6893,5),IF(AND(J6893&gt;3.3,J6893&lt;=4),INDEX(价格表!$B$4:$I$31,M6893,6),IF(AND(J6893&gt;4,J6893&lt;=5.5),INDEX(价格表!$B$4:$I$31,M6893,7),IF(J6893&gt;5.5,2.6+INDEX(价格表!$B$4:$I$31,M6893,8)*L6893)))))))</f>
        <v>2.15</v>
      </c>
    </row>
    <row r="6894" spans="1:14">
      <c r="A6894" s="20">
        <v>4311138016274</v>
      </c>
      <c r="B6894" s="18" t="s">
        <v>16</v>
      </c>
      <c r="C6894" s="21">
        <v>20201220</v>
      </c>
      <c r="D6894" s="21">
        <v>610538201209</v>
      </c>
      <c r="E6894" s="21" t="s">
        <v>16</v>
      </c>
      <c r="F6894" s="21">
        <v>20201230</v>
      </c>
      <c r="G6894" s="21" t="s">
        <v>17</v>
      </c>
      <c r="H6894" s="21" t="s">
        <v>56</v>
      </c>
      <c r="I6894" s="21" t="s">
        <v>65</v>
      </c>
      <c r="J6894" s="21">
        <v>1.49</v>
      </c>
      <c r="K6894" s="21" t="s">
        <v>20</v>
      </c>
      <c r="L6894">
        <f t="shared" si="125"/>
        <v>2</v>
      </c>
      <c r="M6894">
        <f>MATCH(H:H,价格表!$B$4:$B$35,0)</f>
        <v>11</v>
      </c>
      <c r="N6894" s="27">
        <f>IF(J6894&lt;=0.3,INDEX(价格表!$B$4:$I$31,M6894,2),IF(AND(J6894&gt;0.3,J6894&lt;=1),INDEX(价格表!$B$4:$I$31,M6894,3),IF(AND(J6894&gt;1,J6894&lt;=2.2),INDEX(价格表!$B$4:$I$31,M6894,4),IF(AND(J6894&gt;2.2,J6894&lt;=3.3),INDEX(价格表!$B$4:$I$31,M6894,5),IF(AND(J6894&gt;3.3,J6894&lt;=4),INDEX(价格表!$B$4:$I$31,M6894,6),IF(AND(J6894&gt;4,J6894&lt;=5.5),INDEX(价格表!$B$4:$I$31,M6894,7),IF(J6894&gt;5.5,2.6+INDEX(价格表!$B$4:$I$31,M6894,8)*L6894)))))))</f>
        <v>2.15</v>
      </c>
    </row>
    <row r="6895" spans="1:14">
      <c r="A6895" s="20">
        <v>4311138016275</v>
      </c>
      <c r="B6895" s="18" t="s">
        <v>16</v>
      </c>
      <c r="C6895" s="21">
        <v>20201220</v>
      </c>
      <c r="D6895" s="21">
        <v>610538201209</v>
      </c>
      <c r="E6895" s="21" t="s">
        <v>16</v>
      </c>
      <c r="F6895" s="21">
        <v>20201230</v>
      </c>
      <c r="G6895" s="21" t="s">
        <v>17</v>
      </c>
      <c r="H6895" s="21" t="s">
        <v>68</v>
      </c>
      <c r="I6895" s="21" t="s">
        <v>249</v>
      </c>
      <c r="J6895" s="21">
        <v>1.49</v>
      </c>
      <c r="K6895" s="21" t="s">
        <v>20</v>
      </c>
      <c r="L6895">
        <f t="shared" si="125"/>
        <v>2</v>
      </c>
      <c r="M6895">
        <f>MATCH(H:H,价格表!$B$4:$B$35,0)</f>
        <v>5</v>
      </c>
      <c r="N6895" s="27">
        <f>IF(J6895&lt;=0.3,INDEX(价格表!$B$4:$I$31,M6895,2),IF(AND(J6895&gt;0.3,J6895&lt;=1),INDEX(价格表!$B$4:$I$31,M6895,3),IF(AND(J6895&gt;1,J6895&lt;=2.2),INDEX(价格表!$B$4:$I$31,M6895,4),IF(AND(J6895&gt;2.2,J6895&lt;=3.3),INDEX(价格表!$B$4:$I$31,M6895,5),IF(AND(J6895&gt;3.3,J6895&lt;=4),INDEX(价格表!$B$4:$I$31,M6895,6),IF(AND(J6895&gt;4,J6895&lt;=5.5),INDEX(价格表!$B$4:$I$31,M6895,7),IF(J6895&gt;5.5,2.6+INDEX(价格表!$B$4:$I$31,M6895,8)*L6895)))))))</f>
        <v>2.15</v>
      </c>
    </row>
    <row r="6896" spans="1:14">
      <c r="A6896" s="20">
        <v>4311138016276</v>
      </c>
      <c r="B6896" s="18" t="s">
        <v>16</v>
      </c>
      <c r="C6896" s="21">
        <v>20201220</v>
      </c>
      <c r="D6896" s="21">
        <v>610538201209</v>
      </c>
      <c r="E6896" s="21" t="s">
        <v>16</v>
      </c>
      <c r="F6896" s="21">
        <v>20201230</v>
      </c>
      <c r="G6896" s="21" t="s">
        <v>17</v>
      </c>
      <c r="H6896" s="21" t="s">
        <v>82</v>
      </c>
      <c r="I6896" s="21" t="s">
        <v>83</v>
      </c>
      <c r="J6896" s="21">
        <v>1.46</v>
      </c>
      <c r="K6896" s="21" t="s">
        <v>20</v>
      </c>
      <c r="L6896">
        <f t="shared" si="125"/>
        <v>2</v>
      </c>
      <c r="M6896">
        <f>MATCH(H:H,价格表!$B$4:$B$35,0)</f>
        <v>2</v>
      </c>
      <c r="N6896" s="27">
        <f>IF(J6896&lt;=0.3,INDEX(价格表!$B$4:$I$31,M6896,2),IF(AND(J6896&gt;0.3,J6896&lt;=1),INDEX(价格表!$B$4:$I$31,M6896,3),IF(AND(J6896&gt;1,J6896&lt;=2.2),INDEX(价格表!$B$4:$I$31,M6896,4),IF(AND(J6896&gt;2.2,J6896&lt;=3.3),INDEX(价格表!$B$4:$I$31,M6896,5),IF(AND(J6896&gt;3.3,J6896&lt;=4),INDEX(价格表!$B$4:$I$31,M6896,6),IF(AND(J6896&gt;4,J6896&lt;=5.5),INDEX(价格表!$B$4:$I$31,M6896,7),IF(J6896&gt;5.5,2.6+INDEX(价格表!$B$4:$I$31,M6896,8)*L6896)))))))</f>
        <v>2.15</v>
      </c>
    </row>
    <row r="6897" spans="1:14">
      <c r="A6897" s="20">
        <v>4311138016300</v>
      </c>
      <c r="B6897" s="18" t="s">
        <v>16</v>
      </c>
      <c r="C6897" s="21">
        <v>20201220</v>
      </c>
      <c r="D6897" s="21">
        <v>610538201209</v>
      </c>
      <c r="E6897" s="21" t="s">
        <v>16</v>
      </c>
      <c r="F6897" s="21">
        <v>20201230</v>
      </c>
      <c r="G6897" s="21" t="s">
        <v>17</v>
      </c>
      <c r="H6897" s="21" t="s">
        <v>63</v>
      </c>
      <c r="I6897" s="21" t="s">
        <v>280</v>
      </c>
      <c r="J6897" s="21">
        <v>1.96</v>
      </c>
      <c r="K6897" s="21" t="s">
        <v>20</v>
      </c>
      <c r="L6897">
        <f t="shared" si="125"/>
        <v>2</v>
      </c>
      <c r="M6897">
        <f>MATCH(H:H,价格表!$B$4:$B$35,0)</f>
        <v>21</v>
      </c>
      <c r="N6897" s="27">
        <f>IF(J6897&lt;=0.3,INDEX(价格表!$B$4:$I$31,M6897,2),IF(AND(J6897&gt;0.3,J6897&lt;=1),INDEX(价格表!$B$4:$I$31,M6897,3),IF(AND(J6897&gt;1,J6897&lt;=2.2),INDEX(价格表!$B$4:$I$31,M6897,4),IF(AND(J6897&gt;2.2,J6897&lt;=3.3),INDEX(价格表!$B$4:$I$31,M6897,5),IF(AND(J6897&gt;3.3,J6897&lt;=4),INDEX(价格表!$B$4:$I$31,M6897,6),IF(AND(J6897&gt;4,J6897&lt;=5.5),INDEX(价格表!$B$4:$I$31,M6897,7),IF(J6897&gt;5.5,2.6+INDEX(价格表!$B$4:$I$31,M6897,8)*L6897)))))))</f>
        <v>2.15</v>
      </c>
    </row>
    <row r="6898" spans="1:14">
      <c r="A6898" s="20">
        <v>4311138016301</v>
      </c>
      <c r="B6898" s="18" t="s">
        <v>16</v>
      </c>
      <c r="C6898" s="21">
        <v>20201220</v>
      </c>
      <c r="D6898" s="21">
        <v>610538201209</v>
      </c>
      <c r="E6898" s="21" t="s">
        <v>16</v>
      </c>
      <c r="F6898" s="21">
        <v>20201230</v>
      </c>
      <c r="G6898" s="21" t="s">
        <v>17</v>
      </c>
      <c r="H6898" s="21" t="s">
        <v>66</v>
      </c>
      <c r="I6898" s="21" t="s">
        <v>67</v>
      </c>
      <c r="J6898" s="21">
        <v>1.46</v>
      </c>
      <c r="K6898" s="21" t="s">
        <v>20</v>
      </c>
      <c r="L6898">
        <f t="shared" si="125"/>
        <v>2</v>
      </c>
      <c r="M6898">
        <f>MATCH(H:H,价格表!$B$4:$B$35,0)</f>
        <v>17</v>
      </c>
      <c r="N6898" s="27">
        <f>IF(J6898&lt;=0.3,INDEX(价格表!$B$4:$I$31,M6898,2),IF(AND(J6898&gt;0.3,J6898&lt;=1),INDEX(价格表!$B$4:$I$31,M6898,3),IF(AND(J6898&gt;1,J6898&lt;=2.2),INDEX(价格表!$B$4:$I$31,M6898,4),IF(AND(J6898&gt;2.2,J6898&lt;=3.3),INDEX(价格表!$B$4:$I$31,M6898,5),IF(AND(J6898&gt;3.3,J6898&lt;=4),INDEX(价格表!$B$4:$I$31,M6898,6),IF(AND(J6898&gt;4,J6898&lt;=5.5),INDEX(价格表!$B$4:$I$31,M6898,7),IF(J6898&gt;5.5,2.6+INDEX(价格表!$B$4:$I$31,M6898,8)*L6898)))))))</f>
        <v>2.15</v>
      </c>
    </row>
    <row r="6899" spans="1:14">
      <c r="A6899" s="20">
        <v>4311138016302</v>
      </c>
      <c r="B6899" s="18" t="s">
        <v>16</v>
      </c>
      <c r="C6899" s="21">
        <v>20201220</v>
      </c>
      <c r="D6899" s="21">
        <v>610538201209</v>
      </c>
      <c r="E6899" s="21" t="s">
        <v>16</v>
      </c>
      <c r="F6899" s="21">
        <v>20201230</v>
      </c>
      <c r="G6899" s="21" t="s">
        <v>17</v>
      </c>
      <c r="H6899" s="21" t="s">
        <v>25</v>
      </c>
      <c r="I6899" s="21" t="s">
        <v>84</v>
      </c>
      <c r="J6899" s="21">
        <v>1.44</v>
      </c>
      <c r="K6899" s="21" t="s">
        <v>20</v>
      </c>
      <c r="L6899">
        <f t="shared" si="125"/>
        <v>2</v>
      </c>
      <c r="M6899">
        <f>MATCH(H:H,价格表!$B$4:$B$35,0)</f>
        <v>25</v>
      </c>
      <c r="N6899" s="27">
        <f>IF(J6899&lt;=0.3,INDEX(价格表!$B$4:$I$31,M6899,2),IF(AND(J6899&gt;0.3,J6899&lt;=1),INDEX(价格表!$B$4:$I$31,M6899,3),IF(AND(J6899&gt;1,J6899&lt;=2.2),INDEX(价格表!$B$4:$I$31,M6899,4),IF(AND(J6899&gt;2.2,J6899&lt;=3.3),INDEX(价格表!$B$4:$I$31,M6899,5),IF(AND(J6899&gt;3.3,J6899&lt;=4),INDEX(价格表!$B$4:$I$31,M6899,6),IF(AND(J6899&gt;4,J6899&lt;=5.5),INDEX(价格表!$B$4:$I$31,M6899,7),IF(J6899&gt;5.5,2.6+INDEX(价格表!$B$4:$I$31,M6899,8)*L6899)))))))</f>
        <v>2.15</v>
      </c>
    </row>
    <row r="6900" spans="1:14">
      <c r="A6900" s="20">
        <v>4311138016303</v>
      </c>
      <c r="B6900" s="18" t="s">
        <v>16</v>
      </c>
      <c r="C6900" s="21">
        <v>20201220</v>
      </c>
      <c r="D6900" s="21">
        <v>610538201209</v>
      </c>
      <c r="E6900" s="21" t="s">
        <v>16</v>
      </c>
      <c r="F6900" s="21">
        <v>20201230</v>
      </c>
      <c r="G6900" s="21" t="s">
        <v>17</v>
      </c>
      <c r="H6900" s="21" t="s">
        <v>27</v>
      </c>
      <c r="I6900" s="21" t="s">
        <v>28</v>
      </c>
      <c r="J6900" s="21">
        <v>1.46</v>
      </c>
      <c r="K6900" s="21" t="s">
        <v>20</v>
      </c>
      <c r="L6900">
        <f t="shared" si="125"/>
        <v>2</v>
      </c>
      <c r="M6900">
        <f>MATCH(H:H,价格表!$B$4:$B$35,0)</f>
        <v>3</v>
      </c>
      <c r="N6900" s="27">
        <f>IF(J6900&lt;=0.3,INDEX(价格表!$B$4:$I$31,M6900,2),IF(AND(J6900&gt;0.3,J6900&lt;=1),INDEX(价格表!$B$4:$I$31,M6900,3),IF(AND(J6900&gt;1,J6900&lt;=2.2),INDEX(价格表!$B$4:$I$31,M6900,4),IF(AND(J6900&gt;2.2,J6900&lt;=3.3),INDEX(价格表!$B$4:$I$31,M6900,5),IF(AND(J6900&gt;3.3,J6900&lt;=4),INDEX(价格表!$B$4:$I$31,M6900,6),IF(AND(J6900&gt;4,J6900&lt;=5.5),INDEX(价格表!$B$4:$I$31,M6900,7),IF(J6900&gt;5.5,2.6+INDEX(价格表!$B$4:$I$31,M6900,8)*L6900)))))))</f>
        <v>2.15</v>
      </c>
    </row>
    <row r="6901" spans="1:14">
      <c r="A6901" s="20">
        <v>4311138016304</v>
      </c>
      <c r="B6901" s="18" t="s">
        <v>16</v>
      </c>
      <c r="C6901" s="21">
        <v>20201220</v>
      </c>
      <c r="D6901" s="21">
        <v>610538201209</v>
      </c>
      <c r="E6901" s="21" t="s">
        <v>16</v>
      </c>
      <c r="F6901" s="21">
        <v>20201230</v>
      </c>
      <c r="G6901" s="21" t="s">
        <v>17</v>
      </c>
      <c r="H6901" s="21" t="s">
        <v>35</v>
      </c>
      <c r="I6901" s="21" t="s">
        <v>186</v>
      </c>
      <c r="J6901" s="21">
        <v>1.65</v>
      </c>
      <c r="K6901" s="21" t="s">
        <v>20</v>
      </c>
      <c r="L6901">
        <f t="shared" si="125"/>
        <v>2</v>
      </c>
      <c r="M6901">
        <f>MATCH(H:H,价格表!$B$4:$B$35,0)</f>
        <v>22</v>
      </c>
      <c r="N6901" s="27">
        <f>IF(J6901&lt;=0.3,INDEX(价格表!$B$4:$I$31,M6901,2),IF(AND(J6901&gt;0.3,J6901&lt;=1),INDEX(价格表!$B$4:$I$31,M6901,3),IF(AND(J6901&gt;1,J6901&lt;=2.2),INDEX(价格表!$B$4:$I$31,M6901,4),IF(AND(J6901&gt;2.2,J6901&lt;=3.3),INDEX(价格表!$B$4:$I$31,M6901,5),IF(AND(J6901&gt;3.3,J6901&lt;=4),INDEX(价格表!$B$4:$I$31,M6901,6),IF(AND(J6901&gt;4,J6901&lt;=5.5),INDEX(价格表!$B$4:$I$31,M6901,7),IF(J6901&gt;5.5,2.6+INDEX(价格表!$B$4:$I$31,M6901,8)*L6901)))))))</f>
        <v>2.15</v>
      </c>
    </row>
    <row r="6902" spans="1:14">
      <c r="A6902" s="20">
        <v>4311138016305</v>
      </c>
      <c r="B6902" s="18" t="s">
        <v>16</v>
      </c>
      <c r="C6902" s="21">
        <v>20201220</v>
      </c>
      <c r="D6902" s="21">
        <v>610538201209</v>
      </c>
      <c r="E6902" s="21" t="s">
        <v>16</v>
      </c>
      <c r="F6902" s="21">
        <v>20201230</v>
      </c>
      <c r="G6902" s="21" t="s">
        <v>17</v>
      </c>
      <c r="H6902" s="21" t="s">
        <v>35</v>
      </c>
      <c r="I6902" s="21" t="s">
        <v>170</v>
      </c>
      <c r="J6902" s="21">
        <v>1.58</v>
      </c>
      <c r="K6902" s="21" t="s">
        <v>20</v>
      </c>
      <c r="L6902">
        <f t="shared" si="125"/>
        <v>2</v>
      </c>
      <c r="M6902">
        <f>MATCH(H:H,价格表!$B$4:$B$35,0)</f>
        <v>22</v>
      </c>
      <c r="N6902" s="27">
        <f>IF(J6902&lt;=0.3,INDEX(价格表!$B$4:$I$31,M6902,2),IF(AND(J6902&gt;0.3,J6902&lt;=1),INDEX(价格表!$B$4:$I$31,M6902,3),IF(AND(J6902&gt;1,J6902&lt;=2.2),INDEX(价格表!$B$4:$I$31,M6902,4),IF(AND(J6902&gt;2.2,J6902&lt;=3.3),INDEX(价格表!$B$4:$I$31,M6902,5),IF(AND(J6902&gt;3.3,J6902&lt;=4),INDEX(价格表!$B$4:$I$31,M6902,6),IF(AND(J6902&gt;4,J6902&lt;=5.5),INDEX(价格表!$B$4:$I$31,M6902,7),IF(J6902&gt;5.5,2.6+INDEX(价格表!$B$4:$I$31,M6902,8)*L6902)))))))</f>
        <v>2.15</v>
      </c>
    </row>
    <row r="6903" spans="1:14">
      <c r="A6903" s="20">
        <v>4311138016307</v>
      </c>
      <c r="B6903" s="18" t="s">
        <v>16</v>
      </c>
      <c r="C6903" s="21">
        <v>20201220</v>
      </c>
      <c r="D6903" s="21">
        <v>610538201209</v>
      </c>
      <c r="E6903" s="21" t="s">
        <v>16</v>
      </c>
      <c r="F6903" s="21">
        <v>20201230</v>
      </c>
      <c r="G6903" s="21" t="s">
        <v>17</v>
      </c>
      <c r="H6903" s="21" t="s">
        <v>73</v>
      </c>
      <c r="I6903" s="21" t="s">
        <v>256</v>
      </c>
      <c r="J6903" s="21">
        <v>1.46</v>
      </c>
      <c r="K6903" s="21" t="s">
        <v>20</v>
      </c>
      <c r="L6903">
        <f t="shared" si="125"/>
        <v>2</v>
      </c>
      <c r="M6903">
        <f>MATCH(H:H,价格表!$B$4:$B$35,0)</f>
        <v>7</v>
      </c>
      <c r="N6903" s="27">
        <f>IF(J6903&lt;=0.3,INDEX(价格表!$B$4:$I$31,M6903,2),IF(AND(J6903&gt;0.3,J6903&lt;=1),INDEX(价格表!$B$4:$I$31,M6903,3),IF(AND(J6903&gt;1,J6903&lt;=2.2),INDEX(价格表!$B$4:$I$31,M6903,4),IF(AND(J6903&gt;2.2,J6903&lt;=3.3),INDEX(价格表!$B$4:$I$31,M6903,5),IF(AND(J6903&gt;3.3,J6903&lt;=4),INDEX(价格表!$B$4:$I$31,M6903,6),IF(AND(J6903&gt;4,J6903&lt;=5.5),INDEX(价格表!$B$4:$I$31,M6903,7),IF(J6903&gt;5.5,2.6+INDEX(价格表!$B$4:$I$31,M6903,8)*L6903)))))))</f>
        <v>2.15</v>
      </c>
    </row>
    <row r="6904" spans="1:14">
      <c r="A6904" s="20">
        <v>4311138016308</v>
      </c>
      <c r="B6904" s="18" t="s">
        <v>16</v>
      </c>
      <c r="C6904" s="21">
        <v>20201220</v>
      </c>
      <c r="D6904" s="21">
        <v>610538201209</v>
      </c>
      <c r="E6904" s="21" t="s">
        <v>16</v>
      </c>
      <c r="F6904" s="21">
        <v>20201230</v>
      </c>
      <c r="G6904" s="21" t="s">
        <v>17</v>
      </c>
      <c r="H6904" s="21" t="s">
        <v>63</v>
      </c>
      <c r="I6904" s="21" t="s">
        <v>289</v>
      </c>
      <c r="J6904" s="21">
        <v>1.56</v>
      </c>
      <c r="K6904" s="21" t="s">
        <v>20</v>
      </c>
      <c r="L6904">
        <f t="shared" si="125"/>
        <v>2</v>
      </c>
      <c r="M6904">
        <f>MATCH(H:H,价格表!$B$4:$B$35,0)</f>
        <v>21</v>
      </c>
      <c r="N6904" s="27">
        <f>IF(J6904&lt;=0.3,INDEX(价格表!$B$4:$I$31,M6904,2),IF(AND(J6904&gt;0.3,J6904&lt;=1),INDEX(价格表!$B$4:$I$31,M6904,3),IF(AND(J6904&gt;1,J6904&lt;=2.2),INDEX(价格表!$B$4:$I$31,M6904,4),IF(AND(J6904&gt;2.2,J6904&lt;=3.3),INDEX(价格表!$B$4:$I$31,M6904,5),IF(AND(J6904&gt;3.3,J6904&lt;=4),INDEX(价格表!$B$4:$I$31,M6904,6),IF(AND(J6904&gt;4,J6904&lt;=5.5),INDEX(价格表!$B$4:$I$31,M6904,7),IF(J6904&gt;5.5,2.6+INDEX(价格表!$B$4:$I$31,M6904,8)*L6904)))))))</f>
        <v>2.15</v>
      </c>
    </row>
    <row r="6905" spans="1:14">
      <c r="A6905" s="20">
        <v>4311138016323</v>
      </c>
      <c r="B6905" s="18" t="s">
        <v>16</v>
      </c>
      <c r="C6905" s="21">
        <v>20201220</v>
      </c>
      <c r="D6905" s="21">
        <v>610538201209</v>
      </c>
      <c r="E6905" s="21" t="s">
        <v>16</v>
      </c>
      <c r="F6905" s="21">
        <v>20201230</v>
      </c>
      <c r="G6905" s="21" t="s">
        <v>17</v>
      </c>
      <c r="H6905" s="21" t="s">
        <v>25</v>
      </c>
      <c r="I6905" s="21" t="s">
        <v>26</v>
      </c>
      <c r="J6905" s="21">
        <v>1.46</v>
      </c>
      <c r="K6905" s="21" t="s">
        <v>20</v>
      </c>
      <c r="L6905">
        <f t="shared" si="125"/>
        <v>2</v>
      </c>
      <c r="M6905">
        <f>MATCH(H:H,价格表!$B$4:$B$35,0)</f>
        <v>25</v>
      </c>
      <c r="N6905" s="27">
        <f>IF(J6905&lt;=0.3,INDEX(价格表!$B$4:$I$31,M6905,2),IF(AND(J6905&gt;0.3,J6905&lt;=1),INDEX(价格表!$B$4:$I$31,M6905,3),IF(AND(J6905&gt;1,J6905&lt;=2.2),INDEX(价格表!$B$4:$I$31,M6905,4),IF(AND(J6905&gt;2.2,J6905&lt;=3.3),INDEX(价格表!$B$4:$I$31,M6905,5),IF(AND(J6905&gt;3.3,J6905&lt;=4),INDEX(价格表!$B$4:$I$31,M6905,6),IF(AND(J6905&gt;4,J6905&lt;=5.5),INDEX(价格表!$B$4:$I$31,M6905,7),IF(J6905&gt;5.5,2.6+INDEX(价格表!$B$4:$I$31,M6905,8)*L6905)))))))</f>
        <v>2.15</v>
      </c>
    </row>
    <row r="6906" spans="1:14">
      <c r="A6906" s="20">
        <v>4311138016324</v>
      </c>
      <c r="B6906" s="18" t="s">
        <v>16</v>
      </c>
      <c r="C6906" s="21">
        <v>20201220</v>
      </c>
      <c r="D6906" s="21">
        <v>610538201209</v>
      </c>
      <c r="E6906" s="21" t="s">
        <v>16</v>
      </c>
      <c r="F6906" s="21">
        <v>20201230</v>
      </c>
      <c r="G6906" s="21" t="s">
        <v>17</v>
      </c>
      <c r="H6906" s="21" t="s">
        <v>50</v>
      </c>
      <c r="I6906" s="21" t="s">
        <v>51</v>
      </c>
      <c r="J6906" s="21">
        <v>1.61</v>
      </c>
      <c r="K6906" s="21" t="s">
        <v>20</v>
      </c>
      <c r="L6906">
        <f t="shared" si="125"/>
        <v>2</v>
      </c>
      <c r="M6906">
        <f>MATCH(H:H,价格表!$B$4:$B$35,0)</f>
        <v>4</v>
      </c>
      <c r="N6906" s="27">
        <f>IF(J6906&lt;=0.3,INDEX(价格表!$B$4:$I$31,M6906,2),IF(AND(J6906&gt;0.3,J6906&lt;=1),INDEX(价格表!$B$4:$I$31,M6906,3),IF(AND(J6906&gt;1,J6906&lt;=2.2),INDEX(价格表!$B$4:$I$31,M6906,4),IF(AND(J6906&gt;2.2,J6906&lt;=3.3),INDEX(价格表!$B$4:$I$31,M6906,5),IF(AND(J6906&gt;3.3,J6906&lt;=4),INDEX(价格表!$B$4:$I$31,M6906,6),IF(AND(J6906&gt;4,J6906&lt;=5.5),INDEX(价格表!$B$4:$I$31,M6906,7),IF(J6906&gt;5.5,2.6+INDEX(价格表!$B$4:$I$31,M6906,8)*L6906)))))))</f>
        <v>2.15</v>
      </c>
    </row>
    <row r="6907" spans="1:14">
      <c r="A6907" s="20">
        <v>4311138016325</v>
      </c>
      <c r="B6907" s="18" t="s">
        <v>16</v>
      </c>
      <c r="C6907" s="21">
        <v>20201220</v>
      </c>
      <c r="D6907" s="21">
        <v>610538201209</v>
      </c>
      <c r="E6907" s="21" t="s">
        <v>16</v>
      </c>
      <c r="F6907" s="21">
        <v>20201230</v>
      </c>
      <c r="G6907" s="21" t="s">
        <v>17</v>
      </c>
      <c r="H6907" s="21" t="s">
        <v>56</v>
      </c>
      <c r="I6907" s="21" t="s">
        <v>149</v>
      </c>
      <c r="J6907" s="21">
        <v>1.46</v>
      </c>
      <c r="K6907" s="21" t="s">
        <v>20</v>
      </c>
      <c r="L6907">
        <f t="shared" si="125"/>
        <v>2</v>
      </c>
      <c r="M6907">
        <f>MATCH(H:H,价格表!$B$4:$B$35,0)</f>
        <v>11</v>
      </c>
      <c r="N6907" s="27">
        <f>IF(J6907&lt;=0.3,INDEX(价格表!$B$4:$I$31,M6907,2),IF(AND(J6907&gt;0.3,J6907&lt;=1),INDEX(价格表!$B$4:$I$31,M6907,3),IF(AND(J6907&gt;1,J6907&lt;=2.2),INDEX(价格表!$B$4:$I$31,M6907,4),IF(AND(J6907&gt;2.2,J6907&lt;=3.3),INDEX(价格表!$B$4:$I$31,M6907,5),IF(AND(J6907&gt;3.3,J6907&lt;=4),INDEX(价格表!$B$4:$I$31,M6907,6),IF(AND(J6907&gt;4,J6907&lt;=5.5),INDEX(价格表!$B$4:$I$31,M6907,7),IF(J6907&gt;5.5,2.6+INDEX(价格表!$B$4:$I$31,M6907,8)*L6907)))))))</f>
        <v>2.15</v>
      </c>
    </row>
    <row r="6908" spans="1:14">
      <c r="A6908" s="20">
        <v>4311138016326</v>
      </c>
      <c r="B6908" s="18" t="s">
        <v>16</v>
      </c>
      <c r="C6908" s="21">
        <v>20201220</v>
      </c>
      <c r="D6908" s="21">
        <v>610538201209</v>
      </c>
      <c r="E6908" s="21" t="s">
        <v>16</v>
      </c>
      <c r="F6908" s="21">
        <v>20201230</v>
      </c>
      <c r="G6908" s="21" t="s">
        <v>17</v>
      </c>
      <c r="H6908" s="21" t="s">
        <v>43</v>
      </c>
      <c r="I6908" s="21" t="s">
        <v>217</v>
      </c>
      <c r="J6908" s="21">
        <v>1.5</v>
      </c>
      <c r="K6908" s="21" t="s">
        <v>20</v>
      </c>
      <c r="L6908">
        <f t="shared" si="125"/>
        <v>2</v>
      </c>
      <c r="M6908">
        <f>MATCH(H:H,价格表!$B$4:$B$35,0)</f>
        <v>10</v>
      </c>
      <c r="N6908" s="27">
        <f>IF(J6908&lt;=0.3,INDEX(价格表!$B$4:$I$31,M6908,2),IF(AND(J6908&gt;0.3,J6908&lt;=1),INDEX(价格表!$B$4:$I$31,M6908,3),IF(AND(J6908&gt;1,J6908&lt;=2.2),INDEX(价格表!$B$4:$I$31,M6908,4),IF(AND(J6908&gt;2.2,J6908&lt;=3.3),INDEX(价格表!$B$4:$I$31,M6908,5),IF(AND(J6908&gt;3.3,J6908&lt;=4),INDEX(价格表!$B$4:$I$31,M6908,6),IF(AND(J6908&gt;4,J6908&lt;=5.5),INDEX(价格表!$B$4:$I$31,M6908,7),IF(J6908&gt;5.5,2.6+INDEX(价格表!$B$4:$I$31,M6908,8)*L6908)))))))</f>
        <v>2.15</v>
      </c>
    </row>
    <row r="6909" spans="1:14">
      <c r="A6909" s="20">
        <v>4311138016327</v>
      </c>
      <c r="B6909" s="18" t="s">
        <v>16</v>
      </c>
      <c r="C6909" s="21">
        <v>20201220</v>
      </c>
      <c r="D6909" s="21">
        <v>610538201209</v>
      </c>
      <c r="E6909" s="21" t="s">
        <v>16</v>
      </c>
      <c r="F6909" s="21">
        <v>20201230</v>
      </c>
      <c r="G6909" s="21" t="s">
        <v>17</v>
      </c>
      <c r="H6909" s="21" t="s">
        <v>25</v>
      </c>
      <c r="I6909" s="21" t="s">
        <v>291</v>
      </c>
      <c r="J6909" s="21">
        <v>1.46</v>
      </c>
      <c r="K6909" s="21" t="s">
        <v>20</v>
      </c>
      <c r="L6909">
        <f t="shared" si="125"/>
        <v>2</v>
      </c>
      <c r="M6909">
        <f>MATCH(H:H,价格表!$B$4:$B$35,0)</f>
        <v>25</v>
      </c>
      <c r="N6909" s="27">
        <f>IF(J6909&lt;=0.3,INDEX(价格表!$B$4:$I$31,M6909,2),IF(AND(J6909&gt;0.3,J6909&lt;=1),INDEX(价格表!$B$4:$I$31,M6909,3),IF(AND(J6909&gt;1,J6909&lt;=2.2),INDEX(价格表!$B$4:$I$31,M6909,4),IF(AND(J6909&gt;2.2,J6909&lt;=3.3),INDEX(价格表!$B$4:$I$31,M6909,5),IF(AND(J6909&gt;3.3,J6909&lt;=4),INDEX(价格表!$B$4:$I$31,M6909,6),IF(AND(J6909&gt;4,J6909&lt;=5.5),INDEX(价格表!$B$4:$I$31,M6909,7),IF(J6909&gt;5.5,2.6+INDEX(价格表!$B$4:$I$31,M6909,8)*L6909)))))))</f>
        <v>2.15</v>
      </c>
    </row>
    <row r="6910" spans="1:14">
      <c r="A6910" s="20">
        <v>4311138016328</v>
      </c>
      <c r="B6910" s="18" t="s">
        <v>16</v>
      </c>
      <c r="C6910" s="21">
        <v>20201220</v>
      </c>
      <c r="D6910" s="21">
        <v>610538201209</v>
      </c>
      <c r="E6910" s="21" t="s">
        <v>16</v>
      </c>
      <c r="F6910" s="21">
        <v>20201230</v>
      </c>
      <c r="G6910" s="21" t="s">
        <v>17</v>
      </c>
      <c r="H6910" s="21" t="s">
        <v>23</v>
      </c>
      <c r="I6910" s="21" t="s">
        <v>189</v>
      </c>
      <c r="J6910" s="21">
        <v>1.47</v>
      </c>
      <c r="K6910" s="21" t="s">
        <v>20</v>
      </c>
      <c r="L6910">
        <f t="shared" si="125"/>
        <v>2</v>
      </c>
      <c r="M6910">
        <f>MATCH(H:H,价格表!$B$4:$B$35,0)</f>
        <v>15</v>
      </c>
      <c r="N6910" s="27">
        <f>IF(J6910&lt;=0.3,INDEX(价格表!$B$4:$I$31,M6910,2),IF(AND(J6910&gt;0.3,J6910&lt;=1),INDEX(价格表!$B$4:$I$31,M6910,3),IF(AND(J6910&gt;1,J6910&lt;=2.2),INDEX(价格表!$B$4:$I$31,M6910,4),IF(AND(J6910&gt;2.2,J6910&lt;=3.3),INDEX(价格表!$B$4:$I$31,M6910,5),IF(AND(J6910&gt;3.3,J6910&lt;=4),INDEX(价格表!$B$4:$I$31,M6910,6),IF(AND(J6910&gt;4,J6910&lt;=5.5),INDEX(价格表!$B$4:$I$31,M6910,7),IF(J6910&gt;5.5,2.6+INDEX(价格表!$B$4:$I$31,M6910,8)*L6910)))))))</f>
        <v>2.15</v>
      </c>
    </row>
    <row r="6911" spans="1:14">
      <c r="A6911" s="20">
        <v>4311138025493</v>
      </c>
      <c r="B6911" s="18" t="s">
        <v>16</v>
      </c>
      <c r="C6911" s="21">
        <v>20201220</v>
      </c>
      <c r="D6911" s="21">
        <v>610538201209</v>
      </c>
      <c r="E6911" s="21" t="s">
        <v>16</v>
      </c>
      <c r="F6911" s="21">
        <v>20201230</v>
      </c>
      <c r="G6911" s="21" t="s">
        <v>17</v>
      </c>
      <c r="H6911" s="21" t="s">
        <v>73</v>
      </c>
      <c r="I6911" s="21" t="s">
        <v>91</v>
      </c>
      <c r="J6911" s="21">
        <v>1.48</v>
      </c>
      <c r="K6911" s="21" t="s">
        <v>20</v>
      </c>
      <c r="L6911">
        <f t="shared" si="125"/>
        <v>2</v>
      </c>
      <c r="M6911">
        <f>MATCH(H:H,价格表!$B$4:$B$35,0)</f>
        <v>7</v>
      </c>
      <c r="N6911" s="27">
        <f>IF(J6911&lt;=0.3,INDEX(价格表!$B$4:$I$31,M6911,2),IF(AND(J6911&gt;0.3,J6911&lt;=1),INDEX(价格表!$B$4:$I$31,M6911,3),IF(AND(J6911&gt;1,J6911&lt;=2.2),INDEX(价格表!$B$4:$I$31,M6911,4),IF(AND(J6911&gt;2.2,J6911&lt;=3.3),INDEX(价格表!$B$4:$I$31,M6911,5),IF(AND(J6911&gt;3.3,J6911&lt;=4),INDEX(价格表!$B$4:$I$31,M6911,6),IF(AND(J6911&gt;4,J6911&lt;=5.5),INDEX(价格表!$B$4:$I$31,M6911,7),IF(J6911&gt;5.5,2.6+INDEX(价格表!$B$4:$I$31,M6911,8)*L6911)))))))</f>
        <v>2.15</v>
      </c>
    </row>
    <row r="6912" spans="1:14">
      <c r="A6912" s="20">
        <v>4311138025494</v>
      </c>
      <c r="B6912" s="18" t="s">
        <v>16</v>
      </c>
      <c r="C6912" s="21">
        <v>20201220</v>
      </c>
      <c r="D6912" s="21">
        <v>610538201209</v>
      </c>
      <c r="E6912" s="21" t="s">
        <v>16</v>
      </c>
      <c r="F6912" s="21">
        <v>20201230</v>
      </c>
      <c r="G6912" s="21" t="s">
        <v>17</v>
      </c>
      <c r="H6912" s="21" t="s">
        <v>68</v>
      </c>
      <c r="I6912" s="21" t="s">
        <v>193</v>
      </c>
      <c r="J6912" s="21">
        <v>1.5</v>
      </c>
      <c r="K6912" s="21" t="s">
        <v>20</v>
      </c>
      <c r="L6912">
        <f t="shared" si="125"/>
        <v>2</v>
      </c>
      <c r="M6912">
        <f>MATCH(H:H,价格表!$B$4:$B$35,0)</f>
        <v>5</v>
      </c>
      <c r="N6912" s="27">
        <f>IF(J6912&lt;=0.3,INDEX(价格表!$B$4:$I$31,M6912,2),IF(AND(J6912&gt;0.3,J6912&lt;=1),INDEX(价格表!$B$4:$I$31,M6912,3),IF(AND(J6912&gt;1,J6912&lt;=2.2),INDEX(价格表!$B$4:$I$31,M6912,4),IF(AND(J6912&gt;2.2,J6912&lt;=3.3),INDEX(价格表!$B$4:$I$31,M6912,5),IF(AND(J6912&gt;3.3,J6912&lt;=4),INDEX(价格表!$B$4:$I$31,M6912,6),IF(AND(J6912&gt;4,J6912&lt;=5.5),INDEX(价格表!$B$4:$I$31,M6912,7),IF(J6912&gt;5.5,2.6+INDEX(价格表!$B$4:$I$31,M6912,8)*L6912)))))))</f>
        <v>2.15</v>
      </c>
    </row>
    <row r="6913" spans="1:14">
      <c r="A6913" s="20">
        <v>4311138025497</v>
      </c>
      <c r="B6913" s="18" t="s">
        <v>16</v>
      </c>
      <c r="C6913" s="21">
        <v>20201220</v>
      </c>
      <c r="D6913" s="21">
        <v>610538201209</v>
      </c>
      <c r="E6913" s="21" t="s">
        <v>16</v>
      </c>
      <c r="F6913" s="21">
        <v>20201230</v>
      </c>
      <c r="G6913" s="21" t="s">
        <v>17</v>
      </c>
      <c r="H6913" s="21" t="s">
        <v>82</v>
      </c>
      <c r="I6913" s="21" t="s">
        <v>285</v>
      </c>
      <c r="J6913" s="21">
        <v>1.42</v>
      </c>
      <c r="K6913" s="21" t="s">
        <v>20</v>
      </c>
      <c r="L6913">
        <f t="shared" si="125"/>
        <v>2</v>
      </c>
      <c r="M6913">
        <f>MATCH(H:H,价格表!$B$4:$B$35,0)</f>
        <v>2</v>
      </c>
      <c r="N6913" s="27">
        <f>IF(J6913&lt;=0.3,INDEX(价格表!$B$4:$I$31,M6913,2),IF(AND(J6913&gt;0.3,J6913&lt;=1),INDEX(价格表!$B$4:$I$31,M6913,3),IF(AND(J6913&gt;1,J6913&lt;=2.2),INDEX(价格表!$B$4:$I$31,M6913,4),IF(AND(J6913&gt;2.2,J6913&lt;=3.3),INDEX(价格表!$B$4:$I$31,M6913,5),IF(AND(J6913&gt;3.3,J6913&lt;=4),INDEX(价格表!$B$4:$I$31,M6913,6),IF(AND(J6913&gt;4,J6913&lt;=5.5),INDEX(价格表!$B$4:$I$31,M6913,7),IF(J6913&gt;5.5,2.6+INDEX(价格表!$B$4:$I$31,M6913,8)*L6913)))))))</f>
        <v>2.15</v>
      </c>
    </row>
    <row r="6914" spans="1:14">
      <c r="A6914" s="20">
        <v>4311138025498</v>
      </c>
      <c r="B6914" s="18" t="s">
        <v>16</v>
      </c>
      <c r="C6914" s="21">
        <v>20201220</v>
      </c>
      <c r="D6914" s="21">
        <v>610538201209</v>
      </c>
      <c r="E6914" s="21" t="s">
        <v>16</v>
      </c>
      <c r="F6914" s="21">
        <v>20201230</v>
      </c>
      <c r="G6914" s="21" t="s">
        <v>17</v>
      </c>
      <c r="H6914" s="21" t="s">
        <v>27</v>
      </c>
      <c r="I6914" s="21" t="s">
        <v>85</v>
      </c>
      <c r="J6914" s="21">
        <v>1.43</v>
      </c>
      <c r="K6914" s="21" t="s">
        <v>20</v>
      </c>
      <c r="L6914">
        <f t="shared" si="125"/>
        <v>2</v>
      </c>
      <c r="M6914">
        <f>MATCH(H:H,价格表!$B$4:$B$35,0)</f>
        <v>3</v>
      </c>
      <c r="N6914" s="27">
        <f>IF(J6914&lt;=0.3,INDEX(价格表!$B$4:$I$31,M6914,2),IF(AND(J6914&gt;0.3,J6914&lt;=1),INDEX(价格表!$B$4:$I$31,M6914,3),IF(AND(J6914&gt;1,J6914&lt;=2.2),INDEX(价格表!$B$4:$I$31,M6914,4),IF(AND(J6914&gt;2.2,J6914&lt;=3.3),INDEX(价格表!$B$4:$I$31,M6914,5),IF(AND(J6914&gt;3.3,J6914&lt;=4),INDEX(价格表!$B$4:$I$31,M6914,6),IF(AND(J6914&gt;4,J6914&lt;=5.5),INDEX(价格表!$B$4:$I$31,M6914,7),IF(J6914&gt;5.5,2.6+INDEX(价格表!$B$4:$I$31,M6914,8)*L6914)))))))</f>
        <v>2.15</v>
      </c>
    </row>
    <row r="6915" spans="1:14">
      <c r="A6915" s="20">
        <v>4311138025499</v>
      </c>
      <c r="B6915" s="18" t="s">
        <v>16</v>
      </c>
      <c r="C6915" s="21">
        <v>20201220</v>
      </c>
      <c r="D6915" s="21">
        <v>610538201209</v>
      </c>
      <c r="E6915" s="21" t="s">
        <v>16</v>
      </c>
      <c r="F6915" s="21">
        <v>20201230</v>
      </c>
      <c r="G6915" s="21" t="s">
        <v>17</v>
      </c>
      <c r="H6915" s="21" t="s">
        <v>73</v>
      </c>
      <c r="I6915" s="21" t="s">
        <v>131</v>
      </c>
      <c r="J6915" s="21">
        <v>1.42</v>
      </c>
      <c r="K6915" s="21" t="s">
        <v>20</v>
      </c>
      <c r="L6915">
        <f t="shared" si="125"/>
        <v>2</v>
      </c>
      <c r="M6915">
        <f>MATCH(H:H,价格表!$B$4:$B$35,0)</f>
        <v>7</v>
      </c>
      <c r="N6915" s="27">
        <f>IF(J6915&lt;=0.3,INDEX(价格表!$B$4:$I$31,M6915,2),IF(AND(J6915&gt;0.3,J6915&lt;=1),INDEX(价格表!$B$4:$I$31,M6915,3),IF(AND(J6915&gt;1,J6915&lt;=2.2),INDEX(价格表!$B$4:$I$31,M6915,4),IF(AND(J6915&gt;2.2,J6915&lt;=3.3),INDEX(价格表!$B$4:$I$31,M6915,5),IF(AND(J6915&gt;3.3,J6915&lt;=4),INDEX(价格表!$B$4:$I$31,M6915,6),IF(AND(J6915&gt;4,J6915&lt;=5.5),INDEX(价格表!$B$4:$I$31,M6915,7),IF(J6915&gt;5.5,2.6+INDEX(价格表!$B$4:$I$31,M6915,8)*L6915)))))))</f>
        <v>2.15</v>
      </c>
    </row>
    <row r="6916" spans="1:14">
      <c r="A6916" s="20">
        <v>4311138025500</v>
      </c>
      <c r="B6916" s="18" t="s">
        <v>16</v>
      </c>
      <c r="C6916" s="21">
        <v>20201220</v>
      </c>
      <c r="D6916" s="21">
        <v>610538201209</v>
      </c>
      <c r="E6916" s="21" t="s">
        <v>16</v>
      </c>
      <c r="F6916" s="21">
        <v>20201230</v>
      </c>
      <c r="G6916" s="21" t="s">
        <v>17</v>
      </c>
      <c r="H6916" s="21" t="s">
        <v>27</v>
      </c>
      <c r="I6916" s="21" t="s">
        <v>126</v>
      </c>
      <c r="J6916" s="21">
        <v>1.43</v>
      </c>
      <c r="K6916" s="21" t="s">
        <v>20</v>
      </c>
      <c r="L6916">
        <f t="shared" ref="L6916:L6979" si="126">ROUNDUP(J6916,0)</f>
        <v>2</v>
      </c>
      <c r="M6916">
        <f>MATCH(H:H,价格表!$B$4:$B$35,0)</f>
        <v>3</v>
      </c>
      <c r="N6916" s="27">
        <f>IF(J6916&lt;=0.3,INDEX(价格表!$B$4:$I$31,M6916,2),IF(AND(J6916&gt;0.3,J6916&lt;=1),INDEX(价格表!$B$4:$I$31,M6916,3),IF(AND(J6916&gt;1,J6916&lt;=2.2),INDEX(价格表!$B$4:$I$31,M6916,4),IF(AND(J6916&gt;2.2,J6916&lt;=3.3),INDEX(价格表!$B$4:$I$31,M6916,5),IF(AND(J6916&gt;3.3,J6916&lt;=4),INDEX(价格表!$B$4:$I$31,M6916,6),IF(AND(J6916&gt;4,J6916&lt;=5.5),INDEX(价格表!$B$4:$I$31,M6916,7),IF(J6916&gt;5.5,2.6+INDEX(价格表!$B$4:$I$31,M6916,8)*L6916)))))))</f>
        <v>2.15</v>
      </c>
    </row>
    <row r="6917" spans="1:14">
      <c r="A6917" s="20">
        <v>4311138025501</v>
      </c>
      <c r="B6917" s="18" t="s">
        <v>16</v>
      </c>
      <c r="C6917" s="21">
        <v>20201220</v>
      </c>
      <c r="D6917" s="21">
        <v>610538201209</v>
      </c>
      <c r="E6917" s="21" t="s">
        <v>16</v>
      </c>
      <c r="F6917" s="21">
        <v>20201230</v>
      </c>
      <c r="G6917" s="21" t="s">
        <v>17</v>
      </c>
      <c r="H6917" s="21" t="s">
        <v>25</v>
      </c>
      <c r="I6917" s="21" t="s">
        <v>84</v>
      </c>
      <c r="J6917" s="21">
        <v>1.42</v>
      </c>
      <c r="K6917" s="21" t="s">
        <v>20</v>
      </c>
      <c r="L6917">
        <f t="shared" si="126"/>
        <v>2</v>
      </c>
      <c r="M6917">
        <f>MATCH(H:H,价格表!$B$4:$B$35,0)</f>
        <v>25</v>
      </c>
      <c r="N6917" s="27">
        <f>IF(J6917&lt;=0.3,INDEX(价格表!$B$4:$I$31,M6917,2),IF(AND(J6917&gt;0.3,J6917&lt;=1),INDEX(价格表!$B$4:$I$31,M6917,3),IF(AND(J6917&gt;1,J6917&lt;=2.2),INDEX(价格表!$B$4:$I$31,M6917,4),IF(AND(J6917&gt;2.2,J6917&lt;=3.3),INDEX(价格表!$B$4:$I$31,M6917,5),IF(AND(J6917&gt;3.3,J6917&lt;=4),INDEX(价格表!$B$4:$I$31,M6917,6),IF(AND(J6917&gt;4,J6917&lt;=5.5),INDEX(价格表!$B$4:$I$31,M6917,7),IF(J6917&gt;5.5,2.6+INDEX(价格表!$B$4:$I$31,M6917,8)*L6917)))))))</f>
        <v>2.15</v>
      </c>
    </row>
    <row r="6918" spans="1:14">
      <c r="A6918" s="20">
        <v>4311138025502</v>
      </c>
      <c r="B6918" s="18" t="s">
        <v>16</v>
      </c>
      <c r="C6918" s="21">
        <v>20201220</v>
      </c>
      <c r="D6918" s="21">
        <v>610538201209</v>
      </c>
      <c r="E6918" s="21" t="s">
        <v>16</v>
      </c>
      <c r="F6918" s="21">
        <v>20201230</v>
      </c>
      <c r="G6918" s="21" t="s">
        <v>17</v>
      </c>
      <c r="H6918" s="21" t="s">
        <v>25</v>
      </c>
      <c r="I6918" s="21" t="s">
        <v>26</v>
      </c>
      <c r="J6918" s="21">
        <v>1.42</v>
      </c>
      <c r="K6918" s="21" t="s">
        <v>20</v>
      </c>
      <c r="L6918">
        <f t="shared" si="126"/>
        <v>2</v>
      </c>
      <c r="M6918">
        <f>MATCH(H:H,价格表!$B$4:$B$35,0)</f>
        <v>25</v>
      </c>
      <c r="N6918" s="27">
        <f>IF(J6918&lt;=0.3,INDEX(价格表!$B$4:$I$31,M6918,2),IF(AND(J6918&gt;0.3,J6918&lt;=1),INDEX(价格表!$B$4:$I$31,M6918,3),IF(AND(J6918&gt;1,J6918&lt;=2.2),INDEX(价格表!$B$4:$I$31,M6918,4),IF(AND(J6918&gt;2.2,J6918&lt;=3.3),INDEX(价格表!$B$4:$I$31,M6918,5),IF(AND(J6918&gt;3.3,J6918&lt;=4),INDEX(价格表!$B$4:$I$31,M6918,6),IF(AND(J6918&gt;4,J6918&lt;=5.5),INDEX(价格表!$B$4:$I$31,M6918,7),IF(J6918&gt;5.5,2.6+INDEX(价格表!$B$4:$I$31,M6918,8)*L6918)))))))</f>
        <v>2.15</v>
      </c>
    </row>
    <row r="6919" spans="1:14">
      <c r="A6919" s="20">
        <v>4311138026722</v>
      </c>
      <c r="B6919" s="18" t="s">
        <v>16</v>
      </c>
      <c r="C6919" s="21">
        <v>20201220</v>
      </c>
      <c r="D6919" s="21">
        <v>610538201209</v>
      </c>
      <c r="E6919" s="21" t="s">
        <v>16</v>
      </c>
      <c r="F6919" s="21">
        <v>20201230</v>
      </c>
      <c r="G6919" s="21" t="s">
        <v>17</v>
      </c>
      <c r="H6919" s="21" t="s">
        <v>37</v>
      </c>
      <c r="I6919" s="21" t="s">
        <v>72</v>
      </c>
      <c r="J6919" s="21">
        <v>1.45</v>
      </c>
      <c r="K6919" s="21" t="s">
        <v>20</v>
      </c>
      <c r="L6919">
        <f t="shared" si="126"/>
        <v>2</v>
      </c>
      <c r="M6919">
        <f>MATCH(H:H,价格表!$B$4:$B$35,0)</f>
        <v>12</v>
      </c>
      <c r="N6919" s="27">
        <f>IF(J6919&lt;=0.3,INDEX(价格表!$B$4:$I$31,M6919,2),IF(AND(J6919&gt;0.3,J6919&lt;=1),INDEX(价格表!$B$4:$I$31,M6919,3),IF(AND(J6919&gt;1,J6919&lt;=2.2),INDEX(价格表!$B$4:$I$31,M6919,4),IF(AND(J6919&gt;2.2,J6919&lt;=3.3),INDEX(价格表!$B$4:$I$31,M6919,5),IF(AND(J6919&gt;3.3,J6919&lt;=4),INDEX(价格表!$B$4:$I$31,M6919,6),IF(AND(J6919&gt;4,J6919&lt;=5.5),INDEX(价格表!$B$4:$I$31,M6919,7),IF(J6919&gt;5.5,2.6+INDEX(价格表!$B$4:$I$31,M6919,8)*L6919)))))))</f>
        <v>2.15</v>
      </c>
    </row>
    <row r="6920" spans="1:14">
      <c r="A6920" s="20">
        <v>4311138026723</v>
      </c>
      <c r="B6920" s="18" t="s">
        <v>16</v>
      </c>
      <c r="C6920" s="21">
        <v>20201220</v>
      </c>
      <c r="D6920" s="21">
        <v>610538201209</v>
      </c>
      <c r="E6920" s="21" t="s">
        <v>16</v>
      </c>
      <c r="F6920" s="21">
        <v>20201230</v>
      </c>
      <c r="G6920" s="21" t="s">
        <v>17</v>
      </c>
      <c r="H6920" s="21" t="s">
        <v>73</v>
      </c>
      <c r="I6920" s="21" t="s">
        <v>93</v>
      </c>
      <c r="J6920" s="21">
        <v>1.57</v>
      </c>
      <c r="K6920" s="21" t="s">
        <v>20</v>
      </c>
      <c r="L6920">
        <f t="shared" si="126"/>
        <v>2</v>
      </c>
      <c r="M6920">
        <f>MATCH(H:H,价格表!$B$4:$B$35,0)</f>
        <v>7</v>
      </c>
      <c r="N6920" s="27">
        <f>IF(J6920&lt;=0.3,INDEX(价格表!$B$4:$I$31,M6920,2),IF(AND(J6920&gt;0.3,J6920&lt;=1),INDEX(价格表!$B$4:$I$31,M6920,3),IF(AND(J6920&gt;1,J6920&lt;=2.2),INDEX(价格表!$B$4:$I$31,M6920,4),IF(AND(J6920&gt;2.2,J6920&lt;=3.3),INDEX(价格表!$B$4:$I$31,M6920,5),IF(AND(J6920&gt;3.3,J6920&lt;=4),INDEX(价格表!$B$4:$I$31,M6920,6),IF(AND(J6920&gt;4,J6920&lt;=5.5),INDEX(价格表!$B$4:$I$31,M6920,7),IF(J6920&gt;5.5,2.6+INDEX(价格表!$B$4:$I$31,M6920,8)*L6920)))))))</f>
        <v>2.15</v>
      </c>
    </row>
    <row r="6921" spans="1:14">
      <c r="A6921" s="20">
        <v>4311138026724</v>
      </c>
      <c r="B6921" s="18" t="s">
        <v>16</v>
      </c>
      <c r="C6921" s="21">
        <v>20201220</v>
      </c>
      <c r="D6921" s="21">
        <v>610538201209</v>
      </c>
      <c r="E6921" s="21" t="s">
        <v>16</v>
      </c>
      <c r="F6921" s="21">
        <v>20201230</v>
      </c>
      <c r="G6921" s="21" t="s">
        <v>17</v>
      </c>
      <c r="H6921" s="21" t="s">
        <v>33</v>
      </c>
      <c r="I6921" s="21" t="s">
        <v>34</v>
      </c>
      <c r="J6921" s="21">
        <v>1.45</v>
      </c>
      <c r="K6921" s="21" t="s">
        <v>20</v>
      </c>
      <c r="L6921">
        <f t="shared" si="126"/>
        <v>2</v>
      </c>
      <c r="M6921">
        <f>MATCH(H:H,价格表!$B$4:$B$35,0)</f>
        <v>13</v>
      </c>
      <c r="N6921" s="27">
        <f>IF(J6921&lt;=0.3,INDEX(价格表!$B$4:$I$31,M6921,2),IF(AND(J6921&gt;0.3,J6921&lt;=1),INDEX(价格表!$B$4:$I$31,M6921,3),IF(AND(J6921&gt;1,J6921&lt;=2.2),INDEX(价格表!$B$4:$I$31,M6921,4),IF(AND(J6921&gt;2.2,J6921&lt;=3.3),INDEX(价格表!$B$4:$I$31,M6921,5),IF(AND(J6921&gt;3.3,J6921&lt;=4),INDEX(价格表!$B$4:$I$31,M6921,6),IF(AND(J6921&gt;4,J6921&lt;=5.5),INDEX(价格表!$B$4:$I$31,M6921,7),IF(J6921&gt;5.5,2.6+INDEX(价格表!$B$4:$I$31,M6921,8)*L6921)))))))</f>
        <v>2.15</v>
      </c>
    </row>
    <row r="6922" spans="1:14">
      <c r="A6922" s="20">
        <v>4311138026725</v>
      </c>
      <c r="B6922" s="18" t="s">
        <v>16</v>
      </c>
      <c r="C6922" s="21">
        <v>20201220</v>
      </c>
      <c r="D6922" s="21">
        <v>610538201209</v>
      </c>
      <c r="E6922" s="21" t="s">
        <v>16</v>
      </c>
      <c r="F6922" s="21">
        <v>20201230</v>
      </c>
      <c r="G6922" s="21" t="s">
        <v>17</v>
      </c>
      <c r="H6922" s="21" t="s">
        <v>63</v>
      </c>
      <c r="I6922" s="21" t="s">
        <v>195</v>
      </c>
      <c r="J6922" s="21">
        <v>1.46</v>
      </c>
      <c r="K6922" s="21" t="s">
        <v>20</v>
      </c>
      <c r="L6922">
        <f t="shared" si="126"/>
        <v>2</v>
      </c>
      <c r="M6922">
        <f>MATCH(H:H,价格表!$B$4:$B$35,0)</f>
        <v>21</v>
      </c>
      <c r="N6922" s="27">
        <f>IF(J6922&lt;=0.3,INDEX(价格表!$B$4:$I$31,M6922,2),IF(AND(J6922&gt;0.3,J6922&lt;=1),INDEX(价格表!$B$4:$I$31,M6922,3),IF(AND(J6922&gt;1,J6922&lt;=2.2),INDEX(价格表!$B$4:$I$31,M6922,4),IF(AND(J6922&gt;2.2,J6922&lt;=3.3),INDEX(价格表!$B$4:$I$31,M6922,5),IF(AND(J6922&gt;3.3,J6922&lt;=4),INDEX(价格表!$B$4:$I$31,M6922,6),IF(AND(J6922&gt;4,J6922&lt;=5.5),INDEX(价格表!$B$4:$I$31,M6922,7),IF(J6922&gt;5.5,2.6+INDEX(价格表!$B$4:$I$31,M6922,8)*L6922)))))))</f>
        <v>2.15</v>
      </c>
    </row>
    <row r="6923" spans="1:14">
      <c r="A6923" s="20">
        <v>4311138026726</v>
      </c>
      <c r="B6923" s="18" t="s">
        <v>16</v>
      </c>
      <c r="C6923" s="21">
        <v>20201220</v>
      </c>
      <c r="D6923" s="21">
        <v>610538201209</v>
      </c>
      <c r="E6923" s="21" t="s">
        <v>16</v>
      </c>
      <c r="F6923" s="21">
        <v>20201230</v>
      </c>
      <c r="G6923" s="21" t="s">
        <v>17</v>
      </c>
      <c r="H6923" s="21" t="s">
        <v>25</v>
      </c>
      <c r="I6923" s="21" t="s">
        <v>26</v>
      </c>
      <c r="J6923" s="21">
        <v>1.46</v>
      </c>
      <c r="K6923" s="21" t="s">
        <v>20</v>
      </c>
      <c r="L6923">
        <f t="shared" si="126"/>
        <v>2</v>
      </c>
      <c r="M6923">
        <f>MATCH(H:H,价格表!$B$4:$B$35,0)</f>
        <v>25</v>
      </c>
      <c r="N6923" s="27">
        <f>IF(J6923&lt;=0.3,INDEX(价格表!$B$4:$I$31,M6923,2),IF(AND(J6923&gt;0.3,J6923&lt;=1),INDEX(价格表!$B$4:$I$31,M6923,3),IF(AND(J6923&gt;1,J6923&lt;=2.2),INDEX(价格表!$B$4:$I$31,M6923,4),IF(AND(J6923&gt;2.2,J6923&lt;=3.3),INDEX(价格表!$B$4:$I$31,M6923,5),IF(AND(J6923&gt;3.3,J6923&lt;=4),INDEX(价格表!$B$4:$I$31,M6923,6),IF(AND(J6923&gt;4,J6923&lt;=5.5),INDEX(价格表!$B$4:$I$31,M6923,7),IF(J6923&gt;5.5,2.6+INDEX(价格表!$B$4:$I$31,M6923,8)*L6923)))))))</f>
        <v>2.15</v>
      </c>
    </row>
    <row r="6924" spans="1:14">
      <c r="A6924" s="20">
        <v>4311138026727</v>
      </c>
      <c r="B6924" s="18" t="s">
        <v>16</v>
      </c>
      <c r="C6924" s="21">
        <v>20201220</v>
      </c>
      <c r="D6924" s="21">
        <v>610538201209</v>
      </c>
      <c r="E6924" s="21" t="s">
        <v>16</v>
      </c>
      <c r="F6924" s="21">
        <v>20201230</v>
      </c>
      <c r="G6924" s="21" t="s">
        <v>17</v>
      </c>
      <c r="H6924" s="21" t="s">
        <v>27</v>
      </c>
      <c r="I6924" s="21" t="s">
        <v>128</v>
      </c>
      <c r="J6924" s="21">
        <v>1.46</v>
      </c>
      <c r="K6924" s="21" t="s">
        <v>20</v>
      </c>
      <c r="L6924">
        <f t="shared" si="126"/>
        <v>2</v>
      </c>
      <c r="M6924">
        <f>MATCH(H:H,价格表!$B$4:$B$35,0)</f>
        <v>3</v>
      </c>
      <c r="N6924" s="27">
        <f>IF(J6924&lt;=0.3,INDEX(价格表!$B$4:$I$31,M6924,2),IF(AND(J6924&gt;0.3,J6924&lt;=1),INDEX(价格表!$B$4:$I$31,M6924,3),IF(AND(J6924&gt;1,J6924&lt;=2.2),INDEX(价格表!$B$4:$I$31,M6924,4),IF(AND(J6924&gt;2.2,J6924&lt;=3.3),INDEX(价格表!$B$4:$I$31,M6924,5),IF(AND(J6924&gt;3.3,J6924&lt;=4),INDEX(价格表!$B$4:$I$31,M6924,6),IF(AND(J6924&gt;4,J6924&lt;=5.5),INDEX(价格表!$B$4:$I$31,M6924,7),IF(J6924&gt;5.5,2.6+INDEX(价格表!$B$4:$I$31,M6924,8)*L6924)))))))</f>
        <v>2.15</v>
      </c>
    </row>
    <row r="6925" spans="1:14">
      <c r="A6925" s="20">
        <v>4311138026728</v>
      </c>
      <c r="B6925" s="18" t="s">
        <v>16</v>
      </c>
      <c r="C6925" s="21">
        <v>20201220</v>
      </c>
      <c r="D6925" s="21">
        <v>610538201209</v>
      </c>
      <c r="E6925" s="21" t="s">
        <v>16</v>
      </c>
      <c r="F6925" s="21">
        <v>20201230</v>
      </c>
      <c r="G6925" s="21" t="s">
        <v>17</v>
      </c>
      <c r="H6925" s="21" t="s">
        <v>56</v>
      </c>
      <c r="I6925" s="21" t="s">
        <v>356</v>
      </c>
      <c r="J6925" s="21">
        <v>1.46</v>
      </c>
      <c r="K6925" s="21" t="s">
        <v>20</v>
      </c>
      <c r="L6925">
        <f t="shared" si="126"/>
        <v>2</v>
      </c>
      <c r="M6925">
        <f>MATCH(H:H,价格表!$B$4:$B$35,0)</f>
        <v>11</v>
      </c>
      <c r="N6925" s="27">
        <f>IF(J6925&lt;=0.3,INDEX(价格表!$B$4:$I$31,M6925,2),IF(AND(J6925&gt;0.3,J6925&lt;=1),INDEX(价格表!$B$4:$I$31,M6925,3),IF(AND(J6925&gt;1,J6925&lt;=2.2),INDEX(价格表!$B$4:$I$31,M6925,4),IF(AND(J6925&gt;2.2,J6925&lt;=3.3),INDEX(价格表!$B$4:$I$31,M6925,5),IF(AND(J6925&gt;3.3,J6925&lt;=4),INDEX(价格表!$B$4:$I$31,M6925,6),IF(AND(J6925&gt;4,J6925&lt;=5.5),INDEX(价格表!$B$4:$I$31,M6925,7),IF(J6925&gt;5.5,2.6+INDEX(价格表!$B$4:$I$31,M6925,8)*L6925)))))))</f>
        <v>2.15</v>
      </c>
    </row>
    <row r="6926" spans="1:14">
      <c r="A6926" s="20">
        <v>4311138026729</v>
      </c>
      <c r="B6926" s="18" t="s">
        <v>16</v>
      </c>
      <c r="C6926" s="21">
        <v>20201220</v>
      </c>
      <c r="D6926" s="21">
        <v>610538201209</v>
      </c>
      <c r="E6926" s="21" t="s">
        <v>16</v>
      </c>
      <c r="F6926" s="21">
        <v>20201230</v>
      </c>
      <c r="G6926" s="21" t="s">
        <v>17</v>
      </c>
      <c r="H6926" s="21" t="s">
        <v>68</v>
      </c>
      <c r="I6926" s="21" t="s">
        <v>112</v>
      </c>
      <c r="J6926" s="21">
        <v>1.44</v>
      </c>
      <c r="K6926" s="21" t="s">
        <v>20</v>
      </c>
      <c r="L6926">
        <f t="shared" si="126"/>
        <v>2</v>
      </c>
      <c r="M6926">
        <f>MATCH(H:H,价格表!$B$4:$B$35,0)</f>
        <v>5</v>
      </c>
      <c r="N6926" s="27">
        <f>IF(J6926&lt;=0.3,INDEX(价格表!$B$4:$I$31,M6926,2),IF(AND(J6926&gt;0.3,J6926&lt;=1),INDEX(价格表!$B$4:$I$31,M6926,3),IF(AND(J6926&gt;1,J6926&lt;=2.2),INDEX(价格表!$B$4:$I$31,M6926,4),IF(AND(J6926&gt;2.2,J6926&lt;=3.3),INDEX(价格表!$B$4:$I$31,M6926,5),IF(AND(J6926&gt;3.3,J6926&lt;=4),INDEX(价格表!$B$4:$I$31,M6926,6),IF(AND(J6926&gt;4,J6926&lt;=5.5),INDEX(价格表!$B$4:$I$31,M6926,7),IF(J6926&gt;5.5,2.6+INDEX(价格表!$B$4:$I$31,M6926,8)*L6926)))))))</f>
        <v>2.15</v>
      </c>
    </row>
    <row r="6927" spans="1:14">
      <c r="A6927" s="20">
        <v>4311138029166</v>
      </c>
      <c r="B6927" s="18" t="s">
        <v>16</v>
      </c>
      <c r="C6927" s="21">
        <v>20201220</v>
      </c>
      <c r="D6927" s="21">
        <v>610538201209</v>
      </c>
      <c r="E6927" s="21" t="s">
        <v>16</v>
      </c>
      <c r="F6927" s="21">
        <v>20201230</v>
      </c>
      <c r="G6927" s="21" t="s">
        <v>17</v>
      </c>
      <c r="H6927" s="21" t="s">
        <v>75</v>
      </c>
      <c r="I6927" s="21" t="s">
        <v>111</v>
      </c>
      <c r="J6927" s="21">
        <v>1.42</v>
      </c>
      <c r="K6927" s="21" t="s">
        <v>20</v>
      </c>
      <c r="L6927">
        <f t="shared" si="126"/>
        <v>2</v>
      </c>
      <c r="M6927">
        <f>MATCH(H:H,价格表!$B$4:$B$35,0)</f>
        <v>24</v>
      </c>
      <c r="N6927" s="27">
        <f>IF(J6927&lt;=0.3,INDEX(价格表!$B$4:$I$31,M6927,2),IF(AND(J6927&gt;0.3,J6927&lt;=1),INDEX(价格表!$B$4:$I$31,M6927,3),IF(AND(J6927&gt;1,J6927&lt;=2.2),INDEX(价格表!$B$4:$I$31,M6927,4),IF(AND(J6927&gt;2.2,J6927&lt;=3.3),INDEX(价格表!$B$4:$I$31,M6927,5),IF(AND(J6927&gt;3.3,J6927&lt;=4),INDEX(价格表!$B$4:$I$31,M6927,6),IF(AND(J6927&gt;4,J6927&lt;=5.5),INDEX(价格表!$B$4:$I$31,M6927,7),IF(J6927&gt;5.5,2.6+INDEX(价格表!$B$4:$I$31,M6927,8)*L6927)))))))</f>
        <v>2.15</v>
      </c>
    </row>
    <row r="6928" spans="1:14">
      <c r="A6928" s="20">
        <v>4311138029167</v>
      </c>
      <c r="B6928" s="18" t="s">
        <v>16</v>
      </c>
      <c r="C6928" s="21">
        <v>20201220</v>
      </c>
      <c r="D6928" s="21">
        <v>610538201209</v>
      </c>
      <c r="E6928" s="21" t="s">
        <v>16</v>
      </c>
      <c r="F6928" s="21">
        <v>20201230</v>
      </c>
      <c r="G6928" s="21" t="s">
        <v>17</v>
      </c>
      <c r="H6928" s="21" t="s">
        <v>27</v>
      </c>
      <c r="I6928" s="21" t="s">
        <v>28</v>
      </c>
      <c r="J6928" s="21">
        <v>1.42</v>
      </c>
      <c r="K6928" s="21" t="s">
        <v>20</v>
      </c>
      <c r="L6928">
        <f t="shared" si="126"/>
        <v>2</v>
      </c>
      <c r="M6928">
        <f>MATCH(H:H,价格表!$B$4:$B$35,0)</f>
        <v>3</v>
      </c>
      <c r="N6928" s="27">
        <f>IF(J6928&lt;=0.3,INDEX(价格表!$B$4:$I$31,M6928,2),IF(AND(J6928&gt;0.3,J6928&lt;=1),INDEX(价格表!$B$4:$I$31,M6928,3),IF(AND(J6928&gt;1,J6928&lt;=2.2),INDEX(价格表!$B$4:$I$31,M6928,4),IF(AND(J6928&gt;2.2,J6928&lt;=3.3),INDEX(价格表!$B$4:$I$31,M6928,5),IF(AND(J6928&gt;3.3,J6928&lt;=4),INDEX(价格表!$B$4:$I$31,M6928,6),IF(AND(J6928&gt;4,J6928&lt;=5.5),INDEX(价格表!$B$4:$I$31,M6928,7),IF(J6928&gt;5.5,2.6+INDEX(价格表!$B$4:$I$31,M6928,8)*L6928)))))))</f>
        <v>2.15</v>
      </c>
    </row>
    <row r="6929" spans="1:14">
      <c r="A6929" s="20">
        <v>4311138029168</v>
      </c>
      <c r="B6929" s="18" t="s">
        <v>16</v>
      </c>
      <c r="C6929" s="21">
        <v>20201220</v>
      </c>
      <c r="D6929" s="21">
        <v>610538201209</v>
      </c>
      <c r="E6929" s="21" t="s">
        <v>16</v>
      </c>
      <c r="F6929" s="21">
        <v>20201230</v>
      </c>
      <c r="G6929" s="21" t="s">
        <v>17</v>
      </c>
      <c r="H6929" s="21" t="s">
        <v>68</v>
      </c>
      <c r="I6929" s="21" t="s">
        <v>117</v>
      </c>
      <c r="J6929" s="21">
        <v>1.42</v>
      </c>
      <c r="K6929" s="21" t="s">
        <v>20</v>
      </c>
      <c r="L6929">
        <f t="shared" si="126"/>
        <v>2</v>
      </c>
      <c r="M6929">
        <f>MATCH(H:H,价格表!$B$4:$B$35,0)</f>
        <v>5</v>
      </c>
      <c r="N6929" s="27">
        <f>IF(J6929&lt;=0.3,INDEX(价格表!$B$4:$I$31,M6929,2),IF(AND(J6929&gt;0.3,J6929&lt;=1),INDEX(价格表!$B$4:$I$31,M6929,3),IF(AND(J6929&gt;1,J6929&lt;=2.2),INDEX(价格表!$B$4:$I$31,M6929,4),IF(AND(J6929&gt;2.2,J6929&lt;=3.3),INDEX(价格表!$B$4:$I$31,M6929,5),IF(AND(J6929&gt;3.3,J6929&lt;=4),INDEX(价格表!$B$4:$I$31,M6929,6),IF(AND(J6929&gt;4,J6929&lt;=5.5),INDEX(价格表!$B$4:$I$31,M6929,7),IF(J6929&gt;5.5,2.6+INDEX(价格表!$B$4:$I$31,M6929,8)*L6929)))))))</f>
        <v>2.15</v>
      </c>
    </row>
    <row r="6930" spans="1:14">
      <c r="A6930" s="20">
        <v>4311138029169</v>
      </c>
      <c r="B6930" s="18" t="s">
        <v>16</v>
      </c>
      <c r="C6930" s="21">
        <v>20201220</v>
      </c>
      <c r="D6930" s="21">
        <v>610538201209</v>
      </c>
      <c r="E6930" s="21" t="s">
        <v>16</v>
      </c>
      <c r="F6930" s="21">
        <v>20201230</v>
      </c>
      <c r="G6930" s="21" t="s">
        <v>17</v>
      </c>
      <c r="H6930" s="21" t="s">
        <v>18</v>
      </c>
      <c r="I6930" s="21" t="s">
        <v>359</v>
      </c>
      <c r="J6930" s="21">
        <v>1.42</v>
      </c>
      <c r="K6930" s="21" t="s">
        <v>20</v>
      </c>
      <c r="L6930">
        <f t="shared" si="126"/>
        <v>2</v>
      </c>
      <c r="M6930">
        <f>MATCH(H:H,价格表!$B$4:$B$35,0)</f>
        <v>1</v>
      </c>
      <c r="N6930" s="27">
        <f>IF(J6930&lt;=0.3,INDEX(价格表!$B$4:$I$31,M6930,2),IF(AND(J6930&gt;0.3,J6930&lt;=1),INDEX(价格表!$B$4:$I$31,M6930,3),IF(AND(J6930&gt;1,J6930&lt;=2.2),INDEX(价格表!$B$4:$I$31,M6930,4),IF(AND(J6930&gt;2.2,J6930&lt;=3.3),INDEX(价格表!$B$4:$I$31,M6930,5),IF(AND(J6930&gt;3.3,J6930&lt;=4),INDEX(价格表!$B$4:$I$31,M6930,6),IF(AND(J6930&gt;4,J6930&lt;=5.5),INDEX(价格表!$B$4:$I$31,M6930,7),IF(J6930&gt;5.5,2.6+INDEX(价格表!$B$4:$I$31,M6930,8)*L6930)))))))</f>
        <v>2.15</v>
      </c>
    </row>
    <row r="6931" spans="1:14">
      <c r="A6931" s="20">
        <v>4311138029170</v>
      </c>
      <c r="B6931" s="18" t="s">
        <v>16</v>
      </c>
      <c r="C6931" s="21">
        <v>20201220</v>
      </c>
      <c r="D6931" s="21">
        <v>610538201209</v>
      </c>
      <c r="E6931" s="21" t="s">
        <v>16</v>
      </c>
      <c r="F6931" s="21">
        <v>20201230</v>
      </c>
      <c r="G6931" s="21" t="s">
        <v>17</v>
      </c>
      <c r="H6931" s="21" t="s">
        <v>35</v>
      </c>
      <c r="I6931" s="21" t="s">
        <v>170</v>
      </c>
      <c r="J6931" s="21">
        <v>1.42</v>
      </c>
      <c r="K6931" s="21" t="s">
        <v>20</v>
      </c>
      <c r="L6931">
        <f t="shared" si="126"/>
        <v>2</v>
      </c>
      <c r="M6931">
        <f>MATCH(H:H,价格表!$B$4:$B$35,0)</f>
        <v>22</v>
      </c>
      <c r="N6931" s="27">
        <f>IF(J6931&lt;=0.3,INDEX(价格表!$B$4:$I$31,M6931,2),IF(AND(J6931&gt;0.3,J6931&lt;=1),INDEX(价格表!$B$4:$I$31,M6931,3),IF(AND(J6931&gt;1,J6931&lt;=2.2),INDEX(价格表!$B$4:$I$31,M6931,4),IF(AND(J6931&gt;2.2,J6931&lt;=3.3),INDEX(价格表!$B$4:$I$31,M6931,5),IF(AND(J6931&gt;3.3,J6931&lt;=4),INDEX(价格表!$B$4:$I$31,M6931,6),IF(AND(J6931&gt;4,J6931&lt;=5.5),INDEX(价格表!$B$4:$I$31,M6931,7),IF(J6931&gt;5.5,2.6+INDEX(价格表!$B$4:$I$31,M6931,8)*L6931)))))))</f>
        <v>2.15</v>
      </c>
    </row>
    <row r="6932" spans="1:14">
      <c r="A6932" s="20">
        <v>4311138029171</v>
      </c>
      <c r="B6932" s="18" t="s">
        <v>16</v>
      </c>
      <c r="C6932" s="21">
        <v>20201220</v>
      </c>
      <c r="D6932" s="21">
        <v>610538201209</v>
      </c>
      <c r="E6932" s="21" t="s">
        <v>16</v>
      </c>
      <c r="F6932" s="21">
        <v>20201230</v>
      </c>
      <c r="G6932" s="21" t="s">
        <v>17</v>
      </c>
      <c r="H6932" s="21" t="s">
        <v>45</v>
      </c>
      <c r="I6932" s="21" t="s">
        <v>46</v>
      </c>
      <c r="J6932" s="21">
        <v>1.42</v>
      </c>
      <c r="K6932" s="21" t="s">
        <v>20</v>
      </c>
      <c r="L6932">
        <f t="shared" si="126"/>
        <v>2</v>
      </c>
      <c r="M6932">
        <f>MATCH(H:H,价格表!$B$4:$B$35,0)</f>
        <v>9</v>
      </c>
      <c r="N6932" s="27">
        <f>IF(J6932&lt;=0.3,INDEX(价格表!$B$4:$I$31,M6932,2),IF(AND(J6932&gt;0.3,J6932&lt;=1),INDEX(价格表!$B$4:$I$31,M6932,3),IF(AND(J6932&gt;1,J6932&lt;=2.2),INDEX(价格表!$B$4:$I$31,M6932,4),IF(AND(J6932&gt;2.2,J6932&lt;=3.3),INDEX(价格表!$B$4:$I$31,M6932,5),IF(AND(J6932&gt;3.3,J6932&lt;=4),INDEX(价格表!$B$4:$I$31,M6932,6),IF(AND(J6932&gt;4,J6932&lt;=5.5),INDEX(价格表!$B$4:$I$31,M6932,7),IF(J6932&gt;5.5,2.6+INDEX(价格表!$B$4:$I$31,M6932,8)*L6932)))))))</f>
        <v>2.15</v>
      </c>
    </row>
    <row r="6933" spans="1:14">
      <c r="A6933" s="20">
        <v>4311138029172</v>
      </c>
      <c r="B6933" s="18" t="s">
        <v>16</v>
      </c>
      <c r="C6933" s="21">
        <v>20201220</v>
      </c>
      <c r="D6933" s="21">
        <v>610538201209</v>
      </c>
      <c r="E6933" s="21" t="s">
        <v>16</v>
      </c>
      <c r="F6933" s="21">
        <v>20201230</v>
      </c>
      <c r="G6933" s="21" t="s">
        <v>17</v>
      </c>
      <c r="H6933" s="21" t="s">
        <v>35</v>
      </c>
      <c r="I6933" s="21" t="s">
        <v>362</v>
      </c>
      <c r="J6933" s="21">
        <v>1.51</v>
      </c>
      <c r="K6933" s="21" t="s">
        <v>20</v>
      </c>
      <c r="L6933">
        <f t="shared" si="126"/>
        <v>2</v>
      </c>
      <c r="M6933">
        <f>MATCH(H:H,价格表!$B$4:$B$35,0)</f>
        <v>22</v>
      </c>
      <c r="N6933" s="27">
        <f>IF(J6933&lt;=0.3,INDEX(价格表!$B$4:$I$31,M6933,2),IF(AND(J6933&gt;0.3,J6933&lt;=1),INDEX(价格表!$B$4:$I$31,M6933,3),IF(AND(J6933&gt;1,J6933&lt;=2.2),INDEX(价格表!$B$4:$I$31,M6933,4),IF(AND(J6933&gt;2.2,J6933&lt;=3.3),INDEX(价格表!$B$4:$I$31,M6933,5),IF(AND(J6933&gt;3.3,J6933&lt;=4),INDEX(价格表!$B$4:$I$31,M6933,6),IF(AND(J6933&gt;4,J6933&lt;=5.5),INDEX(价格表!$B$4:$I$31,M6933,7),IF(J6933&gt;5.5,2.6+INDEX(价格表!$B$4:$I$31,M6933,8)*L6933)))))))</f>
        <v>2.15</v>
      </c>
    </row>
    <row r="6934" spans="1:14">
      <c r="A6934" s="20">
        <v>4311138029173</v>
      </c>
      <c r="B6934" s="18" t="s">
        <v>16</v>
      </c>
      <c r="C6934" s="21">
        <v>20201220</v>
      </c>
      <c r="D6934" s="21">
        <v>610538201209</v>
      </c>
      <c r="E6934" s="21" t="s">
        <v>16</v>
      </c>
      <c r="F6934" s="21">
        <v>20201230</v>
      </c>
      <c r="G6934" s="21" t="s">
        <v>17</v>
      </c>
      <c r="H6934" s="21" t="s">
        <v>25</v>
      </c>
      <c r="I6934" s="21" t="s">
        <v>84</v>
      </c>
      <c r="J6934" s="21">
        <v>1.42</v>
      </c>
      <c r="K6934" s="21" t="s">
        <v>20</v>
      </c>
      <c r="L6934">
        <f t="shared" si="126"/>
        <v>2</v>
      </c>
      <c r="M6934">
        <f>MATCH(H:H,价格表!$B$4:$B$35,0)</f>
        <v>25</v>
      </c>
      <c r="N6934" s="27">
        <f>IF(J6934&lt;=0.3,INDEX(价格表!$B$4:$I$31,M6934,2),IF(AND(J6934&gt;0.3,J6934&lt;=1),INDEX(价格表!$B$4:$I$31,M6934,3),IF(AND(J6934&gt;1,J6934&lt;=2.2),INDEX(价格表!$B$4:$I$31,M6934,4),IF(AND(J6934&gt;2.2,J6934&lt;=3.3),INDEX(价格表!$B$4:$I$31,M6934,5),IF(AND(J6934&gt;3.3,J6934&lt;=4),INDEX(价格表!$B$4:$I$31,M6934,6),IF(AND(J6934&gt;4,J6934&lt;=5.5),INDEX(价格表!$B$4:$I$31,M6934,7),IF(J6934&gt;5.5,2.6+INDEX(价格表!$B$4:$I$31,M6934,8)*L6934)))))))</f>
        <v>2.15</v>
      </c>
    </row>
    <row r="6935" spans="1:14">
      <c r="A6935" s="20">
        <v>4311138029174</v>
      </c>
      <c r="B6935" s="18" t="s">
        <v>16</v>
      </c>
      <c r="C6935" s="21">
        <v>20201220</v>
      </c>
      <c r="D6935" s="21">
        <v>610538201209</v>
      </c>
      <c r="E6935" s="21" t="s">
        <v>16</v>
      </c>
      <c r="F6935" s="21">
        <v>20201230</v>
      </c>
      <c r="G6935" s="21" t="s">
        <v>17</v>
      </c>
      <c r="H6935" s="21" t="s">
        <v>18</v>
      </c>
      <c r="I6935" s="21" t="s">
        <v>359</v>
      </c>
      <c r="J6935" s="21">
        <v>1.42</v>
      </c>
      <c r="K6935" s="21" t="s">
        <v>20</v>
      </c>
      <c r="L6935">
        <f t="shared" si="126"/>
        <v>2</v>
      </c>
      <c r="M6935">
        <f>MATCH(H:H,价格表!$B$4:$B$35,0)</f>
        <v>1</v>
      </c>
      <c r="N6935" s="27">
        <f>IF(J6935&lt;=0.3,INDEX(价格表!$B$4:$I$31,M6935,2),IF(AND(J6935&gt;0.3,J6935&lt;=1),INDEX(价格表!$B$4:$I$31,M6935,3),IF(AND(J6935&gt;1,J6935&lt;=2.2),INDEX(价格表!$B$4:$I$31,M6935,4),IF(AND(J6935&gt;2.2,J6935&lt;=3.3),INDEX(价格表!$B$4:$I$31,M6935,5),IF(AND(J6935&gt;3.3,J6935&lt;=4),INDEX(价格表!$B$4:$I$31,M6935,6),IF(AND(J6935&gt;4,J6935&lt;=5.5),INDEX(价格表!$B$4:$I$31,M6935,7),IF(J6935&gt;5.5,2.6+INDEX(价格表!$B$4:$I$31,M6935,8)*L6935)))))))</f>
        <v>2.15</v>
      </c>
    </row>
    <row r="6936" spans="1:14">
      <c r="A6936" s="20">
        <v>4311138033324</v>
      </c>
      <c r="B6936" s="18" t="s">
        <v>16</v>
      </c>
      <c r="C6936" s="21">
        <v>20201220</v>
      </c>
      <c r="D6936" s="21">
        <v>610538201209</v>
      </c>
      <c r="E6936" s="21" t="s">
        <v>16</v>
      </c>
      <c r="F6936" s="21">
        <v>20201230</v>
      </c>
      <c r="G6936" s="21" t="s">
        <v>17</v>
      </c>
      <c r="H6936" s="21" t="s">
        <v>75</v>
      </c>
      <c r="I6936" s="21" t="s">
        <v>114</v>
      </c>
      <c r="J6936" s="21">
        <v>1.46</v>
      </c>
      <c r="K6936" s="21" t="s">
        <v>20</v>
      </c>
      <c r="L6936">
        <f t="shared" si="126"/>
        <v>2</v>
      </c>
      <c r="M6936">
        <f>MATCH(H:H,价格表!$B$4:$B$35,0)</f>
        <v>24</v>
      </c>
      <c r="N6936" s="27">
        <f>IF(J6936&lt;=0.3,INDEX(价格表!$B$4:$I$31,M6936,2),IF(AND(J6936&gt;0.3,J6936&lt;=1),INDEX(价格表!$B$4:$I$31,M6936,3),IF(AND(J6936&gt;1,J6936&lt;=2.2),INDEX(价格表!$B$4:$I$31,M6936,4),IF(AND(J6936&gt;2.2,J6936&lt;=3.3),INDEX(价格表!$B$4:$I$31,M6936,5),IF(AND(J6936&gt;3.3,J6936&lt;=4),INDEX(价格表!$B$4:$I$31,M6936,6),IF(AND(J6936&gt;4,J6936&lt;=5.5),INDEX(价格表!$B$4:$I$31,M6936,7),IF(J6936&gt;5.5,2.6+INDEX(价格表!$B$4:$I$31,M6936,8)*L6936)))))))</f>
        <v>2.15</v>
      </c>
    </row>
    <row r="6937" spans="1:14">
      <c r="A6937" s="20">
        <v>4311138033325</v>
      </c>
      <c r="B6937" s="18" t="s">
        <v>16</v>
      </c>
      <c r="C6937" s="21">
        <v>20201220</v>
      </c>
      <c r="D6937" s="21">
        <v>610538201209</v>
      </c>
      <c r="E6937" s="21" t="s">
        <v>16</v>
      </c>
      <c r="F6937" s="21">
        <v>20201230</v>
      </c>
      <c r="G6937" s="21" t="s">
        <v>17</v>
      </c>
      <c r="H6937" s="21" t="s">
        <v>23</v>
      </c>
      <c r="I6937" s="21" t="s">
        <v>258</v>
      </c>
      <c r="J6937" s="21">
        <v>1.42</v>
      </c>
      <c r="K6937" s="21" t="s">
        <v>20</v>
      </c>
      <c r="L6937">
        <f t="shared" si="126"/>
        <v>2</v>
      </c>
      <c r="M6937">
        <f>MATCH(H:H,价格表!$B$4:$B$35,0)</f>
        <v>15</v>
      </c>
      <c r="N6937" s="27">
        <f>IF(J6937&lt;=0.3,INDEX(价格表!$B$4:$I$31,M6937,2),IF(AND(J6937&gt;0.3,J6937&lt;=1),INDEX(价格表!$B$4:$I$31,M6937,3),IF(AND(J6937&gt;1,J6937&lt;=2.2),INDEX(价格表!$B$4:$I$31,M6937,4),IF(AND(J6937&gt;2.2,J6937&lt;=3.3),INDEX(价格表!$B$4:$I$31,M6937,5),IF(AND(J6937&gt;3.3,J6937&lt;=4),INDEX(价格表!$B$4:$I$31,M6937,6),IF(AND(J6937&gt;4,J6937&lt;=5.5),INDEX(价格表!$B$4:$I$31,M6937,7),IF(J6937&gt;5.5,2.6+INDEX(价格表!$B$4:$I$31,M6937,8)*L6937)))))))</f>
        <v>2.15</v>
      </c>
    </row>
    <row r="6938" spans="1:14">
      <c r="A6938" s="20">
        <v>4311138033326</v>
      </c>
      <c r="B6938" s="18" t="s">
        <v>16</v>
      </c>
      <c r="C6938" s="21">
        <v>20201220</v>
      </c>
      <c r="D6938" s="21">
        <v>610538201209</v>
      </c>
      <c r="E6938" s="21" t="s">
        <v>16</v>
      </c>
      <c r="F6938" s="21">
        <v>20201230</v>
      </c>
      <c r="G6938" s="21" t="s">
        <v>17</v>
      </c>
      <c r="H6938" s="21" t="s">
        <v>23</v>
      </c>
      <c r="I6938" s="21" t="s">
        <v>115</v>
      </c>
      <c r="J6938" s="21">
        <v>1.47</v>
      </c>
      <c r="K6938" s="21" t="s">
        <v>20</v>
      </c>
      <c r="L6938">
        <f t="shared" si="126"/>
        <v>2</v>
      </c>
      <c r="M6938">
        <f>MATCH(H:H,价格表!$B$4:$B$35,0)</f>
        <v>15</v>
      </c>
      <c r="N6938" s="27">
        <f>IF(J6938&lt;=0.3,INDEX(价格表!$B$4:$I$31,M6938,2),IF(AND(J6938&gt;0.3,J6938&lt;=1),INDEX(价格表!$B$4:$I$31,M6938,3),IF(AND(J6938&gt;1,J6938&lt;=2.2),INDEX(价格表!$B$4:$I$31,M6938,4),IF(AND(J6938&gt;2.2,J6938&lt;=3.3),INDEX(价格表!$B$4:$I$31,M6938,5),IF(AND(J6938&gt;3.3,J6938&lt;=4),INDEX(价格表!$B$4:$I$31,M6938,6),IF(AND(J6938&gt;4,J6938&lt;=5.5),INDEX(价格表!$B$4:$I$31,M6938,7),IF(J6938&gt;5.5,2.6+INDEX(价格表!$B$4:$I$31,M6938,8)*L6938)))))))</f>
        <v>2.15</v>
      </c>
    </row>
    <row r="6939" spans="1:14">
      <c r="A6939" s="20">
        <v>4311138033328</v>
      </c>
      <c r="B6939" s="18" t="s">
        <v>16</v>
      </c>
      <c r="C6939" s="21">
        <v>20201220</v>
      </c>
      <c r="D6939" s="21">
        <v>610538201209</v>
      </c>
      <c r="E6939" s="21" t="s">
        <v>16</v>
      </c>
      <c r="F6939" s="21">
        <v>20201230</v>
      </c>
      <c r="G6939" s="21" t="s">
        <v>17</v>
      </c>
      <c r="H6939" s="21" t="s">
        <v>37</v>
      </c>
      <c r="I6939" s="21" t="s">
        <v>72</v>
      </c>
      <c r="J6939" s="21">
        <v>1.46</v>
      </c>
      <c r="K6939" s="21" t="s">
        <v>20</v>
      </c>
      <c r="L6939">
        <f t="shared" si="126"/>
        <v>2</v>
      </c>
      <c r="M6939">
        <f>MATCH(H:H,价格表!$B$4:$B$35,0)</f>
        <v>12</v>
      </c>
      <c r="N6939" s="27">
        <f>IF(J6939&lt;=0.3,INDEX(价格表!$B$4:$I$31,M6939,2),IF(AND(J6939&gt;0.3,J6939&lt;=1),INDEX(价格表!$B$4:$I$31,M6939,3),IF(AND(J6939&gt;1,J6939&lt;=2.2),INDEX(价格表!$B$4:$I$31,M6939,4),IF(AND(J6939&gt;2.2,J6939&lt;=3.3),INDEX(价格表!$B$4:$I$31,M6939,5),IF(AND(J6939&gt;3.3,J6939&lt;=4),INDEX(价格表!$B$4:$I$31,M6939,6),IF(AND(J6939&gt;4,J6939&lt;=5.5),INDEX(价格表!$B$4:$I$31,M6939,7),IF(J6939&gt;5.5,2.6+INDEX(价格表!$B$4:$I$31,M6939,8)*L6939)))))))</f>
        <v>2.15</v>
      </c>
    </row>
    <row r="6940" spans="1:14">
      <c r="A6940" s="20">
        <v>4311138033329</v>
      </c>
      <c r="B6940" s="18" t="s">
        <v>16</v>
      </c>
      <c r="C6940" s="21">
        <v>20201220</v>
      </c>
      <c r="D6940" s="21">
        <v>610538201209</v>
      </c>
      <c r="E6940" s="21" t="s">
        <v>16</v>
      </c>
      <c r="F6940" s="21">
        <v>20201230</v>
      </c>
      <c r="G6940" s="21" t="s">
        <v>17</v>
      </c>
      <c r="H6940" s="21" t="s">
        <v>43</v>
      </c>
      <c r="I6940" s="21" t="s">
        <v>44</v>
      </c>
      <c r="J6940" s="21">
        <v>1.42</v>
      </c>
      <c r="K6940" s="21" t="s">
        <v>20</v>
      </c>
      <c r="L6940">
        <f t="shared" si="126"/>
        <v>2</v>
      </c>
      <c r="M6940">
        <f>MATCH(H:H,价格表!$B$4:$B$35,0)</f>
        <v>10</v>
      </c>
      <c r="N6940" s="27">
        <f>IF(J6940&lt;=0.3,INDEX(价格表!$B$4:$I$31,M6940,2),IF(AND(J6940&gt;0.3,J6940&lt;=1),INDEX(价格表!$B$4:$I$31,M6940,3),IF(AND(J6940&gt;1,J6940&lt;=2.2),INDEX(价格表!$B$4:$I$31,M6940,4),IF(AND(J6940&gt;2.2,J6940&lt;=3.3),INDEX(价格表!$B$4:$I$31,M6940,5),IF(AND(J6940&gt;3.3,J6940&lt;=4),INDEX(价格表!$B$4:$I$31,M6940,6),IF(AND(J6940&gt;4,J6940&lt;=5.5),INDEX(价格表!$B$4:$I$31,M6940,7),IF(J6940&gt;5.5,2.6+INDEX(价格表!$B$4:$I$31,M6940,8)*L6940)))))))</f>
        <v>2.15</v>
      </c>
    </row>
    <row r="6941" spans="1:14">
      <c r="A6941" s="20">
        <v>4311138033330</v>
      </c>
      <c r="B6941" s="18" t="s">
        <v>16</v>
      </c>
      <c r="C6941" s="21">
        <v>20201220</v>
      </c>
      <c r="D6941" s="21">
        <v>610538201209</v>
      </c>
      <c r="E6941" s="21" t="s">
        <v>16</v>
      </c>
      <c r="F6941" s="21">
        <v>20201230</v>
      </c>
      <c r="G6941" s="21" t="s">
        <v>17</v>
      </c>
      <c r="H6941" s="21" t="s">
        <v>18</v>
      </c>
      <c r="I6941" s="21" t="s">
        <v>53</v>
      </c>
      <c r="J6941" s="21">
        <v>1.44</v>
      </c>
      <c r="K6941" s="21" t="s">
        <v>20</v>
      </c>
      <c r="L6941">
        <f t="shared" si="126"/>
        <v>2</v>
      </c>
      <c r="M6941">
        <f>MATCH(H:H,价格表!$B$4:$B$35,0)</f>
        <v>1</v>
      </c>
      <c r="N6941" s="27">
        <f>IF(J6941&lt;=0.3,INDEX(价格表!$B$4:$I$31,M6941,2),IF(AND(J6941&gt;0.3,J6941&lt;=1),INDEX(价格表!$B$4:$I$31,M6941,3),IF(AND(J6941&gt;1,J6941&lt;=2.2),INDEX(价格表!$B$4:$I$31,M6941,4),IF(AND(J6941&gt;2.2,J6941&lt;=3.3),INDEX(价格表!$B$4:$I$31,M6941,5),IF(AND(J6941&gt;3.3,J6941&lt;=4),INDEX(价格表!$B$4:$I$31,M6941,6),IF(AND(J6941&gt;4,J6941&lt;=5.5),INDEX(价格表!$B$4:$I$31,M6941,7),IF(J6941&gt;5.5,2.6+INDEX(价格表!$B$4:$I$31,M6941,8)*L6941)))))))</f>
        <v>2.15</v>
      </c>
    </row>
    <row r="6942" spans="1:14">
      <c r="A6942" s="20">
        <v>4311138033331</v>
      </c>
      <c r="B6942" s="18" t="s">
        <v>16</v>
      </c>
      <c r="C6942" s="21">
        <v>20201220</v>
      </c>
      <c r="D6942" s="21">
        <v>610538201209</v>
      </c>
      <c r="E6942" s="21" t="s">
        <v>16</v>
      </c>
      <c r="F6942" s="21">
        <v>20201230</v>
      </c>
      <c r="G6942" s="21" t="s">
        <v>17</v>
      </c>
      <c r="H6942" s="21" t="s">
        <v>27</v>
      </c>
      <c r="I6942" s="21" t="s">
        <v>28</v>
      </c>
      <c r="J6942" s="21">
        <v>1.43</v>
      </c>
      <c r="K6942" s="21" t="s">
        <v>20</v>
      </c>
      <c r="L6942">
        <f t="shared" si="126"/>
        <v>2</v>
      </c>
      <c r="M6942">
        <f>MATCH(H:H,价格表!$B$4:$B$35,0)</f>
        <v>3</v>
      </c>
      <c r="N6942" s="27">
        <f>IF(J6942&lt;=0.3,INDEX(价格表!$B$4:$I$31,M6942,2),IF(AND(J6942&gt;0.3,J6942&lt;=1),INDEX(价格表!$B$4:$I$31,M6942,3),IF(AND(J6942&gt;1,J6942&lt;=2.2),INDEX(价格表!$B$4:$I$31,M6942,4),IF(AND(J6942&gt;2.2,J6942&lt;=3.3),INDEX(价格表!$B$4:$I$31,M6942,5),IF(AND(J6942&gt;3.3,J6942&lt;=4),INDEX(价格表!$B$4:$I$31,M6942,6),IF(AND(J6942&gt;4,J6942&lt;=5.5),INDEX(价格表!$B$4:$I$31,M6942,7),IF(J6942&gt;5.5,2.6+INDEX(价格表!$B$4:$I$31,M6942,8)*L6942)))))))</f>
        <v>2.15</v>
      </c>
    </row>
    <row r="6943" spans="1:14">
      <c r="A6943" s="20">
        <v>4311138033333</v>
      </c>
      <c r="B6943" s="18" t="s">
        <v>16</v>
      </c>
      <c r="C6943" s="21">
        <v>20201220</v>
      </c>
      <c r="D6943" s="21">
        <v>610538201209</v>
      </c>
      <c r="E6943" s="21" t="s">
        <v>16</v>
      </c>
      <c r="F6943" s="21">
        <v>20201230</v>
      </c>
      <c r="G6943" s="21" t="s">
        <v>17</v>
      </c>
      <c r="H6943" s="21" t="s">
        <v>50</v>
      </c>
      <c r="I6943" s="21" t="s">
        <v>288</v>
      </c>
      <c r="J6943" s="21">
        <v>1.42</v>
      </c>
      <c r="K6943" s="21" t="s">
        <v>20</v>
      </c>
      <c r="L6943">
        <f t="shared" si="126"/>
        <v>2</v>
      </c>
      <c r="M6943">
        <f>MATCH(H:H,价格表!$B$4:$B$35,0)</f>
        <v>4</v>
      </c>
      <c r="N6943" s="27">
        <f>IF(J6943&lt;=0.3,INDEX(价格表!$B$4:$I$31,M6943,2),IF(AND(J6943&gt;0.3,J6943&lt;=1),INDEX(价格表!$B$4:$I$31,M6943,3),IF(AND(J6943&gt;1,J6943&lt;=2.2),INDEX(价格表!$B$4:$I$31,M6943,4),IF(AND(J6943&gt;2.2,J6943&lt;=3.3),INDEX(价格表!$B$4:$I$31,M6943,5),IF(AND(J6943&gt;3.3,J6943&lt;=4),INDEX(价格表!$B$4:$I$31,M6943,6),IF(AND(J6943&gt;4,J6943&lt;=5.5),INDEX(价格表!$B$4:$I$31,M6943,7),IF(J6943&gt;5.5,2.6+INDEX(价格表!$B$4:$I$31,M6943,8)*L6943)))))))</f>
        <v>2.15</v>
      </c>
    </row>
    <row r="6944" spans="1:14">
      <c r="A6944" s="20">
        <v>4311138033345</v>
      </c>
      <c r="B6944" s="18" t="s">
        <v>16</v>
      </c>
      <c r="C6944" s="21">
        <v>20201220</v>
      </c>
      <c r="D6944" s="21">
        <v>610538201209</v>
      </c>
      <c r="E6944" s="21" t="s">
        <v>16</v>
      </c>
      <c r="F6944" s="21">
        <v>20201230</v>
      </c>
      <c r="G6944" s="21" t="s">
        <v>17</v>
      </c>
      <c r="H6944" s="21" t="s">
        <v>35</v>
      </c>
      <c r="I6944" s="21" t="s">
        <v>156</v>
      </c>
      <c r="J6944" s="21">
        <v>1.49</v>
      </c>
      <c r="K6944" s="21" t="s">
        <v>20</v>
      </c>
      <c r="L6944">
        <f t="shared" si="126"/>
        <v>2</v>
      </c>
      <c r="M6944">
        <f>MATCH(H:H,价格表!$B$4:$B$35,0)</f>
        <v>22</v>
      </c>
      <c r="N6944" s="27">
        <f>IF(J6944&lt;=0.3,INDEX(价格表!$B$4:$I$31,M6944,2),IF(AND(J6944&gt;0.3,J6944&lt;=1),INDEX(价格表!$B$4:$I$31,M6944,3),IF(AND(J6944&gt;1,J6944&lt;=2.2),INDEX(价格表!$B$4:$I$31,M6944,4),IF(AND(J6944&gt;2.2,J6944&lt;=3.3),INDEX(价格表!$B$4:$I$31,M6944,5),IF(AND(J6944&gt;3.3,J6944&lt;=4),INDEX(价格表!$B$4:$I$31,M6944,6),IF(AND(J6944&gt;4,J6944&lt;=5.5),INDEX(价格表!$B$4:$I$31,M6944,7),IF(J6944&gt;5.5,2.6+INDEX(价格表!$B$4:$I$31,M6944,8)*L6944)))))))</f>
        <v>2.15</v>
      </c>
    </row>
    <row r="6945" spans="1:14">
      <c r="A6945" s="20">
        <v>4311138033347</v>
      </c>
      <c r="B6945" s="18" t="s">
        <v>16</v>
      </c>
      <c r="C6945" s="21">
        <v>20201220</v>
      </c>
      <c r="D6945" s="21">
        <v>610538201209</v>
      </c>
      <c r="E6945" s="21" t="s">
        <v>16</v>
      </c>
      <c r="F6945" s="21">
        <v>20201230</v>
      </c>
      <c r="G6945" s="21" t="s">
        <v>17</v>
      </c>
      <c r="H6945" s="21" t="s">
        <v>27</v>
      </c>
      <c r="I6945" s="21" t="s">
        <v>348</v>
      </c>
      <c r="J6945" s="21">
        <v>1.47</v>
      </c>
      <c r="K6945" s="21" t="s">
        <v>20</v>
      </c>
      <c r="L6945">
        <f t="shared" si="126"/>
        <v>2</v>
      </c>
      <c r="M6945">
        <f>MATCH(H:H,价格表!$B$4:$B$35,0)</f>
        <v>3</v>
      </c>
      <c r="N6945" s="27">
        <f>IF(J6945&lt;=0.3,INDEX(价格表!$B$4:$I$31,M6945,2),IF(AND(J6945&gt;0.3,J6945&lt;=1),INDEX(价格表!$B$4:$I$31,M6945,3),IF(AND(J6945&gt;1,J6945&lt;=2.2),INDEX(价格表!$B$4:$I$31,M6945,4),IF(AND(J6945&gt;2.2,J6945&lt;=3.3),INDEX(价格表!$B$4:$I$31,M6945,5),IF(AND(J6945&gt;3.3,J6945&lt;=4),INDEX(价格表!$B$4:$I$31,M6945,6),IF(AND(J6945&gt;4,J6945&lt;=5.5),INDEX(价格表!$B$4:$I$31,M6945,7),IF(J6945&gt;5.5,2.6+INDEX(价格表!$B$4:$I$31,M6945,8)*L6945)))))))</f>
        <v>2.15</v>
      </c>
    </row>
    <row r="6946" spans="1:14">
      <c r="A6946" s="20">
        <v>4311138033348</v>
      </c>
      <c r="B6946" s="18" t="s">
        <v>16</v>
      </c>
      <c r="C6946" s="21">
        <v>20201220</v>
      </c>
      <c r="D6946" s="21">
        <v>610538201209</v>
      </c>
      <c r="E6946" s="21" t="s">
        <v>16</v>
      </c>
      <c r="F6946" s="21">
        <v>20201230</v>
      </c>
      <c r="G6946" s="21" t="s">
        <v>17</v>
      </c>
      <c r="H6946" s="21" t="s">
        <v>68</v>
      </c>
      <c r="I6946" s="21" t="s">
        <v>249</v>
      </c>
      <c r="J6946" s="21">
        <v>1.42</v>
      </c>
      <c r="K6946" s="21" t="s">
        <v>20</v>
      </c>
      <c r="L6946">
        <f t="shared" si="126"/>
        <v>2</v>
      </c>
      <c r="M6946">
        <f>MATCH(H:H,价格表!$B$4:$B$35,0)</f>
        <v>5</v>
      </c>
      <c r="N6946" s="27">
        <f>IF(J6946&lt;=0.3,INDEX(价格表!$B$4:$I$31,M6946,2),IF(AND(J6946&gt;0.3,J6946&lt;=1),INDEX(价格表!$B$4:$I$31,M6946,3),IF(AND(J6946&gt;1,J6946&lt;=2.2),INDEX(价格表!$B$4:$I$31,M6946,4),IF(AND(J6946&gt;2.2,J6946&lt;=3.3),INDEX(价格表!$B$4:$I$31,M6946,5),IF(AND(J6946&gt;3.3,J6946&lt;=4),INDEX(价格表!$B$4:$I$31,M6946,6),IF(AND(J6946&gt;4,J6946&lt;=5.5),INDEX(价格表!$B$4:$I$31,M6946,7),IF(J6946&gt;5.5,2.6+INDEX(价格表!$B$4:$I$31,M6946,8)*L6946)))))))</f>
        <v>2.15</v>
      </c>
    </row>
    <row r="6947" spans="1:14">
      <c r="A6947" s="20">
        <v>4311138033350</v>
      </c>
      <c r="B6947" s="18" t="s">
        <v>16</v>
      </c>
      <c r="C6947" s="21">
        <v>20201220</v>
      </c>
      <c r="D6947" s="21">
        <v>610538201209</v>
      </c>
      <c r="E6947" s="21" t="s">
        <v>16</v>
      </c>
      <c r="F6947" s="21">
        <v>20201230</v>
      </c>
      <c r="G6947" s="21" t="s">
        <v>17</v>
      </c>
      <c r="H6947" s="21" t="s">
        <v>33</v>
      </c>
      <c r="I6947" s="21" t="s">
        <v>34</v>
      </c>
      <c r="J6947" s="21">
        <v>1.42</v>
      </c>
      <c r="K6947" s="21" t="s">
        <v>20</v>
      </c>
      <c r="L6947">
        <f t="shared" si="126"/>
        <v>2</v>
      </c>
      <c r="M6947">
        <f>MATCH(H:H,价格表!$B$4:$B$35,0)</f>
        <v>13</v>
      </c>
      <c r="N6947" s="27">
        <f>IF(J6947&lt;=0.3,INDEX(价格表!$B$4:$I$31,M6947,2),IF(AND(J6947&gt;0.3,J6947&lt;=1),INDEX(价格表!$B$4:$I$31,M6947,3),IF(AND(J6947&gt;1,J6947&lt;=2.2),INDEX(价格表!$B$4:$I$31,M6947,4),IF(AND(J6947&gt;2.2,J6947&lt;=3.3),INDEX(价格表!$B$4:$I$31,M6947,5),IF(AND(J6947&gt;3.3,J6947&lt;=4),INDEX(价格表!$B$4:$I$31,M6947,6),IF(AND(J6947&gt;4,J6947&lt;=5.5),INDEX(价格表!$B$4:$I$31,M6947,7),IF(J6947&gt;5.5,2.6+INDEX(价格表!$B$4:$I$31,M6947,8)*L6947)))))))</f>
        <v>2.15</v>
      </c>
    </row>
    <row r="6948" spans="1:14">
      <c r="A6948" s="20">
        <v>4311138033351</v>
      </c>
      <c r="B6948" s="18" t="s">
        <v>16</v>
      </c>
      <c r="C6948" s="21">
        <v>20201220</v>
      </c>
      <c r="D6948" s="21">
        <v>610538201209</v>
      </c>
      <c r="E6948" s="21" t="s">
        <v>16</v>
      </c>
      <c r="F6948" s="21">
        <v>20201230</v>
      </c>
      <c r="G6948" s="21" t="s">
        <v>17</v>
      </c>
      <c r="H6948" s="21" t="s">
        <v>23</v>
      </c>
      <c r="I6948" s="21" t="s">
        <v>99</v>
      </c>
      <c r="J6948" s="21">
        <v>1.42</v>
      </c>
      <c r="K6948" s="21" t="s">
        <v>20</v>
      </c>
      <c r="L6948">
        <f t="shared" si="126"/>
        <v>2</v>
      </c>
      <c r="M6948">
        <f>MATCH(H:H,价格表!$B$4:$B$35,0)</f>
        <v>15</v>
      </c>
      <c r="N6948" s="27">
        <f>IF(J6948&lt;=0.3,INDEX(价格表!$B$4:$I$31,M6948,2),IF(AND(J6948&gt;0.3,J6948&lt;=1),INDEX(价格表!$B$4:$I$31,M6948,3),IF(AND(J6948&gt;1,J6948&lt;=2.2),INDEX(价格表!$B$4:$I$31,M6948,4),IF(AND(J6948&gt;2.2,J6948&lt;=3.3),INDEX(价格表!$B$4:$I$31,M6948,5),IF(AND(J6948&gt;3.3,J6948&lt;=4),INDEX(价格表!$B$4:$I$31,M6948,6),IF(AND(J6948&gt;4,J6948&lt;=5.5),INDEX(价格表!$B$4:$I$31,M6948,7),IF(J6948&gt;5.5,2.6+INDEX(价格表!$B$4:$I$31,M6948,8)*L6948)))))))</f>
        <v>2.15</v>
      </c>
    </row>
    <row r="6949" spans="1:14">
      <c r="A6949" s="20">
        <v>4311138033352</v>
      </c>
      <c r="B6949" s="18" t="s">
        <v>16</v>
      </c>
      <c r="C6949" s="21">
        <v>20201220</v>
      </c>
      <c r="D6949" s="21">
        <v>610538201209</v>
      </c>
      <c r="E6949" s="21" t="s">
        <v>16</v>
      </c>
      <c r="F6949" s="21">
        <v>20201230</v>
      </c>
      <c r="G6949" s="21" t="s">
        <v>17</v>
      </c>
      <c r="H6949" s="21" t="s">
        <v>68</v>
      </c>
      <c r="I6949" s="21" t="s">
        <v>117</v>
      </c>
      <c r="J6949" s="21">
        <v>1.46</v>
      </c>
      <c r="K6949" s="21" t="s">
        <v>20</v>
      </c>
      <c r="L6949">
        <f t="shared" si="126"/>
        <v>2</v>
      </c>
      <c r="M6949">
        <f>MATCH(H:H,价格表!$B$4:$B$35,0)</f>
        <v>5</v>
      </c>
      <c r="N6949" s="27">
        <f>IF(J6949&lt;=0.3,INDEX(价格表!$B$4:$I$31,M6949,2),IF(AND(J6949&gt;0.3,J6949&lt;=1),INDEX(价格表!$B$4:$I$31,M6949,3),IF(AND(J6949&gt;1,J6949&lt;=2.2),INDEX(价格表!$B$4:$I$31,M6949,4),IF(AND(J6949&gt;2.2,J6949&lt;=3.3),INDEX(价格表!$B$4:$I$31,M6949,5),IF(AND(J6949&gt;3.3,J6949&lt;=4),INDEX(价格表!$B$4:$I$31,M6949,6),IF(AND(J6949&gt;4,J6949&lt;=5.5),INDEX(价格表!$B$4:$I$31,M6949,7),IF(J6949&gt;5.5,2.6+INDEX(价格表!$B$4:$I$31,M6949,8)*L6949)))))))</f>
        <v>2.15</v>
      </c>
    </row>
    <row r="6950" spans="1:14">
      <c r="A6950" s="20">
        <v>4311138033353</v>
      </c>
      <c r="B6950" s="18" t="s">
        <v>16</v>
      </c>
      <c r="C6950" s="21">
        <v>20201220</v>
      </c>
      <c r="D6950" s="21">
        <v>610538201209</v>
      </c>
      <c r="E6950" s="21" t="s">
        <v>16</v>
      </c>
      <c r="F6950" s="21">
        <v>20201230</v>
      </c>
      <c r="G6950" s="21" t="s">
        <v>17</v>
      </c>
      <c r="H6950" s="21" t="s">
        <v>66</v>
      </c>
      <c r="I6950" s="21" t="s">
        <v>113</v>
      </c>
      <c r="J6950" s="21">
        <v>1.43</v>
      </c>
      <c r="K6950" s="21" t="s">
        <v>20</v>
      </c>
      <c r="L6950">
        <f t="shared" si="126"/>
        <v>2</v>
      </c>
      <c r="M6950">
        <f>MATCH(H:H,价格表!$B$4:$B$35,0)</f>
        <v>17</v>
      </c>
      <c r="N6950" s="27">
        <f>IF(J6950&lt;=0.3,INDEX(价格表!$B$4:$I$31,M6950,2),IF(AND(J6950&gt;0.3,J6950&lt;=1),INDEX(价格表!$B$4:$I$31,M6950,3),IF(AND(J6950&gt;1,J6950&lt;=2.2),INDEX(价格表!$B$4:$I$31,M6950,4),IF(AND(J6950&gt;2.2,J6950&lt;=3.3),INDEX(价格表!$B$4:$I$31,M6950,5),IF(AND(J6950&gt;3.3,J6950&lt;=4),INDEX(价格表!$B$4:$I$31,M6950,6),IF(AND(J6950&gt;4,J6950&lt;=5.5),INDEX(价格表!$B$4:$I$31,M6950,7),IF(J6950&gt;5.5,2.6+INDEX(价格表!$B$4:$I$31,M6950,8)*L6950)))))))</f>
        <v>2.15</v>
      </c>
    </row>
    <row r="6951" spans="1:14">
      <c r="A6951" s="20">
        <v>4311138037186</v>
      </c>
      <c r="B6951" s="18" t="s">
        <v>16</v>
      </c>
      <c r="C6951" s="21">
        <v>20201220</v>
      </c>
      <c r="D6951" s="21">
        <v>610538201209</v>
      </c>
      <c r="E6951" s="21" t="s">
        <v>16</v>
      </c>
      <c r="F6951" s="21">
        <v>20201230</v>
      </c>
      <c r="G6951" s="21" t="s">
        <v>17</v>
      </c>
      <c r="H6951" s="21" t="s">
        <v>73</v>
      </c>
      <c r="I6951" s="21" t="s">
        <v>80</v>
      </c>
      <c r="J6951" s="21">
        <v>1.5</v>
      </c>
      <c r="K6951" s="21" t="s">
        <v>20</v>
      </c>
      <c r="L6951">
        <f t="shared" si="126"/>
        <v>2</v>
      </c>
      <c r="M6951">
        <f>MATCH(H:H,价格表!$B$4:$B$35,0)</f>
        <v>7</v>
      </c>
      <c r="N6951" s="27">
        <f>IF(J6951&lt;=0.3,INDEX(价格表!$B$4:$I$31,M6951,2),IF(AND(J6951&gt;0.3,J6951&lt;=1),INDEX(价格表!$B$4:$I$31,M6951,3),IF(AND(J6951&gt;1,J6951&lt;=2.2),INDEX(价格表!$B$4:$I$31,M6951,4),IF(AND(J6951&gt;2.2,J6951&lt;=3.3),INDEX(价格表!$B$4:$I$31,M6951,5),IF(AND(J6951&gt;3.3,J6951&lt;=4),INDEX(价格表!$B$4:$I$31,M6951,6),IF(AND(J6951&gt;4,J6951&lt;=5.5),INDEX(价格表!$B$4:$I$31,M6951,7),IF(J6951&gt;5.5,2.6+INDEX(价格表!$B$4:$I$31,M6951,8)*L6951)))))))</f>
        <v>2.15</v>
      </c>
    </row>
    <row r="6952" spans="1:14">
      <c r="A6952" s="20">
        <v>4311138037187</v>
      </c>
      <c r="B6952" s="18" t="s">
        <v>16</v>
      </c>
      <c r="C6952" s="21">
        <v>20201220</v>
      </c>
      <c r="D6952" s="21">
        <v>610538201209</v>
      </c>
      <c r="E6952" s="21" t="s">
        <v>16</v>
      </c>
      <c r="F6952" s="21">
        <v>20201230</v>
      </c>
      <c r="G6952" s="21" t="s">
        <v>17</v>
      </c>
      <c r="H6952" s="21" t="s">
        <v>43</v>
      </c>
      <c r="I6952" s="21" t="s">
        <v>79</v>
      </c>
      <c r="J6952" s="21">
        <v>1.42</v>
      </c>
      <c r="K6952" s="21" t="s">
        <v>20</v>
      </c>
      <c r="L6952">
        <f t="shared" si="126"/>
        <v>2</v>
      </c>
      <c r="M6952">
        <f>MATCH(H:H,价格表!$B$4:$B$35,0)</f>
        <v>10</v>
      </c>
      <c r="N6952" s="27">
        <f>IF(J6952&lt;=0.3,INDEX(价格表!$B$4:$I$31,M6952,2),IF(AND(J6952&gt;0.3,J6952&lt;=1),INDEX(价格表!$B$4:$I$31,M6952,3),IF(AND(J6952&gt;1,J6952&lt;=2.2),INDEX(价格表!$B$4:$I$31,M6952,4),IF(AND(J6952&gt;2.2,J6952&lt;=3.3),INDEX(价格表!$B$4:$I$31,M6952,5),IF(AND(J6952&gt;3.3,J6952&lt;=4),INDEX(价格表!$B$4:$I$31,M6952,6),IF(AND(J6952&gt;4,J6952&lt;=5.5),INDEX(价格表!$B$4:$I$31,M6952,7),IF(J6952&gt;5.5,2.6+INDEX(价格表!$B$4:$I$31,M6952,8)*L6952)))))))</f>
        <v>2.15</v>
      </c>
    </row>
    <row r="6953" spans="1:14">
      <c r="A6953" s="20">
        <v>4311138037188</v>
      </c>
      <c r="B6953" s="18" t="s">
        <v>16</v>
      </c>
      <c r="C6953" s="21">
        <v>20201220</v>
      </c>
      <c r="D6953" s="21">
        <v>610538201209</v>
      </c>
      <c r="E6953" s="21" t="s">
        <v>16</v>
      </c>
      <c r="F6953" s="21">
        <v>20201230</v>
      </c>
      <c r="G6953" s="21" t="s">
        <v>17</v>
      </c>
      <c r="H6953" s="21" t="s">
        <v>68</v>
      </c>
      <c r="I6953" s="21" t="s">
        <v>140</v>
      </c>
      <c r="J6953" s="21">
        <v>1.47</v>
      </c>
      <c r="K6953" s="21" t="s">
        <v>20</v>
      </c>
      <c r="L6953">
        <f t="shared" si="126"/>
        <v>2</v>
      </c>
      <c r="M6953">
        <f>MATCH(H:H,价格表!$B$4:$B$35,0)</f>
        <v>5</v>
      </c>
      <c r="N6953" s="27">
        <f>IF(J6953&lt;=0.3,INDEX(价格表!$B$4:$I$31,M6953,2),IF(AND(J6953&gt;0.3,J6953&lt;=1),INDEX(价格表!$B$4:$I$31,M6953,3),IF(AND(J6953&gt;1,J6953&lt;=2.2),INDEX(价格表!$B$4:$I$31,M6953,4),IF(AND(J6953&gt;2.2,J6953&lt;=3.3),INDEX(价格表!$B$4:$I$31,M6953,5),IF(AND(J6953&gt;3.3,J6953&lt;=4),INDEX(价格表!$B$4:$I$31,M6953,6),IF(AND(J6953&gt;4,J6953&lt;=5.5),INDEX(价格表!$B$4:$I$31,M6953,7),IF(J6953&gt;5.5,2.6+INDEX(价格表!$B$4:$I$31,M6953,8)*L6953)))))))</f>
        <v>2.15</v>
      </c>
    </row>
    <row r="6954" spans="1:14">
      <c r="A6954" s="20">
        <v>4311138037189</v>
      </c>
      <c r="B6954" s="18" t="s">
        <v>16</v>
      </c>
      <c r="C6954" s="21">
        <v>20201220</v>
      </c>
      <c r="D6954" s="21">
        <v>610538201209</v>
      </c>
      <c r="E6954" s="21" t="s">
        <v>16</v>
      </c>
      <c r="F6954" s="21">
        <v>20201230</v>
      </c>
      <c r="G6954" s="21" t="s">
        <v>17</v>
      </c>
      <c r="H6954" s="21" t="s">
        <v>73</v>
      </c>
      <c r="I6954" s="21" t="s">
        <v>215</v>
      </c>
      <c r="J6954" s="21">
        <v>1.53</v>
      </c>
      <c r="K6954" s="21" t="s">
        <v>20</v>
      </c>
      <c r="L6954">
        <f t="shared" si="126"/>
        <v>2</v>
      </c>
      <c r="M6954">
        <f>MATCH(H:H,价格表!$B$4:$B$35,0)</f>
        <v>7</v>
      </c>
      <c r="N6954" s="27">
        <f>IF(J6954&lt;=0.3,INDEX(价格表!$B$4:$I$31,M6954,2),IF(AND(J6954&gt;0.3,J6954&lt;=1),INDEX(价格表!$B$4:$I$31,M6954,3),IF(AND(J6954&gt;1,J6954&lt;=2.2),INDEX(价格表!$B$4:$I$31,M6954,4),IF(AND(J6954&gt;2.2,J6954&lt;=3.3),INDEX(价格表!$B$4:$I$31,M6954,5),IF(AND(J6954&gt;3.3,J6954&lt;=4),INDEX(价格表!$B$4:$I$31,M6954,6),IF(AND(J6954&gt;4,J6954&lt;=5.5),INDEX(价格表!$B$4:$I$31,M6954,7),IF(J6954&gt;5.5,2.6+INDEX(价格表!$B$4:$I$31,M6954,8)*L6954)))))))</f>
        <v>2.15</v>
      </c>
    </row>
    <row r="6955" spans="1:14">
      <c r="A6955" s="20">
        <v>4311138037190</v>
      </c>
      <c r="B6955" s="18" t="s">
        <v>16</v>
      </c>
      <c r="C6955" s="21">
        <v>20201220</v>
      </c>
      <c r="D6955" s="21">
        <v>610538201209</v>
      </c>
      <c r="E6955" s="21" t="s">
        <v>16</v>
      </c>
      <c r="F6955" s="21">
        <v>20201230</v>
      </c>
      <c r="G6955" s="21" t="s">
        <v>17</v>
      </c>
      <c r="H6955" s="21" t="s">
        <v>27</v>
      </c>
      <c r="I6955" s="21" t="s">
        <v>70</v>
      </c>
      <c r="J6955" s="21">
        <v>1.48</v>
      </c>
      <c r="K6955" s="21" t="s">
        <v>20</v>
      </c>
      <c r="L6955">
        <f t="shared" si="126"/>
        <v>2</v>
      </c>
      <c r="M6955">
        <f>MATCH(H:H,价格表!$B$4:$B$35,0)</f>
        <v>3</v>
      </c>
      <c r="N6955" s="27">
        <f>IF(J6955&lt;=0.3,INDEX(价格表!$B$4:$I$31,M6955,2),IF(AND(J6955&gt;0.3,J6955&lt;=1),INDEX(价格表!$B$4:$I$31,M6955,3),IF(AND(J6955&gt;1,J6955&lt;=2.2),INDEX(价格表!$B$4:$I$31,M6955,4),IF(AND(J6955&gt;2.2,J6955&lt;=3.3),INDEX(价格表!$B$4:$I$31,M6955,5),IF(AND(J6955&gt;3.3,J6955&lt;=4),INDEX(价格表!$B$4:$I$31,M6955,6),IF(AND(J6955&gt;4,J6955&lt;=5.5),INDEX(价格表!$B$4:$I$31,M6955,7),IF(J6955&gt;5.5,2.6+INDEX(价格表!$B$4:$I$31,M6955,8)*L6955)))))))</f>
        <v>2.15</v>
      </c>
    </row>
    <row r="6956" spans="1:14">
      <c r="A6956" s="20">
        <v>4311138037191</v>
      </c>
      <c r="B6956" s="18" t="s">
        <v>16</v>
      </c>
      <c r="C6956" s="21">
        <v>20201220</v>
      </c>
      <c r="D6956" s="21">
        <v>610538201209</v>
      </c>
      <c r="E6956" s="21" t="s">
        <v>16</v>
      </c>
      <c r="F6956" s="21">
        <v>20201230</v>
      </c>
      <c r="G6956" s="21" t="s">
        <v>17</v>
      </c>
      <c r="H6956" s="21" t="s">
        <v>18</v>
      </c>
      <c r="I6956" s="21" t="s">
        <v>53</v>
      </c>
      <c r="J6956" s="21">
        <v>1.42</v>
      </c>
      <c r="K6956" s="21" t="s">
        <v>20</v>
      </c>
      <c r="L6956">
        <f t="shared" si="126"/>
        <v>2</v>
      </c>
      <c r="M6956">
        <f>MATCH(H:H,价格表!$B$4:$B$35,0)</f>
        <v>1</v>
      </c>
      <c r="N6956" s="27">
        <f>IF(J6956&lt;=0.3,INDEX(价格表!$B$4:$I$31,M6956,2),IF(AND(J6956&gt;0.3,J6956&lt;=1),INDEX(价格表!$B$4:$I$31,M6956,3),IF(AND(J6956&gt;1,J6956&lt;=2.2),INDEX(价格表!$B$4:$I$31,M6956,4),IF(AND(J6956&gt;2.2,J6956&lt;=3.3),INDEX(价格表!$B$4:$I$31,M6956,5),IF(AND(J6956&gt;3.3,J6956&lt;=4),INDEX(价格表!$B$4:$I$31,M6956,6),IF(AND(J6956&gt;4,J6956&lt;=5.5),INDEX(价格表!$B$4:$I$31,M6956,7),IF(J6956&gt;5.5,2.6+INDEX(价格表!$B$4:$I$31,M6956,8)*L6956)))))))</f>
        <v>2.15</v>
      </c>
    </row>
    <row r="6957" spans="1:14">
      <c r="A6957" s="20">
        <v>4311138037193</v>
      </c>
      <c r="B6957" s="18" t="s">
        <v>16</v>
      </c>
      <c r="C6957" s="21">
        <v>20201220</v>
      </c>
      <c r="D6957" s="21">
        <v>610538201209</v>
      </c>
      <c r="E6957" s="21" t="s">
        <v>16</v>
      </c>
      <c r="F6957" s="21">
        <v>20201230</v>
      </c>
      <c r="G6957" s="21" t="s">
        <v>17</v>
      </c>
      <c r="H6957" s="21" t="s">
        <v>23</v>
      </c>
      <c r="I6957" s="21" t="s">
        <v>99</v>
      </c>
      <c r="J6957" s="21">
        <v>1.61</v>
      </c>
      <c r="K6957" s="21" t="s">
        <v>20</v>
      </c>
      <c r="L6957">
        <f t="shared" si="126"/>
        <v>2</v>
      </c>
      <c r="M6957">
        <f>MATCH(H:H,价格表!$B$4:$B$35,0)</f>
        <v>15</v>
      </c>
      <c r="N6957" s="27">
        <f>IF(J6957&lt;=0.3,INDEX(价格表!$B$4:$I$31,M6957,2),IF(AND(J6957&gt;0.3,J6957&lt;=1),INDEX(价格表!$B$4:$I$31,M6957,3),IF(AND(J6957&gt;1,J6957&lt;=2.2),INDEX(价格表!$B$4:$I$31,M6957,4),IF(AND(J6957&gt;2.2,J6957&lt;=3.3),INDEX(价格表!$B$4:$I$31,M6957,5),IF(AND(J6957&gt;3.3,J6957&lt;=4),INDEX(价格表!$B$4:$I$31,M6957,6),IF(AND(J6957&gt;4,J6957&lt;=5.5),INDEX(价格表!$B$4:$I$31,M6957,7),IF(J6957&gt;5.5,2.6+INDEX(价格表!$B$4:$I$31,M6957,8)*L6957)))))))</f>
        <v>2.15</v>
      </c>
    </row>
    <row r="6958" spans="1:14">
      <c r="A6958" s="20">
        <v>4311138037195</v>
      </c>
      <c r="B6958" s="18" t="s">
        <v>16</v>
      </c>
      <c r="C6958" s="21">
        <v>20201220</v>
      </c>
      <c r="D6958" s="21">
        <v>610538201209</v>
      </c>
      <c r="E6958" s="21" t="s">
        <v>16</v>
      </c>
      <c r="F6958" s="21">
        <v>20201230</v>
      </c>
      <c r="G6958" s="21" t="s">
        <v>17</v>
      </c>
      <c r="H6958" s="21" t="s">
        <v>18</v>
      </c>
      <c r="I6958" s="21" t="s">
        <v>266</v>
      </c>
      <c r="J6958" s="21">
        <v>1.42</v>
      </c>
      <c r="K6958" s="21" t="s">
        <v>20</v>
      </c>
      <c r="L6958">
        <f t="shared" si="126"/>
        <v>2</v>
      </c>
      <c r="M6958">
        <f>MATCH(H:H,价格表!$B$4:$B$35,0)</f>
        <v>1</v>
      </c>
      <c r="N6958" s="27">
        <f>IF(J6958&lt;=0.3,INDEX(价格表!$B$4:$I$31,M6958,2),IF(AND(J6958&gt;0.3,J6958&lt;=1),INDEX(价格表!$B$4:$I$31,M6958,3),IF(AND(J6958&gt;1,J6958&lt;=2.2),INDEX(价格表!$B$4:$I$31,M6958,4),IF(AND(J6958&gt;2.2,J6958&lt;=3.3),INDEX(价格表!$B$4:$I$31,M6958,5),IF(AND(J6958&gt;3.3,J6958&lt;=4),INDEX(价格表!$B$4:$I$31,M6958,6),IF(AND(J6958&gt;4,J6958&lt;=5.5),INDEX(价格表!$B$4:$I$31,M6958,7),IF(J6958&gt;5.5,2.6+INDEX(价格表!$B$4:$I$31,M6958,8)*L6958)))))))</f>
        <v>2.15</v>
      </c>
    </row>
    <row r="6959" spans="1:14">
      <c r="A6959" s="20">
        <v>4311138039008</v>
      </c>
      <c r="B6959" s="18" t="s">
        <v>16</v>
      </c>
      <c r="C6959" s="21">
        <v>20201220</v>
      </c>
      <c r="D6959" s="21">
        <v>610538201209</v>
      </c>
      <c r="E6959" s="21" t="s">
        <v>16</v>
      </c>
      <c r="F6959" s="21">
        <v>20201230</v>
      </c>
      <c r="G6959" s="21" t="s">
        <v>17</v>
      </c>
      <c r="H6959" s="21" t="s">
        <v>45</v>
      </c>
      <c r="I6959" s="21" t="s">
        <v>48</v>
      </c>
      <c r="J6959" s="21">
        <v>1.44</v>
      </c>
      <c r="K6959" s="21" t="s">
        <v>20</v>
      </c>
      <c r="L6959">
        <f t="shared" si="126"/>
        <v>2</v>
      </c>
      <c r="M6959">
        <f>MATCH(H:H,价格表!$B$4:$B$35,0)</f>
        <v>9</v>
      </c>
      <c r="N6959" s="27">
        <f>IF(J6959&lt;=0.3,INDEX(价格表!$B$4:$I$31,M6959,2),IF(AND(J6959&gt;0.3,J6959&lt;=1),INDEX(价格表!$B$4:$I$31,M6959,3),IF(AND(J6959&gt;1,J6959&lt;=2.2),INDEX(价格表!$B$4:$I$31,M6959,4),IF(AND(J6959&gt;2.2,J6959&lt;=3.3),INDEX(价格表!$B$4:$I$31,M6959,5),IF(AND(J6959&gt;3.3,J6959&lt;=4),INDEX(价格表!$B$4:$I$31,M6959,6),IF(AND(J6959&gt;4,J6959&lt;=5.5),INDEX(价格表!$B$4:$I$31,M6959,7),IF(J6959&gt;5.5,2.6+INDEX(价格表!$B$4:$I$31,M6959,8)*L6959)))))))</f>
        <v>2.15</v>
      </c>
    </row>
    <row r="6960" spans="1:14">
      <c r="A6960" s="20">
        <v>4311138039009</v>
      </c>
      <c r="B6960" s="18" t="s">
        <v>16</v>
      </c>
      <c r="C6960" s="21">
        <v>20201220</v>
      </c>
      <c r="D6960" s="21">
        <v>610538201209</v>
      </c>
      <c r="E6960" s="21" t="s">
        <v>16</v>
      </c>
      <c r="F6960" s="21">
        <v>20201230</v>
      </c>
      <c r="G6960" s="21" t="s">
        <v>17</v>
      </c>
      <c r="H6960" s="21" t="s">
        <v>37</v>
      </c>
      <c r="I6960" s="21" t="s">
        <v>349</v>
      </c>
      <c r="J6960" s="21">
        <v>1.46</v>
      </c>
      <c r="K6960" s="21" t="s">
        <v>20</v>
      </c>
      <c r="L6960">
        <f t="shared" si="126"/>
        <v>2</v>
      </c>
      <c r="M6960">
        <f>MATCH(H:H,价格表!$B$4:$B$35,0)</f>
        <v>12</v>
      </c>
      <c r="N6960" s="27">
        <f>IF(J6960&lt;=0.3,INDEX(价格表!$B$4:$I$31,M6960,2),IF(AND(J6960&gt;0.3,J6960&lt;=1),INDEX(价格表!$B$4:$I$31,M6960,3),IF(AND(J6960&gt;1,J6960&lt;=2.2),INDEX(价格表!$B$4:$I$31,M6960,4),IF(AND(J6960&gt;2.2,J6960&lt;=3.3),INDEX(价格表!$B$4:$I$31,M6960,5),IF(AND(J6960&gt;3.3,J6960&lt;=4),INDEX(价格表!$B$4:$I$31,M6960,6),IF(AND(J6960&gt;4,J6960&lt;=5.5),INDEX(价格表!$B$4:$I$31,M6960,7),IF(J6960&gt;5.5,2.6+INDEX(价格表!$B$4:$I$31,M6960,8)*L6960)))))))</f>
        <v>2.15</v>
      </c>
    </row>
    <row r="6961" spans="1:14">
      <c r="A6961" s="20">
        <v>4311138039010</v>
      </c>
      <c r="B6961" s="18" t="s">
        <v>16</v>
      </c>
      <c r="C6961" s="21">
        <v>20201220</v>
      </c>
      <c r="D6961" s="21">
        <v>610538201209</v>
      </c>
      <c r="E6961" s="21" t="s">
        <v>16</v>
      </c>
      <c r="F6961" s="21">
        <v>20201230</v>
      </c>
      <c r="G6961" s="21" t="s">
        <v>17</v>
      </c>
      <c r="H6961" s="21" t="s">
        <v>37</v>
      </c>
      <c r="I6961" s="21" t="s">
        <v>122</v>
      </c>
      <c r="J6961" s="21">
        <v>1.54</v>
      </c>
      <c r="K6961" s="21" t="s">
        <v>20</v>
      </c>
      <c r="L6961">
        <f t="shared" si="126"/>
        <v>2</v>
      </c>
      <c r="M6961">
        <f>MATCH(H:H,价格表!$B$4:$B$35,0)</f>
        <v>12</v>
      </c>
      <c r="N6961" s="27">
        <f>IF(J6961&lt;=0.3,INDEX(价格表!$B$4:$I$31,M6961,2),IF(AND(J6961&gt;0.3,J6961&lt;=1),INDEX(价格表!$B$4:$I$31,M6961,3),IF(AND(J6961&gt;1,J6961&lt;=2.2),INDEX(价格表!$B$4:$I$31,M6961,4),IF(AND(J6961&gt;2.2,J6961&lt;=3.3),INDEX(价格表!$B$4:$I$31,M6961,5),IF(AND(J6961&gt;3.3,J6961&lt;=4),INDEX(价格表!$B$4:$I$31,M6961,6),IF(AND(J6961&gt;4,J6961&lt;=5.5),INDEX(价格表!$B$4:$I$31,M6961,7),IF(J6961&gt;5.5,2.6+INDEX(价格表!$B$4:$I$31,M6961,8)*L6961)))))))</f>
        <v>2.15</v>
      </c>
    </row>
    <row r="6962" spans="1:14">
      <c r="A6962" s="20">
        <v>4311138039011</v>
      </c>
      <c r="B6962" s="18" t="s">
        <v>16</v>
      </c>
      <c r="C6962" s="21">
        <v>20201220</v>
      </c>
      <c r="D6962" s="21">
        <v>610538201209</v>
      </c>
      <c r="E6962" s="21" t="s">
        <v>16</v>
      </c>
      <c r="F6962" s="21">
        <v>20201230</v>
      </c>
      <c r="G6962" s="21" t="s">
        <v>17</v>
      </c>
      <c r="H6962" s="21" t="s">
        <v>21</v>
      </c>
      <c r="I6962" s="21" t="s">
        <v>181</v>
      </c>
      <c r="J6962" s="21">
        <v>1.44</v>
      </c>
      <c r="K6962" s="21" t="s">
        <v>20</v>
      </c>
      <c r="L6962">
        <f t="shared" si="126"/>
        <v>2</v>
      </c>
      <c r="M6962">
        <f>MATCH(H:H,价格表!$B$4:$B$35,0)</f>
        <v>20</v>
      </c>
      <c r="N6962" s="27">
        <f>IF(J6962&lt;=0.3,INDEX(价格表!$B$4:$I$31,M6962,2),IF(AND(J6962&gt;0.3,J6962&lt;=1),INDEX(价格表!$B$4:$I$31,M6962,3),IF(AND(J6962&gt;1,J6962&lt;=2.2),INDEX(价格表!$B$4:$I$31,M6962,4),IF(AND(J6962&gt;2.2,J6962&lt;=3.3),INDEX(价格表!$B$4:$I$31,M6962,5),IF(AND(J6962&gt;3.3,J6962&lt;=4),INDEX(价格表!$B$4:$I$31,M6962,6),IF(AND(J6962&gt;4,J6962&lt;=5.5),INDEX(价格表!$B$4:$I$31,M6962,7),IF(J6962&gt;5.5,2.6+INDEX(价格表!$B$4:$I$31,M6962,8)*L6962)))))))</f>
        <v>2.15</v>
      </c>
    </row>
    <row r="6963" spans="1:14">
      <c r="A6963" s="20">
        <v>4311138039012</v>
      </c>
      <c r="B6963" s="18" t="s">
        <v>16</v>
      </c>
      <c r="C6963" s="21">
        <v>20201220</v>
      </c>
      <c r="D6963" s="21">
        <v>610538201209</v>
      </c>
      <c r="E6963" s="21" t="s">
        <v>16</v>
      </c>
      <c r="F6963" s="21">
        <v>20201230</v>
      </c>
      <c r="G6963" s="21" t="s">
        <v>17</v>
      </c>
      <c r="H6963" s="21" t="s">
        <v>50</v>
      </c>
      <c r="I6963" s="21" t="s">
        <v>125</v>
      </c>
      <c r="J6963" s="21">
        <v>1.68</v>
      </c>
      <c r="K6963" s="21" t="s">
        <v>20</v>
      </c>
      <c r="L6963">
        <f t="shared" si="126"/>
        <v>2</v>
      </c>
      <c r="M6963">
        <f>MATCH(H:H,价格表!$B$4:$B$35,0)</f>
        <v>4</v>
      </c>
      <c r="N6963" s="27">
        <f>IF(J6963&lt;=0.3,INDEX(价格表!$B$4:$I$31,M6963,2),IF(AND(J6963&gt;0.3,J6963&lt;=1),INDEX(价格表!$B$4:$I$31,M6963,3),IF(AND(J6963&gt;1,J6963&lt;=2.2),INDEX(价格表!$B$4:$I$31,M6963,4),IF(AND(J6963&gt;2.2,J6963&lt;=3.3),INDEX(价格表!$B$4:$I$31,M6963,5),IF(AND(J6963&gt;3.3,J6963&lt;=4),INDEX(价格表!$B$4:$I$31,M6963,6),IF(AND(J6963&gt;4,J6963&lt;=5.5),INDEX(价格表!$B$4:$I$31,M6963,7),IF(J6963&gt;5.5,2.6+INDEX(价格表!$B$4:$I$31,M6963,8)*L6963)))))))</f>
        <v>2.15</v>
      </c>
    </row>
    <row r="6964" spans="1:14">
      <c r="A6964" s="20">
        <v>4311138039013</v>
      </c>
      <c r="B6964" s="18" t="s">
        <v>16</v>
      </c>
      <c r="C6964" s="21">
        <v>20201220</v>
      </c>
      <c r="D6964" s="21">
        <v>610538201209</v>
      </c>
      <c r="E6964" s="21" t="s">
        <v>16</v>
      </c>
      <c r="F6964" s="21">
        <v>20201230</v>
      </c>
      <c r="G6964" s="21" t="s">
        <v>17</v>
      </c>
      <c r="H6964" s="21" t="s">
        <v>35</v>
      </c>
      <c r="I6964" s="21" t="s">
        <v>102</v>
      </c>
      <c r="J6964" s="21">
        <v>1.52</v>
      </c>
      <c r="K6964" s="21" t="s">
        <v>20</v>
      </c>
      <c r="L6964">
        <f t="shared" si="126"/>
        <v>2</v>
      </c>
      <c r="M6964">
        <f>MATCH(H:H,价格表!$B$4:$B$35,0)</f>
        <v>22</v>
      </c>
      <c r="N6964" s="27">
        <f>IF(J6964&lt;=0.3,INDEX(价格表!$B$4:$I$31,M6964,2),IF(AND(J6964&gt;0.3,J6964&lt;=1),INDEX(价格表!$B$4:$I$31,M6964,3),IF(AND(J6964&gt;1,J6964&lt;=2.2),INDEX(价格表!$B$4:$I$31,M6964,4),IF(AND(J6964&gt;2.2,J6964&lt;=3.3),INDEX(价格表!$B$4:$I$31,M6964,5),IF(AND(J6964&gt;3.3,J6964&lt;=4),INDEX(价格表!$B$4:$I$31,M6964,6),IF(AND(J6964&gt;4,J6964&lt;=5.5),INDEX(价格表!$B$4:$I$31,M6964,7),IF(J6964&gt;5.5,2.6+INDEX(价格表!$B$4:$I$31,M6964,8)*L6964)))))))</f>
        <v>2.15</v>
      </c>
    </row>
    <row r="6965" spans="1:14">
      <c r="A6965" s="20">
        <v>4311138039014</v>
      </c>
      <c r="B6965" s="18" t="s">
        <v>16</v>
      </c>
      <c r="C6965" s="21">
        <v>20201220</v>
      </c>
      <c r="D6965" s="21">
        <v>610538201209</v>
      </c>
      <c r="E6965" s="21" t="s">
        <v>16</v>
      </c>
      <c r="F6965" s="21">
        <v>20201230</v>
      </c>
      <c r="G6965" s="21" t="s">
        <v>17</v>
      </c>
      <c r="H6965" s="21" t="s">
        <v>73</v>
      </c>
      <c r="I6965" s="21" t="s">
        <v>74</v>
      </c>
      <c r="J6965" s="21">
        <v>1.46</v>
      </c>
      <c r="K6965" s="21" t="s">
        <v>20</v>
      </c>
      <c r="L6965">
        <f t="shared" si="126"/>
        <v>2</v>
      </c>
      <c r="M6965">
        <f>MATCH(H:H,价格表!$B$4:$B$35,0)</f>
        <v>7</v>
      </c>
      <c r="N6965" s="27">
        <f>IF(J6965&lt;=0.3,INDEX(价格表!$B$4:$I$31,M6965,2),IF(AND(J6965&gt;0.3,J6965&lt;=1),INDEX(价格表!$B$4:$I$31,M6965,3),IF(AND(J6965&gt;1,J6965&lt;=2.2),INDEX(价格表!$B$4:$I$31,M6965,4),IF(AND(J6965&gt;2.2,J6965&lt;=3.3),INDEX(价格表!$B$4:$I$31,M6965,5),IF(AND(J6965&gt;3.3,J6965&lt;=4),INDEX(价格表!$B$4:$I$31,M6965,6),IF(AND(J6965&gt;4,J6965&lt;=5.5),INDEX(价格表!$B$4:$I$31,M6965,7),IF(J6965&gt;5.5,2.6+INDEX(价格表!$B$4:$I$31,M6965,8)*L6965)))))))</f>
        <v>2.15</v>
      </c>
    </row>
    <row r="6966" spans="1:14">
      <c r="A6966" s="20">
        <v>4311138039015</v>
      </c>
      <c r="B6966" s="18" t="s">
        <v>16</v>
      </c>
      <c r="C6966" s="21">
        <v>20201220</v>
      </c>
      <c r="D6966" s="21">
        <v>610538201209</v>
      </c>
      <c r="E6966" s="21" t="s">
        <v>16</v>
      </c>
      <c r="F6966" s="21">
        <v>20201230</v>
      </c>
      <c r="G6966" s="21" t="s">
        <v>17</v>
      </c>
      <c r="H6966" s="21" t="s">
        <v>27</v>
      </c>
      <c r="I6966" s="21" t="s">
        <v>211</v>
      </c>
      <c r="J6966" s="21">
        <v>1.46</v>
      </c>
      <c r="K6966" s="21" t="s">
        <v>20</v>
      </c>
      <c r="L6966">
        <f t="shared" si="126"/>
        <v>2</v>
      </c>
      <c r="M6966">
        <f>MATCH(H:H,价格表!$B$4:$B$35,0)</f>
        <v>3</v>
      </c>
      <c r="N6966" s="27">
        <f>IF(J6966&lt;=0.3,INDEX(价格表!$B$4:$I$31,M6966,2),IF(AND(J6966&gt;0.3,J6966&lt;=1),INDEX(价格表!$B$4:$I$31,M6966,3),IF(AND(J6966&gt;1,J6966&lt;=2.2),INDEX(价格表!$B$4:$I$31,M6966,4),IF(AND(J6966&gt;2.2,J6966&lt;=3.3),INDEX(价格表!$B$4:$I$31,M6966,5),IF(AND(J6966&gt;3.3,J6966&lt;=4),INDEX(价格表!$B$4:$I$31,M6966,6),IF(AND(J6966&gt;4,J6966&lt;=5.5),INDEX(价格表!$B$4:$I$31,M6966,7),IF(J6966&gt;5.5,2.6+INDEX(价格表!$B$4:$I$31,M6966,8)*L6966)))))))</f>
        <v>2.15</v>
      </c>
    </row>
    <row r="6967" spans="1:14">
      <c r="A6967" s="20">
        <v>4311138039016</v>
      </c>
      <c r="B6967" s="18" t="s">
        <v>16</v>
      </c>
      <c r="C6967" s="21">
        <v>20201220</v>
      </c>
      <c r="D6967" s="21">
        <v>610538201209</v>
      </c>
      <c r="E6967" s="21" t="s">
        <v>16</v>
      </c>
      <c r="F6967" s="21">
        <v>20201230</v>
      </c>
      <c r="G6967" s="21" t="s">
        <v>17</v>
      </c>
      <c r="H6967" s="21" t="s">
        <v>23</v>
      </c>
      <c r="I6967" s="21" t="s">
        <v>99</v>
      </c>
      <c r="J6967" s="21">
        <v>1.46</v>
      </c>
      <c r="K6967" s="21" t="s">
        <v>20</v>
      </c>
      <c r="L6967">
        <f t="shared" si="126"/>
        <v>2</v>
      </c>
      <c r="M6967">
        <f>MATCH(H:H,价格表!$B$4:$B$35,0)</f>
        <v>15</v>
      </c>
      <c r="N6967" s="27">
        <f>IF(J6967&lt;=0.3,INDEX(价格表!$B$4:$I$31,M6967,2),IF(AND(J6967&gt;0.3,J6967&lt;=1),INDEX(价格表!$B$4:$I$31,M6967,3),IF(AND(J6967&gt;1,J6967&lt;=2.2),INDEX(价格表!$B$4:$I$31,M6967,4),IF(AND(J6967&gt;2.2,J6967&lt;=3.3),INDEX(价格表!$B$4:$I$31,M6967,5),IF(AND(J6967&gt;3.3,J6967&lt;=4),INDEX(价格表!$B$4:$I$31,M6967,6),IF(AND(J6967&gt;4,J6967&lt;=5.5),INDEX(价格表!$B$4:$I$31,M6967,7),IF(J6967&gt;5.5,2.6+INDEX(价格表!$B$4:$I$31,M6967,8)*L6967)))))))</f>
        <v>2.15</v>
      </c>
    </row>
    <row r="6968" spans="1:14">
      <c r="A6968" s="20">
        <v>4311138039017</v>
      </c>
      <c r="B6968" s="18" t="s">
        <v>16</v>
      </c>
      <c r="C6968" s="21">
        <v>20201220</v>
      </c>
      <c r="D6968" s="21">
        <v>610538201209</v>
      </c>
      <c r="E6968" s="21" t="s">
        <v>16</v>
      </c>
      <c r="F6968" s="21">
        <v>20201230</v>
      </c>
      <c r="G6968" s="21" t="s">
        <v>17</v>
      </c>
      <c r="H6968" s="21" t="s">
        <v>50</v>
      </c>
      <c r="I6968" s="21" t="s">
        <v>247</v>
      </c>
      <c r="J6968" s="21">
        <v>1.46</v>
      </c>
      <c r="K6968" s="21" t="s">
        <v>20</v>
      </c>
      <c r="L6968">
        <f t="shared" si="126"/>
        <v>2</v>
      </c>
      <c r="M6968">
        <f>MATCH(H:H,价格表!$B$4:$B$35,0)</f>
        <v>4</v>
      </c>
      <c r="N6968" s="27">
        <f>IF(J6968&lt;=0.3,INDEX(价格表!$B$4:$I$31,M6968,2),IF(AND(J6968&gt;0.3,J6968&lt;=1),INDEX(价格表!$B$4:$I$31,M6968,3),IF(AND(J6968&gt;1,J6968&lt;=2.2),INDEX(价格表!$B$4:$I$31,M6968,4),IF(AND(J6968&gt;2.2,J6968&lt;=3.3),INDEX(价格表!$B$4:$I$31,M6968,5),IF(AND(J6968&gt;3.3,J6968&lt;=4),INDEX(价格表!$B$4:$I$31,M6968,6),IF(AND(J6968&gt;4,J6968&lt;=5.5),INDEX(价格表!$B$4:$I$31,M6968,7),IF(J6968&gt;5.5,2.6+INDEX(价格表!$B$4:$I$31,M6968,8)*L6968)))))))</f>
        <v>2.15</v>
      </c>
    </row>
    <row r="6969" spans="1:14">
      <c r="A6969" s="20">
        <v>4311138041020</v>
      </c>
      <c r="B6969" s="18" t="s">
        <v>16</v>
      </c>
      <c r="C6969" s="21">
        <v>20201220</v>
      </c>
      <c r="D6969" s="21">
        <v>610538201209</v>
      </c>
      <c r="E6969" s="21" t="s">
        <v>16</v>
      </c>
      <c r="F6969" s="21">
        <v>20201230</v>
      </c>
      <c r="G6969" s="21" t="s">
        <v>17</v>
      </c>
      <c r="H6969" s="21" t="s">
        <v>88</v>
      </c>
      <c r="I6969" s="21" t="s">
        <v>232</v>
      </c>
      <c r="J6969" s="21">
        <v>1.42</v>
      </c>
      <c r="K6969" s="21" t="s">
        <v>20</v>
      </c>
      <c r="L6969">
        <f t="shared" si="126"/>
        <v>2</v>
      </c>
      <c r="M6969">
        <f>MATCH(H:H,价格表!$B$4:$B$35,0)</f>
        <v>19</v>
      </c>
      <c r="N6969" s="27">
        <f>IF(J6969&lt;=0.3,INDEX(价格表!$B$4:$I$31,M6969,2),IF(AND(J6969&gt;0.3,J6969&lt;=1),INDEX(价格表!$B$4:$I$31,M6969,3),IF(AND(J6969&gt;1,J6969&lt;=2.2),INDEX(价格表!$B$4:$I$31,M6969,4),IF(AND(J6969&gt;2.2,J6969&lt;=3.3),INDEX(价格表!$B$4:$I$31,M6969,5),IF(AND(J6969&gt;3.3,J6969&lt;=4),INDEX(价格表!$B$4:$I$31,M6969,6),IF(AND(J6969&gt;4,J6969&lt;=5.5),INDEX(价格表!$B$4:$I$31,M6969,7),IF(J6969&gt;5.5,2.6+INDEX(价格表!$B$4:$I$31,M6969,8)*L6969)))))))</f>
        <v>2.15</v>
      </c>
    </row>
    <row r="6970" spans="1:14">
      <c r="A6970" s="20">
        <v>4311138041022</v>
      </c>
      <c r="B6970" s="18" t="s">
        <v>16</v>
      </c>
      <c r="C6970" s="21">
        <v>20201220</v>
      </c>
      <c r="D6970" s="21">
        <v>610538201209</v>
      </c>
      <c r="E6970" s="21" t="s">
        <v>16</v>
      </c>
      <c r="F6970" s="21">
        <v>20201230</v>
      </c>
      <c r="G6970" s="21" t="s">
        <v>17</v>
      </c>
      <c r="H6970" s="21" t="s">
        <v>50</v>
      </c>
      <c r="I6970" s="21" t="s">
        <v>51</v>
      </c>
      <c r="J6970" s="21">
        <v>1.42</v>
      </c>
      <c r="K6970" s="21" t="s">
        <v>20</v>
      </c>
      <c r="L6970">
        <f t="shared" si="126"/>
        <v>2</v>
      </c>
      <c r="M6970">
        <f>MATCH(H:H,价格表!$B$4:$B$35,0)</f>
        <v>4</v>
      </c>
      <c r="N6970" s="27">
        <f>IF(J6970&lt;=0.3,INDEX(价格表!$B$4:$I$31,M6970,2),IF(AND(J6970&gt;0.3,J6970&lt;=1),INDEX(价格表!$B$4:$I$31,M6970,3),IF(AND(J6970&gt;1,J6970&lt;=2.2),INDEX(价格表!$B$4:$I$31,M6970,4),IF(AND(J6970&gt;2.2,J6970&lt;=3.3),INDEX(价格表!$B$4:$I$31,M6970,5),IF(AND(J6970&gt;3.3,J6970&lt;=4),INDEX(价格表!$B$4:$I$31,M6970,6),IF(AND(J6970&gt;4,J6970&lt;=5.5),INDEX(价格表!$B$4:$I$31,M6970,7),IF(J6970&gt;5.5,2.6+INDEX(价格表!$B$4:$I$31,M6970,8)*L6970)))))))</f>
        <v>2.15</v>
      </c>
    </row>
    <row r="6971" spans="1:14">
      <c r="A6971" s="20">
        <v>4311138041023</v>
      </c>
      <c r="B6971" s="18" t="s">
        <v>16</v>
      </c>
      <c r="C6971" s="21">
        <v>20201220</v>
      </c>
      <c r="D6971" s="21">
        <v>610538201209</v>
      </c>
      <c r="E6971" s="21" t="s">
        <v>16</v>
      </c>
      <c r="F6971" s="21">
        <v>20201230</v>
      </c>
      <c r="G6971" s="21" t="s">
        <v>17</v>
      </c>
      <c r="H6971" s="21" t="s">
        <v>23</v>
      </c>
      <c r="I6971" s="21" t="s">
        <v>99</v>
      </c>
      <c r="J6971" s="21">
        <v>1.6</v>
      </c>
      <c r="K6971" s="21" t="s">
        <v>20</v>
      </c>
      <c r="L6971">
        <f t="shared" si="126"/>
        <v>2</v>
      </c>
      <c r="M6971">
        <f>MATCH(H:H,价格表!$B$4:$B$35,0)</f>
        <v>15</v>
      </c>
      <c r="N6971" s="27">
        <f>IF(J6971&lt;=0.3,INDEX(价格表!$B$4:$I$31,M6971,2),IF(AND(J6971&gt;0.3,J6971&lt;=1),INDEX(价格表!$B$4:$I$31,M6971,3),IF(AND(J6971&gt;1,J6971&lt;=2.2),INDEX(价格表!$B$4:$I$31,M6971,4),IF(AND(J6971&gt;2.2,J6971&lt;=3.3),INDEX(价格表!$B$4:$I$31,M6971,5),IF(AND(J6971&gt;3.3,J6971&lt;=4),INDEX(价格表!$B$4:$I$31,M6971,6),IF(AND(J6971&gt;4,J6971&lt;=5.5),INDEX(价格表!$B$4:$I$31,M6971,7),IF(J6971&gt;5.5,2.6+INDEX(价格表!$B$4:$I$31,M6971,8)*L6971)))))))</f>
        <v>2.15</v>
      </c>
    </row>
    <row r="6972" spans="1:14">
      <c r="A6972" s="20">
        <v>4311138041024</v>
      </c>
      <c r="B6972" s="18" t="s">
        <v>16</v>
      </c>
      <c r="C6972" s="21">
        <v>20201220</v>
      </c>
      <c r="D6972" s="21">
        <v>610538201209</v>
      </c>
      <c r="E6972" s="21" t="s">
        <v>16</v>
      </c>
      <c r="F6972" s="21">
        <v>20201230</v>
      </c>
      <c r="G6972" s="21" t="s">
        <v>17</v>
      </c>
      <c r="H6972" s="21" t="s">
        <v>25</v>
      </c>
      <c r="I6972" s="21" t="s">
        <v>26</v>
      </c>
      <c r="J6972" s="21">
        <v>1.44</v>
      </c>
      <c r="K6972" s="21" t="s">
        <v>20</v>
      </c>
      <c r="L6972">
        <f t="shared" si="126"/>
        <v>2</v>
      </c>
      <c r="M6972">
        <f>MATCH(H:H,价格表!$B$4:$B$35,0)</f>
        <v>25</v>
      </c>
      <c r="N6972" s="27">
        <f>IF(J6972&lt;=0.3,INDEX(价格表!$B$4:$I$31,M6972,2),IF(AND(J6972&gt;0.3,J6972&lt;=1),INDEX(价格表!$B$4:$I$31,M6972,3),IF(AND(J6972&gt;1,J6972&lt;=2.2),INDEX(价格表!$B$4:$I$31,M6972,4),IF(AND(J6972&gt;2.2,J6972&lt;=3.3),INDEX(价格表!$B$4:$I$31,M6972,5),IF(AND(J6972&gt;3.3,J6972&lt;=4),INDEX(价格表!$B$4:$I$31,M6972,6),IF(AND(J6972&gt;4,J6972&lt;=5.5),INDEX(价格表!$B$4:$I$31,M6972,7),IF(J6972&gt;5.5,2.6+INDEX(价格表!$B$4:$I$31,M6972,8)*L6972)))))))</f>
        <v>2.15</v>
      </c>
    </row>
    <row r="6973" spans="1:14">
      <c r="A6973" s="20">
        <v>4311138046644</v>
      </c>
      <c r="B6973" s="18" t="s">
        <v>16</v>
      </c>
      <c r="C6973" s="21">
        <v>20201220</v>
      </c>
      <c r="D6973" s="21">
        <v>610538201209</v>
      </c>
      <c r="E6973" s="21" t="s">
        <v>16</v>
      </c>
      <c r="F6973" s="21">
        <v>20201230</v>
      </c>
      <c r="G6973" s="21" t="s">
        <v>17</v>
      </c>
      <c r="H6973" s="21" t="s">
        <v>73</v>
      </c>
      <c r="I6973" s="21" t="s">
        <v>80</v>
      </c>
      <c r="J6973" s="21">
        <v>1.49</v>
      </c>
      <c r="K6973" s="21" t="s">
        <v>20</v>
      </c>
      <c r="L6973">
        <f t="shared" si="126"/>
        <v>2</v>
      </c>
      <c r="M6973">
        <f>MATCH(H:H,价格表!$B$4:$B$35,0)</f>
        <v>7</v>
      </c>
      <c r="N6973" s="27">
        <f>IF(J6973&lt;=0.3,INDEX(价格表!$B$4:$I$31,M6973,2),IF(AND(J6973&gt;0.3,J6973&lt;=1),INDEX(价格表!$B$4:$I$31,M6973,3),IF(AND(J6973&gt;1,J6973&lt;=2.2),INDEX(价格表!$B$4:$I$31,M6973,4),IF(AND(J6973&gt;2.2,J6973&lt;=3.3),INDEX(价格表!$B$4:$I$31,M6973,5),IF(AND(J6973&gt;3.3,J6973&lt;=4),INDEX(价格表!$B$4:$I$31,M6973,6),IF(AND(J6973&gt;4,J6973&lt;=5.5),INDEX(价格表!$B$4:$I$31,M6973,7),IF(J6973&gt;5.5,2.6+INDEX(价格表!$B$4:$I$31,M6973,8)*L6973)))))))</f>
        <v>2.15</v>
      </c>
    </row>
    <row r="6974" spans="1:14">
      <c r="A6974" s="20">
        <v>4311138046645</v>
      </c>
      <c r="B6974" s="18" t="s">
        <v>16</v>
      </c>
      <c r="C6974" s="21">
        <v>20201220</v>
      </c>
      <c r="D6974" s="21">
        <v>610538201209</v>
      </c>
      <c r="E6974" s="21" t="s">
        <v>16</v>
      </c>
      <c r="F6974" s="21">
        <v>20201230</v>
      </c>
      <c r="G6974" s="21" t="s">
        <v>17</v>
      </c>
      <c r="H6974" s="21" t="s">
        <v>21</v>
      </c>
      <c r="I6974" s="21" t="s">
        <v>205</v>
      </c>
      <c r="J6974" s="21">
        <v>1.42</v>
      </c>
      <c r="K6974" s="21" t="s">
        <v>20</v>
      </c>
      <c r="L6974">
        <f t="shared" si="126"/>
        <v>2</v>
      </c>
      <c r="M6974">
        <f>MATCH(H:H,价格表!$B$4:$B$35,0)</f>
        <v>20</v>
      </c>
      <c r="N6974" s="27">
        <f>IF(J6974&lt;=0.3,INDEX(价格表!$B$4:$I$31,M6974,2),IF(AND(J6974&gt;0.3,J6974&lt;=1),INDEX(价格表!$B$4:$I$31,M6974,3),IF(AND(J6974&gt;1,J6974&lt;=2.2),INDEX(价格表!$B$4:$I$31,M6974,4),IF(AND(J6974&gt;2.2,J6974&lt;=3.3),INDEX(价格表!$B$4:$I$31,M6974,5),IF(AND(J6974&gt;3.3,J6974&lt;=4),INDEX(价格表!$B$4:$I$31,M6974,6),IF(AND(J6974&gt;4,J6974&lt;=5.5),INDEX(价格表!$B$4:$I$31,M6974,7),IF(J6974&gt;5.5,2.6+INDEX(价格表!$B$4:$I$31,M6974,8)*L6974)))))))</f>
        <v>2.15</v>
      </c>
    </row>
    <row r="6975" spans="1:14">
      <c r="A6975" s="20">
        <v>4311138046646</v>
      </c>
      <c r="B6975" s="18" t="s">
        <v>16</v>
      </c>
      <c r="C6975" s="21">
        <v>20201220</v>
      </c>
      <c r="D6975" s="21">
        <v>610538201209</v>
      </c>
      <c r="E6975" s="21" t="s">
        <v>16</v>
      </c>
      <c r="F6975" s="21">
        <v>20201230</v>
      </c>
      <c r="G6975" s="21" t="s">
        <v>17</v>
      </c>
      <c r="H6975" s="21" t="s">
        <v>37</v>
      </c>
      <c r="I6975" s="21" t="s">
        <v>72</v>
      </c>
      <c r="J6975" s="21">
        <v>1.43</v>
      </c>
      <c r="K6975" s="21" t="s">
        <v>20</v>
      </c>
      <c r="L6975">
        <f t="shared" si="126"/>
        <v>2</v>
      </c>
      <c r="M6975">
        <f>MATCH(H:H,价格表!$B$4:$B$35,0)</f>
        <v>12</v>
      </c>
      <c r="N6975" s="27">
        <f>IF(J6975&lt;=0.3,INDEX(价格表!$B$4:$I$31,M6975,2),IF(AND(J6975&gt;0.3,J6975&lt;=1),INDEX(价格表!$B$4:$I$31,M6975,3),IF(AND(J6975&gt;1,J6975&lt;=2.2),INDEX(价格表!$B$4:$I$31,M6975,4),IF(AND(J6975&gt;2.2,J6975&lt;=3.3),INDEX(价格表!$B$4:$I$31,M6975,5),IF(AND(J6975&gt;3.3,J6975&lt;=4),INDEX(价格表!$B$4:$I$31,M6975,6),IF(AND(J6975&gt;4,J6975&lt;=5.5),INDEX(价格表!$B$4:$I$31,M6975,7),IF(J6975&gt;5.5,2.6+INDEX(价格表!$B$4:$I$31,M6975,8)*L6975)))))))</f>
        <v>2.15</v>
      </c>
    </row>
    <row r="6976" spans="1:14">
      <c r="A6976" s="20">
        <v>4311138046647</v>
      </c>
      <c r="B6976" s="18" t="s">
        <v>16</v>
      </c>
      <c r="C6976" s="21">
        <v>20201220</v>
      </c>
      <c r="D6976" s="21">
        <v>610538201209</v>
      </c>
      <c r="E6976" s="21" t="s">
        <v>16</v>
      </c>
      <c r="F6976" s="21">
        <v>20201230</v>
      </c>
      <c r="G6976" s="21" t="s">
        <v>17</v>
      </c>
      <c r="H6976" s="21" t="s">
        <v>23</v>
      </c>
      <c r="I6976" s="21" t="s">
        <v>115</v>
      </c>
      <c r="J6976" s="21">
        <v>1.42</v>
      </c>
      <c r="K6976" s="21" t="s">
        <v>20</v>
      </c>
      <c r="L6976">
        <f t="shared" si="126"/>
        <v>2</v>
      </c>
      <c r="M6976">
        <f>MATCH(H:H,价格表!$B$4:$B$35,0)</f>
        <v>15</v>
      </c>
      <c r="N6976" s="27">
        <f>IF(J6976&lt;=0.3,INDEX(价格表!$B$4:$I$31,M6976,2),IF(AND(J6976&gt;0.3,J6976&lt;=1),INDEX(价格表!$B$4:$I$31,M6976,3),IF(AND(J6976&gt;1,J6976&lt;=2.2),INDEX(价格表!$B$4:$I$31,M6976,4),IF(AND(J6976&gt;2.2,J6976&lt;=3.3),INDEX(价格表!$B$4:$I$31,M6976,5),IF(AND(J6976&gt;3.3,J6976&lt;=4),INDEX(价格表!$B$4:$I$31,M6976,6),IF(AND(J6976&gt;4,J6976&lt;=5.5),INDEX(价格表!$B$4:$I$31,M6976,7),IF(J6976&gt;5.5,2.6+INDEX(价格表!$B$4:$I$31,M6976,8)*L6976)))))))</f>
        <v>2.15</v>
      </c>
    </row>
    <row r="6977" spans="1:14">
      <c r="A6977" s="20">
        <v>4311138046649</v>
      </c>
      <c r="B6977" s="18" t="s">
        <v>16</v>
      </c>
      <c r="C6977" s="21">
        <v>20201220</v>
      </c>
      <c r="D6977" s="21">
        <v>610538201209</v>
      </c>
      <c r="E6977" s="21" t="s">
        <v>16</v>
      </c>
      <c r="F6977" s="21">
        <v>20201230</v>
      </c>
      <c r="G6977" s="21" t="s">
        <v>17</v>
      </c>
      <c r="H6977" s="21" t="s">
        <v>21</v>
      </c>
      <c r="I6977" s="21" t="s">
        <v>205</v>
      </c>
      <c r="J6977" s="21">
        <v>1.42</v>
      </c>
      <c r="K6977" s="21" t="s">
        <v>20</v>
      </c>
      <c r="L6977">
        <f t="shared" si="126"/>
        <v>2</v>
      </c>
      <c r="M6977">
        <f>MATCH(H:H,价格表!$B$4:$B$35,0)</f>
        <v>20</v>
      </c>
      <c r="N6977" s="27">
        <f>IF(J6977&lt;=0.3,INDEX(价格表!$B$4:$I$31,M6977,2),IF(AND(J6977&gt;0.3,J6977&lt;=1),INDEX(价格表!$B$4:$I$31,M6977,3),IF(AND(J6977&gt;1,J6977&lt;=2.2),INDEX(价格表!$B$4:$I$31,M6977,4),IF(AND(J6977&gt;2.2,J6977&lt;=3.3),INDEX(价格表!$B$4:$I$31,M6977,5),IF(AND(J6977&gt;3.3,J6977&lt;=4),INDEX(价格表!$B$4:$I$31,M6977,6),IF(AND(J6977&gt;4,J6977&lt;=5.5),INDEX(价格表!$B$4:$I$31,M6977,7),IF(J6977&gt;5.5,2.6+INDEX(价格表!$B$4:$I$31,M6977,8)*L6977)))))))</f>
        <v>2.15</v>
      </c>
    </row>
    <row r="6978" spans="1:14">
      <c r="A6978" s="20">
        <v>4311138046650</v>
      </c>
      <c r="B6978" s="18" t="s">
        <v>16</v>
      </c>
      <c r="C6978" s="21">
        <v>20201220</v>
      </c>
      <c r="D6978" s="21">
        <v>610538201209</v>
      </c>
      <c r="E6978" s="21" t="s">
        <v>16</v>
      </c>
      <c r="F6978" s="21">
        <v>20201230</v>
      </c>
      <c r="G6978" s="21" t="s">
        <v>17</v>
      </c>
      <c r="H6978" s="21" t="s">
        <v>88</v>
      </c>
      <c r="I6978" s="21" t="s">
        <v>216</v>
      </c>
      <c r="J6978" s="21">
        <v>1.42</v>
      </c>
      <c r="K6978" s="21" t="s">
        <v>20</v>
      </c>
      <c r="L6978">
        <f t="shared" si="126"/>
        <v>2</v>
      </c>
      <c r="M6978">
        <f>MATCH(H:H,价格表!$B$4:$B$35,0)</f>
        <v>19</v>
      </c>
      <c r="N6978" s="27">
        <f>IF(J6978&lt;=0.3,INDEX(价格表!$B$4:$I$31,M6978,2),IF(AND(J6978&gt;0.3,J6978&lt;=1),INDEX(价格表!$B$4:$I$31,M6978,3),IF(AND(J6978&gt;1,J6978&lt;=2.2),INDEX(价格表!$B$4:$I$31,M6978,4),IF(AND(J6978&gt;2.2,J6978&lt;=3.3),INDEX(价格表!$B$4:$I$31,M6978,5),IF(AND(J6978&gt;3.3,J6978&lt;=4),INDEX(价格表!$B$4:$I$31,M6978,6),IF(AND(J6978&gt;4,J6978&lt;=5.5),INDEX(价格表!$B$4:$I$31,M6978,7),IF(J6978&gt;5.5,2.6+INDEX(价格表!$B$4:$I$31,M6978,8)*L6978)))))))</f>
        <v>2.15</v>
      </c>
    </row>
    <row r="6979" spans="1:14">
      <c r="A6979" s="20">
        <v>4311138046651</v>
      </c>
      <c r="B6979" s="18" t="s">
        <v>16</v>
      </c>
      <c r="C6979" s="21">
        <v>20201220</v>
      </c>
      <c r="D6979" s="21">
        <v>610538201209</v>
      </c>
      <c r="E6979" s="21" t="s">
        <v>16</v>
      </c>
      <c r="F6979" s="21">
        <v>20201230</v>
      </c>
      <c r="G6979" s="21" t="s">
        <v>17</v>
      </c>
      <c r="H6979" s="21" t="s">
        <v>18</v>
      </c>
      <c r="I6979" s="21" t="s">
        <v>53</v>
      </c>
      <c r="J6979" s="21">
        <v>1.57</v>
      </c>
      <c r="K6979" s="21" t="s">
        <v>20</v>
      </c>
      <c r="L6979">
        <f t="shared" si="126"/>
        <v>2</v>
      </c>
      <c r="M6979">
        <f>MATCH(H:H,价格表!$B$4:$B$35,0)</f>
        <v>1</v>
      </c>
      <c r="N6979" s="27">
        <f>IF(J6979&lt;=0.3,INDEX(价格表!$B$4:$I$31,M6979,2),IF(AND(J6979&gt;0.3,J6979&lt;=1),INDEX(价格表!$B$4:$I$31,M6979,3),IF(AND(J6979&gt;1,J6979&lt;=2.2),INDEX(价格表!$B$4:$I$31,M6979,4),IF(AND(J6979&gt;2.2,J6979&lt;=3.3),INDEX(价格表!$B$4:$I$31,M6979,5),IF(AND(J6979&gt;3.3,J6979&lt;=4),INDEX(价格表!$B$4:$I$31,M6979,6),IF(AND(J6979&gt;4,J6979&lt;=5.5),INDEX(价格表!$B$4:$I$31,M6979,7),IF(J6979&gt;5.5,2.6+INDEX(价格表!$B$4:$I$31,M6979,8)*L6979)))))))</f>
        <v>2.15</v>
      </c>
    </row>
    <row r="6980" spans="1:14">
      <c r="A6980" s="20">
        <v>4311138046652</v>
      </c>
      <c r="B6980" s="18" t="s">
        <v>16</v>
      </c>
      <c r="C6980" s="21">
        <v>20201220</v>
      </c>
      <c r="D6980" s="21">
        <v>610538201209</v>
      </c>
      <c r="E6980" s="21" t="s">
        <v>16</v>
      </c>
      <c r="F6980" s="21">
        <v>20201230</v>
      </c>
      <c r="G6980" s="21" t="s">
        <v>17</v>
      </c>
      <c r="H6980" s="21" t="s">
        <v>37</v>
      </c>
      <c r="I6980" s="21" t="s">
        <v>349</v>
      </c>
      <c r="J6980" s="21">
        <v>1.42</v>
      </c>
      <c r="K6980" s="21" t="s">
        <v>20</v>
      </c>
      <c r="L6980">
        <f t="shared" ref="L6980:L7043" si="127">ROUNDUP(J6980,0)</f>
        <v>2</v>
      </c>
      <c r="M6980">
        <f>MATCH(H:H,价格表!$B$4:$B$35,0)</f>
        <v>12</v>
      </c>
      <c r="N6980" s="27">
        <f>IF(J6980&lt;=0.3,INDEX(价格表!$B$4:$I$31,M6980,2),IF(AND(J6980&gt;0.3,J6980&lt;=1),INDEX(价格表!$B$4:$I$31,M6980,3),IF(AND(J6980&gt;1,J6980&lt;=2.2),INDEX(价格表!$B$4:$I$31,M6980,4),IF(AND(J6980&gt;2.2,J6980&lt;=3.3),INDEX(价格表!$B$4:$I$31,M6980,5),IF(AND(J6980&gt;3.3,J6980&lt;=4),INDEX(价格表!$B$4:$I$31,M6980,6),IF(AND(J6980&gt;4,J6980&lt;=5.5),INDEX(价格表!$B$4:$I$31,M6980,7),IF(J6980&gt;5.5,2.6+INDEX(价格表!$B$4:$I$31,M6980,8)*L6980)))))))</f>
        <v>2.15</v>
      </c>
    </row>
    <row r="6981" spans="1:14">
      <c r="A6981" s="20">
        <v>4311138046653</v>
      </c>
      <c r="B6981" s="18" t="s">
        <v>16</v>
      </c>
      <c r="C6981" s="21">
        <v>20201220</v>
      </c>
      <c r="D6981" s="21">
        <v>610538201209</v>
      </c>
      <c r="E6981" s="21" t="s">
        <v>16</v>
      </c>
      <c r="F6981" s="21">
        <v>20201230</v>
      </c>
      <c r="G6981" s="21" t="s">
        <v>17</v>
      </c>
      <c r="H6981" s="21" t="s">
        <v>37</v>
      </c>
      <c r="I6981" s="21" t="s">
        <v>119</v>
      </c>
      <c r="J6981" s="21">
        <v>1.44</v>
      </c>
      <c r="K6981" s="21" t="s">
        <v>20</v>
      </c>
      <c r="L6981">
        <f t="shared" si="127"/>
        <v>2</v>
      </c>
      <c r="M6981">
        <f>MATCH(H:H,价格表!$B$4:$B$35,0)</f>
        <v>12</v>
      </c>
      <c r="N6981" s="27">
        <f>IF(J6981&lt;=0.3,INDEX(价格表!$B$4:$I$31,M6981,2),IF(AND(J6981&gt;0.3,J6981&lt;=1),INDEX(价格表!$B$4:$I$31,M6981,3),IF(AND(J6981&gt;1,J6981&lt;=2.2),INDEX(价格表!$B$4:$I$31,M6981,4),IF(AND(J6981&gt;2.2,J6981&lt;=3.3),INDEX(价格表!$B$4:$I$31,M6981,5),IF(AND(J6981&gt;3.3,J6981&lt;=4),INDEX(价格表!$B$4:$I$31,M6981,6),IF(AND(J6981&gt;4,J6981&lt;=5.5),INDEX(价格表!$B$4:$I$31,M6981,7),IF(J6981&gt;5.5,2.6+INDEX(价格表!$B$4:$I$31,M6981,8)*L6981)))))))</f>
        <v>2.15</v>
      </c>
    </row>
    <row r="6982" spans="1:14">
      <c r="A6982" s="20">
        <v>4311138047847</v>
      </c>
      <c r="B6982" s="18" t="s">
        <v>16</v>
      </c>
      <c r="C6982" s="21">
        <v>20201220</v>
      </c>
      <c r="D6982" s="21">
        <v>610538201209</v>
      </c>
      <c r="E6982" s="21" t="s">
        <v>16</v>
      </c>
      <c r="F6982" s="21">
        <v>20201230</v>
      </c>
      <c r="G6982" s="21" t="s">
        <v>17</v>
      </c>
      <c r="H6982" s="21" t="s">
        <v>23</v>
      </c>
      <c r="I6982" s="21" t="s">
        <v>190</v>
      </c>
      <c r="J6982" s="21">
        <v>1.46</v>
      </c>
      <c r="K6982" s="21" t="s">
        <v>20</v>
      </c>
      <c r="L6982">
        <f t="shared" si="127"/>
        <v>2</v>
      </c>
      <c r="M6982">
        <f>MATCH(H:H,价格表!$B$4:$B$35,0)</f>
        <v>15</v>
      </c>
      <c r="N6982" s="27">
        <f>IF(J6982&lt;=0.3,INDEX(价格表!$B$4:$I$31,M6982,2),IF(AND(J6982&gt;0.3,J6982&lt;=1),INDEX(价格表!$B$4:$I$31,M6982,3),IF(AND(J6982&gt;1,J6982&lt;=2.2),INDEX(价格表!$B$4:$I$31,M6982,4),IF(AND(J6982&gt;2.2,J6982&lt;=3.3),INDEX(价格表!$B$4:$I$31,M6982,5),IF(AND(J6982&gt;3.3,J6982&lt;=4),INDEX(价格表!$B$4:$I$31,M6982,6),IF(AND(J6982&gt;4,J6982&lt;=5.5),INDEX(价格表!$B$4:$I$31,M6982,7),IF(J6982&gt;5.5,2.6+INDEX(价格表!$B$4:$I$31,M6982,8)*L6982)))))))</f>
        <v>2.15</v>
      </c>
    </row>
    <row r="6983" spans="1:14">
      <c r="A6983" s="20">
        <v>4311138047850</v>
      </c>
      <c r="B6983" s="18" t="s">
        <v>16</v>
      </c>
      <c r="C6983" s="21">
        <v>20201220</v>
      </c>
      <c r="D6983" s="21">
        <v>610538201209</v>
      </c>
      <c r="E6983" s="21" t="s">
        <v>16</v>
      </c>
      <c r="F6983" s="21">
        <v>20201230</v>
      </c>
      <c r="G6983" s="21" t="s">
        <v>17</v>
      </c>
      <c r="H6983" s="21" t="s">
        <v>73</v>
      </c>
      <c r="I6983" s="21" t="s">
        <v>138</v>
      </c>
      <c r="J6983" s="21">
        <v>1.46</v>
      </c>
      <c r="K6983" s="21" t="s">
        <v>20</v>
      </c>
      <c r="L6983">
        <f t="shared" si="127"/>
        <v>2</v>
      </c>
      <c r="M6983">
        <f>MATCH(H:H,价格表!$B$4:$B$35,0)</f>
        <v>7</v>
      </c>
      <c r="N6983" s="27">
        <f>IF(J6983&lt;=0.3,INDEX(价格表!$B$4:$I$31,M6983,2),IF(AND(J6983&gt;0.3,J6983&lt;=1),INDEX(价格表!$B$4:$I$31,M6983,3),IF(AND(J6983&gt;1,J6983&lt;=2.2),INDEX(价格表!$B$4:$I$31,M6983,4),IF(AND(J6983&gt;2.2,J6983&lt;=3.3),INDEX(价格表!$B$4:$I$31,M6983,5),IF(AND(J6983&gt;3.3,J6983&lt;=4),INDEX(价格表!$B$4:$I$31,M6983,6),IF(AND(J6983&gt;4,J6983&lt;=5.5),INDEX(价格表!$B$4:$I$31,M6983,7),IF(J6983&gt;5.5,2.6+INDEX(价格表!$B$4:$I$31,M6983,8)*L6983)))))))</f>
        <v>2.15</v>
      </c>
    </row>
    <row r="6984" spans="1:14">
      <c r="A6984" s="20">
        <v>4311138047851</v>
      </c>
      <c r="B6984" s="18" t="s">
        <v>16</v>
      </c>
      <c r="C6984" s="21">
        <v>20201220</v>
      </c>
      <c r="D6984" s="21">
        <v>610538201209</v>
      </c>
      <c r="E6984" s="21" t="s">
        <v>16</v>
      </c>
      <c r="F6984" s="21">
        <v>20201230</v>
      </c>
      <c r="G6984" s="21" t="s">
        <v>17</v>
      </c>
      <c r="H6984" s="21" t="s">
        <v>43</v>
      </c>
      <c r="I6984" s="21" t="s">
        <v>79</v>
      </c>
      <c r="J6984" s="21">
        <v>1.53</v>
      </c>
      <c r="K6984" s="21" t="s">
        <v>20</v>
      </c>
      <c r="L6984">
        <f t="shared" si="127"/>
        <v>2</v>
      </c>
      <c r="M6984">
        <f>MATCH(H:H,价格表!$B$4:$B$35,0)</f>
        <v>10</v>
      </c>
      <c r="N6984" s="27">
        <f>IF(J6984&lt;=0.3,INDEX(价格表!$B$4:$I$31,M6984,2),IF(AND(J6984&gt;0.3,J6984&lt;=1),INDEX(价格表!$B$4:$I$31,M6984,3),IF(AND(J6984&gt;1,J6984&lt;=2.2),INDEX(价格表!$B$4:$I$31,M6984,4),IF(AND(J6984&gt;2.2,J6984&lt;=3.3),INDEX(价格表!$B$4:$I$31,M6984,5),IF(AND(J6984&gt;3.3,J6984&lt;=4),INDEX(价格表!$B$4:$I$31,M6984,6),IF(AND(J6984&gt;4,J6984&lt;=5.5),INDEX(价格表!$B$4:$I$31,M6984,7),IF(J6984&gt;5.5,2.6+INDEX(价格表!$B$4:$I$31,M6984,8)*L6984)))))))</f>
        <v>2.15</v>
      </c>
    </row>
    <row r="6985" spans="1:14">
      <c r="A6985" s="20">
        <v>4311138047852</v>
      </c>
      <c r="B6985" s="18" t="s">
        <v>16</v>
      </c>
      <c r="C6985" s="21">
        <v>20201220</v>
      </c>
      <c r="D6985" s="21">
        <v>610538201209</v>
      </c>
      <c r="E6985" s="21" t="s">
        <v>16</v>
      </c>
      <c r="F6985" s="21">
        <v>20201230</v>
      </c>
      <c r="G6985" s="21" t="s">
        <v>17</v>
      </c>
      <c r="H6985" s="21" t="s">
        <v>27</v>
      </c>
      <c r="I6985" s="21" t="s">
        <v>176</v>
      </c>
      <c r="J6985" s="21">
        <v>1.44</v>
      </c>
      <c r="K6985" s="21" t="s">
        <v>20</v>
      </c>
      <c r="L6985">
        <f t="shared" si="127"/>
        <v>2</v>
      </c>
      <c r="M6985">
        <f>MATCH(H:H,价格表!$B$4:$B$35,0)</f>
        <v>3</v>
      </c>
      <c r="N6985" s="27">
        <f>IF(J6985&lt;=0.3,INDEX(价格表!$B$4:$I$31,M6985,2),IF(AND(J6985&gt;0.3,J6985&lt;=1),INDEX(价格表!$B$4:$I$31,M6985,3),IF(AND(J6985&gt;1,J6985&lt;=2.2),INDEX(价格表!$B$4:$I$31,M6985,4),IF(AND(J6985&gt;2.2,J6985&lt;=3.3),INDEX(价格表!$B$4:$I$31,M6985,5),IF(AND(J6985&gt;3.3,J6985&lt;=4),INDEX(价格表!$B$4:$I$31,M6985,6),IF(AND(J6985&gt;4,J6985&lt;=5.5),INDEX(价格表!$B$4:$I$31,M6985,7),IF(J6985&gt;5.5,2.6+INDEX(价格表!$B$4:$I$31,M6985,8)*L6985)))))))</f>
        <v>2.15</v>
      </c>
    </row>
    <row r="6986" spans="1:14">
      <c r="A6986" s="20">
        <v>4311138047853</v>
      </c>
      <c r="B6986" s="18" t="s">
        <v>16</v>
      </c>
      <c r="C6986" s="21">
        <v>20201220</v>
      </c>
      <c r="D6986" s="21">
        <v>610538201209</v>
      </c>
      <c r="E6986" s="21" t="s">
        <v>16</v>
      </c>
      <c r="F6986" s="21">
        <v>20201230</v>
      </c>
      <c r="G6986" s="21" t="s">
        <v>17</v>
      </c>
      <c r="H6986" s="21" t="s">
        <v>18</v>
      </c>
      <c r="I6986" s="21" t="s">
        <v>53</v>
      </c>
      <c r="J6986" s="21">
        <v>1.56</v>
      </c>
      <c r="K6986" s="21" t="s">
        <v>20</v>
      </c>
      <c r="L6986">
        <f t="shared" si="127"/>
        <v>2</v>
      </c>
      <c r="M6986">
        <f>MATCH(H:H,价格表!$B$4:$B$35,0)</f>
        <v>1</v>
      </c>
      <c r="N6986" s="27">
        <f>IF(J6986&lt;=0.3,INDEX(价格表!$B$4:$I$31,M6986,2),IF(AND(J6986&gt;0.3,J6986&lt;=1),INDEX(价格表!$B$4:$I$31,M6986,3),IF(AND(J6986&gt;1,J6986&lt;=2.2),INDEX(价格表!$B$4:$I$31,M6986,4),IF(AND(J6986&gt;2.2,J6986&lt;=3.3),INDEX(价格表!$B$4:$I$31,M6986,5),IF(AND(J6986&gt;3.3,J6986&lt;=4),INDEX(价格表!$B$4:$I$31,M6986,6),IF(AND(J6986&gt;4,J6986&lt;=5.5),INDEX(价格表!$B$4:$I$31,M6986,7),IF(J6986&gt;5.5,2.6+INDEX(价格表!$B$4:$I$31,M6986,8)*L6986)))))))</f>
        <v>2.15</v>
      </c>
    </row>
    <row r="6987" spans="1:14">
      <c r="A6987" s="20">
        <v>4311138047855</v>
      </c>
      <c r="B6987" s="18" t="s">
        <v>16</v>
      </c>
      <c r="C6987" s="21">
        <v>20201220</v>
      </c>
      <c r="D6987" s="21">
        <v>610538201209</v>
      </c>
      <c r="E6987" s="21" t="s">
        <v>16</v>
      </c>
      <c r="F6987" s="21">
        <v>20201230</v>
      </c>
      <c r="G6987" s="21" t="s">
        <v>17</v>
      </c>
      <c r="H6987" s="21" t="s">
        <v>73</v>
      </c>
      <c r="I6987" s="21" t="s">
        <v>92</v>
      </c>
      <c r="J6987" s="21">
        <v>1.46</v>
      </c>
      <c r="K6987" s="21" t="s">
        <v>20</v>
      </c>
      <c r="L6987">
        <f t="shared" si="127"/>
        <v>2</v>
      </c>
      <c r="M6987">
        <f>MATCH(H:H,价格表!$B$4:$B$35,0)</f>
        <v>7</v>
      </c>
      <c r="N6987" s="27">
        <f>IF(J6987&lt;=0.3,INDEX(价格表!$B$4:$I$31,M6987,2),IF(AND(J6987&gt;0.3,J6987&lt;=1),INDEX(价格表!$B$4:$I$31,M6987,3),IF(AND(J6987&gt;1,J6987&lt;=2.2),INDEX(价格表!$B$4:$I$31,M6987,4),IF(AND(J6987&gt;2.2,J6987&lt;=3.3),INDEX(价格表!$B$4:$I$31,M6987,5),IF(AND(J6987&gt;3.3,J6987&lt;=4),INDEX(价格表!$B$4:$I$31,M6987,6),IF(AND(J6987&gt;4,J6987&lt;=5.5),INDEX(价格表!$B$4:$I$31,M6987,7),IF(J6987&gt;5.5,2.6+INDEX(价格表!$B$4:$I$31,M6987,8)*L6987)))))))</f>
        <v>2.15</v>
      </c>
    </row>
    <row r="6988" spans="1:14">
      <c r="A6988" s="20">
        <v>4311138047856</v>
      </c>
      <c r="B6988" s="18" t="s">
        <v>16</v>
      </c>
      <c r="C6988" s="21">
        <v>20201220</v>
      </c>
      <c r="D6988" s="21">
        <v>610538201209</v>
      </c>
      <c r="E6988" s="21" t="s">
        <v>16</v>
      </c>
      <c r="F6988" s="21">
        <v>20201230</v>
      </c>
      <c r="G6988" s="21" t="s">
        <v>17</v>
      </c>
      <c r="H6988" s="21" t="s">
        <v>27</v>
      </c>
      <c r="I6988" s="21" t="s">
        <v>28</v>
      </c>
      <c r="J6988" s="21">
        <v>1.44</v>
      </c>
      <c r="K6988" s="21" t="s">
        <v>20</v>
      </c>
      <c r="L6988">
        <f t="shared" si="127"/>
        <v>2</v>
      </c>
      <c r="M6988">
        <f>MATCH(H:H,价格表!$B$4:$B$35,0)</f>
        <v>3</v>
      </c>
      <c r="N6988" s="27">
        <f>IF(J6988&lt;=0.3,INDEX(价格表!$B$4:$I$31,M6988,2),IF(AND(J6988&gt;0.3,J6988&lt;=1),INDEX(价格表!$B$4:$I$31,M6988,3),IF(AND(J6988&gt;1,J6988&lt;=2.2),INDEX(价格表!$B$4:$I$31,M6988,4),IF(AND(J6988&gt;2.2,J6988&lt;=3.3),INDEX(价格表!$B$4:$I$31,M6988,5),IF(AND(J6988&gt;3.3,J6988&lt;=4),INDEX(价格表!$B$4:$I$31,M6988,6),IF(AND(J6988&gt;4,J6988&lt;=5.5),INDEX(价格表!$B$4:$I$31,M6988,7),IF(J6988&gt;5.5,2.6+INDEX(价格表!$B$4:$I$31,M6988,8)*L6988)))))))</f>
        <v>2.15</v>
      </c>
    </row>
    <row r="6989" spans="1:14">
      <c r="A6989" s="20">
        <v>4311138047866</v>
      </c>
      <c r="B6989" s="18" t="s">
        <v>16</v>
      </c>
      <c r="C6989" s="21">
        <v>20201220</v>
      </c>
      <c r="D6989" s="21">
        <v>610538201209</v>
      </c>
      <c r="E6989" s="21" t="s">
        <v>16</v>
      </c>
      <c r="F6989" s="21">
        <v>20201230</v>
      </c>
      <c r="G6989" s="21" t="s">
        <v>17</v>
      </c>
      <c r="H6989" s="21" t="s">
        <v>68</v>
      </c>
      <c r="I6989" s="21" t="s">
        <v>246</v>
      </c>
      <c r="J6989" s="21">
        <v>1.45</v>
      </c>
      <c r="K6989" s="21" t="s">
        <v>20</v>
      </c>
      <c r="L6989">
        <f t="shared" si="127"/>
        <v>2</v>
      </c>
      <c r="M6989">
        <f>MATCH(H:H,价格表!$B$4:$B$35,0)</f>
        <v>5</v>
      </c>
      <c r="N6989" s="27">
        <f>IF(J6989&lt;=0.3,INDEX(价格表!$B$4:$I$31,M6989,2),IF(AND(J6989&gt;0.3,J6989&lt;=1),INDEX(价格表!$B$4:$I$31,M6989,3),IF(AND(J6989&gt;1,J6989&lt;=2.2),INDEX(价格表!$B$4:$I$31,M6989,4),IF(AND(J6989&gt;2.2,J6989&lt;=3.3),INDEX(价格表!$B$4:$I$31,M6989,5),IF(AND(J6989&gt;3.3,J6989&lt;=4),INDEX(价格表!$B$4:$I$31,M6989,6),IF(AND(J6989&gt;4,J6989&lt;=5.5),INDEX(价格表!$B$4:$I$31,M6989,7),IF(J6989&gt;5.5,2.6+INDEX(价格表!$B$4:$I$31,M6989,8)*L6989)))))))</f>
        <v>2.15</v>
      </c>
    </row>
    <row r="6990" spans="1:14">
      <c r="A6990" s="20">
        <v>4311138047868</v>
      </c>
      <c r="B6990" s="18" t="s">
        <v>16</v>
      </c>
      <c r="C6990" s="21">
        <v>20201220</v>
      </c>
      <c r="D6990" s="21">
        <v>610538201209</v>
      </c>
      <c r="E6990" s="21" t="s">
        <v>16</v>
      </c>
      <c r="F6990" s="21">
        <v>20201230</v>
      </c>
      <c r="G6990" s="21" t="s">
        <v>17</v>
      </c>
      <c r="H6990" s="21" t="s">
        <v>75</v>
      </c>
      <c r="I6990" s="21" t="s">
        <v>114</v>
      </c>
      <c r="J6990" s="21">
        <v>1.46</v>
      </c>
      <c r="K6990" s="21" t="s">
        <v>20</v>
      </c>
      <c r="L6990">
        <f t="shared" si="127"/>
        <v>2</v>
      </c>
      <c r="M6990">
        <f>MATCH(H:H,价格表!$B$4:$B$35,0)</f>
        <v>24</v>
      </c>
      <c r="N6990" s="27">
        <f>IF(J6990&lt;=0.3,INDEX(价格表!$B$4:$I$31,M6990,2),IF(AND(J6990&gt;0.3,J6990&lt;=1),INDEX(价格表!$B$4:$I$31,M6990,3),IF(AND(J6990&gt;1,J6990&lt;=2.2),INDEX(价格表!$B$4:$I$31,M6990,4),IF(AND(J6990&gt;2.2,J6990&lt;=3.3),INDEX(价格表!$B$4:$I$31,M6990,5),IF(AND(J6990&gt;3.3,J6990&lt;=4),INDEX(价格表!$B$4:$I$31,M6990,6),IF(AND(J6990&gt;4,J6990&lt;=5.5),INDEX(价格表!$B$4:$I$31,M6990,7),IF(J6990&gt;5.5,2.6+INDEX(价格表!$B$4:$I$31,M6990,8)*L6990)))))))</f>
        <v>2.15</v>
      </c>
    </row>
    <row r="6991" spans="1:14">
      <c r="A6991" s="20">
        <v>4311138047869</v>
      </c>
      <c r="B6991" s="18" t="s">
        <v>16</v>
      </c>
      <c r="C6991" s="21">
        <v>20201220</v>
      </c>
      <c r="D6991" s="21">
        <v>610538201209</v>
      </c>
      <c r="E6991" s="21" t="s">
        <v>16</v>
      </c>
      <c r="F6991" s="21">
        <v>20201230</v>
      </c>
      <c r="G6991" s="21" t="s">
        <v>17</v>
      </c>
      <c r="H6991" s="21" t="s">
        <v>68</v>
      </c>
      <c r="I6991" s="21" t="s">
        <v>241</v>
      </c>
      <c r="J6991" s="21">
        <v>1.61</v>
      </c>
      <c r="K6991" s="21" t="s">
        <v>20</v>
      </c>
      <c r="L6991">
        <f t="shared" si="127"/>
        <v>2</v>
      </c>
      <c r="M6991">
        <f>MATCH(H:H,价格表!$B$4:$B$35,0)</f>
        <v>5</v>
      </c>
      <c r="N6991" s="27">
        <f>IF(J6991&lt;=0.3,INDEX(价格表!$B$4:$I$31,M6991,2),IF(AND(J6991&gt;0.3,J6991&lt;=1),INDEX(价格表!$B$4:$I$31,M6991,3),IF(AND(J6991&gt;1,J6991&lt;=2.2),INDEX(价格表!$B$4:$I$31,M6991,4),IF(AND(J6991&gt;2.2,J6991&lt;=3.3),INDEX(价格表!$B$4:$I$31,M6991,5),IF(AND(J6991&gt;3.3,J6991&lt;=4),INDEX(价格表!$B$4:$I$31,M6991,6),IF(AND(J6991&gt;4,J6991&lt;=5.5),INDEX(价格表!$B$4:$I$31,M6991,7),IF(J6991&gt;5.5,2.6+INDEX(价格表!$B$4:$I$31,M6991,8)*L6991)))))))</f>
        <v>2.15</v>
      </c>
    </row>
    <row r="6992" spans="1:14">
      <c r="A6992" s="20">
        <v>4311138047870</v>
      </c>
      <c r="B6992" s="18" t="s">
        <v>16</v>
      </c>
      <c r="C6992" s="21">
        <v>20201220</v>
      </c>
      <c r="D6992" s="21">
        <v>610538201209</v>
      </c>
      <c r="E6992" s="21" t="s">
        <v>16</v>
      </c>
      <c r="F6992" s="21">
        <v>20201230</v>
      </c>
      <c r="G6992" s="21" t="s">
        <v>17</v>
      </c>
      <c r="H6992" s="21" t="s">
        <v>68</v>
      </c>
      <c r="I6992" s="21" t="s">
        <v>241</v>
      </c>
      <c r="J6992" s="21">
        <v>1.44</v>
      </c>
      <c r="K6992" s="21" t="s">
        <v>20</v>
      </c>
      <c r="L6992">
        <f t="shared" si="127"/>
        <v>2</v>
      </c>
      <c r="M6992">
        <f>MATCH(H:H,价格表!$B$4:$B$35,0)</f>
        <v>5</v>
      </c>
      <c r="N6992" s="27">
        <f>IF(J6992&lt;=0.3,INDEX(价格表!$B$4:$I$31,M6992,2),IF(AND(J6992&gt;0.3,J6992&lt;=1),INDEX(价格表!$B$4:$I$31,M6992,3),IF(AND(J6992&gt;1,J6992&lt;=2.2),INDEX(价格表!$B$4:$I$31,M6992,4),IF(AND(J6992&gt;2.2,J6992&lt;=3.3),INDEX(价格表!$B$4:$I$31,M6992,5),IF(AND(J6992&gt;3.3,J6992&lt;=4),INDEX(价格表!$B$4:$I$31,M6992,6),IF(AND(J6992&gt;4,J6992&lt;=5.5),INDEX(价格表!$B$4:$I$31,M6992,7),IF(J6992&gt;5.5,2.6+INDEX(价格表!$B$4:$I$31,M6992,8)*L6992)))))))</f>
        <v>2.15</v>
      </c>
    </row>
    <row r="6993" spans="1:14">
      <c r="A6993" s="20">
        <v>4311138047871</v>
      </c>
      <c r="B6993" s="18" t="s">
        <v>16</v>
      </c>
      <c r="C6993" s="21">
        <v>20201220</v>
      </c>
      <c r="D6993" s="21">
        <v>610538201209</v>
      </c>
      <c r="E6993" s="21" t="s">
        <v>16</v>
      </c>
      <c r="F6993" s="21">
        <v>20201230</v>
      </c>
      <c r="G6993" s="21" t="s">
        <v>17</v>
      </c>
      <c r="H6993" s="21" t="s">
        <v>63</v>
      </c>
      <c r="I6993" s="21" t="s">
        <v>244</v>
      </c>
      <c r="J6993" s="21">
        <v>1.44</v>
      </c>
      <c r="K6993" s="21" t="s">
        <v>20</v>
      </c>
      <c r="L6993">
        <f t="shared" si="127"/>
        <v>2</v>
      </c>
      <c r="M6993">
        <f>MATCH(H:H,价格表!$B$4:$B$35,0)</f>
        <v>21</v>
      </c>
      <c r="N6993" s="27">
        <f>IF(J6993&lt;=0.3,INDEX(价格表!$B$4:$I$31,M6993,2),IF(AND(J6993&gt;0.3,J6993&lt;=1),INDEX(价格表!$B$4:$I$31,M6993,3),IF(AND(J6993&gt;1,J6993&lt;=2.2),INDEX(价格表!$B$4:$I$31,M6993,4),IF(AND(J6993&gt;2.2,J6993&lt;=3.3),INDEX(价格表!$B$4:$I$31,M6993,5),IF(AND(J6993&gt;3.3,J6993&lt;=4),INDEX(价格表!$B$4:$I$31,M6993,6),IF(AND(J6993&gt;4,J6993&lt;=5.5),INDEX(价格表!$B$4:$I$31,M6993,7),IF(J6993&gt;5.5,2.6+INDEX(价格表!$B$4:$I$31,M6993,8)*L6993)))))))</f>
        <v>2.15</v>
      </c>
    </row>
    <row r="6994" spans="1:14">
      <c r="A6994" s="20">
        <v>4311138047872</v>
      </c>
      <c r="B6994" s="18" t="s">
        <v>16</v>
      </c>
      <c r="C6994" s="21">
        <v>20201220</v>
      </c>
      <c r="D6994" s="21">
        <v>610538201209</v>
      </c>
      <c r="E6994" s="21" t="s">
        <v>16</v>
      </c>
      <c r="F6994" s="21">
        <v>20201230</v>
      </c>
      <c r="G6994" s="21" t="s">
        <v>17</v>
      </c>
      <c r="H6994" s="21" t="s">
        <v>50</v>
      </c>
      <c r="I6994" s="21" t="s">
        <v>166</v>
      </c>
      <c r="J6994" s="21">
        <v>1.46</v>
      </c>
      <c r="K6994" s="21" t="s">
        <v>20</v>
      </c>
      <c r="L6994">
        <f t="shared" si="127"/>
        <v>2</v>
      </c>
      <c r="M6994">
        <f>MATCH(H:H,价格表!$B$4:$B$35,0)</f>
        <v>4</v>
      </c>
      <c r="N6994" s="27">
        <f>IF(J6994&lt;=0.3,INDEX(价格表!$B$4:$I$31,M6994,2),IF(AND(J6994&gt;0.3,J6994&lt;=1),INDEX(价格表!$B$4:$I$31,M6994,3),IF(AND(J6994&gt;1,J6994&lt;=2.2),INDEX(价格表!$B$4:$I$31,M6994,4),IF(AND(J6994&gt;2.2,J6994&lt;=3.3),INDEX(价格表!$B$4:$I$31,M6994,5),IF(AND(J6994&gt;3.3,J6994&lt;=4),INDEX(价格表!$B$4:$I$31,M6994,6),IF(AND(J6994&gt;4,J6994&lt;=5.5),INDEX(价格表!$B$4:$I$31,M6994,7),IF(J6994&gt;5.5,2.6+INDEX(价格表!$B$4:$I$31,M6994,8)*L6994)))))))</f>
        <v>2.15</v>
      </c>
    </row>
    <row r="6995" spans="1:14">
      <c r="A6995" s="20">
        <v>4311138047873</v>
      </c>
      <c r="B6995" s="18" t="s">
        <v>16</v>
      </c>
      <c r="C6995" s="21">
        <v>20201220</v>
      </c>
      <c r="D6995" s="21">
        <v>610538201209</v>
      </c>
      <c r="E6995" s="21" t="s">
        <v>16</v>
      </c>
      <c r="F6995" s="21">
        <v>20201230</v>
      </c>
      <c r="G6995" s="21" t="s">
        <v>17</v>
      </c>
      <c r="H6995" s="21" t="s">
        <v>68</v>
      </c>
      <c r="I6995" s="21" t="s">
        <v>97</v>
      </c>
      <c r="J6995" s="21">
        <v>1.44</v>
      </c>
      <c r="K6995" s="21" t="s">
        <v>20</v>
      </c>
      <c r="L6995">
        <f t="shared" si="127"/>
        <v>2</v>
      </c>
      <c r="M6995">
        <f>MATCH(H:H,价格表!$B$4:$B$35,0)</f>
        <v>5</v>
      </c>
      <c r="N6995" s="27">
        <f>IF(J6995&lt;=0.3,INDEX(价格表!$B$4:$I$31,M6995,2),IF(AND(J6995&gt;0.3,J6995&lt;=1),INDEX(价格表!$B$4:$I$31,M6995,3),IF(AND(J6995&gt;1,J6995&lt;=2.2),INDEX(价格表!$B$4:$I$31,M6995,4),IF(AND(J6995&gt;2.2,J6995&lt;=3.3),INDEX(价格表!$B$4:$I$31,M6995,5),IF(AND(J6995&gt;3.3,J6995&lt;=4),INDEX(价格表!$B$4:$I$31,M6995,6),IF(AND(J6995&gt;4,J6995&lt;=5.5),INDEX(价格表!$B$4:$I$31,M6995,7),IF(J6995&gt;5.5,2.6+INDEX(价格表!$B$4:$I$31,M6995,8)*L6995)))))))</f>
        <v>2.15</v>
      </c>
    </row>
    <row r="6996" spans="1:14">
      <c r="A6996" s="20">
        <v>4311138047875</v>
      </c>
      <c r="B6996" s="18" t="s">
        <v>16</v>
      </c>
      <c r="C6996" s="21">
        <v>20201220</v>
      </c>
      <c r="D6996" s="21">
        <v>610538201209</v>
      </c>
      <c r="E6996" s="21" t="s">
        <v>16</v>
      </c>
      <c r="F6996" s="21">
        <v>20201230</v>
      </c>
      <c r="G6996" s="21" t="s">
        <v>17</v>
      </c>
      <c r="H6996" s="21" t="s">
        <v>73</v>
      </c>
      <c r="I6996" s="21" t="s">
        <v>92</v>
      </c>
      <c r="J6996" s="21">
        <v>1.45</v>
      </c>
      <c r="K6996" s="21" t="s">
        <v>20</v>
      </c>
      <c r="L6996">
        <f t="shared" si="127"/>
        <v>2</v>
      </c>
      <c r="M6996">
        <f>MATCH(H:H,价格表!$B$4:$B$35,0)</f>
        <v>7</v>
      </c>
      <c r="N6996" s="27">
        <f>IF(J6996&lt;=0.3,INDEX(价格表!$B$4:$I$31,M6996,2),IF(AND(J6996&gt;0.3,J6996&lt;=1),INDEX(价格表!$B$4:$I$31,M6996,3),IF(AND(J6996&gt;1,J6996&lt;=2.2),INDEX(价格表!$B$4:$I$31,M6996,4),IF(AND(J6996&gt;2.2,J6996&lt;=3.3),INDEX(价格表!$B$4:$I$31,M6996,5),IF(AND(J6996&gt;3.3,J6996&lt;=4),INDEX(价格表!$B$4:$I$31,M6996,6),IF(AND(J6996&gt;4,J6996&lt;=5.5),INDEX(价格表!$B$4:$I$31,M6996,7),IF(J6996&gt;5.5,2.6+INDEX(价格表!$B$4:$I$31,M6996,8)*L6996)))))))</f>
        <v>2.15</v>
      </c>
    </row>
    <row r="6997" spans="1:14">
      <c r="A6997" s="20">
        <v>4311138050460</v>
      </c>
      <c r="B6997" s="18" t="s">
        <v>16</v>
      </c>
      <c r="C6997" s="21">
        <v>20201220</v>
      </c>
      <c r="D6997" s="21">
        <v>610538201209</v>
      </c>
      <c r="E6997" s="21" t="s">
        <v>16</v>
      </c>
      <c r="F6997" s="21">
        <v>20201230</v>
      </c>
      <c r="G6997" s="21" t="s">
        <v>17</v>
      </c>
      <c r="H6997" s="21" t="s">
        <v>88</v>
      </c>
      <c r="I6997" s="21" t="s">
        <v>101</v>
      </c>
      <c r="J6997" s="21">
        <v>1.43</v>
      </c>
      <c r="K6997" s="21" t="s">
        <v>20</v>
      </c>
      <c r="L6997">
        <f t="shared" si="127"/>
        <v>2</v>
      </c>
      <c r="M6997">
        <f>MATCH(H:H,价格表!$B$4:$B$35,0)</f>
        <v>19</v>
      </c>
      <c r="N6997" s="27">
        <f>IF(J6997&lt;=0.3,INDEX(价格表!$B$4:$I$31,M6997,2),IF(AND(J6997&gt;0.3,J6997&lt;=1),INDEX(价格表!$B$4:$I$31,M6997,3),IF(AND(J6997&gt;1,J6997&lt;=2.2),INDEX(价格表!$B$4:$I$31,M6997,4),IF(AND(J6997&gt;2.2,J6997&lt;=3.3),INDEX(价格表!$B$4:$I$31,M6997,5),IF(AND(J6997&gt;3.3,J6997&lt;=4),INDEX(价格表!$B$4:$I$31,M6997,6),IF(AND(J6997&gt;4,J6997&lt;=5.5),INDEX(价格表!$B$4:$I$31,M6997,7),IF(J6997&gt;5.5,2.6+INDEX(价格表!$B$4:$I$31,M6997,8)*L6997)))))))</f>
        <v>2.15</v>
      </c>
    </row>
    <row r="6998" spans="1:14">
      <c r="A6998" s="20">
        <v>4311138050461</v>
      </c>
      <c r="B6998" s="18" t="s">
        <v>16</v>
      </c>
      <c r="C6998" s="21">
        <v>20201220</v>
      </c>
      <c r="D6998" s="21">
        <v>610538201209</v>
      </c>
      <c r="E6998" s="21" t="s">
        <v>16</v>
      </c>
      <c r="F6998" s="21">
        <v>20201230</v>
      </c>
      <c r="G6998" s="21" t="s">
        <v>17</v>
      </c>
      <c r="H6998" s="21" t="s">
        <v>68</v>
      </c>
      <c r="I6998" s="21" t="s">
        <v>249</v>
      </c>
      <c r="J6998" s="21">
        <v>1.44</v>
      </c>
      <c r="K6998" s="21" t="s">
        <v>20</v>
      </c>
      <c r="L6998">
        <f t="shared" si="127"/>
        <v>2</v>
      </c>
      <c r="M6998">
        <f>MATCH(H:H,价格表!$B$4:$B$35,0)</f>
        <v>5</v>
      </c>
      <c r="N6998" s="27">
        <f>IF(J6998&lt;=0.3,INDEX(价格表!$B$4:$I$31,M6998,2),IF(AND(J6998&gt;0.3,J6998&lt;=1),INDEX(价格表!$B$4:$I$31,M6998,3),IF(AND(J6998&gt;1,J6998&lt;=2.2),INDEX(价格表!$B$4:$I$31,M6998,4),IF(AND(J6998&gt;2.2,J6998&lt;=3.3),INDEX(价格表!$B$4:$I$31,M6998,5),IF(AND(J6998&gt;3.3,J6998&lt;=4),INDEX(价格表!$B$4:$I$31,M6998,6),IF(AND(J6998&gt;4,J6998&lt;=5.5),INDEX(价格表!$B$4:$I$31,M6998,7),IF(J6998&gt;5.5,2.6+INDEX(价格表!$B$4:$I$31,M6998,8)*L6998)))))))</f>
        <v>2.15</v>
      </c>
    </row>
    <row r="6999" spans="1:14">
      <c r="A6999" s="20">
        <v>4311138050462</v>
      </c>
      <c r="B6999" s="18" t="s">
        <v>16</v>
      </c>
      <c r="C6999" s="21">
        <v>20201220</v>
      </c>
      <c r="D6999" s="21">
        <v>610538201209</v>
      </c>
      <c r="E6999" s="21" t="s">
        <v>16</v>
      </c>
      <c r="F6999" s="21">
        <v>20201230</v>
      </c>
      <c r="G6999" s="21" t="s">
        <v>17</v>
      </c>
      <c r="H6999" s="21" t="s">
        <v>35</v>
      </c>
      <c r="I6999" s="21" t="s">
        <v>186</v>
      </c>
      <c r="J6999" s="21">
        <v>1.46</v>
      </c>
      <c r="K6999" s="21" t="s">
        <v>20</v>
      </c>
      <c r="L6999">
        <f t="shared" si="127"/>
        <v>2</v>
      </c>
      <c r="M6999">
        <f>MATCH(H:H,价格表!$B$4:$B$35,0)</f>
        <v>22</v>
      </c>
      <c r="N6999" s="27">
        <f>IF(J6999&lt;=0.3,INDEX(价格表!$B$4:$I$31,M6999,2),IF(AND(J6999&gt;0.3,J6999&lt;=1),INDEX(价格表!$B$4:$I$31,M6999,3),IF(AND(J6999&gt;1,J6999&lt;=2.2),INDEX(价格表!$B$4:$I$31,M6999,4),IF(AND(J6999&gt;2.2,J6999&lt;=3.3),INDEX(价格表!$B$4:$I$31,M6999,5),IF(AND(J6999&gt;3.3,J6999&lt;=4),INDEX(价格表!$B$4:$I$31,M6999,6),IF(AND(J6999&gt;4,J6999&lt;=5.5),INDEX(价格表!$B$4:$I$31,M6999,7),IF(J6999&gt;5.5,2.6+INDEX(价格表!$B$4:$I$31,M6999,8)*L6999)))))))</f>
        <v>2.15</v>
      </c>
    </row>
    <row r="7000" spans="1:14">
      <c r="A7000" s="20">
        <v>4311138050463</v>
      </c>
      <c r="B7000" s="18" t="s">
        <v>16</v>
      </c>
      <c r="C7000" s="21">
        <v>20201220</v>
      </c>
      <c r="D7000" s="21">
        <v>610538201209</v>
      </c>
      <c r="E7000" s="21" t="s">
        <v>16</v>
      </c>
      <c r="F7000" s="21">
        <v>20201230</v>
      </c>
      <c r="G7000" s="21" t="s">
        <v>17</v>
      </c>
      <c r="H7000" s="21" t="s">
        <v>25</v>
      </c>
      <c r="I7000" s="21" t="s">
        <v>160</v>
      </c>
      <c r="J7000" s="21">
        <v>1.42</v>
      </c>
      <c r="K7000" s="21" t="s">
        <v>20</v>
      </c>
      <c r="L7000">
        <f t="shared" si="127"/>
        <v>2</v>
      </c>
      <c r="M7000">
        <f>MATCH(H:H,价格表!$B$4:$B$35,0)</f>
        <v>25</v>
      </c>
      <c r="N7000" s="27">
        <f>IF(J7000&lt;=0.3,INDEX(价格表!$B$4:$I$31,M7000,2),IF(AND(J7000&gt;0.3,J7000&lt;=1),INDEX(价格表!$B$4:$I$31,M7000,3),IF(AND(J7000&gt;1,J7000&lt;=2.2),INDEX(价格表!$B$4:$I$31,M7000,4),IF(AND(J7000&gt;2.2,J7000&lt;=3.3),INDEX(价格表!$B$4:$I$31,M7000,5),IF(AND(J7000&gt;3.3,J7000&lt;=4),INDEX(价格表!$B$4:$I$31,M7000,6),IF(AND(J7000&gt;4,J7000&lt;=5.5),INDEX(价格表!$B$4:$I$31,M7000,7),IF(J7000&gt;5.5,2.6+INDEX(价格表!$B$4:$I$31,M7000,8)*L7000)))))))</f>
        <v>2.15</v>
      </c>
    </row>
    <row r="7001" spans="1:14">
      <c r="A7001" s="20">
        <v>4311138050464</v>
      </c>
      <c r="B7001" s="18" t="s">
        <v>16</v>
      </c>
      <c r="C7001" s="21">
        <v>20201220</v>
      </c>
      <c r="D7001" s="21">
        <v>610538201209</v>
      </c>
      <c r="E7001" s="21" t="s">
        <v>16</v>
      </c>
      <c r="F7001" s="21">
        <v>20201230</v>
      </c>
      <c r="G7001" s="21" t="s">
        <v>17</v>
      </c>
      <c r="H7001" s="21" t="s">
        <v>39</v>
      </c>
      <c r="I7001" s="21" t="s">
        <v>81</v>
      </c>
      <c r="J7001" s="21">
        <v>1.44</v>
      </c>
      <c r="K7001" s="21" t="s">
        <v>20</v>
      </c>
      <c r="L7001">
        <f t="shared" si="127"/>
        <v>2</v>
      </c>
      <c r="M7001">
        <f>MATCH(H:H,价格表!$B$4:$B$35,0)</f>
        <v>23</v>
      </c>
      <c r="N7001" s="27">
        <f>IF(J7001&lt;=0.3,INDEX(价格表!$B$4:$I$31,M7001,2),IF(AND(J7001&gt;0.3,J7001&lt;=1),INDEX(价格表!$B$4:$I$31,M7001,3),IF(AND(J7001&gt;1,J7001&lt;=2.2),INDEX(价格表!$B$4:$I$31,M7001,4),IF(AND(J7001&gt;2.2,J7001&lt;=3.3),INDEX(价格表!$B$4:$I$31,M7001,5),IF(AND(J7001&gt;3.3,J7001&lt;=4),INDEX(价格表!$B$4:$I$31,M7001,6),IF(AND(J7001&gt;4,J7001&lt;=5.5),INDEX(价格表!$B$4:$I$31,M7001,7),IF(J7001&gt;5.5,2.6+INDEX(价格表!$B$4:$I$31,M7001,8)*L7001)))))))</f>
        <v>2.15</v>
      </c>
    </row>
    <row r="7002" spans="1:14">
      <c r="A7002" s="20">
        <v>4311138050465</v>
      </c>
      <c r="B7002" s="18" t="s">
        <v>16</v>
      </c>
      <c r="C7002" s="21">
        <v>20201220</v>
      </c>
      <c r="D7002" s="21">
        <v>610538201209</v>
      </c>
      <c r="E7002" s="21" t="s">
        <v>16</v>
      </c>
      <c r="F7002" s="21">
        <v>20201230</v>
      </c>
      <c r="G7002" s="21" t="s">
        <v>17</v>
      </c>
      <c r="H7002" s="21" t="s">
        <v>68</v>
      </c>
      <c r="I7002" s="21" t="s">
        <v>146</v>
      </c>
      <c r="J7002" s="21">
        <v>1.49</v>
      </c>
      <c r="K7002" s="21" t="s">
        <v>20</v>
      </c>
      <c r="L7002">
        <f t="shared" si="127"/>
        <v>2</v>
      </c>
      <c r="M7002">
        <f>MATCH(H:H,价格表!$B$4:$B$35,0)</f>
        <v>5</v>
      </c>
      <c r="N7002" s="27">
        <f>IF(J7002&lt;=0.3,INDEX(价格表!$B$4:$I$31,M7002,2),IF(AND(J7002&gt;0.3,J7002&lt;=1),INDEX(价格表!$B$4:$I$31,M7002,3),IF(AND(J7002&gt;1,J7002&lt;=2.2),INDEX(价格表!$B$4:$I$31,M7002,4),IF(AND(J7002&gt;2.2,J7002&lt;=3.3),INDEX(价格表!$B$4:$I$31,M7002,5),IF(AND(J7002&gt;3.3,J7002&lt;=4),INDEX(价格表!$B$4:$I$31,M7002,6),IF(AND(J7002&gt;4,J7002&lt;=5.5),INDEX(价格表!$B$4:$I$31,M7002,7),IF(J7002&gt;5.5,2.6+INDEX(价格表!$B$4:$I$31,M7002,8)*L7002)))))))</f>
        <v>2.15</v>
      </c>
    </row>
    <row r="7003" spans="1:14">
      <c r="A7003" s="20">
        <v>4311138050466</v>
      </c>
      <c r="B7003" s="18" t="s">
        <v>16</v>
      </c>
      <c r="C7003" s="21">
        <v>20201220</v>
      </c>
      <c r="D7003" s="21">
        <v>610538201209</v>
      </c>
      <c r="E7003" s="21" t="s">
        <v>16</v>
      </c>
      <c r="F7003" s="21">
        <v>20201230</v>
      </c>
      <c r="G7003" s="21" t="s">
        <v>17</v>
      </c>
      <c r="H7003" s="21" t="s">
        <v>35</v>
      </c>
      <c r="I7003" s="21" t="s">
        <v>102</v>
      </c>
      <c r="J7003" s="21">
        <v>1.71</v>
      </c>
      <c r="K7003" s="21" t="s">
        <v>20</v>
      </c>
      <c r="L7003">
        <f t="shared" si="127"/>
        <v>2</v>
      </c>
      <c r="M7003">
        <f>MATCH(H:H,价格表!$B$4:$B$35,0)</f>
        <v>22</v>
      </c>
      <c r="N7003" s="27">
        <f>IF(J7003&lt;=0.3,INDEX(价格表!$B$4:$I$31,M7003,2),IF(AND(J7003&gt;0.3,J7003&lt;=1),INDEX(价格表!$B$4:$I$31,M7003,3),IF(AND(J7003&gt;1,J7003&lt;=2.2),INDEX(价格表!$B$4:$I$31,M7003,4),IF(AND(J7003&gt;2.2,J7003&lt;=3.3),INDEX(价格表!$B$4:$I$31,M7003,5),IF(AND(J7003&gt;3.3,J7003&lt;=4),INDEX(价格表!$B$4:$I$31,M7003,6),IF(AND(J7003&gt;4,J7003&lt;=5.5),INDEX(价格表!$B$4:$I$31,M7003,7),IF(J7003&gt;5.5,2.6+INDEX(价格表!$B$4:$I$31,M7003,8)*L7003)))))))</f>
        <v>2.15</v>
      </c>
    </row>
    <row r="7004" spans="1:14">
      <c r="A7004" s="20">
        <v>4311138050467</v>
      </c>
      <c r="B7004" s="18" t="s">
        <v>16</v>
      </c>
      <c r="C7004" s="21">
        <v>20201220</v>
      </c>
      <c r="D7004" s="21">
        <v>610538201209</v>
      </c>
      <c r="E7004" s="21" t="s">
        <v>16</v>
      </c>
      <c r="F7004" s="21">
        <v>20201230</v>
      </c>
      <c r="G7004" s="21" t="s">
        <v>17</v>
      </c>
      <c r="H7004" s="21" t="s">
        <v>25</v>
      </c>
      <c r="I7004" s="21" t="s">
        <v>26</v>
      </c>
      <c r="J7004" s="21">
        <v>1.42</v>
      </c>
      <c r="K7004" s="21" t="s">
        <v>20</v>
      </c>
      <c r="L7004">
        <f t="shared" si="127"/>
        <v>2</v>
      </c>
      <c r="M7004">
        <f>MATCH(H:H,价格表!$B$4:$B$35,0)</f>
        <v>25</v>
      </c>
      <c r="N7004" s="27">
        <f>IF(J7004&lt;=0.3,INDEX(价格表!$B$4:$I$31,M7004,2),IF(AND(J7004&gt;0.3,J7004&lt;=1),INDEX(价格表!$B$4:$I$31,M7004,3),IF(AND(J7004&gt;1,J7004&lt;=2.2),INDEX(价格表!$B$4:$I$31,M7004,4),IF(AND(J7004&gt;2.2,J7004&lt;=3.3),INDEX(价格表!$B$4:$I$31,M7004,5),IF(AND(J7004&gt;3.3,J7004&lt;=4),INDEX(价格表!$B$4:$I$31,M7004,6),IF(AND(J7004&gt;4,J7004&lt;=5.5),INDEX(价格表!$B$4:$I$31,M7004,7),IF(J7004&gt;5.5,2.6+INDEX(价格表!$B$4:$I$31,M7004,8)*L7004)))))))</f>
        <v>2.15</v>
      </c>
    </row>
    <row r="7005" spans="1:14">
      <c r="A7005" s="20">
        <v>4311138050468</v>
      </c>
      <c r="B7005" s="18" t="s">
        <v>16</v>
      </c>
      <c r="C7005" s="21">
        <v>20201220</v>
      </c>
      <c r="D7005" s="21">
        <v>610538201209</v>
      </c>
      <c r="E7005" s="21" t="s">
        <v>16</v>
      </c>
      <c r="F7005" s="21">
        <v>20201230</v>
      </c>
      <c r="G7005" s="21" t="s">
        <v>17</v>
      </c>
      <c r="H7005" s="21" t="s">
        <v>25</v>
      </c>
      <c r="I7005" s="21" t="s">
        <v>199</v>
      </c>
      <c r="J7005" s="21">
        <v>1.44</v>
      </c>
      <c r="K7005" s="21" t="s">
        <v>20</v>
      </c>
      <c r="L7005">
        <f t="shared" si="127"/>
        <v>2</v>
      </c>
      <c r="M7005">
        <f>MATCH(H:H,价格表!$B$4:$B$35,0)</f>
        <v>25</v>
      </c>
      <c r="N7005" s="27">
        <f>IF(J7005&lt;=0.3,INDEX(价格表!$B$4:$I$31,M7005,2),IF(AND(J7005&gt;0.3,J7005&lt;=1),INDEX(价格表!$B$4:$I$31,M7005,3),IF(AND(J7005&gt;1,J7005&lt;=2.2),INDEX(价格表!$B$4:$I$31,M7005,4),IF(AND(J7005&gt;2.2,J7005&lt;=3.3),INDEX(价格表!$B$4:$I$31,M7005,5),IF(AND(J7005&gt;3.3,J7005&lt;=4),INDEX(价格表!$B$4:$I$31,M7005,6),IF(AND(J7005&gt;4,J7005&lt;=5.5),INDEX(价格表!$B$4:$I$31,M7005,7),IF(J7005&gt;5.5,2.6+INDEX(价格表!$B$4:$I$31,M7005,8)*L7005)))))))</f>
        <v>2.15</v>
      </c>
    </row>
    <row r="7006" spans="1:14">
      <c r="A7006" s="20">
        <v>4311138050469</v>
      </c>
      <c r="B7006" s="18" t="s">
        <v>16</v>
      </c>
      <c r="C7006" s="21">
        <v>20201220</v>
      </c>
      <c r="D7006" s="21">
        <v>610538201209</v>
      </c>
      <c r="E7006" s="21" t="s">
        <v>16</v>
      </c>
      <c r="F7006" s="21">
        <v>20201230</v>
      </c>
      <c r="G7006" s="21" t="s">
        <v>17</v>
      </c>
      <c r="H7006" s="21" t="s">
        <v>82</v>
      </c>
      <c r="I7006" s="21" t="s">
        <v>83</v>
      </c>
      <c r="J7006" s="21">
        <v>1.42</v>
      </c>
      <c r="K7006" s="21" t="s">
        <v>20</v>
      </c>
      <c r="L7006">
        <f t="shared" si="127"/>
        <v>2</v>
      </c>
      <c r="M7006">
        <f>MATCH(H:H,价格表!$B$4:$B$35,0)</f>
        <v>2</v>
      </c>
      <c r="N7006" s="27">
        <f>IF(J7006&lt;=0.3,INDEX(价格表!$B$4:$I$31,M7006,2),IF(AND(J7006&gt;0.3,J7006&lt;=1),INDEX(价格表!$B$4:$I$31,M7006,3),IF(AND(J7006&gt;1,J7006&lt;=2.2),INDEX(价格表!$B$4:$I$31,M7006,4),IF(AND(J7006&gt;2.2,J7006&lt;=3.3),INDEX(价格表!$B$4:$I$31,M7006,5),IF(AND(J7006&gt;3.3,J7006&lt;=4),INDEX(价格表!$B$4:$I$31,M7006,6),IF(AND(J7006&gt;4,J7006&lt;=5.5),INDEX(价格表!$B$4:$I$31,M7006,7),IF(J7006&gt;5.5,2.6+INDEX(价格表!$B$4:$I$31,M7006,8)*L7006)))))))</f>
        <v>2.15</v>
      </c>
    </row>
    <row r="7007" spans="1:14">
      <c r="A7007" s="20">
        <v>4311138051459</v>
      </c>
      <c r="B7007" s="18" t="s">
        <v>16</v>
      </c>
      <c r="C7007" s="21">
        <v>20201220</v>
      </c>
      <c r="D7007" s="21">
        <v>610538201209</v>
      </c>
      <c r="E7007" s="21" t="s">
        <v>16</v>
      </c>
      <c r="F7007" s="21">
        <v>20201230</v>
      </c>
      <c r="G7007" s="21" t="s">
        <v>17</v>
      </c>
      <c r="H7007" s="21" t="s">
        <v>37</v>
      </c>
      <c r="I7007" s="21" t="s">
        <v>90</v>
      </c>
      <c r="J7007" s="21">
        <v>1.43</v>
      </c>
      <c r="K7007" s="21" t="s">
        <v>20</v>
      </c>
      <c r="L7007">
        <f t="shared" si="127"/>
        <v>2</v>
      </c>
      <c r="M7007">
        <f>MATCH(H:H,价格表!$B$4:$B$35,0)</f>
        <v>12</v>
      </c>
      <c r="N7007" s="27">
        <f>IF(J7007&lt;=0.3,INDEX(价格表!$B$4:$I$31,M7007,2),IF(AND(J7007&gt;0.3,J7007&lt;=1),INDEX(价格表!$B$4:$I$31,M7007,3),IF(AND(J7007&gt;1,J7007&lt;=2.2),INDEX(价格表!$B$4:$I$31,M7007,4),IF(AND(J7007&gt;2.2,J7007&lt;=3.3),INDEX(价格表!$B$4:$I$31,M7007,5),IF(AND(J7007&gt;3.3,J7007&lt;=4),INDEX(价格表!$B$4:$I$31,M7007,6),IF(AND(J7007&gt;4,J7007&lt;=5.5),INDEX(价格表!$B$4:$I$31,M7007,7),IF(J7007&gt;5.5,2.6+INDEX(价格表!$B$4:$I$31,M7007,8)*L7007)))))))</f>
        <v>2.15</v>
      </c>
    </row>
    <row r="7008" spans="1:14">
      <c r="A7008" s="20">
        <v>4311138051460</v>
      </c>
      <c r="B7008" s="18" t="s">
        <v>16</v>
      </c>
      <c r="C7008" s="21">
        <v>20201220</v>
      </c>
      <c r="D7008" s="21">
        <v>610538201209</v>
      </c>
      <c r="E7008" s="21" t="s">
        <v>16</v>
      </c>
      <c r="F7008" s="21">
        <v>20201230</v>
      </c>
      <c r="G7008" s="21" t="s">
        <v>17</v>
      </c>
      <c r="H7008" s="21" t="s">
        <v>30</v>
      </c>
      <c r="I7008" s="21" t="s">
        <v>31</v>
      </c>
      <c r="J7008" s="21">
        <v>1.42</v>
      </c>
      <c r="K7008" s="21" t="s">
        <v>20</v>
      </c>
      <c r="L7008">
        <f t="shared" si="127"/>
        <v>2</v>
      </c>
      <c r="M7008">
        <f>MATCH(H:H,价格表!$B$4:$B$35,0)</f>
        <v>16</v>
      </c>
      <c r="N7008" s="27">
        <f>IF(J7008&lt;=0.3,INDEX(价格表!$B$4:$I$31,M7008,2),IF(AND(J7008&gt;0.3,J7008&lt;=1),INDEX(价格表!$B$4:$I$31,M7008,3),IF(AND(J7008&gt;1,J7008&lt;=2.2),INDEX(价格表!$B$4:$I$31,M7008,4),IF(AND(J7008&gt;2.2,J7008&lt;=3.3),INDEX(价格表!$B$4:$I$31,M7008,5),IF(AND(J7008&gt;3.3,J7008&lt;=4),INDEX(价格表!$B$4:$I$31,M7008,6),IF(AND(J7008&gt;4,J7008&lt;=5.5),INDEX(价格表!$B$4:$I$31,M7008,7),IF(J7008&gt;5.5,2.6+INDEX(价格表!$B$4:$I$31,M7008,8)*L7008)))))))</f>
        <v>2.15</v>
      </c>
    </row>
    <row r="7009" spans="1:14">
      <c r="A7009" s="20">
        <v>4311138051461</v>
      </c>
      <c r="B7009" s="18" t="s">
        <v>16</v>
      </c>
      <c r="C7009" s="21">
        <v>20201220</v>
      </c>
      <c r="D7009" s="21">
        <v>610538201209</v>
      </c>
      <c r="E7009" s="21" t="s">
        <v>16</v>
      </c>
      <c r="F7009" s="21">
        <v>20201230</v>
      </c>
      <c r="G7009" s="21" t="s">
        <v>17</v>
      </c>
      <c r="H7009" s="21" t="s">
        <v>18</v>
      </c>
      <c r="I7009" s="21" t="s">
        <v>19</v>
      </c>
      <c r="J7009" s="21">
        <v>1.42</v>
      </c>
      <c r="K7009" s="21" t="s">
        <v>20</v>
      </c>
      <c r="L7009">
        <f t="shared" si="127"/>
        <v>2</v>
      </c>
      <c r="M7009">
        <f>MATCH(H:H,价格表!$B$4:$B$35,0)</f>
        <v>1</v>
      </c>
      <c r="N7009" s="27">
        <f>IF(J7009&lt;=0.3,INDEX(价格表!$B$4:$I$31,M7009,2),IF(AND(J7009&gt;0.3,J7009&lt;=1),INDEX(价格表!$B$4:$I$31,M7009,3),IF(AND(J7009&gt;1,J7009&lt;=2.2),INDEX(价格表!$B$4:$I$31,M7009,4),IF(AND(J7009&gt;2.2,J7009&lt;=3.3),INDEX(价格表!$B$4:$I$31,M7009,5),IF(AND(J7009&gt;3.3,J7009&lt;=4),INDEX(价格表!$B$4:$I$31,M7009,6),IF(AND(J7009&gt;4,J7009&lt;=5.5),INDEX(价格表!$B$4:$I$31,M7009,7),IF(J7009&gt;5.5,2.6+INDEX(价格表!$B$4:$I$31,M7009,8)*L7009)))))))</f>
        <v>2.15</v>
      </c>
    </row>
    <row r="7010" spans="1:14">
      <c r="A7010" s="20">
        <v>4311138051462</v>
      </c>
      <c r="B7010" s="18" t="s">
        <v>16</v>
      </c>
      <c r="C7010" s="21">
        <v>20201220</v>
      </c>
      <c r="D7010" s="21">
        <v>610538201209</v>
      </c>
      <c r="E7010" s="21" t="s">
        <v>16</v>
      </c>
      <c r="F7010" s="21">
        <v>20201230</v>
      </c>
      <c r="G7010" s="21" t="s">
        <v>17</v>
      </c>
      <c r="H7010" s="21" t="s">
        <v>27</v>
      </c>
      <c r="I7010" s="21" t="s">
        <v>126</v>
      </c>
      <c r="J7010" s="21">
        <v>1.44</v>
      </c>
      <c r="K7010" s="21" t="s">
        <v>20</v>
      </c>
      <c r="L7010">
        <f t="shared" si="127"/>
        <v>2</v>
      </c>
      <c r="M7010">
        <f>MATCH(H:H,价格表!$B$4:$B$35,0)</f>
        <v>3</v>
      </c>
      <c r="N7010" s="27">
        <f>IF(J7010&lt;=0.3,INDEX(价格表!$B$4:$I$31,M7010,2),IF(AND(J7010&gt;0.3,J7010&lt;=1),INDEX(价格表!$B$4:$I$31,M7010,3),IF(AND(J7010&gt;1,J7010&lt;=2.2),INDEX(价格表!$B$4:$I$31,M7010,4),IF(AND(J7010&gt;2.2,J7010&lt;=3.3),INDEX(价格表!$B$4:$I$31,M7010,5),IF(AND(J7010&gt;3.3,J7010&lt;=4),INDEX(价格表!$B$4:$I$31,M7010,6),IF(AND(J7010&gt;4,J7010&lt;=5.5),INDEX(价格表!$B$4:$I$31,M7010,7),IF(J7010&gt;5.5,2.6+INDEX(价格表!$B$4:$I$31,M7010,8)*L7010)))))))</f>
        <v>2.15</v>
      </c>
    </row>
    <row r="7011" spans="1:14">
      <c r="A7011" s="20">
        <v>4311138051463</v>
      </c>
      <c r="B7011" s="18" t="s">
        <v>16</v>
      </c>
      <c r="C7011" s="21">
        <v>20201220</v>
      </c>
      <c r="D7011" s="21">
        <v>610538201209</v>
      </c>
      <c r="E7011" s="21" t="s">
        <v>16</v>
      </c>
      <c r="F7011" s="21">
        <v>20201230</v>
      </c>
      <c r="G7011" s="21" t="s">
        <v>17</v>
      </c>
      <c r="H7011" s="21" t="s">
        <v>54</v>
      </c>
      <c r="I7011" s="21" t="s">
        <v>273</v>
      </c>
      <c r="J7011" s="21">
        <v>1.42</v>
      </c>
      <c r="K7011" s="21" t="s">
        <v>20</v>
      </c>
      <c r="L7011">
        <f t="shared" si="127"/>
        <v>2</v>
      </c>
      <c r="M7011">
        <f>MATCH(H:H,价格表!$B$4:$B$35,0)</f>
        <v>14</v>
      </c>
      <c r="N7011" s="27">
        <f>IF(J7011&lt;=0.3,INDEX(价格表!$B$4:$I$31,M7011,2),IF(AND(J7011&gt;0.3,J7011&lt;=1),INDEX(价格表!$B$4:$I$31,M7011,3),IF(AND(J7011&gt;1,J7011&lt;=2.2),INDEX(价格表!$B$4:$I$31,M7011,4),IF(AND(J7011&gt;2.2,J7011&lt;=3.3),INDEX(价格表!$B$4:$I$31,M7011,5),IF(AND(J7011&gt;3.3,J7011&lt;=4),INDEX(价格表!$B$4:$I$31,M7011,6),IF(AND(J7011&gt;4,J7011&lt;=5.5),INDEX(价格表!$B$4:$I$31,M7011,7),IF(J7011&gt;5.5,2.6+INDEX(价格表!$B$4:$I$31,M7011,8)*L7011)))))))</f>
        <v>2.15</v>
      </c>
    </row>
    <row r="7012" spans="1:14">
      <c r="A7012" s="20">
        <v>4311138051464</v>
      </c>
      <c r="B7012" s="18" t="s">
        <v>16</v>
      </c>
      <c r="C7012" s="21">
        <v>20201220</v>
      </c>
      <c r="D7012" s="21">
        <v>610538201209</v>
      </c>
      <c r="E7012" s="21" t="s">
        <v>16</v>
      </c>
      <c r="F7012" s="21">
        <v>20201230</v>
      </c>
      <c r="G7012" s="21" t="s">
        <v>17</v>
      </c>
      <c r="H7012" s="21" t="s">
        <v>18</v>
      </c>
      <c r="I7012" s="21" t="s">
        <v>61</v>
      </c>
      <c r="J7012" s="21">
        <v>1.47</v>
      </c>
      <c r="K7012" s="21" t="s">
        <v>20</v>
      </c>
      <c r="L7012">
        <f t="shared" si="127"/>
        <v>2</v>
      </c>
      <c r="M7012">
        <f>MATCH(H:H,价格表!$B$4:$B$35,0)</f>
        <v>1</v>
      </c>
      <c r="N7012" s="27">
        <f>IF(J7012&lt;=0.3,INDEX(价格表!$B$4:$I$31,M7012,2),IF(AND(J7012&gt;0.3,J7012&lt;=1),INDEX(价格表!$B$4:$I$31,M7012,3),IF(AND(J7012&gt;1,J7012&lt;=2.2),INDEX(价格表!$B$4:$I$31,M7012,4),IF(AND(J7012&gt;2.2,J7012&lt;=3.3),INDEX(价格表!$B$4:$I$31,M7012,5),IF(AND(J7012&gt;3.3,J7012&lt;=4),INDEX(价格表!$B$4:$I$31,M7012,6),IF(AND(J7012&gt;4,J7012&lt;=5.5),INDEX(价格表!$B$4:$I$31,M7012,7),IF(J7012&gt;5.5,2.6+INDEX(价格表!$B$4:$I$31,M7012,8)*L7012)))))))</f>
        <v>2.15</v>
      </c>
    </row>
    <row r="7013" spans="1:14">
      <c r="A7013" s="20">
        <v>4311138051465</v>
      </c>
      <c r="B7013" s="18" t="s">
        <v>16</v>
      </c>
      <c r="C7013" s="21">
        <v>20201220</v>
      </c>
      <c r="D7013" s="21">
        <v>610538201209</v>
      </c>
      <c r="E7013" s="21" t="s">
        <v>16</v>
      </c>
      <c r="F7013" s="21">
        <v>20201230</v>
      </c>
      <c r="G7013" s="21" t="s">
        <v>17</v>
      </c>
      <c r="H7013" s="21" t="s">
        <v>25</v>
      </c>
      <c r="I7013" s="21" t="s">
        <v>42</v>
      </c>
      <c r="J7013" s="21">
        <v>1.42</v>
      </c>
      <c r="K7013" s="21" t="s">
        <v>20</v>
      </c>
      <c r="L7013">
        <f t="shared" si="127"/>
        <v>2</v>
      </c>
      <c r="M7013">
        <f>MATCH(H:H,价格表!$B$4:$B$35,0)</f>
        <v>25</v>
      </c>
      <c r="N7013" s="27">
        <f>IF(J7013&lt;=0.3,INDEX(价格表!$B$4:$I$31,M7013,2),IF(AND(J7013&gt;0.3,J7013&lt;=1),INDEX(价格表!$B$4:$I$31,M7013,3),IF(AND(J7013&gt;1,J7013&lt;=2.2),INDEX(价格表!$B$4:$I$31,M7013,4),IF(AND(J7013&gt;2.2,J7013&lt;=3.3),INDEX(价格表!$B$4:$I$31,M7013,5),IF(AND(J7013&gt;3.3,J7013&lt;=4),INDEX(价格表!$B$4:$I$31,M7013,6),IF(AND(J7013&gt;4,J7013&lt;=5.5),INDEX(价格表!$B$4:$I$31,M7013,7),IF(J7013&gt;5.5,2.6+INDEX(价格表!$B$4:$I$31,M7013,8)*L7013)))))))</f>
        <v>2.15</v>
      </c>
    </row>
    <row r="7014" spans="1:14">
      <c r="A7014" s="20">
        <v>4311138051466</v>
      </c>
      <c r="B7014" s="18" t="s">
        <v>16</v>
      </c>
      <c r="C7014" s="21">
        <v>20201220</v>
      </c>
      <c r="D7014" s="21">
        <v>610538201209</v>
      </c>
      <c r="E7014" s="21" t="s">
        <v>16</v>
      </c>
      <c r="F7014" s="21">
        <v>20201230</v>
      </c>
      <c r="G7014" s="21" t="s">
        <v>17</v>
      </c>
      <c r="H7014" s="21" t="s">
        <v>68</v>
      </c>
      <c r="I7014" s="21" t="s">
        <v>263</v>
      </c>
      <c r="J7014" s="21">
        <v>1.42</v>
      </c>
      <c r="K7014" s="21" t="s">
        <v>20</v>
      </c>
      <c r="L7014">
        <f t="shared" si="127"/>
        <v>2</v>
      </c>
      <c r="M7014">
        <f>MATCH(H:H,价格表!$B$4:$B$35,0)</f>
        <v>5</v>
      </c>
      <c r="N7014" s="27">
        <f>IF(J7014&lt;=0.3,INDEX(价格表!$B$4:$I$31,M7014,2),IF(AND(J7014&gt;0.3,J7014&lt;=1),INDEX(价格表!$B$4:$I$31,M7014,3),IF(AND(J7014&gt;1,J7014&lt;=2.2),INDEX(价格表!$B$4:$I$31,M7014,4),IF(AND(J7014&gt;2.2,J7014&lt;=3.3),INDEX(价格表!$B$4:$I$31,M7014,5),IF(AND(J7014&gt;3.3,J7014&lt;=4),INDEX(价格表!$B$4:$I$31,M7014,6),IF(AND(J7014&gt;4,J7014&lt;=5.5),INDEX(价格表!$B$4:$I$31,M7014,7),IF(J7014&gt;5.5,2.6+INDEX(价格表!$B$4:$I$31,M7014,8)*L7014)))))))</f>
        <v>2.15</v>
      </c>
    </row>
    <row r="7015" spans="1:14">
      <c r="A7015" s="20">
        <v>4311138051467</v>
      </c>
      <c r="B7015" s="18" t="s">
        <v>16</v>
      </c>
      <c r="C7015" s="21">
        <v>20201220</v>
      </c>
      <c r="D7015" s="21">
        <v>610538201209</v>
      </c>
      <c r="E7015" s="21" t="s">
        <v>16</v>
      </c>
      <c r="F7015" s="21">
        <v>20201230</v>
      </c>
      <c r="G7015" s="21" t="s">
        <v>17</v>
      </c>
      <c r="H7015" s="21" t="s">
        <v>50</v>
      </c>
      <c r="I7015" s="21" t="s">
        <v>62</v>
      </c>
      <c r="J7015" s="21">
        <v>1.42</v>
      </c>
      <c r="K7015" s="21" t="s">
        <v>20</v>
      </c>
      <c r="L7015">
        <f t="shared" si="127"/>
        <v>2</v>
      </c>
      <c r="M7015">
        <f>MATCH(H:H,价格表!$B$4:$B$35,0)</f>
        <v>4</v>
      </c>
      <c r="N7015" s="27">
        <f>IF(J7015&lt;=0.3,INDEX(价格表!$B$4:$I$31,M7015,2),IF(AND(J7015&gt;0.3,J7015&lt;=1),INDEX(价格表!$B$4:$I$31,M7015,3),IF(AND(J7015&gt;1,J7015&lt;=2.2),INDEX(价格表!$B$4:$I$31,M7015,4),IF(AND(J7015&gt;2.2,J7015&lt;=3.3),INDEX(价格表!$B$4:$I$31,M7015,5),IF(AND(J7015&gt;3.3,J7015&lt;=4),INDEX(价格表!$B$4:$I$31,M7015,6),IF(AND(J7015&gt;4,J7015&lt;=5.5),INDEX(价格表!$B$4:$I$31,M7015,7),IF(J7015&gt;5.5,2.6+INDEX(价格表!$B$4:$I$31,M7015,8)*L7015)))))))</f>
        <v>2.15</v>
      </c>
    </row>
    <row r="7016" spans="1:14">
      <c r="A7016" s="20">
        <v>4311138051468</v>
      </c>
      <c r="B7016" s="18" t="s">
        <v>16</v>
      </c>
      <c r="C7016" s="21">
        <v>20201220</v>
      </c>
      <c r="D7016" s="21">
        <v>610538201209</v>
      </c>
      <c r="E7016" s="21" t="s">
        <v>16</v>
      </c>
      <c r="F7016" s="21">
        <v>20201230</v>
      </c>
      <c r="G7016" s="21" t="s">
        <v>17</v>
      </c>
      <c r="H7016" s="21" t="s">
        <v>27</v>
      </c>
      <c r="I7016" s="21" t="s">
        <v>155</v>
      </c>
      <c r="J7016" s="21">
        <v>1.47</v>
      </c>
      <c r="K7016" s="21" t="s">
        <v>20</v>
      </c>
      <c r="L7016">
        <f t="shared" si="127"/>
        <v>2</v>
      </c>
      <c r="M7016">
        <f>MATCH(H:H,价格表!$B$4:$B$35,0)</f>
        <v>3</v>
      </c>
      <c r="N7016" s="27">
        <f>IF(J7016&lt;=0.3,INDEX(价格表!$B$4:$I$31,M7016,2),IF(AND(J7016&gt;0.3,J7016&lt;=1),INDEX(价格表!$B$4:$I$31,M7016,3),IF(AND(J7016&gt;1,J7016&lt;=2.2),INDEX(价格表!$B$4:$I$31,M7016,4),IF(AND(J7016&gt;2.2,J7016&lt;=3.3),INDEX(价格表!$B$4:$I$31,M7016,5),IF(AND(J7016&gt;3.3,J7016&lt;=4),INDEX(价格表!$B$4:$I$31,M7016,6),IF(AND(J7016&gt;4,J7016&lt;=5.5),INDEX(价格表!$B$4:$I$31,M7016,7),IF(J7016&gt;5.5,2.6+INDEX(价格表!$B$4:$I$31,M7016,8)*L7016)))))))</f>
        <v>2.15</v>
      </c>
    </row>
    <row r="7017" spans="1:14">
      <c r="A7017" s="20">
        <v>4311138051561</v>
      </c>
      <c r="B7017" s="18" t="s">
        <v>16</v>
      </c>
      <c r="C7017" s="21">
        <v>20201220</v>
      </c>
      <c r="D7017" s="21">
        <v>610538201209</v>
      </c>
      <c r="E7017" s="21" t="s">
        <v>16</v>
      </c>
      <c r="F7017" s="21">
        <v>20201230</v>
      </c>
      <c r="G7017" s="21" t="s">
        <v>17</v>
      </c>
      <c r="H7017" s="21" t="s">
        <v>37</v>
      </c>
      <c r="I7017" s="21" t="s">
        <v>265</v>
      </c>
      <c r="J7017" s="21">
        <v>1.42</v>
      </c>
      <c r="K7017" s="21" t="s">
        <v>20</v>
      </c>
      <c r="L7017">
        <f t="shared" si="127"/>
        <v>2</v>
      </c>
      <c r="M7017">
        <f>MATCH(H:H,价格表!$B$4:$B$35,0)</f>
        <v>12</v>
      </c>
      <c r="N7017" s="27">
        <f>IF(J7017&lt;=0.3,INDEX(价格表!$B$4:$I$31,M7017,2),IF(AND(J7017&gt;0.3,J7017&lt;=1),INDEX(价格表!$B$4:$I$31,M7017,3),IF(AND(J7017&gt;1,J7017&lt;=2.2),INDEX(价格表!$B$4:$I$31,M7017,4),IF(AND(J7017&gt;2.2,J7017&lt;=3.3),INDEX(价格表!$B$4:$I$31,M7017,5),IF(AND(J7017&gt;3.3,J7017&lt;=4),INDEX(价格表!$B$4:$I$31,M7017,6),IF(AND(J7017&gt;4,J7017&lt;=5.5),INDEX(价格表!$B$4:$I$31,M7017,7),IF(J7017&gt;5.5,2.6+INDEX(价格表!$B$4:$I$31,M7017,8)*L7017)))))))</f>
        <v>2.15</v>
      </c>
    </row>
    <row r="7018" spans="1:14">
      <c r="A7018" s="20">
        <v>4311138055203</v>
      </c>
      <c r="B7018" s="18" t="s">
        <v>16</v>
      </c>
      <c r="C7018" s="21">
        <v>20201220</v>
      </c>
      <c r="D7018" s="21">
        <v>610538201209</v>
      </c>
      <c r="E7018" s="21" t="s">
        <v>16</v>
      </c>
      <c r="F7018" s="21">
        <v>20201230</v>
      </c>
      <c r="G7018" s="21" t="s">
        <v>17</v>
      </c>
      <c r="H7018" s="21" t="s">
        <v>88</v>
      </c>
      <c r="I7018" s="21" t="s">
        <v>110</v>
      </c>
      <c r="J7018" s="21">
        <v>1.46</v>
      </c>
      <c r="K7018" s="21" t="s">
        <v>20</v>
      </c>
      <c r="L7018">
        <f t="shared" si="127"/>
        <v>2</v>
      </c>
      <c r="M7018">
        <f>MATCH(H:H,价格表!$B$4:$B$35,0)</f>
        <v>19</v>
      </c>
      <c r="N7018" s="27">
        <f>IF(J7018&lt;=0.3,INDEX(价格表!$B$4:$I$31,M7018,2),IF(AND(J7018&gt;0.3,J7018&lt;=1),INDEX(价格表!$B$4:$I$31,M7018,3),IF(AND(J7018&gt;1,J7018&lt;=2.2),INDEX(价格表!$B$4:$I$31,M7018,4),IF(AND(J7018&gt;2.2,J7018&lt;=3.3),INDEX(价格表!$B$4:$I$31,M7018,5),IF(AND(J7018&gt;3.3,J7018&lt;=4),INDEX(价格表!$B$4:$I$31,M7018,6),IF(AND(J7018&gt;4,J7018&lt;=5.5),INDEX(价格表!$B$4:$I$31,M7018,7),IF(J7018&gt;5.5,2.6+INDEX(价格表!$B$4:$I$31,M7018,8)*L7018)))))))</f>
        <v>2.15</v>
      </c>
    </row>
    <row r="7019" spans="1:14">
      <c r="A7019" s="20">
        <v>4311138055204</v>
      </c>
      <c r="B7019" s="18" t="s">
        <v>16</v>
      </c>
      <c r="C7019" s="21">
        <v>20201220</v>
      </c>
      <c r="D7019" s="21">
        <v>610538201209</v>
      </c>
      <c r="E7019" s="21" t="s">
        <v>16</v>
      </c>
      <c r="F7019" s="21">
        <v>20201230</v>
      </c>
      <c r="G7019" s="21" t="s">
        <v>17</v>
      </c>
      <c r="H7019" s="21" t="s">
        <v>63</v>
      </c>
      <c r="I7019" s="21" t="s">
        <v>187</v>
      </c>
      <c r="J7019" s="21">
        <v>1.67</v>
      </c>
      <c r="K7019" s="21" t="s">
        <v>20</v>
      </c>
      <c r="L7019">
        <f t="shared" si="127"/>
        <v>2</v>
      </c>
      <c r="M7019">
        <f>MATCH(H:H,价格表!$B$4:$B$35,0)</f>
        <v>21</v>
      </c>
      <c r="N7019" s="27">
        <f>IF(J7019&lt;=0.3,INDEX(价格表!$B$4:$I$31,M7019,2),IF(AND(J7019&gt;0.3,J7019&lt;=1),INDEX(价格表!$B$4:$I$31,M7019,3),IF(AND(J7019&gt;1,J7019&lt;=2.2),INDEX(价格表!$B$4:$I$31,M7019,4),IF(AND(J7019&gt;2.2,J7019&lt;=3.3),INDEX(价格表!$B$4:$I$31,M7019,5),IF(AND(J7019&gt;3.3,J7019&lt;=4),INDEX(价格表!$B$4:$I$31,M7019,6),IF(AND(J7019&gt;4,J7019&lt;=5.5),INDEX(价格表!$B$4:$I$31,M7019,7),IF(J7019&gt;5.5,2.6+INDEX(价格表!$B$4:$I$31,M7019,8)*L7019)))))))</f>
        <v>2.15</v>
      </c>
    </row>
    <row r="7020" spans="1:14">
      <c r="A7020" s="20">
        <v>4311138055205</v>
      </c>
      <c r="B7020" s="18" t="s">
        <v>16</v>
      </c>
      <c r="C7020" s="21">
        <v>20201220</v>
      </c>
      <c r="D7020" s="21">
        <v>610538201209</v>
      </c>
      <c r="E7020" s="21" t="s">
        <v>16</v>
      </c>
      <c r="F7020" s="21">
        <v>20201230</v>
      </c>
      <c r="G7020" s="21" t="s">
        <v>17</v>
      </c>
      <c r="H7020" s="21" t="s">
        <v>73</v>
      </c>
      <c r="I7020" s="21" t="s">
        <v>365</v>
      </c>
      <c r="J7020" s="21">
        <v>1.47</v>
      </c>
      <c r="K7020" s="21" t="s">
        <v>20</v>
      </c>
      <c r="L7020">
        <f t="shared" si="127"/>
        <v>2</v>
      </c>
      <c r="M7020">
        <f>MATCH(H:H,价格表!$B$4:$B$35,0)</f>
        <v>7</v>
      </c>
      <c r="N7020" s="27">
        <f>IF(J7020&lt;=0.3,INDEX(价格表!$B$4:$I$31,M7020,2),IF(AND(J7020&gt;0.3,J7020&lt;=1),INDEX(价格表!$B$4:$I$31,M7020,3),IF(AND(J7020&gt;1,J7020&lt;=2.2),INDEX(价格表!$B$4:$I$31,M7020,4),IF(AND(J7020&gt;2.2,J7020&lt;=3.3),INDEX(价格表!$B$4:$I$31,M7020,5),IF(AND(J7020&gt;3.3,J7020&lt;=4),INDEX(价格表!$B$4:$I$31,M7020,6),IF(AND(J7020&gt;4,J7020&lt;=5.5),INDEX(价格表!$B$4:$I$31,M7020,7),IF(J7020&gt;5.5,2.6+INDEX(价格表!$B$4:$I$31,M7020,8)*L7020)))))))</f>
        <v>2.15</v>
      </c>
    </row>
    <row r="7021" spans="1:14">
      <c r="A7021" s="20">
        <v>4311138055206</v>
      </c>
      <c r="B7021" s="18" t="s">
        <v>16</v>
      </c>
      <c r="C7021" s="21">
        <v>20201220</v>
      </c>
      <c r="D7021" s="21">
        <v>610538201209</v>
      </c>
      <c r="E7021" s="21" t="s">
        <v>16</v>
      </c>
      <c r="F7021" s="21">
        <v>20201230</v>
      </c>
      <c r="G7021" s="21" t="s">
        <v>17</v>
      </c>
      <c r="H7021" s="21" t="s">
        <v>23</v>
      </c>
      <c r="I7021" s="21" t="s">
        <v>99</v>
      </c>
      <c r="J7021" s="21">
        <v>1.65</v>
      </c>
      <c r="K7021" s="21" t="s">
        <v>20</v>
      </c>
      <c r="L7021">
        <f t="shared" si="127"/>
        <v>2</v>
      </c>
      <c r="M7021">
        <f>MATCH(H:H,价格表!$B$4:$B$35,0)</f>
        <v>15</v>
      </c>
      <c r="N7021" s="27">
        <f>IF(J7021&lt;=0.3,INDEX(价格表!$B$4:$I$31,M7021,2),IF(AND(J7021&gt;0.3,J7021&lt;=1),INDEX(价格表!$B$4:$I$31,M7021,3),IF(AND(J7021&gt;1,J7021&lt;=2.2),INDEX(价格表!$B$4:$I$31,M7021,4),IF(AND(J7021&gt;2.2,J7021&lt;=3.3),INDEX(价格表!$B$4:$I$31,M7021,5),IF(AND(J7021&gt;3.3,J7021&lt;=4),INDEX(价格表!$B$4:$I$31,M7021,6),IF(AND(J7021&gt;4,J7021&lt;=5.5),INDEX(价格表!$B$4:$I$31,M7021,7),IF(J7021&gt;5.5,2.6+INDEX(价格表!$B$4:$I$31,M7021,8)*L7021)))))))</f>
        <v>2.15</v>
      </c>
    </row>
    <row r="7022" spans="1:14">
      <c r="A7022" s="20">
        <v>4311138055207</v>
      </c>
      <c r="B7022" s="18" t="s">
        <v>16</v>
      </c>
      <c r="C7022" s="21">
        <v>20201220</v>
      </c>
      <c r="D7022" s="21">
        <v>610538201209</v>
      </c>
      <c r="E7022" s="21" t="s">
        <v>16</v>
      </c>
      <c r="F7022" s="21">
        <v>20201230</v>
      </c>
      <c r="G7022" s="21" t="s">
        <v>17</v>
      </c>
      <c r="H7022" s="21" t="s">
        <v>54</v>
      </c>
      <c r="I7022" s="21" t="s">
        <v>259</v>
      </c>
      <c r="J7022" s="21">
        <v>1.46</v>
      </c>
      <c r="K7022" s="21" t="s">
        <v>20</v>
      </c>
      <c r="L7022">
        <f t="shared" si="127"/>
        <v>2</v>
      </c>
      <c r="M7022">
        <f>MATCH(H:H,价格表!$B$4:$B$35,0)</f>
        <v>14</v>
      </c>
      <c r="N7022" s="27">
        <f>IF(J7022&lt;=0.3,INDEX(价格表!$B$4:$I$31,M7022,2),IF(AND(J7022&gt;0.3,J7022&lt;=1),INDEX(价格表!$B$4:$I$31,M7022,3),IF(AND(J7022&gt;1,J7022&lt;=2.2),INDEX(价格表!$B$4:$I$31,M7022,4),IF(AND(J7022&gt;2.2,J7022&lt;=3.3),INDEX(价格表!$B$4:$I$31,M7022,5),IF(AND(J7022&gt;3.3,J7022&lt;=4),INDEX(价格表!$B$4:$I$31,M7022,6),IF(AND(J7022&gt;4,J7022&lt;=5.5),INDEX(价格表!$B$4:$I$31,M7022,7),IF(J7022&gt;5.5,2.6+INDEX(价格表!$B$4:$I$31,M7022,8)*L7022)))))))</f>
        <v>2.15</v>
      </c>
    </row>
    <row r="7023" spans="1:14">
      <c r="A7023" s="20">
        <v>4311138055208</v>
      </c>
      <c r="B7023" s="18" t="s">
        <v>16</v>
      </c>
      <c r="C7023" s="21">
        <v>20201220</v>
      </c>
      <c r="D7023" s="21">
        <v>610538201209</v>
      </c>
      <c r="E7023" s="21" t="s">
        <v>16</v>
      </c>
      <c r="F7023" s="21">
        <v>20201230</v>
      </c>
      <c r="G7023" s="21" t="s">
        <v>17</v>
      </c>
      <c r="H7023" s="21" t="s">
        <v>23</v>
      </c>
      <c r="I7023" s="21" t="s">
        <v>118</v>
      </c>
      <c r="J7023" s="21">
        <v>1.45</v>
      </c>
      <c r="K7023" s="21" t="s">
        <v>20</v>
      </c>
      <c r="L7023">
        <f t="shared" si="127"/>
        <v>2</v>
      </c>
      <c r="M7023">
        <f>MATCH(H:H,价格表!$B$4:$B$35,0)</f>
        <v>15</v>
      </c>
      <c r="N7023" s="27">
        <f>IF(J7023&lt;=0.3,INDEX(价格表!$B$4:$I$31,M7023,2),IF(AND(J7023&gt;0.3,J7023&lt;=1),INDEX(价格表!$B$4:$I$31,M7023,3),IF(AND(J7023&gt;1,J7023&lt;=2.2),INDEX(价格表!$B$4:$I$31,M7023,4),IF(AND(J7023&gt;2.2,J7023&lt;=3.3),INDEX(价格表!$B$4:$I$31,M7023,5),IF(AND(J7023&gt;3.3,J7023&lt;=4),INDEX(价格表!$B$4:$I$31,M7023,6),IF(AND(J7023&gt;4,J7023&lt;=5.5),INDEX(价格表!$B$4:$I$31,M7023,7),IF(J7023&gt;5.5,2.6+INDEX(价格表!$B$4:$I$31,M7023,8)*L7023)))))))</f>
        <v>2.15</v>
      </c>
    </row>
    <row r="7024" spans="1:14">
      <c r="A7024" s="20">
        <v>4311138055209</v>
      </c>
      <c r="B7024" s="18" t="s">
        <v>16</v>
      </c>
      <c r="C7024" s="21">
        <v>20201220</v>
      </c>
      <c r="D7024" s="21">
        <v>610538201209</v>
      </c>
      <c r="E7024" s="21" t="s">
        <v>16</v>
      </c>
      <c r="F7024" s="21">
        <v>20201230</v>
      </c>
      <c r="G7024" s="21" t="s">
        <v>17</v>
      </c>
      <c r="H7024" s="21" t="s">
        <v>73</v>
      </c>
      <c r="I7024" s="21" t="s">
        <v>184</v>
      </c>
      <c r="J7024" s="21">
        <v>1.46</v>
      </c>
      <c r="K7024" s="21" t="s">
        <v>20</v>
      </c>
      <c r="L7024">
        <f t="shared" si="127"/>
        <v>2</v>
      </c>
      <c r="M7024">
        <f>MATCH(H:H,价格表!$B$4:$B$35,0)</f>
        <v>7</v>
      </c>
      <c r="N7024" s="27">
        <f>IF(J7024&lt;=0.3,INDEX(价格表!$B$4:$I$31,M7024,2),IF(AND(J7024&gt;0.3,J7024&lt;=1),INDEX(价格表!$B$4:$I$31,M7024,3),IF(AND(J7024&gt;1,J7024&lt;=2.2),INDEX(价格表!$B$4:$I$31,M7024,4),IF(AND(J7024&gt;2.2,J7024&lt;=3.3),INDEX(价格表!$B$4:$I$31,M7024,5),IF(AND(J7024&gt;3.3,J7024&lt;=4),INDEX(价格表!$B$4:$I$31,M7024,6),IF(AND(J7024&gt;4,J7024&lt;=5.5),INDEX(价格表!$B$4:$I$31,M7024,7),IF(J7024&gt;5.5,2.6+INDEX(价格表!$B$4:$I$31,M7024,8)*L7024)))))))</f>
        <v>2.15</v>
      </c>
    </row>
    <row r="7025" spans="1:14">
      <c r="A7025" s="20">
        <v>4311138055210</v>
      </c>
      <c r="B7025" s="18" t="s">
        <v>16</v>
      </c>
      <c r="C7025" s="21">
        <v>20201220</v>
      </c>
      <c r="D7025" s="21">
        <v>610538201209</v>
      </c>
      <c r="E7025" s="21" t="s">
        <v>16</v>
      </c>
      <c r="F7025" s="21">
        <v>20201230</v>
      </c>
      <c r="G7025" s="21" t="s">
        <v>17</v>
      </c>
      <c r="H7025" s="21" t="s">
        <v>54</v>
      </c>
      <c r="I7025" s="21" t="s">
        <v>78</v>
      </c>
      <c r="J7025" s="21">
        <v>1.46</v>
      </c>
      <c r="K7025" s="21" t="s">
        <v>20</v>
      </c>
      <c r="L7025">
        <f t="shared" si="127"/>
        <v>2</v>
      </c>
      <c r="M7025">
        <f>MATCH(H:H,价格表!$B$4:$B$35,0)</f>
        <v>14</v>
      </c>
      <c r="N7025" s="27">
        <f>IF(J7025&lt;=0.3,INDEX(价格表!$B$4:$I$31,M7025,2),IF(AND(J7025&gt;0.3,J7025&lt;=1),INDEX(价格表!$B$4:$I$31,M7025,3),IF(AND(J7025&gt;1,J7025&lt;=2.2),INDEX(价格表!$B$4:$I$31,M7025,4),IF(AND(J7025&gt;2.2,J7025&lt;=3.3),INDEX(价格表!$B$4:$I$31,M7025,5),IF(AND(J7025&gt;3.3,J7025&lt;=4),INDEX(价格表!$B$4:$I$31,M7025,6),IF(AND(J7025&gt;4,J7025&lt;=5.5),INDEX(价格表!$B$4:$I$31,M7025,7),IF(J7025&gt;5.5,2.6+INDEX(价格表!$B$4:$I$31,M7025,8)*L7025)))))))</f>
        <v>2.15</v>
      </c>
    </row>
    <row r="7026" spans="1:14">
      <c r="A7026" s="20">
        <v>4311138055211</v>
      </c>
      <c r="B7026" s="18" t="s">
        <v>16</v>
      </c>
      <c r="C7026" s="21">
        <v>20201220</v>
      </c>
      <c r="D7026" s="21">
        <v>610538201209</v>
      </c>
      <c r="E7026" s="21" t="s">
        <v>16</v>
      </c>
      <c r="F7026" s="21">
        <v>20201230</v>
      </c>
      <c r="G7026" s="21" t="s">
        <v>17</v>
      </c>
      <c r="H7026" s="21" t="s">
        <v>82</v>
      </c>
      <c r="I7026" s="21" t="s">
        <v>83</v>
      </c>
      <c r="J7026" s="21">
        <v>1.46</v>
      </c>
      <c r="K7026" s="21" t="s">
        <v>20</v>
      </c>
      <c r="L7026">
        <f t="shared" si="127"/>
        <v>2</v>
      </c>
      <c r="M7026">
        <f>MATCH(H:H,价格表!$B$4:$B$35,0)</f>
        <v>2</v>
      </c>
      <c r="N7026" s="27">
        <f>IF(J7026&lt;=0.3,INDEX(价格表!$B$4:$I$31,M7026,2),IF(AND(J7026&gt;0.3,J7026&lt;=1),INDEX(价格表!$B$4:$I$31,M7026,3),IF(AND(J7026&gt;1,J7026&lt;=2.2),INDEX(价格表!$B$4:$I$31,M7026,4),IF(AND(J7026&gt;2.2,J7026&lt;=3.3),INDEX(价格表!$B$4:$I$31,M7026,5),IF(AND(J7026&gt;3.3,J7026&lt;=4),INDEX(价格表!$B$4:$I$31,M7026,6),IF(AND(J7026&gt;4,J7026&lt;=5.5),INDEX(价格表!$B$4:$I$31,M7026,7),IF(J7026&gt;5.5,2.6+INDEX(价格表!$B$4:$I$31,M7026,8)*L7026)))))))</f>
        <v>2.15</v>
      </c>
    </row>
    <row r="7027" spans="1:14">
      <c r="A7027" s="20">
        <v>4311138058727</v>
      </c>
      <c r="B7027" s="18" t="s">
        <v>16</v>
      </c>
      <c r="C7027" s="21">
        <v>20201220</v>
      </c>
      <c r="D7027" s="21">
        <v>610538201209</v>
      </c>
      <c r="E7027" s="21" t="s">
        <v>16</v>
      </c>
      <c r="F7027" s="21">
        <v>20201230</v>
      </c>
      <c r="G7027" s="21" t="s">
        <v>17</v>
      </c>
      <c r="H7027" s="21" t="s">
        <v>66</v>
      </c>
      <c r="I7027" s="21" t="s">
        <v>142</v>
      </c>
      <c r="J7027" s="21">
        <v>1.43</v>
      </c>
      <c r="K7027" s="21" t="s">
        <v>20</v>
      </c>
      <c r="L7027">
        <f t="shared" si="127"/>
        <v>2</v>
      </c>
      <c r="M7027">
        <f>MATCH(H:H,价格表!$B$4:$B$35,0)</f>
        <v>17</v>
      </c>
      <c r="N7027" s="27">
        <f>IF(J7027&lt;=0.3,INDEX(价格表!$B$4:$I$31,M7027,2),IF(AND(J7027&gt;0.3,J7027&lt;=1),INDEX(价格表!$B$4:$I$31,M7027,3),IF(AND(J7027&gt;1,J7027&lt;=2.2),INDEX(价格表!$B$4:$I$31,M7027,4),IF(AND(J7027&gt;2.2,J7027&lt;=3.3),INDEX(价格表!$B$4:$I$31,M7027,5),IF(AND(J7027&gt;3.3,J7027&lt;=4),INDEX(价格表!$B$4:$I$31,M7027,6),IF(AND(J7027&gt;4,J7027&lt;=5.5),INDEX(价格表!$B$4:$I$31,M7027,7),IF(J7027&gt;5.5,2.6+INDEX(价格表!$B$4:$I$31,M7027,8)*L7027)))))))</f>
        <v>2.15</v>
      </c>
    </row>
    <row r="7028" spans="1:14">
      <c r="A7028" s="20">
        <v>4311138058728</v>
      </c>
      <c r="B7028" s="18" t="s">
        <v>16</v>
      </c>
      <c r="C7028" s="21">
        <v>20201220</v>
      </c>
      <c r="D7028" s="21">
        <v>610538201209</v>
      </c>
      <c r="E7028" s="21" t="s">
        <v>16</v>
      </c>
      <c r="F7028" s="21">
        <v>20201230</v>
      </c>
      <c r="G7028" s="21" t="s">
        <v>17</v>
      </c>
      <c r="H7028" s="21" t="s">
        <v>33</v>
      </c>
      <c r="I7028" s="21" t="s">
        <v>34</v>
      </c>
      <c r="J7028" s="21">
        <v>1.42</v>
      </c>
      <c r="K7028" s="21" t="s">
        <v>20</v>
      </c>
      <c r="L7028">
        <f t="shared" si="127"/>
        <v>2</v>
      </c>
      <c r="M7028">
        <f>MATCH(H:H,价格表!$B$4:$B$35,0)</f>
        <v>13</v>
      </c>
      <c r="N7028" s="27">
        <f>IF(J7028&lt;=0.3,INDEX(价格表!$B$4:$I$31,M7028,2),IF(AND(J7028&gt;0.3,J7028&lt;=1),INDEX(价格表!$B$4:$I$31,M7028,3),IF(AND(J7028&gt;1,J7028&lt;=2.2),INDEX(价格表!$B$4:$I$31,M7028,4),IF(AND(J7028&gt;2.2,J7028&lt;=3.3),INDEX(价格表!$B$4:$I$31,M7028,5),IF(AND(J7028&gt;3.3,J7028&lt;=4),INDEX(价格表!$B$4:$I$31,M7028,6),IF(AND(J7028&gt;4,J7028&lt;=5.5),INDEX(价格表!$B$4:$I$31,M7028,7),IF(J7028&gt;5.5,2.6+INDEX(价格表!$B$4:$I$31,M7028,8)*L7028)))))))</f>
        <v>2.15</v>
      </c>
    </row>
    <row r="7029" spans="1:14">
      <c r="A7029" s="20">
        <v>4311138058729</v>
      </c>
      <c r="B7029" s="18" t="s">
        <v>16</v>
      </c>
      <c r="C7029" s="21">
        <v>20201220</v>
      </c>
      <c r="D7029" s="21">
        <v>610538201209</v>
      </c>
      <c r="E7029" s="21" t="s">
        <v>16</v>
      </c>
      <c r="F7029" s="21">
        <v>20201230</v>
      </c>
      <c r="G7029" s="21" t="s">
        <v>17</v>
      </c>
      <c r="H7029" s="21" t="s">
        <v>73</v>
      </c>
      <c r="I7029" s="21" t="s">
        <v>366</v>
      </c>
      <c r="J7029" s="21">
        <v>1.42</v>
      </c>
      <c r="K7029" s="21" t="s">
        <v>20</v>
      </c>
      <c r="L7029">
        <f t="shared" si="127"/>
        <v>2</v>
      </c>
      <c r="M7029">
        <f>MATCH(H:H,价格表!$B$4:$B$35,0)</f>
        <v>7</v>
      </c>
      <c r="N7029" s="27">
        <f>IF(J7029&lt;=0.3,INDEX(价格表!$B$4:$I$31,M7029,2),IF(AND(J7029&gt;0.3,J7029&lt;=1),INDEX(价格表!$B$4:$I$31,M7029,3),IF(AND(J7029&gt;1,J7029&lt;=2.2),INDEX(价格表!$B$4:$I$31,M7029,4),IF(AND(J7029&gt;2.2,J7029&lt;=3.3),INDEX(价格表!$B$4:$I$31,M7029,5),IF(AND(J7029&gt;3.3,J7029&lt;=4),INDEX(价格表!$B$4:$I$31,M7029,6),IF(AND(J7029&gt;4,J7029&lt;=5.5),INDEX(价格表!$B$4:$I$31,M7029,7),IF(J7029&gt;5.5,2.6+INDEX(价格表!$B$4:$I$31,M7029,8)*L7029)))))))</f>
        <v>2.15</v>
      </c>
    </row>
    <row r="7030" spans="1:14">
      <c r="A7030" s="20">
        <v>4311138058730</v>
      </c>
      <c r="B7030" s="18" t="s">
        <v>16</v>
      </c>
      <c r="C7030" s="21">
        <v>20201220</v>
      </c>
      <c r="D7030" s="21">
        <v>610538201209</v>
      </c>
      <c r="E7030" s="21" t="s">
        <v>16</v>
      </c>
      <c r="F7030" s="21">
        <v>20201230</v>
      </c>
      <c r="G7030" s="21" t="s">
        <v>17</v>
      </c>
      <c r="H7030" s="21" t="s">
        <v>35</v>
      </c>
      <c r="I7030" s="21" t="s">
        <v>102</v>
      </c>
      <c r="J7030" s="21">
        <v>1.45</v>
      </c>
      <c r="K7030" s="21" t="s">
        <v>20</v>
      </c>
      <c r="L7030">
        <f t="shared" si="127"/>
        <v>2</v>
      </c>
      <c r="M7030">
        <f>MATCH(H:H,价格表!$B$4:$B$35,0)</f>
        <v>22</v>
      </c>
      <c r="N7030" s="27">
        <f>IF(J7030&lt;=0.3,INDEX(价格表!$B$4:$I$31,M7030,2),IF(AND(J7030&gt;0.3,J7030&lt;=1),INDEX(价格表!$B$4:$I$31,M7030,3),IF(AND(J7030&gt;1,J7030&lt;=2.2),INDEX(价格表!$B$4:$I$31,M7030,4),IF(AND(J7030&gt;2.2,J7030&lt;=3.3),INDEX(价格表!$B$4:$I$31,M7030,5),IF(AND(J7030&gt;3.3,J7030&lt;=4),INDEX(价格表!$B$4:$I$31,M7030,6),IF(AND(J7030&gt;4,J7030&lt;=5.5),INDEX(价格表!$B$4:$I$31,M7030,7),IF(J7030&gt;5.5,2.6+INDEX(价格表!$B$4:$I$31,M7030,8)*L7030)))))))</f>
        <v>2.15</v>
      </c>
    </row>
    <row r="7031" spans="1:14">
      <c r="A7031" s="20">
        <v>4311138058731</v>
      </c>
      <c r="B7031" s="18" t="s">
        <v>16</v>
      </c>
      <c r="C7031" s="21">
        <v>20201220</v>
      </c>
      <c r="D7031" s="21">
        <v>610538201209</v>
      </c>
      <c r="E7031" s="21" t="s">
        <v>16</v>
      </c>
      <c r="F7031" s="21">
        <v>20201230</v>
      </c>
      <c r="G7031" s="21" t="s">
        <v>17</v>
      </c>
      <c r="H7031" s="21" t="s">
        <v>25</v>
      </c>
      <c r="I7031" s="21" t="s">
        <v>42</v>
      </c>
      <c r="J7031" s="21">
        <v>1.46</v>
      </c>
      <c r="K7031" s="21" t="s">
        <v>20</v>
      </c>
      <c r="L7031">
        <f t="shared" si="127"/>
        <v>2</v>
      </c>
      <c r="M7031">
        <f>MATCH(H:H,价格表!$B$4:$B$35,0)</f>
        <v>25</v>
      </c>
      <c r="N7031" s="27">
        <f>IF(J7031&lt;=0.3,INDEX(价格表!$B$4:$I$31,M7031,2),IF(AND(J7031&gt;0.3,J7031&lt;=1),INDEX(价格表!$B$4:$I$31,M7031,3),IF(AND(J7031&gt;1,J7031&lt;=2.2),INDEX(价格表!$B$4:$I$31,M7031,4),IF(AND(J7031&gt;2.2,J7031&lt;=3.3),INDEX(价格表!$B$4:$I$31,M7031,5),IF(AND(J7031&gt;3.3,J7031&lt;=4),INDEX(价格表!$B$4:$I$31,M7031,6),IF(AND(J7031&gt;4,J7031&lt;=5.5),INDEX(价格表!$B$4:$I$31,M7031,7),IF(J7031&gt;5.5,2.6+INDEX(价格表!$B$4:$I$31,M7031,8)*L7031)))))))</f>
        <v>2.15</v>
      </c>
    </row>
    <row r="7032" spans="1:14">
      <c r="A7032" s="20">
        <v>4311138058732</v>
      </c>
      <c r="B7032" s="18" t="s">
        <v>16</v>
      </c>
      <c r="C7032" s="21">
        <v>20201220</v>
      </c>
      <c r="D7032" s="21">
        <v>610538201209</v>
      </c>
      <c r="E7032" s="21" t="s">
        <v>16</v>
      </c>
      <c r="F7032" s="21">
        <v>20201230</v>
      </c>
      <c r="G7032" s="21" t="s">
        <v>17</v>
      </c>
      <c r="H7032" s="21" t="s">
        <v>18</v>
      </c>
      <c r="I7032" s="21" t="s">
        <v>53</v>
      </c>
      <c r="J7032" s="21">
        <v>1.45</v>
      </c>
      <c r="K7032" s="21" t="s">
        <v>20</v>
      </c>
      <c r="L7032">
        <f t="shared" si="127"/>
        <v>2</v>
      </c>
      <c r="M7032">
        <f>MATCH(H:H,价格表!$B$4:$B$35,0)</f>
        <v>1</v>
      </c>
      <c r="N7032" s="27">
        <f>IF(J7032&lt;=0.3,INDEX(价格表!$B$4:$I$31,M7032,2),IF(AND(J7032&gt;0.3,J7032&lt;=1),INDEX(价格表!$B$4:$I$31,M7032,3),IF(AND(J7032&gt;1,J7032&lt;=2.2),INDEX(价格表!$B$4:$I$31,M7032,4),IF(AND(J7032&gt;2.2,J7032&lt;=3.3),INDEX(价格表!$B$4:$I$31,M7032,5),IF(AND(J7032&gt;3.3,J7032&lt;=4),INDEX(价格表!$B$4:$I$31,M7032,6),IF(AND(J7032&gt;4,J7032&lt;=5.5),INDEX(价格表!$B$4:$I$31,M7032,7),IF(J7032&gt;5.5,2.6+INDEX(价格表!$B$4:$I$31,M7032,8)*L7032)))))))</f>
        <v>2.15</v>
      </c>
    </row>
    <row r="7033" spans="1:14">
      <c r="A7033" s="20">
        <v>4311138058733</v>
      </c>
      <c r="B7033" s="18" t="s">
        <v>16</v>
      </c>
      <c r="C7033" s="21">
        <v>20201220</v>
      </c>
      <c r="D7033" s="21">
        <v>610538201209</v>
      </c>
      <c r="E7033" s="21" t="s">
        <v>16</v>
      </c>
      <c r="F7033" s="21">
        <v>20201230</v>
      </c>
      <c r="G7033" s="21" t="s">
        <v>17</v>
      </c>
      <c r="H7033" s="21" t="s">
        <v>25</v>
      </c>
      <c r="I7033" s="21" t="s">
        <v>121</v>
      </c>
      <c r="J7033" s="21">
        <v>1.42</v>
      </c>
      <c r="K7033" s="21" t="s">
        <v>20</v>
      </c>
      <c r="L7033">
        <f t="shared" si="127"/>
        <v>2</v>
      </c>
      <c r="M7033">
        <f>MATCH(H:H,价格表!$B$4:$B$35,0)</f>
        <v>25</v>
      </c>
      <c r="N7033" s="27">
        <f>IF(J7033&lt;=0.3,INDEX(价格表!$B$4:$I$31,M7033,2),IF(AND(J7033&gt;0.3,J7033&lt;=1),INDEX(价格表!$B$4:$I$31,M7033,3),IF(AND(J7033&gt;1,J7033&lt;=2.2),INDEX(价格表!$B$4:$I$31,M7033,4),IF(AND(J7033&gt;2.2,J7033&lt;=3.3),INDEX(价格表!$B$4:$I$31,M7033,5),IF(AND(J7033&gt;3.3,J7033&lt;=4),INDEX(价格表!$B$4:$I$31,M7033,6),IF(AND(J7033&gt;4,J7033&lt;=5.5),INDEX(价格表!$B$4:$I$31,M7033,7),IF(J7033&gt;5.5,2.6+INDEX(价格表!$B$4:$I$31,M7033,8)*L7033)))))))</f>
        <v>2.15</v>
      </c>
    </row>
    <row r="7034" spans="1:14">
      <c r="A7034" s="20">
        <v>4311138058734</v>
      </c>
      <c r="B7034" s="18" t="s">
        <v>16</v>
      </c>
      <c r="C7034" s="21">
        <v>20201220</v>
      </c>
      <c r="D7034" s="21">
        <v>610538201209</v>
      </c>
      <c r="E7034" s="21" t="s">
        <v>16</v>
      </c>
      <c r="F7034" s="21">
        <v>20201230</v>
      </c>
      <c r="G7034" s="21" t="s">
        <v>17</v>
      </c>
      <c r="H7034" s="21" t="s">
        <v>50</v>
      </c>
      <c r="I7034" s="21" t="s">
        <v>166</v>
      </c>
      <c r="J7034" s="21">
        <v>1.5</v>
      </c>
      <c r="K7034" s="21" t="s">
        <v>20</v>
      </c>
      <c r="L7034">
        <f t="shared" si="127"/>
        <v>2</v>
      </c>
      <c r="M7034">
        <f>MATCH(H:H,价格表!$B$4:$B$35,0)</f>
        <v>4</v>
      </c>
      <c r="N7034" s="27">
        <f>IF(J7034&lt;=0.3,INDEX(价格表!$B$4:$I$31,M7034,2),IF(AND(J7034&gt;0.3,J7034&lt;=1),INDEX(价格表!$B$4:$I$31,M7034,3),IF(AND(J7034&gt;1,J7034&lt;=2.2),INDEX(价格表!$B$4:$I$31,M7034,4),IF(AND(J7034&gt;2.2,J7034&lt;=3.3),INDEX(价格表!$B$4:$I$31,M7034,5),IF(AND(J7034&gt;3.3,J7034&lt;=4),INDEX(价格表!$B$4:$I$31,M7034,6),IF(AND(J7034&gt;4,J7034&lt;=5.5),INDEX(价格表!$B$4:$I$31,M7034,7),IF(J7034&gt;5.5,2.6+INDEX(价格表!$B$4:$I$31,M7034,8)*L7034)))))))</f>
        <v>2.15</v>
      </c>
    </row>
    <row r="7035" spans="1:14">
      <c r="A7035" s="20">
        <v>4311138058735</v>
      </c>
      <c r="B7035" s="18" t="s">
        <v>16</v>
      </c>
      <c r="C7035" s="21">
        <v>20201220</v>
      </c>
      <c r="D7035" s="21">
        <v>610538201209</v>
      </c>
      <c r="E7035" s="21" t="s">
        <v>16</v>
      </c>
      <c r="F7035" s="21">
        <v>20201230</v>
      </c>
      <c r="G7035" s="21" t="s">
        <v>17</v>
      </c>
      <c r="H7035" s="21" t="s">
        <v>35</v>
      </c>
      <c r="I7035" s="21" t="s">
        <v>135</v>
      </c>
      <c r="J7035" s="21">
        <v>1.55</v>
      </c>
      <c r="K7035" s="21" t="s">
        <v>20</v>
      </c>
      <c r="L7035">
        <f t="shared" si="127"/>
        <v>2</v>
      </c>
      <c r="M7035">
        <f>MATCH(H:H,价格表!$B$4:$B$35,0)</f>
        <v>22</v>
      </c>
      <c r="N7035" s="27">
        <f>IF(J7035&lt;=0.3,INDEX(价格表!$B$4:$I$31,M7035,2),IF(AND(J7035&gt;0.3,J7035&lt;=1),INDEX(价格表!$B$4:$I$31,M7035,3),IF(AND(J7035&gt;1,J7035&lt;=2.2),INDEX(价格表!$B$4:$I$31,M7035,4),IF(AND(J7035&gt;2.2,J7035&lt;=3.3),INDEX(价格表!$B$4:$I$31,M7035,5),IF(AND(J7035&gt;3.3,J7035&lt;=4),INDEX(价格表!$B$4:$I$31,M7035,6),IF(AND(J7035&gt;4,J7035&lt;=5.5),INDEX(价格表!$B$4:$I$31,M7035,7),IF(J7035&gt;5.5,2.6+INDEX(价格表!$B$4:$I$31,M7035,8)*L7035)))))))</f>
        <v>2.15</v>
      </c>
    </row>
    <row r="7036" spans="1:14">
      <c r="A7036" s="20">
        <v>4311138058736</v>
      </c>
      <c r="B7036" s="18" t="s">
        <v>16</v>
      </c>
      <c r="C7036" s="21">
        <v>20201220</v>
      </c>
      <c r="D7036" s="21">
        <v>610538201209</v>
      </c>
      <c r="E7036" s="21" t="s">
        <v>16</v>
      </c>
      <c r="F7036" s="21">
        <v>20201230</v>
      </c>
      <c r="G7036" s="21" t="s">
        <v>17</v>
      </c>
      <c r="H7036" s="21" t="s">
        <v>45</v>
      </c>
      <c r="I7036" s="21" t="s">
        <v>143</v>
      </c>
      <c r="J7036" s="21">
        <v>1.42</v>
      </c>
      <c r="K7036" s="21" t="s">
        <v>20</v>
      </c>
      <c r="L7036">
        <f t="shared" si="127"/>
        <v>2</v>
      </c>
      <c r="M7036">
        <f>MATCH(H:H,价格表!$B$4:$B$35,0)</f>
        <v>9</v>
      </c>
      <c r="N7036" s="27">
        <f>IF(J7036&lt;=0.3,INDEX(价格表!$B$4:$I$31,M7036,2),IF(AND(J7036&gt;0.3,J7036&lt;=1),INDEX(价格表!$B$4:$I$31,M7036,3),IF(AND(J7036&gt;1,J7036&lt;=2.2),INDEX(价格表!$B$4:$I$31,M7036,4),IF(AND(J7036&gt;2.2,J7036&lt;=3.3),INDEX(价格表!$B$4:$I$31,M7036,5),IF(AND(J7036&gt;3.3,J7036&lt;=4),INDEX(价格表!$B$4:$I$31,M7036,6),IF(AND(J7036&gt;4,J7036&lt;=5.5),INDEX(价格表!$B$4:$I$31,M7036,7),IF(J7036&gt;5.5,2.6+INDEX(价格表!$B$4:$I$31,M7036,8)*L7036)))))))</f>
        <v>2.15</v>
      </c>
    </row>
    <row r="7037" spans="1:14">
      <c r="A7037" s="20">
        <v>4311138058753</v>
      </c>
      <c r="B7037" s="18" t="s">
        <v>16</v>
      </c>
      <c r="C7037" s="21">
        <v>20201220</v>
      </c>
      <c r="D7037" s="21">
        <v>610538201209</v>
      </c>
      <c r="E7037" s="21" t="s">
        <v>16</v>
      </c>
      <c r="F7037" s="21">
        <v>20201230</v>
      </c>
      <c r="G7037" s="21" t="s">
        <v>17</v>
      </c>
      <c r="H7037" s="21" t="s">
        <v>75</v>
      </c>
      <c r="I7037" s="21" t="s">
        <v>114</v>
      </c>
      <c r="J7037" s="21">
        <v>1.43</v>
      </c>
      <c r="K7037" s="21" t="s">
        <v>20</v>
      </c>
      <c r="L7037">
        <f t="shared" si="127"/>
        <v>2</v>
      </c>
      <c r="M7037">
        <f>MATCH(H:H,价格表!$B$4:$B$35,0)</f>
        <v>24</v>
      </c>
      <c r="N7037" s="27">
        <f>IF(J7037&lt;=0.3,INDEX(价格表!$B$4:$I$31,M7037,2),IF(AND(J7037&gt;0.3,J7037&lt;=1),INDEX(价格表!$B$4:$I$31,M7037,3),IF(AND(J7037&gt;1,J7037&lt;=2.2),INDEX(价格表!$B$4:$I$31,M7037,4),IF(AND(J7037&gt;2.2,J7037&lt;=3.3),INDEX(价格表!$B$4:$I$31,M7037,5),IF(AND(J7037&gt;3.3,J7037&lt;=4),INDEX(价格表!$B$4:$I$31,M7037,6),IF(AND(J7037&gt;4,J7037&lt;=5.5),INDEX(价格表!$B$4:$I$31,M7037,7),IF(J7037&gt;5.5,2.6+INDEX(价格表!$B$4:$I$31,M7037,8)*L7037)))))))</f>
        <v>2.15</v>
      </c>
    </row>
    <row r="7038" spans="1:14">
      <c r="A7038" s="20">
        <v>4311138058754</v>
      </c>
      <c r="B7038" s="18" t="s">
        <v>16</v>
      </c>
      <c r="C7038" s="21">
        <v>20201220</v>
      </c>
      <c r="D7038" s="21">
        <v>610538201209</v>
      </c>
      <c r="E7038" s="21" t="s">
        <v>16</v>
      </c>
      <c r="F7038" s="21">
        <v>20201230</v>
      </c>
      <c r="G7038" s="21" t="s">
        <v>17</v>
      </c>
      <c r="H7038" s="21" t="s">
        <v>27</v>
      </c>
      <c r="I7038" s="21" t="s">
        <v>85</v>
      </c>
      <c r="J7038" s="21">
        <v>1.63</v>
      </c>
      <c r="K7038" s="21" t="s">
        <v>20</v>
      </c>
      <c r="L7038">
        <f t="shared" si="127"/>
        <v>2</v>
      </c>
      <c r="M7038">
        <f>MATCH(H:H,价格表!$B$4:$B$35,0)</f>
        <v>3</v>
      </c>
      <c r="N7038" s="27">
        <f>IF(J7038&lt;=0.3,INDEX(价格表!$B$4:$I$31,M7038,2),IF(AND(J7038&gt;0.3,J7038&lt;=1),INDEX(价格表!$B$4:$I$31,M7038,3),IF(AND(J7038&gt;1,J7038&lt;=2.2),INDEX(价格表!$B$4:$I$31,M7038,4),IF(AND(J7038&gt;2.2,J7038&lt;=3.3),INDEX(价格表!$B$4:$I$31,M7038,5),IF(AND(J7038&gt;3.3,J7038&lt;=4),INDEX(价格表!$B$4:$I$31,M7038,6),IF(AND(J7038&gt;4,J7038&lt;=5.5),INDEX(价格表!$B$4:$I$31,M7038,7),IF(J7038&gt;5.5,2.6+INDEX(价格表!$B$4:$I$31,M7038,8)*L7038)))))))</f>
        <v>2.15</v>
      </c>
    </row>
    <row r="7039" spans="1:14">
      <c r="A7039" s="20">
        <v>4311138058755</v>
      </c>
      <c r="B7039" s="18" t="s">
        <v>16</v>
      </c>
      <c r="C7039" s="21">
        <v>20201220</v>
      </c>
      <c r="D7039" s="21">
        <v>610538201209</v>
      </c>
      <c r="E7039" s="21" t="s">
        <v>16</v>
      </c>
      <c r="F7039" s="21">
        <v>20201230</v>
      </c>
      <c r="G7039" s="21" t="s">
        <v>17</v>
      </c>
      <c r="H7039" s="21" t="s">
        <v>54</v>
      </c>
      <c r="I7039" s="21" t="s">
        <v>129</v>
      </c>
      <c r="J7039" s="21">
        <v>1.42</v>
      </c>
      <c r="K7039" s="21" t="s">
        <v>20</v>
      </c>
      <c r="L7039">
        <f t="shared" si="127"/>
        <v>2</v>
      </c>
      <c r="M7039">
        <f>MATCH(H:H,价格表!$B$4:$B$35,0)</f>
        <v>14</v>
      </c>
      <c r="N7039" s="27">
        <f>IF(J7039&lt;=0.3,INDEX(价格表!$B$4:$I$31,M7039,2),IF(AND(J7039&gt;0.3,J7039&lt;=1),INDEX(价格表!$B$4:$I$31,M7039,3),IF(AND(J7039&gt;1,J7039&lt;=2.2),INDEX(价格表!$B$4:$I$31,M7039,4),IF(AND(J7039&gt;2.2,J7039&lt;=3.3),INDEX(价格表!$B$4:$I$31,M7039,5),IF(AND(J7039&gt;3.3,J7039&lt;=4),INDEX(价格表!$B$4:$I$31,M7039,6),IF(AND(J7039&gt;4,J7039&lt;=5.5),INDEX(价格表!$B$4:$I$31,M7039,7),IF(J7039&gt;5.5,2.6+INDEX(价格表!$B$4:$I$31,M7039,8)*L7039)))))))</f>
        <v>2.15</v>
      </c>
    </row>
    <row r="7040" spans="1:14">
      <c r="A7040" s="20">
        <v>4311138058757</v>
      </c>
      <c r="B7040" s="18" t="s">
        <v>16</v>
      </c>
      <c r="C7040" s="21">
        <v>20201220</v>
      </c>
      <c r="D7040" s="21">
        <v>610538201209</v>
      </c>
      <c r="E7040" s="21" t="s">
        <v>16</v>
      </c>
      <c r="F7040" s="21">
        <v>20201230</v>
      </c>
      <c r="G7040" s="21" t="s">
        <v>17</v>
      </c>
      <c r="H7040" s="21" t="s">
        <v>23</v>
      </c>
      <c r="I7040" s="21" t="s">
        <v>115</v>
      </c>
      <c r="J7040" s="21">
        <v>1.65</v>
      </c>
      <c r="K7040" s="21" t="s">
        <v>20</v>
      </c>
      <c r="L7040">
        <f t="shared" si="127"/>
        <v>2</v>
      </c>
      <c r="M7040">
        <f>MATCH(H:H,价格表!$B$4:$B$35,0)</f>
        <v>15</v>
      </c>
      <c r="N7040" s="27">
        <f>IF(J7040&lt;=0.3,INDEX(价格表!$B$4:$I$31,M7040,2),IF(AND(J7040&gt;0.3,J7040&lt;=1),INDEX(价格表!$B$4:$I$31,M7040,3),IF(AND(J7040&gt;1,J7040&lt;=2.2),INDEX(价格表!$B$4:$I$31,M7040,4),IF(AND(J7040&gt;2.2,J7040&lt;=3.3),INDEX(价格表!$B$4:$I$31,M7040,5),IF(AND(J7040&gt;3.3,J7040&lt;=4),INDEX(价格表!$B$4:$I$31,M7040,6),IF(AND(J7040&gt;4,J7040&lt;=5.5),INDEX(价格表!$B$4:$I$31,M7040,7),IF(J7040&gt;5.5,2.6+INDEX(价格表!$B$4:$I$31,M7040,8)*L7040)))))))</f>
        <v>2.15</v>
      </c>
    </row>
    <row r="7041" spans="1:14">
      <c r="A7041" s="20">
        <v>4311138058758</v>
      </c>
      <c r="B7041" s="18" t="s">
        <v>16</v>
      </c>
      <c r="C7041" s="21">
        <v>20201220</v>
      </c>
      <c r="D7041" s="21">
        <v>610538201209</v>
      </c>
      <c r="E7041" s="21" t="s">
        <v>16</v>
      </c>
      <c r="F7041" s="21">
        <v>20201230</v>
      </c>
      <c r="G7041" s="21" t="s">
        <v>17</v>
      </c>
      <c r="H7041" s="21" t="s">
        <v>23</v>
      </c>
      <c r="I7041" s="21" t="s">
        <v>258</v>
      </c>
      <c r="J7041" s="21">
        <v>1.68</v>
      </c>
      <c r="K7041" s="21" t="s">
        <v>20</v>
      </c>
      <c r="L7041">
        <f t="shared" si="127"/>
        <v>2</v>
      </c>
      <c r="M7041">
        <f>MATCH(H:H,价格表!$B$4:$B$35,0)</f>
        <v>15</v>
      </c>
      <c r="N7041" s="27">
        <f>IF(J7041&lt;=0.3,INDEX(价格表!$B$4:$I$31,M7041,2),IF(AND(J7041&gt;0.3,J7041&lt;=1),INDEX(价格表!$B$4:$I$31,M7041,3),IF(AND(J7041&gt;1,J7041&lt;=2.2),INDEX(价格表!$B$4:$I$31,M7041,4),IF(AND(J7041&gt;2.2,J7041&lt;=3.3),INDEX(价格表!$B$4:$I$31,M7041,5),IF(AND(J7041&gt;3.3,J7041&lt;=4),INDEX(价格表!$B$4:$I$31,M7041,6),IF(AND(J7041&gt;4,J7041&lt;=5.5),INDEX(价格表!$B$4:$I$31,M7041,7),IF(J7041&gt;5.5,2.6+INDEX(价格表!$B$4:$I$31,M7041,8)*L7041)))))))</f>
        <v>2.15</v>
      </c>
    </row>
    <row r="7042" spans="1:14">
      <c r="A7042" s="20">
        <v>4311138058759</v>
      </c>
      <c r="B7042" s="18" t="s">
        <v>16</v>
      </c>
      <c r="C7042" s="21">
        <v>20201220</v>
      </c>
      <c r="D7042" s="21">
        <v>610538201209</v>
      </c>
      <c r="E7042" s="21" t="s">
        <v>16</v>
      </c>
      <c r="F7042" s="21">
        <v>20201230</v>
      </c>
      <c r="G7042" s="21" t="s">
        <v>17</v>
      </c>
      <c r="H7042" s="21" t="s">
        <v>23</v>
      </c>
      <c r="I7042" s="21" t="s">
        <v>202</v>
      </c>
      <c r="J7042" s="21">
        <v>1.44</v>
      </c>
      <c r="K7042" s="21" t="s">
        <v>20</v>
      </c>
      <c r="L7042">
        <f t="shared" si="127"/>
        <v>2</v>
      </c>
      <c r="M7042">
        <f>MATCH(H:H,价格表!$B$4:$B$35,0)</f>
        <v>15</v>
      </c>
      <c r="N7042" s="27">
        <f>IF(J7042&lt;=0.3,INDEX(价格表!$B$4:$I$31,M7042,2),IF(AND(J7042&gt;0.3,J7042&lt;=1),INDEX(价格表!$B$4:$I$31,M7042,3),IF(AND(J7042&gt;1,J7042&lt;=2.2),INDEX(价格表!$B$4:$I$31,M7042,4),IF(AND(J7042&gt;2.2,J7042&lt;=3.3),INDEX(价格表!$B$4:$I$31,M7042,5),IF(AND(J7042&gt;3.3,J7042&lt;=4),INDEX(价格表!$B$4:$I$31,M7042,6),IF(AND(J7042&gt;4,J7042&lt;=5.5),INDEX(价格表!$B$4:$I$31,M7042,7),IF(J7042&gt;5.5,2.6+INDEX(价格表!$B$4:$I$31,M7042,8)*L7042)))))))</f>
        <v>2.15</v>
      </c>
    </row>
    <row r="7043" spans="1:14">
      <c r="A7043" s="20">
        <v>4311138058760</v>
      </c>
      <c r="B7043" s="18" t="s">
        <v>16</v>
      </c>
      <c r="C7043" s="21">
        <v>20201220</v>
      </c>
      <c r="D7043" s="21">
        <v>610538201209</v>
      </c>
      <c r="E7043" s="21" t="s">
        <v>16</v>
      </c>
      <c r="F7043" s="21">
        <v>20201230</v>
      </c>
      <c r="G7043" s="21" t="s">
        <v>17</v>
      </c>
      <c r="H7043" s="21" t="s">
        <v>45</v>
      </c>
      <c r="I7043" s="21" t="s">
        <v>143</v>
      </c>
      <c r="J7043" s="21">
        <v>1.48</v>
      </c>
      <c r="K7043" s="21" t="s">
        <v>20</v>
      </c>
      <c r="L7043">
        <f t="shared" si="127"/>
        <v>2</v>
      </c>
      <c r="M7043">
        <f>MATCH(H:H,价格表!$B$4:$B$35,0)</f>
        <v>9</v>
      </c>
      <c r="N7043" s="27">
        <f>IF(J7043&lt;=0.3,INDEX(价格表!$B$4:$I$31,M7043,2),IF(AND(J7043&gt;0.3,J7043&lt;=1),INDEX(价格表!$B$4:$I$31,M7043,3),IF(AND(J7043&gt;1,J7043&lt;=2.2),INDEX(价格表!$B$4:$I$31,M7043,4),IF(AND(J7043&gt;2.2,J7043&lt;=3.3),INDEX(价格表!$B$4:$I$31,M7043,5),IF(AND(J7043&gt;3.3,J7043&lt;=4),INDEX(价格表!$B$4:$I$31,M7043,6),IF(AND(J7043&gt;4,J7043&lt;=5.5),INDEX(价格表!$B$4:$I$31,M7043,7),IF(J7043&gt;5.5,2.6+INDEX(价格表!$B$4:$I$31,M7043,8)*L7043)))))))</f>
        <v>2.15</v>
      </c>
    </row>
    <row r="7044" spans="1:14">
      <c r="A7044" s="20">
        <v>4311138058761</v>
      </c>
      <c r="B7044" s="18" t="s">
        <v>16</v>
      </c>
      <c r="C7044" s="21">
        <v>20201220</v>
      </c>
      <c r="D7044" s="21">
        <v>610538201209</v>
      </c>
      <c r="E7044" s="21" t="s">
        <v>16</v>
      </c>
      <c r="F7044" s="21">
        <v>20201230</v>
      </c>
      <c r="G7044" s="21" t="s">
        <v>17</v>
      </c>
      <c r="H7044" s="21" t="s">
        <v>73</v>
      </c>
      <c r="I7044" s="21" t="s">
        <v>80</v>
      </c>
      <c r="J7044" s="21">
        <v>1.48</v>
      </c>
      <c r="K7044" s="21" t="s">
        <v>20</v>
      </c>
      <c r="L7044">
        <f t="shared" ref="L7044:L7107" si="128">ROUNDUP(J7044,0)</f>
        <v>2</v>
      </c>
      <c r="M7044">
        <f>MATCH(H:H,价格表!$B$4:$B$35,0)</f>
        <v>7</v>
      </c>
      <c r="N7044" s="27">
        <f>IF(J7044&lt;=0.3,INDEX(价格表!$B$4:$I$31,M7044,2),IF(AND(J7044&gt;0.3,J7044&lt;=1),INDEX(价格表!$B$4:$I$31,M7044,3),IF(AND(J7044&gt;1,J7044&lt;=2.2),INDEX(价格表!$B$4:$I$31,M7044,4),IF(AND(J7044&gt;2.2,J7044&lt;=3.3),INDEX(价格表!$B$4:$I$31,M7044,5),IF(AND(J7044&gt;3.3,J7044&lt;=4),INDEX(价格表!$B$4:$I$31,M7044,6),IF(AND(J7044&gt;4,J7044&lt;=5.5),INDEX(价格表!$B$4:$I$31,M7044,7),IF(J7044&gt;5.5,2.6+INDEX(价格表!$B$4:$I$31,M7044,8)*L7044)))))))</f>
        <v>2.15</v>
      </c>
    </row>
    <row r="7045" spans="1:14">
      <c r="A7045" s="20">
        <v>4311138063005</v>
      </c>
      <c r="B7045" s="18" t="s">
        <v>16</v>
      </c>
      <c r="C7045" s="21">
        <v>20201220</v>
      </c>
      <c r="D7045" s="21">
        <v>610538201209</v>
      </c>
      <c r="E7045" s="21" t="s">
        <v>16</v>
      </c>
      <c r="F7045" s="21">
        <v>20201230</v>
      </c>
      <c r="G7045" s="21" t="s">
        <v>17</v>
      </c>
      <c r="H7045" s="21" t="s">
        <v>75</v>
      </c>
      <c r="I7045" s="21" t="s">
        <v>293</v>
      </c>
      <c r="J7045" s="21">
        <v>1.46</v>
      </c>
      <c r="K7045" s="21" t="s">
        <v>20</v>
      </c>
      <c r="L7045">
        <f t="shared" si="128"/>
        <v>2</v>
      </c>
      <c r="M7045">
        <f>MATCH(H:H,价格表!$B$4:$B$35,0)</f>
        <v>24</v>
      </c>
      <c r="N7045" s="27">
        <f>IF(J7045&lt;=0.3,INDEX(价格表!$B$4:$I$31,M7045,2),IF(AND(J7045&gt;0.3,J7045&lt;=1),INDEX(价格表!$B$4:$I$31,M7045,3),IF(AND(J7045&gt;1,J7045&lt;=2.2),INDEX(价格表!$B$4:$I$31,M7045,4),IF(AND(J7045&gt;2.2,J7045&lt;=3.3),INDEX(价格表!$B$4:$I$31,M7045,5),IF(AND(J7045&gt;3.3,J7045&lt;=4),INDEX(价格表!$B$4:$I$31,M7045,6),IF(AND(J7045&gt;4,J7045&lt;=5.5),INDEX(价格表!$B$4:$I$31,M7045,7),IF(J7045&gt;5.5,2.6+INDEX(价格表!$B$4:$I$31,M7045,8)*L7045)))))))</f>
        <v>2.15</v>
      </c>
    </row>
    <row r="7046" spans="1:14">
      <c r="A7046" s="20">
        <v>4311138063006</v>
      </c>
      <c r="B7046" s="18" t="s">
        <v>16</v>
      </c>
      <c r="C7046" s="21">
        <v>20201220</v>
      </c>
      <c r="D7046" s="21">
        <v>610538201209</v>
      </c>
      <c r="E7046" s="21" t="s">
        <v>16</v>
      </c>
      <c r="F7046" s="21">
        <v>20201230</v>
      </c>
      <c r="G7046" s="21" t="s">
        <v>17</v>
      </c>
      <c r="H7046" s="21" t="s">
        <v>30</v>
      </c>
      <c r="I7046" s="21" t="s">
        <v>144</v>
      </c>
      <c r="J7046" s="21">
        <v>1.46</v>
      </c>
      <c r="K7046" s="21" t="s">
        <v>20</v>
      </c>
      <c r="L7046">
        <f t="shared" si="128"/>
        <v>2</v>
      </c>
      <c r="M7046">
        <f>MATCH(H:H,价格表!$B$4:$B$35,0)</f>
        <v>16</v>
      </c>
      <c r="N7046" s="27">
        <f>IF(J7046&lt;=0.3,INDEX(价格表!$B$4:$I$31,M7046,2),IF(AND(J7046&gt;0.3,J7046&lt;=1),INDEX(价格表!$B$4:$I$31,M7046,3),IF(AND(J7046&gt;1,J7046&lt;=2.2),INDEX(价格表!$B$4:$I$31,M7046,4),IF(AND(J7046&gt;2.2,J7046&lt;=3.3),INDEX(价格表!$B$4:$I$31,M7046,5),IF(AND(J7046&gt;3.3,J7046&lt;=4),INDEX(价格表!$B$4:$I$31,M7046,6),IF(AND(J7046&gt;4,J7046&lt;=5.5),INDEX(价格表!$B$4:$I$31,M7046,7),IF(J7046&gt;5.5,2.6+INDEX(价格表!$B$4:$I$31,M7046,8)*L7046)))))))</f>
        <v>2.15</v>
      </c>
    </row>
    <row r="7047" spans="1:14">
      <c r="A7047" s="20">
        <v>4311138063007</v>
      </c>
      <c r="B7047" s="18" t="s">
        <v>16</v>
      </c>
      <c r="C7047" s="21">
        <v>20201220</v>
      </c>
      <c r="D7047" s="21">
        <v>610538201209</v>
      </c>
      <c r="E7047" s="21" t="s">
        <v>16</v>
      </c>
      <c r="F7047" s="21">
        <v>20201230</v>
      </c>
      <c r="G7047" s="21" t="s">
        <v>17</v>
      </c>
      <c r="H7047" s="21" t="s">
        <v>68</v>
      </c>
      <c r="I7047" s="21" t="s">
        <v>249</v>
      </c>
      <c r="J7047" s="21">
        <v>1.46</v>
      </c>
      <c r="K7047" s="21" t="s">
        <v>20</v>
      </c>
      <c r="L7047">
        <f t="shared" si="128"/>
        <v>2</v>
      </c>
      <c r="M7047">
        <f>MATCH(H:H,价格表!$B$4:$B$35,0)</f>
        <v>5</v>
      </c>
      <c r="N7047" s="27">
        <f>IF(J7047&lt;=0.3,INDEX(价格表!$B$4:$I$31,M7047,2),IF(AND(J7047&gt;0.3,J7047&lt;=1),INDEX(价格表!$B$4:$I$31,M7047,3),IF(AND(J7047&gt;1,J7047&lt;=2.2),INDEX(价格表!$B$4:$I$31,M7047,4),IF(AND(J7047&gt;2.2,J7047&lt;=3.3),INDEX(价格表!$B$4:$I$31,M7047,5),IF(AND(J7047&gt;3.3,J7047&lt;=4),INDEX(价格表!$B$4:$I$31,M7047,6),IF(AND(J7047&gt;4,J7047&lt;=5.5),INDEX(价格表!$B$4:$I$31,M7047,7),IF(J7047&gt;5.5,2.6+INDEX(价格表!$B$4:$I$31,M7047,8)*L7047)))))))</f>
        <v>2.15</v>
      </c>
    </row>
    <row r="7048" spans="1:14">
      <c r="A7048" s="20">
        <v>4311138063008</v>
      </c>
      <c r="B7048" s="18" t="s">
        <v>16</v>
      </c>
      <c r="C7048" s="21">
        <v>20201220</v>
      </c>
      <c r="D7048" s="21">
        <v>610538201209</v>
      </c>
      <c r="E7048" s="21" t="s">
        <v>16</v>
      </c>
      <c r="F7048" s="21">
        <v>20201230</v>
      </c>
      <c r="G7048" s="21" t="s">
        <v>17</v>
      </c>
      <c r="H7048" s="21" t="s">
        <v>27</v>
      </c>
      <c r="I7048" s="21" t="s">
        <v>28</v>
      </c>
      <c r="J7048" s="21">
        <v>1.46</v>
      </c>
      <c r="K7048" s="21" t="s">
        <v>20</v>
      </c>
      <c r="L7048">
        <f t="shared" si="128"/>
        <v>2</v>
      </c>
      <c r="M7048">
        <f>MATCH(H:H,价格表!$B$4:$B$35,0)</f>
        <v>3</v>
      </c>
      <c r="N7048" s="27">
        <f>IF(J7048&lt;=0.3,INDEX(价格表!$B$4:$I$31,M7048,2),IF(AND(J7048&gt;0.3,J7048&lt;=1),INDEX(价格表!$B$4:$I$31,M7048,3),IF(AND(J7048&gt;1,J7048&lt;=2.2),INDEX(价格表!$B$4:$I$31,M7048,4),IF(AND(J7048&gt;2.2,J7048&lt;=3.3),INDEX(价格表!$B$4:$I$31,M7048,5),IF(AND(J7048&gt;3.3,J7048&lt;=4),INDEX(价格表!$B$4:$I$31,M7048,6),IF(AND(J7048&gt;4,J7048&lt;=5.5),INDEX(价格表!$B$4:$I$31,M7048,7),IF(J7048&gt;5.5,2.6+INDEX(价格表!$B$4:$I$31,M7048,8)*L7048)))))))</f>
        <v>2.15</v>
      </c>
    </row>
    <row r="7049" spans="1:14">
      <c r="A7049" s="20">
        <v>4311138063009</v>
      </c>
      <c r="B7049" s="18" t="s">
        <v>16</v>
      </c>
      <c r="C7049" s="21">
        <v>20201220</v>
      </c>
      <c r="D7049" s="21">
        <v>610538201209</v>
      </c>
      <c r="E7049" s="21" t="s">
        <v>16</v>
      </c>
      <c r="F7049" s="21">
        <v>20201230</v>
      </c>
      <c r="G7049" s="21" t="s">
        <v>17</v>
      </c>
      <c r="H7049" s="21" t="s">
        <v>68</v>
      </c>
      <c r="I7049" s="21" t="s">
        <v>193</v>
      </c>
      <c r="J7049" s="21">
        <v>1.46</v>
      </c>
      <c r="K7049" s="21" t="s">
        <v>20</v>
      </c>
      <c r="L7049">
        <f t="shared" si="128"/>
        <v>2</v>
      </c>
      <c r="M7049">
        <f>MATCH(H:H,价格表!$B$4:$B$35,0)</f>
        <v>5</v>
      </c>
      <c r="N7049" s="27">
        <f>IF(J7049&lt;=0.3,INDEX(价格表!$B$4:$I$31,M7049,2),IF(AND(J7049&gt;0.3,J7049&lt;=1),INDEX(价格表!$B$4:$I$31,M7049,3),IF(AND(J7049&gt;1,J7049&lt;=2.2),INDEX(价格表!$B$4:$I$31,M7049,4),IF(AND(J7049&gt;2.2,J7049&lt;=3.3),INDEX(价格表!$B$4:$I$31,M7049,5),IF(AND(J7049&gt;3.3,J7049&lt;=4),INDEX(价格表!$B$4:$I$31,M7049,6),IF(AND(J7049&gt;4,J7049&lt;=5.5),INDEX(价格表!$B$4:$I$31,M7049,7),IF(J7049&gt;5.5,2.6+INDEX(价格表!$B$4:$I$31,M7049,8)*L7049)))))))</f>
        <v>2.15</v>
      </c>
    </row>
    <row r="7050" spans="1:14">
      <c r="A7050" s="20">
        <v>4311138063010</v>
      </c>
      <c r="B7050" s="18" t="s">
        <v>16</v>
      </c>
      <c r="C7050" s="21">
        <v>20201220</v>
      </c>
      <c r="D7050" s="21">
        <v>610538201209</v>
      </c>
      <c r="E7050" s="21" t="s">
        <v>16</v>
      </c>
      <c r="F7050" s="21">
        <v>20201230</v>
      </c>
      <c r="G7050" s="21" t="s">
        <v>17</v>
      </c>
      <c r="H7050" s="21" t="s">
        <v>75</v>
      </c>
      <c r="I7050" s="21" t="s">
        <v>114</v>
      </c>
      <c r="J7050" s="21">
        <v>1.46</v>
      </c>
      <c r="K7050" s="21" t="s">
        <v>20</v>
      </c>
      <c r="L7050">
        <f t="shared" si="128"/>
        <v>2</v>
      </c>
      <c r="M7050">
        <f>MATCH(H:H,价格表!$B$4:$B$35,0)</f>
        <v>24</v>
      </c>
      <c r="N7050" s="27">
        <f>IF(J7050&lt;=0.3,INDEX(价格表!$B$4:$I$31,M7050,2),IF(AND(J7050&gt;0.3,J7050&lt;=1),INDEX(价格表!$B$4:$I$31,M7050,3),IF(AND(J7050&gt;1,J7050&lt;=2.2),INDEX(价格表!$B$4:$I$31,M7050,4),IF(AND(J7050&gt;2.2,J7050&lt;=3.3),INDEX(价格表!$B$4:$I$31,M7050,5),IF(AND(J7050&gt;3.3,J7050&lt;=4),INDEX(价格表!$B$4:$I$31,M7050,6),IF(AND(J7050&gt;4,J7050&lt;=5.5),INDEX(价格表!$B$4:$I$31,M7050,7),IF(J7050&gt;5.5,2.6+INDEX(价格表!$B$4:$I$31,M7050,8)*L7050)))))))</f>
        <v>2.15</v>
      </c>
    </row>
    <row r="7051" spans="1:14">
      <c r="A7051" s="20">
        <v>4311138063011</v>
      </c>
      <c r="B7051" s="18" t="s">
        <v>16</v>
      </c>
      <c r="C7051" s="21">
        <v>20201220</v>
      </c>
      <c r="D7051" s="21">
        <v>610538201209</v>
      </c>
      <c r="E7051" s="21" t="s">
        <v>16</v>
      </c>
      <c r="F7051" s="21">
        <v>20201230</v>
      </c>
      <c r="G7051" s="21" t="s">
        <v>17</v>
      </c>
      <c r="H7051" s="21" t="s">
        <v>68</v>
      </c>
      <c r="I7051" s="21" t="s">
        <v>97</v>
      </c>
      <c r="J7051" s="21">
        <v>1.46</v>
      </c>
      <c r="K7051" s="21" t="s">
        <v>20</v>
      </c>
      <c r="L7051">
        <f t="shared" si="128"/>
        <v>2</v>
      </c>
      <c r="M7051">
        <f>MATCH(H:H,价格表!$B$4:$B$35,0)</f>
        <v>5</v>
      </c>
      <c r="N7051" s="27">
        <f>IF(J7051&lt;=0.3,INDEX(价格表!$B$4:$I$31,M7051,2),IF(AND(J7051&gt;0.3,J7051&lt;=1),INDEX(价格表!$B$4:$I$31,M7051,3),IF(AND(J7051&gt;1,J7051&lt;=2.2),INDEX(价格表!$B$4:$I$31,M7051,4),IF(AND(J7051&gt;2.2,J7051&lt;=3.3),INDEX(价格表!$B$4:$I$31,M7051,5),IF(AND(J7051&gt;3.3,J7051&lt;=4),INDEX(价格表!$B$4:$I$31,M7051,6),IF(AND(J7051&gt;4,J7051&lt;=5.5),INDEX(价格表!$B$4:$I$31,M7051,7),IF(J7051&gt;5.5,2.6+INDEX(价格表!$B$4:$I$31,M7051,8)*L7051)))))))</f>
        <v>2.15</v>
      </c>
    </row>
    <row r="7052" spans="1:14">
      <c r="A7052" s="20">
        <v>4311138063012</v>
      </c>
      <c r="B7052" s="18" t="s">
        <v>16</v>
      </c>
      <c r="C7052" s="21">
        <v>20201220</v>
      </c>
      <c r="D7052" s="21">
        <v>610538201209</v>
      </c>
      <c r="E7052" s="21" t="s">
        <v>16</v>
      </c>
      <c r="F7052" s="21">
        <v>20201230</v>
      </c>
      <c r="G7052" s="21" t="s">
        <v>17</v>
      </c>
      <c r="H7052" s="21" t="s">
        <v>35</v>
      </c>
      <c r="I7052" s="21" t="s">
        <v>102</v>
      </c>
      <c r="J7052" s="21">
        <v>1.44</v>
      </c>
      <c r="K7052" s="21" t="s">
        <v>20</v>
      </c>
      <c r="L7052">
        <f t="shared" si="128"/>
        <v>2</v>
      </c>
      <c r="M7052">
        <f>MATCH(H:H,价格表!$B$4:$B$35,0)</f>
        <v>22</v>
      </c>
      <c r="N7052" s="27">
        <f>IF(J7052&lt;=0.3,INDEX(价格表!$B$4:$I$31,M7052,2),IF(AND(J7052&gt;0.3,J7052&lt;=1),INDEX(价格表!$B$4:$I$31,M7052,3),IF(AND(J7052&gt;1,J7052&lt;=2.2),INDEX(价格表!$B$4:$I$31,M7052,4),IF(AND(J7052&gt;2.2,J7052&lt;=3.3),INDEX(价格表!$B$4:$I$31,M7052,5),IF(AND(J7052&gt;3.3,J7052&lt;=4),INDEX(价格表!$B$4:$I$31,M7052,6),IF(AND(J7052&gt;4,J7052&lt;=5.5),INDEX(价格表!$B$4:$I$31,M7052,7),IF(J7052&gt;5.5,2.6+INDEX(价格表!$B$4:$I$31,M7052,8)*L7052)))))))</f>
        <v>2.15</v>
      </c>
    </row>
    <row r="7053" spans="1:14">
      <c r="A7053" s="20">
        <v>4311138063014</v>
      </c>
      <c r="B7053" s="18" t="s">
        <v>16</v>
      </c>
      <c r="C7053" s="21">
        <v>20201220</v>
      </c>
      <c r="D7053" s="21">
        <v>610538201209</v>
      </c>
      <c r="E7053" s="21" t="s">
        <v>16</v>
      </c>
      <c r="F7053" s="21">
        <v>20201230</v>
      </c>
      <c r="G7053" s="21" t="s">
        <v>17</v>
      </c>
      <c r="H7053" s="21" t="s">
        <v>21</v>
      </c>
      <c r="I7053" s="21" t="s">
        <v>204</v>
      </c>
      <c r="J7053" s="21">
        <v>1.64</v>
      </c>
      <c r="K7053" s="21" t="s">
        <v>20</v>
      </c>
      <c r="L7053">
        <f t="shared" si="128"/>
        <v>2</v>
      </c>
      <c r="M7053">
        <f>MATCH(H:H,价格表!$B$4:$B$35,0)</f>
        <v>20</v>
      </c>
      <c r="N7053" s="27">
        <f>IF(J7053&lt;=0.3,INDEX(价格表!$B$4:$I$31,M7053,2),IF(AND(J7053&gt;0.3,J7053&lt;=1),INDEX(价格表!$B$4:$I$31,M7053,3),IF(AND(J7053&gt;1,J7053&lt;=2.2),INDEX(价格表!$B$4:$I$31,M7053,4),IF(AND(J7053&gt;2.2,J7053&lt;=3.3),INDEX(价格表!$B$4:$I$31,M7053,5),IF(AND(J7053&gt;3.3,J7053&lt;=4),INDEX(价格表!$B$4:$I$31,M7053,6),IF(AND(J7053&gt;4,J7053&lt;=5.5),INDEX(价格表!$B$4:$I$31,M7053,7),IF(J7053&gt;5.5,2.6+INDEX(价格表!$B$4:$I$31,M7053,8)*L7053)))))))</f>
        <v>2.15</v>
      </c>
    </row>
    <row r="7054" spans="1:14">
      <c r="A7054" s="20">
        <v>4311138066781</v>
      </c>
      <c r="B7054" s="18" t="s">
        <v>16</v>
      </c>
      <c r="C7054" s="21">
        <v>20201220</v>
      </c>
      <c r="D7054" s="21">
        <v>610538201209</v>
      </c>
      <c r="E7054" s="21" t="s">
        <v>16</v>
      </c>
      <c r="F7054" s="21">
        <v>20201230</v>
      </c>
      <c r="G7054" s="21" t="s">
        <v>17</v>
      </c>
      <c r="H7054" s="21" t="s">
        <v>30</v>
      </c>
      <c r="I7054" s="21" t="s">
        <v>31</v>
      </c>
      <c r="J7054" s="21">
        <v>1.42</v>
      </c>
      <c r="K7054" s="21" t="s">
        <v>20</v>
      </c>
      <c r="L7054">
        <f t="shared" si="128"/>
        <v>2</v>
      </c>
      <c r="M7054">
        <f>MATCH(H:H,价格表!$B$4:$B$35,0)</f>
        <v>16</v>
      </c>
      <c r="N7054" s="27">
        <f>IF(J7054&lt;=0.3,INDEX(价格表!$B$4:$I$31,M7054,2),IF(AND(J7054&gt;0.3,J7054&lt;=1),INDEX(价格表!$B$4:$I$31,M7054,3),IF(AND(J7054&gt;1,J7054&lt;=2.2),INDEX(价格表!$B$4:$I$31,M7054,4),IF(AND(J7054&gt;2.2,J7054&lt;=3.3),INDEX(价格表!$B$4:$I$31,M7054,5),IF(AND(J7054&gt;3.3,J7054&lt;=4),INDEX(价格表!$B$4:$I$31,M7054,6),IF(AND(J7054&gt;4,J7054&lt;=5.5),INDEX(价格表!$B$4:$I$31,M7054,7),IF(J7054&gt;5.5,2.6+INDEX(价格表!$B$4:$I$31,M7054,8)*L7054)))))))</f>
        <v>2.15</v>
      </c>
    </row>
    <row r="7055" spans="1:14">
      <c r="A7055" s="20">
        <v>4311138086160</v>
      </c>
      <c r="B7055" s="18" t="s">
        <v>16</v>
      </c>
      <c r="C7055" s="21">
        <v>20201220</v>
      </c>
      <c r="D7055" s="21">
        <v>610538201209</v>
      </c>
      <c r="E7055" s="21" t="s">
        <v>16</v>
      </c>
      <c r="F7055" s="21">
        <v>20201230</v>
      </c>
      <c r="G7055" s="21" t="s">
        <v>17</v>
      </c>
      <c r="H7055" s="21" t="s">
        <v>23</v>
      </c>
      <c r="I7055" s="21" t="s">
        <v>258</v>
      </c>
      <c r="J7055" s="21">
        <v>1.69</v>
      </c>
      <c r="K7055" s="21" t="s">
        <v>20</v>
      </c>
      <c r="L7055">
        <f t="shared" si="128"/>
        <v>2</v>
      </c>
      <c r="M7055">
        <f>MATCH(H:H,价格表!$B$4:$B$35,0)</f>
        <v>15</v>
      </c>
      <c r="N7055" s="27">
        <f>IF(J7055&lt;=0.3,INDEX(价格表!$B$4:$I$31,M7055,2),IF(AND(J7055&gt;0.3,J7055&lt;=1),INDEX(价格表!$B$4:$I$31,M7055,3),IF(AND(J7055&gt;1,J7055&lt;=2.2),INDEX(价格表!$B$4:$I$31,M7055,4),IF(AND(J7055&gt;2.2,J7055&lt;=3.3),INDEX(价格表!$B$4:$I$31,M7055,5),IF(AND(J7055&gt;3.3,J7055&lt;=4),INDEX(价格表!$B$4:$I$31,M7055,6),IF(AND(J7055&gt;4,J7055&lt;=5.5),INDEX(价格表!$B$4:$I$31,M7055,7),IF(J7055&gt;5.5,2.6+INDEX(价格表!$B$4:$I$31,M7055,8)*L7055)))))))</f>
        <v>2.15</v>
      </c>
    </row>
    <row r="7056" spans="1:14">
      <c r="A7056" s="20">
        <v>4311138086161</v>
      </c>
      <c r="B7056" s="18" t="s">
        <v>16</v>
      </c>
      <c r="C7056" s="21">
        <v>20201220</v>
      </c>
      <c r="D7056" s="21">
        <v>610538201209</v>
      </c>
      <c r="E7056" s="21" t="s">
        <v>16</v>
      </c>
      <c r="F7056" s="21">
        <v>20201230</v>
      </c>
      <c r="G7056" s="21" t="s">
        <v>17</v>
      </c>
      <c r="H7056" s="21" t="s">
        <v>33</v>
      </c>
      <c r="I7056" s="21" t="s">
        <v>34</v>
      </c>
      <c r="J7056" s="21">
        <v>1.44</v>
      </c>
      <c r="K7056" s="21" t="s">
        <v>20</v>
      </c>
      <c r="L7056">
        <f t="shared" si="128"/>
        <v>2</v>
      </c>
      <c r="M7056">
        <f>MATCH(H:H,价格表!$B$4:$B$35,0)</f>
        <v>13</v>
      </c>
      <c r="N7056" s="27">
        <f>IF(J7056&lt;=0.3,INDEX(价格表!$B$4:$I$31,M7056,2),IF(AND(J7056&gt;0.3,J7056&lt;=1),INDEX(价格表!$B$4:$I$31,M7056,3),IF(AND(J7056&gt;1,J7056&lt;=2.2),INDEX(价格表!$B$4:$I$31,M7056,4),IF(AND(J7056&gt;2.2,J7056&lt;=3.3),INDEX(价格表!$B$4:$I$31,M7056,5),IF(AND(J7056&gt;3.3,J7056&lt;=4),INDEX(价格表!$B$4:$I$31,M7056,6),IF(AND(J7056&gt;4,J7056&lt;=5.5),INDEX(价格表!$B$4:$I$31,M7056,7),IF(J7056&gt;5.5,2.6+INDEX(价格表!$B$4:$I$31,M7056,8)*L7056)))))))</f>
        <v>2.15</v>
      </c>
    </row>
    <row r="7057" spans="1:14">
      <c r="A7057" s="20">
        <v>4311138086162</v>
      </c>
      <c r="B7057" s="18" t="s">
        <v>16</v>
      </c>
      <c r="C7057" s="21">
        <v>20201220</v>
      </c>
      <c r="D7057" s="21">
        <v>610538201209</v>
      </c>
      <c r="E7057" s="21" t="s">
        <v>16</v>
      </c>
      <c r="F7057" s="21">
        <v>20201230</v>
      </c>
      <c r="G7057" s="21" t="s">
        <v>17</v>
      </c>
      <c r="H7057" s="21" t="s">
        <v>18</v>
      </c>
      <c r="I7057" s="21" t="s">
        <v>19</v>
      </c>
      <c r="J7057" s="21">
        <v>1.42</v>
      </c>
      <c r="K7057" s="21" t="s">
        <v>20</v>
      </c>
      <c r="L7057">
        <f t="shared" si="128"/>
        <v>2</v>
      </c>
      <c r="M7057">
        <f>MATCH(H:H,价格表!$B$4:$B$35,0)</f>
        <v>1</v>
      </c>
      <c r="N7057" s="27">
        <f>IF(J7057&lt;=0.3,INDEX(价格表!$B$4:$I$31,M7057,2),IF(AND(J7057&gt;0.3,J7057&lt;=1),INDEX(价格表!$B$4:$I$31,M7057,3),IF(AND(J7057&gt;1,J7057&lt;=2.2),INDEX(价格表!$B$4:$I$31,M7057,4),IF(AND(J7057&gt;2.2,J7057&lt;=3.3),INDEX(价格表!$B$4:$I$31,M7057,5),IF(AND(J7057&gt;3.3,J7057&lt;=4),INDEX(价格表!$B$4:$I$31,M7057,6),IF(AND(J7057&gt;4,J7057&lt;=5.5),INDEX(价格表!$B$4:$I$31,M7057,7),IF(J7057&gt;5.5,2.6+INDEX(价格表!$B$4:$I$31,M7057,8)*L7057)))))))</f>
        <v>2.15</v>
      </c>
    </row>
    <row r="7058" spans="1:14">
      <c r="A7058" s="20">
        <v>4311138086163</v>
      </c>
      <c r="B7058" s="18" t="s">
        <v>16</v>
      </c>
      <c r="C7058" s="21">
        <v>20201220</v>
      </c>
      <c r="D7058" s="21">
        <v>610538201209</v>
      </c>
      <c r="E7058" s="21" t="s">
        <v>16</v>
      </c>
      <c r="F7058" s="21">
        <v>20201230</v>
      </c>
      <c r="G7058" s="21" t="s">
        <v>17</v>
      </c>
      <c r="H7058" s="21" t="s">
        <v>73</v>
      </c>
      <c r="I7058" s="21" t="s">
        <v>256</v>
      </c>
      <c r="J7058" s="21">
        <v>1.5</v>
      </c>
      <c r="K7058" s="21" t="s">
        <v>20</v>
      </c>
      <c r="L7058">
        <f t="shared" si="128"/>
        <v>2</v>
      </c>
      <c r="M7058">
        <f>MATCH(H:H,价格表!$B$4:$B$35,0)</f>
        <v>7</v>
      </c>
      <c r="N7058" s="27">
        <f>IF(J7058&lt;=0.3,INDEX(价格表!$B$4:$I$31,M7058,2),IF(AND(J7058&gt;0.3,J7058&lt;=1),INDEX(价格表!$B$4:$I$31,M7058,3),IF(AND(J7058&gt;1,J7058&lt;=2.2),INDEX(价格表!$B$4:$I$31,M7058,4),IF(AND(J7058&gt;2.2,J7058&lt;=3.3),INDEX(价格表!$B$4:$I$31,M7058,5),IF(AND(J7058&gt;3.3,J7058&lt;=4),INDEX(价格表!$B$4:$I$31,M7058,6),IF(AND(J7058&gt;4,J7058&lt;=5.5),INDEX(价格表!$B$4:$I$31,M7058,7),IF(J7058&gt;5.5,2.6+INDEX(价格表!$B$4:$I$31,M7058,8)*L7058)))))))</f>
        <v>2.15</v>
      </c>
    </row>
    <row r="7059" spans="1:14">
      <c r="A7059" s="20">
        <v>4311138086165</v>
      </c>
      <c r="B7059" s="18" t="s">
        <v>16</v>
      </c>
      <c r="C7059" s="21">
        <v>20201220</v>
      </c>
      <c r="D7059" s="21">
        <v>610538201209</v>
      </c>
      <c r="E7059" s="21" t="s">
        <v>16</v>
      </c>
      <c r="F7059" s="21">
        <v>20201230</v>
      </c>
      <c r="G7059" s="21" t="s">
        <v>17</v>
      </c>
      <c r="H7059" s="21" t="s">
        <v>66</v>
      </c>
      <c r="I7059" s="21" t="s">
        <v>230</v>
      </c>
      <c r="J7059" s="21">
        <v>1.42</v>
      </c>
      <c r="K7059" s="21" t="s">
        <v>20</v>
      </c>
      <c r="L7059">
        <f t="shared" si="128"/>
        <v>2</v>
      </c>
      <c r="M7059">
        <f>MATCH(H:H,价格表!$B$4:$B$35,0)</f>
        <v>17</v>
      </c>
      <c r="N7059" s="27">
        <f>IF(J7059&lt;=0.3,INDEX(价格表!$B$4:$I$31,M7059,2),IF(AND(J7059&gt;0.3,J7059&lt;=1),INDEX(价格表!$B$4:$I$31,M7059,3),IF(AND(J7059&gt;1,J7059&lt;=2.2),INDEX(价格表!$B$4:$I$31,M7059,4),IF(AND(J7059&gt;2.2,J7059&lt;=3.3),INDEX(价格表!$B$4:$I$31,M7059,5),IF(AND(J7059&gt;3.3,J7059&lt;=4),INDEX(价格表!$B$4:$I$31,M7059,6),IF(AND(J7059&gt;4,J7059&lt;=5.5),INDEX(价格表!$B$4:$I$31,M7059,7),IF(J7059&gt;5.5,2.6+INDEX(价格表!$B$4:$I$31,M7059,8)*L7059)))))))</f>
        <v>2.15</v>
      </c>
    </row>
    <row r="7060" spans="1:14">
      <c r="A7060" s="20">
        <v>4311138086166</v>
      </c>
      <c r="B7060" s="18" t="s">
        <v>16</v>
      </c>
      <c r="C7060" s="21">
        <v>20201220</v>
      </c>
      <c r="D7060" s="21">
        <v>610538201209</v>
      </c>
      <c r="E7060" s="21" t="s">
        <v>16</v>
      </c>
      <c r="F7060" s="21">
        <v>20201230</v>
      </c>
      <c r="G7060" s="21" t="s">
        <v>17</v>
      </c>
      <c r="H7060" s="21" t="s">
        <v>30</v>
      </c>
      <c r="I7060" s="21" t="s">
        <v>338</v>
      </c>
      <c r="J7060" s="21">
        <v>1.42</v>
      </c>
      <c r="K7060" s="21" t="s">
        <v>20</v>
      </c>
      <c r="L7060">
        <f t="shared" si="128"/>
        <v>2</v>
      </c>
      <c r="M7060">
        <f>MATCH(H:H,价格表!$B$4:$B$35,0)</f>
        <v>16</v>
      </c>
      <c r="N7060" s="27">
        <f>IF(J7060&lt;=0.3,INDEX(价格表!$B$4:$I$31,M7060,2),IF(AND(J7060&gt;0.3,J7060&lt;=1),INDEX(价格表!$B$4:$I$31,M7060,3),IF(AND(J7060&gt;1,J7060&lt;=2.2),INDEX(价格表!$B$4:$I$31,M7060,4),IF(AND(J7060&gt;2.2,J7060&lt;=3.3),INDEX(价格表!$B$4:$I$31,M7060,5),IF(AND(J7060&gt;3.3,J7060&lt;=4),INDEX(价格表!$B$4:$I$31,M7060,6),IF(AND(J7060&gt;4,J7060&lt;=5.5),INDEX(价格表!$B$4:$I$31,M7060,7),IF(J7060&gt;5.5,2.6+INDEX(价格表!$B$4:$I$31,M7060,8)*L7060)))))))</f>
        <v>2.15</v>
      </c>
    </row>
    <row r="7061" spans="1:14">
      <c r="A7061" s="20">
        <v>4311138086167</v>
      </c>
      <c r="B7061" s="18" t="s">
        <v>16</v>
      </c>
      <c r="C7061" s="21">
        <v>20201220</v>
      </c>
      <c r="D7061" s="21">
        <v>610538201209</v>
      </c>
      <c r="E7061" s="21" t="s">
        <v>16</v>
      </c>
      <c r="F7061" s="21">
        <v>20201230</v>
      </c>
      <c r="G7061" s="21" t="s">
        <v>17</v>
      </c>
      <c r="H7061" s="21" t="s">
        <v>54</v>
      </c>
      <c r="I7061" s="21" t="s">
        <v>78</v>
      </c>
      <c r="J7061" s="21">
        <v>1.42</v>
      </c>
      <c r="K7061" s="21" t="s">
        <v>20</v>
      </c>
      <c r="L7061">
        <f t="shared" si="128"/>
        <v>2</v>
      </c>
      <c r="M7061">
        <f>MATCH(H:H,价格表!$B$4:$B$35,0)</f>
        <v>14</v>
      </c>
      <c r="N7061" s="27">
        <f>IF(J7061&lt;=0.3,INDEX(价格表!$B$4:$I$31,M7061,2),IF(AND(J7061&gt;0.3,J7061&lt;=1),INDEX(价格表!$B$4:$I$31,M7061,3),IF(AND(J7061&gt;1,J7061&lt;=2.2),INDEX(价格表!$B$4:$I$31,M7061,4),IF(AND(J7061&gt;2.2,J7061&lt;=3.3),INDEX(价格表!$B$4:$I$31,M7061,5),IF(AND(J7061&gt;3.3,J7061&lt;=4),INDEX(价格表!$B$4:$I$31,M7061,6),IF(AND(J7061&gt;4,J7061&lt;=5.5),INDEX(价格表!$B$4:$I$31,M7061,7),IF(J7061&gt;5.5,2.6+INDEX(价格表!$B$4:$I$31,M7061,8)*L7061)))))))</f>
        <v>2.15</v>
      </c>
    </row>
    <row r="7062" spans="1:14">
      <c r="A7062" s="20">
        <v>4311138086168</v>
      </c>
      <c r="B7062" s="18" t="s">
        <v>16</v>
      </c>
      <c r="C7062" s="21">
        <v>20201220</v>
      </c>
      <c r="D7062" s="21">
        <v>610538201209</v>
      </c>
      <c r="E7062" s="21" t="s">
        <v>16</v>
      </c>
      <c r="F7062" s="21">
        <v>20201230</v>
      </c>
      <c r="G7062" s="21" t="s">
        <v>17</v>
      </c>
      <c r="H7062" s="21" t="s">
        <v>39</v>
      </c>
      <c r="I7062" s="21" t="s">
        <v>200</v>
      </c>
      <c r="J7062" s="21">
        <v>1.42</v>
      </c>
      <c r="K7062" s="21" t="s">
        <v>20</v>
      </c>
      <c r="L7062">
        <f t="shared" si="128"/>
        <v>2</v>
      </c>
      <c r="M7062">
        <f>MATCH(H:H,价格表!$B$4:$B$35,0)</f>
        <v>23</v>
      </c>
      <c r="N7062" s="27">
        <f>IF(J7062&lt;=0.3,INDEX(价格表!$B$4:$I$31,M7062,2),IF(AND(J7062&gt;0.3,J7062&lt;=1),INDEX(价格表!$B$4:$I$31,M7062,3),IF(AND(J7062&gt;1,J7062&lt;=2.2),INDEX(价格表!$B$4:$I$31,M7062,4),IF(AND(J7062&gt;2.2,J7062&lt;=3.3),INDEX(价格表!$B$4:$I$31,M7062,5),IF(AND(J7062&gt;3.3,J7062&lt;=4),INDEX(价格表!$B$4:$I$31,M7062,6),IF(AND(J7062&gt;4,J7062&lt;=5.5),INDEX(价格表!$B$4:$I$31,M7062,7),IF(J7062&gt;5.5,2.6+INDEX(价格表!$B$4:$I$31,M7062,8)*L7062)))))))</f>
        <v>2.15</v>
      </c>
    </row>
    <row r="7063" spans="1:14">
      <c r="A7063" s="20">
        <v>4311138086169</v>
      </c>
      <c r="B7063" s="18" t="s">
        <v>16</v>
      </c>
      <c r="C7063" s="21">
        <v>20201220</v>
      </c>
      <c r="D7063" s="21">
        <v>610538201209</v>
      </c>
      <c r="E7063" s="21" t="s">
        <v>16</v>
      </c>
      <c r="F7063" s="21">
        <v>20201230</v>
      </c>
      <c r="G7063" s="21" t="s">
        <v>17</v>
      </c>
      <c r="H7063" s="21" t="s">
        <v>50</v>
      </c>
      <c r="I7063" s="21" t="s">
        <v>177</v>
      </c>
      <c r="J7063" s="21">
        <v>1.42</v>
      </c>
      <c r="K7063" s="21" t="s">
        <v>20</v>
      </c>
      <c r="L7063">
        <f t="shared" si="128"/>
        <v>2</v>
      </c>
      <c r="M7063">
        <f>MATCH(H:H,价格表!$B$4:$B$35,0)</f>
        <v>4</v>
      </c>
      <c r="N7063" s="27">
        <f>IF(J7063&lt;=0.3,INDEX(价格表!$B$4:$I$31,M7063,2),IF(AND(J7063&gt;0.3,J7063&lt;=1),INDEX(价格表!$B$4:$I$31,M7063,3),IF(AND(J7063&gt;1,J7063&lt;=2.2),INDEX(价格表!$B$4:$I$31,M7063,4),IF(AND(J7063&gt;2.2,J7063&lt;=3.3),INDEX(价格表!$B$4:$I$31,M7063,5),IF(AND(J7063&gt;3.3,J7063&lt;=4),INDEX(价格表!$B$4:$I$31,M7063,6),IF(AND(J7063&gt;4,J7063&lt;=5.5),INDEX(价格表!$B$4:$I$31,M7063,7),IF(J7063&gt;5.5,2.6+INDEX(价格表!$B$4:$I$31,M7063,8)*L7063)))))))</f>
        <v>2.15</v>
      </c>
    </row>
    <row r="7064" spans="1:14">
      <c r="A7064" s="20">
        <v>4311138086202</v>
      </c>
      <c r="B7064" s="18" t="s">
        <v>16</v>
      </c>
      <c r="C7064" s="21">
        <v>20201220</v>
      </c>
      <c r="D7064" s="21">
        <v>610538201209</v>
      </c>
      <c r="E7064" s="21" t="s">
        <v>16</v>
      </c>
      <c r="F7064" s="21">
        <v>20201230</v>
      </c>
      <c r="G7064" s="21" t="s">
        <v>17</v>
      </c>
      <c r="H7064" s="21" t="s">
        <v>56</v>
      </c>
      <c r="I7064" s="21" t="s">
        <v>65</v>
      </c>
      <c r="J7064" s="21">
        <v>1.8</v>
      </c>
      <c r="K7064" s="21" t="s">
        <v>20</v>
      </c>
      <c r="L7064">
        <f t="shared" si="128"/>
        <v>2</v>
      </c>
      <c r="M7064">
        <f>MATCH(H:H,价格表!$B$4:$B$35,0)</f>
        <v>11</v>
      </c>
      <c r="N7064" s="27">
        <f>IF(J7064&lt;=0.3,INDEX(价格表!$B$4:$I$31,M7064,2),IF(AND(J7064&gt;0.3,J7064&lt;=1),INDEX(价格表!$B$4:$I$31,M7064,3),IF(AND(J7064&gt;1,J7064&lt;=2.2),INDEX(价格表!$B$4:$I$31,M7064,4),IF(AND(J7064&gt;2.2,J7064&lt;=3.3),INDEX(价格表!$B$4:$I$31,M7064,5),IF(AND(J7064&gt;3.3,J7064&lt;=4),INDEX(价格表!$B$4:$I$31,M7064,6),IF(AND(J7064&gt;4,J7064&lt;=5.5),INDEX(价格表!$B$4:$I$31,M7064,7),IF(J7064&gt;5.5,2.6+INDEX(价格表!$B$4:$I$31,M7064,8)*L7064)))))))</f>
        <v>2.15</v>
      </c>
    </row>
    <row r="7065" spans="1:14">
      <c r="A7065" s="20">
        <v>4311138086203</v>
      </c>
      <c r="B7065" s="18" t="s">
        <v>16</v>
      </c>
      <c r="C7065" s="21">
        <v>20201220</v>
      </c>
      <c r="D7065" s="21">
        <v>610538201209</v>
      </c>
      <c r="E7065" s="21" t="s">
        <v>16</v>
      </c>
      <c r="F7065" s="21">
        <v>20201230</v>
      </c>
      <c r="G7065" s="21" t="s">
        <v>17</v>
      </c>
      <c r="H7065" s="21" t="s">
        <v>75</v>
      </c>
      <c r="I7065" s="21" t="s">
        <v>76</v>
      </c>
      <c r="J7065" s="21">
        <v>1.47</v>
      </c>
      <c r="K7065" s="21" t="s">
        <v>20</v>
      </c>
      <c r="L7065">
        <f t="shared" si="128"/>
        <v>2</v>
      </c>
      <c r="M7065">
        <f>MATCH(H:H,价格表!$B$4:$B$35,0)</f>
        <v>24</v>
      </c>
      <c r="N7065" s="27">
        <f>IF(J7065&lt;=0.3,INDEX(价格表!$B$4:$I$31,M7065,2),IF(AND(J7065&gt;0.3,J7065&lt;=1),INDEX(价格表!$B$4:$I$31,M7065,3),IF(AND(J7065&gt;1,J7065&lt;=2.2),INDEX(价格表!$B$4:$I$31,M7065,4),IF(AND(J7065&gt;2.2,J7065&lt;=3.3),INDEX(价格表!$B$4:$I$31,M7065,5),IF(AND(J7065&gt;3.3,J7065&lt;=4),INDEX(价格表!$B$4:$I$31,M7065,6),IF(AND(J7065&gt;4,J7065&lt;=5.5),INDEX(价格表!$B$4:$I$31,M7065,7),IF(J7065&gt;5.5,2.6+INDEX(价格表!$B$4:$I$31,M7065,8)*L7065)))))))</f>
        <v>2.15</v>
      </c>
    </row>
    <row r="7066" spans="1:14">
      <c r="A7066" s="20">
        <v>4311138086204</v>
      </c>
      <c r="B7066" s="18" t="s">
        <v>16</v>
      </c>
      <c r="C7066" s="21">
        <v>20201220</v>
      </c>
      <c r="D7066" s="21">
        <v>610538201209</v>
      </c>
      <c r="E7066" s="21" t="s">
        <v>16</v>
      </c>
      <c r="F7066" s="21">
        <v>20201230</v>
      </c>
      <c r="G7066" s="21" t="s">
        <v>17</v>
      </c>
      <c r="H7066" s="21" t="s">
        <v>27</v>
      </c>
      <c r="I7066" s="21" t="s">
        <v>70</v>
      </c>
      <c r="J7066" s="21">
        <v>1.43</v>
      </c>
      <c r="K7066" s="21" t="s">
        <v>20</v>
      </c>
      <c r="L7066">
        <f t="shared" si="128"/>
        <v>2</v>
      </c>
      <c r="M7066">
        <f>MATCH(H:H,价格表!$B$4:$B$35,0)</f>
        <v>3</v>
      </c>
      <c r="N7066" s="27">
        <f>IF(J7066&lt;=0.3,INDEX(价格表!$B$4:$I$31,M7066,2),IF(AND(J7066&gt;0.3,J7066&lt;=1),INDEX(价格表!$B$4:$I$31,M7066,3),IF(AND(J7066&gt;1,J7066&lt;=2.2),INDEX(价格表!$B$4:$I$31,M7066,4),IF(AND(J7066&gt;2.2,J7066&lt;=3.3),INDEX(价格表!$B$4:$I$31,M7066,5),IF(AND(J7066&gt;3.3,J7066&lt;=4),INDEX(价格表!$B$4:$I$31,M7066,6),IF(AND(J7066&gt;4,J7066&lt;=5.5),INDEX(价格表!$B$4:$I$31,M7066,7),IF(J7066&gt;5.5,2.6+INDEX(价格表!$B$4:$I$31,M7066,8)*L7066)))))))</f>
        <v>2.15</v>
      </c>
    </row>
    <row r="7067" spans="1:14">
      <c r="A7067" s="20">
        <v>4311138086206</v>
      </c>
      <c r="B7067" s="18" t="s">
        <v>16</v>
      </c>
      <c r="C7067" s="21">
        <v>20201220</v>
      </c>
      <c r="D7067" s="21">
        <v>610538201209</v>
      </c>
      <c r="E7067" s="21" t="s">
        <v>16</v>
      </c>
      <c r="F7067" s="21">
        <v>20201230</v>
      </c>
      <c r="G7067" s="21" t="s">
        <v>17</v>
      </c>
      <c r="H7067" s="21" t="s">
        <v>39</v>
      </c>
      <c r="I7067" s="21" t="s">
        <v>245</v>
      </c>
      <c r="J7067" s="21">
        <v>1.45</v>
      </c>
      <c r="K7067" s="21" t="s">
        <v>20</v>
      </c>
      <c r="L7067">
        <f t="shared" si="128"/>
        <v>2</v>
      </c>
      <c r="M7067">
        <f>MATCH(H:H,价格表!$B$4:$B$35,0)</f>
        <v>23</v>
      </c>
      <c r="N7067" s="27">
        <f>IF(J7067&lt;=0.3,INDEX(价格表!$B$4:$I$31,M7067,2),IF(AND(J7067&gt;0.3,J7067&lt;=1),INDEX(价格表!$B$4:$I$31,M7067,3),IF(AND(J7067&gt;1,J7067&lt;=2.2),INDEX(价格表!$B$4:$I$31,M7067,4),IF(AND(J7067&gt;2.2,J7067&lt;=3.3),INDEX(价格表!$B$4:$I$31,M7067,5),IF(AND(J7067&gt;3.3,J7067&lt;=4),INDEX(价格表!$B$4:$I$31,M7067,6),IF(AND(J7067&gt;4,J7067&lt;=5.5),INDEX(价格表!$B$4:$I$31,M7067,7),IF(J7067&gt;5.5,2.6+INDEX(价格表!$B$4:$I$31,M7067,8)*L7067)))))))</f>
        <v>2.15</v>
      </c>
    </row>
    <row r="7068" spans="1:14">
      <c r="A7068" s="20">
        <v>4311138086207</v>
      </c>
      <c r="B7068" s="18" t="s">
        <v>16</v>
      </c>
      <c r="C7068" s="21">
        <v>20201220</v>
      </c>
      <c r="D7068" s="21">
        <v>610538201209</v>
      </c>
      <c r="E7068" s="21" t="s">
        <v>16</v>
      </c>
      <c r="F7068" s="21">
        <v>20201230</v>
      </c>
      <c r="G7068" s="21" t="s">
        <v>17</v>
      </c>
      <c r="H7068" s="21" t="s">
        <v>27</v>
      </c>
      <c r="I7068" s="21" t="s">
        <v>28</v>
      </c>
      <c r="J7068" s="21">
        <v>1.43</v>
      </c>
      <c r="K7068" s="21" t="s">
        <v>20</v>
      </c>
      <c r="L7068">
        <f t="shared" si="128"/>
        <v>2</v>
      </c>
      <c r="M7068">
        <f>MATCH(H:H,价格表!$B$4:$B$35,0)</f>
        <v>3</v>
      </c>
      <c r="N7068" s="27">
        <f>IF(J7068&lt;=0.3,INDEX(价格表!$B$4:$I$31,M7068,2),IF(AND(J7068&gt;0.3,J7068&lt;=1),INDEX(价格表!$B$4:$I$31,M7068,3),IF(AND(J7068&gt;1,J7068&lt;=2.2),INDEX(价格表!$B$4:$I$31,M7068,4),IF(AND(J7068&gt;2.2,J7068&lt;=3.3),INDEX(价格表!$B$4:$I$31,M7068,5),IF(AND(J7068&gt;3.3,J7068&lt;=4),INDEX(价格表!$B$4:$I$31,M7068,6),IF(AND(J7068&gt;4,J7068&lt;=5.5),INDEX(价格表!$B$4:$I$31,M7068,7),IF(J7068&gt;5.5,2.6+INDEX(价格表!$B$4:$I$31,M7068,8)*L7068)))))))</f>
        <v>2.15</v>
      </c>
    </row>
    <row r="7069" spans="1:14">
      <c r="A7069" s="20">
        <v>4311138086209</v>
      </c>
      <c r="B7069" s="18" t="s">
        <v>16</v>
      </c>
      <c r="C7069" s="21">
        <v>20201220</v>
      </c>
      <c r="D7069" s="21">
        <v>610538201209</v>
      </c>
      <c r="E7069" s="21" t="s">
        <v>16</v>
      </c>
      <c r="F7069" s="21">
        <v>20201230</v>
      </c>
      <c r="G7069" s="21" t="s">
        <v>17</v>
      </c>
      <c r="H7069" s="21" t="s">
        <v>50</v>
      </c>
      <c r="I7069" s="21" t="s">
        <v>125</v>
      </c>
      <c r="J7069" s="21">
        <v>1.5</v>
      </c>
      <c r="K7069" s="21" t="s">
        <v>20</v>
      </c>
      <c r="L7069">
        <f t="shared" si="128"/>
        <v>2</v>
      </c>
      <c r="M7069">
        <f>MATCH(H:H,价格表!$B$4:$B$35,0)</f>
        <v>4</v>
      </c>
      <c r="N7069" s="27">
        <f>IF(J7069&lt;=0.3,INDEX(价格表!$B$4:$I$31,M7069,2),IF(AND(J7069&gt;0.3,J7069&lt;=1),INDEX(价格表!$B$4:$I$31,M7069,3),IF(AND(J7069&gt;1,J7069&lt;=2.2),INDEX(价格表!$B$4:$I$31,M7069,4),IF(AND(J7069&gt;2.2,J7069&lt;=3.3),INDEX(价格表!$B$4:$I$31,M7069,5),IF(AND(J7069&gt;3.3,J7069&lt;=4),INDEX(价格表!$B$4:$I$31,M7069,6),IF(AND(J7069&gt;4,J7069&lt;=5.5),INDEX(价格表!$B$4:$I$31,M7069,7),IF(J7069&gt;5.5,2.6+INDEX(价格表!$B$4:$I$31,M7069,8)*L7069)))))))</f>
        <v>2.15</v>
      </c>
    </row>
    <row r="7070" spans="1:14">
      <c r="A7070" s="20">
        <v>4311138086210</v>
      </c>
      <c r="B7070" s="18" t="s">
        <v>16</v>
      </c>
      <c r="C7070" s="21">
        <v>20201220</v>
      </c>
      <c r="D7070" s="21">
        <v>610538201209</v>
      </c>
      <c r="E7070" s="21" t="s">
        <v>16</v>
      </c>
      <c r="F7070" s="21">
        <v>20201230</v>
      </c>
      <c r="G7070" s="21" t="s">
        <v>17</v>
      </c>
      <c r="H7070" s="21" t="s">
        <v>23</v>
      </c>
      <c r="I7070" s="21" t="s">
        <v>99</v>
      </c>
      <c r="J7070" s="21">
        <v>1.43</v>
      </c>
      <c r="K7070" s="21" t="s">
        <v>20</v>
      </c>
      <c r="L7070">
        <f t="shared" si="128"/>
        <v>2</v>
      </c>
      <c r="M7070">
        <f>MATCH(H:H,价格表!$B$4:$B$35,0)</f>
        <v>15</v>
      </c>
      <c r="N7070" s="27">
        <f>IF(J7070&lt;=0.3,INDEX(价格表!$B$4:$I$31,M7070,2),IF(AND(J7070&gt;0.3,J7070&lt;=1),INDEX(价格表!$B$4:$I$31,M7070,3),IF(AND(J7070&gt;1,J7070&lt;=2.2),INDEX(价格表!$B$4:$I$31,M7070,4),IF(AND(J7070&gt;2.2,J7070&lt;=3.3),INDEX(价格表!$B$4:$I$31,M7070,5),IF(AND(J7070&gt;3.3,J7070&lt;=4),INDEX(价格表!$B$4:$I$31,M7070,6),IF(AND(J7070&gt;4,J7070&lt;=5.5),INDEX(价格表!$B$4:$I$31,M7070,7),IF(J7070&gt;5.5,2.6+INDEX(价格表!$B$4:$I$31,M7070,8)*L7070)))))))</f>
        <v>2.15</v>
      </c>
    </row>
    <row r="7071" spans="1:14">
      <c r="A7071" s="20">
        <v>4311138086211</v>
      </c>
      <c r="B7071" s="18" t="s">
        <v>16</v>
      </c>
      <c r="C7071" s="21">
        <v>20201220</v>
      </c>
      <c r="D7071" s="21">
        <v>610538201209</v>
      </c>
      <c r="E7071" s="21" t="s">
        <v>16</v>
      </c>
      <c r="F7071" s="21">
        <v>20201230</v>
      </c>
      <c r="G7071" s="21" t="s">
        <v>17</v>
      </c>
      <c r="H7071" s="21" t="s">
        <v>39</v>
      </c>
      <c r="I7071" s="21" t="s">
        <v>361</v>
      </c>
      <c r="J7071" s="21">
        <v>1.45</v>
      </c>
      <c r="K7071" s="21" t="s">
        <v>20</v>
      </c>
      <c r="L7071">
        <f t="shared" si="128"/>
        <v>2</v>
      </c>
      <c r="M7071">
        <f>MATCH(H:H,价格表!$B$4:$B$35,0)</f>
        <v>23</v>
      </c>
      <c r="N7071" s="27">
        <f>IF(J7071&lt;=0.3,INDEX(价格表!$B$4:$I$31,M7071,2),IF(AND(J7071&gt;0.3,J7071&lt;=1),INDEX(价格表!$B$4:$I$31,M7071,3),IF(AND(J7071&gt;1,J7071&lt;=2.2),INDEX(价格表!$B$4:$I$31,M7071,4),IF(AND(J7071&gt;2.2,J7071&lt;=3.3),INDEX(价格表!$B$4:$I$31,M7071,5),IF(AND(J7071&gt;3.3,J7071&lt;=4),INDEX(价格表!$B$4:$I$31,M7071,6),IF(AND(J7071&gt;4,J7071&lt;=5.5),INDEX(价格表!$B$4:$I$31,M7071,7),IF(J7071&gt;5.5,2.6+INDEX(价格表!$B$4:$I$31,M7071,8)*L7071)))))))</f>
        <v>2.15</v>
      </c>
    </row>
    <row r="7072" spans="1:14">
      <c r="A7072" s="20">
        <v>4311138087341</v>
      </c>
      <c r="B7072" s="18" t="s">
        <v>16</v>
      </c>
      <c r="C7072" s="21">
        <v>20201220</v>
      </c>
      <c r="D7072" s="21">
        <v>610538201209</v>
      </c>
      <c r="E7072" s="21" t="s">
        <v>16</v>
      </c>
      <c r="F7072" s="21">
        <v>20201230</v>
      </c>
      <c r="G7072" s="21" t="s">
        <v>17</v>
      </c>
      <c r="H7072" s="21" t="s">
        <v>54</v>
      </c>
      <c r="I7072" s="21" t="s">
        <v>264</v>
      </c>
      <c r="J7072" s="21">
        <v>1.42</v>
      </c>
      <c r="K7072" s="21" t="s">
        <v>20</v>
      </c>
      <c r="L7072">
        <f t="shared" si="128"/>
        <v>2</v>
      </c>
      <c r="M7072">
        <f>MATCH(H:H,价格表!$B$4:$B$35,0)</f>
        <v>14</v>
      </c>
      <c r="N7072" s="27">
        <f>IF(J7072&lt;=0.3,INDEX(价格表!$B$4:$I$31,M7072,2),IF(AND(J7072&gt;0.3,J7072&lt;=1),INDEX(价格表!$B$4:$I$31,M7072,3),IF(AND(J7072&gt;1,J7072&lt;=2.2),INDEX(价格表!$B$4:$I$31,M7072,4),IF(AND(J7072&gt;2.2,J7072&lt;=3.3),INDEX(价格表!$B$4:$I$31,M7072,5),IF(AND(J7072&gt;3.3,J7072&lt;=4),INDEX(价格表!$B$4:$I$31,M7072,6),IF(AND(J7072&gt;4,J7072&lt;=5.5),INDEX(价格表!$B$4:$I$31,M7072,7),IF(J7072&gt;5.5,2.6+INDEX(价格表!$B$4:$I$31,M7072,8)*L7072)))))))</f>
        <v>2.15</v>
      </c>
    </row>
    <row r="7073" spans="1:14">
      <c r="A7073" s="20">
        <v>4311138102146</v>
      </c>
      <c r="B7073" s="18" t="s">
        <v>16</v>
      </c>
      <c r="C7073" s="21">
        <v>20201220</v>
      </c>
      <c r="D7073" s="21">
        <v>610538201209</v>
      </c>
      <c r="E7073" s="21" t="s">
        <v>16</v>
      </c>
      <c r="F7073" s="21">
        <v>20201230</v>
      </c>
      <c r="G7073" s="21" t="s">
        <v>17</v>
      </c>
      <c r="H7073" s="21" t="s">
        <v>63</v>
      </c>
      <c r="I7073" s="21" t="s">
        <v>64</v>
      </c>
      <c r="J7073" s="21">
        <v>1.49</v>
      </c>
      <c r="K7073" s="21" t="s">
        <v>20</v>
      </c>
      <c r="L7073">
        <f t="shared" si="128"/>
        <v>2</v>
      </c>
      <c r="M7073">
        <f>MATCH(H:H,价格表!$B$4:$B$35,0)</f>
        <v>21</v>
      </c>
      <c r="N7073" s="27">
        <f>IF(J7073&lt;=0.3,INDEX(价格表!$B$4:$I$31,M7073,2),IF(AND(J7073&gt;0.3,J7073&lt;=1),INDEX(价格表!$B$4:$I$31,M7073,3),IF(AND(J7073&gt;1,J7073&lt;=2.2),INDEX(价格表!$B$4:$I$31,M7073,4),IF(AND(J7073&gt;2.2,J7073&lt;=3.3),INDEX(价格表!$B$4:$I$31,M7073,5),IF(AND(J7073&gt;3.3,J7073&lt;=4),INDEX(价格表!$B$4:$I$31,M7073,6),IF(AND(J7073&gt;4,J7073&lt;=5.5),INDEX(价格表!$B$4:$I$31,M7073,7),IF(J7073&gt;5.5,2.6+INDEX(价格表!$B$4:$I$31,M7073,8)*L7073)))))))</f>
        <v>2.15</v>
      </c>
    </row>
    <row r="7074" spans="1:14">
      <c r="A7074" s="20">
        <v>4311138102147</v>
      </c>
      <c r="B7074" s="18" t="s">
        <v>16</v>
      </c>
      <c r="C7074" s="21">
        <v>20201220</v>
      </c>
      <c r="D7074" s="21">
        <v>610538201209</v>
      </c>
      <c r="E7074" s="21" t="s">
        <v>16</v>
      </c>
      <c r="F7074" s="21">
        <v>20201230</v>
      </c>
      <c r="G7074" s="21" t="s">
        <v>17</v>
      </c>
      <c r="H7074" s="21" t="s">
        <v>158</v>
      </c>
      <c r="I7074" s="21" t="s">
        <v>262</v>
      </c>
      <c r="J7074" s="21">
        <v>1.46</v>
      </c>
      <c r="K7074" s="21" t="s">
        <v>20</v>
      </c>
      <c r="L7074">
        <f t="shared" si="128"/>
        <v>2</v>
      </c>
      <c r="M7074">
        <f>MATCH(H:H,价格表!$B$4:$B$35,0)</f>
        <v>31</v>
      </c>
      <c r="N7074" s="27">
        <f>L7074*12+3</f>
        <v>27</v>
      </c>
    </row>
    <row r="7075" spans="1:14">
      <c r="A7075" s="20">
        <v>4311138102148</v>
      </c>
      <c r="B7075" s="18" t="s">
        <v>16</v>
      </c>
      <c r="C7075" s="21">
        <v>20201220</v>
      </c>
      <c r="D7075" s="21">
        <v>610538201209</v>
      </c>
      <c r="E7075" s="21" t="s">
        <v>16</v>
      </c>
      <c r="F7075" s="21">
        <v>20201230</v>
      </c>
      <c r="G7075" s="21" t="s">
        <v>17</v>
      </c>
      <c r="H7075" s="21" t="s">
        <v>88</v>
      </c>
      <c r="I7075" s="21" t="s">
        <v>101</v>
      </c>
      <c r="J7075" s="21">
        <v>1.42</v>
      </c>
      <c r="K7075" s="21" t="s">
        <v>20</v>
      </c>
      <c r="L7075">
        <f t="shared" si="128"/>
        <v>2</v>
      </c>
      <c r="M7075">
        <f>MATCH(H:H,价格表!$B$4:$B$35,0)</f>
        <v>19</v>
      </c>
      <c r="N7075" s="27">
        <f>IF(J7075&lt;=0.3,INDEX(价格表!$B$4:$I$31,M7075,2),IF(AND(J7075&gt;0.3,J7075&lt;=1),INDEX(价格表!$B$4:$I$31,M7075,3),IF(AND(J7075&gt;1,J7075&lt;=2.2),INDEX(价格表!$B$4:$I$31,M7075,4),IF(AND(J7075&gt;2.2,J7075&lt;=3.3),INDEX(价格表!$B$4:$I$31,M7075,5),IF(AND(J7075&gt;3.3,J7075&lt;=4),INDEX(价格表!$B$4:$I$31,M7075,6),IF(AND(J7075&gt;4,J7075&lt;=5.5),INDEX(价格表!$B$4:$I$31,M7075,7),IF(J7075&gt;5.5,2.6+INDEX(价格表!$B$4:$I$31,M7075,8)*L7075)))))))</f>
        <v>2.15</v>
      </c>
    </row>
    <row r="7076" spans="1:14">
      <c r="A7076" s="20">
        <v>4311138102149</v>
      </c>
      <c r="B7076" s="18" t="s">
        <v>16</v>
      </c>
      <c r="C7076" s="21">
        <v>20201220</v>
      </c>
      <c r="D7076" s="21">
        <v>610538201209</v>
      </c>
      <c r="E7076" s="21" t="s">
        <v>16</v>
      </c>
      <c r="F7076" s="21">
        <v>20201230</v>
      </c>
      <c r="G7076" s="21" t="s">
        <v>17</v>
      </c>
      <c r="H7076" s="21" t="s">
        <v>63</v>
      </c>
      <c r="I7076" s="21" t="s">
        <v>195</v>
      </c>
      <c r="J7076" s="21">
        <v>1.44</v>
      </c>
      <c r="K7076" s="21" t="s">
        <v>20</v>
      </c>
      <c r="L7076">
        <f t="shared" si="128"/>
        <v>2</v>
      </c>
      <c r="M7076">
        <f>MATCH(H:H,价格表!$B$4:$B$35,0)</f>
        <v>21</v>
      </c>
      <c r="N7076" s="27">
        <f>IF(J7076&lt;=0.3,INDEX(价格表!$B$4:$I$31,M7076,2),IF(AND(J7076&gt;0.3,J7076&lt;=1),INDEX(价格表!$B$4:$I$31,M7076,3),IF(AND(J7076&gt;1,J7076&lt;=2.2),INDEX(价格表!$B$4:$I$31,M7076,4),IF(AND(J7076&gt;2.2,J7076&lt;=3.3),INDEX(价格表!$B$4:$I$31,M7076,5),IF(AND(J7076&gt;3.3,J7076&lt;=4),INDEX(价格表!$B$4:$I$31,M7076,6),IF(AND(J7076&gt;4,J7076&lt;=5.5),INDEX(价格表!$B$4:$I$31,M7076,7),IF(J7076&gt;5.5,2.6+INDEX(价格表!$B$4:$I$31,M7076,8)*L7076)))))))</f>
        <v>2.15</v>
      </c>
    </row>
    <row r="7077" spans="1:14">
      <c r="A7077" s="20">
        <v>4311138102150</v>
      </c>
      <c r="B7077" s="18" t="s">
        <v>16</v>
      </c>
      <c r="C7077" s="21">
        <v>20201220</v>
      </c>
      <c r="D7077" s="21">
        <v>610538201209</v>
      </c>
      <c r="E7077" s="21" t="s">
        <v>16</v>
      </c>
      <c r="F7077" s="21">
        <v>20201230</v>
      </c>
      <c r="G7077" s="21" t="s">
        <v>17</v>
      </c>
      <c r="H7077" s="21" t="s">
        <v>21</v>
      </c>
      <c r="I7077" s="21" t="s">
        <v>109</v>
      </c>
      <c r="J7077" s="21">
        <v>1.42</v>
      </c>
      <c r="K7077" s="21" t="s">
        <v>20</v>
      </c>
      <c r="L7077">
        <f t="shared" si="128"/>
        <v>2</v>
      </c>
      <c r="M7077">
        <f>MATCH(H:H,价格表!$B$4:$B$35,0)</f>
        <v>20</v>
      </c>
      <c r="N7077" s="27">
        <f>IF(J7077&lt;=0.3,INDEX(价格表!$B$4:$I$31,M7077,2),IF(AND(J7077&gt;0.3,J7077&lt;=1),INDEX(价格表!$B$4:$I$31,M7077,3),IF(AND(J7077&gt;1,J7077&lt;=2.2),INDEX(价格表!$B$4:$I$31,M7077,4),IF(AND(J7077&gt;2.2,J7077&lt;=3.3),INDEX(价格表!$B$4:$I$31,M7077,5),IF(AND(J7077&gt;3.3,J7077&lt;=4),INDEX(价格表!$B$4:$I$31,M7077,6),IF(AND(J7077&gt;4,J7077&lt;=5.5),INDEX(价格表!$B$4:$I$31,M7077,7),IF(J7077&gt;5.5,2.6+INDEX(价格表!$B$4:$I$31,M7077,8)*L7077)))))))</f>
        <v>2.15</v>
      </c>
    </row>
    <row r="7078" spans="1:14">
      <c r="A7078" s="20">
        <v>4311138102151</v>
      </c>
      <c r="B7078" s="18" t="s">
        <v>16</v>
      </c>
      <c r="C7078" s="21">
        <v>20201220</v>
      </c>
      <c r="D7078" s="21">
        <v>610538201209</v>
      </c>
      <c r="E7078" s="21" t="s">
        <v>16</v>
      </c>
      <c r="F7078" s="21">
        <v>20201230</v>
      </c>
      <c r="G7078" s="21" t="s">
        <v>17</v>
      </c>
      <c r="H7078" s="21" t="s">
        <v>45</v>
      </c>
      <c r="I7078" s="21" t="s">
        <v>120</v>
      </c>
      <c r="J7078" s="21">
        <v>1.42</v>
      </c>
      <c r="K7078" s="21" t="s">
        <v>20</v>
      </c>
      <c r="L7078">
        <f t="shared" si="128"/>
        <v>2</v>
      </c>
      <c r="M7078">
        <f>MATCH(H:H,价格表!$B$4:$B$35,0)</f>
        <v>9</v>
      </c>
      <c r="N7078" s="27">
        <f>IF(J7078&lt;=0.3,INDEX(价格表!$B$4:$I$31,M7078,2),IF(AND(J7078&gt;0.3,J7078&lt;=1),INDEX(价格表!$B$4:$I$31,M7078,3),IF(AND(J7078&gt;1,J7078&lt;=2.2),INDEX(价格表!$B$4:$I$31,M7078,4),IF(AND(J7078&gt;2.2,J7078&lt;=3.3),INDEX(价格表!$B$4:$I$31,M7078,5),IF(AND(J7078&gt;3.3,J7078&lt;=4),INDEX(价格表!$B$4:$I$31,M7078,6),IF(AND(J7078&gt;4,J7078&lt;=5.5),INDEX(价格表!$B$4:$I$31,M7078,7),IF(J7078&gt;5.5,2.6+INDEX(价格表!$B$4:$I$31,M7078,8)*L7078)))))))</f>
        <v>2.15</v>
      </c>
    </row>
    <row r="7079" spans="1:14">
      <c r="A7079" s="20">
        <v>4311138102152</v>
      </c>
      <c r="B7079" s="18" t="s">
        <v>16</v>
      </c>
      <c r="C7079" s="21">
        <v>20201220</v>
      </c>
      <c r="D7079" s="21">
        <v>610538201209</v>
      </c>
      <c r="E7079" s="21" t="s">
        <v>16</v>
      </c>
      <c r="F7079" s="21">
        <v>20201230</v>
      </c>
      <c r="G7079" s="21" t="s">
        <v>17</v>
      </c>
      <c r="H7079" s="21" t="s">
        <v>27</v>
      </c>
      <c r="I7079" s="21" t="s">
        <v>28</v>
      </c>
      <c r="J7079" s="21">
        <v>1.42</v>
      </c>
      <c r="K7079" s="21" t="s">
        <v>20</v>
      </c>
      <c r="L7079">
        <f t="shared" si="128"/>
        <v>2</v>
      </c>
      <c r="M7079">
        <f>MATCH(H:H,价格表!$B$4:$B$35,0)</f>
        <v>3</v>
      </c>
      <c r="N7079" s="27">
        <f>IF(J7079&lt;=0.3,INDEX(价格表!$B$4:$I$31,M7079,2),IF(AND(J7079&gt;0.3,J7079&lt;=1),INDEX(价格表!$B$4:$I$31,M7079,3),IF(AND(J7079&gt;1,J7079&lt;=2.2),INDEX(价格表!$B$4:$I$31,M7079,4),IF(AND(J7079&gt;2.2,J7079&lt;=3.3),INDEX(价格表!$B$4:$I$31,M7079,5),IF(AND(J7079&gt;3.3,J7079&lt;=4),INDEX(价格表!$B$4:$I$31,M7079,6),IF(AND(J7079&gt;4,J7079&lt;=5.5),INDEX(价格表!$B$4:$I$31,M7079,7),IF(J7079&gt;5.5,2.6+INDEX(价格表!$B$4:$I$31,M7079,8)*L7079)))))))</f>
        <v>2.15</v>
      </c>
    </row>
    <row r="7080" spans="1:14">
      <c r="A7080" s="20">
        <v>4311138102153</v>
      </c>
      <c r="B7080" s="18" t="s">
        <v>16</v>
      </c>
      <c r="C7080" s="21">
        <v>20201220</v>
      </c>
      <c r="D7080" s="21">
        <v>610538201209</v>
      </c>
      <c r="E7080" s="21" t="s">
        <v>16</v>
      </c>
      <c r="F7080" s="21">
        <v>20201230</v>
      </c>
      <c r="G7080" s="21" t="s">
        <v>17</v>
      </c>
      <c r="H7080" s="21" t="s">
        <v>33</v>
      </c>
      <c r="I7080" s="21" t="s">
        <v>34</v>
      </c>
      <c r="J7080" s="21">
        <v>1.42</v>
      </c>
      <c r="K7080" s="21" t="s">
        <v>20</v>
      </c>
      <c r="L7080">
        <f t="shared" si="128"/>
        <v>2</v>
      </c>
      <c r="M7080">
        <f>MATCH(H:H,价格表!$B$4:$B$35,0)</f>
        <v>13</v>
      </c>
      <c r="N7080" s="27">
        <f>IF(J7080&lt;=0.3,INDEX(价格表!$B$4:$I$31,M7080,2),IF(AND(J7080&gt;0.3,J7080&lt;=1),INDEX(价格表!$B$4:$I$31,M7080,3),IF(AND(J7080&gt;1,J7080&lt;=2.2),INDEX(价格表!$B$4:$I$31,M7080,4),IF(AND(J7080&gt;2.2,J7080&lt;=3.3),INDEX(价格表!$B$4:$I$31,M7080,5),IF(AND(J7080&gt;3.3,J7080&lt;=4),INDEX(价格表!$B$4:$I$31,M7080,6),IF(AND(J7080&gt;4,J7080&lt;=5.5),INDEX(价格表!$B$4:$I$31,M7080,7),IF(J7080&gt;5.5,2.6+INDEX(价格表!$B$4:$I$31,M7080,8)*L7080)))))))</f>
        <v>2.15</v>
      </c>
    </row>
    <row r="7081" spans="1:14">
      <c r="A7081" s="20">
        <v>4311138102154</v>
      </c>
      <c r="B7081" s="18" t="s">
        <v>16</v>
      </c>
      <c r="C7081" s="21">
        <v>20201220</v>
      </c>
      <c r="D7081" s="21">
        <v>610538201209</v>
      </c>
      <c r="E7081" s="21" t="s">
        <v>16</v>
      </c>
      <c r="F7081" s="21">
        <v>20201230</v>
      </c>
      <c r="G7081" s="21" t="s">
        <v>17</v>
      </c>
      <c r="H7081" s="21" t="s">
        <v>68</v>
      </c>
      <c r="I7081" s="21" t="s">
        <v>146</v>
      </c>
      <c r="J7081" s="21">
        <v>1.43</v>
      </c>
      <c r="K7081" s="21" t="s">
        <v>20</v>
      </c>
      <c r="L7081">
        <f t="shared" si="128"/>
        <v>2</v>
      </c>
      <c r="M7081">
        <f>MATCH(H:H,价格表!$B$4:$B$35,0)</f>
        <v>5</v>
      </c>
      <c r="N7081" s="27">
        <f>IF(J7081&lt;=0.3,INDEX(价格表!$B$4:$I$31,M7081,2),IF(AND(J7081&gt;0.3,J7081&lt;=1),INDEX(价格表!$B$4:$I$31,M7081,3),IF(AND(J7081&gt;1,J7081&lt;=2.2),INDEX(价格表!$B$4:$I$31,M7081,4),IF(AND(J7081&gt;2.2,J7081&lt;=3.3),INDEX(价格表!$B$4:$I$31,M7081,5),IF(AND(J7081&gt;3.3,J7081&lt;=4),INDEX(价格表!$B$4:$I$31,M7081,6),IF(AND(J7081&gt;4,J7081&lt;=5.5),INDEX(价格表!$B$4:$I$31,M7081,7),IF(J7081&gt;5.5,2.6+INDEX(价格表!$B$4:$I$31,M7081,8)*L7081)))))))</f>
        <v>2.15</v>
      </c>
    </row>
    <row r="7082" spans="1:14">
      <c r="A7082" s="20">
        <v>4311138102155</v>
      </c>
      <c r="B7082" s="18" t="s">
        <v>16</v>
      </c>
      <c r="C7082" s="21">
        <v>20201220</v>
      </c>
      <c r="D7082" s="21">
        <v>610538201209</v>
      </c>
      <c r="E7082" s="21" t="s">
        <v>16</v>
      </c>
      <c r="F7082" s="21">
        <v>20201230</v>
      </c>
      <c r="G7082" s="21" t="s">
        <v>17</v>
      </c>
      <c r="H7082" s="21" t="s">
        <v>27</v>
      </c>
      <c r="I7082" s="21" t="s">
        <v>28</v>
      </c>
      <c r="J7082" s="21">
        <v>1.45</v>
      </c>
      <c r="K7082" s="21" t="s">
        <v>20</v>
      </c>
      <c r="L7082">
        <f t="shared" si="128"/>
        <v>2</v>
      </c>
      <c r="M7082">
        <f>MATCH(H:H,价格表!$B$4:$B$35,0)</f>
        <v>3</v>
      </c>
      <c r="N7082" s="27">
        <f>IF(J7082&lt;=0.3,INDEX(价格表!$B$4:$I$31,M7082,2),IF(AND(J7082&gt;0.3,J7082&lt;=1),INDEX(价格表!$B$4:$I$31,M7082,3),IF(AND(J7082&gt;1,J7082&lt;=2.2),INDEX(价格表!$B$4:$I$31,M7082,4),IF(AND(J7082&gt;2.2,J7082&lt;=3.3),INDEX(价格表!$B$4:$I$31,M7082,5),IF(AND(J7082&gt;3.3,J7082&lt;=4),INDEX(价格表!$B$4:$I$31,M7082,6),IF(AND(J7082&gt;4,J7082&lt;=5.5),INDEX(价格表!$B$4:$I$31,M7082,7),IF(J7082&gt;5.5,2.6+INDEX(价格表!$B$4:$I$31,M7082,8)*L7082)))))))</f>
        <v>2.15</v>
      </c>
    </row>
    <row r="7083" spans="1:14">
      <c r="A7083" s="20">
        <v>4311138102234</v>
      </c>
      <c r="B7083" s="18" t="s">
        <v>16</v>
      </c>
      <c r="C7083" s="21">
        <v>20201220</v>
      </c>
      <c r="D7083" s="21">
        <v>610538201209</v>
      </c>
      <c r="E7083" s="21" t="s">
        <v>16</v>
      </c>
      <c r="F7083" s="21">
        <v>20201230</v>
      </c>
      <c r="G7083" s="21" t="s">
        <v>17</v>
      </c>
      <c r="H7083" s="21" t="s">
        <v>37</v>
      </c>
      <c r="I7083" s="21" t="s">
        <v>72</v>
      </c>
      <c r="J7083" s="21">
        <v>1.42</v>
      </c>
      <c r="K7083" s="21" t="s">
        <v>20</v>
      </c>
      <c r="L7083">
        <f t="shared" si="128"/>
        <v>2</v>
      </c>
      <c r="M7083">
        <f>MATCH(H:H,价格表!$B$4:$B$35,0)</f>
        <v>12</v>
      </c>
      <c r="N7083" s="27">
        <f>IF(J7083&lt;=0.3,INDEX(价格表!$B$4:$I$31,M7083,2),IF(AND(J7083&gt;0.3,J7083&lt;=1),INDEX(价格表!$B$4:$I$31,M7083,3),IF(AND(J7083&gt;1,J7083&lt;=2.2),INDEX(价格表!$B$4:$I$31,M7083,4),IF(AND(J7083&gt;2.2,J7083&lt;=3.3),INDEX(价格表!$B$4:$I$31,M7083,5),IF(AND(J7083&gt;3.3,J7083&lt;=4),INDEX(价格表!$B$4:$I$31,M7083,6),IF(AND(J7083&gt;4,J7083&lt;=5.5),INDEX(价格表!$B$4:$I$31,M7083,7),IF(J7083&gt;5.5,2.6+INDEX(价格表!$B$4:$I$31,M7083,8)*L7083)))))))</f>
        <v>2.15</v>
      </c>
    </row>
    <row r="7084" spans="1:14">
      <c r="A7084" s="20">
        <v>4311138102262</v>
      </c>
      <c r="B7084" s="18" t="s">
        <v>16</v>
      </c>
      <c r="C7084" s="21">
        <v>20201220</v>
      </c>
      <c r="D7084" s="21">
        <v>610538201209</v>
      </c>
      <c r="E7084" s="21" t="s">
        <v>16</v>
      </c>
      <c r="F7084" s="21">
        <v>20201230</v>
      </c>
      <c r="G7084" s="21" t="s">
        <v>17</v>
      </c>
      <c r="H7084" s="21" t="s">
        <v>37</v>
      </c>
      <c r="I7084" s="21" t="s">
        <v>214</v>
      </c>
      <c r="J7084" s="21">
        <v>1.43</v>
      </c>
      <c r="K7084" s="21" t="s">
        <v>20</v>
      </c>
      <c r="L7084">
        <f t="shared" si="128"/>
        <v>2</v>
      </c>
      <c r="M7084">
        <f>MATCH(H:H,价格表!$B$4:$B$35,0)</f>
        <v>12</v>
      </c>
      <c r="N7084" s="27">
        <f>IF(J7084&lt;=0.3,INDEX(价格表!$B$4:$I$31,M7084,2),IF(AND(J7084&gt;0.3,J7084&lt;=1),INDEX(价格表!$B$4:$I$31,M7084,3),IF(AND(J7084&gt;1,J7084&lt;=2.2),INDEX(价格表!$B$4:$I$31,M7084,4),IF(AND(J7084&gt;2.2,J7084&lt;=3.3),INDEX(价格表!$B$4:$I$31,M7084,5),IF(AND(J7084&gt;3.3,J7084&lt;=4),INDEX(价格表!$B$4:$I$31,M7084,6),IF(AND(J7084&gt;4,J7084&lt;=5.5),INDEX(价格表!$B$4:$I$31,M7084,7),IF(J7084&gt;5.5,2.6+INDEX(价格表!$B$4:$I$31,M7084,8)*L7084)))))))</f>
        <v>2.15</v>
      </c>
    </row>
    <row r="7085" spans="1:14">
      <c r="A7085" s="20">
        <v>4311140661157</v>
      </c>
      <c r="B7085" s="18" t="s">
        <v>16</v>
      </c>
      <c r="C7085" s="21">
        <v>20201220</v>
      </c>
      <c r="D7085" s="21">
        <v>610538201209</v>
      </c>
      <c r="E7085" s="21" t="s">
        <v>16</v>
      </c>
      <c r="F7085" s="21">
        <v>20201230</v>
      </c>
      <c r="G7085" s="21" t="s">
        <v>17</v>
      </c>
      <c r="H7085" s="21" t="s">
        <v>25</v>
      </c>
      <c r="I7085" s="21" t="s">
        <v>219</v>
      </c>
      <c r="J7085" s="21">
        <v>1.46</v>
      </c>
      <c r="K7085" s="21" t="s">
        <v>20</v>
      </c>
      <c r="L7085">
        <f t="shared" si="128"/>
        <v>2</v>
      </c>
      <c r="M7085">
        <f>MATCH(H:H,价格表!$B$4:$B$35,0)</f>
        <v>25</v>
      </c>
      <c r="N7085" s="27">
        <f>IF(J7085&lt;=0.3,INDEX(价格表!$B$4:$I$31,M7085,2),IF(AND(J7085&gt;0.3,J7085&lt;=1),INDEX(价格表!$B$4:$I$31,M7085,3),IF(AND(J7085&gt;1,J7085&lt;=2.2),INDEX(价格表!$B$4:$I$31,M7085,4),IF(AND(J7085&gt;2.2,J7085&lt;=3.3),INDEX(价格表!$B$4:$I$31,M7085,5),IF(AND(J7085&gt;3.3,J7085&lt;=4),INDEX(价格表!$B$4:$I$31,M7085,6),IF(AND(J7085&gt;4,J7085&lt;=5.5),INDEX(价格表!$B$4:$I$31,M7085,7),IF(J7085&gt;5.5,2.6+INDEX(价格表!$B$4:$I$31,M7085,8)*L7085)))))))</f>
        <v>2.15</v>
      </c>
    </row>
    <row r="7086" spans="1:14">
      <c r="A7086" s="20">
        <v>4311140661158</v>
      </c>
      <c r="B7086" s="18" t="s">
        <v>16</v>
      </c>
      <c r="C7086" s="21">
        <v>20201220</v>
      </c>
      <c r="D7086" s="21">
        <v>610538201209</v>
      </c>
      <c r="E7086" s="21" t="s">
        <v>16</v>
      </c>
      <c r="F7086" s="21">
        <v>20201230</v>
      </c>
      <c r="G7086" s="21" t="s">
        <v>17</v>
      </c>
      <c r="H7086" s="21" t="s">
        <v>88</v>
      </c>
      <c r="I7086" s="21" t="s">
        <v>250</v>
      </c>
      <c r="J7086" s="21">
        <v>1.44</v>
      </c>
      <c r="K7086" s="21" t="s">
        <v>20</v>
      </c>
      <c r="L7086">
        <f t="shared" si="128"/>
        <v>2</v>
      </c>
      <c r="M7086">
        <f>MATCH(H:H,价格表!$B$4:$B$35,0)</f>
        <v>19</v>
      </c>
      <c r="N7086" s="27">
        <f>IF(J7086&lt;=0.3,INDEX(价格表!$B$4:$I$31,M7086,2),IF(AND(J7086&gt;0.3,J7086&lt;=1),INDEX(价格表!$B$4:$I$31,M7086,3),IF(AND(J7086&gt;1,J7086&lt;=2.2),INDEX(价格表!$B$4:$I$31,M7086,4),IF(AND(J7086&gt;2.2,J7086&lt;=3.3),INDEX(价格表!$B$4:$I$31,M7086,5),IF(AND(J7086&gt;3.3,J7086&lt;=4),INDEX(价格表!$B$4:$I$31,M7086,6),IF(AND(J7086&gt;4,J7086&lt;=5.5),INDEX(价格表!$B$4:$I$31,M7086,7),IF(J7086&gt;5.5,2.6+INDEX(价格表!$B$4:$I$31,M7086,8)*L7086)))))))</f>
        <v>2.15</v>
      </c>
    </row>
    <row r="7087" spans="1:14">
      <c r="A7087" s="20">
        <v>4311140661159</v>
      </c>
      <c r="B7087" s="18" t="s">
        <v>16</v>
      </c>
      <c r="C7087" s="21">
        <v>20201220</v>
      </c>
      <c r="D7087" s="21">
        <v>610538201209</v>
      </c>
      <c r="E7087" s="21" t="s">
        <v>16</v>
      </c>
      <c r="F7087" s="21">
        <v>20201230</v>
      </c>
      <c r="G7087" s="21" t="s">
        <v>17</v>
      </c>
      <c r="H7087" s="21" t="s">
        <v>25</v>
      </c>
      <c r="I7087" s="21" t="s">
        <v>26</v>
      </c>
      <c r="J7087" s="21">
        <v>1.47</v>
      </c>
      <c r="K7087" s="21" t="s">
        <v>20</v>
      </c>
      <c r="L7087">
        <f t="shared" si="128"/>
        <v>2</v>
      </c>
      <c r="M7087">
        <f>MATCH(H:H,价格表!$B$4:$B$35,0)</f>
        <v>25</v>
      </c>
      <c r="N7087" s="27">
        <f>IF(J7087&lt;=0.3,INDEX(价格表!$B$4:$I$31,M7087,2),IF(AND(J7087&gt;0.3,J7087&lt;=1),INDEX(价格表!$B$4:$I$31,M7087,3),IF(AND(J7087&gt;1,J7087&lt;=2.2),INDEX(价格表!$B$4:$I$31,M7087,4),IF(AND(J7087&gt;2.2,J7087&lt;=3.3),INDEX(价格表!$B$4:$I$31,M7087,5),IF(AND(J7087&gt;3.3,J7087&lt;=4),INDEX(价格表!$B$4:$I$31,M7087,6),IF(AND(J7087&gt;4,J7087&lt;=5.5),INDEX(价格表!$B$4:$I$31,M7087,7),IF(J7087&gt;5.5,2.6+INDEX(价格表!$B$4:$I$31,M7087,8)*L7087)))))))</f>
        <v>2.15</v>
      </c>
    </row>
    <row r="7088" spans="1:14">
      <c r="A7088" s="20">
        <v>4311140661160</v>
      </c>
      <c r="B7088" s="18" t="s">
        <v>16</v>
      </c>
      <c r="C7088" s="21">
        <v>20201220</v>
      </c>
      <c r="D7088" s="21">
        <v>610538201209</v>
      </c>
      <c r="E7088" s="21" t="s">
        <v>16</v>
      </c>
      <c r="F7088" s="21">
        <v>20201230</v>
      </c>
      <c r="G7088" s="21" t="s">
        <v>17</v>
      </c>
      <c r="H7088" s="21" t="s">
        <v>82</v>
      </c>
      <c r="I7088" s="21" t="s">
        <v>83</v>
      </c>
      <c r="J7088" s="21">
        <v>1.44</v>
      </c>
      <c r="K7088" s="21" t="s">
        <v>20</v>
      </c>
      <c r="L7088">
        <f t="shared" si="128"/>
        <v>2</v>
      </c>
      <c r="M7088">
        <f>MATCH(H:H,价格表!$B$4:$B$35,0)</f>
        <v>2</v>
      </c>
      <c r="N7088" s="27">
        <f>IF(J7088&lt;=0.3,INDEX(价格表!$B$4:$I$31,M7088,2),IF(AND(J7088&gt;0.3,J7088&lt;=1),INDEX(价格表!$B$4:$I$31,M7088,3),IF(AND(J7088&gt;1,J7088&lt;=2.2),INDEX(价格表!$B$4:$I$31,M7088,4),IF(AND(J7088&gt;2.2,J7088&lt;=3.3),INDEX(价格表!$B$4:$I$31,M7088,5),IF(AND(J7088&gt;3.3,J7088&lt;=4),INDEX(价格表!$B$4:$I$31,M7088,6),IF(AND(J7088&gt;4,J7088&lt;=5.5),INDEX(价格表!$B$4:$I$31,M7088,7),IF(J7088&gt;5.5,2.6+INDEX(价格表!$B$4:$I$31,M7088,8)*L7088)))))))</f>
        <v>2.15</v>
      </c>
    </row>
    <row r="7089" spans="1:14">
      <c r="A7089" s="20">
        <v>4311140661161</v>
      </c>
      <c r="B7089" s="18" t="s">
        <v>16</v>
      </c>
      <c r="C7089" s="21">
        <v>20201220</v>
      </c>
      <c r="D7089" s="21">
        <v>610538201209</v>
      </c>
      <c r="E7089" s="21" t="s">
        <v>16</v>
      </c>
      <c r="F7089" s="21">
        <v>20201230</v>
      </c>
      <c r="G7089" s="21" t="s">
        <v>17</v>
      </c>
      <c r="H7089" s="21" t="s">
        <v>27</v>
      </c>
      <c r="I7089" s="21" t="s">
        <v>49</v>
      </c>
      <c r="J7089" s="21">
        <v>1.44</v>
      </c>
      <c r="K7089" s="21" t="s">
        <v>20</v>
      </c>
      <c r="L7089">
        <f t="shared" si="128"/>
        <v>2</v>
      </c>
      <c r="M7089">
        <f>MATCH(H:H,价格表!$B$4:$B$35,0)</f>
        <v>3</v>
      </c>
      <c r="N7089" s="27">
        <f>IF(J7089&lt;=0.3,INDEX(价格表!$B$4:$I$31,M7089,2),IF(AND(J7089&gt;0.3,J7089&lt;=1),INDEX(价格表!$B$4:$I$31,M7089,3),IF(AND(J7089&gt;1,J7089&lt;=2.2),INDEX(价格表!$B$4:$I$31,M7089,4),IF(AND(J7089&gt;2.2,J7089&lt;=3.3),INDEX(价格表!$B$4:$I$31,M7089,5),IF(AND(J7089&gt;3.3,J7089&lt;=4),INDEX(价格表!$B$4:$I$31,M7089,6),IF(AND(J7089&gt;4,J7089&lt;=5.5),INDEX(价格表!$B$4:$I$31,M7089,7),IF(J7089&gt;5.5,2.6+INDEX(价格表!$B$4:$I$31,M7089,8)*L7089)))))))</f>
        <v>2.15</v>
      </c>
    </row>
    <row r="7090" spans="1:14">
      <c r="A7090" s="20">
        <v>4311140661162</v>
      </c>
      <c r="B7090" s="18" t="s">
        <v>16</v>
      </c>
      <c r="C7090" s="21">
        <v>20201220</v>
      </c>
      <c r="D7090" s="21">
        <v>610538201209</v>
      </c>
      <c r="E7090" s="21" t="s">
        <v>16</v>
      </c>
      <c r="F7090" s="21">
        <v>20201230</v>
      </c>
      <c r="G7090" s="21" t="s">
        <v>17</v>
      </c>
      <c r="H7090" s="21" t="s">
        <v>37</v>
      </c>
      <c r="I7090" s="21" t="s">
        <v>103</v>
      </c>
      <c r="J7090" s="21">
        <v>1.49</v>
      </c>
      <c r="K7090" s="21" t="s">
        <v>20</v>
      </c>
      <c r="L7090">
        <f t="shared" si="128"/>
        <v>2</v>
      </c>
      <c r="M7090">
        <f>MATCH(H:H,价格表!$B$4:$B$35,0)</f>
        <v>12</v>
      </c>
      <c r="N7090" s="27">
        <f>IF(J7090&lt;=0.3,INDEX(价格表!$B$4:$I$31,M7090,2),IF(AND(J7090&gt;0.3,J7090&lt;=1),INDEX(价格表!$B$4:$I$31,M7090,3),IF(AND(J7090&gt;1,J7090&lt;=2.2),INDEX(价格表!$B$4:$I$31,M7090,4),IF(AND(J7090&gt;2.2,J7090&lt;=3.3),INDEX(价格表!$B$4:$I$31,M7090,5),IF(AND(J7090&gt;3.3,J7090&lt;=4),INDEX(价格表!$B$4:$I$31,M7090,6),IF(AND(J7090&gt;4,J7090&lt;=5.5),INDEX(价格表!$B$4:$I$31,M7090,7),IF(J7090&gt;5.5,2.6+INDEX(价格表!$B$4:$I$31,M7090,8)*L7090)))))))</f>
        <v>2.15</v>
      </c>
    </row>
    <row r="7091" spans="1:14">
      <c r="A7091" s="20">
        <v>4311140661163</v>
      </c>
      <c r="B7091" s="18" t="s">
        <v>16</v>
      </c>
      <c r="C7091" s="21">
        <v>20201220</v>
      </c>
      <c r="D7091" s="21">
        <v>610538201209</v>
      </c>
      <c r="E7091" s="21" t="s">
        <v>16</v>
      </c>
      <c r="F7091" s="21">
        <v>20201230</v>
      </c>
      <c r="G7091" s="21" t="s">
        <v>17</v>
      </c>
      <c r="H7091" s="21" t="s">
        <v>27</v>
      </c>
      <c r="I7091" s="21" t="s">
        <v>128</v>
      </c>
      <c r="J7091" s="21">
        <v>1.46</v>
      </c>
      <c r="K7091" s="21" t="s">
        <v>20</v>
      </c>
      <c r="L7091">
        <f t="shared" si="128"/>
        <v>2</v>
      </c>
      <c r="M7091">
        <f>MATCH(H:H,价格表!$B$4:$B$35,0)</f>
        <v>3</v>
      </c>
      <c r="N7091" s="27">
        <f>IF(J7091&lt;=0.3,INDEX(价格表!$B$4:$I$31,M7091,2),IF(AND(J7091&gt;0.3,J7091&lt;=1),INDEX(价格表!$B$4:$I$31,M7091,3),IF(AND(J7091&gt;1,J7091&lt;=2.2),INDEX(价格表!$B$4:$I$31,M7091,4),IF(AND(J7091&gt;2.2,J7091&lt;=3.3),INDEX(价格表!$B$4:$I$31,M7091,5),IF(AND(J7091&gt;3.3,J7091&lt;=4),INDEX(价格表!$B$4:$I$31,M7091,6),IF(AND(J7091&gt;4,J7091&lt;=5.5),INDEX(价格表!$B$4:$I$31,M7091,7),IF(J7091&gt;5.5,2.6+INDEX(价格表!$B$4:$I$31,M7091,8)*L7091)))))))</f>
        <v>2.15</v>
      </c>
    </row>
    <row r="7092" spans="1:14">
      <c r="A7092" s="20">
        <v>4311140661164</v>
      </c>
      <c r="B7092" s="18" t="s">
        <v>16</v>
      </c>
      <c r="C7092" s="21">
        <v>20201220</v>
      </c>
      <c r="D7092" s="21">
        <v>610538201209</v>
      </c>
      <c r="E7092" s="21" t="s">
        <v>16</v>
      </c>
      <c r="F7092" s="21">
        <v>20201230</v>
      </c>
      <c r="G7092" s="21" t="s">
        <v>17</v>
      </c>
      <c r="H7092" s="21" t="s">
        <v>45</v>
      </c>
      <c r="I7092" s="21" t="s">
        <v>48</v>
      </c>
      <c r="J7092" s="21">
        <v>1.44</v>
      </c>
      <c r="K7092" s="21" t="s">
        <v>20</v>
      </c>
      <c r="L7092">
        <f t="shared" si="128"/>
        <v>2</v>
      </c>
      <c r="M7092">
        <f>MATCH(H:H,价格表!$B$4:$B$35,0)</f>
        <v>9</v>
      </c>
      <c r="N7092" s="27">
        <f>IF(J7092&lt;=0.3,INDEX(价格表!$B$4:$I$31,M7092,2),IF(AND(J7092&gt;0.3,J7092&lt;=1),INDEX(价格表!$B$4:$I$31,M7092,3),IF(AND(J7092&gt;1,J7092&lt;=2.2),INDEX(价格表!$B$4:$I$31,M7092,4),IF(AND(J7092&gt;2.2,J7092&lt;=3.3),INDEX(价格表!$B$4:$I$31,M7092,5),IF(AND(J7092&gt;3.3,J7092&lt;=4),INDEX(价格表!$B$4:$I$31,M7092,6),IF(AND(J7092&gt;4,J7092&lt;=5.5),INDEX(价格表!$B$4:$I$31,M7092,7),IF(J7092&gt;5.5,2.6+INDEX(价格表!$B$4:$I$31,M7092,8)*L7092)))))))</f>
        <v>2.15</v>
      </c>
    </row>
    <row r="7093" spans="1:14">
      <c r="A7093" s="20">
        <v>4311140661165</v>
      </c>
      <c r="B7093" s="18" t="s">
        <v>16</v>
      </c>
      <c r="C7093" s="21">
        <v>20201220</v>
      </c>
      <c r="D7093" s="21">
        <v>610538201209</v>
      </c>
      <c r="E7093" s="21" t="s">
        <v>16</v>
      </c>
      <c r="F7093" s="21">
        <v>20201230</v>
      </c>
      <c r="G7093" s="21" t="s">
        <v>17</v>
      </c>
      <c r="H7093" s="21" t="s">
        <v>21</v>
      </c>
      <c r="I7093" s="21" t="s">
        <v>228</v>
      </c>
      <c r="J7093" s="21">
        <v>1.44</v>
      </c>
      <c r="K7093" s="21" t="s">
        <v>20</v>
      </c>
      <c r="L7093">
        <f t="shared" si="128"/>
        <v>2</v>
      </c>
      <c r="M7093">
        <f>MATCH(H:H,价格表!$B$4:$B$35,0)</f>
        <v>20</v>
      </c>
      <c r="N7093" s="27">
        <f>IF(J7093&lt;=0.3,INDEX(价格表!$B$4:$I$31,M7093,2),IF(AND(J7093&gt;0.3,J7093&lt;=1),INDEX(价格表!$B$4:$I$31,M7093,3),IF(AND(J7093&gt;1,J7093&lt;=2.2),INDEX(价格表!$B$4:$I$31,M7093,4),IF(AND(J7093&gt;2.2,J7093&lt;=3.3),INDEX(价格表!$B$4:$I$31,M7093,5),IF(AND(J7093&gt;3.3,J7093&lt;=4),INDEX(价格表!$B$4:$I$31,M7093,6),IF(AND(J7093&gt;4,J7093&lt;=5.5),INDEX(价格表!$B$4:$I$31,M7093,7),IF(J7093&gt;5.5,2.6+INDEX(价格表!$B$4:$I$31,M7093,8)*L7093)))))))</f>
        <v>2.15</v>
      </c>
    </row>
    <row r="7094" spans="1:14">
      <c r="A7094" s="20">
        <v>4311140667645</v>
      </c>
      <c r="B7094" s="18" t="s">
        <v>16</v>
      </c>
      <c r="C7094" s="21">
        <v>20201220</v>
      </c>
      <c r="D7094" s="21">
        <v>610538201209</v>
      </c>
      <c r="E7094" s="21" t="s">
        <v>16</v>
      </c>
      <c r="F7094" s="21">
        <v>20201230</v>
      </c>
      <c r="G7094" s="21" t="s">
        <v>17</v>
      </c>
      <c r="H7094" s="21" t="s">
        <v>23</v>
      </c>
      <c r="I7094" s="21" t="s">
        <v>162</v>
      </c>
      <c r="J7094" s="21">
        <v>1.64</v>
      </c>
      <c r="K7094" s="21" t="s">
        <v>20</v>
      </c>
      <c r="L7094">
        <f t="shared" si="128"/>
        <v>2</v>
      </c>
      <c r="M7094">
        <f>MATCH(H:H,价格表!$B$4:$B$35,0)</f>
        <v>15</v>
      </c>
      <c r="N7094" s="27">
        <f>IF(J7094&lt;=0.3,INDEX(价格表!$B$4:$I$31,M7094,2),IF(AND(J7094&gt;0.3,J7094&lt;=1),INDEX(价格表!$B$4:$I$31,M7094,3),IF(AND(J7094&gt;1,J7094&lt;=2.2),INDEX(价格表!$B$4:$I$31,M7094,4),IF(AND(J7094&gt;2.2,J7094&lt;=3.3),INDEX(价格表!$B$4:$I$31,M7094,5),IF(AND(J7094&gt;3.3,J7094&lt;=4),INDEX(价格表!$B$4:$I$31,M7094,6),IF(AND(J7094&gt;4,J7094&lt;=5.5),INDEX(价格表!$B$4:$I$31,M7094,7),IF(J7094&gt;5.5,2.6+INDEX(价格表!$B$4:$I$31,M7094,8)*L7094)))))))</f>
        <v>2.15</v>
      </c>
    </row>
    <row r="7095" spans="1:14">
      <c r="A7095" s="20">
        <v>4311140668233</v>
      </c>
      <c r="B7095" s="18" t="s">
        <v>16</v>
      </c>
      <c r="C7095" s="21">
        <v>20201220</v>
      </c>
      <c r="D7095" s="21">
        <v>610538201209</v>
      </c>
      <c r="E7095" s="21" t="s">
        <v>16</v>
      </c>
      <c r="F7095" s="21">
        <v>20201230</v>
      </c>
      <c r="G7095" s="21" t="s">
        <v>17</v>
      </c>
      <c r="H7095" s="21" t="s">
        <v>50</v>
      </c>
      <c r="I7095" s="21" t="s">
        <v>177</v>
      </c>
      <c r="J7095" s="21">
        <v>1.44</v>
      </c>
      <c r="K7095" s="21" t="s">
        <v>20</v>
      </c>
      <c r="L7095">
        <f t="shared" si="128"/>
        <v>2</v>
      </c>
      <c r="M7095">
        <f>MATCH(H:H,价格表!$B$4:$B$35,0)</f>
        <v>4</v>
      </c>
      <c r="N7095" s="27">
        <f>IF(J7095&lt;=0.3,INDEX(价格表!$B$4:$I$31,M7095,2),IF(AND(J7095&gt;0.3,J7095&lt;=1),INDEX(价格表!$B$4:$I$31,M7095,3),IF(AND(J7095&gt;1,J7095&lt;=2.2),INDEX(价格表!$B$4:$I$31,M7095,4),IF(AND(J7095&gt;2.2,J7095&lt;=3.3),INDEX(价格表!$B$4:$I$31,M7095,5),IF(AND(J7095&gt;3.3,J7095&lt;=4),INDEX(价格表!$B$4:$I$31,M7095,6),IF(AND(J7095&gt;4,J7095&lt;=5.5),INDEX(价格表!$B$4:$I$31,M7095,7),IF(J7095&gt;5.5,2.6+INDEX(价格表!$B$4:$I$31,M7095,8)*L7095)))))))</f>
        <v>2.15</v>
      </c>
    </row>
    <row r="7096" spans="1:14">
      <c r="A7096" s="20">
        <v>4311140668238</v>
      </c>
      <c r="B7096" s="18" t="s">
        <v>16</v>
      </c>
      <c r="C7096" s="21">
        <v>20201220</v>
      </c>
      <c r="D7096" s="21">
        <v>610538201209</v>
      </c>
      <c r="E7096" s="21" t="s">
        <v>16</v>
      </c>
      <c r="F7096" s="21">
        <v>20201230</v>
      </c>
      <c r="G7096" s="21" t="s">
        <v>17</v>
      </c>
      <c r="H7096" s="21" t="s">
        <v>63</v>
      </c>
      <c r="I7096" s="21" t="s">
        <v>289</v>
      </c>
      <c r="J7096" s="21">
        <v>1.51</v>
      </c>
      <c r="K7096" s="21" t="s">
        <v>20</v>
      </c>
      <c r="L7096">
        <f t="shared" si="128"/>
        <v>2</v>
      </c>
      <c r="M7096">
        <f>MATCH(H:H,价格表!$B$4:$B$35,0)</f>
        <v>21</v>
      </c>
      <c r="N7096" s="27">
        <f>IF(J7096&lt;=0.3,INDEX(价格表!$B$4:$I$31,M7096,2),IF(AND(J7096&gt;0.3,J7096&lt;=1),INDEX(价格表!$B$4:$I$31,M7096,3),IF(AND(J7096&gt;1,J7096&lt;=2.2),INDEX(价格表!$B$4:$I$31,M7096,4),IF(AND(J7096&gt;2.2,J7096&lt;=3.3),INDEX(价格表!$B$4:$I$31,M7096,5),IF(AND(J7096&gt;3.3,J7096&lt;=4),INDEX(价格表!$B$4:$I$31,M7096,6),IF(AND(J7096&gt;4,J7096&lt;=5.5),INDEX(价格表!$B$4:$I$31,M7096,7),IF(J7096&gt;5.5,2.6+INDEX(价格表!$B$4:$I$31,M7096,8)*L7096)))))))</f>
        <v>2.15</v>
      </c>
    </row>
    <row r="7097" spans="1:14">
      <c r="A7097" s="20">
        <v>4311140668253</v>
      </c>
      <c r="B7097" s="18" t="s">
        <v>16</v>
      </c>
      <c r="C7097" s="21">
        <v>20201220</v>
      </c>
      <c r="D7097" s="21">
        <v>610538201209</v>
      </c>
      <c r="E7097" s="21" t="s">
        <v>16</v>
      </c>
      <c r="F7097" s="21">
        <v>20201230</v>
      </c>
      <c r="G7097" s="21" t="s">
        <v>17</v>
      </c>
      <c r="H7097" s="21" t="s">
        <v>68</v>
      </c>
      <c r="I7097" s="21" t="s">
        <v>140</v>
      </c>
      <c r="J7097" s="21">
        <v>1.42</v>
      </c>
      <c r="K7097" s="21" t="s">
        <v>20</v>
      </c>
      <c r="L7097">
        <f t="shared" si="128"/>
        <v>2</v>
      </c>
      <c r="M7097">
        <f>MATCH(H:H,价格表!$B$4:$B$35,0)</f>
        <v>5</v>
      </c>
      <c r="N7097" s="27">
        <f>IF(J7097&lt;=0.3,INDEX(价格表!$B$4:$I$31,M7097,2),IF(AND(J7097&gt;0.3,J7097&lt;=1),INDEX(价格表!$B$4:$I$31,M7097,3),IF(AND(J7097&gt;1,J7097&lt;=2.2),INDEX(价格表!$B$4:$I$31,M7097,4),IF(AND(J7097&gt;2.2,J7097&lt;=3.3),INDEX(价格表!$B$4:$I$31,M7097,5),IF(AND(J7097&gt;3.3,J7097&lt;=4),INDEX(价格表!$B$4:$I$31,M7097,6),IF(AND(J7097&gt;4,J7097&lt;=5.5),INDEX(价格表!$B$4:$I$31,M7097,7),IF(J7097&gt;5.5,2.6+INDEX(价格表!$B$4:$I$31,M7097,8)*L7097)))))))</f>
        <v>2.15</v>
      </c>
    </row>
    <row r="7098" spans="1:14">
      <c r="A7098" s="20">
        <v>4311140668830</v>
      </c>
      <c r="B7098" s="18" t="s">
        <v>16</v>
      </c>
      <c r="C7098" s="21">
        <v>20201220</v>
      </c>
      <c r="D7098" s="21">
        <v>610538201209</v>
      </c>
      <c r="E7098" s="21" t="s">
        <v>16</v>
      </c>
      <c r="F7098" s="21">
        <v>20201230</v>
      </c>
      <c r="G7098" s="21" t="s">
        <v>17</v>
      </c>
      <c r="H7098" s="21" t="s">
        <v>23</v>
      </c>
      <c r="I7098" s="21" t="s">
        <v>225</v>
      </c>
      <c r="J7098" s="21">
        <v>1.44</v>
      </c>
      <c r="K7098" s="21" t="s">
        <v>20</v>
      </c>
      <c r="L7098">
        <f t="shared" si="128"/>
        <v>2</v>
      </c>
      <c r="M7098">
        <f>MATCH(H:H,价格表!$B$4:$B$35,0)</f>
        <v>15</v>
      </c>
      <c r="N7098" s="27">
        <f>IF(J7098&lt;=0.3,INDEX(价格表!$B$4:$I$31,M7098,2),IF(AND(J7098&gt;0.3,J7098&lt;=1),INDEX(价格表!$B$4:$I$31,M7098,3),IF(AND(J7098&gt;1,J7098&lt;=2.2),INDEX(价格表!$B$4:$I$31,M7098,4),IF(AND(J7098&gt;2.2,J7098&lt;=3.3),INDEX(价格表!$B$4:$I$31,M7098,5),IF(AND(J7098&gt;3.3,J7098&lt;=4),INDEX(价格表!$B$4:$I$31,M7098,6),IF(AND(J7098&gt;4,J7098&lt;=5.5),INDEX(价格表!$B$4:$I$31,M7098,7),IF(J7098&gt;5.5,2.6+INDEX(价格表!$B$4:$I$31,M7098,8)*L7098)))))))</f>
        <v>2.15</v>
      </c>
    </row>
    <row r="7099" spans="1:14">
      <c r="A7099" s="20">
        <v>4311140668844</v>
      </c>
      <c r="B7099" s="18" t="s">
        <v>16</v>
      </c>
      <c r="C7099" s="21">
        <v>20201220</v>
      </c>
      <c r="D7099" s="21">
        <v>610538201209</v>
      </c>
      <c r="E7099" s="21" t="s">
        <v>16</v>
      </c>
      <c r="F7099" s="21">
        <v>20201230</v>
      </c>
      <c r="G7099" s="21" t="s">
        <v>17</v>
      </c>
      <c r="H7099" s="21" t="s">
        <v>68</v>
      </c>
      <c r="I7099" s="21" t="s">
        <v>152</v>
      </c>
      <c r="J7099" s="21">
        <v>1.53</v>
      </c>
      <c r="K7099" s="21" t="s">
        <v>20</v>
      </c>
      <c r="L7099">
        <f t="shared" si="128"/>
        <v>2</v>
      </c>
      <c r="M7099">
        <f>MATCH(H:H,价格表!$B$4:$B$35,0)</f>
        <v>5</v>
      </c>
      <c r="N7099" s="27">
        <f>IF(J7099&lt;=0.3,INDEX(价格表!$B$4:$I$31,M7099,2),IF(AND(J7099&gt;0.3,J7099&lt;=1),INDEX(价格表!$B$4:$I$31,M7099,3),IF(AND(J7099&gt;1,J7099&lt;=2.2),INDEX(价格表!$B$4:$I$31,M7099,4),IF(AND(J7099&gt;2.2,J7099&lt;=3.3),INDEX(价格表!$B$4:$I$31,M7099,5),IF(AND(J7099&gt;3.3,J7099&lt;=4),INDEX(价格表!$B$4:$I$31,M7099,6),IF(AND(J7099&gt;4,J7099&lt;=5.5),INDEX(价格表!$B$4:$I$31,M7099,7),IF(J7099&gt;5.5,2.6+INDEX(价格表!$B$4:$I$31,M7099,8)*L7099)))))))</f>
        <v>2.15</v>
      </c>
    </row>
    <row r="7100" spans="1:14">
      <c r="A7100" s="20">
        <v>4311140669459</v>
      </c>
      <c r="B7100" s="18" t="s">
        <v>16</v>
      </c>
      <c r="C7100" s="21">
        <v>20201220</v>
      </c>
      <c r="D7100" s="21">
        <v>610538201209</v>
      </c>
      <c r="E7100" s="21" t="s">
        <v>16</v>
      </c>
      <c r="F7100" s="21">
        <v>20201230</v>
      </c>
      <c r="G7100" s="21" t="s">
        <v>17</v>
      </c>
      <c r="H7100" s="21" t="s">
        <v>18</v>
      </c>
      <c r="I7100" s="21" t="s">
        <v>53</v>
      </c>
      <c r="J7100" s="21">
        <v>1.46</v>
      </c>
      <c r="K7100" s="21" t="s">
        <v>20</v>
      </c>
      <c r="L7100">
        <f t="shared" si="128"/>
        <v>2</v>
      </c>
      <c r="M7100">
        <f>MATCH(H:H,价格表!$B$4:$B$35,0)</f>
        <v>1</v>
      </c>
      <c r="N7100" s="27">
        <f>IF(J7100&lt;=0.3,INDEX(价格表!$B$4:$I$31,M7100,2),IF(AND(J7100&gt;0.3,J7100&lt;=1),INDEX(价格表!$B$4:$I$31,M7100,3),IF(AND(J7100&gt;1,J7100&lt;=2.2),INDEX(价格表!$B$4:$I$31,M7100,4),IF(AND(J7100&gt;2.2,J7100&lt;=3.3),INDEX(价格表!$B$4:$I$31,M7100,5),IF(AND(J7100&gt;3.3,J7100&lt;=4),INDEX(价格表!$B$4:$I$31,M7100,6),IF(AND(J7100&gt;4,J7100&lt;=5.5),INDEX(价格表!$B$4:$I$31,M7100,7),IF(J7100&gt;5.5,2.6+INDEX(价格表!$B$4:$I$31,M7100,8)*L7100)))))))</f>
        <v>2.15</v>
      </c>
    </row>
    <row r="7101" spans="1:14">
      <c r="A7101" s="20">
        <v>4311140669460</v>
      </c>
      <c r="B7101" s="18" t="s">
        <v>16</v>
      </c>
      <c r="C7101" s="21">
        <v>20201220</v>
      </c>
      <c r="D7101" s="21">
        <v>610538201209</v>
      </c>
      <c r="E7101" s="21" t="s">
        <v>16</v>
      </c>
      <c r="F7101" s="21">
        <v>20201230</v>
      </c>
      <c r="G7101" s="21" t="s">
        <v>17</v>
      </c>
      <c r="H7101" s="21" t="s">
        <v>88</v>
      </c>
      <c r="I7101" s="21" t="s">
        <v>101</v>
      </c>
      <c r="J7101" s="21">
        <v>1.46</v>
      </c>
      <c r="K7101" s="21" t="s">
        <v>20</v>
      </c>
      <c r="L7101">
        <f t="shared" si="128"/>
        <v>2</v>
      </c>
      <c r="M7101">
        <f>MATCH(H:H,价格表!$B$4:$B$35,0)</f>
        <v>19</v>
      </c>
      <c r="N7101" s="27">
        <f>IF(J7101&lt;=0.3,INDEX(价格表!$B$4:$I$31,M7101,2),IF(AND(J7101&gt;0.3,J7101&lt;=1),INDEX(价格表!$B$4:$I$31,M7101,3),IF(AND(J7101&gt;1,J7101&lt;=2.2),INDEX(价格表!$B$4:$I$31,M7101,4),IF(AND(J7101&gt;2.2,J7101&lt;=3.3),INDEX(价格表!$B$4:$I$31,M7101,5),IF(AND(J7101&gt;3.3,J7101&lt;=4),INDEX(价格表!$B$4:$I$31,M7101,6),IF(AND(J7101&gt;4,J7101&lt;=5.5),INDEX(价格表!$B$4:$I$31,M7101,7),IF(J7101&gt;5.5,2.6+INDEX(价格表!$B$4:$I$31,M7101,8)*L7101)))))))</f>
        <v>2.15</v>
      </c>
    </row>
    <row r="7102" spans="1:14">
      <c r="A7102" s="20">
        <v>4311140669462</v>
      </c>
      <c r="B7102" s="18" t="s">
        <v>16</v>
      </c>
      <c r="C7102" s="21">
        <v>20201220</v>
      </c>
      <c r="D7102" s="21">
        <v>610538201209</v>
      </c>
      <c r="E7102" s="21" t="s">
        <v>16</v>
      </c>
      <c r="F7102" s="21">
        <v>20201230</v>
      </c>
      <c r="G7102" s="21" t="s">
        <v>17</v>
      </c>
      <c r="H7102" s="21" t="s">
        <v>88</v>
      </c>
      <c r="I7102" s="21" t="s">
        <v>101</v>
      </c>
      <c r="J7102" s="21">
        <v>1.46</v>
      </c>
      <c r="K7102" s="21" t="s">
        <v>20</v>
      </c>
      <c r="L7102">
        <f t="shared" si="128"/>
        <v>2</v>
      </c>
      <c r="M7102">
        <f>MATCH(H:H,价格表!$B$4:$B$35,0)</f>
        <v>19</v>
      </c>
      <c r="N7102" s="27">
        <f>IF(J7102&lt;=0.3,INDEX(价格表!$B$4:$I$31,M7102,2),IF(AND(J7102&gt;0.3,J7102&lt;=1),INDEX(价格表!$B$4:$I$31,M7102,3),IF(AND(J7102&gt;1,J7102&lt;=2.2),INDEX(价格表!$B$4:$I$31,M7102,4),IF(AND(J7102&gt;2.2,J7102&lt;=3.3),INDEX(价格表!$B$4:$I$31,M7102,5),IF(AND(J7102&gt;3.3,J7102&lt;=4),INDEX(价格表!$B$4:$I$31,M7102,6),IF(AND(J7102&gt;4,J7102&lt;=5.5),INDEX(价格表!$B$4:$I$31,M7102,7),IF(J7102&gt;5.5,2.6+INDEX(价格表!$B$4:$I$31,M7102,8)*L7102)))))))</f>
        <v>2.15</v>
      </c>
    </row>
    <row r="7103" spans="1:14">
      <c r="A7103" s="20">
        <v>4311140669463</v>
      </c>
      <c r="B7103" s="18" t="s">
        <v>16</v>
      </c>
      <c r="C7103" s="21">
        <v>20201220</v>
      </c>
      <c r="D7103" s="21">
        <v>610538201209</v>
      </c>
      <c r="E7103" s="21" t="s">
        <v>16</v>
      </c>
      <c r="F7103" s="21">
        <v>20201230</v>
      </c>
      <c r="G7103" s="21" t="s">
        <v>17</v>
      </c>
      <c r="H7103" s="21" t="s">
        <v>75</v>
      </c>
      <c r="I7103" s="21" t="s">
        <v>238</v>
      </c>
      <c r="J7103" s="21">
        <v>1.46</v>
      </c>
      <c r="K7103" s="21" t="s">
        <v>20</v>
      </c>
      <c r="L7103">
        <f t="shared" si="128"/>
        <v>2</v>
      </c>
      <c r="M7103">
        <f>MATCH(H:H,价格表!$B$4:$B$35,0)</f>
        <v>24</v>
      </c>
      <c r="N7103" s="27">
        <f>IF(J7103&lt;=0.3,INDEX(价格表!$B$4:$I$31,M7103,2),IF(AND(J7103&gt;0.3,J7103&lt;=1),INDEX(价格表!$B$4:$I$31,M7103,3),IF(AND(J7103&gt;1,J7103&lt;=2.2),INDEX(价格表!$B$4:$I$31,M7103,4),IF(AND(J7103&gt;2.2,J7103&lt;=3.3),INDEX(价格表!$B$4:$I$31,M7103,5),IF(AND(J7103&gt;3.3,J7103&lt;=4),INDEX(价格表!$B$4:$I$31,M7103,6),IF(AND(J7103&gt;4,J7103&lt;=5.5),INDEX(价格表!$B$4:$I$31,M7103,7),IF(J7103&gt;5.5,2.6+INDEX(价格表!$B$4:$I$31,M7103,8)*L7103)))))))</f>
        <v>2.15</v>
      </c>
    </row>
    <row r="7104" spans="1:14">
      <c r="A7104" s="20">
        <v>4311140669464</v>
      </c>
      <c r="B7104" s="18" t="s">
        <v>16</v>
      </c>
      <c r="C7104" s="21">
        <v>20201220</v>
      </c>
      <c r="D7104" s="21">
        <v>610538201209</v>
      </c>
      <c r="E7104" s="21" t="s">
        <v>16</v>
      </c>
      <c r="F7104" s="21">
        <v>20201230</v>
      </c>
      <c r="G7104" s="21" t="s">
        <v>17</v>
      </c>
      <c r="H7104" s="21" t="s">
        <v>27</v>
      </c>
      <c r="I7104" s="21" t="s">
        <v>70</v>
      </c>
      <c r="J7104" s="21">
        <v>1.46</v>
      </c>
      <c r="K7104" s="21" t="s">
        <v>20</v>
      </c>
      <c r="L7104">
        <f t="shared" si="128"/>
        <v>2</v>
      </c>
      <c r="M7104">
        <f>MATCH(H:H,价格表!$B$4:$B$35,0)</f>
        <v>3</v>
      </c>
      <c r="N7104" s="27">
        <f>IF(J7104&lt;=0.3,INDEX(价格表!$B$4:$I$31,M7104,2),IF(AND(J7104&gt;0.3,J7104&lt;=1),INDEX(价格表!$B$4:$I$31,M7104,3),IF(AND(J7104&gt;1,J7104&lt;=2.2),INDEX(价格表!$B$4:$I$31,M7104,4),IF(AND(J7104&gt;2.2,J7104&lt;=3.3),INDEX(价格表!$B$4:$I$31,M7104,5),IF(AND(J7104&gt;3.3,J7104&lt;=4),INDEX(价格表!$B$4:$I$31,M7104,6),IF(AND(J7104&gt;4,J7104&lt;=5.5),INDEX(价格表!$B$4:$I$31,M7104,7),IF(J7104&gt;5.5,2.6+INDEX(价格表!$B$4:$I$31,M7104,8)*L7104)))))))</f>
        <v>2.15</v>
      </c>
    </row>
    <row r="7105" spans="1:14">
      <c r="A7105" s="20">
        <v>4311140669465</v>
      </c>
      <c r="B7105" s="18" t="s">
        <v>16</v>
      </c>
      <c r="C7105" s="21">
        <v>20201220</v>
      </c>
      <c r="D7105" s="21">
        <v>610538201209</v>
      </c>
      <c r="E7105" s="21" t="s">
        <v>16</v>
      </c>
      <c r="F7105" s="21">
        <v>20201230</v>
      </c>
      <c r="G7105" s="21" t="s">
        <v>17</v>
      </c>
      <c r="H7105" s="21" t="s">
        <v>33</v>
      </c>
      <c r="I7105" s="21" t="s">
        <v>34</v>
      </c>
      <c r="J7105" s="21">
        <v>1.53</v>
      </c>
      <c r="K7105" s="21" t="s">
        <v>20</v>
      </c>
      <c r="L7105">
        <f t="shared" si="128"/>
        <v>2</v>
      </c>
      <c r="M7105">
        <f>MATCH(H:H,价格表!$B$4:$B$35,0)</f>
        <v>13</v>
      </c>
      <c r="N7105" s="27">
        <f>IF(J7105&lt;=0.3,INDEX(价格表!$B$4:$I$31,M7105,2),IF(AND(J7105&gt;0.3,J7105&lt;=1),INDEX(价格表!$B$4:$I$31,M7105,3),IF(AND(J7105&gt;1,J7105&lt;=2.2),INDEX(价格表!$B$4:$I$31,M7105,4),IF(AND(J7105&gt;2.2,J7105&lt;=3.3),INDEX(价格表!$B$4:$I$31,M7105,5),IF(AND(J7105&gt;3.3,J7105&lt;=4),INDEX(价格表!$B$4:$I$31,M7105,6),IF(AND(J7105&gt;4,J7105&lt;=5.5),INDEX(价格表!$B$4:$I$31,M7105,7),IF(J7105&gt;5.5,2.6+INDEX(价格表!$B$4:$I$31,M7105,8)*L7105)))))))</f>
        <v>2.15</v>
      </c>
    </row>
    <row r="7106" spans="1:14">
      <c r="A7106" s="20">
        <v>4311140669466</v>
      </c>
      <c r="B7106" s="18" t="s">
        <v>16</v>
      </c>
      <c r="C7106" s="21">
        <v>20201220</v>
      </c>
      <c r="D7106" s="21">
        <v>610538201209</v>
      </c>
      <c r="E7106" s="21" t="s">
        <v>16</v>
      </c>
      <c r="F7106" s="21">
        <v>20201230</v>
      </c>
      <c r="G7106" s="21" t="s">
        <v>17</v>
      </c>
      <c r="H7106" s="21" t="s">
        <v>21</v>
      </c>
      <c r="I7106" s="21" t="s">
        <v>181</v>
      </c>
      <c r="J7106" s="21">
        <v>1.46</v>
      </c>
      <c r="K7106" s="21" t="s">
        <v>20</v>
      </c>
      <c r="L7106">
        <f t="shared" si="128"/>
        <v>2</v>
      </c>
      <c r="M7106">
        <f>MATCH(H:H,价格表!$B$4:$B$35,0)</f>
        <v>20</v>
      </c>
      <c r="N7106" s="27">
        <f>IF(J7106&lt;=0.3,INDEX(价格表!$B$4:$I$31,M7106,2),IF(AND(J7106&gt;0.3,J7106&lt;=1),INDEX(价格表!$B$4:$I$31,M7106,3),IF(AND(J7106&gt;1,J7106&lt;=2.2),INDEX(价格表!$B$4:$I$31,M7106,4),IF(AND(J7106&gt;2.2,J7106&lt;=3.3),INDEX(价格表!$B$4:$I$31,M7106,5),IF(AND(J7106&gt;3.3,J7106&lt;=4),INDEX(价格表!$B$4:$I$31,M7106,6),IF(AND(J7106&gt;4,J7106&lt;=5.5),INDEX(价格表!$B$4:$I$31,M7106,7),IF(J7106&gt;5.5,2.6+INDEX(价格表!$B$4:$I$31,M7106,8)*L7106)))))))</f>
        <v>2.15</v>
      </c>
    </row>
    <row r="7107" spans="1:14">
      <c r="A7107" s="20">
        <v>4311140669467</v>
      </c>
      <c r="B7107" s="18" t="s">
        <v>16</v>
      </c>
      <c r="C7107" s="21">
        <v>20201220</v>
      </c>
      <c r="D7107" s="21">
        <v>610538201209</v>
      </c>
      <c r="E7107" s="21" t="s">
        <v>16</v>
      </c>
      <c r="F7107" s="21">
        <v>20201230</v>
      </c>
      <c r="G7107" s="21" t="s">
        <v>17</v>
      </c>
      <c r="H7107" s="21" t="s">
        <v>88</v>
      </c>
      <c r="I7107" s="21" t="s">
        <v>101</v>
      </c>
      <c r="J7107" s="21">
        <v>1.46</v>
      </c>
      <c r="K7107" s="21" t="s">
        <v>20</v>
      </c>
      <c r="L7107">
        <f t="shared" si="128"/>
        <v>2</v>
      </c>
      <c r="M7107">
        <f>MATCH(H:H,价格表!$B$4:$B$35,0)</f>
        <v>19</v>
      </c>
      <c r="N7107" s="27">
        <f>IF(J7107&lt;=0.3,INDEX(价格表!$B$4:$I$31,M7107,2),IF(AND(J7107&gt;0.3,J7107&lt;=1),INDEX(价格表!$B$4:$I$31,M7107,3),IF(AND(J7107&gt;1,J7107&lt;=2.2),INDEX(价格表!$B$4:$I$31,M7107,4),IF(AND(J7107&gt;2.2,J7107&lt;=3.3),INDEX(价格表!$B$4:$I$31,M7107,5),IF(AND(J7107&gt;3.3,J7107&lt;=4),INDEX(价格表!$B$4:$I$31,M7107,6),IF(AND(J7107&gt;4,J7107&lt;=5.5),INDEX(价格表!$B$4:$I$31,M7107,7),IF(J7107&gt;5.5,2.6+INDEX(价格表!$B$4:$I$31,M7107,8)*L7107)))))))</f>
        <v>2.15</v>
      </c>
    </row>
    <row r="7108" spans="1:14">
      <c r="A7108" s="20">
        <v>4311140669468</v>
      </c>
      <c r="B7108" s="18" t="s">
        <v>16</v>
      </c>
      <c r="C7108" s="21">
        <v>20201220</v>
      </c>
      <c r="D7108" s="21">
        <v>610538201209</v>
      </c>
      <c r="E7108" s="21" t="s">
        <v>16</v>
      </c>
      <c r="F7108" s="21">
        <v>20201230</v>
      </c>
      <c r="G7108" s="21" t="s">
        <v>17</v>
      </c>
      <c r="H7108" s="21" t="s">
        <v>23</v>
      </c>
      <c r="I7108" s="21" t="s">
        <v>98</v>
      </c>
      <c r="J7108" s="21">
        <v>1.46</v>
      </c>
      <c r="K7108" s="21" t="s">
        <v>20</v>
      </c>
      <c r="L7108">
        <f t="shared" ref="L7108:L7171" si="129">ROUNDUP(J7108,0)</f>
        <v>2</v>
      </c>
      <c r="M7108">
        <f>MATCH(H:H,价格表!$B$4:$B$35,0)</f>
        <v>15</v>
      </c>
      <c r="N7108" s="27">
        <f>IF(J7108&lt;=0.3,INDEX(价格表!$B$4:$I$31,M7108,2),IF(AND(J7108&gt;0.3,J7108&lt;=1),INDEX(价格表!$B$4:$I$31,M7108,3),IF(AND(J7108&gt;1,J7108&lt;=2.2),INDEX(价格表!$B$4:$I$31,M7108,4),IF(AND(J7108&gt;2.2,J7108&lt;=3.3),INDEX(价格表!$B$4:$I$31,M7108,5),IF(AND(J7108&gt;3.3,J7108&lt;=4),INDEX(价格表!$B$4:$I$31,M7108,6),IF(AND(J7108&gt;4,J7108&lt;=5.5),INDEX(价格表!$B$4:$I$31,M7108,7),IF(J7108&gt;5.5,2.6+INDEX(价格表!$B$4:$I$31,M7108,8)*L7108)))))))</f>
        <v>2.15</v>
      </c>
    </row>
    <row r="7109" spans="1:14">
      <c r="A7109" s="20">
        <v>4311140669501</v>
      </c>
      <c r="B7109" s="18" t="s">
        <v>16</v>
      </c>
      <c r="C7109" s="21">
        <v>20201220</v>
      </c>
      <c r="D7109" s="21">
        <v>610538201209</v>
      </c>
      <c r="E7109" s="21" t="s">
        <v>16</v>
      </c>
      <c r="F7109" s="21">
        <v>20201230</v>
      </c>
      <c r="G7109" s="21" t="s">
        <v>17</v>
      </c>
      <c r="H7109" s="21" t="s">
        <v>73</v>
      </c>
      <c r="I7109" s="21" t="s">
        <v>92</v>
      </c>
      <c r="J7109" s="21">
        <v>1.46</v>
      </c>
      <c r="K7109" s="21" t="s">
        <v>20</v>
      </c>
      <c r="L7109">
        <f t="shared" si="129"/>
        <v>2</v>
      </c>
      <c r="M7109">
        <f>MATCH(H:H,价格表!$B$4:$B$35,0)</f>
        <v>7</v>
      </c>
      <c r="N7109" s="27">
        <f>IF(J7109&lt;=0.3,INDEX(价格表!$B$4:$I$31,M7109,2),IF(AND(J7109&gt;0.3,J7109&lt;=1),INDEX(价格表!$B$4:$I$31,M7109,3),IF(AND(J7109&gt;1,J7109&lt;=2.2),INDEX(价格表!$B$4:$I$31,M7109,4),IF(AND(J7109&gt;2.2,J7109&lt;=3.3),INDEX(价格表!$B$4:$I$31,M7109,5),IF(AND(J7109&gt;3.3,J7109&lt;=4),INDEX(价格表!$B$4:$I$31,M7109,6),IF(AND(J7109&gt;4,J7109&lt;=5.5),INDEX(价格表!$B$4:$I$31,M7109,7),IF(J7109&gt;5.5,2.6+INDEX(价格表!$B$4:$I$31,M7109,8)*L7109)))))))</f>
        <v>2.15</v>
      </c>
    </row>
    <row r="7110" spans="1:14">
      <c r="A7110" s="20">
        <v>4311140669502</v>
      </c>
      <c r="B7110" s="18" t="s">
        <v>16</v>
      </c>
      <c r="C7110" s="21">
        <v>20201220</v>
      </c>
      <c r="D7110" s="21">
        <v>610538201209</v>
      </c>
      <c r="E7110" s="21" t="s">
        <v>16</v>
      </c>
      <c r="F7110" s="21">
        <v>20201230</v>
      </c>
      <c r="G7110" s="21" t="s">
        <v>17</v>
      </c>
      <c r="H7110" s="21" t="s">
        <v>21</v>
      </c>
      <c r="I7110" s="21" t="s">
        <v>109</v>
      </c>
      <c r="J7110" s="21">
        <v>1.44</v>
      </c>
      <c r="K7110" s="21" t="s">
        <v>20</v>
      </c>
      <c r="L7110">
        <f t="shared" si="129"/>
        <v>2</v>
      </c>
      <c r="M7110">
        <f>MATCH(H:H,价格表!$B$4:$B$35,0)</f>
        <v>20</v>
      </c>
      <c r="N7110" s="27">
        <f>IF(J7110&lt;=0.3,INDEX(价格表!$B$4:$I$31,M7110,2),IF(AND(J7110&gt;0.3,J7110&lt;=1),INDEX(价格表!$B$4:$I$31,M7110,3),IF(AND(J7110&gt;1,J7110&lt;=2.2),INDEX(价格表!$B$4:$I$31,M7110,4),IF(AND(J7110&gt;2.2,J7110&lt;=3.3),INDEX(价格表!$B$4:$I$31,M7110,5),IF(AND(J7110&gt;3.3,J7110&lt;=4),INDEX(价格表!$B$4:$I$31,M7110,6),IF(AND(J7110&gt;4,J7110&lt;=5.5),INDEX(价格表!$B$4:$I$31,M7110,7),IF(J7110&gt;5.5,2.6+INDEX(价格表!$B$4:$I$31,M7110,8)*L7110)))))))</f>
        <v>2.15</v>
      </c>
    </row>
    <row r="7111" spans="1:14">
      <c r="A7111" s="20">
        <v>4311140669504</v>
      </c>
      <c r="B7111" s="18" t="s">
        <v>16</v>
      </c>
      <c r="C7111" s="21">
        <v>20201220</v>
      </c>
      <c r="D7111" s="21">
        <v>610538201209</v>
      </c>
      <c r="E7111" s="21" t="s">
        <v>16</v>
      </c>
      <c r="F7111" s="21">
        <v>20201230</v>
      </c>
      <c r="G7111" s="21" t="s">
        <v>17</v>
      </c>
      <c r="H7111" s="21" t="s">
        <v>75</v>
      </c>
      <c r="I7111" s="21" t="s">
        <v>76</v>
      </c>
      <c r="J7111" s="21">
        <v>1.5</v>
      </c>
      <c r="K7111" s="21" t="s">
        <v>20</v>
      </c>
      <c r="L7111">
        <f t="shared" si="129"/>
        <v>2</v>
      </c>
      <c r="M7111">
        <f>MATCH(H:H,价格表!$B$4:$B$35,0)</f>
        <v>24</v>
      </c>
      <c r="N7111" s="27">
        <f>IF(J7111&lt;=0.3,INDEX(价格表!$B$4:$I$31,M7111,2),IF(AND(J7111&gt;0.3,J7111&lt;=1),INDEX(价格表!$B$4:$I$31,M7111,3),IF(AND(J7111&gt;1,J7111&lt;=2.2),INDEX(价格表!$B$4:$I$31,M7111,4),IF(AND(J7111&gt;2.2,J7111&lt;=3.3),INDEX(价格表!$B$4:$I$31,M7111,5),IF(AND(J7111&gt;3.3,J7111&lt;=4),INDEX(价格表!$B$4:$I$31,M7111,6),IF(AND(J7111&gt;4,J7111&lt;=5.5),INDEX(价格表!$B$4:$I$31,M7111,7),IF(J7111&gt;5.5,2.6+INDEX(价格表!$B$4:$I$31,M7111,8)*L7111)))))))</f>
        <v>2.15</v>
      </c>
    </row>
    <row r="7112" spans="1:14">
      <c r="A7112" s="20">
        <v>4311140669505</v>
      </c>
      <c r="B7112" s="18" t="s">
        <v>16</v>
      </c>
      <c r="C7112" s="21">
        <v>20201220</v>
      </c>
      <c r="D7112" s="21">
        <v>610538201209</v>
      </c>
      <c r="E7112" s="21" t="s">
        <v>16</v>
      </c>
      <c r="F7112" s="21">
        <v>20201230</v>
      </c>
      <c r="G7112" s="21" t="s">
        <v>17</v>
      </c>
      <c r="H7112" s="21" t="s">
        <v>18</v>
      </c>
      <c r="I7112" s="21" t="s">
        <v>53</v>
      </c>
      <c r="J7112" s="21">
        <v>1.48</v>
      </c>
      <c r="K7112" s="21" t="s">
        <v>20</v>
      </c>
      <c r="L7112">
        <f t="shared" si="129"/>
        <v>2</v>
      </c>
      <c r="M7112">
        <f>MATCH(H:H,价格表!$B$4:$B$35,0)</f>
        <v>1</v>
      </c>
      <c r="N7112" s="27">
        <f>IF(J7112&lt;=0.3,INDEX(价格表!$B$4:$I$31,M7112,2),IF(AND(J7112&gt;0.3,J7112&lt;=1),INDEX(价格表!$B$4:$I$31,M7112,3),IF(AND(J7112&gt;1,J7112&lt;=2.2),INDEX(价格表!$B$4:$I$31,M7112,4),IF(AND(J7112&gt;2.2,J7112&lt;=3.3),INDEX(价格表!$B$4:$I$31,M7112,5),IF(AND(J7112&gt;3.3,J7112&lt;=4),INDEX(价格表!$B$4:$I$31,M7112,6),IF(AND(J7112&gt;4,J7112&lt;=5.5),INDEX(价格表!$B$4:$I$31,M7112,7),IF(J7112&gt;5.5,2.6+INDEX(价格表!$B$4:$I$31,M7112,8)*L7112)))))))</f>
        <v>2.15</v>
      </c>
    </row>
    <row r="7113" spans="1:14">
      <c r="A7113" s="20">
        <v>4311140669507</v>
      </c>
      <c r="B7113" s="18" t="s">
        <v>16</v>
      </c>
      <c r="C7113" s="21">
        <v>20201220</v>
      </c>
      <c r="D7113" s="21">
        <v>610538201209</v>
      </c>
      <c r="E7113" s="21" t="s">
        <v>16</v>
      </c>
      <c r="F7113" s="21">
        <v>20201230</v>
      </c>
      <c r="G7113" s="21" t="s">
        <v>17</v>
      </c>
      <c r="H7113" s="21" t="s">
        <v>68</v>
      </c>
      <c r="I7113" s="21" t="s">
        <v>152</v>
      </c>
      <c r="J7113" s="21">
        <v>1.45</v>
      </c>
      <c r="K7113" s="21" t="s">
        <v>20</v>
      </c>
      <c r="L7113">
        <f t="shared" si="129"/>
        <v>2</v>
      </c>
      <c r="M7113">
        <f>MATCH(H:H,价格表!$B$4:$B$35,0)</f>
        <v>5</v>
      </c>
      <c r="N7113" s="27">
        <f>IF(J7113&lt;=0.3,INDEX(价格表!$B$4:$I$31,M7113,2),IF(AND(J7113&gt;0.3,J7113&lt;=1),INDEX(价格表!$B$4:$I$31,M7113,3),IF(AND(J7113&gt;1,J7113&lt;=2.2),INDEX(价格表!$B$4:$I$31,M7113,4),IF(AND(J7113&gt;2.2,J7113&lt;=3.3),INDEX(价格表!$B$4:$I$31,M7113,5),IF(AND(J7113&gt;3.3,J7113&lt;=4),INDEX(价格表!$B$4:$I$31,M7113,6),IF(AND(J7113&gt;4,J7113&lt;=5.5),INDEX(价格表!$B$4:$I$31,M7113,7),IF(J7113&gt;5.5,2.6+INDEX(价格表!$B$4:$I$31,M7113,8)*L7113)))))))</f>
        <v>2.15</v>
      </c>
    </row>
    <row r="7114" spans="1:14">
      <c r="A7114" s="20">
        <v>4311140669508</v>
      </c>
      <c r="B7114" s="18" t="s">
        <v>16</v>
      </c>
      <c r="C7114" s="21">
        <v>20201220</v>
      </c>
      <c r="D7114" s="21">
        <v>610538201209</v>
      </c>
      <c r="E7114" s="21" t="s">
        <v>16</v>
      </c>
      <c r="F7114" s="21">
        <v>20201230</v>
      </c>
      <c r="G7114" s="21" t="s">
        <v>17</v>
      </c>
      <c r="H7114" s="21" t="s">
        <v>27</v>
      </c>
      <c r="I7114" s="21" t="s">
        <v>134</v>
      </c>
      <c r="J7114" s="21">
        <v>1.47</v>
      </c>
      <c r="K7114" s="21" t="s">
        <v>20</v>
      </c>
      <c r="L7114">
        <f t="shared" si="129"/>
        <v>2</v>
      </c>
      <c r="M7114">
        <f>MATCH(H:H,价格表!$B$4:$B$35,0)</f>
        <v>3</v>
      </c>
      <c r="N7114" s="27">
        <f>IF(J7114&lt;=0.3,INDEX(价格表!$B$4:$I$31,M7114,2),IF(AND(J7114&gt;0.3,J7114&lt;=1),INDEX(价格表!$B$4:$I$31,M7114,3),IF(AND(J7114&gt;1,J7114&lt;=2.2),INDEX(价格表!$B$4:$I$31,M7114,4),IF(AND(J7114&gt;2.2,J7114&lt;=3.3),INDEX(价格表!$B$4:$I$31,M7114,5),IF(AND(J7114&gt;3.3,J7114&lt;=4),INDEX(价格表!$B$4:$I$31,M7114,6),IF(AND(J7114&gt;4,J7114&lt;=5.5),INDEX(价格表!$B$4:$I$31,M7114,7),IF(J7114&gt;5.5,2.6+INDEX(价格表!$B$4:$I$31,M7114,8)*L7114)))))))</f>
        <v>2.15</v>
      </c>
    </row>
    <row r="7115" spans="1:14">
      <c r="A7115" s="20">
        <v>4311140669509</v>
      </c>
      <c r="B7115" s="18" t="s">
        <v>16</v>
      </c>
      <c r="C7115" s="21">
        <v>20201220</v>
      </c>
      <c r="D7115" s="21">
        <v>610538201209</v>
      </c>
      <c r="E7115" s="21" t="s">
        <v>16</v>
      </c>
      <c r="F7115" s="21">
        <v>20201230</v>
      </c>
      <c r="G7115" s="21" t="s">
        <v>17</v>
      </c>
      <c r="H7115" s="21" t="s">
        <v>45</v>
      </c>
      <c r="I7115" s="21" t="s">
        <v>143</v>
      </c>
      <c r="J7115" s="21">
        <v>1.45</v>
      </c>
      <c r="K7115" s="21" t="s">
        <v>20</v>
      </c>
      <c r="L7115">
        <f t="shared" si="129"/>
        <v>2</v>
      </c>
      <c r="M7115">
        <f>MATCH(H:H,价格表!$B$4:$B$35,0)</f>
        <v>9</v>
      </c>
      <c r="N7115" s="27">
        <f>IF(J7115&lt;=0.3,INDEX(价格表!$B$4:$I$31,M7115,2),IF(AND(J7115&gt;0.3,J7115&lt;=1),INDEX(价格表!$B$4:$I$31,M7115,3),IF(AND(J7115&gt;1,J7115&lt;=2.2),INDEX(价格表!$B$4:$I$31,M7115,4),IF(AND(J7115&gt;2.2,J7115&lt;=3.3),INDEX(价格表!$B$4:$I$31,M7115,5),IF(AND(J7115&gt;3.3,J7115&lt;=4),INDEX(价格表!$B$4:$I$31,M7115,6),IF(AND(J7115&gt;4,J7115&lt;=5.5),INDEX(价格表!$B$4:$I$31,M7115,7),IF(J7115&gt;5.5,2.6+INDEX(价格表!$B$4:$I$31,M7115,8)*L7115)))))))</f>
        <v>2.15</v>
      </c>
    </row>
    <row r="7116" spans="1:14">
      <c r="A7116" s="20">
        <v>4311140676759</v>
      </c>
      <c r="B7116" s="18" t="s">
        <v>16</v>
      </c>
      <c r="C7116" s="21">
        <v>20201220</v>
      </c>
      <c r="D7116" s="21">
        <v>610538201209</v>
      </c>
      <c r="E7116" s="21" t="s">
        <v>16</v>
      </c>
      <c r="F7116" s="21">
        <v>20201230</v>
      </c>
      <c r="G7116" s="21" t="s">
        <v>17</v>
      </c>
      <c r="H7116" s="21" t="s">
        <v>68</v>
      </c>
      <c r="I7116" s="21" t="s">
        <v>234</v>
      </c>
      <c r="J7116" s="21">
        <v>1.44</v>
      </c>
      <c r="K7116" s="21" t="s">
        <v>20</v>
      </c>
      <c r="L7116">
        <f t="shared" si="129"/>
        <v>2</v>
      </c>
      <c r="M7116">
        <f>MATCH(H:H,价格表!$B$4:$B$35,0)</f>
        <v>5</v>
      </c>
      <c r="N7116" s="27">
        <f>IF(J7116&lt;=0.3,INDEX(价格表!$B$4:$I$31,M7116,2),IF(AND(J7116&gt;0.3,J7116&lt;=1),INDEX(价格表!$B$4:$I$31,M7116,3),IF(AND(J7116&gt;1,J7116&lt;=2.2),INDEX(价格表!$B$4:$I$31,M7116,4),IF(AND(J7116&gt;2.2,J7116&lt;=3.3),INDEX(价格表!$B$4:$I$31,M7116,5),IF(AND(J7116&gt;3.3,J7116&lt;=4),INDEX(价格表!$B$4:$I$31,M7116,6),IF(AND(J7116&gt;4,J7116&lt;=5.5),INDEX(价格表!$B$4:$I$31,M7116,7),IF(J7116&gt;5.5,2.6+INDEX(价格表!$B$4:$I$31,M7116,8)*L7116)))))))</f>
        <v>2.15</v>
      </c>
    </row>
    <row r="7117" spans="1:14">
      <c r="A7117" s="20">
        <v>4311140676839</v>
      </c>
      <c r="B7117" s="18" t="s">
        <v>16</v>
      </c>
      <c r="C7117" s="21">
        <v>20201220</v>
      </c>
      <c r="D7117" s="21">
        <v>610538201209</v>
      </c>
      <c r="E7117" s="21" t="s">
        <v>16</v>
      </c>
      <c r="F7117" s="21">
        <v>20201230</v>
      </c>
      <c r="G7117" s="21" t="s">
        <v>17</v>
      </c>
      <c r="H7117" s="21" t="s">
        <v>50</v>
      </c>
      <c r="I7117" s="21" t="s">
        <v>62</v>
      </c>
      <c r="J7117" s="21">
        <v>1.46</v>
      </c>
      <c r="K7117" s="21" t="s">
        <v>20</v>
      </c>
      <c r="L7117">
        <f t="shared" si="129"/>
        <v>2</v>
      </c>
      <c r="M7117">
        <f>MATCH(H:H,价格表!$B$4:$B$35,0)</f>
        <v>4</v>
      </c>
      <c r="N7117" s="27">
        <f>IF(J7117&lt;=0.3,INDEX(价格表!$B$4:$I$31,M7117,2),IF(AND(J7117&gt;0.3,J7117&lt;=1),INDEX(价格表!$B$4:$I$31,M7117,3),IF(AND(J7117&gt;1,J7117&lt;=2.2),INDEX(价格表!$B$4:$I$31,M7117,4),IF(AND(J7117&gt;2.2,J7117&lt;=3.3),INDEX(价格表!$B$4:$I$31,M7117,5),IF(AND(J7117&gt;3.3,J7117&lt;=4),INDEX(价格表!$B$4:$I$31,M7117,6),IF(AND(J7117&gt;4,J7117&lt;=5.5),INDEX(价格表!$B$4:$I$31,M7117,7),IF(J7117&gt;5.5,2.6+INDEX(价格表!$B$4:$I$31,M7117,8)*L7117)))))))</f>
        <v>2.15</v>
      </c>
    </row>
    <row r="7118" spans="1:14">
      <c r="A7118" s="20">
        <v>4311140676840</v>
      </c>
      <c r="B7118" s="18" t="s">
        <v>16</v>
      </c>
      <c r="C7118" s="21">
        <v>20201220</v>
      </c>
      <c r="D7118" s="21">
        <v>610538201209</v>
      </c>
      <c r="E7118" s="21" t="s">
        <v>16</v>
      </c>
      <c r="F7118" s="21">
        <v>20201230</v>
      </c>
      <c r="G7118" s="21" t="s">
        <v>17</v>
      </c>
      <c r="H7118" s="21" t="s">
        <v>23</v>
      </c>
      <c r="I7118" s="21" t="s">
        <v>99</v>
      </c>
      <c r="J7118" s="21">
        <v>2.91</v>
      </c>
      <c r="K7118" s="21" t="s">
        <v>20</v>
      </c>
      <c r="L7118">
        <f t="shared" si="129"/>
        <v>3</v>
      </c>
      <c r="M7118">
        <f>MATCH(H:H,价格表!$B$4:$B$35,0)</f>
        <v>15</v>
      </c>
      <c r="N7118" s="27">
        <f>IF(J7118&lt;=0.3,INDEX(价格表!$B$4:$I$31,M7118,2),IF(AND(J7118&gt;0.3,J7118&lt;=1),INDEX(价格表!$B$4:$I$31,M7118,3),IF(AND(J7118&gt;1,J7118&lt;=2.2),INDEX(价格表!$B$4:$I$31,M7118,4),IF(AND(J7118&gt;2.2,J7118&lt;=3.3),INDEX(价格表!$B$4:$I$31,M7118,5),IF(AND(J7118&gt;3.3,J7118&lt;=4),INDEX(价格表!$B$4:$I$31,M7118,6),IF(AND(J7118&gt;4,J7118&lt;=5.5),INDEX(价格表!$B$4:$I$31,M7118,7),IF(J7118&gt;5.5,2.6+INDEX(价格表!$B$4:$I$31,M7118,8)*L7118)))))))</f>
        <v>2.5</v>
      </c>
    </row>
    <row r="7119" spans="1:14">
      <c r="A7119" s="20">
        <v>4311140676842</v>
      </c>
      <c r="B7119" s="18" t="s">
        <v>16</v>
      </c>
      <c r="C7119" s="21">
        <v>20201220</v>
      </c>
      <c r="D7119" s="21">
        <v>610538201209</v>
      </c>
      <c r="E7119" s="21" t="s">
        <v>16</v>
      </c>
      <c r="F7119" s="21">
        <v>20201230</v>
      </c>
      <c r="G7119" s="21" t="s">
        <v>17</v>
      </c>
      <c r="H7119" s="21" t="s">
        <v>18</v>
      </c>
      <c r="I7119" s="21" t="s">
        <v>53</v>
      </c>
      <c r="J7119" s="21">
        <v>1.55</v>
      </c>
      <c r="K7119" s="21" t="s">
        <v>20</v>
      </c>
      <c r="L7119">
        <f t="shared" si="129"/>
        <v>2</v>
      </c>
      <c r="M7119">
        <f>MATCH(H:H,价格表!$B$4:$B$35,0)</f>
        <v>1</v>
      </c>
      <c r="N7119" s="27">
        <f>IF(J7119&lt;=0.3,INDEX(价格表!$B$4:$I$31,M7119,2),IF(AND(J7119&gt;0.3,J7119&lt;=1),INDEX(价格表!$B$4:$I$31,M7119,3),IF(AND(J7119&gt;1,J7119&lt;=2.2),INDEX(价格表!$B$4:$I$31,M7119,4),IF(AND(J7119&gt;2.2,J7119&lt;=3.3),INDEX(价格表!$B$4:$I$31,M7119,5),IF(AND(J7119&gt;3.3,J7119&lt;=4),INDEX(价格表!$B$4:$I$31,M7119,6),IF(AND(J7119&gt;4,J7119&lt;=5.5),INDEX(价格表!$B$4:$I$31,M7119,7),IF(J7119&gt;5.5,2.6+INDEX(价格表!$B$4:$I$31,M7119,8)*L7119)))))))</f>
        <v>2.15</v>
      </c>
    </row>
    <row r="7120" spans="1:14">
      <c r="A7120" s="20">
        <v>4311140676843</v>
      </c>
      <c r="B7120" s="18" t="s">
        <v>16</v>
      </c>
      <c r="C7120" s="21">
        <v>20201220</v>
      </c>
      <c r="D7120" s="21">
        <v>610538201209</v>
      </c>
      <c r="E7120" s="21" t="s">
        <v>16</v>
      </c>
      <c r="F7120" s="21">
        <v>20201230</v>
      </c>
      <c r="G7120" s="21" t="s">
        <v>17</v>
      </c>
      <c r="H7120" s="21" t="s">
        <v>68</v>
      </c>
      <c r="I7120" s="21" t="s">
        <v>175</v>
      </c>
      <c r="J7120" s="21">
        <v>1.46</v>
      </c>
      <c r="K7120" s="21" t="s">
        <v>20</v>
      </c>
      <c r="L7120">
        <f t="shared" si="129"/>
        <v>2</v>
      </c>
      <c r="M7120">
        <f>MATCH(H:H,价格表!$B$4:$B$35,0)</f>
        <v>5</v>
      </c>
      <c r="N7120" s="27">
        <f>IF(J7120&lt;=0.3,INDEX(价格表!$B$4:$I$31,M7120,2),IF(AND(J7120&gt;0.3,J7120&lt;=1),INDEX(价格表!$B$4:$I$31,M7120,3),IF(AND(J7120&gt;1,J7120&lt;=2.2),INDEX(价格表!$B$4:$I$31,M7120,4),IF(AND(J7120&gt;2.2,J7120&lt;=3.3),INDEX(价格表!$B$4:$I$31,M7120,5),IF(AND(J7120&gt;3.3,J7120&lt;=4),INDEX(价格表!$B$4:$I$31,M7120,6),IF(AND(J7120&gt;4,J7120&lt;=5.5),INDEX(价格表!$B$4:$I$31,M7120,7),IF(J7120&gt;5.5,2.6+INDEX(价格表!$B$4:$I$31,M7120,8)*L7120)))))))</f>
        <v>2.15</v>
      </c>
    </row>
    <row r="7121" spans="1:14">
      <c r="A7121" s="20">
        <v>4311140676844</v>
      </c>
      <c r="B7121" s="18" t="s">
        <v>16</v>
      </c>
      <c r="C7121" s="21">
        <v>20201220</v>
      </c>
      <c r="D7121" s="21">
        <v>610538201209</v>
      </c>
      <c r="E7121" s="21" t="s">
        <v>16</v>
      </c>
      <c r="F7121" s="21">
        <v>20201230</v>
      </c>
      <c r="G7121" s="21" t="s">
        <v>17</v>
      </c>
      <c r="H7121" s="21" t="s">
        <v>18</v>
      </c>
      <c r="I7121" s="21" t="s">
        <v>359</v>
      </c>
      <c r="J7121" s="21">
        <v>1.46</v>
      </c>
      <c r="K7121" s="21" t="s">
        <v>20</v>
      </c>
      <c r="L7121">
        <f t="shared" si="129"/>
        <v>2</v>
      </c>
      <c r="M7121">
        <f>MATCH(H:H,价格表!$B$4:$B$35,0)</f>
        <v>1</v>
      </c>
      <c r="N7121" s="27">
        <f>IF(J7121&lt;=0.3,INDEX(价格表!$B$4:$I$31,M7121,2),IF(AND(J7121&gt;0.3,J7121&lt;=1),INDEX(价格表!$B$4:$I$31,M7121,3),IF(AND(J7121&gt;1,J7121&lt;=2.2),INDEX(价格表!$B$4:$I$31,M7121,4),IF(AND(J7121&gt;2.2,J7121&lt;=3.3),INDEX(价格表!$B$4:$I$31,M7121,5),IF(AND(J7121&gt;3.3,J7121&lt;=4),INDEX(价格表!$B$4:$I$31,M7121,6),IF(AND(J7121&gt;4,J7121&lt;=5.5),INDEX(价格表!$B$4:$I$31,M7121,7),IF(J7121&gt;5.5,2.6+INDEX(价格表!$B$4:$I$31,M7121,8)*L7121)))))))</f>
        <v>2.15</v>
      </c>
    </row>
    <row r="7122" spans="1:14">
      <c r="A7122" s="20">
        <v>4311140676845</v>
      </c>
      <c r="B7122" s="18" t="s">
        <v>16</v>
      </c>
      <c r="C7122" s="21">
        <v>20201220</v>
      </c>
      <c r="D7122" s="21">
        <v>610538201209</v>
      </c>
      <c r="E7122" s="21" t="s">
        <v>16</v>
      </c>
      <c r="F7122" s="21">
        <v>20201230</v>
      </c>
      <c r="G7122" s="21" t="s">
        <v>17</v>
      </c>
      <c r="H7122" s="21" t="s">
        <v>56</v>
      </c>
      <c r="I7122" s="21" t="s">
        <v>136</v>
      </c>
      <c r="J7122" s="21">
        <v>1.46</v>
      </c>
      <c r="K7122" s="21" t="s">
        <v>20</v>
      </c>
      <c r="L7122">
        <f t="shared" si="129"/>
        <v>2</v>
      </c>
      <c r="M7122">
        <f>MATCH(H:H,价格表!$B$4:$B$35,0)</f>
        <v>11</v>
      </c>
      <c r="N7122" s="27">
        <f>IF(J7122&lt;=0.3,INDEX(价格表!$B$4:$I$31,M7122,2),IF(AND(J7122&gt;0.3,J7122&lt;=1),INDEX(价格表!$B$4:$I$31,M7122,3),IF(AND(J7122&gt;1,J7122&lt;=2.2),INDEX(价格表!$B$4:$I$31,M7122,4),IF(AND(J7122&gt;2.2,J7122&lt;=3.3),INDEX(价格表!$B$4:$I$31,M7122,5),IF(AND(J7122&gt;3.3,J7122&lt;=4),INDEX(价格表!$B$4:$I$31,M7122,6),IF(AND(J7122&gt;4,J7122&lt;=5.5),INDEX(价格表!$B$4:$I$31,M7122,7),IF(J7122&gt;5.5,2.6+INDEX(价格表!$B$4:$I$31,M7122,8)*L7122)))))))</f>
        <v>2.15</v>
      </c>
    </row>
    <row r="7123" spans="1:14">
      <c r="A7123" s="20">
        <v>4311140676846</v>
      </c>
      <c r="B7123" s="18" t="s">
        <v>16</v>
      </c>
      <c r="C7123" s="21">
        <v>20201220</v>
      </c>
      <c r="D7123" s="21">
        <v>610538201209</v>
      </c>
      <c r="E7123" s="21" t="s">
        <v>16</v>
      </c>
      <c r="F7123" s="21">
        <v>20201230</v>
      </c>
      <c r="G7123" s="21" t="s">
        <v>17</v>
      </c>
      <c r="H7123" s="21" t="s">
        <v>73</v>
      </c>
      <c r="I7123" s="21" t="s">
        <v>92</v>
      </c>
      <c r="J7123" s="21">
        <v>1.46</v>
      </c>
      <c r="K7123" s="21" t="s">
        <v>20</v>
      </c>
      <c r="L7123">
        <f t="shared" si="129"/>
        <v>2</v>
      </c>
      <c r="M7123">
        <f>MATCH(H:H,价格表!$B$4:$B$35,0)</f>
        <v>7</v>
      </c>
      <c r="N7123" s="27">
        <f>IF(J7123&lt;=0.3,INDEX(价格表!$B$4:$I$31,M7123,2),IF(AND(J7123&gt;0.3,J7123&lt;=1),INDEX(价格表!$B$4:$I$31,M7123,3),IF(AND(J7123&gt;1,J7123&lt;=2.2),INDEX(价格表!$B$4:$I$31,M7123,4),IF(AND(J7123&gt;2.2,J7123&lt;=3.3),INDEX(价格表!$B$4:$I$31,M7123,5),IF(AND(J7123&gt;3.3,J7123&lt;=4),INDEX(价格表!$B$4:$I$31,M7123,6),IF(AND(J7123&gt;4,J7123&lt;=5.5),INDEX(价格表!$B$4:$I$31,M7123,7),IF(J7123&gt;5.5,2.6+INDEX(价格表!$B$4:$I$31,M7123,8)*L7123)))))))</f>
        <v>2.15</v>
      </c>
    </row>
    <row r="7124" spans="1:14">
      <c r="A7124" s="20">
        <v>4311140676847</v>
      </c>
      <c r="B7124" s="18" t="s">
        <v>16</v>
      </c>
      <c r="C7124" s="21">
        <v>20201220</v>
      </c>
      <c r="D7124" s="21">
        <v>610538201209</v>
      </c>
      <c r="E7124" s="21" t="s">
        <v>16</v>
      </c>
      <c r="F7124" s="21">
        <v>20201230</v>
      </c>
      <c r="G7124" s="21" t="s">
        <v>17</v>
      </c>
      <c r="H7124" s="21" t="s">
        <v>39</v>
      </c>
      <c r="I7124" s="21" t="s">
        <v>226</v>
      </c>
      <c r="J7124" s="21">
        <v>1.46</v>
      </c>
      <c r="K7124" s="21" t="s">
        <v>20</v>
      </c>
      <c r="L7124">
        <f t="shared" si="129"/>
        <v>2</v>
      </c>
      <c r="M7124">
        <f>MATCH(H:H,价格表!$B$4:$B$35,0)</f>
        <v>23</v>
      </c>
      <c r="N7124" s="27">
        <f>IF(J7124&lt;=0.3,INDEX(价格表!$B$4:$I$31,M7124,2),IF(AND(J7124&gt;0.3,J7124&lt;=1),INDEX(价格表!$B$4:$I$31,M7124,3),IF(AND(J7124&gt;1,J7124&lt;=2.2),INDEX(价格表!$B$4:$I$31,M7124,4),IF(AND(J7124&gt;2.2,J7124&lt;=3.3),INDEX(价格表!$B$4:$I$31,M7124,5),IF(AND(J7124&gt;3.3,J7124&lt;=4),INDEX(价格表!$B$4:$I$31,M7124,6),IF(AND(J7124&gt;4,J7124&lt;=5.5),INDEX(价格表!$B$4:$I$31,M7124,7),IF(J7124&gt;5.5,2.6+INDEX(价格表!$B$4:$I$31,M7124,8)*L7124)))))))</f>
        <v>2.15</v>
      </c>
    </row>
    <row r="7125" spans="1:14">
      <c r="A7125" s="20">
        <v>4311140677421</v>
      </c>
      <c r="B7125" s="18" t="s">
        <v>16</v>
      </c>
      <c r="C7125" s="21">
        <v>20201220</v>
      </c>
      <c r="D7125" s="21">
        <v>610538201209</v>
      </c>
      <c r="E7125" s="21" t="s">
        <v>16</v>
      </c>
      <c r="F7125" s="21">
        <v>20201230</v>
      </c>
      <c r="G7125" s="21" t="s">
        <v>17</v>
      </c>
      <c r="H7125" s="21" t="s">
        <v>37</v>
      </c>
      <c r="I7125" s="21" t="s">
        <v>119</v>
      </c>
      <c r="J7125" s="21">
        <v>1.49</v>
      </c>
      <c r="K7125" s="21" t="s">
        <v>20</v>
      </c>
      <c r="L7125">
        <f t="shared" si="129"/>
        <v>2</v>
      </c>
      <c r="M7125">
        <f>MATCH(H:H,价格表!$B$4:$B$35,0)</f>
        <v>12</v>
      </c>
      <c r="N7125" s="27">
        <f>IF(J7125&lt;=0.3,INDEX(价格表!$B$4:$I$31,M7125,2),IF(AND(J7125&gt;0.3,J7125&lt;=1),INDEX(价格表!$B$4:$I$31,M7125,3),IF(AND(J7125&gt;1,J7125&lt;=2.2),INDEX(价格表!$B$4:$I$31,M7125,4),IF(AND(J7125&gt;2.2,J7125&lt;=3.3),INDEX(价格表!$B$4:$I$31,M7125,5),IF(AND(J7125&gt;3.3,J7125&lt;=4),INDEX(价格表!$B$4:$I$31,M7125,6),IF(AND(J7125&gt;4,J7125&lt;=5.5),INDEX(价格表!$B$4:$I$31,M7125,7),IF(J7125&gt;5.5,2.6+INDEX(价格表!$B$4:$I$31,M7125,8)*L7125)))))))</f>
        <v>2.15</v>
      </c>
    </row>
    <row r="7126" spans="1:14">
      <c r="A7126" s="20">
        <v>4311140677458</v>
      </c>
      <c r="B7126" s="18" t="s">
        <v>16</v>
      </c>
      <c r="C7126" s="21">
        <v>20201220</v>
      </c>
      <c r="D7126" s="21">
        <v>610538201209</v>
      </c>
      <c r="E7126" s="21" t="s">
        <v>16</v>
      </c>
      <c r="F7126" s="21">
        <v>20201230</v>
      </c>
      <c r="G7126" s="21" t="s">
        <v>17</v>
      </c>
      <c r="H7126" s="21" t="s">
        <v>73</v>
      </c>
      <c r="I7126" s="21" t="s">
        <v>169</v>
      </c>
      <c r="J7126" s="21">
        <v>1.46</v>
      </c>
      <c r="K7126" s="21" t="s">
        <v>20</v>
      </c>
      <c r="L7126">
        <f t="shared" si="129"/>
        <v>2</v>
      </c>
      <c r="M7126">
        <f>MATCH(H:H,价格表!$B$4:$B$35,0)</f>
        <v>7</v>
      </c>
      <c r="N7126" s="27">
        <f>IF(J7126&lt;=0.3,INDEX(价格表!$B$4:$I$31,M7126,2),IF(AND(J7126&gt;0.3,J7126&lt;=1),INDEX(价格表!$B$4:$I$31,M7126,3),IF(AND(J7126&gt;1,J7126&lt;=2.2),INDEX(价格表!$B$4:$I$31,M7126,4),IF(AND(J7126&gt;2.2,J7126&lt;=3.3),INDEX(价格表!$B$4:$I$31,M7126,5),IF(AND(J7126&gt;3.3,J7126&lt;=4),INDEX(价格表!$B$4:$I$31,M7126,6),IF(AND(J7126&gt;4,J7126&lt;=5.5),INDEX(价格表!$B$4:$I$31,M7126,7),IF(J7126&gt;5.5,2.6+INDEX(价格表!$B$4:$I$31,M7126,8)*L7126)))))))</f>
        <v>2.15</v>
      </c>
    </row>
    <row r="7127" spans="1:14">
      <c r="A7127" s="20">
        <v>4311140698598</v>
      </c>
      <c r="B7127" s="18" t="s">
        <v>16</v>
      </c>
      <c r="C7127" s="21">
        <v>20201220</v>
      </c>
      <c r="D7127" s="21">
        <v>610538201209</v>
      </c>
      <c r="E7127" s="21" t="s">
        <v>16</v>
      </c>
      <c r="F7127" s="21">
        <v>20201230</v>
      </c>
      <c r="G7127" s="21" t="s">
        <v>17</v>
      </c>
      <c r="H7127" s="21" t="s">
        <v>37</v>
      </c>
      <c r="I7127" s="21" t="s">
        <v>72</v>
      </c>
      <c r="J7127" s="21">
        <v>1.5</v>
      </c>
      <c r="K7127" s="21" t="s">
        <v>20</v>
      </c>
      <c r="L7127">
        <f t="shared" si="129"/>
        <v>2</v>
      </c>
      <c r="M7127">
        <f>MATCH(H:H,价格表!$B$4:$B$35,0)</f>
        <v>12</v>
      </c>
      <c r="N7127" s="27">
        <f>IF(J7127&lt;=0.3,INDEX(价格表!$B$4:$I$31,M7127,2),IF(AND(J7127&gt;0.3,J7127&lt;=1),INDEX(价格表!$B$4:$I$31,M7127,3),IF(AND(J7127&gt;1,J7127&lt;=2.2),INDEX(价格表!$B$4:$I$31,M7127,4),IF(AND(J7127&gt;2.2,J7127&lt;=3.3),INDEX(价格表!$B$4:$I$31,M7127,5),IF(AND(J7127&gt;3.3,J7127&lt;=4),INDEX(价格表!$B$4:$I$31,M7127,6),IF(AND(J7127&gt;4,J7127&lt;=5.5),INDEX(价格表!$B$4:$I$31,M7127,7),IF(J7127&gt;5.5,2.6+INDEX(价格表!$B$4:$I$31,M7127,8)*L7127)))))))</f>
        <v>2.15</v>
      </c>
    </row>
    <row r="7128" spans="1:14">
      <c r="A7128" s="20">
        <v>4311140698599</v>
      </c>
      <c r="B7128" s="18" t="s">
        <v>16</v>
      </c>
      <c r="C7128" s="21">
        <v>20201220</v>
      </c>
      <c r="D7128" s="21">
        <v>610538201209</v>
      </c>
      <c r="E7128" s="21" t="s">
        <v>16</v>
      </c>
      <c r="F7128" s="21">
        <v>20201230</v>
      </c>
      <c r="G7128" s="21" t="s">
        <v>17</v>
      </c>
      <c r="H7128" s="21" t="s">
        <v>43</v>
      </c>
      <c r="I7128" s="21" t="s">
        <v>44</v>
      </c>
      <c r="J7128" s="21">
        <v>1.47</v>
      </c>
      <c r="K7128" s="21" t="s">
        <v>20</v>
      </c>
      <c r="L7128">
        <f t="shared" si="129"/>
        <v>2</v>
      </c>
      <c r="M7128">
        <f>MATCH(H:H,价格表!$B$4:$B$35,0)</f>
        <v>10</v>
      </c>
      <c r="N7128" s="27">
        <f>IF(J7128&lt;=0.3,INDEX(价格表!$B$4:$I$31,M7128,2),IF(AND(J7128&gt;0.3,J7128&lt;=1),INDEX(价格表!$B$4:$I$31,M7128,3),IF(AND(J7128&gt;1,J7128&lt;=2.2),INDEX(价格表!$B$4:$I$31,M7128,4),IF(AND(J7128&gt;2.2,J7128&lt;=3.3),INDEX(价格表!$B$4:$I$31,M7128,5),IF(AND(J7128&gt;3.3,J7128&lt;=4),INDEX(价格表!$B$4:$I$31,M7128,6),IF(AND(J7128&gt;4,J7128&lt;=5.5),INDEX(价格表!$B$4:$I$31,M7128,7),IF(J7128&gt;5.5,2.6+INDEX(价格表!$B$4:$I$31,M7128,8)*L7128)))))))</f>
        <v>2.15</v>
      </c>
    </row>
    <row r="7129" spans="1:14">
      <c r="A7129" s="20">
        <v>4311140698600</v>
      </c>
      <c r="B7129" s="18" t="s">
        <v>16</v>
      </c>
      <c r="C7129" s="21">
        <v>20201220</v>
      </c>
      <c r="D7129" s="21">
        <v>610538201209</v>
      </c>
      <c r="E7129" s="21" t="s">
        <v>16</v>
      </c>
      <c r="F7129" s="21">
        <v>20201230</v>
      </c>
      <c r="G7129" s="21" t="s">
        <v>17</v>
      </c>
      <c r="H7129" s="21" t="s">
        <v>21</v>
      </c>
      <c r="I7129" s="21" t="s">
        <v>205</v>
      </c>
      <c r="J7129" s="21">
        <v>1.47</v>
      </c>
      <c r="K7129" s="21" t="s">
        <v>20</v>
      </c>
      <c r="L7129">
        <f t="shared" si="129"/>
        <v>2</v>
      </c>
      <c r="M7129">
        <f>MATCH(H:H,价格表!$B$4:$B$35,0)</f>
        <v>20</v>
      </c>
      <c r="N7129" s="27">
        <f>IF(J7129&lt;=0.3,INDEX(价格表!$B$4:$I$31,M7129,2),IF(AND(J7129&gt;0.3,J7129&lt;=1),INDEX(价格表!$B$4:$I$31,M7129,3),IF(AND(J7129&gt;1,J7129&lt;=2.2),INDEX(价格表!$B$4:$I$31,M7129,4),IF(AND(J7129&gt;2.2,J7129&lt;=3.3),INDEX(价格表!$B$4:$I$31,M7129,5),IF(AND(J7129&gt;3.3,J7129&lt;=4),INDEX(价格表!$B$4:$I$31,M7129,6),IF(AND(J7129&gt;4,J7129&lt;=5.5),INDEX(价格表!$B$4:$I$31,M7129,7),IF(J7129&gt;5.5,2.6+INDEX(价格表!$B$4:$I$31,M7129,8)*L7129)))))))</f>
        <v>2.15</v>
      </c>
    </row>
    <row r="7130" spans="1:14">
      <c r="A7130" s="20">
        <v>4311140698601</v>
      </c>
      <c r="B7130" s="18" t="s">
        <v>16</v>
      </c>
      <c r="C7130" s="21">
        <v>20201220</v>
      </c>
      <c r="D7130" s="21">
        <v>610538201209</v>
      </c>
      <c r="E7130" s="21" t="s">
        <v>16</v>
      </c>
      <c r="F7130" s="21">
        <v>20201230</v>
      </c>
      <c r="G7130" s="21" t="s">
        <v>17</v>
      </c>
      <c r="H7130" s="21" t="s">
        <v>25</v>
      </c>
      <c r="I7130" s="21" t="s">
        <v>26</v>
      </c>
      <c r="J7130" s="21">
        <v>1.45</v>
      </c>
      <c r="K7130" s="21" t="s">
        <v>20</v>
      </c>
      <c r="L7130">
        <f t="shared" si="129"/>
        <v>2</v>
      </c>
      <c r="M7130">
        <f>MATCH(H:H,价格表!$B$4:$B$35,0)</f>
        <v>25</v>
      </c>
      <c r="N7130" s="27">
        <f>IF(J7130&lt;=0.3,INDEX(价格表!$B$4:$I$31,M7130,2),IF(AND(J7130&gt;0.3,J7130&lt;=1),INDEX(价格表!$B$4:$I$31,M7130,3),IF(AND(J7130&gt;1,J7130&lt;=2.2),INDEX(价格表!$B$4:$I$31,M7130,4),IF(AND(J7130&gt;2.2,J7130&lt;=3.3),INDEX(价格表!$B$4:$I$31,M7130,5),IF(AND(J7130&gt;3.3,J7130&lt;=4),INDEX(价格表!$B$4:$I$31,M7130,6),IF(AND(J7130&gt;4,J7130&lt;=5.5),INDEX(价格表!$B$4:$I$31,M7130,7),IF(J7130&gt;5.5,2.6+INDEX(价格表!$B$4:$I$31,M7130,8)*L7130)))))))</f>
        <v>2.15</v>
      </c>
    </row>
    <row r="7131" spans="1:14">
      <c r="A7131" s="20">
        <v>4311140698603</v>
      </c>
      <c r="B7131" s="18" t="s">
        <v>16</v>
      </c>
      <c r="C7131" s="21">
        <v>20201220</v>
      </c>
      <c r="D7131" s="21">
        <v>610538201209</v>
      </c>
      <c r="E7131" s="21" t="s">
        <v>16</v>
      </c>
      <c r="F7131" s="21">
        <v>20201230</v>
      </c>
      <c r="G7131" s="21" t="s">
        <v>17</v>
      </c>
      <c r="H7131" s="21" t="s">
        <v>27</v>
      </c>
      <c r="I7131" s="21" t="s">
        <v>28</v>
      </c>
      <c r="J7131" s="21">
        <v>1.44</v>
      </c>
      <c r="K7131" s="21" t="s">
        <v>20</v>
      </c>
      <c r="L7131">
        <f t="shared" si="129"/>
        <v>2</v>
      </c>
      <c r="M7131">
        <f>MATCH(H:H,价格表!$B$4:$B$35,0)</f>
        <v>3</v>
      </c>
      <c r="N7131" s="27">
        <f>IF(J7131&lt;=0.3,INDEX(价格表!$B$4:$I$31,M7131,2),IF(AND(J7131&gt;0.3,J7131&lt;=1),INDEX(价格表!$B$4:$I$31,M7131,3),IF(AND(J7131&gt;1,J7131&lt;=2.2),INDEX(价格表!$B$4:$I$31,M7131,4),IF(AND(J7131&gt;2.2,J7131&lt;=3.3),INDEX(价格表!$B$4:$I$31,M7131,5),IF(AND(J7131&gt;3.3,J7131&lt;=4),INDEX(价格表!$B$4:$I$31,M7131,6),IF(AND(J7131&gt;4,J7131&lt;=5.5),INDEX(价格表!$B$4:$I$31,M7131,7),IF(J7131&gt;5.5,2.6+INDEX(价格表!$B$4:$I$31,M7131,8)*L7131)))))))</f>
        <v>2.15</v>
      </c>
    </row>
    <row r="7132" spans="1:14">
      <c r="A7132" s="20">
        <v>4311140698604</v>
      </c>
      <c r="B7132" s="18" t="s">
        <v>16</v>
      </c>
      <c r="C7132" s="21">
        <v>20201220</v>
      </c>
      <c r="D7132" s="21">
        <v>610538201209</v>
      </c>
      <c r="E7132" s="21" t="s">
        <v>16</v>
      </c>
      <c r="F7132" s="21">
        <v>20201230</v>
      </c>
      <c r="G7132" s="21" t="s">
        <v>17</v>
      </c>
      <c r="H7132" s="21" t="s">
        <v>43</v>
      </c>
      <c r="I7132" s="21" t="s">
        <v>95</v>
      </c>
      <c r="J7132" s="21">
        <v>1.55</v>
      </c>
      <c r="K7132" s="21" t="s">
        <v>20</v>
      </c>
      <c r="L7132">
        <f t="shared" si="129"/>
        <v>2</v>
      </c>
      <c r="M7132">
        <f>MATCH(H:H,价格表!$B$4:$B$35,0)</f>
        <v>10</v>
      </c>
      <c r="N7132" s="27">
        <f>IF(J7132&lt;=0.3,INDEX(价格表!$B$4:$I$31,M7132,2),IF(AND(J7132&gt;0.3,J7132&lt;=1),INDEX(价格表!$B$4:$I$31,M7132,3),IF(AND(J7132&gt;1,J7132&lt;=2.2),INDEX(价格表!$B$4:$I$31,M7132,4),IF(AND(J7132&gt;2.2,J7132&lt;=3.3),INDEX(价格表!$B$4:$I$31,M7132,5),IF(AND(J7132&gt;3.3,J7132&lt;=4),INDEX(价格表!$B$4:$I$31,M7132,6),IF(AND(J7132&gt;4,J7132&lt;=5.5),INDEX(价格表!$B$4:$I$31,M7132,7),IF(J7132&gt;5.5,2.6+INDEX(价格表!$B$4:$I$31,M7132,8)*L7132)))))))</f>
        <v>2.15</v>
      </c>
    </row>
    <row r="7133" spans="1:14">
      <c r="A7133" s="20">
        <v>4311140698605</v>
      </c>
      <c r="B7133" s="18" t="s">
        <v>16</v>
      </c>
      <c r="C7133" s="21">
        <v>20201220</v>
      </c>
      <c r="D7133" s="21">
        <v>610538201209</v>
      </c>
      <c r="E7133" s="21" t="s">
        <v>16</v>
      </c>
      <c r="F7133" s="21">
        <v>20201230</v>
      </c>
      <c r="G7133" s="21" t="s">
        <v>17</v>
      </c>
      <c r="H7133" s="21" t="s">
        <v>27</v>
      </c>
      <c r="I7133" s="21" t="s">
        <v>28</v>
      </c>
      <c r="J7133" s="21">
        <v>1.59</v>
      </c>
      <c r="K7133" s="21" t="s">
        <v>20</v>
      </c>
      <c r="L7133">
        <f t="shared" si="129"/>
        <v>2</v>
      </c>
      <c r="M7133">
        <f>MATCH(H:H,价格表!$B$4:$B$35,0)</f>
        <v>3</v>
      </c>
      <c r="N7133" s="27">
        <f>IF(J7133&lt;=0.3,INDEX(价格表!$B$4:$I$31,M7133,2),IF(AND(J7133&gt;0.3,J7133&lt;=1),INDEX(价格表!$B$4:$I$31,M7133,3),IF(AND(J7133&gt;1,J7133&lt;=2.2),INDEX(价格表!$B$4:$I$31,M7133,4),IF(AND(J7133&gt;2.2,J7133&lt;=3.3),INDEX(价格表!$B$4:$I$31,M7133,5),IF(AND(J7133&gt;3.3,J7133&lt;=4),INDEX(价格表!$B$4:$I$31,M7133,6),IF(AND(J7133&gt;4,J7133&lt;=5.5),INDEX(价格表!$B$4:$I$31,M7133,7),IF(J7133&gt;5.5,2.6+INDEX(价格表!$B$4:$I$31,M7133,8)*L7133)))))))</f>
        <v>2.15</v>
      </c>
    </row>
    <row r="7134" spans="1:14">
      <c r="A7134" s="20">
        <v>4311140698607</v>
      </c>
      <c r="B7134" s="18" t="s">
        <v>16</v>
      </c>
      <c r="C7134" s="21">
        <v>20201220</v>
      </c>
      <c r="D7134" s="21">
        <v>610538201209</v>
      </c>
      <c r="E7134" s="21" t="s">
        <v>16</v>
      </c>
      <c r="F7134" s="21">
        <v>20201230</v>
      </c>
      <c r="G7134" s="21" t="s">
        <v>17</v>
      </c>
      <c r="H7134" s="21" t="s">
        <v>75</v>
      </c>
      <c r="I7134" s="21" t="s">
        <v>114</v>
      </c>
      <c r="J7134" s="21">
        <v>1.46</v>
      </c>
      <c r="K7134" s="21" t="s">
        <v>20</v>
      </c>
      <c r="L7134">
        <f t="shared" si="129"/>
        <v>2</v>
      </c>
      <c r="M7134">
        <f>MATCH(H:H,价格表!$B$4:$B$35,0)</f>
        <v>24</v>
      </c>
      <c r="N7134" s="27">
        <f>IF(J7134&lt;=0.3,INDEX(价格表!$B$4:$I$31,M7134,2),IF(AND(J7134&gt;0.3,J7134&lt;=1),INDEX(价格表!$B$4:$I$31,M7134,3),IF(AND(J7134&gt;1,J7134&lt;=2.2),INDEX(价格表!$B$4:$I$31,M7134,4),IF(AND(J7134&gt;2.2,J7134&lt;=3.3),INDEX(价格表!$B$4:$I$31,M7134,5),IF(AND(J7134&gt;3.3,J7134&lt;=4),INDEX(价格表!$B$4:$I$31,M7134,6),IF(AND(J7134&gt;4,J7134&lt;=5.5),INDEX(价格表!$B$4:$I$31,M7134,7),IF(J7134&gt;5.5,2.6+INDEX(价格表!$B$4:$I$31,M7134,8)*L7134)))))))</f>
        <v>2.15</v>
      </c>
    </row>
    <row r="7135" spans="1:14">
      <c r="A7135" s="20">
        <v>4311140698629</v>
      </c>
      <c r="B7135" s="18" t="s">
        <v>16</v>
      </c>
      <c r="C7135" s="21">
        <v>20201220</v>
      </c>
      <c r="D7135" s="21">
        <v>610538201209</v>
      </c>
      <c r="E7135" s="21" t="s">
        <v>16</v>
      </c>
      <c r="F7135" s="21">
        <v>20201230</v>
      </c>
      <c r="G7135" s="21" t="s">
        <v>17</v>
      </c>
      <c r="H7135" s="21" t="s">
        <v>23</v>
      </c>
      <c r="I7135" s="21" t="s">
        <v>98</v>
      </c>
      <c r="J7135" s="21">
        <v>1.46</v>
      </c>
      <c r="K7135" s="21" t="s">
        <v>20</v>
      </c>
      <c r="L7135">
        <f t="shared" si="129"/>
        <v>2</v>
      </c>
      <c r="M7135">
        <f>MATCH(H:H,价格表!$B$4:$B$35,0)</f>
        <v>15</v>
      </c>
      <c r="N7135" s="27">
        <f>IF(J7135&lt;=0.3,INDEX(价格表!$B$4:$I$31,M7135,2),IF(AND(J7135&gt;0.3,J7135&lt;=1),INDEX(价格表!$B$4:$I$31,M7135,3),IF(AND(J7135&gt;1,J7135&lt;=2.2),INDEX(价格表!$B$4:$I$31,M7135,4),IF(AND(J7135&gt;2.2,J7135&lt;=3.3),INDEX(价格表!$B$4:$I$31,M7135,5),IF(AND(J7135&gt;3.3,J7135&lt;=4),INDEX(价格表!$B$4:$I$31,M7135,6),IF(AND(J7135&gt;4,J7135&lt;=5.5),INDEX(价格表!$B$4:$I$31,M7135,7),IF(J7135&gt;5.5,2.6+INDEX(价格表!$B$4:$I$31,M7135,8)*L7135)))))))</f>
        <v>2.15</v>
      </c>
    </row>
    <row r="7136" spans="1:14">
      <c r="A7136" s="20">
        <v>4311140698649</v>
      </c>
      <c r="B7136" s="18" t="s">
        <v>16</v>
      </c>
      <c r="C7136" s="21">
        <v>20201220</v>
      </c>
      <c r="D7136" s="21">
        <v>610538201209</v>
      </c>
      <c r="E7136" s="21" t="s">
        <v>16</v>
      </c>
      <c r="F7136" s="21">
        <v>20201230</v>
      </c>
      <c r="G7136" s="21" t="s">
        <v>17</v>
      </c>
      <c r="H7136" s="21" t="s">
        <v>39</v>
      </c>
      <c r="I7136" s="21" t="s">
        <v>81</v>
      </c>
      <c r="J7136" s="21">
        <v>1.46</v>
      </c>
      <c r="K7136" s="21" t="s">
        <v>20</v>
      </c>
      <c r="L7136">
        <f t="shared" si="129"/>
        <v>2</v>
      </c>
      <c r="M7136">
        <f>MATCH(H:H,价格表!$B$4:$B$35,0)</f>
        <v>23</v>
      </c>
      <c r="N7136" s="27">
        <f>IF(J7136&lt;=0.3,INDEX(价格表!$B$4:$I$31,M7136,2),IF(AND(J7136&gt;0.3,J7136&lt;=1),INDEX(价格表!$B$4:$I$31,M7136,3),IF(AND(J7136&gt;1,J7136&lt;=2.2),INDEX(价格表!$B$4:$I$31,M7136,4),IF(AND(J7136&gt;2.2,J7136&lt;=3.3),INDEX(价格表!$B$4:$I$31,M7136,5),IF(AND(J7136&gt;3.3,J7136&lt;=4),INDEX(价格表!$B$4:$I$31,M7136,6),IF(AND(J7136&gt;4,J7136&lt;=5.5),INDEX(价格表!$B$4:$I$31,M7136,7),IF(J7136&gt;5.5,2.6+INDEX(价格表!$B$4:$I$31,M7136,8)*L7136)))))))</f>
        <v>2.15</v>
      </c>
    </row>
    <row r="7137" spans="1:14">
      <c r="A7137" s="20">
        <v>4311140699229</v>
      </c>
      <c r="B7137" s="18" t="s">
        <v>16</v>
      </c>
      <c r="C7137" s="21">
        <v>20201220</v>
      </c>
      <c r="D7137" s="21">
        <v>610538201209</v>
      </c>
      <c r="E7137" s="21" t="s">
        <v>16</v>
      </c>
      <c r="F7137" s="21">
        <v>20201230</v>
      </c>
      <c r="G7137" s="21" t="s">
        <v>17</v>
      </c>
      <c r="H7137" s="21" t="s">
        <v>33</v>
      </c>
      <c r="I7137" s="21" t="s">
        <v>34</v>
      </c>
      <c r="J7137" s="21">
        <v>1.52</v>
      </c>
      <c r="K7137" s="21" t="s">
        <v>20</v>
      </c>
      <c r="L7137">
        <f t="shared" si="129"/>
        <v>2</v>
      </c>
      <c r="M7137">
        <f>MATCH(H:H,价格表!$B$4:$B$35,0)</f>
        <v>13</v>
      </c>
      <c r="N7137" s="27">
        <f>IF(J7137&lt;=0.3,INDEX(价格表!$B$4:$I$31,M7137,2),IF(AND(J7137&gt;0.3,J7137&lt;=1),INDEX(价格表!$B$4:$I$31,M7137,3),IF(AND(J7137&gt;1,J7137&lt;=2.2),INDEX(价格表!$B$4:$I$31,M7137,4),IF(AND(J7137&gt;2.2,J7137&lt;=3.3),INDEX(价格表!$B$4:$I$31,M7137,5),IF(AND(J7137&gt;3.3,J7137&lt;=4),INDEX(价格表!$B$4:$I$31,M7137,6),IF(AND(J7137&gt;4,J7137&lt;=5.5),INDEX(价格表!$B$4:$I$31,M7137,7),IF(J7137&gt;5.5,2.6+INDEX(价格表!$B$4:$I$31,M7137,8)*L7137)))))))</f>
        <v>2.15</v>
      </c>
    </row>
    <row r="7138" spans="1:14">
      <c r="A7138" s="20">
        <v>4311140699291</v>
      </c>
      <c r="B7138" s="18" t="s">
        <v>16</v>
      </c>
      <c r="C7138" s="21">
        <v>20201220</v>
      </c>
      <c r="D7138" s="21">
        <v>610538201209</v>
      </c>
      <c r="E7138" s="21" t="s">
        <v>16</v>
      </c>
      <c r="F7138" s="21">
        <v>20201230</v>
      </c>
      <c r="G7138" s="21" t="s">
        <v>17</v>
      </c>
      <c r="H7138" s="21" t="s">
        <v>39</v>
      </c>
      <c r="I7138" s="21" t="s">
        <v>81</v>
      </c>
      <c r="J7138" s="21">
        <v>1.46</v>
      </c>
      <c r="K7138" s="21" t="s">
        <v>20</v>
      </c>
      <c r="L7138">
        <f t="shared" si="129"/>
        <v>2</v>
      </c>
      <c r="M7138">
        <f>MATCH(H:H,价格表!$B$4:$B$35,0)</f>
        <v>23</v>
      </c>
      <c r="N7138" s="27">
        <f>IF(J7138&lt;=0.3,INDEX(价格表!$B$4:$I$31,M7138,2),IF(AND(J7138&gt;0.3,J7138&lt;=1),INDEX(价格表!$B$4:$I$31,M7138,3),IF(AND(J7138&gt;1,J7138&lt;=2.2),INDEX(价格表!$B$4:$I$31,M7138,4),IF(AND(J7138&gt;2.2,J7138&lt;=3.3),INDEX(价格表!$B$4:$I$31,M7138,5),IF(AND(J7138&gt;3.3,J7138&lt;=4),INDEX(价格表!$B$4:$I$31,M7138,6),IF(AND(J7138&gt;4,J7138&lt;=5.5),INDEX(价格表!$B$4:$I$31,M7138,7),IF(J7138&gt;5.5,2.6+INDEX(价格表!$B$4:$I$31,M7138,8)*L7138)))))))</f>
        <v>2.15</v>
      </c>
    </row>
    <row r="7139" spans="1:14">
      <c r="A7139" s="20">
        <v>4311140699304</v>
      </c>
      <c r="B7139" s="18" t="s">
        <v>16</v>
      </c>
      <c r="C7139" s="21">
        <v>20201220</v>
      </c>
      <c r="D7139" s="21">
        <v>610538201209</v>
      </c>
      <c r="E7139" s="21" t="s">
        <v>16</v>
      </c>
      <c r="F7139" s="21">
        <v>20201230</v>
      </c>
      <c r="G7139" s="21" t="s">
        <v>17</v>
      </c>
      <c r="H7139" s="21" t="s">
        <v>66</v>
      </c>
      <c r="I7139" s="21" t="s">
        <v>147</v>
      </c>
      <c r="J7139" s="21">
        <v>1.46</v>
      </c>
      <c r="K7139" s="21" t="s">
        <v>20</v>
      </c>
      <c r="L7139">
        <f t="shared" si="129"/>
        <v>2</v>
      </c>
      <c r="M7139">
        <f>MATCH(H:H,价格表!$B$4:$B$35,0)</f>
        <v>17</v>
      </c>
      <c r="N7139" s="27">
        <f>IF(J7139&lt;=0.3,INDEX(价格表!$B$4:$I$31,M7139,2),IF(AND(J7139&gt;0.3,J7139&lt;=1),INDEX(价格表!$B$4:$I$31,M7139,3),IF(AND(J7139&gt;1,J7139&lt;=2.2),INDEX(价格表!$B$4:$I$31,M7139,4),IF(AND(J7139&gt;2.2,J7139&lt;=3.3),INDEX(价格表!$B$4:$I$31,M7139,5),IF(AND(J7139&gt;3.3,J7139&lt;=4),INDEX(价格表!$B$4:$I$31,M7139,6),IF(AND(J7139&gt;4,J7139&lt;=5.5),INDEX(价格表!$B$4:$I$31,M7139,7),IF(J7139&gt;5.5,2.6+INDEX(价格表!$B$4:$I$31,M7139,8)*L7139)))))))</f>
        <v>2.15</v>
      </c>
    </row>
    <row r="7140" spans="1:14">
      <c r="A7140" s="20">
        <v>4311140699305</v>
      </c>
      <c r="B7140" s="18" t="s">
        <v>16</v>
      </c>
      <c r="C7140" s="21">
        <v>20201220</v>
      </c>
      <c r="D7140" s="21">
        <v>610538201209</v>
      </c>
      <c r="E7140" s="21" t="s">
        <v>16</v>
      </c>
      <c r="F7140" s="21">
        <v>20201230</v>
      </c>
      <c r="G7140" s="21" t="s">
        <v>17</v>
      </c>
      <c r="H7140" s="21" t="s">
        <v>50</v>
      </c>
      <c r="I7140" s="21" t="s">
        <v>77</v>
      </c>
      <c r="J7140" s="21">
        <v>1.46</v>
      </c>
      <c r="K7140" s="21" t="s">
        <v>20</v>
      </c>
      <c r="L7140">
        <f t="shared" si="129"/>
        <v>2</v>
      </c>
      <c r="M7140">
        <f>MATCH(H:H,价格表!$B$4:$B$35,0)</f>
        <v>4</v>
      </c>
      <c r="N7140" s="27">
        <f>IF(J7140&lt;=0.3,INDEX(价格表!$B$4:$I$31,M7140,2),IF(AND(J7140&gt;0.3,J7140&lt;=1),INDEX(价格表!$B$4:$I$31,M7140,3),IF(AND(J7140&gt;1,J7140&lt;=2.2),INDEX(价格表!$B$4:$I$31,M7140,4),IF(AND(J7140&gt;2.2,J7140&lt;=3.3),INDEX(价格表!$B$4:$I$31,M7140,5),IF(AND(J7140&gt;3.3,J7140&lt;=4),INDEX(价格表!$B$4:$I$31,M7140,6),IF(AND(J7140&gt;4,J7140&lt;=5.5),INDEX(价格表!$B$4:$I$31,M7140,7),IF(J7140&gt;5.5,2.6+INDEX(价格表!$B$4:$I$31,M7140,8)*L7140)))))))</f>
        <v>2.15</v>
      </c>
    </row>
    <row r="7141" spans="1:14">
      <c r="A7141" s="20">
        <v>4311140699306</v>
      </c>
      <c r="B7141" s="18" t="s">
        <v>16</v>
      </c>
      <c r="C7141" s="21">
        <v>20201220</v>
      </c>
      <c r="D7141" s="21">
        <v>610538201209</v>
      </c>
      <c r="E7141" s="21" t="s">
        <v>16</v>
      </c>
      <c r="F7141" s="21">
        <v>20201230</v>
      </c>
      <c r="G7141" s="21" t="s">
        <v>17</v>
      </c>
      <c r="H7141" s="21" t="s">
        <v>73</v>
      </c>
      <c r="I7141" s="21" t="s">
        <v>184</v>
      </c>
      <c r="J7141" s="21">
        <v>1.48</v>
      </c>
      <c r="K7141" s="21" t="s">
        <v>20</v>
      </c>
      <c r="L7141">
        <f t="shared" si="129"/>
        <v>2</v>
      </c>
      <c r="M7141">
        <f>MATCH(H:H,价格表!$B$4:$B$35,0)</f>
        <v>7</v>
      </c>
      <c r="N7141" s="27">
        <f>IF(J7141&lt;=0.3,INDEX(价格表!$B$4:$I$31,M7141,2),IF(AND(J7141&gt;0.3,J7141&lt;=1),INDEX(价格表!$B$4:$I$31,M7141,3),IF(AND(J7141&gt;1,J7141&lt;=2.2),INDEX(价格表!$B$4:$I$31,M7141,4),IF(AND(J7141&gt;2.2,J7141&lt;=3.3),INDEX(价格表!$B$4:$I$31,M7141,5),IF(AND(J7141&gt;3.3,J7141&lt;=4),INDEX(价格表!$B$4:$I$31,M7141,6),IF(AND(J7141&gt;4,J7141&lt;=5.5),INDEX(价格表!$B$4:$I$31,M7141,7),IF(J7141&gt;5.5,2.6+INDEX(价格表!$B$4:$I$31,M7141,8)*L7141)))))))</f>
        <v>2.15</v>
      </c>
    </row>
    <row r="7142" spans="1:14">
      <c r="A7142" s="20">
        <v>4311140699307</v>
      </c>
      <c r="B7142" s="18" t="s">
        <v>16</v>
      </c>
      <c r="C7142" s="21">
        <v>20201220</v>
      </c>
      <c r="D7142" s="21">
        <v>610538201209</v>
      </c>
      <c r="E7142" s="21" t="s">
        <v>16</v>
      </c>
      <c r="F7142" s="21">
        <v>20201230</v>
      </c>
      <c r="G7142" s="21" t="s">
        <v>17</v>
      </c>
      <c r="H7142" s="21" t="s">
        <v>45</v>
      </c>
      <c r="I7142" s="21" t="s">
        <v>48</v>
      </c>
      <c r="J7142" s="21">
        <v>1.46</v>
      </c>
      <c r="K7142" s="21" t="s">
        <v>20</v>
      </c>
      <c r="L7142">
        <f t="shared" si="129"/>
        <v>2</v>
      </c>
      <c r="M7142">
        <f>MATCH(H:H,价格表!$B$4:$B$35,0)</f>
        <v>9</v>
      </c>
      <c r="N7142" s="27">
        <f>IF(J7142&lt;=0.3,INDEX(价格表!$B$4:$I$31,M7142,2),IF(AND(J7142&gt;0.3,J7142&lt;=1),INDEX(价格表!$B$4:$I$31,M7142,3),IF(AND(J7142&gt;1,J7142&lt;=2.2),INDEX(价格表!$B$4:$I$31,M7142,4),IF(AND(J7142&gt;2.2,J7142&lt;=3.3),INDEX(价格表!$B$4:$I$31,M7142,5),IF(AND(J7142&gt;3.3,J7142&lt;=4),INDEX(价格表!$B$4:$I$31,M7142,6),IF(AND(J7142&gt;4,J7142&lt;=5.5),INDEX(价格表!$B$4:$I$31,M7142,7),IF(J7142&gt;5.5,2.6+INDEX(价格表!$B$4:$I$31,M7142,8)*L7142)))))))</f>
        <v>2.15</v>
      </c>
    </row>
    <row r="7143" spans="1:14">
      <c r="A7143" s="20">
        <v>4311140699308</v>
      </c>
      <c r="B7143" s="18" t="s">
        <v>16</v>
      </c>
      <c r="C7143" s="21">
        <v>20201220</v>
      </c>
      <c r="D7143" s="21">
        <v>610538201209</v>
      </c>
      <c r="E7143" s="21" t="s">
        <v>16</v>
      </c>
      <c r="F7143" s="21">
        <v>20201230</v>
      </c>
      <c r="G7143" s="21" t="s">
        <v>17</v>
      </c>
      <c r="H7143" s="21" t="s">
        <v>63</v>
      </c>
      <c r="I7143" s="21" t="s">
        <v>289</v>
      </c>
      <c r="J7143" s="21">
        <v>1.46</v>
      </c>
      <c r="K7143" s="21" t="s">
        <v>20</v>
      </c>
      <c r="L7143">
        <f t="shared" si="129"/>
        <v>2</v>
      </c>
      <c r="M7143">
        <f>MATCH(H:H,价格表!$B$4:$B$35,0)</f>
        <v>21</v>
      </c>
      <c r="N7143" s="27">
        <f>IF(J7143&lt;=0.3,INDEX(价格表!$B$4:$I$31,M7143,2),IF(AND(J7143&gt;0.3,J7143&lt;=1),INDEX(价格表!$B$4:$I$31,M7143,3),IF(AND(J7143&gt;1,J7143&lt;=2.2),INDEX(价格表!$B$4:$I$31,M7143,4),IF(AND(J7143&gt;2.2,J7143&lt;=3.3),INDEX(价格表!$B$4:$I$31,M7143,5),IF(AND(J7143&gt;3.3,J7143&lt;=4),INDEX(价格表!$B$4:$I$31,M7143,6),IF(AND(J7143&gt;4,J7143&lt;=5.5),INDEX(价格表!$B$4:$I$31,M7143,7),IF(J7143&gt;5.5,2.6+INDEX(价格表!$B$4:$I$31,M7143,8)*L7143)))))))</f>
        <v>2.15</v>
      </c>
    </row>
    <row r="7144" spans="1:14">
      <c r="A7144" s="20">
        <v>4311140699309</v>
      </c>
      <c r="B7144" s="18" t="s">
        <v>16</v>
      </c>
      <c r="C7144" s="21">
        <v>20201220</v>
      </c>
      <c r="D7144" s="21">
        <v>610538201209</v>
      </c>
      <c r="E7144" s="21" t="s">
        <v>16</v>
      </c>
      <c r="F7144" s="21">
        <v>20201230</v>
      </c>
      <c r="G7144" s="21" t="s">
        <v>17</v>
      </c>
      <c r="H7144" s="21" t="s">
        <v>88</v>
      </c>
      <c r="I7144" s="21" t="s">
        <v>101</v>
      </c>
      <c r="J7144" s="21">
        <v>1.46</v>
      </c>
      <c r="K7144" s="21" t="s">
        <v>20</v>
      </c>
      <c r="L7144">
        <f t="shared" si="129"/>
        <v>2</v>
      </c>
      <c r="M7144">
        <f>MATCH(H:H,价格表!$B$4:$B$35,0)</f>
        <v>19</v>
      </c>
      <c r="N7144" s="27">
        <f>IF(J7144&lt;=0.3,INDEX(价格表!$B$4:$I$31,M7144,2),IF(AND(J7144&gt;0.3,J7144&lt;=1),INDEX(价格表!$B$4:$I$31,M7144,3),IF(AND(J7144&gt;1,J7144&lt;=2.2),INDEX(价格表!$B$4:$I$31,M7144,4),IF(AND(J7144&gt;2.2,J7144&lt;=3.3),INDEX(价格表!$B$4:$I$31,M7144,5),IF(AND(J7144&gt;3.3,J7144&lt;=4),INDEX(价格表!$B$4:$I$31,M7144,6),IF(AND(J7144&gt;4,J7144&lt;=5.5),INDEX(价格表!$B$4:$I$31,M7144,7),IF(J7144&gt;5.5,2.6+INDEX(价格表!$B$4:$I$31,M7144,8)*L7144)))))))</f>
        <v>2.15</v>
      </c>
    </row>
    <row r="7145" spans="1:14">
      <c r="A7145" s="20">
        <v>4311140699310</v>
      </c>
      <c r="B7145" s="18" t="s">
        <v>16</v>
      </c>
      <c r="C7145" s="21">
        <v>20201220</v>
      </c>
      <c r="D7145" s="21">
        <v>610538201209</v>
      </c>
      <c r="E7145" s="21" t="s">
        <v>16</v>
      </c>
      <c r="F7145" s="21">
        <v>20201230</v>
      </c>
      <c r="G7145" s="21" t="s">
        <v>17</v>
      </c>
      <c r="H7145" s="21" t="s">
        <v>73</v>
      </c>
      <c r="I7145" s="21" t="s">
        <v>92</v>
      </c>
      <c r="J7145" s="21">
        <v>1.46</v>
      </c>
      <c r="K7145" s="21" t="s">
        <v>20</v>
      </c>
      <c r="L7145">
        <f t="shared" si="129"/>
        <v>2</v>
      </c>
      <c r="M7145">
        <f>MATCH(H:H,价格表!$B$4:$B$35,0)</f>
        <v>7</v>
      </c>
      <c r="N7145" s="27">
        <f>IF(J7145&lt;=0.3,INDEX(价格表!$B$4:$I$31,M7145,2),IF(AND(J7145&gt;0.3,J7145&lt;=1),INDEX(价格表!$B$4:$I$31,M7145,3),IF(AND(J7145&gt;1,J7145&lt;=2.2),INDEX(价格表!$B$4:$I$31,M7145,4),IF(AND(J7145&gt;2.2,J7145&lt;=3.3),INDEX(价格表!$B$4:$I$31,M7145,5),IF(AND(J7145&gt;3.3,J7145&lt;=4),INDEX(价格表!$B$4:$I$31,M7145,6),IF(AND(J7145&gt;4,J7145&lt;=5.5),INDEX(价格表!$B$4:$I$31,M7145,7),IF(J7145&gt;5.5,2.6+INDEX(价格表!$B$4:$I$31,M7145,8)*L7145)))))))</f>
        <v>2.15</v>
      </c>
    </row>
    <row r="7146" spans="1:14">
      <c r="A7146" s="20">
        <v>4311140699311</v>
      </c>
      <c r="B7146" s="18" t="s">
        <v>16</v>
      </c>
      <c r="C7146" s="21">
        <v>20201220</v>
      </c>
      <c r="D7146" s="21">
        <v>610538201209</v>
      </c>
      <c r="E7146" s="21" t="s">
        <v>16</v>
      </c>
      <c r="F7146" s="21">
        <v>20201230</v>
      </c>
      <c r="G7146" s="21" t="s">
        <v>17</v>
      </c>
      <c r="H7146" s="21" t="s">
        <v>18</v>
      </c>
      <c r="I7146" s="21" t="s">
        <v>29</v>
      </c>
      <c r="J7146" s="21">
        <v>1.46</v>
      </c>
      <c r="K7146" s="21" t="s">
        <v>20</v>
      </c>
      <c r="L7146">
        <f t="shared" si="129"/>
        <v>2</v>
      </c>
      <c r="M7146">
        <f>MATCH(H:H,价格表!$B$4:$B$35,0)</f>
        <v>1</v>
      </c>
      <c r="N7146" s="27">
        <f>IF(J7146&lt;=0.3,INDEX(价格表!$B$4:$I$31,M7146,2),IF(AND(J7146&gt;0.3,J7146&lt;=1),INDEX(价格表!$B$4:$I$31,M7146,3),IF(AND(J7146&gt;1,J7146&lt;=2.2),INDEX(价格表!$B$4:$I$31,M7146,4),IF(AND(J7146&gt;2.2,J7146&lt;=3.3),INDEX(价格表!$B$4:$I$31,M7146,5),IF(AND(J7146&gt;3.3,J7146&lt;=4),INDEX(价格表!$B$4:$I$31,M7146,6),IF(AND(J7146&gt;4,J7146&lt;=5.5),INDEX(价格表!$B$4:$I$31,M7146,7),IF(J7146&gt;5.5,2.6+INDEX(价格表!$B$4:$I$31,M7146,8)*L7146)))))))</f>
        <v>2.15</v>
      </c>
    </row>
    <row r="7147" spans="1:14">
      <c r="A7147" s="20">
        <v>4311140699312</v>
      </c>
      <c r="B7147" s="18" t="s">
        <v>16</v>
      </c>
      <c r="C7147" s="21">
        <v>20201220</v>
      </c>
      <c r="D7147" s="21">
        <v>610538201209</v>
      </c>
      <c r="E7147" s="21" t="s">
        <v>16</v>
      </c>
      <c r="F7147" s="21">
        <v>20201230</v>
      </c>
      <c r="G7147" s="21" t="s">
        <v>17</v>
      </c>
      <c r="H7147" s="21" t="s">
        <v>23</v>
      </c>
      <c r="I7147" s="21" t="s">
        <v>99</v>
      </c>
      <c r="J7147" s="21">
        <v>1.46</v>
      </c>
      <c r="K7147" s="21" t="s">
        <v>20</v>
      </c>
      <c r="L7147">
        <f t="shared" si="129"/>
        <v>2</v>
      </c>
      <c r="M7147">
        <f>MATCH(H:H,价格表!$B$4:$B$35,0)</f>
        <v>15</v>
      </c>
      <c r="N7147" s="27">
        <f>IF(J7147&lt;=0.3,INDEX(价格表!$B$4:$I$31,M7147,2),IF(AND(J7147&gt;0.3,J7147&lt;=1),INDEX(价格表!$B$4:$I$31,M7147,3),IF(AND(J7147&gt;1,J7147&lt;=2.2),INDEX(价格表!$B$4:$I$31,M7147,4),IF(AND(J7147&gt;2.2,J7147&lt;=3.3),INDEX(价格表!$B$4:$I$31,M7147,5),IF(AND(J7147&gt;3.3,J7147&lt;=4),INDEX(价格表!$B$4:$I$31,M7147,6),IF(AND(J7147&gt;4,J7147&lt;=5.5),INDEX(价格表!$B$4:$I$31,M7147,7),IF(J7147&gt;5.5,2.6+INDEX(价格表!$B$4:$I$31,M7147,8)*L7147)))))))</f>
        <v>2.15</v>
      </c>
    </row>
    <row r="7148" spans="1:14">
      <c r="A7148" s="20">
        <v>4311140699313</v>
      </c>
      <c r="B7148" s="18" t="s">
        <v>16</v>
      </c>
      <c r="C7148" s="21">
        <v>20201220</v>
      </c>
      <c r="D7148" s="21">
        <v>610538201209</v>
      </c>
      <c r="E7148" s="21" t="s">
        <v>16</v>
      </c>
      <c r="F7148" s="21">
        <v>20201230</v>
      </c>
      <c r="G7148" s="21" t="s">
        <v>17</v>
      </c>
      <c r="H7148" s="21" t="s">
        <v>23</v>
      </c>
      <c r="I7148" s="21" t="s">
        <v>99</v>
      </c>
      <c r="J7148" s="21">
        <v>1.65</v>
      </c>
      <c r="K7148" s="21" t="s">
        <v>20</v>
      </c>
      <c r="L7148">
        <f t="shared" si="129"/>
        <v>2</v>
      </c>
      <c r="M7148">
        <f>MATCH(H:H,价格表!$B$4:$B$35,0)</f>
        <v>15</v>
      </c>
      <c r="N7148" s="27">
        <f>IF(J7148&lt;=0.3,INDEX(价格表!$B$4:$I$31,M7148,2),IF(AND(J7148&gt;0.3,J7148&lt;=1),INDEX(价格表!$B$4:$I$31,M7148,3),IF(AND(J7148&gt;1,J7148&lt;=2.2),INDEX(价格表!$B$4:$I$31,M7148,4),IF(AND(J7148&gt;2.2,J7148&lt;=3.3),INDEX(价格表!$B$4:$I$31,M7148,5),IF(AND(J7148&gt;3.3,J7148&lt;=4),INDEX(价格表!$B$4:$I$31,M7148,6),IF(AND(J7148&gt;4,J7148&lt;=5.5),INDEX(价格表!$B$4:$I$31,M7148,7),IF(J7148&gt;5.5,2.6+INDEX(价格表!$B$4:$I$31,M7148,8)*L7148)))))))</f>
        <v>2.15</v>
      </c>
    </row>
    <row r="7149" spans="1:14">
      <c r="A7149" s="20">
        <v>4311140699774</v>
      </c>
      <c r="B7149" s="18" t="s">
        <v>16</v>
      </c>
      <c r="C7149" s="21">
        <v>20201220</v>
      </c>
      <c r="D7149" s="21">
        <v>610538201209</v>
      </c>
      <c r="E7149" s="21" t="s">
        <v>16</v>
      </c>
      <c r="F7149" s="21">
        <v>20201230</v>
      </c>
      <c r="G7149" s="21" t="s">
        <v>17</v>
      </c>
      <c r="H7149" s="21" t="s">
        <v>21</v>
      </c>
      <c r="I7149" s="21" t="s">
        <v>204</v>
      </c>
      <c r="J7149" s="21">
        <v>1.44</v>
      </c>
      <c r="K7149" s="21" t="s">
        <v>20</v>
      </c>
      <c r="L7149">
        <f t="shared" si="129"/>
        <v>2</v>
      </c>
      <c r="M7149">
        <f>MATCH(H:H,价格表!$B$4:$B$35,0)</f>
        <v>20</v>
      </c>
      <c r="N7149" s="27">
        <f>IF(J7149&lt;=0.3,INDEX(价格表!$B$4:$I$31,M7149,2),IF(AND(J7149&gt;0.3,J7149&lt;=1),INDEX(价格表!$B$4:$I$31,M7149,3),IF(AND(J7149&gt;1,J7149&lt;=2.2),INDEX(价格表!$B$4:$I$31,M7149,4),IF(AND(J7149&gt;2.2,J7149&lt;=3.3),INDEX(价格表!$B$4:$I$31,M7149,5),IF(AND(J7149&gt;3.3,J7149&lt;=4),INDEX(价格表!$B$4:$I$31,M7149,6),IF(AND(J7149&gt;4,J7149&lt;=5.5),INDEX(价格表!$B$4:$I$31,M7149,7),IF(J7149&gt;5.5,2.6+INDEX(价格表!$B$4:$I$31,M7149,8)*L7149)))))))</f>
        <v>2.15</v>
      </c>
    </row>
    <row r="7150" spans="1:14">
      <c r="A7150" s="20">
        <v>4311140699829</v>
      </c>
      <c r="B7150" s="18" t="s">
        <v>16</v>
      </c>
      <c r="C7150" s="21">
        <v>20201220</v>
      </c>
      <c r="D7150" s="21">
        <v>610538201209</v>
      </c>
      <c r="E7150" s="21" t="s">
        <v>16</v>
      </c>
      <c r="F7150" s="21">
        <v>20201230</v>
      </c>
      <c r="G7150" s="21" t="s">
        <v>17</v>
      </c>
      <c r="H7150" s="21" t="s">
        <v>30</v>
      </c>
      <c r="I7150" s="21" t="s">
        <v>335</v>
      </c>
      <c r="J7150" s="21">
        <v>1.44</v>
      </c>
      <c r="K7150" s="21" t="s">
        <v>20</v>
      </c>
      <c r="L7150">
        <f t="shared" si="129"/>
        <v>2</v>
      </c>
      <c r="M7150">
        <f>MATCH(H:H,价格表!$B$4:$B$35,0)</f>
        <v>16</v>
      </c>
      <c r="N7150" s="27">
        <f>IF(J7150&lt;=0.3,INDEX(价格表!$B$4:$I$31,M7150,2),IF(AND(J7150&gt;0.3,J7150&lt;=1),INDEX(价格表!$B$4:$I$31,M7150,3),IF(AND(J7150&gt;1,J7150&lt;=2.2),INDEX(价格表!$B$4:$I$31,M7150,4),IF(AND(J7150&gt;2.2,J7150&lt;=3.3),INDEX(价格表!$B$4:$I$31,M7150,5),IF(AND(J7150&gt;3.3,J7150&lt;=4),INDEX(价格表!$B$4:$I$31,M7150,6),IF(AND(J7150&gt;4,J7150&lt;=5.5),INDEX(价格表!$B$4:$I$31,M7150,7),IF(J7150&gt;5.5,2.6+INDEX(价格表!$B$4:$I$31,M7150,8)*L7150)))))))</f>
        <v>2.15</v>
      </c>
    </row>
    <row r="7151" spans="1:14">
      <c r="A7151" s="20">
        <v>4311140699848</v>
      </c>
      <c r="B7151" s="18" t="s">
        <v>16</v>
      </c>
      <c r="C7151" s="21">
        <v>20201220</v>
      </c>
      <c r="D7151" s="21">
        <v>610538201209</v>
      </c>
      <c r="E7151" s="21" t="s">
        <v>16</v>
      </c>
      <c r="F7151" s="21">
        <v>20201230</v>
      </c>
      <c r="G7151" s="21" t="s">
        <v>17</v>
      </c>
      <c r="H7151" s="21" t="s">
        <v>18</v>
      </c>
      <c r="I7151" s="21" t="s">
        <v>53</v>
      </c>
      <c r="J7151" s="21">
        <v>1.54</v>
      </c>
      <c r="K7151" s="21" t="s">
        <v>20</v>
      </c>
      <c r="L7151">
        <f t="shared" si="129"/>
        <v>2</v>
      </c>
      <c r="M7151">
        <f>MATCH(H:H,价格表!$B$4:$B$35,0)</f>
        <v>1</v>
      </c>
      <c r="N7151" s="27">
        <f>IF(J7151&lt;=0.3,INDEX(价格表!$B$4:$I$31,M7151,2),IF(AND(J7151&gt;0.3,J7151&lt;=1),INDEX(价格表!$B$4:$I$31,M7151,3),IF(AND(J7151&gt;1,J7151&lt;=2.2),INDEX(价格表!$B$4:$I$31,M7151,4),IF(AND(J7151&gt;2.2,J7151&lt;=3.3),INDEX(价格表!$B$4:$I$31,M7151,5),IF(AND(J7151&gt;3.3,J7151&lt;=4),INDEX(价格表!$B$4:$I$31,M7151,6),IF(AND(J7151&gt;4,J7151&lt;=5.5),INDEX(价格表!$B$4:$I$31,M7151,7),IF(J7151&gt;5.5,2.6+INDEX(价格表!$B$4:$I$31,M7151,8)*L7151)))))))</f>
        <v>2.15</v>
      </c>
    </row>
    <row r="7152" spans="1:14">
      <c r="A7152" s="20">
        <v>4311140699860</v>
      </c>
      <c r="B7152" s="18" t="s">
        <v>16</v>
      </c>
      <c r="C7152" s="21">
        <v>20201220</v>
      </c>
      <c r="D7152" s="21">
        <v>610538201209</v>
      </c>
      <c r="E7152" s="21" t="s">
        <v>16</v>
      </c>
      <c r="F7152" s="21">
        <v>20201230</v>
      </c>
      <c r="G7152" s="21" t="s">
        <v>17</v>
      </c>
      <c r="H7152" s="21" t="s">
        <v>54</v>
      </c>
      <c r="I7152" s="21" t="s">
        <v>273</v>
      </c>
      <c r="J7152" s="21">
        <v>1.46</v>
      </c>
      <c r="K7152" s="21" t="s">
        <v>20</v>
      </c>
      <c r="L7152">
        <f t="shared" si="129"/>
        <v>2</v>
      </c>
      <c r="M7152">
        <f>MATCH(H:H,价格表!$B$4:$B$35,0)</f>
        <v>14</v>
      </c>
      <c r="N7152" s="27">
        <f>IF(J7152&lt;=0.3,INDEX(价格表!$B$4:$I$31,M7152,2),IF(AND(J7152&gt;0.3,J7152&lt;=1),INDEX(价格表!$B$4:$I$31,M7152,3),IF(AND(J7152&gt;1,J7152&lt;=2.2),INDEX(价格表!$B$4:$I$31,M7152,4),IF(AND(J7152&gt;2.2,J7152&lt;=3.3),INDEX(价格表!$B$4:$I$31,M7152,5),IF(AND(J7152&gt;3.3,J7152&lt;=4),INDEX(价格表!$B$4:$I$31,M7152,6),IF(AND(J7152&gt;4,J7152&lt;=5.5),INDEX(价格表!$B$4:$I$31,M7152,7),IF(J7152&gt;5.5,2.6+INDEX(价格表!$B$4:$I$31,M7152,8)*L7152)))))))</f>
        <v>2.15</v>
      </c>
    </row>
    <row r="7153" spans="1:14">
      <c r="A7153" s="20">
        <v>4311140700424</v>
      </c>
      <c r="B7153" s="18" t="s">
        <v>16</v>
      </c>
      <c r="C7153" s="21">
        <v>20201220</v>
      </c>
      <c r="D7153" s="21">
        <v>610538201209</v>
      </c>
      <c r="E7153" s="21" t="s">
        <v>16</v>
      </c>
      <c r="F7153" s="21">
        <v>20201230</v>
      </c>
      <c r="G7153" s="21" t="s">
        <v>17</v>
      </c>
      <c r="H7153" s="21" t="s">
        <v>27</v>
      </c>
      <c r="I7153" s="21" t="s">
        <v>126</v>
      </c>
      <c r="J7153" s="21">
        <v>1.46</v>
      </c>
      <c r="K7153" s="21" t="s">
        <v>20</v>
      </c>
      <c r="L7153">
        <f t="shared" si="129"/>
        <v>2</v>
      </c>
      <c r="M7153">
        <f>MATCH(H:H,价格表!$B$4:$B$35,0)</f>
        <v>3</v>
      </c>
      <c r="N7153" s="27">
        <f>IF(J7153&lt;=0.3,INDEX(价格表!$B$4:$I$31,M7153,2),IF(AND(J7153&gt;0.3,J7153&lt;=1),INDEX(价格表!$B$4:$I$31,M7153,3),IF(AND(J7153&gt;1,J7153&lt;=2.2),INDEX(价格表!$B$4:$I$31,M7153,4),IF(AND(J7153&gt;2.2,J7153&lt;=3.3),INDEX(价格表!$B$4:$I$31,M7153,5),IF(AND(J7153&gt;3.3,J7153&lt;=4),INDEX(价格表!$B$4:$I$31,M7153,6),IF(AND(J7153&gt;4,J7153&lt;=5.5),INDEX(价格表!$B$4:$I$31,M7153,7),IF(J7153&gt;5.5,2.6+INDEX(价格表!$B$4:$I$31,M7153,8)*L7153)))))))</f>
        <v>2.15</v>
      </c>
    </row>
    <row r="7154" spans="1:14">
      <c r="A7154" s="20">
        <v>4311140700546</v>
      </c>
      <c r="B7154" s="18" t="s">
        <v>16</v>
      </c>
      <c r="C7154" s="21">
        <v>20201220</v>
      </c>
      <c r="D7154" s="21">
        <v>610538201209</v>
      </c>
      <c r="E7154" s="21" t="s">
        <v>16</v>
      </c>
      <c r="F7154" s="21">
        <v>20201230</v>
      </c>
      <c r="G7154" s="21" t="s">
        <v>17</v>
      </c>
      <c r="H7154" s="21" t="s">
        <v>39</v>
      </c>
      <c r="I7154" s="21" t="s">
        <v>40</v>
      </c>
      <c r="J7154" s="21">
        <v>1.46</v>
      </c>
      <c r="K7154" s="21" t="s">
        <v>20</v>
      </c>
      <c r="L7154">
        <f t="shared" si="129"/>
        <v>2</v>
      </c>
      <c r="M7154">
        <f>MATCH(H:H,价格表!$B$4:$B$35,0)</f>
        <v>23</v>
      </c>
      <c r="N7154" s="27">
        <f>IF(J7154&lt;=0.3,INDEX(价格表!$B$4:$I$31,M7154,2),IF(AND(J7154&gt;0.3,J7154&lt;=1),INDEX(价格表!$B$4:$I$31,M7154,3),IF(AND(J7154&gt;1,J7154&lt;=2.2),INDEX(价格表!$B$4:$I$31,M7154,4),IF(AND(J7154&gt;2.2,J7154&lt;=3.3),INDEX(价格表!$B$4:$I$31,M7154,5),IF(AND(J7154&gt;3.3,J7154&lt;=4),INDEX(价格表!$B$4:$I$31,M7154,6),IF(AND(J7154&gt;4,J7154&lt;=5.5),INDEX(价格表!$B$4:$I$31,M7154,7),IF(J7154&gt;5.5,2.6+INDEX(价格表!$B$4:$I$31,M7154,8)*L7154)))))))</f>
        <v>2.15</v>
      </c>
    </row>
    <row r="7155" spans="1:14">
      <c r="A7155" s="20">
        <v>4311140700547</v>
      </c>
      <c r="B7155" s="18" t="s">
        <v>16</v>
      </c>
      <c r="C7155" s="21">
        <v>20201220</v>
      </c>
      <c r="D7155" s="21">
        <v>610538201209</v>
      </c>
      <c r="E7155" s="21" t="s">
        <v>16</v>
      </c>
      <c r="F7155" s="21">
        <v>20201230</v>
      </c>
      <c r="G7155" s="21" t="s">
        <v>17</v>
      </c>
      <c r="H7155" s="21" t="s">
        <v>18</v>
      </c>
      <c r="I7155" s="21" t="s">
        <v>359</v>
      </c>
      <c r="J7155" s="21">
        <v>1.46</v>
      </c>
      <c r="K7155" s="21" t="s">
        <v>20</v>
      </c>
      <c r="L7155">
        <f t="shared" si="129"/>
        <v>2</v>
      </c>
      <c r="M7155">
        <f>MATCH(H:H,价格表!$B$4:$B$35,0)</f>
        <v>1</v>
      </c>
      <c r="N7155" s="27">
        <f>IF(J7155&lt;=0.3,INDEX(价格表!$B$4:$I$31,M7155,2),IF(AND(J7155&gt;0.3,J7155&lt;=1),INDEX(价格表!$B$4:$I$31,M7155,3),IF(AND(J7155&gt;1,J7155&lt;=2.2),INDEX(价格表!$B$4:$I$31,M7155,4),IF(AND(J7155&gt;2.2,J7155&lt;=3.3),INDEX(价格表!$B$4:$I$31,M7155,5),IF(AND(J7155&gt;3.3,J7155&lt;=4),INDEX(价格表!$B$4:$I$31,M7155,6),IF(AND(J7155&gt;4,J7155&lt;=5.5),INDEX(价格表!$B$4:$I$31,M7155,7),IF(J7155&gt;5.5,2.6+INDEX(价格表!$B$4:$I$31,M7155,8)*L7155)))))))</f>
        <v>2.15</v>
      </c>
    </row>
    <row r="7156" spans="1:14">
      <c r="A7156" s="20">
        <v>4311140700549</v>
      </c>
      <c r="B7156" s="18" t="s">
        <v>16</v>
      </c>
      <c r="C7156" s="21">
        <v>20201220</v>
      </c>
      <c r="D7156" s="21">
        <v>610538201209</v>
      </c>
      <c r="E7156" s="21" t="s">
        <v>16</v>
      </c>
      <c r="F7156" s="21">
        <v>20201230</v>
      </c>
      <c r="G7156" s="21" t="s">
        <v>17</v>
      </c>
      <c r="H7156" s="21" t="s">
        <v>88</v>
      </c>
      <c r="I7156" s="21" t="s">
        <v>250</v>
      </c>
      <c r="J7156" s="21">
        <v>1.46</v>
      </c>
      <c r="K7156" s="21" t="s">
        <v>20</v>
      </c>
      <c r="L7156">
        <f t="shared" si="129"/>
        <v>2</v>
      </c>
      <c r="M7156">
        <f>MATCH(H:H,价格表!$B$4:$B$35,0)</f>
        <v>19</v>
      </c>
      <c r="N7156" s="27">
        <f>IF(J7156&lt;=0.3,INDEX(价格表!$B$4:$I$31,M7156,2),IF(AND(J7156&gt;0.3,J7156&lt;=1),INDEX(价格表!$B$4:$I$31,M7156,3),IF(AND(J7156&gt;1,J7156&lt;=2.2),INDEX(价格表!$B$4:$I$31,M7156,4),IF(AND(J7156&gt;2.2,J7156&lt;=3.3),INDEX(价格表!$B$4:$I$31,M7156,5),IF(AND(J7156&gt;3.3,J7156&lt;=4),INDEX(价格表!$B$4:$I$31,M7156,6),IF(AND(J7156&gt;4,J7156&lt;=5.5),INDEX(价格表!$B$4:$I$31,M7156,7),IF(J7156&gt;5.5,2.6+INDEX(价格表!$B$4:$I$31,M7156,8)*L7156)))))))</f>
        <v>2.15</v>
      </c>
    </row>
    <row r="7157" spans="1:14">
      <c r="A7157" s="20">
        <v>4311140700550</v>
      </c>
      <c r="B7157" s="18" t="s">
        <v>16</v>
      </c>
      <c r="C7157" s="21">
        <v>20201220</v>
      </c>
      <c r="D7157" s="21">
        <v>610538201209</v>
      </c>
      <c r="E7157" s="21" t="s">
        <v>16</v>
      </c>
      <c r="F7157" s="21">
        <v>20201230</v>
      </c>
      <c r="G7157" s="21" t="s">
        <v>17</v>
      </c>
      <c r="H7157" s="21" t="s">
        <v>21</v>
      </c>
      <c r="I7157" s="21" t="s">
        <v>204</v>
      </c>
      <c r="J7157" s="21">
        <v>1.51</v>
      </c>
      <c r="K7157" s="21" t="s">
        <v>20</v>
      </c>
      <c r="L7157">
        <f t="shared" si="129"/>
        <v>2</v>
      </c>
      <c r="M7157">
        <f>MATCH(H:H,价格表!$B$4:$B$35,0)</f>
        <v>20</v>
      </c>
      <c r="N7157" s="27">
        <f>IF(J7157&lt;=0.3,INDEX(价格表!$B$4:$I$31,M7157,2),IF(AND(J7157&gt;0.3,J7157&lt;=1),INDEX(价格表!$B$4:$I$31,M7157,3),IF(AND(J7157&gt;1,J7157&lt;=2.2),INDEX(价格表!$B$4:$I$31,M7157,4),IF(AND(J7157&gt;2.2,J7157&lt;=3.3),INDEX(价格表!$B$4:$I$31,M7157,5),IF(AND(J7157&gt;3.3,J7157&lt;=4),INDEX(价格表!$B$4:$I$31,M7157,6),IF(AND(J7157&gt;4,J7157&lt;=5.5),INDEX(价格表!$B$4:$I$31,M7157,7),IF(J7157&gt;5.5,2.6+INDEX(价格表!$B$4:$I$31,M7157,8)*L7157)))))))</f>
        <v>2.15</v>
      </c>
    </row>
    <row r="7158" spans="1:14">
      <c r="A7158" s="20">
        <v>4311140700551</v>
      </c>
      <c r="B7158" s="18" t="s">
        <v>16</v>
      </c>
      <c r="C7158" s="21">
        <v>20201220</v>
      </c>
      <c r="D7158" s="21">
        <v>610538201209</v>
      </c>
      <c r="E7158" s="21" t="s">
        <v>16</v>
      </c>
      <c r="F7158" s="21">
        <v>20201230</v>
      </c>
      <c r="G7158" s="21" t="s">
        <v>17</v>
      </c>
      <c r="H7158" s="21" t="s">
        <v>45</v>
      </c>
      <c r="I7158" s="21" t="s">
        <v>46</v>
      </c>
      <c r="J7158" s="21">
        <v>1.46</v>
      </c>
      <c r="K7158" s="21" t="s">
        <v>20</v>
      </c>
      <c r="L7158">
        <f t="shared" si="129"/>
        <v>2</v>
      </c>
      <c r="M7158">
        <f>MATCH(H:H,价格表!$B$4:$B$35,0)</f>
        <v>9</v>
      </c>
      <c r="N7158" s="27">
        <f>IF(J7158&lt;=0.3,INDEX(价格表!$B$4:$I$31,M7158,2),IF(AND(J7158&gt;0.3,J7158&lt;=1),INDEX(价格表!$B$4:$I$31,M7158,3),IF(AND(J7158&gt;1,J7158&lt;=2.2),INDEX(价格表!$B$4:$I$31,M7158,4),IF(AND(J7158&gt;2.2,J7158&lt;=3.3),INDEX(价格表!$B$4:$I$31,M7158,5),IF(AND(J7158&gt;3.3,J7158&lt;=4),INDEX(价格表!$B$4:$I$31,M7158,6),IF(AND(J7158&gt;4,J7158&lt;=5.5),INDEX(价格表!$B$4:$I$31,M7158,7),IF(J7158&gt;5.5,2.6+INDEX(价格表!$B$4:$I$31,M7158,8)*L7158)))))))</f>
        <v>2.15</v>
      </c>
    </row>
    <row r="7159" spans="1:14">
      <c r="A7159" s="20">
        <v>4311140700552</v>
      </c>
      <c r="B7159" s="18" t="s">
        <v>16</v>
      </c>
      <c r="C7159" s="21">
        <v>20201220</v>
      </c>
      <c r="D7159" s="21">
        <v>610538201209</v>
      </c>
      <c r="E7159" s="21" t="s">
        <v>16</v>
      </c>
      <c r="F7159" s="21">
        <v>20201230</v>
      </c>
      <c r="G7159" s="21" t="s">
        <v>17</v>
      </c>
      <c r="H7159" s="21" t="s">
        <v>45</v>
      </c>
      <c r="I7159" s="21" t="s">
        <v>352</v>
      </c>
      <c r="J7159" s="21">
        <v>1.46</v>
      </c>
      <c r="K7159" s="21" t="s">
        <v>20</v>
      </c>
      <c r="L7159">
        <f t="shared" si="129"/>
        <v>2</v>
      </c>
      <c r="M7159">
        <f>MATCH(H:H,价格表!$B$4:$B$35,0)</f>
        <v>9</v>
      </c>
      <c r="N7159" s="27">
        <f>IF(J7159&lt;=0.3,INDEX(价格表!$B$4:$I$31,M7159,2),IF(AND(J7159&gt;0.3,J7159&lt;=1),INDEX(价格表!$B$4:$I$31,M7159,3),IF(AND(J7159&gt;1,J7159&lt;=2.2),INDEX(价格表!$B$4:$I$31,M7159,4),IF(AND(J7159&gt;2.2,J7159&lt;=3.3),INDEX(价格表!$B$4:$I$31,M7159,5),IF(AND(J7159&gt;3.3,J7159&lt;=4),INDEX(价格表!$B$4:$I$31,M7159,6),IF(AND(J7159&gt;4,J7159&lt;=5.5),INDEX(价格表!$B$4:$I$31,M7159,7),IF(J7159&gt;5.5,2.6+INDEX(价格表!$B$4:$I$31,M7159,8)*L7159)))))))</f>
        <v>2.15</v>
      </c>
    </row>
    <row r="7160" spans="1:14">
      <c r="A7160" s="20">
        <v>4311140700555</v>
      </c>
      <c r="B7160" s="18" t="s">
        <v>16</v>
      </c>
      <c r="C7160" s="21">
        <v>20201220</v>
      </c>
      <c r="D7160" s="21">
        <v>610538201209</v>
      </c>
      <c r="E7160" s="21" t="s">
        <v>16</v>
      </c>
      <c r="F7160" s="21">
        <v>20201230</v>
      </c>
      <c r="G7160" s="21" t="s">
        <v>17</v>
      </c>
      <c r="H7160" s="21" t="s">
        <v>35</v>
      </c>
      <c r="I7160" s="21" t="s">
        <v>229</v>
      </c>
      <c r="J7160" s="21">
        <v>1.47</v>
      </c>
      <c r="K7160" s="21" t="s">
        <v>20</v>
      </c>
      <c r="L7160">
        <f t="shared" si="129"/>
        <v>2</v>
      </c>
      <c r="M7160">
        <f>MATCH(H:H,价格表!$B$4:$B$35,0)</f>
        <v>22</v>
      </c>
      <c r="N7160" s="27">
        <f>IF(J7160&lt;=0.3,INDEX(价格表!$B$4:$I$31,M7160,2),IF(AND(J7160&gt;0.3,J7160&lt;=1),INDEX(价格表!$B$4:$I$31,M7160,3),IF(AND(J7160&gt;1,J7160&lt;=2.2),INDEX(价格表!$B$4:$I$31,M7160,4),IF(AND(J7160&gt;2.2,J7160&lt;=3.3),INDEX(价格表!$B$4:$I$31,M7160,5),IF(AND(J7160&gt;3.3,J7160&lt;=4),INDEX(价格表!$B$4:$I$31,M7160,6),IF(AND(J7160&gt;4,J7160&lt;=5.5),INDEX(价格表!$B$4:$I$31,M7160,7),IF(J7160&gt;5.5,2.6+INDEX(价格表!$B$4:$I$31,M7160,8)*L7160)))))))</f>
        <v>2.15</v>
      </c>
    </row>
    <row r="7161" spans="1:14">
      <c r="A7161" s="20">
        <v>4311140701342</v>
      </c>
      <c r="B7161" s="18" t="s">
        <v>16</v>
      </c>
      <c r="C7161" s="21">
        <v>20201220</v>
      </c>
      <c r="D7161" s="21">
        <v>610538201209</v>
      </c>
      <c r="E7161" s="21" t="s">
        <v>16</v>
      </c>
      <c r="F7161" s="21">
        <v>20201230</v>
      </c>
      <c r="G7161" s="21" t="s">
        <v>17</v>
      </c>
      <c r="H7161" s="21" t="s">
        <v>27</v>
      </c>
      <c r="I7161" s="21" t="s">
        <v>211</v>
      </c>
      <c r="J7161" s="21">
        <v>1.46</v>
      </c>
      <c r="K7161" s="21" t="s">
        <v>20</v>
      </c>
      <c r="L7161">
        <f t="shared" si="129"/>
        <v>2</v>
      </c>
      <c r="M7161">
        <f>MATCH(H:H,价格表!$B$4:$B$35,0)</f>
        <v>3</v>
      </c>
      <c r="N7161" s="27">
        <f>IF(J7161&lt;=0.3,INDEX(价格表!$B$4:$I$31,M7161,2),IF(AND(J7161&gt;0.3,J7161&lt;=1),INDEX(价格表!$B$4:$I$31,M7161,3),IF(AND(J7161&gt;1,J7161&lt;=2.2),INDEX(价格表!$B$4:$I$31,M7161,4),IF(AND(J7161&gt;2.2,J7161&lt;=3.3),INDEX(价格表!$B$4:$I$31,M7161,5),IF(AND(J7161&gt;3.3,J7161&lt;=4),INDEX(价格表!$B$4:$I$31,M7161,6),IF(AND(J7161&gt;4,J7161&lt;=5.5),INDEX(价格表!$B$4:$I$31,M7161,7),IF(J7161&gt;5.5,2.6+INDEX(价格表!$B$4:$I$31,M7161,8)*L7161)))))))</f>
        <v>2.15</v>
      </c>
    </row>
    <row r="7162" spans="1:14">
      <c r="A7162" s="20">
        <v>4311140701352</v>
      </c>
      <c r="B7162" s="18" t="s">
        <v>16</v>
      </c>
      <c r="C7162" s="21">
        <v>20201220</v>
      </c>
      <c r="D7162" s="21">
        <v>610538201209</v>
      </c>
      <c r="E7162" s="21" t="s">
        <v>16</v>
      </c>
      <c r="F7162" s="21">
        <v>20201230</v>
      </c>
      <c r="G7162" s="21" t="s">
        <v>17</v>
      </c>
      <c r="H7162" s="21" t="s">
        <v>75</v>
      </c>
      <c r="I7162" s="21" t="s">
        <v>114</v>
      </c>
      <c r="J7162" s="21">
        <v>1.47</v>
      </c>
      <c r="K7162" s="21" t="s">
        <v>20</v>
      </c>
      <c r="L7162">
        <f t="shared" si="129"/>
        <v>2</v>
      </c>
      <c r="M7162">
        <f>MATCH(H:H,价格表!$B$4:$B$35,0)</f>
        <v>24</v>
      </c>
      <c r="N7162" s="27">
        <f>IF(J7162&lt;=0.3,INDEX(价格表!$B$4:$I$31,M7162,2),IF(AND(J7162&gt;0.3,J7162&lt;=1),INDEX(价格表!$B$4:$I$31,M7162,3),IF(AND(J7162&gt;1,J7162&lt;=2.2),INDEX(价格表!$B$4:$I$31,M7162,4),IF(AND(J7162&gt;2.2,J7162&lt;=3.3),INDEX(价格表!$B$4:$I$31,M7162,5),IF(AND(J7162&gt;3.3,J7162&lt;=4),INDEX(价格表!$B$4:$I$31,M7162,6),IF(AND(J7162&gt;4,J7162&lt;=5.5),INDEX(价格表!$B$4:$I$31,M7162,7),IF(J7162&gt;5.5,2.6+INDEX(价格表!$B$4:$I$31,M7162,8)*L7162)))))))</f>
        <v>2.15</v>
      </c>
    </row>
    <row r="7163" spans="1:14">
      <c r="A7163" s="20">
        <v>4311140703915</v>
      </c>
      <c r="B7163" s="18" t="s">
        <v>16</v>
      </c>
      <c r="C7163" s="21">
        <v>20201220</v>
      </c>
      <c r="D7163" s="21">
        <v>610538201209</v>
      </c>
      <c r="E7163" s="21" t="s">
        <v>16</v>
      </c>
      <c r="F7163" s="21">
        <v>20201230</v>
      </c>
      <c r="G7163" s="21" t="s">
        <v>17</v>
      </c>
      <c r="H7163" s="21" t="s">
        <v>33</v>
      </c>
      <c r="I7163" s="21" t="s">
        <v>34</v>
      </c>
      <c r="J7163" s="21">
        <v>1.44</v>
      </c>
      <c r="K7163" s="21" t="s">
        <v>20</v>
      </c>
      <c r="L7163">
        <f t="shared" si="129"/>
        <v>2</v>
      </c>
      <c r="M7163">
        <f>MATCH(H:H,价格表!$B$4:$B$35,0)</f>
        <v>13</v>
      </c>
      <c r="N7163" s="27">
        <f>IF(J7163&lt;=0.3,INDEX(价格表!$B$4:$I$31,M7163,2),IF(AND(J7163&gt;0.3,J7163&lt;=1),INDEX(价格表!$B$4:$I$31,M7163,3),IF(AND(J7163&gt;1,J7163&lt;=2.2),INDEX(价格表!$B$4:$I$31,M7163,4),IF(AND(J7163&gt;2.2,J7163&lt;=3.3),INDEX(价格表!$B$4:$I$31,M7163,5),IF(AND(J7163&gt;3.3,J7163&lt;=4),INDEX(价格表!$B$4:$I$31,M7163,6),IF(AND(J7163&gt;4,J7163&lt;=5.5),INDEX(价格表!$B$4:$I$31,M7163,7),IF(J7163&gt;5.5,2.6+INDEX(价格表!$B$4:$I$31,M7163,8)*L7163)))))))</f>
        <v>2.15</v>
      </c>
    </row>
    <row r="7164" spans="1:14">
      <c r="A7164" s="20">
        <v>4311140703917</v>
      </c>
      <c r="B7164" s="18" t="s">
        <v>16</v>
      </c>
      <c r="C7164" s="21">
        <v>20201220</v>
      </c>
      <c r="D7164" s="21">
        <v>610538201209</v>
      </c>
      <c r="E7164" s="21" t="s">
        <v>16</v>
      </c>
      <c r="F7164" s="21">
        <v>20201230</v>
      </c>
      <c r="G7164" s="21" t="s">
        <v>17</v>
      </c>
      <c r="H7164" s="21" t="s">
        <v>23</v>
      </c>
      <c r="I7164" s="21" t="s">
        <v>189</v>
      </c>
      <c r="J7164" s="21">
        <v>1.48</v>
      </c>
      <c r="K7164" s="21" t="s">
        <v>20</v>
      </c>
      <c r="L7164">
        <f t="shared" si="129"/>
        <v>2</v>
      </c>
      <c r="M7164">
        <f>MATCH(H:H,价格表!$B$4:$B$35,0)</f>
        <v>15</v>
      </c>
      <c r="N7164" s="27">
        <f>IF(J7164&lt;=0.3,INDEX(价格表!$B$4:$I$31,M7164,2),IF(AND(J7164&gt;0.3,J7164&lt;=1),INDEX(价格表!$B$4:$I$31,M7164,3),IF(AND(J7164&gt;1,J7164&lt;=2.2),INDEX(价格表!$B$4:$I$31,M7164,4),IF(AND(J7164&gt;2.2,J7164&lt;=3.3),INDEX(价格表!$B$4:$I$31,M7164,5),IF(AND(J7164&gt;3.3,J7164&lt;=4),INDEX(价格表!$B$4:$I$31,M7164,6),IF(AND(J7164&gt;4,J7164&lt;=5.5),INDEX(价格表!$B$4:$I$31,M7164,7),IF(J7164&gt;5.5,2.6+INDEX(价格表!$B$4:$I$31,M7164,8)*L7164)))))))</f>
        <v>2.15</v>
      </c>
    </row>
    <row r="7165" spans="1:14">
      <c r="A7165" s="20">
        <v>4311140703918</v>
      </c>
      <c r="B7165" s="18" t="s">
        <v>16</v>
      </c>
      <c r="C7165" s="21">
        <v>20201220</v>
      </c>
      <c r="D7165" s="21">
        <v>610538201209</v>
      </c>
      <c r="E7165" s="21" t="s">
        <v>16</v>
      </c>
      <c r="F7165" s="21">
        <v>20201230</v>
      </c>
      <c r="G7165" s="21" t="s">
        <v>17</v>
      </c>
      <c r="H7165" s="21" t="s">
        <v>27</v>
      </c>
      <c r="I7165" s="21" t="s">
        <v>348</v>
      </c>
      <c r="J7165" s="21">
        <v>1.44</v>
      </c>
      <c r="K7165" s="21" t="s">
        <v>20</v>
      </c>
      <c r="L7165">
        <f t="shared" si="129"/>
        <v>2</v>
      </c>
      <c r="M7165">
        <f>MATCH(H:H,价格表!$B$4:$B$35,0)</f>
        <v>3</v>
      </c>
      <c r="N7165" s="27">
        <f>IF(J7165&lt;=0.3,INDEX(价格表!$B$4:$I$31,M7165,2),IF(AND(J7165&gt;0.3,J7165&lt;=1),INDEX(价格表!$B$4:$I$31,M7165,3),IF(AND(J7165&gt;1,J7165&lt;=2.2),INDEX(价格表!$B$4:$I$31,M7165,4),IF(AND(J7165&gt;2.2,J7165&lt;=3.3),INDEX(价格表!$B$4:$I$31,M7165,5),IF(AND(J7165&gt;3.3,J7165&lt;=4),INDEX(价格表!$B$4:$I$31,M7165,6),IF(AND(J7165&gt;4,J7165&lt;=5.5),INDEX(价格表!$B$4:$I$31,M7165,7),IF(J7165&gt;5.5,2.6+INDEX(价格表!$B$4:$I$31,M7165,8)*L7165)))))))</f>
        <v>2.15</v>
      </c>
    </row>
    <row r="7166" spans="1:14">
      <c r="A7166" s="20">
        <v>4311140703919</v>
      </c>
      <c r="B7166" s="18" t="s">
        <v>16</v>
      </c>
      <c r="C7166" s="21">
        <v>20201220</v>
      </c>
      <c r="D7166" s="21">
        <v>610538201209</v>
      </c>
      <c r="E7166" s="21" t="s">
        <v>16</v>
      </c>
      <c r="F7166" s="21">
        <v>20201230</v>
      </c>
      <c r="G7166" s="21" t="s">
        <v>17</v>
      </c>
      <c r="H7166" s="21" t="s">
        <v>25</v>
      </c>
      <c r="I7166" s="21" t="s">
        <v>219</v>
      </c>
      <c r="J7166" s="21">
        <v>1.44</v>
      </c>
      <c r="K7166" s="21" t="s">
        <v>20</v>
      </c>
      <c r="L7166">
        <f t="shared" si="129"/>
        <v>2</v>
      </c>
      <c r="M7166">
        <f>MATCH(H:H,价格表!$B$4:$B$35,0)</f>
        <v>25</v>
      </c>
      <c r="N7166" s="27">
        <f>IF(J7166&lt;=0.3,INDEX(价格表!$B$4:$I$31,M7166,2),IF(AND(J7166&gt;0.3,J7166&lt;=1),INDEX(价格表!$B$4:$I$31,M7166,3),IF(AND(J7166&gt;1,J7166&lt;=2.2),INDEX(价格表!$B$4:$I$31,M7166,4),IF(AND(J7166&gt;2.2,J7166&lt;=3.3),INDEX(价格表!$B$4:$I$31,M7166,5),IF(AND(J7166&gt;3.3,J7166&lt;=4),INDEX(价格表!$B$4:$I$31,M7166,6),IF(AND(J7166&gt;4,J7166&lt;=5.5),INDEX(价格表!$B$4:$I$31,M7166,7),IF(J7166&gt;5.5,2.6+INDEX(价格表!$B$4:$I$31,M7166,8)*L7166)))))))</f>
        <v>2.15</v>
      </c>
    </row>
    <row r="7167" spans="1:14">
      <c r="A7167" s="20">
        <v>4311140703920</v>
      </c>
      <c r="B7167" s="18" t="s">
        <v>16</v>
      </c>
      <c r="C7167" s="21">
        <v>20201220</v>
      </c>
      <c r="D7167" s="21">
        <v>610538201209</v>
      </c>
      <c r="E7167" s="21" t="s">
        <v>16</v>
      </c>
      <c r="F7167" s="21">
        <v>20201230</v>
      </c>
      <c r="G7167" s="21" t="s">
        <v>17</v>
      </c>
      <c r="H7167" s="21" t="s">
        <v>73</v>
      </c>
      <c r="I7167" s="21" t="s">
        <v>91</v>
      </c>
      <c r="J7167" s="21">
        <v>1.58</v>
      </c>
      <c r="K7167" s="21" t="s">
        <v>20</v>
      </c>
      <c r="L7167">
        <f t="shared" si="129"/>
        <v>2</v>
      </c>
      <c r="M7167">
        <f>MATCH(H:H,价格表!$B$4:$B$35,0)</f>
        <v>7</v>
      </c>
      <c r="N7167" s="27">
        <f>IF(J7167&lt;=0.3,INDEX(价格表!$B$4:$I$31,M7167,2),IF(AND(J7167&gt;0.3,J7167&lt;=1),INDEX(价格表!$B$4:$I$31,M7167,3),IF(AND(J7167&gt;1,J7167&lt;=2.2),INDEX(价格表!$B$4:$I$31,M7167,4),IF(AND(J7167&gt;2.2,J7167&lt;=3.3),INDEX(价格表!$B$4:$I$31,M7167,5),IF(AND(J7167&gt;3.3,J7167&lt;=4),INDEX(价格表!$B$4:$I$31,M7167,6),IF(AND(J7167&gt;4,J7167&lt;=5.5),INDEX(价格表!$B$4:$I$31,M7167,7),IF(J7167&gt;5.5,2.6+INDEX(价格表!$B$4:$I$31,M7167,8)*L7167)))))))</f>
        <v>2.15</v>
      </c>
    </row>
    <row r="7168" spans="1:14">
      <c r="A7168" s="20">
        <v>4311140704026</v>
      </c>
      <c r="B7168" s="18" t="s">
        <v>16</v>
      </c>
      <c r="C7168" s="21">
        <v>20201220</v>
      </c>
      <c r="D7168" s="21">
        <v>610538201209</v>
      </c>
      <c r="E7168" s="21" t="s">
        <v>16</v>
      </c>
      <c r="F7168" s="21">
        <v>20201230</v>
      </c>
      <c r="G7168" s="21" t="s">
        <v>17</v>
      </c>
      <c r="H7168" s="21" t="s">
        <v>21</v>
      </c>
      <c r="I7168" s="21" t="s">
        <v>204</v>
      </c>
      <c r="J7168" s="21">
        <v>1.47</v>
      </c>
      <c r="K7168" s="21" t="s">
        <v>20</v>
      </c>
      <c r="L7168">
        <f t="shared" si="129"/>
        <v>2</v>
      </c>
      <c r="M7168">
        <f>MATCH(H:H,价格表!$B$4:$B$35,0)</f>
        <v>20</v>
      </c>
      <c r="N7168" s="27">
        <f>IF(J7168&lt;=0.3,INDEX(价格表!$B$4:$I$31,M7168,2),IF(AND(J7168&gt;0.3,J7168&lt;=1),INDEX(价格表!$B$4:$I$31,M7168,3),IF(AND(J7168&gt;1,J7168&lt;=2.2),INDEX(价格表!$B$4:$I$31,M7168,4),IF(AND(J7168&gt;2.2,J7168&lt;=3.3),INDEX(价格表!$B$4:$I$31,M7168,5),IF(AND(J7168&gt;3.3,J7168&lt;=4),INDEX(价格表!$B$4:$I$31,M7168,6),IF(AND(J7168&gt;4,J7168&lt;=5.5),INDEX(价格表!$B$4:$I$31,M7168,7),IF(J7168&gt;5.5,2.6+INDEX(价格表!$B$4:$I$31,M7168,8)*L7168)))))))</f>
        <v>2.15</v>
      </c>
    </row>
    <row r="7169" spans="1:14">
      <c r="A7169" s="20">
        <v>4311140704027</v>
      </c>
      <c r="B7169" s="18" t="s">
        <v>16</v>
      </c>
      <c r="C7169" s="21">
        <v>20201220</v>
      </c>
      <c r="D7169" s="21">
        <v>610538201209</v>
      </c>
      <c r="E7169" s="21" t="s">
        <v>16</v>
      </c>
      <c r="F7169" s="21">
        <v>20201230</v>
      </c>
      <c r="G7169" s="21" t="s">
        <v>17</v>
      </c>
      <c r="H7169" s="21" t="s">
        <v>35</v>
      </c>
      <c r="I7169" s="21" t="s">
        <v>224</v>
      </c>
      <c r="J7169" s="21">
        <v>1.46</v>
      </c>
      <c r="K7169" s="21" t="s">
        <v>20</v>
      </c>
      <c r="L7169">
        <f t="shared" si="129"/>
        <v>2</v>
      </c>
      <c r="M7169">
        <f>MATCH(H:H,价格表!$B$4:$B$35,0)</f>
        <v>22</v>
      </c>
      <c r="N7169" s="27">
        <f>IF(J7169&lt;=0.3,INDEX(价格表!$B$4:$I$31,M7169,2),IF(AND(J7169&gt;0.3,J7169&lt;=1),INDEX(价格表!$B$4:$I$31,M7169,3),IF(AND(J7169&gt;1,J7169&lt;=2.2),INDEX(价格表!$B$4:$I$31,M7169,4),IF(AND(J7169&gt;2.2,J7169&lt;=3.3),INDEX(价格表!$B$4:$I$31,M7169,5),IF(AND(J7169&gt;3.3,J7169&lt;=4),INDEX(价格表!$B$4:$I$31,M7169,6),IF(AND(J7169&gt;4,J7169&lt;=5.5),INDEX(价格表!$B$4:$I$31,M7169,7),IF(J7169&gt;5.5,2.6+INDEX(价格表!$B$4:$I$31,M7169,8)*L7169)))))))</f>
        <v>2.15</v>
      </c>
    </row>
    <row r="7170" spans="1:14">
      <c r="A7170" s="20">
        <v>4311140704028</v>
      </c>
      <c r="B7170" s="18" t="s">
        <v>16</v>
      </c>
      <c r="C7170" s="21">
        <v>20201220</v>
      </c>
      <c r="D7170" s="21">
        <v>610538201209</v>
      </c>
      <c r="E7170" s="21" t="s">
        <v>16</v>
      </c>
      <c r="F7170" s="21">
        <v>20201230</v>
      </c>
      <c r="G7170" s="21" t="s">
        <v>17</v>
      </c>
      <c r="H7170" s="21" t="s">
        <v>45</v>
      </c>
      <c r="I7170" s="21" t="s">
        <v>48</v>
      </c>
      <c r="J7170" s="21">
        <v>1.46</v>
      </c>
      <c r="K7170" s="21" t="s">
        <v>20</v>
      </c>
      <c r="L7170">
        <f t="shared" si="129"/>
        <v>2</v>
      </c>
      <c r="M7170">
        <f>MATCH(H:H,价格表!$B$4:$B$35,0)</f>
        <v>9</v>
      </c>
      <c r="N7170" s="27">
        <f>IF(J7170&lt;=0.3,INDEX(价格表!$B$4:$I$31,M7170,2),IF(AND(J7170&gt;0.3,J7170&lt;=1),INDEX(价格表!$B$4:$I$31,M7170,3),IF(AND(J7170&gt;1,J7170&lt;=2.2),INDEX(价格表!$B$4:$I$31,M7170,4),IF(AND(J7170&gt;2.2,J7170&lt;=3.3),INDEX(价格表!$B$4:$I$31,M7170,5),IF(AND(J7170&gt;3.3,J7170&lt;=4),INDEX(价格表!$B$4:$I$31,M7170,6),IF(AND(J7170&gt;4,J7170&lt;=5.5),INDEX(价格表!$B$4:$I$31,M7170,7),IF(J7170&gt;5.5,2.6+INDEX(价格表!$B$4:$I$31,M7170,8)*L7170)))))))</f>
        <v>2.15</v>
      </c>
    </row>
    <row r="7171" spans="1:14">
      <c r="A7171" s="20">
        <v>4311140704029</v>
      </c>
      <c r="B7171" s="18" t="s">
        <v>16</v>
      </c>
      <c r="C7171" s="21">
        <v>20201220</v>
      </c>
      <c r="D7171" s="21">
        <v>610538201209</v>
      </c>
      <c r="E7171" s="21" t="s">
        <v>16</v>
      </c>
      <c r="F7171" s="21">
        <v>20201230</v>
      </c>
      <c r="G7171" s="21" t="s">
        <v>17</v>
      </c>
      <c r="H7171" s="21" t="s">
        <v>39</v>
      </c>
      <c r="I7171" s="21" t="s">
        <v>208</v>
      </c>
      <c r="J7171" s="21">
        <v>1.46</v>
      </c>
      <c r="K7171" s="21" t="s">
        <v>20</v>
      </c>
      <c r="L7171">
        <f t="shared" si="129"/>
        <v>2</v>
      </c>
      <c r="M7171">
        <f>MATCH(H:H,价格表!$B$4:$B$35,0)</f>
        <v>23</v>
      </c>
      <c r="N7171" s="27">
        <f>IF(J7171&lt;=0.3,INDEX(价格表!$B$4:$I$31,M7171,2),IF(AND(J7171&gt;0.3,J7171&lt;=1),INDEX(价格表!$B$4:$I$31,M7171,3),IF(AND(J7171&gt;1,J7171&lt;=2.2),INDEX(价格表!$B$4:$I$31,M7171,4),IF(AND(J7171&gt;2.2,J7171&lt;=3.3),INDEX(价格表!$B$4:$I$31,M7171,5),IF(AND(J7171&gt;3.3,J7171&lt;=4),INDEX(价格表!$B$4:$I$31,M7171,6),IF(AND(J7171&gt;4,J7171&lt;=5.5),INDEX(价格表!$B$4:$I$31,M7171,7),IF(J7171&gt;5.5,2.6+INDEX(价格表!$B$4:$I$31,M7171,8)*L7171)))))))</f>
        <v>2.15</v>
      </c>
    </row>
    <row r="7172" spans="1:14">
      <c r="A7172" s="20">
        <v>4311140704030</v>
      </c>
      <c r="B7172" s="18" t="s">
        <v>16</v>
      </c>
      <c r="C7172" s="21">
        <v>20201220</v>
      </c>
      <c r="D7172" s="21">
        <v>610538201209</v>
      </c>
      <c r="E7172" s="21" t="s">
        <v>16</v>
      </c>
      <c r="F7172" s="21">
        <v>20201230</v>
      </c>
      <c r="G7172" s="21" t="s">
        <v>17</v>
      </c>
      <c r="H7172" s="21" t="s">
        <v>25</v>
      </c>
      <c r="I7172" s="21" t="s">
        <v>248</v>
      </c>
      <c r="J7172" s="21">
        <v>1.46</v>
      </c>
      <c r="K7172" s="21" t="s">
        <v>20</v>
      </c>
      <c r="L7172">
        <f t="shared" ref="L7172:L7235" si="130">ROUNDUP(J7172,0)</f>
        <v>2</v>
      </c>
      <c r="M7172">
        <f>MATCH(H:H,价格表!$B$4:$B$35,0)</f>
        <v>25</v>
      </c>
      <c r="N7172" s="27">
        <f>IF(J7172&lt;=0.3,INDEX(价格表!$B$4:$I$31,M7172,2),IF(AND(J7172&gt;0.3,J7172&lt;=1),INDEX(价格表!$B$4:$I$31,M7172,3),IF(AND(J7172&gt;1,J7172&lt;=2.2),INDEX(价格表!$B$4:$I$31,M7172,4),IF(AND(J7172&gt;2.2,J7172&lt;=3.3),INDEX(价格表!$B$4:$I$31,M7172,5),IF(AND(J7172&gt;3.3,J7172&lt;=4),INDEX(价格表!$B$4:$I$31,M7172,6),IF(AND(J7172&gt;4,J7172&lt;=5.5),INDEX(价格表!$B$4:$I$31,M7172,7),IF(J7172&gt;5.5,2.6+INDEX(价格表!$B$4:$I$31,M7172,8)*L7172)))))))</f>
        <v>2.15</v>
      </c>
    </row>
    <row r="7173" spans="1:14">
      <c r="A7173" s="20">
        <v>4311140704031</v>
      </c>
      <c r="B7173" s="18" t="s">
        <v>16</v>
      </c>
      <c r="C7173" s="21">
        <v>20201220</v>
      </c>
      <c r="D7173" s="21">
        <v>610538201209</v>
      </c>
      <c r="E7173" s="21" t="s">
        <v>16</v>
      </c>
      <c r="F7173" s="21">
        <v>20201230</v>
      </c>
      <c r="G7173" s="21" t="s">
        <v>17</v>
      </c>
      <c r="H7173" s="21" t="s">
        <v>43</v>
      </c>
      <c r="I7173" s="21" t="s">
        <v>217</v>
      </c>
      <c r="J7173" s="21">
        <v>1.46</v>
      </c>
      <c r="K7173" s="21" t="s">
        <v>20</v>
      </c>
      <c r="L7173">
        <f t="shared" si="130"/>
        <v>2</v>
      </c>
      <c r="M7173">
        <f>MATCH(H:H,价格表!$B$4:$B$35,0)</f>
        <v>10</v>
      </c>
      <c r="N7173" s="27">
        <f>IF(J7173&lt;=0.3,INDEX(价格表!$B$4:$I$31,M7173,2),IF(AND(J7173&gt;0.3,J7173&lt;=1),INDEX(价格表!$B$4:$I$31,M7173,3),IF(AND(J7173&gt;1,J7173&lt;=2.2),INDEX(价格表!$B$4:$I$31,M7173,4),IF(AND(J7173&gt;2.2,J7173&lt;=3.3),INDEX(价格表!$B$4:$I$31,M7173,5),IF(AND(J7173&gt;3.3,J7173&lt;=4),INDEX(价格表!$B$4:$I$31,M7173,6),IF(AND(J7173&gt;4,J7173&lt;=5.5),INDEX(价格表!$B$4:$I$31,M7173,7),IF(J7173&gt;5.5,2.6+INDEX(价格表!$B$4:$I$31,M7173,8)*L7173)))))))</f>
        <v>2.15</v>
      </c>
    </row>
    <row r="7174" spans="1:14">
      <c r="A7174" s="20">
        <v>4311140704032</v>
      </c>
      <c r="B7174" s="18" t="s">
        <v>16</v>
      </c>
      <c r="C7174" s="21">
        <v>20201220</v>
      </c>
      <c r="D7174" s="21">
        <v>610538201209</v>
      </c>
      <c r="E7174" s="21" t="s">
        <v>16</v>
      </c>
      <c r="F7174" s="21">
        <v>20201230</v>
      </c>
      <c r="G7174" s="21" t="s">
        <v>17</v>
      </c>
      <c r="H7174" s="21" t="s">
        <v>50</v>
      </c>
      <c r="I7174" s="21" t="s">
        <v>62</v>
      </c>
      <c r="J7174" s="21">
        <v>1.46</v>
      </c>
      <c r="K7174" s="21" t="s">
        <v>20</v>
      </c>
      <c r="L7174">
        <f t="shared" si="130"/>
        <v>2</v>
      </c>
      <c r="M7174">
        <f>MATCH(H:H,价格表!$B$4:$B$35,0)</f>
        <v>4</v>
      </c>
      <c r="N7174" s="27">
        <f>IF(J7174&lt;=0.3,INDEX(价格表!$B$4:$I$31,M7174,2),IF(AND(J7174&gt;0.3,J7174&lt;=1),INDEX(价格表!$B$4:$I$31,M7174,3),IF(AND(J7174&gt;1,J7174&lt;=2.2),INDEX(价格表!$B$4:$I$31,M7174,4),IF(AND(J7174&gt;2.2,J7174&lt;=3.3),INDEX(价格表!$B$4:$I$31,M7174,5),IF(AND(J7174&gt;3.3,J7174&lt;=4),INDEX(价格表!$B$4:$I$31,M7174,6),IF(AND(J7174&gt;4,J7174&lt;=5.5),INDEX(价格表!$B$4:$I$31,M7174,7),IF(J7174&gt;5.5,2.6+INDEX(价格表!$B$4:$I$31,M7174,8)*L7174)))))))</f>
        <v>2.15</v>
      </c>
    </row>
    <row r="7175" spans="1:14">
      <c r="A7175" s="20">
        <v>4311140704033</v>
      </c>
      <c r="B7175" s="18" t="s">
        <v>16</v>
      </c>
      <c r="C7175" s="21">
        <v>20201220</v>
      </c>
      <c r="D7175" s="21">
        <v>610538201209</v>
      </c>
      <c r="E7175" s="21" t="s">
        <v>16</v>
      </c>
      <c r="F7175" s="21">
        <v>20201230</v>
      </c>
      <c r="G7175" s="21" t="s">
        <v>17</v>
      </c>
      <c r="H7175" s="21" t="s">
        <v>73</v>
      </c>
      <c r="I7175" s="21" t="s">
        <v>91</v>
      </c>
      <c r="J7175" s="21">
        <v>1.46</v>
      </c>
      <c r="K7175" s="21" t="s">
        <v>20</v>
      </c>
      <c r="L7175">
        <f t="shared" si="130"/>
        <v>2</v>
      </c>
      <c r="M7175">
        <f>MATCH(H:H,价格表!$B$4:$B$35,0)</f>
        <v>7</v>
      </c>
      <c r="N7175" s="27">
        <f>IF(J7175&lt;=0.3,INDEX(价格表!$B$4:$I$31,M7175,2),IF(AND(J7175&gt;0.3,J7175&lt;=1),INDEX(价格表!$B$4:$I$31,M7175,3),IF(AND(J7175&gt;1,J7175&lt;=2.2),INDEX(价格表!$B$4:$I$31,M7175,4),IF(AND(J7175&gt;2.2,J7175&lt;=3.3),INDEX(价格表!$B$4:$I$31,M7175,5),IF(AND(J7175&gt;3.3,J7175&lt;=4),INDEX(价格表!$B$4:$I$31,M7175,6),IF(AND(J7175&gt;4,J7175&lt;=5.5),INDEX(价格表!$B$4:$I$31,M7175,7),IF(J7175&gt;5.5,2.6+INDEX(价格表!$B$4:$I$31,M7175,8)*L7175)))))))</f>
        <v>2.15</v>
      </c>
    </row>
    <row r="7176" spans="1:14">
      <c r="A7176" s="20">
        <v>4311140704034</v>
      </c>
      <c r="B7176" s="18" t="s">
        <v>16</v>
      </c>
      <c r="C7176" s="21">
        <v>20201220</v>
      </c>
      <c r="D7176" s="21">
        <v>610538201209</v>
      </c>
      <c r="E7176" s="21" t="s">
        <v>16</v>
      </c>
      <c r="F7176" s="21">
        <v>20201230</v>
      </c>
      <c r="G7176" s="21" t="s">
        <v>17</v>
      </c>
      <c r="H7176" s="21" t="s">
        <v>35</v>
      </c>
      <c r="I7176" s="21" t="s">
        <v>362</v>
      </c>
      <c r="J7176" s="21">
        <v>1.67</v>
      </c>
      <c r="K7176" s="21" t="s">
        <v>20</v>
      </c>
      <c r="L7176">
        <f t="shared" si="130"/>
        <v>2</v>
      </c>
      <c r="M7176">
        <f>MATCH(H:H,价格表!$B$4:$B$35,0)</f>
        <v>22</v>
      </c>
      <c r="N7176" s="27">
        <f>IF(J7176&lt;=0.3,INDEX(价格表!$B$4:$I$31,M7176,2),IF(AND(J7176&gt;0.3,J7176&lt;=1),INDEX(价格表!$B$4:$I$31,M7176,3),IF(AND(J7176&gt;1,J7176&lt;=2.2),INDEX(价格表!$B$4:$I$31,M7176,4),IF(AND(J7176&gt;2.2,J7176&lt;=3.3),INDEX(价格表!$B$4:$I$31,M7176,5),IF(AND(J7176&gt;3.3,J7176&lt;=4),INDEX(价格表!$B$4:$I$31,M7176,6),IF(AND(J7176&gt;4,J7176&lt;=5.5),INDEX(价格表!$B$4:$I$31,M7176,7),IF(J7176&gt;5.5,2.6+INDEX(价格表!$B$4:$I$31,M7176,8)*L7176)))))))</f>
        <v>2.15</v>
      </c>
    </row>
    <row r="7177" spans="1:14">
      <c r="A7177" s="20">
        <v>4311140704547</v>
      </c>
      <c r="B7177" s="18" t="s">
        <v>16</v>
      </c>
      <c r="C7177" s="21">
        <v>20201220</v>
      </c>
      <c r="D7177" s="21">
        <v>610538201209</v>
      </c>
      <c r="E7177" s="21" t="s">
        <v>16</v>
      </c>
      <c r="F7177" s="21">
        <v>20201230</v>
      </c>
      <c r="G7177" s="21" t="s">
        <v>17</v>
      </c>
      <c r="H7177" s="21" t="s">
        <v>21</v>
      </c>
      <c r="I7177" s="21" t="s">
        <v>205</v>
      </c>
      <c r="J7177" s="21">
        <v>1.42</v>
      </c>
      <c r="K7177" s="21" t="s">
        <v>20</v>
      </c>
      <c r="L7177">
        <f t="shared" si="130"/>
        <v>2</v>
      </c>
      <c r="M7177">
        <f>MATCH(H:H,价格表!$B$4:$B$35,0)</f>
        <v>20</v>
      </c>
      <c r="N7177" s="27">
        <f>IF(J7177&lt;=0.3,INDEX(价格表!$B$4:$I$31,M7177,2),IF(AND(J7177&gt;0.3,J7177&lt;=1),INDEX(价格表!$B$4:$I$31,M7177,3),IF(AND(J7177&gt;1,J7177&lt;=2.2),INDEX(价格表!$B$4:$I$31,M7177,4),IF(AND(J7177&gt;2.2,J7177&lt;=3.3),INDEX(价格表!$B$4:$I$31,M7177,5),IF(AND(J7177&gt;3.3,J7177&lt;=4),INDEX(价格表!$B$4:$I$31,M7177,6),IF(AND(J7177&gt;4,J7177&lt;=5.5),INDEX(价格表!$B$4:$I$31,M7177,7),IF(J7177&gt;5.5,2.6+INDEX(价格表!$B$4:$I$31,M7177,8)*L7177)))))))</f>
        <v>2.15</v>
      </c>
    </row>
    <row r="7178" spans="1:14">
      <c r="A7178" s="20">
        <v>4311140704607</v>
      </c>
      <c r="B7178" s="18" t="s">
        <v>16</v>
      </c>
      <c r="C7178" s="21">
        <v>20201220</v>
      </c>
      <c r="D7178" s="21">
        <v>610538201209</v>
      </c>
      <c r="E7178" s="21" t="s">
        <v>16</v>
      </c>
      <c r="F7178" s="21">
        <v>20201230</v>
      </c>
      <c r="G7178" s="21" t="s">
        <v>17</v>
      </c>
      <c r="H7178" s="21" t="s">
        <v>25</v>
      </c>
      <c r="I7178" s="21" t="s">
        <v>248</v>
      </c>
      <c r="J7178" s="21">
        <v>1.44</v>
      </c>
      <c r="K7178" s="21" t="s">
        <v>20</v>
      </c>
      <c r="L7178">
        <f t="shared" si="130"/>
        <v>2</v>
      </c>
      <c r="M7178">
        <f>MATCH(H:H,价格表!$B$4:$B$35,0)</f>
        <v>25</v>
      </c>
      <c r="N7178" s="27">
        <f>IF(J7178&lt;=0.3,INDEX(价格表!$B$4:$I$31,M7178,2),IF(AND(J7178&gt;0.3,J7178&lt;=1),INDEX(价格表!$B$4:$I$31,M7178,3),IF(AND(J7178&gt;1,J7178&lt;=2.2),INDEX(价格表!$B$4:$I$31,M7178,4),IF(AND(J7178&gt;2.2,J7178&lt;=3.3),INDEX(价格表!$B$4:$I$31,M7178,5),IF(AND(J7178&gt;3.3,J7178&lt;=4),INDEX(价格表!$B$4:$I$31,M7178,6),IF(AND(J7178&gt;4,J7178&lt;=5.5),INDEX(价格表!$B$4:$I$31,M7178,7),IF(J7178&gt;5.5,2.6+INDEX(价格表!$B$4:$I$31,M7178,8)*L7178)))))))</f>
        <v>2.15</v>
      </c>
    </row>
    <row r="7179" spans="1:14">
      <c r="A7179" s="20">
        <v>4311140704656</v>
      </c>
      <c r="B7179" s="18" t="s">
        <v>16</v>
      </c>
      <c r="C7179" s="21">
        <v>20201220</v>
      </c>
      <c r="D7179" s="21">
        <v>610538201209</v>
      </c>
      <c r="E7179" s="21" t="s">
        <v>16</v>
      </c>
      <c r="F7179" s="21">
        <v>20201230</v>
      </c>
      <c r="G7179" s="21" t="s">
        <v>17</v>
      </c>
      <c r="H7179" s="21" t="s">
        <v>25</v>
      </c>
      <c r="I7179" s="21" t="s">
        <v>26</v>
      </c>
      <c r="J7179" s="21">
        <v>1.46</v>
      </c>
      <c r="K7179" s="21" t="s">
        <v>20</v>
      </c>
      <c r="L7179">
        <f t="shared" si="130"/>
        <v>2</v>
      </c>
      <c r="M7179">
        <f>MATCH(H:H,价格表!$B$4:$B$35,0)</f>
        <v>25</v>
      </c>
      <c r="N7179" s="27">
        <f>IF(J7179&lt;=0.3,INDEX(价格表!$B$4:$I$31,M7179,2),IF(AND(J7179&gt;0.3,J7179&lt;=1),INDEX(价格表!$B$4:$I$31,M7179,3),IF(AND(J7179&gt;1,J7179&lt;=2.2),INDEX(价格表!$B$4:$I$31,M7179,4),IF(AND(J7179&gt;2.2,J7179&lt;=3.3),INDEX(价格表!$B$4:$I$31,M7179,5),IF(AND(J7179&gt;3.3,J7179&lt;=4),INDEX(价格表!$B$4:$I$31,M7179,6),IF(AND(J7179&gt;4,J7179&lt;=5.5),INDEX(价格表!$B$4:$I$31,M7179,7),IF(J7179&gt;5.5,2.6+INDEX(价格表!$B$4:$I$31,M7179,8)*L7179)))))))</f>
        <v>2.15</v>
      </c>
    </row>
    <row r="7180" spans="1:14">
      <c r="A7180" s="20">
        <v>4311140704685</v>
      </c>
      <c r="B7180" s="18" t="s">
        <v>16</v>
      </c>
      <c r="C7180" s="21">
        <v>20201220</v>
      </c>
      <c r="D7180" s="21">
        <v>610538201209</v>
      </c>
      <c r="E7180" s="21" t="s">
        <v>16</v>
      </c>
      <c r="F7180" s="21">
        <v>20201230</v>
      </c>
      <c r="G7180" s="21" t="s">
        <v>17</v>
      </c>
      <c r="H7180" s="21" t="s">
        <v>73</v>
      </c>
      <c r="I7180" s="21" t="s">
        <v>91</v>
      </c>
      <c r="J7180" s="21">
        <v>1.46</v>
      </c>
      <c r="K7180" s="21" t="s">
        <v>20</v>
      </c>
      <c r="L7180">
        <f t="shared" si="130"/>
        <v>2</v>
      </c>
      <c r="M7180">
        <f>MATCH(H:H,价格表!$B$4:$B$35,0)</f>
        <v>7</v>
      </c>
      <c r="N7180" s="27">
        <f>IF(J7180&lt;=0.3,INDEX(价格表!$B$4:$I$31,M7180,2),IF(AND(J7180&gt;0.3,J7180&lt;=1),INDEX(价格表!$B$4:$I$31,M7180,3),IF(AND(J7180&gt;1,J7180&lt;=2.2),INDEX(价格表!$B$4:$I$31,M7180,4),IF(AND(J7180&gt;2.2,J7180&lt;=3.3),INDEX(价格表!$B$4:$I$31,M7180,5),IF(AND(J7180&gt;3.3,J7180&lt;=4),INDEX(价格表!$B$4:$I$31,M7180,6),IF(AND(J7180&gt;4,J7180&lt;=5.5),INDEX(价格表!$B$4:$I$31,M7180,7),IF(J7180&gt;5.5,2.6+INDEX(价格表!$B$4:$I$31,M7180,8)*L7180)))))))</f>
        <v>2.15</v>
      </c>
    </row>
    <row r="7181" spans="1:14">
      <c r="A7181" s="20">
        <v>4311140704686</v>
      </c>
      <c r="B7181" s="18" t="s">
        <v>16</v>
      </c>
      <c r="C7181" s="21">
        <v>20201220</v>
      </c>
      <c r="D7181" s="21">
        <v>610538201209</v>
      </c>
      <c r="E7181" s="21" t="s">
        <v>16</v>
      </c>
      <c r="F7181" s="21">
        <v>20201230</v>
      </c>
      <c r="G7181" s="21" t="s">
        <v>17</v>
      </c>
      <c r="H7181" s="21" t="s">
        <v>43</v>
      </c>
      <c r="I7181" s="21" t="s">
        <v>44</v>
      </c>
      <c r="J7181" s="21">
        <v>1.46</v>
      </c>
      <c r="K7181" s="21" t="s">
        <v>20</v>
      </c>
      <c r="L7181">
        <f t="shared" si="130"/>
        <v>2</v>
      </c>
      <c r="M7181">
        <f>MATCH(H:H,价格表!$B$4:$B$35,0)</f>
        <v>10</v>
      </c>
      <c r="N7181" s="27">
        <f>IF(J7181&lt;=0.3,INDEX(价格表!$B$4:$I$31,M7181,2),IF(AND(J7181&gt;0.3,J7181&lt;=1),INDEX(价格表!$B$4:$I$31,M7181,3),IF(AND(J7181&gt;1,J7181&lt;=2.2),INDEX(价格表!$B$4:$I$31,M7181,4),IF(AND(J7181&gt;2.2,J7181&lt;=3.3),INDEX(价格表!$B$4:$I$31,M7181,5),IF(AND(J7181&gt;3.3,J7181&lt;=4),INDEX(价格表!$B$4:$I$31,M7181,6),IF(AND(J7181&gt;4,J7181&lt;=5.5),INDEX(价格表!$B$4:$I$31,M7181,7),IF(J7181&gt;5.5,2.6+INDEX(价格表!$B$4:$I$31,M7181,8)*L7181)))))))</f>
        <v>2.15</v>
      </c>
    </row>
    <row r="7182" spans="1:14">
      <c r="A7182" s="20">
        <v>4311140704687</v>
      </c>
      <c r="B7182" s="18" t="s">
        <v>16</v>
      </c>
      <c r="C7182" s="21">
        <v>20201220</v>
      </c>
      <c r="D7182" s="21">
        <v>610538201209</v>
      </c>
      <c r="E7182" s="21" t="s">
        <v>16</v>
      </c>
      <c r="F7182" s="21">
        <v>20201230</v>
      </c>
      <c r="G7182" s="21" t="s">
        <v>17</v>
      </c>
      <c r="H7182" s="21" t="s">
        <v>50</v>
      </c>
      <c r="I7182" s="21" t="s">
        <v>62</v>
      </c>
      <c r="J7182" s="21">
        <v>1.5</v>
      </c>
      <c r="K7182" s="21" t="s">
        <v>20</v>
      </c>
      <c r="L7182">
        <f t="shared" si="130"/>
        <v>2</v>
      </c>
      <c r="M7182">
        <f>MATCH(H:H,价格表!$B$4:$B$35,0)</f>
        <v>4</v>
      </c>
      <c r="N7182" s="27">
        <f>IF(J7182&lt;=0.3,INDEX(价格表!$B$4:$I$31,M7182,2),IF(AND(J7182&gt;0.3,J7182&lt;=1),INDEX(价格表!$B$4:$I$31,M7182,3),IF(AND(J7182&gt;1,J7182&lt;=2.2),INDEX(价格表!$B$4:$I$31,M7182,4),IF(AND(J7182&gt;2.2,J7182&lt;=3.3),INDEX(价格表!$B$4:$I$31,M7182,5),IF(AND(J7182&gt;3.3,J7182&lt;=4),INDEX(价格表!$B$4:$I$31,M7182,6),IF(AND(J7182&gt;4,J7182&lt;=5.5),INDEX(价格表!$B$4:$I$31,M7182,7),IF(J7182&gt;5.5,2.6+INDEX(价格表!$B$4:$I$31,M7182,8)*L7182)))))))</f>
        <v>2.15</v>
      </c>
    </row>
    <row r="7183" spans="1:14">
      <c r="A7183" s="20">
        <v>4311140704688</v>
      </c>
      <c r="B7183" s="18" t="s">
        <v>16</v>
      </c>
      <c r="C7183" s="21">
        <v>20201220</v>
      </c>
      <c r="D7183" s="21">
        <v>610538201209</v>
      </c>
      <c r="E7183" s="21" t="s">
        <v>16</v>
      </c>
      <c r="F7183" s="21">
        <v>20201230</v>
      </c>
      <c r="G7183" s="21" t="s">
        <v>17</v>
      </c>
      <c r="H7183" s="21" t="s">
        <v>68</v>
      </c>
      <c r="I7183" s="21" t="s">
        <v>140</v>
      </c>
      <c r="J7183" s="21">
        <v>1.54</v>
      </c>
      <c r="K7183" s="21" t="s">
        <v>20</v>
      </c>
      <c r="L7183">
        <f t="shared" si="130"/>
        <v>2</v>
      </c>
      <c r="M7183">
        <f>MATCH(H:H,价格表!$B$4:$B$35,0)</f>
        <v>5</v>
      </c>
      <c r="N7183" s="27">
        <f>IF(J7183&lt;=0.3,INDEX(价格表!$B$4:$I$31,M7183,2),IF(AND(J7183&gt;0.3,J7183&lt;=1),INDEX(价格表!$B$4:$I$31,M7183,3),IF(AND(J7183&gt;1,J7183&lt;=2.2),INDEX(价格表!$B$4:$I$31,M7183,4),IF(AND(J7183&gt;2.2,J7183&lt;=3.3),INDEX(价格表!$B$4:$I$31,M7183,5),IF(AND(J7183&gt;3.3,J7183&lt;=4),INDEX(价格表!$B$4:$I$31,M7183,6),IF(AND(J7183&gt;4,J7183&lt;=5.5),INDEX(价格表!$B$4:$I$31,M7183,7),IF(J7183&gt;5.5,2.6+INDEX(价格表!$B$4:$I$31,M7183,8)*L7183)))))))</f>
        <v>2.15</v>
      </c>
    </row>
    <row r="7184" spans="1:14">
      <c r="A7184" s="20">
        <v>4311140704689</v>
      </c>
      <c r="B7184" s="18" t="s">
        <v>16</v>
      </c>
      <c r="C7184" s="21">
        <v>20201220</v>
      </c>
      <c r="D7184" s="21">
        <v>610538201209</v>
      </c>
      <c r="E7184" s="21" t="s">
        <v>16</v>
      </c>
      <c r="F7184" s="21">
        <v>20201230</v>
      </c>
      <c r="G7184" s="21" t="s">
        <v>17</v>
      </c>
      <c r="H7184" s="21" t="s">
        <v>27</v>
      </c>
      <c r="I7184" s="21" t="s">
        <v>28</v>
      </c>
      <c r="J7184" s="21">
        <v>1.46</v>
      </c>
      <c r="K7184" s="21" t="s">
        <v>20</v>
      </c>
      <c r="L7184">
        <f t="shared" si="130"/>
        <v>2</v>
      </c>
      <c r="M7184">
        <f>MATCH(H:H,价格表!$B$4:$B$35,0)</f>
        <v>3</v>
      </c>
      <c r="N7184" s="27">
        <f>IF(J7184&lt;=0.3,INDEX(价格表!$B$4:$I$31,M7184,2),IF(AND(J7184&gt;0.3,J7184&lt;=1),INDEX(价格表!$B$4:$I$31,M7184,3),IF(AND(J7184&gt;1,J7184&lt;=2.2),INDEX(价格表!$B$4:$I$31,M7184,4),IF(AND(J7184&gt;2.2,J7184&lt;=3.3),INDEX(价格表!$B$4:$I$31,M7184,5),IF(AND(J7184&gt;3.3,J7184&lt;=4),INDEX(价格表!$B$4:$I$31,M7184,6),IF(AND(J7184&gt;4,J7184&lt;=5.5),INDEX(价格表!$B$4:$I$31,M7184,7),IF(J7184&gt;5.5,2.6+INDEX(价格表!$B$4:$I$31,M7184,8)*L7184)))))))</f>
        <v>2.15</v>
      </c>
    </row>
    <row r="7185" spans="1:14">
      <c r="A7185" s="20">
        <v>4311140704690</v>
      </c>
      <c r="B7185" s="18" t="s">
        <v>16</v>
      </c>
      <c r="C7185" s="21">
        <v>20201220</v>
      </c>
      <c r="D7185" s="21">
        <v>610538201209</v>
      </c>
      <c r="E7185" s="21" t="s">
        <v>16</v>
      </c>
      <c r="F7185" s="21">
        <v>20201230</v>
      </c>
      <c r="G7185" s="21" t="s">
        <v>17</v>
      </c>
      <c r="H7185" s="21" t="s">
        <v>50</v>
      </c>
      <c r="I7185" s="21" t="s">
        <v>51</v>
      </c>
      <c r="J7185" s="21">
        <v>1.46</v>
      </c>
      <c r="K7185" s="21" t="s">
        <v>20</v>
      </c>
      <c r="L7185">
        <f t="shared" si="130"/>
        <v>2</v>
      </c>
      <c r="M7185">
        <f>MATCH(H:H,价格表!$B$4:$B$35,0)</f>
        <v>4</v>
      </c>
      <c r="N7185" s="27">
        <f>IF(J7185&lt;=0.3,INDEX(价格表!$B$4:$I$31,M7185,2),IF(AND(J7185&gt;0.3,J7185&lt;=1),INDEX(价格表!$B$4:$I$31,M7185,3),IF(AND(J7185&gt;1,J7185&lt;=2.2),INDEX(价格表!$B$4:$I$31,M7185,4),IF(AND(J7185&gt;2.2,J7185&lt;=3.3),INDEX(价格表!$B$4:$I$31,M7185,5),IF(AND(J7185&gt;3.3,J7185&lt;=4),INDEX(价格表!$B$4:$I$31,M7185,6),IF(AND(J7185&gt;4,J7185&lt;=5.5),INDEX(价格表!$B$4:$I$31,M7185,7),IF(J7185&gt;5.5,2.6+INDEX(价格表!$B$4:$I$31,M7185,8)*L7185)))))))</f>
        <v>2.15</v>
      </c>
    </row>
    <row r="7186" spans="1:14">
      <c r="A7186" s="20">
        <v>4311140704691</v>
      </c>
      <c r="B7186" s="18" t="s">
        <v>16</v>
      </c>
      <c r="C7186" s="21">
        <v>20201220</v>
      </c>
      <c r="D7186" s="21">
        <v>610538201209</v>
      </c>
      <c r="E7186" s="21" t="s">
        <v>16</v>
      </c>
      <c r="F7186" s="21">
        <v>20201230</v>
      </c>
      <c r="G7186" s="21" t="s">
        <v>17</v>
      </c>
      <c r="H7186" s="21" t="s">
        <v>45</v>
      </c>
      <c r="I7186" s="21" t="s">
        <v>60</v>
      </c>
      <c r="J7186" s="21">
        <v>1.46</v>
      </c>
      <c r="K7186" s="21" t="s">
        <v>20</v>
      </c>
      <c r="L7186">
        <f t="shared" si="130"/>
        <v>2</v>
      </c>
      <c r="M7186">
        <f>MATCH(H:H,价格表!$B$4:$B$35,0)</f>
        <v>9</v>
      </c>
      <c r="N7186" s="27">
        <f>IF(J7186&lt;=0.3,INDEX(价格表!$B$4:$I$31,M7186,2),IF(AND(J7186&gt;0.3,J7186&lt;=1),INDEX(价格表!$B$4:$I$31,M7186,3),IF(AND(J7186&gt;1,J7186&lt;=2.2),INDEX(价格表!$B$4:$I$31,M7186,4),IF(AND(J7186&gt;2.2,J7186&lt;=3.3),INDEX(价格表!$B$4:$I$31,M7186,5),IF(AND(J7186&gt;3.3,J7186&lt;=4),INDEX(价格表!$B$4:$I$31,M7186,6),IF(AND(J7186&gt;4,J7186&lt;=5.5),INDEX(价格表!$B$4:$I$31,M7186,7),IF(J7186&gt;5.5,2.6+INDEX(价格表!$B$4:$I$31,M7186,8)*L7186)))))))</f>
        <v>2.15</v>
      </c>
    </row>
    <row r="7187" spans="1:14">
      <c r="A7187" s="20">
        <v>4311140705227</v>
      </c>
      <c r="B7187" s="18" t="s">
        <v>16</v>
      </c>
      <c r="C7187" s="21">
        <v>20201220</v>
      </c>
      <c r="D7187" s="21">
        <v>610538201209</v>
      </c>
      <c r="E7187" s="21" t="s">
        <v>16</v>
      </c>
      <c r="F7187" s="21">
        <v>20201230</v>
      </c>
      <c r="G7187" s="21" t="s">
        <v>17</v>
      </c>
      <c r="H7187" s="21" t="s">
        <v>43</v>
      </c>
      <c r="I7187" s="21" t="s">
        <v>95</v>
      </c>
      <c r="J7187" s="21">
        <v>1.75</v>
      </c>
      <c r="K7187" s="21" t="s">
        <v>20</v>
      </c>
      <c r="L7187">
        <f t="shared" si="130"/>
        <v>2</v>
      </c>
      <c r="M7187">
        <f>MATCH(H:H,价格表!$B$4:$B$35,0)</f>
        <v>10</v>
      </c>
      <c r="N7187" s="27">
        <f>IF(J7187&lt;=0.3,INDEX(价格表!$B$4:$I$31,M7187,2),IF(AND(J7187&gt;0.3,J7187&lt;=1),INDEX(价格表!$B$4:$I$31,M7187,3),IF(AND(J7187&gt;1,J7187&lt;=2.2),INDEX(价格表!$B$4:$I$31,M7187,4),IF(AND(J7187&gt;2.2,J7187&lt;=3.3),INDEX(价格表!$B$4:$I$31,M7187,5),IF(AND(J7187&gt;3.3,J7187&lt;=4),INDEX(价格表!$B$4:$I$31,M7187,6),IF(AND(J7187&gt;4,J7187&lt;=5.5),INDEX(价格表!$B$4:$I$31,M7187,7),IF(J7187&gt;5.5,2.6+INDEX(价格表!$B$4:$I$31,M7187,8)*L7187)))))))</f>
        <v>2.15</v>
      </c>
    </row>
    <row r="7188" spans="1:14">
      <c r="A7188" s="20">
        <v>4311140705232</v>
      </c>
      <c r="B7188" s="18" t="s">
        <v>16</v>
      </c>
      <c r="C7188" s="21">
        <v>20201220</v>
      </c>
      <c r="D7188" s="21">
        <v>610538201209</v>
      </c>
      <c r="E7188" s="21" t="s">
        <v>16</v>
      </c>
      <c r="F7188" s="21">
        <v>20201230</v>
      </c>
      <c r="G7188" s="21" t="s">
        <v>17</v>
      </c>
      <c r="H7188" s="21" t="s">
        <v>27</v>
      </c>
      <c r="I7188" s="21" t="s">
        <v>49</v>
      </c>
      <c r="J7188" s="21">
        <v>1.44</v>
      </c>
      <c r="K7188" s="21" t="s">
        <v>20</v>
      </c>
      <c r="L7188">
        <f t="shared" si="130"/>
        <v>2</v>
      </c>
      <c r="M7188">
        <f>MATCH(H:H,价格表!$B$4:$B$35,0)</f>
        <v>3</v>
      </c>
      <c r="N7188" s="27">
        <f>IF(J7188&lt;=0.3,INDEX(价格表!$B$4:$I$31,M7188,2),IF(AND(J7188&gt;0.3,J7188&lt;=1),INDEX(价格表!$B$4:$I$31,M7188,3),IF(AND(J7188&gt;1,J7188&lt;=2.2),INDEX(价格表!$B$4:$I$31,M7188,4),IF(AND(J7188&gt;2.2,J7188&lt;=3.3),INDEX(价格表!$B$4:$I$31,M7188,5),IF(AND(J7188&gt;3.3,J7188&lt;=4),INDEX(价格表!$B$4:$I$31,M7188,6),IF(AND(J7188&gt;4,J7188&lt;=5.5),INDEX(价格表!$B$4:$I$31,M7188,7),IF(J7188&gt;5.5,2.6+INDEX(价格表!$B$4:$I$31,M7188,8)*L7188)))))))</f>
        <v>2.15</v>
      </c>
    </row>
    <row r="7189" spans="1:14">
      <c r="A7189" s="20">
        <v>4311140705259</v>
      </c>
      <c r="B7189" s="18" t="s">
        <v>16</v>
      </c>
      <c r="C7189" s="21">
        <v>20201220</v>
      </c>
      <c r="D7189" s="21">
        <v>610538201209</v>
      </c>
      <c r="E7189" s="21" t="s">
        <v>16</v>
      </c>
      <c r="F7189" s="21">
        <v>20201230</v>
      </c>
      <c r="G7189" s="21" t="s">
        <v>17</v>
      </c>
      <c r="H7189" s="21" t="s">
        <v>35</v>
      </c>
      <c r="I7189" s="21" t="s">
        <v>102</v>
      </c>
      <c r="J7189" s="21">
        <v>1.47</v>
      </c>
      <c r="K7189" s="21" t="s">
        <v>20</v>
      </c>
      <c r="L7189">
        <f t="shared" si="130"/>
        <v>2</v>
      </c>
      <c r="M7189">
        <f>MATCH(H:H,价格表!$B$4:$B$35,0)</f>
        <v>22</v>
      </c>
      <c r="N7189" s="27">
        <f>IF(J7189&lt;=0.3,INDEX(价格表!$B$4:$I$31,M7189,2),IF(AND(J7189&gt;0.3,J7189&lt;=1),INDEX(价格表!$B$4:$I$31,M7189,3),IF(AND(J7189&gt;1,J7189&lt;=2.2),INDEX(价格表!$B$4:$I$31,M7189,4),IF(AND(J7189&gt;2.2,J7189&lt;=3.3),INDEX(价格表!$B$4:$I$31,M7189,5),IF(AND(J7189&gt;3.3,J7189&lt;=4),INDEX(价格表!$B$4:$I$31,M7189,6),IF(AND(J7189&gt;4,J7189&lt;=5.5),INDEX(价格表!$B$4:$I$31,M7189,7),IF(J7189&gt;5.5,2.6+INDEX(价格表!$B$4:$I$31,M7189,8)*L7189)))))))</f>
        <v>2.15</v>
      </c>
    </row>
    <row r="7190" spans="1:14">
      <c r="A7190" s="20">
        <v>4311140705302</v>
      </c>
      <c r="B7190" s="18" t="s">
        <v>16</v>
      </c>
      <c r="C7190" s="21">
        <v>20201220</v>
      </c>
      <c r="D7190" s="21">
        <v>610538201209</v>
      </c>
      <c r="E7190" s="21" t="s">
        <v>16</v>
      </c>
      <c r="F7190" s="21">
        <v>20201230</v>
      </c>
      <c r="G7190" s="21" t="s">
        <v>17</v>
      </c>
      <c r="H7190" s="21" t="s">
        <v>25</v>
      </c>
      <c r="I7190" s="21" t="s">
        <v>26</v>
      </c>
      <c r="J7190" s="21">
        <v>1.49</v>
      </c>
      <c r="K7190" s="21" t="s">
        <v>20</v>
      </c>
      <c r="L7190">
        <f t="shared" si="130"/>
        <v>2</v>
      </c>
      <c r="M7190">
        <f>MATCH(H:H,价格表!$B$4:$B$35,0)</f>
        <v>25</v>
      </c>
      <c r="N7190" s="27">
        <f>IF(J7190&lt;=0.3,INDEX(价格表!$B$4:$I$31,M7190,2),IF(AND(J7190&gt;0.3,J7190&lt;=1),INDEX(价格表!$B$4:$I$31,M7190,3),IF(AND(J7190&gt;1,J7190&lt;=2.2),INDEX(价格表!$B$4:$I$31,M7190,4),IF(AND(J7190&gt;2.2,J7190&lt;=3.3),INDEX(价格表!$B$4:$I$31,M7190,5),IF(AND(J7190&gt;3.3,J7190&lt;=4),INDEX(价格表!$B$4:$I$31,M7190,6),IF(AND(J7190&gt;4,J7190&lt;=5.5),INDEX(价格表!$B$4:$I$31,M7190,7),IF(J7190&gt;5.5,2.6+INDEX(价格表!$B$4:$I$31,M7190,8)*L7190)))))))</f>
        <v>2.15</v>
      </c>
    </row>
    <row r="7191" spans="1:14">
      <c r="A7191" s="20">
        <v>4311140705303</v>
      </c>
      <c r="B7191" s="18" t="s">
        <v>16</v>
      </c>
      <c r="C7191" s="21">
        <v>20201220</v>
      </c>
      <c r="D7191" s="21">
        <v>610538201209</v>
      </c>
      <c r="E7191" s="21" t="s">
        <v>16</v>
      </c>
      <c r="F7191" s="21">
        <v>20201230</v>
      </c>
      <c r="G7191" s="21" t="s">
        <v>17</v>
      </c>
      <c r="H7191" s="21" t="s">
        <v>27</v>
      </c>
      <c r="I7191" s="21" t="s">
        <v>28</v>
      </c>
      <c r="J7191" s="21">
        <v>1.46</v>
      </c>
      <c r="K7191" s="21" t="s">
        <v>20</v>
      </c>
      <c r="L7191">
        <f t="shared" si="130"/>
        <v>2</v>
      </c>
      <c r="M7191">
        <f>MATCH(H:H,价格表!$B$4:$B$35,0)</f>
        <v>3</v>
      </c>
      <c r="N7191" s="27">
        <f>IF(J7191&lt;=0.3,INDEX(价格表!$B$4:$I$31,M7191,2),IF(AND(J7191&gt;0.3,J7191&lt;=1),INDEX(价格表!$B$4:$I$31,M7191,3),IF(AND(J7191&gt;1,J7191&lt;=2.2),INDEX(价格表!$B$4:$I$31,M7191,4),IF(AND(J7191&gt;2.2,J7191&lt;=3.3),INDEX(价格表!$B$4:$I$31,M7191,5),IF(AND(J7191&gt;3.3,J7191&lt;=4),INDEX(价格表!$B$4:$I$31,M7191,6),IF(AND(J7191&gt;4,J7191&lt;=5.5),INDEX(价格表!$B$4:$I$31,M7191,7),IF(J7191&gt;5.5,2.6+INDEX(价格表!$B$4:$I$31,M7191,8)*L7191)))))))</f>
        <v>2.15</v>
      </c>
    </row>
    <row r="7192" spans="1:14">
      <c r="A7192" s="20">
        <v>4311140705304</v>
      </c>
      <c r="B7192" s="18" t="s">
        <v>16</v>
      </c>
      <c r="C7192" s="21">
        <v>20201220</v>
      </c>
      <c r="D7192" s="21">
        <v>610538201209</v>
      </c>
      <c r="E7192" s="21" t="s">
        <v>16</v>
      </c>
      <c r="F7192" s="21">
        <v>20201230</v>
      </c>
      <c r="G7192" s="21" t="s">
        <v>17</v>
      </c>
      <c r="H7192" s="21" t="s">
        <v>21</v>
      </c>
      <c r="I7192" s="21" t="s">
        <v>109</v>
      </c>
      <c r="J7192" s="21">
        <v>1.46</v>
      </c>
      <c r="K7192" s="21" t="s">
        <v>20</v>
      </c>
      <c r="L7192">
        <f t="shared" si="130"/>
        <v>2</v>
      </c>
      <c r="M7192">
        <f>MATCH(H:H,价格表!$B$4:$B$35,0)</f>
        <v>20</v>
      </c>
      <c r="N7192" s="27">
        <f>IF(J7192&lt;=0.3,INDEX(价格表!$B$4:$I$31,M7192,2),IF(AND(J7192&gt;0.3,J7192&lt;=1),INDEX(价格表!$B$4:$I$31,M7192,3),IF(AND(J7192&gt;1,J7192&lt;=2.2),INDEX(价格表!$B$4:$I$31,M7192,4),IF(AND(J7192&gt;2.2,J7192&lt;=3.3),INDEX(价格表!$B$4:$I$31,M7192,5),IF(AND(J7192&gt;3.3,J7192&lt;=4),INDEX(价格表!$B$4:$I$31,M7192,6),IF(AND(J7192&gt;4,J7192&lt;=5.5),INDEX(价格表!$B$4:$I$31,M7192,7),IF(J7192&gt;5.5,2.6+INDEX(价格表!$B$4:$I$31,M7192,8)*L7192)))))))</f>
        <v>2.15</v>
      </c>
    </row>
    <row r="7193" spans="1:14">
      <c r="A7193" s="20">
        <v>4311140705305</v>
      </c>
      <c r="B7193" s="18" t="s">
        <v>16</v>
      </c>
      <c r="C7193" s="21">
        <v>20201220</v>
      </c>
      <c r="D7193" s="21">
        <v>610538201209</v>
      </c>
      <c r="E7193" s="21" t="s">
        <v>16</v>
      </c>
      <c r="F7193" s="21">
        <v>20201230</v>
      </c>
      <c r="G7193" s="21" t="s">
        <v>17</v>
      </c>
      <c r="H7193" s="21" t="s">
        <v>45</v>
      </c>
      <c r="I7193" s="21" t="s">
        <v>196</v>
      </c>
      <c r="J7193" s="21">
        <v>1.46</v>
      </c>
      <c r="K7193" s="21" t="s">
        <v>20</v>
      </c>
      <c r="L7193">
        <f t="shared" si="130"/>
        <v>2</v>
      </c>
      <c r="M7193">
        <f>MATCH(H:H,价格表!$B$4:$B$35,0)</f>
        <v>9</v>
      </c>
      <c r="N7193" s="27">
        <f>IF(J7193&lt;=0.3,INDEX(价格表!$B$4:$I$31,M7193,2),IF(AND(J7193&gt;0.3,J7193&lt;=1),INDEX(价格表!$B$4:$I$31,M7193,3),IF(AND(J7193&gt;1,J7193&lt;=2.2),INDEX(价格表!$B$4:$I$31,M7193,4),IF(AND(J7193&gt;2.2,J7193&lt;=3.3),INDEX(价格表!$B$4:$I$31,M7193,5),IF(AND(J7193&gt;3.3,J7193&lt;=4),INDEX(价格表!$B$4:$I$31,M7193,6),IF(AND(J7193&gt;4,J7193&lt;=5.5),INDEX(价格表!$B$4:$I$31,M7193,7),IF(J7193&gt;5.5,2.6+INDEX(价格表!$B$4:$I$31,M7193,8)*L7193)))))))</f>
        <v>2.15</v>
      </c>
    </row>
    <row r="7194" spans="1:14">
      <c r="A7194" s="20">
        <v>4311140705306</v>
      </c>
      <c r="B7194" s="18" t="s">
        <v>16</v>
      </c>
      <c r="C7194" s="21">
        <v>20201220</v>
      </c>
      <c r="D7194" s="21">
        <v>610538201209</v>
      </c>
      <c r="E7194" s="21" t="s">
        <v>16</v>
      </c>
      <c r="F7194" s="21">
        <v>20201230</v>
      </c>
      <c r="G7194" s="21" t="s">
        <v>17</v>
      </c>
      <c r="H7194" s="21" t="s">
        <v>73</v>
      </c>
      <c r="I7194" s="21" t="s">
        <v>92</v>
      </c>
      <c r="J7194" s="21">
        <v>1.46</v>
      </c>
      <c r="K7194" s="21" t="s">
        <v>20</v>
      </c>
      <c r="L7194">
        <f t="shared" si="130"/>
        <v>2</v>
      </c>
      <c r="M7194">
        <f>MATCH(H:H,价格表!$B$4:$B$35,0)</f>
        <v>7</v>
      </c>
      <c r="N7194" s="27">
        <f>IF(J7194&lt;=0.3,INDEX(价格表!$B$4:$I$31,M7194,2),IF(AND(J7194&gt;0.3,J7194&lt;=1),INDEX(价格表!$B$4:$I$31,M7194,3),IF(AND(J7194&gt;1,J7194&lt;=2.2),INDEX(价格表!$B$4:$I$31,M7194,4),IF(AND(J7194&gt;2.2,J7194&lt;=3.3),INDEX(价格表!$B$4:$I$31,M7194,5),IF(AND(J7194&gt;3.3,J7194&lt;=4),INDEX(价格表!$B$4:$I$31,M7194,6),IF(AND(J7194&gt;4,J7194&lt;=5.5),INDEX(价格表!$B$4:$I$31,M7194,7),IF(J7194&gt;5.5,2.6+INDEX(价格表!$B$4:$I$31,M7194,8)*L7194)))))))</f>
        <v>2.15</v>
      </c>
    </row>
    <row r="7195" spans="1:14">
      <c r="A7195" s="20">
        <v>4311140705307</v>
      </c>
      <c r="B7195" s="18" t="s">
        <v>16</v>
      </c>
      <c r="C7195" s="21">
        <v>20201220</v>
      </c>
      <c r="D7195" s="21">
        <v>610538201209</v>
      </c>
      <c r="E7195" s="21" t="s">
        <v>16</v>
      </c>
      <c r="F7195" s="21">
        <v>20201230</v>
      </c>
      <c r="G7195" s="21" t="s">
        <v>17</v>
      </c>
      <c r="H7195" s="21" t="s">
        <v>39</v>
      </c>
      <c r="I7195" s="21" t="s">
        <v>40</v>
      </c>
      <c r="J7195" s="21">
        <v>1.46</v>
      </c>
      <c r="K7195" s="21" t="s">
        <v>20</v>
      </c>
      <c r="L7195">
        <f t="shared" si="130"/>
        <v>2</v>
      </c>
      <c r="M7195">
        <f>MATCH(H:H,价格表!$B$4:$B$35,0)</f>
        <v>23</v>
      </c>
      <c r="N7195" s="27">
        <f>IF(J7195&lt;=0.3,INDEX(价格表!$B$4:$I$31,M7195,2),IF(AND(J7195&gt;0.3,J7195&lt;=1),INDEX(价格表!$B$4:$I$31,M7195,3),IF(AND(J7195&gt;1,J7195&lt;=2.2),INDEX(价格表!$B$4:$I$31,M7195,4),IF(AND(J7195&gt;2.2,J7195&lt;=3.3),INDEX(价格表!$B$4:$I$31,M7195,5),IF(AND(J7195&gt;3.3,J7195&lt;=4),INDEX(价格表!$B$4:$I$31,M7195,6),IF(AND(J7195&gt;4,J7195&lt;=5.5),INDEX(价格表!$B$4:$I$31,M7195,7),IF(J7195&gt;5.5,2.6+INDEX(价格表!$B$4:$I$31,M7195,8)*L7195)))))))</f>
        <v>2.15</v>
      </c>
    </row>
    <row r="7196" spans="1:14">
      <c r="A7196" s="20">
        <v>4311140705308</v>
      </c>
      <c r="B7196" s="18" t="s">
        <v>16</v>
      </c>
      <c r="C7196" s="21">
        <v>20201220</v>
      </c>
      <c r="D7196" s="21">
        <v>610538201209</v>
      </c>
      <c r="E7196" s="21" t="s">
        <v>16</v>
      </c>
      <c r="F7196" s="21">
        <v>20201230</v>
      </c>
      <c r="G7196" s="21" t="s">
        <v>17</v>
      </c>
      <c r="H7196" s="21" t="s">
        <v>27</v>
      </c>
      <c r="I7196" s="21" t="s">
        <v>155</v>
      </c>
      <c r="J7196" s="21">
        <v>1.49</v>
      </c>
      <c r="K7196" s="21" t="s">
        <v>20</v>
      </c>
      <c r="L7196">
        <f t="shared" si="130"/>
        <v>2</v>
      </c>
      <c r="M7196">
        <f>MATCH(H:H,价格表!$B$4:$B$35,0)</f>
        <v>3</v>
      </c>
      <c r="N7196" s="27">
        <f>IF(J7196&lt;=0.3,INDEX(价格表!$B$4:$I$31,M7196,2),IF(AND(J7196&gt;0.3,J7196&lt;=1),INDEX(价格表!$B$4:$I$31,M7196,3),IF(AND(J7196&gt;1,J7196&lt;=2.2),INDEX(价格表!$B$4:$I$31,M7196,4),IF(AND(J7196&gt;2.2,J7196&lt;=3.3),INDEX(价格表!$B$4:$I$31,M7196,5),IF(AND(J7196&gt;3.3,J7196&lt;=4),INDEX(价格表!$B$4:$I$31,M7196,6),IF(AND(J7196&gt;4,J7196&lt;=5.5),INDEX(价格表!$B$4:$I$31,M7196,7),IF(J7196&gt;5.5,2.6+INDEX(价格表!$B$4:$I$31,M7196,8)*L7196)))))))</f>
        <v>2.15</v>
      </c>
    </row>
    <row r="7197" spans="1:14">
      <c r="A7197" s="20">
        <v>4311140705309</v>
      </c>
      <c r="B7197" s="18" t="s">
        <v>16</v>
      </c>
      <c r="C7197" s="21">
        <v>20201220</v>
      </c>
      <c r="D7197" s="21">
        <v>610538201209</v>
      </c>
      <c r="E7197" s="21" t="s">
        <v>16</v>
      </c>
      <c r="F7197" s="21">
        <v>20201230</v>
      </c>
      <c r="G7197" s="21" t="s">
        <v>17</v>
      </c>
      <c r="H7197" s="21" t="s">
        <v>33</v>
      </c>
      <c r="I7197" s="21" t="s">
        <v>34</v>
      </c>
      <c r="J7197" s="21">
        <v>1.46</v>
      </c>
      <c r="K7197" s="21" t="s">
        <v>20</v>
      </c>
      <c r="L7197">
        <f t="shared" si="130"/>
        <v>2</v>
      </c>
      <c r="M7197">
        <f>MATCH(H:H,价格表!$B$4:$B$35,0)</f>
        <v>13</v>
      </c>
      <c r="N7197" s="27">
        <f>IF(J7197&lt;=0.3,INDEX(价格表!$B$4:$I$31,M7197,2),IF(AND(J7197&gt;0.3,J7197&lt;=1),INDEX(价格表!$B$4:$I$31,M7197,3),IF(AND(J7197&gt;1,J7197&lt;=2.2),INDEX(价格表!$B$4:$I$31,M7197,4),IF(AND(J7197&gt;2.2,J7197&lt;=3.3),INDEX(价格表!$B$4:$I$31,M7197,5),IF(AND(J7197&gt;3.3,J7197&lt;=4),INDEX(价格表!$B$4:$I$31,M7197,6),IF(AND(J7197&gt;4,J7197&lt;=5.5),INDEX(价格表!$B$4:$I$31,M7197,7),IF(J7197&gt;5.5,2.6+INDEX(价格表!$B$4:$I$31,M7197,8)*L7197)))))))</f>
        <v>2.15</v>
      </c>
    </row>
    <row r="7198" spans="1:14">
      <c r="A7198" s="20">
        <v>4311140705310</v>
      </c>
      <c r="B7198" s="18" t="s">
        <v>16</v>
      </c>
      <c r="C7198" s="21">
        <v>20201220</v>
      </c>
      <c r="D7198" s="21">
        <v>610538201209</v>
      </c>
      <c r="E7198" s="21" t="s">
        <v>16</v>
      </c>
      <c r="F7198" s="21">
        <v>20201230</v>
      </c>
      <c r="G7198" s="21" t="s">
        <v>17</v>
      </c>
      <c r="H7198" s="21" t="s">
        <v>45</v>
      </c>
      <c r="I7198" s="21" t="s">
        <v>277</v>
      </c>
      <c r="J7198" s="21">
        <v>1.46</v>
      </c>
      <c r="K7198" s="21" t="s">
        <v>20</v>
      </c>
      <c r="L7198">
        <f t="shared" si="130"/>
        <v>2</v>
      </c>
      <c r="M7198">
        <f>MATCH(H:H,价格表!$B$4:$B$35,0)</f>
        <v>9</v>
      </c>
      <c r="N7198" s="27">
        <f>IF(J7198&lt;=0.3,INDEX(价格表!$B$4:$I$31,M7198,2),IF(AND(J7198&gt;0.3,J7198&lt;=1),INDEX(价格表!$B$4:$I$31,M7198,3),IF(AND(J7198&gt;1,J7198&lt;=2.2),INDEX(价格表!$B$4:$I$31,M7198,4),IF(AND(J7198&gt;2.2,J7198&lt;=3.3),INDEX(价格表!$B$4:$I$31,M7198,5),IF(AND(J7198&gt;3.3,J7198&lt;=4),INDEX(价格表!$B$4:$I$31,M7198,6),IF(AND(J7198&gt;4,J7198&lt;=5.5),INDEX(价格表!$B$4:$I$31,M7198,7),IF(J7198&gt;5.5,2.6+INDEX(价格表!$B$4:$I$31,M7198,8)*L7198)))))))</f>
        <v>2.15</v>
      </c>
    </row>
    <row r="7199" spans="1:14">
      <c r="A7199" s="20">
        <v>4311140705311</v>
      </c>
      <c r="B7199" s="18" t="s">
        <v>16</v>
      </c>
      <c r="C7199" s="21">
        <v>20201220</v>
      </c>
      <c r="D7199" s="21">
        <v>610538201209</v>
      </c>
      <c r="E7199" s="21" t="s">
        <v>16</v>
      </c>
      <c r="F7199" s="21">
        <v>20201230</v>
      </c>
      <c r="G7199" s="21" t="s">
        <v>17</v>
      </c>
      <c r="H7199" s="21" t="s">
        <v>27</v>
      </c>
      <c r="I7199" s="21" t="s">
        <v>128</v>
      </c>
      <c r="J7199" s="21">
        <v>1.46</v>
      </c>
      <c r="K7199" s="21" t="s">
        <v>20</v>
      </c>
      <c r="L7199">
        <f t="shared" si="130"/>
        <v>2</v>
      </c>
      <c r="M7199">
        <f>MATCH(H:H,价格表!$B$4:$B$35,0)</f>
        <v>3</v>
      </c>
      <c r="N7199" s="27">
        <f>IF(J7199&lt;=0.3,INDEX(价格表!$B$4:$I$31,M7199,2),IF(AND(J7199&gt;0.3,J7199&lt;=1),INDEX(价格表!$B$4:$I$31,M7199,3),IF(AND(J7199&gt;1,J7199&lt;=2.2),INDEX(价格表!$B$4:$I$31,M7199,4),IF(AND(J7199&gt;2.2,J7199&lt;=3.3),INDEX(价格表!$B$4:$I$31,M7199,5),IF(AND(J7199&gt;3.3,J7199&lt;=4),INDEX(价格表!$B$4:$I$31,M7199,6),IF(AND(J7199&gt;4,J7199&lt;=5.5),INDEX(价格表!$B$4:$I$31,M7199,7),IF(J7199&gt;5.5,2.6+INDEX(价格表!$B$4:$I$31,M7199,8)*L7199)))))))</f>
        <v>2.15</v>
      </c>
    </row>
    <row r="7200" spans="1:14">
      <c r="A7200" s="20">
        <v>4311140705336</v>
      </c>
      <c r="B7200" s="18" t="s">
        <v>16</v>
      </c>
      <c r="C7200" s="21">
        <v>20201220</v>
      </c>
      <c r="D7200" s="21">
        <v>610538201209</v>
      </c>
      <c r="E7200" s="21" t="s">
        <v>16</v>
      </c>
      <c r="F7200" s="21">
        <v>20201230</v>
      </c>
      <c r="G7200" s="21" t="s">
        <v>17</v>
      </c>
      <c r="H7200" s="21" t="s">
        <v>30</v>
      </c>
      <c r="I7200" s="21" t="s">
        <v>31</v>
      </c>
      <c r="J7200" s="21">
        <v>1.46</v>
      </c>
      <c r="K7200" s="21" t="s">
        <v>20</v>
      </c>
      <c r="L7200">
        <f t="shared" si="130"/>
        <v>2</v>
      </c>
      <c r="M7200">
        <f>MATCH(H:H,价格表!$B$4:$B$35,0)</f>
        <v>16</v>
      </c>
      <c r="N7200" s="27">
        <f>IF(J7200&lt;=0.3,INDEX(价格表!$B$4:$I$31,M7200,2),IF(AND(J7200&gt;0.3,J7200&lt;=1),INDEX(价格表!$B$4:$I$31,M7200,3),IF(AND(J7200&gt;1,J7200&lt;=2.2),INDEX(价格表!$B$4:$I$31,M7200,4),IF(AND(J7200&gt;2.2,J7200&lt;=3.3),INDEX(价格表!$B$4:$I$31,M7200,5),IF(AND(J7200&gt;3.3,J7200&lt;=4),INDEX(价格表!$B$4:$I$31,M7200,6),IF(AND(J7200&gt;4,J7200&lt;=5.5),INDEX(价格表!$B$4:$I$31,M7200,7),IF(J7200&gt;5.5,2.6+INDEX(价格表!$B$4:$I$31,M7200,8)*L7200)))))))</f>
        <v>2.15</v>
      </c>
    </row>
    <row r="7201" spans="1:14">
      <c r="A7201" s="20">
        <v>4311140705337</v>
      </c>
      <c r="B7201" s="18" t="s">
        <v>16</v>
      </c>
      <c r="C7201" s="21">
        <v>20201220</v>
      </c>
      <c r="D7201" s="21">
        <v>610538201209</v>
      </c>
      <c r="E7201" s="21" t="s">
        <v>16</v>
      </c>
      <c r="F7201" s="21">
        <v>20201230</v>
      </c>
      <c r="G7201" s="21" t="s">
        <v>17</v>
      </c>
      <c r="H7201" s="21" t="s">
        <v>50</v>
      </c>
      <c r="I7201" s="21" t="s">
        <v>62</v>
      </c>
      <c r="J7201" s="21">
        <v>1.91</v>
      </c>
      <c r="K7201" s="21" t="s">
        <v>20</v>
      </c>
      <c r="L7201">
        <f t="shared" si="130"/>
        <v>2</v>
      </c>
      <c r="M7201">
        <f>MATCH(H:H,价格表!$B$4:$B$35,0)</f>
        <v>4</v>
      </c>
      <c r="N7201" s="27">
        <f>IF(J7201&lt;=0.3,INDEX(价格表!$B$4:$I$31,M7201,2),IF(AND(J7201&gt;0.3,J7201&lt;=1),INDEX(价格表!$B$4:$I$31,M7201,3),IF(AND(J7201&gt;1,J7201&lt;=2.2),INDEX(价格表!$B$4:$I$31,M7201,4),IF(AND(J7201&gt;2.2,J7201&lt;=3.3),INDEX(价格表!$B$4:$I$31,M7201,5),IF(AND(J7201&gt;3.3,J7201&lt;=4),INDEX(价格表!$B$4:$I$31,M7201,6),IF(AND(J7201&gt;4,J7201&lt;=5.5),INDEX(价格表!$B$4:$I$31,M7201,7),IF(J7201&gt;5.5,2.6+INDEX(价格表!$B$4:$I$31,M7201,8)*L7201)))))))</f>
        <v>2.15</v>
      </c>
    </row>
    <row r="7202" spans="1:14">
      <c r="A7202" s="20">
        <v>4311140705338</v>
      </c>
      <c r="B7202" s="18" t="s">
        <v>16</v>
      </c>
      <c r="C7202" s="21">
        <v>20201220</v>
      </c>
      <c r="D7202" s="21">
        <v>610538201209</v>
      </c>
      <c r="E7202" s="21" t="s">
        <v>16</v>
      </c>
      <c r="F7202" s="21">
        <v>20201230</v>
      </c>
      <c r="G7202" s="21" t="s">
        <v>17</v>
      </c>
      <c r="H7202" s="21" t="s">
        <v>18</v>
      </c>
      <c r="I7202" s="21" t="s">
        <v>53</v>
      </c>
      <c r="J7202" s="21">
        <v>1.46</v>
      </c>
      <c r="K7202" s="21" t="s">
        <v>20</v>
      </c>
      <c r="L7202">
        <f t="shared" si="130"/>
        <v>2</v>
      </c>
      <c r="M7202">
        <f>MATCH(H:H,价格表!$B$4:$B$35,0)</f>
        <v>1</v>
      </c>
      <c r="N7202" s="27">
        <f>IF(J7202&lt;=0.3,INDEX(价格表!$B$4:$I$31,M7202,2),IF(AND(J7202&gt;0.3,J7202&lt;=1),INDEX(价格表!$B$4:$I$31,M7202,3),IF(AND(J7202&gt;1,J7202&lt;=2.2),INDEX(价格表!$B$4:$I$31,M7202,4),IF(AND(J7202&gt;2.2,J7202&lt;=3.3),INDEX(价格表!$B$4:$I$31,M7202,5),IF(AND(J7202&gt;3.3,J7202&lt;=4),INDEX(价格表!$B$4:$I$31,M7202,6),IF(AND(J7202&gt;4,J7202&lt;=5.5),INDEX(价格表!$B$4:$I$31,M7202,7),IF(J7202&gt;5.5,2.6+INDEX(价格表!$B$4:$I$31,M7202,8)*L7202)))))))</f>
        <v>2.15</v>
      </c>
    </row>
    <row r="7203" spans="1:14">
      <c r="A7203" s="20">
        <v>4311140705339</v>
      </c>
      <c r="B7203" s="18" t="s">
        <v>16</v>
      </c>
      <c r="C7203" s="21">
        <v>20201220</v>
      </c>
      <c r="D7203" s="21">
        <v>610538201209</v>
      </c>
      <c r="E7203" s="21" t="s">
        <v>16</v>
      </c>
      <c r="F7203" s="21">
        <v>20201230</v>
      </c>
      <c r="G7203" s="21" t="s">
        <v>17</v>
      </c>
      <c r="H7203" s="21" t="s">
        <v>21</v>
      </c>
      <c r="I7203" s="21" t="s">
        <v>181</v>
      </c>
      <c r="J7203" s="21">
        <v>1.62</v>
      </c>
      <c r="K7203" s="21" t="s">
        <v>20</v>
      </c>
      <c r="L7203">
        <f t="shared" si="130"/>
        <v>2</v>
      </c>
      <c r="M7203">
        <f>MATCH(H:H,价格表!$B$4:$B$35,0)</f>
        <v>20</v>
      </c>
      <c r="N7203" s="27">
        <f>IF(J7203&lt;=0.3,INDEX(价格表!$B$4:$I$31,M7203,2),IF(AND(J7203&gt;0.3,J7203&lt;=1),INDEX(价格表!$B$4:$I$31,M7203,3),IF(AND(J7203&gt;1,J7203&lt;=2.2),INDEX(价格表!$B$4:$I$31,M7203,4),IF(AND(J7203&gt;2.2,J7203&lt;=3.3),INDEX(价格表!$B$4:$I$31,M7203,5),IF(AND(J7203&gt;3.3,J7203&lt;=4),INDEX(价格表!$B$4:$I$31,M7203,6),IF(AND(J7203&gt;4,J7203&lt;=5.5),INDEX(价格表!$B$4:$I$31,M7203,7),IF(J7203&gt;5.5,2.6+INDEX(价格表!$B$4:$I$31,M7203,8)*L7203)))))))</f>
        <v>2.15</v>
      </c>
    </row>
    <row r="7204" spans="1:14">
      <c r="A7204" s="20">
        <v>4311140705340</v>
      </c>
      <c r="B7204" s="18" t="s">
        <v>16</v>
      </c>
      <c r="C7204" s="21">
        <v>20201220</v>
      </c>
      <c r="D7204" s="21">
        <v>610538201209</v>
      </c>
      <c r="E7204" s="21" t="s">
        <v>16</v>
      </c>
      <c r="F7204" s="21">
        <v>20201230</v>
      </c>
      <c r="G7204" s="21" t="s">
        <v>17</v>
      </c>
      <c r="H7204" s="21" t="s">
        <v>43</v>
      </c>
      <c r="I7204" s="21" t="s">
        <v>217</v>
      </c>
      <c r="J7204" s="21">
        <v>1.45</v>
      </c>
      <c r="K7204" s="21" t="s">
        <v>20</v>
      </c>
      <c r="L7204">
        <f t="shared" si="130"/>
        <v>2</v>
      </c>
      <c r="M7204">
        <f>MATCH(H:H,价格表!$B$4:$B$35,0)</f>
        <v>10</v>
      </c>
      <c r="N7204" s="27">
        <f>IF(J7204&lt;=0.3,INDEX(价格表!$B$4:$I$31,M7204,2),IF(AND(J7204&gt;0.3,J7204&lt;=1),INDEX(价格表!$B$4:$I$31,M7204,3),IF(AND(J7204&gt;1,J7204&lt;=2.2),INDEX(价格表!$B$4:$I$31,M7204,4),IF(AND(J7204&gt;2.2,J7204&lt;=3.3),INDEX(价格表!$B$4:$I$31,M7204,5),IF(AND(J7204&gt;3.3,J7204&lt;=4),INDEX(价格表!$B$4:$I$31,M7204,6),IF(AND(J7204&gt;4,J7204&lt;=5.5),INDEX(价格表!$B$4:$I$31,M7204,7),IF(J7204&gt;5.5,2.6+INDEX(价格表!$B$4:$I$31,M7204,8)*L7204)))))))</f>
        <v>2.15</v>
      </c>
    </row>
    <row r="7205" spans="1:14">
      <c r="A7205" s="20">
        <v>4311140705341</v>
      </c>
      <c r="B7205" s="18" t="s">
        <v>16</v>
      </c>
      <c r="C7205" s="21">
        <v>20201220</v>
      </c>
      <c r="D7205" s="21">
        <v>610538201209</v>
      </c>
      <c r="E7205" s="21" t="s">
        <v>16</v>
      </c>
      <c r="F7205" s="21">
        <v>20201230</v>
      </c>
      <c r="G7205" s="21" t="s">
        <v>17</v>
      </c>
      <c r="H7205" s="21" t="s">
        <v>50</v>
      </c>
      <c r="I7205" s="21" t="s">
        <v>345</v>
      </c>
      <c r="J7205" s="21">
        <v>1.44</v>
      </c>
      <c r="K7205" s="21" t="s">
        <v>20</v>
      </c>
      <c r="L7205">
        <f t="shared" si="130"/>
        <v>2</v>
      </c>
      <c r="M7205">
        <f>MATCH(H:H,价格表!$B$4:$B$35,0)</f>
        <v>4</v>
      </c>
      <c r="N7205" s="27">
        <f>IF(J7205&lt;=0.3,INDEX(价格表!$B$4:$I$31,M7205,2),IF(AND(J7205&gt;0.3,J7205&lt;=1),INDEX(价格表!$B$4:$I$31,M7205,3),IF(AND(J7205&gt;1,J7205&lt;=2.2),INDEX(价格表!$B$4:$I$31,M7205,4),IF(AND(J7205&gt;2.2,J7205&lt;=3.3),INDEX(价格表!$B$4:$I$31,M7205,5),IF(AND(J7205&gt;3.3,J7205&lt;=4),INDEX(价格表!$B$4:$I$31,M7205,6),IF(AND(J7205&gt;4,J7205&lt;=5.5),INDEX(价格表!$B$4:$I$31,M7205,7),IF(J7205&gt;5.5,2.6+INDEX(价格表!$B$4:$I$31,M7205,8)*L7205)))))))</f>
        <v>2.15</v>
      </c>
    </row>
    <row r="7206" spans="1:14">
      <c r="A7206" s="20">
        <v>4311140705342</v>
      </c>
      <c r="B7206" s="18" t="s">
        <v>16</v>
      </c>
      <c r="C7206" s="21">
        <v>20201220</v>
      </c>
      <c r="D7206" s="21">
        <v>610538201209</v>
      </c>
      <c r="E7206" s="21" t="s">
        <v>16</v>
      </c>
      <c r="F7206" s="21">
        <v>20201230</v>
      </c>
      <c r="G7206" s="21" t="s">
        <v>17</v>
      </c>
      <c r="H7206" s="21" t="s">
        <v>68</v>
      </c>
      <c r="I7206" s="21" t="s">
        <v>246</v>
      </c>
      <c r="J7206" s="21">
        <v>1.44</v>
      </c>
      <c r="K7206" s="21" t="s">
        <v>20</v>
      </c>
      <c r="L7206">
        <f t="shared" si="130"/>
        <v>2</v>
      </c>
      <c r="M7206">
        <f>MATCH(H:H,价格表!$B$4:$B$35,0)</f>
        <v>5</v>
      </c>
      <c r="N7206" s="27">
        <f>IF(J7206&lt;=0.3,INDEX(价格表!$B$4:$I$31,M7206,2),IF(AND(J7206&gt;0.3,J7206&lt;=1),INDEX(价格表!$B$4:$I$31,M7206,3),IF(AND(J7206&gt;1,J7206&lt;=2.2),INDEX(价格表!$B$4:$I$31,M7206,4),IF(AND(J7206&gt;2.2,J7206&lt;=3.3),INDEX(价格表!$B$4:$I$31,M7206,5),IF(AND(J7206&gt;3.3,J7206&lt;=4),INDEX(价格表!$B$4:$I$31,M7206,6),IF(AND(J7206&gt;4,J7206&lt;=5.5),INDEX(价格表!$B$4:$I$31,M7206,7),IF(J7206&gt;5.5,2.6+INDEX(价格表!$B$4:$I$31,M7206,8)*L7206)))))))</f>
        <v>2.15</v>
      </c>
    </row>
    <row r="7207" spans="1:14">
      <c r="A7207" s="20">
        <v>4311140706710</v>
      </c>
      <c r="B7207" s="18" t="s">
        <v>16</v>
      </c>
      <c r="C7207" s="21">
        <v>20201220</v>
      </c>
      <c r="D7207" s="21">
        <v>610538201209</v>
      </c>
      <c r="E7207" s="21" t="s">
        <v>16</v>
      </c>
      <c r="F7207" s="21">
        <v>20201230</v>
      </c>
      <c r="G7207" s="21" t="s">
        <v>17</v>
      </c>
      <c r="H7207" s="21" t="s">
        <v>18</v>
      </c>
      <c r="I7207" s="21" t="s">
        <v>185</v>
      </c>
      <c r="J7207" s="21">
        <v>1.46</v>
      </c>
      <c r="K7207" s="21" t="s">
        <v>20</v>
      </c>
      <c r="L7207">
        <f t="shared" si="130"/>
        <v>2</v>
      </c>
      <c r="M7207">
        <f>MATCH(H:H,价格表!$B$4:$B$35,0)</f>
        <v>1</v>
      </c>
      <c r="N7207" s="27">
        <f>IF(J7207&lt;=0.3,INDEX(价格表!$B$4:$I$31,M7207,2),IF(AND(J7207&gt;0.3,J7207&lt;=1),INDEX(价格表!$B$4:$I$31,M7207,3),IF(AND(J7207&gt;1,J7207&lt;=2.2),INDEX(价格表!$B$4:$I$31,M7207,4),IF(AND(J7207&gt;2.2,J7207&lt;=3.3),INDEX(价格表!$B$4:$I$31,M7207,5),IF(AND(J7207&gt;3.3,J7207&lt;=4),INDEX(价格表!$B$4:$I$31,M7207,6),IF(AND(J7207&gt;4,J7207&lt;=5.5),INDEX(价格表!$B$4:$I$31,M7207,7),IF(J7207&gt;5.5,2.6+INDEX(价格表!$B$4:$I$31,M7207,8)*L7207)))))))</f>
        <v>2.15</v>
      </c>
    </row>
    <row r="7208" spans="1:14">
      <c r="A7208" s="20">
        <v>4311140706711</v>
      </c>
      <c r="B7208" s="18" t="s">
        <v>16</v>
      </c>
      <c r="C7208" s="21">
        <v>20201220</v>
      </c>
      <c r="D7208" s="21">
        <v>610538201209</v>
      </c>
      <c r="E7208" s="21" t="s">
        <v>16</v>
      </c>
      <c r="F7208" s="21">
        <v>20201230</v>
      </c>
      <c r="G7208" s="21" t="s">
        <v>17</v>
      </c>
      <c r="H7208" s="21" t="s">
        <v>27</v>
      </c>
      <c r="I7208" s="21" t="s">
        <v>155</v>
      </c>
      <c r="J7208" s="21">
        <v>1.46</v>
      </c>
      <c r="K7208" s="21" t="s">
        <v>20</v>
      </c>
      <c r="L7208">
        <f t="shared" si="130"/>
        <v>2</v>
      </c>
      <c r="M7208">
        <f>MATCH(H:H,价格表!$B$4:$B$35,0)</f>
        <v>3</v>
      </c>
      <c r="N7208" s="27">
        <f>IF(J7208&lt;=0.3,INDEX(价格表!$B$4:$I$31,M7208,2),IF(AND(J7208&gt;0.3,J7208&lt;=1),INDEX(价格表!$B$4:$I$31,M7208,3),IF(AND(J7208&gt;1,J7208&lt;=2.2),INDEX(价格表!$B$4:$I$31,M7208,4),IF(AND(J7208&gt;2.2,J7208&lt;=3.3),INDEX(价格表!$B$4:$I$31,M7208,5),IF(AND(J7208&gt;3.3,J7208&lt;=4),INDEX(价格表!$B$4:$I$31,M7208,6),IF(AND(J7208&gt;4,J7208&lt;=5.5),INDEX(价格表!$B$4:$I$31,M7208,7),IF(J7208&gt;5.5,2.6+INDEX(价格表!$B$4:$I$31,M7208,8)*L7208)))))))</f>
        <v>2.15</v>
      </c>
    </row>
    <row r="7209" spans="1:14">
      <c r="A7209" s="20">
        <v>4311140706712</v>
      </c>
      <c r="B7209" s="18" t="s">
        <v>16</v>
      </c>
      <c r="C7209" s="21">
        <v>20201220</v>
      </c>
      <c r="D7209" s="21">
        <v>610538201209</v>
      </c>
      <c r="E7209" s="21" t="s">
        <v>16</v>
      </c>
      <c r="F7209" s="21">
        <v>20201230</v>
      </c>
      <c r="G7209" s="21" t="s">
        <v>17</v>
      </c>
      <c r="H7209" s="21" t="s">
        <v>88</v>
      </c>
      <c r="I7209" s="21" t="s">
        <v>101</v>
      </c>
      <c r="J7209" s="21">
        <v>1.46</v>
      </c>
      <c r="K7209" s="21" t="s">
        <v>20</v>
      </c>
      <c r="L7209">
        <f t="shared" si="130"/>
        <v>2</v>
      </c>
      <c r="M7209">
        <f>MATCH(H:H,价格表!$B$4:$B$35,0)</f>
        <v>19</v>
      </c>
      <c r="N7209" s="27">
        <f>IF(J7209&lt;=0.3,INDEX(价格表!$B$4:$I$31,M7209,2),IF(AND(J7209&gt;0.3,J7209&lt;=1),INDEX(价格表!$B$4:$I$31,M7209,3),IF(AND(J7209&gt;1,J7209&lt;=2.2),INDEX(价格表!$B$4:$I$31,M7209,4),IF(AND(J7209&gt;2.2,J7209&lt;=3.3),INDEX(价格表!$B$4:$I$31,M7209,5),IF(AND(J7209&gt;3.3,J7209&lt;=4),INDEX(价格表!$B$4:$I$31,M7209,6),IF(AND(J7209&gt;4,J7209&lt;=5.5),INDEX(价格表!$B$4:$I$31,M7209,7),IF(J7209&gt;5.5,2.6+INDEX(价格表!$B$4:$I$31,M7209,8)*L7209)))))))</f>
        <v>2.15</v>
      </c>
    </row>
    <row r="7210" spans="1:14">
      <c r="A7210" s="20">
        <v>4311140706713</v>
      </c>
      <c r="B7210" s="18" t="s">
        <v>16</v>
      </c>
      <c r="C7210" s="21">
        <v>20201220</v>
      </c>
      <c r="D7210" s="21">
        <v>610538201209</v>
      </c>
      <c r="E7210" s="21" t="s">
        <v>16</v>
      </c>
      <c r="F7210" s="21">
        <v>20201230</v>
      </c>
      <c r="G7210" s="21" t="s">
        <v>17</v>
      </c>
      <c r="H7210" s="21" t="s">
        <v>21</v>
      </c>
      <c r="I7210" s="21" t="s">
        <v>181</v>
      </c>
      <c r="J7210" s="21">
        <v>1.75</v>
      </c>
      <c r="K7210" s="21" t="s">
        <v>20</v>
      </c>
      <c r="L7210">
        <f t="shared" si="130"/>
        <v>2</v>
      </c>
      <c r="M7210">
        <f>MATCH(H:H,价格表!$B$4:$B$35,0)</f>
        <v>20</v>
      </c>
      <c r="N7210" s="27">
        <f>IF(J7210&lt;=0.3,INDEX(价格表!$B$4:$I$31,M7210,2),IF(AND(J7210&gt;0.3,J7210&lt;=1),INDEX(价格表!$B$4:$I$31,M7210,3),IF(AND(J7210&gt;1,J7210&lt;=2.2),INDEX(价格表!$B$4:$I$31,M7210,4),IF(AND(J7210&gt;2.2,J7210&lt;=3.3),INDEX(价格表!$B$4:$I$31,M7210,5),IF(AND(J7210&gt;3.3,J7210&lt;=4),INDEX(价格表!$B$4:$I$31,M7210,6),IF(AND(J7210&gt;4,J7210&lt;=5.5),INDEX(价格表!$B$4:$I$31,M7210,7),IF(J7210&gt;5.5,2.6+INDEX(价格表!$B$4:$I$31,M7210,8)*L7210)))))))</f>
        <v>2.15</v>
      </c>
    </row>
    <row r="7211" spans="1:14">
      <c r="A7211" s="20">
        <v>4311140706714</v>
      </c>
      <c r="B7211" s="18" t="s">
        <v>16</v>
      </c>
      <c r="C7211" s="21">
        <v>20201220</v>
      </c>
      <c r="D7211" s="21">
        <v>610538201209</v>
      </c>
      <c r="E7211" s="21" t="s">
        <v>16</v>
      </c>
      <c r="F7211" s="21">
        <v>20201230</v>
      </c>
      <c r="G7211" s="21" t="s">
        <v>17</v>
      </c>
      <c r="H7211" s="21" t="s">
        <v>27</v>
      </c>
      <c r="I7211" s="21" t="s">
        <v>211</v>
      </c>
      <c r="J7211" s="21">
        <v>1.5</v>
      </c>
      <c r="K7211" s="21" t="s">
        <v>20</v>
      </c>
      <c r="L7211">
        <f t="shared" si="130"/>
        <v>2</v>
      </c>
      <c r="M7211">
        <f>MATCH(H:H,价格表!$B$4:$B$35,0)</f>
        <v>3</v>
      </c>
      <c r="N7211" s="27">
        <f>IF(J7211&lt;=0.3,INDEX(价格表!$B$4:$I$31,M7211,2),IF(AND(J7211&gt;0.3,J7211&lt;=1),INDEX(价格表!$B$4:$I$31,M7211,3),IF(AND(J7211&gt;1,J7211&lt;=2.2),INDEX(价格表!$B$4:$I$31,M7211,4),IF(AND(J7211&gt;2.2,J7211&lt;=3.3),INDEX(价格表!$B$4:$I$31,M7211,5),IF(AND(J7211&gt;3.3,J7211&lt;=4),INDEX(价格表!$B$4:$I$31,M7211,6),IF(AND(J7211&gt;4,J7211&lt;=5.5),INDEX(价格表!$B$4:$I$31,M7211,7),IF(J7211&gt;5.5,2.6+INDEX(价格表!$B$4:$I$31,M7211,8)*L7211)))))))</f>
        <v>2.15</v>
      </c>
    </row>
    <row r="7212" spans="1:14">
      <c r="A7212" s="20">
        <v>4311140706716</v>
      </c>
      <c r="B7212" s="18" t="s">
        <v>16</v>
      </c>
      <c r="C7212" s="21">
        <v>20201220</v>
      </c>
      <c r="D7212" s="21">
        <v>610538201209</v>
      </c>
      <c r="E7212" s="21" t="s">
        <v>16</v>
      </c>
      <c r="F7212" s="21">
        <v>20201230</v>
      </c>
      <c r="G7212" s="21" t="s">
        <v>17</v>
      </c>
      <c r="H7212" s="21" t="s">
        <v>27</v>
      </c>
      <c r="I7212" s="21" t="s">
        <v>28</v>
      </c>
      <c r="J7212" s="21">
        <v>1.52</v>
      </c>
      <c r="K7212" s="21" t="s">
        <v>20</v>
      </c>
      <c r="L7212">
        <f t="shared" si="130"/>
        <v>2</v>
      </c>
      <c r="M7212">
        <f>MATCH(H:H,价格表!$B$4:$B$35,0)</f>
        <v>3</v>
      </c>
      <c r="N7212" s="27">
        <f>IF(J7212&lt;=0.3,INDEX(价格表!$B$4:$I$31,M7212,2),IF(AND(J7212&gt;0.3,J7212&lt;=1),INDEX(价格表!$B$4:$I$31,M7212,3),IF(AND(J7212&gt;1,J7212&lt;=2.2),INDEX(价格表!$B$4:$I$31,M7212,4),IF(AND(J7212&gt;2.2,J7212&lt;=3.3),INDEX(价格表!$B$4:$I$31,M7212,5),IF(AND(J7212&gt;3.3,J7212&lt;=4),INDEX(价格表!$B$4:$I$31,M7212,6),IF(AND(J7212&gt;4,J7212&lt;=5.5),INDEX(价格表!$B$4:$I$31,M7212,7),IF(J7212&gt;5.5,2.6+INDEX(价格表!$B$4:$I$31,M7212,8)*L7212)))))))</f>
        <v>2.15</v>
      </c>
    </row>
    <row r="7213" spans="1:14">
      <c r="A7213" s="20">
        <v>4311140706717</v>
      </c>
      <c r="B7213" s="18" t="s">
        <v>16</v>
      </c>
      <c r="C7213" s="21">
        <v>20201220</v>
      </c>
      <c r="D7213" s="21">
        <v>610538201209</v>
      </c>
      <c r="E7213" s="21" t="s">
        <v>16</v>
      </c>
      <c r="F7213" s="21">
        <v>20201230</v>
      </c>
      <c r="G7213" s="21" t="s">
        <v>17</v>
      </c>
      <c r="H7213" s="21" t="s">
        <v>30</v>
      </c>
      <c r="I7213" s="21" t="s">
        <v>251</v>
      </c>
      <c r="J7213" s="21">
        <v>1.46</v>
      </c>
      <c r="K7213" s="21" t="s">
        <v>20</v>
      </c>
      <c r="L7213">
        <f t="shared" si="130"/>
        <v>2</v>
      </c>
      <c r="M7213">
        <f>MATCH(H:H,价格表!$B$4:$B$35,0)</f>
        <v>16</v>
      </c>
      <c r="N7213" s="27">
        <f>IF(J7213&lt;=0.3,INDEX(价格表!$B$4:$I$31,M7213,2),IF(AND(J7213&gt;0.3,J7213&lt;=1),INDEX(价格表!$B$4:$I$31,M7213,3),IF(AND(J7213&gt;1,J7213&lt;=2.2),INDEX(价格表!$B$4:$I$31,M7213,4),IF(AND(J7213&gt;2.2,J7213&lt;=3.3),INDEX(价格表!$B$4:$I$31,M7213,5),IF(AND(J7213&gt;3.3,J7213&lt;=4),INDEX(价格表!$B$4:$I$31,M7213,6),IF(AND(J7213&gt;4,J7213&lt;=5.5),INDEX(价格表!$B$4:$I$31,M7213,7),IF(J7213&gt;5.5,2.6+INDEX(价格表!$B$4:$I$31,M7213,8)*L7213)))))))</f>
        <v>2.15</v>
      </c>
    </row>
    <row r="7214" spans="1:14">
      <c r="A7214" s="20">
        <v>4311140706718</v>
      </c>
      <c r="B7214" s="18" t="s">
        <v>16</v>
      </c>
      <c r="C7214" s="21">
        <v>20201220</v>
      </c>
      <c r="D7214" s="21">
        <v>610538201209</v>
      </c>
      <c r="E7214" s="21" t="s">
        <v>16</v>
      </c>
      <c r="F7214" s="21">
        <v>20201230</v>
      </c>
      <c r="G7214" s="21" t="s">
        <v>17</v>
      </c>
      <c r="H7214" s="21" t="s">
        <v>88</v>
      </c>
      <c r="I7214" s="21" t="s">
        <v>101</v>
      </c>
      <c r="J7214" s="21">
        <v>1.46</v>
      </c>
      <c r="K7214" s="21" t="s">
        <v>20</v>
      </c>
      <c r="L7214">
        <f t="shared" si="130"/>
        <v>2</v>
      </c>
      <c r="M7214">
        <f>MATCH(H:H,价格表!$B$4:$B$35,0)</f>
        <v>19</v>
      </c>
      <c r="N7214" s="27">
        <f>IF(J7214&lt;=0.3,INDEX(价格表!$B$4:$I$31,M7214,2),IF(AND(J7214&gt;0.3,J7214&lt;=1),INDEX(价格表!$B$4:$I$31,M7214,3),IF(AND(J7214&gt;1,J7214&lt;=2.2),INDEX(价格表!$B$4:$I$31,M7214,4),IF(AND(J7214&gt;2.2,J7214&lt;=3.3),INDEX(价格表!$B$4:$I$31,M7214,5),IF(AND(J7214&gt;3.3,J7214&lt;=4),INDEX(价格表!$B$4:$I$31,M7214,6),IF(AND(J7214&gt;4,J7214&lt;=5.5),INDEX(价格表!$B$4:$I$31,M7214,7),IF(J7214&gt;5.5,2.6+INDEX(价格表!$B$4:$I$31,M7214,8)*L7214)))))))</f>
        <v>2.15</v>
      </c>
    </row>
    <row r="7215" spans="1:14">
      <c r="A7215" s="20">
        <v>4311140706719</v>
      </c>
      <c r="B7215" s="18" t="s">
        <v>16</v>
      </c>
      <c r="C7215" s="21">
        <v>20201220</v>
      </c>
      <c r="D7215" s="21">
        <v>610538201209</v>
      </c>
      <c r="E7215" s="21" t="s">
        <v>16</v>
      </c>
      <c r="F7215" s="21">
        <v>20201230</v>
      </c>
      <c r="G7215" s="21" t="s">
        <v>17</v>
      </c>
      <c r="H7215" s="21" t="s">
        <v>25</v>
      </c>
      <c r="I7215" s="21" t="s">
        <v>203</v>
      </c>
      <c r="J7215" s="21">
        <v>1.46</v>
      </c>
      <c r="K7215" s="21" t="s">
        <v>20</v>
      </c>
      <c r="L7215">
        <f t="shared" si="130"/>
        <v>2</v>
      </c>
      <c r="M7215">
        <f>MATCH(H:H,价格表!$B$4:$B$35,0)</f>
        <v>25</v>
      </c>
      <c r="N7215" s="27">
        <f>IF(J7215&lt;=0.3,INDEX(价格表!$B$4:$I$31,M7215,2),IF(AND(J7215&gt;0.3,J7215&lt;=1),INDEX(价格表!$B$4:$I$31,M7215,3),IF(AND(J7215&gt;1,J7215&lt;=2.2),INDEX(价格表!$B$4:$I$31,M7215,4),IF(AND(J7215&gt;2.2,J7215&lt;=3.3),INDEX(价格表!$B$4:$I$31,M7215,5),IF(AND(J7215&gt;3.3,J7215&lt;=4),INDEX(价格表!$B$4:$I$31,M7215,6),IF(AND(J7215&gt;4,J7215&lt;=5.5),INDEX(价格表!$B$4:$I$31,M7215,7),IF(J7215&gt;5.5,2.6+INDEX(价格表!$B$4:$I$31,M7215,8)*L7215)))))))</f>
        <v>2.15</v>
      </c>
    </row>
    <row r="7216" spans="1:14">
      <c r="A7216" s="20">
        <v>4311140709345</v>
      </c>
      <c r="B7216" s="18" t="s">
        <v>16</v>
      </c>
      <c r="C7216" s="21">
        <v>20201220</v>
      </c>
      <c r="D7216" s="21">
        <v>610538201209</v>
      </c>
      <c r="E7216" s="21" t="s">
        <v>16</v>
      </c>
      <c r="F7216" s="21">
        <v>20201230</v>
      </c>
      <c r="G7216" s="21" t="s">
        <v>17</v>
      </c>
      <c r="H7216" s="21" t="s">
        <v>27</v>
      </c>
      <c r="I7216" s="21" t="s">
        <v>134</v>
      </c>
      <c r="J7216" s="21">
        <v>1.51</v>
      </c>
      <c r="K7216" s="21" t="s">
        <v>20</v>
      </c>
      <c r="L7216">
        <f t="shared" si="130"/>
        <v>2</v>
      </c>
      <c r="M7216">
        <f>MATCH(H:H,价格表!$B$4:$B$35,0)</f>
        <v>3</v>
      </c>
      <c r="N7216" s="27">
        <f>IF(J7216&lt;=0.3,INDEX(价格表!$B$4:$I$31,M7216,2),IF(AND(J7216&gt;0.3,J7216&lt;=1),INDEX(价格表!$B$4:$I$31,M7216,3),IF(AND(J7216&gt;1,J7216&lt;=2.2),INDEX(价格表!$B$4:$I$31,M7216,4),IF(AND(J7216&gt;2.2,J7216&lt;=3.3),INDEX(价格表!$B$4:$I$31,M7216,5),IF(AND(J7216&gt;3.3,J7216&lt;=4),INDEX(价格表!$B$4:$I$31,M7216,6),IF(AND(J7216&gt;4,J7216&lt;=5.5),INDEX(价格表!$B$4:$I$31,M7216,7),IF(J7216&gt;5.5,2.6+INDEX(价格表!$B$4:$I$31,M7216,8)*L7216)))))))</f>
        <v>2.15</v>
      </c>
    </row>
    <row r="7217" spans="1:14">
      <c r="A7217" s="20">
        <v>4311140711753</v>
      </c>
      <c r="B7217" s="18" t="s">
        <v>16</v>
      </c>
      <c r="C7217" s="21">
        <v>20201220</v>
      </c>
      <c r="D7217" s="21">
        <v>610538201209</v>
      </c>
      <c r="E7217" s="21" t="s">
        <v>16</v>
      </c>
      <c r="F7217" s="21">
        <v>20201230</v>
      </c>
      <c r="G7217" s="21" t="s">
        <v>17</v>
      </c>
      <c r="H7217" s="21" t="s">
        <v>56</v>
      </c>
      <c r="I7217" s="21" t="s">
        <v>106</v>
      </c>
      <c r="J7217" s="21">
        <v>1.46</v>
      </c>
      <c r="K7217" s="21" t="s">
        <v>20</v>
      </c>
      <c r="L7217">
        <f t="shared" si="130"/>
        <v>2</v>
      </c>
      <c r="M7217">
        <f>MATCH(H:H,价格表!$B$4:$B$35,0)</f>
        <v>11</v>
      </c>
      <c r="N7217" s="27">
        <f>IF(J7217&lt;=0.3,INDEX(价格表!$B$4:$I$31,M7217,2),IF(AND(J7217&gt;0.3,J7217&lt;=1),INDEX(价格表!$B$4:$I$31,M7217,3),IF(AND(J7217&gt;1,J7217&lt;=2.2),INDEX(价格表!$B$4:$I$31,M7217,4),IF(AND(J7217&gt;2.2,J7217&lt;=3.3),INDEX(价格表!$B$4:$I$31,M7217,5),IF(AND(J7217&gt;3.3,J7217&lt;=4),INDEX(价格表!$B$4:$I$31,M7217,6),IF(AND(J7217&gt;4,J7217&lt;=5.5),INDEX(价格表!$B$4:$I$31,M7217,7),IF(J7217&gt;5.5,2.6+INDEX(价格表!$B$4:$I$31,M7217,8)*L7217)))))))</f>
        <v>2.15</v>
      </c>
    </row>
    <row r="7218" spans="1:14">
      <c r="A7218" s="20">
        <v>4311140712310</v>
      </c>
      <c r="B7218" s="18" t="s">
        <v>16</v>
      </c>
      <c r="C7218" s="21">
        <v>20201220</v>
      </c>
      <c r="D7218" s="21">
        <v>610538201209</v>
      </c>
      <c r="E7218" s="21" t="s">
        <v>16</v>
      </c>
      <c r="F7218" s="21">
        <v>20201230</v>
      </c>
      <c r="G7218" s="21" t="s">
        <v>17</v>
      </c>
      <c r="H7218" s="21" t="s">
        <v>68</v>
      </c>
      <c r="I7218" s="21" t="s">
        <v>69</v>
      </c>
      <c r="J7218" s="21">
        <v>1.42</v>
      </c>
      <c r="K7218" s="21" t="s">
        <v>20</v>
      </c>
      <c r="L7218">
        <f t="shared" si="130"/>
        <v>2</v>
      </c>
      <c r="M7218">
        <f>MATCH(H:H,价格表!$B$4:$B$35,0)</f>
        <v>5</v>
      </c>
      <c r="N7218" s="27">
        <f>IF(J7218&lt;=0.3,INDEX(价格表!$B$4:$I$31,M7218,2),IF(AND(J7218&gt;0.3,J7218&lt;=1),INDEX(价格表!$B$4:$I$31,M7218,3),IF(AND(J7218&gt;1,J7218&lt;=2.2),INDEX(价格表!$B$4:$I$31,M7218,4),IF(AND(J7218&gt;2.2,J7218&lt;=3.3),INDEX(价格表!$B$4:$I$31,M7218,5),IF(AND(J7218&gt;3.3,J7218&lt;=4),INDEX(价格表!$B$4:$I$31,M7218,6),IF(AND(J7218&gt;4,J7218&lt;=5.5),INDEX(价格表!$B$4:$I$31,M7218,7),IF(J7218&gt;5.5,2.6+INDEX(价格表!$B$4:$I$31,M7218,8)*L7218)))))))</f>
        <v>2.15</v>
      </c>
    </row>
    <row r="7219" spans="1:14">
      <c r="A7219" s="20">
        <v>4311140712323</v>
      </c>
      <c r="B7219" s="18" t="s">
        <v>16</v>
      </c>
      <c r="C7219" s="21">
        <v>20201220</v>
      </c>
      <c r="D7219" s="21">
        <v>610538201209</v>
      </c>
      <c r="E7219" s="21" t="s">
        <v>16</v>
      </c>
      <c r="F7219" s="21">
        <v>20201230</v>
      </c>
      <c r="G7219" s="21" t="s">
        <v>17</v>
      </c>
      <c r="H7219" s="21" t="s">
        <v>39</v>
      </c>
      <c r="I7219" s="21" t="s">
        <v>200</v>
      </c>
      <c r="J7219" s="21">
        <v>1.44</v>
      </c>
      <c r="K7219" s="21" t="s">
        <v>20</v>
      </c>
      <c r="L7219">
        <f t="shared" si="130"/>
        <v>2</v>
      </c>
      <c r="M7219">
        <f>MATCH(H:H,价格表!$B$4:$B$35,0)</f>
        <v>23</v>
      </c>
      <c r="N7219" s="27">
        <f>IF(J7219&lt;=0.3,INDEX(价格表!$B$4:$I$31,M7219,2),IF(AND(J7219&gt;0.3,J7219&lt;=1),INDEX(价格表!$B$4:$I$31,M7219,3),IF(AND(J7219&gt;1,J7219&lt;=2.2),INDEX(价格表!$B$4:$I$31,M7219,4),IF(AND(J7219&gt;2.2,J7219&lt;=3.3),INDEX(价格表!$B$4:$I$31,M7219,5),IF(AND(J7219&gt;3.3,J7219&lt;=4),INDEX(价格表!$B$4:$I$31,M7219,6),IF(AND(J7219&gt;4,J7219&lt;=5.5),INDEX(价格表!$B$4:$I$31,M7219,7),IF(J7219&gt;5.5,2.6+INDEX(价格表!$B$4:$I$31,M7219,8)*L7219)))))))</f>
        <v>2.15</v>
      </c>
    </row>
    <row r="7220" spans="1:14">
      <c r="A7220" s="20">
        <v>4311140712367</v>
      </c>
      <c r="B7220" s="18" t="s">
        <v>16</v>
      </c>
      <c r="C7220" s="21">
        <v>20201220</v>
      </c>
      <c r="D7220" s="21">
        <v>610538201209</v>
      </c>
      <c r="E7220" s="21" t="s">
        <v>16</v>
      </c>
      <c r="F7220" s="21">
        <v>20201230</v>
      </c>
      <c r="G7220" s="21" t="s">
        <v>17</v>
      </c>
      <c r="H7220" s="21" t="s">
        <v>33</v>
      </c>
      <c r="I7220" s="21" t="s">
        <v>34</v>
      </c>
      <c r="J7220" s="21">
        <v>1.49</v>
      </c>
      <c r="K7220" s="21" t="s">
        <v>20</v>
      </c>
      <c r="L7220">
        <f t="shared" si="130"/>
        <v>2</v>
      </c>
      <c r="M7220">
        <f>MATCH(H:H,价格表!$B$4:$B$35,0)</f>
        <v>13</v>
      </c>
      <c r="N7220" s="27">
        <f>IF(J7220&lt;=0.3,INDEX(价格表!$B$4:$I$31,M7220,2),IF(AND(J7220&gt;0.3,J7220&lt;=1),INDEX(价格表!$B$4:$I$31,M7220,3),IF(AND(J7220&gt;1,J7220&lt;=2.2),INDEX(价格表!$B$4:$I$31,M7220,4),IF(AND(J7220&gt;2.2,J7220&lt;=3.3),INDEX(价格表!$B$4:$I$31,M7220,5),IF(AND(J7220&gt;3.3,J7220&lt;=4),INDEX(价格表!$B$4:$I$31,M7220,6),IF(AND(J7220&gt;4,J7220&lt;=5.5),INDEX(价格表!$B$4:$I$31,M7220,7),IF(J7220&gt;5.5,2.6+INDEX(价格表!$B$4:$I$31,M7220,8)*L7220)))))))</f>
        <v>2.15</v>
      </c>
    </row>
    <row r="7221" spans="1:14">
      <c r="A7221" s="20">
        <v>4311140713560</v>
      </c>
      <c r="B7221" s="18" t="s">
        <v>16</v>
      </c>
      <c r="C7221" s="21">
        <v>20201220</v>
      </c>
      <c r="D7221" s="21">
        <v>610538201209</v>
      </c>
      <c r="E7221" s="21" t="s">
        <v>16</v>
      </c>
      <c r="F7221" s="21">
        <v>20201230</v>
      </c>
      <c r="G7221" s="21" t="s">
        <v>17</v>
      </c>
      <c r="H7221" s="21" t="s">
        <v>54</v>
      </c>
      <c r="I7221" s="21" t="s">
        <v>275</v>
      </c>
      <c r="J7221" s="21">
        <v>1.46</v>
      </c>
      <c r="K7221" s="21" t="s">
        <v>20</v>
      </c>
      <c r="L7221">
        <f t="shared" si="130"/>
        <v>2</v>
      </c>
      <c r="M7221">
        <f>MATCH(H:H,价格表!$B$4:$B$35,0)</f>
        <v>14</v>
      </c>
      <c r="N7221" s="27">
        <f>IF(J7221&lt;=0.3,INDEX(价格表!$B$4:$I$31,M7221,2),IF(AND(J7221&gt;0.3,J7221&lt;=1),INDEX(价格表!$B$4:$I$31,M7221,3),IF(AND(J7221&gt;1,J7221&lt;=2.2),INDEX(价格表!$B$4:$I$31,M7221,4),IF(AND(J7221&gt;2.2,J7221&lt;=3.3),INDEX(价格表!$B$4:$I$31,M7221,5),IF(AND(J7221&gt;3.3,J7221&lt;=4),INDEX(价格表!$B$4:$I$31,M7221,6),IF(AND(J7221&gt;4,J7221&lt;=5.5),INDEX(价格表!$B$4:$I$31,M7221,7),IF(J7221&gt;5.5,2.6+INDEX(价格表!$B$4:$I$31,M7221,8)*L7221)))))))</f>
        <v>2.15</v>
      </c>
    </row>
    <row r="7222" spans="1:14">
      <c r="A7222" s="20">
        <v>4311140714309</v>
      </c>
      <c r="B7222" s="18" t="s">
        <v>16</v>
      </c>
      <c r="C7222" s="21">
        <v>20201220</v>
      </c>
      <c r="D7222" s="21">
        <v>610538201209</v>
      </c>
      <c r="E7222" s="21" t="s">
        <v>16</v>
      </c>
      <c r="F7222" s="21">
        <v>20201230</v>
      </c>
      <c r="G7222" s="21" t="s">
        <v>17</v>
      </c>
      <c r="H7222" s="21" t="s">
        <v>56</v>
      </c>
      <c r="I7222" s="21" t="s">
        <v>116</v>
      </c>
      <c r="J7222" s="21">
        <v>1.46</v>
      </c>
      <c r="K7222" s="21" t="s">
        <v>20</v>
      </c>
      <c r="L7222">
        <f t="shared" si="130"/>
        <v>2</v>
      </c>
      <c r="M7222">
        <f>MATCH(H:H,价格表!$B$4:$B$35,0)</f>
        <v>11</v>
      </c>
      <c r="N7222" s="27">
        <f>IF(J7222&lt;=0.3,INDEX(价格表!$B$4:$I$31,M7222,2),IF(AND(J7222&gt;0.3,J7222&lt;=1),INDEX(价格表!$B$4:$I$31,M7222,3),IF(AND(J7222&gt;1,J7222&lt;=2.2),INDEX(价格表!$B$4:$I$31,M7222,4),IF(AND(J7222&gt;2.2,J7222&lt;=3.3),INDEX(价格表!$B$4:$I$31,M7222,5),IF(AND(J7222&gt;3.3,J7222&lt;=4),INDEX(价格表!$B$4:$I$31,M7222,6),IF(AND(J7222&gt;4,J7222&lt;=5.5),INDEX(价格表!$B$4:$I$31,M7222,7),IF(J7222&gt;5.5,2.6+INDEX(价格表!$B$4:$I$31,M7222,8)*L7222)))))))</f>
        <v>2.15</v>
      </c>
    </row>
    <row r="7223" spans="1:14">
      <c r="A7223" s="20">
        <v>4311140726520</v>
      </c>
      <c r="B7223" s="18" t="s">
        <v>16</v>
      </c>
      <c r="C7223" s="21">
        <v>20201220</v>
      </c>
      <c r="D7223" s="21">
        <v>610538201209</v>
      </c>
      <c r="E7223" s="21" t="s">
        <v>16</v>
      </c>
      <c r="F7223" s="21">
        <v>20201230</v>
      </c>
      <c r="G7223" s="21" t="s">
        <v>17</v>
      </c>
      <c r="H7223" s="21" t="s">
        <v>21</v>
      </c>
      <c r="I7223" s="21" t="s">
        <v>109</v>
      </c>
      <c r="J7223" s="21">
        <v>1.46</v>
      </c>
      <c r="K7223" s="21" t="s">
        <v>20</v>
      </c>
      <c r="L7223">
        <f t="shared" si="130"/>
        <v>2</v>
      </c>
      <c r="M7223">
        <f>MATCH(H:H,价格表!$B$4:$B$35,0)</f>
        <v>20</v>
      </c>
      <c r="N7223" s="27">
        <f>IF(J7223&lt;=0.3,INDEX(价格表!$B$4:$I$31,M7223,2),IF(AND(J7223&gt;0.3,J7223&lt;=1),INDEX(价格表!$B$4:$I$31,M7223,3),IF(AND(J7223&gt;1,J7223&lt;=2.2),INDEX(价格表!$B$4:$I$31,M7223,4),IF(AND(J7223&gt;2.2,J7223&lt;=3.3),INDEX(价格表!$B$4:$I$31,M7223,5),IF(AND(J7223&gt;3.3,J7223&lt;=4),INDEX(价格表!$B$4:$I$31,M7223,6),IF(AND(J7223&gt;4,J7223&lt;=5.5),INDEX(价格表!$B$4:$I$31,M7223,7),IF(J7223&gt;5.5,2.6+INDEX(价格表!$B$4:$I$31,M7223,8)*L7223)))))))</f>
        <v>2.15</v>
      </c>
    </row>
    <row r="7224" spans="1:14">
      <c r="A7224" s="20">
        <v>4311140726554</v>
      </c>
      <c r="B7224" s="18" t="s">
        <v>16</v>
      </c>
      <c r="C7224" s="21">
        <v>20201220</v>
      </c>
      <c r="D7224" s="21">
        <v>610538201209</v>
      </c>
      <c r="E7224" s="21" t="s">
        <v>16</v>
      </c>
      <c r="F7224" s="21">
        <v>20201230</v>
      </c>
      <c r="G7224" s="21" t="s">
        <v>17</v>
      </c>
      <c r="H7224" s="21" t="s">
        <v>23</v>
      </c>
      <c r="I7224" s="21" t="s">
        <v>225</v>
      </c>
      <c r="J7224" s="21">
        <v>1.46</v>
      </c>
      <c r="K7224" s="21" t="s">
        <v>20</v>
      </c>
      <c r="L7224">
        <f t="shared" si="130"/>
        <v>2</v>
      </c>
      <c r="M7224">
        <f>MATCH(H:H,价格表!$B$4:$B$35,0)</f>
        <v>15</v>
      </c>
      <c r="N7224" s="27">
        <f>IF(J7224&lt;=0.3,INDEX(价格表!$B$4:$I$31,M7224,2),IF(AND(J7224&gt;0.3,J7224&lt;=1),INDEX(价格表!$B$4:$I$31,M7224,3),IF(AND(J7224&gt;1,J7224&lt;=2.2),INDEX(价格表!$B$4:$I$31,M7224,4),IF(AND(J7224&gt;2.2,J7224&lt;=3.3),INDEX(价格表!$B$4:$I$31,M7224,5),IF(AND(J7224&gt;3.3,J7224&lt;=4),INDEX(价格表!$B$4:$I$31,M7224,6),IF(AND(J7224&gt;4,J7224&lt;=5.5),INDEX(价格表!$B$4:$I$31,M7224,7),IF(J7224&gt;5.5,2.6+INDEX(价格表!$B$4:$I$31,M7224,8)*L7224)))))))</f>
        <v>2.15</v>
      </c>
    </row>
    <row r="7225" spans="1:14">
      <c r="A7225" s="20">
        <v>4311140726566</v>
      </c>
      <c r="B7225" s="18" t="s">
        <v>16</v>
      </c>
      <c r="C7225" s="21">
        <v>20201220</v>
      </c>
      <c r="D7225" s="21">
        <v>610538201209</v>
      </c>
      <c r="E7225" s="21" t="s">
        <v>16</v>
      </c>
      <c r="F7225" s="21">
        <v>20201230</v>
      </c>
      <c r="G7225" s="21" t="s">
        <v>17</v>
      </c>
      <c r="H7225" s="21" t="s">
        <v>43</v>
      </c>
      <c r="I7225" s="21" t="s">
        <v>79</v>
      </c>
      <c r="J7225" s="21">
        <v>1.46</v>
      </c>
      <c r="K7225" s="21" t="s">
        <v>20</v>
      </c>
      <c r="L7225">
        <f t="shared" si="130"/>
        <v>2</v>
      </c>
      <c r="M7225">
        <f>MATCH(H:H,价格表!$B$4:$B$35,0)</f>
        <v>10</v>
      </c>
      <c r="N7225" s="27">
        <f>IF(J7225&lt;=0.3,INDEX(价格表!$B$4:$I$31,M7225,2),IF(AND(J7225&gt;0.3,J7225&lt;=1),INDEX(价格表!$B$4:$I$31,M7225,3),IF(AND(J7225&gt;1,J7225&lt;=2.2),INDEX(价格表!$B$4:$I$31,M7225,4),IF(AND(J7225&gt;2.2,J7225&lt;=3.3),INDEX(价格表!$B$4:$I$31,M7225,5),IF(AND(J7225&gt;3.3,J7225&lt;=4),INDEX(价格表!$B$4:$I$31,M7225,6),IF(AND(J7225&gt;4,J7225&lt;=5.5),INDEX(价格表!$B$4:$I$31,M7225,7),IF(J7225&gt;5.5,2.6+INDEX(价格表!$B$4:$I$31,M7225,8)*L7225)))))))</f>
        <v>2.15</v>
      </c>
    </row>
    <row r="7226" spans="1:14">
      <c r="A7226" s="20">
        <v>4311140727156</v>
      </c>
      <c r="B7226" s="18" t="s">
        <v>16</v>
      </c>
      <c r="C7226" s="21">
        <v>20201220</v>
      </c>
      <c r="D7226" s="21">
        <v>610538201209</v>
      </c>
      <c r="E7226" s="21" t="s">
        <v>16</v>
      </c>
      <c r="F7226" s="21">
        <v>20201230</v>
      </c>
      <c r="G7226" s="21" t="s">
        <v>17</v>
      </c>
      <c r="H7226" s="21" t="s">
        <v>63</v>
      </c>
      <c r="I7226" s="21" t="s">
        <v>64</v>
      </c>
      <c r="J7226" s="21">
        <v>1.46</v>
      </c>
      <c r="K7226" s="21" t="s">
        <v>20</v>
      </c>
      <c r="L7226">
        <f t="shared" si="130"/>
        <v>2</v>
      </c>
      <c r="M7226">
        <f>MATCH(H:H,价格表!$B$4:$B$35,0)</f>
        <v>21</v>
      </c>
      <c r="N7226" s="27">
        <f>IF(J7226&lt;=0.3,INDEX(价格表!$B$4:$I$31,M7226,2),IF(AND(J7226&gt;0.3,J7226&lt;=1),INDEX(价格表!$B$4:$I$31,M7226,3),IF(AND(J7226&gt;1,J7226&lt;=2.2),INDEX(价格表!$B$4:$I$31,M7226,4),IF(AND(J7226&gt;2.2,J7226&lt;=3.3),INDEX(价格表!$B$4:$I$31,M7226,5),IF(AND(J7226&gt;3.3,J7226&lt;=4),INDEX(价格表!$B$4:$I$31,M7226,6),IF(AND(J7226&gt;4,J7226&lt;=5.5),INDEX(价格表!$B$4:$I$31,M7226,7),IF(J7226&gt;5.5,2.6+INDEX(价格表!$B$4:$I$31,M7226,8)*L7226)))))))</f>
        <v>2.15</v>
      </c>
    </row>
    <row r="7227" spans="1:14">
      <c r="A7227" s="20">
        <v>4311140727200</v>
      </c>
      <c r="B7227" s="18" t="s">
        <v>16</v>
      </c>
      <c r="C7227" s="21">
        <v>20201220</v>
      </c>
      <c r="D7227" s="21">
        <v>610538201209</v>
      </c>
      <c r="E7227" s="21" t="s">
        <v>16</v>
      </c>
      <c r="F7227" s="21">
        <v>20201230</v>
      </c>
      <c r="G7227" s="21" t="s">
        <v>17</v>
      </c>
      <c r="H7227" s="21" t="s">
        <v>54</v>
      </c>
      <c r="I7227" s="21" t="s">
        <v>129</v>
      </c>
      <c r="J7227" s="21">
        <v>1.46</v>
      </c>
      <c r="K7227" s="21" t="s">
        <v>20</v>
      </c>
      <c r="L7227">
        <f t="shared" si="130"/>
        <v>2</v>
      </c>
      <c r="M7227">
        <f>MATCH(H:H,价格表!$B$4:$B$35,0)</f>
        <v>14</v>
      </c>
      <c r="N7227" s="27">
        <f>IF(J7227&lt;=0.3,INDEX(价格表!$B$4:$I$31,M7227,2),IF(AND(J7227&gt;0.3,J7227&lt;=1),INDEX(价格表!$B$4:$I$31,M7227,3),IF(AND(J7227&gt;1,J7227&lt;=2.2),INDEX(价格表!$B$4:$I$31,M7227,4),IF(AND(J7227&gt;2.2,J7227&lt;=3.3),INDEX(价格表!$B$4:$I$31,M7227,5),IF(AND(J7227&gt;3.3,J7227&lt;=4),INDEX(价格表!$B$4:$I$31,M7227,6),IF(AND(J7227&gt;4,J7227&lt;=5.5),INDEX(价格表!$B$4:$I$31,M7227,7),IF(J7227&gt;5.5,2.6+INDEX(价格表!$B$4:$I$31,M7227,8)*L7227)))))))</f>
        <v>2.15</v>
      </c>
    </row>
    <row r="7228" spans="1:14">
      <c r="A7228" s="20">
        <v>4311140727201</v>
      </c>
      <c r="B7228" s="18" t="s">
        <v>16</v>
      </c>
      <c r="C7228" s="21">
        <v>20201220</v>
      </c>
      <c r="D7228" s="21">
        <v>610538201209</v>
      </c>
      <c r="E7228" s="21" t="s">
        <v>16</v>
      </c>
      <c r="F7228" s="21">
        <v>20201230</v>
      </c>
      <c r="G7228" s="21" t="s">
        <v>17</v>
      </c>
      <c r="H7228" s="21" t="s">
        <v>27</v>
      </c>
      <c r="I7228" s="21" t="s">
        <v>128</v>
      </c>
      <c r="J7228" s="21">
        <v>1.46</v>
      </c>
      <c r="K7228" s="21" t="s">
        <v>20</v>
      </c>
      <c r="L7228">
        <f t="shared" si="130"/>
        <v>2</v>
      </c>
      <c r="M7228">
        <f>MATCH(H:H,价格表!$B$4:$B$35,0)</f>
        <v>3</v>
      </c>
      <c r="N7228" s="27">
        <f>IF(J7228&lt;=0.3,INDEX(价格表!$B$4:$I$31,M7228,2),IF(AND(J7228&gt;0.3,J7228&lt;=1),INDEX(价格表!$B$4:$I$31,M7228,3),IF(AND(J7228&gt;1,J7228&lt;=2.2),INDEX(价格表!$B$4:$I$31,M7228,4),IF(AND(J7228&gt;2.2,J7228&lt;=3.3),INDEX(价格表!$B$4:$I$31,M7228,5),IF(AND(J7228&gt;3.3,J7228&lt;=4),INDEX(价格表!$B$4:$I$31,M7228,6),IF(AND(J7228&gt;4,J7228&lt;=5.5),INDEX(价格表!$B$4:$I$31,M7228,7),IF(J7228&gt;5.5,2.6+INDEX(价格表!$B$4:$I$31,M7228,8)*L7228)))))))</f>
        <v>2.15</v>
      </c>
    </row>
    <row r="7229" spans="1:14">
      <c r="A7229" s="20">
        <v>4311140727202</v>
      </c>
      <c r="B7229" s="18" t="s">
        <v>16</v>
      </c>
      <c r="C7229" s="21">
        <v>20201220</v>
      </c>
      <c r="D7229" s="21">
        <v>610538201209</v>
      </c>
      <c r="E7229" s="21" t="s">
        <v>16</v>
      </c>
      <c r="F7229" s="21">
        <v>20201230</v>
      </c>
      <c r="G7229" s="21" t="s">
        <v>17</v>
      </c>
      <c r="H7229" s="21" t="s">
        <v>66</v>
      </c>
      <c r="I7229" s="21" t="s">
        <v>113</v>
      </c>
      <c r="J7229" s="21">
        <v>1.62</v>
      </c>
      <c r="K7229" s="21" t="s">
        <v>20</v>
      </c>
      <c r="L7229">
        <f t="shared" si="130"/>
        <v>2</v>
      </c>
      <c r="M7229">
        <f>MATCH(H:H,价格表!$B$4:$B$35,0)</f>
        <v>17</v>
      </c>
      <c r="N7229" s="27">
        <f>IF(J7229&lt;=0.3,INDEX(价格表!$B$4:$I$31,M7229,2),IF(AND(J7229&gt;0.3,J7229&lt;=1),INDEX(价格表!$B$4:$I$31,M7229,3),IF(AND(J7229&gt;1,J7229&lt;=2.2),INDEX(价格表!$B$4:$I$31,M7229,4),IF(AND(J7229&gt;2.2,J7229&lt;=3.3),INDEX(价格表!$B$4:$I$31,M7229,5),IF(AND(J7229&gt;3.3,J7229&lt;=4),INDEX(价格表!$B$4:$I$31,M7229,6),IF(AND(J7229&gt;4,J7229&lt;=5.5),INDEX(价格表!$B$4:$I$31,M7229,7),IF(J7229&gt;5.5,2.6+INDEX(价格表!$B$4:$I$31,M7229,8)*L7229)))))))</f>
        <v>2.15</v>
      </c>
    </row>
    <row r="7230" spans="1:14">
      <c r="A7230" s="20">
        <v>4311140727203</v>
      </c>
      <c r="B7230" s="18" t="s">
        <v>16</v>
      </c>
      <c r="C7230" s="21">
        <v>20201220</v>
      </c>
      <c r="D7230" s="21">
        <v>610538201209</v>
      </c>
      <c r="E7230" s="21" t="s">
        <v>16</v>
      </c>
      <c r="F7230" s="21">
        <v>20201230</v>
      </c>
      <c r="G7230" s="21" t="s">
        <v>17</v>
      </c>
      <c r="H7230" s="21" t="s">
        <v>18</v>
      </c>
      <c r="I7230" s="21" t="s">
        <v>53</v>
      </c>
      <c r="J7230" s="21">
        <v>1.46</v>
      </c>
      <c r="K7230" s="21" t="s">
        <v>20</v>
      </c>
      <c r="L7230">
        <f t="shared" si="130"/>
        <v>2</v>
      </c>
      <c r="M7230">
        <f>MATCH(H:H,价格表!$B$4:$B$35,0)</f>
        <v>1</v>
      </c>
      <c r="N7230" s="27">
        <f>IF(J7230&lt;=0.3,INDEX(价格表!$B$4:$I$31,M7230,2),IF(AND(J7230&gt;0.3,J7230&lt;=1),INDEX(价格表!$B$4:$I$31,M7230,3),IF(AND(J7230&gt;1,J7230&lt;=2.2),INDEX(价格表!$B$4:$I$31,M7230,4),IF(AND(J7230&gt;2.2,J7230&lt;=3.3),INDEX(价格表!$B$4:$I$31,M7230,5),IF(AND(J7230&gt;3.3,J7230&lt;=4),INDEX(价格表!$B$4:$I$31,M7230,6),IF(AND(J7230&gt;4,J7230&lt;=5.5),INDEX(价格表!$B$4:$I$31,M7230,7),IF(J7230&gt;5.5,2.6+INDEX(价格表!$B$4:$I$31,M7230,8)*L7230)))))))</f>
        <v>2.15</v>
      </c>
    </row>
    <row r="7231" spans="1:14">
      <c r="A7231" s="20">
        <v>4311140727204</v>
      </c>
      <c r="B7231" s="18" t="s">
        <v>16</v>
      </c>
      <c r="C7231" s="21">
        <v>20201220</v>
      </c>
      <c r="D7231" s="21">
        <v>610538201209</v>
      </c>
      <c r="E7231" s="21" t="s">
        <v>16</v>
      </c>
      <c r="F7231" s="21">
        <v>20201230</v>
      </c>
      <c r="G7231" s="21" t="s">
        <v>17</v>
      </c>
      <c r="H7231" s="21" t="s">
        <v>66</v>
      </c>
      <c r="I7231" s="21" t="s">
        <v>142</v>
      </c>
      <c r="J7231" s="21">
        <v>1.46</v>
      </c>
      <c r="K7231" s="21" t="s">
        <v>20</v>
      </c>
      <c r="L7231">
        <f t="shared" si="130"/>
        <v>2</v>
      </c>
      <c r="M7231">
        <f>MATCH(H:H,价格表!$B$4:$B$35,0)</f>
        <v>17</v>
      </c>
      <c r="N7231" s="27">
        <f>IF(J7231&lt;=0.3,INDEX(价格表!$B$4:$I$31,M7231,2),IF(AND(J7231&gt;0.3,J7231&lt;=1),INDEX(价格表!$B$4:$I$31,M7231,3),IF(AND(J7231&gt;1,J7231&lt;=2.2),INDEX(价格表!$B$4:$I$31,M7231,4),IF(AND(J7231&gt;2.2,J7231&lt;=3.3),INDEX(价格表!$B$4:$I$31,M7231,5),IF(AND(J7231&gt;3.3,J7231&lt;=4),INDEX(价格表!$B$4:$I$31,M7231,6),IF(AND(J7231&gt;4,J7231&lt;=5.5),INDEX(价格表!$B$4:$I$31,M7231,7),IF(J7231&gt;5.5,2.6+INDEX(价格表!$B$4:$I$31,M7231,8)*L7231)))))))</f>
        <v>2.15</v>
      </c>
    </row>
    <row r="7232" spans="1:14">
      <c r="A7232" s="20">
        <v>4311140727205</v>
      </c>
      <c r="B7232" s="18" t="s">
        <v>16</v>
      </c>
      <c r="C7232" s="21">
        <v>20201220</v>
      </c>
      <c r="D7232" s="21">
        <v>610538201209</v>
      </c>
      <c r="E7232" s="21" t="s">
        <v>16</v>
      </c>
      <c r="F7232" s="21">
        <v>20201230</v>
      </c>
      <c r="G7232" s="21" t="s">
        <v>17</v>
      </c>
      <c r="H7232" s="21" t="s">
        <v>30</v>
      </c>
      <c r="I7232" s="21" t="s">
        <v>284</v>
      </c>
      <c r="J7232" s="21">
        <v>1.46</v>
      </c>
      <c r="K7232" s="21" t="s">
        <v>20</v>
      </c>
      <c r="L7232">
        <f t="shared" si="130"/>
        <v>2</v>
      </c>
      <c r="M7232">
        <f>MATCH(H:H,价格表!$B$4:$B$35,0)</f>
        <v>16</v>
      </c>
      <c r="N7232" s="27">
        <f>IF(J7232&lt;=0.3,INDEX(价格表!$B$4:$I$31,M7232,2),IF(AND(J7232&gt;0.3,J7232&lt;=1),INDEX(价格表!$B$4:$I$31,M7232,3),IF(AND(J7232&gt;1,J7232&lt;=2.2),INDEX(价格表!$B$4:$I$31,M7232,4),IF(AND(J7232&gt;2.2,J7232&lt;=3.3),INDEX(价格表!$B$4:$I$31,M7232,5),IF(AND(J7232&gt;3.3,J7232&lt;=4),INDEX(价格表!$B$4:$I$31,M7232,6),IF(AND(J7232&gt;4,J7232&lt;=5.5),INDEX(价格表!$B$4:$I$31,M7232,7),IF(J7232&gt;5.5,2.6+INDEX(价格表!$B$4:$I$31,M7232,8)*L7232)))))))</f>
        <v>2.15</v>
      </c>
    </row>
    <row r="7233" spans="1:14">
      <c r="A7233" s="20">
        <v>4311140727206</v>
      </c>
      <c r="B7233" s="18" t="s">
        <v>16</v>
      </c>
      <c r="C7233" s="21">
        <v>20201220</v>
      </c>
      <c r="D7233" s="21">
        <v>610538201209</v>
      </c>
      <c r="E7233" s="21" t="s">
        <v>16</v>
      </c>
      <c r="F7233" s="21">
        <v>20201230</v>
      </c>
      <c r="G7233" s="21" t="s">
        <v>17</v>
      </c>
      <c r="H7233" s="21" t="s">
        <v>25</v>
      </c>
      <c r="I7233" s="21" t="s">
        <v>291</v>
      </c>
      <c r="J7233" s="21">
        <v>1.46</v>
      </c>
      <c r="K7233" s="21" t="s">
        <v>20</v>
      </c>
      <c r="L7233">
        <f t="shared" si="130"/>
        <v>2</v>
      </c>
      <c r="M7233">
        <f>MATCH(H:H,价格表!$B$4:$B$35,0)</f>
        <v>25</v>
      </c>
      <c r="N7233" s="27">
        <f>IF(J7233&lt;=0.3,INDEX(价格表!$B$4:$I$31,M7233,2),IF(AND(J7233&gt;0.3,J7233&lt;=1),INDEX(价格表!$B$4:$I$31,M7233,3),IF(AND(J7233&gt;1,J7233&lt;=2.2),INDEX(价格表!$B$4:$I$31,M7233,4),IF(AND(J7233&gt;2.2,J7233&lt;=3.3),INDEX(价格表!$B$4:$I$31,M7233,5),IF(AND(J7233&gt;3.3,J7233&lt;=4),INDEX(价格表!$B$4:$I$31,M7233,6),IF(AND(J7233&gt;4,J7233&lt;=5.5),INDEX(价格表!$B$4:$I$31,M7233,7),IF(J7233&gt;5.5,2.6+INDEX(价格表!$B$4:$I$31,M7233,8)*L7233)))))))</f>
        <v>2.15</v>
      </c>
    </row>
    <row r="7234" spans="1:14">
      <c r="A7234" s="20">
        <v>4311140727207</v>
      </c>
      <c r="B7234" s="18" t="s">
        <v>16</v>
      </c>
      <c r="C7234" s="21">
        <v>20201220</v>
      </c>
      <c r="D7234" s="21">
        <v>610538201209</v>
      </c>
      <c r="E7234" s="21" t="s">
        <v>16</v>
      </c>
      <c r="F7234" s="21">
        <v>20201230</v>
      </c>
      <c r="G7234" s="21" t="s">
        <v>17</v>
      </c>
      <c r="H7234" s="21" t="s">
        <v>88</v>
      </c>
      <c r="I7234" s="21" t="s">
        <v>96</v>
      </c>
      <c r="J7234" s="21">
        <v>1.46</v>
      </c>
      <c r="K7234" s="21" t="s">
        <v>20</v>
      </c>
      <c r="L7234">
        <f t="shared" si="130"/>
        <v>2</v>
      </c>
      <c r="M7234">
        <f>MATCH(H:H,价格表!$B$4:$B$35,0)</f>
        <v>19</v>
      </c>
      <c r="N7234" s="27">
        <f>IF(J7234&lt;=0.3,INDEX(价格表!$B$4:$I$31,M7234,2),IF(AND(J7234&gt;0.3,J7234&lt;=1),INDEX(价格表!$B$4:$I$31,M7234,3),IF(AND(J7234&gt;1,J7234&lt;=2.2),INDEX(价格表!$B$4:$I$31,M7234,4),IF(AND(J7234&gt;2.2,J7234&lt;=3.3),INDEX(价格表!$B$4:$I$31,M7234,5),IF(AND(J7234&gt;3.3,J7234&lt;=4),INDEX(价格表!$B$4:$I$31,M7234,6),IF(AND(J7234&gt;4,J7234&lt;=5.5),INDEX(价格表!$B$4:$I$31,M7234,7),IF(J7234&gt;5.5,2.6+INDEX(价格表!$B$4:$I$31,M7234,8)*L7234)))))))</f>
        <v>2.15</v>
      </c>
    </row>
    <row r="7235" spans="1:14">
      <c r="A7235" s="20">
        <v>4311140727208</v>
      </c>
      <c r="B7235" s="18" t="s">
        <v>16</v>
      </c>
      <c r="C7235" s="21">
        <v>20201220</v>
      </c>
      <c r="D7235" s="21">
        <v>610538201209</v>
      </c>
      <c r="E7235" s="21" t="s">
        <v>16</v>
      </c>
      <c r="F7235" s="21">
        <v>20201230</v>
      </c>
      <c r="G7235" s="21" t="s">
        <v>17</v>
      </c>
      <c r="H7235" s="21" t="s">
        <v>50</v>
      </c>
      <c r="I7235" s="21" t="s">
        <v>51</v>
      </c>
      <c r="J7235" s="21">
        <v>1.48</v>
      </c>
      <c r="K7235" s="21" t="s">
        <v>20</v>
      </c>
      <c r="L7235">
        <f t="shared" si="130"/>
        <v>2</v>
      </c>
      <c r="M7235">
        <f>MATCH(H:H,价格表!$B$4:$B$35,0)</f>
        <v>4</v>
      </c>
      <c r="N7235" s="27">
        <f>IF(J7235&lt;=0.3,INDEX(价格表!$B$4:$I$31,M7235,2),IF(AND(J7235&gt;0.3,J7235&lt;=1),INDEX(价格表!$B$4:$I$31,M7235,3),IF(AND(J7235&gt;1,J7235&lt;=2.2),INDEX(价格表!$B$4:$I$31,M7235,4),IF(AND(J7235&gt;2.2,J7235&lt;=3.3),INDEX(价格表!$B$4:$I$31,M7235,5),IF(AND(J7235&gt;3.3,J7235&lt;=4),INDEX(价格表!$B$4:$I$31,M7235,6),IF(AND(J7235&gt;4,J7235&lt;=5.5),INDEX(价格表!$B$4:$I$31,M7235,7),IF(J7235&gt;5.5,2.6+INDEX(价格表!$B$4:$I$31,M7235,8)*L7235)))))))</f>
        <v>2.15</v>
      </c>
    </row>
    <row r="7236" spans="1:14">
      <c r="A7236" s="20">
        <v>4311140727209</v>
      </c>
      <c r="B7236" s="18" t="s">
        <v>16</v>
      </c>
      <c r="C7236" s="21">
        <v>20201220</v>
      </c>
      <c r="D7236" s="21">
        <v>610538201209</v>
      </c>
      <c r="E7236" s="21" t="s">
        <v>16</v>
      </c>
      <c r="F7236" s="21">
        <v>20201230</v>
      </c>
      <c r="G7236" s="21" t="s">
        <v>17</v>
      </c>
      <c r="H7236" s="21" t="s">
        <v>30</v>
      </c>
      <c r="I7236" s="21" t="s">
        <v>360</v>
      </c>
      <c r="J7236" s="21">
        <v>1.46</v>
      </c>
      <c r="K7236" s="21" t="s">
        <v>20</v>
      </c>
      <c r="L7236">
        <f t="shared" ref="L7236:L7299" si="131">ROUNDUP(J7236,0)</f>
        <v>2</v>
      </c>
      <c r="M7236">
        <f>MATCH(H:H,价格表!$B$4:$B$35,0)</f>
        <v>16</v>
      </c>
      <c r="N7236" s="27">
        <f>IF(J7236&lt;=0.3,INDEX(价格表!$B$4:$I$31,M7236,2),IF(AND(J7236&gt;0.3,J7236&lt;=1),INDEX(价格表!$B$4:$I$31,M7236,3),IF(AND(J7236&gt;1,J7236&lt;=2.2),INDEX(价格表!$B$4:$I$31,M7236,4),IF(AND(J7236&gt;2.2,J7236&lt;=3.3),INDEX(价格表!$B$4:$I$31,M7236,5),IF(AND(J7236&gt;3.3,J7236&lt;=4),INDEX(价格表!$B$4:$I$31,M7236,6),IF(AND(J7236&gt;4,J7236&lt;=5.5),INDEX(价格表!$B$4:$I$31,M7236,7),IF(J7236&gt;5.5,2.6+INDEX(价格表!$B$4:$I$31,M7236,8)*L7236)))))))</f>
        <v>2.15</v>
      </c>
    </row>
    <row r="7237" spans="1:14">
      <c r="A7237" s="20">
        <v>4311140727637</v>
      </c>
      <c r="B7237" s="18" t="s">
        <v>16</v>
      </c>
      <c r="C7237" s="21">
        <v>20201220</v>
      </c>
      <c r="D7237" s="21">
        <v>610538201209</v>
      </c>
      <c r="E7237" s="21" t="s">
        <v>16</v>
      </c>
      <c r="F7237" s="21">
        <v>20201230</v>
      </c>
      <c r="G7237" s="21" t="s">
        <v>17</v>
      </c>
      <c r="H7237" s="21" t="s">
        <v>21</v>
      </c>
      <c r="I7237" s="21" t="s">
        <v>204</v>
      </c>
      <c r="J7237" s="21">
        <v>1.54</v>
      </c>
      <c r="K7237" s="21" t="s">
        <v>20</v>
      </c>
      <c r="L7237">
        <f t="shared" si="131"/>
        <v>2</v>
      </c>
      <c r="M7237">
        <f>MATCH(H:H,价格表!$B$4:$B$35,0)</f>
        <v>20</v>
      </c>
      <c r="N7237" s="27">
        <f>IF(J7237&lt;=0.3,INDEX(价格表!$B$4:$I$31,M7237,2),IF(AND(J7237&gt;0.3,J7237&lt;=1),INDEX(价格表!$B$4:$I$31,M7237,3),IF(AND(J7237&gt;1,J7237&lt;=2.2),INDEX(价格表!$B$4:$I$31,M7237,4),IF(AND(J7237&gt;2.2,J7237&lt;=3.3),INDEX(价格表!$B$4:$I$31,M7237,5),IF(AND(J7237&gt;3.3,J7237&lt;=4),INDEX(价格表!$B$4:$I$31,M7237,6),IF(AND(J7237&gt;4,J7237&lt;=5.5),INDEX(价格表!$B$4:$I$31,M7237,7),IF(J7237&gt;5.5,2.6+INDEX(价格表!$B$4:$I$31,M7237,8)*L7237)))))))</f>
        <v>2.15</v>
      </c>
    </row>
    <row r="7238" spans="1:14">
      <c r="A7238" s="20">
        <v>4311140728316</v>
      </c>
      <c r="B7238" s="18" t="s">
        <v>16</v>
      </c>
      <c r="C7238" s="21">
        <v>20201220</v>
      </c>
      <c r="D7238" s="21">
        <v>610538201209</v>
      </c>
      <c r="E7238" s="21" t="s">
        <v>16</v>
      </c>
      <c r="F7238" s="21">
        <v>20201230</v>
      </c>
      <c r="G7238" s="21" t="s">
        <v>17</v>
      </c>
      <c r="H7238" s="21" t="s">
        <v>35</v>
      </c>
      <c r="I7238" s="21" t="s">
        <v>224</v>
      </c>
      <c r="J7238" s="21">
        <v>1.6</v>
      </c>
      <c r="K7238" s="21" t="s">
        <v>20</v>
      </c>
      <c r="L7238">
        <f t="shared" si="131"/>
        <v>2</v>
      </c>
      <c r="M7238">
        <f>MATCH(H:H,价格表!$B$4:$B$35,0)</f>
        <v>22</v>
      </c>
      <c r="N7238" s="27">
        <f>IF(J7238&lt;=0.3,INDEX(价格表!$B$4:$I$31,M7238,2),IF(AND(J7238&gt;0.3,J7238&lt;=1),INDEX(价格表!$B$4:$I$31,M7238,3),IF(AND(J7238&gt;1,J7238&lt;=2.2),INDEX(价格表!$B$4:$I$31,M7238,4),IF(AND(J7238&gt;2.2,J7238&lt;=3.3),INDEX(价格表!$B$4:$I$31,M7238,5),IF(AND(J7238&gt;3.3,J7238&lt;=4),INDEX(价格表!$B$4:$I$31,M7238,6),IF(AND(J7238&gt;4,J7238&lt;=5.5),INDEX(价格表!$B$4:$I$31,M7238,7),IF(J7238&gt;5.5,2.6+INDEX(价格表!$B$4:$I$31,M7238,8)*L7238)))))))</f>
        <v>2.15</v>
      </c>
    </row>
    <row r="7239" spans="1:14">
      <c r="A7239" s="20">
        <v>4311140728317</v>
      </c>
      <c r="B7239" s="18" t="s">
        <v>16</v>
      </c>
      <c r="C7239" s="21">
        <v>20201220</v>
      </c>
      <c r="D7239" s="21">
        <v>610538201209</v>
      </c>
      <c r="E7239" s="21" t="s">
        <v>16</v>
      </c>
      <c r="F7239" s="21">
        <v>20201230</v>
      </c>
      <c r="G7239" s="21" t="s">
        <v>17</v>
      </c>
      <c r="H7239" s="21" t="s">
        <v>50</v>
      </c>
      <c r="I7239" s="21" t="s">
        <v>177</v>
      </c>
      <c r="J7239" s="21">
        <v>1.46</v>
      </c>
      <c r="K7239" s="21" t="s">
        <v>20</v>
      </c>
      <c r="L7239">
        <f t="shared" si="131"/>
        <v>2</v>
      </c>
      <c r="M7239">
        <f>MATCH(H:H,价格表!$B$4:$B$35,0)</f>
        <v>4</v>
      </c>
      <c r="N7239" s="27">
        <f>IF(J7239&lt;=0.3,INDEX(价格表!$B$4:$I$31,M7239,2),IF(AND(J7239&gt;0.3,J7239&lt;=1),INDEX(价格表!$B$4:$I$31,M7239,3),IF(AND(J7239&gt;1,J7239&lt;=2.2),INDEX(价格表!$B$4:$I$31,M7239,4),IF(AND(J7239&gt;2.2,J7239&lt;=3.3),INDEX(价格表!$B$4:$I$31,M7239,5),IF(AND(J7239&gt;3.3,J7239&lt;=4),INDEX(价格表!$B$4:$I$31,M7239,6),IF(AND(J7239&gt;4,J7239&lt;=5.5),INDEX(价格表!$B$4:$I$31,M7239,7),IF(J7239&gt;5.5,2.6+INDEX(价格表!$B$4:$I$31,M7239,8)*L7239)))))))</f>
        <v>2.15</v>
      </c>
    </row>
    <row r="7240" spans="1:14">
      <c r="A7240" s="20">
        <v>4311140728318</v>
      </c>
      <c r="B7240" s="18" t="s">
        <v>16</v>
      </c>
      <c r="C7240" s="21">
        <v>20201220</v>
      </c>
      <c r="D7240" s="21">
        <v>610538201209</v>
      </c>
      <c r="E7240" s="21" t="s">
        <v>16</v>
      </c>
      <c r="F7240" s="21">
        <v>20201230</v>
      </c>
      <c r="G7240" s="21" t="s">
        <v>17</v>
      </c>
      <c r="H7240" s="21" t="s">
        <v>68</v>
      </c>
      <c r="I7240" s="21" t="s">
        <v>193</v>
      </c>
      <c r="J7240" s="21">
        <v>1.46</v>
      </c>
      <c r="K7240" s="21" t="s">
        <v>20</v>
      </c>
      <c r="L7240">
        <f t="shared" si="131"/>
        <v>2</v>
      </c>
      <c r="M7240">
        <f>MATCH(H:H,价格表!$B$4:$B$35,0)</f>
        <v>5</v>
      </c>
      <c r="N7240" s="27">
        <f>IF(J7240&lt;=0.3,INDEX(价格表!$B$4:$I$31,M7240,2),IF(AND(J7240&gt;0.3,J7240&lt;=1),INDEX(价格表!$B$4:$I$31,M7240,3),IF(AND(J7240&gt;1,J7240&lt;=2.2),INDEX(价格表!$B$4:$I$31,M7240,4),IF(AND(J7240&gt;2.2,J7240&lt;=3.3),INDEX(价格表!$B$4:$I$31,M7240,5),IF(AND(J7240&gt;3.3,J7240&lt;=4),INDEX(价格表!$B$4:$I$31,M7240,6),IF(AND(J7240&gt;4,J7240&lt;=5.5),INDEX(价格表!$B$4:$I$31,M7240,7),IF(J7240&gt;5.5,2.6+INDEX(价格表!$B$4:$I$31,M7240,8)*L7240)))))))</f>
        <v>2.15</v>
      </c>
    </row>
    <row r="7241" spans="1:14">
      <c r="A7241" s="20">
        <v>4311140728319</v>
      </c>
      <c r="B7241" s="18" t="s">
        <v>16</v>
      </c>
      <c r="C7241" s="21">
        <v>20201220</v>
      </c>
      <c r="D7241" s="21">
        <v>610538201209</v>
      </c>
      <c r="E7241" s="21" t="s">
        <v>16</v>
      </c>
      <c r="F7241" s="21">
        <v>20201230</v>
      </c>
      <c r="G7241" s="21" t="s">
        <v>17</v>
      </c>
      <c r="H7241" s="21" t="s">
        <v>45</v>
      </c>
      <c r="I7241" s="21" t="s">
        <v>48</v>
      </c>
      <c r="J7241" s="21">
        <v>1.46</v>
      </c>
      <c r="K7241" s="21" t="s">
        <v>20</v>
      </c>
      <c r="L7241">
        <f t="shared" si="131"/>
        <v>2</v>
      </c>
      <c r="M7241">
        <f>MATCH(H:H,价格表!$B$4:$B$35,0)</f>
        <v>9</v>
      </c>
      <c r="N7241" s="27">
        <f>IF(J7241&lt;=0.3,INDEX(价格表!$B$4:$I$31,M7241,2),IF(AND(J7241&gt;0.3,J7241&lt;=1),INDEX(价格表!$B$4:$I$31,M7241,3),IF(AND(J7241&gt;1,J7241&lt;=2.2),INDEX(价格表!$B$4:$I$31,M7241,4),IF(AND(J7241&gt;2.2,J7241&lt;=3.3),INDEX(价格表!$B$4:$I$31,M7241,5),IF(AND(J7241&gt;3.3,J7241&lt;=4),INDEX(价格表!$B$4:$I$31,M7241,6),IF(AND(J7241&gt;4,J7241&lt;=5.5),INDEX(价格表!$B$4:$I$31,M7241,7),IF(J7241&gt;5.5,2.6+INDEX(价格表!$B$4:$I$31,M7241,8)*L7241)))))))</f>
        <v>2.15</v>
      </c>
    </row>
    <row r="7242" spans="1:14">
      <c r="A7242" s="20">
        <v>4311140728320</v>
      </c>
      <c r="B7242" s="18" t="s">
        <v>16</v>
      </c>
      <c r="C7242" s="21">
        <v>20201220</v>
      </c>
      <c r="D7242" s="21">
        <v>610538201209</v>
      </c>
      <c r="E7242" s="21" t="s">
        <v>16</v>
      </c>
      <c r="F7242" s="21">
        <v>20201230</v>
      </c>
      <c r="G7242" s="21" t="s">
        <v>17</v>
      </c>
      <c r="H7242" s="21" t="s">
        <v>23</v>
      </c>
      <c r="I7242" s="21" t="s">
        <v>99</v>
      </c>
      <c r="J7242" s="21">
        <v>1.64</v>
      </c>
      <c r="K7242" s="21" t="s">
        <v>20</v>
      </c>
      <c r="L7242">
        <f t="shared" si="131"/>
        <v>2</v>
      </c>
      <c r="M7242">
        <f>MATCH(H:H,价格表!$B$4:$B$35,0)</f>
        <v>15</v>
      </c>
      <c r="N7242" s="27">
        <f>IF(J7242&lt;=0.3,INDEX(价格表!$B$4:$I$31,M7242,2),IF(AND(J7242&gt;0.3,J7242&lt;=1),INDEX(价格表!$B$4:$I$31,M7242,3),IF(AND(J7242&gt;1,J7242&lt;=2.2),INDEX(价格表!$B$4:$I$31,M7242,4),IF(AND(J7242&gt;2.2,J7242&lt;=3.3),INDEX(价格表!$B$4:$I$31,M7242,5),IF(AND(J7242&gt;3.3,J7242&lt;=4),INDEX(价格表!$B$4:$I$31,M7242,6),IF(AND(J7242&gt;4,J7242&lt;=5.5),INDEX(价格表!$B$4:$I$31,M7242,7),IF(J7242&gt;5.5,2.6+INDEX(价格表!$B$4:$I$31,M7242,8)*L7242)))))))</f>
        <v>2.15</v>
      </c>
    </row>
    <row r="7243" spans="1:14">
      <c r="A7243" s="20">
        <v>4311140728323</v>
      </c>
      <c r="B7243" s="18" t="s">
        <v>16</v>
      </c>
      <c r="C7243" s="21">
        <v>20201220</v>
      </c>
      <c r="D7243" s="21">
        <v>610538201209</v>
      </c>
      <c r="E7243" s="21" t="s">
        <v>16</v>
      </c>
      <c r="F7243" s="21">
        <v>20201230</v>
      </c>
      <c r="G7243" s="21" t="s">
        <v>17</v>
      </c>
      <c r="H7243" s="21" t="s">
        <v>75</v>
      </c>
      <c r="I7243" s="21" t="s">
        <v>114</v>
      </c>
      <c r="J7243" s="21">
        <v>1.46</v>
      </c>
      <c r="K7243" s="21" t="s">
        <v>20</v>
      </c>
      <c r="L7243">
        <f t="shared" si="131"/>
        <v>2</v>
      </c>
      <c r="M7243">
        <f>MATCH(H:H,价格表!$B$4:$B$35,0)</f>
        <v>24</v>
      </c>
      <c r="N7243" s="27">
        <f>IF(J7243&lt;=0.3,INDEX(价格表!$B$4:$I$31,M7243,2),IF(AND(J7243&gt;0.3,J7243&lt;=1),INDEX(价格表!$B$4:$I$31,M7243,3),IF(AND(J7243&gt;1,J7243&lt;=2.2),INDEX(价格表!$B$4:$I$31,M7243,4),IF(AND(J7243&gt;2.2,J7243&lt;=3.3),INDEX(价格表!$B$4:$I$31,M7243,5),IF(AND(J7243&gt;3.3,J7243&lt;=4),INDEX(价格表!$B$4:$I$31,M7243,6),IF(AND(J7243&gt;4,J7243&lt;=5.5),INDEX(价格表!$B$4:$I$31,M7243,7),IF(J7243&gt;5.5,2.6+INDEX(价格表!$B$4:$I$31,M7243,8)*L7243)))))))</f>
        <v>2.15</v>
      </c>
    </row>
    <row r="7244" spans="1:14">
      <c r="A7244" s="20">
        <v>4311140728324</v>
      </c>
      <c r="B7244" s="18" t="s">
        <v>16</v>
      </c>
      <c r="C7244" s="21">
        <v>20201220</v>
      </c>
      <c r="D7244" s="21">
        <v>610538201209</v>
      </c>
      <c r="E7244" s="21" t="s">
        <v>16</v>
      </c>
      <c r="F7244" s="21">
        <v>20201230</v>
      </c>
      <c r="G7244" s="21" t="s">
        <v>17</v>
      </c>
      <c r="H7244" s="21" t="s">
        <v>73</v>
      </c>
      <c r="I7244" s="21" t="s">
        <v>365</v>
      </c>
      <c r="J7244" s="21">
        <v>1.46</v>
      </c>
      <c r="K7244" s="21" t="s">
        <v>20</v>
      </c>
      <c r="L7244">
        <f t="shared" si="131"/>
        <v>2</v>
      </c>
      <c r="M7244">
        <f>MATCH(H:H,价格表!$B$4:$B$35,0)</f>
        <v>7</v>
      </c>
      <c r="N7244" s="27">
        <f>IF(J7244&lt;=0.3,INDEX(价格表!$B$4:$I$31,M7244,2),IF(AND(J7244&gt;0.3,J7244&lt;=1),INDEX(价格表!$B$4:$I$31,M7244,3),IF(AND(J7244&gt;1,J7244&lt;=2.2),INDEX(价格表!$B$4:$I$31,M7244,4),IF(AND(J7244&gt;2.2,J7244&lt;=3.3),INDEX(价格表!$B$4:$I$31,M7244,5),IF(AND(J7244&gt;3.3,J7244&lt;=4),INDEX(价格表!$B$4:$I$31,M7244,6),IF(AND(J7244&gt;4,J7244&lt;=5.5),INDEX(价格表!$B$4:$I$31,M7244,7),IF(J7244&gt;5.5,2.6+INDEX(价格表!$B$4:$I$31,M7244,8)*L7244)))))))</f>
        <v>2.15</v>
      </c>
    </row>
    <row r="7245" spans="1:14">
      <c r="A7245" s="20">
        <v>4311140729068</v>
      </c>
      <c r="B7245" s="18" t="s">
        <v>16</v>
      </c>
      <c r="C7245" s="21">
        <v>20201220</v>
      </c>
      <c r="D7245" s="21">
        <v>610538201209</v>
      </c>
      <c r="E7245" s="21" t="s">
        <v>16</v>
      </c>
      <c r="F7245" s="21">
        <v>20201230</v>
      </c>
      <c r="G7245" s="21" t="s">
        <v>17</v>
      </c>
      <c r="H7245" s="21" t="s">
        <v>35</v>
      </c>
      <c r="I7245" s="21" t="s">
        <v>170</v>
      </c>
      <c r="J7245" s="21">
        <v>2.76</v>
      </c>
      <c r="K7245" s="21" t="s">
        <v>20</v>
      </c>
      <c r="L7245">
        <f t="shared" si="131"/>
        <v>3</v>
      </c>
      <c r="M7245">
        <f>MATCH(H:H,价格表!$B$4:$B$35,0)</f>
        <v>22</v>
      </c>
      <c r="N7245" s="27">
        <f>IF(J7245&lt;=0.3,INDEX(价格表!$B$4:$I$31,M7245,2),IF(AND(J7245&gt;0.3,J7245&lt;=1),INDEX(价格表!$B$4:$I$31,M7245,3),IF(AND(J7245&gt;1,J7245&lt;=2.2),INDEX(价格表!$B$4:$I$31,M7245,4),IF(AND(J7245&gt;2.2,J7245&lt;=3.3),INDEX(价格表!$B$4:$I$31,M7245,5),IF(AND(J7245&gt;3.3,J7245&lt;=4),INDEX(价格表!$B$4:$I$31,M7245,6),IF(AND(J7245&gt;4,J7245&lt;=5.5),INDEX(价格表!$B$4:$I$31,M7245,7),IF(J7245&gt;5.5,2.6+INDEX(价格表!$B$4:$I$31,M7245,8)*L7245)))))))</f>
        <v>2.5</v>
      </c>
    </row>
    <row r="7246" spans="1:14">
      <c r="A7246" s="20">
        <v>4311140729069</v>
      </c>
      <c r="B7246" s="18" t="s">
        <v>16</v>
      </c>
      <c r="C7246" s="21">
        <v>20201220</v>
      </c>
      <c r="D7246" s="21">
        <v>610538201209</v>
      </c>
      <c r="E7246" s="21" t="s">
        <v>16</v>
      </c>
      <c r="F7246" s="21">
        <v>20201230</v>
      </c>
      <c r="G7246" s="21" t="s">
        <v>17</v>
      </c>
      <c r="H7246" s="21" t="s">
        <v>68</v>
      </c>
      <c r="I7246" s="21" t="s">
        <v>175</v>
      </c>
      <c r="J7246" s="21">
        <v>1.46</v>
      </c>
      <c r="K7246" s="21" t="s">
        <v>20</v>
      </c>
      <c r="L7246">
        <f t="shared" si="131"/>
        <v>2</v>
      </c>
      <c r="M7246">
        <f>MATCH(H:H,价格表!$B$4:$B$35,0)</f>
        <v>5</v>
      </c>
      <c r="N7246" s="27">
        <f>IF(J7246&lt;=0.3,INDEX(价格表!$B$4:$I$31,M7246,2),IF(AND(J7246&gt;0.3,J7246&lt;=1),INDEX(价格表!$B$4:$I$31,M7246,3),IF(AND(J7246&gt;1,J7246&lt;=2.2),INDEX(价格表!$B$4:$I$31,M7246,4),IF(AND(J7246&gt;2.2,J7246&lt;=3.3),INDEX(价格表!$B$4:$I$31,M7246,5),IF(AND(J7246&gt;3.3,J7246&lt;=4),INDEX(价格表!$B$4:$I$31,M7246,6),IF(AND(J7246&gt;4,J7246&lt;=5.5),INDEX(价格表!$B$4:$I$31,M7246,7),IF(J7246&gt;5.5,2.6+INDEX(价格表!$B$4:$I$31,M7246,8)*L7246)))))))</f>
        <v>2.15</v>
      </c>
    </row>
    <row r="7247" spans="1:14">
      <c r="A7247" s="20">
        <v>4311140729070</v>
      </c>
      <c r="B7247" s="18" t="s">
        <v>16</v>
      </c>
      <c r="C7247" s="21">
        <v>20201220</v>
      </c>
      <c r="D7247" s="21">
        <v>610538201209</v>
      </c>
      <c r="E7247" s="21" t="s">
        <v>16</v>
      </c>
      <c r="F7247" s="21">
        <v>20201230</v>
      </c>
      <c r="G7247" s="21" t="s">
        <v>17</v>
      </c>
      <c r="H7247" s="21" t="s">
        <v>73</v>
      </c>
      <c r="I7247" s="21" t="s">
        <v>207</v>
      </c>
      <c r="J7247" s="21">
        <v>1.46</v>
      </c>
      <c r="K7247" s="21" t="s">
        <v>20</v>
      </c>
      <c r="L7247">
        <f t="shared" si="131"/>
        <v>2</v>
      </c>
      <c r="M7247">
        <f>MATCH(H:H,价格表!$B$4:$B$35,0)</f>
        <v>7</v>
      </c>
      <c r="N7247" s="27">
        <f>IF(J7247&lt;=0.3,INDEX(价格表!$B$4:$I$31,M7247,2),IF(AND(J7247&gt;0.3,J7247&lt;=1),INDEX(价格表!$B$4:$I$31,M7247,3),IF(AND(J7247&gt;1,J7247&lt;=2.2),INDEX(价格表!$B$4:$I$31,M7247,4),IF(AND(J7247&gt;2.2,J7247&lt;=3.3),INDEX(价格表!$B$4:$I$31,M7247,5),IF(AND(J7247&gt;3.3,J7247&lt;=4),INDEX(价格表!$B$4:$I$31,M7247,6),IF(AND(J7247&gt;4,J7247&lt;=5.5),INDEX(价格表!$B$4:$I$31,M7247,7),IF(J7247&gt;5.5,2.6+INDEX(价格表!$B$4:$I$31,M7247,8)*L7247)))))))</f>
        <v>2.15</v>
      </c>
    </row>
    <row r="7248" spans="1:14">
      <c r="A7248" s="20">
        <v>4311140729071</v>
      </c>
      <c r="B7248" s="18" t="s">
        <v>16</v>
      </c>
      <c r="C7248" s="21">
        <v>20201220</v>
      </c>
      <c r="D7248" s="21">
        <v>610538201209</v>
      </c>
      <c r="E7248" s="21" t="s">
        <v>16</v>
      </c>
      <c r="F7248" s="21">
        <v>20201230</v>
      </c>
      <c r="G7248" s="21" t="s">
        <v>17</v>
      </c>
      <c r="H7248" s="21" t="s">
        <v>25</v>
      </c>
      <c r="I7248" s="21" t="s">
        <v>26</v>
      </c>
      <c r="J7248" s="21">
        <v>1.46</v>
      </c>
      <c r="K7248" s="21" t="s">
        <v>20</v>
      </c>
      <c r="L7248">
        <f t="shared" si="131"/>
        <v>2</v>
      </c>
      <c r="M7248">
        <f>MATCH(H:H,价格表!$B$4:$B$35,0)</f>
        <v>25</v>
      </c>
      <c r="N7248" s="27">
        <f>IF(J7248&lt;=0.3,INDEX(价格表!$B$4:$I$31,M7248,2),IF(AND(J7248&gt;0.3,J7248&lt;=1),INDEX(价格表!$B$4:$I$31,M7248,3),IF(AND(J7248&gt;1,J7248&lt;=2.2),INDEX(价格表!$B$4:$I$31,M7248,4),IF(AND(J7248&gt;2.2,J7248&lt;=3.3),INDEX(价格表!$B$4:$I$31,M7248,5),IF(AND(J7248&gt;3.3,J7248&lt;=4),INDEX(价格表!$B$4:$I$31,M7248,6),IF(AND(J7248&gt;4,J7248&lt;=5.5),INDEX(价格表!$B$4:$I$31,M7248,7),IF(J7248&gt;5.5,2.6+INDEX(价格表!$B$4:$I$31,M7248,8)*L7248)))))))</f>
        <v>2.15</v>
      </c>
    </row>
    <row r="7249" spans="1:14">
      <c r="A7249" s="20">
        <v>4311140729072</v>
      </c>
      <c r="B7249" s="18" t="s">
        <v>16</v>
      </c>
      <c r="C7249" s="21">
        <v>20201220</v>
      </c>
      <c r="D7249" s="21">
        <v>610538201209</v>
      </c>
      <c r="E7249" s="21" t="s">
        <v>16</v>
      </c>
      <c r="F7249" s="21">
        <v>20201230</v>
      </c>
      <c r="G7249" s="21" t="s">
        <v>17</v>
      </c>
      <c r="H7249" s="21" t="s">
        <v>27</v>
      </c>
      <c r="I7249" s="21" t="s">
        <v>28</v>
      </c>
      <c r="J7249" s="21">
        <v>1.46</v>
      </c>
      <c r="K7249" s="21" t="s">
        <v>20</v>
      </c>
      <c r="L7249">
        <f t="shared" si="131"/>
        <v>2</v>
      </c>
      <c r="M7249">
        <f>MATCH(H:H,价格表!$B$4:$B$35,0)</f>
        <v>3</v>
      </c>
      <c r="N7249" s="27">
        <f>IF(J7249&lt;=0.3,INDEX(价格表!$B$4:$I$31,M7249,2),IF(AND(J7249&gt;0.3,J7249&lt;=1),INDEX(价格表!$B$4:$I$31,M7249,3),IF(AND(J7249&gt;1,J7249&lt;=2.2),INDEX(价格表!$B$4:$I$31,M7249,4),IF(AND(J7249&gt;2.2,J7249&lt;=3.3),INDEX(价格表!$B$4:$I$31,M7249,5),IF(AND(J7249&gt;3.3,J7249&lt;=4),INDEX(价格表!$B$4:$I$31,M7249,6),IF(AND(J7249&gt;4,J7249&lt;=5.5),INDEX(价格表!$B$4:$I$31,M7249,7),IF(J7249&gt;5.5,2.6+INDEX(价格表!$B$4:$I$31,M7249,8)*L7249)))))))</f>
        <v>2.15</v>
      </c>
    </row>
    <row r="7250" spans="1:14">
      <c r="A7250" s="20">
        <v>4311140729073</v>
      </c>
      <c r="B7250" s="18" t="s">
        <v>16</v>
      </c>
      <c r="C7250" s="21">
        <v>20201220</v>
      </c>
      <c r="D7250" s="21">
        <v>610538201209</v>
      </c>
      <c r="E7250" s="21" t="s">
        <v>16</v>
      </c>
      <c r="F7250" s="21">
        <v>20201230</v>
      </c>
      <c r="G7250" s="21" t="s">
        <v>17</v>
      </c>
      <c r="H7250" s="21" t="s">
        <v>73</v>
      </c>
      <c r="I7250" s="21" t="s">
        <v>184</v>
      </c>
      <c r="J7250" s="21">
        <v>1.46</v>
      </c>
      <c r="K7250" s="21" t="s">
        <v>20</v>
      </c>
      <c r="L7250">
        <f t="shared" si="131"/>
        <v>2</v>
      </c>
      <c r="M7250">
        <f>MATCH(H:H,价格表!$B$4:$B$35,0)</f>
        <v>7</v>
      </c>
      <c r="N7250" s="27">
        <f>IF(J7250&lt;=0.3,INDEX(价格表!$B$4:$I$31,M7250,2),IF(AND(J7250&gt;0.3,J7250&lt;=1),INDEX(价格表!$B$4:$I$31,M7250,3),IF(AND(J7250&gt;1,J7250&lt;=2.2),INDEX(价格表!$B$4:$I$31,M7250,4),IF(AND(J7250&gt;2.2,J7250&lt;=3.3),INDEX(价格表!$B$4:$I$31,M7250,5),IF(AND(J7250&gt;3.3,J7250&lt;=4),INDEX(价格表!$B$4:$I$31,M7250,6),IF(AND(J7250&gt;4,J7250&lt;=5.5),INDEX(价格表!$B$4:$I$31,M7250,7),IF(J7250&gt;5.5,2.6+INDEX(价格表!$B$4:$I$31,M7250,8)*L7250)))))))</f>
        <v>2.15</v>
      </c>
    </row>
    <row r="7251" spans="1:14">
      <c r="A7251" s="20">
        <v>4311140729074</v>
      </c>
      <c r="B7251" s="18" t="s">
        <v>16</v>
      </c>
      <c r="C7251" s="21">
        <v>20201220</v>
      </c>
      <c r="D7251" s="21">
        <v>610538201209</v>
      </c>
      <c r="E7251" s="21" t="s">
        <v>16</v>
      </c>
      <c r="F7251" s="21">
        <v>20201230</v>
      </c>
      <c r="G7251" s="21" t="s">
        <v>17</v>
      </c>
      <c r="H7251" s="21" t="s">
        <v>88</v>
      </c>
      <c r="I7251" s="21" t="s">
        <v>101</v>
      </c>
      <c r="J7251" s="21">
        <v>1.46</v>
      </c>
      <c r="K7251" s="21" t="s">
        <v>20</v>
      </c>
      <c r="L7251">
        <f t="shared" si="131"/>
        <v>2</v>
      </c>
      <c r="M7251">
        <f>MATCH(H:H,价格表!$B$4:$B$35,0)</f>
        <v>19</v>
      </c>
      <c r="N7251" s="27">
        <f>IF(J7251&lt;=0.3,INDEX(价格表!$B$4:$I$31,M7251,2),IF(AND(J7251&gt;0.3,J7251&lt;=1),INDEX(价格表!$B$4:$I$31,M7251,3),IF(AND(J7251&gt;1,J7251&lt;=2.2),INDEX(价格表!$B$4:$I$31,M7251,4),IF(AND(J7251&gt;2.2,J7251&lt;=3.3),INDEX(价格表!$B$4:$I$31,M7251,5),IF(AND(J7251&gt;3.3,J7251&lt;=4),INDEX(价格表!$B$4:$I$31,M7251,6),IF(AND(J7251&gt;4,J7251&lt;=5.5),INDEX(价格表!$B$4:$I$31,M7251,7),IF(J7251&gt;5.5,2.6+INDEX(价格表!$B$4:$I$31,M7251,8)*L7251)))))))</f>
        <v>2.15</v>
      </c>
    </row>
    <row r="7252" spans="1:14">
      <c r="A7252" s="20">
        <v>4311140729075</v>
      </c>
      <c r="B7252" s="18" t="s">
        <v>16</v>
      </c>
      <c r="C7252" s="21">
        <v>20201220</v>
      </c>
      <c r="D7252" s="21">
        <v>610538201209</v>
      </c>
      <c r="E7252" s="21" t="s">
        <v>16</v>
      </c>
      <c r="F7252" s="21">
        <v>20201230</v>
      </c>
      <c r="G7252" s="21" t="s">
        <v>17</v>
      </c>
      <c r="H7252" s="21" t="s">
        <v>25</v>
      </c>
      <c r="I7252" s="21" t="s">
        <v>26</v>
      </c>
      <c r="J7252" s="21">
        <v>1.46</v>
      </c>
      <c r="K7252" s="21" t="s">
        <v>20</v>
      </c>
      <c r="L7252">
        <f t="shared" si="131"/>
        <v>2</v>
      </c>
      <c r="M7252">
        <f>MATCH(H:H,价格表!$B$4:$B$35,0)</f>
        <v>25</v>
      </c>
      <c r="N7252" s="27">
        <f>IF(J7252&lt;=0.3,INDEX(价格表!$B$4:$I$31,M7252,2),IF(AND(J7252&gt;0.3,J7252&lt;=1),INDEX(价格表!$B$4:$I$31,M7252,3),IF(AND(J7252&gt;1,J7252&lt;=2.2),INDEX(价格表!$B$4:$I$31,M7252,4),IF(AND(J7252&gt;2.2,J7252&lt;=3.3),INDEX(价格表!$B$4:$I$31,M7252,5),IF(AND(J7252&gt;3.3,J7252&lt;=4),INDEX(价格表!$B$4:$I$31,M7252,6),IF(AND(J7252&gt;4,J7252&lt;=5.5),INDEX(价格表!$B$4:$I$31,M7252,7),IF(J7252&gt;5.5,2.6+INDEX(价格表!$B$4:$I$31,M7252,8)*L7252)))))))</f>
        <v>2.15</v>
      </c>
    </row>
    <row r="7253" spans="1:14">
      <c r="A7253" s="20">
        <v>4311140729076</v>
      </c>
      <c r="B7253" s="18" t="s">
        <v>16</v>
      </c>
      <c r="C7253" s="21">
        <v>20201220</v>
      </c>
      <c r="D7253" s="21">
        <v>610538201209</v>
      </c>
      <c r="E7253" s="21" t="s">
        <v>16</v>
      </c>
      <c r="F7253" s="21">
        <v>20201230</v>
      </c>
      <c r="G7253" s="21" t="s">
        <v>17</v>
      </c>
      <c r="H7253" s="21" t="s">
        <v>21</v>
      </c>
      <c r="I7253" s="21" t="s">
        <v>181</v>
      </c>
      <c r="J7253" s="21">
        <v>1.46</v>
      </c>
      <c r="K7253" s="21" t="s">
        <v>20</v>
      </c>
      <c r="L7253">
        <f t="shared" si="131"/>
        <v>2</v>
      </c>
      <c r="M7253">
        <f>MATCH(H:H,价格表!$B$4:$B$35,0)</f>
        <v>20</v>
      </c>
      <c r="N7253" s="27">
        <f>IF(J7253&lt;=0.3,INDEX(价格表!$B$4:$I$31,M7253,2),IF(AND(J7253&gt;0.3,J7253&lt;=1),INDEX(价格表!$B$4:$I$31,M7253,3),IF(AND(J7253&gt;1,J7253&lt;=2.2),INDEX(价格表!$B$4:$I$31,M7253,4),IF(AND(J7253&gt;2.2,J7253&lt;=3.3),INDEX(价格表!$B$4:$I$31,M7253,5),IF(AND(J7253&gt;3.3,J7253&lt;=4),INDEX(价格表!$B$4:$I$31,M7253,6),IF(AND(J7253&gt;4,J7253&lt;=5.5),INDEX(价格表!$B$4:$I$31,M7253,7),IF(J7253&gt;5.5,2.6+INDEX(价格表!$B$4:$I$31,M7253,8)*L7253)))))))</f>
        <v>2.15</v>
      </c>
    </row>
    <row r="7254" spans="1:14">
      <c r="A7254" s="20">
        <v>4311140729103</v>
      </c>
      <c r="B7254" s="18" t="s">
        <v>16</v>
      </c>
      <c r="C7254" s="21">
        <v>20201220</v>
      </c>
      <c r="D7254" s="21">
        <v>610538201209</v>
      </c>
      <c r="E7254" s="21" t="s">
        <v>16</v>
      </c>
      <c r="F7254" s="21">
        <v>20201230</v>
      </c>
      <c r="G7254" s="21" t="s">
        <v>17</v>
      </c>
      <c r="H7254" s="21" t="s">
        <v>88</v>
      </c>
      <c r="I7254" s="21" t="s">
        <v>110</v>
      </c>
      <c r="J7254" s="21">
        <v>1.46</v>
      </c>
      <c r="K7254" s="21" t="s">
        <v>20</v>
      </c>
      <c r="L7254">
        <f t="shared" si="131"/>
        <v>2</v>
      </c>
      <c r="M7254">
        <f>MATCH(H:H,价格表!$B$4:$B$35,0)</f>
        <v>19</v>
      </c>
      <c r="N7254" s="27">
        <f>IF(J7254&lt;=0.3,INDEX(价格表!$B$4:$I$31,M7254,2),IF(AND(J7254&gt;0.3,J7254&lt;=1),INDEX(价格表!$B$4:$I$31,M7254,3),IF(AND(J7254&gt;1,J7254&lt;=2.2),INDEX(价格表!$B$4:$I$31,M7254,4),IF(AND(J7254&gt;2.2,J7254&lt;=3.3),INDEX(价格表!$B$4:$I$31,M7254,5),IF(AND(J7254&gt;3.3,J7254&lt;=4),INDEX(价格表!$B$4:$I$31,M7254,6),IF(AND(J7254&gt;4,J7254&lt;=5.5),INDEX(价格表!$B$4:$I$31,M7254,7),IF(J7254&gt;5.5,2.6+INDEX(价格表!$B$4:$I$31,M7254,8)*L7254)))))))</f>
        <v>2.15</v>
      </c>
    </row>
    <row r="7255" spans="1:14">
      <c r="A7255" s="20">
        <v>4311140729104</v>
      </c>
      <c r="B7255" s="18" t="s">
        <v>16</v>
      </c>
      <c r="C7255" s="21">
        <v>20201220</v>
      </c>
      <c r="D7255" s="21">
        <v>610538201209</v>
      </c>
      <c r="E7255" s="21" t="s">
        <v>16</v>
      </c>
      <c r="F7255" s="21">
        <v>20201230</v>
      </c>
      <c r="G7255" s="21" t="s">
        <v>17</v>
      </c>
      <c r="H7255" s="21" t="s">
        <v>56</v>
      </c>
      <c r="I7255" s="21" t="s">
        <v>149</v>
      </c>
      <c r="J7255" s="21">
        <v>1.46</v>
      </c>
      <c r="K7255" s="21" t="s">
        <v>20</v>
      </c>
      <c r="L7255">
        <f t="shared" si="131"/>
        <v>2</v>
      </c>
      <c r="M7255">
        <f>MATCH(H:H,价格表!$B$4:$B$35,0)</f>
        <v>11</v>
      </c>
      <c r="N7255" s="27">
        <f>IF(J7255&lt;=0.3,INDEX(价格表!$B$4:$I$31,M7255,2),IF(AND(J7255&gt;0.3,J7255&lt;=1),INDEX(价格表!$B$4:$I$31,M7255,3),IF(AND(J7255&gt;1,J7255&lt;=2.2),INDEX(价格表!$B$4:$I$31,M7255,4),IF(AND(J7255&gt;2.2,J7255&lt;=3.3),INDEX(价格表!$B$4:$I$31,M7255,5),IF(AND(J7255&gt;3.3,J7255&lt;=4),INDEX(价格表!$B$4:$I$31,M7255,6),IF(AND(J7255&gt;4,J7255&lt;=5.5),INDEX(价格表!$B$4:$I$31,M7255,7),IF(J7255&gt;5.5,2.6+INDEX(价格表!$B$4:$I$31,M7255,8)*L7255)))))))</f>
        <v>2.15</v>
      </c>
    </row>
    <row r="7256" spans="1:14">
      <c r="A7256" s="20">
        <v>4311140729105</v>
      </c>
      <c r="B7256" s="18" t="s">
        <v>16</v>
      </c>
      <c r="C7256" s="21">
        <v>20201220</v>
      </c>
      <c r="D7256" s="21">
        <v>610538201209</v>
      </c>
      <c r="E7256" s="21" t="s">
        <v>16</v>
      </c>
      <c r="F7256" s="21">
        <v>20201230</v>
      </c>
      <c r="G7256" s="21" t="s">
        <v>17</v>
      </c>
      <c r="H7256" s="21" t="s">
        <v>56</v>
      </c>
      <c r="I7256" s="21" t="s">
        <v>57</v>
      </c>
      <c r="J7256" s="21">
        <v>1.46</v>
      </c>
      <c r="K7256" s="21" t="s">
        <v>20</v>
      </c>
      <c r="L7256">
        <f t="shared" si="131"/>
        <v>2</v>
      </c>
      <c r="M7256">
        <f>MATCH(H:H,价格表!$B$4:$B$35,0)</f>
        <v>11</v>
      </c>
      <c r="N7256" s="27">
        <f>IF(J7256&lt;=0.3,INDEX(价格表!$B$4:$I$31,M7256,2),IF(AND(J7256&gt;0.3,J7256&lt;=1),INDEX(价格表!$B$4:$I$31,M7256,3),IF(AND(J7256&gt;1,J7256&lt;=2.2),INDEX(价格表!$B$4:$I$31,M7256,4),IF(AND(J7256&gt;2.2,J7256&lt;=3.3),INDEX(价格表!$B$4:$I$31,M7256,5),IF(AND(J7256&gt;3.3,J7256&lt;=4),INDEX(价格表!$B$4:$I$31,M7256,6),IF(AND(J7256&gt;4,J7256&lt;=5.5),INDEX(价格表!$B$4:$I$31,M7256,7),IF(J7256&gt;5.5,2.6+INDEX(价格表!$B$4:$I$31,M7256,8)*L7256)))))))</f>
        <v>2.15</v>
      </c>
    </row>
    <row r="7257" spans="1:14">
      <c r="A7257" s="20">
        <v>4311140729108</v>
      </c>
      <c r="B7257" s="18" t="s">
        <v>16</v>
      </c>
      <c r="C7257" s="21">
        <v>20201220</v>
      </c>
      <c r="D7257" s="21">
        <v>610538201209</v>
      </c>
      <c r="E7257" s="21" t="s">
        <v>16</v>
      </c>
      <c r="F7257" s="21">
        <v>20201230</v>
      </c>
      <c r="G7257" s="21" t="s">
        <v>17</v>
      </c>
      <c r="H7257" s="21" t="s">
        <v>33</v>
      </c>
      <c r="I7257" s="21" t="s">
        <v>34</v>
      </c>
      <c r="J7257" s="21">
        <v>1.46</v>
      </c>
      <c r="K7257" s="21" t="s">
        <v>20</v>
      </c>
      <c r="L7257">
        <f t="shared" si="131"/>
        <v>2</v>
      </c>
      <c r="M7257">
        <f>MATCH(H:H,价格表!$B$4:$B$35,0)</f>
        <v>13</v>
      </c>
      <c r="N7257" s="27">
        <f>IF(J7257&lt;=0.3,INDEX(价格表!$B$4:$I$31,M7257,2),IF(AND(J7257&gt;0.3,J7257&lt;=1),INDEX(价格表!$B$4:$I$31,M7257,3),IF(AND(J7257&gt;1,J7257&lt;=2.2),INDEX(价格表!$B$4:$I$31,M7257,4),IF(AND(J7257&gt;2.2,J7257&lt;=3.3),INDEX(价格表!$B$4:$I$31,M7257,5),IF(AND(J7257&gt;3.3,J7257&lt;=4),INDEX(价格表!$B$4:$I$31,M7257,6),IF(AND(J7257&gt;4,J7257&lt;=5.5),INDEX(价格表!$B$4:$I$31,M7257,7),IF(J7257&gt;5.5,2.6+INDEX(价格表!$B$4:$I$31,M7257,8)*L7257)))))))</f>
        <v>2.15</v>
      </c>
    </row>
    <row r="7258" spans="1:14">
      <c r="A7258" s="20">
        <v>4311140729109</v>
      </c>
      <c r="B7258" s="18" t="s">
        <v>16</v>
      </c>
      <c r="C7258" s="21">
        <v>20201220</v>
      </c>
      <c r="D7258" s="21">
        <v>610538201209</v>
      </c>
      <c r="E7258" s="21" t="s">
        <v>16</v>
      </c>
      <c r="F7258" s="21">
        <v>20201230</v>
      </c>
      <c r="G7258" s="21" t="s">
        <v>17</v>
      </c>
      <c r="H7258" s="21" t="s">
        <v>68</v>
      </c>
      <c r="I7258" s="21" t="s">
        <v>140</v>
      </c>
      <c r="J7258" s="21">
        <v>1.44</v>
      </c>
      <c r="K7258" s="21" t="s">
        <v>20</v>
      </c>
      <c r="L7258">
        <f t="shared" si="131"/>
        <v>2</v>
      </c>
      <c r="M7258">
        <f>MATCH(H:H,价格表!$B$4:$B$35,0)</f>
        <v>5</v>
      </c>
      <c r="N7258" s="27">
        <f>IF(J7258&lt;=0.3,INDEX(价格表!$B$4:$I$31,M7258,2),IF(AND(J7258&gt;0.3,J7258&lt;=1),INDEX(价格表!$B$4:$I$31,M7258,3),IF(AND(J7258&gt;1,J7258&lt;=2.2),INDEX(价格表!$B$4:$I$31,M7258,4),IF(AND(J7258&gt;2.2,J7258&lt;=3.3),INDEX(价格表!$B$4:$I$31,M7258,5),IF(AND(J7258&gt;3.3,J7258&lt;=4),INDEX(价格表!$B$4:$I$31,M7258,6),IF(AND(J7258&gt;4,J7258&lt;=5.5),INDEX(价格表!$B$4:$I$31,M7258,7),IF(J7258&gt;5.5,2.6+INDEX(价格表!$B$4:$I$31,M7258,8)*L7258)))))))</f>
        <v>2.15</v>
      </c>
    </row>
    <row r="7259" spans="1:14">
      <c r="A7259" s="20">
        <v>4311140729110</v>
      </c>
      <c r="B7259" s="18" t="s">
        <v>16</v>
      </c>
      <c r="C7259" s="21">
        <v>20201220</v>
      </c>
      <c r="D7259" s="21">
        <v>610538201209</v>
      </c>
      <c r="E7259" s="21" t="s">
        <v>16</v>
      </c>
      <c r="F7259" s="21">
        <v>20201230</v>
      </c>
      <c r="G7259" s="21" t="s">
        <v>17</v>
      </c>
      <c r="H7259" s="21" t="s">
        <v>37</v>
      </c>
      <c r="I7259" s="21" t="s">
        <v>103</v>
      </c>
      <c r="J7259" s="21">
        <v>1.44</v>
      </c>
      <c r="K7259" s="21" t="s">
        <v>20</v>
      </c>
      <c r="L7259">
        <f t="shared" si="131"/>
        <v>2</v>
      </c>
      <c r="M7259">
        <f>MATCH(H:H,价格表!$B$4:$B$35,0)</f>
        <v>12</v>
      </c>
      <c r="N7259" s="27">
        <f>IF(J7259&lt;=0.3,INDEX(价格表!$B$4:$I$31,M7259,2),IF(AND(J7259&gt;0.3,J7259&lt;=1),INDEX(价格表!$B$4:$I$31,M7259,3),IF(AND(J7259&gt;1,J7259&lt;=2.2),INDEX(价格表!$B$4:$I$31,M7259,4),IF(AND(J7259&gt;2.2,J7259&lt;=3.3),INDEX(价格表!$B$4:$I$31,M7259,5),IF(AND(J7259&gt;3.3,J7259&lt;=4),INDEX(价格表!$B$4:$I$31,M7259,6),IF(AND(J7259&gt;4,J7259&lt;=5.5),INDEX(价格表!$B$4:$I$31,M7259,7),IF(J7259&gt;5.5,2.6+INDEX(价格表!$B$4:$I$31,M7259,8)*L7259)))))))</f>
        <v>2.15</v>
      </c>
    </row>
    <row r="7260" spans="1:14">
      <c r="A7260" s="20">
        <v>4311140729111</v>
      </c>
      <c r="B7260" s="18" t="s">
        <v>16</v>
      </c>
      <c r="C7260" s="21">
        <v>20201220</v>
      </c>
      <c r="D7260" s="21">
        <v>610538201209</v>
      </c>
      <c r="E7260" s="21" t="s">
        <v>16</v>
      </c>
      <c r="F7260" s="21">
        <v>20201230</v>
      </c>
      <c r="G7260" s="21" t="s">
        <v>17</v>
      </c>
      <c r="H7260" s="21" t="s">
        <v>54</v>
      </c>
      <c r="I7260" s="21" t="s">
        <v>94</v>
      </c>
      <c r="J7260" s="21">
        <v>1.46</v>
      </c>
      <c r="K7260" s="21" t="s">
        <v>20</v>
      </c>
      <c r="L7260">
        <f t="shared" si="131"/>
        <v>2</v>
      </c>
      <c r="M7260">
        <f>MATCH(H:H,价格表!$B$4:$B$35,0)</f>
        <v>14</v>
      </c>
      <c r="N7260" s="27">
        <f>IF(J7260&lt;=0.3,INDEX(价格表!$B$4:$I$31,M7260,2),IF(AND(J7260&gt;0.3,J7260&lt;=1),INDEX(价格表!$B$4:$I$31,M7260,3),IF(AND(J7260&gt;1,J7260&lt;=2.2),INDEX(价格表!$B$4:$I$31,M7260,4),IF(AND(J7260&gt;2.2,J7260&lt;=3.3),INDEX(价格表!$B$4:$I$31,M7260,5),IF(AND(J7260&gt;3.3,J7260&lt;=4),INDEX(价格表!$B$4:$I$31,M7260,6),IF(AND(J7260&gt;4,J7260&lt;=5.5),INDEX(价格表!$B$4:$I$31,M7260,7),IF(J7260&gt;5.5,2.6+INDEX(价格表!$B$4:$I$31,M7260,8)*L7260)))))))</f>
        <v>2.15</v>
      </c>
    </row>
    <row r="7261" spans="1:14">
      <c r="A7261" s="20">
        <v>4311140729112</v>
      </c>
      <c r="B7261" s="18" t="s">
        <v>16</v>
      </c>
      <c r="C7261" s="21">
        <v>20201220</v>
      </c>
      <c r="D7261" s="21">
        <v>610538201209</v>
      </c>
      <c r="E7261" s="21" t="s">
        <v>16</v>
      </c>
      <c r="F7261" s="21">
        <v>20201230</v>
      </c>
      <c r="G7261" s="21" t="s">
        <v>17</v>
      </c>
      <c r="H7261" s="21" t="s">
        <v>68</v>
      </c>
      <c r="I7261" s="21" t="s">
        <v>112</v>
      </c>
      <c r="J7261" s="21">
        <v>1.46</v>
      </c>
      <c r="K7261" s="21" t="s">
        <v>20</v>
      </c>
      <c r="L7261">
        <f t="shared" si="131"/>
        <v>2</v>
      </c>
      <c r="M7261">
        <f>MATCH(H:H,价格表!$B$4:$B$35,0)</f>
        <v>5</v>
      </c>
      <c r="N7261" s="27">
        <f>IF(J7261&lt;=0.3,INDEX(价格表!$B$4:$I$31,M7261,2),IF(AND(J7261&gt;0.3,J7261&lt;=1),INDEX(价格表!$B$4:$I$31,M7261,3),IF(AND(J7261&gt;1,J7261&lt;=2.2),INDEX(价格表!$B$4:$I$31,M7261,4),IF(AND(J7261&gt;2.2,J7261&lt;=3.3),INDEX(价格表!$B$4:$I$31,M7261,5),IF(AND(J7261&gt;3.3,J7261&lt;=4),INDEX(价格表!$B$4:$I$31,M7261,6),IF(AND(J7261&gt;4,J7261&lt;=5.5),INDEX(价格表!$B$4:$I$31,M7261,7),IF(J7261&gt;5.5,2.6+INDEX(价格表!$B$4:$I$31,M7261,8)*L7261)))))))</f>
        <v>2.15</v>
      </c>
    </row>
    <row r="7262" spans="1:14">
      <c r="A7262" s="20">
        <v>4311140730658</v>
      </c>
      <c r="B7262" s="18" t="s">
        <v>16</v>
      </c>
      <c r="C7262" s="21">
        <v>20201220</v>
      </c>
      <c r="D7262" s="21">
        <v>610538201209</v>
      </c>
      <c r="E7262" s="21" t="s">
        <v>16</v>
      </c>
      <c r="F7262" s="21">
        <v>20201230</v>
      </c>
      <c r="G7262" s="21" t="s">
        <v>17</v>
      </c>
      <c r="H7262" s="21" t="s">
        <v>37</v>
      </c>
      <c r="I7262" s="21" t="s">
        <v>349</v>
      </c>
      <c r="J7262" s="21">
        <v>1.46</v>
      </c>
      <c r="K7262" s="21" t="s">
        <v>20</v>
      </c>
      <c r="L7262">
        <f t="shared" si="131"/>
        <v>2</v>
      </c>
      <c r="M7262">
        <f>MATCH(H:H,价格表!$B$4:$B$35,0)</f>
        <v>12</v>
      </c>
      <c r="N7262" s="27">
        <f>IF(J7262&lt;=0.3,INDEX(价格表!$B$4:$I$31,M7262,2),IF(AND(J7262&gt;0.3,J7262&lt;=1),INDEX(价格表!$B$4:$I$31,M7262,3),IF(AND(J7262&gt;1,J7262&lt;=2.2),INDEX(价格表!$B$4:$I$31,M7262,4),IF(AND(J7262&gt;2.2,J7262&lt;=3.3),INDEX(价格表!$B$4:$I$31,M7262,5),IF(AND(J7262&gt;3.3,J7262&lt;=4),INDEX(价格表!$B$4:$I$31,M7262,6),IF(AND(J7262&gt;4,J7262&lt;=5.5),INDEX(价格表!$B$4:$I$31,M7262,7),IF(J7262&gt;5.5,2.6+INDEX(价格表!$B$4:$I$31,M7262,8)*L7262)))))))</f>
        <v>2.15</v>
      </c>
    </row>
    <row r="7263" spans="1:14">
      <c r="A7263" s="20">
        <v>4311140730659</v>
      </c>
      <c r="B7263" s="18" t="s">
        <v>16</v>
      </c>
      <c r="C7263" s="21">
        <v>20201220</v>
      </c>
      <c r="D7263" s="21">
        <v>610538201209</v>
      </c>
      <c r="E7263" s="21" t="s">
        <v>16</v>
      </c>
      <c r="F7263" s="21">
        <v>20201230</v>
      </c>
      <c r="G7263" s="21" t="s">
        <v>17</v>
      </c>
      <c r="H7263" s="21" t="s">
        <v>18</v>
      </c>
      <c r="I7263" s="21" t="s">
        <v>290</v>
      </c>
      <c r="J7263" s="21">
        <v>1.47</v>
      </c>
      <c r="K7263" s="21" t="s">
        <v>20</v>
      </c>
      <c r="L7263">
        <f t="shared" si="131"/>
        <v>2</v>
      </c>
      <c r="M7263">
        <f>MATCH(H:H,价格表!$B$4:$B$35,0)</f>
        <v>1</v>
      </c>
      <c r="N7263" s="27">
        <f>IF(J7263&lt;=0.3,INDEX(价格表!$B$4:$I$31,M7263,2),IF(AND(J7263&gt;0.3,J7263&lt;=1),INDEX(价格表!$B$4:$I$31,M7263,3),IF(AND(J7263&gt;1,J7263&lt;=2.2),INDEX(价格表!$B$4:$I$31,M7263,4),IF(AND(J7263&gt;2.2,J7263&lt;=3.3),INDEX(价格表!$B$4:$I$31,M7263,5),IF(AND(J7263&gt;3.3,J7263&lt;=4),INDEX(价格表!$B$4:$I$31,M7263,6),IF(AND(J7263&gt;4,J7263&lt;=5.5),INDEX(价格表!$B$4:$I$31,M7263,7),IF(J7263&gt;5.5,2.6+INDEX(价格表!$B$4:$I$31,M7263,8)*L7263)))))))</f>
        <v>2.15</v>
      </c>
    </row>
    <row r="7264" spans="1:14">
      <c r="A7264" s="20">
        <v>4311140730661</v>
      </c>
      <c r="B7264" s="18" t="s">
        <v>16</v>
      </c>
      <c r="C7264" s="21">
        <v>20201220</v>
      </c>
      <c r="D7264" s="21">
        <v>610538201209</v>
      </c>
      <c r="E7264" s="21" t="s">
        <v>16</v>
      </c>
      <c r="F7264" s="21">
        <v>20201230</v>
      </c>
      <c r="G7264" s="21" t="s">
        <v>17</v>
      </c>
      <c r="H7264" s="21" t="s">
        <v>45</v>
      </c>
      <c r="I7264" s="21" t="s">
        <v>48</v>
      </c>
      <c r="J7264" s="21">
        <v>1.45</v>
      </c>
      <c r="K7264" s="21" t="s">
        <v>20</v>
      </c>
      <c r="L7264">
        <f t="shared" si="131"/>
        <v>2</v>
      </c>
      <c r="M7264">
        <f>MATCH(H:H,价格表!$B$4:$B$35,0)</f>
        <v>9</v>
      </c>
      <c r="N7264" s="27">
        <f>IF(J7264&lt;=0.3,INDEX(价格表!$B$4:$I$31,M7264,2),IF(AND(J7264&gt;0.3,J7264&lt;=1),INDEX(价格表!$B$4:$I$31,M7264,3),IF(AND(J7264&gt;1,J7264&lt;=2.2),INDEX(价格表!$B$4:$I$31,M7264,4),IF(AND(J7264&gt;2.2,J7264&lt;=3.3),INDEX(价格表!$B$4:$I$31,M7264,5),IF(AND(J7264&gt;3.3,J7264&lt;=4),INDEX(价格表!$B$4:$I$31,M7264,6),IF(AND(J7264&gt;4,J7264&lt;=5.5),INDEX(价格表!$B$4:$I$31,M7264,7),IF(J7264&gt;5.5,2.6+INDEX(价格表!$B$4:$I$31,M7264,8)*L7264)))))))</f>
        <v>2.15</v>
      </c>
    </row>
    <row r="7265" spans="1:14">
      <c r="A7265" s="20">
        <v>4311140730662</v>
      </c>
      <c r="B7265" s="18" t="s">
        <v>16</v>
      </c>
      <c r="C7265" s="21">
        <v>20201220</v>
      </c>
      <c r="D7265" s="21">
        <v>610538201209</v>
      </c>
      <c r="E7265" s="21" t="s">
        <v>16</v>
      </c>
      <c r="F7265" s="21">
        <v>20201230</v>
      </c>
      <c r="G7265" s="21" t="s">
        <v>17</v>
      </c>
      <c r="H7265" s="21" t="s">
        <v>35</v>
      </c>
      <c r="I7265" s="21" t="s">
        <v>102</v>
      </c>
      <c r="J7265" s="21">
        <v>1.44</v>
      </c>
      <c r="K7265" s="21" t="s">
        <v>20</v>
      </c>
      <c r="L7265">
        <f t="shared" si="131"/>
        <v>2</v>
      </c>
      <c r="M7265">
        <f>MATCH(H:H,价格表!$B$4:$B$35,0)</f>
        <v>22</v>
      </c>
      <c r="N7265" s="27">
        <f>IF(J7265&lt;=0.3,INDEX(价格表!$B$4:$I$31,M7265,2),IF(AND(J7265&gt;0.3,J7265&lt;=1),INDEX(价格表!$B$4:$I$31,M7265,3),IF(AND(J7265&gt;1,J7265&lt;=2.2),INDEX(价格表!$B$4:$I$31,M7265,4),IF(AND(J7265&gt;2.2,J7265&lt;=3.3),INDEX(价格表!$B$4:$I$31,M7265,5),IF(AND(J7265&gt;3.3,J7265&lt;=4),INDEX(价格表!$B$4:$I$31,M7265,6),IF(AND(J7265&gt;4,J7265&lt;=5.5),INDEX(价格表!$B$4:$I$31,M7265,7),IF(J7265&gt;5.5,2.6+INDEX(价格表!$B$4:$I$31,M7265,8)*L7265)))))))</f>
        <v>2.15</v>
      </c>
    </row>
    <row r="7266" spans="1:14">
      <c r="A7266" s="20">
        <v>4311140730664</v>
      </c>
      <c r="B7266" s="18" t="s">
        <v>16</v>
      </c>
      <c r="C7266" s="21">
        <v>20201220</v>
      </c>
      <c r="D7266" s="21">
        <v>610538201209</v>
      </c>
      <c r="E7266" s="21" t="s">
        <v>16</v>
      </c>
      <c r="F7266" s="21">
        <v>20201230</v>
      </c>
      <c r="G7266" s="21" t="s">
        <v>17</v>
      </c>
      <c r="H7266" s="21" t="s">
        <v>75</v>
      </c>
      <c r="I7266" s="21" t="s">
        <v>238</v>
      </c>
      <c r="J7266" s="21">
        <v>1.47</v>
      </c>
      <c r="K7266" s="21" t="s">
        <v>20</v>
      </c>
      <c r="L7266">
        <f t="shared" si="131"/>
        <v>2</v>
      </c>
      <c r="M7266">
        <f>MATCH(H:H,价格表!$B$4:$B$35,0)</f>
        <v>24</v>
      </c>
      <c r="N7266" s="27">
        <f>IF(J7266&lt;=0.3,INDEX(价格表!$B$4:$I$31,M7266,2),IF(AND(J7266&gt;0.3,J7266&lt;=1),INDEX(价格表!$B$4:$I$31,M7266,3),IF(AND(J7266&gt;1,J7266&lt;=2.2),INDEX(价格表!$B$4:$I$31,M7266,4),IF(AND(J7266&gt;2.2,J7266&lt;=3.3),INDEX(价格表!$B$4:$I$31,M7266,5),IF(AND(J7266&gt;3.3,J7266&lt;=4),INDEX(价格表!$B$4:$I$31,M7266,6),IF(AND(J7266&gt;4,J7266&lt;=5.5),INDEX(价格表!$B$4:$I$31,M7266,7),IF(J7266&gt;5.5,2.6+INDEX(价格表!$B$4:$I$31,M7266,8)*L7266)))))))</f>
        <v>2.15</v>
      </c>
    </row>
    <row r="7267" spans="1:14">
      <c r="A7267" s="20">
        <v>4311140730665</v>
      </c>
      <c r="B7267" s="18" t="s">
        <v>16</v>
      </c>
      <c r="C7267" s="21">
        <v>20201220</v>
      </c>
      <c r="D7267" s="21">
        <v>610538201209</v>
      </c>
      <c r="E7267" s="21" t="s">
        <v>16</v>
      </c>
      <c r="F7267" s="21">
        <v>20201230</v>
      </c>
      <c r="G7267" s="21" t="s">
        <v>17</v>
      </c>
      <c r="H7267" s="21" t="s">
        <v>18</v>
      </c>
      <c r="I7267" s="21" t="s">
        <v>369</v>
      </c>
      <c r="J7267" s="21">
        <v>1.46</v>
      </c>
      <c r="K7267" s="21" t="s">
        <v>20</v>
      </c>
      <c r="L7267">
        <f t="shared" si="131"/>
        <v>2</v>
      </c>
      <c r="M7267">
        <f>MATCH(H:H,价格表!$B$4:$B$35,0)</f>
        <v>1</v>
      </c>
      <c r="N7267" s="27">
        <f>IF(J7267&lt;=0.3,INDEX(价格表!$B$4:$I$31,M7267,2),IF(AND(J7267&gt;0.3,J7267&lt;=1),INDEX(价格表!$B$4:$I$31,M7267,3),IF(AND(J7267&gt;1,J7267&lt;=2.2),INDEX(价格表!$B$4:$I$31,M7267,4),IF(AND(J7267&gt;2.2,J7267&lt;=3.3),INDEX(价格表!$B$4:$I$31,M7267,5),IF(AND(J7267&gt;3.3,J7267&lt;=4),INDEX(价格表!$B$4:$I$31,M7267,6),IF(AND(J7267&gt;4,J7267&lt;=5.5),INDEX(价格表!$B$4:$I$31,M7267,7),IF(J7267&gt;5.5,2.6+INDEX(价格表!$B$4:$I$31,M7267,8)*L7267)))))))</f>
        <v>2.15</v>
      </c>
    </row>
    <row r="7268" spans="1:14">
      <c r="A7268" s="20">
        <v>4311140730666</v>
      </c>
      <c r="B7268" s="18" t="s">
        <v>16</v>
      </c>
      <c r="C7268" s="21">
        <v>20201220</v>
      </c>
      <c r="D7268" s="21">
        <v>610538201209</v>
      </c>
      <c r="E7268" s="21" t="s">
        <v>16</v>
      </c>
      <c r="F7268" s="21">
        <v>20201230</v>
      </c>
      <c r="G7268" s="21" t="s">
        <v>17</v>
      </c>
      <c r="H7268" s="21" t="s">
        <v>21</v>
      </c>
      <c r="I7268" s="21" t="s">
        <v>236</v>
      </c>
      <c r="J7268" s="21">
        <v>1.46</v>
      </c>
      <c r="K7268" s="21" t="s">
        <v>20</v>
      </c>
      <c r="L7268">
        <f t="shared" si="131"/>
        <v>2</v>
      </c>
      <c r="M7268">
        <f>MATCH(H:H,价格表!$B$4:$B$35,0)</f>
        <v>20</v>
      </c>
      <c r="N7268" s="27">
        <f>IF(J7268&lt;=0.3,INDEX(价格表!$B$4:$I$31,M7268,2),IF(AND(J7268&gt;0.3,J7268&lt;=1),INDEX(价格表!$B$4:$I$31,M7268,3),IF(AND(J7268&gt;1,J7268&lt;=2.2),INDEX(价格表!$B$4:$I$31,M7268,4),IF(AND(J7268&gt;2.2,J7268&lt;=3.3),INDEX(价格表!$B$4:$I$31,M7268,5),IF(AND(J7268&gt;3.3,J7268&lt;=4),INDEX(价格表!$B$4:$I$31,M7268,6),IF(AND(J7268&gt;4,J7268&lt;=5.5),INDEX(价格表!$B$4:$I$31,M7268,7),IF(J7268&gt;5.5,2.6+INDEX(价格表!$B$4:$I$31,M7268,8)*L7268)))))))</f>
        <v>2.15</v>
      </c>
    </row>
    <row r="7269" spans="1:14">
      <c r="A7269" s="20">
        <v>4311140730667</v>
      </c>
      <c r="B7269" s="18" t="s">
        <v>16</v>
      </c>
      <c r="C7269" s="21">
        <v>20201220</v>
      </c>
      <c r="D7269" s="21">
        <v>610538201209</v>
      </c>
      <c r="E7269" s="21" t="s">
        <v>16</v>
      </c>
      <c r="F7269" s="21">
        <v>20201230</v>
      </c>
      <c r="G7269" s="21" t="s">
        <v>17</v>
      </c>
      <c r="H7269" s="21" t="s">
        <v>88</v>
      </c>
      <c r="I7269" s="21" t="s">
        <v>101</v>
      </c>
      <c r="J7269" s="21">
        <v>1.44</v>
      </c>
      <c r="K7269" s="21" t="s">
        <v>20</v>
      </c>
      <c r="L7269">
        <f t="shared" si="131"/>
        <v>2</v>
      </c>
      <c r="M7269">
        <f>MATCH(H:H,价格表!$B$4:$B$35,0)</f>
        <v>19</v>
      </c>
      <c r="N7269" s="27">
        <f>IF(J7269&lt;=0.3,INDEX(价格表!$B$4:$I$31,M7269,2),IF(AND(J7269&gt;0.3,J7269&lt;=1),INDEX(价格表!$B$4:$I$31,M7269,3),IF(AND(J7269&gt;1,J7269&lt;=2.2),INDEX(价格表!$B$4:$I$31,M7269,4),IF(AND(J7269&gt;2.2,J7269&lt;=3.3),INDEX(价格表!$B$4:$I$31,M7269,5),IF(AND(J7269&gt;3.3,J7269&lt;=4),INDEX(价格表!$B$4:$I$31,M7269,6),IF(AND(J7269&gt;4,J7269&lt;=5.5),INDEX(价格表!$B$4:$I$31,M7269,7),IF(J7269&gt;5.5,2.6+INDEX(价格表!$B$4:$I$31,M7269,8)*L7269)))))))</f>
        <v>2.15</v>
      </c>
    </row>
    <row r="7270" spans="1:14">
      <c r="A7270" s="20">
        <v>4311140730674</v>
      </c>
      <c r="B7270" s="18" t="s">
        <v>16</v>
      </c>
      <c r="C7270" s="21">
        <v>20201220</v>
      </c>
      <c r="D7270" s="21">
        <v>610538201209</v>
      </c>
      <c r="E7270" s="21" t="s">
        <v>16</v>
      </c>
      <c r="F7270" s="21">
        <v>20201230</v>
      </c>
      <c r="G7270" s="21" t="s">
        <v>17</v>
      </c>
      <c r="H7270" s="21" t="s">
        <v>88</v>
      </c>
      <c r="I7270" s="21" t="s">
        <v>101</v>
      </c>
      <c r="J7270" s="21">
        <v>1.49</v>
      </c>
      <c r="K7270" s="21" t="s">
        <v>20</v>
      </c>
      <c r="L7270">
        <f t="shared" si="131"/>
        <v>2</v>
      </c>
      <c r="M7270">
        <f>MATCH(H:H,价格表!$B$4:$B$35,0)</f>
        <v>19</v>
      </c>
      <c r="N7270" s="27">
        <f>IF(J7270&lt;=0.3,INDEX(价格表!$B$4:$I$31,M7270,2),IF(AND(J7270&gt;0.3,J7270&lt;=1),INDEX(价格表!$B$4:$I$31,M7270,3),IF(AND(J7270&gt;1,J7270&lt;=2.2),INDEX(价格表!$B$4:$I$31,M7270,4),IF(AND(J7270&gt;2.2,J7270&lt;=3.3),INDEX(价格表!$B$4:$I$31,M7270,5),IF(AND(J7270&gt;3.3,J7270&lt;=4),INDEX(价格表!$B$4:$I$31,M7270,6),IF(AND(J7270&gt;4,J7270&lt;=5.5),INDEX(价格表!$B$4:$I$31,M7270,7),IF(J7270&gt;5.5,2.6+INDEX(价格表!$B$4:$I$31,M7270,8)*L7270)))))))</f>
        <v>2.15</v>
      </c>
    </row>
    <row r="7271" spans="1:14">
      <c r="A7271" s="20">
        <v>4311140730675</v>
      </c>
      <c r="B7271" s="18" t="s">
        <v>16</v>
      </c>
      <c r="C7271" s="21">
        <v>20201220</v>
      </c>
      <c r="D7271" s="21">
        <v>610538201209</v>
      </c>
      <c r="E7271" s="21" t="s">
        <v>16</v>
      </c>
      <c r="F7271" s="21">
        <v>20201230</v>
      </c>
      <c r="G7271" s="21" t="s">
        <v>17</v>
      </c>
      <c r="H7271" s="21" t="s">
        <v>18</v>
      </c>
      <c r="I7271" s="21" t="s">
        <v>53</v>
      </c>
      <c r="J7271" s="21">
        <v>1.57</v>
      </c>
      <c r="K7271" s="21" t="s">
        <v>20</v>
      </c>
      <c r="L7271">
        <f t="shared" si="131"/>
        <v>2</v>
      </c>
      <c r="M7271">
        <f>MATCH(H:H,价格表!$B$4:$B$35,0)</f>
        <v>1</v>
      </c>
      <c r="N7271" s="27">
        <f>IF(J7271&lt;=0.3,INDEX(价格表!$B$4:$I$31,M7271,2),IF(AND(J7271&gt;0.3,J7271&lt;=1),INDEX(价格表!$B$4:$I$31,M7271,3),IF(AND(J7271&gt;1,J7271&lt;=2.2),INDEX(价格表!$B$4:$I$31,M7271,4),IF(AND(J7271&gt;2.2,J7271&lt;=3.3),INDEX(价格表!$B$4:$I$31,M7271,5),IF(AND(J7271&gt;3.3,J7271&lt;=4),INDEX(价格表!$B$4:$I$31,M7271,6),IF(AND(J7271&gt;4,J7271&lt;=5.5),INDEX(价格表!$B$4:$I$31,M7271,7),IF(J7271&gt;5.5,2.6+INDEX(价格表!$B$4:$I$31,M7271,8)*L7271)))))))</f>
        <v>2.15</v>
      </c>
    </row>
    <row r="7272" spans="1:14">
      <c r="A7272" s="20">
        <v>4311140730676</v>
      </c>
      <c r="B7272" s="18" t="s">
        <v>16</v>
      </c>
      <c r="C7272" s="21">
        <v>20201220</v>
      </c>
      <c r="D7272" s="21">
        <v>610538201209</v>
      </c>
      <c r="E7272" s="21" t="s">
        <v>16</v>
      </c>
      <c r="F7272" s="21">
        <v>20201230</v>
      </c>
      <c r="G7272" s="21" t="s">
        <v>17</v>
      </c>
      <c r="H7272" s="21" t="s">
        <v>21</v>
      </c>
      <c r="I7272" s="21" t="s">
        <v>205</v>
      </c>
      <c r="J7272" s="21">
        <v>1.49</v>
      </c>
      <c r="K7272" s="21" t="s">
        <v>20</v>
      </c>
      <c r="L7272">
        <f t="shared" si="131"/>
        <v>2</v>
      </c>
      <c r="M7272">
        <f>MATCH(H:H,价格表!$B$4:$B$35,0)</f>
        <v>20</v>
      </c>
      <c r="N7272" s="27">
        <f>IF(J7272&lt;=0.3,INDEX(价格表!$B$4:$I$31,M7272,2),IF(AND(J7272&gt;0.3,J7272&lt;=1),INDEX(价格表!$B$4:$I$31,M7272,3),IF(AND(J7272&gt;1,J7272&lt;=2.2),INDEX(价格表!$B$4:$I$31,M7272,4),IF(AND(J7272&gt;2.2,J7272&lt;=3.3),INDEX(价格表!$B$4:$I$31,M7272,5),IF(AND(J7272&gt;3.3,J7272&lt;=4),INDEX(价格表!$B$4:$I$31,M7272,6),IF(AND(J7272&gt;4,J7272&lt;=5.5),INDEX(价格表!$B$4:$I$31,M7272,7),IF(J7272&gt;5.5,2.6+INDEX(价格表!$B$4:$I$31,M7272,8)*L7272)))))))</f>
        <v>2.15</v>
      </c>
    </row>
    <row r="7273" spans="1:14">
      <c r="A7273" s="20">
        <v>4311140730677</v>
      </c>
      <c r="B7273" s="18" t="s">
        <v>16</v>
      </c>
      <c r="C7273" s="21">
        <v>20201220</v>
      </c>
      <c r="D7273" s="21">
        <v>610538201209</v>
      </c>
      <c r="E7273" s="21" t="s">
        <v>16</v>
      </c>
      <c r="F7273" s="21">
        <v>20201230</v>
      </c>
      <c r="G7273" s="21" t="s">
        <v>17</v>
      </c>
      <c r="H7273" s="21" t="s">
        <v>88</v>
      </c>
      <c r="I7273" s="21" t="s">
        <v>96</v>
      </c>
      <c r="J7273" s="21">
        <v>1.44</v>
      </c>
      <c r="K7273" s="21" t="s">
        <v>20</v>
      </c>
      <c r="L7273">
        <f t="shared" si="131"/>
        <v>2</v>
      </c>
      <c r="M7273">
        <f>MATCH(H:H,价格表!$B$4:$B$35,0)</f>
        <v>19</v>
      </c>
      <c r="N7273" s="27">
        <f>IF(J7273&lt;=0.3,INDEX(价格表!$B$4:$I$31,M7273,2),IF(AND(J7273&gt;0.3,J7273&lt;=1),INDEX(价格表!$B$4:$I$31,M7273,3),IF(AND(J7273&gt;1,J7273&lt;=2.2),INDEX(价格表!$B$4:$I$31,M7273,4),IF(AND(J7273&gt;2.2,J7273&lt;=3.3),INDEX(价格表!$B$4:$I$31,M7273,5),IF(AND(J7273&gt;3.3,J7273&lt;=4),INDEX(价格表!$B$4:$I$31,M7273,6),IF(AND(J7273&gt;4,J7273&lt;=5.5),INDEX(价格表!$B$4:$I$31,M7273,7),IF(J7273&gt;5.5,2.6+INDEX(价格表!$B$4:$I$31,M7273,8)*L7273)))))))</f>
        <v>2.15</v>
      </c>
    </row>
    <row r="7274" spans="1:14">
      <c r="A7274" s="20">
        <v>4311140730678</v>
      </c>
      <c r="B7274" s="18" t="s">
        <v>16</v>
      </c>
      <c r="C7274" s="21">
        <v>20201220</v>
      </c>
      <c r="D7274" s="21">
        <v>610538201209</v>
      </c>
      <c r="E7274" s="21" t="s">
        <v>16</v>
      </c>
      <c r="F7274" s="21">
        <v>20201230</v>
      </c>
      <c r="G7274" s="21" t="s">
        <v>17</v>
      </c>
      <c r="H7274" s="21" t="s">
        <v>50</v>
      </c>
      <c r="I7274" s="21" t="s">
        <v>51</v>
      </c>
      <c r="J7274" s="21">
        <v>1.46</v>
      </c>
      <c r="K7274" s="21" t="s">
        <v>20</v>
      </c>
      <c r="L7274">
        <f t="shared" si="131"/>
        <v>2</v>
      </c>
      <c r="M7274">
        <f>MATCH(H:H,价格表!$B$4:$B$35,0)</f>
        <v>4</v>
      </c>
      <c r="N7274" s="27">
        <f>IF(J7274&lt;=0.3,INDEX(价格表!$B$4:$I$31,M7274,2),IF(AND(J7274&gt;0.3,J7274&lt;=1),INDEX(价格表!$B$4:$I$31,M7274,3),IF(AND(J7274&gt;1,J7274&lt;=2.2),INDEX(价格表!$B$4:$I$31,M7274,4),IF(AND(J7274&gt;2.2,J7274&lt;=3.3),INDEX(价格表!$B$4:$I$31,M7274,5),IF(AND(J7274&gt;3.3,J7274&lt;=4),INDEX(价格表!$B$4:$I$31,M7274,6),IF(AND(J7274&gt;4,J7274&lt;=5.5),INDEX(价格表!$B$4:$I$31,M7274,7),IF(J7274&gt;5.5,2.6+INDEX(价格表!$B$4:$I$31,M7274,8)*L7274)))))))</f>
        <v>2.15</v>
      </c>
    </row>
    <row r="7275" spans="1:14">
      <c r="A7275" s="20">
        <v>4311140733780</v>
      </c>
      <c r="B7275" s="18" t="s">
        <v>16</v>
      </c>
      <c r="C7275" s="21">
        <v>20201220</v>
      </c>
      <c r="D7275" s="21">
        <v>610538201209</v>
      </c>
      <c r="E7275" s="21" t="s">
        <v>16</v>
      </c>
      <c r="F7275" s="21">
        <v>20201230</v>
      </c>
      <c r="G7275" s="21" t="s">
        <v>17</v>
      </c>
      <c r="H7275" s="21" t="s">
        <v>21</v>
      </c>
      <c r="I7275" s="21" t="s">
        <v>228</v>
      </c>
      <c r="J7275" s="21">
        <v>1.48</v>
      </c>
      <c r="K7275" s="21" t="s">
        <v>20</v>
      </c>
      <c r="L7275">
        <f t="shared" si="131"/>
        <v>2</v>
      </c>
      <c r="M7275">
        <f>MATCH(H:H,价格表!$B$4:$B$35,0)</f>
        <v>20</v>
      </c>
      <c r="N7275" s="27">
        <f>IF(J7275&lt;=0.3,INDEX(价格表!$B$4:$I$31,M7275,2),IF(AND(J7275&gt;0.3,J7275&lt;=1),INDEX(价格表!$B$4:$I$31,M7275,3),IF(AND(J7275&gt;1,J7275&lt;=2.2),INDEX(价格表!$B$4:$I$31,M7275,4),IF(AND(J7275&gt;2.2,J7275&lt;=3.3),INDEX(价格表!$B$4:$I$31,M7275,5),IF(AND(J7275&gt;3.3,J7275&lt;=4),INDEX(价格表!$B$4:$I$31,M7275,6),IF(AND(J7275&gt;4,J7275&lt;=5.5),INDEX(价格表!$B$4:$I$31,M7275,7),IF(J7275&gt;5.5,2.6+INDEX(价格表!$B$4:$I$31,M7275,8)*L7275)))))))</f>
        <v>2.15</v>
      </c>
    </row>
    <row r="7276" spans="1:14">
      <c r="A7276" s="20">
        <v>4311140733782</v>
      </c>
      <c r="B7276" s="18" t="s">
        <v>16</v>
      </c>
      <c r="C7276" s="21">
        <v>20201220</v>
      </c>
      <c r="D7276" s="21">
        <v>610538201209</v>
      </c>
      <c r="E7276" s="21" t="s">
        <v>16</v>
      </c>
      <c r="F7276" s="21">
        <v>20201230</v>
      </c>
      <c r="G7276" s="21" t="s">
        <v>17</v>
      </c>
      <c r="H7276" s="21" t="s">
        <v>54</v>
      </c>
      <c r="I7276" s="21" t="s">
        <v>191</v>
      </c>
      <c r="J7276" s="21">
        <v>1.46</v>
      </c>
      <c r="K7276" s="21" t="s">
        <v>20</v>
      </c>
      <c r="L7276">
        <f t="shared" si="131"/>
        <v>2</v>
      </c>
      <c r="M7276">
        <f>MATCH(H:H,价格表!$B$4:$B$35,0)</f>
        <v>14</v>
      </c>
      <c r="N7276" s="27">
        <f>IF(J7276&lt;=0.3,INDEX(价格表!$B$4:$I$31,M7276,2),IF(AND(J7276&gt;0.3,J7276&lt;=1),INDEX(价格表!$B$4:$I$31,M7276,3),IF(AND(J7276&gt;1,J7276&lt;=2.2),INDEX(价格表!$B$4:$I$31,M7276,4),IF(AND(J7276&gt;2.2,J7276&lt;=3.3),INDEX(价格表!$B$4:$I$31,M7276,5),IF(AND(J7276&gt;3.3,J7276&lt;=4),INDEX(价格表!$B$4:$I$31,M7276,6),IF(AND(J7276&gt;4,J7276&lt;=5.5),INDEX(价格表!$B$4:$I$31,M7276,7),IF(J7276&gt;5.5,2.6+INDEX(价格表!$B$4:$I$31,M7276,8)*L7276)))))))</f>
        <v>2.15</v>
      </c>
    </row>
    <row r="7277" spans="1:14">
      <c r="A7277" s="20">
        <v>4311140734434</v>
      </c>
      <c r="B7277" s="18" t="s">
        <v>16</v>
      </c>
      <c r="C7277" s="21">
        <v>20201220</v>
      </c>
      <c r="D7277" s="21">
        <v>610538201209</v>
      </c>
      <c r="E7277" s="21" t="s">
        <v>16</v>
      </c>
      <c r="F7277" s="21">
        <v>20201230</v>
      </c>
      <c r="G7277" s="21" t="s">
        <v>17</v>
      </c>
      <c r="H7277" s="21" t="s">
        <v>23</v>
      </c>
      <c r="I7277" s="21" t="s">
        <v>118</v>
      </c>
      <c r="J7277" s="21">
        <v>1.44</v>
      </c>
      <c r="K7277" s="21" t="s">
        <v>20</v>
      </c>
      <c r="L7277">
        <f t="shared" si="131"/>
        <v>2</v>
      </c>
      <c r="M7277">
        <f>MATCH(H:H,价格表!$B$4:$B$35,0)</f>
        <v>15</v>
      </c>
      <c r="N7277" s="27">
        <f>IF(J7277&lt;=0.3,INDEX(价格表!$B$4:$I$31,M7277,2),IF(AND(J7277&gt;0.3,J7277&lt;=1),INDEX(价格表!$B$4:$I$31,M7277,3),IF(AND(J7277&gt;1,J7277&lt;=2.2),INDEX(价格表!$B$4:$I$31,M7277,4),IF(AND(J7277&gt;2.2,J7277&lt;=3.3),INDEX(价格表!$B$4:$I$31,M7277,5),IF(AND(J7277&gt;3.3,J7277&lt;=4),INDEX(价格表!$B$4:$I$31,M7277,6),IF(AND(J7277&gt;4,J7277&lt;=5.5),INDEX(价格表!$B$4:$I$31,M7277,7),IF(J7277&gt;5.5,2.6+INDEX(价格表!$B$4:$I$31,M7277,8)*L7277)))))))</f>
        <v>2.15</v>
      </c>
    </row>
    <row r="7278" spans="1:14">
      <c r="A7278" s="20">
        <v>4311140734444</v>
      </c>
      <c r="B7278" s="18" t="s">
        <v>16</v>
      </c>
      <c r="C7278" s="21">
        <v>20201220</v>
      </c>
      <c r="D7278" s="21">
        <v>610538201209</v>
      </c>
      <c r="E7278" s="21" t="s">
        <v>16</v>
      </c>
      <c r="F7278" s="21">
        <v>20201230</v>
      </c>
      <c r="G7278" s="21" t="s">
        <v>17</v>
      </c>
      <c r="H7278" s="21" t="s">
        <v>82</v>
      </c>
      <c r="I7278" s="21" t="s">
        <v>83</v>
      </c>
      <c r="J7278" s="21">
        <v>1.46</v>
      </c>
      <c r="K7278" s="21" t="s">
        <v>20</v>
      </c>
      <c r="L7278">
        <f t="shared" si="131"/>
        <v>2</v>
      </c>
      <c r="M7278">
        <f>MATCH(H:H,价格表!$B$4:$B$35,0)</f>
        <v>2</v>
      </c>
      <c r="N7278" s="27">
        <f>IF(J7278&lt;=0.3,INDEX(价格表!$B$4:$I$31,M7278,2),IF(AND(J7278&gt;0.3,J7278&lt;=1),INDEX(价格表!$B$4:$I$31,M7278,3),IF(AND(J7278&gt;1,J7278&lt;=2.2),INDEX(价格表!$B$4:$I$31,M7278,4),IF(AND(J7278&gt;2.2,J7278&lt;=3.3),INDEX(价格表!$B$4:$I$31,M7278,5),IF(AND(J7278&gt;3.3,J7278&lt;=4),INDEX(价格表!$B$4:$I$31,M7278,6),IF(AND(J7278&gt;4,J7278&lt;=5.5),INDEX(价格表!$B$4:$I$31,M7278,7),IF(J7278&gt;5.5,2.6+INDEX(价格表!$B$4:$I$31,M7278,8)*L7278)))))))</f>
        <v>2.15</v>
      </c>
    </row>
    <row r="7279" spans="1:14">
      <c r="A7279" s="20">
        <v>4311140734447</v>
      </c>
      <c r="B7279" s="18" t="s">
        <v>16</v>
      </c>
      <c r="C7279" s="21">
        <v>20201220</v>
      </c>
      <c r="D7279" s="21">
        <v>610538201209</v>
      </c>
      <c r="E7279" s="21" t="s">
        <v>16</v>
      </c>
      <c r="F7279" s="21">
        <v>20201230</v>
      </c>
      <c r="G7279" s="21" t="s">
        <v>17</v>
      </c>
      <c r="H7279" s="21" t="s">
        <v>39</v>
      </c>
      <c r="I7279" s="21" t="s">
        <v>81</v>
      </c>
      <c r="J7279" s="21">
        <v>1.46</v>
      </c>
      <c r="K7279" s="21" t="s">
        <v>20</v>
      </c>
      <c r="L7279">
        <f t="shared" si="131"/>
        <v>2</v>
      </c>
      <c r="M7279">
        <f>MATCH(H:H,价格表!$B$4:$B$35,0)</f>
        <v>23</v>
      </c>
      <c r="N7279" s="27">
        <f>IF(J7279&lt;=0.3,INDEX(价格表!$B$4:$I$31,M7279,2),IF(AND(J7279&gt;0.3,J7279&lt;=1),INDEX(价格表!$B$4:$I$31,M7279,3),IF(AND(J7279&gt;1,J7279&lt;=2.2),INDEX(价格表!$B$4:$I$31,M7279,4),IF(AND(J7279&gt;2.2,J7279&lt;=3.3),INDEX(价格表!$B$4:$I$31,M7279,5),IF(AND(J7279&gt;3.3,J7279&lt;=4),INDEX(价格表!$B$4:$I$31,M7279,6),IF(AND(J7279&gt;4,J7279&lt;=5.5),INDEX(价格表!$B$4:$I$31,M7279,7),IF(J7279&gt;5.5,2.6+INDEX(价格表!$B$4:$I$31,M7279,8)*L7279)))))))</f>
        <v>2.15</v>
      </c>
    </row>
    <row r="7280" spans="1:14">
      <c r="A7280" s="20">
        <v>4311140734978</v>
      </c>
      <c r="B7280" s="18" t="s">
        <v>16</v>
      </c>
      <c r="C7280" s="21">
        <v>20201220</v>
      </c>
      <c r="D7280" s="21">
        <v>610538201209</v>
      </c>
      <c r="E7280" s="21" t="s">
        <v>16</v>
      </c>
      <c r="F7280" s="21">
        <v>20201230</v>
      </c>
      <c r="G7280" s="21" t="s">
        <v>17</v>
      </c>
      <c r="H7280" s="21" t="s">
        <v>39</v>
      </c>
      <c r="I7280" s="21" t="s">
        <v>165</v>
      </c>
      <c r="J7280" s="21">
        <v>1.45</v>
      </c>
      <c r="K7280" s="21" t="s">
        <v>20</v>
      </c>
      <c r="L7280">
        <f t="shared" si="131"/>
        <v>2</v>
      </c>
      <c r="M7280">
        <f>MATCH(H:H,价格表!$B$4:$B$35,0)</f>
        <v>23</v>
      </c>
      <c r="N7280" s="27">
        <f>IF(J7280&lt;=0.3,INDEX(价格表!$B$4:$I$31,M7280,2),IF(AND(J7280&gt;0.3,J7280&lt;=1),INDEX(价格表!$B$4:$I$31,M7280,3),IF(AND(J7280&gt;1,J7280&lt;=2.2),INDEX(价格表!$B$4:$I$31,M7280,4),IF(AND(J7280&gt;2.2,J7280&lt;=3.3),INDEX(价格表!$B$4:$I$31,M7280,5),IF(AND(J7280&gt;3.3,J7280&lt;=4),INDEX(价格表!$B$4:$I$31,M7280,6),IF(AND(J7280&gt;4,J7280&lt;=5.5),INDEX(价格表!$B$4:$I$31,M7280,7),IF(J7280&gt;5.5,2.6+INDEX(价格表!$B$4:$I$31,M7280,8)*L7280)))))))</f>
        <v>2.15</v>
      </c>
    </row>
    <row r="7281" spans="1:14">
      <c r="A7281" s="20">
        <v>4311140735040</v>
      </c>
      <c r="B7281" s="18" t="s">
        <v>16</v>
      </c>
      <c r="C7281" s="21">
        <v>20201220</v>
      </c>
      <c r="D7281" s="21">
        <v>610538201209</v>
      </c>
      <c r="E7281" s="21" t="s">
        <v>16</v>
      </c>
      <c r="F7281" s="21">
        <v>20201230</v>
      </c>
      <c r="G7281" s="21" t="s">
        <v>17</v>
      </c>
      <c r="H7281" s="21" t="s">
        <v>68</v>
      </c>
      <c r="I7281" s="21" t="s">
        <v>146</v>
      </c>
      <c r="J7281" s="21">
        <v>1.46</v>
      </c>
      <c r="K7281" s="21" t="s">
        <v>20</v>
      </c>
      <c r="L7281">
        <f t="shared" si="131"/>
        <v>2</v>
      </c>
      <c r="M7281">
        <f>MATCH(H:H,价格表!$B$4:$B$35,0)</f>
        <v>5</v>
      </c>
      <c r="N7281" s="27">
        <f>IF(J7281&lt;=0.3,INDEX(价格表!$B$4:$I$31,M7281,2),IF(AND(J7281&gt;0.3,J7281&lt;=1),INDEX(价格表!$B$4:$I$31,M7281,3),IF(AND(J7281&gt;1,J7281&lt;=2.2),INDEX(价格表!$B$4:$I$31,M7281,4),IF(AND(J7281&gt;2.2,J7281&lt;=3.3),INDEX(价格表!$B$4:$I$31,M7281,5),IF(AND(J7281&gt;3.3,J7281&lt;=4),INDEX(价格表!$B$4:$I$31,M7281,6),IF(AND(J7281&gt;4,J7281&lt;=5.5),INDEX(价格表!$B$4:$I$31,M7281,7),IF(J7281&gt;5.5,2.6+INDEX(价格表!$B$4:$I$31,M7281,8)*L7281)))))))</f>
        <v>2.15</v>
      </c>
    </row>
    <row r="7282" spans="1:14">
      <c r="A7282" s="20">
        <v>4311140735638</v>
      </c>
      <c r="B7282" s="18" t="s">
        <v>16</v>
      </c>
      <c r="C7282" s="21">
        <v>20201220</v>
      </c>
      <c r="D7282" s="21">
        <v>610538201209</v>
      </c>
      <c r="E7282" s="21" t="s">
        <v>16</v>
      </c>
      <c r="F7282" s="21">
        <v>20201230</v>
      </c>
      <c r="G7282" s="21" t="s">
        <v>17</v>
      </c>
      <c r="H7282" s="21" t="s">
        <v>21</v>
      </c>
      <c r="I7282" s="21" t="s">
        <v>163</v>
      </c>
      <c r="J7282" s="21">
        <v>1.44</v>
      </c>
      <c r="K7282" s="21" t="s">
        <v>20</v>
      </c>
      <c r="L7282">
        <f t="shared" si="131"/>
        <v>2</v>
      </c>
      <c r="M7282">
        <f>MATCH(H:H,价格表!$B$4:$B$35,0)</f>
        <v>20</v>
      </c>
      <c r="N7282" s="27">
        <f>IF(J7282&lt;=0.3,INDEX(价格表!$B$4:$I$31,M7282,2),IF(AND(J7282&gt;0.3,J7282&lt;=1),INDEX(价格表!$B$4:$I$31,M7282,3),IF(AND(J7282&gt;1,J7282&lt;=2.2),INDEX(价格表!$B$4:$I$31,M7282,4),IF(AND(J7282&gt;2.2,J7282&lt;=3.3),INDEX(价格表!$B$4:$I$31,M7282,5),IF(AND(J7282&gt;3.3,J7282&lt;=4),INDEX(价格表!$B$4:$I$31,M7282,6),IF(AND(J7282&gt;4,J7282&lt;=5.5),INDEX(价格表!$B$4:$I$31,M7282,7),IF(J7282&gt;5.5,2.6+INDEX(价格表!$B$4:$I$31,M7282,8)*L7282)))))))</f>
        <v>2.15</v>
      </c>
    </row>
    <row r="7283" spans="1:14">
      <c r="A7283" s="20">
        <v>4311140736538</v>
      </c>
      <c r="B7283" s="18" t="s">
        <v>16</v>
      </c>
      <c r="C7283" s="21">
        <v>20201220</v>
      </c>
      <c r="D7283" s="21">
        <v>610538201209</v>
      </c>
      <c r="E7283" s="21" t="s">
        <v>16</v>
      </c>
      <c r="F7283" s="21">
        <v>20201230</v>
      </c>
      <c r="G7283" s="21" t="s">
        <v>17</v>
      </c>
      <c r="H7283" s="21" t="s">
        <v>73</v>
      </c>
      <c r="I7283" s="21" t="s">
        <v>93</v>
      </c>
      <c r="J7283" s="21">
        <v>1.46</v>
      </c>
      <c r="K7283" s="21" t="s">
        <v>20</v>
      </c>
      <c r="L7283">
        <f t="shared" si="131"/>
        <v>2</v>
      </c>
      <c r="M7283">
        <f>MATCH(H:H,价格表!$B$4:$B$35,0)</f>
        <v>7</v>
      </c>
      <c r="N7283" s="27">
        <f>IF(J7283&lt;=0.3,INDEX(价格表!$B$4:$I$31,M7283,2),IF(AND(J7283&gt;0.3,J7283&lt;=1),INDEX(价格表!$B$4:$I$31,M7283,3),IF(AND(J7283&gt;1,J7283&lt;=2.2),INDEX(价格表!$B$4:$I$31,M7283,4),IF(AND(J7283&gt;2.2,J7283&lt;=3.3),INDEX(价格表!$B$4:$I$31,M7283,5),IF(AND(J7283&gt;3.3,J7283&lt;=4),INDEX(价格表!$B$4:$I$31,M7283,6),IF(AND(J7283&gt;4,J7283&lt;=5.5),INDEX(价格表!$B$4:$I$31,M7283,7),IF(J7283&gt;5.5,2.6+INDEX(价格表!$B$4:$I$31,M7283,8)*L7283)))))))</f>
        <v>2.15</v>
      </c>
    </row>
    <row r="7284" spans="1:14">
      <c r="A7284" s="20">
        <v>4311140736539</v>
      </c>
      <c r="B7284" s="18" t="s">
        <v>16</v>
      </c>
      <c r="C7284" s="21">
        <v>20201220</v>
      </c>
      <c r="D7284" s="21">
        <v>610538201209</v>
      </c>
      <c r="E7284" s="21" t="s">
        <v>16</v>
      </c>
      <c r="F7284" s="21">
        <v>20201230</v>
      </c>
      <c r="G7284" s="21" t="s">
        <v>17</v>
      </c>
      <c r="H7284" s="21" t="s">
        <v>50</v>
      </c>
      <c r="I7284" s="21" t="s">
        <v>62</v>
      </c>
      <c r="J7284" s="21">
        <v>1.56</v>
      </c>
      <c r="K7284" s="21" t="s">
        <v>20</v>
      </c>
      <c r="L7284">
        <f t="shared" si="131"/>
        <v>2</v>
      </c>
      <c r="M7284">
        <f>MATCH(H:H,价格表!$B$4:$B$35,0)</f>
        <v>4</v>
      </c>
      <c r="N7284" s="27">
        <f>IF(J7284&lt;=0.3,INDEX(价格表!$B$4:$I$31,M7284,2),IF(AND(J7284&gt;0.3,J7284&lt;=1),INDEX(价格表!$B$4:$I$31,M7284,3),IF(AND(J7284&gt;1,J7284&lt;=2.2),INDEX(价格表!$B$4:$I$31,M7284,4),IF(AND(J7284&gt;2.2,J7284&lt;=3.3),INDEX(价格表!$B$4:$I$31,M7284,5),IF(AND(J7284&gt;3.3,J7284&lt;=4),INDEX(价格表!$B$4:$I$31,M7284,6),IF(AND(J7284&gt;4,J7284&lt;=5.5),INDEX(价格表!$B$4:$I$31,M7284,7),IF(J7284&gt;5.5,2.6+INDEX(价格表!$B$4:$I$31,M7284,8)*L7284)))))))</f>
        <v>2.15</v>
      </c>
    </row>
    <row r="7285" spans="1:14">
      <c r="A7285" s="20">
        <v>4311140736541</v>
      </c>
      <c r="B7285" s="18" t="s">
        <v>16</v>
      </c>
      <c r="C7285" s="21">
        <v>20201220</v>
      </c>
      <c r="D7285" s="21">
        <v>610538201209</v>
      </c>
      <c r="E7285" s="21" t="s">
        <v>16</v>
      </c>
      <c r="F7285" s="21">
        <v>20201230</v>
      </c>
      <c r="G7285" s="21" t="s">
        <v>17</v>
      </c>
      <c r="H7285" s="21" t="s">
        <v>39</v>
      </c>
      <c r="I7285" s="21" t="s">
        <v>40</v>
      </c>
      <c r="J7285" s="21">
        <v>1.46</v>
      </c>
      <c r="K7285" s="21" t="s">
        <v>20</v>
      </c>
      <c r="L7285">
        <f t="shared" si="131"/>
        <v>2</v>
      </c>
      <c r="M7285">
        <f>MATCH(H:H,价格表!$B$4:$B$35,0)</f>
        <v>23</v>
      </c>
      <c r="N7285" s="27">
        <f>IF(J7285&lt;=0.3,INDEX(价格表!$B$4:$I$31,M7285,2),IF(AND(J7285&gt;0.3,J7285&lt;=1),INDEX(价格表!$B$4:$I$31,M7285,3),IF(AND(J7285&gt;1,J7285&lt;=2.2),INDEX(价格表!$B$4:$I$31,M7285,4),IF(AND(J7285&gt;2.2,J7285&lt;=3.3),INDEX(价格表!$B$4:$I$31,M7285,5),IF(AND(J7285&gt;3.3,J7285&lt;=4),INDEX(价格表!$B$4:$I$31,M7285,6),IF(AND(J7285&gt;4,J7285&lt;=5.5),INDEX(价格表!$B$4:$I$31,M7285,7),IF(J7285&gt;5.5,2.6+INDEX(价格表!$B$4:$I$31,M7285,8)*L7285)))))))</f>
        <v>2.15</v>
      </c>
    </row>
    <row r="7286" spans="1:14">
      <c r="A7286" s="20">
        <v>4311140736542</v>
      </c>
      <c r="B7286" s="18" t="s">
        <v>16</v>
      </c>
      <c r="C7286" s="21">
        <v>20201220</v>
      </c>
      <c r="D7286" s="21">
        <v>610538201209</v>
      </c>
      <c r="E7286" s="21" t="s">
        <v>16</v>
      </c>
      <c r="F7286" s="21">
        <v>20201230</v>
      </c>
      <c r="G7286" s="21" t="s">
        <v>17</v>
      </c>
      <c r="H7286" s="21" t="s">
        <v>39</v>
      </c>
      <c r="I7286" s="21" t="s">
        <v>40</v>
      </c>
      <c r="J7286" s="21">
        <v>1.46</v>
      </c>
      <c r="K7286" s="21" t="s">
        <v>20</v>
      </c>
      <c r="L7286">
        <f t="shared" si="131"/>
        <v>2</v>
      </c>
      <c r="M7286">
        <f>MATCH(H:H,价格表!$B$4:$B$35,0)</f>
        <v>23</v>
      </c>
      <c r="N7286" s="27">
        <f>IF(J7286&lt;=0.3,INDEX(价格表!$B$4:$I$31,M7286,2),IF(AND(J7286&gt;0.3,J7286&lt;=1),INDEX(价格表!$B$4:$I$31,M7286,3),IF(AND(J7286&gt;1,J7286&lt;=2.2),INDEX(价格表!$B$4:$I$31,M7286,4),IF(AND(J7286&gt;2.2,J7286&lt;=3.3),INDEX(价格表!$B$4:$I$31,M7286,5),IF(AND(J7286&gt;3.3,J7286&lt;=4),INDEX(价格表!$B$4:$I$31,M7286,6),IF(AND(J7286&gt;4,J7286&lt;=5.5),INDEX(价格表!$B$4:$I$31,M7286,7),IF(J7286&gt;5.5,2.6+INDEX(价格表!$B$4:$I$31,M7286,8)*L7286)))))))</f>
        <v>2.15</v>
      </c>
    </row>
    <row r="7287" spans="1:14">
      <c r="A7287" s="20">
        <v>4311140736543</v>
      </c>
      <c r="B7287" s="18" t="s">
        <v>16</v>
      </c>
      <c r="C7287" s="21">
        <v>20201220</v>
      </c>
      <c r="D7287" s="21">
        <v>610538201209</v>
      </c>
      <c r="E7287" s="21" t="s">
        <v>16</v>
      </c>
      <c r="F7287" s="21">
        <v>20201230</v>
      </c>
      <c r="G7287" s="21" t="s">
        <v>17</v>
      </c>
      <c r="H7287" s="21" t="s">
        <v>88</v>
      </c>
      <c r="I7287" s="21" t="s">
        <v>110</v>
      </c>
      <c r="J7287" s="21">
        <v>1.46</v>
      </c>
      <c r="K7287" s="21" t="s">
        <v>20</v>
      </c>
      <c r="L7287">
        <f t="shared" si="131"/>
        <v>2</v>
      </c>
      <c r="M7287">
        <f>MATCH(H:H,价格表!$B$4:$B$35,0)</f>
        <v>19</v>
      </c>
      <c r="N7287" s="27">
        <f>IF(J7287&lt;=0.3,INDEX(价格表!$B$4:$I$31,M7287,2),IF(AND(J7287&gt;0.3,J7287&lt;=1),INDEX(价格表!$B$4:$I$31,M7287,3),IF(AND(J7287&gt;1,J7287&lt;=2.2),INDEX(价格表!$B$4:$I$31,M7287,4),IF(AND(J7287&gt;2.2,J7287&lt;=3.3),INDEX(价格表!$B$4:$I$31,M7287,5),IF(AND(J7287&gt;3.3,J7287&lt;=4),INDEX(价格表!$B$4:$I$31,M7287,6),IF(AND(J7287&gt;4,J7287&lt;=5.5),INDEX(价格表!$B$4:$I$31,M7287,7),IF(J7287&gt;5.5,2.6+INDEX(价格表!$B$4:$I$31,M7287,8)*L7287)))))))</f>
        <v>2.15</v>
      </c>
    </row>
    <row r="7288" spans="1:14">
      <c r="A7288" s="20">
        <v>4311140736545</v>
      </c>
      <c r="B7288" s="18" t="s">
        <v>16</v>
      </c>
      <c r="C7288" s="21">
        <v>20201220</v>
      </c>
      <c r="D7288" s="21">
        <v>610538201209</v>
      </c>
      <c r="E7288" s="21" t="s">
        <v>16</v>
      </c>
      <c r="F7288" s="21">
        <v>20201230</v>
      </c>
      <c r="G7288" s="21" t="s">
        <v>17</v>
      </c>
      <c r="H7288" s="21" t="s">
        <v>35</v>
      </c>
      <c r="I7288" s="21" t="s">
        <v>253</v>
      </c>
      <c r="J7288" s="21">
        <v>1.44</v>
      </c>
      <c r="K7288" s="21" t="s">
        <v>20</v>
      </c>
      <c r="L7288">
        <f t="shared" si="131"/>
        <v>2</v>
      </c>
      <c r="M7288">
        <f>MATCH(H:H,价格表!$B$4:$B$35,0)</f>
        <v>22</v>
      </c>
      <c r="N7288" s="27">
        <f>IF(J7288&lt;=0.3,INDEX(价格表!$B$4:$I$31,M7288,2),IF(AND(J7288&gt;0.3,J7288&lt;=1),INDEX(价格表!$B$4:$I$31,M7288,3),IF(AND(J7288&gt;1,J7288&lt;=2.2),INDEX(价格表!$B$4:$I$31,M7288,4),IF(AND(J7288&gt;2.2,J7288&lt;=3.3),INDEX(价格表!$B$4:$I$31,M7288,5),IF(AND(J7288&gt;3.3,J7288&lt;=4),INDEX(价格表!$B$4:$I$31,M7288,6),IF(AND(J7288&gt;4,J7288&lt;=5.5),INDEX(价格表!$B$4:$I$31,M7288,7),IF(J7288&gt;5.5,2.6+INDEX(价格表!$B$4:$I$31,M7288,8)*L7288)))))))</f>
        <v>2.15</v>
      </c>
    </row>
    <row r="7289" spans="1:14">
      <c r="A7289" s="20">
        <v>4311140736546</v>
      </c>
      <c r="B7289" s="18" t="s">
        <v>16</v>
      </c>
      <c r="C7289" s="21">
        <v>20201220</v>
      </c>
      <c r="D7289" s="21">
        <v>610538201209</v>
      </c>
      <c r="E7289" s="21" t="s">
        <v>16</v>
      </c>
      <c r="F7289" s="21">
        <v>20201230</v>
      </c>
      <c r="G7289" s="21" t="s">
        <v>17</v>
      </c>
      <c r="H7289" s="21" t="s">
        <v>18</v>
      </c>
      <c r="I7289" s="21" t="s">
        <v>53</v>
      </c>
      <c r="J7289" s="21">
        <v>1.44</v>
      </c>
      <c r="K7289" s="21" t="s">
        <v>20</v>
      </c>
      <c r="L7289">
        <f t="shared" si="131"/>
        <v>2</v>
      </c>
      <c r="M7289">
        <f>MATCH(H:H,价格表!$B$4:$B$35,0)</f>
        <v>1</v>
      </c>
      <c r="N7289" s="27">
        <f>IF(J7289&lt;=0.3,INDEX(价格表!$B$4:$I$31,M7289,2),IF(AND(J7289&gt;0.3,J7289&lt;=1),INDEX(价格表!$B$4:$I$31,M7289,3),IF(AND(J7289&gt;1,J7289&lt;=2.2),INDEX(价格表!$B$4:$I$31,M7289,4),IF(AND(J7289&gt;2.2,J7289&lt;=3.3),INDEX(价格表!$B$4:$I$31,M7289,5),IF(AND(J7289&gt;3.3,J7289&lt;=4),INDEX(价格表!$B$4:$I$31,M7289,6),IF(AND(J7289&gt;4,J7289&lt;=5.5),INDEX(价格表!$B$4:$I$31,M7289,7),IF(J7289&gt;5.5,2.6+INDEX(价格表!$B$4:$I$31,M7289,8)*L7289)))))))</f>
        <v>2.15</v>
      </c>
    </row>
    <row r="7290" spans="1:14">
      <c r="A7290" s="20">
        <v>4311140739226</v>
      </c>
      <c r="B7290" s="18" t="s">
        <v>16</v>
      </c>
      <c r="C7290" s="21">
        <v>20201220</v>
      </c>
      <c r="D7290" s="21">
        <v>610538201209</v>
      </c>
      <c r="E7290" s="21" t="s">
        <v>16</v>
      </c>
      <c r="F7290" s="21">
        <v>20201230</v>
      </c>
      <c r="G7290" s="21" t="s">
        <v>17</v>
      </c>
      <c r="H7290" s="21" t="s">
        <v>66</v>
      </c>
      <c r="I7290" s="21" t="s">
        <v>222</v>
      </c>
      <c r="J7290" s="21">
        <v>2.82</v>
      </c>
      <c r="K7290" s="21" t="s">
        <v>20</v>
      </c>
      <c r="L7290">
        <f t="shared" si="131"/>
        <v>3</v>
      </c>
      <c r="M7290">
        <f>MATCH(H:H,价格表!$B$4:$B$35,0)</f>
        <v>17</v>
      </c>
      <c r="N7290" s="27">
        <f>IF(J7290&lt;=0.3,INDEX(价格表!$B$4:$I$31,M7290,2),IF(AND(J7290&gt;0.3,J7290&lt;=1),INDEX(价格表!$B$4:$I$31,M7290,3),IF(AND(J7290&gt;1,J7290&lt;=2.2),INDEX(价格表!$B$4:$I$31,M7290,4),IF(AND(J7290&gt;2.2,J7290&lt;=3.3),INDEX(价格表!$B$4:$I$31,M7290,5),IF(AND(J7290&gt;3.3,J7290&lt;=4),INDEX(价格表!$B$4:$I$31,M7290,6),IF(AND(J7290&gt;4,J7290&lt;=5.5),INDEX(价格表!$B$4:$I$31,M7290,7),IF(J7290&gt;5.5,2.6+INDEX(价格表!$B$4:$I$31,M7290,8)*L7290)))))))</f>
        <v>2.5</v>
      </c>
    </row>
    <row r="7291" spans="1:14">
      <c r="A7291" s="20">
        <v>4311140741838</v>
      </c>
      <c r="B7291" s="18" t="s">
        <v>16</v>
      </c>
      <c r="C7291" s="21">
        <v>20201220</v>
      </c>
      <c r="D7291" s="21">
        <v>610538201209</v>
      </c>
      <c r="E7291" s="21" t="s">
        <v>16</v>
      </c>
      <c r="F7291" s="21">
        <v>20201230</v>
      </c>
      <c r="G7291" s="21" t="s">
        <v>17</v>
      </c>
      <c r="H7291" s="21" t="s">
        <v>82</v>
      </c>
      <c r="I7291" s="21" t="s">
        <v>83</v>
      </c>
      <c r="J7291" s="21">
        <v>1.46</v>
      </c>
      <c r="K7291" s="21" t="s">
        <v>20</v>
      </c>
      <c r="L7291">
        <f t="shared" si="131"/>
        <v>2</v>
      </c>
      <c r="M7291">
        <f>MATCH(H:H,价格表!$B$4:$B$35,0)</f>
        <v>2</v>
      </c>
      <c r="N7291" s="27">
        <f>IF(J7291&lt;=0.3,INDEX(价格表!$B$4:$I$31,M7291,2),IF(AND(J7291&gt;0.3,J7291&lt;=1),INDEX(价格表!$B$4:$I$31,M7291,3),IF(AND(J7291&gt;1,J7291&lt;=2.2),INDEX(价格表!$B$4:$I$31,M7291,4),IF(AND(J7291&gt;2.2,J7291&lt;=3.3),INDEX(价格表!$B$4:$I$31,M7291,5),IF(AND(J7291&gt;3.3,J7291&lt;=4),INDEX(价格表!$B$4:$I$31,M7291,6),IF(AND(J7291&gt;4,J7291&lt;=5.5),INDEX(价格表!$B$4:$I$31,M7291,7),IF(J7291&gt;5.5,2.6+INDEX(价格表!$B$4:$I$31,M7291,8)*L7291)))))))</f>
        <v>2.15</v>
      </c>
    </row>
    <row r="7292" spans="1:14">
      <c r="A7292" s="20">
        <v>4311140741857</v>
      </c>
      <c r="B7292" s="18" t="s">
        <v>16</v>
      </c>
      <c r="C7292" s="21">
        <v>20201220</v>
      </c>
      <c r="D7292" s="21">
        <v>610538201209</v>
      </c>
      <c r="E7292" s="21" t="s">
        <v>16</v>
      </c>
      <c r="F7292" s="21">
        <v>20201230</v>
      </c>
      <c r="G7292" s="21" t="s">
        <v>17</v>
      </c>
      <c r="H7292" s="21" t="s">
        <v>50</v>
      </c>
      <c r="I7292" s="21" t="s">
        <v>62</v>
      </c>
      <c r="J7292" s="21">
        <v>1.46</v>
      </c>
      <c r="K7292" s="21" t="s">
        <v>20</v>
      </c>
      <c r="L7292">
        <f t="shared" si="131"/>
        <v>2</v>
      </c>
      <c r="M7292">
        <f>MATCH(H:H,价格表!$B$4:$B$35,0)</f>
        <v>4</v>
      </c>
      <c r="N7292" s="27">
        <f>IF(J7292&lt;=0.3,INDEX(价格表!$B$4:$I$31,M7292,2),IF(AND(J7292&gt;0.3,J7292&lt;=1),INDEX(价格表!$B$4:$I$31,M7292,3),IF(AND(J7292&gt;1,J7292&lt;=2.2),INDEX(价格表!$B$4:$I$31,M7292,4),IF(AND(J7292&gt;2.2,J7292&lt;=3.3),INDEX(价格表!$B$4:$I$31,M7292,5),IF(AND(J7292&gt;3.3,J7292&lt;=4),INDEX(价格表!$B$4:$I$31,M7292,6),IF(AND(J7292&gt;4,J7292&lt;=5.5),INDEX(价格表!$B$4:$I$31,M7292,7),IF(J7292&gt;5.5,2.6+INDEX(价格表!$B$4:$I$31,M7292,8)*L7292)))))))</f>
        <v>2.15</v>
      </c>
    </row>
    <row r="7293" spans="1:14">
      <c r="A7293" s="20">
        <v>4311140742479</v>
      </c>
      <c r="B7293" s="18" t="s">
        <v>16</v>
      </c>
      <c r="C7293" s="21">
        <v>20201220</v>
      </c>
      <c r="D7293" s="21">
        <v>610538201209</v>
      </c>
      <c r="E7293" s="21" t="s">
        <v>16</v>
      </c>
      <c r="F7293" s="21">
        <v>20201230</v>
      </c>
      <c r="G7293" s="21" t="s">
        <v>17</v>
      </c>
      <c r="H7293" s="21" t="s">
        <v>56</v>
      </c>
      <c r="I7293" s="21" t="s">
        <v>106</v>
      </c>
      <c r="J7293" s="21">
        <v>1.46</v>
      </c>
      <c r="K7293" s="21" t="s">
        <v>20</v>
      </c>
      <c r="L7293">
        <f t="shared" si="131"/>
        <v>2</v>
      </c>
      <c r="M7293">
        <f>MATCH(H:H,价格表!$B$4:$B$35,0)</f>
        <v>11</v>
      </c>
      <c r="N7293" s="27">
        <f>IF(J7293&lt;=0.3,INDEX(价格表!$B$4:$I$31,M7293,2),IF(AND(J7293&gt;0.3,J7293&lt;=1),INDEX(价格表!$B$4:$I$31,M7293,3),IF(AND(J7293&gt;1,J7293&lt;=2.2),INDEX(价格表!$B$4:$I$31,M7293,4),IF(AND(J7293&gt;2.2,J7293&lt;=3.3),INDEX(价格表!$B$4:$I$31,M7293,5),IF(AND(J7293&gt;3.3,J7293&lt;=4),INDEX(价格表!$B$4:$I$31,M7293,6),IF(AND(J7293&gt;4,J7293&lt;=5.5),INDEX(价格表!$B$4:$I$31,M7293,7),IF(J7293&gt;5.5,2.6+INDEX(价格表!$B$4:$I$31,M7293,8)*L7293)))))))</f>
        <v>2.15</v>
      </c>
    </row>
    <row r="7294" spans="1:14">
      <c r="A7294" s="20">
        <v>4311140743066</v>
      </c>
      <c r="B7294" s="18" t="s">
        <v>16</v>
      </c>
      <c r="C7294" s="21">
        <v>20201220</v>
      </c>
      <c r="D7294" s="21">
        <v>610538201209</v>
      </c>
      <c r="E7294" s="21" t="s">
        <v>16</v>
      </c>
      <c r="F7294" s="21">
        <v>20201230</v>
      </c>
      <c r="G7294" s="21" t="s">
        <v>17</v>
      </c>
      <c r="H7294" s="21" t="s">
        <v>23</v>
      </c>
      <c r="I7294" s="21" t="s">
        <v>24</v>
      </c>
      <c r="J7294" s="21">
        <v>1.46</v>
      </c>
      <c r="K7294" s="21" t="s">
        <v>20</v>
      </c>
      <c r="L7294">
        <f t="shared" si="131"/>
        <v>2</v>
      </c>
      <c r="M7294">
        <f>MATCH(H:H,价格表!$B$4:$B$35,0)</f>
        <v>15</v>
      </c>
      <c r="N7294" s="27">
        <f>IF(J7294&lt;=0.3,INDEX(价格表!$B$4:$I$31,M7294,2),IF(AND(J7294&gt;0.3,J7294&lt;=1),INDEX(价格表!$B$4:$I$31,M7294,3),IF(AND(J7294&gt;1,J7294&lt;=2.2),INDEX(价格表!$B$4:$I$31,M7294,4),IF(AND(J7294&gt;2.2,J7294&lt;=3.3),INDEX(价格表!$B$4:$I$31,M7294,5),IF(AND(J7294&gt;3.3,J7294&lt;=4),INDEX(价格表!$B$4:$I$31,M7294,6),IF(AND(J7294&gt;4,J7294&lt;=5.5),INDEX(价格表!$B$4:$I$31,M7294,7),IF(J7294&gt;5.5,2.6+INDEX(价格表!$B$4:$I$31,M7294,8)*L7294)))))))</f>
        <v>2.15</v>
      </c>
    </row>
    <row r="7295" spans="1:14">
      <c r="A7295" s="20">
        <v>4311140743758</v>
      </c>
      <c r="B7295" s="18" t="s">
        <v>16</v>
      </c>
      <c r="C7295" s="21">
        <v>20201220</v>
      </c>
      <c r="D7295" s="21">
        <v>610538201209</v>
      </c>
      <c r="E7295" s="21" t="s">
        <v>16</v>
      </c>
      <c r="F7295" s="21">
        <v>20201230</v>
      </c>
      <c r="G7295" s="21" t="s">
        <v>17</v>
      </c>
      <c r="H7295" s="21" t="s">
        <v>18</v>
      </c>
      <c r="I7295" s="21" t="s">
        <v>53</v>
      </c>
      <c r="J7295" s="21">
        <v>1.46</v>
      </c>
      <c r="K7295" s="21" t="s">
        <v>20</v>
      </c>
      <c r="L7295">
        <f t="shared" si="131"/>
        <v>2</v>
      </c>
      <c r="M7295">
        <f>MATCH(H:H,价格表!$B$4:$B$35,0)</f>
        <v>1</v>
      </c>
      <c r="N7295" s="27">
        <f>IF(J7295&lt;=0.3,INDEX(价格表!$B$4:$I$31,M7295,2),IF(AND(J7295&gt;0.3,J7295&lt;=1),INDEX(价格表!$B$4:$I$31,M7295,3),IF(AND(J7295&gt;1,J7295&lt;=2.2),INDEX(价格表!$B$4:$I$31,M7295,4),IF(AND(J7295&gt;2.2,J7295&lt;=3.3),INDEX(价格表!$B$4:$I$31,M7295,5),IF(AND(J7295&gt;3.3,J7295&lt;=4),INDEX(价格表!$B$4:$I$31,M7295,6),IF(AND(J7295&gt;4,J7295&lt;=5.5),INDEX(价格表!$B$4:$I$31,M7295,7),IF(J7295&gt;5.5,2.6+INDEX(价格表!$B$4:$I$31,M7295,8)*L7295)))))))</f>
        <v>2.15</v>
      </c>
    </row>
    <row r="7296" spans="1:14">
      <c r="A7296" s="20">
        <v>4311140743801</v>
      </c>
      <c r="B7296" s="18" t="s">
        <v>16</v>
      </c>
      <c r="C7296" s="21">
        <v>20201220</v>
      </c>
      <c r="D7296" s="21">
        <v>610538201209</v>
      </c>
      <c r="E7296" s="21" t="s">
        <v>16</v>
      </c>
      <c r="F7296" s="21">
        <v>20201230</v>
      </c>
      <c r="G7296" s="21" t="s">
        <v>17</v>
      </c>
      <c r="H7296" s="21" t="s">
        <v>21</v>
      </c>
      <c r="I7296" s="21" t="s">
        <v>279</v>
      </c>
      <c r="J7296" s="21">
        <v>1.46</v>
      </c>
      <c r="K7296" s="21" t="s">
        <v>20</v>
      </c>
      <c r="L7296">
        <f t="shared" si="131"/>
        <v>2</v>
      </c>
      <c r="M7296">
        <f>MATCH(H:H,价格表!$B$4:$B$35,0)</f>
        <v>20</v>
      </c>
      <c r="N7296" s="27">
        <f>IF(J7296&lt;=0.3,INDEX(价格表!$B$4:$I$31,M7296,2),IF(AND(J7296&gt;0.3,J7296&lt;=1),INDEX(价格表!$B$4:$I$31,M7296,3),IF(AND(J7296&gt;1,J7296&lt;=2.2),INDEX(价格表!$B$4:$I$31,M7296,4),IF(AND(J7296&gt;2.2,J7296&lt;=3.3),INDEX(价格表!$B$4:$I$31,M7296,5),IF(AND(J7296&gt;3.3,J7296&lt;=4),INDEX(价格表!$B$4:$I$31,M7296,6),IF(AND(J7296&gt;4,J7296&lt;=5.5),INDEX(价格表!$B$4:$I$31,M7296,7),IF(J7296&gt;5.5,2.6+INDEX(价格表!$B$4:$I$31,M7296,8)*L7296)))))))</f>
        <v>2.15</v>
      </c>
    </row>
    <row r="7297" spans="1:14">
      <c r="A7297" s="20">
        <v>4311140745952</v>
      </c>
      <c r="B7297" s="18" t="s">
        <v>16</v>
      </c>
      <c r="C7297" s="21">
        <v>20201220</v>
      </c>
      <c r="D7297" s="21">
        <v>610538201209</v>
      </c>
      <c r="E7297" s="21" t="s">
        <v>16</v>
      </c>
      <c r="F7297" s="21">
        <v>20201230</v>
      </c>
      <c r="G7297" s="21" t="s">
        <v>17</v>
      </c>
      <c r="H7297" s="21" t="s">
        <v>88</v>
      </c>
      <c r="I7297" s="21" t="s">
        <v>232</v>
      </c>
      <c r="J7297" s="21">
        <v>1.44</v>
      </c>
      <c r="K7297" s="21" t="s">
        <v>20</v>
      </c>
      <c r="L7297">
        <f t="shared" si="131"/>
        <v>2</v>
      </c>
      <c r="M7297">
        <f>MATCH(H:H,价格表!$B$4:$B$35,0)</f>
        <v>19</v>
      </c>
      <c r="N7297" s="27">
        <f>IF(J7297&lt;=0.3,INDEX(价格表!$B$4:$I$31,M7297,2),IF(AND(J7297&gt;0.3,J7297&lt;=1),INDEX(价格表!$B$4:$I$31,M7297,3),IF(AND(J7297&gt;1,J7297&lt;=2.2),INDEX(价格表!$B$4:$I$31,M7297,4),IF(AND(J7297&gt;2.2,J7297&lt;=3.3),INDEX(价格表!$B$4:$I$31,M7297,5),IF(AND(J7297&gt;3.3,J7297&lt;=4),INDEX(价格表!$B$4:$I$31,M7297,6),IF(AND(J7297&gt;4,J7297&lt;=5.5),INDEX(价格表!$B$4:$I$31,M7297,7),IF(J7297&gt;5.5,2.6+INDEX(价格表!$B$4:$I$31,M7297,8)*L7297)))))))</f>
        <v>2.15</v>
      </c>
    </row>
    <row r="7298" spans="1:14">
      <c r="A7298" s="20">
        <v>4311140745953</v>
      </c>
      <c r="B7298" s="18" t="s">
        <v>16</v>
      </c>
      <c r="C7298" s="21">
        <v>20201220</v>
      </c>
      <c r="D7298" s="21">
        <v>610538201209</v>
      </c>
      <c r="E7298" s="21" t="s">
        <v>16</v>
      </c>
      <c r="F7298" s="21">
        <v>20201230</v>
      </c>
      <c r="G7298" s="21" t="s">
        <v>17</v>
      </c>
      <c r="H7298" s="21" t="s">
        <v>82</v>
      </c>
      <c r="I7298" s="21" t="s">
        <v>83</v>
      </c>
      <c r="J7298" s="21">
        <v>1.44</v>
      </c>
      <c r="K7298" s="21" t="s">
        <v>20</v>
      </c>
      <c r="L7298">
        <f t="shared" si="131"/>
        <v>2</v>
      </c>
      <c r="M7298">
        <f>MATCH(H:H,价格表!$B$4:$B$35,0)</f>
        <v>2</v>
      </c>
      <c r="N7298" s="27">
        <f>IF(J7298&lt;=0.3,INDEX(价格表!$B$4:$I$31,M7298,2),IF(AND(J7298&gt;0.3,J7298&lt;=1),INDEX(价格表!$B$4:$I$31,M7298,3),IF(AND(J7298&gt;1,J7298&lt;=2.2),INDEX(价格表!$B$4:$I$31,M7298,4),IF(AND(J7298&gt;2.2,J7298&lt;=3.3),INDEX(价格表!$B$4:$I$31,M7298,5),IF(AND(J7298&gt;3.3,J7298&lt;=4),INDEX(价格表!$B$4:$I$31,M7298,6),IF(AND(J7298&gt;4,J7298&lt;=5.5),INDEX(价格表!$B$4:$I$31,M7298,7),IF(J7298&gt;5.5,2.6+INDEX(价格表!$B$4:$I$31,M7298,8)*L7298)))))))</f>
        <v>2.15</v>
      </c>
    </row>
    <row r="7299" spans="1:14">
      <c r="A7299" s="20">
        <v>4311140745954</v>
      </c>
      <c r="B7299" s="18" t="s">
        <v>16</v>
      </c>
      <c r="C7299" s="21">
        <v>20201220</v>
      </c>
      <c r="D7299" s="21">
        <v>610538201209</v>
      </c>
      <c r="E7299" s="21" t="s">
        <v>16</v>
      </c>
      <c r="F7299" s="21">
        <v>20201230</v>
      </c>
      <c r="G7299" s="21" t="s">
        <v>17</v>
      </c>
      <c r="H7299" s="21" t="s">
        <v>18</v>
      </c>
      <c r="I7299" s="21" t="s">
        <v>53</v>
      </c>
      <c r="J7299" s="21">
        <v>1.46</v>
      </c>
      <c r="K7299" s="21" t="s">
        <v>20</v>
      </c>
      <c r="L7299">
        <f t="shared" si="131"/>
        <v>2</v>
      </c>
      <c r="M7299">
        <f>MATCH(H:H,价格表!$B$4:$B$35,0)</f>
        <v>1</v>
      </c>
      <c r="N7299" s="27">
        <f>IF(J7299&lt;=0.3,INDEX(价格表!$B$4:$I$31,M7299,2),IF(AND(J7299&gt;0.3,J7299&lt;=1),INDEX(价格表!$B$4:$I$31,M7299,3),IF(AND(J7299&gt;1,J7299&lt;=2.2),INDEX(价格表!$B$4:$I$31,M7299,4),IF(AND(J7299&gt;2.2,J7299&lt;=3.3),INDEX(价格表!$B$4:$I$31,M7299,5),IF(AND(J7299&gt;3.3,J7299&lt;=4),INDEX(价格表!$B$4:$I$31,M7299,6),IF(AND(J7299&gt;4,J7299&lt;=5.5),INDEX(价格表!$B$4:$I$31,M7299,7),IF(J7299&gt;5.5,2.6+INDEX(价格表!$B$4:$I$31,M7299,8)*L7299)))))))</f>
        <v>2.15</v>
      </c>
    </row>
    <row r="7300" spans="1:14">
      <c r="A7300" s="20">
        <v>4311140745955</v>
      </c>
      <c r="B7300" s="18" t="s">
        <v>16</v>
      </c>
      <c r="C7300" s="21">
        <v>20201220</v>
      </c>
      <c r="D7300" s="21">
        <v>610538201209</v>
      </c>
      <c r="E7300" s="21" t="s">
        <v>16</v>
      </c>
      <c r="F7300" s="21">
        <v>20201230</v>
      </c>
      <c r="G7300" s="21" t="s">
        <v>17</v>
      </c>
      <c r="H7300" s="21" t="s">
        <v>39</v>
      </c>
      <c r="I7300" s="21" t="s">
        <v>40</v>
      </c>
      <c r="J7300" s="21">
        <v>1.46</v>
      </c>
      <c r="K7300" s="21" t="s">
        <v>20</v>
      </c>
      <c r="L7300">
        <f t="shared" ref="L7300:L7363" si="132">ROUNDUP(J7300,0)</f>
        <v>2</v>
      </c>
      <c r="M7300">
        <f>MATCH(H:H,价格表!$B$4:$B$35,0)</f>
        <v>23</v>
      </c>
      <c r="N7300" s="27">
        <f>IF(J7300&lt;=0.3,INDEX(价格表!$B$4:$I$31,M7300,2),IF(AND(J7300&gt;0.3,J7300&lt;=1),INDEX(价格表!$B$4:$I$31,M7300,3),IF(AND(J7300&gt;1,J7300&lt;=2.2),INDEX(价格表!$B$4:$I$31,M7300,4),IF(AND(J7300&gt;2.2,J7300&lt;=3.3),INDEX(价格表!$B$4:$I$31,M7300,5),IF(AND(J7300&gt;3.3,J7300&lt;=4),INDEX(价格表!$B$4:$I$31,M7300,6),IF(AND(J7300&gt;4,J7300&lt;=5.5),INDEX(价格表!$B$4:$I$31,M7300,7),IF(J7300&gt;5.5,2.6+INDEX(价格表!$B$4:$I$31,M7300,8)*L7300)))))))</f>
        <v>2.15</v>
      </c>
    </row>
    <row r="7301" spans="1:14">
      <c r="A7301" s="20">
        <v>4311140745956</v>
      </c>
      <c r="B7301" s="18" t="s">
        <v>16</v>
      </c>
      <c r="C7301" s="21">
        <v>20201220</v>
      </c>
      <c r="D7301" s="21">
        <v>610538201209</v>
      </c>
      <c r="E7301" s="21" t="s">
        <v>16</v>
      </c>
      <c r="F7301" s="21">
        <v>20201230</v>
      </c>
      <c r="G7301" s="21" t="s">
        <v>17</v>
      </c>
      <c r="H7301" s="21" t="s">
        <v>56</v>
      </c>
      <c r="I7301" s="21" t="s">
        <v>57</v>
      </c>
      <c r="J7301" s="21">
        <v>1.46</v>
      </c>
      <c r="K7301" s="21" t="s">
        <v>20</v>
      </c>
      <c r="L7301">
        <f t="shared" si="132"/>
        <v>2</v>
      </c>
      <c r="M7301">
        <f>MATCH(H:H,价格表!$B$4:$B$35,0)</f>
        <v>11</v>
      </c>
      <c r="N7301" s="27">
        <f>IF(J7301&lt;=0.3,INDEX(价格表!$B$4:$I$31,M7301,2),IF(AND(J7301&gt;0.3,J7301&lt;=1),INDEX(价格表!$B$4:$I$31,M7301,3),IF(AND(J7301&gt;1,J7301&lt;=2.2),INDEX(价格表!$B$4:$I$31,M7301,4),IF(AND(J7301&gt;2.2,J7301&lt;=3.3),INDEX(价格表!$B$4:$I$31,M7301,5),IF(AND(J7301&gt;3.3,J7301&lt;=4),INDEX(价格表!$B$4:$I$31,M7301,6),IF(AND(J7301&gt;4,J7301&lt;=5.5),INDEX(价格表!$B$4:$I$31,M7301,7),IF(J7301&gt;5.5,2.6+INDEX(价格表!$B$4:$I$31,M7301,8)*L7301)))))))</f>
        <v>2.15</v>
      </c>
    </row>
    <row r="7302" spans="1:14">
      <c r="A7302" s="20">
        <v>4311140745957</v>
      </c>
      <c r="B7302" s="18" t="s">
        <v>16</v>
      </c>
      <c r="C7302" s="21">
        <v>20201220</v>
      </c>
      <c r="D7302" s="21">
        <v>610538201209</v>
      </c>
      <c r="E7302" s="21" t="s">
        <v>16</v>
      </c>
      <c r="F7302" s="21">
        <v>20201230</v>
      </c>
      <c r="G7302" s="21" t="s">
        <v>17</v>
      </c>
      <c r="H7302" s="21" t="s">
        <v>82</v>
      </c>
      <c r="I7302" s="21" t="s">
        <v>83</v>
      </c>
      <c r="J7302" s="21">
        <v>1.44</v>
      </c>
      <c r="K7302" s="21" t="s">
        <v>20</v>
      </c>
      <c r="L7302">
        <f t="shared" si="132"/>
        <v>2</v>
      </c>
      <c r="M7302">
        <f>MATCH(H:H,价格表!$B$4:$B$35,0)</f>
        <v>2</v>
      </c>
      <c r="N7302" s="27">
        <f>IF(J7302&lt;=0.3,INDEX(价格表!$B$4:$I$31,M7302,2),IF(AND(J7302&gt;0.3,J7302&lt;=1),INDEX(价格表!$B$4:$I$31,M7302,3),IF(AND(J7302&gt;1,J7302&lt;=2.2),INDEX(价格表!$B$4:$I$31,M7302,4),IF(AND(J7302&gt;2.2,J7302&lt;=3.3),INDEX(价格表!$B$4:$I$31,M7302,5),IF(AND(J7302&gt;3.3,J7302&lt;=4),INDEX(价格表!$B$4:$I$31,M7302,6),IF(AND(J7302&gt;4,J7302&lt;=5.5),INDEX(价格表!$B$4:$I$31,M7302,7),IF(J7302&gt;5.5,2.6+INDEX(价格表!$B$4:$I$31,M7302,8)*L7302)))))))</f>
        <v>2.15</v>
      </c>
    </row>
    <row r="7303" spans="1:14">
      <c r="A7303" s="20">
        <v>4311140745960</v>
      </c>
      <c r="B7303" s="18" t="s">
        <v>16</v>
      </c>
      <c r="C7303" s="21">
        <v>20201220</v>
      </c>
      <c r="D7303" s="21">
        <v>610538201209</v>
      </c>
      <c r="E7303" s="21" t="s">
        <v>16</v>
      </c>
      <c r="F7303" s="21">
        <v>20201230</v>
      </c>
      <c r="G7303" s="21" t="s">
        <v>17</v>
      </c>
      <c r="H7303" s="21" t="s">
        <v>75</v>
      </c>
      <c r="I7303" s="21" t="s">
        <v>238</v>
      </c>
      <c r="J7303" s="21">
        <v>1.45</v>
      </c>
      <c r="K7303" s="21" t="s">
        <v>20</v>
      </c>
      <c r="L7303">
        <f t="shared" si="132"/>
        <v>2</v>
      </c>
      <c r="M7303">
        <f>MATCH(H:H,价格表!$B$4:$B$35,0)</f>
        <v>24</v>
      </c>
      <c r="N7303" s="27">
        <f>IF(J7303&lt;=0.3,INDEX(价格表!$B$4:$I$31,M7303,2),IF(AND(J7303&gt;0.3,J7303&lt;=1),INDEX(价格表!$B$4:$I$31,M7303,3),IF(AND(J7303&gt;1,J7303&lt;=2.2),INDEX(价格表!$B$4:$I$31,M7303,4),IF(AND(J7303&gt;2.2,J7303&lt;=3.3),INDEX(价格表!$B$4:$I$31,M7303,5),IF(AND(J7303&gt;3.3,J7303&lt;=4),INDEX(价格表!$B$4:$I$31,M7303,6),IF(AND(J7303&gt;4,J7303&lt;=5.5),INDEX(价格表!$B$4:$I$31,M7303,7),IF(J7303&gt;5.5,2.6+INDEX(价格表!$B$4:$I$31,M7303,8)*L7303)))))))</f>
        <v>2.15</v>
      </c>
    </row>
    <row r="7304" spans="1:14">
      <c r="A7304" s="20">
        <v>4311140745961</v>
      </c>
      <c r="B7304" s="18" t="s">
        <v>16</v>
      </c>
      <c r="C7304" s="21">
        <v>20201220</v>
      </c>
      <c r="D7304" s="21">
        <v>610538201209</v>
      </c>
      <c r="E7304" s="21" t="s">
        <v>16</v>
      </c>
      <c r="F7304" s="21">
        <v>20201230</v>
      </c>
      <c r="G7304" s="21" t="s">
        <v>17</v>
      </c>
      <c r="H7304" s="21" t="s">
        <v>68</v>
      </c>
      <c r="I7304" s="21" t="s">
        <v>69</v>
      </c>
      <c r="J7304" s="21">
        <v>1.44</v>
      </c>
      <c r="K7304" s="21" t="s">
        <v>20</v>
      </c>
      <c r="L7304">
        <f t="shared" si="132"/>
        <v>2</v>
      </c>
      <c r="M7304">
        <f>MATCH(H:H,价格表!$B$4:$B$35,0)</f>
        <v>5</v>
      </c>
      <c r="N7304" s="27">
        <f>IF(J7304&lt;=0.3,INDEX(价格表!$B$4:$I$31,M7304,2),IF(AND(J7304&gt;0.3,J7304&lt;=1),INDEX(价格表!$B$4:$I$31,M7304,3),IF(AND(J7304&gt;1,J7304&lt;=2.2),INDEX(价格表!$B$4:$I$31,M7304,4),IF(AND(J7304&gt;2.2,J7304&lt;=3.3),INDEX(价格表!$B$4:$I$31,M7304,5),IF(AND(J7304&gt;3.3,J7304&lt;=4),INDEX(价格表!$B$4:$I$31,M7304,6),IF(AND(J7304&gt;4,J7304&lt;=5.5),INDEX(价格表!$B$4:$I$31,M7304,7),IF(J7304&gt;5.5,2.6+INDEX(价格表!$B$4:$I$31,M7304,8)*L7304)))))))</f>
        <v>2.15</v>
      </c>
    </row>
    <row r="7305" spans="1:14">
      <c r="A7305" s="20">
        <v>4311140745968</v>
      </c>
      <c r="B7305" s="18" t="s">
        <v>16</v>
      </c>
      <c r="C7305" s="21">
        <v>20201220</v>
      </c>
      <c r="D7305" s="21">
        <v>610538201209</v>
      </c>
      <c r="E7305" s="21" t="s">
        <v>16</v>
      </c>
      <c r="F7305" s="21">
        <v>20201230</v>
      </c>
      <c r="G7305" s="21" t="s">
        <v>17</v>
      </c>
      <c r="H7305" s="21" t="s">
        <v>45</v>
      </c>
      <c r="I7305" s="21" t="s">
        <v>358</v>
      </c>
      <c r="J7305" s="21">
        <v>1.44</v>
      </c>
      <c r="K7305" s="21" t="s">
        <v>20</v>
      </c>
      <c r="L7305">
        <f t="shared" si="132"/>
        <v>2</v>
      </c>
      <c r="M7305">
        <f>MATCH(H:H,价格表!$B$4:$B$35,0)</f>
        <v>9</v>
      </c>
      <c r="N7305" s="27">
        <f>IF(J7305&lt;=0.3,INDEX(价格表!$B$4:$I$31,M7305,2),IF(AND(J7305&gt;0.3,J7305&lt;=1),INDEX(价格表!$B$4:$I$31,M7305,3),IF(AND(J7305&gt;1,J7305&lt;=2.2),INDEX(价格表!$B$4:$I$31,M7305,4),IF(AND(J7305&gt;2.2,J7305&lt;=3.3),INDEX(价格表!$B$4:$I$31,M7305,5),IF(AND(J7305&gt;3.3,J7305&lt;=4),INDEX(价格表!$B$4:$I$31,M7305,6),IF(AND(J7305&gt;4,J7305&lt;=5.5),INDEX(价格表!$B$4:$I$31,M7305,7),IF(J7305&gt;5.5,2.6+INDEX(价格表!$B$4:$I$31,M7305,8)*L7305)))))))</f>
        <v>2.15</v>
      </c>
    </row>
    <row r="7306" spans="1:14">
      <c r="A7306" s="20">
        <v>4311140745969</v>
      </c>
      <c r="B7306" s="18" t="s">
        <v>16</v>
      </c>
      <c r="C7306" s="21">
        <v>20201220</v>
      </c>
      <c r="D7306" s="21">
        <v>610538201209</v>
      </c>
      <c r="E7306" s="21" t="s">
        <v>16</v>
      </c>
      <c r="F7306" s="21">
        <v>20201230</v>
      </c>
      <c r="G7306" s="21" t="s">
        <v>17</v>
      </c>
      <c r="H7306" s="21" t="s">
        <v>30</v>
      </c>
      <c r="I7306" s="21" t="s">
        <v>31</v>
      </c>
      <c r="J7306" s="21">
        <v>1.46</v>
      </c>
      <c r="K7306" s="21" t="s">
        <v>20</v>
      </c>
      <c r="L7306">
        <f t="shared" si="132"/>
        <v>2</v>
      </c>
      <c r="M7306">
        <f>MATCH(H:H,价格表!$B$4:$B$35,0)</f>
        <v>16</v>
      </c>
      <c r="N7306" s="27">
        <f>IF(J7306&lt;=0.3,INDEX(价格表!$B$4:$I$31,M7306,2),IF(AND(J7306&gt;0.3,J7306&lt;=1),INDEX(价格表!$B$4:$I$31,M7306,3),IF(AND(J7306&gt;1,J7306&lt;=2.2),INDEX(价格表!$B$4:$I$31,M7306,4),IF(AND(J7306&gt;2.2,J7306&lt;=3.3),INDEX(价格表!$B$4:$I$31,M7306,5),IF(AND(J7306&gt;3.3,J7306&lt;=4),INDEX(价格表!$B$4:$I$31,M7306,6),IF(AND(J7306&gt;4,J7306&lt;=5.5),INDEX(价格表!$B$4:$I$31,M7306,7),IF(J7306&gt;5.5,2.6+INDEX(价格表!$B$4:$I$31,M7306,8)*L7306)))))))</f>
        <v>2.15</v>
      </c>
    </row>
    <row r="7307" spans="1:14">
      <c r="A7307" s="20">
        <v>4311140745970</v>
      </c>
      <c r="B7307" s="18" t="s">
        <v>16</v>
      </c>
      <c r="C7307" s="21">
        <v>20201220</v>
      </c>
      <c r="D7307" s="21">
        <v>610538201209</v>
      </c>
      <c r="E7307" s="21" t="s">
        <v>16</v>
      </c>
      <c r="F7307" s="21">
        <v>20201230</v>
      </c>
      <c r="G7307" s="21" t="s">
        <v>17</v>
      </c>
      <c r="H7307" s="21" t="s">
        <v>88</v>
      </c>
      <c r="I7307" s="21" t="s">
        <v>101</v>
      </c>
      <c r="J7307" s="21">
        <v>1.46</v>
      </c>
      <c r="K7307" s="21" t="s">
        <v>20</v>
      </c>
      <c r="L7307">
        <f t="shared" si="132"/>
        <v>2</v>
      </c>
      <c r="M7307">
        <f>MATCH(H:H,价格表!$B$4:$B$35,0)</f>
        <v>19</v>
      </c>
      <c r="N7307" s="27">
        <f>IF(J7307&lt;=0.3,INDEX(价格表!$B$4:$I$31,M7307,2),IF(AND(J7307&gt;0.3,J7307&lt;=1),INDEX(价格表!$B$4:$I$31,M7307,3),IF(AND(J7307&gt;1,J7307&lt;=2.2),INDEX(价格表!$B$4:$I$31,M7307,4),IF(AND(J7307&gt;2.2,J7307&lt;=3.3),INDEX(价格表!$B$4:$I$31,M7307,5),IF(AND(J7307&gt;3.3,J7307&lt;=4),INDEX(价格表!$B$4:$I$31,M7307,6),IF(AND(J7307&gt;4,J7307&lt;=5.5),INDEX(价格表!$B$4:$I$31,M7307,7),IF(J7307&gt;5.5,2.6+INDEX(价格表!$B$4:$I$31,M7307,8)*L7307)))))))</f>
        <v>2.15</v>
      </c>
    </row>
    <row r="7308" spans="1:14">
      <c r="A7308" s="20">
        <v>4311140745971</v>
      </c>
      <c r="B7308" s="18" t="s">
        <v>16</v>
      </c>
      <c r="C7308" s="21">
        <v>20201220</v>
      </c>
      <c r="D7308" s="21">
        <v>610538201209</v>
      </c>
      <c r="E7308" s="21" t="s">
        <v>16</v>
      </c>
      <c r="F7308" s="21">
        <v>20201230</v>
      </c>
      <c r="G7308" s="21" t="s">
        <v>17</v>
      </c>
      <c r="H7308" s="21" t="s">
        <v>25</v>
      </c>
      <c r="I7308" s="21" t="s">
        <v>42</v>
      </c>
      <c r="J7308" s="21">
        <v>1.46</v>
      </c>
      <c r="K7308" s="21" t="s">
        <v>20</v>
      </c>
      <c r="L7308">
        <f t="shared" si="132"/>
        <v>2</v>
      </c>
      <c r="M7308">
        <f>MATCH(H:H,价格表!$B$4:$B$35,0)</f>
        <v>25</v>
      </c>
      <c r="N7308" s="27">
        <f>IF(J7308&lt;=0.3,INDEX(价格表!$B$4:$I$31,M7308,2),IF(AND(J7308&gt;0.3,J7308&lt;=1),INDEX(价格表!$B$4:$I$31,M7308,3),IF(AND(J7308&gt;1,J7308&lt;=2.2),INDEX(价格表!$B$4:$I$31,M7308,4),IF(AND(J7308&gt;2.2,J7308&lt;=3.3),INDEX(价格表!$B$4:$I$31,M7308,5),IF(AND(J7308&gt;3.3,J7308&lt;=4),INDEX(价格表!$B$4:$I$31,M7308,6),IF(AND(J7308&gt;4,J7308&lt;=5.5),INDEX(价格表!$B$4:$I$31,M7308,7),IF(J7308&gt;5.5,2.6+INDEX(价格表!$B$4:$I$31,M7308,8)*L7308)))))))</f>
        <v>2.15</v>
      </c>
    </row>
    <row r="7309" spans="1:14">
      <c r="A7309" s="20">
        <v>4311140745972</v>
      </c>
      <c r="B7309" s="18" t="s">
        <v>16</v>
      </c>
      <c r="C7309" s="21">
        <v>20201220</v>
      </c>
      <c r="D7309" s="21">
        <v>610538201209</v>
      </c>
      <c r="E7309" s="21" t="s">
        <v>16</v>
      </c>
      <c r="F7309" s="21">
        <v>20201230</v>
      </c>
      <c r="G7309" s="21" t="s">
        <v>17</v>
      </c>
      <c r="H7309" s="21" t="s">
        <v>23</v>
      </c>
      <c r="I7309" s="21" t="s">
        <v>225</v>
      </c>
      <c r="J7309" s="21">
        <v>1.5</v>
      </c>
      <c r="K7309" s="21" t="s">
        <v>20</v>
      </c>
      <c r="L7309">
        <f t="shared" si="132"/>
        <v>2</v>
      </c>
      <c r="M7309">
        <f>MATCH(H:H,价格表!$B$4:$B$35,0)</f>
        <v>15</v>
      </c>
      <c r="N7309" s="27">
        <f>IF(J7309&lt;=0.3,INDEX(价格表!$B$4:$I$31,M7309,2),IF(AND(J7309&gt;0.3,J7309&lt;=1),INDEX(价格表!$B$4:$I$31,M7309,3),IF(AND(J7309&gt;1,J7309&lt;=2.2),INDEX(价格表!$B$4:$I$31,M7309,4),IF(AND(J7309&gt;2.2,J7309&lt;=3.3),INDEX(价格表!$B$4:$I$31,M7309,5),IF(AND(J7309&gt;3.3,J7309&lt;=4),INDEX(价格表!$B$4:$I$31,M7309,6),IF(AND(J7309&gt;4,J7309&lt;=5.5),INDEX(价格表!$B$4:$I$31,M7309,7),IF(J7309&gt;5.5,2.6+INDEX(价格表!$B$4:$I$31,M7309,8)*L7309)))))))</f>
        <v>2.15</v>
      </c>
    </row>
    <row r="7310" spans="1:14">
      <c r="A7310" s="20">
        <v>4311140746373</v>
      </c>
      <c r="B7310" s="18" t="s">
        <v>16</v>
      </c>
      <c r="C7310" s="21">
        <v>20201220</v>
      </c>
      <c r="D7310" s="21">
        <v>610538201209</v>
      </c>
      <c r="E7310" s="21" t="s">
        <v>16</v>
      </c>
      <c r="F7310" s="21">
        <v>20201230</v>
      </c>
      <c r="G7310" s="21" t="s">
        <v>17</v>
      </c>
      <c r="H7310" s="21" t="s">
        <v>25</v>
      </c>
      <c r="I7310" s="21" t="s">
        <v>42</v>
      </c>
      <c r="J7310" s="21">
        <v>1.46</v>
      </c>
      <c r="K7310" s="21" t="s">
        <v>20</v>
      </c>
      <c r="L7310">
        <f t="shared" si="132"/>
        <v>2</v>
      </c>
      <c r="M7310">
        <f>MATCH(H:H,价格表!$B$4:$B$35,0)</f>
        <v>25</v>
      </c>
      <c r="N7310" s="27">
        <f>IF(J7310&lt;=0.3,INDEX(价格表!$B$4:$I$31,M7310,2),IF(AND(J7310&gt;0.3,J7310&lt;=1),INDEX(价格表!$B$4:$I$31,M7310,3),IF(AND(J7310&gt;1,J7310&lt;=2.2),INDEX(价格表!$B$4:$I$31,M7310,4),IF(AND(J7310&gt;2.2,J7310&lt;=3.3),INDEX(价格表!$B$4:$I$31,M7310,5),IF(AND(J7310&gt;3.3,J7310&lt;=4),INDEX(价格表!$B$4:$I$31,M7310,6),IF(AND(J7310&gt;4,J7310&lt;=5.5),INDEX(价格表!$B$4:$I$31,M7310,7),IF(J7310&gt;5.5,2.6+INDEX(价格表!$B$4:$I$31,M7310,8)*L7310)))))))</f>
        <v>2.15</v>
      </c>
    </row>
    <row r="7311" spans="1:14">
      <c r="A7311" s="20">
        <v>4311140746382</v>
      </c>
      <c r="B7311" s="18" t="s">
        <v>16</v>
      </c>
      <c r="C7311" s="21">
        <v>20201220</v>
      </c>
      <c r="D7311" s="21">
        <v>610538201209</v>
      </c>
      <c r="E7311" s="21" t="s">
        <v>16</v>
      </c>
      <c r="F7311" s="21">
        <v>20201230</v>
      </c>
      <c r="G7311" s="21" t="s">
        <v>17</v>
      </c>
      <c r="H7311" s="21" t="s">
        <v>73</v>
      </c>
      <c r="I7311" s="21" t="s">
        <v>184</v>
      </c>
      <c r="J7311" s="21">
        <v>1.46</v>
      </c>
      <c r="K7311" s="21" t="s">
        <v>20</v>
      </c>
      <c r="L7311">
        <f t="shared" si="132"/>
        <v>2</v>
      </c>
      <c r="M7311">
        <f>MATCH(H:H,价格表!$B$4:$B$35,0)</f>
        <v>7</v>
      </c>
      <c r="N7311" s="27">
        <f>IF(J7311&lt;=0.3,INDEX(价格表!$B$4:$I$31,M7311,2),IF(AND(J7311&gt;0.3,J7311&lt;=1),INDEX(价格表!$B$4:$I$31,M7311,3),IF(AND(J7311&gt;1,J7311&lt;=2.2),INDEX(价格表!$B$4:$I$31,M7311,4),IF(AND(J7311&gt;2.2,J7311&lt;=3.3),INDEX(价格表!$B$4:$I$31,M7311,5),IF(AND(J7311&gt;3.3,J7311&lt;=4),INDEX(价格表!$B$4:$I$31,M7311,6),IF(AND(J7311&gt;4,J7311&lt;=5.5),INDEX(价格表!$B$4:$I$31,M7311,7),IF(J7311&gt;5.5,2.6+INDEX(价格表!$B$4:$I$31,M7311,8)*L7311)))))))</f>
        <v>2.15</v>
      </c>
    </row>
    <row r="7312" spans="1:14">
      <c r="A7312" s="20">
        <v>4311140749390</v>
      </c>
      <c r="B7312" s="18" t="s">
        <v>16</v>
      </c>
      <c r="C7312" s="21">
        <v>20201220</v>
      </c>
      <c r="D7312" s="21">
        <v>610538201209</v>
      </c>
      <c r="E7312" s="21" t="s">
        <v>16</v>
      </c>
      <c r="F7312" s="21">
        <v>20201230</v>
      </c>
      <c r="G7312" s="21" t="s">
        <v>17</v>
      </c>
      <c r="H7312" s="21" t="s">
        <v>18</v>
      </c>
      <c r="I7312" s="21" t="s">
        <v>53</v>
      </c>
      <c r="J7312" s="21">
        <v>1.56</v>
      </c>
      <c r="K7312" s="21" t="s">
        <v>20</v>
      </c>
      <c r="L7312">
        <f t="shared" si="132"/>
        <v>2</v>
      </c>
      <c r="M7312">
        <f>MATCH(H:H,价格表!$B$4:$B$35,0)</f>
        <v>1</v>
      </c>
      <c r="N7312" s="27">
        <f>IF(J7312&lt;=0.3,INDEX(价格表!$B$4:$I$31,M7312,2),IF(AND(J7312&gt;0.3,J7312&lt;=1),INDEX(价格表!$B$4:$I$31,M7312,3),IF(AND(J7312&gt;1,J7312&lt;=2.2),INDEX(价格表!$B$4:$I$31,M7312,4),IF(AND(J7312&gt;2.2,J7312&lt;=3.3),INDEX(价格表!$B$4:$I$31,M7312,5),IF(AND(J7312&gt;3.3,J7312&lt;=4),INDEX(价格表!$B$4:$I$31,M7312,6),IF(AND(J7312&gt;4,J7312&lt;=5.5),INDEX(价格表!$B$4:$I$31,M7312,7),IF(J7312&gt;5.5,2.6+INDEX(价格表!$B$4:$I$31,M7312,8)*L7312)))))))</f>
        <v>2.15</v>
      </c>
    </row>
    <row r="7313" spans="1:14">
      <c r="A7313" s="20">
        <v>4311140749391</v>
      </c>
      <c r="B7313" s="18" t="s">
        <v>16</v>
      </c>
      <c r="C7313" s="21">
        <v>20201220</v>
      </c>
      <c r="D7313" s="21">
        <v>610538201209</v>
      </c>
      <c r="E7313" s="21" t="s">
        <v>16</v>
      </c>
      <c r="F7313" s="21">
        <v>20201230</v>
      </c>
      <c r="G7313" s="21" t="s">
        <v>17</v>
      </c>
      <c r="H7313" s="21" t="s">
        <v>45</v>
      </c>
      <c r="I7313" s="21" t="s">
        <v>48</v>
      </c>
      <c r="J7313" s="21">
        <v>1.46</v>
      </c>
      <c r="K7313" s="21" t="s">
        <v>20</v>
      </c>
      <c r="L7313">
        <f t="shared" si="132"/>
        <v>2</v>
      </c>
      <c r="M7313">
        <f>MATCH(H:H,价格表!$B$4:$B$35,0)</f>
        <v>9</v>
      </c>
      <c r="N7313" s="27">
        <f>IF(J7313&lt;=0.3,INDEX(价格表!$B$4:$I$31,M7313,2),IF(AND(J7313&gt;0.3,J7313&lt;=1),INDEX(价格表!$B$4:$I$31,M7313,3),IF(AND(J7313&gt;1,J7313&lt;=2.2),INDEX(价格表!$B$4:$I$31,M7313,4),IF(AND(J7313&gt;2.2,J7313&lt;=3.3),INDEX(价格表!$B$4:$I$31,M7313,5),IF(AND(J7313&gt;3.3,J7313&lt;=4),INDEX(价格表!$B$4:$I$31,M7313,6),IF(AND(J7313&gt;4,J7313&lt;=5.5),INDEX(价格表!$B$4:$I$31,M7313,7),IF(J7313&gt;5.5,2.6+INDEX(价格表!$B$4:$I$31,M7313,8)*L7313)))))))</f>
        <v>2.15</v>
      </c>
    </row>
    <row r="7314" spans="1:14">
      <c r="A7314" s="20">
        <v>4311140749392</v>
      </c>
      <c r="B7314" s="18" t="s">
        <v>16</v>
      </c>
      <c r="C7314" s="21">
        <v>20201220</v>
      </c>
      <c r="D7314" s="21">
        <v>610538201209</v>
      </c>
      <c r="E7314" s="21" t="s">
        <v>16</v>
      </c>
      <c r="F7314" s="21">
        <v>20201230</v>
      </c>
      <c r="G7314" s="21" t="s">
        <v>17</v>
      </c>
      <c r="H7314" s="21" t="s">
        <v>18</v>
      </c>
      <c r="I7314" s="21" t="s">
        <v>185</v>
      </c>
      <c r="J7314" s="21">
        <v>1.42</v>
      </c>
      <c r="K7314" s="21" t="s">
        <v>20</v>
      </c>
      <c r="L7314">
        <f t="shared" si="132"/>
        <v>2</v>
      </c>
      <c r="M7314">
        <f>MATCH(H:H,价格表!$B$4:$B$35,0)</f>
        <v>1</v>
      </c>
      <c r="N7314" s="27">
        <f>IF(J7314&lt;=0.3,INDEX(价格表!$B$4:$I$31,M7314,2),IF(AND(J7314&gt;0.3,J7314&lt;=1),INDEX(价格表!$B$4:$I$31,M7314,3),IF(AND(J7314&gt;1,J7314&lt;=2.2),INDEX(价格表!$B$4:$I$31,M7314,4),IF(AND(J7314&gt;2.2,J7314&lt;=3.3),INDEX(价格表!$B$4:$I$31,M7314,5),IF(AND(J7314&gt;3.3,J7314&lt;=4),INDEX(价格表!$B$4:$I$31,M7314,6),IF(AND(J7314&gt;4,J7314&lt;=5.5),INDEX(价格表!$B$4:$I$31,M7314,7),IF(J7314&gt;5.5,2.6+INDEX(价格表!$B$4:$I$31,M7314,8)*L7314)))))))</f>
        <v>2.15</v>
      </c>
    </row>
    <row r="7315" spans="1:14">
      <c r="A7315" s="20">
        <v>4311140749393</v>
      </c>
      <c r="B7315" s="18" t="s">
        <v>16</v>
      </c>
      <c r="C7315" s="21">
        <v>20201220</v>
      </c>
      <c r="D7315" s="21">
        <v>610538201209</v>
      </c>
      <c r="E7315" s="21" t="s">
        <v>16</v>
      </c>
      <c r="F7315" s="21">
        <v>20201230</v>
      </c>
      <c r="G7315" s="21" t="s">
        <v>17</v>
      </c>
      <c r="H7315" s="21" t="s">
        <v>73</v>
      </c>
      <c r="I7315" s="21" t="s">
        <v>131</v>
      </c>
      <c r="J7315" s="21">
        <v>1.49</v>
      </c>
      <c r="K7315" s="21" t="s">
        <v>20</v>
      </c>
      <c r="L7315">
        <f t="shared" si="132"/>
        <v>2</v>
      </c>
      <c r="M7315">
        <f>MATCH(H:H,价格表!$B$4:$B$35,0)</f>
        <v>7</v>
      </c>
      <c r="N7315" s="27">
        <f>IF(J7315&lt;=0.3,INDEX(价格表!$B$4:$I$31,M7315,2),IF(AND(J7315&gt;0.3,J7315&lt;=1),INDEX(价格表!$B$4:$I$31,M7315,3),IF(AND(J7315&gt;1,J7315&lt;=2.2),INDEX(价格表!$B$4:$I$31,M7315,4),IF(AND(J7315&gt;2.2,J7315&lt;=3.3),INDEX(价格表!$B$4:$I$31,M7315,5),IF(AND(J7315&gt;3.3,J7315&lt;=4),INDEX(价格表!$B$4:$I$31,M7315,6),IF(AND(J7315&gt;4,J7315&lt;=5.5),INDEX(价格表!$B$4:$I$31,M7315,7),IF(J7315&gt;5.5,2.6+INDEX(价格表!$B$4:$I$31,M7315,8)*L7315)))))))</f>
        <v>2.15</v>
      </c>
    </row>
    <row r="7316" spans="1:14">
      <c r="A7316" s="20">
        <v>4311140749395</v>
      </c>
      <c r="B7316" s="18" t="s">
        <v>16</v>
      </c>
      <c r="C7316" s="21">
        <v>20201220</v>
      </c>
      <c r="D7316" s="21">
        <v>610538201209</v>
      </c>
      <c r="E7316" s="21" t="s">
        <v>16</v>
      </c>
      <c r="F7316" s="21">
        <v>20201230</v>
      </c>
      <c r="G7316" s="21" t="s">
        <v>17</v>
      </c>
      <c r="H7316" s="21" t="s">
        <v>43</v>
      </c>
      <c r="I7316" s="21" t="s">
        <v>44</v>
      </c>
      <c r="J7316" s="21">
        <v>2.38</v>
      </c>
      <c r="K7316" s="21" t="s">
        <v>20</v>
      </c>
      <c r="L7316">
        <f t="shared" si="132"/>
        <v>3</v>
      </c>
      <c r="M7316">
        <f>MATCH(H:H,价格表!$B$4:$B$35,0)</f>
        <v>10</v>
      </c>
      <c r="N7316" s="27">
        <f>IF(J7316&lt;=0.3,INDEX(价格表!$B$4:$I$31,M7316,2),IF(AND(J7316&gt;0.3,J7316&lt;=1),INDEX(价格表!$B$4:$I$31,M7316,3),IF(AND(J7316&gt;1,J7316&lt;=2.2),INDEX(价格表!$B$4:$I$31,M7316,4),IF(AND(J7316&gt;2.2,J7316&lt;=3.3),INDEX(价格表!$B$4:$I$31,M7316,5),IF(AND(J7316&gt;3.3,J7316&lt;=4),INDEX(价格表!$B$4:$I$31,M7316,6),IF(AND(J7316&gt;4,J7316&lt;=5.5),INDEX(价格表!$B$4:$I$31,M7316,7),IF(J7316&gt;5.5,2.6+INDEX(价格表!$B$4:$I$31,M7316,8)*L7316)))))))</f>
        <v>2.5</v>
      </c>
    </row>
    <row r="7317" spans="1:14">
      <c r="A7317" s="20">
        <v>4311140749397</v>
      </c>
      <c r="B7317" s="18" t="s">
        <v>16</v>
      </c>
      <c r="C7317" s="21">
        <v>20201220</v>
      </c>
      <c r="D7317" s="21">
        <v>610538201209</v>
      </c>
      <c r="E7317" s="21" t="s">
        <v>16</v>
      </c>
      <c r="F7317" s="21">
        <v>20201230</v>
      </c>
      <c r="G7317" s="21" t="s">
        <v>17</v>
      </c>
      <c r="H7317" s="21" t="s">
        <v>27</v>
      </c>
      <c r="I7317" s="21" t="s">
        <v>70</v>
      </c>
      <c r="J7317" s="21">
        <v>1.43</v>
      </c>
      <c r="K7317" s="21" t="s">
        <v>20</v>
      </c>
      <c r="L7317">
        <f t="shared" si="132"/>
        <v>2</v>
      </c>
      <c r="M7317">
        <f>MATCH(H:H,价格表!$B$4:$B$35,0)</f>
        <v>3</v>
      </c>
      <c r="N7317" s="27">
        <f>IF(J7317&lt;=0.3,INDEX(价格表!$B$4:$I$31,M7317,2),IF(AND(J7317&gt;0.3,J7317&lt;=1),INDEX(价格表!$B$4:$I$31,M7317,3),IF(AND(J7317&gt;1,J7317&lt;=2.2),INDEX(价格表!$B$4:$I$31,M7317,4),IF(AND(J7317&gt;2.2,J7317&lt;=3.3),INDEX(价格表!$B$4:$I$31,M7317,5),IF(AND(J7317&gt;3.3,J7317&lt;=4),INDEX(价格表!$B$4:$I$31,M7317,6),IF(AND(J7317&gt;4,J7317&lt;=5.5),INDEX(价格表!$B$4:$I$31,M7317,7),IF(J7317&gt;5.5,2.6+INDEX(价格表!$B$4:$I$31,M7317,8)*L7317)))))))</f>
        <v>2.15</v>
      </c>
    </row>
    <row r="7318" spans="1:14">
      <c r="A7318" s="20">
        <v>4311140749398</v>
      </c>
      <c r="B7318" s="18" t="s">
        <v>16</v>
      </c>
      <c r="C7318" s="21">
        <v>20201220</v>
      </c>
      <c r="D7318" s="21">
        <v>610538201209</v>
      </c>
      <c r="E7318" s="21" t="s">
        <v>16</v>
      </c>
      <c r="F7318" s="21">
        <v>20201230</v>
      </c>
      <c r="G7318" s="21" t="s">
        <v>17</v>
      </c>
      <c r="H7318" s="21" t="s">
        <v>27</v>
      </c>
      <c r="I7318" s="21" t="s">
        <v>126</v>
      </c>
      <c r="J7318" s="21">
        <v>1.46</v>
      </c>
      <c r="K7318" s="21" t="s">
        <v>20</v>
      </c>
      <c r="L7318">
        <f t="shared" si="132"/>
        <v>2</v>
      </c>
      <c r="M7318">
        <f>MATCH(H:H,价格表!$B$4:$B$35,0)</f>
        <v>3</v>
      </c>
      <c r="N7318" s="27">
        <f>IF(J7318&lt;=0.3,INDEX(价格表!$B$4:$I$31,M7318,2),IF(AND(J7318&gt;0.3,J7318&lt;=1),INDEX(价格表!$B$4:$I$31,M7318,3),IF(AND(J7318&gt;1,J7318&lt;=2.2),INDEX(价格表!$B$4:$I$31,M7318,4),IF(AND(J7318&gt;2.2,J7318&lt;=3.3),INDEX(价格表!$B$4:$I$31,M7318,5),IF(AND(J7318&gt;3.3,J7318&lt;=4),INDEX(价格表!$B$4:$I$31,M7318,6),IF(AND(J7318&gt;4,J7318&lt;=5.5),INDEX(价格表!$B$4:$I$31,M7318,7),IF(J7318&gt;5.5,2.6+INDEX(价格表!$B$4:$I$31,M7318,8)*L7318)))))))</f>
        <v>2.15</v>
      </c>
    </row>
    <row r="7319" spans="1:14">
      <c r="A7319" s="20">
        <v>4311140750154</v>
      </c>
      <c r="B7319" s="18" t="s">
        <v>16</v>
      </c>
      <c r="C7319" s="21">
        <v>20201220</v>
      </c>
      <c r="D7319" s="21">
        <v>610538201209</v>
      </c>
      <c r="E7319" s="21" t="s">
        <v>16</v>
      </c>
      <c r="F7319" s="21">
        <v>20201230</v>
      </c>
      <c r="G7319" s="21" t="s">
        <v>17</v>
      </c>
      <c r="H7319" s="21" t="s">
        <v>25</v>
      </c>
      <c r="I7319" s="21" t="s">
        <v>219</v>
      </c>
      <c r="J7319" s="21">
        <v>1.46</v>
      </c>
      <c r="K7319" s="21" t="s">
        <v>20</v>
      </c>
      <c r="L7319">
        <f t="shared" si="132"/>
        <v>2</v>
      </c>
      <c r="M7319">
        <f>MATCH(H:H,价格表!$B$4:$B$35,0)</f>
        <v>25</v>
      </c>
      <c r="N7319" s="27">
        <f>IF(J7319&lt;=0.3,INDEX(价格表!$B$4:$I$31,M7319,2),IF(AND(J7319&gt;0.3,J7319&lt;=1),INDEX(价格表!$B$4:$I$31,M7319,3),IF(AND(J7319&gt;1,J7319&lt;=2.2),INDEX(价格表!$B$4:$I$31,M7319,4),IF(AND(J7319&gt;2.2,J7319&lt;=3.3),INDEX(价格表!$B$4:$I$31,M7319,5),IF(AND(J7319&gt;3.3,J7319&lt;=4),INDEX(价格表!$B$4:$I$31,M7319,6),IF(AND(J7319&gt;4,J7319&lt;=5.5),INDEX(价格表!$B$4:$I$31,M7319,7),IF(J7319&gt;5.5,2.6+INDEX(价格表!$B$4:$I$31,M7319,8)*L7319)))))))</f>
        <v>2.15</v>
      </c>
    </row>
    <row r="7320" spans="1:14">
      <c r="A7320" s="20">
        <v>4311140751739</v>
      </c>
      <c r="B7320" s="18" t="s">
        <v>16</v>
      </c>
      <c r="C7320" s="21">
        <v>20201220</v>
      </c>
      <c r="D7320" s="21">
        <v>610538201209</v>
      </c>
      <c r="E7320" s="21" t="s">
        <v>16</v>
      </c>
      <c r="F7320" s="21">
        <v>20201230</v>
      </c>
      <c r="G7320" s="21" t="s">
        <v>17</v>
      </c>
      <c r="H7320" s="21" t="s">
        <v>88</v>
      </c>
      <c r="I7320" s="21" t="s">
        <v>232</v>
      </c>
      <c r="J7320" s="21">
        <v>1.46</v>
      </c>
      <c r="K7320" s="21" t="s">
        <v>20</v>
      </c>
      <c r="L7320">
        <f t="shared" si="132"/>
        <v>2</v>
      </c>
      <c r="M7320">
        <f>MATCH(H:H,价格表!$B$4:$B$35,0)</f>
        <v>19</v>
      </c>
      <c r="N7320" s="27">
        <f>IF(J7320&lt;=0.3,INDEX(价格表!$B$4:$I$31,M7320,2),IF(AND(J7320&gt;0.3,J7320&lt;=1),INDEX(价格表!$B$4:$I$31,M7320,3),IF(AND(J7320&gt;1,J7320&lt;=2.2),INDEX(价格表!$B$4:$I$31,M7320,4),IF(AND(J7320&gt;2.2,J7320&lt;=3.3),INDEX(价格表!$B$4:$I$31,M7320,5),IF(AND(J7320&gt;3.3,J7320&lt;=4),INDEX(价格表!$B$4:$I$31,M7320,6),IF(AND(J7320&gt;4,J7320&lt;=5.5),INDEX(价格表!$B$4:$I$31,M7320,7),IF(J7320&gt;5.5,2.6+INDEX(价格表!$B$4:$I$31,M7320,8)*L7320)))))))</f>
        <v>2.15</v>
      </c>
    </row>
    <row r="7321" spans="1:14">
      <c r="A7321" s="20">
        <v>4311140751740</v>
      </c>
      <c r="B7321" s="18" t="s">
        <v>16</v>
      </c>
      <c r="C7321" s="21">
        <v>20201220</v>
      </c>
      <c r="D7321" s="21">
        <v>610538201209</v>
      </c>
      <c r="E7321" s="21" t="s">
        <v>16</v>
      </c>
      <c r="F7321" s="21">
        <v>20201230</v>
      </c>
      <c r="G7321" s="21" t="s">
        <v>17</v>
      </c>
      <c r="H7321" s="21" t="s">
        <v>73</v>
      </c>
      <c r="I7321" s="21" t="s">
        <v>169</v>
      </c>
      <c r="J7321" s="21">
        <v>1.46</v>
      </c>
      <c r="K7321" s="21" t="s">
        <v>20</v>
      </c>
      <c r="L7321">
        <f t="shared" si="132"/>
        <v>2</v>
      </c>
      <c r="M7321">
        <f>MATCH(H:H,价格表!$B$4:$B$35,0)</f>
        <v>7</v>
      </c>
      <c r="N7321" s="27">
        <f>IF(J7321&lt;=0.3,INDEX(价格表!$B$4:$I$31,M7321,2),IF(AND(J7321&gt;0.3,J7321&lt;=1),INDEX(价格表!$B$4:$I$31,M7321,3),IF(AND(J7321&gt;1,J7321&lt;=2.2),INDEX(价格表!$B$4:$I$31,M7321,4),IF(AND(J7321&gt;2.2,J7321&lt;=3.3),INDEX(价格表!$B$4:$I$31,M7321,5),IF(AND(J7321&gt;3.3,J7321&lt;=4),INDEX(价格表!$B$4:$I$31,M7321,6),IF(AND(J7321&gt;4,J7321&lt;=5.5),INDEX(价格表!$B$4:$I$31,M7321,7),IF(J7321&gt;5.5,2.6+INDEX(价格表!$B$4:$I$31,M7321,8)*L7321)))))))</f>
        <v>2.15</v>
      </c>
    </row>
    <row r="7322" spans="1:14">
      <c r="A7322" s="20">
        <v>4311140751741</v>
      </c>
      <c r="B7322" s="18" t="s">
        <v>16</v>
      </c>
      <c r="C7322" s="21">
        <v>20201220</v>
      </c>
      <c r="D7322" s="21">
        <v>610538201209</v>
      </c>
      <c r="E7322" s="21" t="s">
        <v>16</v>
      </c>
      <c r="F7322" s="21">
        <v>20201230</v>
      </c>
      <c r="G7322" s="21" t="s">
        <v>17</v>
      </c>
      <c r="H7322" s="21" t="s">
        <v>27</v>
      </c>
      <c r="I7322" s="21" t="s">
        <v>70</v>
      </c>
      <c r="J7322" s="21">
        <v>1.42</v>
      </c>
      <c r="K7322" s="21" t="s">
        <v>20</v>
      </c>
      <c r="L7322">
        <f t="shared" si="132"/>
        <v>2</v>
      </c>
      <c r="M7322">
        <f>MATCH(H:H,价格表!$B$4:$B$35,0)</f>
        <v>3</v>
      </c>
      <c r="N7322" s="27">
        <f>IF(J7322&lt;=0.3,INDEX(价格表!$B$4:$I$31,M7322,2),IF(AND(J7322&gt;0.3,J7322&lt;=1),INDEX(价格表!$B$4:$I$31,M7322,3),IF(AND(J7322&gt;1,J7322&lt;=2.2),INDEX(价格表!$B$4:$I$31,M7322,4),IF(AND(J7322&gt;2.2,J7322&lt;=3.3),INDEX(价格表!$B$4:$I$31,M7322,5),IF(AND(J7322&gt;3.3,J7322&lt;=4),INDEX(价格表!$B$4:$I$31,M7322,6),IF(AND(J7322&gt;4,J7322&lt;=5.5),INDEX(价格表!$B$4:$I$31,M7322,7),IF(J7322&gt;5.5,2.6+INDEX(价格表!$B$4:$I$31,M7322,8)*L7322)))))))</f>
        <v>2.15</v>
      </c>
    </row>
    <row r="7323" spans="1:14">
      <c r="A7323" s="20">
        <v>4311140751742</v>
      </c>
      <c r="B7323" s="18" t="s">
        <v>16</v>
      </c>
      <c r="C7323" s="21">
        <v>20201220</v>
      </c>
      <c r="D7323" s="21">
        <v>610538201209</v>
      </c>
      <c r="E7323" s="21" t="s">
        <v>16</v>
      </c>
      <c r="F7323" s="21">
        <v>20201230</v>
      </c>
      <c r="G7323" s="21" t="s">
        <v>17</v>
      </c>
      <c r="H7323" s="21" t="s">
        <v>27</v>
      </c>
      <c r="I7323" s="21" t="s">
        <v>126</v>
      </c>
      <c r="J7323" s="21">
        <v>1.44</v>
      </c>
      <c r="K7323" s="21" t="s">
        <v>20</v>
      </c>
      <c r="L7323">
        <f t="shared" si="132"/>
        <v>2</v>
      </c>
      <c r="M7323">
        <f>MATCH(H:H,价格表!$B$4:$B$35,0)</f>
        <v>3</v>
      </c>
      <c r="N7323" s="27">
        <f>IF(J7323&lt;=0.3,INDEX(价格表!$B$4:$I$31,M7323,2),IF(AND(J7323&gt;0.3,J7323&lt;=1),INDEX(价格表!$B$4:$I$31,M7323,3),IF(AND(J7323&gt;1,J7323&lt;=2.2),INDEX(价格表!$B$4:$I$31,M7323,4),IF(AND(J7323&gt;2.2,J7323&lt;=3.3),INDEX(价格表!$B$4:$I$31,M7323,5),IF(AND(J7323&gt;3.3,J7323&lt;=4),INDEX(价格表!$B$4:$I$31,M7323,6),IF(AND(J7323&gt;4,J7323&lt;=5.5),INDEX(价格表!$B$4:$I$31,M7323,7),IF(J7323&gt;5.5,2.6+INDEX(价格表!$B$4:$I$31,M7323,8)*L7323)))))))</f>
        <v>2.15</v>
      </c>
    </row>
    <row r="7324" spans="1:14">
      <c r="A7324" s="20">
        <v>4311140751743</v>
      </c>
      <c r="B7324" s="18" t="s">
        <v>16</v>
      </c>
      <c r="C7324" s="21">
        <v>20201220</v>
      </c>
      <c r="D7324" s="21">
        <v>610538201209</v>
      </c>
      <c r="E7324" s="21" t="s">
        <v>16</v>
      </c>
      <c r="F7324" s="21">
        <v>20201230</v>
      </c>
      <c r="G7324" s="21" t="s">
        <v>17</v>
      </c>
      <c r="H7324" s="21" t="s">
        <v>39</v>
      </c>
      <c r="I7324" s="21" t="s">
        <v>81</v>
      </c>
      <c r="J7324" s="21">
        <v>1.44</v>
      </c>
      <c r="K7324" s="21" t="s">
        <v>20</v>
      </c>
      <c r="L7324">
        <f t="shared" si="132"/>
        <v>2</v>
      </c>
      <c r="M7324">
        <f>MATCH(H:H,价格表!$B$4:$B$35,0)</f>
        <v>23</v>
      </c>
      <c r="N7324" s="27">
        <f>IF(J7324&lt;=0.3,INDEX(价格表!$B$4:$I$31,M7324,2),IF(AND(J7324&gt;0.3,J7324&lt;=1),INDEX(价格表!$B$4:$I$31,M7324,3),IF(AND(J7324&gt;1,J7324&lt;=2.2),INDEX(价格表!$B$4:$I$31,M7324,4),IF(AND(J7324&gt;2.2,J7324&lt;=3.3),INDEX(价格表!$B$4:$I$31,M7324,5),IF(AND(J7324&gt;3.3,J7324&lt;=4),INDEX(价格表!$B$4:$I$31,M7324,6),IF(AND(J7324&gt;4,J7324&lt;=5.5),INDEX(价格表!$B$4:$I$31,M7324,7),IF(J7324&gt;5.5,2.6+INDEX(价格表!$B$4:$I$31,M7324,8)*L7324)))))))</f>
        <v>2.15</v>
      </c>
    </row>
    <row r="7325" spans="1:14">
      <c r="A7325" s="20">
        <v>4311140751744</v>
      </c>
      <c r="B7325" s="18" t="s">
        <v>16</v>
      </c>
      <c r="C7325" s="21">
        <v>20201220</v>
      </c>
      <c r="D7325" s="21">
        <v>610538201209</v>
      </c>
      <c r="E7325" s="21" t="s">
        <v>16</v>
      </c>
      <c r="F7325" s="21">
        <v>20201230</v>
      </c>
      <c r="G7325" s="21" t="s">
        <v>17</v>
      </c>
      <c r="H7325" s="21" t="s">
        <v>21</v>
      </c>
      <c r="I7325" s="21" t="s">
        <v>228</v>
      </c>
      <c r="J7325" s="21">
        <v>1.62</v>
      </c>
      <c r="K7325" s="21" t="s">
        <v>20</v>
      </c>
      <c r="L7325">
        <f t="shared" si="132"/>
        <v>2</v>
      </c>
      <c r="M7325">
        <f>MATCH(H:H,价格表!$B$4:$B$35,0)</f>
        <v>20</v>
      </c>
      <c r="N7325" s="27">
        <f>IF(J7325&lt;=0.3,INDEX(价格表!$B$4:$I$31,M7325,2),IF(AND(J7325&gt;0.3,J7325&lt;=1),INDEX(价格表!$B$4:$I$31,M7325,3),IF(AND(J7325&gt;1,J7325&lt;=2.2),INDEX(价格表!$B$4:$I$31,M7325,4),IF(AND(J7325&gt;2.2,J7325&lt;=3.3),INDEX(价格表!$B$4:$I$31,M7325,5),IF(AND(J7325&gt;3.3,J7325&lt;=4),INDEX(价格表!$B$4:$I$31,M7325,6),IF(AND(J7325&gt;4,J7325&lt;=5.5),INDEX(价格表!$B$4:$I$31,M7325,7),IF(J7325&gt;5.5,2.6+INDEX(价格表!$B$4:$I$31,M7325,8)*L7325)))))))</f>
        <v>2.15</v>
      </c>
    </row>
    <row r="7326" spans="1:14">
      <c r="A7326" s="20">
        <v>4311140751745</v>
      </c>
      <c r="B7326" s="18" t="s">
        <v>16</v>
      </c>
      <c r="C7326" s="21">
        <v>20201220</v>
      </c>
      <c r="D7326" s="21">
        <v>610538201209</v>
      </c>
      <c r="E7326" s="21" t="s">
        <v>16</v>
      </c>
      <c r="F7326" s="21">
        <v>20201230</v>
      </c>
      <c r="G7326" s="21" t="s">
        <v>17</v>
      </c>
      <c r="H7326" s="21" t="s">
        <v>39</v>
      </c>
      <c r="I7326" s="21" t="s">
        <v>235</v>
      </c>
      <c r="J7326" s="21">
        <v>1.46</v>
      </c>
      <c r="K7326" s="21" t="s">
        <v>20</v>
      </c>
      <c r="L7326">
        <f t="shared" si="132"/>
        <v>2</v>
      </c>
      <c r="M7326">
        <f>MATCH(H:H,价格表!$B$4:$B$35,0)</f>
        <v>23</v>
      </c>
      <c r="N7326" s="27">
        <f>IF(J7326&lt;=0.3,INDEX(价格表!$B$4:$I$31,M7326,2),IF(AND(J7326&gt;0.3,J7326&lt;=1),INDEX(价格表!$B$4:$I$31,M7326,3),IF(AND(J7326&gt;1,J7326&lt;=2.2),INDEX(价格表!$B$4:$I$31,M7326,4),IF(AND(J7326&gt;2.2,J7326&lt;=3.3),INDEX(价格表!$B$4:$I$31,M7326,5),IF(AND(J7326&gt;3.3,J7326&lt;=4),INDEX(价格表!$B$4:$I$31,M7326,6),IF(AND(J7326&gt;4,J7326&lt;=5.5),INDEX(价格表!$B$4:$I$31,M7326,7),IF(J7326&gt;5.5,2.6+INDEX(价格表!$B$4:$I$31,M7326,8)*L7326)))))))</f>
        <v>2.15</v>
      </c>
    </row>
    <row r="7327" spans="1:14">
      <c r="A7327" s="20">
        <v>4311140752738</v>
      </c>
      <c r="B7327" s="18" t="s">
        <v>16</v>
      </c>
      <c r="C7327" s="21">
        <v>20201220</v>
      </c>
      <c r="D7327" s="21">
        <v>610538201209</v>
      </c>
      <c r="E7327" s="21" t="s">
        <v>16</v>
      </c>
      <c r="F7327" s="21">
        <v>20201230</v>
      </c>
      <c r="G7327" s="21" t="s">
        <v>17</v>
      </c>
      <c r="H7327" s="21" t="s">
        <v>45</v>
      </c>
      <c r="I7327" s="21" t="s">
        <v>352</v>
      </c>
      <c r="J7327" s="21">
        <v>1.45</v>
      </c>
      <c r="K7327" s="21" t="s">
        <v>20</v>
      </c>
      <c r="L7327">
        <f t="shared" si="132"/>
        <v>2</v>
      </c>
      <c r="M7327">
        <f>MATCH(H:H,价格表!$B$4:$B$35,0)</f>
        <v>9</v>
      </c>
      <c r="N7327" s="27">
        <f>IF(J7327&lt;=0.3,INDEX(价格表!$B$4:$I$31,M7327,2),IF(AND(J7327&gt;0.3,J7327&lt;=1),INDEX(价格表!$B$4:$I$31,M7327,3),IF(AND(J7327&gt;1,J7327&lt;=2.2),INDEX(价格表!$B$4:$I$31,M7327,4),IF(AND(J7327&gt;2.2,J7327&lt;=3.3),INDEX(价格表!$B$4:$I$31,M7327,5),IF(AND(J7327&gt;3.3,J7327&lt;=4),INDEX(价格表!$B$4:$I$31,M7327,6),IF(AND(J7327&gt;4,J7327&lt;=5.5),INDEX(价格表!$B$4:$I$31,M7327,7),IF(J7327&gt;5.5,2.6+INDEX(价格表!$B$4:$I$31,M7327,8)*L7327)))))))</f>
        <v>2.15</v>
      </c>
    </row>
    <row r="7328" spans="1:14">
      <c r="A7328" s="20">
        <v>4311140755908</v>
      </c>
      <c r="B7328" s="18" t="s">
        <v>16</v>
      </c>
      <c r="C7328" s="21">
        <v>20201220</v>
      </c>
      <c r="D7328" s="21">
        <v>610538201209</v>
      </c>
      <c r="E7328" s="21" t="s">
        <v>16</v>
      </c>
      <c r="F7328" s="21">
        <v>20201230</v>
      </c>
      <c r="G7328" s="21" t="s">
        <v>17</v>
      </c>
      <c r="H7328" s="21" t="s">
        <v>18</v>
      </c>
      <c r="I7328" s="21" t="s">
        <v>53</v>
      </c>
      <c r="J7328" s="21">
        <v>1.44</v>
      </c>
      <c r="K7328" s="21" t="s">
        <v>20</v>
      </c>
      <c r="L7328">
        <f t="shared" si="132"/>
        <v>2</v>
      </c>
      <c r="M7328">
        <f>MATCH(H:H,价格表!$B$4:$B$35,0)</f>
        <v>1</v>
      </c>
      <c r="N7328" s="27">
        <f>IF(J7328&lt;=0.3,INDEX(价格表!$B$4:$I$31,M7328,2),IF(AND(J7328&gt;0.3,J7328&lt;=1),INDEX(价格表!$B$4:$I$31,M7328,3),IF(AND(J7328&gt;1,J7328&lt;=2.2),INDEX(价格表!$B$4:$I$31,M7328,4),IF(AND(J7328&gt;2.2,J7328&lt;=3.3),INDEX(价格表!$B$4:$I$31,M7328,5),IF(AND(J7328&gt;3.3,J7328&lt;=4),INDEX(价格表!$B$4:$I$31,M7328,6),IF(AND(J7328&gt;4,J7328&lt;=5.5),INDEX(价格表!$B$4:$I$31,M7328,7),IF(J7328&gt;5.5,2.6+INDEX(价格表!$B$4:$I$31,M7328,8)*L7328)))))))</f>
        <v>2.15</v>
      </c>
    </row>
    <row r="7329" spans="1:14">
      <c r="A7329" s="20">
        <v>4311140755909</v>
      </c>
      <c r="B7329" s="18" t="s">
        <v>16</v>
      </c>
      <c r="C7329" s="21">
        <v>20201220</v>
      </c>
      <c r="D7329" s="21">
        <v>610538201209</v>
      </c>
      <c r="E7329" s="21" t="s">
        <v>16</v>
      </c>
      <c r="F7329" s="21">
        <v>20201230</v>
      </c>
      <c r="G7329" s="21" t="s">
        <v>17</v>
      </c>
      <c r="H7329" s="21" t="s">
        <v>45</v>
      </c>
      <c r="I7329" s="21" t="s">
        <v>196</v>
      </c>
      <c r="J7329" s="21">
        <v>1.42</v>
      </c>
      <c r="K7329" s="21" t="s">
        <v>20</v>
      </c>
      <c r="L7329">
        <f t="shared" si="132"/>
        <v>2</v>
      </c>
      <c r="M7329">
        <f>MATCH(H:H,价格表!$B$4:$B$35,0)</f>
        <v>9</v>
      </c>
      <c r="N7329" s="27">
        <f>IF(J7329&lt;=0.3,INDEX(价格表!$B$4:$I$31,M7329,2),IF(AND(J7329&gt;0.3,J7329&lt;=1),INDEX(价格表!$B$4:$I$31,M7329,3),IF(AND(J7329&gt;1,J7329&lt;=2.2),INDEX(价格表!$B$4:$I$31,M7329,4),IF(AND(J7329&gt;2.2,J7329&lt;=3.3),INDEX(价格表!$B$4:$I$31,M7329,5),IF(AND(J7329&gt;3.3,J7329&lt;=4),INDEX(价格表!$B$4:$I$31,M7329,6),IF(AND(J7329&gt;4,J7329&lt;=5.5),INDEX(价格表!$B$4:$I$31,M7329,7),IF(J7329&gt;5.5,2.6+INDEX(价格表!$B$4:$I$31,M7329,8)*L7329)))))))</f>
        <v>2.15</v>
      </c>
    </row>
    <row r="7330" spans="1:14">
      <c r="A7330" s="20">
        <v>4311140755911</v>
      </c>
      <c r="B7330" s="18" t="s">
        <v>16</v>
      </c>
      <c r="C7330" s="21">
        <v>20201220</v>
      </c>
      <c r="D7330" s="21">
        <v>610538201209</v>
      </c>
      <c r="E7330" s="21" t="s">
        <v>16</v>
      </c>
      <c r="F7330" s="21">
        <v>20201230</v>
      </c>
      <c r="G7330" s="21" t="s">
        <v>17</v>
      </c>
      <c r="H7330" s="21" t="s">
        <v>27</v>
      </c>
      <c r="I7330" s="21" t="s">
        <v>28</v>
      </c>
      <c r="J7330" s="21">
        <v>1.42</v>
      </c>
      <c r="K7330" s="21" t="s">
        <v>20</v>
      </c>
      <c r="L7330">
        <f t="shared" si="132"/>
        <v>2</v>
      </c>
      <c r="M7330">
        <f>MATCH(H:H,价格表!$B$4:$B$35,0)</f>
        <v>3</v>
      </c>
      <c r="N7330" s="27">
        <f>IF(J7330&lt;=0.3,INDEX(价格表!$B$4:$I$31,M7330,2),IF(AND(J7330&gt;0.3,J7330&lt;=1),INDEX(价格表!$B$4:$I$31,M7330,3),IF(AND(J7330&gt;1,J7330&lt;=2.2),INDEX(价格表!$B$4:$I$31,M7330,4),IF(AND(J7330&gt;2.2,J7330&lt;=3.3),INDEX(价格表!$B$4:$I$31,M7330,5),IF(AND(J7330&gt;3.3,J7330&lt;=4),INDEX(价格表!$B$4:$I$31,M7330,6),IF(AND(J7330&gt;4,J7330&lt;=5.5),INDEX(价格表!$B$4:$I$31,M7330,7),IF(J7330&gt;5.5,2.6+INDEX(价格表!$B$4:$I$31,M7330,8)*L7330)))))))</f>
        <v>2.15</v>
      </c>
    </row>
    <row r="7331" spans="1:14">
      <c r="A7331" s="20">
        <v>4311140755912</v>
      </c>
      <c r="B7331" s="18" t="s">
        <v>16</v>
      </c>
      <c r="C7331" s="21">
        <v>20201220</v>
      </c>
      <c r="D7331" s="21">
        <v>610538201209</v>
      </c>
      <c r="E7331" s="21" t="s">
        <v>16</v>
      </c>
      <c r="F7331" s="21">
        <v>20201230</v>
      </c>
      <c r="G7331" s="21" t="s">
        <v>17</v>
      </c>
      <c r="H7331" s="21" t="s">
        <v>39</v>
      </c>
      <c r="I7331" s="21" t="s">
        <v>81</v>
      </c>
      <c r="J7331" s="21">
        <v>1.44</v>
      </c>
      <c r="K7331" s="21" t="s">
        <v>20</v>
      </c>
      <c r="L7331">
        <f t="shared" si="132"/>
        <v>2</v>
      </c>
      <c r="M7331">
        <f>MATCH(H:H,价格表!$B$4:$B$35,0)</f>
        <v>23</v>
      </c>
      <c r="N7331" s="27">
        <f>IF(J7331&lt;=0.3,INDEX(价格表!$B$4:$I$31,M7331,2),IF(AND(J7331&gt;0.3,J7331&lt;=1),INDEX(价格表!$B$4:$I$31,M7331,3),IF(AND(J7331&gt;1,J7331&lt;=2.2),INDEX(价格表!$B$4:$I$31,M7331,4),IF(AND(J7331&gt;2.2,J7331&lt;=3.3),INDEX(价格表!$B$4:$I$31,M7331,5),IF(AND(J7331&gt;3.3,J7331&lt;=4),INDEX(价格表!$B$4:$I$31,M7331,6),IF(AND(J7331&gt;4,J7331&lt;=5.5),INDEX(价格表!$B$4:$I$31,M7331,7),IF(J7331&gt;5.5,2.6+INDEX(价格表!$B$4:$I$31,M7331,8)*L7331)))))))</f>
        <v>2.15</v>
      </c>
    </row>
    <row r="7332" spans="1:14">
      <c r="A7332" s="20">
        <v>4311140755913</v>
      </c>
      <c r="B7332" s="18" t="s">
        <v>16</v>
      </c>
      <c r="C7332" s="21">
        <v>20201220</v>
      </c>
      <c r="D7332" s="21">
        <v>610538201209</v>
      </c>
      <c r="E7332" s="21" t="s">
        <v>16</v>
      </c>
      <c r="F7332" s="21">
        <v>20201230</v>
      </c>
      <c r="G7332" s="21" t="s">
        <v>17</v>
      </c>
      <c r="H7332" s="21" t="s">
        <v>27</v>
      </c>
      <c r="I7332" s="21" t="s">
        <v>49</v>
      </c>
      <c r="J7332" s="21">
        <v>1.42</v>
      </c>
      <c r="K7332" s="21" t="s">
        <v>20</v>
      </c>
      <c r="L7332">
        <f t="shared" si="132"/>
        <v>2</v>
      </c>
      <c r="M7332">
        <f>MATCH(H:H,价格表!$B$4:$B$35,0)</f>
        <v>3</v>
      </c>
      <c r="N7332" s="27">
        <f>IF(J7332&lt;=0.3,INDEX(价格表!$B$4:$I$31,M7332,2),IF(AND(J7332&gt;0.3,J7332&lt;=1),INDEX(价格表!$B$4:$I$31,M7332,3),IF(AND(J7332&gt;1,J7332&lt;=2.2),INDEX(价格表!$B$4:$I$31,M7332,4),IF(AND(J7332&gt;2.2,J7332&lt;=3.3),INDEX(价格表!$B$4:$I$31,M7332,5),IF(AND(J7332&gt;3.3,J7332&lt;=4),INDEX(价格表!$B$4:$I$31,M7332,6),IF(AND(J7332&gt;4,J7332&lt;=5.5),INDEX(价格表!$B$4:$I$31,M7332,7),IF(J7332&gt;5.5,2.6+INDEX(价格表!$B$4:$I$31,M7332,8)*L7332)))))))</f>
        <v>2.15</v>
      </c>
    </row>
    <row r="7333" spans="1:14">
      <c r="A7333" s="20">
        <v>4311140755914</v>
      </c>
      <c r="B7333" s="18" t="s">
        <v>16</v>
      </c>
      <c r="C7333" s="21">
        <v>20201220</v>
      </c>
      <c r="D7333" s="21">
        <v>610538201209</v>
      </c>
      <c r="E7333" s="21" t="s">
        <v>16</v>
      </c>
      <c r="F7333" s="21">
        <v>20201230</v>
      </c>
      <c r="G7333" s="21" t="s">
        <v>17</v>
      </c>
      <c r="H7333" s="21" t="s">
        <v>39</v>
      </c>
      <c r="I7333" s="21" t="s">
        <v>200</v>
      </c>
      <c r="J7333" s="21">
        <v>1.42</v>
      </c>
      <c r="K7333" s="21" t="s">
        <v>20</v>
      </c>
      <c r="L7333">
        <f t="shared" si="132"/>
        <v>2</v>
      </c>
      <c r="M7333">
        <f>MATCH(H:H,价格表!$B$4:$B$35,0)</f>
        <v>23</v>
      </c>
      <c r="N7333" s="27">
        <f>IF(J7333&lt;=0.3,INDEX(价格表!$B$4:$I$31,M7333,2),IF(AND(J7333&gt;0.3,J7333&lt;=1),INDEX(价格表!$B$4:$I$31,M7333,3),IF(AND(J7333&gt;1,J7333&lt;=2.2),INDEX(价格表!$B$4:$I$31,M7333,4),IF(AND(J7333&gt;2.2,J7333&lt;=3.3),INDEX(价格表!$B$4:$I$31,M7333,5),IF(AND(J7333&gt;3.3,J7333&lt;=4),INDEX(价格表!$B$4:$I$31,M7333,6),IF(AND(J7333&gt;4,J7333&lt;=5.5),INDEX(价格表!$B$4:$I$31,M7333,7),IF(J7333&gt;5.5,2.6+INDEX(价格表!$B$4:$I$31,M7333,8)*L7333)))))))</f>
        <v>2.15</v>
      </c>
    </row>
    <row r="7334" spans="1:14">
      <c r="A7334" s="20">
        <v>4311140755915</v>
      </c>
      <c r="B7334" s="18" t="s">
        <v>16</v>
      </c>
      <c r="C7334" s="21">
        <v>20201220</v>
      </c>
      <c r="D7334" s="21">
        <v>610538201209</v>
      </c>
      <c r="E7334" s="21" t="s">
        <v>16</v>
      </c>
      <c r="F7334" s="21">
        <v>20201230</v>
      </c>
      <c r="G7334" s="21" t="s">
        <v>17</v>
      </c>
      <c r="H7334" s="21" t="s">
        <v>27</v>
      </c>
      <c r="I7334" s="21" t="s">
        <v>107</v>
      </c>
      <c r="J7334" s="21">
        <v>1.44</v>
      </c>
      <c r="K7334" s="21" t="s">
        <v>20</v>
      </c>
      <c r="L7334">
        <f t="shared" si="132"/>
        <v>2</v>
      </c>
      <c r="M7334">
        <f>MATCH(H:H,价格表!$B$4:$B$35,0)</f>
        <v>3</v>
      </c>
      <c r="N7334" s="27">
        <f>IF(J7334&lt;=0.3,INDEX(价格表!$B$4:$I$31,M7334,2),IF(AND(J7334&gt;0.3,J7334&lt;=1),INDEX(价格表!$B$4:$I$31,M7334,3),IF(AND(J7334&gt;1,J7334&lt;=2.2),INDEX(价格表!$B$4:$I$31,M7334,4),IF(AND(J7334&gt;2.2,J7334&lt;=3.3),INDEX(价格表!$B$4:$I$31,M7334,5),IF(AND(J7334&gt;3.3,J7334&lt;=4),INDEX(价格表!$B$4:$I$31,M7334,6),IF(AND(J7334&gt;4,J7334&lt;=5.5),INDEX(价格表!$B$4:$I$31,M7334,7),IF(J7334&gt;5.5,2.6+INDEX(价格表!$B$4:$I$31,M7334,8)*L7334)))))))</f>
        <v>2.15</v>
      </c>
    </row>
    <row r="7335" spans="1:14">
      <c r="A7335" s="20">
        <v>4311140755916</v>
      </c>
      <c r="B7335" s="18" t="s">
        <v>16</v>
      </c>
      <c r="C7335" s="21">
        <v>20201220</v>
      </c>
      <c r="D7335" s="21">
        <v>610538201209</v>
      </c>
      <c r="E7335" s="21" t="s">
        <v>16</v>
      </c>
      <c r="F7335" s="21">
        <v>20201230</v>
      </c>
      <c r="G7335" s="21" t="s">
        <v>17</v>
      </c>
      <c r="H7335" s="21" t="s">
        <v>88</v>
      </c>
      <c r="I7335" s="21" t="s">
        <v>101</v>
      </c>
      <c r="J7335" s="21">
        <v>1.42</v>
      </c>
      <c r="K7335" s="21" t="s">
        <v>20</v>
      </c>
      <c r="L7335">
        <f t="shared" si="132"/>
        <v>2</v>
      </c>
      <c r="M7335">
        <f>MATCH(H:H,价格表!$B$4:$B$35,0)</f>
        <v>19</v>
      </c>
      <c r="N7335" s="27">
        <f>IF(J7335&lt;=0.3,INDEX(价格表!$B$4:$I$31,M7335,2),IF(AND(J7335&gt;0.3,J7335&lt;=1),INDEX(价格表!$B$4:$I$31,M7335,3),IF(AND(J7335&gt;1,J7335&lt;=2.2),INDEX(价格表!$B$4:$I$31,M7335,4),IF(AND(J7335&gt;2.2,J7335&lt;=3.3),INDEX(价格表!$B$4:$I$31,M7335,5),IF(AND(J7335&gt;3.3,J7335&lt;=4),INDEX(价格表!$B$4:$I$31,M7335,6),IF(AND(J7335&gt;4,J7335&lt;=5.5),INDEX(价格表!$B$4:$I$31,M7335,7),IF(J7335&gt;5.5,2.6+INDEX(价格表!$B$4:$I$31,M7335,8)*L7335)))))))</f>
        <v>2.15</v>
      </c>
    </row>
    <row r="7336" spans="1:14">
      <c r="A7336" s="20">
        <v>4311140755917</v>
      </c>
      <c r="B7336" s="18" t="s">
        <v>16</v>
      </c>
      <c r="C7336" s="21">
        <v>20201220</v>
      </c>
      <c r="D7336" s="21">
        <v>610538201209</v>
      </c>
      <c r="E7336" s="21" t="s">
        <v>16</v>
      </c>
      <c r="F7336" s="21">
        <v>20201230</v>
      </c>
      <c r="G7336" s="21" t="s">
        <v>17</v>
      </c>
      <c r="H7336" s="21" t="s">
        <v>54</v>
      </c>
      <c r="I7336" s="21" t="s">
        <v>78</v>
      </c>
      <c r="J7336" s="21">
        <v>1.42</v>
      </c>
      <c r="K7336" s="21" t="s">
        <v>20</v>
      </c>
      <c r="L7336">
        <f t="shared" si="132"/>
        <v>2</v>
      </c>
      <c r="M7336">
        <f>MATCH(H:H,价格表!$B$4:$B$35,0)</f>
        <v>14</v>
      </c>
      <c r="N7336" s="27">
        <f>IF(J7336&lt;=0.3,INDEX(价格表!$B$4:$I$31,M7336,2),IF(AND(J7336&gt;0.3,J7336&lt;=1),INDEX(价格表!$B$4:$I$31,M7336,3),IF(AND(J7336&gt;1,J7336&lt;=2.2),INDEX(价格表!$B$4:$I$31,M7336,4),IF(AND(J7336&gt;2.2,J7336&lt;=3.3),INDEX(价格表!$B$4:$I$31,M7336,5),IF(AND(J7336&gt;3.3,J7336&lt;=4),INDEX(价格表!$B$4:$I$31,M7336,6),IF(AND(J7336&gt;4,J7336&lt;=5.5),INDEX(价格表!$B$4:$I$31,M7336,7),IF(J7336&gt;5.5,2.6+INDEX(价格表!$B$4:$I$31,M7336,8)*L7336)))))))</f>
        <v>2.15</v>
      </c>
    </row>
    <row r="7337" spans="1:14">
      <c r="A7337" s="20">
        <v>4311140758370</v>
      </c>
      <c r="B7337" s="18" t="s">
        <v>16</v>
      </c>
      <c r="C7337" s="21">
        <v>20201220</v>
      </c>
      <c r="D7337" s="21">
        <v>610538201209</v>
      </c>
      <c r="E7337" s="21" t="s">
        <v>16</v>
      </c>
      <c r="F7337" s="21">
        <v>20201230</v>
      </c>
      <c r="G7337" s="21" t="s">
        <v>17</v>
      </c>
      <c r="H7337" s="21" t="s">
        <v>54</v>
      </c>
      <c r="I7337" s="21" t="s">
        <v>78</v>
      </c>
      <c r="J7337" s="21">
        <v>1.46</v>
      </c>
      <c r="K7337" s="21" t="s">
        <v>20</v>
      </c>
      <c r="L7337">
        <f t="shared" si="132"/>
        <v>2</v>
      </c>
      <c r="M7337">
        <f>MATCH(H:H,价格表!$B$4:$B$35,0)</f>
        <v>14</v>
      </c>
      <c r="N7337" s="27">
        <f>IF(J7337&lt;=0.3,INDEX(价格表!$B$4:$I$31,M7337,2),IF(AND(J7337&gt;0.3,J7337&lt;=1),INDEX(价格表!$B$4:$I$31,M7337,3),IF(AND(J7337&gt;1,J7337&lt;=2.2),INDEX(价格表!$B$4:$I$31,M7337,4),IF(AND(J7337&gt;2.2,J7337&lt;=3.3),INDEX(价格表!$B$4:$I$31,M7337,5),IF(AND(J7337&gt;3.3,J7337&lt;=4),INDEX(价格表!$B$4:$I$31,M7337,6),IF(AND(J7337&gt;4,J7337&lt;=5.5),INDEX(价格表!$B$4:$I$31,M7337,7),IF(J7337&gt;5.5,2.6+INDEX(价格表!$B$4:$I$31,M7337,8)*L7337)))))))</f>
        <v>2.15</v>
      </c>
    </row>
    <row r="7338" spans="1:14">
      <c r="A7338" s="20">
        <v>4311140760564</v>
      </c>
      <c r="B7338" s="18" t="s">
        <v>16</v>
      </c>
      <c r="C7338" s="21">
        <v>20201220</v>
      </c>
      <c r="D7338" s="21">
        <v>610538201209</v>
      </c>
      <c r="E7338" s="21" t="s">
        <v>16</v>
      </c>
      <c r="F7338" s="21">
        <v>20201230</v>
      </c>
      <c r="G7338" s="21" t="s">
        <v>17</v>
      </c>
      <c r="H7338" s="21" t="s">
        <v>23</v>
      </c>
      <c r="I7338" s="21" t="s">
        <v>99</v>
      </c>
      <c r="J7338" s="21">
        <v>1.62</v>
      </c>
      <c r="K7338" s="21" t="s">
        <v>20</v>
      </c>
      <c r="L7338">
        <f t="shared" si="132"/>
        <v>2</v>
      </c>
      <c r="M7338">
        <f>MATCH(H:H,价格表!$B$4:$B$35,0)</f>
        <v>15</v>
      </c>
      <c r="N7338" s="27">
        <f>IF(J7338&lt;=0.3,INDEX(价格表!$B$4:$I$31,M7338,2),IF(AND(J7338&gt;0.3,J7338&lt;=1),INDEX(价格表!$B$4:$I$31,M7338,3),IF(AND(J7338&gt;1,J7338&lt;=2.2),INDEX(价格表!$B$4:$I$31,M7338,4),IF(AND(J7338&gt;2.2,J7338&lt;=3.3),INDEX(价格表!$B$4:$I$31,M7338,5),IF(AND(J7338&gt;3.3,J7338&lt;=4),INDEX(价格表!$B$4:$I$31,M7338,6),IF(AND(J7338&gt;4,J7338&lt;=5.5),INDEX(价格表!$B$4:$I$31,M7338,7),IF(J7338&gt;5.5,2.6+INDEX(价格表!$B$4:$I$31,M7338,8)*L7338)))))))</f>
        <v>2.15</v>
      </c>
    </row>
    <row r="7339" spans="1:14">
      <c r="A7339" s="20">
        <v>4311140764319</v>
      </c>
      <c r="B7339" s="18" t="s">
        <v>16</v>
      </c>
      <c r="C7339" s="21">
        <v>20201220</v>
      </c>
      <c r="D7339" s="21">
        <v>610538201209</v>
      </c>
      <c r="E7339" s="21" t="s">
        <v>16</v>
      </c>
      <c r="F7339" s="21">
        <v>20201230</v>
      </c>
      <c r="G7339" s="21" t="s">
        <v>17</v>
      </c>
      <c r="H7339" s="21" t="s">
        <v>21</v>
      </c>
      <c r="I7339" s="21" t="s">
        <v>163</v>
      </c>
      <c r="J7339" s="21">
        <v>1.46</v>
      </c>
      <c r="K7339" s="21" t="s">
        <v>20</v>
      </c>
      <c r="L7339">
        <f t="shared" si="132"/>
        <v>2</v>
      </c>
      <c r="M7339">
        <f>MATCH(H:H,价格表!$B$4:$B$35,0)</f>
        <v>20</v>
      </c>
      <c r="N7339" s="27">
        <f>IF(J7339&lt;=0.3,INDEX(价格表!$B$4:$I$31,M7339,2),IF(AND(J7339&gt;0.3,J7339&lt;=1),INDEX(价格表!$B$4:$I$31,M7339,3),IF(AND(J7339&gt;1,J7339&lt;=2.2),INDEX(价格表!$B$4:$I$31,M7339,4),IF(AND(J7339&gt;2.2,J7339&lt;=3.3),INDEX(价格表!$B$4:$I$31,M7339,5),IF(AND(J7339&gt;3.3,J7339&lt;=4),INDEX(价格表!$B$4:$I$31,M7339,6),IF(AND(J7339&gt;4,J7339&lt;=5.5),INDEX(价格表!$B$4:$I$31,M7339,7),IF(J7339&gt;5.5,2.6+INDEX(价格表!$B$4:$I$31,M7339,8)*L7339)))))))</f>
        <v>2.15</v>
      </c>
    </row>
    <row r="7340" spans="1:14">
      <c r="A7340" s="20">
        <v>4311140764320</v>
      </c>
      <c r="B7340" s="18" t="s">
        <v>16</v>
      </c>
      <c r="C7340" s="21">
        <v>20201220</v>
      </c>
      <c r="D7340" s="21">
        <v>610538201209</v>
      </c>
      <c r="E7340" s="21" t="s">
        <v>16</v>
      </c>
      <c r="F7340" s="21">
        <v>20201230</v>
      </c>
      <c r="G7340" s="21" t="s">
        <v>17</v>
      </c>
      <c r="H7340" s="21" t="s">
        <v>21</v>
      </c>
      <c r="I7340" s="21" t="s">
        <v>363</v>
      </c>
      <c r="J7340" s="21">
        <v>1.55</v>
      </c>
      <c r="K7340" s="21" t="s">
        <v>20</v>
      </c>
      <c r="L7340">
        <f t="shared" si="132"/>
        <v>2</v>
      </c>
      <c r="M7340">
        <f>MATCH(H:H,价格表!$B$4:$B$35,0)</f>
        <v>20</v>
      </c>
      <c r="N7340" s="27">
        <f>IF(J7340&lt;=0.3,INDEX(价格表!$B$4:$I$31,M7340,2),IF(AND(J7340&gt;0.3,J7340&lt;=1),INDEX(价格表!$B$4:$I$31,M7340,3),IF(AND(J7340&gt;1,J7340&lt;=2.2),INDEX(价格表!$B$4:$I$31,M7340,4),IF(AND(J7340&gt;2.2,J7340&lt;=3.3),INDEX(价格表!$B$4:$I$31,M7340,5),IF(AND(J7340&gt;3.3,J7340&lt;=4),INDEX(价格表!$B$4:$I$31,M7340,6),IF(AND(J7340&gt;4,J7340&lt;=5.5),INDEX(价格表!$B$4:$I$31,M7340,7),IF(J7340&gt;5.5,2.6+INDEX(价格表!$B$4:$I$31,M7340,8)*L7340)))))))</f>
        <v>2.15</v>
      </c>
    </row>
    <row r="7341" spans="1:14">
      <c r="A7341" s="20">
        <v>4311140764322</v>
      </c>
      <c r="B7341" s="18" t="s">
        <v>16</v>
      </c>
      <c r="C7341" s="21">
        <v>20201220</v>
      </c>
      <c r="D7341" s="21">
        <v>610538201209</v>
      </c>
      <c r="E7341" s="21" t="s">
        <v>16</v>
      </c>
      <c r="F7341" s="21">
        <v>20201230</v>
      </c>
      <c r="G7341" s="21" t="s">
        <v>17</v>
      </c>
      <c r="H7341" s="21" t="s">
        <v>88</v>
      </c>
      <c r="I7341" s="21" t="s">
        <v>260</v>
      </c>
      <c r="J7341" s="21">
        <v>1.43</v>
      </c>
      <c r="K7341" s="21" t="s">
        <v>20</v>
      </c>
      <c r="L7341">
        <f t="shared" si="132"/>
        <v>2</v>
      </c>
      <c r="M7341">
        <f>MATCH(H:H,价格表!$B$4:$B$35,0)</f>
        <v>19</v>
      </c>
      <c r="N7341" s="27">
        <f>IF(J7341&lt;=0.3,INDEX(价格表!$B$4:$I$31,M7341,2),IF(AND(J7341&gt;0.3,J7341&lt;=1),INDEX(价格表!$B$4:$I$31,M7341,3),IF(AND(J7341&gt;1,J7341&lt;=2.2),INDEX(价格表!$B$4:$I$31,M7341,4),IF(AND(J7341&gt;2.2,J7341&lt;=3.3),INDEX(价格表!$B$4:$I$31,M7341,5),IF(AND(J7341&gt;3.3,J7341&lt;=4),INDEX(价格表!$B$4:$I$31,M7341,6),IF(AND(J7341&gt;4,J7341&lt;=5.5),INDEX(价格表!$B$4:$I$31,M7341,7),IF(J7341&gt;5.5,2.6+INDEX(价格表!$B$4:$I$31,M7341,8)*L7341)))))))</f>
        <v>2.15</v>
      </c>
    </row>
    <row r="7342" spans="1:14">
      <c r="A7342" s="20">
        <v>4311140764323</v>
      </c>
      <c r="B7342" s="18" t="s">
        <v>16</v>
      </c>
      <c r="C7342" s="21">
        <v>20201220</v>
      </c>
      <c r="D7342" s="21">
        <v>610538201209</v>
      </c>
      <c r="E7342" s="21" t="s">
        <v>16</v>
      </c>
      <c r="F7342" s="21">
        <v>20201230</v>
      </c>
      <c r="G7342" s="21" t="s">
        <v>17</v>
      </c>
      <c r="H7342" s="21" t="s">
        <v>37</v>
      </c>
      <c r="I7342" s="21" t="s">
        <v>90</v>
      </c>
      <c r="J7342" s="21">
        <v>1.43</v>
      </c>
      <c r="K7342" s="21" t="s">
        <v>20</v>
      </c>
      <c r="L7342">
        <f t="shared" si="132"/>
        <v>2</v>
      </c>
      <c r="M7342">
        <f>MATCH(H:H,价格表!$B$4:$B$35,0)</f>
        <v>12</v>
      </c>
      <c r="N7342" s="27">
        <f>IF(J7342&lt;=0.3,INDEX(价格表!$B$4:$I$31,M7342,2),IF(AND(J7342&gt;0.3,J7342&lt;=1),INDEX(价格表!$B$4:$I$31,M7342,3),IF(AND(J7342&gt;1,J7342&lt;=2.2),INDEX(价格表!$B$4:$I$31,M7342,4),IF(AND(J7342&gt;2.2,J7342&lt;=3.3),INDEX(价格表!$B$4:$I$31,M7342,5),IF(AND(J7342&gt;3.3,J7342&lt;=4),INDEX(价格表!$B$4:$I$31,M7342,6),IF(AND(J7342&gt;4,J7342&lt;=5.5),INDEX(价格表!$B$4:$I$31,M7342,7),IF(J7342&gt;5.5,2.6+INDEX(价格表!$B$4:$I$31,M7342,8)*L7342)))))))</f>
        <v>2.15</v>
      </c>
    </row>
    <row r="7343" spans="1:14">
      <c r="A7343" s="20">
        <v>4311140764324</v>
      </c>
      <c r="B7343" s="18" t="s">
        <v>16</v>
      </c>
      <c r="C7343" s="21">
        <v>20201220</v>
      </c>
      <c r="D7343" s="21">
        <v>610538201209</v>
      </c>
      <c r="E7343" s="21" t="s">
        <v>16</v>
      </c>
      <c r="F7343" s="21">
        <v>20201230</v>
      </c>
      <c r="G7343" s="21" t="s">
        <v>17</v>
      </c>
      <c r="H7343" s="21" t="s">
        <v>27</v>
      </c>
      <c r="I7343" s="21" t="s">
        <v>210</v>
      </c>
      <c r="J7343" s="21">
        <v>1.42</v>
      </c>
      <c r="K7343" s="21" t="s">
        <v>20</v>
      </c>
      <c r="L7343">
        <f t="shared" si="132"/>
        <v>2</v>
      </c>
      <c r="M7343">
        <f>MATCH(H:H,价格表!$B$4:$B$35,0)</f>
        <v>3</v>
      </c>
      <c r="N7343" s="27">
        <f>IF(J7343&lt;=0.3,INDEX(价格表!$B$4:$I$31,M7343,2),IF(AND(J7343&gt;0.3,J7343&lt;=1),INDEX(价格表!$B$4:$I$31,M7343,3),IF(AND(J7343&gt;1,J7343&lt;=2.2),INDEX(价格表!$B$4:$I$31,M7343,4),IF(AND(J7343&gt;2.2,J7343&lt;=3.3),INDEX(价格表!$B$4:$I$31,M7343,5),IF(AND(J7343&gt;3.3,J7343&lt;=4),INDEX(价格表!$B$4:$I$31,M7343,6),IF(AND(J7343&gt;4,J7343&lt;=5.5),INDEX(价格表!$B$4:$I$31,M7343,7),IF(J7343&gt;5.5,2.6+INDEX(价格表!$B$4:$I$31,M7343,8)*L7343)))))))</f>
        <v>2.15</v>
      </c>
    </row>
    <row r="7344" spans="1:14">
      <c r="A7344" s="20">
        <v>4311140764327</v>
      </c>
      <c r="B7344" s="18" t="s">
        <v>16</v>
      </c>
      <c r="C7344" s="21">
        <v>20201220</v>
      </c>
      <c r="D7344" s="21">
        <v>610538201209</v>
      </c>
      <c r="E7344" s="21" t="s">
        <v>16</v>
      </c>
      <c r="F7344" s="21">
        <v>20201230</v>
      </c>
      <c r="G7344" s="21" t="s">
        <v>17</v>
      </c>
      <c r="H7344" s="21" t="s">
        <v>18</v>
      </c>
      <c r="I7344" s="21" t="s">
        <v>53</v>
      </c>
      <c r="J7344" s="21">
        <v>1.46</v>
      </c>
      <c r="K7344" s="21" t="s">
        <v>20</v>
      </c>
      <c r="L7344">
        <f t="shared" si="132"/>
        <v>2</v>
      </c>
      <c r="M7344">
        <f>MATCH(H:H,价格表!$B$4:$B$35,0)</f>
        <v>1</v>
      </c>
      <c r="N7344" s="27">
        <f>IF(J7344&lt;=0.3,INDEX(价格表!$B$4:$I$31,M7344,2),IF(AND(J7344&gt;0.3,J7344&lt;=1),INDEX(价格表!$B$4:$I$31,M7344,3),IF(AND(J7344&gt;1,J7344&lt;=2.2),INDEX(价格表!$B$4:$I$31,M7344,4),IF(AND(J7344&gt;2.2,J7344&lt;=3.3),INDEX(价格表!$B$4:$I$31,M7344,5),IF(AND(J7344&gt;3.3,J7344&lt;=4),INDEX(价格表!$B$4:$I$31,M7344,6),IF(AND(J7344&gt;4,J7344&lt;=5.5),INDEX(价格表!$B$4:$I$31,M7344,7),IF(J7344&gt;5.5,2.6+INDEX(价格表!$B$4:$I$31,M7344,8)*L7344)))))))</f>
        <v>2.15</v>
      </c>
    </row>
    <row r="7345" spans="1:14">
      <c r="A7345" s="20">
        <v>4311140764328</v>
      </c>
      <c r="B7345" s="18" t="s">
        <v>16</v>
      </c>
      <c r="C7345" s="21">
        <v>20201220</v>
      </c>
      <c r="D7345" s="21">
        <v>610538201209</v>
      </c>
      <c r="E7345" s="21" t="s">
        <v>16</v>
      </c>
      <c r="F7345" s="21">
        <v>20201230</v>
      </c>
      <c r="G7345" s="21" t="s">
        <v>17</v>
      </c>
      <c r="H7345" s="21" t="s">
        <v>33</v>
      </c>
      <c r="I7345" s="21" t="s">
        <v>34</v>
      </c>
      <c r="J7345" s="21">
        <v>1.43</v>
      </c>
      <c r="K7345" s="21" t="s">
        <v>20</v>
      </c>
      <c r="L7345">
        <f t="shared" si="132"/>
        <v>2</v>
      </c>
      <c r="M7345">
        <f>MATCH(H:H,价格表!$B$4:$B$35,0)</f>
        <v>13</v>
      </c>
      <c r="N7345" s="27">
        <f>IF(J7345&lt;=0.3,INDEX(价格表!$B$4:$I$31,M7345,2),IF(AND(J7345&gt;0.3,J7345&lt;=1),INDEX(价格表!$B$4:$I$31,M7345,3),IF(AND(J7345&gt;1,J7345&lt;=2.2),INDEX(价格表!$B$4:$I$31,M7345,4),IF(AND(J7345&gt;2.2,J7345&lt;=3.3),INDEX(价格表!$B$4:$I$31,M7345,5),IF(AND(J7345&gt;3.3,J7345&lt;=4),INDEX(价格表!$B$4:$I$31,M7345,6),IF(AND(J7345&gt;4,J7345&lt;=5.5),INDEX(价格表!$B$4:$I$31,M7345,7),IF(J7345&gt;5.5,2.6+INDEX(价格表!$B$4:$I$31,M7345,8)*L7345)))))))</f>
        <v>2.15</v>
      </c>
    </row>
    <row r="7346" spans="1:14">
      <c r="A7346" s="20">
        <v>4311140765349</v>
      </c>
      <c r="B7346" s="18" t="s">
        <v>16</v>
      </c>
      <c r="C7346" s="21">
        <v>20201220</v>
      </c>
      <c r="D7346" s="21">
        <v>610538201209</v>
      </c>
      <c r="E7346" s="21" t="s">
        <v>16</v>
      </c>
      <c r="F7346" s="21">
        <v>20201230</v>
      </c>
      <c r="G7346" s="21" t="s">
        <v>17</v>
      </c>
      <c r="H7346" s="21" t="s">
        <v>66</v>
      </c>
      <c r="I7346" s="21" t="s">
        <v>222</v>
      </c>
      <c r="J7346" s="21">
        <v>1.42</v>
      </c>
      <c r="K7346" s="21" t="s">
        <v>20</v>
      </c>
      <c r="L7346">
        <f t="shared" si="132"/>
        <v>2</v>
      </c>
      <c r="M7346">
        <f>MATCH(H:H,价格表!$B$4:$B$35,0)</f>
        <v>17</v>
      </c>
      <c r="N7346" s="27">
        <f>IF(J7346&lt;=0.3,INDEX(价格表!$B$4:$I$31,M7346,2),IF(AND(J7346&gt;0.3,J7346&lt;=1),INDEX(价格表!$B$4:$I$31,M7346,3),IF(AND(J7346&gt;1,J7346&lt;=2.2),INDEX(价格表!$B$4:$I$31,M7346,4),IF(AND(J7346&gt;2.2,J7346&lt;=3.3),INDEX(价格表!$B$4:$I$31,M7346,5),IF(AND(J7346&gt;3.3,J7346&lt;=4),INDEX(价格表!$B$4:$I$31,M7346,6),IF(AND(J7346&gt;4,J7346&lt;=5.5),INDEX(价格表!$B$4:$I$31,M7346,7),IF(J7346&gt;5.5,2.6+INDEX(价格表!$B$4:$I$31,M7346,8)*L7346)))))))</f>
        <v>2.15</v>
      </c>
    </row>
    <row r="7347" spans="1:14">
      <c r="A7347" s="20">
        <v>4311140765351</v>
      </c>
      <c r="B7347" s="18" t="s">
        <v>16</v>
      </c>
      <c r="C7347" s="21">
        <v>20201220</v>
      </c>
      <c r="D7347" s="21">
        <v>610538201209</v>
      </c>
      <c r="E7347" s="21" t="s">
        <v>16</v>
      </c>
      <c r="F7347" s="21">
        <v>20201230</v>
      </c>
      <c r="G7347" s="21" t="s">
        <v>17</v>
      </c>
      <c r="H7347" s="21" t="s">
        <v>30</v>
      </c>
      <c r="I7347" s="21" t="s">
        <v>341</v>
      </c>
      <c r="J7347" s="21">
        <v>1.42</v>
      </c>
      <c r="K7347" s="21" t="s">
        <v>20</v>
      </c>
      <c r="L7347">
        <f t="shared" si="132"/>
        <v>2</v>
      </c>
      <c r="M7347">
        <f>MATCH(H:H,价格表!$B$4:$B$35,0)</f>
        <v>16</v>
      </c>
      <c r="N7347" s="27">
        <f>IF(J7347&lt;=0.3,INDEX(价格表!$B$4:$I$31,M7347,2),IF(AND(J7347&gt;0.3,J7347&lt;=1),INDEX(价格表!$B$4:$I$31,M7347,3),IF(AND(J7347&gt;1,J7347&lt;=2.2),INDEX(价格表!$B$4:$I$31,M7347,4),IF(AND(J7347&gt;2.2,J7347&lt;=3.3),INDEX(价格表!$B$4:$I$31,M7347,5),IF(AND(J7347&gt;3.3,J7347&lt;=4),INDEX(价格表!$B$4:$I$31,M7347,6),IF(AND(J7347&gt;4,J7347&lt;=5.5),INDEX(价格表!$B$4:$I$31,M7347,7),IF(J7347&gt;5.5,2.6+INDEX(价格表!$B$4:$I$31,M7347,8)*L7347)))))))</f>
        <v>2.15</v>
      </c>
    </row>
    <row r="7348" spans="1:14">
      <c r="A7348" s="20">
        <v>4311140765352</v>
      </c>
      <c r="B7348" s="18" t="s">
        <v>16</v>
      </c>
      <c r="C7348" s="21">
        <v>20201220</v>
      </c>
      <c r="D7348" s="21">
        <v>610538201209</v>
      </c>
      <c r="E7348" s="21" t="s">
        <v>16</v>
      </c>
      <c r="F7348" s="21">
        <v>20201230</v>
      </c>
      <c r="G7348" s="21" t="s">
        <v>17</v>
      </c>
      <c r="H7348" s="21" t="s">
        <v>23</v>
      </c>
      <c r="I7348" s="21" t="s">
        <v>268</v>
      </c>
      <c r="J7348" s="21">
        <v>1.44</v>
      </c>
      <c r="K7348" s="21" t="s">
        <v>20</v>
      </c>
      <c r="L7348">
        <f t="shared" si="132"/>
        <v>2</v>
      </c>
      <c r="M7348">
        <f>MATCH(H:H,价格表!$B$4:$B$35,0)</f>
        <v>15</v>
      </c>
      <c r="N7348" s="27">
        <f>IF(J7348&lt;=0.3,INDEX(价格表!$B$4:$I$31,M7348,2),IF(AND(J7348&gt;0.3,J7348&lt;=1),INDEX(价格表!$B$4:$I$31,M7348,3),IF(AND(J7348&gt;1,J7348&lt;=2.2),INDEX(价格表!$B$4:$I$31,M7348,4),IF(AND(J7348&gt;2.2,J7348&lt;=3.3),INDEX(价格表!$B$4:$I$31,M7348,5),IF(AND(J7348&gt;3.3,J7348&lt;=4),INDEX(价格表!$B$4:$I$31,M7348,6),IF(AND(J7348&gt;4,J7348&lt;=5.5),INDEX(价格表!$B$4:$I$31,M7348,7),IF(J7348&gt;5.5,2.6+INDEX(价格表!$B$4:$I$31,M7348,8)*L7348)))))))</f>
        <v>2.15</v>
      </c>
    </row>
    <row r="7349" spans="1:14">
      <c r="A7349" s="20">
        <v>4311140765353</v>
      </c>
      <c r="B7349" s="18" t="s">
        <v>16</v>
      </c>
      <c r="C7349" s="21">
        <v>20201220</v>
      </c>
      <c r="D7349" s="21">
        <v>610538201209</v>
      </c>
      <c r="E7349" s="21" t="s">
        <v>16</v>
      </c>
      <c r="F7349" s="21">
        <v>20201230</v>
      </c>
      <c r="G7349" s="21" t="s">
        <v>17</v>
      </c>
      <c r="H7349" s="21" t="s">
        <v>27</v>
      </c>
      <c r="I7349" s="21" t="s">
        <v>126</v>
      </c>
      <c r="J7349" s="21">
        <v>1.47</v>
      </c>
      <c r="K7349" s="21" t="s">
        <v>20</v>
      </c>
      <c r="L7349">
        <f t="shared" si="132"/>
        <v>2</v>
      </c>
      <c r="M7349">
        <f>MATCH(H:H,价格表!$B$4:$B$35,0)</f>
        <v>3</v>
      </c>
      <c r="N7349" s="27">
        <f>IF(J7349&lt;=0.3,INDEX(价格表!$B$4:$I$31,M7349,2),IF(AND(J7349&gt;0.3,J7349&lt;=1),INDEX(价格表!$B$4:$I$31,M7349,3),IF(AND(J7349&gt;1,J7349&lt;=2.2),INDEX(价格表!$B$4:$I$31,M7349,4),IF(AND(J7349&gt;2.2,J7349&lt;=3.3),INDEX(价格表!$B$4:$I$31,M7349,5),IF(AND(J7349&gt;3.3,J7349&lt;=4),INDEX(价格表!$B$4:$I$31,M7349,6),IF(AND(J7349&gt;4,J7349&lt;=5.5),INDEX(价格表!$B$4:$I$31,M7349,7),IF(J7349&gt;5.5,2.6+INDEX(价格表!$B$4:$I$31,M7349,8)*L7349)))))))</f>
        <v>2.15</v>
      </c>
    </row>
    <row r="7350" spans="1:14">
      <c r="A7350" s="20">
        <v>4311140765354</v>
      </c>
      <c r="B7350" s="18" t="s">
        <v>16</v>
      </c>
      <c r="C7350" s="21">
        <v>20201220</v>
      </c>
      <c r="D7350" s="21">
        <v>610538201209</v>
      </c>
      <c r="E7350" s="21" t="s">
        <v>16</v>
      </c>
      <c r="F7350" s="21">
        <v>20201230</v>
      </c>
      <c r="G7350" s="21" t="s">
        <v>17</v>
      </c>
      <c r="H7350" s="21" t="s">
        <v>43</v>
      </c>
      <c r="I7350" s="21" t="s">
        <v>79</v>
      </c>
      <c r="J7350" s="21">
        <v>1.51</v>
      </c>
      <c r="K7350" s="21" t="s">
        <v>20</v>
      </c>
      <c r="L7350">
        <f t="shared" si="132"/>
        <v>2</v>
      </c>
      <c r="M7350">
        <f>MATCH(H:H,价格表!$B$4:$B$35,0)</f>
        <v>10</v>
      </c>
      <c r="N7350" s="27">
        <f>IF(J7350&lt;=0.3,INDEX(价格表!$B$4:$I$31,M7350,2),IF(AND(J7350&gt;0.3,J7350&lt;=1),INDEX(价格表!$B$4:$I$31,M7350,3),IF(AND(J7350&gt;1,J7350&lt;=2.2),INDEX(价格表!$B$4:$I$31,M7350,4),IF(AND(J7350&gt;2.2,J7350&lt;=3.3),INDEX(价格表!$B$4:$I$31,M7350,5),IF(AND(J7350&gt;3.3,J7350&lt;=4),INDEX(价格表!$B$4:$I$31,M7350,6),IF(AND(J7350&gt;4,J7350&lt;=5.5),INDEX(价格表!$B$4:$I$31,M7350,7),IF(J7350&gt;5.5,2.6+INDEX(价格表!$B$4:$I$31,M7350,8)*L7350)))))))</f>
        <v>2.15</v>
      </c>
    </row>
    <row r="7351" spans="1:14">
      <c r="A7351" s="20">
        <v>4311140765355</v>
      </c>
      <c r="B7351" s="18" t="s">
        <v>16</v>
      </c>
      <c r="C7351" s="21">
        <v>20201220</v>
      </c>
      <c r="D7351" s="21">
        <v>610538201209</v>
      </c>
      <c r="E7351" s="21" t="s">
        <v>16</v>
      </c>
      <c r="F7351" s="21">
        <v>20201230</v>
      </c>
      <c r="G7351" s="21" t="s">
        <v>17</v>
      </c>
      <c r="H7351" s="21" t="s">
        <v>37</v>
      </c>
      <c r="I7351" s="21" t="s">
        <v>72</v>
      </c>
      <c r="J7351" s="21">
        <v>1.44</v>
      </c>
      <c r="K7351" s="21" t="s">
        <v>20</v>
      </c>
      <c r="L7351">
        <f t="shared" si="132"/>
        <v>2</v>
      </c>
      <c r="M7351">
        <f>MATCH(H:H,价格表!$B$4:$B$35,0)</f>
        <v>12</v>
      </c>
      <c r="N7351" s="27">
        <f>IF(J7351&lt;=0.3,INDEX(价格表!$B$4:$I$31,M7351,2),IF(AND(J7351&gt;0.3,J7351&lt;=1),INDEX(价格表!$B$4:$I$31,M7351,3),IF(AND(J7351&gt;1,J7351&lt;=2.2),INDEX(价格表!$B$4:$I$31,M7351,4),IF(AND(J7351&gt;2.2,J7351&lt;=3.3),INDEX(价格表!$B$4:$I$31,M7351,5),IF(AND(J7351&gt;3.3,J7351&lt;=4),INDEX(价格表!$B$4:$I$31,M7351,6),IF(AND(J7351&gt;4,J7351&lt;=5.5),INDEX(价格表!$B$4:$I$31,M7351,7),IF(J7351&gt;5.5,2.6+INDEX(价格表!$B$4:$I$31,M7351,8)*L7351)))))))</f>
        <v>2.15</v>
      </c>
    </row>
    <row r="7352" spans="1:14">
      <c r="A7352" s="20">
        <v>4311140765356</v>
      </c>
      <c r="B7352" s="18" t="s">
        <v>16</v>
      </c>
      <c r="C7352" s="21">
        <v>20201220</v>
      </c>
      <c r="D7352" s="21">
        <v>610538201209</v>
      </c>
      <c r="E7352" s="21" t="s">
        <v>16</v>
      </c>
      <c r="F7352" s="21">
        <v>20201230</v>
      </c>
      <c r="G7352" s="21" t="s">
        <v>17</v>
      </c>
      <c r="H7352" s="21" t="s">
        <v>45</v>
      </c>
      <c r="I7352" s="21" t="s">
        <v>48</v>
      </c>
      <c r="J7352" s="21">
        <v>1.45</v>
      </c>
      <c r="K7352" s="21" t="s">
        <v>20</v>
      </c>
      <c r="L7352">
        <f t="shared" si="132"/>
        <v>2</v>
      </c>
      <c r="M7352">
        <f>MATCH(H:H,价格表!$B$4:$B$35,0)</f>
        <v>9</v>
      </c>
      <c r="N7352" s="27">
        <f>IF(J7352&lt;=0.3,INDEX(价格表!$B$4:$I$31,M7352,2),IF(AND(J7352&gt;0.3,J7352&lt;=1),INDEX(价格表!$B$4:$I$31,M7352,3),IF(AND(J7352&gt;1,J7352&lt;=2.2),INDEX(价格表!$B$4:$I$31,M7352,4),IF(AND(J7352&gt;2.2,J7352&lt;=3.3),INDEX(价格表!$B$4:$I$31,M7352,5),IF(AND(J7352&gt;3.3,J7352&lt;=4),INDEX(价格表!$B$4:$I$31,M7352,6),IF(AND(J7352&gt;4,J7352&lt;=5.5),INDEX(价格表!$B$4:$I$31,M7352,7),IF(J7352&gt;5.5,2.6+INDEX(价格表!$B$4:$I$31,M7352,8)*L7352)))))))</f>
        <v>2.15</v>
      </c>
    </row>
    <row r="7353" spans="1:14">
      <c r="A7353" s="20">
        <v>4311140775569</v>
      </c>
      <c r="B7353" s="18" t="s">
        <v>16</v>
      </c>
      <c r="C7353" s="21">
        <v>20201220</v>
      </c>
      <c r="D7353" s="21">
        <v>610538201209</v>
      </c>
      <c r="E7353" s="21" t="s">
        <v>16</v>
      </c>
      <c r="F7353" s="21">
        <v>20201230</v>
      </c>
      <c r="G7353" s="21" t="s">
        <v>17</v>
      </c>
      <c r="H7353" s="21" t="s">
        <v>37</v>
      </c>
      <c r="I7353" s="21" t="s">
        <v>72</v>
      </c>
      <c r="J7353" s="21">
        <v>1.46</v>
      </c>
      <c r="K7353" s="21" t="s">
        <v>20</v>
      </c>
      <c r="L7353">
        <f t="shared" si="132"/>
        <v>2</v>
      </c>
      <c r="M7353">
        <f>MATCH(H:H,价格表!$B$4:$B$35,0)</f>
        <v>12</v>
      </c>
      <c r="N7353" s="27">
        <f>IF(J7353&lt;=0.3,INDEX(价格表!$B$4:$I$31,M7353,2),IF(AND(J7353&gt;0.3,J7353&lt;=1),INDEX(价格表!$B$4:$I$31,M7353,3),IF(AND(J7353&gt;1,J7353&lt;=2.2),INDEX(价格表!$B$4:$I$31,M7353,4),IF(AND(J7353&gt;2.2,J7353&lt;=3.3),INDEX(价格表!$B$4:$I$31,M7353,5),IF(AND(J7353&gt;3.3,J7353&lt;=4),INDEX(价格表!$B$4:$I$31,M7353,6),IF(AND(J7353&gt;4,J7353&lt;=5.5),INDEX(价格表!$B$4:$I$31,M7353,7),IF(J7353&gt;5.5,2.6+INDEX(价格表!$B$4:$I$31,M7353,8)*L7353)))))))</f>
        <v>2.15</v>
      </c>
    </row>
    <row r="7354" spans="1:14">
      <c r="A7354" s="20">
        <v>4311140775570</v>
      </c>
      <c r="B7354" s="18" t="s">
        <v>16</v>
      </c>
      <c r="C7354" s="21">
        <v>20201220</v>
      </c>
      <c r="D7354" s="21">
        <v>610538201209</v>
      </c>
      <c r="E7354" s="21" t="s">
        <v>16</v>
      </c>
      <c r="F7354" s="21">
        <v>20201230</v>
      </c>
      <c r="G7354" s="21" t="s">
        <v>17</v>
      </c>
      <c r="H7354" s="21" t="s">
        <v>43</v>
      </c>
      <c r="I7354" s="21" t="s">
        <v>95</v>
      </c>
      <c r="J7354" s="21">
        <v>1.46</v>
      </c>
      <c r="K7354" s="21" t="s">
        <v>20</v>
      </c>
      <c r="L7354">
        <f t="shared" si="132"/>
        <v>2</v>
      </c>
      <c r="M7354">
        <f>MATCH(H:H,价格表!$B$4:$B$35,0)</f>
        <v>10</v>
      </c>
      <c r="N7354" s="27">
        <f>IF(J7354&lt;=0.3,INDEX(价格表!$B$4:$I$31,M7354,2),IF(AND(J7354&gt;0.3,J7354&lt;=1),INDEX(价格表!$B$4:$I$31,M7354,3),IF(AND(J7354&gt;1,J7354&lt;=2.2),INDEX(价格表!$B$4:$I$31,M7354,4),IF(AND(J7354&gt;2.2,J7354&lt;=3.3),INDEX(价格表!$B$4:$I$31,M7354,5),IF(AND(J7354&gt;3.3,J7354&lt;=4),INDEX(价格表!$B$4:$I$31,M7354,6),IF(AND(J7354&gt;4,J7354&lt;=5.5),INDEX(价格表!$B$4:$I$31,M7354,7),IF(J7354&gt;5.5,2.6+INDEX(价格表!$B$4:$I$31,M7354,8)*L7354)))))))</f>
        <v>2.15</v>
      </c>
    </row>
    <row r="7355" spans="1:14">
      <c r="A7355" s="20">
        <v>4311140775571</v>
      </c>
      <c r="B7355" s="18" t="s">
        <v>16</v>
      </c>
      <c r="C7355" s="21">
        <v>20201220</v>
      </c>
      <c r="D7355" s="21">
        <v>610538201209</v>
      </c>
      <c r="E7355" s="21" t="s">
        <v>16</v>
      </c>
      <c r="F7355" s="21">
        <v>20201230</v>
      </c>
      <c r="G7355" s="21" t="s">
        <v>17</v>
      </c>
      <c r="H7355" s="21" t="s">
        <v>50</v>
      </c>
      <c r="I7355" s="21" t="s">
        <v>62</v>
      </c>
      <c r="J7355" s="21">
        <v>1.46</v>
      </c>
      <c r="K7355" s="21" t="s">
        <v>20</v>
      </c>
      <c r="L7355">
        <f t="shared" si="132"/>
        <v>2</v>
      </c>
      <c r="M7355">
        <f>MATCH(H:H,价格表!$B$4:$B$35,0)</f>
        <v>4</v>
      </c>
      <c r="N7355" s="27">
        <f>IF(J7355&lt;=0.3,INDEX(价格表!$B$4:$I$31,M7355,2),IF(AND(J7355&gt;0.3,J7355&lt;=1),INDEX(价格表!$B$4:$I$31,M7355,3),IF(AND(J7355&gt;1,J7355&lt;=2.2),INDEX(价格表!$B$4:$I$31,M7355,4),IF(AND(J7355&gt;2.2,J7355&lt;=3.3),INDEX(价格表!$B$4:$I$31,M7355,5),IF(AND(J7355&gt;3.3,J7355&lt;=4),INDEX(价格表!$B$4:$I$31,M7355,6),IF(AND(J7355&gt;4,J7355&lt;=5.5),INDEX(价格表!$B$4:$I$31,M7355,7),IF(J7355&gt;5.5,2.6+INDEX(价格表!$B$4:$I$31,M7355,8)*L7355)))))))</f>
        <v>2.15</v>
      </c>
    </row>
    <row r="7356" spans="1:14">
      <c r="A7356" s="20">
        <v>4311140775572</v>
      </c>
      <c r="B7356" s="18" t="s">
        <v>16</v>
      </c>
      <c r="C7356" s="21">
        <v>20201220</v>
      </c>
      <c r="D7356" s="21">
        <v>610538201209</v>
      </c>
      <c r="E7356" s="21" t="s">
        <v>16</v>
      </c>
      <c r="F7356" s="21">
        <v>20201230</v>
      </c>
      <c r="G7356" s="21" t="s">
        <v>17</v>
      </c>
      <c r="H7356" s="21" t="s">
        <v>37</v>
      </c>
      <c r="I7356" s="21" t="s">
        <v>72</v>
      </c>
      <c r="J7356" s="21">
        <v>1.44</v>
      </c>
      <c r="K7356" s="21" t="s">
        <v>20</v>
      </c>
      <c r="L7356">
        <f t="shared" si="132"/>
        <v>2</v>
      </c>
      <c r="M7356">
        <f>MATCH(H:H,价格表!$B$4:$B$35,0)</f>
        <v>12</v>
      </c>
      <c r="N7356" s="27">
        <f>IF(J7356&lt;=0.3,INDEX(价格表!$B$4:$I$31,M7356,2),IF(AND(J7356&gt;0.3,J7356&lt;=1),INDEX(价格表!$B$4:$I$31,M7356,3),IF(AND(J7356&gt;1,J7356&lt;=2.2),INDEX(价格表!$B$4:$I$31,M7356,4),IF(AND(J7356&gt;2.2,J7356&lt;=3.3),INDEX(价格表!$B$4:$I$31,M7356,5),IF(AND(J7356&gt;3.3,J7356&lt;=4),INDEX(价格表!$B$4:$I$31,M7356,6),IF(AND(J7356&gt;4,J7356&lt;=5.5),INDEX(价格表!$B$4:$I$31,M7356,7),IF(J7356&gt;5.5,2.6+INDEX(价格表!$B$4:$I$31,M7356,8)*L7356)))))))</f>
        <v>2.15</v>
      </c>
    </row>
    <row r="7357" spans="1:14">
      <c r="A7357" s="20">
        <v>4311140775972</v>
      </c>
      <c r="B7357" s="18" t="s">
        <v>16</v>
      </c>
      <c r="C7357" s="21">
        <v>20201220</v>
      </c>
      <c r="D7357" s="21">
        <v>610538201209</v>
      </c>
      <c r="E7357" s="21" t="s">
        <v>16</v>
      </c>
      <c r="F7357" s="21">
        <v>20201230</v>
      </c>
      <c r="G7357" s="21" t="s">
        <v>17</v>
      </c>
      <c r="H7357" s="21" t="s">
        <v>43</v>
      </c>
      <c r="I7357" s="21" t="s">
        <v>95</v>
      </c>
      <c r="J7357" s="21">
        <v>1.44</v>
      </c>
      <c r="K7357" s="21" t="s">
        <v>20</v>
      </c>
      <c r="L7357">
        <f t="shared" si="132"/>
        <v>2</v>
      </c>
      <c r="M7357">
        <f>MATCH(H:H,价格表!$B$4:$B$35,0)</f>
        <v>10</v>
      </c>
      <c r="N7357" s="27">
        <f>IF(J7357&lt;=0.3,INDEX(价格表!$B$4:$I$31,M7357,2),IF(AND(J7357&gt;0.3,J7357&lt;=1),INDEX(价格表!$B$4:$I$31,M7357,3),IF(AND(J7357&gt;1,J7357&lt;=2.2),INDEX(价格表!$B$4:$I$31,M7357,4),IF(AND(J7357&gt;2.2,J7357&lt;=3.3),INDEX(价格表!$B$4:$I$31,M7357,5),IF(AND(J7357&gt;3.3,J7357&lt;=4),INDEX(价格表!$B$4:$I$31,M7357,6),IF(AND(J7357&gt;4,J7357&lt;=5.5),INDEX(价格表!$B$4:$I$31,M7357,7),IF(J7357&gt;5.5,2.6+INDEX(价格表!$B$4:$I$31,M7357,8)*L7357)))))))</f>
        <v>2.15</v>
      </c>
    </row>
    <row r="7358" spans="1:14">
      <c r="A7358" s="20">
        <v>4311140786746</v>
      </c>
      <c r="B7358" s="18" t="s">
        <v>16</v>
      </c>
      <c r="C7358" s="21">
        <v>20201220</v>
      </c>
      <c r="D7358" s="21">
        <v>610538201209</v>
      </c>
      <c r="E7358" s="21" t="s">
        <v>16</v>
      </c>
      <c r="F7358" s="21">
        <v>20201230</v>
      </c>
      <c r="G7358" s="21" t="s">
        <v>17</v>
      </c>
      <c r="H7358" s="21" t="s">
        <v>21</v>
      </c>
      <c r="I7358" s="21" t="s">
        <v>181</v>
      </c>
      <c r="J7358" s="21">
        <v>1.46</v>
      </c>
      <c r="K7358" s="21" t="s">
        <v>20</v>
      </c>
      <c r="L7358">
        <f t="shared" si="132"/>
        <v>2</v>
      </c>
      <c r="M7358">
        <f>MATCH(H:H,价格表!$B$4:$B$35,0)</f>
        <v>20</v>
      </c>
      <c r="N7358" s="27">
        <f>IF(J7358&lt;=0.3,INDEX(价格表!$B$4:$I$31,M7358,2),IF(AND(J7358&gt;0.3,J7358&lt;=1),INDEX(价格表!$B$4:$I$31,M7358,3),IF(AND(J7358&gt;1,J7358&lt;=2.2),INDEX(价格表!$B$4:$I$31,M7358,4),IF(AND(J7358&gt;2.2,J7358&lt;=3.3),INDEX(价格表!$B$4:$I$31,M7358,5),IF(AND(J7358&gt;3.3,J7358&lt;=4),INDEX(价格表!$B$4:$I$31,M7358,6),IF(AND(J7358&gt;4,J7358&lt;=5.5),INDEX(价格表!$B$4:$I$31,M7358,7),IF(J7358&gt;5.5,2.6+INDEX(价格表!$B$4:$I$31,M7358,8)*L7358)))))))</f>
        <v>2.15</v>
      </c>
    </row>
    <row r="7359" spans="1:14">
      <c r="A7359" s="20">
        <v>4311140786747</v>
      </c>
      <c r="B7359" s="18" t="s">
        <v>16</v>
      </c>
      <c r="C7359" s="21">
        <v>20201220</v>
      </c>
      <c r="D7359" s="21">
        <v>610538201209</v>
      </c>
      <c r="E7359" s="21" t="s">
        <v>16</v>
      </c>
      <c r="F7359" s="21">
        <v>20201230</v>
      </c>
      <c r="G7359" s="21" t="s">
        <v>17</v>
      </c>
      <c r="H7359" s="21" t="s">
        <v>63</v>
      </c>
      <c r="I7359" s="21" t="s">
        <v>280</v>
      </c>
      <c r="J7359" s="21">
        <v>1.53</v>
      </c>
      <c r="K7359" s="21" t="s">
        <v>20</v>
      </c>
      <c r="L7359">
        <f t="shared" si="132"/>
        <v>2</v>
      </c>
      <c r="M7359">
        <f>MATCH(H:H,价格表!$B$4:$B$35,0)</f>
        <v>21</v>
      </c>
      <c r="N7359" s="27">
        <f>IF(J7359&lt;=0.3,INDEX(价格表!$B$4:$I$31,M7359,2),IF(AND(J7359&gt;0.3,J7359&lt;=1),INDEX(价格表!$B$4:$I$31,M7359,3),IF(AND(J7359&gt;1,J7359&lt;=2.2),INDEX(价格表!$B$4:$I$31,M7359,4),IF(AND(J7359&gt;2.2,J7359&lt;=3.3),INDEX(价格表!$B$4:$I$31,M7359,5),IF(AND(J7359&gt;3.3,J7359&lt;=4),INDEX(价格表!$B$4:$I$31,M7359,6),IF(AND(J7359&gt;4,J7359&lt;=5.5),INDEX(价格表!$B$4:$I$31,M7359,7),IF(J7359&gt;5.5,2.6+INDEX(价格表!$B$4:$I$31,M7359,8)*L7359)))))))</f>
        <v>2.15</v>
      </c>
    </row>
    <row r="7360" spans="1:14">
      <c r="A7360" s="20">
        <v>4311140786748</v>
      </c>
      <c r="B7360" s="18" t="s">
        <v>16</v>
      </c>
      <c r="C7360" s="21">
        <v>20201220</v>
      </c>
      <c r="D7360" s="21">
        <v>610538201209</v>
      </c>
      <c r="E7360" s="21" t="s">
        <v>16</v>
      </c>
      <c r="F7360" s="21">
        <v>20201230</v>
      </c>
      <c r="G7360" s="21" t="s">
        <v>17</v>
      </c>
      <c r="H7360" s="21" t="s">
        <v>23</v>
      </c>
      <c r="I7360" s="21" t="s">
        <v>99</v>
      </c>
      <c r="J7360" s="21">
        <v>1.65</v>
      </c>
      <c r="K7360" s="21" t="s">
        <v>20</v>
      </c>
      <c r="L7360">
        <f t="shared" si="132"/>
        <v>2</v>
      </c>
      <c r="M7360">
        <f>MATCH(H:H,价格表!$B$4:$B$35,0)</f>
        <v>15</v>
      </c>
      <c r="N7360" s="27">
        <f>IF(J7360&lt;=0.3,INDEX(价格表!$B$4:$I$31,M7360,2),IF(AND(J7360&gt;0.3,J7360&lt;=1),INDEX(价格表!$B$4:$I$31,M7360,3),IF(AND(J7360&gt;1,J7360&lt;=2.2),INDEX(价格表!$B$4:$I$31,M7360,4),IF(AND(J7360&gt;2.2,J7360&lt;=3.3),INDEX(价格表!$B$4:$I$31,M7360,5),IF(AND(J7360&gt;3.3,J7360&lt;=4),INDEX(价格表!$B$4:$I$31,M7360,6),IF(AND(J7360&gt;4,J7360&lt;=5.5),INDEX(价格表!$B$4:$I$31,M7360,7),IF(J7360&gt;5.5,2.6+INDEX(价格表!$B$4:$I$31,M7360,8)*L7360)))))))</f>
        <v>2.15</v>
      </c>
    </row>
    <row r="7361" spans="1:14">
      <c r="A7361" s="20">
        <v>4311140786749</v>
      </c>
      <c r="B7361" s="18" t="s">
        <v>16</v>
      </c>
      <c r="C7361" s="21">
        <v>20201220</v>
      </c>
      <c r="D7361" s="21">
        <v>610538201209</v>
      </c>
      <c r="E7361" s="21" t="s">
        <v>16</v>
      </c>
      <c r="F7361" s="21">
        <v>20201230</v>
      </c>
      <c r="G7361" s="21" t="s">
        <v>17</v>
      </c>
      <c r="H7361" s="21" t="s">
        <v>18</v>
      </c>
      <c r="I7361" s="21" t="s">
        <v>53</v>
      </c>
      <c r="J7361" s="21">
        <v>1.42</v>
      </c>
      <c r="K7361" s="21" t="s">
        <v>20</v>
      </c>
      <c r="L7361">
        <f t="shared" si="132"/>
        <v>2</v>
      </c>
      <c r="M7361">
        <f>MATCH(H:H,价格表!$B$4:$B$35,0)</f>
        <v>1</v>
      </c>
      <c r="N7361" s="27">
        <f>IF(J7361&lt;=0.3,INDEX(价格表!$B$4:$I$31,M7361,2),IF(AND(J7361&gt;0.3,J7361&lt;=1),INDEX(价格表!$B$4:$I$31,M7361,3),IF(AND(J7361&gt;1,J7361&lt;=2.2),INDEX(价格表!$B$4:$I$31,M7361,4),IF(AND(J7361&gt;2.2,J7361&lt;=3.3),INDEX(价格表!$B$4:$I$31,M7361,5),IF(AND(J7361&gt;3.3,J7361&lt;=4),INDEX(价格表!$B$4:$I$31,M7361,6),IF(AND(J7361&gt;4,J7361&lt;=5.5),INDEX(价格表!$B$4:$I$31,M7361,7),IF(J7361&gt;5.5,2.6+INDEX(价格表!$B$4:$I$31,M7361,8)*L7361)))))))</f>
        <v>2.15</v>
      </c>
    </row>
    <row r="7362" spans="1:14">
      <c r="A7362" s="20">
        <v>4311140786751</v>
      </c>
      <c r="B7362" s="18" t="s">
        <v>16</v>
      </c>
      <c r="C7362" s="21">
        <v>20201220</v>
      </c>
      <c r="D7362" s="21">
        <v>610538201209</v>
      </c>
      <c r="E7362" s="21" t="s">
        <v>16</v>
      </c>
      <c r="F7362" s="21">
        <v>20201230</v>
      </c>
      <c r="G7362" s="21" t="s">
        <v>17</v>
      </c>
      <c r="H7362" s="21" t="s">
        <v>75</v>
      </c>
      <c r="I7362" s="21" t="s">
        <v>227</v>
      </c>
      <c r="J7362" s="21">
        <v>1.46</v>
      </c>
      <c r="K7362" s="21" t="s">
        <v>20</v>
      </c>
      <c r="L7362">
        <f t="shared" si="132"/>
        <v>2</v>
      </c>
      <c r="M7362">
        <f>MATCH(H:H,价格表!$B$4:$B$35,0)</f>
        <v>24</v>
      </c>
      <c r="N7362" s="27">
        <f>IF(J7362&lt;=0.3,INDEX(价格表!$B$4:$I$31,M7362,2),IF(AND(J7362&gt;0.3,J7362&lt;=1),INDEX(价格表!$B$4:$I$31,M7362,3),IF(AND(J7362&gt;1,J7362&lt;=2.2),INDEX(价格表!$B$4:$I$31,M7362,4),IF(AND(J7362&gt;2.2,J7362&lt;=3.3),INDEX(价格表!$B$4:$I$31,M7362,5),IF(AND(J7362&gt;3.3,J7362&lt;=4),INDEX(价格表!$B$4:$I$31,M7362,6),IF(AND(J7362&gt;4,J7362&lt;=5.5),INDEX(价格表!$B$4:$I$31,M7362,7),IF(J7362&gt;5.5,2.6+INDEX(价格表!$B$4:$I$31,M7362,8)*L7362)))))))</f>
        <v>2.15</v>
      </c>
    </row>
    <row r="7363" spans="1:14">
      <c r="A7363" s="20">
        <v>4311140786752</v>
      </c>
      <c r="B7363" s="18" t="s">
        <v>16</v>
      </c>
      <c r="C7363" s="21">
        <v>20201220</v>
      </c>
      <c r="D7363" s="21">
        <v>610538201209</v>
      </c>
      <c r="E7363" s="21" t="s">
        <v>16</v>
      </c>
      <c r="F7363" s="21">
        <v>20201230</v>
      </c>
      <c r="G7363" s="21" t="s">
        <v>17</v>
      </c>
      <c r="H7363" s="21" t="s">
        <v>23</v>
      </c>
      <c r="I7363" s="21" t="s">
        <v>225</v>
      </c>
      <c r="J7363" s="21">
        <v>1.48</v>
      </c>
      <c r="K7363" s="21" t="s">
        <v>20</v>
      </c>
      <c r="L7363">
        <f t="shared" si="132"/>
        <v>2</v>
      </c>
      <c r="M7363">
        <f>MATCH(H:H,价格表!$B$4:$B$35,0)</f>
        <v>15</v>
      </c>
      <c r="N7363" s="27">
        <f>IF(J7363&lt;=0.3,INDEX(价格表!$B$4:$I$31,M7363,2),IF(AND(J7363&gt;0.3,J7363&lt;=1),INDEX(价格表!$B$4:$I$31,M7363,3),IF(AND(J7363&gt;1,J7363&lt;=2.2),INDEX(价格表!$B$4:$I$31,M7363,4),IF(AND(J7363&gt;2.2,J7363&lt;=3.3),INDEX(价格表!$B$4:$I$31,M7363,5),IF(AND(J7363&gt;3.3,J7363&lt;=4),INDEX(价格表!$B$4:$I$31,M7363,6),IF(AND(J7363&gt;4,J7363&lt;=5.5),INDEX(价格表!$B$4:$I$31,M7363,7),IF(J7363&gt;5.5,2.6+INDEX(价格表!$B$4:$I$31,M7363,8)*L7363)))))))</f>
        <v>2.15</v>
      </c>
    </row>
    <row r="7364" spans="1:14">
      <c r="A7364" s="20">
        <v>4311140786755</v>
      </c>
      <c r="B7364" s="18" t="s">
        <v>16</v>
      </c>
      <c r="C7364" s="21">
        <v>20201220</v>
      </c>
      <c r="D7364" s="21">
        <v>610538201209</v>
      </c>
      <c r="E7364" s="21" t="s">
        <v>16</v>
      </c>
      <c r="F7364" s="21">
        <v>20201230</v>
      </c>
      <c r="G7364" s="21" t="s">
        <v>17</v>
      </c>
      <c r="H7364" s="21" t="s">
        <v>75</v>
      </c>
      <c r="I7364" s="21" t="s">
        <v>76</v>
      </c>
      <c r="J7364" s="21">
        <v>1.48</v>
      </c>
      <c r="K7364" s="21" t="s">
        <v>20</v>
      </c>
      <c r="L7364">
        <f t="shared" ref="L7364:L7427" si="133">ROUNDUP(J7364,0)</f>
        <v>2</v>
      </c>
      <c r="M7364">
        <f>MATCH(H:H,价格表!$B$4:$B$35,0)</f>
        <v>24</v>
      </c>
      <c r="N7364" s="27">
        <f>IF(J7364&lt;=0.3,INDEX(价格表!$B$4:$I$31,M7364,2),IF(AND(J7364&gt;0.3,J7364&lt;=1),INDEX(价格表!$B$4:$I$31,M7364,3),IF(AND(J7364&gt;1,J7364&lt;=2.2),INDEX(价格表!$B$4:$I$31,M7364,4),IF(AND(J7364&gt;2.2,J7364&lt;=3.3),INDEX(价格表!$B$4:$I$31,M7364,5),IF(AND(J7364&gt;3.3,J7364&lt;=4),INDEX(价格表!$B$4:$I$31,M7364,6),IF(AND(J7364&gt;4,J7364&lt;=5.5),INDEX(价格表!$B$4:$I$31,M7364,7),IF(J7364&gt;5.5,2.6+INDEX(价格表!$B$4:$I$31,M7364,8)*L7364)))))))</f>
        <v>2.15</v>
      </c>
    </row>
    <row r="7365" spans="1:14">
      <c r="A7365" s="20">
        <v>4311140786833</v>
      </c>
      <c r="B7365" s="18" t="s">
        <v>16</v>
      </c>
      <c r="C7365" s="21">
        <v>20201220</v>
      </c>
      <c r="D7365" s="21">
        <v>610538201209</v>
      </c>
      <c r="E7365" s="21" t="s">
        <v>16</v>
      </c>
      <c r="F7365" s="21">
        <v>20201230</v>
      </c>
      <c r="G7365" s="21" t="s">
        <v>17</v>
      </c>
      <c r="H7365" s="21" t="s">
        <v>68</v>
      </c>
      <c r="I7365" s="21" t="s">
        <v>140</v>
      </c>
      <c r="J7365" s="21">
        <v>1.44</v>
      </c>
      <c r="K7365" s="21" t="s">
        <v>20</v>
      </c>
      <c r="L7365">
        <f t="shared" si="133"/>
        <v>2</v>
      </c>
      <c r="M7365">
        <f>MATCH(H:H,价格表!$B$4:$B$35,0)</f>
        <v>5</v>
      </c>
      <c r="N7365" s="27">
        <f>IF(J7365&lt;=0.3,INDEX(价格表!$B$4:$I$31,M7365,2),IF(AND(J7365&gt;0.3,J7365&lt;=1),INDEX(价格表!$B$4:$I$31,M7365,3),IF(AND(J7365&gt;1,J7365&lt;=2.2),INDEX(价格表!$B$4:$I$31,M7365,4),IF(AND(J7365&gt;2.2,J7365&lt;=3.3),INDEX(价格表!$B$4:$I$31,M7365,5),IF(AND(J7365&gt;3.3,J7365&lt;=4),INDEX(价格表!$B$4:$I$31,M7365,6),IF(AND(J7365&gt;4,J7365&lt;=5.5),INDEX(价格表!$B$4:$I$31,M7365,7),IF(J7365&gt;5.5,2.6+INDEX(价格表!$B$4:$I$31,M7365,8)*L7365)))))))</f>
        <v>2.15</v>
      </c>
    </row>
    <row r="7366" spans="1:14">
      <c r="A7366" s="20">
        <v>4311140798863</v>
      </c>
      <c r="B7366" s="18" t="s">
        <v>16</v>
      </c>
      <c r="C7366" s="21">
        <v>20201220</v>
      </c>
      <c r="D7366" s="21">
        <v>610538201209</v>
      </c>
      <c r="E7366" s="21" t="s">
        <v>16</v>
      </c>
      <c r="F7366" s="21">
        <v>20201230</v>
      </c>
      <c r="G7366" s="21" t="s">
        <v>17</v>
      </c>
      <c r="H7366" s="21" t="s">
        <v>88</v>
      </c>
      <c r="I7366" s="21" t="s">
        <v>216</v>
      </c>
      <c r="J7366" s="21">
        <v>1.42</v>
      </c>
      <c r="K7366" s="21" t="s">
        <v>20</v>
      </c>
      <c r="L7366">
        <f t="shared" si="133"/>
        <v>2</v>
      </c>
      <c r="M7366">
        <f>MATCH(H:H,价格表!$B$4:$B$35,0)</f>
        <v>19</v>
      </c>
      <c r="N7366" s="27">
        <f>IF(J7366&lt;=0.3,INDEX(价格表!$B$4:$I$31,M7366,2),IF(AND(J7366&gt;0.3,J7366&lt;=1),INDEX(价格表!$B$4:$I$31,M7366,3),IF(AND(J7366&gt;1,J7366&lt;=2.2),INDEX(价格表!$B$4:$I$31,M7366,4),IF(AND(J7366&gt;2.2,J7366&lt;=3.3),INDEX(价格表!$B$4:$I$31,M7366,5),IF(AND(J7366&gt;3.3,J7366&lt;=4),INDEX(价格表!$B$4:$I$31,M7366,6),IF(AND(J7366&gt;4,J7366&lt;=5.5),INDEX(价格表!$B$4:$I$31,M7366,7),IF(J7366&gt;5.5,2.6+INDEX(价格表!$B$4:$I$31,M7366,8)*L7366)))))))</f>
        <v>2.15</v>
      </c>
    </row>
    <row r="7367" spans="1:14">
      <c r="A7367" s="20">
        <v>4311140798864</v>
      </c>
      <c r="B7367" s="18" t="s">
        <v>16</v>
      </c>
      <c r="C7367" s="21">
        <v>20201220</v>
      </c>
      <c r="D7367" s="21">
        <v>610538201209</v>
      </c>
      <c r="E7367" s="21" t="s">
        <v>16</v>
      </c>
      <c r="F7367" s="21">
        <v>20201230</v>
      </c>
      <c r="G7367" s="21" t="s">
        <v>17</v>
      </c>
      <c r="H7367" s="21" t="s">
        <v>18</v>
      </c>
      <c r="I7367" s="21" t="s">
        <v>276</v>
      </c>
      <c r="J7367" s="21">
        <v>1.46</v>
      </c>
      <c r="K7367" s="21" t="s">
        <v>20</v>
      </c>
      <c r="L7367">
        <f t="shared" si="133"/>
        <v>2</v>
      </c>
      <c r="M7367">
        <f>MATCH(H:H,价格表!$B$4:$B$35,0)</f>
        <v>1</v>
      </c>
      <c r="N7367" s="27">
        <f>IF(J7367&lt;=0.3,INDEX(价格表!$B$4:$I$31,M7367,2),IF(AND(J7367&gt;0.3,J7367&lt;=1),INDEX(价格表!$B$4:$I$31,M7367,3),IF(AND(J7367&gt;1,J7367&lt;=2.2),INDEX(价格表!$B$4:$I$31,M7367,4),IF(AND(J7367&gt;2.2,J7367&lt;=3.3),INDEX(价格表!$B$4:$I$31,M7367,5),IF(AND(J7367&gt;3.3,J7367&lt;=4),INDEX(价格表!$B$4:$I$31,M7367,6),IF(AND(J7367&gt;4,J7367&lt;=5.5),INDEX(价格表!$B$4:$I$31,M7367,7),IF(J7367&gt;5.5,2.6+INDEX(价格表!$B$4:$I$31,M7367,8)*L7367)))))))</f>
        <v>2.15</v>
      </c>
    </row>
    <row r="7368" spans="1:14">
      <c r="A7368" s="20">
        <v>4311140798866</v>
      </c>
      <c r="B7368" s="18" t="s">
        <v>16</v>
      </c>
      <c r="C7368" s="21">
        <v>20201220</v>
      </c>
      <c r="D7368" s="21">
        <v>610538201209</v>
      </c>
      <c r="E7368" s="21" t="s">
        <v>16</v>
      </c>
      <c r="F7368" s="21">
        <v>20201230</v>
      </c>
      <c r="G7368" s="21" t="s">
        <v>17</v>
      </c>
      <c r="H7368" s="21" t="s">
        <v>88</v>
      </c>
      <c r="I7368" s="21" t="s">
        <v>242</v>
      </c>
      <c r="J7368" s="21">
        <v>1.42</v>
      </c>
      <c r="K7368" s="21" t="s">
        <v>20</v>
      </c>
      <c r="L7368">
        <f t="shared" si="133"/>
        <v>2</v>
      </c>
      <c r="M7368">
        <f>MATCH(H:H,价格表!$B$4:$B$35,0)</f>
        <v>19</v>
      </c>
      <c r="N7368" s="27">
        <f>IF(J7368&lt;=0.3,INDEX(价格表!$B$4:$I$31,M7368,2),IF(AND(J7368&gt;0.3,J7368&lt;=1),INDEX(价格表!$B$4:$I$31,M7368,3),IF(AND(J7368&gt;1,J7368&lt;=2.2),INDEX(价格表!$B$4:$I$31,M7368,4),IF(AND(J7368&gt;2.2,J7368&lt;=3.3),INDEX(价格表!$B$4:$I$31,M7368,5),IF(AND(J7368&gt;3.3,J7368&lt;=4),INDEX(价格表!$B$4:$I$31,M7368,6),IF(AND(J7368&gt;4,J7368&lt;=5.5),INDEX(价格表!$B$4:$I$31,M7368,7),IF(J7368&gt;5.5,2.6+INDEX(价格表!$B$4:$I$31,M7368,8)*L7368)))))))</f>
        <v>2.15</v>
      </c>
    </row>
    <row r="7369" spans="1:14">
      <c r="A7369" s="20">
        <v>4311140798868</v>
      </c>
      <c r="B7369" s="18" t="s">
        <v>16</v>
      </c>
      <c r="C7369" s="21">
        <v>20201220</v>
      </c>
      <c r="D7369" s="21">
        <v>610538201209</v>
      </c>
      <c r="E7369" s="21" t="s">
        <v>16</v>
      </c>
      <c r="F7369" s="21">
        <v>20201230</v>
      </c>
      <c r="G7369" s="21" t="s">
        <v>17</v>
      </c>
      <c r="H7369" s="21" t="s">
        <v>68</v>
      </c>
      <c r="I7369" s="21" t="s">
        <v>140</v>
      </c>
      <c r="J7369" s="21">
        <v>1.42</v>
      </c>
      <c r="K7369" s="21" t="s">
        <v>20</v>
      </c>
      <c r="L7369">
        <f t="shared" si="133"/>
        <v>2</v>
      </c>
      <c r="M7369">
        <f>MATCH(H:H,价格表!$B$4:$B$35,0)</f>
        <v>5</v>
      </c>
      <c r="N7369" s="27">
        <f>IF(J7369&lt;=0.3,INDEX(价格表!$B$4:$I$31,M7369,2),IF(AND(J7369&gt;0.3,J7369&lt;=1),INDEX(价格表!$B$4:$I$31,M7369,3),IF(AND(J7369&gt;1,J7369&lt;=2.2),INDEX(价格表!$B$4:$I$31,M7369,4),IF(AND(J7369&gt;2.2,J7369&lt;=3.3),INDEX(价格表!$B$4:$I$31,M7369,5),IF(AND(J7369&gt;3.3,J7369&lt;=4),INDEX(价格表!$B$4:$I$31,M7369,6),IF(AND(J7369&gt;4,J7369&lt;=5.5),INDEX(价格表!$B$4:$I$31,M7369,7),IF(J7369&gt;5.5,2.6+INDEX(价格表!$B$4:$I$31,M7369,8)*L7369)))))))</f>
        <v>2.15</v>
      </c>
    </row>
    <row r="7370" spans="1:14">
      <c r="A7370" s="20">
        <v>4311140798869</v>
      </c>
      <c r="B7370" s="18" t="s">
        <v>16</v>
      </c>
      <c r="C7370" s="21">
        <v>20201220</v>
      </c>
      <c r="D7370" s="21">
        <v>610538201209</v>
      </c>
      <c r="E7370" s="21" t="s">
        <v>16</v>
      </c>
      <c r="F7370" s="21">
        <v>20201230</v>
      </c>
      <c r="G7370" s="21" t="s">
        <v>17</v>
      </c>
      <c r="H7370" s="21" t="s">
        <v>18</v>
      </c>
      <c r="I7370" s="21" t="s">
        <v>53</v>
      </c>
      <c r="J7370" s="21">
        <v>1.42</v>
      </c>
      <c r="K7370" s="21" t="s">
        <v>20</v>
      </c>
      <c r="L7370">
        <f t="shared" si="133"/>
        <v>2</v>
      </c>
      <c r="M7370">
        <f>MATCH(H:H,价格表!$B$4:$B$35,0)</f>
        <v>1</v>
      </c>
      <c r="N7370" s="27">
        <f>IF(J7370&lt;=0.3,INDEX(价格表!$B$4:$I$31,M7370,2),IF(AND(J7370&gt;0.3,J7370&lt;=1),INDEX(价格表!$B$4:$I$31,M7370,3),IF(AND(J7370&gt;1,J7370&lt;=2.2),INDEX(价格表!$B$4:$I$31,M7370,4),IF(AND(J7370&gt;2.2,J7370&lt;=3.3),INDEX(价格表!$B$4:$I$31,M7370,5),IF(AND(J7370&gt;3.3,J7370&lt;=4),INDEX(价格表!$B$4:$I$31,M7370,6),IF(AND(J7370&gt;4,J7370&lt;=5.5),INDEX(价格表!$B$4:$I$31,M7370,7),IF(J7370&gt;5.5,2.6+INDEX(价格表!$B$4:$I$31,M7370,8)*L7370)))))))</f>
        <v>2.15</v>
      </c>
    </row>
    <row r="7371" spans="1:14">
      <c r="A7371" s="20">
        <v>4311140798870</v>
      </c>
      <c r="B7371" s="18" t="s">
        <v>16</v>
      </c>
      <c r="C7371" s="21">
        <v>20201220</v>
      </c>
      <c r="D7371" s="21">
        <v>610538201209</v>
      </c>
      <c r="E7371" s="21" t="s">
        <v>16</v>
      </c>
      <c r="F7371" s="21">
        <v>20201230</v>
      </c>
      <c r="G7371" s="21" t="s">
        <v>17</v>
      </c>
      <c r="H7371" s="21" t="s">
        <v>50</v>
      </c>
      <c r="I7371" s="21" t="s">
        <v>177</v>
      </c>
      <c r="J7371" s="21">
        <v>1.57</v>
      </c>
      <c r="K7371" s="21" t="s">
        <v>20</v>
      </c>
      <c r="L7371">
        <f t="shared" si="133"/>
        <v>2</v>
      </c>
      <c r="M7371">
        <f>MATCH(H:H,价格表!$B$4:$B$35,0)</f>
        <v>4</v>
      </c>
      <c r="N7371" s="27">
        <f>IF(J7371&lt;=0.3,INDEX(价格表!$B$4:$I$31,M7371,2),IF(AND(J7371&gt;0.3,J7371&lt;=1),INDEX(价格表!$B$4:$I$31,M7371,3),IF(AND(J7371&gt;1,J7371&lt;=2.2),INDEX(价格表!$B$4:$I$31,M7371,4),IF(AND(J7371&gt;2.2,J7371&lt;=3.3),INDEX(价格表!$B$4:$I$31,M7371,5),IF(AND(J7371&gt;3.3,J7371&lt;=4),INDEX(价格表!$B$4:$I$31,M7371,6),IF(AND(J7371&gt;4,J7371&lt;=5.5),INDEX(价格表!$B$4:$I$31,M7371,7),IF(J7371&gt;5.5,2.6+INDEX(价格表!$B$4:$I$31,M7371,8)*L7371)))))))</f>
        <v>2.15</v>
      </c>
    </row>
    <row r="7372" spans="1:14">
      <c r="A7372" s="20">
        <v>4311140798872</v>
      </c>
      <c r="B7372" s="18" t="s">
        <v>16</v>
      </c>
      <c r="C7372" s="21">
        <v>20201220</v>
      </c>
      <c r="D7372" s="21">
        <v>610538201209</v>
      </c>
      <c r="E7372" s="21" t="s">
        <v>16</v>
      </c>
      <c r="F7372" s="21">
        <v>20201230</v>
      </c>
      <c r="G7372" s="21" t="s">
        <v>17</v>
      </c>
      <c r="H7372" s="21" t="s">
        <v>39</v>
      </c>
      <c r="I7372" s="21" t="s">
        <v>40</v>
      </c>
      <c r="J7372" s="21">
        <v>1.44</v>
      </c>
      <c r="K7372" s="21" t="s">
        <v>20</v>
      </c>
      <c r="L7372">
        <f t="shared" si="133"/>
        <v>2</v>
      </c>
      <c r="M7372">
        <f>MATCH(H:H,价格表!$B$4:$B$35,0)</f>
        <v>23</v>
      </c>
      <c r="N7372" s="27">
        <f>IF(J7372&lt;=0.3,INDEX(价格表!$B$4:$I$31,M7372,2),IF(AND(J7372&gt;0.3,J7372&lt;=1),INDEX(价格表!$B$4:$I$31,M7372,3),IF(AND(J7372&gt;1,J7372&lt;=2.2),INDEX(价格表!$B$4:$I$31,M7372,4),IF(AND(J7372&gt;2.2,J7372&lt;=3.3),INDEX(价格表!$B$4:$I$31,M7372,5),IF(AND(J7372&gt;3.3,J7372&lt;=4),INDEX(价格表!$B$4:$I$31,M7372,6),IF(AND(J7372&gt;4,J7372&lt;=5.5),INDEX(价格表!$B$4:$I$31,M7372,7),IF(J7372&gt;5.5,2.6+INDEX(价格表!$B$4:$I$31,M7372,8)*L7372)))))))</f>
        <v>2.15</v>
      </c>
    </row>
    <row r="7373" spans="1:14">
      <c r="A7373" s="20">
        <v>4311140798903</v>
      </c>
      <c r="B7373" s="18" t="s">
        <v>16</v>
      </c>
      <c r="C7373" s="21">
        <v>20201220</v>
      </c>
      <c r="D7373" s="21">
        <v>610538201209</v>
      </c>
      <c r="E7373" s="21" t="s">
        <v>16</v>
      </c>
      <c r="F7373" s="21">
        <v>20201230</v>
      </c>
      <c r="G7373" s="21" t="s">
        <v>17</v>
      </c>
      <c r="H7373" s="21" t="s">
        <v>63</v>
      </c>
      <c r="I7373" s="21" t="s">
        <v>183</v>
      </c>
      <c r="J7373" s="21">
        <v>1.47</v>
      </c>
      <c r="K7373" s="21" t="s">
        <v>20</v>
      </c>
      <c r="L7373">
        <f t="shared" si="133"/>
        <v>2</v>
      </c>
      <c r="M7373">
        <f>MATCH(H:H,价格表!$B$4:$B$35,0)</f>
        <v>21</v>
      </c>
      <c r="N7373" s="27">
        <f>IF(J7373&lt;=0.3,INDEX(价格表!$B$4:$I$31,M7373,2),IF(AND(J7373&gt;0.3,J7373&lt;=1),INDEX(价格表!$B$4:$I$31,M7373,3),IF(AND(J7373&gt;1,J7373&lt;=2.2),INDEX(价格表!$B$4:$I$31,M7373,4),IF(AND(J7373&gt;2.2,J7373&lt;=3.3),INDEX(价格表!$B$4:$I$31,M7373,5),IF(AND(J7373&gt;3.3,J7373&lt;=4),INDEX(价格表!$B$4:$I$31,M7373,6),IF(AND(J7373&gt;4,J7373&lt;=5.5),INDEX(价格表!$B$4:$I$31,M7373,7),IF(J7373&gt;5.5,2.6+INDEX(价格表!$B$4:$I$31,M7373,8)*L7373)))))))</f>
        <v>2.15</v>
      </c>
    </row>
    <row r="7374" spans="1:14">
      <c r="A7374" s="20">
        <v>4311140798904</v>
      </c>
      <c r="B7374" s="18" t="s">
        <v>16</v>
      </c>
      <c r="C7374" s="21">
        <v>20201220</v>
      </c>
      <c r="D7374" s="21">
        <v>610538201209</v>
      </c>
      <c r="E7374" s="21" t="s">
        <v>16</v>
      </c>
      <c r="F7374" s="21">
        <v>20201230</v>
      </c>
      <c r="G7374" s="21" t="s">
        <v>17</v>
      </c>
      <c r="H7374" s="21" t="s">
        <v>18</v>
      </c>
      <c r="I7374" s="21" t="s">
        <v>276</v>
      </c>
      <c r="J7374" s="21">
        <v>1.49</v>
      </c>
      <c r="K7374" s="21" t="s">
        <v>20</v>
      </c>
      <c r="L7374">
        <f t="shared" si="133"/>
        <v>2</v>
      </c>
      <c r="M7374">
        <f>MATCH(H:H,价格表!$B$4:$B$35,0)</f>
        <v>1</v>
      </c>
      <c r="N7374" s="27">
        <f>IF(J7374&lt;=0.3,INDEX(价格表!$B$4:$I$31,M7374,2),IF(AND(J7374&gt;0.3,J7374&lt;=1),INDEX(价格表!$B$4:$I$31,M7374,3),IF(AND(J7374&gt;1,J7374&lt;=2.2),INDEX(价格表!$B$4:$I$31,M7374,4),IF(AND(J7374&gt;2.2,J7374&lt;=3.3),INDEX(价格表!$B$4:$I$31,M7374,5),IF(AND(J7374&gt;3.3,J7374&lt;=4),INDEX(价格表!$B$4:$I$31,M7374,6),IF(AND(J7374&gt;4,J7374&lt;=5.5),INDEX(价格表!$B$4:$I$31,M7374,7),IF(J7374&gt;5.5,2.6+INDEX(价格表!$B$4:$I$31,M7374,8)*L7374)))))))</f>
        <v>2.15</v>
      </c>
    </row>
    <row r="7375" spans="1:14">
      <c r="A7375" s="20">
        <v>4311140798905</v>
      </c>
      <c r="B7375" s="18" t="s">
        <v>16</v>
      </c>
      <c r="C7375" s="21">
        <v>20201220</v>
      </c>
      <c r="D7375" s="21">
        <v>610538201209</v>
      </c>
      <c r="E7375" s="21" t="s">
        <v>16</v>
      </c>
      <c r="F7375" s="21">
        <v>20201230</v>
      </c>
      <c r="G7375" s="21" t="s">
        <v>17</v>
      </c>
      <c r="H7375" s="21" t="s">
        <v>73</v>
      </c>
      <c r="I7375" s="21" t="s">
        <v>180</v>
      </c>
      <c r="J7375" s="21">
        <v>1.44</v>
      </c>
      <c r="K7375" s="21" t="s">
        <v>20</v>
      </c>
      <c r="L7375">
        <f t="shared" si="133"/>
        <v>2</v>
      </c>
      <c r="M7375">
        <f>MATCH(H:H,价格表!$B$4:$B$35,0)</f>
        <v>7</v>
      </c>
      <c r="N7375" s="27">
        <f>IF(J7375&lt;=0.3,INDEX(价格表!$B$4:$I$31,M7375,2),IF(AND(J7375&gt;0.3,J7375&lt;=1),INDEX(价格表!$B$4:$I$31,M7375,3),IF(AND(J7375&gt;1,J7375&lt;=2.2),INDEX(价格表!$B$4:$I$31,M7375,4),IF(AND(J7375&gt;2.2,J7375&lt;=3.3),INDEX(价格表!$B$4:$I$31,M7375,5),IF(AND(J7375&gt;3.3,J7375&lt;=4),INDEX(价格表!$B$4:$I$31,M7375,6),IF(AND(J7375&gt;4,J7375&lt;=5.5),INDEX(价格表!$B$4:$I$31,M7375,7),IF(J7375&gt;5.5,2.6+INDEX(价格表!$B$4:$I$31,M7375,8)*L7375)))))))</f>
        <v>2.15</v>
      </c>
    </row>
    <row r="7376" spans="1:14">
      <c r="A7376" s="20">
        <v>4311140798906</v>
      </c>
      <c r="B7376" s="18" t="s">
        <v>16</v>
      </c>
      <c r="C7376" s="21">
        <v>20201220</v>
      </c>
      <c r="D7376" s="21">
        <v>610538201209</v>
      </c>
      <c r="E7376" s="21" t="s">
        <v>16</v>
      </c>
      <c r="F7376" s="21">
        <v>20201230</v>
      </c>
      <c r="G7376" s="21" t="s">
        <v>17</v>
      </c>
      <c r="H7376" s="21" t="s">
        <v>27</v>
      </c>
      <c r="I7376" s="21" t="s">
        <v>49</v>
      </c>
      <c r="J7376" s="21">
        <v>1.42</v>
      </c>
      <c r="K7376" s="21" t="s">
        <v>20</v>
      </c>
      <c r="L7376">
        <f t="shared" si="133"/>
        <v>2</v>
      </c>
      <c r="M7376">
        <f>MATCH(H:H,价格表!$B$4:$B$35,0)</f>
        <v>3</v>
      </c>
      <c r="N7376" s="27">
        <f>IF(J7376&lt;=0.3,INDEX(价格表!$B$4:$I$31,M7376,2),IF(AND(J7376&gt;0.3,J7376&lt;=1),INDEX(价格表!$B$4:$I$31,M7376,3),IF(AND(J7376&gt;1,J7376&lt;=2.2),INDEX(价格表!$B$4:$I$31,M7376,4),IF(AND(J7376&gt;2.2,J7376&lt;=3.3),INDEX(价格表!$B$4:$I$31,M7376,5),IF(AND(J7376&gt;3.3,J7376&lt;=4),INDEX(价格表!$B$4:$I$31,M7376,6),IF(AND(J7376&gt;4,J7376&lt;=5.5),INDEX(价格表!$B$4:$I$31,M7376,7),IF(J7376&gt;5.5,2.6+INDEX(价格表!$B$4:$I$31,M7376,8)*L7376)))))))</f>
        <v>2.15</v>
      </c>
    </row>
    <row r="7377" spans="1:14">
      <c r="A7377" s="20">
        <v>4311140798907</v>
      </c>
      <c r="B7377" s="18" t="s">
        <v>16</v>
      </c>
      <c r="C7377" s="21">
        <v>20201220</v>
      </c>
      <c r="D7377" s="21">
        <v>610538201209</v>
      </c>
      <c r="E7377" s="21" t="s">
        <v>16</v>
      </c>
      <c r="F7377" s="21">
        <v>20201230</v>
      </c>
      <c r="G7377" s="21" t="s">
        <v>17</v>
      </c>
      <c r="H7377" s="21" t="s">
        <v>37</v>
      </c>
      <c r="I7377" s="21" t="s">
        <v>119</v>
      </c>
      <c r="J7377" s="21">
        <v>1.46</v>
      </c>
      <c r="K7377" s="21" t="s">
        <v>20</v>
      </c>
      <c r="L7377">
        <f t="shared" si="133"/>
        <v>2</v>
      </c>
      <c r="M7377">
        <f>MATCH(H:H,价格表!$B$4:$B$35,0)</f>
        <v>12</v>
      </c>
      <c r="N7377" s="27">
        <f>IF(J7377&lt;=0.3,INDEX(价格表!$B$4:$I$31,M7377,2),IF(AND(J7377&gt;0.3,J7377&lt;=1),INDEX(价格表!$B$4:$I$31,M7377,3),IF(AND(J7377&gt;1,J7377&lt;=2.2),INDEX(价格表!$B$4:$I$31,M7377,4),IF(AND(J7377&gt;2.2,J7377&lt;=3.3),INDEX(价格表!$B$4:$I$31,M7377,5),IF(AND(J7377&gt;3.3,J7377&lt;=4),INDEX(价格表!$B$4:$I$31,M7377,6),IF(AND(J7377&gt;4,J7377&lt;=5.5),INDEX(价格表!$B$4:$I$31,M7377,7),IF(J7377&gt;5.5,2.6+INDEX(价格表!$B$4:$I$31,M7377,8)*L7377)))))))</f>
        <v>2.15</v>
      </c>
    </row>
    <row r="7378" spans="1:14">
      <c r="A7378" s="20">
        <v>4311140798908</v>
      </c>
      <c r="B7378" s="18" t="s">
        <v>16</v>
      </c>
      <c r="C7378" s="21">
        <v>20201220</v>
      </c>
      <c r="D7378" s="21">
        <v>610538201209</v>
      </c>
      <c r="E7378" s="21" t="s">
        <v>16</v>
      </c>
      <c r="F7378" s="21">
        <v>20201230</v>
      </c>
      <c r="G7378" s="21" t="s">
        <v>17</v>
      </c>
      <c r="H7378" s="21" t="s">
        <v>25</v>
      </c>
      <c r="I7378" s="21" t="s">
        <v>121</v>
      </c>
      <c r="J7378" s="21">
        <v>1.42</v>
      </c>
      <c r="K7378" s="21" t="s">
        <v>20</v>
      </c>
      <c r="L7378">
        <f t="shared" si="133"/>
        <v>2</v>
      </c>
      <c r="M7378">
        <f>MATCH(H:H,价格表!$B$4:$B$35,0)</f>
        <v>25</v>
      </c>
      <c r="N7378" s="27">
        <f>IF(J7378&lt;=0.3,INDEX(价格表!$B$4:$I$31,M7378,2),IF(AND(J7378&gt;0.3,J7378&lt;=1),INDEX(价格表!$B$4:$I$31,M7378,3),IF(AND(J7378&gt;1,J7378&lt;=2.2),INDEX(价格表!$B$4:$I$31,M7378,4),IF(AND(J7378&gt;2.2,J7378&lt;=3.3),INDEX(价格表!$B$4:$I$31,M7378,5),IF(AND(J7378&gt;3.3,J7378&lt;=4),INDEX(价格表!$B$4:$I$31,M7378,6),IF(AND(J7378&gt;4,J7378&lt;=5.5),INDEX(价格表!$B$4:$I$31,M7378,7),IF(J7378&gt;5.5,2.6+INDEX(价格表!$B$4:$I$31,M7378,8)*L7378)))))))</f>
        <v>2.15</v>
      </c>
    </row>
    <row r="7379" spans="1:14">
      <c r="A7379" s="20">
        <v>4311140798909</v>
      </c>
      <c r="B7379" s="18" t="s">
        <v>16</v>
      </c>
      <c r="C7379" s="21">
        <v>20201220</v>
      </c>
      <c r="D7379" s="21">
        <v>610538201209</v>
      </c>
      <c r="E7379" s="21" t="s">
        <v>16</v>
      </c>
      <c r="F7379" s="21">
        <v>20201230</v>
      </c>
      <c r="G7379" s="21" t="s">
        <v>17</v>
      </c>
      <c r="H7379" s="21" t="s">
        <v>68</v>
      </c>
      <c r="I7379" s="21" t="s">
        <v>140</v>
      </c>
      <c r="J7379" s="21">
        <v>1.61</v>
      </c>
      <c r="K7379" s="21" t="s">
        <v>20</v>
      </c>
      <c r="L7379">
        <f t="shared" si="133"/>
        <v>2</v>
      </c>
      <c r="M7379">
        <f>MATCH(H:H,价格表!$B$4:$B$35,0)</f>
        <v>5</v>
      </c>
      <c r="N7379" s="27">
        <f>IF(J7379&lt;=0.3,INDEX(价格表!$B$4:$I$31,M7379,2),IF(AND(J7379&gt;0.3,J7379&lt;=1),INDEX(价格表!$B$4:$I$31,M7379,3),IF(AND(J7379&gt;1,J7379&lt;=2.2),INDEX(价格表!$B$4:$I$31,M7379,4),IF(AND(J7379&gt;2.2,J7379&lt;=3.3),INDEX(价格表!$B$4:$I$31,M7379,5),IF(AND(J7379&gt;3.3,J7379&lt;=4),INDEX(价格表!$B$4:$I$31,M7379,6),IF(AND(J7379&gt;4,J7379&lt;=5.5),INDEX(价格表!$B$4:$I$31,M7379,7),IF(J7379&gt;5.5,2.6+INDEX(价格表!$B$4:$I$31,M7379,8)*L7379)))))))</f>
        <v>2.15</v>
      </c>
    </row>
    <row r="7380" spans="1:14">
      <c r="A7380" s="20">
        <v>4311140798910</v>
      </c>
      <c r="B7380" s="18" t="s">
        <v>16</v>
      </c>
      <c r="C7380" s="21">
        <v>20201220</v>
      </c>
      <c r="D7380" s="21">
        <v>610538201209</v>
      </c>
      <c r="E7380" s="21" t="s">
        <v>16</v>
      </c>
      <c r="F7380" s="21">
        <v>20201230</v>
      </c>
      <c r="G7380" s="21" t="s">
        <v>17</v>
      </c>
      <c r="H7380" s="21" t="s">
        <v>35</v>
      </c>
      <c r="I7380" s="21" t="s">
        <v>156</v>
      </c>
      <c r="J7380" s="21">
        <v>1.46</v>
      </c>
      <c r="K7380" s="21" t="s">
        <v>20</v>
      </c>
      <c r="L7380">
        <f t="shared" si="133"/>
        <v>2</v>
      </c>
      <c r="M7380">
        <f>MATCH(H:H,价格表!$B$4:$B$35,0)</f>
        <v>22</v>
      </c>
      <c r="N7380" s="27">
        <f>IF(J7380&lt;=0.3,INDEX(价格表!$B$4:$I$31,M7380,2),IF(AND(J7380&gt;0.3,J7380&lt;=1),INDEX(价格表!$B$4:$I$31,M7380,3),IF(AND(J7380&gt;1,J7380&lt;=2.2),INDEX(价格表!$B$4:$I$31,M7380,4),IF(AND(J7380&gt;2.2,J7380&lt;=3.3),INDEX(价格表!$B$4:$I$31,M7380,5),IF(AND(J7380&gt;3.3,J7380&lt;=4),INDEX(价格表!$B$4:$I$31,M7380,6),IF(AND(J7380&gt;4,J7380&lt;=5.5),INDEX(价格表!$B$4:$I$31,M7380,7),IF(J7380&gt;5.5,2.6+INDEX(价格表!$B$4:$I$31,M7380,8)*L7380)))))))</f>
        <v>2.15</v>
      </c>
    </row>
    <row r="7381" spans="1:14">
      <c r="A7381" s="20">
        <v>4311140798911</v>
      </c>
      <c r="B7381" s="18" t="s">
        <v>16</v>
      </c>
      <c r="C7381" s="21">
        <v>20201220</v>
      </c>
      <c r="D7381" s="21">
        <v>610538201209</v>
      </c>
      <c r="E7381" s="21" t="s">
        <v>16</v>
      </c>
      <c r="F7381" s="21">
        <v>20201230</v>
      </c>
      <c r="G7381" s="21" t="s">
        <v>17</v>
      </c>
      <c r="H7381" s="21" t="s">
        <v>88</v>
      </c>
      <c r="I7381" s="21" t="s">
        <v>101</v>
      </c>
      <c r="J7381" s="21">
        <v>1.42</v>
      </c>
      <c r="K7381" s="21" t="s">
        <v>20</v>
      </c>
      <c r="L7381">
        <f t="shared" si="133"/>
        <v>2</v>
      </c>
      <c r="M7381">
        <f>MATCH(H:H,价格表!$B$4:$B$35,0)</f>
        <v>19</v>
      </c>
      <c r="N7381" s="27">
        <f>IF(J7381&lt;=0.3,INDEX(价格表!$B$4:$I$31,M7381,2),IF(AND(J7381&gt;0.3,J7381&lt;=1),INDEX(价格表!$B$4:$I$31,M7381,3),IF(AND(J7381&gt;1,J7381&lt;=2.2),INDEX(价格表!$B$4:$I$31,M7381,4),IF(AND(J7381&gt;2.2,J7381&lt;=3.3),INDEX(价格表!$B$4:$I$31,M7381,5),IF(AND(J7381&gt;3.3,J7381&lt;=4),INDEX(价格表!$B$4:$I$31,M7381,6),IF(AND(J7381&gt;4,J7381&lt;=5.5),INDEX(价格表!$B$4:$I$31,M7381,7),IF(J7381&gt;5.5,2.6+INDEX(价格表!$B$4:$I$31,M7381,8)*L7381)))))))</f>
        <v>2.15</v>
      </c>
    </row>
    <row r="7382" spans="1:14">
      <c r="A7382" s="20">
        <v>4311140798912</v>
      </c>
      <c r="B7382" s="18" t="s">
        <v>16</v>
      </c>
      <c r="C7382" s="21">
        <v>20201220</v>
      </c>
      <c r="D7382" s="21">
        <v>610538201209</v>
      </c>
      <c r="E7382" s="21" t="s">
        <v>16</v>
      </c>
      <c r="F7382" s="21">
        <v>20201230</v>
      </c>
      <c r="G7382" s="21" t="s">
        <v>17</v>
      </c>
      <c r="H7382" s="21" t="s">
        <v>73</v>
      </c>
      <c r="I7382" s="21" t="s">
        <v>256</v>
      </c>
      <c r="J7382" s="21">
        <v>1.42</v>
      </c>
      <c r="K7382" s="21" t="s">
        <v>20</v>
      </c>
      <c r="L7382">
        <f t="shared" si="133"/>
        <v>2</v>
      </c>
      <c r="M7382">
        <f>MATCH(H:H,价格表!$B$4:$B$35,0)</f>
        <v>7</v>
      </c>
      <c r="N7382" s="27">
        <f>IF(J7382&lt;=0.3,INDEX(价格表!$B$4:$I$31,M7382,2),IF(AND(J7382&gt;0.3,J7382&lt;=1),INDEX(价格表!$B$4:$I$31,M7382,3),IF(AND(J7382&gt;1,J7382&lt;=2.2),INDEX(价格表!$B$4:$I$31,M7382,4),IF(AND(J7382&gt;2.2,J7382&lt;=3.3),INDEX(价格表!$B$4:$I$31,M7382,5),IF(AND(J7382&gt;3.3,J7382&lt;=4),INDEX(价格表!$B$4:$I$31,M7382,6),IF(AND(J7382&gt;4,J7382&lt;=5.5),INDEX(价格表!$B$4:$I$31,M7382,7),IF(J7382&gt;5.5,2.6+INDEX(价格表!$B$4:$I$31,M7382,8)*L7382)))))))</f>
        <v>2.15</v>
      </c>
    </row>
    <row r="7383" spans="1:14">
      <c r="A7383" s="20">
        <v>4311140799991</v>
      </c>
      <c r="B7383" s="18" t="s">
        <v>16</v>
      </c>
      <c r="C7383" s="21">
        <v>20201220</v>
      </c>
      <c r="D7383" s="21">
        <v>610538201209</v>
      </c>
      <c r="E7383" s="21" t="s">
        <v>16</v>
      </c>
      <c r="F7383" s="21">
        <v>20201230</v>
      </c>
      <c r="G7383" s="21" t="s">
        <v>17</v>
      </c>
      <c r="H7383" s="21" t="s">
        <v>30</v>
      </c>
      <c r="I7383" s="21" t="s">
        <v>341</v>
      </c>
      <c r="J7383" s="21">
        <v>1.46</v>
      </c>
      <c r="K7383" s="21" t="s">
        <v>20</v>
      </c>
      <c r="L7383">
        <f t="shared" si="133"/>
        <v>2</v>
      </c>
      <c r="M7383">
        <f>MATCH(H:H,价格表!$B$4:$B$35,0)</f>
        <v>16</v>
      </c>
      <c r="N7383" s="27">
        <f>IF(J7383&lt;=0.3,INDEX(价格表!$B$4:$I$31,M7383,2),IF(AND(J7383&gt;0.3,J7383&lt;=1),INDEX(价格表!$B$4:$I$31,M7383,3),IF(AND(J7383&gt;1,J7383&lt;=2.2),INDEX(价格表!$B$4:$I$31,M7383,4),IF(AND(J7383&gt;2.2,J7383&lt;=3.3),INDEX(价格表!$B$4:$I$31,M7383,5),IF(AND(J7383&gt;3.3,J7383&lt;=4),INDEX(价格表!$B$4:$I$31,M7383,6),IF(AND(J7383&gt;4,J7383&lt;=5.5),INDEX(价格表!$B$4:$I$31,M7383,7),IF(J7383&gt;5.5,2.6+INDEX(价格表!$B$4:$I$31,M7383,8)*L7383)))))))</f>
        <v>2.15</v>
      </c>
    </row>
    <row r="7384" spans="1:14">
      <c r="A7384" s="20">
        <v>4311140799992</v>
      </c>
      <c r="B7384" s="18" t="s">
        <v>16</v>
      </c>
      <c r="C7384" s="21">
        <v>20201220</v>
      </c>
      <c r="D7384" s="21">
        <v>610538201209</v>
      </c>
      <c r="E7384" s="21" t="s">
        <v>16</v>
      </c>
      <c r="F7384" s="21">
        <v>20201230</v>
      </c>
      <c r="G7384" s="21" t="s">
        <v>17</v>
      </c>
      <c r="H7384" s="21" t="s">
        <v>27</v>
      </c>
      <c r="I7384" s="21" t="s">
        <v>28</v>
      </c>
      <c r="J7384" s="21">
        <v>1.44</v>
      </c>
      <c r="K7384" s="21" t="s">
        <v>20</v>
      </c>
      <c r="L7384">
        <f t="shared" si="133"/>
        <v>2</v>
      </c>
      <c r="M7384">
        <f>MATCH(H:H,价格表!$B$4:$B$35,0)</f>
        <v>3</v>
      </c>
      <c r="N7384" s="27">
        <f>IF(J7384&lt;=0.3,INDEX(价格表!$B$4:$I$31,M7384,2),IF(AND(J7384&gt;0.3,J7384&lt;=1),INDEX(价格表!$B$4:$I$31,M7384,3),IF(AND(J7384&gt;1,J7384&lt;=2.2),INDEX(价格表!$B$4:$I$31,M7384,4),IF(AND(J7384&gt;2.2,J7384&lt;=3.3),INDEX(价格表!$B$4:$I$31,M7384,5),IF(AND(J7384&gt;3.3,J7384&lt;=4),INDEX(价格表!$B$4:$I$31,M7384,6),IF(AND(J7384&gt;4,J7384&lt;=5.5),INDEX(价格表!$B$4:$I$31,M7384,7),IF(J7384&gt;5.5,2.6+INDEX(价格表!$B$4:$I$31,M7384,8)*L7384)))))))</f>
        <v>2.15</v>
      </c>
    </row>
    <row r="7385" spans="1:14">
      <c r="A7385" s="20">
        <v>4311140799993</v>
      </c>
      <c r="B7385" s="18" t="s">
        <v>16</v>
      </c>
      <c r="C7385" s="21">
        <v>20201220</v>
      </c>
      <c r="D7385" s="21">
        <v>610538201209</v>
      </c>
      <c r="E7385" s="21" t="s">
        <v>16</v>
      </c>
      <c r="F7385" s="21">
        <v>20201230</v>
      </c>
      <c r="G7385" s="21" t="s">
        <v>17</v>
      </c>
      <c r="H7385" s="21" t="s">
        <v>54</v>
      </c>
      <c r="I7385" s="21" t="s">
        <v>78</v>
      </c>
      <c r="J7385" s="21">
        <v>1.46</v>
      </c>
      <c r="K7385" s="21" t="s">
        <v>20</v>
      </c>
      <c r="L7385">
        <f t="shared" si="133"/>
        <v>2</v>
      </c>
      <c r="M7385">
        <f>MATCH(H:H,价格表!$B$4:$B$35,0)</f>
        <v>14</v>
      </c>
      <c r="N7385" s="27">
        <f>IF(J7385&lt;=0.3,INDEX(价格表!$B$4:$I$31,M7385,2),IF(AND(J7385&gt;0.3,J7385&lt;=1),INDEX(价格表!$B$4:$I$31,M7385,3),IF(AND(J7385&gt;1,J7385&lt;=2.2),INDEX(价格表!$B$4:$I$31,M7385,4),IF(AND(J7385&gt;2.2,J7385&lt;=3.3),INDEX(价格表!$B$4:$I$31,M7385,5),IF(AND(J7385&gt;3.3,J7385&lt;=4),INDEX(价格表!$B$4:$I$31,M7385,6),IF(AND(J7385&gt;4,J7385&lt;=5.5),INDEX(价格表!$B$4:$I$31,M7385,7),IF(J7385&gt;5.5,2.6+INDEX(价格表!$B$4:$I$31,M7385,8)*L7385)))))))</f>
        <v>2.15</v>
      </c>
    </row>
    <row r="7386" spans="1:14">
      <c r="A7386" s="20">
        <v>4311140799994</v>
      </c>
      <c r="B7386" s="18" t="s">
        <v>16</v>
      </c>
      <c r="C7386" s="21">
        <v>20201220</v>
      </c>
      <c r="D7386" s="21">
        <v>610538201209</v>
      </c>
      <c r="E7386" s="21" t="s">
        <v>16</v>
      </c>
      <c r="F7386" s="21">
        <v>20201230</v>
      </c>
      <c r="G7386" s="21" t="s">
        <v>17</v>
      </c>
      <c r="H7386" s="21" t="s">
        <v>23</v>
      </c>
      <c r="I7386" s="21" t="s">
        <v>189</v>
      </c>
      <c r="J7386" s="21">
        <v>1.46</v>
      </c>
      <c r="K7386" s="21" t="s">
        <v>20</v>
      </c>
      <c r="L7386">
        <f t="shared" si="133"/>
        <v>2</v>
      </c>
      <c r="M7386">
        <f>MATCH(H:H,价格表!$B$4:$B$35,0)</f>
        <v>15</v>
      </c>
      <c r="N7386" s="27">
        <f>IF(J7386&lt;=0.3,INDEX(价格表!$B$4:$I$31,M7386,2),IF(AND(J7386&gt;0.3,J7386&lt;=1),INDEX(价格表!$B$4:$I$31,M7386,3),IF(AND(J7386&gt;1,J7386&lt;=2.2),INDEX(价格表!$B$4:$I$31,M7386,4),IF(AND(J7386&gt;2.2,J7386&lt;=3.3),INDEX(价格表!$B$4:$I$31,M7386,5),IF(AND(J7386&gt;3.3,J7386&lt;=4),INDEX(价格表!$B$4:$I$31,M7386,6),IF(AND(J7386&gt;4,J7386&lt;=5.5),INDEX(价格表!$B$4:$I$31,M7386,7),IF(J7386&gt;5.5,2.6+INDEX(价格表!$B$4:$I$31,M7386,8)*L7386)))))))</f>
        <v>2.15</v>
      </c>
    </row>
    <row r="7387" spans="1:14">
      <c r="A7387" s="20">
        <v>4311140799995</v>
      </c>
      <c r="B7387" s="18" t="s">
        <v>16</v>
      </c>
      <c r="C7387" s="21">
        <v>20201220</v>
      </c>
      <c r="D7387" s="21">
        <v>610538201209</v>
      </c>
      <c r="E7387" s="21" t="s">
        <v>16</v>
      </c>
      <c r="F7387" s="21">
        <v>20201230</v>
      </c>
      <c r="G7387" s="21" t="s">
        <v>17</v>
      </c>
      <c r="H7387" s="21" t="s">
        <v>54</v>
      </c>
      <c r="I7387" s="21" t="s">
        <v>206</v>
      </c>
      <c r="J7387" s="21">
        <v>1.42</v>
      </c>
      <c r="K7387" s="21" t="s">
        <v>20</v>
      </c>
      <c r="L7387">
        <f t="shared" si="133"/>
        <v>2</v>
      </c>
      <c r="M7387">
        <f>MATCH(H:H,价格表!$B$4:$B$35,0)</f>
        <v>14</v>
      </c>
      <c r="N7387" s="27">
        <f>IF(J7387&lt;=0.3,INDEX(价格表!$B$4:$I$31,M7387,2),IF(AND(J7387&gt;0.3,J7387&lt;=1),INDEX(价格表!$B$4:$I$31,M7387,3),IF(AND(J7387&gt;1,J7387&lt;=2.2),INDEX(价格表!$B$4:$I$31,M7387,4),IF(AND(J7387&gt;2.2,J7387&lt;=3.3),INDEX(价格表!$B$4:$I$31,M7387,5),IF(AND(J7387&gt;3.3,J7387&lt;=4),INDEX(价格表!$B$4:$I$31,M7387,6),IF(AND(J7387&gt;4,J7387&lt;=5.5),INDEX(价格表!$B$4:$I$31,M7387,7),IF(J7387&gt;5.5,2.6+INDEX(价格表!$B$4:$I$31,M7387,8)*L7387)))))))</f>
        <v>2.15</v>
      </c>
    </row>
    <row r="7388" spans="1:14">
      <c r="A7388" s="20">
        <v>4311140799996</v>
      </c>
      <c r="B7388" s="18" t="s">
        <v>16</v>
      </c>
      <c r="C7388" s="21">
        <v>20201220</v>
      </c>
      <c r="D7388" s="21">
        <v>610538201209</v>
      </c>
      <c r="E7388" s="21" t="s">
        <v>16</v>
      </c>
      <c r="F7388" s="21">
        <v>20201230</v>
      </c>
      <c r="G7388" s="21" t="s">
        <v>17</v>
      </c>
      <c r="H7388" s="21" t="s">
        <v>18</v>
      </c>
      <c r="I7388" s="21" t="s">
        <v>61</v>
      </c>
      <c r="J7388" s="21">
        <v>1.44</v>
      </c>
      <c r="K7388" s="21" t="s">
        <v>20</v>
      </c>
      <c r="L7388">
        <f t="shared" si="133"/>
        <v>2</v>
      </c>
      <c r="M7388">
        <f>MATCH(H:H,价格表!$B$4:$B$35,0)</f>
        <v>1</v>
      </c>
      <c r="N7388" s="27">
        <f>IF(J7388&lt;=0.3,INDEX(价格表!$B$4:$I$31,M7388,2),IF(AND(J7388&gt;0.3,J7388&lt;=1),INDEX(价格表!$B$4:$I$31,M7388,3),IF(AND(J7388&gt;1,J7388&lt;=2.2),INDEX(价格表!$B$4:$I$31,M7388,4),IF(AND(J7388&gt;2.2,J7388&lt;=3.3),INDEX(价格表!$B$4:$I$31,M7388,5),IF(AND(J7388&gt;3.3,J7388&lt;=4),INDEX(价格表!$B$4:$I$31,M7388,6),IF(AND(J7388&gt;4,J7388&lt;=5.5),INDEX(价格表!$B$4:$I$31,M7388,7),IF(J7388&gt;5.5,2.6+INDEX(价格表!$B$4:$I$31,M7388,8)*L7388)))))))</f>
        <v>2.15</v>
      </c>
    </row>
    <row r="7389" spans="1:14">
      <c r="A7389" s="20">
        <v>4311140799997</v>
      </c>
      <c r="B7389" s="18" t="s">
        <v>16</v>
      </c>
      <c r="C7389" s="21">
        <v>20201220</v>
      </c>
      <c r="D7389" s="21">
        <v>610538201209</v>
      </c>
      <c r="E7389" s="21" t="s">
        <v>16</v>
      </c>
      <c r="F7389" s="21">
        <v>20201230</v>
      </c>
      <c r="G7389" s="21" t="s">
        <v>17</v>
      </c>
      <c r="H7389" s="21" t="s">
        <v>73</v>
      </c>
      <c r="I7389" s="21" t="s">
        <v>231</v>
      </c>
      <c r="J7389" s="21">
        <v>1.42</v>
      </c>
      <c r="K7389" s="21" t="s">
        <v>20</v>
      </c>
      <c r="L7389">
        <f t="shared" si="133"/>
        <v>2</v>
      </c>
      <c r="M7389">
        <f>MATCH(H:H,价格表!$B$4:$B$35,0)</f>
        <v>7</v>
      </c>
      <c r="N7389" s="27">
        <f>IF(J7389&lt;=0.3,INDEX(价格表!$B$4:$I$31,M7389,2),IF(AND(J7389&gt;0.3,J7389&lt;=1),INDEX(价格表!$B$4:$I$31,M7389,3),IF(AND(J7389&gt;1,J7389&lt;=2.2),INDEX(价格表!$B$4:$I$31,M7389,4),IF(AND(J7389&gt;2.2,J7389&lt;=3.3),INDEX(价格表!$B$4:$I$31,M7389,5),IF(AND(J7389&gt;3.3,J7389&lt;=4),INDEX(价格表!$B$4:$I$31,M7389,6),IF(AND(J7389&gt;4,J7389&lt;=5.5),INDEX(价格表!$B$4:$I$31,M7389,7),IF(J7389&gt;5.5,2.6+INDEX(价格表!$B$4:$I$31,M7389,8)*L7389)))))))</f>
        <v>2.15</v>
      </c>
    </row>
    <row r="7390" spans="1:14">
      <c r="A7390" s="20">
        <v>4311140799999</v>
      </c>
      <c r="B7390" s="18" t="s">
        <v>16</v>
      </c>
      <c r="C7390" s="21">
        <v>20201220</v>
      </c>
      <c r="D7390" s="21">
        <v>610538201209</v>
      </c>
      <c r="E7390" s="21" t="s">
        <v>16</v>
      </c>
      <c r="F7390" s="21">
        <v>20201230</v>
      </c>
      <c r="G7390" s="21" t="s">
        <v>17</v>
      </c>
      <c r="H7390" s="21" t="s">
        <v>35</v>
      </c>
      <c r="I7390" s="21" t="s">
        <v>186</v>
      </c>
      <c r="J7390" s="21">
        <v>1.42</v>
      </c>
      <c r="K7390" s="21" t="s">
        <v>20</v>
      </c>
      <c r="L7390">
        <f t="shared" si="133"/>
        <v>2</v>
      </c>
      <c r="M7390">
        <f>MATCH(H:H,价格表!$B$4:$B$35,0)</f>
        <v>22</v>
      </c>
      <c r="N7390" s="27">
        <f>IF(J7390&lt;=0.3,INDEX(价格表!$B$4:$I$31,M7390,2),IF(AND(J7390&gt;0.3,J7390&lt;=1),INDEX(价格表!$B$4:$I$31,M7390,3),IF(AND(J7390&gt;1,J7390&lt;=2.2),INDEX(价格表!$B$4:$I$31,M7390,4),IF(AND(J7390&gt;2.2,J7390&lt;=3.3),INDEX(价格表!$B$4:$I$31,M7390,5),IF(AND(J7390&gt;3.3,J7390&lt;=4),INDEX(价格表!$B$4:$I$31,M7390,6),IF(AND(J7390&gt;4,J7390&lt;=5.5),INDEX(价格表!$B$4:$I$31,M7390,7),IF(J7390&gt;5.5,2.6+INDEX(价格表!$B$4:$I$31,M7390,8)*L7390)))))))</f>
        <v>2.15</v>
      </c>
    </row>
    <row r="7391" spans="1:14">
      <c r="A7391" s="20">
        <v>4311140800000</v>
      </c>
      <c r="B7391" s="18" t="s">
        <v>16</v>
      </c>
      <c r="C7391" s="21">
        <v>20201220</v>
      </c>
      <c r="D7391" s="21">
        <v>610538201209</v>
      </c>
      <c r="E7391" s="21" t="s">
        <v>16</v>
      </c>
      <c r="F7391" s="21">
        <v>20201230</v>
      </c>
      <c r="G7391" s="21" t="s">
        <v>17</v>
      </c>
      <c r="H7391" s="21" t="s">
        <v>75</v>
      </c>
      <c r="I7391" s="21" t="s">
        <v>372</v>
      </c>
      <c r="J7391" s="21">
        <v>1.44</v>
      </c>
      <c r="K7391" s="21" t="s">
        <v>20</v>
      </c>
      <c r="L7391">
        <f t="shared" si="133"/>
        <v>2</v>
      </c>
      <c r="M7391">
        <f>MATCH(H:H,价格表!$B$4:$B$35,0)</f>
        <v>24</v>
      </c>
      <c r="N7391" s="27">
        <f>IF(J7391&lt;=0.3,INDEX(价格表!$B$4:$I$31,M7391,2),IF(AND(J7391&gt;0.3,J7391&lt;=1),INDEX(价格表!$B$4:$I$31,M7391,3),IF(AND(J7391&gt;1,J7391&lt;=2.2),INDEX(价格表!$B$4:$I$31,M7391,4),IF(AND(J7391&gt;2.2,J7391&lt;=3.3),INDEX(价格表!$B$4:$I$31,M7391,5),IF(AND(J7391&gt;3.3,J7391&lt;=4),INDEX(价格表!$B$4:$I$31,M7391,6),IF(AND(J7391&gt;4,J7391&lt;=5.5),INDEX(价格表!$B$4:$I$31,M7391,7),IF(J7391&gt;5.5,2.6+INDEX(价格表!$B$4:$I$31,M7391,8)*L7391)))))))</f>
        <v>2.15</v>
      </c>
    </row>
    <row r="7392" spans="1:14">
      <c r="A7392" s="20">
        <v>4311140800900</v>
      </c>
      <c r="B7392" s="18" t="s">
        <v>16</v>
      </c>
      <c r="C7392" s="21">
        <v>20201220</v>
      </c>
      <c r="D7392" s="21">
        <v>610538201209</v>
      </c>
      <c r="E7392" s="21" t="s">
        <v>16</v>
      </c>
      <c r="F7392" s="21">
        <v>20201230</v>
      </c>
      <c r="G7392" s="21" t="s">
        <v>17</v>
      </c>
      <c r="H7392" s="21" t="s">
        <v>43</v>
      </c>
      <c r="I7392" s="21" t="s">
        <v>217</v>
      </c>
      <c r="J7392" s="21">
        <v>1.46</v>
      </c>
      <c r="K7392" s="21" t="s">
        <v>20</v>
      </c>
      <c r="L7392">
        <f t="shared" si="133"/>
        <v>2</v>
      </c>
      <c r="M7392">
        <f>MATCH(H:H,价格表!$B$4:$B$35,0)</f>
        <v>10</v>
      </c>
      <c r="N7392" s="27">
        <f>IF(J7392&lt;=0.3,INDEX(价格表!$B$4:$I$31,M7392,2),IF(AND(J7392&gt;0.3,J7392&lt;=1),INDEX(价格表!$B$4:$I$31,M7392,3),IF(AND(J7392&gt;1,J7392&lt;=2.2),INDEX(价格表!$B$4:$I$31,M7392,4),IF(AND(J7392&gt;2.2,J7392&lt;=3.3),INDEX(价格表!$B$4:$I$31,M7392,5),IF(AND(J7392&gt;3.3,J7392&lt;=4),INDEX(价格表!$B$4:$I$31,M7392,6),IF(AND(J7392&gt;4,J7392&lt;=5.5),INDEX(价格表!$B$4:$I$31,M7392,7),IF(J7392&gt;5.5,2.6+INDEX(价格表!$B$4:$I$31,M7392,8)*L7392)))))))</f>
        <v>2.15</v>
      </c>
    </row>
    <row r="7393" spans="1:14">
      <c r="A7393" s="20">
        <v>4311140800905</v>
      </c>
      <c r="B7393" s="18" t="s">
        <v>16</v>
      </c>
      <c r="C7393" s="21">
        <v>20201220</v>
      </c>
      <c r="D7393" s="21">
        <v>610538201209</v>
      </c>
      <c r="E7393" s="21" t="s">
        <v>16</v>
      </c>
      <c r="F7393" s="21">
        <v>20201230</v>
      </c>
      <c r="G7393" s="21" t="s">
        <v>17</v>
      </c>
      <c r="H7393" s="21" t="s">
        <v>75</v>
      </c>
      <c r="I7393" s="21" t="s">
        <v>114</v>
      </c>
      <c r="J7393" s="21">
        <v>1.42</v>
      </c>
      <c r="K7393" s="21" t="s">
        <v>20</v>
      </c>
      <c r="L7393">
        <f t="shared" si="133"/>
        <v>2</v>
      </c>
      <c r="M7393">
        <f>MATCH(H:H,价格表!$B$4:$B$35,0)</f>
        <v>24</v>
      </c>
      <c r="N7393" s="27">
        <f>IF(J7393&lt;=0.3,INDEX(价格表!$B$4:$I$31,M7393,2),IF(AND(J7393&gt;0.3,J7393&lt;=1),INDEX(价格表!$B$4:$I$31,M7393,3),IF(AND(J7393&gt;1,J7393&lt;=2.2),INDEX(价格表!$B$4:$I$31,M7393,4),IF(AND(J7393&gt;2.2,J7393&lt;=3.3),INDEX(价格表!$B$4:$I$31,M7393,5),IF(AND(J7393&gt;3.3,J7393&lt;=4),INDEX(价格表!$B$4:$I$31,M7393,6),IF(AND(J7393&gt;4,J7393&lt;=5.5),INDEX(价格表!$B$4:$I$31,M7393,7),IF(J7393&gt;5.5,2.6+INDEX(价格表!$B$4:$I$31,M7393,8)*L7393)))))))</f>
        <v>2.15</v>
      </c>
    </row>
    <row r="7394" spans="1:14">
      <c r="A7394" s="20">
        <v>4311140800914</v>
      </c>
      <c r="B7394" s="18" t="s">
        <v>16</v>
      </c>
      <c r="C7394" s="21">
        <v>20201220</v>
      </c>
      <c r="D7394" s="21">
        <v>610538201209</v>
      </c>
      <c r="E7394" s="21" t="s">
        <v>16</v>
      </c>
      <c r="F7394" s="21">
        <v>20201230</v>
      </c>
      <c r="G7394" s="21" t="s">
        <v>17</v>
      </c>
      <c r="H7394" s="21" t="s">
        <v>23</v>
      </c>
      <c r="I7394" s="21" t="s">
        <v>268</v>
      </c>
      <c r="J7394" s="21">
        <v>1.45</v>
      </c>
      <c r="K7394" s="21" t="s">
        <v>20</v>
      </c>
      <c r="L7394">
        <f t="shared" si="133"/>
        <v>2</v>
      </c>
      <c r="M7394">
        <f>MATCH(H:H,价格表!$B$4:$B$35,0)</f>
        <v>15</v>
      </c>
      <c r="N7394" s="27">
        <f>IF(J7394&lt;=0.3,INDEX(价格表!$B$4:$I$31,M7394,2),IF(AND(J7394&gt;0.3,J7394&lt;=1),INDEX(价格表!$B$4:$I$31,M7394,3),IF(AND(J7394&gt;1,J7394&lt;=2.2),INDEX(价格表!$B$4:$I$31,M7394,4),IF(AND(J7394&gt;2.2,J7394&lt;=3.3),INDEX(价格表!$B$4:$I$31,M7394,5),IF(AND(J7394&gt;3.3,J7394&lt;=4),INDEX(价格表!$B$4:$I$31,M7394,6),IF(AND(J7394&gt;4,J7394&lt;=5.5),INDEX(价格表!$B$4:$I$31,M7394,7),IF(J7394&gt;5.5,2.6+INDEX(价格表!$B$4:$I$31,M7394,8)*L7394)))))))</f>
        <v>2.15</v>
      </c>
    </row>
    <row r="7395" spans="1:14">
      <c r="A7395" s="20">
        <v>4311140800950</v>
      </c>
      <c r="B7395" s="18" t="s">
        <v>16</v>
      </c>
      <c r="C7395" s="21">
        <v>20201220</v>
      </c>
      <c r="D7395" s="21">
        <v>610538201209</v>
      </c>
      <c r="E7395" s="21" t="s">
        <v>16</v>
      </c>
      <c r="F7395" s="21">
        <v>20201230</v>
      </c>
      <c r="G7395" s="21" t="s">
        <v>17</v>
      </c>
      <c r="H7395" s="21" t="s">
        <v>37</v>
      </c>
      <c r="I7395" s="21" t="s">
        <v>119</v>
      </c>
      <c r="J7395" s="21">
        <v>1.46</v>
      </c>
      <c r="K7395" s="21" t="s">
        <v>20</v>
      </c>
      <c r="L7395">
        <f t="shared" si="133"/>
        <v>2</v>
      </c>
      <c r="M7395">
        <f>MATCH(H:H,价格表!$B$4:$B$35,0)</f>
        <v>12</v>
      </c>
      <c r="N7395" s="27">
        <f>IF(J7395&lt;=0.3,INDEX(价格表!$B$4:$I$31,M7395,2),IF(AND(J7395&gt;0.3,J7395&lt;=1),INDEX(价格表!$B$4:$I$31,M7395,3),IF(AND(J7395&gt;1,J7395&lt;=2.2),INDEX(价格表!$B$4:$I$31,M7395,4),IF(AND(J7395&gt;2.2,J7395&lt;=3.3),INDEX(价格表!$B$4:$I$31,M7395,5),IF(AND(J7395&gt;3.3,J7395&lt;=4),INDEX(价格表!$B$4:$I$31,M7395,6),IF(AND(J7395&gt;4,J7395&lt;=5.5),INDEX(价格表!$B$4:$I$31,M7395,7),IF(J7395&gt;5.5,2.6+INDEX(价格表!$B$4:$I$31,M7395,8)*L7395)))))))</f>
        <v>2.15</v>
      </c>
    </row>
    <row r="7396" spans="1:14">
      <c r="A7396" s="20">
        <v>4311140800951</v>
      </c>
      <c r="B7396" s="18" t="s">
        <v>16</v>
      </c>
      <c r="C7396" s="21">
        <v>20201220</v>
      </c>
      <c r="D7396" s="21">
        <v>610538201209</v>
      </c>
      <c r="E7396" s="21" t="s">
        <v>16</v>
      </c>
      <c r="F7396" s="21">
        <v>20201230</v>
      </c>
      <c r="G7396" s="21" t="s">
        <v>17</v>
      </c>
      <c r="H7396" s="21" t="s">
        <v>63</v>
      </c>
      <c r="I7396" s="21" t="s">
        <v>187</v>
      </c>
      <c r="J7396" s="21">
        <v>1.6</v>
      </c>
      <c r="K7396" s="21" t="s">
        <v>20</v>
      </c>
      <c r="L7396">
        <f t="shared" si="133"/>
        <v>2</v>
      </c>
      <c r="M7396">
        <f>MATCH(H:H,价格表!$B$4:$B$35,0)</f>
        <v>21</v>
      </c>
      <c r="N7396" s="27">
        <f>IF(J7396&lt;=0.3,INDEX(价格表!$B$4:$I$31,M7396,2),IF(AND(J7396&gt;0.3,J7396&lt;=1),INDEX(价格表!$B$4:$I$31,M7396,3),IF(AND(J7396&gt;1,J7396&lt;=2.2),INDEX(价格表!$B$4:$I$31,M7396,4),IF(AND(J7396&gt;2.2,J7396&lt;=3.3),INDEX(价格表!$B$4:$I$31,M7396,5),IF(AND(J7396&gt;3.3,J7396&lt;=4),INDEX(价格表!$B$4:$I$31,M7396,6),IF(AND(J7396&gt;4,J7396&lt;=5.5),INDEX(价格表!$B$4:$I$31,M7396,7),IF(J7396&gt;5.5,2.6+INDEX(价格表!$B$4:$I$31,M7396,8)*L7396)))))))</f>
        <v>2.15</v>
      </c>
    </row>
    <row r="7397" spans="1:14">
      <c r="A7397" s="20">
        <v>4311140800952</v>
      </c>
      <c r="B7397" s="18" t="s">
        <v>16</v>
      </c>
      <c r="C7397" s="21">
        <v>20201220</v>
      </c>
      <c r="D7397" s="21">
        <v>610538201209</v>
      </c>
      <c r="E7397" s="21" t="s">
        <v>16</v>
      </c>
      <c r="F7397" s="21">
        <v>20201230</v>
      </c>
      <c r="G7397" s="21" t="s">
        <v>17</v>
      </c>
      <c r="H7397" s="21" t="s">
        <v>68</v>
      </c>
      <c r="I7397" s="21" t="s">
        <v>171</v>
      </c>
      <c r="J7397" s="21">
        <v>1.42</v>
      </c>
      <c r="K7397" s="21" t="s">
        <v>20</v>
      </c>
      <c r="L7397">
        <f t="shared" si="133"/>
        <v>2</v>
      </c>
      <c r="M7397">
        <f>MATCH(H:H,价格表!$B$4:$B$35,0)</f>
        <v>5</v>
      </c>
      <c r="N7397" s="27">
        <f>IF(J7397&lt;=0.3,INDEX(价格表!$B$4:$I$31,M7397,2),IF(AND(J7397&gt;0.3,J7397&lt;=1),INDEX(价格表!$B$4:$I$31,M7397,3),IF(AND(J7397&gt;1,J7397&lt;=2.2),INDEX(价格表!$B$4:$I$31,M7397,4),IF(AND(J7397&gt;2.2,J7397&lt;=3.3),INDEX(价格表!$B$4:$I$31,M7397,5),IF(AND(J7397&gt;3.3,J7397&lt;=4),INDEX(价格表!$B$4:$I$31,M7397,6),IF(AND(J7397&gt;4,J7397&lt;=5.5),INDEX(价格表!$B$4:$I$31,M7397,7),IF(J7397&gt;5.5,2.6+INDEX(价格表!$B$4:$I$31,M7397,8)*L7397)))))))</f>
        <v>2.15</v>
      </c>
    </row>
    <row r="7398" spans="1:14">
      <c r="A7398" s="20">
        <v>4311140800953</v>
      </c>
      <c r="B7398" s="18" t="s">
        <v>16</v>
      </c>
      <c r="C7398" s="21">
        <v>20201220</v>
      </c>
      <c r="D7398" s="21">
        <v>610538201209</v>
      </c>
      <c r="E7398" s="21" t="s">
        <v>16</v>
      </c>
      <c r="F7398" s="21">
        <v>20201230</v>
      </c>
      <c r="G7398" s="21" t="s">
        <v>17</v>
      </c>
      <c r="H7398" s="21" t="s">
        <v>66</v>
      </c>
      <c r="I7398" s="21" t="s">
        <v>113</v>
      </c>
      <c r="J7398" s="21">
        <v>1.44</v>
      </c>
      <c r="K7398" s="21" t="s">
        <v>20</v>
      </c>
      <c r="L7398">
        <f t="shared" si="133"/>
        <v>2</v>
      </c>
      <c r="M7398">
        <f>MATCH(H:H,价格表!$B$4:$B$35,0)</f>
        <v>17</v>
      </c>
      <c r="N7398" s="27">
        <f>IF(J7398&lt;=0.3,INDEX(价格表!$B$4:$I$31,M7398,2),IF(AND(J7398&gt;0.3,J7398&lt;=1),INDEX(价格表!$B$4:$I$31,M7398,3),IF(AND(J7398&gt;1,J7398&lt;=2.2),INDEX(价格表!$B$4:$I$31,M7398,4),IF(AND(J7398&gt;2.2,J7398&lt;=3.3),INDEX(价格表!$B$4:$I$31,M7398,5),IF(AND(J7398&gt;3.3,J7398&lt;=4),INDEX(价格表!$B$4:$I$31,M7398,6),IF(AND(J7398&gt;4,J7398&lt;=5.5),INDEX(价格表!$B$4:$I$31,M7398,7),IF(J7398&gt;5.5,2.6+INDEX(价格表!$B$4:$I$31,M7398,8)*L7398)))))))</f>
        <v>2.15</v>
      </c>
    </row>
    <row r="7399" spans="1:14">
      <c r="A7399" s="20">
        <v>4311140800954</v>
      </c>
      <c r="B7399" s="18" t="s">
        <v>16</v>
      </c>
      <c r="C7399" s="21">
        <v>20201220</v>
      </c>
      <c r="D7399" s="21">
        <v>610538201209</v>
      </c>
      <c r="E7399" s="21" t="s">
        <v>16</v>
      </c>
      <c r="F7399" s="21">
        <v>20201230</v>
      </c>
      <c r="G7399" s="21" t="s">
        <v>17</v>
      </c>
      <c r="H7399" s="21" t="s">
        <v>75</v>
      </c>
      <c r="I7399" s="21" t="s">
        <v>114</v>
      </c>
      <c r="J7399" s="21">
        <v>1.44</v>
      </c>
      <c r="K7399" s="21" t="s">
        <v>20</v>
      </c>
      <c r="L7399">
        <f t="shared" si="133"/>
        <v>2</v>
      </c>
      <c r="M7399">
        <f>MATCH(H:H,价格表!$B$4:$B$35,0)</f>
        <v>24</v>
      </c>
      <c r="N7399" s="27">
        <f>IF(J7399&lt;=0.3,INDEX(价格表!$B$4:$I$31,M7399,2),IF(AND(J7399&gt;0.3,J7399&lt;=1),INDEX(价格表!$B$4:$I$31,M7399,3),IF(AND(J7399&gt;1,J7399&lt;=2.2),INDEX(价格表!$B$4:$I$31,M7399,4),IF(AND(J7399&gt;2.2,J7399&lt;=3.3),INDEX(价格表!$B$4:$I$31,M7399,5),IF(AND(J7399&gt;3.3,J7399&lt;=4),INDEX(价格表!$B$4:$I$31,M7399,6),IF(AND(J7399&gt;4,J7399&lt;=5.5),INDEX(价格表!$B$4:$I$31,M7399,7),IF(J7399&gt;5.5,2.6+INDEX(价格表!$B$4:$I$31,M7399,8)*L7399)))))))</f>
        <v>2.15</v>
      </c>
    </row>
    <row r="7400" spans="1:14">
      <c r="A7400" s="20">
        <v>4311140800955</v>
      </c>
      <c r="B7400" s="18" t="s">
        <v>16</v>
      </c>
      <c r="C7400" s="21">
        <v>20201220</v>
      </c>
      <c r="D7400" s="21">
        <v>610538201209</v>
      </c>
      <c r="E7400" s="21" t="s">
        <v>16</v>
      </c>
      <c r="F7400" s="21">
        <v>20201230</v>
      </c>
      <c r="G7400" s="21" t="s">
        <v>17</v>
      </c>
      <c r="H7400" s="21" t="s">
        <v>39</v>
      </c>
      <c r="I7400" s="21" t="s">
        <v>81</v>
      </c>
      <c r="J7400" s="21">
        <v>1.5</v>
      </c>
      <c r="K7400" s="21" t="s">
        <v>20</v>
      </c>
      <c r="L7400">
        <f t="shared" si="133"/>
        <v>2</v>
      </c>
      <c r="M7400">
        <f>MATCH(H:H,价格表!$B$4:$B$35,0)</f>
        <v>23</v>
      </c>
      <c r="N7400" s="27">
        <f>IF(J7400&lt;=0.3,INDEX(价格表!$B$4:$I$31,M7400,2),IF(AND(J7400&gt;0.3,J7400&lt;=1),INDEX(价格表!$B$4:$I$31,M7400,3),IF(AND(J7400&gt;1,J7400&lt;=2.2),INDEX(价格表!$B$4:$I$31,M7400,4),IF(AND(J7400&gt;2.2,J7400&lt;=3.3),INDEX(价格表!$B$4:$I$31,M7400,5),IF(AND(J7400&gt;3.3,J7400&lt;=4),INDEX(价格表!$B$4:$I$31,M7400,6),IF(AND(J7400&gt;4,J7400&lt;=5.5),INDEX(价格表!$B$4:$I$31,M7400,7),IF(J7400&gt;5.5,2.6+INDEX(价格表!$B$4:$I$31,M7400,8)*L7400)))))))</f>
        <v>2.15</v>
      </c>
    </row>
    <row r="7401" spans="1:14">
      <c r="A7401" s="20">
        <v>4311140800956</v>
      </c>
      <c r="B7401" s="18" t="s">
        <v>16</v>
      </c>
      <c r="C7401" s="21">
        <v>20201220</v>
      </c>
      <c r="D7401" s="21">
        <v>610538201209</v>
      </c>
      <c r="E7401" s="21" t="s">
        <v>16</v>
      </c>
      <c r="F7401" s="21">
        <v>20201230</v>
      </c>
      <c r="G7401" s="21" t="s">
        <v>17</v>
      </c>
      <c r="H7401" s="21" t="s">
        <v>88</v>
      </c>
      <c r="I7401" s="21" t="s">
        <v>89</v>
      </c>
      <c r="J7401" s="21">
        <v>1.42</v>
      </c>
      <c r="K7401" s="21" t="s">
        <v>20</v>
      </c>
      <c r="L7401">
        <f t="shared" si="133"/>
        <v>2</v>
      </c>
      <c r="M7401">
        <f>MATCH(H:H,价格表!$B$4:$B$35,0)</f>
        <v>19</v>
      </c>
      <c r="N7401" s="27">
        <f>IF(J7401&lt;=0.3,INDEX(价格表!$B$4:$I$31,M7401,2),IF(AND(J7401&gt;0.3,J7401&lt;=1),INDEX(价格表!$B$4:$I$31,M7401,3),IF(AND(J7401&gt;1,J7401&lt;=2.2),INDEX(价格表!$B$4:$I$31,M7401,4),IF(AND(J7401&gt;2.2,J7401&lt;=3.3),INDEX(价格表!$B$4:$I$31,M7401,5),IF(AND(J7401&gt;3.3,J7401&lt;=4),INDEX(价格表!$B$4:$I$31,M7401,6),IF(AND(J7401&gt;4,J7401&lt;=5.5),INDEX(价格表!$B$4:$I$31,M7401,7),IF(J7401&gt;5.5,2.6+INDEX(价格表!$B$4:$I$31,M7401,8)*L7401)))))))</f>
        <v>2.15</v>
      </c>
    </row>
    <row r="7402" spans="1:14">
      <c r="A7402" s="20">
        <v>4311140800957</v>
      </c>
      <c r="B7402" s="18" t="s">
        <v>16</v>
      </c>
      <c r="C7402" s="21">
        <v>20201220</v>
      </c>
      <c r="D7402" s="21">
        <v>610538201209</v>
      </c>
      <c r="E7402" s="21" t="s">
        <v>16</v>
      </c>
      <c r="F7402" s="21">
        <v>20201230</v>
      </c>
      <c r="G7402" s="21" t="s">
        <v>17</v>
      </c>
      <c r="H7402" s="21" t="s">
        <v>75</v>
      </c>
      <c r="I7402" s="21" t="s">
        <v>76</v>
      </c>
      <c r="J7402" s="21">
        <v>1.42</v>
      </c>
      <c r="K7402" s="21" t="s">
        <v>20</v>
      </c>
      <c r="L7402">
        <f t="shared" si="133"/>
        <v>2</v>
      </c>
      <c r="M7402">
        <f>MATCH(H:H,价格表!$B$4:$B$35,0)</f>
        <v>24</v>
      </c>
      <c r="N7402" s="27">
        <f>IF(J7402&lt;=0.3,INDEX(价格表!$B$4:$I$31,M7402,2),IF(AND(J7402&gt;0.3,J7402&lt;=1),INDEX(价格表!$B$4:$I$31,M7402,3),IF(AND(J7402&gt;1,J7402&lt;=2.2),INDEX(价格表!$B$4:$I$31,M7402,4),IF(AND(J7402&gt;2.2,J7402&lt;=3.3),INDEX(价格表!$B$4:$I$31,M7402,5),IF(AND(J7402&gt;3.3,J7402&lt;=4),INDEX(价格表!$B$4:$I$31,M7402,6),IF(AND(J7402&gt;4,J7402&lt;=5.5),INDEX(价格表!$B$4:$I$31,M7402,7),IF(J7402&gt;5.5,2.6+INDEX(价格表!$B$4:$I$31,M7402,8)*L7402)))))))</f>
        <v>2.15</v>
      </c>
    </row>
    <row r="7403" spans="1:14">
      <c r="A7403" s="20">
        <v>4311140800958</v>
      </c>
      <c r="B7403" s="18" t="s">
        <v>16</v>
      </c>
      <c r="C7403" s="21">
        <v>20201220</v>
      </c>
      <c r="D7403" s="21">
        <v>610538201209</v>
      </c>
      <c r="E7403" s="21" t="s">
        <v>16</v>
      </c>
      <c r="F7403" s="21">
        <v>20201230</v>
      </c>
      <c r="G7403" s="21" t="s">
        <v>17</v>
      </c>
      <c r="H7403" s="21" t="s">
        <v>33</v>
      </c>
      <c r="I7403" s="21" t="s">
        <v>34</v>
      </c>
      <c r="J7403" s="21">
        <v>1.53</v>
      </c>
      <c r="K7403" s="21" t="s">
        <v>20</v>
      </c>
      <c r="L7403">
        <f t="shared" si="133"/>
        <v>2</v>
      </c>
      <c r="M7403">
        <f>MATCH(H:H,价格表!$B$4:$B$35,0)</f>
        <v>13</v>
      </c>
      <c r="N7403" s="27">
        <f>IF(J7403&lt;=0.3,INDEX(价格表!$B$4:$I$31,M7403,2),IF(AND(J7403&gt;0.3,J7403&lt;=1),INDEX(价格表!$B$4:$I$31,M7403,3),IF(AND(J7403&gt;1,J7403&lt;=2.2),INDEX(价格表!$B$4:$I$31,M7403,4),IF(AND(J7403&gt;2.2,J7403&lt;=3.3),INDEX(价格表!$B$4:$I$31,M7403,5),IF(AND(J7403&gt;3.3,J7403&lt;=4),INDEX(价格表!$B$4:$I$31,M7403,6),IF(AND(J7403&gt;4,J7403&lt;=5.5),INDEX(价格表!$B$4:$I$31,M7403,7),IF(J7403&gt;5.5,2.6+INDEX(价格表!$B$4:$I$31,M7403,8)*L7403)))))))</f>
        <v>2.15</v>
      </c>
    </row>
    <row r="7404" spans="1:14">
      <c r="A7404" s="20">
        <v>4311140807178</v>
      </c>
      <c r="B7404" s="18" t="s">
        <v>16</v>
      </c>
      <c r="C7404" s="21">
        <v>20201220</v>
      </c>
      <c r="D7404" s="21">
        <v>610538201209</v>
      </c>
      <c r="E7404" s="21" t="s">
        <v>16</v>
      </c>
      <c r="F7404" s="21">
        <v>20201230</v>
      </c>
      <c r="G7404" s="21" t="s">
        <v>17</v>
      </c>
      <c r="H7404" s="21" t="s">
        <v>33</v>
      </c>
      <c r="I7404" s="21" t="s">
        <v>34</v>
      </c>
      <c r="J7404" s="21">
        <v>1.46</v>
      </c>
      <c r="K7404" s="21" t="s">
        <v>20</v>
      </c>
      <c r="L7404">
        <f t="shared" si="133"/>
        <v>2</v>
      </c>
      <c r="M7404">
        <f>MATCH(H:H,价格表!$B$4:$B$35,0)</f>
        <v>13</v>
      </c>
      <c r="N7404" s="27">
        <f>IF(J7404&lt;=0.3,INDEX(价格表!$B$4:$I$31,M7404,2),IF(AND(J7404&gt;0.3,J7404&lt;=1),INDEX(价格表!$B$4:$I$31,M7404,3),IF(AND(J7404&gt;1,J7404&lt;=2.2),INDEX(价格表!$B$4:$I$31,M7404,4),IF(AND(J7404&gt;2.2,J7404&lt;=3.3),INDEX(价格表!$B$4:$I$31,M7404,5),IF(AND(J7404&gt;3.3,J7404&lt;=4),INDEX(价格表!$B$4:$I$31,M7404,6),IF(AND(J7404&gt;4,J7404&lt;=5.5),INDEX(价格表!$B$4:$I$31,M7404,7),IF(J7404&gt;5.5,2.6+INDEX(价格表!$B$4:$I$31,M7404,8)*L7404)))))))</f>
        <v>2.15</v>
      </c>
    </row>
    <row r="7405" spans="1:14">
      <c r="A7405" s="20">
        <v>4311140807179</v>
      </c>
      <c r="B7405" s="18" t="s">
        <v>16</v>
      </c>
      <c r="C7405" s="21">
        <v>20201220</v>
      </c>
      <c r="D7405" s="21">
        <v>610538201209</v>
      </c>
      <c r="E7405" s="21" t="s">
        <v>16</v>
      </c>
      <c r="F7405" s="21">
        <v>20201230</v>
      </c>
      <c r="G7405" s="21" t="s">
        <v>17</v>
      </c>
      <c r="H7405" s="21" t="s">
        <v>23</v>
      </c>
      <c r="I7405" s="21" t="s">
        <v>99</v>
      </c>
      <c r="J7405" s="21">
        <v>1.62</v>
      </c>
      <c r="K7405" s="21" t="s">
        <v>20</v>
      </c>
      <c r="L7405">
        <f t="shared" si="133"/>
        <v>2</v>
      </c>
      <c r="M7405">
        <f>MATCH(H:H,价格表!$B$4:$B$35,0)</f>
        <v>15</v>
      </c>
      <c r="N7405" s="27">
        <f>IF(J7405&lt;=0.3,INDEX(价格表!$B$4:$I$31,M7405,2),IF(AND(J7405&gt;0.3,J7405&lt;=1),INDEX(价格表!$B$4:$I$31,M7405,3),IF(AND(J7405&gt;1,J7405&lt;=2.2),INDEX(价格表!$B$4:$I$31,M7405,4),IF(AND(J7405&gt;2.2,J7405&lt;=3.3),INDEX(价格表!$B$4:$I$31,M7405,5),IF(AND(J7405&gt;3.3,J7405&lt;=4),INDEX(价格表!$B$4:$I$31,M7405,6),IF(AND(J7405&gt;4,J7405&lt;=5.5),INDEX(价格表!$B$4:$I$31,M7405,7),IF(J7405&gt;5.5,2.6+INDEX(价格表!$B$4:$I$31,M7405,8)*L7405)))))))</f>
        <v>2.15</v>
      </c>
    </row>
    <row r="7406" spans="1:14">
      <c r="A7406" s="20">
        <v>4311140807180</v>
      </c>
      <c r="B7406" s="18" t="s">
        <v>16</v>
      </c>
      <c r="C7406" s="21">
        <v>20201220</v>
      </c>
      <c r="D7406" s="21">
        <v>610538201209</v>
      </c>
      <c r="E7406" s="21" t="s">
        <v>16</v>
      </c>
      <c r="F7406" s="21">
        <v>20201230</v>
      </c>
      <c r="G7406" s="21" t="s">
        <v>17</v>
      </c>
      <c r="H7406" s="21" t="s">
        <v>30</v>
      </c>
      <c r="I7406" s="21" t="s">
        <v>283</v>
      </c>
      <c r="J7406" s="21">
        <v>1.44</v>
      </c>
      <c r="K7406" s="21" t="s">
        <v>20</v>
      </c>
      <c r="L7406">
        <f t="shared" si="133"/>
        <v>2</v>
      </c>
      <c r="M7406">
        <f>MATCH(H:H,价格表!$B$4:$B$35,0)</f>
        <v>16</v>
      </c>
      <c r="N7406" s="27">
        <f>IF(J7406&lt;=0.3,INDEX(价格表!$B$4:$I$31,M7406,2),IF(AND(J7406&gt;0.3,J7406&lt;=1),INDEX(价格表!$B$4:$I$31,M7406,3),IF(AND(J7406&gt;1,J7406&lt;=2.2),INDEX(价格表!$B$4:$I$31,M7406,4),IF(AND(J7406&gt;2.2,J7406&lt;=3.3),INDEX(价格表!$B$4:$I$31,M7406,5),IF(AND(J7406&gt;3.3,J7406&lt;=4),INDEX(价格表!$B$4:$I$31,M7406,6),IF(AND(J7406&gt;4,J7406&lt;=5.5),INDEX(价格表!$B$4:$I$31,M7406,7),IF(J7406&gt;5.5,2.6+INDEX(价格表!$B$4:$I$31,M7406,8)*L7406)))))))</f>
        <v>2.15</v>
      </c>
    </row>
    <row r="7407" spans="1:14">
      <c r="A7407" s="20">
        <v>4311140807181</v>
      </c>
      <c r="B7407" s="18" t="s">
        <v>16</v>
      </c>
      <c r="C7407" s="21">
        <v>20201220</v>
      </c>
      <c r="D7407" s="21">
        <v>610538201209</v>
      </c>
      <c r="E7407" s="21" t="s">
        <v>16</v>
      </c>
      <c r="F7407" s="21">
        <v>20201230</v>
      </c>
      <c r="G7407" s="21" t="s">
        <v>17</v>
      </c>
      <c r="H7407" s="21" t="s">
        <v>30</v>
      </c>
      <c r="I7407" s="21" t="s">
        <v>144</v>
      </c>
      <c r="J7407" s="21">
        <v>1.46</v>
      </c>
      <c r="K7407" s="21" t="s">
        <v>20</v>
      </c>
      <c r="L7407">
        <f t="shared" si="133"/>
        <v>2</v>
      </c>
      <c r="M7407">
        <f>MATCH(H:H,价格表!$B$4:$B$35,0)</f>
        <v>16</v>
      </c>
      <c r="N7407" s="27">
        <f>IF(J7407&lt;=0.3,INDEX(价格表!$B$4:$I$31,M7407,2),IF(AND(J7407&gt;0.3,J7407&lt;=1),INDEX(价格表!$B$4:$I$31,M7407,3),IF(AND(J7407&gt;1,J7407&lt;=2.2),INDEX(价格表!$B$4:$I$31,M7407,4),IF(AND(J7407&gt;2.2,J7407&lt;=3.3),INDEX(价格表!$B$4:$I$31,M7407,5),IF(AND(J7407&gt;3.3,J7407&lt;=4),INDEX(价格表!$B$4:$I$31,M7407,6),IF(AND(J7407&gt;4,J7407&lt;=5.5),INDEX(价格表!$B$4:$I$31,M7407,7),IF(J7407&gt;5.5,2.6+INDEX(价格表!$B$4:$I$31,M7407,8)*L7407)))))))</f>
        <v>2.15</v>
      </c>
    </row>
    <row r="7408" spans="1:14">
      <c r="A7408" s="20">
        <v>4311140807182</v>
      </c>
      <c r="B7408" s="18" t="s">
        <v>16</v>
      </c>
      <c r="C7408" s="21">
        <v>20201220</v>
      </c>
      <c r="D7408" s="21">
        <v>610538201209</v>
      </c>
      <c r="E7408" s="21" t="s">
        <v>16</v>
      </c>
      <c r="F7408" s="21">
        <v>20201230</v>
      </c>
      <c r="G7408" s="21" t="s">
        <v>17</v>
      </c>
      <c r="H7408" s="21" t="s">
        <v>50</v>
      </c>
      <c r="I7408" s="21" t="s">
        <v>177</v>
      </c>
      <c r="J7408" s="21">
        <v>1.44</v>
      </c>
      <c r="K7408" s="21" t="s">
        <v>20</v>
      </c>
      <c r="L7408">
        <f t="shared" si="133"/>
        <v>2</v>
      </c>
      <c r="M7408">
        <f>MATCH(H:H,价格表!$B$4:$B$35,0)</f>
        <v>4</v>
      </c>
      <c r="N7408" s="27">
        <f>IF(J7408&lt;=0.3,INDEX(价格表!$B$4:$I$31,M7408,2),IF(AND(J7408&gt;0.3,J7408&lt;=1),INDEX(价格表!$B$4:$I$31,M7408,3),IF(AND(J7408&gt;1,J7408&lt;=2.2),INDEX(价格表!$B$4:$I$31,M7408,4),IF(AND(J7408&gt;2.2,J7408&lt;=3.3),INDEX(价格表!$B$4:$I$31,M7408,5),IF(AND(J7408&gt;3.3,J7408&lt;=4),INDEX(价格表!$B$4:$I$31,M7408,6),IF(AND(J7408&gt;4,J7408&lt;=5.5),INDEX(价格表!$B$4:$I$31,M7408,7),IF(J7408&gt;5.5,2.6+INDEX(价格表!$B$4:$I$31,M7408,8)*L7408)))))))</f>
        <v>2.15</v>
      </c>
    </row>
    <row r="7409" spans="1:14">
      <c r="A7409" s="20">
        <v>4311140807183</v>
      </c>
      <c r="B7409" s="18" t="s">
        <v>16</v>
      </c>
      <c r="C7409" s="21">
        <v>20201220</v>
      </c>
      <c r="D7409" s="21">
        <v>610538201209</v>
      </c>
      <c r="E7409" s="21" t="s">
        <v>16</v>
      </c>
      <c r="F7409" s="21">
        <v>20201230</v>
      </c>
      <c r="G7409" s="21" t="s">
        <v>17</v>
      </c>
      <c r="H7409" s="21" t="s">
        <v>75</v>
      </c>
      <c r="I7409" s="21" t="s">
        <v>293</v>
      </c>
      <c r="J7409" s="21">
        <v>1.46</v>
      </c>
      <c r="K7409" s="21" t="s">
        <v>20</v>
      </c>
      <c r="L7409">
        <f t="shared" si="133"/>
        <v>2</v>
      </c>
      <c r="M7409">
        <f>MATCH(H:H,价格表!$B$4:$B$35,0)</f>
        <v>24</v>
      </c>
      <c r="N7409" s="27">
        <f>IF(J7409&lt;=0.3,INDEX(价格表!$B$4:$I$31,M7409,2),IF(AND(J7409&gt;0.3,J7409&lt;=1),INDEX(价格表!$B$4:$I$31,M7409,3),IF(AND(J7409&gt;1,J7409&lt;=2.2),INDEX(价格表!$B$4:$I$31,M7409,4),IF(AND(J7409&gt;2.2,J7409&lt;=3.3),INDEX(价格表!$B$4:$I$31,M7409,5),IF(AND(J7409&gt;3.3,J7409&lt;=4),INDEX(价格表!$B$4:$I$31,M7409,6),IF(AND(J7409&gt;4,J7409&lt;=5.5),INDEX(价格表!$B$4:$I$31,M7409,7),IF(J7409&gt;5.5,2.6+INDEX(价格表!$B$4:$I$31,M7409,8)*L7409)))))))</f>
        <v>2.15</v>
      </c>
    </row>
    <row r="7410" spans="1:14">
      <c r="A7410" s="20">
        <v>4311140807185</v>
      </c>
      <c r="B7410" s="18" t="s">
        <v>16</v>
      </c>
      <c r="C7410" s="21">
        <v>20201220</v>
      </c>
      <c r="D7410" s="21">
        <v>610538201209</v>
      </c>
      <c r="E7410" s="21" t="s">
        <v>16</v>
      </c>
      <c r="F7410" s="21">
        <v>20201230</v>
      </c>
      <c r="G7410" s="21" t="s">
        <v>17</v>
      </c>
      <c r="H7410" s="21" t="s">
        <v>18</v>
      </c>
      <c r="I7410" s="21" t="s">
        <v>53</v>
      </c>
      <c r="J7410" s="21">
        <v>1.46</v>
      </c>
      <c r="K7410" s="21" t="s">
        <v>20</v>
      </c>
      <c r="L7410">
        <f t="shared" si="133"/>
        <v>2</v>
      </c>
      <c r="M7410">
        <f>MATCH(H:H,价格表!$B$4:$B$35,0)</f>
        <v>1</v>
      </c>
      <c r="N7410" s="27">
        <f>IF(J7410&lt;=0.3,INDEX(价格表!$B$4:$I$31,M7410,2),IF(AND(J7410&gt;0.3,J7410&lt;=1),INDEX(价格表!$B$4:$I$31,M7410,3),IF(AND(J7410&gt;1,J7410&lt;=2.2),INDEX(价格表!$B$4:$I$31,M7410,4),IF(AND(J7410&gt;2.2,J7410&lt;=3.3),INDEX(价格表!$B$4:$I$31,M7410,5),IF(AND(J7410&gt;3.3,J7410&lt;=4),INDEX(价格表!$B$4:$I$31,M7410,6),IF(AND(J7410&gt;4,J7410&lt;=5.5),INDEX(价格表!$B$4:$I$31,M7410,7),IF(J7410&gt;5.5,2.6+INDEX(价格表!$B$4:$I$31,M7410,8)*L7410)))))))</f>
        <v>2.15</v>
      </c>
    </row>
    <row r="7411" spans="1:14">
      <c r="A7411" s="20">
        <v>4311140807186</v>
      </c>
      <c r="B7411" s="18" t="s">
        <v>16</v>
      </c>
      <c r="C7411" s="21">
        <v>20201220</v>
      </c>
      <c r="D7411" s="21">
        <v>610538201209</v>
      </c>
      <c r="E7411" s="21" t="s">
        <v>16</v>
      </c>
      <c r="F7411" s="21">
        <v>20201230</v>
      </c>
      <c r="G7411" s="21" t="s">
        <v>17</v>
      </c>
      <c r="H7411" s="21" t="s">
        <v>68</v>
      </c>
      <c r="I7411" s="21" t="s">
        <v>146</v>
      </c>
      <c r="J7411" s="21">
        <v>1.46</v>
      </c>
      <c r="K7411" s="21" t="s">
        <v>20</v>
      </c>
      <c r="L7411">
        <f t="shared" si="133"/>
        <v>2</v>
      </c>
      <c r="M7411">
        <f>MATCH(H:H,价格表!$B$4:$B$35,0)</f>
        <v>5</v>
      </c>
      <c r="N7411" s="27">
        <f>IF(J7411&lt;=0.3,INDEX(价格表!$B$4:$I$31,M7411,2),IF(AND(J7411&gt;0.3,J7411&lt;=1),INDEX(价格表!$B$4:$I$31,M7411,3),IF(AND(J7411&gt;1,J7411&lt;=2.2),INDEX(价格表!$B$4:$I$31,M7411,4),IF(AND(J7411&gt;2.2,J7411&lt;=3.3),INDEX(价格表!$B$4:$I$31,M7411,5),IF(AND(J7411&gt;3.3,J7411&lt;=4),INDEX(价格表!$B$4:$I$31,M7411,6),IF(AND(J7411&gt;4,J7411&lt;=5.5),INDEX(价格表!$B$4:$I$31,M7411,7),IF(J7411&gt;5.5,2.6+INDEX(价格表!$B$4:$I$31,M7411,8)*L7411)))))))</f>
        <v>2.15</v>
      </c>
    </row>
    <row r="7412" spans="1:14">
      <c r="A7412" s="20">
        <v>4311140807187</v>
      </c>
      <c r="B7412" s="18" t="s">
        <v>16</v>
      </c>
      <c r="C7412" s="21">
        <v>20201220</v>
      </c>
      <c r="D7412" s="21">
        <v>610538201209</v>
      </c>
      <c r="E7412" s="21" t="s">
        <v>16</v>
      </c>
      <c r="F7412" s="21">
        <v>20201230</v>
      </c>
      <c r="G7412" s="21" t="s">
        <v>17</v>
      </c>
      <c r="H7412" s="21" t="s">
        <v>82</v>
      </c>
      <c r="I7412" s="21" t="s">
        <v>83</v>
      </c>
      <c r="J7412" s="21">
        <v>1.42</v>
      </c>
      <c r="K7412" s="21" t="s">
        <v>20</v>
      </c>
      <c r="L7412">
        <f t="shared" si="133"/>
        <v>2</v>
      </c>
      <c r="M7412">
        <f>MATCH(H:H,价格表!$B$4:$B$35,0)</f>
        <v>2</v>
      </c>
      <c r="N7412" s="27">
        <f>IF(J7412&lt;=0.3,INDEX(价格表!$B$4:$I$31,M7412,2),IF(AND(J7412&gt;0.3,J7412&lt;=1),INDEX(价格表!$B$4:$I$31,M7412,3),IF(AND(J7412&gt;1,J7412&lt;=2.2),INDEX(价格表!$B$4:$I$31,M7412,4),IF(AND(J7412&gt;2.2,J7412&lt;=3.3),INDEX(价格表!$B$4:$I$31,M7412,5),IF(AND(J7412&gt;3.3,J7412&lt;=4),INDEX(价格表!$B$4:$I$31,M7412,6),IF(AND(J7412&gt;4,J7412&lt;=5.5),INDEX(价格表!$B$4:$I$31,M7412,7),IF(J7412&gt;5.5,2.6+INDEX(价格表!$B$4:$I$31,M7412,8)*L7412)))))))</f>
        <v>2.15</v>
      </c>
    </row>
    <row r="7413" spans="1:14">
      <c r="A7413" s="20">
        <v>4311140807205</v>
      </c>
      <c r="B7413" s="18" t="s">
        <v>16</v>
      </c>
      <c r="C7413" s="21">
        <v>20201220</v>
      </c>
      <c r="D7413" s="21">
        <v>610538201209</v>
      </c>
      <c r="E7413" s="21" t="s">
        <v>16</v>
      </c>
      <c r="F7413" s="21">
        <v>20201230</v>
      </c>
      <c r="G7413" s="21" t="s">
        <v>17</v>
      </c>
      <c r="H7413" s="21" t="s">
        <v>39</v>
      </c>
      <c r="I7413" s="21" t="s">
        <v>40</v>
      </c>
      <c r="J7413" s="21">
        <v>1.42</v>
      </c>
      <c r="K7413" s="21" t="s">
        <v>20</v>
      </c>
      <c r="L7413">
        <f t="shared" si="133"/>
        <v>2</v>
      </c>
      <c r="M7413">
        <f>MATCH(H:H,价格表!$B$4:$B$35,0)</f>
        <v>23</v>
      </c>
      <c r="N7413" s="27">
        <f>IF(J7413&lt;=0.3,INDEX(价格表!$B$4:$I$31,M7413,2),IF(AND(J7413&gt;0.3,J7413&lt;=1),INDEX(价格表!$B$4:$I$31,M7413,3),IF(AND(J7413&gt;1,J7413&lt;=2.2),INDEX(价格表!$B$4:$I$31,M7413,4),IF(AND(J7413&gt;2.2,J7413&lt;=3.3),INDEX(价格表!$B$4:$I$31,M7413,5),IF(AND(J7413&gt;3.3,J7413&lt;=4),INDEX(价格表!$B$4:$I$31,M7413,6),IF(AND(J7413&gt;4,J7413&lt;=5.5),INDEX(价格表!$B$4:$I$31,M7413,7),IF(J7413&gt;5.5,2.6+INDEX(价格表!$B$4:$I$31,M7413,8)*L7413)))))))</f>
        <v>2.15</v>
      </c>
    </row>
    <row r="7414" spans="1:14">
      <c r="A7414" s="20">
        <v>4311140807206</v>
      </c>
      <c r="B7414" s="18" t="s">
        <v>16</v>
      </c>
      <c r="C7414" s="21">
        <v>20201220</v>
      </c>
      <c r="D7414" s="21">
        <v>610538201209</v>
      </c>
      <c r="E7414" s="21" t="s">
        <v>16</v>
      </c>
      <c r="F7414" s="21">
        <v>20201230</v>
      </c>
      <c r="G7414" s="21" t="s">
        <v>17</v>
      </c>
      <c r="H7414" s="21" t="s">
        <v>68</v>
      </c>
      <c r="I7414" s="21" t="s">
        <v>263</v>
      </c>
      <c r="J7414" s="21">
        <v>1.42</v>
      </c>
      <c r="K7414" s="21" t="s">
        <v>20</v>
      </c>
      <c r="L7414">
        <f t="shared" si="133"/>
        <v>2</v>
      </c>
      <c r="M7414">
        <f>MATCH(H:H,价格表!$B$4:$B$35,0)</f>
        <v>5</v>
      </c>
      <c r="N7414" s="27">
        <f>IF(J7414&lt;=0.3,INDEX(价格表!$B$4:$I$31,M7414,2),IF(AND(J7414&gt;0.3,J7414&lt;=1),INDEX(价格表!$B$4:$I$31,M7414,3),IF(AND(J7414&gt;1,J7414&lt;=2.2),INDEX(价格表!$B$4:$I$31,M7414,4),IF(AND(J7414&gt;2.2,J7414&lt;=3.3),INDEX(价格表!$B$4:$I$31,M7414,5),IF(AND(J7414&gt;3.3,J7414&lt;=4),INDEX(价格表!$B$4:$I$31,M7414,6),IF(AND(J7414&gt;4,J7414&lt;=5.5),INDEX(价格表!$B$4:$I$31,M7414,7),IF(J7414&gt;5.5,2.6+INDEX(价格表!$B$4:$I$31,M7414,8)*L7414)))))))</f>
        <v>2.15</v>
      </c>
    </row>
    <row r="7415" spans="1:14">
      <c r="A7415" s="20">
        <v>4311140807207</v>
      </c>
      <c r="B7415" s="18" t="s">
        <v>16</v>
      </c>
      <c r="C7415" s="21">
        <v>20201220</v>
      </c>
      <c r="D7415" s="21">
        <v>610538201209</v>
      </c>
      <c r="E7415" s="21" t="s">
        <v>16</v>
      </c>
      <c r="F7415" s="21">
        <v>20201230</v>
      </c>
      <c r="G7415" s="21" t="s">
        <v>17</v>
      </c>
      <c r="H7415" s="21" t="s">
        <v>66</v>
      </c>
      <c r="I7415" s="21" t="s">
        <v>67</v>
      </c>
      <c r="J7415" s="21">
        <v>1.42</v>
      </c>
      <c r="K7415" s="21" t="s">
        <v>20</v>
      </c>
      <c r="L7415">
        <f t="shared" si="133"/>
        <v>2</v>
      </c>
      <c r="M7415">
        <f>MATCH(H:H,价格表!$B$4:$B$35,0)</f>
        <v>17</v>
      </c>
      <c r="N7415" s="27">
        <f>IF(J7415&lt;=0.3,INDEX(价格表!$B$4:$I$31,M7415,2),IF(AND(J7415&gt;0.3,J7415&lt;=1),INDEX(价格表!$B$4:$I$31,M7415,3),IF(AND(J7415&gt;1,J7415&lt;=2.2),INDEX(价格表!$B$4:$I$31,M7415,4),IF(AND(J7415&gt;2.2,J7415&lt;=3.3),INDEX(价格表!$B$4:$I$31,M7415,5),IF(AND(J7415&gt;3.3,J7415&lt;=4),INDEX(价格表!$B$4:$I$31,M7415,6),IF(AND(J7415&gt;4,J7415&lt;=5.5),INDEX(价格表!$B$4:$I$31,M7415,7),IF(J7415&gt;5.5,2.6+INDEX(价格表!$B$4:$I$31,M7415,8)*L7415)))))))</f>
        <v>2.15</v>
      </c>
    </row>
    <row r="7416" spans="1:14">
      <c r="A7416" s="20">
        <v>4311140807209</v>
      </c>
      <c r="B7416" s="18" t="s">
        <v>16</v>
      </c>
      <c r="C7416" s="21">
        <v>20201220</v>
      </c>
      <c r="D7416" s="21">
        <v>610538201209</v>
      </c>
      <c r="E7416" s="21" t="s">
        <v>16</v>
      </c>
      <c r="F7416" s="21">
        <v>20201230</v>
      </c>
      <c r="G7416" s="21" t="s">
        <v>17</v>
      </c>
      <c r="H7416" s="21" t="s">
        <v>88</v>
      </c>
      <c r="I7416" s="21" t="s">
        <v>232</v>
      </c>
      <c r="J7416" s="21">
        <v>1.42</v>
      </c>
      <c r="K7416" s="21" t="s">
        <v>20</v>
      </c>
      <c r="L7416">
        <f t="shared" si="133"/>
        <v>2</v>
      </c>
      <c r="M7416">
        <f>MATCH(H:H,价格表!$B$4:$B$35,0)</f>
        <v>19</v>
      </c>
      <c r="N7416" s="27">
        <f>IF(J7416&lt;=0.3,INDEX(价格表!$B$4:$I$31,M7416,2),IF(AND(J7416&gt;0.3,J7416&lt;=1),INDEX(价格表!$B$4:$I$31,M7416,3),IF(AND(J7416&gt;1,J7416&lt;=2.2),INDEX(价格表!$B$4:$I$31,M7416,4),IF(AND(J7416&gt;2.2,J7416&lt;=3.3),INDEX(价格表!$B$4:$I$31,M7416,5),IF(AND(J7416&gt;3.3,J7416&lt;=4),INDEX(价格表!$B$4:$I$31,M7416,6),IF(AND(J7416&gt;4,J7416&lt;=5.5),INDEX(价格表!$B$4:$I$31,M7416,7),IF(J7416&gt;5.5,2.6+INDEX(价格表!$B$4:$I$31,M7416,8)*L7416)))))))</f>
        <v>2.15</v>
      </c>
    </row>
    <row r="7417" spans="1:14">
      <c r="A7417" s="20">
        <v>4311140807210</v>
      </c>
      <c r="B7417" s="18" t="s">
        <v>16</v>
      </c>
      <c r="C7417" s="21">
        <v>20201220</v>
      </c>
      <c r="D7417" s="21">
        <v>610538201209</v>
      </c>
      <c r="E7417" s="21" t="s">
        <v>16</v>
      </c>
      <c r="F7417" s="21">
        <v>20201230</v>
      </c>
      <c r="G7417" s="21" t="s">
        <v>17</v>
      </c>
      <c r="H7417" s="21" t="s">
        <v>39</v>
      </c>
      <c r="I7417" s="21" t="s">
        <v>226</v>
      </c>
      <c r="J7417" s="21">
        <v>1.46</v>
      </c>
      <c r="K7417" s="21" t="s">
        <v>20</v>
      </c>
      <c r="L7417">
        <f t="shared" si="133"/>
        <v>2</v>
      </c>
      <c r="M7417">
        <f>MATCH(H:H,价格表!$B$4:$B$35,0)</f>
        <v>23</v>
      </c>
      <c r="N7417" s="27">
        <f>IF(J7417&lt;=0.3,INDEX(价格表!$B$4:$I$31,M7417,2),IF(AND(J7417&gt;0.3,J7417&lt;=1),INDEX(价格表!$B$4:$I$31,M7417,3),IF(AND(J7417&gt;1,J7417&lt;=2.2),INDEX(价格表!$B$4:$I$31,M7417,4),IF(AND(J7417&gt;2.2,J7417&lt;=3.3),INDEX(价格表!$B$4:$I$31,M7417,5),IF(AND(J7417&gt;3.3,J7417&lt;=4),INDEX(价格表!$B$4:$I$31,M7417,6),IF(AND(J7417&gt;4,J7417&lt;=5.5),INDEX(价格表!$B$4:$I$31,M7417,7),IF(J7417&gt;5.5,2.6+INDEX(价格表!$B$4:$I$31,M7417,8)*L7417)))))))</f>
        <v>2.15</v>
      </c>
    </row>
    <row r="7418" spans="1:14">
      <c r="A7418" s="20">
        <v>4311140807211</v>
      </c>
      <c r="B7418" s="18" t="s">
        <v>16</v>
      </c>
      <c r="C7418" s="21">
        <v>20201220</v>
      </c>
      <c r="D7418" s="21">
        <v>610538201209</v>
      </c>
      <c r="E7418" s="21" t="s">
        <v>16</v>
      </c>
      <c r="F7418" s="21">
        <v>20201230</v>
      </c>
      <c r="G7418" s="21" t="s">
        <v>17</v>
      </c>
      <c r="H7418" s="21" t="s">
        <v>30</v>
      </c>
      <c r="I7418" s="21" t="s">
        <v>157</v>
      </c>
      <c r="J7418" s="21">
        <v>1.42</v>
      </c>
      <c r="K7418" s="21" t="s">
        <v>20</v>
      </c>
      <c r="L7418">
        <f t="shared" si="133"/>
        <v>2</v>
      </c>
      <c r="M7418">
        <f>MATCH(H:H,价格表!$B$4:$B$35,0)</f>
        <v>16</v>
      </c>
      <c r="N7418" s="27">
        <f>IF(J7418&lt;=0.3,INDEX(价格表!$B$4:$I$31,M7418,2),IF(AND(J7418&gt;0.3,J7418&lt;=1),INDEX(价格表!$B$4:$I$31,M7418,3),IF(AND(J7418&gt;1,J7418&lt;=2.2),INDEX(价格表!$B$4:$I$31,M7418,4),IF(AND(J7418&gt;2.2,J7418&lt;=3.3),INDEX(价格表!$B$4:$I$31,M7418,5),IF(AND(J7418&gt;3.3,J7418&lt;=4),INDEX(价格表!$B$4:$I$31,M7418,6),IF(AND(J7418&gt;4,J7418&lt;=5.5),INDEX(价格表!$B$4:$I$31,M7418,7),IF(J7418&gt;5.5,2.6+INDEX(价格表!$B$4:$I$31,M7418,8)*L7418)))))))</f>
        <v>2.15</v>
      </c>
    </row>
    <row r="7419" spans="1:14">
      <c r="A7419" s="20">
        <v>4311140807212</v>
      </c>
      <c r="B7419" s="18" t="s">
        <v>16</v>
      </c>
      <c r="C7419" s="21">
        <v>20201220</v>
      </c>
      <c r="D7419" s="21">
        <v>610538201209</v>
      </c>
      <c r="E7419" s="21" t="s">
        <v>16</v>
      </c>
      <c r="F7419" s="21">
        <v>20201230</v>
      </c>
      <c r="G7419" s="21" t="s">
        <v>17</v>
      </c>
      <c r="H7419" s="21" t="s">
        <v>88</v>
      </c>
      <c r="I7419" s="21" t="s">
        <v>101</v>
      </c>
      <c r="J7419" s="21">
        <v>1.46</v>
      </c>
      <c r="K7419" s="21" t="s">
        <v>20</v>
      </c>
      <c r="L7419">
        <f t="shared" si="133"/>
        <v>2</v>
      </c>
      <c r="M7419">
        <f>MATCH(H:H,价格表!$B$4:$B$35,0)</f>
        <v>19</v>
      </c>
      <c r="N7419" s="27">
        <f>IF(J7419&lt;=0.3,INDEX(价格表!$B$4:$I$31,M7419,2),IF(AND(J7419&gt;0.3,J7419&lt;=1),INDEX(价格表!$B$4:$I$31,M7419,3),IF(AND(J7419&gt;1,J7419&lt;=2.2),INDEX(价格表!$B$4:$I$31,M7419,4),IF(AND(J7419&gt;2.2,J7419&lt;=3.3),INDEX(价格表!$B$4:$I$31,M7419,5),IF(AND(J7419&gt;3.3,J7419&lt;=4),INDEX(价格表!$B$4:$I$31,M7419,6),IF(AND(J7419&gt;4,J7419&lt;=5.5),INDEX(价格表!$B$4:$I$31,M7419,7),IF(J7419&gt;5.5,2.6+INDEX(价格表!$B$4:$I$31,M7419,8)*L7419)))))))</f>
        <v>2.15</v>
      </c>
    </row>
    <row r="7420" spans="1:14">
      <c r="A7420" s="20">
        <v>4311140807213</v>
      </c>
      <c r="B7420" s="18" t="s">
        <v>16</v>
      </c>
      <c r="C7420" s="21">
        <v>20201220</v>
      </c>
      <c r="D7420" s="21">
        <v>610538201209</v>
      </c>
      <c r="E7420" s="21" t="s">
        <v>16</v>
      </c>
      <c r="F7420" s="21">
        <v>20201230</v>
      </c>
      <c r="G7420" s="21" t="s">
        <v>17</v>
      </c>
      <c r="H7420" s="21" t="s">
        <v>21</v>
      </c>
      <c r="I7420" s="21" t="s">
        <v>201</v>
      </c>
      <c r="J7420" s="21">
        <v>1.69</v>
      </c>
      <c r="K7420" s="21" t="s">
        <v>20</v>
      </c>
      <c r="L7420">
        <f t="shared" si="133"/>
        <v>2</v>
      </c>
      <c r="M7420">
        <f>MATCH(H:H,价格表!$B$4:$B$35,0)</f>
        <v>20</v>
      </c>
      <c r="N7420" s="27">
        <f>IF(J7420&lt;=0.3,INDEX(价格表!$B$4:$I$31,M7420,2),IF(AND(J7420&gt;0.3,J7420&lt;=1),INDEX(价格表!$B$4:$I$31,M7420,3),IF(AND(J7420&gt;1,J7420&lt;=2.2),INDEX(价格表!$B$4:$I$31,M7420,4),IF(AND(J7420&gt;2.2,J7420&lt;=3.3),INDEX(价格表!$B$4:$I$31,M7420,5),IF(AND(J7420&gt;3.3,J7420&lt;=4),INDEX(价格表!$B$4:$I$31,M7420,6),IF(AND(J7420&gt;4,J7420&lt;=5.5),INDEX(价格表!$B$4:$I$31,M7420,7),IF(J7420&gt;5.5,2.6+INDEX(价格表!$B$4:$I$31,M7420,8)*L7420)))))))</f>
        <v>2.15</v>
      </c>
    </row>
    <row r="7421" spans="1:14">
      <c r="A7421" s="20">
        <v>4311140807214</v>
      </c>
      <c r="B7421" s="18" t="s">
        <v>16</v>
      </c>
      <c r="C7421" s="21">
        <v>20201220</v>
      </c>
      <c r="D7421" s="21">
        <v>610538201209</v>
      </c>
      <c r="E7421" s="21" t="s">
        <v>16</v>
      </c>
      <c r="F7421" s="21">
        <v>20201230</v>
      </c>
      <c r="G7421" s="21" t="s">
        <v>17</v>
      </c>
      <c r="H7421" s="21" t="s">
        <v>27</v>
      </c>
      <c r="I7421" s="21" t="s">
        <v>128</v>
      </c>
      <c r="J7421" s="21">
        <v>1.46</v>
      </c>
      <c r="K7421" s="21" t="s">
        <v>20</v>
      </c>
      <c r="L7421">
        <f t="shared" si="133"/>
        <v>2</v>
      </c>
      <c r="M7421">
        <f>MATCH(H:H,价格表!$B$4:$B$35,0)</f>
        <v>3</v>
      </c>
      <c r="N7421" s="27">
        <f>IF(J7421&lt;=0.3,INDEX(价格表!$B$4:$I$31,M7421,2),IF(AND(J7421&gt;0.3,J7421&lt;=1),INDEX(价格表!$B$4:$I$31,M7421,3),IF(AND(J7421&gt;1,J7421&lt;=2.2),INDEX(价格表!$B$4:$I$31,M7421,4),IF(AND(J7421&gt;2.2,J7421&lt;=3.3),INDEX(价格表!$B$4:$I$31,M7421,5),IF(AND(J7421&gt;3.3,J7421&lt;=4),INDEX(价格表!$B$4:$I$31,M7421,6),IF(AND(J7421&gt;4,J7421&lt;=5.5),INDEX(价格表!$B$4:$I$31,M7421,7),IF(J7421&gt;5.5,2.6+INDEX(价格表!$B$4:$I$31,M7421,8)*L7421)))))))</f>
        <v>2.15</v>
      </c>
    </row>
    <row r="7422" spans="1:14">
      <c r="A7422" s="20">
        <v>4311140808146</v>
      </c>
      <c r="B7422" s="18" t="s">
        <v>16</v>
      </c>
      <c r="C7422" s="21">
        <v>20201220</v>
      </c>
      <c r="D7422" s="21">
        <v>610538201209</v>
      </c>
      <c r="E7422" s="21" t="s">
        <v>16</v>
      </c>
      <c r="F7422" s="21">
        <v>20201230</v>
      </c>
      <c r="G7422" s="21" t="s">
        <v>17</v>
      </c>
      <c r="H7422" s="21" t="s">
        <v>25</v>
      </c>
      <c r="I7422" s="21" t="s">
        <v>84</v>
      </c>
      <c r="J7422" s="21">
        <v>1.54</v>
      </c>
      <c r="K7422" s="21" t="s">
        <v>20</v>
      </c>
      <c r="L7422">
        <f t="shared" si="133"/>
        <v>2</v>
      </c>
      <c r="M7422">
        <f>MATCH(H:H,价格表!$B$4:$B$35,0)</f>
        <v>25</v>
      </c>
      <c r="N7422" s="27">
        <f>IF(J7422&lt;=0.3,INDEX(价格表!$B$4:$I$31,M7422,2),IF(AND(J7422&gt;0.3,J7422&lt;=1),INDEX(价格表!$B$4:$I$31,M7422,3),IF(AND(J7422&gt;1,J7422&lt;=2.2),INDEX(价格表!$B$4:$I$31,M7422,4),IF(AND(J7422&gt;2.2,J7422&lt;=3.3),INDEX(价格表!$B$4:$I$31,M7422,5),IF(AND(J7422&gt;3.3,J7422&lt;=4),INDEX(价格表!$B$4:$I$31,M7422,6),IF(AND(J7422&gt;4,J7422&lt;=5.5),INDEX(价格表!$B$4:$I$31,M7422,7),IF(J7422&gt;5.5,2.6+INDEX(价格表!$B$4:$I$31,M7422,8)*L7422)))))))</f>
        <v>2.15</v>
      </c>
    </row>
    <row r="7423" spans="1:14">
      <c r="A7423" s="20">
        <v>4311140808170</v>
      </c>
      <c r="B7423" s="18" t="s">
        <v>16</v>
      </c>
      <c r="C7423" s="21">
        <v>20201220</v>
      </c>
      <c r="D7423" s="21">
        <v>610538201209</v>
      </c>
      <c r="E7423" s="21" t="s">
        <v>16</v>
      </c>
      <c r="F7423" s="21">
        <v>20201230</v>
      </c>
      <c r="G7423" s="21" t="s">
        <v>17</v>
      </c>
      <c r="H7423" s="21" t="s">
        <v>21</v>
      </c>
      <c r="I7423" s="21" t="s">
        <v>279</v>
      </c>
      <c r="J7423" s="21">
        <v>1.46</v>
      </c>
      <c r="K7423" s="21" t="s">
        <v>20</v>
      </c>
      <c r="L7423">
        <f t="shared" si="133"/>
        <v>2</v>
      </c>
      <c r="M7423">
        <f>MATCH(H:H,价格表!$B$4:$B$35,0)</f>
        <v>20</v>
      </c>
      <c r="N7423" s="27">
        <f>IF(J7423&lt;=0.3,INDEX(价格表!$B$4:$I$31,M7423,2),IF(AND(J7423&gt;0.3,J7423&lt;=1),INDEX(价格表!$B$4:$I$31,M7423,3),IF(AND(J7423&gt;1,J7423&lt;=2.2),INDEX(价格表!$B$4:$I$31,M7423,4),IF(AND(J7423&gt;2.2,J7423&lt;=3.3),INDEX(价格表!$B$4:$I$31,M7423,5),IF(AND(J7423&gt;3.3,J7423&lt;=4),INDEX(价格表!$B$4:$I$31,M7423,6),IF(AND(J7423&gt;4,J7423&lt;=5.5),INDEX(价格表!$B$4:$I$31,M7423,7),IF(J7423&gt;5.5,2.6+INDEX(价格表!$B$4:$I$31,M7423,8)*L7423)))))))</f>
        <v>2.15</v>
      </c>
    </row>
    <row r="7424" spans="1:14">
      <c r="A7424" s="20">
        <v>4311140814474</v>
      </c>
      <c r="B7424" s="18" t="s">
        <v>16</v>
      </c>
      <c r="C7424" s="21">
        <v>20201220</v>
      </c>
      <c r="D7424" s="21">
        <v>610538201209</v>
      </c>
      <c r="E7424" s="21" t="s">
        <v>16</v>
      </c>
      <c r="F7424" s="21">
        <v>20201230</v>
      </c>
      <c r="G7424" s="21" t="s">
        <v>17</v>
      </c>
      <c r="H7424" s="21" t="s">
        <v>23</v>
      </c>
      <c r="I7424" s="21" t="s">
        <v>98</v>
      </c>
      <c r="J7424" s="21">
        <v>1.47</v>
      </c>
      <c r="K7424" s="21" t="s">
        <v>20</v>
      </c>
      <c r="L7424">
        <f t="shared" si="133"/>
        <v>2</v>
      </c>
      <c r="M7424">
        <f>MATCH(H:H,价格表!$B$4:$B$35,0)</f>
        <v>15</v>
      </c>
      <c r="N7424" s="27">
        <f>IF(J7424&lt;=0.3,INDEX(价格表!$B$4:$I$31,M7424,2),IF(AND(J7424&gt;0.3,J7424&lt;=1),INDEX(价格表!$B$4:$I$31,M7424,3),IF(AND(J7424&gt;1,J7424&lt;=2.2),INDEX(价格表!$B$4:$I$31,M7424,4),IF(AND(J7424&gt;2.2,J7424&lt;=3.3),INDEX(价格表!$B$4:$I$31,M7424,5),IF(AND(J7424&gt;3.3,J7424&lt;=4),INDEX(价格表!$B$4:$I$31,M7424,6),IF(AND(J7424&gt;4,J7424&lt;=5.5),INDEX(价格表!$B$4:$I$31,M7424,7),IF(J7424&gt;5.5,2.6+INDEX(价格表!$B$4:$I$31,M7424,8)*L7424)))))))</f>
        <v>2.15</v>
      </c>
    </row>
    <row r="7425" spans="1:14">
      <c r="A7425" s="20">
        <v>4311140814477</v>
      </c>
      <c r="B7425" s="18" t="s">
        <v>16</v>
      </c>
      <c r="C7425" s="21">
        <v>20201220</v>
      </c>
      <c r="D7425" s="21">
        <v>610538201209</v>
      </c>
      <c r="E7425" s="21" t="s">
        <v>16</v>
      </c>
      <c r="F7425" s="21">
        <v>20201230</v>
      </c>
      <c r="G7425" s="21" t="s">
        <v>17</v>
      </c>
      <c r="H7425" s="21" t="s">
        <v>56</v>
      </c>
      <c r="I7425" s="21" t="s">
        <v>233</v>
      </c>
      <c r="J7425" s="21">
        <v>1.43</v>
      </c>
      <c r="K7425" s="21" t="s">
        <v>20</v>
      </c>
      <c r="L7425">
        <f t="shared" si="133"/>
        <v>2</v>
      </c>
      <c r="M7425">
        <f>MATCH(H:H,价格表!$B$4:$B$35,0)</f>
        <v>11</v>
      </c>
      <c r="N7425" s="27">
        <f>IF(J7425&lt;=0.3,INDEX(价格表!$B$4:$I$31,M7425,2),IF(AND(J7425&gt;0.3,J7425&lt;=1),INDEX(价格表!$B$4:$I$31,M7425,3),IF(AND(J7425&gt;1,J7425&lt;=2.2),INDEX(价格表!$B$4:$I$31,M7425,4),IF(AND(J7425&gt;2.2,J7425&lt;=3.3),INDEX(价格表!$B$4:$I$31,M7425,5),IF(AND(J7425&gt;3.3,J7425&lt;=4),INDEX(价格表!$B$4:$I$31,M7425,6),IF(AND(J7425&gt;4,J7425&lt;=5.5),INDEX(价格表!$B$4:$I$31,M7425,7),IF(J7425&gt;5.5,2.6+INDEX(价格表!$B$4:$I$31,M7425,8)*L7425)))))))</f>
        <v>2.15</v>
      </c>
    </row>
    <row r="7426" spans="1:14">
      <c r="A7426" s="20">
        <v>4311140814478</v>
      </c>
      <c r="B7426" s="18" t="s">
        <v>16</v>
      </c>
      <c r="C7426" s="21">
        <v>20201220</v>
      </c>
      <c r="D7426" s="21">
        <v>610538201209</v>
      </c>
      <c r="E7426" s="21" t="s">
        <v>16</v>
      </c>
      <c r="F7426" s="21">
        <v>20201230</v>
      </c>
      <c r="G7426" s="21" t="s">
        <v>17</v>
      </c>
      <c r="H7426" s="21" t="s">
        <v>50</v>
      </c>
      <c r="I7426" s="21" t="s">
        <v>247</v>
      </c>
      <c r="J7426" s="21">
        <v>1.42</v>
      </c>
      <c r="K7426" s="21" t="s">
        <v>20</v>
      </c>
      <c r="L7426">
        <f t="shared" si="133"/>
        <v>2</v>
      </c>
      <c r="M7426">
        <f>MATCH(H:H,价格表!$B$4:$B$35,0)</f>
        <v>4</v>
      </c>
      <c r="N7426" s="27">
        <f>IF(J7426&lt;=0.3,INDEX(价格表!$B$4:$I$31,M7426,2),IF(AND(J7426&gt;0.3,J7426&lt;=1),INDEX(价格表!$B$4:$I$31,M7426,3),IF(AND(J7426&gt;1,J7426&lt;=2.2),INDEX(价格表!$B$4:$I$31,M7426,4),IF(AND(J7426&gt;2.2,J7426&lt;=3.3),INDEX(价格表!$B$4:$I$31,M7426,5),IF(AND(J7426&gt;3.3,J7426&lt;=4),INDEX(价格表!$B$4:$I$31,M7426,6),IF(AND(J7426&gt;4,J7426&lt;=5.5),INDEX(价格表!$B$4:$I$31,M7426,7),IF(J7426&gt;5.5,2.6+INDEX(价格表!$B$4:$I$31,M7426,8)*L7426)))))))</f>
        <v>2.15</v>
      </c>
    </row>
    <row r="7427" spans="1:14">
      <c r="A7427" s="20">
        <v>4311140814479</v>
      </c>
      <c r="B7427" s="18" t="s">
        <v>16</v>
      </c>
      <c r="C7427" s="21">
        <v>20201220</v>
      </c>
      <c r="D7427" s="21">
        <v>610538201209</v>
      </c>
      <c r="E7427" s="21" t="s">
        <v>16</v>
      </c>
      <c r="F7427" s="21">
        <v>20201230</v>
      </c>
      <c r="G7427" s="21" t="s">
        <v>17</v>
      </c>
      <c r="H7427" s="21" t="s">
        <v>39</v>
      </c>
      <c r="I7427" s="21" t="s">
        <v>208</v>
      </c>
      <c r="J7427" s="21">
        <v>1.45</v>
      </c>
      <c r="K7427" s="21" t="s">
        <v>20</v>
      </c>
      <c r="L7427">
        <f t="shared" si="133"/>
        <v>2</v>
      </c>
      <c r="M7427">
        <f>MATCH(H:H,价格表!$B$4:$B$35,0)</f>
        <v>23</v>
      </c>
      <c r="N7427" s="27">
        <f>IF(J7427&lt;=0.3,INDEX(价格表!$B$4:$I$31,M7427,2),IF(AND(J7427&gt;0.3,J7427&lt;=1),INDEX(价格表!$B$4:$I$31,M7427,3),IF(AND(J7427&gt;1,J7427&lt;=2.2),INDEX(价格表!$B$4:$I$31,M7427,4),IF(AND(J7427&gt;2.2,J7427&lt;=3.3),INDEX(价格表!$B$4:$I$31,M7427,5),IF(AND(J7427&gt;3.3,J7427&lt;=4),INDEX(价格表!$B$4:$I$31,M7427,6),IF(AND(J7427&gt;4,J7427&lt;=5.5),INDEX(价格表!$B$4:$I$31,M7427,7),IF(J7427&gt;5.5,2.6+INDEX(价格表!$B$4:$I$31,M7427,8)*L7427)))))))</f>
        <v>2.15</v>
      </c>
    </row>
    <row r="7428" spans="1:14">
      <c r="A7428" s="20">
        <v>4311140814480</v>
      </c>
      <c r="B7428" s="18" t="s">
        <v>16</v>
      </c>
      <c r="C7428" s="21">
        <v>20201220</v>
      </c>
      <c r="D7428" s="21">
        <v>610538201209</v>
      </c>
      <c r="E7428" s="21" t="s">
        <v>16</v>
      </c>
      <c r="F7428" s="21">
        <v>20201230</v>
      </c>
      <c r="G7428" s="21" t="s">
        <v>17</v>
      </c>
      <c r="H7428" s="21" t="s">
        <v>23</v>
      </c>
      <c r="I7428" s="21" t="s">
        <v>99</v>
      </c>
      <c r="J7428" s="21">
        <v>1.64</v>
      </c>
      <c r="K7428" s="21" t="s">
        <v>20</v>
      </c>
      <c r="L7428">
        <f t="shared" ref="L7428:L7491" si="134">ROUNDUP(J7428,0)</f>
        <v>2</v>
      </c>
      <c r="M7428">
        <f>MATCH(H:H,价格表!$B$4:$B$35,0)</f>
        <v>15</v>
      </c>
      <c r="N7428" s="27">
        <f>IF(J7428&lt;=0.3,INDEX(价格表!$B$4:$I$31,M7428,2),IF(AND(J7428&gt;0.3,J7428&lt;=1),INDEX(价格表!$B$4:$I$31,M7428,3),IF(AND(J7428&gt;1,J7428&lt;=2.2),INDEX(价格表!$B$4:$I$31,M7428,4),IF(AND(J7428&gt;2.2,J7428&lt;=3.3),INDEX(价格表!$B$4:$I$31,M7428,5),IF(AND(J7428&gt;3.3,J7428&lt;=4),INDEX(价格表!$B$4:$I$31,M7428,6),IF(AND(J7428&gt;4,J7428&lt;=5.5),INDEX(价格表!$B$4:$I$31,M7428,7),IF(J7428&gt;5.5,2.6+INDEX(价格表!$B$4:$I$31,M7428,8)*L7428)))))))</f>
        <v>2.15</v>
      </c>
    </row>
    <row r="7429" spans="1:14">
      <c r="A7429" s="20">
        <v>4311140814481</v>
      </c>
      <c r="B7429" s="18" t="s">
        <v>16</v>
      </c>
      <c r="C7429" s="21">
        <v>20201220</v>
      </c>
      <c r="D7429" s="21">
        <v>610538201209</v>
      </c>
      <c r="E7429" s="21" t="s">
        <v>16</v>
      </c>
      <c r="F7429" s="21">
        <v>20201230</v>
      </c>
      <c r="G7429" s="21" t="s">
        <v>17</v>
      </c>
      <c r="H7429" s="21" t="s">
        <v>56</v>
      </c>
      <c r="I7429" s="21" t="s">
        <v>100</v>
      </c>
      <c r="J7429" s="21">
        <v>1.46</v>
      </c>
      <c r="K7429" s="21" t="s">
        <v>20</v>
      </c>
      <c r="L7429">
        <f t="shared" si="134"/>
        <v>2</v>
      </c>
      <c r="M7429">
        <f>MATCH(H:H,价格表!$B$4:$B$35,0)</f>
        <v>11</v>
      </c>
      <c r="N7429" s="27">
        <f>IF(J7429&lt;=0.3,INDEX(价格表!$B$4:$I$31,M7429,2),IF(AND(J7429&gt;0.3,J7429&lt;=1),INDEX(价格表!$B$4:$I$31,M7429,3),IF(AND(J7429&gt;1,J7429&lt;=2.2),INDEX(价格表!$B$4:$I$31,M7429,4),IF(AND(J7429&gt;2.2,J7429&lt;=3.3),INDEX(价格表!$B$4:$I$31,M7429,5),IF(AND(J7429&gt;3.3,J7429&lt;=4),INDEX(价格表!$B$4:$I$31,M7429,6),IF(AND(J7429&gt;4,J7429&lt;=5.5),INDEX(价格表!$B$4:$I$31,M7429,7),IF(J7429&gt;5.5,2.6+INDEX(价格表!$B$4:$I$31,M7429,8)*L7429)))))))</f>
        <v>2.15</v>
      </c>
    </row>
    <row r="7430" spans="1:14">
      <c r="A7430" s="20">
        <v>4311140814482</v>
      </c>
      <c r="B7430" s="18" t="s">
        <v>16</v>
      </c>
      <c r="C7430" s="21">
        <v>20201220</v>
      </c>
      <c r="D7430" s="21">
        <v>610538201209</v>
      </c>
      <c r="E7430" s="21" t="s">
        <v>16</v>
      </c>
      <c r="F7430" s="21">
        <v>20201230</v>
      </c>
      <c r="G7430" s="21" t="s">
        <v>17</v>
      </c>
      <c r="H7430" s="21" t="s">
        <v>66</v>
      </c>
      <c r="I7430" s="21" t="s">
        <v>67</v>
      </c>
      <c r="J7430" s="21">
        <v>1.46</v>
      </c>
      <c r="K7430" s="21" t="s">
        <v>20</v>
      </c>
      <c r="L7430">
        <f t="shared" si="134"/>
        <v>2</v>
      </c>
      <c r="M7430">
        <f>MATCH(H:H,价格表!$B$4:$B$35,0)</f>
        <v>17</v>
      </c>
      <c r="N7430" s="27">
        <f>IF(J7430&lt;=0.3,INDEX(价格表!$B$4:$I$31,M7430,2),IF(AND(J7430&gt;0.3,J7430&lt;=1),INDEX(价格表!$B$4:$I$31,M7430,3),IF(AND(J7430&gt;1,J7430&lt;=2.2),INDEX(价格表!$B$4:$I$31,M7430,4),IF(AND(J7430&gt;2.2,J7430&lt;=3.3),INDEX(价格表!$B$4:$I$31,M7430,5),IF(AND(J7430&gt;3.3,J7430&lt;=4),INDEX(价格表!$B$4:$I$31,M7430,6),IF(AND(J7430&gt;4,J7430&lt;=5.5),INDEX(价格表!$B$4:$I$31,M7430,7),IF(J7430&gt;5.5,2.6+INDEX(价格表!$B$4:$I$31,M7430,8)*L7430)))))))</f>
        <v>2.15</v>
      </c>
    </row>
    <row r="7431" spans="1:14">
      <c r="A7431" s="20">
        <v>4311140814483</v>
      </c>
      <c r="B7431" s="18" t="s">
        <v>16</v>
      </c>
      <c r="C7431" s="21">
        <v>20201220</v>
      </c>
      <c r="D7431" s="21">
        <v>610538201209</v>
      </c>
      <c r="E7431" s="21" t="s">
        <v>16</v>
      </c>
      <c r="F7431" s="21">
        <v>20201230</v>
      </c>
      <c r="G7431" s="21" t="s">
        <v>17</v>
      </c>
      <c r="H7431" s="21" t="s">
        <v>21</v>
      </c>
      <c r="I7431" s="21" t="s">
        <v>22</v>
      </c>
      <c r="J7431" s="21">
        <v>1.5</v>
      </c>
      <c r="K7431" s="21" t="s">
        <v>20</v>
      </c>
      <c r="L7431">
        <f t="shared" si="134"/>
        <v>2</v>
      </c>
      <c r="M7431">
        <f>MATCH(H:H,价格表!$B$4:$B$35,0)</f>
        <v>20</v>
      </c>
      <c r="N7431" s="27">
        <f>IF(J7431&lt;=0.3,INDEX(价格表!$B$4:$I$31,M7431,2),IF(AND(J7431&gt;0.3,J7431&lt;=1),INDEX(价格表!$B$4:$I$31,M7431,3),IF(AND(J7431&gt;1,J7431&lt;=2.2),INDEX(价格表!$B$4:$I$31,M7431,4),IF(AND(J7431&gt;2.2,J7431&lt;=3.3),INDEX(价格表!$B$4:$I$31,M7431,5),IF(AND(J7431&gt;3.3,J7431&lt;=4),INDEX(价格表!$B$4:$I$31,M7431,6),IF(AND(J7431&gt;4,J7431&lt;=5.5),INDEX(价格表!$B$4:$I$31,M7431,7),IF(J7431&gt;5.5,2.6+INDEX(价格表!$B$4:$I$31,M7431,8)*L7431)))))))</f>
        <v>2.15</v>
      </c>
    </row>
    <row r="7432" spans="1:14">
      <c r="A7432" s="20">
        <v>4311140815430</v>
      </c>
      <c r="B7432" s="18" t="s">
        <v>16</v>
      </c>
      <c r="C7432" s="21">
        <v>20201220</v>
      </c>
      <c r="D7432" s="21">
        <v>610538201209</v>
      </c>
      <c r="E7432" s="21" t="s">
        <v>16</v>
      </c>
      <c r="F7432" s="21">
        <v>20201230</v>
      </c>
      <c r="G7432" s="21" t="s">
        <v>17</v>
      </c>
      <c r="H7432" s="21" t="s">
        <v>45</v>
      </c>
      <c r="I7432" s="21" t="s">
        <v>48</v>
      </c>
      <c r="J7432" s="21">
        <v>1.45</v>
      </c>
      <c r="K7432" s="21" t="s">
        <v>20</v>
      </c>
      <c r="L7432">
        <f t="shared" si="134"/>
        <v>2</v>
      </c>
      <c r="M7432">
        <f>MATCH(H:H,价格表!$B$4:$B$35,0)</f>
        <v>9</v>
      </c>
      <c r="N7432" s="27">
        <f>IF(J7432&lt;=0.3,INDEX(价格表!$B$4:$I$31,M7432,2),IF(AND(J7432&gt;0.3,J7432&lt;=1),INDEX(价格表!$B$4:$I$31,M7432,3),IF(AND(J7432&gt;1,J7432&lt;=2.2),INDEX(价格表!$B$4:$I$31,M7432,4),IF(AND(J7432&gt;2.2,J7432&lt;=3.3),INDEX(价格表!$B$4:$I$31,M7432,5),IF(AND(J7432&gt;3.3,J7432&lt;=4),INDEX(价格表!$B$4:$I$31,M7432,6),IF(AND(J7432&gt;4,J7432&lt;=5.5),INDEX(价格表!$B$4:$I$31,M7432,7),IF(J7432&gt;5.5,2.6+INDEX(价格表!$B$4:$I$31,M7432,8)*L7432)))))))</f>
        <v>2.15</v>
      </c>
    </row>
    <row r="7433" spans="1:14">
      <c r="A7433" s="20">
        <v>4311140815450</v>
      </c>
      <c r="B7433" s="18" t="s">
        <v>16</v>
      </c>
      <c r="C7433" s="21">
        <v>20201220</v>
      </c>
      <c r="D7433" s="21">
        <v>610538201209</v>
      </c>
      <c r="E7433" s="21" t="s">
        <v>16</v>
      </c>
      <c r="F7433" s="21">
        <v>20201230</v>
      </c>
      <c r="G7433" s="21" t="s">
        <v>17</v>
      </c>
      <c r="H7433" s="21" t="s">
        <v>73</v>
      </c>
      <c r="I7433" s="21" t="s">
        <v>91</v>
      </c>
      <c r="J7433" s="21">
        <v>1.52</v>
      </c>
      <c r="K7433" s="21" t="s">
        <v>20</v>
      </c>
      <c r="L7433">
        <f t="shared" si="134"/>
        <v>2</v>
      </c>
      <c r="M7433">
        <f>MATCH(H:H,价格表!$B$4:$B$35,0)</f>
        <v>7</v>
      </c>
      <c r="N7433" s="27">
        <f>IF(J7433&lt;=0.3,INDEX(价格表!$B$4:$I$31,M7433,2),IF(AND(J7433&gt;0.3,J7433&lt;=1),INDEX(价格表!$B$4:$I$31,M7433,3),IF(AND(J7433&gt;1,J7433&lt;=2.2),INDEX(价格表!$B$4:$I$31,M7433,4),IF(AND(J7433&gt;2.2,J7433&lt;=3.3),INDEX(价格表!$B$4:$I$31,M7433,5),IF(AND(J7433&gt;3.3,J7433&lt;=4),INDEX(价格表!$B$4:$I$31,M7433,6),IF(AND(J7433&gt;4,J7433&lt;=5.5),INDEX(价格表!$B$4:$I$31,M7433,7),IF(J7433&gt;5.5,2.6+INDEX(价格表!$B$4:$I$31,M7433,8)*L7433)))))))</f>
        <v>2.15</v>
      </c>
    </row>
    <row r="7434" spans="1:14">
      <c r="A7434" s="20">
        <v>4311140815524</v>
      </c>
      <c r="B7434" s="18" t="s">
        <v>16</v>
      </c>
      <c r="C7434" s="21">
        <v>20201220</v>
      </c>
      <c r="D7434" s="21">
        <v>610538201209</v>
      </c>
      <c r="E7434" s="21" t="s">
        <v>16</v>
      </c>
      <c r="F7434" s="21">
        <v>20201230</v>
      </c>
      <c r="G7434" s="21" t="s">
        <v>17</v>
      </c>
      <c r="H7434" s="21" t="s">
        <v>18</v>
      </c>
      <c r="I7434" s="21" t="s">
        <v>53</v>
      </c>
      <c r="J7434" s="21">
        <v>1.42</v>
      </c>
      <c r="K7434" s="21" t="s">
        <v>20</v>
      </c>
      <c r="L7434">
        <f t="shared" si="134"/>
        <v>2</v>
      </c>
      <c r="M7434">
        <f>MATCH(H:H,价格表!$B$4:$B$35,0)</f>
        <v>1</v>
      </c>
      <c r="N7434" s="27">
        <f>IF(J7434&lt;=0.3,INDEX(价格表!$B$4:$I$31,M7434,2),IF(AND(J7434&gt;0.3,J7434&lt;=1),INDEX(价格表!$B$4:$I$31,M7434,3),IF(AND(J7434&gt;1,J7434&lt;=2.2),INDEX(价格表!$B$4:$I$31,M7434,4),IF(AND(J7434&gt;2.2,J7434&lt;=3.3),INDEX(价格表!$B$4:$I$31,M7434,5),IF(AND(J7434&gt;3.3,J7434&lt;=4),INDEX(价格表!$B$4:$I$31,M7434,6),IF(AND(J7434&gt;4,J7434&lt;=5.5),INDEX(价格表!$B$4:$I$31,M7434,7),IF(J7434&gt;5.5,2.6+INDEX(价格表!$B$4:$I$31,M7434,8)*L7434)))))))</f>
        <v>2.15</v>
      </c>
    </row>
    <row r="7435" spans="1:14">
      <c r="A7435" s="20">
        <v>4311140822185</v>
      </c>
      <c r="B7435" s="18" t="s">
        <v>16</v>
      </c>
      <c r="C7435" s="21">
        <v>20201220</v>
      </c>
      <c r="D7435" s="21">
        <v>610538201209</v>
      </c>
      <c r="E7435" s="21" t="s">
        <v>16</v>
      </c>
      <c r="F7435" s="21">
        <v>20201230</v>
      </c>
      <c r="G7435" s="21" t="s">
        <v>17</v>
      </c>
      <c r="H7435" s="21" t="s">
        <v>50</v>
      </c>
      <c r="I7435" s="21" t="s">
        <v>62</v>
      </c>
      <c r="J7435" s="21">
        <v>1.43</v>
      </c>
      <c r="K7435" s="21" t="s">
        <v>20</v>
      </c>
      <c r="L7435">
        <f t="shared" si="134"/>
        <v>2</v>
      </c>
      <c r="M7435">
        <f>MATCH(H:H,价格表!$B$4:$B$35,0)</f>
        <v>4</v>
      </c>
      <c r="N7435" s="27">
        <f>IF(J7435&lt;=0.3,INDEX(价格表!$B$4:$I$31,M7435,2),IF(AND(J7435&gt;0.3,J7435&lt;=1),INDEX(价格表!$B$4:$I$31,M7435,3),IF(AND(J7435&gt;1,J7435&lt;=2.2),INDEX(价格表!$B$4:$I$31,M7435,4),IF(AND(J7435&gt;2.2,J7435&lt;=3.3),INDEX(价格表!$B$4:$I$31,M7435,5),IF(AND(J7435&gt;3.3,J7435&lt;=4),INDEX(价格表!$B$4:$I$31,M7435,6),IF(AND(J7435&gt;4,J7435&lt;=5.5),INDEX(价格表!$B$4:$I$31,M7435,7),IF(J7435&gt;5.5,2.6+INDEX(价格表!$B$4:$I$31,M7435,8)*L7435)))))))</f>
        <v>2.15</v>
      </c>
    </row>
    <row r="7436" spans="1:14">
      <c r="A7436" s="20">
        <v>4311140829948</v>
      </c>
      <c r="B7436" s="18" t="s">
        <v>16</v>
      </c>
      <c r="C7436" s="21">
        <v>20201220</v>
      </c>
      <c r="D7436" s="21">
        <v>610538201209</v>
      </c>
      <c r="E7436" s="21" t="s">
        <v>16</v>
      </c>
      <c r="F7436" s="21">
        <v>20201230</v>
      </c>
      <c r="G7436" s="21" t="s">
        <v>17</v>
      </c>
      <c r="H7436" s="21" t="s">
        <v>82</v>
      </c>
      <c r="I7436" s="21" t="s">
        <v>285</v>
      </c>
      <c r="J7436" s="21">
        <v>1.42</v>
      </c>
      <c r="K7436" s="21" t="s">
        <v>20</v>
      </c>
      <c r="L7436">
        <f t="shared" si="134"/>
        <v>2</v>
      </c>
      <c r="M7436">
        <f>MATCH(H:H,价格表!$B$4:$B$35,0)</f>
        <v>2</v>
      </c>
      <c r="N7436" s="27">
        <f>IF(J7436&lt;=0.3,INDEX(价格表!$B$4:$I$31,M7436,2),IF(AND(J7436&gt;0.3,J7436&lt;=1),INDEX(价格表!$B$4:$I$31,M7436,3),IF(AND(J7436&gt;1,J7436&lt;=2.2),INDEX(价格表!$B$4:$I$31,M7436,4),IF(AND(J7436&gt;2.2,J7436&lt;=3.3),INDEX(价格表!$B$4:$I$31,M7436,5),IF(AND(J7436&gt;3.3,J7436&lt;=4),INDEX(价格表!$B$4:$I$31,M7436,6),IF(AND(J7436&gt;4,J7436&lt;=5.5),INDEX(价格表!$B$4:$I$31,M7436,7),IF(J7436&gt;5.5,2.6+INDEX(价格表!$B$4:$I$31,M7436,8)*L7436)))))))</f>
        <v>2.15</v>
      </c>
    </row>
    <row r="7437" spans="1:14">
      <c r="A7437" s="20">
        <v>4311140829949</v>
      </c>
      <c r="B7437" s="18" t="s">
        <v>16</v>
      </c>
      <c r="C7437" s="21">
        <v>20201220</v>
      </c>
      <c r="D7437" s="21">
        <v>610538201209</v>
      </c>
      <c r="E7437" s="21" t="s">
        <v>16</v>
      </c>
      <c r="F7437" s="21">
        <v>20201230</v>
      </c>
      <c r="G7437" s="21" t="s">
        <v>17</v>
      </c>
      <c r="H7437" s="21" t="s">
        <v>33</v>
      </c>
      <c r="I7437" s="21" t="s">
        <v>34</v>
      </c>
      <c r="J7437" s="21">
        <v>1.52</v>
      </c>
      <c r="K7437" s="21" t="s">
        <v>20</v>
      </c>
      <c r="L7437">
        <f t="shared" si="134"/>
        <v>2</v>
      </c>
      <c r="M7437">
        <f>MATCH(H:H,价格表!$B$4:$B$35,0)</f>
        <v>13</v>
      </c>
      <c r="N7437" s="27">
        <f>IF(J7437&lt;=0.3,INDEX(价格表!$B$4:$I$31,M7437,2),IF(AND(J7437&gt;0.3,J7437&lt;=1),INDEX(价格表!$B$4:$I$31,M7437,3),IF(AND(J7437&gt;1,J7437&lt;=2.2),INDEX(价格表!$B$4:$I$31,M7437,4),IF(AND(J7437&gt;2.2,J7437&lt;=3.3),INDEX(价格表!$B$4:$I$31,M7437,5),IF(AND(J7437&gt;3.3,J7437&lt;=4),INDEX(价格表!$B$4:$I$31,M7437,6),IF(AND(J7437&gt;4,J7437&lt;=5.5),INDEX(价格表!$B$4:$I$31,M7437,7),IF(J7437&gt;5.5,2.6+INDEX(价格表!$B$4:$I$31,M7437,8)*L7437)))))))</f>
        <v>2.15</v>
      </c>
    </row>
    <row r="7438" spans="1:14">
      <c r="A7438" s="20">
        <v>4311140829951</v>
      </c>
      <c r="B7438" s="18" t="s">
        <v>16</v>
      </c>
      <c r="C7438" s="21">
        <v>20201220</v>
      </c>
      <c r="D7438" s="21">
        <v>610538201209</v>
      </c>
      <c r="E7438" s="21" t="s">
        <v>16</v>
      </c>
      <c r="F7438" s="21">
        <v>20201230</v>
      </c>
      <c r="G7438" s="21" t="s">
        <v>17</v>
      </c>
      <c r="H7438" s="21" t="s">
        <v>21</v>
      </c>
      <c r="I7438" s="21" t="s">
        <v>163</v>
      </c>
      <c r="J7438" s="21">
        <v>1.46</v>
      </c>
      <c r="K7438" s="21" t="s">
        <v>20</v>
      </c>
      <c r="L7438">
        <f t="shared" si="134"/>
        <v>2</v>
      </c>
      <c r="M7438">
        <f>MATCH(H:H,价格表!$B$4:$B$35,0)</f>
        <v>20</v>
      </c>
      <c r="N7438" s="27">
        <f>IF(J7438&lt;=0.3,INDEX(价格表!$B$4:$I$31,M7438,2),IF(AND(J7438&gt;0.3,J7438&lt;=1),INDEX(价格表!$B$4:$I$31,M7438,3),IF(AND(J7438&gt;1,J7438&lt;=2.2),INDEX(价格表!$B$4:$I$31,M7438,4),IF(AND(J7438&gt;2.2,J7438&lt;=3.3),INDEX(价格表!$B$4:$I$31,M7438,5),IF(AND(J7438&gt;3.3,J7438&lt;=4),INDEX(价格表!$B$4:$I$31,M7438,6),IF(AND(J7438&gt;4,J7438&lt;=5.5),INDEX(价格表!$B$4:$I$31,M7438,7),IF(J7438&gt;5.5,2.6+INDEX(价格表!$B$4:$I$31,M7438,8)*L7438)))))))</f>
        <v>2.15</v>
      </c>
    </row>
    <row r="7439" spans="1:14">
      <c r="A7439" s="20">
        <v>4311140829952</v>
      </c>
      <c r="B7439" s="18" t="s">
        <v>16</v>
      </c>
      <c r="C7439" s="21">
        <v>20201220</v>
      </c>
      <c r="D7439" s="21">
        <v>610538201209</v>
      </c>
      <c r="E7439" s="21" t="s">
        <v>16</v>
      </c>
      <c r="F7439" s="21">
        <v>20201230</v>
      </c>
      <c r="G7439" s="21" t="s">
        <v>17</v>
      </c>
      <c r="H7439" s="21" t="s">
        <v>54</v>
      </c>
      <c r="I7439" s="21" t="s">
        <v>94</v>
      </c>
      <c r="J7439" s="21">
        <v>1.42</v>
      </c>
      <c r="K7439" s="21" t="s">
        <v>20</v>
      </c>
      <c r="L7439">
        <f t="shared" si="134"/>
        <v>2</v>
      </c>
      <c r="M7439">
        <f>MATCH(H:H,价格表!$B$4:$B$35,0)</f>
        <v>14</v>
      </c>
      <c r="N7439" s="27">
        <f>IF(J7439&lt;=0.3,INDEX(价格表!$B$4:$I$31,M7439,2),IF(AND(J7439&gt;0.3,J7439&lt;=1),INDEX(价格表!$B$4:$I$31,M7439,3),IF(AND(J7439&gt;1,J7439&lt;=2.2),INDEX(价格表!$B$4:$I$31,M7439,4),IF(AND(J7439&gt;2.2,J7439&lt;=3.3),INDEX(价格表!$B$4:$I$31,M7439,5),IF(AND(J7439&gt;3.3,J7439&lt;=4),INDEX(价格表!$B$4:$I$31,M7439,6),IF(AND(J7439&gt;4,J7439&lt;=5.5),INDEX(价格表!$B$4:$I$31,M7439,7),IF(J7439&gt;5.5,2.6+INDEX(价格表!$B$4:$I$31,M7439,8)*L7439)))))))</f>
        <v>2.15</v>
      </c>
    </row>
    <row r="7440" spans="1:14">
      <c r="A7440" s="20">
        <v>4311140829953</v>
      </c>
      <c r="B7440" s="18" t="s">
        <v>16</v>
      </c>
      <c r="C7440" s="21">
        <v>20201220</v>
      </c>
      <c r="D7440" s="21">
        <v>610538201209</v>
      </c>
      <c r="E7440" s="21" t="s">
        <v>16</v>
      </c>
      <c r="F7440" s="21">
        <v>20201230</v>
      </c>
      <c r="G7440" s="21" t="s">
        <v>17</v>
      </c>
      <c r="H7440" s="21" t="s">
        <v>56</v>
      </c>
      <c r="I7440" s="21" t="s">
        <v>57</v>
      </c>
      <c r="J7440" s="21">
        <v>1.46</v>
      </c>
      <c r="K7440" s="21" t="s">
        <v>20</v>
      </c>
      <c r="L7440">
        <f t="shared" si="134"/>
        <v>2</v>
      </c>
      <c r="M7440">
        <f>MATCH(H:H,价格表!$B$4:$B$35,0)</f>
        <v>11</v>
      </c>
      <c r="N7440" s="27">
        <f>IF(J7440&lt;=0.3,INDEX(价格表!$B$4:$I$31,M7440,2),IF(AND(J7440&gt;0.3,J7440&lt;=1),INDEX(价格表!$B$4:$I$31,M7440,3),IF(AND(J7440&gt;1,J7440&lt;=2.2),INDEX(价格表!$B$4:$I$31,M7440,4),IF(AND(J7440&gt;2.2,J7440&lt;=3.3),INDEX(价格表!$B$4:$I$31,M7440,5),IF(AND(J7440&gt;3.3,J7440&lt;=4),INDEX(价格表!$B$4:$I$31,M7440,6),IF(AND(J7440&gt;4,J7440&lt;=5.5),INDEX(价格表!$B$4:$I$31,M7440,7),IF(J7440&gt;5.5,2.6+INDEX(价格表!$B$4:$I$31,M7440,8)*L7440)))))))</f>
        <v>2.15</v>
      </c>
    </row>
    <row r="7441" spans="1:14">
      <c r="A7441" s="20">
        <v>4311140829954</v>
      </c>
      <c r="B7441" s="18" t="s">
        <v>16</v>
      </c>
      <c r="C7441" s="21">
        <v>20201220</v>
      </c>
      <c r="D7441" s="21">
        <v>610538201209</v>
      </c>
      <c r="E7441" s="21" t="s">
        <v>16</v>
      </c>
      <c r="F7441" s="21">
        <v>20201230</v>
      </c>
      <c r="G7441" s="21" t="s">
        <v>17</v>
      </c>
      <c r="H7441" s="21" t="s">
        <v>21</v>
      </c>
      <c r="I7441" s="21" t="s">
        <v>109</v>
      </c>
      <c r="J7441" s="21">
        <v>1.46</v>
      </c>
      <c r="K7441" s="21" t="s">
        <v>20</v>
      </c>
      <c r="L7441">
        <f t="shared" si="134"/>
        <v>2</v>
      </c>
      <c r="M7441">
        <f>MATCH(H:H,价格表!$B$4:$B$35,0)</f>
        <v>20</v>
      </c>
      <c r="N7441" s="27">
        <f>IF(J7441&lt;=0.3,INDEX(价格表!$B$4:$I$31,M7441,2),IF(AND(J7441&gt;0.3,J7441&lt;=1),INDEX(价格表!$B$4:$I$31,M7441,3),IF(AND(J7441&gt;1,J7441&lt;=2.2),INDEX(价格表!$B$4:$I$31,M7441,4),IF(AND(J7441&gt;2.2,J7441&lt;=3.3),INDEX(价格表!$B$4:$I$31,M7441,5),IF(AND(J7441&gt;3.3,J7441&lt;=4),INDEX(价格表!$B$4:$I$31,M7441,6),IF(AND(J7441&gt;4,J7441&lt;=5.5),INDEX(价格表!$B$4:$I$31,M7441,7),IF(J7441&gt;5.5,2.6+INDEX(价格表!$B$4:$I$31,M7441,8)*L7441)))))))</f>
        <v>2.15</v>
      </c>
    </row>
    <row r="7442" spans="1:14">
      <c r="A7442" s="20">
        <v>4311140829955</v>
      </c>
      <c r="B7442" s="18" t="s">
        <v>16</v>
      </c>
      <c r="C7442" s="21">
        <v>20201220</v>
      </c>
      <c r="D7442" s="21">
        <v>610538201209</v>
      </c>
      <c r="E7442" s="21" t="s">
        <v>16</v>
      </c>
      <c r="F7442" s="21">
        <v>20201230</v>
      </c>
      <c r="G7442" s="21" t="s">
        <v>17</v>
      </c>
      <c r="H7442" s="21" t="s">
        <v>73</v>
      </c>
      <c r="I7442" s="21" t="s">
        <v>93</v>
      </c>
      <c r="J7442" s="21">
        <v>1.46</v>
      </c>
      <c r="K7442" s="21" t="s">
        <v>20</v>
      </c>
      <c r="L7442">
        <f t="shared" si="134"/>
        <v>2</v>
      </c>
      <c r="M7442">
        <f>MATCH(H:H,价格表!$B$4:$B$35,0)</f>
        <v>7</v>
      </c>
      <c r="N7442" s="27">
        <f>IF(J7442&lt;=0.3,INDEX(价格表!$B$4:$I$31,M7442,2),IF(AND(J7442&gt;0.3,J7442&lt;=1),INDEX(价格表!$B$4:$I$31,M7442,3),IF(AND(J7442&gt;1,J7442&lt;=2.2),INDEX(价格表!$B$4:$I$31,M7442,4),IF(AND(J7442&gt;2.2,J7442&lt;=3.3),INDEX(价格表!$B$4:$I$31,M7442,5),IF(AND(J7442&gt;3.3,J7442&lt;=4),INDEX(价格表!$B$4:$I$31,M7442,6),IF(AND(J7442&gt;4,J7442&lt;=5.5),INDEX(价格表!$B$4:$I$31,M7442,7),IF(J7442&gt;5.5,2.6+INDEX(价格表!$B$4:$I$31,M7442,8)*L7442)))))))</f>
        <v>2.15</v>
      </c>
    </row>
    <row r="7443" spans="1:14">
      <c r="A7443" s="20">
        <v>4311140829956</v>
      </c>
      <c r="B7443" s="18" t="s">
        <v>16</v>
      </c>
      <c r="C7443" s="21">
        <v>20201220</v>
      </c>
      <c r="D7443" s="21">
        <v>610538201209</v>
      </c>
      <c r="E7443" s="21" t="s">
        <v>16</v>
      </c>
      <c r="F7443" s="21">
        <v>20201230</v>
      </c>
      <c r="G7443" s="21" t="s">
        <v>17</v>
      </c>
      <c r="H7443" s="21" t="s">
        <v>68</v>
      </c>
      <c r="I7443" s="21" t="s">
        <v>175</v>
      </c>
      <c r="J7443" s="21">
        <v>1.42</v>
      </c>
      <c r="K7443" s="21" t="s">
        <v>20</v>
      </c>
      <c r="L7443">
        <f t="shared" si="134"/>
        <v>2</v>
      </c>
      <c r="M7443">
        <f>MATCH(H:H,价格表!$B$4:$B$35,0)</f>
        <v>5</v>
      </c>
      <c r="N7443" s="27">
        <f>IF(J7443&lt;=0.3,INDEX(价格表!$B$4:$I$31,M7443,2),IF(AND(J7443&gt;0.3,J7443&lt;=1),INDEX(价格表!$B$4:$I$31,M7443,3),IF(AND(J7443&gt;1,J7443&lt;=2.2),INDEX(价格表!$B$4:$I$31,M7443,4),IF(AND(J7443&gt;2.2,J7443&lt;=3.3),INDEX(价格表!$B$4:$I$31,M7443,5),IF(AND(J7443&gt;3.3,J7443&lt;=4),INDEX(价格表!$B$4:$I$31,M7443,6),IF(AND(J7443&gt;4,J7443&lt;=5.5),INDEX(价格表!$B$4:$I$31,M7443,7),IF(J7443&gt;5.5,2.6+INDEX(价格表!$B$4:$I$31,M7443,8)*L7443)))))))</f>
        <v>2.15</v>
      </c>
    </row>
    <row r="7444" spans="1:14">
      <c r="A7444" s="20">
        <v>4311140829957</v>
      </c>
      <c r="B7444" s="18" t="s">
        <v>16</v>
      </c>
      <c r="C7444" s="21">
        <v>20201220</v>
      </c>
      <c r="D7444" s="21">
        <v>610538201209</v>
      </c>
      <c r="E7444" s="21" t="s">
        <v>16</v>
      </c>
      <c r="F7444" s="21">
        <v>20201230</v>
      </c>
      <c r="G7444" s="21" t="s">
        <v>17</v>
      </c>
      <c r="H7444" s="21" t="s">
        <v>39</v>
      </c>
      <c r="I7444" s="21" t="s">
        <v>40</v>
      </c>
      <c r="J7444" s="21">
        <v>1.42</v>
      </c>
      <c r="K7444" s="21" t="s">
        <v>20</v>
      </c>
      <c r="L7444">
        <f t="shared" si="134"/>
        <v>2</v>
      </c>
      <c r="M7444">
        <f>MATCH(H:H,价格表!$B$4:$B$35,0)</f>
        <v>23</v>
      </c>
      <c r="N7444" s="27">
        <f>IF(J7444&lt;=0.3,INDEX(价格表!$B$4:$I$31,M7444,2),IF(AND(J7444&gt;0.3,J7444&lt;=1),INDEX(价格表!$B$4:$I$31,M7444,3),IF(AND(J7444&gt;1,J7444&lt;=2.2),INDEX(价格表!$B$4:$I$31,M7444,4),IF(AND(J7444&gt;2.2,J7444&lt;=3.3),INDEX(价格表!$B$4:$I$31,M7444,5),IF(AND(J7444&gt;3.3,J7444&lt;=4),INDEX(价格表!$B$4:$I$31,M7444,6),IF(AND(J7444&gt;4,J7444&lt;=5.5),INDEX(价格表!$B$4:$I$31,M7444,7),IF(J7444&gt;5.5,2.6+INDEX(价格表!$B$4:$I$31,M7444,8)*L7444)))))))</f>
        <v>2.15</v>
      </c>
    </row>
    <row r="7445" spans="1:14">
      <c r="A7445" s="20">
        <v>4311140829972</v>
      </c>
      <c r="B7445" s="18" t="s">
        <v>16</v>
      </c>
      <c r="C7445" s="21">
        <v>20201220</v>
      </c>
      <c r="D7445" s="21">
        <v>610538201209</v>
      </c>
      <c r="E7445" s="21" t="s">
        <v>16</v>
      </c>
      <c r="F7445" s="21">
        <v>20201230</v>
      </c>
      <c r="G7445" s="21" t="s">
        <v>17</v>
      </c>
      <c r="H7445" s="21" t="s">
        <v>18</v>
      </c>
      <c r="I7445" s="21" t="s">
        <v>53</v>
      </c>
      <c r="J7445" s="21">
        <v>1.46</v>
      </c>
      <c r="K7445" s="21" t="s">
        <v>20</v>
      </c>
      <c r="L7445">
        <f t="shared" si="134"/>
        <v>2</v>
      </c>
      <c r="M7445">
        <f>MATCH(H:H,价格表!$B$4:$B$35,0)</f>
        <v>1</v>
      </c>
      <c r="N7445" s="27">
        <f>IF(J7445&lt;=0.3,INDEX(价格表!$B$4:$I$31,M7445,2),IF(AND(J7445&gt;0.3,J7445&lt;=1),INDEX(价格表!$B$4:$I$31,M7445,3),IF(AND(J7445&gt;1,J7445&lt;=2.2),INDEX(价格表!$B$4:$I$31,M7445,4),IF(AND(J7445&gt;2.2,J7445&lt;=3.3),INDEX(价格表!$B$4:$I$31,M7445,5),IF(AND(J7445&gt;3.3,J7445&lt;=4),INDEX(价格表!$B$4:$I$31,M7445,6),IF(AND(J7445&gt;4,J7445&lt;=5.5),INDEX(价格表!$B$4:$I$31,M7445,7),IF(J7445&gt;5.5,2.6+INDEX(价格表!$B$4:$I$31,M7445,8)*L7445)))))))</f>
        <v>2.15</v>
      </c>
    </row>
    <row r="7446" spans="1:14">
      <c r="A7446" s="20">
        <v>4311140830505</v>
      </c>
      <c r="B7446" s="18" t="s">
        <v>16</v>
      </c>
      <c r="C7446" s="21">
        <v>20201220</v>
      </c>
      <c r="D7446" s="21">
        <v>610538201209</v>
      </c>
      <c r="E7446" s="21" t="s">
        <v>16</v>
      </c>
      <c r="F7446" s="21">
        <v>20201230</v>
      </c>
      <c r="G7446" s="21" t="s">
        <v>17</v>
      </c>
      <c r="H7446" s="21" t="s">
        <v>30</v>
      </c>
      <c r="I7446" s="21" t="s">
        <v>31</v>
      </c>
      <c r="J7446" s="21">
        <v>0.98</v>
      </c>
      <c r="K7446" s="21" t="s">
        <v>20</v>
      </c>
      <c r="L7446">
        <f t="shared" si="134"/>
        <v>1</v>
      </c>
      <c r="M7446">
        <f>MATCH(H:H,价格表!$B$4:$B$35,0)</f>
        <v>16</v>
      </c>
      <c r="N7446" s="27">
        <f>IF(J7446&lt;=0.3,INDEX(价格表!$B$4:$I$31,M7446,2),IF(AND(J7446&gt;0.3,J7446&lt;=1),INDEX(价格表!$B$4:$I$31,M7446,3),IF(AND(J7446&gt;1,J7446&lt;=2.2),INDEX(价格表!$B$4:$I$31,M7446,4),IF(AND(J7446&gt;2.2,J7446&lt;=3.3),INDEX(价格表!$B$4:$I$31,M7446,5),IF(AND(J7446&gt;3.3,J7446&lt;=4),INDEX(价格表!$B$4:$I$31,M7446,6),IF(AND(J7446&gt;4,J7446&lt;=5.5),INDEX(价格表!$B$4:$I$31,M7446,7),IF(J7446&gt;5.5,2.6+INDEX(价格表!$B$4:$I$31,M7446,8)*L7446)))))))</f>
        <v>1.8</v>
      </c>
    </row>
    <row r="7447" spans="1:14">
      <c r="A7447" s="20">
        <v>4311142988599</v>
      </c>
      <c r="B7447" s="18" t="s">
        <v>16</v>
      </c>
      <c r="C7447" s="21">
        <v>20201220</v>
      </c>
      <c r="D7447" s="21">
        <v>610538201209</v>
      </c>
      <c r="E7447" s="21" t="s">
        <v>16</v>
      </c>
      <c r="F7447" s="21">
        <v>20201230</v>
      </c>
      <c r="G7447" s="21" t="s">
        <v>17</v>
      </c>
      <c r="H7447" s="21" t="s">
        <v>25</v>
      </c>
      <c r="I7447" s="21" t="s">
        <v>26</v>
      </c>
      <c r="J7447" s="21">
        <v>1.48</v>
      </c>
      <c r="K7447" s="21" t="s">
        <v>20</v>
      </c>
      <c r="L7447">
        <f t="shared" si="134"/>
        <v>2</v>
      </c>
      <c r="M7447">
        <f>MATCH(H:H,价格表!$B$4:$B$35,0)</f>
        <v>25</v>
      </c>
      <c r="N7447" s="27">
        <f>IF(J7447&lt;=0.3,INDEX(价格表!$B$4:$I$31,M7447,2),IF(AND(J7447&gt;0.3,J7447&lt;=1),INDEX(价格表!$B$4:$I$31,M7447,3),IF(AND(J7447&gt;1,J7447&lt;=2.2),INDEX(价格表!$B$4:$I$31,M7447,4),IF(AND(J7447&gt;2.2,J7447&lt;=3.3),INDEX(价格表!$B$4:$I$31,M7447,5),IF(AND(J7447&gt;3.3,J7447&lt;=4),INDEX(价格表!$B$4:$I$31,M7447,6),IF(AND(J7447&gt;4,J7447&lt;=5.5),INDEX(价格表!$B$4:$I$31,M7447,7),IF(J7447&gt;5.5,2.6+INDEX(价格表!$B$4:$I$31,M7447,8)*L7447)))))))</f>
        <v>2.15</v>
      </c>
    </row>
    <row r="7448" spans="1:14">
      <c r="A7448" s="20">
        <v>4311142994689</v>
      </c>
      <c r="B7448" s="18" t="s">
        <v>16</v>
      </c>
      <c r="C7448" s="21">
        <v>20201220</v>
      </c>
      <c r="D7448" s="21">
        <v>610538201209</v>
      </c>
      <c r="E7448" s="21" t="s">
        <v>16</v>
      </c>
      <c r="F7448" s="21">
        <v>20201230</v>
      </c>
      <c r="G7448" s="21" t="s">
        <v>17</v>
      </c>
      <c r="H7448" s="21" t="s">
        <v>56</v>
      </c>
      <c r="I7448" s="21" t="s">
        <v>356</v>
      </c>
      <c r="J7448" s="21">
        <v>0.08</v>
      </c>
      <c r="K7448" s="21" t="s">
        <v>20</v>
      </c>
      <c r="L7448">
        <f t="shared" si="134"/>
        <v>1</v>
      </c>
      <c r="M7448">
        <f>MATCH(H:H,价格表!$B$4:$B$35,0)</f>
        <v>11</v>
      </c>
      <c r="N7448" s="27">
        <f>IF(J7448&lt;=0.3,INDEX(价格表!$B$4:$I$31,M7448,2),IF(AND(J7448&gt;0.3,J7448&lt;=1),INDEX(价格表!$B$4:$I$31,M7448,3),IF(AND(J7448&gt;1,J7448&lt;=2.2),INDEX(价格表!$B$4:$I$31,M7448,4),IF(AND(J7448&gt;2.2,J7448&lt;=3.3),INDEX(价格表!$B$4:$I$31,M7448,5),IF(AND(J7448&gt;3.3,J7448&lt;=4),INDEX(价格表!$B$4:$I$31,M7448,6),IF(AND(J7448&gt;4,J7448&lt;=5.5),INDEX(价格表!$B$4:$I$31,M7448,7),IF(J7448&gt;5.5,2.6+INDEX(价格表!$B$4:$I$31,M7448,8)*L7448)))))))</f>
        <v>1.65</v>
      </c>
    </row>
    <row r="7449" spans="1:14">
      <c r="A7449" s="20">
        <v>4311142994690</v>
      </c>
      <c r="B7449" s="18" t="s">
        <v>16</v>
      </c>
      <c r="C7449" s="21">
        <v>20201220</v>
      </c>
      <c r="D7449" s="21">
        <v>610538201209</v>
      </c>
      <c r="E7449" s="21" t="s">
        <v>16</v>
      </c>
      <c r="F7449" s="21">
        <v>20201230</v>
      </c>
      <c r="G7449" s="21" t="s">
        <v>17</v>
      </c>
      <c r="H7449" s="21" t="s">
        <v>23</v>
      </c>
      <c r="I7449" s="21" t="s">
        <v>225</v>
      </c>
      <c r="J7449" s="21">
        <v>0.57</v>
      </c>
      <c r="K7449" s="21" t="s">
        <v>20</v>
      </c>
      <c r="L7449">
        <f t="shared" si="134"/>
        <v>1</v>
      </c>
      <c r="M7449">
        <f>MATCH(H:H,价格表!$B$4:$B$35,0)</f>
        <v>15</v>
      </c>
      <c r="N7449" s="27">
        <f>IF(J7449&lt;=0.3,INDEX(价格表!$B$4:$I$31,M7449,2),IF(AND(J7449&gt;0.3,J7449&lt;=1),INDEX(价格表!$B$4:$I$31,M7449,3),IF(AND(J7449&gt;1,J7449&lt;=2.2),INDEX(价格表!$B$4:$I$31,M7449,4),IF(AND(J7449&gt;2.2,J7449&lt;=3.3),INDEX(价格表!$B$4:$I$31,M7449,5),IF(AND(J7449&gt;3.3,J7449&lt;=4),INDEX(价格表!$B$4:$I$31,M7449,6),IF(AND(J7449&gt;4,J7449&lt;=5.5),INDEX(价格表!$B$4:$I$31,M7449,7),IF(J7449&gt;5.5,2.6+INDEX(价格表!$B$4:$I$31,M7449,8)*L7449)))))))</f>
        <v>1.8</v>
      </c>
    </row>
    <row r="7450" spans="1:14">
      <c r="A7450" s="20">
        <v>4311142994691</v>
      </c>
      <c r="B7450" s="18" t="s">
        <v>16</v>
      </c>
      <c r="C7450" s="21">
        <v>20201220</v>
      </c>
      <c r="D7450" s="21">
        <v>610538201209</v>
      </c>
      <c r="E7450" s="21" t="s">
        <v>16</v>
      </c>
      <c r="F7450" s="21">
        <v>20201230</v>
      </c>
      <c r="G7450" s="21" t="s">
        <v>17</v>
      </c>
      <c r="H7450" s="21" t="s">
        <v>68</v>
      </c>
      <c r="I7450" s="21" t="s">
        <v>152</v>
      </c>
      <c r="J7450" s="21">
        <v>1.86</v>
      </c>
      <c r="K7450" s="21" t="s">
        <v>20</v>
      </c>
      <c r="L7450">
        <f t="shared" si="134"/>
        <v>2</v>
      </c>
      <c r="M7450">
        <f>MATCH(H:H,价格表!$B$4:$B$35,0)</f>
        <v>5</v>
      </c>
      <c r="N7450" s="27">
        <f>IF(J7450&lt;=0.3,INDEX(价格表!$B$4:$I$31,M7450,2),IF(AND(J7450&gt;0.3,J7450&lt;=1),INDEX(价格表!$B$4:$I$31,M7450,3),IF(AND(J7450&gt;1,J7450&lt;=2.2),INDEX(价格表!$B$4:$I$31,M7450,4),IF(AND(J7450&gt;2.2,J7450&lt;=3.3),INDEX(价格表!$B$4:$I$31,M7450,5),IF(AND(J7450&gt;3.3,J7450&lt;=4),INDEX(价格表!$B$4:$I$31,M7450,6),IF(AND(J7450&gt;4,J7450&lt;=5.5),INDEX(价格表!$B$4:$I$31,M7450,7),IF(J7450&gt;5.5,2.6+INDEX(价格表!$B$4:$I$31,M7450,8)*L7450)))))))</f>
        <v>2.15</v>
      </c>
    </row>
    <row r="7451" spans="1:14">
      <c r="A7451" s="20">
        <v>4311142994694</v>
      </c>
      <c r="B7451" s="18" t="s">
        <v>16</v>
      </c>
      <c r="C7451" s="21">
        <v>20201220</v>
      </c>
      <c r="D7451" s="21">
        <v>610538201209</v>
      </c>
      <c r="E7451" s="21" t="s">
        <v>16</v>
      </c>
      <c r="F7451" s="21">
        <v>20201230</v>
      </c>
      <c r="G7451" s="21" t="s">
        <v>17</v>
      </c>
      <c r="H7451" s="21" t="s">
        <v>73</v>
      </c>
      <c r="I7451" s="21" t="s">
        <v>184</v>
      </c>
      <c r="J7451" s="21">
        <v>0.96</v>
      </c>
      <c r="K7451" s="21" t="s">
        <v>20</v>
      </c>
      <c r="L7451">
        <f t="shared" si="134"/>
        <v>1</v>
      </c>
      <c r="M7451">
        <f>MATCH(H:H,价格表!$B$4:$B$35,0)</f>
        <v>7</v>
      </c>
      <c r="N7451" s="27">
        <f>IF(J7451&lt;=0.3,INDEX(价格表!$B$4:$I$31,M7451,2),IF(AND(J7451&gt;0.3,J7451&lt;=1),INDEX(价格表!$B$4:$I$31,M7451,3),IF(AND(J7451&gt;1,J7451&lt;=2.2),INDEX(价格表!$B$4:$I$31,M7451,4),IF(AND(J7451&gt;2.2,J7451&lt;=3.3),INDEX(价格表!$B$4:$I$31,M7451,5),IF(AND(J7451&gt;3.3,J7451&lt;=4),INDEX(价格表!$B$4:$I$31,M7451,6),IF(AND(J7451&gt;4,J7451&lt;=5.5),INDEX(价格表!$B$4:$I$31,M7451,7),IF(J7451&gt;5.5,2.6+INDEX(价格表!$B$4:$I$31,M7451,8)*L7451)))))))</f>
        <v>1.8</v>
      </c>
    </row>
    <row r="7452" spans="1:14">
      <c r="A7452" s="20">
        <v>4311142994695</v>
      </c>
      <c r="B7452" s="18" t="s">
        <v>16</v>
      </c>
      <c r="C7452" s="21">
        <v>20201220</v>
      </c>
      <c r="D7452" s="21">
        <v>610538201209</v>
      </c>
      <c r="E7452" s="21" t="s">
        <v>16</v>
      </c>
      <c r="F7452" s="21">
        <v>20201230</v>
      </c>
      <c r="G7452" s="21" t="s">
        <v>17</v>
      </c>
      <c r="H7452" s="21" t="s">
        <v>21</v>
      </c>
      <c r="I7452" s="21" t="s">
        <v>163</v>
      </c>
      <c r="J7452" s="21">
        <v>1.48</v>
      </c>
      <c r="K7452" s="21" t="s">
        <v>20</v>
      </c>
      <c r="L7452">
        <f t="shared" si="134"/>
        <v>2</v>
      </c>
      <c r="M7452">
        <f>MATCH(H:H,价格表!$B$4:$B$35,0)</f>
        <v>20</v>
      </c>
      <c r="N7452" s="27">
        <f>IF(J7452&lt;=0.3,INDEX(价格表!$B$4:$I$31,M7452,2),IF(AND(J7452&gt;0.3,J7452&lt;=1),INDEX(价格表!$B$4:$I$31,M7452,3),IF(AND(J7452&gt;1,J7452&lt;=2.2),INDEX(价格表!$B$4:$I$31,M7452,4),IF(AND(J7452&gt;2.2,J7452&lt;=3.3),INDEX(价格表!$B$4:$I$31,M7452,5),IF(AND(J7452&gt;3.3,J7452&lt;=4),INDEX(价格表!$B$4:$I$31,M7452,6),IF(AND(J7452&gt;4,J7452&lt;=5.5),INDEX(价格表!$B$4:$I$31,M7452,7),IF(J7452&gt;5.5,2.6+INDEX(价格表!$B$4:$I$31,M7452,8)*L7452)))))))</f>
        <v>2.15</v>
      </c>
    </row>
    <row r="7453" spans="1:14">
      <c r="A7453" s="20">
        <v>4311142994696</v>
      </c>
      <c r="B7453" s="18" t="s">
        <v>16</v>
      </c>
      <c r="C7453" s="21">
        <v>20201220</v>
      </c>
      <c r="D7453" s="21">
        <v>610538201209</v>
      </c>
      <c r="E7453" s="21" t="s">
        <v>16</v>
      </c>
      <c r="F7453" s="21">
        <v>20201230</v>
      </c>
      <c r="G7453" s="21" t="s">
        <v>17</v>
      </c>
      <c r="H7453" s="21" t="s">
        <v>39</v>
      </c>
      <c r="I7453" s="21" t="s">
        <v>81</v>
      </c>
      <c r="J7453" s="21">
        <v>1.48</v>
      </c>
      <c r="K7453" s="21" t="s">
        <v>20</v>
      </c>
      <c r="L7453">
        <f t="shared" si="134"/>
        <v>2</v>
      </c>
      <c r="M7453">
        <f>MATCH(H:H,价格表!$B$4:$B$35,0)</f>
        <v>23</v>
      </c>
      <c r="N7453" s="27">
        <f>IF(J7453&lt;=0.3,INDEX(价格表!$B$4:$I$31,M7453,2),IF(AND(J7453&gt;0.3,J7453&lt;=1),INDEX(价格表!$B$4:$I$31,M7453,3),IF(AND(J7453&gt;1,J7453&lt;=2.2),INDEX(价格表!$B$4:$I$31,M7453,4),IF(AND(J7453&gt;2.2,J7453&lt;=3.3),INDEX(价格表!$B$4:$I$31,M7453,5),IF(AND(J7453&gt;3.3,J7453&lt;=4),INDEX(价格表!$B$4:$I$31,M7453,6),IF(AND(J7453&gt;4,J7453&lt;=5.5),INDEX(价格表!$B$4:$I$31,M7453,7),IF(J7453&gt;5.5,2.6+INDEX(价格表!$B$4:$I$31,M7453,8)*L7453)))))))</f>
        <v>2.15</v>
      </c>
    </row>
    <row r="7454" spans="1:14">
      <c r="A7454" s="20">
        <v>4311142994697</v>
      </c>
      <c r="B7454" s="18" t="s">
        <v>16</v>
      </c>
      <c r="C7454" s="21">
        <v>20201220</v>
      </c>
      <c r="D7454" s="21">
        <v>610538201209</v>
      </c>
      <c r="E7454" s="21" t="s">
        <v>16</v>
      </c>
      <c r="F7454" s="21">
        <v>20201230</v>
      </c>
      <c r="G7454" s="21" t="s">
        <v>17</v>
      </c>
      <c r="H7454" s="21" t="s">
        <v>37</v>
      </c>
      <c r="I7454" s="21" t="s">
        <v>72</v>
      </c>
      <c r="J7454" s="21">
        <v>1.48</v>
      </c>
      <c r="K7454" s="21" t="s">
        <v>20</v>
      </c>
      <c r="L7454">
        <f t="shared" si="134"/>
        <v>2</v>
      </c>
      <c r="M7454">
        <f>MATCH(H:H,价格表!$B$4:$B$35,0)</f>
        <v>12</v>
      </c>
      <c r="N7454" s="27">
        <f>IF(J7454&lt;=0.3,INDEX(价格表!$B$4:$I$31,M7454,2),IF(AND(J7454&gt;0.3,J7454&lt;=1),INDEX(价格表!$B$4:$I$31,M7454,3),IF(AND(J7454&gt;1,J7454&lt;=2.2),INDEX(价格表!$B$4:$I$31,M7454,4),IF(AND(J7454&gt;2.2,J7454&lt;=3.3),INDEX(价格表!$B$4:$I$31,M7454,5),IF(AND(J7454&gt;3.3,J7454&lt;=4),INDEX(价格表!$B$4:$I$31,M7454,6),IF(AND(J7454&gt;4,J7454&lt;=5.5),INDEX(价格表!$B$4:$I$31,M7454,7),IF(J7454&gt;5.5,2.6+INDEX(价格表!$B$4:$I$31,M7454,8)*L7454)))))))</f>
        <v>2.15</v>
      </c>
    </row>
    <row r="7455" spans="1:14">
      <c r="A7455" s="20">
        <v>4311142994698</v>
      </c>
      <c r="B7455" s="18" t="s">
        <v>16</v>
      </c>
      <c r="C7455" s="21">
        <v>20201220</v>
      </c>
      <c r="D7455" s="21">
        <v>610538201209</v>
      </c>
      <c r="E7455" s="21" t="s">
        <v>16</v>
      </c>
      <c r="F7455" s="21">
        <v>20201230</v>
      </c>
      <c r="G7455" s="21" t="s">
        <v>17</v>
      </c>
      <c r="H7455" s="21" t="s">
        <v>18</v>
      </c>
      <c r="I7455" s="21" t="s">
        <v>53</v>
      </c>
      <c r="J7455" s="21">
        <v>1.48</v>
      </c>
      <c r="K7455" s="21" t="s">
        <v>20</v>
      </c>
      <c r="L7455">
        <f t="shared" si="134"/>
        <v>2</v>
      </c>
      <c r="M7455">
        <f>MATCH(H:H,价格表!$B$4:$B$35,0)</f>
        <v>1</v>
      </c>
      <c r="N7455" s="27">
        <f>IF(J7455&lt;=0.3,INDEX(价格表!$B$4:$I$31,M7455,2),IF(AND(J7455&gt;0.3,J7455&lt;=1),INDEX(价格表!$B$4:$I$31,M7455,3),IF(AND(J7455&gt;1,J7455&lt;=2.2),INDEX(价格表!$B$4:$I$31,M7455,4),IF(AND(J7455&gt;2.2,J7455&lt;=3.3),INDEX(价格表!$B$4:$I$31,M7455,5),IF(AND(J7455&gt;3.3,J7455&lt;=4),INDEX(价格表!$B$4:$I$31,M7455,6),IF(AND(J7455&gt;4,J7455&lt;=5.5),INDEX(价格表!$B$4:$I$31,M7455,7),IF(J7455&gt;5.5,2.6+INDEX(价格表!$B$4:$I$31,M7455,8)*L7455)))))))</f>
        <v>2.15</v>
      </c>
    </row>
    <row r="7456" spans="1:14">
      <c r="A7456" s="20">
        <v>4311143016988</v>
      </c>
      <c r="B7456" s="18" t="s">
        <v>16</v>
      </c>
      <c r="C7456" s="21">
        <v>20201220</v>
      </c>
      <c r="D7456" s="21">
        <v>610538201209</v>
      </c>
      <c r="E7456" s="21" t="s">
        <v>16</v>
      </c>
      <c r="F7456" s="21">
        <v>20201230</v>
      </c>
      <c r="G7456" s="21" t="s">
        <v>17</v>
      </c>
      <c r="H7456" s="21" t="s">
        <v>21</v>
      </c>
      <c r="I7456" s="21" t="s">
        <v>228</v>
      </c>
      <c r="J7456" s="21">
        <v>0.19</v>
      </c>
      <c r="K7456" s="21" t="s">
        <v>20</v>
      </c>
      <c r="L7456">
        <f t="shared" si="134"/>
        <v>1</v>
      </c>
      <c r="M7456">
        <f>MATCH(H:H,价格表!$B$4:$B$35,0)</f>
        <v>20</v>
      </c>
      <c r="N7456" s="27">
        <f>IF(J7456&lt;=0.3,INDEX(价格表!$B$4:$I$31,M7456,2),IF(AND(J7456&gt;0.3,J7456&lt;=1),INDEX(价格表!$B$4:$I$31,M7456,3),IF(AND(J7456&gt;1,J7456&lt;=2.2),INDEX(价格表!$B$4:$I$31,M7456,4),IF(AND(J7456&gt;2.2,J7456&lt;=3.3),INDEX(价格表!$B$4:$I$31,M7456,5),IF(AND(J7456&gt;3.3,J7456&lt;=4),INDEX(价格表!$B$4:$I$31,M7456,6),IF(AND(J7456&gt;4,J7456&lt;=5.5),INDEX(价格表!$B$4:$I$31,M7456,7),IF(J7456&gt;5.5,2.6+INDEX(价格表!$B$4:$I$31,M7456,8)*L7456)))))))</f>
        <v>1.65</v>
      </c>
    </row>
    <row r="7457" spans="1:14">
      <c r="A7457" s="20">
        <v>4311143030669</v>
      </c>
      <c r="B7457" s="18" t="s">
        <v>16</v>
      </c>
      <c r="C7457" s="21">
        <v>20201220</v>
      </c>
      <c r="D7457" s="21">
        <v>610538201209</v>
      </c>
      <c r="E7457" s="21" t="s">
        <v>16</v>
      </c>
      <c r="F7457" s="21">
        <v>20201230</v>
      </c>
      <c r="G7457" s="21" t="s">
        <v>17</v>
      </c>
      <c r="H7457" s="21" t="s">
        <v>123</v>
      </c>
      <c r="I7457" s="21" t="s">
        <v>368</v>
      </c>
      <c r="J7457" s="21">
        <v>1.48</v>
      </c>
      <c r="K7457" s="21" t="s">
        <v>20</v>
      </c>
      <c r="L7457">
        <f t="shared" si="134"/>
        <v>2</v>
      </c>
      <c r="M7457">
        <f>MATCH(H:H,价格表!$B$4:$B$35,0)</f>
        <v>30</v>
      </c>
      <c r="N7457" s="27">
        <f>L7457*7+3</f>
        <v>17</v>
      </c>
    </row>
    <row r="7458" spans="1:14">
      <c r="A7458" s="20">
        <v>4311143038006</v>
      </c>
      <c r="B7458" s="18" t="s">
        <v>16</v>
      </c>
      <c r="C7458" s="21">
        <v>20201220</v>
      </c>
      <c r="D7458" s="21">
        <v>610538201209</v>
      </c>
      <c r="E7458" s="21" t="s">
        <v>16</v>
      </c>
      <c r="F7458" s="21">
        <v>20201230</v>
      </c>
      <c r="G7458" s="21" t="s">
        <v>17</v>
      </c>
      <c r="H7458" s="21" t="s">
        <v>68</v>
      </c>
      <c r="I7458" s="21" t="s">
        <v>171</v>
      </c>
      <c r="J7458" s="21">
        <v>1.5</v>
      </c>
      <c r="K7458" s="21" t="s">
        <v>20</v>
      </c>
      <c r="L7458">
        <f t="shared" si="134"/>
        <v>2</v>
      </c>
      <c r="M7458">
        <f>MATCH(H:H,价格表!$B$4:$B$35,0)</f>
        <v>5</v>
      </c>
      <c r="N7458" s="27">
        <f>IF(J7458&lt;=0.3,INDEX(价格表!$B$4:$I$31,M7458,2),IF(AND(J7458&gt;0.3,J7458&lt;=1),INDEX(价格表!$B$4:$I$31,M7458,3),IF(AND(J7458&gt;1,J7458&lt;=2.2),INDEX(价格表!$B$4:$I$31,M7458,4),IF(AND(J7458&gt;2.2,J7458&lt;=3.3),INDEX(价格表!$B$4:$I$31,M7458,5),IF(AND(J7458&gt;3.3,J7458&lt;=4),INDEX(价格表!$B$4:$I$31,M7458,6),IF(AND(J7458&gt;4,J7458&lt;=5.5),INDEX(价格表!$B$4:$I$31,M7458,7),IF(J7458&gt;5.5,2.6+INDEX(价格表!$B$4:$I$31,M7458,8)*L7458)))))))</f>
        <v>2.15</v>
      </c>
    </row>
    <row r="7459" spans="1:14">
      <c r="A7459" s="20">
        <v>4311143038010</v>
      </c>
      <c r="B7459" s="18" t="s">
        <v>16</v>
      </c>
      <c r="C7459" s="21">
        <v>20201220</v>
      </c>
      <c r="D7459" s="21">
        <v>610538201209</v>
      </c>
      <c r="E7459" s="21" t="s">
        <v>16</v>
      </c>
      <c r="F7459" s="21">
        <v>20201230</v>
      </c>
      <c r="G7459" s="21" t="s">
        <v>17</v>
      </c>
      <c r="H7459" s="21" t="s">
        <v>88</v>
      </c>
      <c r="I7459" s="21" t="s">
        <v>101</v>
      </c>
      <c r="J7459" s="21">
        <v>0.08</v>
      </c>
      <c r="K7459" s="21" t="s">
        <v>20</v>
      </c>
      <c r="L7459">
        <f t="shared" si="134"/>
        <v>1</v>
      </c>
      <c r="M7459">
        <f>MATCH(H:H,价格表!$B$4:$B$35,0)</f>
        <v>19</v>
      </c>
      <c r="N7459" s="27">
        <f>IF(J7459&lt;=0.3,INDEX(价格表!$B$4:$I$31,M7459,2),IF(AND(J7459&gt;0.3,J7459&lt;=1),INDEX(价格表!$B$4:$I$31,M7459,3),IF(AND(J7459&gt;1,J7459&lt;=2.2),INDEX(价格表!$B$4:$I$31,M7459,4),IF(AND(J7459&gt;2.2,J7459&lt;=3.3),INDEX(价格表!$B$4:$I$31,M7459,5),IF(AND(J7459&gt;3.3,J7459&lt;=4),INDEX(价格表!$B$4:$I$31,M7459,6),IF(AND(J7459&gt;4,J7459&lt;=5.5),INDEX(价格表!$B$4:$I$31,M7459,7),IF(J7459&gt;5.5,2.6+INDEX(价格表!$B$4:$I$31,M7459,8)*L7459)))))))</f>
        <v>1.65</v>
      </c>
    </row>
    <row r="7460" spans="1:14">
      <c r="A7460" s="20">
        <v>4311145837083</v>
      </c>
      <c r="B7460" s="18" t="s">
        <v>16</v>
      </c>
      <c r="C7460" s="21">
        <v>20201220</v>
      </c>
      <c r="D7460" s="21">
        <v>610538201209</v>
      </c>
      <c r="E7460" s="21" t="s">
        <v>16</v>
      </c>
      <c r="F7460" s="21">
        <v>20201230</v>
      </c>
      <c r="G7460" s="21" t="s">
        <v>17</v>
      </c>
      <c r="H7460" s="21" t="s">
        <v>25</v>
      </c>
      <c r="I7460" s="21" t="s">
        <v>219</v>
      </c>
      <c r="J7460" s="21">
        <v>0.98</v>
      </c>
      <c r="K7460" s="21" t="s">
        <v>20</v>
      </c>
      <c r="L7460">
        <f t="shared" si="134"/>
        <v>1</v>
      </c>
      <c r="M7460">
        <f>MATCH(H:H,价格表!$B$4:$B$35,0)</f>
        <v>25</v>
      </c>
      <c r="N7460" s="27">
        <f>IF(J7460&lt;=0.3,INDEX(价格表!$B$4:$I$31,M7460,2),IF(AND(J7460&gt;0.3,J7460&lt;=1),INDEX(价格表!$B$4:$I$31,M7460,3),IF(AND(J7460&gt;1,J7460&lt;=2.2),INDEX(价格表!$B$4:$I$31,M7460,4),IF(AND(J7460&gt;2.2,J7460&lt;=3.3),INDEX(价格表!$B$4:$I$31,M7460,5),IF(AND(J7460&gt;3.3,J7460&lt;=4),INDEX(价格表!$B$4:$I$31,M7460,6),IF(AND(J7460&gt;4,J7460&lt;=5.5),INDEX(价格表!$B$4:$I$31,M7460,7),IF(J7460&gt;5.5,2.6+INDEX(价格表!$B$4:$I$31,M7460,8)*L7460)))))))</f>
        <v>1.8</v>
      </c>
    </row>
    <row r="7461" spans="1:14">
      <c r="A7461" s="20">
        <v>4311145837135</v>
      </c>
      <c r="B7461" s="18" t="s">
        <v>16</v>
      </c>
      <c r="C7461" s="21">
        <v>20201220</v>
      </c>
      <c r="D7461" s="21">
        <v>610538201209</v>
      </c>
      <c r="E7461" s="21" t="s">
        <v>16</v>
      </c>
      <c r="F7461" s="21">
        <v>20201230</v>
      </c>
      <c r="G7461" s="21" t="s">
        <v>17</v>
      </c>
      <c r="H7461" s="21" t="s">
        <v>50</v>
      </c>
      <c r="I7461" s="21" t="s">
        <v>62</v>
      </c>
      <c r="J7461" s="21">
        <v>1.66</v>
      </c>
      <c r="K7461" s="21" t="s">
        <v>20</v>
      </c>
      <c r="L7461">
        <f t="shared" si="134"/>
        <v>2</v>
      </c>
      <c r="M7461">
        <f>MATCH(H:H,价格表!$B$4:$B$35,0)</f>
        <v>4</v>
      </c>
      <c r="N7461" s="27">
        <f>IF(J7461&lt;=0.3,INDEX(价格表!$B$4:$I$31,M7461,2),IF(AND(J7461&gt;0.3,J7461&lt;=1),INDEX(价格表!$B$4:$I$31,M7461,3),IF(AND(J7461&gt;1,J7461&lt;=2.2),INDEX(价格表!$B$4:$I$31,M7461,4),IF(AND(J7461&gt;2.2,J7461&lt;=3.3),INDEX(价格表!$B$4:$I$31,M7461,5),IF(AND(J7461&gt;3.3,J7461&lt;=4),INDEX(价格表!$B$4:$I$31,M7461,6),IF(AND(J7461&gt;4,J7461&lt;=5.5),INDEX(价格表!$B$4:$I$31,M7461,7),IF(J7461&gt;5.5,2.6+INDEX(价格表!$B$4:$I$31,M7461,8)*L7461)))))))</f>
        <v>2.15</v>
      </c>
    </row>
    <row r="7462" spans="1:14">
      <c r="A7462" s="20">
        <v>4311145837136</v>
      </c>
      <c r="B7462" s="18" t="s">
        <v>16</v>
      </c>
      <c r="C7462" s="21">
        <v>20201220</v>
      </c>
      <c r="D7462" s="21">
        <v>610538201209</v>
      </c>
      <c r="E7462" s="21" t="s">
        <v>16</v>
      </c>
      <c r="F7462" s="21">
        <v>20201230</v>
      </c>
      <c r="G7462" s="21" t="s">
        <v>17</v>
      </c>
      <c r="H7462" s="21" t="s">
        <v>45</v>
      </c>
      <c r="I7462" s="21" t="s">
        <v>277</v>
      </c>
      <c r="J7462" s="21">
        <v>1.48</v>
      </c>
      <c r="K7462" s="21" t="s">
        <v>20</v>
      </c>
      <c r="L7462">
        <f t="shared" si="134"/>
        <v>2</v>
      </c>
      <c r="M7462">
        <f>MATCH(H:H,价格表!$B$4:$B$35,0)</f>
        <v>9</v>
      </c>
      <c r="N7462" s="27">
        <f>IF(J7462&lt;=0.3,INDEX(价格表!$B$4:$I$31,M7462,2),IF(AND(J7462&gt;0.3,J7462&lt;=1),INDEX(价格表!$B$4:$I$31,M7462,3),IF(AND(J7462&gt;1,J7462&lt;=2.2),INDEX(价格表!$B$4:$I$31,M7462,4),IF(AND(J7462&gt;2.2,J7462&lt;=3.3),INDEX(价格表!$B$4:$I$31,M7462,5),IF(AND(J7462&gt;3.3,J7462&lt;=4),INDEX(价格表!$B$4:$I$31,M7462,6),IF(AND(J7462&gt;4,J7462&lt;=5.5),INDEX(价格表!$B$4:$I$31,M7462,7),IF(J7462&gt;5.5,2.6+INDEX(价格表!$B$4:$I$31,M7462,8)*L7462)))))))</f>
        <v>2.15</v>
      </c>
    </row>
    <row r="7463" spans="1:14">
      <c r="A7463" s="20">
        <v>4311145837137</v>
      </c>
      <c r="B7463" s="18" t="s">
        <v>16</v>
      </c>
      <c r="C7463" s="21">
        <v>20201220</v>
      </c>
      <c r="D7463" s="21">
        <v>610538201209</v>
      </c>
      <c r="E7463" s="21" t="s">
        <v>16</v>
      </c>
      <c r="F7463" s="21">
        <v>20201230</v>
      </c>
      <c r="G7463" s="21" t="s">
        <v>17</v>
      </c>
      <c r="H7463" s="21" t="s">
        <v>50</v>
      </c>
      <c r="I7463" s="21" t="s">
        <v>166</v>
      </c>
      <c r="J7463" s="21">
        <v>1.48</v>
      </c>
      <c r="K7463" s="21" t="s">
        <v>20</v>
      </c>
      <c r="L7463">
        <f t="shared" si="134"/>
        <v>2</v>
      </c>
      <c r="M7463">
        <f>MATCH(H:H,价格表!$B$4:$B$35,0)</f>
        <v>4</v>
      </c>
      <c r="N7463" s="27">
        <f>IF(J7463&lt;=0.3,INDEX(价格表!$B$4:$I$31,M7463,2),IF(AND(J7463&gt;0.3,J7463&lt;=1),INDEX(价格表!$B$4:$I$31,M7463,3),IF(AND(J7463&gt;1,J7463&lt;=2.2),INDEX(价格表!$B$4:$I$31,M7463,4),IF(AND(J7463&gt;2.2,J7463&lt;=3.3),INDEX(价格表!$B$4:$I$31,M7463,5),IF(AND(J7463&gt;3.3,J7463&lt;=4),INDEX(价格表!$B$4:$I$31,M7463,6),IF(AND(J7463&gt;4,J7463&lt;=5.5),INDEX(价格表!$B$4:$I$31,M7463,7),IF(J7463&gt;5.5,2.6+INDEX(价格表!$B$4:$I$31,M7463,8)*L7463)))))))</f>
        <v>2.15</v>
      </c>
    </row>
    <row r="7464" spans="1:14">
      <c r="A7464" s="20">
        <v>4311145837138</v>
      </c>
      <c r="B7464" s="18" t="s">
        <v>16</v>
      </c>
      <c r="C7464" s="21">
        <v>20201220</v>
      </c>
      <c r="D7464" s="21">
        <v>610538201209</v>
      </c>
      <c r="E7464" s="21" t="s">
        <v>16</v>
      </c>
      <c r="F7464" s="21">
        <v>20201230</v>
      </c>
      <c r="G7464" s="21" t="s">
        <v>17</v>
      </c>
      <c r="H7464" s="21" t="s">
        <v>56</v>
      </c>
      <c r="I7464" s="21" t="s">
        <v>233</v>
      </c>
      <c r="J7464" s="21">
        <v>0.13</v>
      </c>
      <c r="K7464" s="21" t="s">
        <v>20</v>
      </c>
      <c r="L7464">
        <f t="shared" si="134"/>
        <v>1</v>
      </c>
      <c r="M7464">
        <f>MATCH(H:H,价格表!$B$4:$B$35,0)</f>
        <v>11</v>
      </c>
      <c r="N7464" s="27">
        <f>IF(J7464&lt;=0.3,INDEX(价格表!$B$4:$I$31,M7464,2),IF(AND(J7464&gt;0.3,J7464&lt;=1),INDEX(价格表!$B$4:$I$31,M7464,3),IF(AND(J7464&gt;1,J7464&lt;=2.2),INDEX(价格表!$B$4:$I$31,M7464,4),IF(AND(J7464&gt;2.2,J7464&lt;=3.3),INDEX(价格表!$B$4:$I$31,M7464,5),IF(AND(J7464&gt;3.3,J7464&lt;=4),INDEX(价格表!$B$4:$I$31,M7464,6),IF(AND(J7464&gt;4,J7464&lt;=5.5),INDEX(价格表!$B$4:$I$31,M7464,7),IF(J7464&gt;5.5,2.6+INDEX(价格表!$B$4:$I$31,M7464,8)*L7464)))))))</f>
        <v>1.65</v>
      </c>
    </row>
    <row r="7465" spans="1:14">
      <c r="A7465" s="20">
        <v>4311145837139</v>
      </c>
      <c r="B7465" s="18" t="s">
        <v>16</v>
      </c>
      <c r="C7465" s="21">
        <v>20201220</v>
      </c>
      <c r="D7465" s="21">
        <v>610538201209</v>
      </c>
      <c r="E7465" s="21" t="s">
        <v>16</v>
      </c>
      <c r="F7465" s="21">
        <v>20201230</v>
      </c>
      <c r="G7465" s="21" t="s">
        <v>17</v>
      </c>
      <c r="H7465" s="21" t="s">
        <v>25</v>
      </c>
      <c r="I7465" s="21" t="s">
        <v>26</v>
      </c>
      <c r="J7465" s="21">
        <v>1.48</v>
      </c>
      <c r="K7465" s="21" t="s">
        <v>20</v>
      </c>
      <c r="L7465">
        <f t="shared" si="134"/>
        <v>2</v>
      </c>
      <c r="M7465">
        <f>MATCH(H:H,价格表!$B$4:$B$35,0)</f>
        <v>25</v>
      </c>
      <c r="N7465" s="27">
        <f>IF(J7465&lt;=0.3,INDEX(价格表!$B$4:$I$31,M7465,2),IF(AND(J7465&gt;0.3,J7465&lt;=1),INDEX(价格表!$B$4:$I$31,M7465,3),IF(AND(J7465&gt;1,J7465&lt;=2.2),INDEX(价格表!$B$4:$I$31,M7465,4),IF(AND(J7465&gt;2.2,J7465&lt;=3.3),INDEX(价格表!$B$4:$I$31,M7465,5),IF(AND(J7465&gt;3.3,J7465&lt;=4),INDEX(价格表!$B$4:$I$31,M7465,6),IF(AND(J7465&gt;4,J7465&lt;=5.5),INDEX(价格表!$B$4:$I$31,M7465,7),IF(J7465&gt;5.5,2.6+INDEX(价格表!$B$4:$I$31,M7465,8)*L7465)))))))</f>
        <v>2.15</v>
      </c>
    </row>
    <row r="7466" spans="1:14">
      <c r="A7466" s="20">
        <v>4311145837140</v>
      </c>
      <c r="B7466" s="18" t="s">
        <v>16</v>
      </c>
      <c r="C7466" s="21">
        <v>20201220</v>
      </c>
      <c r="D7466" s="21">
        <v>610538201209</v>
      </c>
      <c r="E7466" s="21" t="s">
        <v>16</v>
      </c>
      <c r="F7466" s="21">
        <v>20201230</v>
      </c>
      <c r="G7466" s="21" t="s">
        <v>17</v>
      </c>
      <c r="H7466" s="21" t="s">
        <v>21</v>
      </c>
      <c r="I7466" s="21" t="s">
        <v>204</v>
      </c>
      <c r="J7466" s="21">
        <v>1.61</v>
      </c>
      <c r="K7466" s="21" t="s">
        <v>20</v>
      </c>
      <c r="L7466">
        <f t="shared" si="134"/>
        <v>2</v>
      </c>
      <c r="M7466">
        <f>MATCH(H:H,价格表!$B$4:$B$35,0)</f>
        <v>20</v>
      </c>
      <c r="N7466" s="27">
        <f>IF(J7466&lt;=0.3,INDEX(价格表!$B$4:$I$31,M7466,2),IF(AND(J7466&gt;0.3,J7466&lt;=1),INDEX(价格表!$B$4:$I$31,M7466,3),IF(AND(J7466&gt;1,J7466&lt;=2.2),INDEX(价格表!$B$4:$I$31,M7466,4),IF(AND(J7466&gt;2.2,J7466&lt;=3.3),INDEX(价格表!$B$4:$I$31,M7466,5),IF(AND(J7466&gt;3.3,J7466&lt;=4),INDEX(价格表!$B$4:$I$31,M7466,6),IF(AND(J7466&gt;4,J7466&lt;=5.5),INDEX(价格表!$B$4:$I$31,M7466,7),IF(J7466&gt;5.5,2.6+INDEX(价格表!$B$4:$I$31,M7466,8)*L7466)))))))</f>
        <v>2.15</v>
      </c>
    </row>
    <row r="7467" spans="1:14">
      <c r="A7467" s="20">
        <v>4311145844940</v>
      </c>
      <c r="B7467" s="18" t="s">
        <v>16</v>
      </c>
      <c r="C7467" s="21">
        <v>20201220</v>
      </c>
      <c r="D7467" s="21">
        <v>610538201209</v>
      </c>
      <c r="E7467" s="21" t="s">
        <v>16</v>
      </c>
      <c r="F7467" s="21">
        <v>20201230</v>
      </c>
      <c r="G7467" s="21" t="s">
        <v>17</v>
      </c>
      <c r="H7467" s="21" t="s">
        <v>30</v>
      </c>
      <c r="I7467" s="21" t="s">
        <v>31</v>
      </c>
      <c r="J7467" s="21">
        <v>1.48</v>
      </c>
      <c r="K7467" s="21" t="s">
        <v>20</v>
      </c>
      <c r="L7467">
        <f t="shared" si="134"/>
        <v>2</v>
      </c>
      <c r="M7467">
        <f>MATCH(H:H,价格表!$B$4:$B$35,0)</f>
        <v>16</v>
      </c>
      <c r="N7467" s="27">
        <f>IF(J7467&lt;=0.3,INDEX(价格表!$B$4:$I$31,M7467,2),IF(AND(J7467&gt;0.3,J7467&lt;=1),INDEX(价格表!$B$4:$I$31,M7467,3),IF(AND(J7467&gt;1,J7467&lt;=2.2),INDEX(价格表!$B$4:$I$31,M7467,4),IF(AND(J7467&gt;2.2,J7467&lt;=3.3),INDEX(价格表!$B$4:$I$31,M7467,5),IF(AND(J7467&gt;3.3,J7467&lt;=4),INDEX(价格表!$B$4:$I$31,M7467,6),IF(AND(J7467&gt;4,J7467&lt;=5.5),INDEX(价格表!$B$4:$I$31,M7467,7),IF(J7467&gt;5.5,2.6+INDEX(价格表!$B$4:$I$31,M7467,8)*L7467)))))))</f>
        <v>2.15</v>
      </c>
    </row>
    <row r="7468" spans="1:14">
      <c r="A7468" s="20">
        <v>4311145852228</v>
      </c>
      <c r="B7468" s="18" t="s">
        <v>16</v>
      </c>
      <c r="C7468" s="21">
        <v>20201220</v>
      </c>
      <c r="D7468" s="21">
        <v>610538201209</v>
      </c>
      <c r="E7468" s="21" t="s">
        <v>16</v>
      </c>
      <c r="F7468" s="21">
        <v>20201230</v>
      </c>
      <c r="G7468" s="21" t="s">
        <v>17</v>
      </c>
      <c r="H7468" s="21" t="s">
        <v>35</v>
      </c>
      <c r="I7468" s="21" t="s">
        <v>156</v>
      </c>
      <c r="J7468" s="21">
        <v>0.21</v>
      </c>
      <c r="K7468" s="21" t="s">
        <v>20</v>
      </c>
      <c r="L7468">
        <f t="shared" si="134"/>
        <v>1</v>
      </c>
      <c r="M7468">
        <f>MATCH(H:H,价格表!$B$4:$B$35,0)</f>
        <v>22</v>
      </c>
      <c r="N7468" s="27">
        <f>IF(J7468&lt;=0.3,INDEX(价格表!$B$4:$I$31,M7468,2),IF(AND(J7468&gt;0.3,J7468&lt;=1),INDEX(价格表!$B$4:$I$31,M7468,3),IF(AND(J7468&gt;1,J7468&lt;=2.2),INDEX(价格表!$B$4:$I$31,M7468,4),IF(AND(J7468&gt;2.2,J7468&lt;=3.3),INDEX(价格表!$B$4:$I$31,M7468,5),IF(AND(J7468&gt;3.3,J7468&lt;=4),INDEX(价格表!$B$4:$I$31,M7468,6),IF(AND(J7468&gt;4,J7468&lt;=5.5),INDEX(价格表!$B$4:$I$31,M7468,7),IF(J7468&gt;5.5,2.6+INDEX(价格表!$B$4:$I$31,M7468,8)*L7468)))))))</f>
        <v>1.65</v>
      </c>
    </row>
    <row r="7469" spans="1:14">
      <c r="A7469" s="20">
        <v>4311145858984</v>
      </c>
      <c r="B7469" s="18" t="s">
        <v>16</v>
      </c>
      <c r="C7469" s="21">
        <v>20201220</v>
      </c>
      <c r="D7469" s="21">
        <v>610538201209</v>
      </c>
      <c r="E7469" s="21" t="s">
        <v>16</v>
      </c>
      <c r="F7469" s="21">
        <v>20201230</v>
      </c>
      <c r="G7469" s="21" t="s">
        <v>17</v>
      </c>
      <c r="H7469" s="21" t="s">
        <v>75</v>
      </c>
      <c r="I7469" s="21" t="s">
        <v>221</v>
      </c>
      <c r="J7469" s="21">
        <v>0.15</v>
      </c>
      <c r="K7469" s="21" t="s">
        <v>20</v>
      </c>
      <c r="L7469">
        <f t="shared" si="134"/>
        <v>1</v>
      </c>
      <c r="M7469">
        <f>MATCH(H:H,价格表!$B$4:$B$35,0)</f>
        <v>24</v>
      </c>
      <c r="N7469" s="27">
        <f>IF(J7469&lt;=0.3,INDEX(价格表!$B$4:$I$31,M7469,2),IF(AND(J7469&gt;0.3,J7469&lt;=1),INDEX(价格表!$B$4:$I$31,M7469,3),IF(AND(J7469&gt;1,J7469&lt;=2.2),INDEX(价格表!$B$4:$I$31,M7469,4),IF(AND(J7469&gt;2.2,J7469&lt;=3.3),INDEX(价格表!$B$4:$I$31,M7469,5),IF(AND(J7469&gt;3.3,J7469&lt;=4),INDEX(价格表!$B$4:$I$31,M7469,6),IF(AND(J7469&gt;4,J7469&lt;=5.5),INDEX(价格表!$B$4:$I$31,M7469,7),IF(J7469&gt;5.5,2.6+INDEX(价格表!$B$4:$I$31,M7469,8)*L7469)))))))</f>
        <v>1.65</v>
      </c>
    </row>
    <row r="7470" spans="1:14">
      <c r="A7470" s="20">
        <v>4311145858985</v>
      </c>
      <c r="B7470" s="18" t="s">
        <v>16</v>
      </c>
      <c r="C7470" s="21">
        <v>20201220</v>
      </c>
      <c r="D7470" s="21">
        <v>610538201209</v>
      </c>
      <c r="E7470" s="21" t="s">
        <v>16</v>
      </c>
      <c r="F7470" s="21">
        <v>20201230</v>
      </c>
      <c r="G7470" s="21" t="s">
        <v>17</v>
      </c>
      <c r="H7470" s="21" t="s">
        <v>54</v>
      </c>
      <c r="I7470" s="21" t="s">
        <v>78</v>
      </c>
      <c r="J7470" s="21">
        <v>1.48</v>
      </c>
      <c r="K7470" s="21" t="s">
        <v>20</v>
      </c>
      <c r="L7470">
        <f t="shared" si="134"/>
        <v>2</v>
      </c>
      <c r="M7470">
        <f>MATCH(H:H,价格表!$B$4:$B$35,0)</f>
        <v>14</v>
      </c>
      <c r="N7470" s="27">
        <f>IF(J7470&lt;=0.3,INDEX(价格表!$B$4:$I$31,M7470,2),IF(AND(J7470&gt;0.3,J7470&lt;=1),INDEX(价格表!$B$4:$I$31,M7470,3),IF(AND(J7470&gt;1,J7470&lt;=2.2),INDEX(价格表!$B$4:$I$31,M7470,4),IF(AND(J7470&gt;2.2,J7470&lt;=3.3),INDEX(价格表!$B$4:$I$31,M7470,5),IF(AND(J7470&gt;3.3,J7470&lt;=4),INDEX(价格表!$B$4:$I$31,M7470,6),IF(AND(J7470&gt;4,J7470&lt;=5.5),INDEX(价格表!$B$4:$I$31,M7470,7),IF(J7470&gt;5.5,2.6+INDEX(价格表!$B$4:$I$31,M7470,8)*L7470)))))))</f>
        <v>2.15</v>
      </c>
    </row>
    <row r="7471" spans="1:14">
      <c r="A7471" s="20">
        <v>4311145858986</v>
      </c>
      <c r="B7471" s="18" t="s">
        <v>16</v>
      </c>
      <c r="C7471" s="21">
        <v>20201220</v>
      </c>
      <c r="D7471" s="21">
        <v>610538201209</v>
      </c>
      <c r="E7471" s="21" t="s">
        <v>16</v>
      </c>
      <c r="F7471" s="21">
        <v>20201230</v>
      </c>
      <c r="G7471" s="21" t="s">
        <v>17</v>
      </c>
      <c r="H7471" s="21" t="s">
        <v>21</v>
      </c>
      <c r="I7471" s="21" t="s">
        <v>163</v>
      </c>
      <c r="J7471" s="21">
        <v>0.08</v>
      </c>
      <c r="K7471" s="21" t="s">
        <v>20</v>
      </c>
      <c r="L7471">
        <f t="shared" si="134"/>
        <v>1</v>
      </c>
      <c r="M7471">
        <f>MATCH(H:H,价格表!$B$4:$B$35,0)</f>
        <v>20</v>
      </c>
      <c r="N7471" s="27">
        <f>IF(J7471&lt;=0.3,INDEX(价格表!$B$4:$I$31,M7471,2),IF(AND(J7471&gt;0.3,J7471&lt;=1),INDEX(价格表!$B$4:$I$31,M7471,3),IF(AND(J7471&gt;1,J7471&lt;=2.2),INDEX(价格表!$B$4:$I$31,M7471,4),IF(AND(J7471&gt;2.2,J7471&lt;=3.3),INDEX(价格表!$B$4:$I$31,M7471,5),IF(AND(J7471&gt;3.3,J7471&lt;=4),INDEX(价格表!$B$4:$I$31,M7471,6),IF(AND(J7471&gt;4,J7471&lt;=5.5),INDEX(价格表!$B$4:$I$31,M7471,7),IF(J7471&gt;5.5,2.6+INDEX(价格表!$B$4:$I$31,M7471,8)*L7471)))))))</f>
        <v>1.65</v>
      </c>
    </row>
    <row r="7472" spans="1:14">
      <c r="A7472" s="20">
        <v>4311145858987</v>
      </c>
      <c r="B7472" s="18" t="s">
        <v>16</v>
      </c>
      <c r="C7472" s="21">
        <v>20201220</v>
      </c>
      <c r="D7472" s="21">
        <v>610538201209</v>
      </c>
      <c r="E7472" s="21" t="s">
        <v>16</v>
      </c>
      <c r="F7472" s="21">
        <v>20201230</v>
      </c>
      <c r="G7472" s="21" t="s">
        <v>17</v>
      </c>
      <c r="H7472" s="21" t="s">
        <v>39</v>
      </c>
      <c r="I7472" s="21" t="s">
        <v>40</v>
      </c>
      <c r="J7472" s="21">
        <v>0.14</v>
      </c>
      <c r="K7472" s="21" t="s">
        <v>20</v>
      </c>
      <c r="L7472">
        <f t="shared" si="134"/>
        <v>1</v>
      </c>
      <c r="M7472">
        <f>MATCH(H:H,价格表!$B$4:$B$35,0)</f>
        <v>23</v>
      </c>
      <c r="N7472" s="27">
        <f>IF(J7472&lt;=0.3,INDEX(价格表!$B$4:$I$31,M7472,2),IF(AND(J7472&gt;0.3,J7472&lt;=1),INDEX(价格表!$B$4:$I$31,M7472,3),IF(AND(J7472&gt;1,J7472&lt;=2.2),INDEX(价格表!$B$4:$I$31,M7472,4),IF(AND(J7472&gt;2.2,J7472&lt;=3.3),INDEX(价格表!$B$4:$I$31,M7472,5),IF(AND(J7472&gt;3.3,J7472&lt;=4),INDEX(价格表!$B$4:$I$31,M7472,6),IF(AND(J7472&gt;4,J7472&lt;=5.5),INDEX(价格表!$B$4:$I$31,M7472,7),IF(J7472&gt;5.5,2.6+INDEX(价格表!$B$4:$I$31,M7472,8)*L7472)))))))</f>
        <v>1.65</v>
      </c>
    </row>
    <row r="7473" spans="1:14">
      <c r="A7473" s="20">
        <v>4311145858988</v>
      </c>
      <c r="B7473" s="18" t="s">
        <v>16</v>
      </c>
      <c r="C7473" s="21">
        <v>20201220</v>
      </c>
      <c r="D7473" s="21">
        <v>610538201209</v>
      </c>
      <c r="E7473" s="21" t="s">
        <v>16</v>
      </c>
      <c r="F7473" s="21">
        <v>20201230</v>
      </c>
      <c r="G7473" s="21" t="s">
        <v>17</v>
      </c>
      <c r="H7473" s="21" t="s">
        <v>23</v>
      </c>
      <c r="I7473" s="21" t="s">
        <v>41</v>
      </c>
      <c r="J7473" s="21">
        <v>1.48</v>
      </c>
      <c r="K7473" s="21" t="s">
        <v>20</v>
      </c>
      <c r="L7473">
        <f t="shared" si="134"/>
        <v>2</v>
      </c>
      <c r="M7473">
        <f>MATCH(H:H,价格表!$B$4:$B$35,0)</f>
        <v>15</v>
      </c>
      <c r="N7473" s="27">
        <f>IF(J7473&lt;=0.3,INDEX(价格表!$B$4:$I$31,M7473,2),IF(AND(J7473&gt;0.3,J7473&lt;=1),INDEX(价格表!$B$4:$I$31,M7473,3),IF(AND(J7473&gt;1,J7473&lt;=2.2),INDEX(价格表!$B$4:$I$31,M7473,4),IF(AND(J7473&gt;2.2,J7473&lt;=3.3),INDEX(价格表!$B$4:$I$31,M7473,5),IF(AND(J7473&gt;3.3,J7473&lt;=4),INDEX(价格表!$B$4:$I$31,M7473,6),IF(AND(J7473&gt;4,J7473&lt;=5.5),INDEX(价格表!$B$4:$I$31,M7473,7),IF(J7473&gt;5.5,2.6+INDEX(价格表!$B$4:$I$31,M7473,8)*L7473)))))))</f>
        <v>2.15</v>
      </c>
    </row>
    <row r="7474" spans="1:14">
      <c r="A7474" s="20">
        <v>4311145858990</v>
      </c>
      <c r="B7474" s="18" t="s">
        <v>16</v>
      </c>
      <c r="C7474" s="21">
        <v>20201220</v>
      </c>
      <c r="D7474" s="21">
        <v>610538201209</v>
      </c>
      <c r="E7474" s="21" t="s">
        <v>16</v>
      </c>
      <c r="F7474" s="21">
        <v>20201230</v>
      </c>
      <c r="G7474" s="21" t="s">
        <v>17</v>
      </c>
      <c r="H7474" s="21" t="s">
        <v>50</v>
      </c>
      <c r="I7474" s="21" t="s">
        <v>166</v>
      </c>
      <c r="J7474" s="21">
        <v>1.48</v>
      </c>
      <c r="K7474" s="21" t="s">
        <v>20</v>
      </c>
      <c r="L7474">
        <f t="shared" si="134"/>
        <v>2</v>
      </c>
      <c r="M7474">
        <f>MATCH(H:H,价格表!$B$4:$B$35,0)</f>
        <v>4</v>
      </c>
      <c r="N7474" s="27">
        <f>IF(J7474&lt;=0.3,INDEX(价格表!$B$4:$I$31,M7474,2),IF(AND(J7474&gt;0.3,J7474&lt;=1),INDEX(价格表!$B$4:$I$31,M7474,3),IF(AND(J7474&gt;1,J7474&lt;=2.2),INDEX(价格表!$B$4:$I$31,M7474,4),IF(AND(J7474&gt;2.2,J7474&lt;=3.3),INDEX(价格表!$B$4:$I$31,M7474,5),IF(AND(J7474&gt;3.3,J7474&lt;=4),INDEX(价格表!$B$4:$I$31,M7474,6),IF(AND(J7474&gt;4,J7474&lt;=5.5),INDEX(价格表!$B$4:$I$31,M7474,7),IF(J7474&gt;5.5,2.6+INDEX(价格表!$B$4:$I$31,M7474,8)*L7474)))))))</f>
        <v>2.15</v>
      </c>
    </row>
    <row r="7475" spans="1:14">
      <c r="A7475" s="20">
        <v>4311145858991</v>
      </c>
      <c r="B7475" s="18" t="s">
        <v>16</v>
      </c>
      <c r="C7475" s="21">
        <v>20201220</v>
      </c>
      <c r="D7475" s="21">
        <v>610538201209</v>
      </c>
      <c r="E7475" s="21" t="s">
        <v>16</v>
      </c>
      <c r="F7475" s="21">
        <v>20201230</v>
      </c>
      <c r="G7475" s="21" t="s">
        <v>17</v>
      </c>
      <c r="H7475" s="21" t="s">
        <v>18</v>
      </c>
      <c r="I7475" s="21" t="s">
        <v>290</v>
      </c>
      <c r="J7475" s="21">
        <v>1.55</v>
      </c>
      <c r="K7475" s="21" t="s">
        <v>20</v>
      </c>
      <c r="L7475">
        <f t="shared" si="134"/>
        <v>2</v>
      </c>
      <c r="M7475">
        <f>MATCH(H:H,价格表!$B$4:$B$35,0)</f>
        <v>1</v>
      </c>
      <c r="N7475" s="27">
        <f>IF(J7475&lt;=0.3,INDEX(价格表!$B$4:$I$31,M7475,2),IF(AND(J7475&gt;0.3,J7475&lt;=1),INDEX(价格表!$B$4:$I$31,M7475,3),IF(AND(J7475&gt;1,J7475&lt;=2.2),INDEX(价格表!$B$4:$I$31,M7475,4),IF(AND(J7475&gt;2.2,J7475&lt;=3.3),INDEX(价格表!$B$4:$I$31,M7475,5),IF(AND(J7475&gt;3.3,J7475&lt;=4),INDEX(价格表!$B$4:$I$31,M7475,6),IF(AND(J7475&gt;4,J7475&lt;=5.5),INDEX(价格表!$B$4:$I$31,M7475,7),IF(J7475&gt;5.5,2.6+INDEX(价格表!$B$4:$I$31,M7475,8)*L7475)))))))</f>
        <v>2.15</v>
      </c>
    </row>
    <row r="7476" spans="1:14">
      <c r="A7476" s="20">
        <v>4311145858992</v>
      </c>
      <c r="B7476" s="18" t="s">
        <v>16</v>
      </c>
      <c r="C7476" s="21">
        <v>20201220</v>
      </c>
      <c r="D7476" s="21">
        <v>610538201209</v>
      </c>
      <c r="E7476" s="21" t="s">
        <v>16</v>
      </c>
      <c r="F7476" s="21">
        <v>20201230</v>
      </c>
      <c r="G7476" s="21" t="s">
        <v>17</v>
      </c>
      <c r="H7476" s="21" t="s">
        <v>50</v>
      </c>
      <c r="I7476" s="21" t="s">
        <v>51</v>
      </c>
      <c r="J7476" s="21">
        <v>1.48</v>
      </c>
      <c r="K7476" s="21" t="s">
        <v>20</v>
      </c>
      <c r="L7476">
        <f t="shared" si="134"/>
        <v>2</v>
      </c>
      <c r="M7476">
        <f>MATCH(H:H,价格表!$B$4:$B$35,0)</f>
        <v>4</v>
      </c>
      <c r="N7476" s="27">
        <f>IF(J7476&lt;=0.3,INDEX(价格表!$B$4:$I$31,M7476,2),IF(AND(J7476&gt;0.3,J7476&lt;=1),INDEX(价格表!$B$4:$I$31,M7476,3),IF(AND(J7476&gt;1,J7476&lt;=2.2),INDEX(价格表!$B$4:$I$31,M7476,4),IF(AND(J7476&gt;2.2,J7476&lt;=3.3),INDEX(价格表!$B$4:$I$31,M7476,5),IF(AND(J7476&gt;3.3,J7476&lt;=4),INDEX(价格表!$B$4:$I$31,M7476,6),IF(AND(J7476&gt;4,J7476&lt;=5.5),INDEX(价格表!$B$4:$I$31,M7476,7),IF(J7476&gt;5.5,2.6+INDEX(价格表!$B$4:$I$31,M7476,8)*L7476)))))))</f>
        <v>2.15</v>
      </c>
    </row>
    <row r="7477" spans="1:14">
      <c r="A7477" s="20">
        <v>4311145873350</v>
      </c>
      <c r="B7477" s="18" t="s">
        <v>16</v>
      </c>
      <c r="C7477" s="21">
        <v>20201220</v>
      </c>
      <c r="D7477" s="21">
        <v>610538201209</v>
      </c>
      <c r="E7477" s="21" t="s">
        <v>16</v>
      </c>
      <c r="F7477" s="21">
        <v>20201230</v>
      </c>
      <c r="G7477" s="21" t="s">
        <v>17</v>
      </c>
      <c r="H7477" s="21" t="s">
        <v>82</v>
      </c>
      <c r="I7477" s="21" t="s">
        <v>83</v>
      </c>
      <c r="J7477" s="21">
        <v>1.06</v>
      </c>
      <c r="K7477" s="21" t="s">
        <v>20</v>
      </c>
      <c r="L7477">
        <f t="shared" si="134"/>
        <v>2</v>
      </c>
      <c r="M7477">
        <f>MATCH(H:H,价格表!$B$4:$B$35,0)</f>
        <v>2</v>
      </c>
      <c r="N7477" s="27">
        <f>IF(J7477&lt;=0.3,INDEX(价格表!$B$4:$I$31,M7477,2),IF(AND(J7477&gt;0.3,J7477&lt;=1),INDEX(价格表!$B$4:$I$31,M7477,3),IF(AND(J7477&gt;1,J7477&lt;=2.2),INDEX(价格表!$B$4:$I$31,M7477,4),IF(AND(J7477&gt;2.2,J7477&lt;=3.3),INDEX(价格表!$B$4:$I$31,M7477,5),IF(AND(J7477&gt;3.3,J7477&lt;=4),INDEX(价格表!$B$4:$I$31,M7477,6),IF(AND(J7477&gt;4,J7477&lt;=5.5),INDEX(价格表!$B$4:$I$31,M7477,7),IF(J7477&gt;5.5,2.6+INDEX(价格表!$B$4:$I$31,M7477,8)*L7477)))))))</f>
        <v>2.15</v>
      </c>
    </row>
    <row r="7478" spans="1:14">
      <c r="A7478" s="20">
        <v>4311145887478</v>
      </c>
      <c r="B7478" s="18" t="s">
        <v>16</v>
      </c>
      <c r="C7478" s="21">
        <v>20201220</v>
      </c>
      <c r="D7478" s="21">
        <v>610538201209</v>
      </c>
      <c r="E7478" s="21" t="s">
        <v>16</v>
      </c>
      <c r="F7478" s="21">
        <v>20201230</v>
      </c>
      <c r="G7478" s="21" t="s">
        <v>17</v>
      </c>
      <c r="H7478" s="21" t="s">
        <v>35</v>
      </c>
      <c r="I7478" s="21" t="s">
        <v>186</v>
      </c>
      <c r="J7478" s="21">
        <v>1.48</v>
      </c>
      <c r="K7478" s="21" t="s">
        <v>20</v>
      </c>
      <c r="L7478">
        <f t="shared" si="134"/>
        <v>2</v>
      </c>
      <c r="M7478">
        <f>MATCH(H:H,价格表!$B$4:$B$35,0)</f>
        <v>22</v>
      </c>
      <c r="N7478" s="27">
        <f>IF(J7478&lt;=0.3,INDEX(价格表!$B$4:$I$31,M7478,2),IF(AND(J7478&gt;0.3,J7478&lt;=1),INDEX(价格表!$B$4:$I$31,M7478,3),IF(AND(J7478&gt;1,J7478&lt;=2.2),INDEX(价格表!$B$4:$I$31,M7478,4),IF(AND(J7478&gt;2.2,J7478&lt;=3.3),INDEX(价格表!$B$4:$I$31,M7478,5),IF(AND(J7478&gt;3.3,J7478&lt;=4),INDEX(价格表!$B$4:$I$31,M7478,6),IF(AND(J7478&gt;4,J7478&lt;=5.5),INDEX(价格表!$B$4:$I$31,M7478,7),IF(J7478&gt;5.5,2.6+INDEX(价格表!$B$4:$I$31,M7478,8)*L7478)))))))</f>
        <v>2.15</v>
      </c>
    </row>
    <row r="7479" spans="1:14">
      <c r="A7479" s="20">
        <v>4311145887479</v>
      </c>
      <c r="B7479" s="18" t="s">
        <v>16</v>
      </c>
      <c r="C7479" s="21">
        <v>20201220</v>
      </c>
      <c r="D7479" s="21">
        <v>610538201209</v>
      </c>
      <c r="E7479" s="21" t="s">
        <v>16</v>
      </c>
      <c r="F7479" s="21">
        <v>20201230</v>
      </c>
      <c r="G7479" s="21" t="s">
        <v>17</v>
      </c>
      <c r="H7479" s="21" t="s">
        <v>39</v>
      </c>
      <c r="I7479" s="21" t="s">
        <v>81</v>
      </c>
      <c r="J7479" s="21">
        <v>1.5</v>
      </c>
      <c r="K7479" s="21" t="s">
        <v>20</v>
      </c>
      <c r="L7479">
        <f t="shared" si="134"/>
        <v>2</v>
      </c>
      <c r="M7479">
        <f>MATCH(H:H,价格表!$B$4:$B$35,0)</f>
        <v>23</v>
      </c>
      <c r="N7479" s="27">
        <f>IF(J7479&lt;=0.3,INDEX(价格表!$B$4:$I$31,M7479,2),IF(AND(J7479&gt;0.3,J7479&lt;=1),INDEX(价格表!$B$4:$I$31,M7479,3),IF(AND(J7479&gt;1,J7479&lt;=2.2),INDEX(价格表!$B$4:$I$31,M7479,4),IF(AND(J7479&gt;2.2,J7479&lt;=3.3),INDEX(价格表!$B$4:$I$31,M7479,5),IF(AND(J7479&gt;3.3,J7479&lt;=4),INDEX(价格表!$B$4:$I$31,M7479,6),IF(AND(J7479&gt;4,J7479&lt;=5.5),INDEX(价格表!$B$4:$I$31,M7479,7),IF(J7479&gt;5.5,2.6+INDEX(价格表!$B$4:$I$31,M7479,8)*L7479)))))))</f>
        <v>2.15</v>
      </c>
    </row>
    <row r="7480" spans="1:14">
      <c r="A7480" s="20">
        <v>4311145887480</v>
      </c>
      <c r="B7480" s="18" t="s">
        <v>16</v>
      </c>
      <c r="C7480" s="21">
        <v>20201220</v>
      </c>
      <c r="D7480" s="21">
        <v>610538201209</v>
      </c>
      <c r="E7480" s="21" t="s">
        <v>16</v>
      </c>
      <c r="F7480" s="21">
        <v>20201230</v>
      </c>
      <c r="G7480" s="21" t="s">
        <v>17</v>
      </c>
      <c r="H7480" s="21" t="s">
        <v>73</v>
      </c>
      <c r="I7480" s="21" t="s">
        <v>93</v>
      </c>
      <c r="J7480" s="21">
        <v>1.5</v>
      </c>
      <c r="K7480" s="21" t="s">
        <v>20</v>
      </c>
      <c r="L7480">
        <f t="shared" si="134"/>
        <v>2</v>
      </c>
      <c r="M7480">
        <f>MATCH(H:H,价格表!$B$4:$B$35,0)</f>
        <v>7</v>
      </c>
      <c r="N7480" s="27">
        <f>IF(J7480&lt;=0.3,INDEX(价格表!$B$4:$I$31,M7480,2),IF(AND(J7480&gt;0.3,J7480&lt;=1),INDEX(价格表!$B$4:$I$31,M7480,3),IF(AND(J7480&gt;1,J7480&lt;=2.2),INDEX(价格表!$B$4:$I$31,M7480,4),IF(AND(J7480&gt;2.2,J7480&lt;=3.3),INDEX(价格表!$B$4:$I$31,M7480,5),IF(AND(J7480&gt;3.3,J7480&lt;=4),INDEX(价格表!$B$4:$I$31,M7480,6),IF(AND(J7480&gt;4,J7480&lt;=5.5),INDEX(价格表!$B$4:$I$31,M7480,7),IF(J7480&gt;5.5,2.6+INDEX(价格表!$B$4:$I$31,M7480,8)*L7480)))))))</f>
        <v>2.15</v>
      </c>
    </row>
    <row r="7481" spans="1:14">
      <c r="A7481" s="20">
        <v>4311145887481</v>
      </c>
      <c r="B7481" s="18" t="s">
        <v>16</v>
      </c>
      <c r="C7481" s="21">
        <v>20201220</v>
      </c>
      <c r="D7481" s="21">
        <v>610538201209</v>
      </c>
      <c r="E7481" s="21" t="s">
        <v>16</v>
      </c>
      <c r="F7481" s="21">
        <v>20201230</v>
      </c>
      <c r="G7481" s="21" t="s">
        <v>17</v>
      </c>
      <c r="H7481" s="21" t="s">
        <v>43</v>
      </c>
      <c r="I7481" s="21" t="s">
        <v>95</v>
      </c>
      <c r="J7481" s="21">
        <v>1.48</v>
      </c>
      <c r="K7481" s="21" t="s">
        <v>20</v>
      </c>
      <c r="L7481">
        <f t="shared" si="134"/>
        <v>2</v>
      </c>
      <c r="M7481">
        <f>MATCH(H:H,价格表!$B$4:$B$35,0)</f>
        <v>10</v>
      </c>
      <c r="N7481" s="27">
        <f>IF(J7481&lt;=0.3,INDEX(价格表!$B$4:$I$31,M7481,2),IF(AND(J7481&gt;0.3,J7481&lt;=1),INDEX(价格表!$B$4:$I$31,M7481,3),IF(AND(J7481&gt;1,J7481&lt;=2.2),INDEX(价格表!$B$4:$I$31,M7481,4),IF(AND(J7481&gt;2.2,J7481&lt;=3.3),INDEX(价格表!$B$4:$I$31,M7481,5),IF(AND(J7481&gt;3.3,J7481&lt;=4),INDEX(价格表!$B$4:$I$31,M7481,6),IF(AND(J7481&gt;4,J7481&lt;=5.5),INDEX(价格表!$B$4:$I$31,M7481,7),IF(J7481&gt;5.5,2.6+INDEX(价格表!$B$4:$I$31,M7481,8)*L7481)))))))</f>
        <v>2.15</v>
      </c>
    </row>
    <row r="7482" spans="1:14">
      <c r="A7482" s="20">
        <v>4311145887482</v>
      </c>
      <c r="B7482" s="18" t="s">
        <v>16</v>
      </c>
      <c r="C7482" s="21">
        <v>20201220</v>
      </c>
      <c r="D7482" s="21">
        <v>610538201209</v>
      </c>
      <c r="E7482" s="21" t="s">
        <v>16</v>
      </c>
      <c r="F7482" s="21">
        <v>20201230</v>
      </c>
      <c r="G7482" s="21" t="s">
        <v>17</v>
      </c>
      <c r="H7482" s="21" t="s">
        <v>50</v>
      </c>
      <c r="I7482" s="21" t="s">
        <v>166</v>
      </c>
      <c r="J7482" s="21">
        <v>1.48</v>
      </c>
      <c r="K7482" s="21" t="s">
        <v>20</v>
      </c>
      <c r="L7482">
        <f t="shared" si="134"/>
        <v>2</v>
      </c>
      <c r="M7482">
        <f>MATCH(H:H,价格表!$B$4:$B$35,0)</f>
        <v>4</v>
      </c>
      <c r="N7482" s="27">
        <f>IF(J7482&lt;=0.3,INDEX(价格表!$B$4:$I$31,M7482,2),IF(AND(J7482&gt;0.3,J7482&lt;=1),INDEX(价格表!$B$4:$I$31,M7482,3),IF(AND(J7482&gt;1,J7482&lt;=2.2),INDEX(价格表!$B$4:$I$31,M7482,4),IF(AND(J7482&gt;2.2,J7482&lt;=3.3),INDEX(价格表!$B$4:$I$31,M7482,5),IF(AND(J7482&gt;3.3,J7482&lt;=4),INDEX(价格表!$B$4:$I$31,M7482,6),IF(AND(J7482&gt;4,J7482&lt;=5.5),INDEX(价格表!$B$4:$I$31,M7482,7),IF(J7482&gt;5.5,2.6+INDEX(价格表!$B$4:$I$31,M7482,8)*L7482)))))))</f>
        <v>2.15</v>
      </c>
    </row>
    <row r="7483" spans="1:14">
      <c r="A7483" s="20">
        <v>4311145887483</v>
      </c>
      <c r="B7483" s="18" t="s">
        <v>16</v>
      </c>
      <c r="C7483" s="21">
        <v>20201220</v>
      </c>
      <c r="D7483" s="21">
        <v>610538201209</v>
      </c>
      <c r="E7483" s="21" t="s">
        <v>16</v>
      </c>
      <c r="F7483" s="21">
        <v>20201230</v>
      </c>
      <c r="G7483" s="21" t="s">
        <v>17</v>
      </c>
      <c r="H7483" s="21" t="s">
        <v>56</v>
      </c>
      <c r="I7483" s="21" t="s">
        <v>57</v>
      </c>
      <c r="J7483" s="21">
        <v>1.48</v>
      </c>
      <c r="K7483" s="21" t="s">
        <v>20</v>
      </c>
      <c r="L7483">
        <f t="shared" si="134"/>
        <v>2</v>
      </c>
      <c r="M7483">
        <f>MATCH(H:H,价格表!$B$4:$B$35,0)</f>
        <v>11</v>
      </c>
      <c r="N7483" s="27">
        <f>IF(J7483&lt;=0.3,INDEX(价格表!$B$4:$I$31,M7483,2),IF(AND(J7483&gt;0.3,J7483&lt;=1),INDEX(价格表!$B$4:$I$31,M7483,3),IF(AND(J7483&gt;1,J7483&lt;=2.2),INDEX(价格表!$B$4:$I$31,M7483,4),IF(AND(J7483&gt;2.2,J7483&lt;=3.3),INDEX(价格表!$B$4:$I$31,M7483,5),IF(AND(J7483&gt;3.3,J7483&lt;=4),INDEX(价格表!$B$4:$I$31,M7483,6),IF(AND(J7483&gt;4,J7483&lt;=5.5),INDEX(价格表!$B$4:$I$31,M7483,7),IF(J7483&gt;5.5,2.6+INDEX(价格表!$B$4:$I$31,M7483,8)*L7483)))))))</f>
        <v>2.15</v>
      </c>
    </row>
    <row r="7484" spans="1:14">
      <c r="A7484" s="20">
        <v>4311145887486</v>
      </c>
      <c r="B7484" s="18" t="s">
        <v>16</v>
      </c>
      <c r="C7484" s="21">
        <v>20201220</v>
      </c>
      <c r="D7484" s="21">
        <v>610538201209</v>
      </c>
      <c r="E7484" s="21" t="s">
        <v>16</v>
      </c>
      <c r="F7484" s="21">
        <v>20201230</v>
      </c>
      <c r="G7484" s="21" t="s">
        <v>17</v>
      </c>
      <c r="H7484" s="21" t="s">
        <v>25</v>
      </c>
      <c r="I7484" s="21" t="s">
        <v>84</v>
      </c>
      <c r="J7484" s="21">
        <v>1.48</v>
      </c>
      <c r="K7484" s="21" t="s">
        <v>20</v>
      </c>
      <c r="L7484">
        <f t="shared" si="134"/>
        <v>2</v>
      </c>
      <c r="M7484">
        <f>MATCH(H:H,价格表!$B$4:$B$35,0)</f>
        <v>25</v>
      </c>
      <c r="N7484" s="27">
        <f>IF(J7484&lt;=0.3,INDEX(价格表!$B$4:$I$31,M7484,2),IF(AND(J7484&gt;0.3,J7484&lt;=1),INDEX(价格表!$B$4:$I$31,M7484,3),IF(AND(J7484&gt;1,J7484&lt;=2.2),INDEX(价格表!$B$4:$I$31,M7484,4),IF(AND(J7484&gt;2.2,J7484&lt;=3.3),INDEX(价格表!$B$4:$I$31,M7484,5),IF(AND(J7484&gt;3.3,J7484&lt;=4),INDEX(价格表!$B$4:$I$31,M7484,6),IF(AND(J7484&gt;4,J7484&lt;=5.5),INDEX(价格表!$B$4:$I$31,M7484,7),IF(J7484&gt;5.5,2.6+INDEX(价格表!$B$4:$I$31,M7484,8)*L7484)))))))</f>
        <v>2.15</v>
      </c>
    </row>
    <row r="7485" spans="1:14">
      <c r="A7485" s="20">
        <v>4311145893556</v>
      </c>
      <c r="B7485" s="18" t="s">
        <v>16</v>
      </c>
      <c r="C7485" s="21">
        <v>20201220</v>
      </c>
      <c r="D7485" s="21">
        <v>610538201209</v>
      </c>
      <c r="E7485" s="21" t="s">
        <v>16</v>
      </c>
      <c r="F7485" s="21">
        <v>20201230</v>
      </c>
      <c r="G7485" s="21" t="s">
        <v>17</v>
      </c>
      <c r="H7485" s="21" t="s">
        <v>39</v>
      </c>
      <c r="I7485" s="21" t="s">
        <v>81</v>
      </c>
      <c r="J7485" s="21">
        <v>1.48</v>
      </c>
      <c r="K7485" s="21" t="s">
        <v>20</v>
      </c>
      <c r="L7485">
        <f t="shared" si="134"/>
        <v>2</v>
      </c>
      <c r="M7485">
        <f>MATCH(H:H,价格表!$B$4:$B$35,0)</f>
        <v>23</v>
      </c>
      <c r="N7485" s="27">
        <f>IF(J7485&lt;=0.3,INDEX(价格表!$B$4:$I$31,M7485,2),IF(AND(J7485&gt;0.3,J7485&lt;=1),INDEX(价格表!$B$4:$I$31,M7485,3),IF(AND(J7485&gt;1,J7485&lt;=2.2),INDEX(价格表!$B$4:$I$31,M7485,4),IF(AND(J7485&gt;2.2,J7485&lt;=3.3),INDEX(价格表!$B$4:$I$31,M7485,5),IF(AND(J7485&gt;3.3,J7485&lt;=4),INDEX(价格表!$B$4:$I$31,M7485,6),IF(AND(J7485&gt;4,J7485&lt;=5.5),INDEX(价格表!$B$4:$I$31,M7485,7),IF(J7485&gt;5.5,2.6+INDEX(价格表!$B$4:$I$31,M7485,8)*L7485)))))))</f>
        <v>2.15</v>
      </c>
    </row>
    <row r="7486" spans="1:14">
      <c r="A7486" s="20">
        <v>4311149541032</v>
      </c>
      <c r="B7486" s="18" t="s">
        <v>16</v>
      </c>
      <c r="C7486" s="21">
        <v>20201220</v>
      </c>
      <c r="D7486" s="21">
        <v>610538201209</v>
      </c>
      <c r="E7486" s="21" t="s">
        <v>16</v>
      </c>
      <c r="F7486" s="21">
        <v>20201230</v>
      </c>
      <c r="G7486" s="21" t="s">
        <v>17</v>
      </c>
      <c r="H7486" s="21" t="s">
        <v>25</v>
      </c>
      <c r="I7486" s="21" t="s">
        <v>26</v>
      </c>
      <c r="J7486" s="21">
        <v>1.48</v>
      </c>
      <c r="K7486" s="21" t="s">
        <v>20</v>
      </c>
      <c r="L7486">
        <f t="shared" si="134"/>
        <v>2</v>
      </c>
      <c r="M7486">
        <f>MATCH(H:H,价格表!$B$4:$B$35,0)</f>
        <v>25</v>
      </c>
      <c r="N7486" s="27">
        <f>IF(J7486&lt;=0.3,INDEX(价格表!$B$4:$I$31,M7486,2),IF(AND(J7486&gt;0.3,J7486&lt;=1),INDEX(价格表!$B$4:$I$31,M7486,3),IF(AND(J7486&gt;1,J7486&lt;=2.2),INDEX(价格表!$B$4:$I$31,M7486,4),IF(AND(J7486&gt;2.2,J7486&lt;=3.3),INDEX(价格表!$B$4:$I$31,M7486,5),IF(AND(J7486&gt;3.3,J7486&lt;=4),INDEX(价格表!$B$4:$I$31,M7486,6),IF(AND(J7486&gt;4,J7486&lt;=5.5),INDEX(价格表!$B$4:$I$31,M7486,7),IF(J7486&gt;5.5,2.6+INDEX(价格表!$B$4:$I$31,M7486,8)*L7486)))))))</f>
        <v>2.15</v>
      </c>
    </row>
    <row r="7487" spans="1:14">
      <c r="A7487" s="20">
        <v>4311149548669</v>
      </c>
      <c r="B7487" s="18" t="s">
        <v>16</v>
      </c>
      <c r="C7487" s="21">
        <v>20201220</v>
      </c>
      <c r="D7487" s="21">
        <v>610538201209</v>
      </c>
      <c r="E7487" s="21" t="s">
        <v>16</v>
      </c>
      <c r="F7487" s="21">
        <v>20201230</v>
      </c>
      <c r="G7487" s="21" t="s">
        <v>17</v>
      </c>
      <c r="H7487" s="21" t="s">
        <v>18</v>
      </c>
      <c r="I7487" s="21" t="s">
        <v>53</v>
      </c>
      <c r="J7487" s="21">
        <v>1.48</v>
      </c>
      <c r="K7487" s="21" t="s">
        <v>20</v>
      </c>
      <c r="L7487">
        <f t="shared" si="134"/>
        <v>2</v>
      </c>
      <c r="M7487">
        <f>MATCH(H:H,价格表!$B$4:$B$35,0)</f>
        <v>1</v>
      </c>
      <c r="N7487" s="27">
        <f>IF(J7487&lt;=0.3,INDEX(价格表!$B$4:$I$31,M7487,2),IF(AND(J7487&gt;0.3,J7487&lt;=1),INDEX(价格表!$B$4:$I$31,M7487,3),IF(AND(J7487&gt;1,J7487&lt;=2.2),INDEX(价格表!$B$4:$I$31,M7487,4),IF(AND(J7487&gt;2.2,J7487&lt;=3.3),INDEX(价格表!$B$4:$I$31,M7487,5),IF(AND(J7487&gt;3.3,J7487&lt;=4),INDEX(价格表!$B$4:$I$31,M7487,6),IF(AND(J7487&gt;4,J7487&lt;=5.5),INDEX(价格表!$B$4:$I$31,M7487,7),IF(J7487&gt;5.5,2.6+INDEX(价格表!$B$4:$I$31,M7487,8)*L7487)))))))</f>
        <v>2.15</v>
      </c>
    </row>
    <row r="7488" spans="1:14">
      <c r="A7488" s="20">
        <v>4311149548864</v>
      </c>
      <c r="B7488" s="18" t="s">
        <v>16</v>
      </c>
      <c r="C7488" s="21">
        <v>20201220</v>
      </c>
      <c r="D7488" s="21">
        <v>610538201209</v>
      </c>
      <c r="E7488" s="21" t="s">
        <v>16</v>
      </c>
      <c r="F7488" s="21">
        <v>20201230</v>
      </c>
      <c r="G7488" s="21" t="s">
        <v>17</v>
      </c>
      <c r="H7488" s="21" t="s">
        <v>25</v>
      </c>
      <c r="I7488" s="21" t="s">
        <v>121</v>
      </c>
      <c r="J7488" s="21">
        <v>0.09</v>
      </c>
      <c r="K7488" s="21" t="s">
        <v>20</v>
      </c>
      <c r="L7488">
        <f t="shared" si="134"/>
        <v>1</v>
      </c>
      <c r="M7488">
        <f>MATCH(H:H,价格表!$B$4:$B$35,0)</f>
        <v>25</v>
      </c>
      <c r="N7488" s="27">
        <f>IF(J7488&lt;=0.3,INDEX(价格表!$B$4:$I$31,M7488,2),IF(AND(J7488&gt;0.3,J7488&lt;=1),INDEX(价格表!$B$4:$I$31,M7488,3),IF(AND(J7488&gt;1,J7488&lt;=2.2),INDEX(价格表!$B$4:$I$31,M7488,4),IF(AND(J7488&gt;2.2,J7488&lt;=3.3),INDEX(价格表!$B$4:$I$31,M7488,5),IF(AND(J7488&gt;3.3,J7488&lt;=4),INDEX(价格表!$B$4:$I$31,M7488,6),IF(AND(J7488&gt;4,J7488&lt;=5.5),INDEX(价格表!$B$4:$I$31,M7488,7),IF(J7488&gt;5.5,2.6+INDEX(价格表!$B$4:$I$31,M7488,8)*L7488)))))))</f>
        <v>1.65</v>
      </c>
    </row>
    <row r="7489" spans="1:14">
      <c r="A7489" s="20">
        <v>4311149562794</v>
      </c>
      <c r="B7489" s="18" t="s">
        <v>16</v>
      </c>
      <c r="C7489" s="21">
        <v>20201220</v>
      </c>
      <c r="D7489" s="21">
        <v>610538201209</v>
      </c>
      <c r="E7489" s="21" t="s">
        <v>16</v>
      </c>
      <c r="F7489" s="21">
        <v>20201230</v>
      </c>
      <c r="G7489" s="21" t="s">
        <v>17</v>
      </c>
      <c r="H7489" s="21" t="s">
        <v>27</v>
      </c>
      <c r="I7489" s="21" t="s">
        <v>176</v>
      </c>
      <c r="J7489" s="21">
        <v>1.48</v>
      </c>
      <c r="K7489" s="21" t="s">
        <v>20</v>
      </c>
      <c r="L7489">
        <f t="shared" si="134"/>
        <v>2</v>
      </c>
      <c r="M7489">
        <f>MATCH(H:H,价格表!$B$4:$B$35,0)</f>
        <v>3</v>
      </c>
      <c r="N7489" s="27">
        <f>IF(J7489&lt;=0.3,INDEX(价格表!$B$4:$I$31,M7489,2),IF(AND(J7489&gt;0.3,J7489&lt;=1),INDEX(价格表!$B$4:$I$31,M7489,3),IF(AND(J7489&gt;1,J7489&lt;=2.2),INDEX(价格表!$B$4:$I$31,M7489,4),IF(AND(J7489&gt;2.2,J7489&lt;=3.3),INDEX(价格表!$B$4:$I$31,M7489,5),IF(AND(J7489&gt;3.3,J7489&lt;=4),INDEX(价格表!$B$4:$I$31,M7489,6),IF(AND(J7489&gt;4,J7489&lt;=5.5),INDEX(价格表!$B$4:$I$31,M7489,7),IF(J7489&gt;5.5,2.6+INDEX(价格表!$B$4:$I$31,M7489,8)*L7489)))))))</f>
        <v>2.15</v>
      </c>
    </row>
    <row r="7490" spans="1:14">
      <c r="A7490" s="20">
        <v>4311149562800</v>
      </c>
      <c r="B7490" s="18" t="s">
        <v>16</v>
      </c>
      <c r="C7490" s="21">
        <v>20201220</v>
      </c>
      <c r="D7490" s="21">
        <v>610538201209</v>
      </c>
      <c r="E7490" s="21" t="s">
        <v>16</v>
      </c>
      <c r="F7490" s="21">
        <v>20201230</v>
      </c>
      <c r="G7490" s="21" t="s">
        <v>17</v>
      </c>
      <c r="H7490" s="21" t="s">
        <v>45</v>
      </c>
      <c r="I7490" s="21" t="s">
        <v>48</v>
      </c>
      <c r="J7490" s="21">
        <v>1.48</v>
      </c>
      <c r="K7490" s="21" t="s">
        <v>20</v>
      </c>
      <c r="L7490">
        <f t="shared" si="134"/>
        <v>2</v>
      </c>
      <c r="M7490">
        <f>MATCH(H:H,价格表!$B$4:$B$35,0)</f>
        <v>9</v>
      </c>
      <c r="N7490" s="27">
        <f>IF(J7490&lt;=0.3,INDEX(价格表!$B$4:$I$31,M7490,2),IF(AND(J7490&gt;0.3,J7490&lt;=1),INDEX(价格表!$B$4:$I$31,M7490,3),IF(AND(J7490&gt;1,J7490&lt;=2.2),INDEX(价格表!$B$4:$I$31,M7490,4),IF(AND(J7490&gt;2.2,J7490&lt;=3.3),INDEX(价格表!$B$4:$I$31,M7490,5),IF(AND(J7490&gt;3.3,J7490&lt;=4),INDEX(价格表!$B$4:$I$31,M7490,6),IF(AND(J7490&gt;4,J7490&lt;=5.5),INDEX(价格表!$B$4:$I$31,M7490,7),IF(J7490&gt;5.5,2.6+INDEX(价格表!$B$4:$I$31,M7490,8)*L7490)))))))</f>
        <v>2.15</v>
      </c>
    </row>
    <row r="7491" spans="1:14">
      <c r="A7491" s="20">
        <v>4311149563011</v>
      </c>
      <c r="B7491" s="18" t="s">
        <v>16</v>
      </c>
      <c r="C7491" s="21">
        <v>20201220</v>
      </c>
      <c r="D7491" s="21">
        <v>610538201209</v>
      </c>
      <c r="E7491" s="21" t="s">
        <v>16</v>
      </c>
      <c r="F7491" s="21">
        <v>20201230</v>
      </c>
      <c r="G7491" s="21" t="s">
        <v>17</v>
      </c>
      <c r="H7491" s="21" t="s">
        <v>56</v>
      </c>
      <c r="I7491" s="21" t="s">
        <v>141</v>
      </c>
      <c r="J7491" s="21">
        <v>0.98</v>
      </c>
      <c r="K7491" s="21" t="s">
        <v>20</v>
      </c>
      <c r="L7491">
        <f t="shared" si="134"/>
        <v>1</v>
      </c>
      <c r="M7491">
        <f>MATCH(H:H,价格表!$B$4:$B$35,0)</f>
        <v>11</v>
      </c>
      <c r="N7491" s="27">
        <f>IF(J7491&lt;=0.3,INDEX(价格表!$B$4:$I$31,M7491,2),IF(AND(J7491&gt;0.3,J7491&lt;=1),INDEX(价格表!$B$4:$I$31,M7491,3),IF(AND(J7491&gt;1,J7491&lt;=2.2),INDEX(价格表!$B$4:$I$31,M7491,4),IF(AND(J7491&gt;2.2,J7491&lt;=3.3),INDEX(价格表!$B$4:$I$31,M7491,5),IF(AND(J7491&gt;3.3,J7491&lt;=4),INDEX(价格表!$B$4:$I$31,M7491,6),IF(AND(J7491&gt;4,J7491&lt;=5.5),INDEX(价格表!$B$4:$I$31,M7491,7),IF(J7491&gt;5.5,2.6+INDEX(价格表!$B$4:$I$31,M7491,8)*L7491)))))))</f>
        <v>1.8</v>
      </c>
    </row>
    <row r="7492" spans="1:14">
      <c r="A7492" s="20">
        <v>4311149575398</v>
      </c>
      <c r="B7492" s="18" t="s">
        <v>16</v>
      </c>
      <c r="C7492" s="21">
        <v>20201220</v>
      </c>
      <c r="D7492" s="21">
        <v>610538201209</v>
      </c>
      <c r="E7492" s="21" t="s">
        <v>16</v>
      </c>
      <c r="F7492" s="21">
        <v>20201230</v>
      </c>
      <c r="G7492" s="21" t="s">
        <v>17</v>
      </c>
      <c r="H7492" s="21" t="s">
        <v>25</v>
      </c>
      <c r="I7492" s="21" t="s">
        <v>121</v>
      </c>
      <c r="J7492" s="21">
        <v>1.48</v>
      </c>
      <c r="K7492" s="21" t="s">
        <v>20</v>
      </c>
      <c r="L7492">
        <f t="shared" ref="L7492:L7555" si="135">ROUNDUP(J7492,0)</f>
        <v>2</v>
      </c>
      <c r="M7492">
        <f>MATCH(H:H,价格表!$B$4:$B$35,0)</f>
        <v>25</v>
      </c>
      <c r="N7492" s="27">
        <f>IF(J7492&lt;=0.3,INDEX(价格表!$B$4:$I$31,M7492,2),IF(AND(J7492&gt;0.3,J7492&lt;=1),INDEX(价格表!$B$4:$I$31,M7492,3),IF(AND(J7492&gt;1,J7492&lt;=2.2),INDEX(价格表!$B$4:$I$31,M7492,4),IF(AND(J7492&gt;2.2,J7492&lt;=3.3),INDEX(价格表!$B$4:$I$31,M7492,5),IF(AND(J7492&gt;3.3,J7492&lt;=4),INDEX(价格表!$B$4:$I$31,M7492,6),IF(AND(J7492&gt;4,J7492&lt;=5.5),INDEX(价格表!$B$4:$I$31,M7492,7),IF(J7492&gt;5.5,2.6+INDEX(价格表!$B$4:$I$31,M7492,8)*L7492)))))))</f>
        <v>2.15</v>
      </c>
    </row>
    <row r="7493" spans="1:14">
      <c r="A7493" s="20">
        <v>4311149575644</v>
      </c>
      <c r="B7493" s="18" t="s">
        <v>16</v>
      </c>
      <c r="C7493" s="21">
        <v>20201220</v>
      </c>
      <c r="D7493" s="21">
        <v>610538201209</v>
      </c>
      <c r="E7493" s="21" t="s">
        <v>16</v>
      </c>
      <c r="F7493" s="21">
        <v>20201230</v>
      </c>
      <c r="G7493" s="21" t="s">
        <v>17</v>
      </c>
      <c r="H7493" s="21" t="s">
        <v>39</v>
      </c>
      <c r="I7493" s="21" t="s">
        <v>81</v>
      </c>
      <c r="J7493" s="21">
        <v>0.98</v>
      </c>
      <c r="K7493" s="21" t="s">
        <v>20</v>
      </c>
      <c r="L7493">
        <f t="shared" si="135"/>
        <v>1</v>
      </c>
      <c r="M7493">
        <f>MATCH(H:H,价格表!$B$4:$B$35,0)</f>
        <v>23</v>
      </c>
      <c r="N7493" s="27">
        <f>IF(J7493&lt;=0.3,INDEX(价格表!$B$4:$I$31,M7493,2),IF(AND(J7493&gt;0.3,J7493&lt;=1),INDEX(价格表!$B$4:$I$31,M7493,3),IF(AND(J7493&gt;1,J7493&lt;=2.2),INDEX(价格表!$B$4:$I$31,M7493,4),IF(AND(J7493&gt;2.2,J7493&lt;=3.3),INDEX(价格表!$B$4:$I$31,M7493,5),IF(AND(J7493&gt;3.3,J7493&lt;=4),INDEX(价格表!$B$4:$I$31,M7493,6),IF(AND(J7493&gt;4,J7493&lt;=5.5),INDEX(价格表!$B$4:$I$31,M7493,7),IF(J7493&gt;5.5,2.6+INDEX(价格表!$B$4:$I$31,M7493,8)*L7493)))))))</f>
        <v>1.8</v>
      </c>
    </row>
    <row r="7494" spans="1:14">
      <c r="A7494" s="20">
        <v>4311149575645</v>
      </c>
      <c r="B7494" s="18" t="s">
        <v>16</v>
      </c>
      <c r="C7494" s="21">
        <v>20201220</v>
      </c>
      <c r="D7494" s="21">
        <v>610538201209</v>
      </c>
      <c r="E7494" s="21" t="s">
        <v>16</v>
      </c>
      <c r="F7494" s="21">
        <v>20201230</v>
      </c>
      <c r="G7494" s="21" t="s">
        <v>17</v>
      </c>
      <c r="H7494" s="21" t="s">
        <v>63</v>
      </c>
      <c r="I7494" s="21" t="s">
        <v>164</v>
      </c>
      <c r="J7494" s="21">
        <v>0.57</v>
      </c>
      <c r="K7494" s="21" t="s">
        <v>20</v>
      </c>
      <c r="L7494">
        <f t="shared" si="135"/>
        <v>1</v>
      </c>
      <c r="M7494">
        <f>MATCH(H:H,价格表!$B$4:$B$35,0)</f>
        <v>21</v>
      </c>
      <c r="N7494" s="27">
        <f>IF(J7494&lt;=0.3,INDEX(价格表!$B$4:$I$31,M7494,2),IF(AND(J7494&gt;0.3,J7494&lt;=1),INDEX(价格表!$B$4:$I$31,M7494,3),IF(AND(J7494&gt;1,J7494&lt;=2.2),INDEX(价格表!$B$4:$I$31,M7494,4),IF(AND(J7494&gt;2.2,J7494&lt;=3.3),INDEX(价格表!$B$4:$I$31,M7494,5),IF(AND(J7494&gt;3.3,J7494&lt;=4),INDEX(价格表!$B$4:$I$31,M7494,6),IF(AND(J7494&gt;4,J7494&lt;=5.5),INDEX(价格表!$B$4:$I$31,M7494,7),IF(J7494&gt;5.5,2.6+INDEX(价格表!$B$4:$I$31,M7494,8)*L7494)))))))</f>
        <v>1.8</v>
      </c>
    </row>
    <row r="7495" spans="1:14">
      <c r="A7495" s="20">
        <v>4311149575647</v>
      </c>
      <c r="B7495" s="18" t="s">
        <v>16</v>
      </c>
      <c r="C7495" s="21">
        <v>20201220</v>
      </c>
      <c r="D7495" s="21">
        <v>610538201209</v>
      </c>
      <c r="E7495" s="21" t="s">
        <v>16</v>
      </c>
      <c r="F7495" s="21">
        <v>20201230</v>
      </c>
      <c r="G7495" s="21" t="s">
        <v>17</v>
      </c>
      <c r="H7495" s="21" t="s">
        <v>66</v>
      </c>
      <c r="I7495" s="21" t="s">
        <v>380</v>
      </c>
      <c r="J7495" s="21">
        <v>0.54</v>
      </c>
      <c r="K7495" s="21" t="s">
        <v>20</v>
      </c>
      <c r="L7495">
        <f t="shared" si="135"/>
        <v>1</v>
      </c>
      <c r="M7495">
        <f>MATCH(H:H,价格表!$B$4:$B$35,0)</f>
        <v>17</v>
      </c>
      <c r="N7495" s="27">
        <f>IF(J7495&lt;=0.3,INDEX(价格表!$B$4:$I$31,M7495,2),IF(AND(J7495&gt;0.3,J7495&lt;=1),INDEX(价格表!$B$4:$I$31,M7495,3),IF(AND(J7495&gt;1,J7495&lt;=2.2),INDEX(价格表!$B$4:$I$31,M7495,4),IF(AND(J7495&gt;2.2,J7495&lt;=3.3),INDEX(价格表!$B$4:$I$31,M7495,5),IF(AND(J7495&gt;3.3,J7495&lt;=4),INDEX(价格表!$B$4:$I$31,M7495,6),IF(AND(J7495&gt;4,J7495&lt;=5.5),INDEX(价格表!$B$4:$I$31,M7495,7),IF(J7495&gt;5.5,2.6+INDEX(价格表!$B$4:$I$31,M7495,8)*L7495)))))))</f>
        <v>1.8</v>
      </c>
    </row>
    <row r="7496" spans="1:14">
      <c r="A7496" s="20">
        <v>4311149575649</v>
      </c>
      <c r="B7496" s="18" t="s">
        <v>16</v>
      </c>
      <c r="C7496" s="21">
        <v>20201220</v>
      </c>
      <c r="D7496" s="21">
        <v>610538201209</v>
      </c>
      <c r="E7496" s="21" t="s">
        <v>16</v>
      </c>
      <c r="F7496" s="21">
        <v>20201230</v>
      </c>
      <c r="G7496" s="21" t="s">
        <v>17</v>
      </c>
      <c r="H7496" s="21" t="s">
        <v>75</v>
      </c>
      <c r="I7496" s="21" t="s">
        <v>114</v>
      </c>
      <c r="J7496" s="21">
        <v>3.27</v>
      </c>
      <c r="K7496" s="21" t="s">
        <v>20</v>
      </c>
      <c r="L7496">
        <f t="shared" si="135"/>
        <v>4</v>
      </c>
      <c r="M7496">
        <f>MATCH(H:H,价格表!$B$4:$B$35,0)</f>
        <v>24</v>
      </c>
      <c r="N7496" s="27">
        <f>IF(J7496&lt;=0.3,INDEX(价格表!$B$4:$I$31,M7496,2),IF(AND(J7496&gt;0.3,J7496&lt;=1),INDEX(价格表!$B$4:$I$31,M7496,3),IF(AND(J7496&gt;1,J7496&lt;=2.2),INDEX(价格表!$B$4:$I$31,M7496,4),IF(AND(J7496&gt;2.2,J7496&lt;=3.3),INDEX(价格表!$B$4:$I$31,M7496,5),IF(AND(J7496&gt;3.3,J7496&lt;=4),INDEX(价格表!$B$4:$I$31,M7496,6),IF(AND(J7496&gt;4,J7496&lt;=5.5),INDEX(价格表!$B$4:$I$31,M7496,7),IF(J7496&gt;5.5,2.6+INDEX(价格表!$B$4:$I$31,M7496,8)*L7496)))))))</f>
        <v>2.5</v>
      </c>
    </row>
    <row r="7497" spans="1:14">
      <c r="A7497" s="20">
        <v>4311149575650</v>
      </c>
      <c r="B7497" s="18" t="s">
        <v>16</v>
      </c>
      <c r="C7497" s="21">
        <v>20201220</v>
      </c>
      <c r="D7497" s="21">
        <v>610538201209</v>
      </c>
      <c r="E7497" s="21" t="s">
        <v>16</v>
      </c>
      <c r="F7497" s="21">
        <v>20201230</v>
      </c>
      <c r="G7497" s="21" t="s">
        <v>17</v>
      </c>
      <c r="H7497" s="21" t="s">
        <v>35</v>
      </c>
      <c r="I7497" s="21" t="s">
        <v>224</v>
      </c>
      <c r="J7497" s="21">
        <v>0.2</v>
      </c>
      <c r="K7497" s="21" t="s">
        <v>20</v>
      </c>
      <c r="L7497">
        <f t="shared" si="135"/>
        <v>1</v>
      </c>
      <c r="M7497">
        <f>MATCH(H:H,价格表!$B$4:$B$35,0)</f>
        <v>22</v>
      </c>
      <c r="N7497" s="27">
        <f>IF(J7497&lt;=0.3,INDEX(价格表!$B$4:$I$31,M7497,2),IF(AND(J7497&gt;0.3,J7497&lt;=1),INDEX(价格表!$B$4:$I$31,M7497,3),IF(AND(J7497&gt;1,J7497&lt;=2.2),INDEX(价格表!$B$4:$I$31,M7497,4),IF(AND(J7497&gt;2.2,J7497&lt;=3.3),INDEX(价格表!$B$4:$I$31,M7497,5),IF(AND(J7497&gt;3.3,J7497&lt;=4),INDEX(价格表!$B$4:$I$31,M7497,6),IF(AND(J7497&gt;4,J7497&lt;=5.5),INDEX(价格表!$B$4:$I$31,M7497,7),IF(J7497&gt;5.5,2.6+INDEX(价格表!$B$4:$I$31,M7497,8)*L7497)))))))</f>
        <v>1.65</v>
      </c>
    </row>
    <row r="7498" spans="1:14">
      <c r="A7498" s="20">
        <v>4311149575651</v>
      </c>
      <c r="B7498" s="18" t="s">
        <v>16</v>
      </c>
      <c r="C7498" s="21">
        <v>20201220</v>
      </c>
      <c r="D7498" s="21">
        <v>610538201209</v>
      </c>
      <c r="E7498" s="21" t="s">
        <v>16</v>
      </c>
      <c r="F7498" s="21">
        <v>20201230</v>
      </c>
      <c r="G7498" s="21" t="s">
        <v>17</v>
      </c>
      <c r="H7498" s="21" t="s">
        <v>39</v>
      </c>
      <c r="I7498" s="21" t="s">
        <v>40</v>
      </c>
      <c r="J7498" s="21">
        <v>1.48</v>
      </c>
      <c r="K7498" s="21" t="s">
        <v>20</v>
      </c>
      <c r="L7498">
        <f t="shared" si="135"/>
        <v>2</v>
      </c>
      <c r="M7498">
        <f>MATCH(H:H,价格表!$B$4:$B$35,0)</f>
        <v>23</v>
      </c>
      <c r="N7498" s="27">
        <f>IF(J7498&lt;=0.3,INDEX(价格表!$B$4:$I$31,M7498,2),IF(AND(J7498&gt;0.3,J7498&lt;=1),INDEX(价格表!$B$4:$I$31,M7498,3),IF(AND(J7498&gt;1,J7498&lt;=2.2),INDEX(价格表!$B$4:$I$31,M7498,4),IF(AND(J7498&gt;2.2,J7498&lt;=3.3),INDEX(价格表!$B$4:$I$31,M7498,5),IF(AND(J7498&gt;3.3,J7498&lt;=4),INDEX(价格表!$B$4:$I$31,M7498,6),IF(AND(J7498&gt;4,J7498&lt;=5.5),INDEX(价格表!$B$4:$I$31,M7498,7),IF(J7498&gt;5.5,2.6+INDEX(价格表!$B$4:$I$31,M7498,8)*L7498)))))))</f>
        <v>2.15</v>
      </c>
    </row>
    <row r="7499" spans="1:14">
      <c r="A7499" s="20">
        <v>4311149575652</v>
      </c>
      <c r="B7499" s="18" t="s">
        <v>16</v>
      </c>
      <c r="C7499" s="21">
        <v>20201220</v>
      </c>
      <c r="D7499" s="21">
        <v>610538201209</v>
      </c>
      <c r="E7499" s="21" t="s">
        <v>16</v>
      </c>
      <c r="F7499" s="21">
        <v>20201230</v>
      </c>
      <c r="G7499" s="21" t="s">
        <v>17</v>
      </c>
      <c r="H7499" s="21" t="s">
        <v>73</v>
      </c>
      <c r="I7499" s="21" t="s">
        <v>180</v>
      </c>
      <c r="J7499" s="21">
        <v>1.49</v>
      </c>
      <c r="K7499" s="21" t="s">
        <v>20</v>
      </c>
      <c r="L7499">
        <f t="shared" si="135"/>
        <v>2</v>
      </c>
      <c r="M7499">
        <f>MATCH(H:H,价格表!$B$4:$B$35,0)</f>
        <v>7</v>
      </c>
      <c r="N7499" s="27">
        <f>IF(J7499&lt;=0.3,INDEX(价格表!$B$4:$I$31,M7499,2),IF(AND(J7499&gt;0.3,J7499&lt;=1),INDEX(价格表!$B$4:$I$31,M7499,3),IF(AND(J7499&gt;1,J7499&lt;=2.2),INDEX(价格表!$B$4:$I$31,M7499,4),IF(AND(J7499&gt;2.2,J7499&lt;=3.3),INDEX(价格表!$B$4:$I$31,M7499,5),IF(AND(J7499&gt;3.3,J7499&lt;=4),INDEX(价格表!$B$4:$I$31,M7499,6),IF(AND(J7499&gt;4,J7499&lt;=5.5),INDEX(价格表!$B$4:$I$31,M7499,7),IF(J7499&gt;5.5,2.6+INDEX(价格表!$B$4:$I$31,M7499,8)*L7499)))))))</f>
        <v>2.15</v>
      </c>
    </row>
    <row r="7500" spans="1:14">
      <c r="A7500" s="20">
        <v>4311149575653</v>
      </c>
      <c r="B7500" s="18" t="s">
        <v>16</v>
      </c>
      <c r="C7500" s="21">
        <v>20201220</v>
      </c>
      <c r="D7500" s="21">
        <v>610538201209</v>
      </c>
      <c r="E7500" s="21" t="s">
        <v>16</v>
      </c>
      <c r="F7500" s="21">
        <v>20201230</v>
      </c>
      <c r="G7500" s="21" t="s">
        <v>17</v>
      </c>
      <c r="H7500" s="21" t="s">
        <v>88</v>
      </c>
      <c r="I7500" s="21" t="s">
        <v>101</v>
      </c>
      <c r="J7500" s="21">
        <v>1.2</v>
      </c>
      <c r="K7500" s="21" t="s">
        <v>20</v>
      </c>
      <c r="L7500">
        <f t="shared" si="135"/>
        <v>2</v>
      </c>
      <c r="M7500">
        <f>MATCH(H:H,价格表!$B$4:$B$35,0)</f>
        <v>19</v>
      </c>
      <c r="N7500" s="27">
        <f>IF(J7500&lt;=0.3,INDEX(价格表!$B$4:$I$31,M7500,2),IF(AND(J7500&gt;0.3,J7500&lt;=1),INDEX(价格表!$B$4:$I$31,M7500,3),IF(AND(J7500&gt;1,J7500&lt;=2.2),INDEX(价格表!$B$4:$I$31,M7500,4),IF(AND(J7500&gt;2.2,J7500&lt;=3.3),INDEX(价格表!$B$4:$I$31,M7500,5),IF(AND(J7500&gt;3.3,J7500&lt;=4),INDEX(价格表!$B$4:$I$31,M7500,6),IF(AND(J7500&gt;4,J7500&lt;=5.5),INDEX(价格表!$B$4:$I$31,M7500,7),IF(J7500&gt;5.5,2.6+INDEX(价格表!$B$4:$I$31,M7500,8)*L7500)))))))</f>
        <v>2.15</v>
      </c>
    </row>
    <row r="7501" spans="1:14">
      <c r="A7501" s="20">
        <v>4311149582973</v>
      </c>
      <c r="B7501" s="18" t="s">
        <v>16</v>
      </c>
      <c r="C7501" s="21">
        <v>20201220</v>
      </c>
      <c r="D7501" s="21">
        <v>610538201209</v>
      </c>
      <c r="E7501" s="21" t="s">
        <v>16</v>
      </c>
      <c r="F7501" s="21">
        <v>20201230</v>
      </c>
      <c r="G7501" s="21" t="s">
        <v>17</v>
      </c>
      <c r="H7501" s="21" t="s">
        <v>18</v>
      </c>
      <c r="I7501" s="21" t="s">
        <v>53</v>
      </c>
      <c r="J7501" s="21">
        <v>1.51</v>
      </c>
      <c r="K7501" s="21" t="s">
        <v>20</v>
      </c>
      <c r="L7501">
        <f t="shared" si="135"/>
        <v>2</v>
      </c>
      <c r="M7501">
        <f>MATCH(H:H,价格表!$B$4:$B$35,0)</f>
        <v>1</v>
      </c>
      <c r="N7501" s="27">
        <f>IF(J7501&lt;=0.3,INDEX(价格表!$B$4:$I$31,M7501,2),IF(AND(J7501&gt;0.3,J7501&lt;=1),INDEX(价格表!$B$4:$I$31,M7501,3),IF(AND(J7501&gt;1,J7501&lt;=2.2),INDEX(价格表!$B$4:$I$31,M7501,4),IF(AND(J7501&gt;2.2,J7501&lt;=3.3),INDEX(价格表!$B$4:$I$31,M7501,5),IF(AND(J7501&gt;3.3,J7501&lt;=4),INDEX(价格表!$B$4:$I$31,M7501,6),IF(AND(J7501&gt;4,J7501&lt;=5.5),INDEX(价格表!$B$4:$I$31,M7501,7),IF(J7501&gt;5.5,2.6+INDEX(价格表!$B$4:$I$31,M7501,8)*L7501)))))))</f>
        <v>2.15</v>
      </c>
    </row>
    <row r="7502" spans="1:14">
      <c r="A7502" s="20">
        <v>4311149589558</v>
      </c>
      <c r="B7502" s="18" t="s">
        <v>16</v>
      </c>
      <c r="C7502" s="21">
        <v>20201220</v>
      </c>
      <c r="D7502" s="21">
        <v>610538201209</v>
      </c>
      <c r="E7502" s="21" t="s">
        <v>16</v>
      </c>
      <c r="F7502" s="21">
        <v>20201230</v>
      </c>
      <c r="G7502" s="21" t="s">
        <v>17</v>
      </c>
      <c r="H7502" s="21" t="s">
        <v>25</v>
      </c>
      <c r="I7502" s="21" t="s">
        <v>188</v>
      </c>
      <c r="J7502" s="21">
        <v>1.48</v>
      </c>
      <c r="K7502" s="21" t="s">
        <v>20</v>
      </c>
      <c r="L7502">
        <f t="shared" si="135"/>
        <v>2</v>
      </c>
      <c r="M7502">
        <f>MATCH(H:H,价格表!$B$4:$B$35,0)</f>
        <v>25</v>
      </c>
      <c r="N7502" s="27">
        <f>IF(J7502&lt;=0.3,INDEX(价格表!$B$4:$I$31,M7502,2),IF(AND(J7502&gt;0.3,J7502&lt;=1),INDEX(价格表!$B$4:$I$31,M7502,3),IF(AND(J7502&gt;1,J7502&lt;=2.2),INDEX(价格表!$B$4:$I$31,M7502,4),IF(AND(J7502&gt;2.2,J7502&lt;=3.3),INDEX(价格表!$B$4:$I$31,M7502,5),IF(AND(J7502&gt;3.3,J7502&lt;=4),INDEX(价格表!$B$4:$I$31,M7502,6),IF(AND(J7502&gt;4,J7502&lt;=5.5),INDEX(价格表!$B$4:$I$31,M7502,7),IF(J7502&gt;5.5,2.6+INDEX(价格表!$B$4:$I$31,M7502,8)*L7502)))))))</f>
        <v>2.15</v>
      </c>
    </row>
    <row r="7503" spans="1:14">
      <c r="A7503" s="20">
        <v>4311149589560</v>
      </c>
      <c r="B7503" s="18" t="s">
        <v>16</v>
      </c>
      <c r="C7503" s="21">
        <v>20201220</v>
      </c>
      <c r="D7503" s="21">
        <v>610538201209</v>
      </c>
      <c r="E7503" s="21" t="s">
        <v>16</v>
      </c>
      <c r="F7503" s="21">
        <v>20201230</v>
      </c>
      <c r="G7503" s="21" t="s">
        <v>17</v>
      </c>
      <c r="H7503" s="21" t="s">
        <v>39</v>
      </c>
      <c r="I7503" s="21" t="s">
        <v>226</v>
      </c>
      <c r="J7503" s="21">
        <v>1.48</v>
      </c>
      <c r="K7503" s="21" t="s">
        <v>20</v>
      </c>
      <c r="L7503">
        <f t="shared" si="135"/>
        <v>2</v>
      </c>
      <c r="M7503">
        <f>MATCH(H:H,价格表!$B$4:$B$35,0)</f>
        <v>23</v>
      </c>
      <c r="N7503" s="27">
        <f>IF(J7503&lt;=0.3,INDEX(价格表!$B$4:$I$31,M7503,2),IF(AND(J7503&gt;0.3,J7503&lt;=1),INDEX(价格表!$B$4:$I$31,M7503,3),IF(AND(J7503&gt;1,J7503&lt;=2.2),INDEX(价格表!$B$4:$I$31,M7503,4),IF(AND(J7503&gt;2.2,J7503&lt;=3.3),INDEX(价格表!$B$4:$I$31,M7503,5),IF(AND(J7503&gt;3.3,J7503&lt;=4),INDEX(价格表!$B$4:$I$31,M7503,6),IF(AND(J7503&gt;4,J7503&lt;=5.5),INDEX(价格表!$B$4:$I$31,M7503,7),IF(J7503&gt;5.5,2.6+INDEX(价格表!$B$4:$I$31,M7503,8)*L7503)))))))</f>
        <v>2.15</v>
      </c>
    </row>
    <row r="7504" spans="1:14">
      <c r="A7504" s="20">
        <v>4311149589573</v>
      </c>
      <c r="B7504" s="18" t="s">
        <v>16</v>
      </c>
      <c r="C7504" s="21">
        <v>20201220</v>
      </c>
      <c r="D7504" s="21">
        <v>610538201209</v>
      </c>
      <c r="E7504" s="21" t="s">
        <v>16</v>
      </c>
      <c r="F7504" s="21">
        <v>20201230</v>
      </c>
      <c r="G7504" s="21" t="s">
        <v>17</v>
      </c>
      <c r="H7504" s="21" t="s">
        <v>88</v>
      </c>
      <c r="I7504" s="21" t="s">
        <v>101</v>
      </c>
      <c r="J7504" s="21">
        <v>0.98</v>
      </c>
      <c r="K7504" s="21" t="s">
        <v>20</v>
      </c>
      <c r="L7504">
        <f t="shared" si="135"/>
        <v>1</v>
      </c>
      <c r="M7504">
        <f>MATCH(H:H,价格表!$B$4:$B$35,0)</f>
        <v>19</v>
      </c>
      <c r="N7504" s="27">
        <f>IF(J7504&lt;=0.3,INDEX(价格表!$B$4:$I$31,M7504,2),IF(AND(J7504&gt;0.3,J7504&lt;=1),INDEX(价格表!$B$4:$I$31,M7504,3),IF(AND(J7504&gt;1,J7504&lt;=2.2),INDEX(价格表!$B$4:$I$31,M7504,4),IF(AND(J7504&gt;2.2,J7504&lt;=3.3),INDEX(价格表!$B$4:$I$31,M7504,5),IF(AND(J7504&gt;3.3,J7504&lt;=4),INDEX(价格表!$B$4:$I$31,M7504,6),IF(AND(J7504&gt;4,J7504&lt;=5.5),INDEX(价格表!$B$4:$I$31,M7504,7),IF(J7504&gt;5.5,2.6+INDEX(价格表!$B$4:$I$31,M7504,8)*L7504)))))))</f>
        <v>1.8</v>
      </c>
    </row>
    <row r="7505" spans="1:14">
      <c r="A7505" s="20">
        <v>4311149589578</v>
      </c>
      <c r="B7505" s="18" t="s">
        <v>16</v>
      </c>
      <c r="C7505" s="21">
        <v>20201220</v>
      </c>
      <c r="D7505" s="21">
        <v>610538201209</v>
      </c>
      <c r="E7505" s="21" t="s">
        <v>16</v>
      </c>
      <c r="F7505" s="21">
        <v>20201230</v>
      </c>
      <c r="G7505" s="21" t="s">
        <v>17</v>
      </c>
      <c r="H7505" s="21" t="s">
        <v>27</v>
      </c>
      <c r="I7505" s="21" t="s">
        <v>28</v>
      </c>
      <c r="J7505" s="21">
        <v>1.52</v>
      </c>
      <c r="K7505" s="21" t="s">
        <v>20</v>
      </c>
      <c r="L7505">
        <f t="shared" si="135"/>
        <v>2</v>
      </c>
      <c r="M7505">
        <f>MATCH(H:H,价格表!$B$4:$B$35,0)</f>
        <v>3</v>
      </c>
      <c r="N7505" s="27">
        <f>IF(J7505&lt;=0.3,INDEX(价格表!$B$4:$I$31,M7505,2),IF(AND(J7505&gt;0.3,J7505&lt;=1),INDEX(价格表!$B$4:$I$31,M7505,3),IF(AND(J7505&gt;1,J7505&lt;=2.2),INDEX(价格表!$B$4:$I$31,M7505,4),IF(AND(J7505&gt;2.2,J7505&lt;=3.3),INDEX(价格表!$B$4:$I$31,M7505,5),IF(AND(J7505&gt;3.3,J7505&lt;=4),INDEX(价格表!$B$4:$I$31,M7505,6),IF(AND(J7505&gt;4,J7505&lt;=5.5),INDEX(价格表!$B$4:$I$31,M7505,7),IF(J7505&gt;5.5,2.6+INDEX(价格表!$B$4:$I$31,M7505,8)*L7505)))))))</f>
        <v>2.15</v>
      </c>
    </row>
    <row r="7506" spans="1:14">
      <c r="A7506" s="20">
        <v>4311149589579</v>
      </c>
      <c r="B7506" s="18" t="s">
        <v>16</v>
      </c>
      <c r="C7506" s="21">
        <v>20201220</v>
      </c>
      <c r="D7506" s="21">
        <v>610538201209</v>
      </c>
      <c r="E7506" s="21" t="s">
        <v>16</v>
      </c>
      <c r="F7506" s="21">
        <v>20201230</v>
      </c>
      <c r="G7506" s="21" t="s">
        <v>17</v>
      </c>
      <c r="H7506" s="21" t="s">
        <v>27</v>
      </c>
      <c r="I7506" s="21" t="s">
        <v>211</v>
      </c>
      <c r="J7506" s="21">
        <v>1.5</v>
      </c>
      <c r="K7506" s="21" t="s">
        <v>20</v>
      </c>
      <c r="L7506">
        <f t="shared" si="135"/>
        <v>2</v>
      </c>
      <c r="M7506">
        <f>MATCH(H:H,价格表!$B$4:$B$35,0)</f>
        <v>3</v>
      </c>
      <c r="N7506" s="27">
        <f>IF(J7506&lt;=0.3,INDEX(价格表!$B$4:$I$31,M7506,2),IF(AND(J7506&gt;0.3,J7506&lt;=1),INDEX(价格表!$B$4:$I$31,M7506,3),IF(AND(J7506&gt;1,J7506&lt;=2.2),INDEX(价格表!$B$4:$I$31,M7506,4),IF(AND(J7506&gt;2.2,J7506&lt;=3.3),INDEX(价格表!$B$4:$I$31,M7506,5),IF(AND(J7506&gt;3.3,J7506&lt;=4),INDEX(价格表!$B$4:$I$31,M7506,6),IF(AND(J7506&gt;4,J7506&lt;=5.5),INDEX(价格表!$B$4:$I$31,M7506,7),IF(J7506&gt;5.5,2.6+INDEX(价格表!$B$4:$I$31,M7506,8)*L7506)))))))</f>
        <v>2.15</v>
      </c>
    </row>
    <row r="7507" spans="1:14">
      <c r="A7507" s="20">
        <v>4311149589580</v>
      </c>
      <c r="B7507" s="18" t="s">
        <v>16</v>
      </c>
      <c r="C7507" s="21">
        <v>20201220</v>
      </c>
      <c r="D7507" s="21">
        <v>610538201209</v>
      </c>
      <c r="E7507" s="21" t="s">
        <v>16</v>
      </c>
      <c r="F7507" s="21">
        <v>20201230</v>
      </c>
      <c r="G7507" s="21" t="s">
        <v>17</v>
      </c>
      <c r="H7507" s="21" t="s">
        <v>25</v>
      </c>
      <c r="I7507" s="21" t="s">
        <v>26</v>
      </c>
      <c r="J7507" s="21">
        <v>0.08</v>
      </c>
      <c r="K7507" s="21" t="s">
        <v>20</v>
      </c>
      <c r="L7507">
        <f t="shared" si="135"/>
        <v>1</v>
      </c>
      <c r="M7507">
        <f>MATCH(H:H,价格表!$B$4:$B$35,0)</f>
        <v>25</v>
      </c>
      <c r="N7507" s="27">
        <f>IF(J7507&lt;=0.3,INDEX(价格表!$B$4:$I$31,M7507,2),IF(AND(J7507&gt;0.3,J7507&lt;=1),INDEX(价格表!$B$4:$I$31,M7507,3),IF(AND(J7507&gt;1,J7507&lt;=2.2),INDEX(价格表!$B$4:$I$31,M7507,4),IF(AND(J7507&gt;2.2,J7507&lt;=3.3),INDEX(价格表!$B$4:$I$31,M7507,5),IF(AND(J7507&gt;3.3,J7507&lt;=4),INDEX(价格表!$B$4:$I$31,M7507,6),IF(AND(J7507&gt;4,J7507&lt;=5.5),INDEX(价格表!$B$4:$I$31,M7507,7),IF(J7507&gt;5.5,2.6+INDEX(价格表!$B$4:$I$31,M7507,8)*L7507)))))))</f>
        <v>1.65</v>
      </c>
    </row>
    <row r="7508" spans="1:14">
      <c r="A7508" s="20">
        <v>4311149589581</v>
      </c>
      <c r="B7508" s="18" t="s">
        <v>16</v>
      </c>
      <c r="C7508" s="21">
        <v>20201220</v>
      </c>
      <c r="D7508" s="21">
        <v>610538201209</v>
      </c>
      <c r="E7508" s="21" t="s">
        <v>16</v>
      </c>
      <c r="F7508" s="21">
        <v>20201230</v>
      </c>
      <c r="G7508" s="21" t="s">
        <v>17</v>
      </c>
      <c r="H7508" s="21" t="s">
        <v>82</v>
      </c>
      <c r="I7508" s="21" t="s">
        <v>83</v>
      </c>
      <c r="J7508" s="21">
        <v>1.48</v>
      </c>
      <c r="K7508" s="21" t="s">
        <v>20</v>
      </c>
      <c r="L7508">
        <f t="shared" si="135"/>
        <v>2</v>
      </c>
      <c r="M7508">
        <f>MATCH(H:H,价格表!$B$4:$B$35,0)</f>
        <v>2</v>
      </c>
      <c r="N7508" s="27">
        <f>IF(J7508&lt;=0.3,INDEX(价格表!$B$4:$I$31,M7508,2),IF(AND(J7508&gt;0.3,J7508&lt;=1),INDEX(价格表!$B$4:$I$31,M7508,3),IF(AND(J7508&gt;1,J7508&lt;=2.2),INDEX(价格表!$B$4:$I$31,M7508,4),IF(AND(J7508&gt;2.2,J7508&lt;=3.3),INDEX(价格表!$B$4:$I$31,M7508,5),IF(AND(J7508&gt;3.3,J7508&lt;=4),INDEX(价格表!$B$4:$I$31,M7508,6),IF(AND(J7508&gt;4,J7508&lt;=5.5),INDEX(价格表!$B$4:$I$31,M7508,7),IF(J7508&gt;5.5,2.6+INDEX(价格表!$B$4:$I$31,M7508,8)*L7508)))))))</f>
        <v>2.15</v>
      </c>
    </row>
    <row r="7509" spans="1:14">
      <c r="A7509" s="20">
        <v>4311149589582</v>
      </c>
      <c r="B7509" s="18" t="s">
        <v>16</v>
      </c>
      <c r="C7509" s="21">
        <v>20201220</v>
      </c>
      <c r="D7509" s="21">
        <v>610538201209</v>
      </c>
      <c r="E7509" s="21" t="s">
        <v>16</v>
      </c>
      <c r="F7509" s="21">
        <v>20201230</v>
      </c>
      <c r="G7509" s="21" t="s">
        <v>17</v>
      </c>
      <c r="H7509" s="21" t="s">
        <v>27</v>
      </c>
      <c r="I7509" s="21" t="s">
        <v>128</v>
      </c>
      <c r="J7509" s="21">
        <v>1.49</v>
      </c>
      <c r="K7509" s="21" t="s">
        <v>20</v>
      </c>
      <c r="L7509">
        <f t="shared" si="135"/>
        <v>2</v>
      </c>
      <c r="M7509">
        <f>MATCH(H:H,价格表!$B$4:$B$35,0)</f>
        <v>3</v>
      </c>
      <c r="N7509" s="27">
        <f>IF(J7509&lt;=0.3,INDEX(价格表!$B$4:$I$31,M7509,2),IF(AND(J7509&gt;0.3,J7509&lt;=1),INDEX(价格表!$B$4:$I$31,M7509,3),IF(AND(J7509&gt;1,J7509&lt;=2.2),INDEX(价格表!$B$4:$I$31,M7509,4),IF(AND(J7509&gt;2.2,J7509&lt;=3.3),INDEX(价格表!$B$4:$I$31,M7509,5),IF(AND(J7509&gt;3.3,J7509&lt;=4),INDEX(价格表!$B$4:$I$31,M7509,6),IF(AND(J7509&gt;4,J7509&lt;=5.5),INDEX(价格表!$B$4:$I$31,M7509,7),IF(J7509&gt;5.5,2.6+INDEX(价格表!$B$4:$I$31,M7509,8)*L7509)))))))</f>
        <v>2.15</v>
      </c>
    </row>
    <row r="7510" spans="1:14">
      <c r="A7510" s="20">
        <v>4311163002543</v>
      </c>
      <c r="B7510" s="18" t="s">
        <v>16</v>
      </c>
      <c r="C7510" s="21">
        <v>20201220</v>
      </c>
      <c r="D7510" s="21">
        <v>610538201209</v>
      </c>
      <c r="E7510" s="21" t="s">
        <v>16</v>
      </c>
      <c r="F7510" s="21">
        <v>20201230</v>
      </c>
      <c r="G7510" s="21" t="s">
        <v>17</v>
      </c>
      <c r="H7510" s="21" t="s">
        <v>50</v>
      </c>
      <c r="I7510" s="21" t="s">
        <v>51</v>
      </c>
      <c r="J7510" s="21">
        <v>1.56</v>
      </c>
      <c r="K7510" s="21" t="s">
        <v>20</v>
      </c>
      <c r="L7510">
        <f t="shared" si="135"/>
        <v>2</v>
      </c>
      <c r="M7510">
        <f>MATCH(H:H,价格表!$B$4:$B$35,0)</f>
        <v>4</v>
      </c>
      <c r="N7510" s="27">
        <f>IF(J7510&lt;=0.3,INDEX(价格表!$B$4:$I$31,M7510,2),IF(AND(J7510&gt;0.3,J7510&lt;=1),INDEX(价格表!$B$4:$I$31,M7510,3),IF(AND(J7510&gt;1,J7510&lt;=2.2),INDEX(价格表!$B$4:$I$31,M7510,4),IF(AND(J7510&gt;2.2,J7510&lt;=3.3),INDEX(价格表!$B$4:$I$31,M7510,5),IF(AND(J7510&gt;3.3,J7510&lt;=4),INDEX(价格表!$B$4:$I$31,M7510,6),IF(AND(J7510&gt;4,J7510&lt;=5.5),INDEX(价格表!$B$4:$I$31,M7510,7),IF(J7510&gt;5.5,2.6+INDEX(价格表!$B$4:$I$31,M7510,8)*L7510)))))))</f>
        <v>2.15</v>
      </c>
    </row>
    <row r="7511" spans="1:14">
      <c r="A7511" s="20">
        <v>4311163005563</v>
      </c>
      <c r="B7511" s="18" t="s">
        <v>16</v>
      </c>
      <c r="C7511" s="21">
        <v>20201220</v>
      </c>
      <c r="D7511" s="21">
        <v>610538201209</v>
      </c>
      <c r="E7511" s="21" t="s">
        <v>16</v>
      </c>
      <c r="F7511" s="21">
        <v>20201230</v>
      </c>
      <c r="G7511" s="21" t="s">
        <v>17</v>
      </c>
      <c r="H7511" s="21" t="s">
        <v>45</v>
      </c>
      <c r="I7511" s="21" t="s">
        <v>143</v>
      </c>
      <c r="J7511" s="21">
        <v>1.94</v>
      </c>
      <c r="K7511" s="21" t="s">
        <v>20</v>
      </c>
      <c r="L7511">
        <f t="shared" si="135"/>
        <v>2</v>
      </c>
      <c r="M7511">
        <f>MATCH(H:H,价格表!$B$4:$B$35,0)</f>
        <v>9</v>
      </c>
      <c r="N7511" s="27">
        <f>IF(J7511&lt;=0.3,INDEX(价格表!$B$4:$I$31,M7511,2),IF(AND(J7511&gt;0.3,J7511&lt;=1),INDEX(价格表!$B$4:$I$31,M7511,3),IF(AND(J7511&gt;1,J7511&lt;=2.2),INDEX(价格表!$B$4:$I$31,M7511,4),IF(AND(J7511&gt;2.2,J7511&lt;=3.3),INDEX(价格表!$B$4:$I$31,M7511,5),IF(AND(J7511&gt;3.3,J7511&lt;=4),INDEX(价格表!$B$4:$I$31,M7511,6),IF(AND(J7511&gt;4,J7511&lt;=5.5),INDEX(价格表!$B$4:$I$31,M7511,7),IF(J7511&gt;5.5,2.6+INDEX(价格表!$B$4:$I$31,M7511,8)*L7511)))))))</f>
        <v>2.15</v>
      </c>
    </row>
    <row r="7512" spans="1:14">
      <c r="A7512" s="20">
        <v>4311163008565</v>
      </c>
      <c r="B7512" s="18" t="s">
        <v>16</v>
      </c>
      <c r="C7512" s="21">
        <v>20201220</v>
      </c>
      <c r="D7512" s="21">
        <v>610538201209</v>
      </c>
      <c r="E7512" s="21" t="s">
        <v>16</v>
      </c>
      <c r="F7512" s="21">
        <v>20201230</v>
      </c>
      <c r="G7512" s="21" t="s">
        <v>17</v>
      </c>
      <c r="H7512" s="21" t="s">
        <v>63</v>
      </c>
      <c r="I7512" s="21" t="s">
        <v>195</v>
      </c>
      <c r="J7512" s="21">
        <v>3.22</v>
      </c>
      <c r="K7512" s="21" t="s">
        <v>20</v>
      </c>
      <c r="L7512">
        <f t="shared" si="135"/>
        <v>4</v>
      </c>
      <c r="M7512">
        <f>MATCH(H:H,价格表!$B$4:$B$35,0)</f>
        <v>21</v>
      </c>
      <c r="N7512" s="27">
        <f>IF(J7512&lt;=0.3,INDEX(价格表!$B$4:$I$31,M7512,2),IF(AND(J7512&gt;0.3,J7512&lt;=1),INDEX(价格表!$B$4:$I$31,M7512,3),IF(AND(J7512&gt;1,J7512&lt;=2.2),INDEX(价格表!$B$4:$I$31,M7512,4),IF(AND(J7512&gt;2.2,J7512&lt;=3.3),INDEX(价格表!$B$4:$I$31,M7512,5),IF(AND(J7512&gt;3.3,J7512&lt;=4),INDEX(价格表!$B$4:$I$31,M7512,6),IF(AND(J7512&gt;4,J7512&lt;=5.5),INDEX(价格表!$B$4:$I$31,M7512,7),IF(J7512&gt;5.5,2.6+INDEX(价格表!$B$4:$I$31,M7512,8)*L7512)))))))</f>
        <v>2.5</v>
      </c>
    </row>
    <row r="7513" spans="1:14">
      <c r="A7513" s="20">
        <v>4311169868993</v>
      </c>
      <c r="B7513" s="18" t="s">
        <v>16</v>
      </c>
      <c r="C7513" s="21">
        <v>20201220</v>
      </c>
      <c r="D7513" s="21">
        <v>610538201209</v>
      </c>
      <c r="E7513" s="21" t="s">
        <v>16</v>
      </c>
      <c r="F7513" s="21">
        <v>20201230</v>
      </c>
      <c r="G7513" s="21" t="s">
        <v>17</v>
      </c>
      <c r="H7513" s="21" t="s">
        <v>39</v>
      </c>
      <c r="I7513" s="21" t="s">
        <v>81</v>
      </c>
      <c r="J7513" s="21">
        <v>1.48</v>
      </c>
      <c r="K7513" s="21" t="s">
        <v>20</v>
      </c>
      <c r="L7513">
        <f t="shared" si="135"/>
        <v>2</v>
      </c>
      <c r="M7513">
        <f>MATCH(H:H,价格表!$B$4:$B$35,0)</f>
        <v>23</v>
      </c>
      <c r="N7513" s="27">
        <f>IF(J7513&lt;=0.3,INDEX(价格表!$B$4:$I$31,M7513,2),IF(AND(J7513&gt;0.3,J7513&lt;=1),INDEX(价格表!$B$4:$I$31,M7513,3),IF(AND(J7513&gt;1,J7513&lt;=2.2),INDEX(价格表!$B$4:$I$31,M7513,4),IF(AND(J7513&gt;2.2,J7513&lt;=3.3),INDEX(价格表!$B$4:$I$31,M7513,5),IF(AND(J7513&gt;3.3,J7513&lt;=4),INDEX(价格表!$B$4:$I$31,M7513,6),IF(AND(J7513&gt;4,J7513&lt;=5.5),INDEX(价格表!$B$4:$I$31,M7513,7),IF(J7513&gt;5.5,2.6+INDEX(价格表!$B$4:$I$31,M7513,8)*L7513)))))))</f>
        <v>2.15</v>
      </c>
    </row>
    <row r="7514" spans="1:14">
      <c r="A7514" s="20">
        <v>4311169869029</v>
      </c>
      <c r="B7514" s="18" t="s">
        <v>16</v>
      </c>
      <c r="C7514" s="21">
        <v>20201220</v>
      </c>
      <c r="D7514" s="21">
        <v>610538201209</v>
      </c>
      <c r="E7514" s="21" t="s">
        <v>16</v>
      </c>
      <c r="F7514" s="21">
        <v>20201230</v>
      </c>
      <c r="G7514" s="21" t="s">
        <v>17</v>
      </c>
      <c r="H7514" s="21" t="s">
        <v>50</v>
      </c>
      <c r="I7514" s="21" t="s">
        <v>62</v>
      </c>
      <c r="J7514" s="21">
        <v>1.48</v>
      </c>
      <c r="K7514" s="21" t="s">
        <v>20</v>
      </c>
      <c r="L7514">
        <f t="shared" si="135"/>
        <v>2</v>
      </c>
      <c r="M7514">
        <f>MATCH(H:H,价格表!$B$4:$B$35,0)</f>
        <v>4</v>
      </c>
      <c r="N7514" s="27">
        <f>IF(J7514&lt;=0.3,INDEX(价格表!$B$4:$I$31,M7514,2),IF(AND(J7514&gt;0.3,J7514&lt;=1),INDEX(价格表!$B$4:$I$31,M7514,3),IF(AND(J7514&gt;1,J7514&lt;=2.2),INDEX(价格表!$B$4:$I$31,M7514,4),IF(AND(J7514&gt;2.2,J7514&lt;=3.3),INDEX(价格表!$B$4:$I$31,M7514,5),IF(AND(J7514&gt;3.3,J7514&lt;=4),INDEX(价格表!$B$4:$I$31,M7514,6),IF(AND(J7514&gt;4,J7514&lt;=5.5),INDEX(价格表!$B$4:$I$31,M7514,7),IF(J7514&gt;5.5,2.6+INDEX(价格表!$B$4:$I$31,M7514,8)*L7514)))))))</f>
        <v>2.15</v>
      </c>
    </row>
    <row r="7515" spans="1:14">
      <c r="A7515" s="20">
        <v>4311169875722</v>
      </c>
      <c r="B7515" s="18" t="s">
        <v>16</v>
      </c>
      <c r="C7515" s="21">
        <v>20201220</v>
      </c>
      <c r="D7515" s="21">
        <v>610538201209</v>
      </c>
      <c r="E7515" s="21" t="s">
        <v>16</v>
      </c>
      <c r="F7515" s="21">
        <v>20201230</v>
      </c>
      <c r="G7515" s="21" t="s">
        <v>17</v>
      </c>
      <c r="H7515" s="21" t="s">
        <v>45</v>
      </c>
      <c r="I7515" s="21" t="s">
        <v>143</v>
      </c>
      <c r="J7515" s="21">
        <v>1.48</v>
      </c>
      <c r="K7515" s="21" t="s">
        <v>20</v>
      </c>
      <c r="L7515">
        <f t="shared" si="135"/>
        <v>2</v>
      </c>
      <c r="M7515">
        <f>MATCH(H:H,价格表!$B$4:$B$35,0)</f>
        <v>9</v>
      </c>
      <c r="N7515" s="27">
        <f>IF(J7515&lt;=0.3,INDEX(价格表!$B$4:$I$31,M7515,2),IF(AND(J7515&gt;0.3,J7515&lt;=1),INDEX(价格表!$B$4:$I$31,M7515,3),IF(AND(J7515&gt;1,J7515&lt;=2.2),INDEX(价格表!$B$4:$I$31,M7515,4),IF(AND(J7515&gt;2.2,J7515&lt;=3.3),INDEX(价格表!$B$4:$I$31,M7515,5),IF(AND(J7515&gt;3.3,J7515&lt;=4),INDEX(价格表!$B$4:$I$31,M7515,6),IF(AND(J7515&gt;4,J7515&lt;=5.5),INDEX(价格表!$B$4:$I$31,M7515,7),IF(J7515&gt;5.5,2.6+INDEX(价格表!$B$4:$I$31,M7515,8)*L7515)))))))</f>
        <v>2.15</v>
      </c>
    </row>
    <row r="7516" spans="1:14">
      <c r="A7516" s="20">
        <v>4311169876787</v>
      </c>
      <c r="B7516" s="18" t="s">
        <v>16</v>
      </c>
      <c r="C7516" s="21">
        <v>20201220</v>
      </c>
      <c r="D7516" s="21">
        <v>610538201209</v>
      </c>
      <c r="E7516" s="21" t="s">
        <v>16</v>
      </c>
      <c r="F7516" s="21">
        <v>20201230</v>
      </c>
      <c r="G7516" s="21" t="s">
        <v>17</v>
      </c>
      <c r="H7516" s="21" t="s">
        <v>45</v>
      </c>
      <c r="I7516" s="21" t="s">
        <v>143</v>
      </c>
      <c r="J7516" s="21">
        <v>1.48</v>
      </c>
      <c r="K7516" s="21" t="s">
        <v>20</v>
      </c>
      <c r="L7516">
        <f t="shared" si="135"/>
        <v>2</v>
      </c>
      <c r="M7516">
        <f>MATCH(H:H,价格表!$B$4:$B$35,0)</f>
        <v>9</v>
      </c>
      <c r="N7516" s="27">
        <f>IF(J7516&lt;=0.3,INDEX(价格表!$B$4:$I$31,M7516,2),IF(AND(J7516&gt;0.3,J7516&lt;=1),INDEX(价格表!$B$4:$I$31,M7516,3),IF(AND(J7516&gt;1,J7516&lt;=2.2),INDEX(价格表!$B$4:$I$31,M7516,4),IF(AND(J7516&gt;2.2,J7516&lt;=3.3),INDEX(价格表!$B$4:$I$31,M7516,5),IF(AND(J7516&gt;3.3,J7516&lt;=4),INDEX(价格表!$B$4:$I$31,M7516,6),IF(AND(J7516&gt;4,J7516&lt;=5.5),INDEX(价格表!$B$4:$I$31,M7516,7),IF(J7516&gt;5.5,2.6+INDEX(价格表!$B$4:$I$31,M7516,8)*L7516)))))))</f>
        <v>2.15</v>
      </c>
    </row>
    <row r="7517" spans="1:14">
      <c r="A7517" s="20">
        <v>4311169876797</v>
      </c>
      <c r="B7517" s="18" t="s">
        <v>16</v>
      </c>
      <c r="C7517" s="21">
        <v>20201220</v>
      </c>
      <c r="D7517" s="21">
        <v>610538201209</v>
      </c>
      <c r="E7517" s="21" t="s">
        <v>16</v>
      </c>
      <c r="F7517" s="21">
        <v>20201230</v>
      </c>
      <c r="G7517" s="21" t="s">
        <v>17</v>
      </c>
      <c r="H7517" s="21" t="s">
        <v>68</v>
      </c>
      <c r="I7517" s="21" t="s">
        <v>249</v>
      </c>
      <c r="J7517" s="21">
        <v>1.48</v>
      </c>
      <c r="K7517" s="21" t="s">
        <v>20</v>
      </c>
      <c r="L7517">
        <f t="shared" si="135"/>
        <v>2</v>
      </c>
      <c r="M7517">
        <f>MATCH(H:H,价格表!$B$4:$B$35,0)</f>
        <v>5</v>
      </c>
      <c r="N7517" s="27">
        <f>IF(J7517&lt;=0.3,INDEX(价格表!$B$4:$I$31,M7517,2),IF(AND(J7517&gt;0.3,J7517&lt;=1),INDEX(价格表!$B$4:$I$31,M7517,3),IF(AND(J7517&gt;1,J7517&lt;=2.2),INDEX(价格表!$B$4:$I$31,M7517,4),IF(AND(J7517&gt;2.2,J7517&lt;=3.3),INDEX(价格表!$B$4:$I$31,M7517,5),IF(AND(J7517&gt;3.3,J7517&lt;=4),INDEX(价格表!$B$4:$I$31,M7517,6),IF(AND(J7517&gt;4,J7517&lt;=5.5),INDEX(价格表!$B$4:$I$31,M7517,7),IF(J7517&gt;5.5,2.6+INDEX(价格表!$B$4:$I$31,M7517,8)*L7517)))))))</f>
        <v>2.15</v>
      </c>
    </row>
    <row r="7518" spans="1:14">
      <c r="A7518" s="20">
        <v>4311169882942</v>
      </c>
      <c r="B7518" s="18" t="s">
        <v>16</v>
      </c>
      <c r="C7518" s="21">
        <v>20201220</v>
      </c>
      <c r="D7518" s="21">
        <v>610538201209</v>
      </c>
      <c r="E7518" s="21" t="s">
        <v>16</v>
      </c>
      <c r="F7518" s="21">
        <v>20201230</v>
      </c>
      <c r="G7518" s="21" t="s">
        <v>17</v>
      </c>
      <c r="H7518" s="21" t="s">
        <v>27</v>
      </c>
      <c r="I7518" s="21" t="s">
        <v>155</v>
      </c>
      <c r="J7518" s="21">
        <v>1.48</v>
      </c>
      <c r="K7518" s="21" t="s">
        <v>20</v>
      </c>
      <c r="L7518">
        <f t="shared" si="135"/>
        <v>2</v>
      </c>
      <c r="M7518">
        <f>MATCH(H:H,价格表!$B$4:$B$35,0)</f>
        <v>3</v>
      </c>
      <c r="N7518" s="27">
        <f>IF(J7518&lt;=0.3,INDEX(价格表!$B$4:$I$31,M7518,2),IF(AND(J7518&gt;0.3,J7518&lt;=1),INDEX(价格表!$B$4:$I$31,M7518,3),IF(AND(J7518&gt;1,J7518&lt;=2.2),INDEX(价格表!$B$4:$I$31,M7518,4),IF(AND(J7518&gt;2.2,J7518&lt;=3.3),INDEX(价格表!$B$4:$I$31,M7518,5),IF(AND(J7518&gt;3.3,J7518&lt;=4),INDEX(价格表!$B$4:$I$31,M7518,6),IF(AND(J7518&gt;4,J7518&lt;=5.5),INDEX(价格表!$B$4:$I$31,M7518,7),IF(J7518&gt;5.5,2.6+INDEX(价格表!$B$4:$I$31,M7518,8)*L7518)))))))</f>
        <v>2.15</v>
      </c>
    </row>
    <row r="7519" spans="1:14">
      <c r="A7519" s="20">
        <v>4311169883921</v>
      </c>
      <c r="B7519" s="18" t="s">
        <v>16</v>
      </c>
      <c r="C7519" s="21">
        <v>20201220</v>
      </c>
      <c r="D7519" s="21">
        <v>610538201209</v>
      </c>
      <c r="E7519" s="21" t="s">
        <v>16</v>
      </c>
      <c r="F7519" s="21">
        <v>20201230</v>
      </c>
      <c r="G7519" s="21" t="s">
        <v>17</v>
      </c>
      <c r="H7519" s="21" t="s">
        <v>123</v>
      </c>
      <c r="I7519" s="21" t="s">
        <v>124</v>
      </c>
      <c r="J7519" s="21">
        <v>1.48</v>
      </c>
      <c r="K7519" s="21" t="s">
        <v>20</v>
      </c>
      <c r="L7519">
        <f t="shared" si="135"/>
        <v>2</v>
      </c>
      <c r="M7519">
        <f>MATCH(H:H,价格表!$B$4:$B$35,0)</f>
        <v>30</v>
      </c>
      <c r="N7519" s="27">
        <f>L7519*7+3</f>
        <v>17</v>
      </c>
    </row>
    <row r="7520" spans="1:14">
      <c r="A7520" s="20">
        <v>4311169883929</v>
      </c>
      <c r="B7520" s="18" t="s">
        <v>16</v>
      </c>
      <c r="C7520" s="21">
        <v>20201220</v>
      </c>
      <c r="D7520" s="21">
        <v>610538201209</v>
      </c>
      <c r="E7520" s="21" t="s">
        <v>16</v>
      </c>
      <c r="F7520" s="21">
        <v>20201230</v>
      </c>
      <c r="G7520" s="21" t="s">
        <v>17</v>
      </c>
      <c r="H7520" s="21" t="s">
        <v>56</v>
      </c>
      <c r="I7520" s="21" t="s">
        <v>261</v>
      </c>
      <c r="J7520" s="21">
        <v>1.48</v>
      </c>
      <c r="K7520" s="21" t="s">
        <v>20</v>
      </c>
      <c r="L7520">
        <f t="shared" si="135"/>
        <v>2</v>
      </c>
      <c r="M7520">
        <f>MATCH(H:H,价格表!$B$4:$B$35,0)</f>
        <v>11</v>
      </c>
      <c r="N7520" s="27">
        <f>IF(J7520&lt;=0.3,INDEX(价格表!$B$4:$I$31,M7520,2),IF(AND(J7520&gt;0.3,J7520&lt;=1),INDEX(价格表!$B$4:$I$31,M7520,3),IF(AND(J7520&gt;1,J7520&lt;=2.2),INDEX(价格表!$B$4:$I$31,M7520,4),IF(AND(J7520&gt;2.2,J7520&lt;=3.3),INDEX(价格表!$B$4:$I$31,M7520,5),IF(AND(J7520&gt;3.3,J7520&lt;=4),INDEX(价格表!$B$4:$I$31,M7520,6),IF(AND(J7520&gt;4,J7520&lt;=5.5),INDEX(价格表!$B$4:$I$31,M7520,7),IF(J7520&gt;5.5,2.6+INDEX(价格表!$B$4:$I$31,M7520,8)*L7520)))))))</f>
        <v>2.15</v>
      </c>
    </row>
    <row r="7521" spans="1:14">
      <c r="A7521" s="20">
        <v>4311169884002</v>
      </c>
      <c r="B7521" s="18" t="s">
        <v>16</v>
      </c>
      <c r="C7521" s="21">
        <v>20201220</v>
      </c>
      <c r="D7521" s="21">
        <v>610538201209</v>
      </c>
      <c r="E7521" s="21" t="s">
        <v>16</v>
      </c>
      <c r="F7521" s="21">
        <v>20201230</v>
      </c>
      <c r="G7521" s="21" t="s">
        <v>17</v>
      </c>
      <c r="H7521" s="21" t="s">
        <v>39</v>
      </c>
      <c r="I7521" s="21" t="s">
        <v>174</v>
      </c>
      <c r="J7521" s="21">
        <v>1.48</v>
      </c>
      <c r="K7521" s="21" t="s">
        <v>20</v>
      </c>
      <c r="L7521">
        <f t="shared" si="135"/>
        <v>2</v>
      </c>
      <c r="M7521">
        <f>MATCH(H:H,价格表!$B$4:$B$35,0)</f>
        <v>23</v>
      </c>
      <c r="N7521" s="27">
        <f>IF(J7521&lt;=0.3,INDEX(价格表!$B$4:$I$31,M7521,2),IF(AND(J7521&gt;0.3,J7521&lt;=1),INDEX(价格表!$B$4:$I$31,M7521,3),IF(AND(J7521&gt;1,J7521&lt;=2.2),INDEX(价格表!$B$4:$I$31,M7521,4),IF(AND(J7521&gt;2.2,J7521&lt;=3.3),INDEX(价格表!$B$4:$I$31,M7521,5),IF(AND(J7521&gt;3.3,J7521&lt;=4),INDEX(价格表!$B$4:$I$31,M7521,6),IF(AND(J7521&gt;4,J7521&lt;=5.5),INDEX(价格表!$B$4:$I$31,M7521,7),IF(J7521&gt;5.5,2.6+INDEX(价格表!$B$4:$I$31,M7521,8)*L7521)))))))</f>
        <v>2.15</v>
      </c>
    </row>
    <row r="7522" spans="1:14">
      <c r="A7522" s="20">
        <v>4311169891121</v>
      </c>
      <c r="B7522" s="18" t="s">
        <v>16</v>
      </c>
      <c r="C7522" s="21">
        <v>20201220</v>
      </c>
      <c r="D7522" s="21">
        <v>610538201209</v>
      </c>
      <c r="E7522" s="21" t="s">
        <v>16</v>
      </c>
      <c r="F7522" s="21">
        <v>20201230</v>
      </c>
      <c r="G7522" s="21" t="s">
        <v>17</v>
      </c>
      <c r="H7522" s="21" t="s">
        <v>21</v>
      </c>
      <c r="I7522" s="21" t="s">
        <v>204</v>
      </c>
      <c r="J7522" s="21">
        <v>1.58</v>
      </c>
      <c r="K7522" s="21" t="s">
        <v>20</v>
      </c>
      <c r="L7522">
        <f t="shared" si="135"/>
        <v>2</v>
      </c>
      <c r="M7522">
        <f>MATCH(H:H,价格表!$B$4:$B$35,0)</f>
        <v>20</v>
      </c>
      <c r="N7522" s="27">
        <f>IF(J7522&lt;=0.3,INDEX(价格表!$B$4:$I$31,M7522,2),IF(AND(J7522&gt;0.3,J7522&lt;=1),INDEX(价格表!$B$4:$I$31,M7522,3),IF(AND(J7522&gt;1,J7522&lt;=2.2),INDEX(价格表!$B$4:$I$31,M7522,4),IF(AND(J7522&gt;2.2,J7522&lt;=3.3),INDEX(价格表!$B$4:$I$31,M7522,5),IF(AND(J7522&gt;3.3,J7522&lt;=4),INDEX(价格表!$B$4:$I$31,M7522,6),IF(AND(J7522&gt;4,J7522&lt;=5.5),INDEX(价格表!$B$4:$I$31,M7522,7),IF(J7522&gt;5.5,2.6+INDEX(价格表!$B$4:$I$31,M7522,8)*L7522)))))))</f>
        <v>2.15</v>
      </c>
    </row>
    <row r="7523" spans="1:14">
      <c r="A7523" s="20">
        <v>4311169891122</v>
      </c>
      <c r="B7523" s="18" t="s">
        <v>16</v>
      </c>
      <c r="C7523" s="21">
        <v>20201220</v>
      </c>
      <c r="D7523" s="21">
        <v>610538201209</v>
      </c>
      <c r="E7523" s="21" t="s">
        <v>16</v>
      </c>
      <c r="F7523" s="21">
        <v>20201230</v>
      </c>
      <c r="G7523" s="21" t="s">
        <v>17</v>
      </c>
      <c r="H7523" s="21" t="s">
        <v>37</v>
      </c>
      <c r="I7523" s="21" t="s">
        <v>90</v>
      </c>
      <c r="J7523" s="21">
        <v>1.5</v>
      </c>
      <c r="K7523" s="21" t="s">
        <v>20</v>
      </c>
      <c r="L7523">
        <f t="shared" si="135"/>
        <v>2</v>
      </c>
      <c r="M7523">
        <f>MATCH(H:H,价格表!$B$4:$B$35,0)</f>
        <v>12</v>
      </c>
      <c r="N7523" s="27">
        <f>IF(J7523&lt;=0.3,INDEX(价格表!$B$4:$I$31,M7523,2),IF(AND(J7523&gt;0.3,J7523&lt;=1),INDEX(价格表!$B$4:$I$31,M7523,3),IF(AND(J7523&gt;1,J7523&lt;=2.2),INDEX(价格表!$B$4:$I$31,M7523,4),IF(AND(J7523&gt;2.2,J7523&lt;=3.3),INDEX(价格表!$B$4:$I$31,M7523,5),IF(AND(J7523&gt;3.3,J7523&lt;=4),INDEX(价格表!$B$4:$I$31,M7523,6),IF(AND(J7523&gt;4,J7523&lt;=5.5),INDEX(价格表!$B$4:$I$31,M7523,7),IF(J7523&gt;5.5,2.6+INDEX(价格表!$B$4:$I$31,M7523,8)*L7523)))))))</f>
        <v>2.15</v>
      </c>
    </row>
    <row r="7524" spans="1:14">
      <c r="A7524" s="20">
        <v>4311169891123</v>
      </c>
      <c r="B7524" s="18" t="s">
        <v>16</v>
      </c>
      <c r="C7524" s="21">
        <v>20201220</v>
      </c>
      <c r="D7524" s="21">
        <v>610538201209</v>
      </c>
      <c r="E7524" s="21" t="s">
        <v>16</v>
      </c>
      <c r="F7524" s="21">
        <v>20201230</v>
      </c>
      <c r="G7524" s="21" t="s">
        <v>17</v>
      </c>
      <c r="H7524" s="21" t="s">
        <v>73</v>
      </c>
      <c r="I7524" s="21" t="s">
        <v>80</v>
      </c>
      <c r="J7524" s="21">
        <v>1.48</v>
      </c>
      <c r="K7524" s="21" t="s">
        <v>20</v>
      </c>
      <c r="L7524">
        <f t="shared" si="135"/>
        <v>2</v>
      </c>
      <c r="M7524">
        <f>MATCH(H:H,价格表!$B$4:$B$35,0)</f>
        <v>7</v>
      </c>
      <c r="N7524" s="27">
        <f>IF(J7524&lt;=0.3,INDEX(价格表!$B$4:$I$31,M7524,2),IF(AND(J7524&gt;0.3,J7524&lt;=1),INDEX(价格表!$B$4:$I$31,M7524,3),IF(AND(J7524&gt;1,J7524&lt;=2.2),INDEX(价格表!$B$4:$I$31,M7524,4),IF(AND(J7524&gt;2.2,J7524&lt;=3.3),INDEX(价格表!$B$4:$I$31,M7524,5),IF(AND(J7524&gt;3.3,J7524&lt;=4),INDEX(价格表!$B$4:$I$31,M7524,6),IF(AND(J7524&gt;4,J7524&lt;=5.5),INDEX(价格表!$B$4:$I$31,M7524,7),IF(J7524&gt;5.5,2.6+INDEX(价格表!$B$4:$I$31,M7524,8)*L7524)))))))</f>
        <v>2.15</v>
      </c>
    </row>
    <row r="7525" spans="1:14">
      <c r="A7525" s="20">
        <v>4311169891124</v>
      </c>
      <c r="B7525" s="18" t="s">
        <v>16</v>
      </c>
      <c r="C7525" s="21">
        <v>20201220</v>
      </c>
      <c r="D7525" s="21">
        <v>610538201209</v>
      </c>
      <c r="E7525" s="21" t="s">
        <v>16</v>
      </c>
      <c r="F7525" s="21">
        <v>20201230</v>
      </c>
      <c r="G7525" s="21" t="s">
        <v>17</v>
      </c>
      <c r="H7525" s="21" t="s">
        <v>66</v>
      </c>
      <c r="I7525" s="21" t="s">
        <v>142</v>
      </c>
      <c r="J7525" s="21">
        <v>1.48</v>
      </c>
      <c r="K7525" s="21" t="s">
        <v>20</v>
      </c>
      <c r="L7525">
        <f t="shared" si="135"/>
        <v>2</v>
      </c>
      <c r="M7525">
        <f>MATCH(H:H,价格表!$B$4:$B$35,0)</f>
        <v>17</v>
      </c>
      <c r="N7525" s="27">
        <f>IF(J7525&lt;=0.3,INDEX(价格表!$B$4:$I$31,M7525,2),IF(AND(J7525&gt;0.3,J7525&lt;=1),INDEX(价格表!$B$4:$I$31,M7525,3),IF(AND(J7525&gt;1,J7525&lt;=2.2),INDEX(价格表!$B$4:$I$31,M7525,4),IF(AND(J7525&gt;2.2,J7525&lt;=3.3),INDEX(价格表!$B$4:$I$31,M7525,5),IF(AND(J7525&gt;3.3,J7525&lt;=4),INDEX(价格表!$B$4:$I$31,M7525,6),IF(AND(J7525&gt;4,J7525&lt;=5.5),INDEX(价格表!$B$4:$I$31,M7525,7),IF(J7525&gt;5.5,2.6+INDEX(价格表!$B$4:$I$31,M7525,8)*L7525)))))))</f>
        <v>2.15</v>
      </c>
    </row>
    <row r="7526" spans="1:14">
      <c r="A7526" s="20">
        <v>4311169891125</v>
      </c>
      <c r="B7526" s="18" t="s">
        <v>16</v>
      </c>
      <c r="C7526" s="21">
        <v>20201220</v>
      </c>
      <c r="D7526" s="21">
        <v>610538201209</v>
      </c>
      <c r="E7526" s="21" t="s">
        <v>16</v>
      </c>
      <c r="F7526" s="21">
        <v>20201230</v>
      </c>
      <c r="G7526" s="21" t="s">
        <v>17</v>
      </c>
      <c r="H7526" s="21" t="s">
        <v>66</v>
      </c>
      <c r="I7526" s="21" t="s">
        <v>113</v>
      </c>
      <c r="J7526" s="21">
        <v>1.51</v>
      </c>
      <c r="K7526" s="21" t="s">
        <v>20</v>
      </c>
      <c r="L7526">
        <f t="shared" si="135"/>
        <v>2</v>
      </c>
      <c r="M7526">
        <f>MATCH(H:H,价格表!$B$4:$B$35,0)</f>
        <v>17</v>
      </c>
      <c r="N7526" s="27">
        <f>IF(J7526&lt;=0.3,INDEX(价格表!$B$4:$I$31,M7526,2),IF(AND(J7526&gt;0.3,J7526&lt;=1),INDEX(价格表!$B$4:$I$31,M7526,3),IF(AND(J7526&gt;1,J7526&lt;=2.2),INDEX(价格表!$B$4:$I$31,M7526,4),IF(AND(J7526&gt;2.2,J7526&lt;=3.3),INDEX(价格表!$B$4:$I$31,M7526,5),IF(AND(J7526&gt;3.3,J7526&lt;=4),INDEX(价格表!$B$4:$I$31,M7526,6),IF(AND(J7526&gt;4,J7526&lt;=5.5),INDEX(价格表!$B$4:$I$31,M7526,7),IF(J7526&gt;5.5,2.6+INDEX(价格表!$B$4:$I$31,M7526,8)*L7526)))))))</f>
        <v>2.15</v>
      </c>
    </row>
    <row r="7527" spans="1:14">
      <c r="A7527" s="20">
        <v>4311169891126</v>
      </c>
      <c r="B7527" s="18" t="s">
        <v>16</v>
      </c>
      <c r="C7527" s="21">
        <v>20201220</v>
      </c>
      <c r="D7527" s="21">
        <v>610538201209</v>
      </c>
      <c r="E7527" s="21" t="s">
        <v>16</v>
      </c>
      <c r="F7527" s="21">
        <v>20201230</v>
      </c>
      <c r="G7527" s="21" t="s">
        <v>17</v>
      </c>
      <c r="H7527" s="21" t="s">
        <v>30</v>
      </c>
      <c r="I7527" s="21" t="s">
        <v>335</v>
      </c>
      <c r="J7527" s="21">
        <v>1.48</v>
      </c>
      <c r="K7527" s="21" t="s">
        <v>20</v>
      </c>
      <c r="L7527">
        <f t="shared" si="135"/>
        <v>2</v>
      </c>
      <c r="M7527">
        <f>MATCH(H:H,价格表!$B$4:$B$35,0)</f>
        <v>16</v>
      </c>
      <c r="N7527" s="27">
        <f>IF(J7527&lt;=0.3,INDEX(价格表!$B$4:$I$31,M7527,2),IF(AND(J7527&gt;0.3,J7527&lt;=1),INDEX(价格表!$B$4:$I$31,M7527,3),IF(AND(J7527&gt;1,J7527&lt;=2.2),INDEX(价格表!$B$4:$I$31,M7527,4),IF(AND(J7527&gt;2.2,J7527&lt;=3.3),INDEX(价格表!$B$4:$I$31,M7527,5),IF(AND(J7527&gt;3.3,J7527&lt;=4),INDEX(价格表!$B$4:$I$31,M7527,6),IF(AND(J7527&gt;4,J7527&lt;=5.5),INDEX(价格表!$B$4:$I$31,M7527,7),IF(J7527&gt;5.5,2.6+INDEX(价格表!$B$4:$I$31,M7527,8)*L7527)))))))</f>
        <v>2.15</v>
      </c>
    </row>
    <row r="7528" spans="1:14">
      <c r="A7528" s="20">
        <v>4311169891127</v>
      </c>
      <c r="B7528" s="18" t="s">
        <v>16</v>
      </c>
      <c r="C7528" s="21">
        <v>20201220</v>
      </c>
      <c r="D7528" s="21">
        <v>610538201209</v>
      </c>
      <c r="E7528" s="21" t="s">
        <v>16</v>
      </c>
      <c r="F7528" s="21">
        <v>20201230</v>
      </c>
      <c r="G7528" s="21" t="s">
        <v>17</v>
      </c>
      <c r="H7528" s="21" t="s">
        <v>45</v>
      </c>
      <c r="I7528" s="21" t="s">
        <v>48</v>
      </c>
      <c r="J7528" s="21">
        <v>1.48</v>
      </c>
      <c r="K7528" s="21" t="s">
        <v>20</v>
      </c>
      <c r="L7528">
        <f t="shared" si="135"/>
        <v>2</v>
      </c>
      <c r="M7528">
        <f>MATCH(H:H,价格表!$B$4:$B$35,0)</f>
        <v>9</v>
      </c>
      <c r="N7528" s="27">
        <f>IF(J7528&lt;=0.3,INDEX(价格表!$B$4:$I$31,M7528,2),IF(AND(J7528&gt;0.3,J7528&lt;=1),INDEX(价格表!$B$4:$I$31,M7528,3),IF(AND(J7528&gt;1,J7528&lt;=2.2),INDEX(价格表!$B$4:$I$31,M7528,4),IF(AND(J7528&gt;2.2,J7528&lt;=3.3),INDEX(价格表!$B$4:$I$31,M7528,5),IF(AND(J7528&gt;3.3,J7528&lt;=4),INDEX(价格表!$B$4:$I$31,M7528,6),IF(AND(J7528&gt;4,J7528&lt;=5.5),INDEX(价格表!$B$4:$I$31,M7528,7),IF(J7528&gt;5.5,2.6+INDEX(价格表!$B$4:$I$31,M7528,8)*L7528)))))))</f>
        <v>2.15</v>
      </c>
    </row>
    <row r="7529" spans="1:14">
      <c r="A7529" s="20">
        <v>4311169891128</v>
      </c>
      <c r="B7529" s="18" t="s">
        <v>16</v>
      </c>
      <c r="C7529" s="21">
        <v>20201220</v>
      </c>
      <c r="D7529" s="21">
        <v>610538201209</v>
      </c>
      <c r="E7529" s="21" t="s">
        <v>16</v>
      </c>
      <c r="F7529" s="21">
        <v>20201230</v>
      </c>
      <c r="G7529" s="21" t="s">
        <v>17</v>
      </c>
      <c r="H7529" s="21" t="s">
        <v>21</v>
      </c>
      <c r="I7529" s="21" t="s">
        <v>163</v>
      </c>
      <c r="J7529" s="21">
        <v>1.48</v>
      </c>
      <c r="K7529" s="21" t="s">
        <v>20</v>
      </c>
      <c r="L7529">
        <f t="shared" si="135"/>
        <v>2</v>
      </c>
      <c r="M7529">
        <f>MATCH(H:H,价格表!$B$4:$B$35,0)</f>
        <v>20</v>
      </c>
      <c r="N7529" s="27">
        <f>IF(J7529&lt;=0.3,INDEX(价格表!$B$4:$I$31,M7529,2),IF(AND(J7529&gt;0.3,J7529&lt;=1),INDEX(价格表!$B$4:$I$31,M7529,3),IF(AND(J7529&gt;1,J7529&lt;=2.2),INDEX(价格表!$B$4:$I$31,M7529,4),IF(AND(J7529&gt;2.2,J7529&lt;=3.3),INDEX(价格表!$B$4:$I$31,M7529,5),IF(AND(J7529&gt;3.3,J7529&lt;=4),INDEX(价格表!$B$4:$I$31,M7529,6),IF(AND(J7529&gt;4,J7529&lt;=5.5),INDEX(价格表!$B$4:$I$31,M7529,7),IF(J7529&gt;5.5,2.6+INDEX(价格表!$B$4:$I$31,M7529,8)*L7529)))))))</f>
        <v>2.15</v>
      </c>
    </row>
    <row r="7530" spans="1:14">
      <c r="A7530" s="20">
        <v>4311169891130</v>
      </c>
      <c r="B7530" s="18" t="s">
        <v>16</v>
      </c>
      <c r="C7530" s="21">
        <v>20201220</v>
      </c>
      <c r="D7530" s="21">
        <v>610538201209</v>
      </c>
      <c r="E7530" s="21" t="s">
        <v>16</v>
      </c>
      <c r="F7530" s="21">
        <v>20201230</v>
      </c>
      <c r="G7530" s="21" t="s">
        <v>17</v>
      </c>
      <c r="H7530" s="21" t="s">
        <v>45</v>
      </c>
      <c r="I7530" s="21" t="s">
        <v>48</v>
      </c>
      <c r="J7530" s="21">
        <v>1.48</v>
      </c>
      <c r="K7530" s="21" t="s">
        <v>20</v>
      </c>
      <c r="L7530">
        <f t="shared" si="135"/>
        <v>2</v>
      </c>
      <c r="M7530">
        <f>MATCH(H:H,价格表!$B$4:$B$35,0)</f>
        <v>9</v>
      </c>
      <c r="N7530" s="27">
        <f>IF(J7530&lt;=0.3,INDEX(价格表!$B$4:$I$31,M7530,2),IF(AND(J7530&gt;0.3,J7530&lt;=1),INDEX(价格表!$B$4:$I$31,M7530,3),IF(AND(J7530&gt;1,J7530&lt;=2.2),INDEX(价格表!$B$4:$I$31,M7530,4),IF(AND(J7530&gt;2.2,J7530&lt;=3.3),INDEX(价格表!$B$4:$I$31,M7530,5),IF(AND(J7530&gt;3.3,J7530&lt;=4),INDEX(价格表!$B$4:$I$31,M7530,6),IF(AND(J7530&gt;4,J7530&lt;=5.5),INDEX(价格表!$B$4:$I$31,M7530,7),IF(J7530&gt;5.5,2.6+INDEX(价格表!$B$4:$I$31,M7530,8)*L7530)))))))</f>
        <v>2.15</v>
      </c>
    </row>
    <row r="7531" spans="1:14">
      <c r="A7531" s="20">
        <v>4311169891146</v>
      </c>
      <c r="B7531" s="18" t="s">
        <v>16</v>
      </c>
      <c r="C7531" s="21">
        <v>20201220</v>
      </c>
      <c r="D7531" s="21">
        <v>610538201209</v>
      </c>
      <c r="E7531" s="21" t="s">
        <v>16</v>
      </c>
      <c r="F7531" s="21">
        <v>20201230</v>
      </c>
      <c r="G7531" s="21" t="s">
        <v>17</v>
      </c>
      <c r="H7531" s="21" t="s">
        <v>37</v>
      </c>
      <c r="I7531" s="21" t="s">
        <v>265</v>
      </c>
      <c r="J7531" s="21">
        <v>1.48</v>
      </c>
      <c r="K7531" s="21" t="s">
        <v>20</v>
      </c>
      <c r="L7531">
        <f t="shared" si="135"/>
        <v>2</v>
      </c>
      <c r="M7531">
        <f>MATCH(H:H,价格表!$B$4:$B$35,0)</f>
        <v>12</v>
      </c>
      <c r="N7531" s="27">
        <f>IF(J7531&lt;=0.3,INDEX(价格表!$B$4:$I$31,M7531,2),IF(AND(J7531&gt;0.3,J7531&lt;=1),INDEX(价格表!$B$4:$I$31,M7531,3),IF(AND(J7531&gt;1,J7531&lt;=2.2),INDEX(价格表!$B$4:$I$31,M7531,4),IF(AND(J7531&gt;2.2,J7531&lt;=3.3),INDEX(价格表!$B$4:$I$31,M7531,5),IF(AND(J7531&gt;3.3,J7531&lt;=4),INDEX(价格表!$B$4:$I$31,M7531,6),IF(AND(J7531&gt;4,J7531&lt;=5.5),INDEX(价格表!$B$4:$I$31,M7531,7),IF(J7531&gt;5.5,2.6+INDEX(价格表!$B$4:$I$31,M7531,8)*L7531)))))))</f>
        <v>2.15</v>
      </c>
    </row>
    <row r="7532" spans="1:14">
      <c r="A7532" s="20">
        <v>4311169891147</v>
      </c>
      <c r="B7532" s="18" t="s">
        <v>16</v>
      </c>
      <c r="C7532" s="21">
        <v>20201220</v>
      </c>
      <c r="D7532" s="21">
        <v>610538201209</v>
      </c>
      <c r="E7532" s="21" t="s">
        <v>16</v>
      </c>
      <c r="F7532" s="21">
        <v>20201230</v>
      </c>
      <c r="G7532" s="21" t="s">
        <v>17</v>
      </c>
      <c r="H7532" s="21" t="s">
        <v>25</v>
      </c>
      <c r="I7532" s="21" t="s">
        <v>248</v>
      </c>
      <c r="J7532" s="21">
        <v>1.48</v>
      </c>
      <c r="K7532" s="21" t="s">
        <v>20</v>
      </c>
      <c r="L7532">
        <f t="shared" si="135"/>
        <v>2</v>
      </c>
      <c r="M7532">
        <f>MATCH(H:H,价格表!$B$4:$B$35,0)</f>
        <v>25</v>
      </c>
      <c r="N7532" s="27">
        <f>IF(J7532&lt;=0.3,INDEX(价格表!$B$4:$I$31,M7532,2),IF(AND(J7532&gt;0.3,J7532&lt;=1),INDEX(价格表!$B$4:$I$31,M7532,3),IF(AND(J7532&gt;1,J7532&lt;=2.2),INDEX(价格表!$B$4:$I$31,M7532,4),IF(AND(J7532&gt;2.2,J7532&lt;=3.3),INDEX(价格表!$B$4:$I$31,M7532,5),IF(AND(J7532&gt;3.3,J7532&lt;=4),INDEX(价格表!$B$4:$I$31,M7532,6),IF(AND(J7532&gt;4,J7532&lt;=5.5),INDEX(价格表!$B$4:$I$31,M7532,7),IF(J7532&gt;5.5,2.6+INDEX(价格表!$B$4:$I$31,M7532,8)*L7532)))))))</f>
        <v>2.15</v>
      </c>
    </row>
    <row r="7533" spans="1:14">
      <c r="A7533" s="20">
        <v>4311169891148</v>
      </c>
      <c r="B7533" s="18" t="s">
        <v>16</v>
      </c>
      <c r="C7533" s="21">
        <v>20201220</v>
      </c>
      <c r="D7533" s="21">
        <v>610538201209</v>
      </c>
      <c r="E7533" s="21" t="s">
        <v>16</v>
      </c>
      <c r="F7533" s="21">
        <v>20201230</v>
      </c>
      <c r="G7533" s="21" t="s">
        <v>17</v>
      </c>
      <c r="H7533" s="21" t="s">
        <v>68</v>
      </c>
      <c r="I7533" s="21" t="s">
        <v>140</v>
      </c>
      <c r="J7533" s="21">
        <v>1.48</v>
      </c>
      <c r="K7533" s="21" t="s">
        <v>20</v>
      </c>
      <c r="L7533">
        <f t="shared" si="135"/>
        <v>2</v>
      </c>
      <c r="M7533">
        <f>MATCH(H:H,价格表!$B$4:$B$35,0)</f>
        <v>5</v>
      </c>
      <c r="N7533" s="27">
        <f>IF(J7533&lt;=0.3,INDEX(价格表!$B$4:$I$31,M7533,2),IF(AND(J7533&gt;0.3,J7533&lt;=1),INDEX(价格表!$B$4:$I$31,M7533,3),IF(AND(J7533&gt;1,J7533&lt;=2.2),INDEX(价格表!$B$4:$I$31,M7533,4),IF(AND(J7533&gt;2.2,J7533&lt;=3.3),INDEX(价格表!$B$4:$I$31,M7533,5),IF(AND(J7533&gt;3.3,J7533&lt;=4),INDEX(价格表!$B$4:$I$31,M7533,6),IF(AND(J7533&gt;4,J7533&lt;=5.5),INDEX(价格表!$B$4:$I$31,M7533,7),IF(J7533&gt;5.5,2.6+INDEX(价格表!$B$4:$I$31,M7533,8)*L7533)))))))</f>
        <v>2.15</v>
      </c>
    </row>
    <row r="7534" spans="1:14">
      <c r="A7534" s="20">
        <v>4311169891149</v>
      </c>
      <c r="B7534" s="18" t="s">
        <v>16</v>
      </c>
      <c r="C7534" s="21">
        <v>20201220</v>
      </c>
      <c r="D7534" s="21">
        <v>610538201209</v>
      </c>
      <c r="E7534" s="21" t="s">
        <v>16</v>
      </c>
      <c r="F7534" s="21">
        <v>20201230</v>
      </c>
      <c r="G7534" s="21" t="s">
        <v>17</v>
      </c>
      <c r="H7534" s="21" t="s">
        <v>45</v>
      </c>
      <c r="I7534" s="21" t="s">
        <v>48</v>
      </c>
      <c r="J7534" s="21">
        <v>0.54</v>
      </c>
      <c r="K7534" s="21" t="s">
        <v>20</v>
      </c>
      <c r="L7534">
        <f t="shared" si="135"/>
        <v>1</v>
      </c>
      <c r="M7534">
        <f>MATCH(H:H,价格表!$B$4:$B$35,0)</f>
        <v>9</v>
      </c>
      <c r="N7534" s="27">
        <f>IF(J7534&lt;=0.3,INDEX(价格表!$B$4:$I$31,M7534,2),IF(AND(J7534&gt;0.3,J7534&lt;=1),INDEX(价格表!$B$4:$I$31,M7534,3),IF(AND(J7534&gt;1,J7534&lt;=2.2),INDEX(价格表!$B$4:$I$31,M7534,4),IF(AND(J7534&gt;2.2,J7534&lt;=3.3),INDEX(价格表!$B$4:$I$31,M7534,5),IF(AND(J7534&gt;3.3,J7534&lt;=4),INDEX(价格表!$B$4:$I$31,M7534,6),IF(AND(J7534&gt;4,J7534&lt;=5.5),INDEX(价格表!$B$4:$I$31,M7534,7),IF(J7534&gt;5.5,2.6+INDEX(价格表!$B$4:$I$31,M7534,8)*L7534)))))))</f>
        <v>1.8</v>
      </c>
    </row>
    <row r="7535" spans="1:14">
      <c r="A7535" s="20">
        <v>4311169891150</v>
      </c>
      <c r="B7535" s="18" t="s">
        <v>16</v>
      </c>
      <c r="C7535" s="21">
        <v>20201220</v>
      </c>
      <c r="D7535" s="21">
        <v>610538201209</v>
      </c>
      <c r="E7535" s="21" t="s">
        <v>16</v>
      </c>
      <c r="F7535" s="21">
        <v>20201230</v>
      </c>
      <c r="G7535" s="21" t="s">
        <v>17</v>
      </c>
      <c r="H7535" s="21" t="s">
        <v>18</v>
      </c>
      <c r="I7535" s="21" t="s">
        <v>53</v>
      </c>
      <c r="J7535" s="21">
        <v>1.56</v>
      </c>
      <c r="K7535" s="21" t="s">
        <v>20</v>
      </c>
      <c r="L7535">
        <f t="shared" si="135"/>
        <v>2</v>
      </c>
      <c r="M7535">
        <f>MATCH(H:H,价格表!$B$4:$B$35,0)</f>
        <v>1</v>
      </c>
      <c r="N7535" s="27">
        <f>IF(J7535&lt;=0.3,INDEX(价格表!$B$4:$I$31,M7535,2),IF(AND(J7535&gt;0.3,J7535&lt;=1),INDEX(价格表!$B$4:$I$31,M7535,3),IF(AND(J7535&gt;1,J7535&lt;=2.2),INDEX(价格表!$B$4:$I$31,M7535,4),IF(AND(J7535&gt;2.2,J7535&lt;=3.3),INDEX(价格表!$B$4:$I$31,M7535,5),IF(AND(J7535&gt;3.3,J7535&lt;=4),INDEX(价格表!$B$4:$I$31,M7535,6),IF(AND(J7535&gt;4,J7535&lt;=5.5),INDEX(价格表!$B$4:$I$31,M7535,7),IF(J7535&gt;5.5,2.6+INDEX(价格表!$B$4:$I$31,M7535,8)*L7535)))))))</f>
        <v>2.15</v>
      </c>
    </row>
    <row r="7536" spans="1:14">
      <c r="A7536" s="20">
        <v>4311169891151</v>
      </c>
      <c r="B7536" s="18" t="s">
        <v>16</v>
      </c>
      <c r="C7536" s="21">
        <v>20201220</v>
      </c>
      <c r="D7536" s="21">
        <v>610538201209</v>
      </c>
      <c r="E7536" s="21" t="s">
        <v>16</v>
      </c>
      <c r="F7536" s="21">
        <v>20201230</v>
      </c>
      <c r="G7536" s="21" t="s">
        <v>17</v>
      </c>
      <c r="H7536" s="21" t="s">
        <v>50</v>
      </c>
      <c r="I7536" s="21" t="s">
        <v>133</v>
      </c>
      <c r="J7536" s="21">
        <v>1.48</v>
      </c>
      <c r="K7536" s="21" t="s">
        <v>20</v>
      </c>
      <c r="L7536">
        <f t="shared" si="135"/>
        <v>2</v>
      </c>
      <c r="M7536">
        <f>MATCH(H:H,价格表!$B$4:$B$35,0)</f>
        <v>4</v>
      </c>
      <c r="N7536" s="27">
        <f>IF(J7536&lt;=0.3,INDEX(价格表!$B$4:$I$31,M7536,2),IF(AND(J7536&gt;0.3,J7536&lt;=1),INDEX(价格表!$B$4:$I$31,M7536,3),IF(AND(J7536&gt;1,J7536&lt;=2.2),INDEX(价格表!$B$4:$I$31,M7536,4),IF(AND(J7536&gt;2.2,J7536&lt;=3.3),INDEX(价格表!$B$4:$I$31,M7536,5),IF(AND(J7536&gt;3.3,J7536&lt;=4),INDEX(价格表!$B$4:$I$31,M7536,6),IF(AND(J7536&gt;4,J7536&lt;=5.5),INDEX(价格表!$B$4:$I$31,M7536,7),IF(J7536&gt;5.5,2.6+INDEX(价格表!$B$4:$I$31,M7536,8)*L7536)))))))</f>
        <v>2.15</v>
      </c>
    </row>
    <row r="7537" spans="1:14">
      <c r="A7537" s="20">
        <v>4311169891152</v>
      </c>
      <c r="B7537" s="18" t="s">
        <v>16</v>
      </c>
      <c r="C7537" s="21">
        <v>20201220</v>
      </c>
      <c r="D7537" s="21">
        <v>610538201209</v>
      </c>
      <c r="E7537" s="21" t="s">
        <v>16</v>
      </c>
      <c r="F7537" s="21">
        <v>20201230</v>
      </c>
      <c r="G7537" s="21" t="s">
        <v>17</v>
      </c>
      <c r="H7537" s="21" t="s">
        <v>21</v>
      </c>
      <c r="I7537" s="21" t="s">
        <v>279</v>
      </c>
      <c r="J7537" s="21">
        <v>1.48</v>
      </c>
      <c r="K7537" s="21" t="s">
        <v>20</v>
      </c>
      <c r="L7537">
        <f t="shared" si="135"/>
        <v>2</v>
      </c>
      <c r="M7537">
        <f>MATCH(H:H,价格表!$B$4:$B$35,0)</f>
        <v>20</v>
      </c>
      <c r="N7537" s="27">
        <f>IF(J7537&lt;=0.3,INDEX(价格表!$B$4:$I$31,M7537,2),IF(AND(J7537&gt;0.3,J7537&lt;=1),INDEX(价格表!$B$4:$I$31,M7537,3),IF(AND(J7537&gt;1,J7537&lt;=2.2),INDEX(价格表!$B$4:$I$31,M7537,4),IF(AND(J7537&gt;2.2,J7537&lt;=3.3),INDEX(价格表!$B$4:$I$31,M7537,5),IF(AND(J7537&gt;3.3,J7537&lt;=4),INDEX(价格表!$B$4:$I$31,M7537,6),IF(AND(J7537&gt;4,J7537&lt;=5.5),INDEX(价格表!$B$4:$I$31,M7537,7),IF(J7537&gt;5.5,2.6+INDEX(价格表!$B$4:$I$31,M7537,8)*L7537)))))))</f>
        <v>2.15</v>
      </c>
    </row>
    <row r="7538" spans="1:14">
      <c r="A7538" s="20">
        <v>4311169891154</v>
      </c>
      <c r="B7538" s="18" t="s">
        <v>16</v>
      </c>
      <c r="C7538" s="21">
        <v>20201220</v>
      </c>
      <c r="D7538" s="21">
        <v>610538201209</v>
      </c>
      <c r="E7538" s="21" t="s">
        <v>16</v>
      </c>
      <c r="F7538" s="21">
        <v>20201230</v>
      </c>
      <c r="G7538" s="21" t="s">
        <v>17</v>
      </c>
      <c r="H7538" s="21" t="s">
        <v>18</v>
      </c>
      <c r="I7538" s="21" t="s">
        <v>276</v>
      </c>
      <c r="J7538" s="21">
        <v>1.59</v>
      </c>
      <c r="K7538" s="21" t="s">
        <v>20</v>
      </c>
      <c r="L7538">
        <f t="shared" si="135"/>
        <v>2</v>
      </c>
      <c r="M7538">
        <f>MATCH(H:H,价格表!$B$4:$B$35,0)</f>
        <v>1</v>
      </c>
      <c r="N7538" s="27">
        <f>IF(J7538&lt;=0.3,INDEX(价格表!$B$4:$I$31,M7538,2),IF(AND(J7538&gt;0.3,J7538&lt;=1),INDEX(价格表!$B$4:$I$31,M7538,3),IF(AND(J7538&gt;1,J7538&lt;=2.2),INDEX(价格表!$B$4:$I$31,M7538,4),IF(AND(J7538&gt;2.2,J7538&lt;=3.3),INDEX(价格表!$B$4:$I$31,M7538,5),IF(AND(J7538&gt;3.3,J7538&lt;=4),INDEX(价格表!$B$4:$I$31,M7538,6),IF(AND(J7538&gt;4,J7538&lt;=5.5),INDEX(价格表!$B$4:$I$31,M7538,7),IF(J7538&gt;5.5,2.6+INDEX(价格表!$B$4:$I$31,M7538,8)*L7538)))))))</f>
        <v>2.15</v>
      </c>
    </row>
    <row r="7539" spans="1:14">
      <c r="A7539" s="20">
        <v>4311169891155</v>
      </c>
      <c r="B7539" s="18" t="s">
        <v>16</v>
      </c>
      <c r="C7539" s="21">
        <v>20201220</v>
      </c>
      <c r="D7539" s="21">
        <v>610538201209</v>
      </c>
      <c r="E7539" s="21" t="s">
        <v>16</v>
      </c>
      <c r="F7539" s="21">
        <v>20201230</v>
      </c>
      <c r="G7539" s="21" t="s">
        <v>17</v>
      </c>
      <c r="H7539" s="21" t="s">
        <v>18</v>
      </c>
      <c r="I7539" s="21" t="s">
        <v>53</v>
      </c>
      <c r="J7539" s="21">
        <v>1.48</v>
      </c>
      <c r="K7539" s="21" t="s">
        <v>20</v>
      </c>
      <c r="L7539">
        <f t="shared" si="135"/>
        <v>2</v>
      </c>
      <c r="M7539">
        <f>MATCH(H:H,价格表!$B$4:$B$35,0)</f>
        <v>1</v>
      </c>
      <c r="N7539" s="27">
        <f>IF(J7539&lt;=0.3,INDEX(价格表!$B$4:$I$31,M7539,2),IF(AND(J7539&gt;0.3,J7539&lt;=1),INDEX(价格表!$B$4:$I$31,M7539,3),IF(AND(J7539&gt;1,J7539&lt;=2.2),INDEX(价格表!$B$4:$I$31,M7539,4),IF(AND(J7539&gt;2.2,J7539&lt;=3.3),INDEX(价格表!$B$4:$I$31,M7539,5),IF(AND(J7539&gt;3.3,J7539&lt;=4),INDEX(价格表!$B$4:$I$31,M7539,6),IF(AND(J7539&gt;4,J7539&lt;=5.5),INDEX(价格表!$B$4:$I$31,M7539,7),IF(J7539&gt;5.5,2.6+INDEX(价格表!$B$4:$I$31,M7539,8)*L7539)))))))</f>
        <v>2.15</v>
      </c>
    </row>
    <row r="7540" spans="1:14">
      <c r="A7540" s="20">
        <v>4311169891278</v>
      </c>
      <c r="B7540" s="18" t="s">
        <v>16</v>
      </c>
      <c r="C7540" s="21">
        <v>20201220</v>
      </c>
      <c r="D7540" s="21">
        <v>610538201209</v>
      </c>
      <c r="E7540" s="21" t="s">
        <v>16</v>
      </c>
      <c r="F7540" s="21">
        <v>20201230</v>
      </c>
      <c r="G7540" s="21" t="s">
        <v>17</v>
      </c>
      <c r="H7540" s="21" t="s">
        <v>27</v>
      </c>
      <c r="I7540" s="21" t="s">
        <v>176</v>
      </c>
      <c r="J7540" s="21">
        <v>1.48</v>
      </c>
      <c r="K7540" s="21" t="s">
        <v>20</v>
      </c>
      <c r="L7540">
        <f t="shared" si="135"/>
        <v>2</v>
      </c>
      <c r="M7540">
        <f>MATCH(H:H,价格表!$B$4:$B$35,0)</f>
        <v>3</v>
      </c>
      <c r="N7540" s="27">
        <f>IF(J7540&lt;=0.3,INDEX(价格表!$B$4:$I$31,M7540,2),IF(AND(J7540&gt;0.3,J7540&lt;=1),INDEX(价格表!$B$4:$I$31,M7540,3),IF(AND(J7540&gt;1,J7540&lt;=2.2),INDEX(价格表!$B$4:$I$31,M7540,4),IF(AND(J7540&gt;2.2,J7540&lt;=3.3),INDEX(价格表!$B$4:$I$31,M7540,5),IF(AND(J7540&gt;3.3,J7540&lt;=4),INDEX(价格表!$B$4:$I$31,M7540,6),IF(AND(J7540&gt;4,J7540&lt;=5.5),INDEX(价格表!$B$4:$I$31,M7540,7),IF(J7540&gt;5.5,2.6+INDEX(价格表!$B$4:$I$31,M7540,8)*L7540)))))))</f>
        <v>2.15</v>
      </c>
    </row>
    <row r="7541" spans="1:14">
      <c r="A7541" s="20">
        <v>4311169896804</v>
      </c>
      <c r="B7541" s="18" t="s">
        <v>16</v>
      </c>
      <c r="C7541" s="21">
        <v>20201220</v>
      </c>
      <c r="D7541" s="21">
        <v>610538201209</v>
      </c>
      <c r="E7541" s="21" t="s">
        <v>16</v>
      </c>
      <c r="F7541" s="21">
        <v>20201230</v>
      </c>
      <c r="G7541" s="21" t="s">
        <v>17</v>
      </c>
      <c r="H7541" s="21" t="s">
        <v>50</v>
      </c>
      <c r="I7541" s="21" t="s">
        <v>166</v>
      </c>
      <c r="J7541" s="21">
        <v>1.48</v>
      </c>
      <c r="K7541" s="21" t="s">
        <v>20</v>
      </c>
      <c r="L7541">
        <f t="shared" si="135"/>
        <v>2</v>
      </c>
      <c r="M7541">
        <f>MATCH(H:H,价格表!$B$4:$B$35,0)</f>
        <v>4</v>
      </c>
      <c r="N7541" s="27">
        <f>IF(J7541&lt;=0.3,INDEX(价格表!$B$4:$I$31,M7541,2),IF(AND(J7541&gt;0.3,J7541&lt;=1),INDEX(价格表!$B$4:$I$31,M7541,3),IF(AND(J7541&gt;1,J7541&lt;=2.2),INDEX(价格表!$B$4:$I$31,M7541,4),IF(AND(J7541&gt;2.2,J7541&lt;=3.3),INDEX(价格表!$B$4:$I$31,M7541,5),IF(AND(J7541&gt;3.3,J7541&lt;=4),INDEX(价格表!$B$4:$I$31,M7541,6),IF(AND(J7541&gt;4,J7541&lt;=5.5),INDEX(价格表!$B$4:$I$31,M7541,7),IF(J7541&gt;5.5,2.6+INDEX(价格表!$B$4:$I$31,M7541,8)*L7541)))))))</f>
        <v>2.15</v>
      </c>
    </row>
    <row r="7542" spans="1:14">
      <c r="A7542" s="20">
        <v>4311169896805</v>
      </c>
      <c r="B7542" s="18" t="s">
        <v>16</v>
      </c>
      <c r="C7542" s="21">
        <v>20201220</v>
      </c>
      <c r="D7542" s="21">
        <v>610538201209</v>
      </c>
      <c r="E7542" s="21" t="s">
        <v>16</v>
      </c>
      <c r="F7542" s="21">
        <v>20201230</v>
      </c>
      <c r="G7542" s="21" t="s">
        <v>17</v>
      </c>
      <c r="H7542" s="21" t="s">
        <v>73</v>
      </c>
      <c r="I7542" s="21" t="s">
        <v>91</v>
      </c>
      <c r="J7542" s="21">
        <v>1.48</v>
      </c>
      <c r="K7542" s="21" t="s">
        <v>20</v>
      </c>
      <c r="L7542">
        <f t="shared" si="135"/>
        <v>2</v>
      </c>
      <c r="M7542">
        <f>MATCH(H:H,价格表!$B$4:$B$35,0)</f>
        <v>7</v>
      </c>
      <c r="N7542" s="27">
        <f>IF(J7542&lt;=0.3,INDEX(价格表!$B$4:$I$31,M7542,2),IF(AND(J7542&gt;0.3,J7542&lt;=1),INDEX(价格表!$B$4:$I$31,M7542,3),IF(AND(J7542&gt;1,J7542&lt;=2.2),INDEX(价格表!$B$4:$I$31,M7542,4),IF(AND(J7542&gt;2.2,J7542&lt;=3.3),INDEX(价格表!$B$4:$I$31,M7542,5),IF(AND(J7542&gt;3.3,J7542&lt;=4),INDEX(价格表!$B$4:$I$31,M7542,6),IF(AND(J7542&gt;4,J7542&lt;=5.5),INDEX(价格表!$B$4:$I$31,M7542,7),IF(J7542&gt;5.5,2.6+INDEX(价格表!$B$4:$I$31,M7542,8)*L7542)))))))</f>
        <v>2.15</v>
      </c>
    </row>
    <row r="7543" spans="1:14">
      <c r="A7543" s="20">
        <v>4311169896806</v>
      </c>
      <c r="B7543" s="18" t="s">
        <v>16</v>
      </c>
      <c r="C7543" s="21">
        <v>20201220</v>
      </c>
      <c r="D7543" s="21">
        <v>610538201209</v>
      </c>
      <c r="E7543" s="21" t="s">
        <v>16</v>
      </c>
      <c r="F7543" s="21">
        <v>20201230</v>
      </c>
      <c r="G7543" s="21" t="s">
        <v>17</v>
      </c>
      <c r="H7543" s="21" t="s">
        <v>73</v>
      </c>
      <c r="I7543" s="21" t="s">
        <v>184</v>
      </c>
      <c r="J7543" s="21">
        <v>1.48</v>
      </c>
      <c r="K7543" s="21" t="s">
        <v>20</v>
      </c>
      <c r="L7543">
        <f t="shared" si="135"/>
        <v>2</v>
      </c>
      <c r="M7543">
        <f>MATCH(H:H,价格表!$B$4:$B$35,0)</f>
        <v>7</v>
      </c>
      <c r="N7543" s="27">
        <f>IF(J7543&lt;=0.3,INDEX(价格表!$B$4:$I$31,M7543,2),IF(AND(J7543&gt;0.3,J7543&lt;=1),INDEX(价格表!$B$4:$I$31,M7543,3),IF(AND(J7543&gt;1,J7543&lt;=2.2),INDEX(价格表!$B$4:$I$31,M7543,4),IF(AND(J7543&gt;2.2,J7543&lt;=3.3),INDEX(价格表!$B$4:$I$31,M7543,5),IF(AND(J7543&gt;3.3,J7543&lt;=4),INDEX(价格表!$B$4:$I$31,M7543,6),IF(AND(J7543&gt;4,J7543&lt;=5.5),INDEX(价格表!$B$4:$I$31,M7543,7),IF(J7543&gt;5.5,2.6+INDEX(价格表!$B$4:$I$31,M7543,8)*L7543)))))))</f>
        <v>2.15</v>
      </c>
    </row>
    <row r="7544" spans="1:14">
      <c r="A7544" s="20">
        <v>4311169896807</v>
      </c>
      <c r="B7544" s="18" t="s">
        <v>16</v>
      </c>
      <c r="C7544" s="21">
        <v>20201220</v>
      </c>
      <c r="D7544" s="21">
        <v>610538201209</v>
      </c>
      <c r="E7544" s="21" t="s">
        <v>16</v>
      </c>
      <c r="F7544" s="21">
        <v>20201230</v>
      </c>
      <c r="G7544" s="21" t="s">
        <v>17</v>
      </c>
      <c r="H7544" s="21" t="s">
        <v>50</v>
      </c>
      <c r="I7544" s="21" t="s">
        <v>51</v>
      </c>
      <c r="J7544" s="21">
        <v>1.48</v>
      </c>
      <c r="K7544" s="21" t="s">
        <v>20</v>
      </c>
      <c r="L7544">
        <f t="shared" si="135"/>
        <v>2</v>
      </c>
      <c r="M7544">
        <f>MATCH(H:H,价格表!$B$4:$B$35,0)</f>
        <v>4</v>
      </c>
      <c r="N7544" s="27">
        <f>IF(J7544&lt;=0.3,INDEX(价格表!$B$4:$I$31,M7544,2),IF(AND(J7544&gt;0.3,J7544&lt;=1),INDEX(价格表!$B$4:$I$31,M7544,3),IF(AND(J7544&gt;1,J7544&lt;=2.2),INDEX(价格表!$B$4:$I$31,M7544,4),IF(AND(J7544&gt;2.2,J7544&lt;=3.3),INDEX(价格表!$B$4:$I$31,M7544,5),IF(AND(J7544&gt;3.3,J7544&lt;=4),INDEX(价格表!$B$4:$I$31,M7544,6),IF(AND(J7544&gt;4,J7544&lt;=5.5),INDEX(价格表!$B$4:$I$31,M7544,7),IF(J7544&gt;5.5,2.6+INDEX(价格表!$B$4:$I$31,M7544,8)*L7544)))))))</f>
        <v>2.15</v>
      </c>
    </row>
    <row r="7545" spans="1:14">
      <c r="A7545" s="20">
        <v>4311169896808</v>
      </c>
      <c r="B7545" s="18" t="s">
        <v>16</v>
      </c>
      <c r="C7545" s="21">
        <v>20201220</v>
      </c>
      <c r="D7545" s="21">
        <v>610538201209</v>
      </c>
      <c r="E7545" s="21" t="s">
        <v>16</v>
      </c>
      <c r="F7545" s="21">
        <v>20201230</v>
      </c>
      <c r="G7545" s="21" t="s">
        <v>17</v>
      </c>
      <c r="H7545" s="21" t="s">
        <v>45</v>
      </c>
      <c r="I7545" s="21" t="s">
        <v>48</v>
      </c>
      <c r="J7545" s="21">
        <v>1.48</v>
      </c>
      <c r="K7545" s="21" t="s">
        <v>20</v>
      </c>
      <c r="L7545">
        <f t="shared" si="135"/>
        <v>2</v>
      </c>
      <c r="M7545">
        <f>MATCH(H:H,价格表!$B$4:$B$35,0)</f>
        <v>9</v>
      </c>
      <c r="N7545" s="27">
        <f>IF(J7545&lt;=0.3,INDEX(价格表!$B$4:$I$31,M7545,2),IF(AND(J7545&gt;0.3,J7545&lt;=1),INDEX(价格表!$B$4:$I$31,M7545,3),IF(AND(J7545&gt;1,J7545&lt;=2.2),INDEX(价格表!$B$4:$I$31,M7545,4),IF(AND(J7545&gt;2.2,J7545&lt;=3.3),INDEX(价格表!$B$4:$I$31,M7545,5),IF(AND(J7545&gt;3.3,J7545&lt;=4),INDEX(价格表!$B$4:$I$31,M7545,6),IF(AND(J7545&gt;4,J7545&lt;=5.5),INDEX(价格表!$B$4:$I$31,M7545,7),IF(J7545&gt;5.5,2.6+INDEX(价格表!$B$4:$I$31,M7545,8)*L7545)))))))</f>
        <v>2.15</v>
      </c>
    </row>
    <row r="7546" spans="1:14">
      <c r="A7546" s="20">
        <v>4311169896809</v>
      </c>
      <c r="B7546" s="18" t="s">
        <v>16</v>
      </c>
      <c r="C7546" s="21">
        <v>20201220</v>
      </c>
      <c r="D7546" s="21">
        <v>610538201209</v>
      </c>
      <c r="E7546" s="21" t="s">
        <v>16</v>
      </c>
      <c r="F7546" s="21">
        <v>20201230</v>
      </c>
      <c r="G7546" s="21" t="s">
        <v>17</v>
      </c>
      <c r="H7546" s="21" t="s">
        <v>25</v>
      </c>
      <c r="I7546" s="21" t="s">
        <v>26</v>
      </c>
      <c r="J7546" s="21">
        <v>1.49</v>
      </c>
      <c r="K7546" s="21" t="s">
        <v>20</v>
      </c>
      <c r="L7546">
        <f t="shared" si="135"/>
        <v>2</v>
      </c>
      <c r="M7546">
        <f>MATCH(H:H,价格表!$B$4:$B$35,0)</f>
        <v>25</v>
      </c>
      <c r="N7546" s="27">
        <f>IF(J7546&lt;=0.3,INDEX(价格表!$B$4:$I$31,M7546,2),IF(AND(J7546&gt;0.3,J7546&lt;=1),INDEX(价格表!$B$4:$I$31,M7546,3),IF(AND(J7546&gt;1,J7546&lt;=2.2),INDEX(价格表!$B$4:$I$31,M7546,4),IF(AND(J7546&gt;2.2,J7546&lt;=3.3),INDEX(价格表!$B$4:$I$31,M7546,5),IF(AND(J7546&gt;3.3,J7546&lt;=4),INDEX(价格表!$B$4:$I$31,M7546,6),IF(AND(J7546&gt;4,J7546&lt;=5.5),INDEX(价格表!$B$4:$I$31,M7546,7),IF(J7546&gt;5.5,2.6+INDEX(价格表!$B$4:$I$31,M7546,8)*L7546)))))))</f>
        <v>2.15</v>
      </c>
    </row>
    <row r="7547" spans="1:14">
      <c r="A7547" s="20">
        <v>4311169896810</v>
      </c>
      <c r="B7547" s="18" t="s">
        <v>16</v>
      </c>
      <c r="C7547" s="21">
        <v>20201220</v>
      </c>
      <c r="D7547" s="21">
        <v>610538201209</v>
      </c>
      <c r="E7547" s="21" t="s">
        <v>16</v>
      </c>
      <c r="F7547" s="21">
        <v>20201230</v>
      </c>
      <c r="G7547" s="21" t="s">
        <v>17</v>
      </c>
      <c r="H7547" s="21" t="s">
        <v>66</v>
      </c>
      <c r="I7547" s="21" t="s">
        <v>113</v>
      </c>
      <c r="J7547" s="21">
        <v>1.5</v>
      </c>
      <c r="K7547" s="21" t="s">
        <v>20</v>
      </c>
      <c r="L7547">
        <f t="shared" si="135"/>
        <v>2</v>
      </c>
      <c r="M7547">
        <f>MATCH(H:H,价格表!$B$4:$B$35,0)</f>
        <v>17</v>
      </c>
      <c r="N7547" s="27">
        <f>IF(J7547&lt;=0.3,INDEX(价格表!$B$4:$I$31,M7547,2),IF(AND(J7547&gt;0.3,J7547&lt;=1),INDEX(价格表!$B$4:$I$31,M7547,3),IF(AND(J7547&gt;1,J7547&lt;=2.2),INDEX(价格表!$B$4:$I$31,M7547,4),IF(AND(J7547&gt;2.2,J7547&lt;=3.3),INDEX(价格表!$B$4:$I$31,M7547,5),IF(AND(J7547&gt;3.3,J7547&lt;=4),INDEX(价格表!$B$4:$I$31,M7547,6),IF(AND(J7547&gt;4,J7547&lt;=5.5),INDEX(价格表!$B$4:$I$31,M7547,7),IF(J7547&gt;5.5,2.6+INDEX(价格表!$B$4:$I$31,M7547,8)*L7547)))))))</f>
        <v>2.15</v>
      </c>
    </row>
    <row r="7548" spans="1:14">
      <c r="A7548" s="20">
        <v>4311169896811</v>
      </c>
      <c r="B7548" s="18" t="s">
        <v>16</v>
      </c>
      <c r="C7548" s="21">
        <v>20201220</v>
      </c>
      <c r="D7548" s="21">
        <v>610538201209</v>
      </c>
      <c r="E7548" s="21" t="s">
        <v>16</v>
      </c>
      <c r="F7548" s="21">
        <v>20201230</v>
      </c>
      <c r="G7548" s="21" t="s">
        <v>17</v>
      </c>
      <c r="H7548" s="21" t="s">
        <v>45</v>
      </c>
      <c r="I7548" s="21" t="s">
        <v>48</v>
      </c>
      <c r="J7548" s="21">
        <v>1.5</v>
      </c>
      <c r="K7548" s="21" t="s">
        <v>20</v>
      </c>
      <c r="L7548">
        <f t="shared" si="135"/>
        <v>2</v>
      </c>
      <c r="M7548">
        <f>MATCH(H:H,价格表!$B$4:$B$35,0)</f>
        <v>9</v>
      </c>
      <c r="N7548" s="27">
        <f>IF(J7548&lt;=0.3,INDEX(价格表!$B$4:$I$31,M7548,2),IF(AND(J7548&gt;0.3,J7548&lt;=1),INDEX(价格表!$B$4:$I$31,M7548,3),IF(AND(J7548&gt;1,J7548&lt;=2.2),INDEX(价格表!$B$4:$I$31,M7548,4),IF(AND(J7548&gt;2.2,J7548&lt;=3.3),INDEX(价格表!$B$4:$I$31,M7548,5),IF(AND(J7548&gt;3.3,J7548&lt;=4),INDEX(价格表!$B$4:$I$31,M7548,6),IF(AND(J7548&gt;4,J7548&lt;=5.5),INDEX(价格表!$B$4:$I$31,M7548,7),IF(J7548&gt;5.5,2.6+INDEX(价格表!$B$4:$I$31,M7548,8)*L7548)))))))</f>
        <v>2.15</v>
      </c>
    </row>
    <row r="7549" spans="1:14">
      <c r="A7549" s="20">
        <v>4311169896812</v>
      </c>
      <c r="B7549" s="18" t="s">
        <v>16</v>
      </c>
      <c r="C7549" s="21">
        <v>20201220</v>
      </c>
      <c r="D7549" s="21">
        <v>610538201209</v>
      </c>
      <c r="E7549" s="21" t="s">
        <v>16</v>
      </c>
      <c r="F7549" s="21">
        <v>20201230</v>
      </c>
      <c r="G7549" s="21" t="s">
        <v>17</v>
      </c>
      <c r="H7549" s="21" t="s">
        <v>50</v>
      </c>
      <c r="I7549" s="21" t="s">
        <v>177</v>
      </c>
      <c r="J7549" s="21">
        <v>1.48</v>
      </c>
      <c r="K7549" s="21" t="s">
        <v>20</v>
      </c>
      <c r="L7549">
        <f t="shared" si="135"/>
        <v>2</v>
      </c>
      <c r="M7549">
        <f>MATCH(H:H,价格表!$B$4:$B$35,0)</f>
        <v>4</v>
      </c>
      <c r="N7549" s="27">
        <f>IF(J7549&lt;=0.3,INDEX(价格表!$B$4:$I$31,M7549,2),IF(AND(J7549&gt;0.3,J7549&lt;=1),INDEX(价格表!$B$4:$I$31,M7549,3),IF(AND(J7549&gt;1,J7549&lt;=2.2),INDEX(价格表!$B$4:$I$31,M7549,4),IF(AND(J7549&gt;2.2,J7549&lt;=3.3),INDEX(价格表!$B$4:$I$31,M7549,5),IF(AND(J7549&gt;3.3,J7549&lt;=4),INDEX(价格表!$B$4:$I$31,M7549,6),IF(AND(J7549&gt;4,J7549&lt;=5.5),INDEX(价格表!$B$4:$I$31,M7549,7),IF(J7549&gt;5.5,2.6+INDEX(价格表!$B$4:$I$31,M7549,8)*L7549)))))))</f>
        <v>2.15</v>
      </c>
    </row>
    <row r="7550" spans="1:14">
      <c r="A7550" s="20">
        <v>4311169896813</v>
      </c>
      <c r="B7550" s="18" t="s">
        <v>16</v>
      </c>
      <c r="C7550" s="21">
        <v>20201220</v>
      </c>
      <c r="D7550" s="21">
        <v>610538201209</v>
      </c>
      <c r="E7550" s="21" t="s">
        <v>16</v>
      </c>
      <c r="F7550" s="21">
        <v>20201230</v>
      </c>
      <c r="G7550" s="21" t="s">
        <v>17</v>
      </c>
      <c r="H7550" s="21" t="s">
        <v>21</v>
      </c>
      <c r="I7550" s="21" t="s">
        <v>179</v>
      </c>
      <c r="J7550" s="21">
        <v>1.74</v>
      </c>
      <c r="K7550" s="21" t="s">
        <v>20</v>
      </c>
      <c r="L7550">
        <f t="shared" si="135"/>
        <v>2</v>
      </c>
      <c r="M7550">
        <f>MATCH(H:H,价格表!$B$4:$B$35,0)</f>
        <v>20</v>
      </c>
      <c r="N7550" s="27">
        <f>IF(J7550&lt;=0.3,INDEX(价格表!$B$4:$I$31,M7550,2),IF(AND(J7550&gt;0.3,J7550&lt;=1),INDEX(价格表!$B$4:$I$31,M7550,3),IF(AND(J7550&gt;1,J7550&lt;=2.2),INDEX(价格表!$B$4:$I$31,M7550,4),IF(AND(J7550&gt;2.2,J7550&lt;=3.3),INDEX(价格表!$B$4:$I$31,M7550,5),IF(AND(J7550&gt;3.3,J7550&lt;=4),INDEX(价格表!$B$4:$I$31,M7550,6),IF(AND(J7550&gt;4,J7550&lt;=5.5),INDEX(价格表!$B$4:$I$31,M7550,7),IF(J7550&gt;5.5,2.6+INDEX(价格表!$B$4:$I$31,M7550,8)*L7550)))))))</f>
        <v>2.15</v>
      </c>
    </row>
    <row r="7551" spans="1:14">
      <c r="A7551" s="20">
        <v>4311169897627</v>
      </c>
      <c r="B7551" s="18" t="s">
        <v>16</v>
      </c>
      <c r="C7551" s="21">
        <v>20201220</v>
      </c>
      <c r="D7551" s="21">
        <v>610538201209</v>
      </c>
      <c r="E7551" s="21" t="s">
        <v>16</v>
      </c>
      <c r="F7551" s="21">
        <v>20201230</v>
      </c>
      <c r="G7551" s="21" t="s">
        <v>17</v>
      </c>
      <c r="H7551" s="21" t="s">
        <v>18</v>
      </c>
      <c r="I7551" s="21" t="s">
        <v>29</v>
      </c>
      <c r="J7551" s="21">
        <v>1.48</v>
      </c>
      <c r="K7551" s="21" t="s">
        <v>20</v>
      </c>
      <c r="L7551">
        <f t="shared" si="135"/>
        <v>2</v>
      </c>
      <c r="M7551">
        <f>MATCH(H:H,价格表!$B$4:$B$35,0)</f>
        <v>1</v>
      </c>
      <c r="N7551" s="27">
        <f>IF(J7551&lt;=0.3,INDEX(价格表!$B$4:$I$31,M7551,2),IF(AND(J7551&gt;0.3,J7551&lt;=1),INDEX(价格表!$B$4:$I$31,M7551,3),IF(AND(J7551&gt;1,J7551&lt;=2.2),INDEX(价格表!$B$4:$I$31,M7551,4),IF(AND(J7551&gt;2.2,J7551&lt;=3.3),INDEX(价格表!$B$4:$I$31,M7551,5),IF(AND(J7551&gt;3.3,J7551&lt;=4),INDEX(价格表!$B$4:$I$31,M7551,6),IF(AND(J7551&gt;4,J7551&lt;=5.5),INDEX(价格表!$B$4:$I$31,M7551,7),IF(J7551&gt;5.5,2.6+INDEX(价格表!$B$4:$I$31,M7551,8)*L7551)))))))</f>
        <v>2.15</v>
      </c>
    </row>
    <row r="7552" spans="1:14">
      <c r="A7552" s="20">
        <v>4311169897629</v>
      </c>
      <c r="B7552" s="18" t="s">
        <v>16</v>
      </c>
      <c r="C7552" s="21">
        <v>20201220</v>
      </c>
      <c r="D7552" s="21">
        <v>610538201209</v>
      </c>
      <c r="E7552" s="21" t="s">
        <v>16</v>
      </c>
      <c r="F7552" s="21">
        <v>20201230</v>
      </c>
      <c r="G7552" s="21" t="s">
        <v>17</v>
      </c>
      <c r="H7552" s="21" t="s">
        <v>35</v>
      </c>
      <c r="I7552" s="21" t="s">
        <v>229</v>
      </c>
      <c r="J7552" s="21">
        <v>1.57</v>
      </c>
      <c r="K7552" s="21" t="s">
        <v>20</v>
      </c>
      <c r="L7552">
        <f t="shared" si="135"/>
        <v>2</v>
      </c>
      <c r="M7552">
        <f>MATCH(H:H,价格表!$B$4:$B$35,0)</f>
        <v>22</v>
      </c>
      <c r="N7552" s="27">
        <f>IF(J7552&lt;=0.3,INDEX(价格表!$B$4:$I$31,M7552,2),IF(AND(J7552&gt;0.3,J7552&lt;=1),INDEX(价格表!$B$4:$I$31,M7552,3),IF(AND(J7552&gt;1,J7552&lt;=2.2),INDEX(价格表!$B$4:$I$31,M7552,4),IF(AND(J7552&gt;2.2,J7552&lt;=3.3),INDEX(价格表!$B$4:$I$31,M7552,5),IF(AND(J7552&gt;3.3,J7552&lt;=4),INDEX(价格表!$B$4:$I$31,M7552,6),IF(AND(J7552&gt;4,J7552&lt;=5.5),INDEX(价格表!$B$4:$I$31,M7552,7),IF(J7552&gt;5.5,2.6+INDEX(价格表!$B$4:$I$31,M7552,8)*L7552)))))))</f>
        <v>2.15</v>
      </c>
    </row>
    <row r="7553" spans="1:14">
      <c r="A7553" s="20">
        <v>4311169897630</v>
      </c>
      <c r="B7553" s="18" t="s">
        <v>16</v>
      </c>
      <c r="C7553" s="21">
        <v>20201220</v>
      </c>
      <c r="D7553" s="21">
        <v>610538201209</v>
      </c>
      <c r="E7553" s="21" t="s">
        <v>16</v>
      </c>
      <c r="F7553" s="21">
        <v>20201230</v>
      </c>
      <c r="G7553" s="21" t="s">
        <v>17</v>
      </c>
      <c r="H7553" s="21" t="s">
        <v>18</v>
      </c>
      <c r="I7553" s="21" t="s">
        <v>29</v>
      </c>
      <c r="J7553" s="21">
        <v>1.48</v>
      </c>
      <c r="K7553" s="21" t="s">
        <v>20</v>
      </c>
      <c r="L7553">
        <f t="shared" si="135"/>
        <v>2</v>
      </c>
      <c r="M7553">
        <f>MATCH(H:H,价格表!$B$4:$B$35,0)</f>
        <v>1</v>
      </c>
      <c r="N7553" s="27">
        <f>IF(J7553&lt;=0.3,INDEX(价格表!$B$4:$I$31,M7553,2),IF(AND(J7553&gt;0.3,J7553&lt;=1),INDEX(价格表!$B$4:$I$31,M7553,3),IF(AND(J7553&gt;1,J7553&lt;=2.2),INDEX(价格表!$B$4:$I$31,M7553,4),IF(AND(J7553&gt;2.2,J7553&lt;=3.3),INDEX(价格表!$B$4:$I$31,M7553,5),IF(AND(J7553&gt;3.3,J7553&lt;=4),INDEX(价格表!$B$4:$I$31,M7553,6),IF(AND(J7553&gt;4,J7553&lt;=5.5),INDEX(价格表!$B$4:$I$31,M7553,7),IF(J7553&gt;5.5,2.6+INDEX(价格表!$B$4:$I$31,M7553,8)*L7553)))))))</f>
        <v>2.15</v>
      </c>
    </row>
    <row r="7554" spans="1:14">
      <c r="A7554" s="20">
        <v>4311169897631</v>
      </c>
      <c r="B7554" s="18" t="s">
        <v>16</v>
      </c>
      <c r="C7554" s="21">
        <v>20201220</v>
      </c>
      <c r="D7554" s="21">
        <v>610538201209</v>
      </c>
      <c r="E7554" s="21" t="s">
        <v>16</v>
      </c>
      <c r="F7554" s="21">
        <v>20201230</v>
      </c>
      <c r="G7554" s="21" t="s">
        <v>17</v>
      </c>
      <c r="H7554" s="21" t="s">
        <v>39</v>
      </c>
      <c r="I7554" s="21" t="s">
        <v>40</v>
      </c>
      <c r="J7554" s="21">
        <v>1.48</v>
      </c>
      <c r="K7554" s="21" t="s">
        <v>20</v>
      </c>
      <c r="L7554">
        <f t="shared" si="135"/>
        <v>2</v>
      </c>
      <c r="M7554">
        <f>MATCH(H:H,价格表!$B$4:$B$35,0)</f>
        <v>23</v>
      </c>
      <c r="N7554" s="27">
        <f>IF(J7554&lt;=0.3,INDEX(价格表!$B$4:$I$31,M7554,2),IF(AND(J7554&gt;0.3,J7554&lt;=1),INDEX(价格表!$B$4:$I$31,M7554,3),IF(AND(J7554&gt;1,J7554&lt;=2.2),INDEX(价格表!$B$4:$I$31,M7554,4),IF(AND(J7554&gt;2.2,J7554&lt;=3.3),INDEX(价格表!$B$4:$I$31,M7554,5),IF(AND(J7554&gt;3.3,J7554&lt;=4),INDEX(价格表!$B$4:$I$31,M7554,6),IF(AND(J7554&gt;4,J7554&lt;=5.5),INDEX(价格表!$B$4:$I$31,M7554,7),IF(J7554&gt;5.5,2.6+INDEX(价格表!$B$4:$I$31,M7554,8)*L7554)))))))</f>
        <v>2.15</v>
      </c>
    </row>
    <row r="7555" spans="1:14">
      <c r="A7555" s="20">
        <v>4311169897632</v>
      </c>
      <c r="B7555" s="18" t="s">
        <v>16</v>
      </c>
      <c r="C7555" s="21">
        <v>20201220</v>
      </c>
      <c r="D7555" s="21">
        <v>610538201209</v>
      </c>
      <c r="E7555" s="21" t="s">
        <v>16</v>
      </c>
      <c r="F7555" s="21">
        <v>20201230</v>
      </c>
      <c r="G7555" s="21" t="s">
        <v>17</v>
      </c>
      <c r="H7555" s="21" t="s">
        <v>25</v>
      </c>
      <c r="I7555" s="21" t="s">
        <v>121</v>
      </c>
      <c r="J7555" s="21">
        <v>1.5</v>
      </c>
      <c r="K7555" s="21" t="s">
        <v>20</v>
      </c>
      <c r="L7555">
        <f t="shared" si="135"/>
        <v>2</v>
      </c>
      <c r="M7555">
        <f>MATCH(H:H,价格表!$B$4:$B$35,0)</f>
        <v>25</v>
      </c>
      <c r="N7555" s="27">
        <f>IF(J7555&lt;=0.3,INDEX(价格表!$B$4:$I$31,M7555,2),IF(AND(J7555&gt;0.3,J7555&lt;=1),INDEX(价格表!$B$4:$I$31,M7555,3),IF(AND(J7555&gt;1,J7555&lt;=2.2),INDEX(价格表!$B$4:$I$31,M7555,4),IF(AND(J7555&gt;2.2,J7555&lt;=3.3),INDEX(价格表!$B$4:$I$31,M7555,5),IF(AND(J7555&gt;3.3,J7555&lt;=4),INDEX(价格表!$B$4:$I$31,M7555,6),IF(AND(J7555&gt;4,J7555&lt;=5.5),INDEX(价格表!$B$4:$I$31,M7555,7),IF(J7555&gt;5.5,2.6+INDEX(价格表!$B$4:$I$31,M7555,8)*L7555)))))))</f>
        <v>2.15</v>
      </c>
    </row>
    <row r="7556" spans="1:14">
      <c r="A7556" s="20">
        <v>4311169897633</v>
      </c>
      <c r="B7556" s="18" t="s">
        <v>16</v>
      </c>
      <c r="C7556" s="21">
        <v>20201220</v>
      </c>
      <c r="D7556" s="21">
        <v>610538201209</v>
      </c>
      <c r="E7556" s="21" t="s">
        <v>16</v>
      </c>
      <c r="F7556" s="21">
        <v>20201230</v>
      </c>
      <c r="G7556" s="21" t="s">
        <v>17</v>
      </c>
      <c r="H7556" s="21" t="s">
        <v>27</v>
      </c>
      <c r="I7556" s="21" t="s">
        <v>28</v>
      </c>
      <c r="J7556" s="21">
        <v>1.48</v>
      </c>
      <c r="K7556" s="21" t="s">
        <v>20</v>
      </c>
      <c r="L7556">
        <f t="shared" ref="L7556:L7619" si="136">ROUNDUP(J7556,0)</f>
        <v>2</v>
      </c>
      <c r="M7556">
        <f>MATCH(H:H,价格表!$B$4:$B$35,0)</f>
        <v>3</v>
      </c>
      <c r="N7556" s="27">
        <f>IF(J7556&lt;=0.3,INDEX(价格表!$B$4:$I$31,M7556,2),IF(AND(J7556&gt;0.3,J7556&lt;=1),INDEX(价格表!$B$4:$I$31,M7556,3),IF(AND(J7556&gt;1,J7556&lt;=2.2),INDEX(价格表!$B$4:$I$31,M7556,4),IF(AND(J7556&gt;2.2,J7556&lt;=3.3),INDEX(价格表!$B$4:$I$31,M7556,5),IF(AND(J7556&gt;3.3,J7556&lt;=4),INDEX(价格表!$B$4:$I$31,M7556,6),IF(AND(J7556&gt;4,J7556&lt;=5.5),INDEX(价格表!$B$4:$I$31,M7556,7),IF(J7556&gt;5.5,2.6+INDEX(价格表!$B$4:$I$31,M7556,8)*L7556)))))))</f>
        <v>2.15</v>
      </c>
    </row>
    <row r="7557" spans="1:14">
      <c r="A7557" s="20">
        <v>4311169897634</v>
      </c>
      <c r="B7557" s="18" t="s">
        <v>16</v>
      </c>
      <c r="C7557" s="21">
        <v>20201220</v>
      </c>
      <c r="D7557" s="21">
        <v>610538201209</v>
      </c>
      <c r="E7557" s="21" t="s">
        <v>16</v>
      </c>
      <c r="F7557" s="21">
        <v>20201230</v>
      </c>
      <c r="G7557" s="21" t="s">
        <v>17</v>
      </c>
      <c r="H7557" s="21" t="s">
        <v>88</v>
      </c>
      <c r="I7557" s="21" t="s">
        <v>260</v>
      </c>
      <c r="J7557" s="21">
        <v>1.48</v>
      </c>
      <c r="K7557" s="21" t="s">
        <v>20</v>
      </c>
      <c r="L7557">
        <f t="shared" si="136"/>
        <v>2</v>
      </c>
      <c r="M7557">
        <f>MATCH(H:H,价格表!$B$4:$B$35,0)</f>
        <v>19</v>
      </c>
      <c r="N7557" s="27">
        <f>IF(J7557&lt;=0.3,INDEX(价格表!$B$4:$I$31,M7557,2),IF(AND(J7557&gt;0.3,J7557&lt;=1),INDEX(价格表!$B$4:$I$31,M7557,3),IF(AND(J7557&gt;1,J7557&lt;=2.2),INDEX(价格表!$B$4:$I$31,M7557,4),IF(AND(J7557&gt;2.2,J7557&lt;=3.3),INDEX(价格表!$B$4:$I$31,M7557,5),IF(AND(J7557&gt;3.3,J7557&lt;=4),INDEX(价格表!$B$4:$I$31,M7557,6),IF(AND(J7557&gt;4,J7557&lt;=5.5),INDEX(价格表!$B$4:$I$31,M7557,7),IF(J7557&gt;5.5,2.6+INDEX(价格表!$B$4:$I$31,M7557,8)*L7557)))))))</f>
        <v>2.15</v>
      </c>
    </row>
    <row r="7558" spans="1:14">
      <c r="A7558" s="20">
        <v>4311169897635</v>
      </c>
      <c r="B7558" s="18" t="s">
        <v>16</v>
      </c>
      <c r="C7558" s="21">
        <v>20201220</v>
      </c>
      <c r="D7558" s="21">
        <v>610538201209</v>
      </c>
      <c r="E7558" s="21" t="s">
        <v>16</v>
      </c>
      <c r="F7558" s="21">
        <v>20201230</v>
      </c>
      <c r="G7558" s="21" t="s">
        <v>17</v>
      </c>
      <c r="H7558" s="21" t="s">
        <v>25</v>
      </c>
      <c r="I7558" s="21" t="s">
        <v>42</v>
      </c>
      <c r="J7558" s="21">
        <v>1.48</v>
      </c>
      <c r="K7558" s="21" t="s">
        <v>20</v>
      </c>
      <c r="L7558">
        <f t="shared" si="136"/>
        <v>2</v>
      </c>
      <c r="M7558">
        <f>MATCH(H:H,价格表!$B$4:$B$35,0)</f>
        <v>25</v>
      </c>
      <c r="N7558" s="27">
        <f>IF(J7558&lt;=0.3,INDEX(价格表!$B$4:$I$31,M7558,2),IF(AND(J7558&gt;0.3,J7558&lt;=1),INDEX(价格表!$B$4:$I$31,M7558,3),IF(AND(J7558&gt;1,J7558&lt;=2.2),INDEX(价格表!$B$4:$I$31,M7558,4),IF(AND(J7558&gt;2.2,J7558&lt;=3.3),INDEX(价格表!$B$4:$I$31,M7558,5),IF(AND(J7558&gt;3.3,J7558&lt;=4),INDEX(价格表!$B$4:$I$31,M7558,6),IF(AND(J7558&gt;4,J7558&lt;=5.5),INDEX(价格表!$B$4:$I$31,M7558,7),IF(J7558&gt;5.5,2.6+INDEX(价格表!$B$4:$I$31,M7558,8)*L7558)))))))</f>
        <v>2.15</v>
      </c>
    </row>
    <row r="7559" spans="1:14">
      <c r="A7559" s="20">
        <v>4311169898042</v>
      </c>
      <c r="B7559" s="18" t="s">
        <v>16</v>
      </c>
      <c r="C7559" s="21">
        <v>20201220</v>
      </c>
      <c r="D7559" s="21">
        <v>610538201209</v>
      </c>
      <c r="E7559" s="21" t="s">
        <v>16</v>
      </c>
      <c r="F7559" s="21">
        <v>20201230</v>
      </c>
      <c r="G7559" s="21" t="s">
        <v>17</v>
      </c>
      <c r="H7559" s="21" t="s">
        <v>45</v>
      </c>
      <c r="I7559" s="21" t="s">
        <v>196</v>
      </c>
      <c r="J7559" s="21">
        <v>1.48</v>
      </c>
      <c r="K7559" s="21" t="s">
        <v>20</v>
      </c>
      <c r="L7559">
        <f t="shared" si="136"/>
        <v>2</v>
      </c>
      <c r="M7559">
        <f>MATCH(H:H,价格表!$B$4:$B$35,0)</f>
        <v>9</v>
      </c>
      <c r="N7559" s="27">
        <f>IF(J7559&lt;=0.3,INDEX(价格表!$B$4:$I$31,M7559,2),IF(AND(J7559&gt;0.3,J7559&lt;=1),INDEX(价格表!$B$4:$I$31,M7559,3),IF(AND(J7559&gt;1,J7559&lt;=2.2),INDEX(价格表!$B$4:$I$31,M7559,4),IF(AND(J7559&gt;2.2,J7559&lt;=3.3),INDEX(价格表!$B$4:$I$31,M7559,5),IF(AND(J7559&gt;3.3,J7559&lt;=4),INDEX(价格表!$B$4:$I$31,M7559,6),IF(AND(J7559&gt;4,J7559&lt;=5.5),INDEX(价格表!$B$4:$I$31,M7559,7),IF(J7559&gt;5.5,2.6+INDEX(价格表!$B$4:$I$31,M7559,8)*L7559)))))))</f>
        <v>2.15</v>
      </c>
    </row>
    <row r="7560" spans="1:14">
      <c r="A7560" s="20">
        <v>4311169898087</v>
      </c>
      <c r="B7560" s="18" t="s">
        <v>16</v>
      </c>
      <c r="C7560" s="21">
        <v>20201220</v>
      </c>
      <c r="D7560" s="21">
        <v>610538201209</v>
      </c>
      <c r="E7560" s="21" t="s">
        <v>16</v>
      </c>
      <c r="F7560" s="21">
        <v>20201230</v>
      </c>
      <c r="G7560" s="21" t="s">
        <v>17</v>
      </c>
      <c r="H7560" s="21" t="s">
        <v>54</v>
      </c>
      <c r="I7560" s="21" t="s">
        <v>94</v>
      </c>
      <c r="J7560" s="21">
        <v>1.48</v>
      </c>
      <c r="K7560" s="21" t="s">
        <v>20</v>
      </c>
      <c r="L7560">
        <f t="shared" si="136"/>
        <v>2</v>
      </c>
      <c r="M7560">
        <f>MATCH(H:H,价格表!$B$4:$B$35,0)</f>
        <v>14</v>
      </c>
      <c r="N7560" s="27">
        <f>IF(J7560&lt;=0.3,INDEX(价格表!$B$4:$I$31,M7560,2),IF(AND(J7560&gt;0.3,J7560&lt;=1),INDEX(价格表!$B$4:$I$31,M7560,3),IF(AND(J7560&gt;1,J7560&lt;=2.2),INDEX(价格表!$B$4:$I$31,M7560,4),IF(AND(J7560&gt;2.2,J7560&lt;=3.3),INDEX(价格表!$B$4:$I$31,M7560,5),IF(AND(J7560&gt;3.3,J7560&lt;=4),INDEX(价格表!$B$4:$I$31,M7560,6),IF(AND(J7560&gt;4,J7560&lt;=5.5),INDEX(价格表!$B$4:$I$31,M7560,7),IF(J7560&gt;5.5,2.6+INDEX(价格表!$B$4:$I$31,M7560,8)*L7560)))))))</f>
        <v>2.15</v>
      </c>
    </row>
    <row r="7561" spans="1:14">
      <c r="A7561" s="20">
        <v>4311169904015</v>
      </c>
      <c r="B7561" s="18" t="s">
        <v>16</v>
      </c>
      <c r="C7561" s="21">
        <v>20201220</v>
      </c>
      <c r="D7561" s="21">
        <v>610538201209</v>
      </c>
      <c r="E7561" s="21" t="s">
        <v>16</v>
      </c>
      <c r="F7561" s="21">
        <v>20201230</v>
      </c>
      <c r="G7561" s="21" t="s">
        <v>17</v>
      </c>
      <c r="H7561" s="21" t="s">
        <v>68</v>
      </c>
      <c r="I7561" s="21" t="s">
        <v>140</v>
      </c>
      <c r="J7561" s="21">
        <v>1.48</v>
      </c>
      <c r="K7561" s="21" t="s">
        <v>20</v>
      </c>
      <c r="L7561">
        <f t="shared" si="136"/>
        <v>2</v>
      </c>
      <c r="M7561">
        <f>MATCH(H:H,价格表!$B$4:$B$35,0)</f>
        <v>5</v>
      </c>
      <c r="N7561" s="27">
        <f>IF(J7561&lt;=0.3,INDEX(价格表!$B$4:$I$31,M7561,2),IF(AND(J7561&gt;0.3,J7561&lt;=1),INDEX(价格表!$B$4:$I$31,M7561,3),IF(AND(J7561&gt;1,J7561&lt;=2.2),INDEX(价格表!$B$4:$I$31,M7561,4),IF(AND(J7561&gt;2.2,J7561&lt;=3.3),INDEX(价格表!$B$4:$I$31,M7561,5),IF(AND(J7561&gt;3.3,J7561&lt;=4),INDEX(价格表!$B$4:$I$31,M7561,6),IF(AND(J7561&gt;4,J7561&lt;=5.5),INDEX(价格表!$B$4:$I$31,M7561,7),IF(J7561&gt;5.5,2.6+INDEX(价格表!$B$4:$I$31,M7561,8)*L7561)))))))</f>
        <v>2.15</v>
      </c>
    </row>
    <row r="7562" spans="1:14">
      <c r="A7562" s="20">
        <v>4311169904016</v>
      </c>
      <c r="B7562" s="18" t="s">
        <v>16</v>
      </c>
      <c r="C7562" s="21">
        <v>20201220</v>
      </c>
      <c r="D7562" s="21">
        <v>610538201209</v>
      </c>
      <c r="E7562" s="21" t="s">
        <v>16</v>
      </c>
      <c r="F7562" s="21">
        <v>20201230</v>
      </c>
      <c r="G7562" s="21" t="s">
        <v>17</v>
      </c>
      <c r="H7562" s="21" t="s">
        <v>39</v>
      </c>
      <c r="I7562" s="21" t="s">
        <v>40</v>
      </c>
      <c r="J7562" s="21">
        <v>1.48</v>
      </c>
      <c r="K7562" s="21" t="s">
        <v>20</v>
      </c>
      <c r="L7562">
        <f t="shared" si="136"/>
        <v>2</v>
      </c>
      <c r="M7562">
        <f>MATCH(H:H,价格表!$B$4:$B$35,0)</f>
        <v>23</v>
      </c>
      <c r="N7562" s="27">
        <f>IF(J7562&lt;=0.3,INDEX(价格表!$B$4:$I$31,M7562,2),IF(AND(J7562&gt;0.3,J7562&lt;=1),INDEX(价格表!$B$4:$I$31,M7562,3),IF(AND(J7562&gt;1,J7562&lt;=2.2),INDEX(价格表!$B$4:$I$31,M7562,4),IF(AND(J7562&gt;2.2,J7562&lt;=3.3),INDEX(价格表!$B$4:$I$31,M7562,5),IF(AND(J7562&gt;3.3,J7562&lt;=4),INDEX(价格表!$B$4:$I$31,M7562,6),IF(AND(J7562&gt;4,J7562&lt;=5.5),INDEX(价格表!$B$4:$I$31,M7562,7),IF(J7562&gt;5.5,2.6+INDEX(价格表!$B$4:$I$31,M7562,8)*L7562)))))))</f>
        <v>2.15</v>
      </c>
    </row>
    <row r="7563" spans="1:14">
      <c r="A7563" s="20">
        <v>4311169904646</v>
      </c>
      <c r="B7563" s="18" t="s">
        <v>16</v>
      </c>
      <c r="C7563" s="21">
        <v>20201220</v>
      </c>
      <c r="D7563" s="21">
        <v>610538201209</v>
      </c>
      <c r="E7563" s="21" t="s">
        <v>16</v>
      </c>
      <c r="F7563" s="21">
        <v>20201230</v>
      </c>
      <c r="G7563" s="21" t="s">
        <v>17</v>
      </c>
      <c r="H7563" s="21" t="s">
        <v>50</v>
      </c>
      <c r="I7563" s="21" t="s">
        <v>51</v>
      </c>
      <c r="J7563" s="21">
        <v>1.48</v>
      </c>
      <c r="K7563" s="21" t="s">
        <v>20</v>
      </c>
      <c r="L7563">
        <f t="shared" si="136"/>
        <v>2</v>
      </c>
      <c r="M7563">
        <f>MATCH(H:H,价格表!$B$4:$B$35,0)</f>
        <v>4</v>
      </c>
      <c r="N7563" s="27">
        <f>IF(J7563&lt;=0.3,INDEX(价格表!$B$4:$I$31,M7563,2),IF(AND(J7563&gt;0.3,J7563&lt;=1),INDEX(价格表!$B$4:$I$31,M7563,3),IF(AND(J7563&gt;1,J7563&lt;=2.2),INDEX(价格表!$B$4:$I$31,M7563,4),IF(AND(J7563&gt;2.2,J7563&lt;=3.3),INDEX(价格表!$B$4:$I$31,M7563,5),IF(AND(J7563&gt;3.3,J7563&lt;=4),INDEX(价格表!$B$4:$I$31,M7563,6),IF(AND(J7563&gt;4,J7563&lt;=5.5),INDEX(价格表!$B$4:$I$31,M7563,7),IF(J7563&gt;5.5,2.6+INDEX(价格表!$B$4:$I$31,M7563,8)*L7563)))))))</f>
        <v>2.15</v>
      </c>
    </row>
    <row r="7564" spans="1:14">
      <c r="A7564" s="20">
        <v>4311169904676</v>
      </c>
      <c r="B7564" s="18" t="s">
        <v>16</v>
      </c>
      <c r="C7564" s="21">
        <v>20201220</v>
      </c>
      <c r="D7564" s="21">
        <v>610538201209</v>
      </c>
      <c r="E7564" s="21" t="s">
        <v>16</v>
      </c>
      <c r="F7564" s="21">
        <v>20201230</v>
      </c>
      <c r="G7564" s="21" t="s">
        <v>17</v>
      </c>
      <c r="H7564" s="21" t="s">
        <v>73</v>
      </c>
      <c r="I7564" s="21" t="s">
        <v>231</v>
      </c>
      <c r="J7564" s="21">
        <v>1.48</v>
      </c>
      <c r="K7564" s="21" t="s">
        <v>20</v>
      </c>
      <c r="L7564">
        <f t="shared" si="136"/>
        <v>2</v>
      </c>
      <c r="M7564">
        <f>MATCH(H:H,价格表!$B$4:$B$35,0)</f>
        <v>7</v>
      </c>
      <c r="N7564" s="27">
        <f>IF(J7564&lt;=0.3,INDEX(价格表!$B$4:$I$31,M7564,2),IF(AND(J7564&gt;0.3,J7564&lt;=1),INDEX(价格表!$B$4:$I$31,M7564,3),IF(AND(J7564&gt;1,J7564&lt;=2.2),INDEX(价格表!$B$4:$I$31,M7564,4),IF(AND(J7564&gt;2.2,J7564&lt;=3.3),INDEX(价格表!$B$4:$I$31,M7564,5),IF(AND(J7564&gt;3.3,J7564&lt;=4),INDEX(价格表!$B$4:$I$31,M7564,6),IF(AND(J7564&gt;4,J7564&lt;=5.5),INDEX(价格表!$B$4:$I$31,M7564,7),IF(J7564&gt;5.5,2.6+INDEX(价格表!$B$4:$I$31,M7564,8)*L7564)))))))</f>
        <v>2.15</v>
      </c>
    </row>
    <row r="7565" spans="1:14">
      <c r="A7565" s="20">
        <v>4311169918914</v>
      </c>
      <c r="B7565" s="18" t="s">
        <v>16</v>
      </c>
      <c r="C7565" s="21">
        <v>20201220</v>
      </c>
      <c r="D7565" s="21">
        <v>610538201209</v>
      </c>
      <c r="E7565" s="21" t="s">
        <v>16</v>
      </c>
      <c r="F7565" s="21">
        <v>20201230</v>
      </c>
      <c r="G7565" s="21" t="s">
        <v>17</v>
      </c>
      <c r="H7565" s="21" t="s">
        <v>50</v>
      </c>
      <c r="I7565" s="21" t="s">
        <v>77</v>
      </c>
      <c r="J7565" s="21">
        <v>1.48</v>
      </c>
      <c r="K7565" s="21" t="s">
        <v>20</v>
      </c>
      <c r="L7565">
        <f t="shared" si="136"/>
        <v>2</v>
      </c>
      <c r="M7565">
        <f>MATCH(H:H,价格表!$B$4:$B$35,0)</f>
        <v>4</v>
      </c>
      <c r="N7565" s="27">
        <f>IF(J7565&lt;=0.3,INDEX(价格表!$B$4:$I$31,M7565,2),IF(AND(J7565&gt;0.3,J7565&lt;=1),INDEX(价格表!$B$4:$I$31,M7565,3),IF(AND(J7565&gt;1,J7565&lt;=2.2),INDEX(价格表!$B$4:$I$31,M7565,4),IF(AND(J7565&gt;2.2,J7565&lt;=3.3),INDEX(价格表!$B$4:$I$31,M7565,5),IF(AND(J7565&gt;3.3,J7565&lt;=4),INDEX(价格表!$B$4:$I$31,M7565,6),IF(AND(J7565&gt;4,J7565&lt;=5.5),INDEX(价格表!$B$4:$I$31,M7565,7),IF(J7565&gt;5.5,2.6+INDEX(价格表!$B$4:$I$31,M7565,8)*L7565)))))))</f>
        <v>2.15</v>
      </c>
    </row>
    <row r="7566" spans="1:14">
      <c r="A7566" s="20">
        <v>4311169918955</v>
      </c>
      <c r="B7566" s="18" t="s">
        <v>16</v>
      </c>
      <c r="C7566" s="21">
        <v>20201220</v>
      </c>
      <c r="D7566" s="21">
        <v>610538201209</v>
      </c>
      <c r="E7566" s="21" t="s">
        <v>16</v>
      </c>
      <c r="F7566" s="21">
        <v>20201230</v>
      </c>
      <c r="G7566" s="21" t="s">
        <v>17</v>
      </c>
      <c r="H7566" s="21" t="s">
        <v>82</v>
      </c>
      <c r="I7566" s="21" t="s">
        <v>83</v>
      </c>
      <c r="J7566" s="21">
        <v>1.48</v>
      </c>
      <c r="K7566" s="21" t="s">
        <v>20</v>
      </c>
      <c r="L7566">
        <f t="shared" si="136"/>
        <v>2</v>
      </c>
      <c r="M7566">
        <f>MATCH(H:H,价格表!$B$4:$B$35,0)</f>
        <v>2</v>
      </c>
      <c r="N7566" s="27">
        <f>IF(J7566&lt;=0.3,INDEX(价格表!$B$4:$I$31,M7566,2),IF(AND(J7566&gt;0.3,J7566&lt;=1),INDEX(价格表!$B$4:$I$31,M7566,3),IF(AND(J7566&gt;1,J7566&lt;=2.2),INDEX(价格表!$B$4:$I$31,M7566,4),IF(AND(J7566&gt;2.2,J7566&lt;=3.3),INDEX(价格表!$B$4:$I$31,M7566,5),IF(AND(J7566&gt;3.3,J7566&lt;=4),INDEX(价格表!$B$4:$I$31,M7566,6),IF(AND(J7566&gt;4,J7566&lt;=5.5),INDEX(价格表!$B$4:$I$31,M7566,7),IF(J7566&gt;5.5,2.6+INDEX(价格表!$B$4:$I$31,M7566,8)*L7566)))))))</f>
        <v>2.15</v>
      </c>
    </row>
    <row r="7567" spans="1:14">
      <c r="A7567" s="20">
        <v>4311169918989</v>
      </c>
      <c r="B7567" s="18" t="s">
        <v>16</v>
      </c>
      <c r="C7567" s="21">
        <v>20201220</v>
      </c>
      <c r="D7567" s="21">
        <v>610538201209</v>
      </c>
      <c r="E7567" s="21" t="s">
        <v>16</v>
      </c>
      <c r="F7567" s="21">
        <v>20201230</v>
      </c>
      <c r="G7567" s="21" t="s">
        <v>17</v>
      </c>
      <c r="H7567" s="21" t="s">
        <v>73</v>
      </c>
      <c r="I7567" s="21" t="s">
        <v>215</v>
      </c>
      <c r="J7567" s="21">
        <v>1.63</v>
      </c>
      <c r="K7567" s="21" t="s">
        <v>20</v>
      </c>
      <c r="L7567">
        <f t="shared" si="136"/>
        <v>2</v>
      </c>
      <c r="M7567">
        <f>MATCH(H:H,价格表!$B$4:$B$35,0)</f>
        <v>7</v>
      </c>
      <c r="N7567" s="27">
        <f>IF(J7567&lt;=0.3,INDEX(价格表!$B$4:$I$31,M7567,2),IF(AND(J7567&gt;0.3,J7567&lt;=1),INDEX(价格表!$B$4:$I$31,M7567,3),IF(AND(J7567&gt;1,J7567&lt;=2.2),INDEX(价格表!$B$4:$I$31,M7567,4),IF(AND(J7567&gt;2.2,J7567&lt;=3.3),INDEX(价格表!$B$4:$I$31,M7567,5),IF(AND(J7567&gt;3.3,J7567&lt;=4),INDEX(价格表!$B$4:$I$31,M7567,6),IF(AND(J7567&gt;4,J7567&lt;=5.5),INDEX(价格表!$B$4:$I$31,M7567,7),IF(J7567&gt;5.5,2.6+INDEX(价格表!$B$4:$I$31,M7567,8)*L7567)))))))</f>
        <v>2.15</v>
      </c>
    </row>
    <row r="7568" spans="1:14">
      <c r="A7568" s="20">
        <v>4311169918990</v>
      </c>
      <c r="B7568" s="18" t="s">
        <v>16</v>
      </c>
      <c r="C7568" s="21">
        <v>20201220</v>
      </c>
      <c r="D7568" s="21">
        <v>610538201209</v>
      </c>
      <c r="E7568" s="21" t="s">
        <v>16</v>
      </c>
      <c r="F7568" s="21">
        <v>20201230</v>
      </c>
      <c r="G7568" s="21" t="s">
        <v>17</v>
      </c>
      <c r="H7568" s="21" t="s">
        <v>33</v>
      </c>
      <c r="I7568" s="21" t="s">
        <v>34</v>
      </c>
      <c r="J7568" s="21">
        <v>1.48</v>
      </c>
      <c r="K7568" s="21" t="s">
        <v>20</v>
      </c>
      <c r="L7568">
        <f t="shared" si="136"/>
        <v>2</v>
      </c>
      <c r="M7568">
        <f>MATCH(H:H,价格表!$B$4:$B$35,0)</f>
        <v>13</v>
      </c>
      <c r="N7568" s="27">
        <f>IF(J7568&lt;=0.3,INDEX(价格表!$B$4:$I$31,M7568,2),IF(AND(J7568&gt;0.3,J7568&lt;=1),INDEX(价格表!$B$4:$I$31,M7568,3),IF(AND(J7568&gt;1,J7568&lt;=2.2),INDEX(价格表!$B$4:$I$31,M7568,4),IF(AND(J7568&gt;2.2,J7568&lt;=3.3),INDEX(价格表!$B$4:$I$31,M7568,5),IF(AND(J7568&gt;3.3,J7568&lt;=4),INDEX(价格表!$B$4:$I$31,M7568,6),IF(AND(J7568&gt;4,J7568&lt;=5.5),INDEX(价格表!$B$4:$I$31,M7568,7),IF(J7568&gt;5.5,2.6+INDEX(价格表!$B$4:$I$31,M7568,8)*L7568)))))))</f>
        <v>2.15</v>
      </c>
    </row>
    <row r="7569" spans="1:14">
      <c r="A7569" s="20">
        <v>4311169918991</v>
      </c>
      <c r="B7569" s="18" t="s">
        <v>16</v>
      </c>
      <c r="C7569" s="21">
        <v>20201220</v>
      </c>
      <c r="D7569" s="21">
        <v>610538201209</v>
      </c>
      <c r="E7569" s="21" t="s">
        <v>16</v>
      </c>
      <c r="F7569" s="21">
        <v>20201230</v>
      </c>
      <c r="G7569" s="21" t="s">
        <v>17</v>
      </c>
      <c r="H7569" s="21" t="s">
        <v>33</v>
      </c>
      <c r="I7569" s="21" t="s">
        <v>34</v>
      </c>
      <c r="J7569" s="21">
        <v>1.48</v>
      </c>
      <c r="K7569" s="21" t="s">
        <v>20</v>
      </c>
      <c r="L7569">
        <f t="shared" si="136"/>
        <v>2</v>
      </c>
      <c r="M7569">
        <f>MATCH(H:H,价格表!$B$4:$B$35,0)</f>
        <v>13</v>
      </c>
      <c r="N7569" s="27">
        <f>IF(J7569&lt;=0.3,INDEX(价格表!$B$4:$I$31,M7569,2),IF(AND(J7569&gt;0.3,J7569&lt;=1),INDEX(价格表!$B$4:$I$31,M7569,3),IF(AND(J7569&gt;1,J7569&lt;=2.2),INDEX(价格表!$B$4:$I$31,M7569,4),IF(AND(J7569&gt;2.2,J7569&lt;=3.3),INDEX(价格表!$B$4:$I$31,M7569,5),IF(AND(J7569&gt;3.3,J7569&lt;=4),INDEX(价格表!$B$4:$I$31,M7569,6),IF(AND(J7569&gt;4,J7569&lt;=5.5),INDEX(价格表!$B$4:$I$31,M7569,7),IF(J7569&gt;5.5,2.6+INDEX(价格表!$B$4:$I$31,M7569,8)*L7569)))))))</f>
        <v>2.15</v>
      </c>
    </row>
    <row r="7570" spans="1:14">
      <c r="A7570" s="20">
        <v>4311169918992</v>
      </c>
      <c r="B7570" s="18" t="s">
        <v>16</v>
      </c>
      <c r="C7570" s="21">
        <v>20201220</v>
      </c>
      <c r="D7570" s="21">
        <v>610538201209</v>
      </c>
      <c r="E7570" s="21" t="s">
        <v>16</v>
      </c>
      <c r="F7570" s="21">
        <v>20201230</v>
      </c>
      <c r="G7570" s="21" t="s">
        <v>17</v>
      </c>
      <c r="H7570" s="21" t="s">
        <v>56</v>
      </c>
      <c r="I7570" s="21" t="s">
        <v>136</v>
      </c>
      <c r="J7570" s="21">
        <v>1.48</v>
      </c>
      <c r="K7570" s="21" t="s">
        <v>20</v>
      </c>
      <c r="L7570">
        <f t="shared" si="136"/>
        <v>2</v>
      </c>
      <c r="M7570">
        <f>MATCH(H:H,价格表!$B$4:$B$35,0)</f>
        <v>11</v>
      </c>
      <c r="N7570" s="27">
        <f>IF(J7570&lt;=0.3,INDEX(价格表!$B$4:$I$31,M7570,2),IF(AND(J7570&gt;0.3,J7570&lt;=1),INDEX(价格表!$B$4:$I$31,M7570,3),IF(AND(J7570&gt;1,J7570&lt;=2.2),INDEX(价格表!$B$4:$I$31,M7570,4),IF(AND(J7570&gt;2.2,J7570&lt;=3.3),INDEX(价格表!$B$4:$I$31,M7570,5),IF(AND(J7570&gt;3.3,J7570&lt;=4),INDEX(价格表!$B$4:$I$31,M7570,6),IF(AND(J7570&gt;4,J7570&lt;=5.5),INDEX(价格表!$B$4:$I$31,M7570,7),IF(J7570&gt;5.5,2.6+INDEX(价格表!$B$4:$I$31,M7570,8)*L7570)))))))</f>
        <v>2.15</v>
      </c>
    </row>
    <row r="7571" spans="1:14">
      <c r="A7571" s="20">
        <v>4311169918993</v>
      </c>
      <c r="B7571" s="18" t="s">
        <v>16</v>
      </c>
      <c r="C7571" s="21">
        <v>20201220</v>
      </c>
      <c r="D7571" s="21">
        <v>610538201209</v>
      </c>
      <c r="E7571" s="21" t="s">
        <v>16</v>
      </c>
      <c r="F7571" s="21">
        <v>20201230</v>
      </c>
      <c r="G7571" s="21" t="s">
        <v>17</v>
      </c>
      <c r="H7571" s="21" t="s">
        <v>27</v>
      </c>
      <c r="I7571" s="21" t="s">
        <v>128</v>
      </c>
      <c r="J7571" s="21">
        <v>1.48</v>
      </c>
      <c r="K7571" s="21" t="s">
        <v>20</v>
      </c>
      <c r="L7571">
        <f t="shared" si="136"/>
        <v>2</v>
      </c>
      <c r="M7571">
        <f>MATCH(H:H,价格表!$B$4:$B$35,0)</f>
        <v>3</v>
      </c>
      <c r="N7571" s="27">
        <f>IF(J7571&lt;=0.3,INDEX(价格表!$B$4:$I$31,M7571,2),IF(AND(J7571&gt;0.3,J7571&lt;=1),INDEX(价格表!$B$4:$I$31,M7571,3),IF(AND(J7571&gt;1,J7571&lt;=2.2),INDEX(价格表!$B$4:$I$31,M7571,4),IF(AND(J7571&gt;2.2,J7571&lt;=3.3),INDEX(价格表!$B$4:$I$31,M7571,5),IF(AND(J7571&gt;3.3,J7571&lt;=4),INDEX(价格表!$B$4:$I$31,M7571,6),IF(AND(J7571&gt;4,J7571&lt;=5.5),INDEX(价格表!$B$4:$I$31,M7571,7),IF(J7571&gt;5.5,2.6+INDEX(价格表!$B$4:$I$31,M7571,8)*L7571)))))))</f>
        <v>2.15</v>
      </c>
    </row>
    <row r="7572" spans="1:14">
      <c r="A7572" s="20">
        <v>4311169918994</v>
      </c>
      <c r="B7572" s="18" t="s">
        <v>16</v>
      </c>
      <c r="C7572" s="21">
        <v>20201220</v>
      </c>
      <c r="D7572" s="21">
        <v>610538201209</v>
      </c>
      <c r="E7572" s="21" t="s">
        <v>16</v>
      </c>
      <c r="F7572" s="21">
        <v>20201230</v>
      </c>
      <c r="G7572" s="21" t="s">
        <v>17</v>
      </c>
      <c r="H7572" s="21" t="s">
        <v>39</v>
      </c>
      <c r="I7572" s="21" t="s">
        <v>174</v>
      </c>
      <c r="J7572" s="21">
        <v>1.48</v>
      </c>
      <c r="K7572" s="21" t="s">
        <v>20</v>
      </c>
      <c r="L7572">
        <f t="shared" si="136"/>
        <v>2</v>
      </c>
      <c r="M7572">
        <f>MATCH(H:H,价格表!$B$4:$B$35,0)</f>
        <v>23</v>
      </c>
      <c r="N7572" s="27">
        <f>IF(J7572&lt;=0.3,INDEX(价格表!$B$4:$I$31,M7572,2),IF(AND(J7572&gt;0.3,J7572&lt;=1),INDEX(价格表!$B$4:$I$31,M7572,3),IF(AND(J7572&gt;1,J7572&lt;=2.2),INDEX(价格表!$B$4:$I$31,M7572,4),IF(AND(J7572&gt;2.2,J7572&lt;=3.3),INDEX(价格表!$B$4:$I$31,M7572,5),IF(AND(J7572&gt;3.3,J7572&lt;=4),INDEX(价格表!$B$4:$I$31,M7572,6),IF(AND(J7572&gt;4,J7572&lt;=5.5),INDEX(价格表!$B$4:$I$31,M7572,7),IF(J7572&gt;5.5,2.6+INDEX(价格表!$B$4:$I$31,M7572,8)*L7572)))))))</f>
        <v>2.15</v>
      </c>
    </row>
    <row r="7573" spans="1:14">
      <c r="A7573" s="20">
        <v>4311169918995</v>
      </c>
      <c r="B7573" s="18" t="s">
        <v>16</v>
      </c>
      <c r="C7573" s="21">
        <v>20201220</v>
      </c>
      <c r="D7573" s="21">
        <v>610538201209</v>
      </c>
      <c r="E7573" s="21" t="s">
        <v>16</v>
      </c>
      <c r="F7573" s="21">
        <v>20201230</v>
      </c>
      <c r="G7573" s="21" t="s">
        <v>17</v>
      </c>
      <c r="H7573" s="21" t="s">
        <v>39</v>
      </c>
      <c r="I7573" s="21" t="s">
        <v>132</v>
      </c>
      <c r="J7573" s="21">
        <v>1.48</v>
      </c>
      <c r="K7573" s="21" t="s">
        <v>20</v>
      </c>
      <c r="L7573">
        <f t="shared" si="136"/>
        <v>2</v>
      </c>
      <c r="M7573">
        <f>MATCH(H:H,价格表!$B$4:$B$35,0)</f>
        <v>23</v>
      </c>
      <c r="N7573" s="27">
        <f>IF(J7573&lt;=0.3,INDEX(价格表!$B$4:$I$31,M7573,2),IF(AND(J7573&gt;0.3,J7573&lt;=1),INDEX(价格表!$B$4:$I$31,M7573,3),IF(AND(J7573&gt;1,J7573&lt;=2.2),INDEX(价格表!$B$4:$I$31,M7573,4),IF(AND(J7573&gt;2.2,J7573&lt;=3.3),INDEX(价格表!$B$4:$I$31,M7573,5),IF(AND(J7573&gt;3.3,J7573&lt;=4),INDEX(价格表!$B$4:$I$31,M7573,6),IF(AND(J7573&gt;4,J7573&lt;=5.5),INDEX(价格表!$B$4:$I$31,M7573,7),IF(J7573&gt;5.5,2.6+INDEX(价格表!$B$4:$I$31,M7573,8)*L7573)))))))</f>
        <v>2.15</v>
      </c>
    </row>
    <row r="7574" spans="1:14">
      <c r="A7574" s="20">
        <v>4311169918996</v>
      </c>
      <c r="B7574" s="18" t="s">
        <v>16</v>
      </c>
      <c r="C7574" s="21">
        <v>20201220</v>
      </c>
      <c r="D7574" s="21">
        <v>610538201209</v>
      </c>
      <c r="E7574" s="21" t="s">
        <v>16</v>
      </c>
      <c r="F7574" s="21">
        <v>20201230</v>
      </c>
      <c r="G7574" s="21" t="s">
        <v>17</v>
      </c>
      <c r="H7574" s="21" t="s">
        <v>68</v>
      </c>
      <c r="I7574" s="21" t="s">
        <v>117</v>
      </c>
      <c r="J7574" s="21">
        <v>1.48</v>
      </c>
      <c r="K7574" s="21" t="s">
        <v>20</v>
      </c>
      <c r="L7574">
        <f t="shared" si="136"/>
        <v>2</v>
      </c>
      <c r="M7574">
        <f>MATCH(H:H,价格表!$B$4:$B$35,0)</f>
        <v>5</v>
      </c>
      <c r="N7574" s="27">
        <f>IF(J7574&lt;=0.3,INDEX(价格表!$B$4:$I$31,M7574,2),IF(AND(J7574&gt;0.3,J7574&lt;=1),INDEX(价格表!$B$4:$I$31,M7574,3),IF(AND(J7574&gt;1,J7574&lt;=2.2),INDEX(价格表!$B$4:$I$31,M7574,4),IF(AND(J7574&gt;2.2,J7574&lt;=3.3),INDEX(价格表!$B$4:$I$31,M7574,5),IF(AND(J7574&gt;3.3,J7574&lt;=4),INDEX(价格表!$B$4:$I$31,M7574,6),IF(AND(J7574&gt;4,J7574&lt;=5.5),INDEX(价格表!$B$4:$I$31,M7574,7),IF(J7574&gt;5.5,2.6+INDEX(价格表!$B$4:$I$31,M7574,8)*L7574)))))))</f>
        <v>2.15</v>
      </c>
    </row>
    <row r="7575" spans="1:14">
      <c r="A7575" s="20">
        <v>4311169918997</v>
      </c>
      <c r="B7575" s="18" t="s">
        <v>16</v>
      </c>
      <c r="C7575" s="21">
        <v>20201220</v>
      </c>
      <c r="D7575" s="21">
        <v>610538201209</v>
      </c>
      <c r="E7575" s="21" t="s">
        <v>16</v>
      </c>
      <c r="F7575" s="21">
        <v>20201230</v>
      </c>
      <c r="G7575" s="21" t="s">
        <v>17</v>
      </c>
      <c r="H7575" s="21" t="s">
        <v>73</v>
      </c>
      <c r="I7575" s="21" t="s">
        <v>80</v>
      </c>
      <c r="J7575" s="21">
        <v>1.48</v>
      </c>
      <c r="K7575" s="21" t="s">
        <v>20</v>
      </c>
      <c r="L7575">
        <f t="shared" si="136"/>
        <v>2</v>
      </c>
      <c r="M7575">
        <f>MATCH(H:H,价格表!$B$4:$B$35,0)</f>
        <v>7</v>
      </c>
      <c r="N7575" s="27">
        <f>IF(J7575&lt;=0.3,INDEX(价格表!$B$4:$I$31,M7575,2),IF(AND(J7575&gt;0.3,J7575&lt;=1),INDEX(价格表!$B$4:$I$31,M7575,3),IF(AND(J7575&gt;1,J7575&lt;=2.2),INDEX(价格表!$B$4:$I$31,M7575,4),IF(AND(J7575&gt;2.2,J7575&lt;=3.3),INDEX(价格表!$B$4:$I$31,M7575,5),IF(AND(J7575&gt;3.3,J7575&lt;=4),INDEX(价格表!$B$4:$I$31,M7575,6),IF(AND(J7575&gt;4,J7575&lt;=5.5),INDEX(价格表!$B$4:$I$31,M7575,7),IF(J7575&gt;5.5,2.6+INDEX(价格表!$B$4:$I$31,M7575,8)*L7575)))))))</f>
        <v>2.15</v>
      </c>
    </row>
    <row r="7576" spans="1:14">
      <c r="A7576" s="20">
        <v>4311169919014</v>
      </c>
      <c r="B7576" s="18" t="s">
        <v>16</v>
      </c>
      <c r="C7576" s="21">
        <v>20201220</v>
      </c>
      <c r="D7576" s="21">
        <v>610538201209</v>
      </c>
      <c r="E7576" s="21" t="s">
        <v>16</v>
      </c>
      <c r="F7576" s="21">
        <v>20201230</v>
      </c>
      <c r="G7576" s="21" t="s">
        <v>17</v>
      </c>
      <c r="H7576" s="21" t="s">
        <v>18</v>
      </c>
      <c r="I7576" s="21" t="s">
        <v>53</v>
      </c>
      <c r="J7576" s="21">
        <v>1.5</v>
      </c>
      <c r="K7576" s="21" t="s">
        <v>20</v>
      </c>
      <c r="L7576">
        <f t="shared" si="136"/>
        <v>2</v>
      </c>
      <c r="M7576">
        <f>MATCH(H:H,价格表!$B$4:$B$35,0)</f>
        <v>1</v>
      </c>
      <c r="N7576" s="27">
        <f>IF(J7576&lt;=0.3,INDEX(价格表!$B$4:$I$31,M7576,2),IF(AND(J7576&gt;0.3,J7576&lt;=1),INDEX(价格表!$B$4:$I$31,M7576,3),IF(AND(J7576&gt;1,J7576&lt;=2.2),INDEX(价格表!$B$4:$I$31,M7576,4),IF(AND(J7576&gt;2.2,J7576&lt;=3.3),INDEX(价格表!$B$4:$I$31,M7576,5),IF(AND(J7576&gt;3.3,J7576&lt;=4),INDEX(价格表!$B$4:$I$31,M7576,6),IF(AND(J7576&gt;4,J7576&lt;=5.5),INDEX(价格表!$B$4:$I$31,M7576,7),IF(J7576&gt;5.5,2.6+INDEX(价格表!$B$4:$I$31,M7576,8)*L7576)))))))</f>
        <v>2.15</v>
      </c>
    </row>
    <row r="7577" spans="1:14">
      <c r="A7577" s="20">
        <v>4311169919015</v>
      </c>
      <c r="B7577" s="18" t="s">
        <v>16</v>
      </c>
      <c r="C7577" s="21">
        <v>20201220</v>
      </c>
      <c r="D7577" s="21">
        <v>610538201209</v>
      </c>
      <c r="E7577" s="21" t="s">
        <v>16</v>
      </c>
      <c r="F7577" s="21">
        <v>20201230</v>
      </c>
      <c r="G7577" s="21" t="s">
        <v>17</v>
      </c>
      <c r="H7577" s="21" t="s">
        <v>30</v>
      </c>
      <c r="I7577" s="21" t="s">
        <v>157</v>
      </c>
      <c r="J7577" s="21">
        <v>1.48</v>
      </c>
      <c r="K7577" s="21" t="s">
        <v>20</v>
      </c>
      <c r="L7577">
        <f t="shared" si="136"/>
        <v>2</v>
      </c>
      <c r="M7577">
        <f>MATCH(H:H,价格表!$B$4:$B$35,0)</f>
        <v>16</v>
      </c>
      <c r="N7577" s="27">
        <f>IF(J7577&lt;=0.3,INDEX(价格表!$B$4:$I$31,M7577,2),IF(AND(J7577&gt;0.3,J7577&lt;=1),INDEX(价格表!$B$4:$I$31,M7577,3),IF(AND(J7577&gt;1,J7577&lt;=2.2),INDEX(价格表!$B$4:$I$31,M7577,4),IF(AND(J7577&gt;2.2,J7577&lt;=3.3),INDEX(价格表!$B$4:$I$31,M7577,5),IF(AND(J7577&gt;3.3,J7577&lt;=4),INDEX(价格表!$B$4:$I$31,M7577,6),IF(AND(J7577&gt;4,J7577&lt;=5.5),INDEX(价格表!$B$4:$I$31,M7577,7),IF(J7577&gt;5.5,2.6+INDEX(价格表!$B$4:$I$31,M7577,8)*L7577)))))))</f>
        <v>2.15</v>
      </c>
    </row>
    <row r="7578" spans="1:14">
      <c r="A7578" s="20">
        <v>4311169919016</v>
      </c>
      <c r="B7578" s="18" t="s">
        <v>16</v>
      </c>
      <c r="C7578" s="21">
        <v>20201220</v>
      </c>
      <c r="D7578" s="21">
        <v>610538201209</v>
      </c>
      <c r="E7578" s="21" t="s">
        <v>16</v>
      </c>
      <c r="F7578" s="21">
        <v>20201230</v>
      </c>
      <c r="G7578" s="21" t="s">
        <v>17</v>
      </c>
      <c r="H7578" s="21" t="s">
        <v>23</v>
      </c>
      <c r="I7578" s="21" t="s">
        <v>99</v>
      </c>
      <c r="J7578" s="21">
        <v>1.48</v>
      </c>
      <c r="K7578" s="21" t="s">
        <v>20</v>
      </c>
      <c r="L7578">
        <f t="shared" si="136"/>
        <v>2</v>
      </c>
      <c r="M7578">
        <f>MATCH(H:H,价格表!$B$4:$B$35,0)</f>
        <v>15</v>
      </c>
      <c r="N7578" s="27">
        <f>IF(J7578&lt;=0.3,INDEX(价格表!$B$4:$I$31,M7578,2),IF(AND(J7578&gt;0.3,J7578&lt;=1),INDEX(价格表!$B$4:$I$31,M7578,3),IF(AND(J7578&gt;1,J7578&lt;=2.2),INDEX(价格表!$B$4:$I$31,M7578,4),IF(AND(J7578&gt;2.2,J7578&lt;=3.3),INDEX(价格表!$B$4:$I$31,M7578,5),IF(AND(J7578&gt;3.3,J7578&lt;=4),INDEX(价格表!$B$4:$I$31,M7578,6),IF(AND(J7578&gt;4,J7578&lt;=5.5),INDEX(价格表!$B$4:$I$31,M7578,7),IF(J7578&gt;5.5,2.6+INDEX(价格表!$B$4:$I$31,M7578,8)*L7578)))))))</f>
        <v>2.15</v>
      </c>
    </row>
    <row r="7579" spans="1:14">
      <c r="A7579" s="20">
        <v>4311169919017</v>
      </c>
      <c r="B7579" s="18" t="s">
        <v>16</v>
      </c>
      <c r="C7579" s="21">
        <v>20201220</v>
      </c>
      <c r="D7579" s="21">
        <v>610538201209</v>
      </c>
      <c r="E7579" s="21" t="s">
        <v>16</v>
      </c>
      <c r="F7579" s="21">
        <v>20201230</v>
      </c>
      <c r="G7579" s="21" t="s">
        <v>17</v>
      </c>
      <c r="H7579" s="21" t="s">
        <v>45</v>
      </c>
      <c r="I7579" s="21" t="s">
        <v>143</v>
      </c>
      <c r="J7579" s="21">
        <v>1.48</v>
      </c>
      <c r="K7579" s="21" t="s">
        <v>20</v>
      </c>
      <c r="L7579">
        <f t="shared" si="136"/>
        <v>2</v>
      </c>
      <c r="M7579">
        <f>MATCH(H:H,价格表!$B$4:$B$35,0)</f>
        <v>9</v>
      </c>
      <c r="N7579" s="27">
        <f>IF(J7579&lt;=0.3,INDEX(价格表!$B$4:$I$31,M7579,2),IF(AND(J7579&gt;0.3,J7579&lt;=1),INDEX(价格表!$B$4:$I$31,M7579,3),IF(AND(J7579&gt;1,J7579&lt;=2.2),INDEX(价格表!$B$4:$I$31,M7579,4),IF(AND(J7579&gt;2.2,J7579&lt;=3.3),INDEX(价格表!$B$4:$I$31,M7579,5),IF(AND(J7579&gt;3.3,J7579&lt;=4),INDEX(价格表!$B$4:$I$31,M7579,6),IF(AND(J7579&gt;4,J7579&lt;=5.5),INDEX(价格表!$B$4:$I$31,M7579,7),IF(J7579&gt;5.5,2.6+INDEX(价格表!$B$4:$I$31,M7579,8)*L7579)))))))</f>
        <v>2.15</v>
      </c>
    </row>
    <row r="7580" spans="1:14">
      <c r="A7580" s="20">
        <v>4311169919021</v>
      </c>
      <c r="B7580" s="18" t="s">
        <v>16</v>
      </c>
      <c r="C7580" s="21">
        <v>20201220</v>
      </c>
      <c r="D7580" s="21">
        <v>610538201209</v>
      </c>
      <c r="E7580" s="21" t="s">
        <v>16</v>
      </c>
      <c r="F7580" s="21">
        <v>20201230</v>
      </c>
      <c r="G7580" s="21" t="s">
        <v>17</v>
      </c>
      <c r="H7580" s="21" t="s">
        <v>68</v>
      </c>
      <c r="I7580" s="21" t="s">
        <v>234</v>
      </c>
      <c r="J7580" s="21">
        <v>1.48</v>
      </c>
      <c r="K7580" s="21" t="s">
        <v>20</v>
      </c>
      <c r="L7580">
        <f t="shared" si="136"/>
        <v>2</v>
      </c>
      <c r="M7580">
        <f>MATCH(H:H,价格表!$B$4:$B$35,0)</f>
        <v>5</v>
      </c>
      <c r="N7580" s="27">
        <f>IF(J7580&lt;=0.3,INDEX(价格表!$B$4:$I$31,M7580,2),IF(AND(J7580&gt;0.3,J7580&lt;=1),INDEX(价格表!$B$4:$I$31,M7580,3),IF(AND(J7580&gt;1,J7580&lt;=2.2),INDEX(价格表!$B$4:$I$31,M7580,4),IF(AND(J7580&gt;2.2,J7580&lt;=3.3),INDEX(价格表!$B$4:$I$31,M7580,5),IF(AND(J7580&gt;3.3,J7580&lt;=4),INDEX(价格表!$B$4:$I$31,M7580,6),IF(AND(J7580&gt;4,J7580&lt;=5.5),INDEX(价格表!$B$4:$I$31,M7580,7),IF(J7580&gt;5.5,2.6+INDEX(价格表!$B$4:$I$31,M7580,8)*L7580)))))))</f>
        <v>2.15</v>
      </c>
    </row>
    <row r="7581" spans="1:14">
      <c r="A7581" s="20">
        <v>4311169919022</v>
      </c>
      <c r="B7581" s="18" t="s">
        <v>16</v>
      </c>
      <c r="C7581" s="21">
        <v>20201220</v>
      </c>
      <c r="D7581" s="21">
        <v>610538201209</v>
      </c>
      <c r="E7581" s="21" t="s">
        <v>16</v>
      </c>
      <c r="F7581" s="21">
        <v>20201230</v>
      </c>
      <c r="G7581" s="21" t="s">
        <v>17</v>
      </c>
      <c r="H7581" s="21" t="s">
        <v>54</v>
      </c>
      <c r="I7581" s="21" t="s">
        <v>55</v>
      </c>
      <c r="J7581" s="21">
        <v>1.48</v>
      </c>
      <c r="K7581" s="21" t="s">
        <v>20</v>
      </c>
      <c r="L7581">
        <f t="shared" si="136"/>
        <v>2</v>
      </c>
      <c r="M7581">
        <f>MATCH(H:H,价格表!$B$4:$B$35,0)</f>
        <v>14</v>
      </c>
      <c r="N7581" s="27">
        <f>IF(J7581&lt;=0.3,INDEX(价格表!$B$4:$I$31,M7581,2),IF(AND(J7581&gt;0.3,J7581&lt;=1),INDEX(价格表!$B$4:$I$31,M7581,3),IF(AND(J7581&gt;1,J7581&lt;=2.2),INDEX(价格表!$B$4:$I$31,M7581,4),IF(AND(J7581&gt;2.2,J7581&lt;=3.3),INDEX(价格表!$B$4:$I$31,M7581,5),IF(AND(J7581&gt;3.3,J7581&lt;=4),INDEX(价格表!$B$4:$I$31,M7581,6),IF(AND(J7581&gt;4,J7581&lt;=5.5),INDEX(价格表!$B$4:$I$31,M7581,7),IF(J7581&gt;5.5,2.6+INDEX(价格表!$B$4:$I$31,M7581,8)*L7581)))))))</f>
        <v>2.15</v>
      </c>
    </row>
    <row r="7582" spans="1:14">
      <c r="A7582" s="20">
        <v>4311169919023</v>
      </c>
      <c r="B7582" s="18" t="s">
        <v>16</v>
      </c>
      <c r="C7582" s="21">
        <v>20201220</v>
      </c>
      <c r="D7582" s="21">
        <v>610538201209</v>
      </c>
      <c r="E7582" s="21" t="s">
        <v>16</v>
      </c>
      <c r="F7582" s="21">
        <v>20201230</v>
      </c>
      <c r="G7582" s="21" t="s">
        <v>17</v>
      </c>
      <c r="H7582" s="21" t="s">
        <v>27</v>
      </c>
      <c r="I7582" s="21" t="s">
        <v>210</v>
      </c>
      <c r="J7582" s="21">
        <v>1.52</v>
      </c>
      <c r="K7582" s="21" t="s">
        <v>20</v>
      </c>
      <c r="L7582">
        <f t="shared" si="136"/>
        <v>2</v>
      </c>
      <c r="M7582">
        <f>MATCH(H:H,价格表!$B$4:$B$35,0)</f>
        <v>3</v>
      </c>
      <c r="N7582" s="27">
        <f>IF(J7582&lt;=0.3,INDEX(价格表!$B$4:$I$31,M7582,2),IF(AND(J7582&gt;0.3,J7582&lt;=1),INDEX(价格表!$B$4:$I$31,M7582,3),IF(AND(J7582&gt;1,J7582&lt;=2.2),INDEX(价格表!$B$4:$I$31,M7582,4),IF(AND(J7582&gt;2.2,J7582&lt;=3.3),INDEX(价格表!$B$4:$I$31,M7582,5),IF(AND(J7582&gt;3.3,J7582&lt;=4),INDEX(价格表!$B$4:$I$31,M7582,6),IF(AND(J7582&gt;4,J7582&lt;=5.5),INDEX(价格表!$B$4:$I$31,M7582,7),IF(J7582&gt;5.5,2.6+INDEX(价格表!$B$4:$I$31,M7582,8)*L7582)))))))</f>
        <v>2.15</v>
      </c>
    </row>
    <row r="7583" spans="1:14">
      <c r="A7583" s="20">
        <v>4311169919618</v>
      </c>
      <c r="B7583" s="18" t="s">
        <v>16</v>
      </c>
      <c r="C7583" s="21">
        <v>20201220</v>
      </c>
      <c r="D7583" s="21">
        <v>610538201209</v>
      </c>
      <c r="E7583" s="21" t="s">
        <v>16</v>
      </c>
      <c r="F7583" s="21">
        <v>20201230</v>
      </c>
      <c r="G7583" s="21" t="s">
        <v>17</v>
      </c>
      <c r="H7583" s="21" t="s">
        <v>75</v>
      </c>
      <c r="I7583" s="21" t="s">
        <v>111</v>
      </c>
      <c r="J7583" s="21">
        <v>1.48</v>
      </c>
      <c r="K7583" s="21" t="s">
        <v>20</v>
      </c>
      <c r="L7583">
        <f t="shared" si="136"/>
        <v>2</v>
      </c>
      <c r="M7583">
        <f>MATCH(H:H,价格表!$B$4:$B$35,0)</f>
        <v>24</v>
      </c>
      <c r="N7583" s="27">
        <f>IF(J7583&lt;=0.3,INDEX(价格表!$B$4:$I$31,M7583,2),IF(AND(J7583&gt;0.3,J7583&lt;=1),INDEX(价格表!$B$4:$I$31,M7583,3),IF(AND(J7583&gt;1,J7583&lt;=2.2),INDEX(价格表!$B$4:$I$31,M7583,4),IF(AND(J7583&gt;2.2,J7583&lt;=3.3),INDEX(价格表!$B$4:$I$31,M7583,5),IF(AND(J7583&gt;3.3,J7583&lt;=4),INDEX(价格表!$B$4:$I$31,M7583,6),IF(AND(J7583&gt;4,J7583&lt;=5.5),INDEX(价格表!$B$4:$I$31,M7583,7),IF(J7583&gt;5.5,2.6+INDEX(价格表!$B$4:$I$31,M7583,8)*L7583)))))))</f>
        <v>2.15</v>
      </c>
    </row>
    <row r="7584" spans="1:14">
      <c r="A7584" s="20">
        <v>4311169919634</v>
      </c>
      <c r="B7584" s="18" t="s">
        <v>16</v>
      </c>
      <c r="C7584" s="21">
        <v>20201220</v>
      </c>
      <c r="D7584" s="21">
        <v>610538201209</v>
      </c>
      <c r="E7584" s="21" t="s">
        <v>16</v>
      </c>
      <c r="F7584" s="21">
        <v>20201230</v>
      </c>
      <c r="G7584" s="21" t="s">
        <v>17</v>
      </c>
      <c r="H7584" s="21" t="s">
        <v>21</v>
      </c>
      <c r="I7584" s="21" t="s">
        <v>204</v>
      </c>
      <c r="J7584" s="21">
        <v>1.85</v>
      </c>
      <c r="K7584" s="21" t="s">
        <v>20</v>
      </c>
      <c r="L7584">
        <f t="shared" si="136"/>
        <v>2</v>
      </c>
      <c r="M7584">
        <f>MATCH(H:H,价格表!$B$4:$B$35,0)</f>
        <v>20</v>
      </c>
      <c r="N7584" s="27">
        <f>IF(J7584&lt;=0.3,INDEX(价格表!$B$4:$I$31,M7584,2),IF(AND(J7584&gt;0.3,J7584&lt;=1),INDEX(价格表!$B$4:$I$31,M7584,3),IF(AND(J7584&gt;1,J7584&lt;=2.2),INDEX(价格表!$B$4:$I$31,M7584,4),IF(AND(J7584&gt;2.2,J7584&lt;=3.3),INDEX(价格表!$B$4:$I$31,M7584,5),IF(AND(J7584&gt;3.3,J7584&lt;=4),INDEX(价格表!$B$4:$I$31,M7584,6),IF(AND(J7584&gt;4,J7584&lt;=5.5),INDEX(价格表!$B$4:$I$31,M7584,7),IF(J7584&gt;5.5,2.6+INDEX(价格表!$B$4:$I$31,M7584,8)*L7584)))))))</f>
        <v>2.15</v>
      </c>
    </row>
    <row r="7585" spans="1:14">
      <c r="A7585" s="20">
        <v>4311169920092</v>
      </c>
      <c r="B7585" s="18" t="s">
        <v>16</v>
      </c>
      <c r="C7585" s="21">
        <v>20201220</v>
      </c>
      <c r="D7585" s="21">
        <v>610538201209</v>
      </c>
      <c r="E7585" s="21" t="s">
        <v>16</v>
      </c>
      <c r="F7585" s="21">
        <v>20201230</v>
      </c>
      <c r="G7585" s="21" t="s">
        <v>17</v>
      </c>
      <c r="H7585" s="21" t="s">
        <v>30</v>
      </c>
      <c r="I7585" s="21" t="s">
        <v>284</v>
      </c>
      <c r="J7585" s="21">
        <v>1.48</v>
      </c>
      <c r="K7585" s="21" t="s">
        <v>20</v>
      </c>
      <c r="L7585">
        <f t="shared" si="136"/>
        <v>2</v>
      </c>
      <c r="M7585">
        <f>MATCH(H:H,价格表!$B$4:$B$35,0)</f>
        <v>16</v>
      </c>
      <c r="N7585" s="27">
        <f>IF(J7585&lt;=0.3,INDEX(价格表!$B$4:$I$31,M7585,2),IF(AND(J7585&gt;0.3,J7585&lt;=1),INDEX(价格表!$B$4:$I$31,M7585,3),IF(AND(J7585&gt;1,J7585&lt;=2.2),INDEX(价格表!$B$4:$I$31,M7585,4),IF(AND(J7585&gt;2.2,J7585&lt;=3.3),INDEX(价格表!$B$4:$I$31,M7585,5),IF(AND(J7585&gt;3.3,J7585&lt;=4),INDEX(价格表!$B$4:$I$31,M7585,6),IF(AND(J7585&gt;4,J7585&lt;=5.5),INDEX(价格表!$B$4:$I$31,M7585,7),IF(J7585&gt;5.5,2.6+INDEX(价格表!$B$4:$I$31,M7585,8)*L7585)))))))</f>
        <v>2.15</v>
      </c>
    </row>
    <row r="7586" spans="1:14">
      <c r="A7586" s="20">
        <v>4311169925797</v>
      </c>
      <c r="B7586" s="18" t="s">
        <v>16</v>
      </c>
      <c r="C7586" s="21">
        <v>20201220</v>
      </c>
      <c r="D7586" s="21">
        <v>610538201209</v>
      </c>
      <c r="E7586" s="21" t="s">
        <v>16</v>
      </c>
      <c r="F7586" s="21">
        <v>20201230</v>
      </c>
      <c r="G7586" s="21" t="s">
        <v>17</v>
      </c>
      <c r="H7586" s="21" t="s">
        <v>39</v>
      </c>
      <c r="I7586" s="21" t="s">
        <v>165</v>
      </c>
      <c r="J7586" s="21">
        <v>1.48</v>
      </c>
      <c r="K7586" s="21" t="s">
        <v>20</v>
      </c>
      <c r="L7586">
        <f t="shared" si="136"/>
        <v>2</v>
      </c>
      <c r="M7586">
        <f>MATCH(H:H,价格表!$B$4:$B$35,0)</f>
        <v>23</v>
      </c>
      <c r="N7586" s="27">
        <f>IF(J7586&lt;=0.3,INDEX(价格表!$B$4:$I$31,M7586,2),IF(AND(J7586&gt;0.3,J7586&lt;=1),INDEX(价格表!$B$4:$I$31,M7586,3),IF(AND(J7586&gt;1,J7586&lt;=2.2),INDEX(价格表!$B$4:$I$31,M7586,4),IF(AND(J7586&gt;2.2,J7586&lt;=3.3),INDEX(价格表!$B$4:$I$31,M7586,5),IF(AND(J7586&gt;3.3,J7586&lt;=4),INDEX(价格表!$B$4:$I$31,M7586,6),IF(AND(J7586&gt;4,J7586&lt;=5.5),INDEX(价格表!$B$4:$I$31,M7586,7),IF(J7586&gt;5.5,2.6+INDEX(价格表!$B$4:$I$31,M7586,8)*L7586)))))))</f>
        <v>2.15</v>
      </c>
    </row>
    <row r="7587" spans="1:14">
      <c r="A7587" s="20">
        <v>4311169926695</v>
      </c>
      <c r="B7587" s="18" t="s">
        <v>16</v>
      </c>
      <c r="C7587" s="21">
        <v>20201220</v>
      </c>
      <c r="D7587" s="21">
        <v>610538201209</v>
      </c>
      <c r="E7587" s="21" t="s">
        <v>16</v>
      </c>
      <c r="F7587" s="21">
        <v>20201230</v>
      </c>
      <c r="G7587" s="21" t="s">
        <v>17</v>
      </c>
      <c r="H7587" s="21" t="s">
        <v>82</v>
      </c>
      <c r="I7587" s="21" t="s">
        <v>83</v>
      </c>
      <c r="J7587" s="21">
        <v>1.48</v>
      </c>
      <c r="K7587" s="21" t="s">
        <v>20</v>
      </c>
      <c r="L7587">
        <f t="shared" si="136"/>
        <v>2</v>
      </c>
      <c r="M7587">
        <f>MATCH(H:H,价格表!$B$4:$B$35,0)</f>
        <v>2</v>
      </c>
      <c r="N7587" s="27">
        <f>IF(J7587&lt;=0.3,INDEX(价格表!$B$4:$I$31,M7587,2),IF(AND(J7587&gt;0.3,J7587&lt;=1),INDEX(价格表!$B$4:$I$31,M7587,3),IF(AND(J7587&gt;1,J7587&lt;=2.2),INDEX(价格表!$B$4:$I$31,M7587,4),IF(AND(J7587&gt;2.2,J7587&lt;=3.3),INDEX(价格表!$B$4:$I$31,M7587,5),IF(AND(J7587&gt;3.3,J7587&lt;=4),INDEX(价格表!$B$4:$I$31,M7587,6),IF(AND(J7587&gt;4,J7587&lt;=5.5),INDEX(价格表!$B$4:$I$31,M7587,7),IF(J7587&gt;5.5,2.6+INDEX(价格表!$B$4:$I$31,M7587,8)*L7587)))))))</f>
        <v>2.15</v>
      </c>
    </row>
    <row r="7588" spans="1:14">
      <c r="A7588" s="20">
        <v>4311169926699</v>
      </c>
      <c r="B7588" s="18" t="s">
        <v>16</v>
      </c>
      <c r="C7588" s="21">
        <v>20201220</v>
      </c>
      <c r="D7588" s="21">
        <v>610538201209</v>
      </c>
      <c r="E7588" s="21" t="s">
        <v>16</v>
      </c>
      <c r="F7588" s="21">
        <v>20201230</v>
      </c>
      <c r="G7588" s="21" t="s">
        <v>17</v>
      </c>
      <c r="H7588" s="21" t="s">
        <v>63</v>
      </c>
      <c r="I7588" s="21" t="s">
        <v>289</v>
      </c>
      <c r="J7588" s="21">
        <v>1.48</v>
      </c>
      <c r="K7588" s="21" t="s">
        <v>20</v>
      </c>
      <c r="L7588">
        <f t="shared" si="136"/>
        <v>2</v>
      </c>
      <c r="M7588">
        <f>MATCH(H:H,价格表!$B$4:$B$35,0)</f>
        <v>21</v>
      </c>
      <c r="N7588" s="27">
        <f>IF(J7588&lt;=0.3,INDEX(价格表!$B$4:$I$31,M7588,2),IF(AND(J7588&gt;0.3,J7588&lt;=1),INDEX(价格表!$B$4:$I$31,M7588,3),IF(AND(J7588&gt;1,J7588&lt;=2.2),INDEX(价格表!$B$4:$I$31,M7588,4),IF(AND(J7588&gt;2.2,J7588&lt;=3.3),INDEX(价格表!$B$4:$I$31,M7588,5),IF(AND(J7588&gt;3.3,J7588&lt;=4),INDEX(价格表!$B$4:$I$31,M7588,6),IF(AND(J7588&gt;4,J7588&lt;=5.5),INDEX(价格表!$B$4:$I$31,M7588,7),IF(J7588&gt;5.5,2.6+INDEX(价格表!$B$4:$I$31,M7588,8)*L7588)))))))</f>
        <v>2.15</v>
      </c>
    </row>
    <row r="7589" spans="1:14">
      <c r="A7589" s="20">
        <v>4311169927364</v>
      </c>
      <c r="B7589" s="18" t="s">
        <v>16</v>
      </c>
      <c r="C7589" s="21">
        <v>20201220</v>
      </c>
      <c r="D7589" s="21">
        <v>610538201209</v>
      </c>
      <c r="E7589" s="21" t="s">
        <v>16</v>
      </c>
      <c r="F7589" s="21">
        <v>20201230</v>
      </c>
      <c r="G7589" s="21" t="s">
        <v>17</v>
      </c>
      <c r="H7589" s="21" t="s">
        <v>23</v>
      </c>
      <c r="I7589" s="21" t="s">
        <v>24</v>
      </c>
      <c r="J7589" s="21">
        <v>1.48</v>
      </c>
      <c r="K7589" s="21" t="s">
        <v>20</v>
      </c>
      <c r="L7589">
        <f t="shared" si="136"/>
        <v>2</v>
      </c>
      <c r="M7589">
        <f>MATCH(H:H,价格表!$B$4:$B$35,0)</f>
        <v>15</v>
      </c>
      <c r="N7589" s="27">
        <f>IF(J7589&lt;=0.3,INDEX(价格表!$B$4:$I$31,M7589,2),IF(AND(J7589&gt;0.3,J7589&lt;=1),INDEX(价格表!$B$4:$I$31,M7589,3),IF(AND(J7589&gt;1,J7589&lt;=2.2),INDEX(价格表!$B$4:$I$31,M7589,4),IF(AND(J7589&gt;2.2,J7589&lt;=3.3),INDEX(价格表!$B$4:$I$31,M7589,5),IF(AND(J7589&gt;3.3,J7589&lt;=4),INDEX(价格表!$B$4:$I$31,M7589,6),IF(AND(J7589&gt;4,J7589&lt;=5.5),INDEX(价格表!$B$4:$I$31,M7589,7),IF(J7589&gt;5.5,2.6+INDEX(价格表!$B$4:$I$31,M7589,8)*L7589)))))))</f>
        <v>2.15</v>
      </c>
    </row>
    <row r="7590" spans="1:14">
      <c r="A7590" s="20">
        <v>4311169927372</v>
      </c>
      <c r="B7590" s="18" t="s">
        <v>16</v>
      </c>
      <c r="C7590" s="21">
        <v>20201220</v>
      </c>
      <c r="D7590" s="21">
        <v>610538201209</v>
      </c>
      <c r="E7590" s="21" t="s">
        <v>16</v>
      </c>
      <c r="F7590" s="21">
        <v>20201230</v>
      </c>
      <c r="G7590" s="21" t="s">
        <v>17</v>
      </c>
      <c r="H7590" s="21" t="s">
        <v>21</v>
      </c>
      <c r="I7590" s="21" t="s">
        <v>204</v>
      </c>
      <c r="J7590" s="21">
        <v>1.49</v>
      </c>
      <c r="K7590" s="21" t="s">
        <v>20</v>
      </c>
      <c r="L7590">
        <f t="shared" si="136"/>
        <v>2</v>
      </c>
      <c r="M7590">
        <f>MATCH(H:H,价格表!$B$4:$B$35,0)</f>
        <v>20</v>
      </c>
      <c r="N7590" s="27">
        <f>IF(J7590&lt;=0.3,INDEX(价格表!$B$4:$I$31,M7590,2),IF(AND(J7590&gt;0.3,J7590&lt;=1),INDEX(价格表!$B$4:$I$31,M7590,3),IF(AND(J7590&gt;1,J7590&lt;=2.2),INDEX(价格表!$B$4:$I$31,M7590,4),IF(AND(J7590&gt;2.2,J7590&lt;=3.3),INDEX(价格表!$B$4:$I$31,M7590,5),IF(AND(J7590&gt;3.3,J7590&lt;=4),INDEX(价格表!$B$4:$I$31,M7590,6),IF(AND(J7590&gt;4,J7590&lt;=5.5),INDEX(价格表!$B$4:$I$31,M7590,7),IF(J7590&gt;5.5,2.6+INDEX(价格表!$B$4:$I$31,M7590,8)*L7590)))))))</f>
        <v>2.15</v>
      </c>
    </row>
    <row r="7591" spans="1:14">
      <c r="A7591" s="20">
        <v>4311169927812</v>
      </c>
      <c r="B7591" s="18" t="s">
        <v>16</v>
      </c>
      <c r="C7591" s="21">
        <v>20201220</v>
      </c>
      <c r="D7591" s="21">
        <v>610538201209</v>
      </c>
      <c r="E7591" s="21" t="s">
        <v>16</v>
      </c>
      <c r="F7591" s="21">
        <v>20201230</v>
      </c>
      <c r="G7591" s="21" t="s">
        <v>17</v>
      </c>
      <c r="H7591" s="21" t="s">
        <v>21</v>
      </c>
      <c r="I7591" s="21" t="s">
        <v>205</v>
      </c>
      <c r="J7591" s="21">
        <v>2.83</v>
      </c>
      <c r="K7591" s="21" t="s">
        <v>20</v>
      </c>
      <c r="L7591">
        <f t="shared" si="136"/>
        <v>3</v>
      </c>
      <c r="M7591">
        <f>MATCH(H:H,价格表!$B$4:$B$35,0)</f>
        <v>20</v>
      </c>
      <c r="N7591" s="27">
        <f>IF(J7591&lt;=0.3,INDEX(价格表!$B$4:$I$31,M7591,2),IF(AND(J7591&gt;0.3,J7591&lt;=1),INDEX(价格表!$B$4:$I$31,M7591,3),IF(AND(J7591&gt;1,J7591&lt;=2.2),INDEX(价格表!$B$4:$I$31,M7591,4),IF(AND(J7591&gt;2.2,J7591&lt;=3.3),INDEX(价格表!$B$4:$I$31,M7591,5),IF(AND(J7591&gt;3.3,J7591&lt;=4),INDEX(价格表!$B$4:$I$31,M7591,6),IF(AND(J7591&gt;4,J7591&lt;=5.5),INDEX(价格表!$B$4:$I$31,M7591,7),IF(J7591&gt;5.5,2.6+INDEX(价格表!$B$4:$I$31,M7591,8)*L7591)))))))</f>
        <v>2.5</v>
      </c>
    </row>
    <row r="7592" spans="1:14">
      <c r="A7592" s="20">
        <v>4311169933658</v>
      </c>
      <c r="B7592" s="18" t="s">
        <v>16</v>
      </c>
      <c r="C7592" s="21">
        <v>20201220</v>
      </c>
      <c r="D7592" s="21">
        <v>610538201209</v>
      </c>
      <c r="E7592" s="21" t="s">
        <v>16</v>
      </c>
      <c r="F7592" s="21">
        <v>20201230</v>
      </c>
      <c r="G7592" s="21" t="s">
        <v>17</v>
      </c>
      <c r="H7592" s="21" t="s">
        <v>75</v>
      </c>
      <c r="I7592" s="21" t="s">
        <v>114</v>
      </c>
      <c r="J7592" s="21">
        <v>1.48</v>
      </c>
      <c r="K7592" s="21" t="s">
        <v>20</v>
      </c>
      <c r="L7592">
        <f t="shared" si="136"/>
        <v>2</v>
      </c>
      <c r="M7592">
        <f>MATCH(H:H,价格表!$B$4:$B$35,0)</f>
        <v>24</v>
      </c>
      <c r="N7592" s="27">
        <f>IF(J7592&lt;=0.3,INDEX(价格表!$B$4:$I$31,M7592,2),IF(AND(J7592&gt;0.3,J7592&lt;=1),INDEX(价格表!$B$4:$I$31,M7592,3),IF(AND(J7592&gt;1,J7592&lt;=2.2),INDEX(价格表!$B$4:$I$31,M7592,4),IF(AND(J7592&gt;2.2,J7592&lt;=3.3),INDEX(价格表!$B$4:$I$31,M7592,5),IF(AND(J7592&gt;3.3,J7592&lt;=4),INDEX(价格表!$B$4:$I$31,M7592,6),IF(AND(J7592&gt;4,J7592&lt;=5.5),INDEX(价格表!$B$4:$I$31,M7592,7),IF(J7592&gt;5.5,2.6+INDEX(价格表!$B$4:$I$31,M7592,8)*L7592)))))))</f>
        <v>2.15</v>
      </c>
    </row>
    <row r="7593" spans="1:14">
      <c r="A7593" s="20">
        <v>4311169933661</v>
      </c>
      <c r="B7593" s="18" t="s">
        <v>16</v>
      </c>
      <c r="C7593" s="21">
        <v>20201220</v>
      </c>
      <c r="D7593" s="21">
        <v>610538201209</v>
      </c>
      <c r="E7593" s="21" t="s">
        <v>16</v>
      </c>
      <c r="F7593" s="21">
        <v>20201230</v>
      </c>
      <c r="G7593" s="21" t="s">
        <v>17</v>
      </c>
      <c r="H7593" s="21" t="s">
        <v>21</v>
      </c>
      <c r="I7593" s="21" t="s">
        <v>109</v>
      </c>
      <c r="J7593" s="21">
        <v>1.48</v>
      </c>
      <c r="K7593" s="21" t="s">
        <v>20</v>
      </c>
      <c r="L7593">
        <f t="shared" si="136"/>
        <v>2</v>
      </c>
      <c r="M7593">
        <f>MATCH(H:H,价格表!$B$4:$B$35,0)</f>
        <v>20</v>
      </c>
      <c r="N7593" s="27">
        <f>IF(J7593&lt;=0.3,INDEX(价格表!$B$4:$I$31,M7593,2),IF(AND(J7593&gt;0.3,J7593&lt;=1),INDEX(价格表!$B$4:$I$31,M7593,3),IF(AND(J7593&gt;1,J7593&lt;=2.2),INDEX(价格表!$B$4:$I$31,M7593,4),IF(AND(J7593&gt;2.2,J7593&lt;=3.3),INDEX(价格表!$B$4:$I$31,M7593,5),IF(AND(J7593&gt;3.3,J7593&lt;=4),INDEX(价格表!$B$4:$I$31,M7593,6),IF(AND(J7593&gt;4,J7593&lt;=5.5),INDEX(价格表!$B$4:$I$31,M7593,7),IF(J7593&gt;5.5,2.6+INDEX(价格表!$B$4:$I$31,M7593,8)*L7593)))))))</f>
        <v>2.15</v>
      </c>
    </row>
    <row r="7594" spans="1:14">
      <c r="A7594" s="20">
        <v>4311169933670</v>
      </c>
      <c r="B7594" s="18" t="s">
        <v>16</v>
      </c>
      <c r="C7594" s="21">
        <v>20201220</v>
      </c>
      <c r="D7594" s="21">
        <v>610538201209</v>
      </c>
      <c r="E7594" s="21" t="s">
        <v>16</v>
      </c>
      <c r="F7594" s="21">
        <v>20201230</v>
      </c>
      <c r="G7594" s="21" t="s">
        <v>17</v>
      </c>
      <c r="H7594" s="21" t="s">
        <v>23</v>
      </c>
      <c r="I7594" s="21" t="s">
        <v>258</v>
      </c>
      <c r="J7594" s="21">
        <v>1.6</v>
      </c>
      <c r="K7594" s="21" t="s">
        <v>20</v>
      </c>
      <c r="L7594">
        <f t="shared" si="136"/>
        <v>2</v>
      </c>
      <c r="M7594">
        <f>MATCH(H:H,价格表!$B$4:$B$35,0)</f>
        <v>15</v>
      </c>
      <c r="N7594" s="27">
        <f>IF(J7594&lt;=0.3,INDEX(价格表!$B$4:$I$31,M7594,2),IF(AND(J7594&gt;0.3,J7594&lt;=1),INDEX(价格表!$B$4:$I$31,M7594,3),IF(AND(J7594&gt;1,J7594&lt;=2.2),INDEX(价格表!$B$4:$I$31,M7594,4),IF(AND(J7594&gt;2.2,J7594&lt;=3.3),INDEX(价格表!$B$4:$I$31,M7594,5),IF(AND(J7594&gt;3.3,J7594&lt;=4),INDEX(价格表!$B$4:$I$31,M7594,6),IF(AND(J7594&gt;4,J7594&lt;=5.5),INDEX(价格表!$B$4:$I$31,M7594,7),IF(J7594&gt;5.5,2.6+INDEX(价格表!$B$4:$I$31,M7594,8)*L7594)))))))</f>
        <v>2.15</v>
      </c>
    </row>
    <row r="7595" spans="1:14">
      <c r="A7595" s="20">
        <v>4311169933680</v>
      </c>
      <c r="B7595" s="18" t="s">
        <v>16</v>
      </c>
      <c r="C7595" s="21">
        <v>20201220</v>
      </c>
      <c r="D7595" s="21">
        <v>610538201209</v>
      </c>
      <c r="E7595" s="21" t="s">
        <v>16</v>
      </c>
      <c r="F7595" s="21">
        <v>20201230</v>
      </c>
      <c r="G7595" s="21" t="s">
        <v>17</v>
      </c>
      <c r="H7595" s="21" t="s">
        <v>23</v>
      </c>
      <c r="I7595" s="21" t="s">
        <v>190</v>
      </c>
      <c r="J7595" s="21">
        <v>1.57</v>
      </c>
      <c r="K7595" s="21" t="s">
        <v>20</v>
      </c>
      <c r="L7595">
        <f t="shared" si="136"/>
        <v>2</v>
      </c>
      <c r="M7595">
        <f>MATCH(H:H,价格表!$B$4:$B$35,0)</f>
        <v>15</v>
      </c>
      <c r="N7595" s="27">
        <f>IF(J7595&lt;=0.3,INDEX(价格表!$B$4:$I$31,M7595,2),IF(AND(J7595&gt;0.3,J7595&lt;=1),INDEX(价格表!$B$4:$I$31,M7595,3),IF(AND(J7595&gt;1,J7595&lt;=2.2),INDEX(价格表!$B$4:$I$31,M7595,4),IF(AND(J7595&gt;2.2,J7595&lt;=3.3),INDEX(价格表!$B$4:$I$31,M7595,5),IF(AND(J7595&gt;3.3,J7595&lt;=4),INDEX(价格表!$B$4:$I$31,M7595,6),IF(AND(J7595&gt;4,J7595&lt;=5.5),INDEX(价格表!$B$4:$I$31,M7595,7),IF(J7595&gt;5.5,2.6+INDEX(价格表!$B$4:$I$31,M7595,8)*L7595)))))))</f>
        <v>2.15</v>
      </c>
    </row>
    <row r="7596" spans="1:14">
      <c r="A7596" s="20">
        <v>4311169934031</v>
      </c>
      <c r="B7596" s="18" t="s">
        <v>16</v>
      </c>
      <c r="C7596" s="21">
        <v>20201220</v>
      </c>
      <c r="D7596" s="21">
        <v>610538201209</v>
      </c>
      <c r="E7596" s="21" t="s">
        <v>16</v>
      </c>
      <c r="F7596" s="21">
        <v>20201230</v>
      </c>
      <c r="G7596" s="21" t="s">
        <v>17</v>
      </c>
      <c r="H7596" s="21" t="s">
        <v>68</v>
      </c>
      <c r="I7596" s="21" t="s">
        <v>97</v>
      </c>
      <c r="J7596" s="21">
        <v>1.48</v>
      </c>
      <c r="K7596" s="21" t="s">
        <v>20</v>
      </c>
      <c r="L7596">
        <f t="shared" si="136"/>
        <v>2</v>
      </c>
      <c r="M7596">
        <f>MATCH(H:H,价格表!$B$4:$B$35,0)</f>
        <v>5</v>
      </c>
      <c r="N7596" s="27">
        <f>IF(J7596&lt;=0.3,INDEX(价格表!$B$4:$I$31,M7596,2),IF(AND(J7596&gt;0.3,J7596&lt;=1),INDEX(价格表!$B$4:$I$31,M7596,3),IF(AND(J7596&gt;1,J7596&lt;=2.2),INDEX(价格表!$B$4:$I$31,M7596,4),IF(AND(J7596&gt;2.2,J7596&lt;=3.3),INDEX(价格表!$B$4:$I$31,M7596,5),IF(AND(J7596&gt;3.3,J7596&lt;=4),INDEX(价格表!$B$4:$I$31,M7596,6),IF(AND(J7596&gt;4,J7596&lt;=5.5),INDEX(价格表!$B$4:$I$31,M7596,7),IF(J7596&gt;5.5,2.6+INDEX(价格表!$B$4:$I$31,M7596,8)*L7596)))))))</f>
        <v>2.15</v>
      </c>
    </row>
    <row r="7597" spans="1:14">
      <c r="A7597" s="20">
        <v>4311169934102</v>
      </c>
      <c r="B7597" s="18" t="s">
        <v>16</v>
      </c>
      <c r="C7597" s="21">
        <v>20201220</v>
      </c>
      <c r="D7597" s="21">
        <v>610538201209</v>
      </c>
      <c r="E7597" s="21" t="s">
        <v>16</v>
      </c>
      <c r="F7597" s="21">
        <v>20201230</v>
      </c>
      <c r="G7597" s="21" t="s">
        <v>17</v>
      </c>
      <c r="H7597" s="21" t="s">
        <v>18</v>
      </c>
      <c r="I7597" s="21" t="s">
        <v>139</v>
      </c>
      <c r="J7597" s="21">
        <v>1.48</v>
      </c>
      <c r="K7597" s="21" t="s">
        <v>20</v>
      </c>
      <c r="L7597">
        <f t="shared" si="136"/>
        <v>2</v>
      </c>
      <c r="M7597">
        <f>MATCH(H:H,价格表!$B$4:$B$35,0)</f>
        <v>1</v>
      </c>
      <c r="N7597" s="27">
        <f>IF(J7597&lt;=0.3,INDEX(价格表!$B$4:$I$31,M7597,2),IF(AND(J7597&gt;0.3,J7597&lt;=1),INDEX(价格表!$B$4:$I$31,M7597,3),IF(AND(J7597&gt;1,J7597&lt;=2.2),INDEX(价格表!$B$4:$I$31,M7597,4),IF(AND(J7597&gt;2.2,J7597&lt;=3.3),INDEX(价格表!$B$4:$I$31,M7597,5),IF(AND(J7597&gt;3.3,J7597&lt;=4),INDEX(价格表!$B$4:$I$31,M7597,6),IF(AND(J7597&gt;4,J7597&lt;=5.5),INDEX(价格表!$B$4:$I$31,M7597,7),IF(J7597&gt;5.5,2.6+INDEX(价格表!$B$4:$I$31,M7597,8)*L7597)))))))</f>
        <v>2.15</v>
      </c>
    </row>
    <row r="7598" spans="1:14">
      <c r="A7598" s="20">
        <v>4311169941980</v>
      </c>
      <c r="B7598" s="18" t="s">
        <v>16</v>
      </c>
      <c r="C7598" s="21">
        <v>20201220</v>
      </c>
      <c r="D7598" s="21">
        <v>610538201209</v>
      </c>
      <c r="E7598" s="21" t="s">
        <v>16</v>
      </c>
      <c r="F7598" s="21">
        <v>20201230</v>
      </c>
      <c r="G7598" s="21" t="s">
        <v>17</v>
      </c>
      <c r="H7598" s="21" t="s">
        <v>54</v>
      </c>
      <c r="I7598" s="21" t="s">
        <v>78</v>
      </c>
      <c r="J7598" s="21">
        <v>1.48</v>
      </c>
      <c r="K7598" s="21" t="s">
        <v>20</v>
      </c>
      <c r="L7598">
        <f t="shared" si="136"/>
        <v>2</v>
      </c>
      <c r="M7598">
        <f>MATCH(H:H,价格表!$B$4:$B$35,0)</f>
        <v>14</v>
      </c>
      <c r="N7598" s="27">
        <f>IF(J7598&lt;=0.3,INDEX(价格表!$B$4:$I$31,M7598,2),IF(AND(J7598&gt;0.3,J7598&lt;=1),INDEX(价格表!$B$4:$I$31,M7598,3),IF(AND(J7598&gt;1,J7598&lt;=2.2),INDEX(价格表!$B$4:$I$31,M7598,4),IF(AND(J7598&gt;2.2,J7598&lt;=3.3),INDEX(价格表!$B$4:$I$31,M7598,5),IF(AND(J7598&gt;3.3,J7598&lt;=4),INDEX(价格表!$B$4:$I$31,M7598,6),IF(AND(J7598&gt;4,J7598&lt;=5.5),INDEX(价格表!$B$4:$I$31,M7598,7),IF(J7598&gt;5.5,2.6+INDEX(价格表!$B$4:$I$31,M7598,8)*L7598)))))))</f>
        <v>2.15</v>
      </c>
    </row>
    <row r="7599" spans="1:14">
      <c r="A7599" s="20">
        <v>4311169941997</v>
      </c>
      <c r="B7599" s="18" t="s">
        <v>16</v>
      </c>
      <c r="C7599" s="21">
        <v>20201220</v>
      </c>
      <c r="D7599" s="21">
        <v>610538201209</v>
      </c>
      <c r="E7599" s="21" t="s">
        <v>16</v>
      </c>
      <c r="F7599" s="21">
        <v>20201230</v>
      </c>
      <c r="G7599" s="21" t="s">
        <v>17</v>
      </c>
      <c r="H7599" s="21" t="s">
        <v>50</v>
      </c>
      <c r="I7599" s="21" t="s">
        <v>125</v>
      </c>
      <c r="J7599" s="21">
        <v>1.48</v>
      </c>
      <c r="K7599" s="21" t="s">
        <v>20</v>
      </c>
      <c r="L7599">
        <f t="shared" si="136"/>
        <v>2</v>
      </c>
      <c r="M7599">
        <f>MATCH(H:H,价格表!$B$4:$B$35,0)</f>
        <v>4</v>
      </c>
      <c r="N7599" s="27">
        <f>IF(J7599&lt;=0.3,INDEX(价格表!$B$4:$I$31,M7599,2),IF(AND(J7599&gt;0.3,J7599&lt;=1),INDEX(价格表!$B$4:$I$31,M7599,3),IF(AND(J7599&gt;1,J7599&lt;=2.2),INDEX(价格表!$B$4:$I$31,M7599,4),IF(AND(J7599&gt;2.2,J7599&lt;=3.3),INDEX(价格表!$B$4:$I$31,M7599,5),IF(AND(J7599&gt;3.3,J7599&lt;=4),INDEX(价格表!$B$4:$I$31,M7599,6),IF(AND(J7599&gt;4,J7599&lt;=5.5),INDEX(价格表!$B$4:$I$31,M7599,7),IF(J7599&gt;5.5,2.6+INDEX(价格表!$B$4:$I$31,M7599,8)*L7599)))))))</f>
        <v>2.15</v>
      </c>
    </row>
    <row r="7600" spans="1:14">
      <c r="A7600" s="20">
        <v>4311169942031</v>
      </c>
      <c r="B7600" s="18" t="s">
        <v>16</v>
      </c>
      <c r="C7600" s="21">
        <v>20201220</v>
      </c>
      <c r="D7600" s="21">
        <v>610538201209</v>
      </c>
      <c r="E7600" s="21" t="s">
        <v>16</v>
      </c>
      <c r="F7600" s="21">
        <v>20201230</v>
      </c>
      <c r="G7600" s="21" t="s">
        <v>17</v>
      </c>
      <c r="H7600" s="21" t="s">
        <v>23</v>
      </c>
      <c r="I7600" s="21" t="s">
        <v>190</v>
      </c>
      <c r="J7600" s="21">
        <v>1.48</v>
      </c>
      <c r="K7600" s="21" t="s">
        <v>20</v>
      </c>
      <c r="L7600">
        <f t="shared" si="136"/>
        <v>2</v>
      </c>
      <c r="M7600">
        <f>MATCH(H:H,价格表!$B$4:$B$35,0)</f>
        <v>15</v>
      </c>
      <c r="N7600" s="27">
        <f>IF(J7600&lt;=0.3,INDEX(价格表!$B$4:$I$31,M7600,2),IF(AND(J7600&gt;0.3,J7600&lt;=1),INDEX(价格表!$B$4:$I$31,M7600,3),IF(AND(J7600&gt;1,J7600&lt;=2.2),INDEX(价格表!$B$4:$I$31,M7600,4),IF(AND(J7600&gt;2.2,J7600&lt;=3.3),INDEX(价格表!$B$4:$I$31,M7600,5),IF(AND(J7600&gt;3.3,J7600&lt;=4),INDEX(价格表!$B$4:$I$31,M7600,6),IF(AND(J7600&gt;4,J7600&lt;=5.5),INDEX(价格表!$B$4:$I$31,M7600,7),IF(J7600&gt;5.5,2.6+INDEX(价格表!$B$4:$I$31,M7600,8)*L7600)))))))</f>
        <v>2.15</v>
      </c>
    </row>
    <row r="7601" spans="1:14">
      <c r="A7601" s="20">
        <v>4606284452065</v>
      </c>
      <c r="B7601" s="18" t="s">
        <v>16</v>
      </c>
      <c r="C7601" s="21">
        <v>20201220</v>
      </c>
      <c r="D7601" s="21">
        <v>610538201209</v>
      </c>
      <c r="E7601" s="21" t="s">
        <v>16</v>
      </c>
      <c r="F7601" s="21">
        <v>20201230</v>
      </c>
      <c r="G7601" s="21" t="s">
        <v>17</v>
      </c>
      <c r="H7601" s="21" t="s">
        <v>39</v>
      </c>
      <c r="I7601" s="21" t="s">
        <v>165</v>
      </c>
      <c r="J7601" s="21">
        <v>3.04</v>
      </c>
      <c r="K7601" s="21" t="s">
        <v>20</v>
      </c>
      <c r="L7601">
        <f t="shared" si="136"/>
        <v>4</v>
      </c>
      <c r="M7601">
        <f>MATCH(H:H,价格表!$B$4:$B$35,0)</f>
        <v>23</v>
      </c>
      <c r="N7601" s="27">
        <f>IF(J7601&lt;=0.3,INDEX(价格表!$B$4:$I$31,M7601,2),IF(AND(J7601&gt;0.3,J7601&lt;=1),INDEX(价格表!$B$4:$I$31,M7601,3),IF(AND(J7601&gt;1,J7601&lt;=2.2),INDEX(价格表!$B$4:$I$31,M7601,4),IF(AND(J7601&gt;2.2,J7601&lt;=3.3),INDEX(价格表!$B$4:$I$31,M7601,5),IF(AND(J7601&gt;3.3,J7601&lt;=4),INDEX(价格表!$B$4:$I$31,M7601,6),IF(AND(J7601&gt;4,J7601&lt;=5.5),INDEX(价格表!$B$4:$I$31,M7601,7),IF(J7601&gt;5.5,2.6+INDEX(价格表!$B$4:$I$31,M7601,8)*L7601)))))))</f>
        <v>2.5</v>
      </c>
    </row>
    <row r="7602" spans="1:14">
      <c r="A7602" s="20">
        <v>4606284452156</v>
      </c>
      <c r="B7602" s="18" t="s">
        <v>16</v>
      </c>
      <c r="C7602" s="21">
        <v>20201220</v>
      </c>
      <c r="D7602" s="21">
        <v>610538201209</v>
      </c>
      <c r="E7602" s="21" t="s">
        <v>16</v>
      </c>
      <c r="F7602" s="21">
        <v>20201230</v>
      </c>
      <c r="G7602" s="21" t="s">
        <v>17</v>
      </c>
      <c r="H7602" s="21" t="s">
        <v>43</v>
      </c>
      <c r="I7602" s="21" t="s">
        <v>44</v>
      </c>
      <c r="J7602" s="21">
        <v>2.12</v>
      </c>
      <c r="K7602" s="21" t="s">
        <v>20</v>
      </c>
      <c r="L7602">
        <f t="shared" si="136"/>
        <v>3</v>
      </c>
      <c r="M7602">
        <f>MATCH(H:H,价格表!$B$4:$B$35,0)</f>
        <v>10</v>
      </c>
      <c r="N7602" s="27">
        <f>IF(J7602&lt;=0.3,INDEX(价格表!$B$4:$I$31,M7602,2),IF(AND(J7602&gt;0.3,J7602&lt;=1),INDEX(价格表!$B$4:$I$31,M7602,3),IF(AND(J7602&gt;1,J7602&lt;=2.2),INDEX(价格表!$B$4:$I$31,M7602,4),IF(AND(J7602&gt;2.2,J7602&lt;=3.3),INDEX(价格表!$B$4:$I$31,M7602,5),IF(AND(J7602&gt;3.3,J7602&lt;=4),INDEX(价格表!$B$4:$I$31,M7602,6),IF(AND(J7602&gt;4,J7602&lt;=5.5),INDEX(价格表!$B$4:$I$31,M7602,7),IF(J7602&gt;5.5,2.6+INDEX(价格表!$B$4:$I$31,M7602,8)*L7602)))))))</f>
        <v>2.15</v>
      </c>
    </row>
    <row r="7603" spans="1:14">
      <c r="A7603" s="20">
        <v>4606287997141</v>
      </c>
      <c r="B7603" s="18" t="s">
        <v>16</v>
      </c>
      <c r="C7603" s="21">
        <v>20201220</v>
      </c>
      <c r="D7603" s="21">
        <v>610538201209</v>
      </c>
      <c r="E7603" s="21" t="s">
        <v>16</v>
      </c>
      <c r="F7603" s="21">
        <v>20201230</v>
      </c>
      <c r="G7603" s="21" t="s">
        <v>17</v>
      </c>
      <c r="H7603" s="21" t="s">
        <v>43</v>
      </c>
      <c r="I7603" s="21" t="s">
        <v>108</v>
      </c>
      <c r="J7603" s="21">
        <v>2.16</v>
      </c>
      <c r="K7603" s="21" t="s">
        <v>20</v>
      </c>
      <c r="L7603">
        <f t="shared" si="136"/>
        <v>3</v>
      </c>
      <c r="M7603">
        <f>MATCH(H:H,价格表!$B$4:$B$35,0)</f>
        <v>10</v>
      </c>
      <c r="N7603" s="27">
        <f>IF(J7603&lt;=0.3,INDEX(价格表!$B$4:$I$31,M7603,2),IF(AND(J7603&gt;0.3,J7603&lt;=1),INDEX(价格表!$B$4:$I$31,M7603,3),IF(AND(J7603&gt;1,J7603&lt;=2.2),INDEX(价格表!$B$4:$I$31,M7603,4),IF(AND(J7603&gt;2.2,J7603&lt;=3.3),INDEX(价格表!$B$4:$I$31,M7603,5),IF(AND(J7603&gt;3.3,J7603&lt;=4),INDEX(价格表!$B$4:$I$31,M7603,6),IF(AND(J7603&gt;4,J7603&lt;=5.5),INDEX(价格表!$B$4:$I$31,M7603,7),IF(J7603&gt;5.5,2.6+INDEX(价格表!$B$4:$I$31,M7603,8)*L7603)))))))</f>
        <v>2.15</v>
      </c>
    </row>
    <row r="7604" spans="1:14">
      <c r="A7604" s="20">
        <v>4606287997380</v>
      </c>
      <c r="B7604" s="18" t="s">
        <v>16</v>
      </c>
      <c r="C7604" s="21">
        <v>20201220</v>
      </c>
      <c r="D7604" s="21">
        <v>610538201209</v>
      </c>
      <c r="E7604" s="21" t="s">
        <v>16</v>
      </c>
      <c r="F7604" s="21">
        <v>20201230</v>
      </c>
      <c r="G7604" s="21" t="s">
        <v>17</v>
      </c>
      <c r="H7604" s="21" t="s">
        <v>27</v>
      </c>
      <c r="I7604" s="21" t="s">
        <v>28</v>
      </c>
      <c r="J7604" s="21">
        <v>2.14</v>
      </c>
      <c r="K7604" s="21" t="s">
        <v>20</v>
      </c>
      <c r="L7604">
        <f t="shared" si="136"/>
        <v>3</v>
      </c>
      <c r="M7604">
        <f>MATCH(H:H,价格表!$B$4:$B$35,0)</f>
        <v>3</v>
      </c>
      <c r="N7604" s="27">
        <f>IF(J7604&lt;=0.3,INDEX(价格表!$B$4:$I$31,M7604,2),IF(AND(J7604&gt;0.3,J7604&lt;=1),INDEX(价格表!$B$4:$I$31,M7604,3),IF(AND(J7604&gt;1,J7604&lt;=2.2),INDEX(价格表!$B$4:$I$31,M7604,4),IF(AND(J7604&gt;2.2,J7604&lt;=3.3),INDEX(价格表!$B$4:$I$31,M7604,5),IF(AND(J7604&gt;3.3,J7604&lt;=4),INDEX(价格表!$B$4:$I$31,M7604,6),IF(AND(J7604&gt;4,J7604&lt;=5.5),INDEX(价格表!$B$4:$I$31,M7604,7),IF(J7604&gt;5.5,2.6+INDEX(价格表!$B$4:$I$31,M7604,8)*L7604)))))))</f>
        <v>2.15</v>
      </c>
    </row>
    <row r="7605" spans="1:14">
      <c r="A7605" s="20">
        <v>4606287997688</v>
      </c>
      <c r="B7605" s="18" t="s">
        <v>16</v>
      </c>
      <c r="C7605" s="21">
        <v>20201220</v>
      </c>
      <c r="D7605" s="21">
        <v>610538201209</v>
      </c>
      <c r="E7605" s="21" t="s">
        <v>16</v>
      </c>
      <c r="F7605" s="21">
        <v>20201230</v>
      </c>
      <c r="G7605" s="21" t="s">
        <v>17</v>
      </c>
      <c r="H7605" s="21" t="s">
        <v>39</v>
      </c>
      <c r="I7605" s="21" t="s">
        <v>81</v>
      </c>
      <c r="J7605" s="21">
        <v>2.1</v>
      </c>
      <c r="K7605" s="21" t="s">
        <v>20</v>
      </c>
      <c r="L7605">
        <f t="shared" si="136"/>
        <v>3</v>
      </c>
      <c r="M7605">
        <f>MATCH(H:H,价格表!$B$4:$B$35,0)</f>
        <v>23</v>
      </c>
      <c r="N7605" s="27">
        <f>IF(J7605&lt;=0.3,INDEX(价格表!$B$4:$I$31,M7605,2),IF(AND(J7605&gt;0.3,J7605&lt;=1),INDEX(价格表!$B$4:$I$31,M7605,3),IF(AND(J7605&gt;1,J7605&lt;=2.2),INDEX(价格表!$B$4:$I$31,M7605,4),IF(AND(J7605&gt;2.2,J7605&lt;=3.3),INDEX(价格表!$B$4:$I$31,M7605,5),IF(AND(J7605&gt;3.3,J7605&lt;=4),INDEX(价格表!$B$4:$I$31,M7605,6),IF(AND(J7605&gt;4,J7605&lt;=5.5),INDEX(价格表!$B$4:$I$31,M7605,7),IF(J7605&gt;5.5,2.6+INDEX(价格表!$B$4:$I$31,M7605,8)*L7605)))))))</f>
        <v>2.15</v>
      </c>
    </row>
    <row r="7606" spans="1:14">
      <c r="A7606" s="20">
        <v>4606287997922</v>
      </c>
      <c r="B7606" s="18" t="s">
        <v>16</v>
      </c>
      <c r="C7606" s="21">
        <v>20201220</v>
      </c>
      <c r="D7606" s="21">
        <v>610538201209</v>
      </c>
      <c r="E7606" s="21" t="s">
        <v>16</v>
      </c>
      <c r="F7606" s="21">
        <v>20201230</v>
      </c>
      <c r="G7606" s="21" t="s">
        <v>17</v>
      </c>
      <c r="H7606" s="21" t="s">
        <v>21</v>
      </c>
      <c r="I7606" s="21" t="s">
        <v>22</v>
      </c>
      <c r="J7606" s="21">
        <v>2.19</v>
      </c>
      <c r="K7606" s="21" t="s">
        <v>20</v>
      </c>
      <c r="L7606">
        <f t="shared" si="136"/>
        <v>3</v>
      </c>
      <c r="M7606">
        <f>MATCH(H:H,价格表!$B$4:$B$35,0)</f>
        <v>20</v>
      </c>
      <c r="N7606" s="27">
        <f>IF(J7606&lt;=0.3,INDEX(价格表!$B$4:$I$31,M7606,2),IF(AND(J7606&gt;0.3,J7606&lt;=1),INDEX(价格表!$B$4:$I$31,M7606,3),IF(AND(J7606&gt;1,J7606&lt;=2.2),INDEX(价格表!$B$4:$I$31,M7606,4),IF(AND(J7606&gt;2.2,J7606&lt;=3.3),INDEX(价格表!$B$4:$I$31,M7606,5),IF(AND(J7606&gt;3.3,J7606&lt;=4),INDEX(价格表!$B$4:$I$31,M7606,6),IF(AND(J7606&gt;4,J7606&lt;=5.5),INDEX(价格表!$B$4:$I$31,M7606,7),IF(J7606&gt;5.5,2.6+INDEX(价格表!$B$4:$I$31,M7606,8)*L7606)))))))</f>
        <v>2.15</v>
      </c>
    </row>
    <row r="7607" spans="1:14">
      <c r="A7607" s="20">
        <v>4606287998055</v>
      </c>
      <c r="B7607" s="18" t="s">
        <v>16</v>
      </c>
      <c r="C7607" s="21">
        <v>20201220</v>
      </c>
      <c r="D7607" s="21">
        <v>610538201209</v>
      </c>
      <c r="E7607" s="21" t="s">
        <v>16</v>
      </c>
      <c r="F7607" s="21">
        <v>20201230</v>
      </c>
      <c r="G7607" s="21" t="s">
        <v>17</v>
      </c>
      <c r="H7607" s="21" t="s">
        <v>45</v>
      </c>
      <c r="I7607" s="21" t="s">
        <v>352</v>
      </c>
      <c r="J7607" s="21">
        <v>1.24</v>
      </c>
      <c r="K7607" s="21" t="s">
        <v>20</v>
      </c>
      <c r="L7607">
        <f t="shared" si="136"/>
        <v>2</v>
      </c>
      <c r="M7607">
        <f>MATCH(H:H,价格表!$B$4:$B$35,0)</f>
        <v>9</v>
      </c>
      <c r="N7607" s="27">
        <f>IF(J7607&lt;=0.3,INDEX(价格表!$B$4:$I$31,M7607,2),IF(AND(J7607&gt;0.3,J7607&lt;=1),INDEX(价格表!$B$4:$I$31,M7607,3),IF(AND(J7607&gt;1,J7607&lt;=2.2),INDEX(价格表!$B$4:$I$31,M7607,4),IF(AND(J7607&gt;2.2,J7607&lt;=3.3),INDEX(价格表!$B$4:$I$31,M7607,5),IF(AND(J7607&gt;3.3,J7607&lt;=4),INDEX(价格表!$B$4:$I$31,M7607,6),IF(AND(J7607&gt;4,J7607&lt;=5.5),INDEX(价格表!$B$4:$I$31,M7607,7),IF(J7607&gt;5.5,2.6+INDEX(价格表!$B$4:$I$31,M7607,8)*L7607)))))))</f>
        <v>2.15</v>
      </c>
    </row>
    <row r="7608" spans="1:14">
      <c r="A7608" s="20">
        <v>4606287998090</v>
      </c>
      <c r="B7608" s="18" t="s">
        <v>16</v>
      </c>
      <c r="C7608" s="21">
        <v>20201220</v>
      </c>
      <c r="D7608" s="21">
        <v>610538201209</v>
      </c>
      <c r="E7608" s="21" t="s">
        <v>16</v>
      </c>
      <c r="F7608" s="21">
        <v>20201230</v>
      </c>
      <c r="G7608" s="21" t="s">
        <v>17</v>
      </c>
      <c r="H7608" s="21" t="s">
        <v>33</v>
      </c>
      <c r="I7608" s="21" t="s">
        <v>34</v>
      </c>
      <c r="J7608" s="21">
        <v>2.14</v>
      </c>
      <c r="K7608" s="21" t="s">
        <v>20</v>
      </c>
      <c r="L7608">
        <f t="shared" si="136"/>
        <v>3</v>
      </c>
      <c r="M7608">
        <f>MATCH(H:H,价格表!$B$4:$B$35,0)</f>
        <v>13</v>
      </c>
      <c r="N7608" s="27">
        <f>IF(J7608&lt;=0.3,INDEX(价格表!$B$4:$I$31,M7608,2),IF(AND(J7608&gt;0.3,J7608&lt;=1),INDEX(价格表!$B$4:$I$31,M7608,3),IF(AND(J7608&gt;1,J7608&lt;=2.2),INDEX(价格表!$B$4:$I$31,M7608,4),IF(AND(J7608&gt;2.2,J7608&lt;=3.3),INDEX(价格表!$B$4:$I$31,M7608,5),IF(AND(J7608&gt;3.3,J7608&lt;=4),INDEX(价格表!$B$4:$I$31,M7608,6),IF(AND(J7608&gt;4,J7608&lt;=5.5),INDEX(价格表!$B$4:$I$31,M7608,7),IF(J7608&gt;5.5,2.6+INDEX(价格表!$B$4:$I$31,M7608,8)*L7608)))))))</f>
        <v>2.15</v>
      </c>
    </row>
    <row r="7609" spans="1:14">
      <c r="A7609" s="20">
        <v>4606288016065</v>
      </c>
      <c r="B7609" s="18" t="s">
        <v>16</v>
      </c>
      <c r="C7609" s="21">
        <v>20201220</v>
      </c>
      <c r="D7609" s="21">
        <v>610538201209</v>
      </c>
      <c r="E7609" s="21" t="s">
        <v>16</v>
      </c>
      <c r="F7609" s="21">
        <v>20201230</v>
      </c>
      <c r="G7609" s="21" t="s">
        <v>17</v>
      </c>
      <c r="H7609" s="21" t="s">
        <v>88</v>
      </c>
      <c r="I7609" s="21" t="s">
        <v>260</v>
      </c>
      <c r="J7609" s="21">
        <v>2.06</v>
      </c>
      <c r="K7609" s="21" t="s">
        <v>20</v>
      </c>
      <c r="L7609">
        <f t="shared" si="136"/>
        <v>3</v>
      </c>
      <c r="M7609">
        <f>MATCH(H:H,价格表!$B$4:$B$35,0)</f>
        <v>19</v>
      </c>
      <c r="N7609" s="27">
        <f>IF(J7609&lt;=0.3,INDEX(价格表!$B$4:$I$31,M7609,2),IF(AND(J7609&gt;0.3,J7609&lt;=1),INDEX(价格表!$B$4:$I$31,M7609,3),IF(AND(J7609&gt;1,J7609&lt;=2.2),INDEX(价格表!$B$4:$I$31,M7609,4),IF(AND(J7609&gt;2.2,J7609&lt;=3.3),INDEX(价格表!$B$4:$I$31,M7609,5),IF(AND(J7609&gt;3.3,J7609&lt;=4),INDEX(价格表!$B$4:$I$31,M7609,6),IF(AND(J7609&gt;4,J7609&lt;=5.5),INDEX(价格表!$B$4:$I$31,M7609,7),IF(J7609&gt;5.5,2.6+INDEX(价格表!$B$4:$I$31,M7609,8)*L7609)))))))</f>
        <v>2.15</v>
      </c>
    </row>
    <row r="7610" spans="1:14">
      <c r="A7610" s="20">
        <v>4606288016857</v>
      </c>
      <c r="B7610" s="18" t="s">
        <v>16</v>
      </c>
      <c r="C7610" s="21">
        <v>20201220</v>
      </c>
      <c r="D7610" s="21">
        <v>610538201209</v>
      </c>
      <c r="E7610" s="21" t="s">
        <v>16</v>
      </c>
      <c r="F7610" s="21">
        <v>20201230</v>
      </c>
      <c r="G7610" s="21" t="s">
        <v>17</v>
      </c>
      <c r="H7610" s="21" t="s">
        <v>21</v>
      </c>
      <c r="I7610" s="21" t="s">
        <v>22</v>
      </c>
      <c r="J7610" s="21">
        <v>2.72</v>
      </c>
      <c r="K7610" s="21" t="s">
        <v>20</v>
      </c>
      <c r="L7610">
        <f t="shared" si="136"/>
        <v>3</v>
      </c>
      <c r="M7610">
        <f>MATCH(H:H,价格表!$B$4:$B$35,0)</f>
        <v>20</v>
      </c>
      <c r="N7610" s="27">
        <f>IF(J7610&lt;=0.3,INDEX(价格表!$B$4:$I$31,M7610,2),IF(AND(J7610&gt;0.3,J7610&lt;=1),INDEX(价格表!$B$4:$I$31,M7610,3),IF(AND(J7610&gt;1,J7610&lt;=2.2),INDEX(价格表!$B$4:$I$31,M7610,4),IF(AND(J7610&gt;2.2,J7610&lt;=3.3),INDEX(价格表!$B$4:$I$31,M7610,5),IF(AND(J7610&gt;3.3,J7610&lt;=4),INDEX(价格表!$B$4:$I$31,M7610,6),IF(AND(J7610&gt;4,J7610&lt;=5.5),INDEX(价格表!$B$4:$I$31,M7610,7),IF(J7610&gt;5.5,2.6+INDEX(价格表!$B$4:$I$31,M7610,8)*L7610)))))))</f>
        <v>2.5</v>
      </c>
    </row>
    <row r="7611" spans="1:14">
      <c r="A7611" s="20">
        <v>4606288020101</v>
      </c>
      <c r="B7611" s="18" t="s">
        <v>16</v>
      </c>
      <c r="C7611" s="21">
        <v>20201220</v>
      </c>
      <c r="D7611" s="21">
        <v>610538201209</v>
      </c>
      <c r="E7611" s="21" t="s">
        <v>16</v>
      </c>
      <c r="F7611" s="21">
        <v>20201230</v>
      </c>
      <c r="G7611" s="21" t="s">
        <v>17</v>
      </c>
      <c r="H7611" s="21" t="s">
        <v>30</v>
      </c>
      <c r="I7611" s="21" t="s">
        <v>360</v>
      </c>
      <c r="J7611" s="21">
        <v>2.12</v>
      </c>
      <c r="K7611" s="21" t="s">
        <v>20</v>
      </c>
      <c r="L7611">
        <f t="shared" si="136"/>
        <v>3</v>
      </c>
      <c r="M7611">
        <f>MATCH(H:H,价格表!$B$4:$B$35,0)</f>
        <v>16</v>
      </c>
      <c r="N7611" s="27">
        <f>IF(J7611&lt;=0.3,INDEX(价格表!$B$4:$I$31,M7611,2),IF(AND(J7611&gt;0.3,J7611&lt;=1),INDEX(价格表!$B$4:$I$31,M7611,3),IF(AND(J7611&gt;1,J7611&lt;=2.2),INDEX(价格表!$B$4:$I$31,M7611,4),IF(AND(J7611&gt;2.2,J7611&lt;=3.3),INDEX(价格表!$B$4:$I$31,M7611,5),IF(AND(J7611&gt;3.3,J7611&lt;=4),INDEX(价格表!$B$4:$I$31,M7611,6),IF(AND(J7611&gt;4,J7611&lt;=5.5),INDEX(价格表!$B$4:$I$31,M7611,7),IF(J7611&gt;5.5,2.6+INDEX(价格表!$B$4:$I$31,M7611,8)*L7611)))))))</f>
        <v>2.15</v>
      </c>
    </row>
    <row r="7612" spans="1:14">
      <c r="A7612" s="20">
        <v>4606288023836</v>
      </c>
      <c r="B7612" s="18" t="s">
        <v>16</v>
      </c>
      <c r="C7612" s="21">
        <v>20201220</v>
      </c>
      <c r="D7612" s="21">
        <v>610538201209</v>
      </c>
      <c r="E7612" s="21" t="s">
        <v>16</v>
      </c>
      <c r="F7612" s="21">
        <v>20201230</v>
      </c>
      <c r="G7612" s="21" t="s">
        <v>17</v>
      </c>
      <c r="H7612" s="21" t="s">
        <v>18</v>
      </c>
      <c r="I7612" s="21" t="s">
        <v>346</v>
      </c>
      <c r="J7612" s="21">
        <v>1.24</v>
      </c>
      <c r="K7612" s="21" t="s">
        <v>20</v>
      </c>
      <c r="L7612">
        <f t="shared" si="136"/>
        <v>2</v>
      </c>
      <c r="M7612">
        <f>MATCH(H:H,价格表!$B$4:$B$35,0)</f>
        <v>1</v>
      </c>
      <c r="N7612" s="27">
        <f>IF(J7612&lt;=0.3,INDEX(价格表!$B$4:$I$31,M7612,2),IF(AND(J7612&gt;0.3,J7612&lt;=1),INDEX(价格表!$B$4:$I$31,M7612,3),IF(AND(J7612&gt;1,J7612&lt;=2.2),INDEX(价格表!$B$4:$I$31,M7612,4),IF(AND(J7612&gt;2.2,J7612&lt;=3.3),INDEX(价格表!$B$4:$I$31,M7612,5),IF(AND(J7612&gt;3.3,J7612&lt;=4),INDEX(价格表!$B$4:$I$31,M7612,6),IF(AND(J7612&gt;4,J7612&lt;=5.5),INDEX(价格表!$B$4:$I$31,M7612,7),IF(J7612&gt;5.5,2.6+INDEX(价格表!$B$4:$I$31,M7612,8)*L7612)))))))</f>
        <v>2.15</v>
      </c>
    </row>
    <row r="7613" spans="1:14">
      <c r="A7613" s="20">
        <v>4606288023985</v>
      </c>
      <c r="B7613" s="18" t="s">
        <v>16</v>
      </c>
      <c r="C7613" s="21">
        <v>20201220</v>
      </c>
      <c r="D7613" s="21">
        <v>610538201209</v>
      </c>
      <c r="E7613" s="21" t="s">
        <v>16</v>
      </c>
      <c r="F7613" s="21">
        <v>20201230</v>
      </c>
      <c r="G7613" s="21" t="s">
        <v>17</v>
      </c>
      <c r="H7613" s="21" t="s">
        <v>45</v>
      </c>
      <c r="I7613" s="21" t="s">
        <v>143</v>
      </c>
      <c r="J7613" s="21">
        <v>2.14</v>
      </c>
      <c r="K7613" s="21" t="s">
        <v>20</v>
      </c>
      <c r="L7613">
        <f t="shared" si="136"/>
        <v>3</v>
      </c>
      <c r="M7613">
        <f>MATCH(H:H,价格表!$B$4:$B$35,0)</f>
        <v>9</v>
      </c>
      <c r="N7613" s="27">
        <f>IF(J7613&lt;=0.3,INDEX(价格表!$B$4:$I$31,M7613,2),IF(AND(J7613&gt;0.3,J7613&lt;=1),INDEX(价格表!$B$4:$I$31,M7613,3),IF(AND(J7613&gt;1,J7613&lt;=2.2),INDEX(价格表!$B$4:$I$31,M7613,4),IF(AND(J7613&gt;2.2,J7613&lt;=3.3),INDEX(价格表!$B$4:$I$31,M7613,5),IF(AND(J7613&gt;3.3,J7613&lt;=4),INDEX(价格表!$B$4:$I$31,M7613,6),IF(AND(J7613&gt;4,J7613&lt;=5.5),INDEX(价格表!$B$4:$I$31,M7613,7),IF(J7613&gt;5.5,2.6+INDEX(价格表!$B$4:$I$31,M7613,8)*L7613)))))))</f>
        <v>2.15</v>
      </c>
    </row>
    <row r="7614" spans="1:14">
      <c r="A7614" s="20">
        <v>4606288024662</v>
      </c>
      <c r="B7614" s="18" t="s">
        <v>16</v>
      </c>
      <c r="C7614" s="21">
        <v>20201220</v>
      </c>
      <c r="D7614" s="21">
        <v>610538201209</v>
      </c>
      <c r="E7614" s="21" t="s">
        <v>16</v>
      </c>
      <c r="F7614" s="21">
        <v>20201230</v>
      </c>
      <c r="G7614" s="21" t="s">
        <v>17</v>
      </c>
      <c r="H7614" s="21" t="s">
        <v>23</v>
      </c>
      <c r="I7614" s="21" t="s">
        <v>189</v>
      </c>
      <c r="J7614" s="21">
        <v>2.12</v>
      </c>
      <c r="K7614" s="21" t="s">
        <v>20</v>
      </c>
      <c r="L7614">
        <f t="shared" si="136"/>
        <v>3</v>
      </c>
      <c r="M7614">
        <f>MATCH(H:H,价格表!$B$4:$B$35,0)</f>
        <v>15</v>
      </c>
      <c r="N7614" s="27">
        <f>IF(J7614&lt;=0.3,INDEX(价格表!$B$4:$I$31,M7614,2),IF(AND(J7614&gt;0.3,J7614&lt;=1),INDEX(价格表!$B$4:$I$31,M7614,3),IF(AND(J7614&gt;1,J7614&lt;=2.2),INDEX(价格表!$B$4:$I$31,M7614,4),IF(AND(J7614&gt;2.2,J7614&lt;=3.3),INDEX(价格表!$B$4:$I$31,M7614,5),IF(AND(J7614&gt;3.3,J7614&lt;=4),INDEX(价格表!$B$4:$I$31,M7614,6),IF(AND(J7614&gt;4,J7614&lt;=5.5),INDEX(价格表!$B$4:$I$31,M7614,7),IF(J7614&gt;5.5,2.6+INDEX(价格表!$B$4:$I$31,M7614,8)*L7614)))))))</f>
        <v>2.15</v>
      </c>
    </row>
    <row r="7615" spans="1:14">
      <c r="A7615" s="20">
        <v>4606288024675</v>
      </c>
      <c r="B7615" s="18" t="s">
        <v>16</v>
      </c>
      <c r="C7615" s="21">
        <v>20201220</v>
      </c>
      <c r="D7615" s="21">
        <v>610538201209</v>
      </c>
      <c r="E7615" s="21" t="s">
        <v>16</v>
      </c>
      <c r="F7615" s="21">
        <v>20201230</v>
      </c>
      <c r="G7615" s="21" t="s">
        <v>17</v>
      </c>
      <c r="H7615" s="21" t="s">
        <v>27</v>
      </c>
      <c r="I7615" s="21" t="s">
        <v>28</v>
      </c>
      <c r="J7615" s="21">
        <v>2.06</v>
      </c>
      <c r="K7615" s="21" t="s">
        <v>20</v>
      </c>
      <c r="L7615">
        <f t="shared" si="136"/>
        <v>3</v>
      </c>
      <c r="M7615">
        <f>MATCH(H:H,价格表!$B$4:$B$35,0)</f>
        <v>3</v>
      </c>
      <c r="N7615" s="27">
        <f>IF(J7615&lt;=0.3,INDEX(价格表!$B$4:$I$31,M7615,2),IF(AND(J7615&gt;0.3,J7615&lt;=1),INDEX(价格表!$B$4:$I$31,M7615,3),IF(AND(J7615&gt;1,J7615&lt;=2.2),INDEX(价格表!$B$4:$I$31,M7615,4),IF(AND(J7615&gt;2.2,J7615&lt;=3.3),INDEX(价格表!$B$4:$I$31,M7615,5),IF(AND(J7615&gt;3.3,J7615&lt;=4),INDEX(价格表!$B$4:$I$31,M7615,6),IF(AND(J7615&gt;4,J7615&lt;=5.5),INDEX(价格表!$B$4:$I$31,M7615,7),IF(J7615&gt;5.5,2.6+INDEX(价格表!$B$4:$I$31,M7615,8)*L7615)))))))</f>
        <v>2.15</v>
      </c>
    </row>
    <row r="7616" spans="1:14">
      <c r="A7616" s="20">
        <v>4606288037979</v>
      </c>
      <c r="B7616" s="18" t="s">
        <v>16</v>
      </c>
      <c r="C7616" s="21">
        <v>20201220</v>
      </c>
      <c r="D7616" s="21">
        <v>610538201209</v>
      </c>
      <c r="E7616" s="21" t="s">
        <v>16</v>
      </c>
      <c r="F7616" s="21">
        <v>20201230</v>
      </c>
      <c r="G7616" s="21" t="s">
        <v>17</v>
      </c>
      <c r="H7616" s="21" t="s">
        <v>45</v>
      </c>
      <c r="I7616" s="21" t="s">
        <v>143</v>
      </c>
      <c r="J7616" s="21">
        <v>2.04</v>
      </c>
      <c r="K7616" s="21" t="s">
        <v>20</v>
      </c>
      <c r="L7616">
        <f t="shared" si="136"/>
        <v>3</v>
      </c>
      <c r="M7616">
        <f>MATCH(H:H,价格表!$B$4:$B$35,0)</f>
        <v>9</v>
      </c>
      <c r="N7616" s="27">
        <f>IF(J7616&lt;=0.3,INDEX(价格表!$B$4:$I$31,M7616,2),IF(AND(J7616&gt;0.3,J7616&lt;=1),INDEX(价格表!$B$4:$I$31,M7616,3),IF(AND(J7616&gt;1,J7616&lt;=2.2),INDEX(价格表!$B$4:$I$31,M7616,4),IF(AND(J7616&gt;2.2,J7616&lt;=3.3),INDEX(价格表!$B$4:$I$31,M7616,5),IF(AND(J7616&gt;3.3,J7616&lt;=4),INDEX(价格表!$B$4:$I$31,M7616,6),IF(AND(J7616&gt;4,J7616&lt;=5.5),INDEX(价格表!$B$4:$I$31,M7616,7),IF(J7616&gt;5.5,2.6+INDEX(价格表!$B$4:$I$31,M7616,8)*L7616)))))))</f>
        <v>2.15</v>
      </c>
    </row>
    <row r="7617" spans="1:14">
      <c r="A7617" s="20">
        <v>4311121933327</v>
      </c>
      <c r="B7617" s="18" t="s">
        <v>16</v>
      </c>
      <c r="C7617" s="21">
        <v>20201220</v>
      </c>
      <c r="D7617" s="21">
        <v>610538201209</v>
      </c>
      <c r="E7617" s="21" t="s">
        <v>16</v>
      </c>
      <c r="F7617" s="21">
        <v>20201230</v>
      </c>
      <c r="G7617" s="21" t="s">
        <v>17</v>
      </c>
      <c r="H7617" s="21" t="s">
        <v>298</v>
      </c>
      <c r="I7617" s="21" t="s">
        <v>313</v>
      </c>
      <c r="J7617" s="21">
        <v>3.32</v>
      </c>
      <c r="K7617" s="21" t="s">
        <v>20</v>
      </c>
      <c r="L7617">
        <f t="shared" si="136"/>
        <v>4</v>
      </c>
      <c r="M7617">
        <f>MATCH(H:H,价格表!$B$4:$B$35,0)</f>
        <v>29</v>
      </c>
      <c r="N7617" s="27">
        <f>L7617*5+3</f>
        <v>23</v>
      </c>
    </row>
    <row r="7618" spans="1:14">
      <c r="A7618" s="20">
        <v>4311121939061</v>
      </c>
      <c r="B7618" s="18" t="s">
        <v>16</v>
      </c>
      <c r="C7618" s="21">
        <v>20201220</v>
      </c>
      <c r="D7618" s="21">
        <v>610538201209</v>
      </c>
      <c r="E7618" s="21" t="s">
        <v>16</v>
      </c>
      <c r="F7618" s="21">
        <v>20201230</v>
      </c>
      <c r="G7618" s="21" t="s">
        <v>17</v>
      </c>
      <c r="H7618" s="21" t="s">
        <v>50</v>
      </c>
      <c r="I7618" s="21" t="s">
        <v>62</v>
      </c>
      <c r="J7618" s="21">
        <v>3.32</v>
      </c>
      <c r="K7618" s="21" t="s">
        <v>20</v>
      </c>
      <c r="L7618">
        <f t="shared" si="136"/>
        <v>4</v>
      </c>
      <c r="M7618">
        <f>MATCH(H:H,价格表!$B$4:$B$35,0)</f>
        <v>4</v>
      </c>
      <c r="N7618" s="27">
        <f>IF(J7618&lt;=0.3,INDEX(价格表!$B$4:$I$31,M7618,2),IF(AND(J7618&gt;0.3,J7618&lt;=1),INDEX(价格表!$B$4:$I$31,M7618,3),IF(AND(J7618&gt;1,J7618&lt;=2.2),INDEX(价格表!$B$4:$I$31,M7618,4),IF(AND(J7618&gt;2.2,J7618&lt;=3.3),INDEX(价格表!$B$4:$I$31,M7618,5),IF(AND(J7618&gt;3.3,J7618&lt;=4),INDEX(价格表!$B$4:$I$31,M7618,6),IF(AND(J7618&gt;4,J7618&lt;=5.5),INDEX(价格表!$B$4:$I$31,M7618,7),IF(J7618&gt;5.5,2.6+INDEX(价格表!$B$4:$I$31,M7618,8)*L7618)))))))</f>
        <v>3.7</v>
      </c>
    </row>
    <row r="7619" spans="1:14">
      <c r="A7619" s="20">
        <v>4311121939545</v>
      </c>
      <c r="B7619" s="18" t="s">
        <v>16</v>
      </c>
      <c r="C7619" s="21">
        <v>20201220</v>
      </c>
      <c r="D7619" s="21">
        <v>610538201209</v>
      </c>
      <c r="E7619" s="21" t="s">
        <v>16</v>
      </c>
      <c r="F7619" s="21">
        <v>20201230</v>
      </c>
      <c r="G7619" s="21" t="s">
        <v>17</v>
      </c>
      <c r="H7619" s="21" t="s">
        <v>73</v>
      </c>
      <c r="I7619" s="21" t="s">
        <v>92</v>
      </c>
      <c r="J7619" s="21">
        <v>3.32</v>
      </c>
      <c r="K7619" s="21" t="s">
        <v>20</v>
      </c>
      <c r="L7619">
        <f t="shared" si="136"/>
        <v>4</v>
      </c>
      <c r="M7619">
        <f>MATCH(H:H,价格表!$B$4:$B$35,0)</f>
        <v>7</v>
      </c>
      <c r="N7619" s="27">
        <f>IF(J7619&lt;=0.3,INDEX(价格表!$B$4:$I$31,M7619,2),IF(AND(J7619&gt;0.3,J7619&lt;=1),INDEX(价格表!$B$4:$I$31,M7619,3),IF(AND(J7619&gt;1,J7619&lt;=2.2),INDEX(价格表!$B$4:$I$31,M7619,4),IF(AND(J7619&gt;2.2,J7619&lt;=3.3),INDEX(价格表!$B$4:$I$31,M7619,5),IF(AND(J7619&gt;3.3,J7619&lt;=4),INDEX(价格表!$B$4:$I$31,M7619,6),IF(AND(J7619&gt;4,J7619&lt;=5.5),INDEX(价格表!$B$4:$I$31,M7619,7),IF(J7619&gt;5.5,2.6+INDEX(价格表!$B$4:$I$31,M7619,8)*L7619)))))))</f>
        <v>3.7</v>
      </c>
    </row>
    <row r="7620" spans="1:14">
      <c r="A7620" s="20">
        <v>4311121939598</v>
      </c>
      <c r="B7620" s="18" t="s">
        <v>16</v>
      </c>
      <c r="C7620" s="21">
        <v>20201220</v>
      </c>
      <c r="D7620" s="21">
        <v>610538201209</v>
      </c>
      <c r="E7620" s="21" t="s">
        <v>16</v>
      </c>
      <c r="F7620" s="21">
        <v>20201230</v>
      </c>
      <c r="G7620" s="21" t="s">
        <v>17</v>
      </c>
      <c r="H7620" s="21" t="s">
        <v>27</v>
      </c>
      <c r="I7620" s="21" t="s">
        <v>107</v>
      </c>
      <c r="J7620" s="21">
        <v>3.32</v>
      </c>
      <c r="K7620" s="21" t="s">
        <v>20</v>
      </c>
      <c r="L7620">
        <f t="shared" ref="L7620:L7683" si="137">ROUNDUP(J7620,0)</f>
        <v>4</v>
      </c>
      <c r="M7620">
        <f>MATCH(H:H,价格表!$B$4:$B$35,0)</f>
        <v>3</v>
      </c>
      <c r="N7620" s="27">
        <f>IF(J7620&lt;=0.3,INDEX(价格表!$B$4:$I$31,M7620,2),IF(AND(J7620&gt;0.3,J7620&lt;=1),INDEX(价格表!$B$4:$I$31,M7620,3),IF(AND(J7620&gt;1,J7620&lt;=2.2),INDEX(价格表!$B$4:$I$31,M7620,4),IF(AND(J7620&gt;2.2,J7620&lt;=3.3),INDEX(价格表!$B$4:$I$31,M7620,5),IF(AND(J7620&gt;3.3,J7620&lt;=4),INDEX(价格表!$B$4:$I$31,M7620,6),IF(AND(J7620&gt;4,J7620&lt;=5.5),INDEX(价格表!$B$4:$I$31,M7620,7),IF(J7620&gt;5.5,2.6+INDEX(价格表!$B$4:$I$31,M7620,8)*L7620)))))))</f>
        <v>3.7</v>
      </c>
    </row>
    <row r="7621" spans="1:14">
      <c r="A7621" s="20">
        <v>4311121939606</v>
      </c>
      <c r="B7621" s="18" t="s">
        <v>16</v>
      </c>
      <c r="C7621" s="21">
        <v>20201220</v>
      </c>
      <c r="D7621" s="21">
        <v>610538201209</v>
      </c>
      <c r="E7621" s="21" t="s">
        <v>16</v>
      </c>
      <c r="F7621" s="21">
        <v>20201230</v>
      </c>
      <c r="G7621" s="21" t="s">
        <v>17</v>
      </c>
      <c r="H7621" s="21" t="s">
        <v>27</v>
      </c>
      <c r="I7621" s="21" t="s">
        <v>348</v>
      </c>
      <c r="J7621" s="21">
        <v>3.32</v>
      </c>
      <c r="K7621" s="21" t="s">
        <v>20</v>
      </c>
      <c r="L7621">
        <f t="shared" si="137"/>
        <v>4</v>
      </c>
      <c r="M7621">
        <f>MATCH(H:H,价格表!$B$4:$B$35,0)</f>
        <v>3</v>
      </c>
      <c r="N7621" s="27">
        <f>IF(J7621&lt;=0.3,INDEX(价格表!$B$4:$I$31,M7621,2),IF(AND(J7621&gt;0.3,J7621&lt;=1),INDEX(价格表!$B$4:$I$31,M7621,3),IF(AND(J7621&gt;1,J7621&lt;=2.2),INDEX(价格表!$B$4:$I$31,M7621,4),IF(AND(J7621&gt;2.2,J7621&lt;=3.3),INDEX(价格表!$B$4:$I$31,M7621,5),IF(AND(J7621&gt;3.3,J7621&lt;=4),INDEX(价格表!$B$4:$I$31,M7621,6),IF(AND(J7621&gt;4,J7621&lt;=5.5),INDEX(价格表!$B$4:$I$31,M7621,7),IF(J7621&gt;5.5,2.6+INDEX(价格表!$B$4:$I$31,M7621,8)*L7621)))))))</f>
        <v>3.7</v>
      </c>
    </row>
    <row r="7622" spans="1:14">
      <c r="A7622" s="20">
        <v>4311121946991</v>
      </c>
      <c r="B7622" s="18" t="s">
        <v>16</v>
      </c>
      <c r="C7622" s="21">
        <v>20201220</v>
      </c>
      <c r="D7622" s="21">
        <v>610538201209</v>
      </c>
      <c r="E7622" s="21" t="s">
        <v>16</v>
      </c>
      <c r="F7622" s="21">
        <v>20201230</v>
      </c>
      <c r="G7622" s="21" t="s">
        <v>17</v>
      </c>
      <c r="H7622" s="21" t="s">
        <v>73</v>
      </c>
      <c r="I7622" s="21" t="s">
        <v>180</v>
      </c>
      <c r="J7622" s="21">
        <v>3.36</v>
      </c>
      <c r="K7622" s="21" t="s">
        <v>20</v>
      </c>
      <c r="L7622">
        <f t="shared" si="137"/>
        <v>4</v>
      </c>
      <c r="M7622">
        <f>MATCH(H:H,价格表!$B$4:$B$35,0)</f>
        <v>7</v>
      </c>
      <c r="N7622" s="27">
        <f>IF(J7622&lt;=0.3,INDEX(价格表!$B$4:$I$31,M7622,2),IF(AND(J7622&gt;0.3,J7622&lt;=1),INDEX(价格表!$B$4:$I$31,M7622,3),IF(AND(J7622&gt;1,J7622&lt;=2.2),INDEX(价格表!$B$4:$I$31,M7622,4),IF(AND(J7622&gt;2.2,J7622&lt;=3.3),INDEX(价格表!$B$4:$I$31,M7622,5),IF(AND(J7622&gt;3.3,J7622&lt;=4),INDEX(价格表!$B$4:$I$31,M7622,6),IF(AND(J7622&gt;4,J7622&lt;=5.5),INDEX(价格表!$B$4:$I$31,M7622,7),IF(J7622&gt;5.5,2.6+INDEX(价格表!$B$4:$I$31,M7622,8)*L7622)))))))</f>
        <v>3.7</v>
      </c>
    </row>
    <row r="7623" spans="1:14">
      <c r="A7623" s="20">
        <v>4311121990161</v>
      </c>
      <c r="B7623" s="18" t="s">
        <v>16</v>
      </c>
      <c r="C7623" s="21">
        <v>20201220</v>
      </c>
      <c r="D7623" s="21">
        <v>610538201209</v>
      </c>
      <c r="E7623" s="21" t="s">
        <v>16</v>
      </c>
      <c r="F7623" s="21">
        <v>20201230</v>
      </c>
      <c r="G7623" s="21" t="s">
        <v>17</v>
      </c>
      <c r="H7623" s="21" t="s">
        <v>50</v>
      </c>
      <c r="I7623" s="21" t="s">
        <v>62</v>
      </c>
      <c r="J7623" s="21">
        <v>3.36</v>
      </c>
      <c r="K7623" s="21" t="s">
        <v>20</v>
      </c>
      <c r="L7623">
        <f t="shared" si="137"/>
        <v>4</v>
      </c>
      <c r="M7623">
        <f>MATCH(H:H,价格表!$B$4:$B$35,0)</f>
        <v>4</v>
      </c>
      <c r="N7623" s="27">
        <f>IF(J7623&lt;=0.3,INDEX(价格表!$B$4:$I$31,M7623,2),IF(AND(J7623&gt;0.3,J7623&lt;=1),INDEX(价格表!$B$4:$I$31,M7623,3),IF(AND(J7623&gt;1,J7623&lt;=2.2),INDEX(价格表!$B$4:$I$31,M7623,4),IF(AND(J7623&gt;2.2,J7623&lt;=3.3),INDEX(价格表!$B$4:$I$31,M7623,5),IF(AND(J7623&gt;3.3,J7623&lt;=4),INDEX(价格表!$B$4:$I$31,M7623,6),IF(AND(J7623&gt;4,J7623&lt;=5.5),INDEX(价格表!$B$4:$I$31,M7623,7),IF(J7623&gt;5.5,2.6+INDEX(价格表!$B$4:$I$31,M7623,8)*L7623)))))))</f>
        <v>3.7</v>
      </c>
    </row>
    <row r="7624" spans="1:14">
      <c r="A7624" s="20">
        <v>4311121990173</v>
      </c>
      <c r="B7624" s="18" t="s">
        <v>16</v>
      </c>
      <c r="C7624" s="21">
        <v>20201220</v>
      </c>
      <c r="D7624" s="21">
        <v>610538201209</v>
      </c>
      <c r="E7624" s="21" t="s">
        <v>16</v>
      </c>
      <c r="F7624" s="21">
        <v>20201230</v>
      </c>
      <c r="G7624" s="21" t="s">
        <v>17</v>
      </c>
      <c r="H7624" s="21" t="s">
        <v>88</v>
      </c>
      <c r="I7624" s="21" t="s">
        <v>101</v>
      </c>
      <c r="J7624" s="21">
        <v>3.32</v>
      </c>
      <c r="K7624" s="21" t="s">
        <v>20</v>
      </c>
      <c r="L7624">
        <f t="shared" si="137"/>
        <v>4</v>
      </c>
      <c r="M7624">
        <f>MATCH(H:H,价格表!$B$4:$B$35,0)</f>
        <v>19</v>
      </c>
      <c r="N7624" s="27">
        <f>IF(J7624&lt;=0.3,INDEX(价格表!$B$4:$I$31,M7624,2),IF(AND(J7624&gt;0.3,J7624&lt;=1),INDEX(价格表!$B$4:$I$31,M7624,3),IF(AND(J7624&gt;1,J7624&lt;=2.2),INDEX(价格表!$B$4:$I$31,M7624,4),IF(AND(J7624&gt;2.2,J7624&lt;=3.3),INDEX(价格表!$B$4:$I$31,M7624,5),IF(AND(J7624&gt;3.3,J7624&lt;=4),INDEX(价格表!$B$4:$I$31,M7624,6),IF(AND(J7624&gt;4,J7624&lt;=5.5),INDEX(价格表!$B$4:$I$31,M7624,7),IF(J7624&gt;5.5,2.6+INDEX(价格表!$B$4:$I$31,M7624,8)*L7624)))))))</f>
        <v>3.7</v>
      </c>
    </row>
    <row r="7625" spans="1:14">
      <c r="A7625" s="20">
        <v>4311121990176</v>
      </c>
      <c r="B7625" s="18" t="s">
        <v>16</v>
      </c>
      <c r="C7625" s="21">
        <v>20201220</v>
      </c>
      <c r="D7625" s="21">
        <v>610538201209</v>
      </c>
      <c r="E7625" s="21" t="s">
        <v>16</v>
      </c>
      <c r="F7625" s="21">
        <v>20201230</v>
      </c>
      <c r="G7625" s="21" t="s">
        <v>17</v>
      </c>
      <c r="H7625" s="21" t="s">
        <v>73</v>
      </c>
      <c r="I7625" s="21" t="s">
        <v>138</v>
      </c>
      <c r="J7625" s="21">
        <v>3.32</v>
      </c>
      <c r="K7625" s="21" t="s">
        <v>20</v>
      </c>
      <c r="L7625">
        <f t="shared" si="137"/>
        <v>4</v>
      </c>
      <c r="M7625">
        <f>MATCH(H:H,价格表!$B$4:$B$35,0)</f>
        <v>7</v>
      </c>
      <c r="N7625" s="27">
        <f>IF(J7625&lt;=0.3,INDEX(价格表!$B$4:$I$31,M7625,2),IF(AND(J7625&gt;0.3,J7625&lt;=1),INDEX(价格表!$B$4:$I$31,M7625,3),IF(AND(J7625&gt;1,J7625&lt;=2.2),INDEX(价格表!$B$4:$I$31,M7625,4),IF(AND(J7625&gt;2.2,J7625&lt;=3.3),INDEX(价格表!$B$4:$I$31,M7625,5),IF(AND(J7625&gt;3.3,J7625&lt;=4),INDEX(价格表!$B$4:$I$31,M7625,6),IF(AND(J7625&gt;4,J7625&lt;=5.5),INDEX(价格表!$B$4:$I$31,M7625,7),IF(J7625&gt;5.5,2.6+INDEX(价格表!$B$4:$I$31,M7625,8)*L7625)))))))</f>
        <v>3.7</v>
      </c>
    </row>
    <row r="7626" spans="1:14">
      <c r="A7626" s="20">
        <v>4311121990724</v>
      </c>
      <c r="B7626" s="18" t="s">
        <v>16</v>
      </c>
      <c r="C7626" s="21">
        <v>20201220</v>
      </c>
      <c r="D7626" s="21">
        <v>610538201209</v>
      </c>
      <c r="E7626" s="21" t="s">
        <v>16</v>
      </c>
      <c r="F7626" s="21">
        <v>20201230</v>
      </c>
      <c r="G7626" s="21" t="s">
        <v>17</v>
      </c>
      <c r="H7626" s="21" t="s">
        <v>43</v>
      </c>
      <c r="I7626" s="21" t="s">
        <v>44</v>
      </c>
      <c r="J7626" s="21">
        <v>3.32</v>
      </c>
      <c r="K7626" s="21" t="s">
        <v>20</v>
      </c>
      <c r="L7626">
        <f t="shared" si="137"/>
        <v>4</v>
      </c>
      <c r="M7626">
        <f>MATCH(H:H,价格表!$B$4:$B$35,0)</f>
        <v>10</v>
      </c>
      <c r="N7626" s="27">
        <f>IF(J7626&lt;=0.3,INDEX(价格表!$B$4:$I$31,M7626,2),IF(AND(J7626&gt;0.3,J7626&lt;=1),INDEX(价格表!$B$4:$I$31,M7626,3),IF(AND(J7626&gt;1,J7626&lt;=2.2),INDEX(价格表!$B$4:$I$31,M7626,4),IF(AND(J7626&gt;2.2,J7626&lt;=3.3),INDEX(价格表!$B$4:$I$31,M7626,5),IF(AND(J7626&gt;3.3,J7626&lt;=4),INDEX(价格表!$B$4:$I$31,M7626,6),IF(AND(J7626&gt;4,J7626&lt;=5.5),INDEX(价格表!$B$4:$I$31,M7626,7),IF(J7626&gt;5.5,2.6+INDEX(价格表!$B$4:$I$31,M7626,8)*L7626)))))))</f>
        <v>3.7</v>
      </c>
    </row>
    <row r="7627" spans="1:14">
      <c r="A7627" s="20">
        <v>4311122005902</v>
      </c>
      <c r="B7627" s="18" t="s">
        <v>16</v>
      </c>
      <c r="C7627" s="21">
        <v>20201220</v>
      </c>
      <c r="D7627" s="21">
        <v>610538201209</v>
      </c>
      <c r="E7627" s="21" t="s">
        <v>16</v>
      </c>
      <c r="F7627" s="21">
        <v>20201230</v>
      </c>
      <c r="G7627" s="21" t="s">
        <v>17</v>
      </c>
      <c r="H7627" s="21" t="s">
        <v>43</v>
      </c>
      <c r="I7627" s="21" t="s">
        <v>47</v>
      </c>
      <c r="J7627" s="21">
        <v>3.32</v>
      </c>
      <c r="K7627" s="21" t="s">
        <v>20</v>
      </c>
      <c r="L7627">
        <f t="shared" si="137"/>
        <v>4</v>
      </c>
      <c r="M7627">
        <f>MATCH(H:H,价格表!$B$4:$B$35,0)</f>
        <v>10</v>
      </c>
      <c r="N7627" s="27">
        <f>IF(J7627&lt;=0.3,INDEX(价格表!$B$4:$I$31,M7627,2),IF(AND(J7627&gt;0.3,J7627&lt;=1),INDEX(价格表!$B$4:$I$31,M7627,3),IF(AND(J7627&gt;1,J7627&lt;=2.2),INDEX(价格表!$B$4:$I$31,M7627,4),IF(AND(J7627&gt;2.2,J7627&lt;=3.3),INDEX(价格表!$B$4:$I$31,M7627,5),IF(AND(J7627&gt;3.3,J7627&lt;=4),INDEX(价格表!$B$4:$I$31,M7627,6),IF(AND(J7627&gt;4,J7627&lt;=5.5),INDEX(价格表!$B$4:$I$31,M7627,7),IF(J7627&gt;5.5,2.6+INDEX(价格表!$B$4:$I$31,M7627,8)*L7627)))))))</f>
        <v>3.7</v>
      </c>
    </row>
    <row r="7628" spans="1:14">
      <c r="A7628" s="20">
        <v>4311136563428</v>
      </c>
      <c r="B7628" s="18" t="s">
        <v>16</v>
      </c>
      <c r="C7628" s="21">
        <v>20201220</v>
      </c>
      <c r="D7628" s="21">
        <v>610538201209</v>
      </c>
      <c r="E7628" s="21" t="s">
        <v>16</v>
      </c>
      <c r="F7628" s="21">
        <v>20201230</v>
      </c>
      <c r="G7628" s="21" t="s">
        <v>17</v>
      </c>
      <c r="H7628" s="21" t="s">
        <v>82</v>
      </c>
      <c r="I7628" s="21" t="s">
        <v>83</v>
      </c>
      <c r="J7628" s="21">
        <v>3.32</v>
      </c>
      <c r="K7628" s="21" t="s">
        <v>20</v>
      </c>
      <c r="L7628">
        <f t="shared" si="137"/>
        <v>4</v>
      </c>
      <c r="M7628">
        <f>MATCH(H:H,价格表!$B$4:$B$35,0)</f>
        <v>2</v>
      </c>
      <c r="N7628" s="27">
        <f>IF(J7628&lt;=0.3,INDEX(价格表!$B$4:$I$31,M7628,2),IF(AND(J7628&gt;0.3,J7628&lt;=1),INDEX(价格表!$B$4:$I$31,M7628,3),IF(AND(J7628&gt;1,J7628&lt;=2.2),INDEX(价格表!$B$4:$I$31,M7628,4),IF(AND(J7628&gt;2.2,J7628&lt;=3.3),INDEX(价格表!$B$4:$I$31,M7628,5),IF(AND(J7628&gt;3.3,J7628&lt;=4),INDEX(价格表!$B$4:$I$31,M7628,6),IF(AND(J7628&gt;4,J7628&lt;=5.5),INDEX(价格表!$B$4:$I$31,M7628,7),IF(J7628&gt;5.5,2.6+INDEX(价格表!$B$4:$I$31,M7628,8)*L7628)))))))</f>
        <v>3.7</v>
      </c>
    </row>
    <row r="7629" spans="1:14">
      <c r="A7629" s="20">
        <v>4311136563429</v>
      </c>
      <c r="B7629" s="18" t="s">
        <v>16</v>
      </c>
      <c r="C7629" s="21">
        <v>20201220</v>
      </c>
      <c r="D7629" s="21">
        <v>610538201209</v>
      </c>
      <c r="E7629" s="21" t="s">
        <v>16</v>
      </c>
      <c r="F7629" s="21">
        <v>20201230</v>
      </c>
      <c r="G7629" s="21" t="s">
        <v>17</v>
      </c>
      <c r="H7629" s="21" t="s">
        <v>56</v>
      </c>
      <c r="I7629" s="21" t="s">
        <v>57</v>
      </c>
      <c r="J7629" s="21">
        <v>3.34</v>
      </c>
      <c r="K7629" s="21" t="s">
        <v>20</v>
      </c>
      <c r="L7629">
        <f t="shared" si="137"/>
        <v>4</v>
      </c>
      <c r="M7629">
        <f>MATCH(H:H,价格表!$B$4:$B$35,0)</f>
        <v>11</v>
      </c>
      <c r="N7629" s="27">
        <f>IF(J7629&lt;=0.3,INDEX(价格表!$B$4:$I$31,M7629,2),IF(AND(J7629&gt;0.3,J7629&lt;=1),INDEX(价格表!$B$4:$I$31,M7629,3),IF(AND(J7629&gt;1,J7629&lt;=2.2),INDEX(价格表!$B$4:$I$31,M7629,4),IF(AND(J7629&gt;2.2,J7629&lt;=3.3),INDEX(价格表!$B$4:$I$31,M7629,5),IF(AND(J7629&gt;3.3,J7629&lt;=4),INDEX(价格表!$B$4:$I$31,M7629,6),IF(AND(J7629&gt;4,J7629&lt;=5.5),INDEX(价格表!$B$4:$I$31,M7629,7),IF(J7629&gt;5.5,2.6+INDEX(价格表!$B$4:$I$31,M7629,8)*L7629)))))))</f>
        <v>3.7</v>
      </c>
    </row>
    <row r="7630" spans="1:14">
      <c r="A7630" s="20">
        <v>4311136563430</v>
      </c>
      <c r="B7630" s="18" t="s">
        <v>16</v>
      </c>
      <c r="C7630" s="21">
        <v>20201220</v>
      </c>
      <c r="D7630" s="21">
        <v>610538201209</v>
      </c>
      <c r="E7630" s="21" t="s">
        <v>16</v>
      </c>
      <c r="F7630" s="21">
        <v>20201230</v>
      </c>
      <c r="G7630" s="21" t="s">
        <v>17</v>
      </c>
      <c r="H7630" s="21" t="s">
        <v>45</v>
      </c>
      <c r="I7630" s="21" t="s">
        <v>196</v>
      </c>
      <c r="J7630" s="21">
        <v>3.72</v>
      </c>
      <c r="K7630" s="21" t="s">
        <v>20</v>
      </c>
      <c r="L7630">
        <f t="shared" si="137"/>
        <v>4</v>
      </c>
      <c r="M7630">
        <f>MATCH(H:H,价格表!$B$4:$B$35,0)</f>
        <v>9</v>
      </c>
      <c r="N7630" s="27">
        <f>IF(J7630&lt;=0.3,INDEX(价格表!$B$4:$I$31,M7630,2),IF(AND(J7630&gt;0.3,J7630&lt;=1),INDEX(价格表!$B$4:$I$31,M7630,3),IF(AND(J7630&gt;1,J7630&lt;=2.2),INDEX(价格表!$B$4:$I$31,M7630,4),IF(AND(J7630&gt;2.2,J7630&lt;=3.3),INDEX(价格表!$B$4:$I$31,M7630,5),IF(AND(J7630&gt;3.3,J7630&lt;=4),INDEX(价格表!$B$4:$I$31,M7630,6),IF(AND(J7630&gt;4,J7630&lt;=5.5),INDEX(价格表!$B$4:$I$31,M7630,7),IF(J7630&gt;5.5,2.6+INDEX(价格表!$B$4:$I$31,M7630,8)*L7630)))))))</f>
        <v>3.7</v>
      </c>
    </row>
    <row r="7631" spans="1:14">
      <c r="A7631" s="20">
        <v>4311136563431</v>
      </c>
      <c r="B7631" s="18" t="s">
        <v>16</v>
      </c>
      <c r="C7631" s="21">
        <v>20201220</v>
      </c>
      <c r="D7631" s="21">
        <v>610538201209</v>
      </c>
      <c r="E7631" s="21" t="s">
        <v>16</v>
      </c>
      <c r="F7631" s="21">
        <v>20201230</v>
      </c>
      <c r="G7631" s="21" t="s">
        <v>17</v>
      </c>
      <c r="H7631" s="21" t="s">
        <v>25</v>
      </c>
      <c r="I7631" s="21" t="s">
        <v>42</v>
      </c>
      <c r="J7631" s="21">
        <v>3.32</v>
      </c>
      <c r="K7631" s="21" t="s">
        <v>20</v>
      </c>
      <c r="L7631">
        <f t="shared" si="137"/>
        <v>4</v>
      </c>
      <c r="M7631">
        <f>MATCH(H:H,价格表!$B$4:$B$35,0)</f>
        <v>25</v>
      </c>
      <c r="N7631" s="27">
        <f>IF(J7631&lt;=0.3,INDEX(价格表!$B$4:$I$31,M7631,2),IF(AND(J7631&gt;0.3,J7631&lt;=1),INDEX(价格表!$B$4:$I$31,M7631,3),IF(AND(J7631&gt;1,J7631&lt;=2.2),INDEX(价格表!$B$4:$I$31,M7631,4),IF(AND(J7631&gt;2.2,J7631&lt;=3.3),INDEX(价格表!$B$4:$I$31,M7631,5),IF(AND(J7631&gt;3.3,J7631&lt;=4),INDEX(价格表!$B$4:$I$31,M7631,6),IF(AND(J7631&gt;4,J7631&lt;=5.5),INDEX(价格表!$B$4:$I$31,M7631,7),IF(J7631&gt;5.5,2.6+INDEX(价格表!$B$4:$I$31,M7631,8)*L7631)))))))</f>
        <v>3.7</v>
      </c>
    </row>
    <row r="7632" spans="1:14">
      <c r="A7632" s="20">
        <v>4311136563432</v>
      </c>
      <c r="B7632" s="18" t="s">
        <v>16</v>
      </c>
      <c r="C7632" s="21">
        <v>20201220</v>
      </c>
      <c r="D7632" s="21">
        <v>610538201209</v>
      </c>
      <c r="E7632" s="21" t="s">
        <v>16</v>
      </c>
      <c r="F7632" s="21">
        <v>20201230</v>
      </c>
      <c r="G7632" s="21" t="s">
        <v>17</v>
      </c>
      <c r="H7632" s="21" t="s">
        <v>123</v>
      </c>
      <c r="I7632" s="21" t="s">
        <v>198</v>
      </c>
      <c r="J7632" s="21">
        <v>3.32</v>
      </c>
      <c r="K7632" s="21" t="s">
        <v>20</v>
      </c>
      <c r="L7632">
        <f t="shared" si="137"/>
        <v>4</v>
      </c>
      <c r="M7632">
        <f>MATCH(H:H,价格表!$B$4:$B$35,0)</f>
        <v>30</v>
      </c>
      <c r="N7632" s="27">
        <f>L7632*7+3</f>
        <v>31</v>
      </c>
    </row>
    <row r="7633" spans="1:14">
      <c r="A7633" s="20">
        <v>4311136579534</v>
      </c>
      <c r="B7633" s="18" t="s">
        <v>16</v>
      </c>
      <c r="C7633" s="21">
        <v>20201220</v>
      </c>
      <c r="D7633" s="21">
        <v>610538201209</v>
      </c>
      <c r="E7633" s="21" t="s">
        <v>16</v>
      </c>
      <c r="F7633" s="21">
        <v>20201230</v>
      </c>
      <c r="G7633" s="21" t="s">
        <v>17</v>
      </c>
      <c r="H7633" s="21" t="s">
        <v>54</v>
      </c>
      <c r="I7633" s="21" t="s">
        <v>94</v>
      </c>
      <c r="J7633" s="21">
        <v>3.32</v>
      </c>
      <c r="K7633" s="21" t="s">
        <v>20</v>
      </c>
      <c r="L7633">
        <f t="shared" si="137"/>
        <v>4</v>
      </c>
      <c r="M7633">
        <f>MATCH(H:H,价格表!$B$4:$B$35,0)</f>
        <v>14</v>
      </c>
      <c r="N7633" s="27">
        <f>IF(J7633&lt;=0.3,INDEX(价格表!$B$4:$I$31,M7633,2),IF(AND(J7633&gt;0.3,J7633&lt;=1),INDEX(价格表!$B$4:$I$31,M7633,3),IF(AND(J7633&gt;1,J7633&lt;=2.2),INDEX(价格表!$B$4:$I$31,M7633,4),IF(AND(J7633&gt;2.2,J7633&lt;=3.3),INDEX(价格表!$B$4:$I$31,M7633,5),IF(AND(J7633&gt;3.3,J7633&lt;=4),INDEX(价格表!$B$4:$I$31,M7633,6),IF(AND(J7633&gt;4,J7633&lt;=5.5),INDEX(价格表!$B$4:$I$31,M7633,7),IF(J7633&gt;5.5,2.6+INDEX(价格表!$B$4:$I$31,M7633,8)*L7633)))))))</f>
        <v>3.7</v>
      </c>
    </row>
    <row r="7634" spans="1:14">
      <c r="A7634" s="20">
        <v>4311136580573</v>
      </c>
      <c r="B7634" s="18" t="s">
        <v>16</v>
      </c>
      <c r="C7634" s="21">
        <v>20201220</v>
      </c>
      <c r="D7634" s="21">
        <v>610538201209</v>
      </c>
      <c r="E7634" s="21" t="s">
        <v>16</v>
      </c>
      <c r="F7634" s="21">
        <v>20201230</v>
      </c>
      <c r="G7634" s="21" t="s">
        <v>17</v>
      </c>
      <c r="H7634" s="21" t="s">
        <v>27</v>
      </c>
      <c r="I7634" s="21" t="s">
        <v>107</v>
      </c>
      <c r="J7634" s="21">
        <v>3.32</v>
      </c>
      <c r="K7634" s="21" t="s">
        <v>20</v>
      </c>
      <c r="L7634">
        <f t="shared" si="137"/>
        <v>4</v>
      </c>
      <c r="M7634">
        <f>MATCH(H:H,价格表!$B$4:$B$35,0)</f>
        <v>3</v>
      </c>
      <c r="N7634" s="27">
        <f>IF(J7634&lt;=0.3,INDEX(价格表!$B$4:$I$31,M7634,2),IF(AND(J7634&gt;0.3,J7634&lt;=1),INDEX(价格表!$B$4:$I$31,M7634,3),IF(AND(J7634&gt;1,J7634&lt;=2.2),INDEX(价格表!$B$4:$I$31,M7634,4),IF(AND(J7634&gt;2.2,J7634&lt;=3.3),INDEX(价格表!$B$4:$I$31,M7634,5),IF(AND(J7634&gt;3.3,J7634&lt;=4),INDEX(价格表!$B$4:$I$31,M7634,6),IF(AND(J7634&gt;4,J7634&lt;=5.5),INDEX(价格表!$B$4:$I$31,M7634,7),IF(J7634&gt;5.5,2.6+INDEX(价格表!$B$4:$I$31,M7634,8)*L7634)))))))</f>
        <v>3.7</v>
      </c>
    </row>
    <row r="7635" spans="1:14">
      <c r="A7635" s="20">
        <v>4311136581080</v>
      </c>
      <c r="B7635" s="18" t="s">
        <v>16</v>
      </c>
      <c r="C7635" s="21">
        <v>20201220</v>
      </c>
      <c r="D7635" s="21">
        <v>610538201209</v>
      </c>
      <c r="E7635" s="21" t="s">
        <v>16</v>
      </c>
      <c r="F7635" s="21">
        <v>20201230</v>
      </c>
      <c r="G7635" s="21" t="s">
        <v>17</v>
      </c>
      <c r="H7635" s="21" t="s">
        <v>73</v>
      </c>
      <c r="I7635" s="21" t="s">
        <v>91</v>
      </c>
      <c r="J7635" s="21">
        <v>3.32</v>
      </c>
      <c r="K7635" s="21" t="s">
        <v>20</v>
      </c>
      <c r="L7635">
        <f t="shared" si="137"/>
        <v>4</v>
      </c>
      <c r="M7635">
        <f>MATCH(H:H,价格表!$B$4:$B$35,0)</f>
        <v>7</v>
      </c>
      <c r="N7635" s="27">
        <f>IF(J7635&lt;=0.3,INDEX(价格表!$B$4:$I$31,M7635,2),IF(AND(J7635&gt;0.3,J7635&lt;=1),INDEX(价格表!$B$4:$I$31,M7635,3),IF(AND(J7635&gt;1,J7635&lt;=2.2),INDEX(价格表!$B$4:$I$31,M7635,4),IF(AND(J7635&gt;2.2,J7635&lt;=3.3),INDEX(价格表!$B$4:$I$31,M7635,5),IF(AND(J7635&gt;3.3,J7635&lt;=4),INDEX(价格表!$B$4:$I$31,M7635,6),IF(AND(J7635&gt;4,J7635&lt;=5.5),INDEX(价格表!$B$4:$I$31,M7635,7),IF(J7635&gt;5.5,2.6+INDEX(价格表!$B$4:$I$31,M7635,8)*L7635)))))))</f>
        <v>3.7</v>
      </c>
    </row>
    <row r="7636" spans="1:14">
      <c r="A7636" s="20">
        <v>4311136581081</v>
      </c>
      <c r="B7636" s="18" t="s">
        <v>16</v>
      </c>
      <c r="C7636" s="21">
        <v>20201220</v>
      </c>
      <c r="D7636" s="21">
        <v>610538201209</v>
      </c>
      <c r="E7636" s="21" t="s">
        <v>16</v>
      </c>
      <c r="F7636" s="21">
        <v>20201230</v>
      </c>
      <c r="G7636" s="21" t="s">
        <v>17</v>
      </c>
      <c r="H7636" s="21" t="s">
        <v>50</v>
      </c>
      <c r="I7636" s="21" t="s">
        <v>51</v>
      </c>
      <c r="J7636" s="21">
        <v>3.32</v>
      </c>
      <c r="K7636" s="21" t="s">
        <v>20</v>
      </c>
      <c r="L7636">
        <f t="shared" si="137"/>
        <v>4</v>
      </c>
      <c r="M7636">
        <f>MATCH(H:H,价格表!$B$4:$B$35,0)</f>
        <v>4</v>
      </c>
      <c r="N7636" s="27">
        <f>IF(J7636&lt;=0.3,INDEX(价格表!$B$4:$I$31,M7636,2),IF(AND(J7636&gt;0.3,J7636&lt;=1),INDEX(价格表!$B$4:$I$31,M7636,3),IF(AND(J7636&gt;1,J7636&lt;=2.2),INDEX(价格表!$B$4:$I$31,M7636,4),IF(AND(J7636&gt;2.2,J7636&lt;=3.3),INDEX(价格表!$B$4:$I$31,M7636,5),IF(AND(J7636&gt;3.3,J7636&lt;=4),INDEX(价格表!$B$4:$I$31,M7636,6),IF(AND(J7636&gt;4,J7636&lt;=5.5),INDEX(价格表!$B$4:$I$31,M7636,7),IF(J7636&gt;5.5,2.6+INDEX(价格表!$B$4:$I$31,M7636,8)*L7636)))))))</f>
        <v>3.7</v>
      </c>
    </row>
    <row r="7637" spans="1:14">
      <c r="A7637" s="20">
        <v>4311136581082</v>
      </c>
      <c r="B7637" s="18" t="s">
        <v>16</v>
      </c>
      <c r="C7637" s="21">
        <v>20201220</v>
      </c>
      <c r="D7637" s="21">
        <v>610538201209</v>
      </c>
      <c r="E7637" s="21" t="s">
        <v>16</v>
      </c>
      <c r="F7637" s="21">
        <v>20201230</v>
      </c>
      <c r="G7637" s="21" t="s">
        <v>17</v>
      </c>
      <c r="H7637" s="21" t="s">
        <v>66</v>
      </c>
      <c r="I7637" s="21" t="s">
        <v>142</v>
      </c>
      <c r="J7637" s="21">
        <v>3.32</v>
      </c>
      <c r="K7637" s="21" t="s">
        <v>20</v>
      </c>
      <c r="L7637">
        <f t="shared" si="137"/>
        <v>4</v>
      </c>
      <c r="M7637">
        <f>MATCH(H:H,价格表!$B$4:$B$35,0)</f>
        <v>17</v>
      </c>
      <c r="N7637" s="27">
        <f>IF(J7637&lt;=0.3,INDEX(价格表!$B$4:$I$31,M7637,2),IF(AND(J7637&gt;0.3,J7637&lt;=1),INDEX(价格表!$B$4:$I$31,M7637,3),IF(AND(J7637&gt;1,J7637&lt;=2.2),INDEX(价格表!$B$4:$I$31,M7637,4),IF(AND(J7637&gt;2.2,J7637&lt;=3.3),INDEX(价格表!$B$4:$I$31,M7637,5),IF(AND(J7637&gt;3.3,J7637&lt;=4),INDEX(价格表!$B$4:$I$31,M7637,6),IF(AND(J7637&gt;4,J7637&lt;=5.5),INDEX(价格表!$B$4:$I$31,M7637,7),IF(J7637&gt;5.5,2.6+INDEX(价格表!$B$4:$I$31,M7637,8)*L7637)))))))</f>
        <v>3.7</v>
      </c>
    </row>
    <row r="7638" spans="1:14">
      <c r="A7638" s="20">
        <v>4311136581083</v>
      </c>
      <c r="B7638" s="18" t="s">
        <v>16</v>
      </c>
      <c r="C7638" s="21">
        <v>20201220</v>
      </c>
      <c r="D7638" s="21">
        <v>610538201209</v>
      </c>
      <c r="E7638" s="21" t="s">
        <v>16</v>
      </c>
      <c r="F7638" s="21">
        <v>20201230</v>
      </c>
      <c r="G7638" s="21" t="s">
        <v>17</v>
      </c>
      <c r="H7638" s="21" t="s">
        <v>54</v>
      </c>
      <c r="I7638" s="21" t="s">
        <v>129</v>
      </c>
      <c r="J7638" s="21">
        <v>3.32</v>
      </c>
      <c r="K7638" s="21" t="s">
        <v>20</v>
      </c>
      <c r="L7638">
        <f t="shared" si="137"/>
        <v>4</v>
      </c>
      <c r="M7638">
        <f>MATCH(H:H,价格表!$B$4:$B$35,0)</f>
        <v>14</v>
      </c>
      <c r="N7638" s="27">
        <f>IF(J7638&lt;=0.3,INDEX(价格表!$B$4:$I$31,M7638,2),IF(AND(J7638&gt;0.3,J7638&lt;=1),INDEX(价格表!$B$4:$I$31,M7638,3),IF(AND(J7638&gt;1,J7638&lt;=2.2),INDEX(价格表!$B$4:$I$31,M7638,4),IF(AND(J7638&gt;2.2,J7638&lt;=3.3),INDEX(价格表!$B$4:$I$31,M7638,5),IF(AND(J7638&gt;3.3,J7638&lt;=4),INDEX(价格表!$B$4:$I$31,M7638,6),IF(AND(J7638&gt;4,J7638&lt;=5.5),INDEX(价格表!$B$4:$I$31,M7638,7),IF(J7638&gt;5.5,2.6+INDEX(价格表!$B$4:$I$31,M7638,8)*L7638)))))))</f>
        <v>3.7</v>
      </c>
    </row>
    <row r="7639" spans="1:14">
      <c r="A7639" s="20">
        <v>4311136581084</v>
      </c>
      <c r="B7639" s="18" t="s">
        <v>16</v>
      </c>
      <c r="C7639" s="21">
        <v>20201220</v>
      </c>
      <c r="D7639" s="21">
        <v>610538201209</v>
      </c>
      <c r="E7639" s="21" t="s">
        <v>16</v>
      </c>
      <c r="F7639" s="21">
        <v>20201230</v>
      </c>
      <c r="G7639" s="21" t="s">
        <v>17</v>
      </c>
      <c r="H7639" s="21" t="s">
        <v>39</v>
      </c>
      <c r="I7639" s="21" t="s">
        <v>40</v>
      </c>
      <c r="J7639" s="21">
        <v>3.32</v>
      </c>
      <c r="K7639" s="21" t="s">
        <v>20</v>
      </c>
      <c r="L7639">
        <f t="shared" si="137"/>
        <v>4</v>
      </c>
      <c r="M7639">
        <f>MATCH(H:H,价格表!$B$4:$B$35,0)</f>
        <v>23</v>
      </c>
      <c r="N7639" s="27">
        <f>IF(J7639&lt;=0.3,INDEX(价格表!$B$4:$I$31,M7639,2),IF(AND(J7639&gt;0.3,J7639&lt;=1),INDEX(价格表!$B$4:$I$31,M7639,3),IF(AND(J7639&gt;1,J7639&lt;=2.2),INDEX(价格表!$B$4:$I$31,M7639,4),IF(AND(J7639&gt;2.2,J7639&lt;=3.3),INDEX(价格表!$B$4:$I$31,M7639,5),IF(AND(J7639&gt;3.3,J7639&lt;=4),INDEX(价格表!$B$4:$I$31,M7639,6),IF(AND(J7639&gt;4,J7639&lt;=5.5),INDEX(价格表!$B$4:$I$31,M7639,7),IF(J7639&gt;5.5,2.6+INDEX(价格表!$B$4:$I$31,M7639,8)*L7639)))))))</f>
        <v>3.7</v>
      </c>
    </row>
    <row r="7640" spans="1:14">
      <c r="A7640" s="20">
        <v>4311136581085</v>
      </c>
      <c r="B7640" s="18" t="s">
        <v>16</v>
      </c>
      <c r="C7640" s="21">
        <v>20201220</v>
      </c>
      <c r="D7640" s="21">
        <v>610538201209</v>
      </c>
      <c r="E7640" s="21" t="s">
        <v>16</v>
      </c>
      <c r="F7640" s="21">
        <v>20201230</v>
      </c>
      <c r="G7640" s="21" t="s">
        <v>17</v>
      </c>
      <c r="H7640" s="21" t="s">
        <v>27</v>
      </c>
      <c r="I7640" s="21" t="s">
        <v>128</v>
      </c>
      <c r="J7640" s="21">
        <v>3.33</v>
      </c>
      <c r="K7640" s="21" t="s">
        <v>20</v>
      </c>
      <c r="L7640">
        <f t="shared" si="137"/>
        <v>4</v>
      </c>
      <c r="M7640">
        <f>MATCH(H:H,价格表!$B$4:$B$35,0)</f>
        <v>3</v>
      </c>
      <c r="N7640" s="27">
        <f>IF(J7640&lt;=0.3,INDEX(价格表!$B$4:$I$31,M7640,2),IF(AND(J7640&gt;0.3,J7640&lt;=1),INDEX(价格表!$B$4:$I$31,M7640,3),IF(AND(J7640&gt;1,J7640&lt;=2.2),INDEX(价格表!$B$4:$I$31,M7640,4),IF(AND(J7640&gt;2.2,J7640&lt;=3.3),INDEX(价格表!$B$4:$I$31,M7640,5),IF(AND(J7640&gt;3.3,J7640&lt;=4),INDEX(价格表!$B$4:$I$31,M7640,6),IF(AND(J7640&gt;4,J7640&lt;=5.5),INDEX(价格表!$B$4:$I$31,M7640,7),IF(J7640&gt;5.5,2.6+INDEX(价格表!$B$4:$I$31,M7640,8)*L7640)))))))</f>
        <v>3.7</v>
      </c>
    </row>
    <row r="7641" spans="1:14">
      <c r="A7641" s="20">
        <v>4311136581087</v>
      </c>
      <c r="B7641" s="18" t="s">
        <v>16</v>
      </c>
      <c r="C7641" s="21">
        <v>20201220</v>
      </c>
      <c r="D7641" s="21">
        <v>610538201209</v>
      </c>
      <c r="E7641" s="21" t="s">
        <v>16</v>
      </c>
      <c r="F7641" s="21">
        <v>20201230</v>
      </c>
      <c r="G7641" s="21" t="s">
        <v>17</v>
      </c>
      <c r="H7641" s="21" t="s">
        <v>54</v>
      </c>
      <c r="I7641" s="21" t="s">
        <v>376</v>
      </c>
      <c r="J7641" s="21">
        <v>3.32</v>
      </c>
      <c r="K7641" s="21" t="s">
        <v>20</v>
      </c>
      <c r="L7641">
        <f t="shared" si="137"/>
        <v>4</v>
      </c>
      <c r="M7641">
        <f>MATCH(H:H,价格表!$B$4:$B$35,0)</f>
        <v>14</v>
      </c>
      <c r="N7641" s="27">
        <f>IF(J7641&lt;=0.3,INDEX(价格表!$B$4:$I$31,M7641,2),IF(AND(J7641&gt;0.3,J7641&lt;=1),INDEX(价格表!$B$4:$I$31,M7641,3),IF(AND(J7641&gt;1,J7641&lt;=2.2),INDEX(价格表!$B$4:$I$31,M7641,4),IF(AND(J7641&gt;2.2,J7641&lt;=3.3),INDEX(价格表!$B$4:$I$31,M7641,5),IF(AND(J7641&gt;3.3,J7641&lt;=4),INDEX(价格表!$B$4:$I$31,M7641,6),IF(AND(J7641&gt;4,J7641&lt;=5.5),INDEX(价格表!$B$4:$I$31,M7641,7),IF(J7641&gt;5.5,2.6+INDEX(价格表!$B$4:$I$31,M7641,8)*L7641)))))))</f>
        <v>3.7</v>
      </c>
    </row>
    <row r="7642" spans="1:14">
      <c r="A7642" s="20">
        <v>4311136581088</v>
      </c>
      <c r="B7642" s="18" t="s">
        <v>16</v>
      </c>
      <c r="C7642" s="21">
        <v>20201220</v>
      </c>
      <c r="D7642" s="21">
        <v>610538201209</v>
      </c>
      <c r="E7642" s="21" t="s">
        <v>16</v>
      </c>
      <c r="F7642" s="21">
        <v>20201230</v>
      </c>
      <c r="G7642" s="21" t="s">
        <v>17</v>
      </c>
      <c r="H7642" s="21" t="s">
        <v>73</v>
      </c>
      <c r="I7642" s="21" t="s">
        <v>184</v>
      </c>
      <c r="J7642" s="21">
        <v>3.32</v>
      </c>
      <c r="K7642" s="21" t="s">
        <v>20</v>
      </c>
      <c r="L7642">
        <f t="shared" si="137"/>
        <v>4</v>
      </c>
      <c r="M7642">
        <f>MATCH(H:H,价格表!$B$4:$B$35,0)</f>
        <v>7</v>
      </c>
      <c r="N7642" s="27">
        <f>IF(J7642&lt;=0.3,INDEX(价格表!$B$4:$I$31,M7642,2),IF(AND(J7642&gt;0.3,J7642&lt;=1),INDEX(价格表!$B$4:$I$31,M7642,3),IF(AND(J7642&gt;1,J7642&lt;=2.2),INDEX(价格表!$B$4:$I$31,M7642,4),IF(AND(J7642&gt;2.2,J7642&lt;=3.3),INDEX(价格表!$B$4:$I$31,M7642,5),IF(AND(J7642&gt;3.3,J7642&lt;=4),INDEX(价格表!$B$4:$I$31,M7642,6),IF(AND(J7642&gt;4,J7642&lt;=5.5),INDEX(价格表!$B$4:$I$31,M7642,7),IF(J7642&gt;5.5,2.6+INDEX(价格表!$B$4:$I$31,M7642,8)*L7642)))))))</f>
        <v>3.7</v>
      </c>
    </row>
    <row r="7643" spans="1:14">
      <c r="A7643" s="20">
        <v>4311136581108</v>
      </c>
      <c r="B7643" s="18" t="s">
        <v>16</v>
      </c>
      <c r="C7643" s="21">
        <v>20201220</v>
      </c>
      <c r="D7643" s="21">
        <v>610538201209</v>
      </c>
      <c r="E7643" s="21" t="s">
        <v>16</v>
      </c>
      <c r="F7643" s="21">
        <v>20201230</v>
      </c>
      <c r="G7643" s="21" t="s">
        <v>17</v>
      </c>
      <c r="H7643" s="21" t="s">
        <v>18</v>
      </c>
      <c r="I7643" s="21" t="s">
        <v>53</v>
      </c>
      <c r="J7643" s="21">
        <v>3.38</v>
      </c>
      <c r="K7643" s="21" t="s">
        <v>20</v>
      </c>
      <c r="L7643">
        <f t="shared" si="137"/>
        <v>4</v>
      </c>
      <c r="M7643">
        <f>MATCH(H:H,价格表!$B$4:$B$35,0)</f>
        <v>1</v>
      </c>
      <c r="N7643" s="27">
        <f>IF(J7643&lt;=0.3,INDEX(价格表!$B$4:$I$31,M7643,2),IF(AND(J7643&gt;0.3,J7643&lt;=1),INDEX(价格表!$B$4:$I$31,M7643,3),IF(AND(J7643&gt;1,J7643&lt;=2.2),INDEX(价格表!$B$4:$I$31,M7643,4),IF(AND(J7643&gt;2.2,J7643&lt;=3.3),INDEX(价格表!$B$4:$I$31,M7643,5),IF(AND(J7643&gt;3.3,J7643&lt;=4),INDEX(价格表!$B$4:$I$31,M7643,6),IF(AND(J7643&gt;4,J7643&lt;=5.5),INDEX(价格表!$B$4:$I$31,M7643,7),IF(J7643&gt;5.5,2.6+INDEX(价格表!$B$4:$I$31,M7643,8)*L7643)))))))</f>
        <v>3.7</v>
      </c>
    </row>
    <row r="7644" spans="1:14">
      <c r="A7644" s="20">
        <v>4311136587892</v>
      </c>
      <c r="B7644" s="18" t="s">
        <v>16</v>
      </c>
      <c r="C7644" s="21">
        <v>20201220</v>
      </c>
      <c r="D7644" s="21">
        <v>610538201209</v>
      </c>
      <c r="E7644" s="21" t="s">
        <v>16</v>
      </c>
      <c r="F7644" s="21">
        <v>20201230</v>
      </c>
      <c r="G7644" s="21" t="s">
        <v>17</v>
      </c>
      <c r="H7644" s="21" t="s">
        <v>35</v>
      </c>
      <c r="I7644" s="21" t="s">
        <v>253</v>
      </c>
      <c r="J7644" s="21">
        <v>3.32</v>
      </c>
      <c r="K7644" s="21" t="s">
        <v>20</v>
      </c>
      <c r="L7644">
        <f t="shared" si="137"/>
        <v>4</v>
      </c>
      <c r="M7644">
        <f>MATCH(H:H,价格表!$B$4:$B$35,0)</f>
        <v>22</v>
      </c>
      <c r="N7644" s="27">
        <f>IF(J7644&lt;=0.3,INDEX(价格表!$B$4:$I$31,M7644,2),IF(AND(J7644&gt;0.3,J7644&lt;=1),INDEX(价格表!$B$4:$I$31,M7644,3),IF(AND(J7644&gt;1,J7644&lt;=2.2),INDEX(价格表!$B$4:$I$31,M7644,4),IF(AND(J7644&gt;2.2,J7644&lt;=3.3),INDEX(价格表!$B$4:$I$31,M7644,5),IF(AND(J7644&gt;3.3,J7644&lt;=4),INDEX(价格表!$B$4:$I$31,M7644,6),IF(AND(J7644&gt;4,J7644&lt;=5.5),INDEX(价格表!$B$4:$I$31,M7644,7),IF(J7644&gt;5.5,2.6+INDEX(价格表!$B$4:$I$31,M7644,8)*L7644)))))))</f>
        <v>3.7</v>
      </c>
    </row>
    <row r="7645" spans="1:14">
      <c r="A7645" s="20">
        <v>4311136587923</v>
      </c>
      <c r="B7645" s="18" t="s">
        <v>16</v>
      </c>
      <c r="C7645" s="21">
        <v>20201220</v>
      </c>
      <c r="D7645" s="21">
        <v>610538201209</v>
      </c>
      <c r="E7645" s="21" t="s">
        <v>16</v>
      </c>
      <c r="F7645" s="21">
        <v>20201230</v>
      </c>
      <c r="G7645" s="21" t="s">
        <v>17</v>
      </c>
      <c r="H7645" s="21" t="s">
        <v>18</v>
      </c>
      <c r="I7645" s="21" t="s">
        <v>53</v>
      </c>
      <c r="J7645" s="21">
        <v>3.32</v>
      </c>
      <c r="K7645" s="21" t="s">
        <v>20</v>
      </c>
      <c r="L7645">
        <f t="shared" si="137"/>
        <v>4</v>
      </c>
      <c r="M7645">
        <f>MATCH(H:H,价格表!$B$4:$B$35,0)</f>
        <v>1</v>
      </c>
      <c r="N7645" s="27">
        <f>IF(J7645&lt;=0.3,INDEX(价格表!$B$4:$I$31,M7645,2),IF(AND(J7645&gt;0.3,J7645&lt;=1),INDEX(价格表!$B$4:$I$31,M7645,3),IF(AND(J7645&gt;1,J7645&lt;=2.2),INDEX(价格表!$B$4:$I$31,M7645,4),IF(AND(J7645&gt;2.2,J7645&lt;=3.3),INDEX(价格表!$B$4:$I$31,M7645,5),IF(AND(J7645&gt;3.3,J7645&lt;=4),INDEX(价格表!$B$4:$I$31,M7645,6),IF(AND(J7645&gt;4,J7645&lt;=5.5),INDEX(价格表!$B$4:$I$31,M7645,7),IF(J7645&gt;5.5,2.6+INDEX(价格表!$B$4:$I$31,M7645,8)*L7645)))))))</f>
        <v>3.7</v>
      </c>
    </row>
    <row r="7646" spans="1:14">
      <c r="A7646" s="20">
        <v>4311136588403</v>
      </c>
      <c r="B7646" s="18" t="s">
        <v>16</v>
      </c>
      <c r="C7646" s="21">
        <v>20201220</v>
      </c>
      <c r="D7646" s="21">
        <v>610538201209</v>
      </c>
      <c r="E7646" s="21" t="s">
        <v>16</v>
      </c>
      <c r="F7646" s="21">
        <v>20201230</v>
      </c>
      <c r="G7646" s="21" t="s">
        <v>17</v>
      </c>
      <c r="H7646" s="21" t="s">
        <v>50</v>
      </c>
      <c r="I7646" s="21" t="s">
        <v>247</v>
      </c>
      <c r="J7646" s="21">
        <v>3.42</v>
      </c>
      <c r="K7646" s="21" t="s">
        <v>20</v>
      </c>
      <c r="L7646">
        <f t="shared" si="137"/>
        <v>4</v>
      </c>
      <c r="M7646">
        <f>MATCH(H:H,价格表!$B$4:$B$35,0)</f>
        <v>4</v>
      </c>
      <c r="N7646" s="27">
        <f>IF(J7646&lt;=0.3,INDEX(价格表!$B$4:$I$31,M7646,2),IF(AND(J7646&gt;0.3,J7646&lt;=1),INDEX(价格表!$B$4:$I$31,M7646,3),IF(AND(J7646&gt;1,J7646&lt;=2.2),INDEX(价格表!$B$4:$I$31,M7646,4),IF(AND(J7646&gt;2.2,J7646&lt;=3.3),INDEX(价格表!$B$4:$I$31,M7646,5),IF(AND(J7646&gt;3.3,J7646&lt;=4),INDEX(价格表!$B$4:$I$31,M7646,6),IF(AND(J7646&gt;4,J7646&lt;=5.5),INDEX(价格表!$B$4:$I$31,M7646,7),IF(J7646&gt;5.5,2.6+INDEX(价格表!$B$4:$I$31,M7646,8)*L7646)))))))</f>
        <v>3.7</v>
      </c>
    </row>
    <row r="7647" spans="1:14">
      <c r="A7647" s="20">
        <v>4311136588404</v>
      </c>
      <c r="B7647" s="18" t="s">
        <v>16</v>
      </c>
      <c r="C7647" s="21">
        <v>20201220</v>
      </c>
      <c r="D7647" s="21">
        <v>610538201209</v>
      </c>
      <c r="E7647" s="21" t="s">
        <v>16</v>
      </c>
      <c r="F7647" s="21">
        <v>20201230</v>
      </c>
      <c r="G7647" s="21" t="s">
        <v>17</v>
      </c>
      <c r="H7647" s="21" t="s">
        <v>305</v>
      </c>
      <c r="I7647" s="21" t="s">
        <v>339</v>
      </c>
      <c r="J7647" s="21">
        <v>3.32</v>
      </c>
      <c r="K7647" s="21" t="s">
        <v>20</v>
      </c>
      <c r="L7647">
        <f t="shared" si="137"/>
        <v>4</v>
      </c>
      <c r="M7647">
        <f>MATCH(H:H,价格表!$B$4:$B$35,0)</f>
        <v>26</v>
      </c>
      <c r="N7647" s="27">
        <f>IF(J7647&lt;=0.3,INDEX(价格表!$B$4:$I$31,M7647,2),IF(AND(J7647&gt;0.3,J7647&lt;=1),INDEX(价格表!$B$4:$I$31,M7647,3),IF(AND(J7647&gt;1,J7647&lt;=2.2),INDEX(价格表!$B$4:$I$31,M7647,4),IF(AND(J7647&gt;2.2,J7647&lt;=3.3),INDEX(价格表!$B$4:$I$31,M7647,5),IF(AND(J7647&gt;3.3,J7647&lt;=4),INDEX(价格表!$B$4:$I$31,M7647,6),IF(AND(J7647&gt;4,J7647&lt;=5.5),INDEX(价格表!$B$4:$I$31,M7647,7),IF(J7647&gt;5.5,2.6+INDEX(价格表!$B$4:$I$31,M7647,8)*L7647)))))))</f>
        <v>3.7</v>
      </c>
    </row>
    <row r="7648" spans="1:14">
      <c r="A7648" s="20">
        <v>4311136588405</v>
      </c>
      <c r="B7648" s="18" t="s">
        <v>16</v>
      </c>
      <c r="C7648" s="21">
        <v>20201220</v>
      </c>
      <c r="D7648" s="21">
        <v>610538201209</v>
      </c>
      <c r="E7648" s="21" t="s">
        <v>16</v>
      </c>
      <c r="F7648" s="21">
        <v>20201230</v>
      </c>
      <c r="G7648" s="21" t="s">
        <v>17</v>
      </c>
      <c r="H7648" s="21" t="s">
        <v>39</v>
      </c>
      <c r="I7648" s="21" t="s">
        <v>40</v>
      </c>
      <c r="J7648" s="21">
        <v>3.32</v>
      </c>
      <c r="K7648" s="21" t="s">
        <v>20</v>
      </c>
      <c r="L7648">
        <f t="shared" si="137"/>
        <v>4</v>
      </c>
      <c r="M7648">
        <f>MATCH(H:H,价格表!$B$4:$B$35,0)</f>
        <v>23</v>
      </c>
      <c r="N7648" s="27">
        <f>IF(J7648&lt;=0.3,INDEX(价格表!$B$4:$I$31,M7648,2),IF(AND(J7648&gt;0.3,J7648&lt;=1),INDEX(价格表!$B$4:$I$31,M7648,3),IF(AND(J7648&gt;1,J7648&lt;=2.2),INDEX(价格表!$B$4:$I$31,M7648,4),IF(AND(J7648&gt;2.2,J7648&lt;=3.3),INDEX(价格表!$B$4:$I$31,M7648,5),IF(AND(J7648&gt;3.3,J7648&lt;=4),INDEX(价格表!$B$4:$I$31,M7648,6),IF(AND(J7648&gt;4,J7648&lt;=5.5),INDEX(价格表!$B$4:$I$31,M7648,7),IF(J7648&gt;5.5,2.6+INDEX(价格表!$B$4:$I$31,M7648,8)*L7648)))))))</f>
        <v>3.7</v>
      </c>
    </row>
    <row r="7649" spans="1:14">
      <c r="A7649" s="20">
        <v>4311136588406</v>
      </c>
      <c r="B7649" s="18" t="s">
        <v>16</v>
      </c>
      <c r="C7649" s="21">
        <v>20201220</v>
      </c>
      <c r="D7649" s="21">
        <v>610538201209</v>
      </c>
      <c r="E7649" s="21" t="s">
        <v>16</v>
      </c>
      <c r="F7649" s="21">
        <v>20201230</v>
      </c>
      <c r="G7649" s="21" t="s">
        <v>17</v>
      </c>
      <c r="H7649" s="21" t="s">
        <v>75</v>
      </c>
      <c r="I7649" s="21" t="s">
        <v>114</v>
      </c>
      <c r="J7649" s="21">
        <v>3.32</v>
      </c>
      <c r="K7649" s="21" t="s">
        <v>20</v>
      </c>
      <c r="L7649">
        <f t="shared" si="137"/>
        <v>4</v>
      </c>
      <c r="M7649">
        <f>MATCH(H:H,价格表!$B$4:$B$35,0)</f>
        <v>24</v>
      </c>
      <c r="N7649" s="27">
        <f>IF(J7649&lt;=0.3,INDEX(价格表!$B$4:$I$31,M7649,2),IF(AND(J7649&gt;0.3,J7649&lt;=1),INDEX(价格表!$B$4:$I$31,M7649,3),IF(AND(J7649&gt;1,J7649&lt;=2.2),INDEX(价格表!$B$4:$I$31,M7649,4),IF(AND(J7649&gt;2.2,J7649&lt;=3.3),INDEX(价格表!$B$4:$I$31,M7649,5),IF(AND(J7649&gt;3.3,J7649&lt;=4),INDEX(价格表!$B$4:$I$31,M7649,6),IF(AND(J7649&gt;4,J7649&lt;=5.5),INDEX(价格表!$B$4:$I$31,M7649,7),IF(J7649&gt;5.5,2.6+INDEX(价格表!$B$4:$I$31,M7649,8)*L7649)))))))</f>
        <v>3.7</v>
      </c>
    </row>
    <row r="7650" spans="1:14">
      <c r="A7650" s="20">
        <v>4311136588407</v>
      </c>
      <c r="B7650" s="18" t="s">
        <v>16</v>
      </c>
      <c r="C7650" s="21">
        <v>20201220</v>
      </c>
      <c r="D7650" s="21">
        <v>610538201209</v>
      </c>
      <c r="E7650" s="21" t="s">
        <v>16</v>
      </c>
      <c r="F7650" s="21">
        <v>20201230</v>
      </c>
      <c r="G7650" s="21" t="s">
        <v>17</v>
      </c>
      <c r="H7650" s="21" t="s">
        <v>73</v>
      </c>
      <c r="I7650" s="21" t="s">
        <v>93</v>
      </c>
      <c r="J7650" s="21">
        <v>3.32</v>
      </c>
      <c r="K7650" s="21" t="s">
        <v>20</v>
      </c>
      <c r="L7650">
        <f t="shared" si="137"/>
        <v>4</v>
      </c>
      <c r="M7650">
        <f>MATCH(H:H,价格表!$B$4:$B$35,0)</f>
        <v>7</v>
      </c>
      <c r="N7650" s="27">
        <f>IF(J7650&lt;=0.3,INDEX(价格表!$B$4:$I$31,M7650,2),IF(AND(J7650&gt;0.3,J7650&lt;=1),INDEX(价格表!$B$4:$I$31,M7650,3),IF(AND(J7650&gt;1,J7650&lt;=2.2),INDEX(价格表!$B$4:$I$31,M7650,4),IF(AND(J7650&gt;2.2,J7650&lt;=3.3),INDEX(价格表!$B$4:$I$31,M7650,5),IF(AND(J7650&gt;3.3,J7650&lt;=4),INDEX(价格表!$B$4:$I$31,M7650,6),IF(AND(J7650&gt;4,J7650&lt;=5.5),INDEX(价格表!$B$4:$I$31,M7650,7),IF(J7650&gt;5.5,2.6+INDEX(价格表!$B$4:$I$31,M7650,8)*L7650)))))))</f>
        <v>3.7</v>
      </c>
    </row>
    <row r="7651" spans="1:14">
      <c r="A7651" s="20">
        <v>4311136588408</v>
      </c>
      <c r="B7651" s="18" t="s">
        <v>16</v>
      </c>
      <c r="C7651" s="21">
        <v>20201220</v>
      </c>
      <c r="D7651" s="21">
        <v>610538201209</v>
      </c>
      <c r="E7651" s="21" t="s">
        <v>16</v>
      </c>
      <c r="F7651" s="21">
        <v>20201230</v>
      </c>
      <c r="G7651" s="21" t="s">
        <v>17</v>
      </c>
      <c r="H7651" s="21" t="s">
        <v>56</v>
      </c>
      <c r="I7651" s="21" t="s">
        <v>149</v>
      </c>
      <c r="J7651" s="21">
        <v>3.32</v>
      </c>
      <c r="K7651" s="21" t="s">
        <v>20</v>
      </c>
      <c r="L7651">
        <f t="shared" si="137"/>
        <v>4</v>
      </c>
      <c r="M7651">
        <f>MATCH(H:H,价格表!$B$4:$B$35,0)</f>
        <v>11</v>
      </c>
      <c r="N7651" s="27">
        <f>IF(J7651&lt;=0.3,INDEX(价格表!$B$4:$I$31,M7651,2),IF(AND(J7651&gt;0.3,J7651&lt;=1),INDEX(价格表!$B$4:$I$31,M7651,3),IF(AND(J7651&gt;1,J7651&lt;=2.2),INDEX(价格表!$B$4:$I$31,M7651,4),IF(AND(J7651&gt;2.2,J7651&lt;=3.3),INDEX(价格表!$B$4:$I$31,M7651,5),IF(AND(J7651&gt;3.3,J7651&lt;=4),INDEX(价格表!$B$4:$I$31,M7651,6),IF(AND(J7651&gt;4,J7651&lt;=5.5),INDEX(价格表!$B$4:$I$31,M7651,7),IF(J7651&gt;5.5,2.6+INDEX(价格表!$B$4:$I$31,M7651,8)*L7651)))))))</f>
        <v>3.7</v>
      </c>
    </row>
    <row r="7652" spans="1:14">
      <c r="A7652" s="20">
        <v>4311136588409</v>
      </c>
      <c r="B7652" s="18" t="s">
        <v>16</v>
      </c>
      <c r="C7652" s="21">
        <v>20201220</v>
      </c>
      <c r="D7652" s="21">
        <v>610538201209</v>
      </c>
      <c r="E7652" s="21" t="s">
        <v>16</v>
      </c>
      <c r="F7652" s="21">
        <v>20201230</v>
      </c>
      <c r="G7652" s="21" t="s">
        <v>17</v>
      </c>
      <c r="H7652" s="21" t="s">
        <v>68</v>
      </c>
      <c r="I7652" s="21" t="s">
        <v>146</v>
      </c>
      <c r="J7652" s="21">
        <v>3.32</v>
      </c>
      <c r="K7652" s="21" t="s">
        <v>20</v>
      </c>
      <c r="L7652">
        <f t="shared" si="137"/>
        <v>4</v>
      </c>
      <c r="M7652">
        <f>MATCH(H:H,价格表!$B$4:$B$35,0)</f>
        <v>5</v>
      </c>
      <c r="N7652" s="27">
        <f>IF(J7652&lt;=0.3,INDEX(价格表!$B$4:$I$31,M7652,2),IF(AND(J7652&gt;0.3,J7652&lt;=1),INDEX(价格表!$B$4:$I$31,M7652,3),IF(AND(J7652&gt;1,J7652&lt;=2.2),INDEX(价格表!$B$4:$I$31,M7652,4),IF(AND(J7652&gt;2.2,J7652&lt;=3.3),INDEX(价格表!$B$4:$I$31,M7652,5),IF(AND(J7652&gt;3.3,J7652&lt;=4),INDEX(价格表!$B$4:$I$31,M7652,6),IF(AND(J7652&gt;4,J7652&lt;=5.5),INDEX(价格表!$B$4:$I$31,M7652,7),IF(J7652&gt;5.5,2.6+INDEX(价格表!$B$4:$I$31,M7652,8)*L7652)))))))</f>
        <v>3.7</v>
      </c>
    </row>
    <row r="7653" spans="1:14">
      <c r="A7653" s="20">
        <v>4311136588410</v>
      </c>
      <c r="B7653" s="18" t="s">
        <v>16</v>
      </c>
      <c r="C7653" s="21">
        <v>20201220</v>
      </c>
      <c r="D7653" s="21">
        <v>610538201209</v>
      </c>
      <c r="E7653" s="21" t="s">
        <v>16</v>
      </c>
      <c r="F7653" s="21">
        <v>20201230</v>
      </c>
      <c r="G7653" s="21" t="s">
        <v>17</v>
      </c>
      <c r="H7653" s="21" t="s">
        <v>294</v>
      </c>
      <c r="I7653" s="21" t="s">
        <v>295</v>
      </c>
      <c r="J7653" s="21">
        <v>3.32</v>
      </c>
      <c r="K7653" s="21" t="s">
        <v>20</v>
      </c>
      <c r="L7653">
        <f t="shared" si="137"/>
        <v>4</v>
      </c>
      <c r="M7653">
        <f>MATCH(H:H,价格表!$B$4:$B$35,0)</f>
        <v>18</v>
      </c>
      <c r="N7653" s="27">
        <f>IF(J7653&lt;=0.3,INDEX(价格表!$B$4:$I$31,M7653,2),IF(AND(J7653&gt;0.3,J7653&lt;=1),INDEX(价格表!$B$4:$I$31,M7653,3),IF(AND(J7653&gt;1,J7653&lt;=2.2),INDEX(价格表!$B$4:$I$31,M7653,4),IF(AND(J7653&gt;2.2,J7653&lt;=3.3),INDEX(价格表!$B$4:$I$31,M7653,5),IF(AND(J7653&gt;3.3,J7653&lt;=4),INDEX(价格表!$B$4:$I$31,M7653,6),IF(AND(J7653&gt;4,J7653&lt;=5.5),INDEX(价格表!$B$4:$I$31,M7653,7),IF(J7653&gt;5.5,2.6+INDEX(价格表!$B$4:$I$31,M7653,8)*L7653)))))))</f>
        <v>5.3</v>
      </c>
    </row>
    <row r="7654" spans="1:14">
      <c r="A7654" s="20">
        <v>4311136588411</v>
      </c>
      <c r="B7654" s="18" t="s">
        <v>16</v>
      </c>
      <c r="C7654" s="21">
        <v>20201220</v>
      </c>
      <c r="D7654" s="21">
        <v>610538201209</v>
      </c>
      <c r="E7654" s="21" t="s">
        <v>16</v>
      </c>
      <c r="F7654" s="21">
        <v>20201230</v>
      </c>
      <c r="G7654" s="21" t="s">
        <v>17</v>
      </c>
      <c r="H7654" s="21" t="s">
        <v>35</v>
      </c>
      <c r="I7654" s="21" t="s">
        <v>156</v>
      </c>
      <c r="J7654" s="21">
        <v>3.41</v>
      </c>
      <c r="K7654" s="21" t="s">
        <v>20</v>
      </c>
      <c r="L7654">
        <f t="shared" si="137"/>
        <v>4</v>
      </c>
      <c r="M7654">
        <f>MATCH(H:H,价格表!$B$4:$B$35,0)</f>
        <v>22</v>
      </c>
      <c r="N7654" s="27">
        <f>IF(J7654&lt;=0.3,INDEX(价格表!$B$4:$I$31,M7654,2),IF(AND(J7654&gt;0.3,J7654&lt;=1),INDEX(价格表!$B$4:$I$31,M7654,3),IF(AND(J7654&gt;1,J7654&lt;=2.2),INDEX(价格表!$B$4:$I$31,M7654,4),IF(AND(J7654&gt;2.2,J7654&lt;=3.3),INDEX(价格表!$B$4:$I$31,M7654,5),IF(AND(J7654&gt;3.3,J7654&lt;=4),INDEX(价格表!$B$4:$I$31,M7654,6),IF(AND(J7654&gt;4,J7654&lt;=5.5),INDEX(价格表!$B$4:$I$31,M7654,7),IF(J7654&gt;5.5,2.6+INDEX(价格表!$B$4:$I$31,M7654,8)*L7654)))))))</f>
        <v>3.7</v>
      </c>
    </row>
    <row r="7655" spans="1:14">
      <c r="A7655" s="20">
        <v>4311136588412</v>
      </c>
      <c r="B7655" s="18" t="s">
        <v>16</v>
      </c>
      <c r="C7655" s="21">
        <v>20201220</v>
      </c>
      <c r="D7655" s="21">
        <v>610538201209</v>
      </c>
      <c r="E7655" s="21" t="s">
        <v>16</v>
      </c>
      <c r="F7655" s="21">
        <v>20201230</v>
      </c>
      <c r="G7655" s="21" t="s">
        <v>17</v>
      </c>
      <c r="H7655" s="21" t="s">
        <v>88</v>
      </c>
      <c r="I7655" s="21" t="s">
        <v>96</v>
      </c>
      <c r="J7655" s="21">
        <v>3.32</v>
      </c>
      <c r="K7655" s="21" t="s">
        <v>20</v>
      </c>
      <c r="L7655">
        <f t="shared" si="137"/>
        <v>4</v>
      </c>
      <c r="M7655">
        <f>MATCH(H:H,价格表!$B$4:$B$35,0)</f>
        <v>19</v>
      </c>
      <c r="N7655" s="27">
        <f>IF(J7655&lt;=0.3,INDEX(价格表!$B$4:$I$31,M7655,2),IF(AND(J7655&gt;0.3,J7655&lt;=1),INDEX(价格表!$B$4:$I$31,M7655,3),IF(AND(J7655&gt;1,J7655&lt;=2.2),INDEX(价格表!$B$4:$I$31,M7655,4),IF(AND(J7655&gt;2.2,J7655&lt;=3.3),INDEX(价格表!$B$4:$I$31,M7655,5),IF(AND(J7655&gt;3.3,J7655&lt;=4),INDEX(价格表!$B$4:$I$31,M7655,6),IF(AND(J7655&gt;4,J7655&lt;=5.5),INDEX(价格表!$B$4:$I$31,M7655,7),IF(J7655&gt;5.5,2.6+INDEX(价格表!$B$4:$I$31,M7655,8)*L7655)))))))</f>
        <v>3.7</v>
      </c>
    </row>
    <row r="7656" spans="1:14">
      <c r="A7656" s="20">
        <v>4311136593191</v>
      </c>
      <c r="B7656" s="18" t="s">
        <v>16</v>
      </c>
      <c r="C7656" s="21">
        <v>20201220</v>
      </c>
      <c r="D7656" s="21">
        <v>610538201209</v>
      </c>
      <c r="E7656" s="21" t="s">
        <v>16</v>
      </c>
      <c r="F7656" s="21">
        <v>20201230</v>
      </c>
      <c r="G7656" s="21" t="s">
        <v>17</v>
      </c>
      <c r="H7656" s="21" t="s">
        <v>68</v>
      </c>
      <c r="I7656" s="21" t="s">
        <v>140</v>
      </c>
      <c r="J7656" s="21">
        <v>3.32</v>
      </c>
      <c r="K7656" s="21" t="s">
        <v>20</v>
      </c>
      <c r="L7656">
        <f t="shared" si="137"/>
        <v>4</v>
      </c>
      <c r="M7656">
        <f>MATCH(H:H,价格表!$B$4:$B$35,0)</f>
        <v>5</v>
      </c>
      <c r="N7656" s="27">
        <f>IF(J7656&lt;=0.3,INDEX(价格表!$B$4:$I$31,M7656,2),IF(AND(J7656&gt;0.3,J7656&lt;=1),INDEX(价格表!$B$4:$I$31,M7656,3),IF(AND(J7656&gt;1,J7656&lt;=2.2),INDEX(价格表!$B$4:$I$31,M7656,4),IF(AND(J7656&gt;2.2,J7656&lt;=3.3),INDEX(价格表!$B$4:$I$31,M7656,5),IF(AND(J7656&gt;3.3,J7656&lt;=4),INDEX(价格表!$B$4:$I$31,M7656,6),IF(AND(J7656&gt;4,J7656&lt;=5.5),INDEX(价格表!$B$4:$I$31,M7656,7),IF(J7656&gt;5.5,2.6+INDEX(价格表!$B$4:$I$31,M7656,8)*L7656)))))))</f>
        <v>3.7</v>
      </c>
    </row>
    <row r="7657" spans="1:14">
      <c r="A7657" s="20">
        <v>4311136593192</v>
      </c>
      <c r="B7657" s="18" t="s">
        <v>16</v>
      </c>
      <c r="C7657" s="21">
        <v>20201220</v>
      </c>
      <c r="D7657" s="21">
        <v>610538201209</v>
      </c>
      <c r="E7657" s="21" t="s">
        <v>16</v>
      </c>
      <c r="F7657" s="21">
        <v>20201230</v>
      </c>
      <c r="G7657" s="21" t="s">
        <v>17</v>
      </c>
      <c r="H7657" s="21" t="s">
        <v>75</v>
      </c>
      <c r="I7657" s="21" t="s">
        <v>76</v>
      </c>
      <c r="J7657" s="21">
        <v>3.32</v>
      </c>
      <c r="K7657" s="21" t="s">
        <v>20</v>
      </c>
      <c r="L7657">
        <f t="shared" si="137"/>
        <v>4</v>
      </c>
      <c r="M7657">
        <f>MATCH(H:H,价格表!$B$4:$B$35,0)</f>
        <v>24</v>
      </c>
      <c r="N7657" s="27">
        <f>IF(J7657&lt;=0.3,INDEX(价格表!$B$4:$I$31,M7657,2),IF(AND(J7657&gt;0.3,J7657&lt;=1),INDEX(价格表!$B$4:$I$31,M7657,3),IF(AND(J7657&gt;1,J7657&lt;=2.2),INDEX(价格表!$B$4:$I$31,M7657,4),IF(AND(J7657&gt;2.2,J7657&lt;=3.3),INDEX(价格表!$B$4:$I$31,M7657,5),IF(AND(J7657&gt;3.3,J7657&lt;=4),INDEX(价格表!$B$4:$I$31,M7657,6),IF(AND(J7657&gt;4,J7657&lt;=5.5),INDEX(价格表!$B$4:$I$31,M7657,7),IF(J7657&gt;5.5,2.6+INDEX(价格表!$B$4:$I$31,M7657,8)*L7657)))))))</f>
        <v>3.7</v>
      </c>
    </row>
    <row r="7658" spans="1:14">
      <c r="A7658" s="20">
        <v>4311136593193</v>
      </c>
      <c r="B7658" s="18" t="s">
        <v>16</v>
      </c>
      <c r="C7658" s="21">
        <v>20201220</v>
      </c>
      <c r="D7658" s="21">
        <v>610538201209</v>
      </c>
      <c r="E7658" s="21" t="s">
        <v>16</v>
      </c>
      <c r="F7658" s="21">
        <v>20201230</v>
      </c>
      <c r="G7658" s="21" t="s">
        <v>17</v>
      </c>
      <c r="H7658" s="21" t="s">
        <v>30</v>
      </c>
      <c r="I7658" s="21" t="s">
        <v>31</v>
      </c>
      <c r="J7658" s="21">
        <v>3.32</v>
      </c>
      <c r="K7658" s="21" t="s">
        <v>20</v>
      </c>
      <c r="L7658">
        <f t="shared" si="137"/>
        <v>4</v>
      </c>
      <c r="M7658">
        <f>MATCH(H:H,价格表!$B$4:$B$35,0)</f>
        <v>16</v>
      </c>
      <c r="N7658" s="27">
        <f>IF(J7658&lt;=0.3,INDEX(价格表!$B$4:$I$31,M7658,2),IF(AND(J7658&gt;0.3,J7658&lt;=1),INDEX(价格表!$B$4:$I$31,M7658,3),IF(AND(J7658&gt;1,J7658&lt;=2.2),INDEX(价格表!$B$4:$I$31,M7658,4),IF(AND(J7658&gt;2.2,J7658&lt;=3.3),INDEX(价格表!$B$4:$I$31,M7658,5),IF(AND(J7658&gt;3.3,J7658&lt;=4),INDEX(价格表!$B$4:$I$31,M7658,6),IF(AND(J7658&gt;4,J7658&lt;=5.5),INDEX(价格表!$B$4:$I$31,M7658,7),IF(J7658&gt;5.5,2.6+INDEX(价格表!$B$4:$I$31,M7658,8)*L7658)))))))</f>
        <v>3.7</v>
      </c>
    </row>
    <row r="7659" spans="1:14">
      <c r="A7659" s="20">
        <v>4311136593194</v>
      </c>
      <c r="B7659" s="18" t="s">
        <v>16</v>
      </c>
      <c r="C7659" s="21">
        <v>20201220</v>
      </c>
      <c r="D7659" s="21">
        <v>610538201209</v>
      </c>
      <c r="E7659" s="21" t="s">
        <v>16</v>
      </c>
      <c r="F7659" s="21">
        <v>20201230</v>
      </c>
      <c r="G7659" s="21" t="s">
        <v>17</v>
      </c>
      <c r="H7659" s="21" t="s">
        <v>35</v>
      </c>
      <c r="I7659" s="21" t="s">
        <v>170</v>
      </c>
      <c r="J7659" s="21">
        <v>3.58</v>
      </c>
      <c r="K7659" s="21" t="s">
        <v>20</v>
      </c>
      <c r="L7659">
        <f t="shared" si="137"/>
        <v>4</v>
      </c>
      <c r="M7659">
        <f>MATCH(H:H,价格表!$B$4:$B$35,0)</f>
        <v>22</v>
      </c>
      <c r="N7659" s="27">
        <f>IF(J7659&lt;=0.3,INDEX(价格表!$B$4:$I$31,M7659,2),IF(AND(J7659&gt;0.3,J7659&lt;=1),INDEX(价格表!$B$4:$I$31,M7659,3),IF(AND(J7659&gt;1,J7659&lt;=2.2),INDEX(价格表!$B$4:$I$31,M7659,4),IF(AND(J7659&gt;2.2,J7659&lt;=3.3),INDEX(价格表!$B$4:$I$31,M7659,5),IF(AND(J7659&gt;3.3,J7659&lt;=4),INDEX(价格表!$B$4:$I$31,M7659,6),IF(AND(J7659&gt;4,J7659&lt;=5.5),INDEX(价格表!$B$4:$I$31,M7659,7),IF(J7659&gt;5.5,2.6+INDEX(价格表!$B$4:$I$31,M7659,8)*L7659)))))))</f>
        <v>3.7</v>
      </c>
    </row>
    <row r="7660" spans="1:14">
      <c r="A7660" s="20">
        <v>4311136593195</v>
      </c>
      <c r="B7660" s="18" t="s">
        <v>16</v>
      </c>
      <c r="C7660" s="21">
        <v>20201220</v>
      </c>
      <c r="D7660" s="21">
        <v>610538201209</v>
      </c>
      <c r="E7660" s="21" t="s">
        <v>16</v>
      </c>
      <c r="F7660" s="21">
        <v>20201230</v>
      </c>
      <c r="G7660" s="21" t="s">
        <v>17</v>
      </c>
      <c r="H7660" s="21" t="s">
        <v>37</v>
      </c>
      <c r="I7660" s="21" t="s">
        <v>72</v>
      </c>
      <c r="J7660" s="21">
        <v>3.32</v>
      </c>
      <c r="K7660" s="21" t="s">
        <v>20</v>
      </c>
      <c r="L7660">
        <f t="shared" si="137"/>
        <v>4</v>
      </c>
      <c r="M7660">
        <f>MATCH(H:H,价格表!$B$4:$B$35,0)</f>
        <v>12</v>
      </c>
      <c r="N7660" s="27">
        <f>IF(J7660&lt;=0.3,INDEX(价格表!$B$4:$I$31,M7660,2),IF(AND(J7660&gt;0.3,J7660&lt;=1),INDEX(价格表!$B$4:$I$31,M7660,3),IF(AND(J7660&gt;1,J7660&lt;=2.2),INDEX(价格表!$B$4:$I$31,M7660,4),IF(AND(J7660&gt;2.2,J7660&lt;=3.3),INDEX(价格表!$B$4:$I$31,M7660,5),IF(AND(J7660&gt;3.3,J7660&lt;=4),INDEX(价格表!$B$4:$I$31,M7660,6),IF(AND(J7660&gt;4,J7660&lt;=5.5),INDEX(价格表!$B$4:$I$31,M7660,7),IF(J7660&gt;5.5,2.6+INDEX(价格表!$B$4:$I$31,M7660,8)*L7660)))))))</f>
        <v>3.7</v>
      </c>
    </row>
    <row r="7661" spans="1:14">
      <c r="A7661" s="20">
        <v>4311136593196</v>
      </c>
      <c r="B7661" s="18" t="s">
        <v>16</v>
      </c>
      <c r="C7661" s="21">
        <v>20201220</v>
      </c>
      <c r="D7661" s="21">
        <v>610538201209</v>
      </c>
      <c r="E7661" s="21" t="s">
        <v>16</v>
      </c>
      <c r="F7661" s="21">
        <v>20201230</v>
      </c>
      <c r="G7661" s="21" t="s">
        <v>17</v>
      </c>
      <c r="H7661" s="21" t="s">
        <v>23</v>
      </c>
      <c r="I7661" s="21" t="s">
        <v>286</v>
      </c>
      <c r="J7661" s="21">
        <v>3.5</v>
      </c>
      <c r="K7661" s="21" t="s">
        <v>20</v>
      </c>
      <c r="L7661">
        <f t="shared" si="137"/>
        <v>4</v>
      </c>
      <c r="M7661">
        <f>MATCH(H:H,价格表!$B$4:$B$35,0)</f>
        <v>15</v>
      </c>
      <c r="N7661" s="27">
        <f>IF(J7661&lt;=0.3,INDEX(价格表!$B$4:$I$31,M7661,2),IF(AND(J7661&gt;0.3,J7661&lt;=1),INDEX(价格表!$B$4:$I$31,M7661,3),IF(AND(J7661&gt;1,J7661&lt;=2.2),INDEX(价格表!$B$4:$I$31,M7661,4),IF(AND(J7661&gt;2.2,J7661&lt;=3.3),INDEX(价格表!$B$4:$I$31,M7661,5),IF(AND(J7661&gt;3.3,J7661&lt;=4),INDEX(价格表!$B$4:$I$31,M7661,6),IF(AND(J7661&gt;4,J7661&lt;=5.5),INDEX(价格表!$B$4:$I$31,M7661,7),IF(J7661&gt;5.5,2.6+INDEX(价格表!$B$4:$I$31,M7661,8)*L7661)))))))</f>
        <v>3.7</v>
      </c>
    </row>
    <row r="7662" spans="1:14">
      <c r="A7662" s="20">
        <v>4311136593198</v>
      </c>
      <c r="B7662" s="18" t="s">
        <v>16</v>
      </c>
      <c r="C7662" s="21">
        <v>20201220</v>
      </c>
      <c r="D7662" s="21">
        <v>610538201209</v>
      </c>
      <c r="E7662" s="21" t="s">
        <v>16</v>
      </c>
      <c r="F7662" s="21">
        <v>20201230</v>
      </c>
      <c r="G7662" s="21" t="s">
        <v>17</v>
      </c>
      <c r="H7662" s="21" t="s">
        <v>50</v>
      </c>
      <c r="I7662" s="21" t="s">
        <v>62</v>
      </c>
      <c r="J7662" s="21">
        <v>3.36</v>
      </c>
      <c r="K7662" s="21" t="s">
        <v>20</v>
      </c>
      <c r="L7662">
        <f t="shared" si="137"/>
        <v>4</v>
      </c>
      <c r="M7662">
        <f>MATCH(H:H,价格表!$B$4:$B$35,0)</f>
        <v>4</v>
      </c>
      <c r="N7662" s="27">
        <f>IF(J7662&lt;=0.3,INDEX(价格表!$B$4:$I$31,M7662,2),IF(AND(J7662&gt;0.3,J7662&lt;=1),INDEX(价格表!$B$4:$I$31,M7662,3),IF(AND(J7662&gt;1,J7662&lt;=2.2),INDEX(价格表!$B$4:$I$31,M7662,4),IF(AND(J7662&gt;2.2,J7662&lt;=3.3),INDEX(价格表!$B$4:$I$31,M7662,5),IF(AND(J7662&gt;3.3,J7662&lt;=4),INDEX(价格表!$B$4:$I$31,M7662,6),IF(AND(J7662&gt;4,J7662&lt;=5.5),INDEX(价格表!$B$4:$I$31,M7662,7),IF(J7662&gt;5.5,2.6+INDEX(价格表!$B$4:$I$31,M7662,8)*L7662)))))))</f>
        <v>3.7</v>
      </c>
    </row>
    <row r="7663" spans="1:14">
      <c r="A7663" s="20">
        <v>4311136593199</v>
      </c>
      <c r="B7663" s="18" t="s">
        <v>16</v>
      </c>
      <c r="C7663" s="21">
        <v>20201220</v>
      </c>
      <c r="D7663" s="21">
        <v>610538201209</v>
      </c>
      <c r="E7663" s="21" t="s">
        <v>16</v>
      </c>
      <c r="F7663" s="21">
        <v>20201230</v>
      </c>
      <c r="G7663" s="21" t="s">
        <v>17</v>
      </c>
      <c r="H7663" s="21" t="s">
        <v>302</v>
      </c>
      <c r="I7663" s="21" t="s">
        <v>303</v>
      </c>
      <c r="J7663" s="21">
        <v>3.32</v>
      </c>
      <c r="K7663" s="21" t="s">
        <v>20</v>
      </c>
      <c r="L7663">
        <f t="shared" si="137"/>
        <v>4</v>
      </c>
      <c r="M7663">
        <f>MATCH(H:H,价格表!$B$4:$B$35,0)</f>
        <v>6</v>
      </c>
      <c r="N7663" s="27">
        <f>IF(J7663&lt;=0.3,INDEX(价格表!$B$4:$I$31,M7663,2),IF(AND(J7663&gt;0.3,J7663&lt;=1),INDEX(价格表!$B$4:$I$31,M7663,3),IF(AND(J7663&gt;1,J7663&lt;=2.2),INDEX(价格表!$B$4:$I$31,M7663,4),IF(AND(J7663&gt;2.2,J7663&lt;=3.3),INDEX(价格表!$B$4:$I$31,M7663,5),IF(AND(J7663&gt;3.3,J7663&lt;=4),INDEX(价格表!$B$4:$I$31,M7663,6),IF(AND(J7663&gt;4,J7663&lt;=5.5),INDEX(价格表!$B$4:$I$31,M7663,7),IF(J7663&gt;5.5,2.6+INDEX(价格表!$B$4:$I$31,M7663,8)*L7663)))))))</f>
        <v>5.6</v>
      </c>
    </row>
    <row r="7664" spans="1:14">
      <c r="A7664" s="20">
        <v>4311136593200</v>
      </c>
      <c r="B7664" s="18" t="s">
        <v>16</v>
      </c>
      <c r="C7664" s="21">
        <v>20201220</v>
      </c>
      <c r="D7664" s="21">
        <v>610538201209</v>
      </c>
      <c r="E7664" s="21" t="s">
        <v>16</v>
      </c>
      <c r="F7664" s="21">
        <v>20201230</v>
      </c>
      <c r="G7664" s="21" t="s">
        <v>17</v>
      </c>
      <c r="H7664" s="21" t="s">
        <v>27</v>
      </c>
      <c r="I7664" s="21" t="s">
        <v>85</v>
      </c>
      <c r="J7664" s="21">
        <v>3.32</v>
      </c>
      <c r="K7664" s="21" t="s">
        <v>20</v>
      </c>
      <c r="L7664">
        <f t="shared" si="137"/>
        <v>4</v>
      </c>
      <c r="M7664">
        <f>MATCH(H:H,价格表!$B$4:$B$35,0)</f>
        <v>3</v>
      </c>
      <c r="N7664" s="27">
        <f>IF(J7664&lt;=0.3,INDEX(价格表!$B$4:$I$31,M7664,2),IF(AND(J7664&gt;0.3,J7664&lt;=1),INDEX(价格表!$B$4:$I$31,M7664,3),IF(AND(J7664&gt;1,J7664&lt;=2.2),INDEX(价格表!$B$4:$I$31,M7664,4),IF(AND(J7664&gt;2.2,J7664&lt;=3.3),INDEX(价格表!$B$4:$I$31,M7664,5),IF(AND(J7664&gt;3.3,J7664&lt;=4),INDEX(价格表!$B$4:$I$31,M7664,6),IF(AND(J7664&gt;4,J7664&lt;=5.5),INDEX(价格表!$B$4:$I$31,M7664,7),IF(J7664&gt;5.5,2.6+INDEX(价格表!$B$4:$I$31,M7664,8)*L7664)))))))</f>
        <v>3.7</v>
      </c>
    </row>
    <row r="7665" spans="1:14">
      <c r="A7665" s="20">
        <v>4311136594194</v>
      </c>
      <c r="B7665" s="18" t="s">
        <v>16</v>
      </c>
      <c r="C7665" s="21">
        <v>20201220</v>
      </c>
      <c r="D7665" s="21">
        <v>610538201209</v>
      </c>
      <c r="E7665" s="21" t="s">
        <v>16</v>
      </c>
      <c r="F7665" s="21">
        <v>20201230</v>
      </c>
      <c r="G7665" s="21" t="s">
        <v>17</v>
      </c>
      <c r="H7665" s="21" t="s">
        <v>25</v>
      </c>
      <c r="I7665" s="21" t="s">
        <v>203</v>
      </c>
      <c r="J7665" s="21">
        <v>3.33</v>
      </c>
      <c r="K7665" s="21" t="s">
        <v>20</v>
      </c>
      <c r="L7665">
        <f t="shared" si="137"/>
        <v>4</v>
      </c>
      <c r="M7665">
        <f>MATCH(H:H,价格表!$B$4:$B$35,0)</f>
        <v>25</v>
      </c>
      <c r="N7665" s="27">
        <f>IF(J7665&lt;=0.3,INDEX(价格表!$B$4:$I$31,M7665,2),IF(AND(J7665&gt;0.3,J7665&lt;=1),INDEX(价格表!$B$4:$I$31,M7665,3),IF(AND(J7665&gt;1,J7665&lt;=2.2),INDEX(价格表!$B$4:$I$31,M7665,4),IF(AND(J7665&gt;2.2,J7665&lt;=3.3),INDEX(价格表!$B$4:$I$31,M7665,5),IF(AND(J7665&gt;3.3,J7665&lt;=4),INDEX(价格表!$B$4:$I$31,M7665,6),IF(AND(J7665&gt;4,J7665&lt;=5.5),INDEX(价格表!$B$4:$I$31,M7665,7),IF(J7665&gt;5.5,2.6+INDEX(价格表!$B$4:$I$31,M7665,8)*L7665)))))))</f>
        <v>3.7</v>
      </c>
    </row>
    <row r="7666" spans="1:14">
      <c r="A7666" s="20">
        <v>4311136594196</v>
      </c>
      <c r="B7666" s="18" t="s">
        <v>16</v>
      </c>
      <c r="C7666" s="21">
        <v>20201220</v>
      </c>
      <c r="D7666" s="21">
        <v>610538201209</v>
      </c>
      <c r="E7666" s="21" t="s">
        <v>16</v>
      </c>
      <c r="F7666" s="21">
        <v>20201230</v>
      </c>
      <c r="G7666" s="21" t="s">
        <v>17</v>
      </c>
      <c r="H7666" s="21" t="s">
        <v>73</v>
      </c>
      <c r="I7666" s="21" t="s">
        <v>91</v>
      </c>
      <c r="J7666" s="21">
        <v>3.32</v>
      </c>
      <c r="K7666" s="21" t="s">
        <v>20</v>
      </c>
      <c r="L7666">
        <f t="shared" si="137"/>
        <v>4</v>
      </c>
      <c r="M7666">
        <f>MATCH(H:H,价格表!$B$4:$B$35,0)</f>
        <v>7</v>
      </c>
      <c r="N7666" s="27">
        <f>IF(J7666&lt;=0.3,INDEX(价格表!$B$4:$I$31,M7666,2),IF(AND(J7666&gt;0.3,J7666&lt;=1),INDEX(价格表!$B$4:$I$31,M7666,3),IF(AND(J7666&gt;1,J7666&lt;=2.2),INDEX(价格表!$B$4:$I$31,M7666,4),IF(AND(J7666&gt;2.2,J7666&lt;=3.3),INDEX(价格表!$B$4:$I$31,M7666,5),IF(AND(J7666&gt;3.3,J7666&lt;=4),INDEX(价格表!$B$4:$I$31,M7666,6),IF(AND(J7666&gt;4,J7666&lt;=5.5),INDEX(价格表!$B$4:$I$31,M7666,7),IF(J7666&gt;5.5,2.6+INDEX(价格表!$B$4:$I$31,M7666,8)*L7666)))))))</f>
        <v>3.7</v>
      </c>
    </row>
    <row r="7667" spans="1:14">
      <c r="A7667" s="20">
        <v>4311136594197</v>
      </c>
      <c r="B7667" s="18" t="s">
        <v>16</v>
      </c>
      <c r="C7667" s="21">
        <v>20201220</v>
      </c>
      <c r="D7667" s="21">
        <v>610538201209</v>
      </c>
      <c r="E7667" s="21" t="s">
        <v>16</v>
      </c>
      <c r="F7667" s="21">
        <v>20201230</v>
      </c>
      <c r="G7667" s="21" t="s">
        <v>17</v>
      </c>
      <c r="H7667" s="21" t="s">
        <v>82</v>
      </c>
      <c r="I7667" s="21" t="s">
        <v>285</v>
      </c>
      <c r="J7667" s="21">
        <v>3.32</v>
      </c>
      <c r="K7667" s="21" t="s">
        <v>20</v>
      </c>
      <c r="L7667">
        <f t="shared" si="137"/>
        <v>4</v>
      </c>
      <c r="M7667">
        <f>MATCH(H:H,价格表!$B$4:$B$35,0)</f>
        <v>2</v>
      </c>
      <c r="N7667" s="27">
        <f>IF(J7667&lt;=0.3,INDEX(价格表!$B$4:$I$31,M7667,2),IF(AND(J7667&gt;0.3,J7667&lt;=1),INDEX(价格表!$B$4:$I$31,M7667,3),IF(AND(J7667&gt;1,J7667&lt;=2.2),INDEX(价格表!$B$4:$I$31,M7667,4),IF(AND(J7667&gt;2.2,J7667&lt;=3.3),INDEX(价格表!$B$4:$I$31,M7667,5),IF(AND(J7667&gt;3.3,J7667&lt;=4),INDEX(价格表!$B$4:$I$31,M7667,6),IF(AND(J7667&gt;4,J7667&lt;=5.5),INDEX(价格表!$B$4:$I$31,M7667,7),IF(J7667&gt;5.5,2.6+INDEX(价格表!$B$4:$I$31,M7667,8)*L7667)))))))</f>
        <v>3.7</v>
      </c>
    </row>
    <row r="7668" spans="1:14">
      <c r="A7668" s="20">
        <v>4311136594198</v>
      </c>
      <c r="B7668" s="18" t="s">
        <v>16</v>
      </c>
      <c r="C7668" s="21">
        <v>20201220</v>
      </c>
      <c r="D7668" s="21">
        <v>610538201209</v>
      </c>
      <c r="E7668" s="21" t="s">
        <v>16</v>
      </c>
      <c r="F7668" s="21">
        <v>20201230</v>
      </c>
      <c r="G7668" s="21" t="s">
        <v>17</v>
      </c>
      <c r="H7668" s="21" t="s">
        <v>298</v>
      </c>
      <c r="I7668" s="21" t="s">
        <v>321</v>
      </c>
      <c r="J7668" s="21">
        <v>3.32</v>
      </c>
      <c r="K7668" s="21" t="s">
        <v>20</v>
      </c>
      <c r="L7668">
        <f t="shared" si="137"/>
        <v>4</v>
      </c>
      <c r="M7668">
        <f>MATCH(H:H,价格表!$B$4:$B$35,0)</f>
        <v>29</v>
      </c>
      <c r="N7668" s="27">
        <f>L7668*8+3</f>
        <v>35</v>
      </c>
    </row>
    <row r="7669" spans="1:14">
      <c r="A7669" s="20">
        <v>4311136594199</v>
      </c>
      <c r="B7669" s="18" t="s">
        <v>16</v>
      </c>
      <c r="C7669" s="21">
        <v>20201220</v>
      </c>
      <c r="D7669" s="21">
        <v>610538201209</v>
      </c>
      <c r="E7669" s="21" t="s">
        <v>16</v>
      </c>
      <c r="F7669" s="21">
        <v>20201230</v>
      </c>
      <c r="G7669" s="21" t="s">
        <v>17</v>
      </c>
      <c r="H7669" s="21" t="s">
        <v>23</v>
      </c>
      <c r="I7669" s="21" t="s">
        <v>258</v>
      </c>
      <c r="J7669" s="21">
        <v>3.41</v>
      </c>
      <c r="K7669" s="21" t="s">
        <v>20</v>
      </c>
      <c r="L7669">
        <f t="shared" si="137"/>
        <v>4</v>
      </c>
      <c r="M7669">
        <f>MATCH(H:H,价格表!$B$4:$B$35,0)</f>
        <v>15</v>
      </c>
      <c r="N7669" s="27">
        <f>IF(J7669&lt;=0.3,INDEX(价格表!$B$4:$I$31,M7669,2),IF(AND(J7669&gt;0.3,J7669&lt;=1),INDEX(价格表!$B$4:$I$31,M7669,3),IF(AND(J7669&gt;1,J7669&lt;=2.2),INDEX(价格表!$B$4:$I$31,M7669,4),IF(AND(J7669&gt;2.2,J7669&lt;=3.3),INDEX(价格表!$B$4:$I$31,M7669,5),IF(AND(J7669&gt;3.3,J7669&lt;=4),INDEX(价格表!$B$4:$I$31,M7669,6),IF(AND(J7669&gt;4,J7669&lt;=5.5),INDEX(价格表!$B$4:$I$31,M7669,7),IF(J7669&gt;5.5,2.6+INDEX(价格表!$B$4:$I$31,M7669,8)*L7669)))))))</f>
        <v>3.7</v>
      </c>
    </row>
    <row r="7670" spans="1:14">
      <c r="A7670" s="20">
        <v>4311136594200</v>
      </c>
      <c r="B7670" s="18" t="s">
        <v>16</v>
      </c>
      <c r="C7670" s="21">
        <v>20201220</v>
      </c>
      <c r="D7670" s="21">
        <v>610538201209</v>
      </c>
      <c r="E7670" s="21" t="s">
        <v>16</v>
      </c>
      <c r="F7670" s="21">
        <v>20201230</v>
      </c>
      <c r="G7670" s="21" t="s">
        <v>17</v>
      </c>
      <c r="H7670" s="21" t="s">
        <v>21</v>
      </c>
      <c r="I7670" s="21" t="s">
        <v>163</v>
      </c>
      <c r="J7670" s="21">
        <v>3.32</v>
      </c>
      <c r="K7670" s="21" t="s">
        <v>20</v>
      </c>
      <c r="L7670">
        <f t="shared" si="137"/>
        <v>4</v>
      </c>
      <c r="M7670">
        <f>MATCH(H:H,价格表!$B$4:$B$35,0)</f>
        <v>20</v>
      </c>
      <c r="N7670" s="27">
        <f>IF(J7670&lt;=0.3,INDEX(价格表!$B$4:$I$31,M7670,2),IF(AND(J7670&gt;0.3,J7670&lt;=1),INDEX(价格表!$B$4:$I$31,M7670,3),IF(AND(J7670&gt;1,J7670&lt;=2.2),INDEX(价格表!$B$4:$I$31,M7670,4),IF(AND(J7670&gt;2.2,J7670&lt;=3.3),INDEX(价格表!$B$4:$I$31,M7670,5),IF(AND(J7670&gt;3.3,J7670&lt;=4),INDEX(价格表!$B$4:$I$31,M7670,6),IF(AND(J7670&gt;4,J7670&lt;=5.5),INDEX(价格表!$B$4:$I$31,M7670,7),IF(J7670&gt;5.5,2.6+INDEX(价格表!$B$4:$I$31,M7670,8)*L7670)))))))</f>
        <v>3.7</v>
      </c>
    </row>
    <row r="7671" spans="1:14">
      <c r="A7671" s="20">
        <v>4311136594201</v>
      </c>
      <c r="B7671" s="18" t="s">
        <v>16</v>
      </c>
      <c r="C7671" s="21">
        <v>20201220</v>
      </c>
      <c r="D7671" s="21">
        <v>610538201209</v>
      </c>
      <c r="E7671" s="21" t="s">
        <v>16</v>
      </c>
      <c r="F7671" s="21">
        <v>20201230</v>
      </c>
      <c r="G7671" s="21" t="s">
        <v>17</v>
      </c>
      <c r="H7671" s="21" t="s">
        <v>73</v>
      </c>
      <c r="I7671" s="21" t="s">
        <v>131</v>
      </c>
      <c r="J7671" s="21">
        <v>3.32</v>
      </c>
      <c r="K7671" s="21" t="s">
        <v>20</v>
      </c>
      <c r="L7671">
        <f t="shared" si="137"/>
        <v>4</v>
      </c>
      <c r="M7671">
        <f>MATCH(H:H,价格表!$B$4:$B$35,0)</f>
        <v>7</v>
      </c>
      <c r="N7671" s="27">
        <f>IF(J7671&lt;=0.3,INDEX(价格表!$B$4:$I$31,M7671,2),IF(AND(J7671&gt;0.3,J7671&lt;=1),INDEX(价格表!$B$4:$I$31,M7671,3),IF(AND(J7671&gt;1,J7671&lt;=2.2),INDEX(价格表!$B$4:$I$31,M7671,4),IF(AND(J7671&gt;2.2,J7671&lt;=3.3),INDEX(价格表!$B$4:$I$31,M7671,5),IF(AND(J7671&gt;3.3,J7671&lt;=4),INDEX(价格表!$B$4:$I$31,M7671,6),IF(AND(J7671&gt;4,J7671&lt;=5.5),INDEX(价格表!$B$4:$I$31,M7671,7),IF(J7671&gt;5.5,2.6+INDEX(价格表!$B$4:$I$31,M7671,8)*L7671)))))))</f>
        <v>3.7</v>
      </c>
    </row>
    <row r="7672" spans="1:14">
      <c r="A7672" s="20">
        <v>4311136594202</v>
      </c>
      <c r="B7672" s="18" t="s">
        <v>16</v>
      </c>
      <c r="C7672" s="21">
        <v>20201220</v>
      </c>
      <c r="D7672" s="21">
        <v>610538201209</v>
      </c>
      <c r="E7672" s="21" t="s">
        <v>16</v>
      </c>
      <c r="F7672" s="21">
        <v>20201230</v>
      </c>
      <c r="G7672" s="21" t="s">
        <v>17</v>
      </c>
      <c r="H7672" s="21" t="s">
        <v>302</v>
      </c>
      <c r="I7672" s="21" t="s">
        <v>303</v>
      </c>
      <c r="J7672" s="21">
        <v>3.38</v>
      </c>
      <c r="K7672" s="21" t="s">
        <v>20</v>
      </c>
      <c r="L7672">
        <f t="shared" si="137"/>
        <v>4</v>
      </c>
      <c r="M7672">
        <f>MATCH(H:H,价格表!$B$4:$B$35,0)</f>
        <v>6</v>
      </c>
      <c r="N7672" s="27">
        <f>IF(J7672&lt;=0.3,INDEX(价格表!$B$4:$I$31,M7672,2),IF(AND(J7672&gt;0.3,J7672&lt;=1),INDEX(价格表!$B$4:$I$31,M7672,3),IF(AND(J7672&gt;1,J7672&lt;=2.2),INDEX(价格表!$B$4:$I$31,M7672,4),IF(AND(J7672&gt;2.2,J7672&lt;=3.3),INDEX(价格表!$B$4:$I$31,M7672,5),IF(AND(J7672&gt;3.3,J7672&lt;=4),INDEX(价格表!$B$4:$I$31,M7672,6),IF(AND(J7672&gt;4,J7672&lt;=5.5),INDEX(价格表!$B$4:$I$31,M7672,7),IF(J7672&gt;5.5,2.6+INDEX(价格表!$B$4:$I$31,M7672,8)*L7672)))))))</f>
        <v>5.6</v>
      </c>
    </row>
    <row r="7673" spans="1:14">
      <c r="A7673" s="20">
        <v>4311136594203</v>
      </c>
      <c r="B7673" s="18" t="s">
        <v>16</v>
      </c>
      <c r="C7673" s="21">
        <v>20201220</v>
      </c>
      <c r="D7673" s="21">
        <v>610538201209</v>
      </c>
      <c r="E7673" s="21" t="s">
        <v>16</v>
      </c>
      <c r="F7673" s="21">
        <v>20201230</v>
      </c>
      <c r="G7673" s="21" t="s">
        <v>17</v>
      </c>
      <c r="H7673" s="21" t="s">
        <v>27</v>
      </c>
      <c r="I7673" s="21" t="s">
        <v>134</v>
      </c>
      <c r="J7673" s="21">
        <v>3.41</v>
      </c>
      <c r="K7673" s="21" t="s">
        <v>20</v>
      </c>
      <c r="L7673">
        <f t="shared" si="137"/>
        <v>4</v>
      </c>
      <c r="M7673">
        <f>MATCH(H:H,价格表!$B$4:$B$35,0)</f>
        <v>3</v>
      </c>
      <c r="N7673" s="27">
        <f>IF(J7673&lt;=0.3,INDEX(价格表!$B$4:$I$31,M7673,2),IF(AND(J7673&gt;0.3,J7673&lt;=1),INDEX(价格表!$B$4:$I$31,M7673,3),IF(AND(J7673&gt;1,J7673&lt;=2.2),INDEX(价格表!$B$4:$I$31,M7673,4),IF(AND(J7673&gt;2.2,J7673&lt;=3.3),INDEX(价格表!$B$4:$I$31,M7673,5),IF(AND(J7673&gt;3.3,J7673&lt;=4),INDEX(价格表!$B$4:$I$31,M7673,6),IF(AND(J7673&gt;4,J7673&lt;=5.5),INDEX(价格表!$B$4:$I$31,M7673,7),IF(J7673&gt;5.5,2.6+INDEX(价格表!$B$4:$I$31,M7673,8)*L7673)))))))</f>
        <v>3.7</v>
      </c>
    </row>
    <row r="7674" spans="1:14">
      <c r="A7674" s="20">
        <v>4311136594828</v>
      </c>
      <c r="B7674" s="18" t="s">
        <v>16</v>
      </c>
      <c r="C7674" s="21">
        <v>20201220</v>
      </c>
      <c r="D7674" s="21">
        <v>610538201209</v>
      </c>
      <c r="E7674" s="21" t="s">
        <v>16</v>
      </c>
      <c r="F7674" s="21">
        <v>20201230</v>
      </c>
      <c r="G7674" s="21" t="s">
        <v>17</v>
      </c>
      <c r="H7674" s="21" t="s">
        <v>88</v>
      </c>
      <c r="I7674" s="21" t="s">
        <v>96</v>
      </c>
      <c r="J7674" s="21">
        <v>3.32</v>
      </c>
      <c r="K7674" s="21" t="s">
        <v>20</v>
      </c>
      <c r="L7674">
        <f t="shared" si="137"/>
        <v>4</v>
      </c>
      <c r="M7674">
        <f>MATCH(H:H,价格表!$B$4:$B$35,0)</f>
        <v>19</v>
      </c>
      <c r="N7674" s="27">
        <f>IF(J7674&lt;=0.3,INDEX(价格表!$B$4:$I$31,M7674,2),IF(AND(J7674&gt;0.3,J7674&lt;=1),INDEX(价格表!$B$4:$I$31,M7674,3),IF(AND(J7674&gt;1,J7674&lt;=2.2),INDEX(价格表!$B$4:$I$31,M7674,4),IF(AND(J7674&gt;2.2,J7674&lt;=3.3),INDEX(价格表!$B$4:$I$31,M7674,5),IF(AND(J7674&gt;3.3,J7674&lt;=4),INDEX(价格表!$B$4:$I$31,M7674,6),IF(AND(J7674&gt;4,J7674&lt;=5.5),INDEX(价格表!$B$4:$I$31,M7674,7),IF(J7674&gt;5.5,2.6+INDEX(价格表!$B$4:$I$31,M7674,8)*L7674)))))))</f>
        <v>3.7</v>
      </c>
    </row>
    <row r="7675" spans="1:14">
      <c r="A7675" s="20">
        <v>4311136594829</v>
      </c>
      <c r="B7675" s="18" t="s">
        <v>16</v>
      </c>
      <c r="C7675" s="21">
        <v>20201220</v>
      </c>
      <c r="D7675" s="21">
        <v>610538201209</v>
      </c>
      <c r="E7675" s="21" t="s">
        <v>16</v>
      </c>
      <c r="F7675" s="21">
        <v>20201230</v>
      </c>
      <c r="G7675" s="21" t="s">
        <v>17</v>
      </c>
      <c r="H7675" s="21" t="s">
        <v>73</v>
      </c>
      <c r="I7675" s="21" t="s">
        <v>138</v>
      </c>
      <c r="J7675" s="21">
        <v>3.32</v>
      </c>
      <c r="K7675" s="21" t="s">
        <v>20</v>
      </c>
      <c r="L7675">
        <f t="shared" si="137"/>
        <v>4</v>
      </c>
      <c r="M7675">
        <f>MATCH(H:H,价格表!$B$4:$B$35,0)</f>
        <v>7</v>
      </c>
      <c r="N7675" s="27">
        <f>IF(J7675&lt;=0.3,INDEX(价格表!$B$4:$I$31,M7675,2),IF(AND(J7675&gt;0.3,J7675&lt;=1),INDEX(价格表!$B$4:$I$31,M7675,3),IF(AND(J7675&gt;1,J7675&lt;=2.2),INDEX(价格表!$B$4:$I$31,M7675,4),IF(AND(J7675&gt;2.2,J7675&lt;=3.3),INDEX(价格表!$B$4:$I$31,M7675,5),IF(AND(J7675&gt;3.3,J7675&lt;=4),INDEX(价格表!$B$4:$I$31,M7675,6),IF(AND(J7675&gt;4,J7675&lt;=5.5),INDEX(价格表!$B$4:$I$31,M7675,7),IF(J7675&gt;5.5,2.6+INDEX(价格表!$B$4:$I$31,M7675,8)*L7675)))))))</f>
        <v>3.7</v>
      </c>
    </row>
    <row r="7676" spans="1:14">
      <c r="A7676" s="20">
        <v>4311136594830</v>
      </c>
      <c r="B7676" s="18" t="s">
        <v>16</v>
      </c>
      <c r="C7676" s="21">
        <v>20201220</v>
      </c>
      <c r="D7676" s="21">
        <v>610538201209</v>
      </c>
      <c r="E7676" s="21" t="s">
        <v>16</v>
      </c>
      <c r="F7676" s="21">
        <v>20201230</v>
      </c>
      <c r="G7676" s="21" t="s">
        <v>17</v>
      </c>
      <c r="H7676" s="21" t="s">
        <v>305</v>
      </c>
      <c r="I7676" s="21" t="s">
        <v>323</v>
      </c>
      <c r="J7676" s="21">
        <v>3.32</v>
      </c>
      <c r="K7676" s="21" t="s">
        <v>20</v>
      </c>
      <c r="L7676">
        <f t="shared" si="137"/>
        <v>4</v>
      </c>
      <c r="M7676">
        <f>MATCH(H:H,价格表!$B$4:$B$35,0)</f>
        <v>26</v>
      </c>
      <c r="N7676" s="27">
        <f>IF(J7676&lt;=0.3,INDEX(价格表!$B$4:$I$31,M7676,2),IF(AND(J7676&gt;0.3,J7676&lt;=1),INDEX(价格表!$B$4:$I$31,M7676,3),IF(AND(J7676&gt;1,J7676&lt;=2.2),INDEX(价格表!$B$4:$I$31,M7676,4),IF(AND(J7676&gt;2.2,J7676&lt;=3.3),INDEX(价格表!$B$4:$I$31,M7676,5),IF(AND(J7676&gt;3.3,J7676&lt;=4),INDEX(价格表!$B$4:$I$31,M7676,6),IF(AND(J7676&gt;4,J7676&lt;=5.5),INDEX(价格表!$B$4:$I$31,M7676,7),IF(J7676&gt;5.5,2.6+INDEX(价格表!$B$4:$I$31,M7676,8)*L7676)))))))</f>
        <v>3.7</v>
      </c>
    </row>
    <row r="7677" spans="1:14">
      <c r="A7677" s="20">
        <v>4311136594831</v>
      </c>
      <c r="B7677" s="18" t="s">
        <v>16</v>
      </c>
      <c r="C7677" s="21">
        <v>20201220</v>
      </c>
      <c r="D7677" s="21">
        <v>610538201209</v>
      </c>
      <c r="E7677" s="21" t="s">
        <v>16</v>
      </c>
      <c r="F7677" s="21">
        <v>20201230</v>
      </c>
      <c r="G7677" s="21" t="s">
        <v>17</v>
      </c>
      <c r="H7677" s="21" t="s">
        <v>27</v>
      </c>
      <c r="I7677" s="21" t="s">
        <v>70</v>
      </c>
      <c r="J7677" s="21">
        <v>3.32</v>
      </c>
      <c r="K7677" s="21" t="s">
        <v>20</v>
      </c>
      <c r="L7677">
        <f t="shared" si="137"/>
        <v>4</v>
      </c>
      <c r="M7677">
        <f>MATCH(H:H,价格表!$B$4:$B$35,0)</f>
        <v>3</v>
      </c>
      <c r="N7677" s="27">
        <f>IF(J7677&lt;=0.3,INDEX(价格表!$B$4:$I$31,M7677,2),IF(AND(J7677&gt;0.3,J7677&lt;=1),INDEX(价格表!$B$4:$I$31,M7677,3),IF(AND(J7677&gt;1,J7677&lt;=2.2),INDEX(价格表!$B$4:$I$31,M7677,4),IF(AND(J7677&gt;2.2,J7677&lt;=3.3),INDEX(价格表!$B$4:$I$31,M7677,5),IF(AND(J7677&gt;3.3,J7677&lt;=4),INDEX(价格表!$B$4:$I$31,M7677,6),IF(AND(J7677&gt;4,J7677&lt;=5.5),INDEX(价格表!$B$4:$I$31,M7677,7),IF(J7677&gt;5.5,2.6+INDEX(价格表!$B$4:$I$31,M7677,8)*L7677)))))))</f>
        <v>3.7</v>
      </c>
    </row>
    <row r="7678" spans="1:14">
      <c r="A7678" s="20">
        <v>4311136594832</v>
      </c>
      <c r="B7678" s="18" t="s">
        <v>16</v>
      </c>
      <c r="C7678" s="21">
        <v>20201220</v>
      </c>
      <c r="D7678" s="21">
        <v>610538201209</v>
      </c>
      <c r="E7678" s="21" t="s">
        <v>16</v>
      </c>
      <c r="F7678" s="21">
        <v>20201230</v>
      </c>
      <c r="G7678" s="21" t="s">
        <v>17</v>
      </c>
      <c r="H7678" s="21" t="s">
        <v>37</v>
      </c>
      <c r="I7678" s="21" t="s">
        <v>119</v>
      </c>
      <c r="J7678" s="21">
        <v>3.32</v>
      </c>
      <c r="K7678" s="21" t="s">
        <v>20</v>
      </c>
      <c r="L7678">
        <f t="shared" si="137"/>
        <v>4</v>
      </c>
      <c r="M7678">
        <f>MATCH(H:H,价格表!$B$4:$B$35,0)</f>
        <v>12</v>
      </c>
      <c r="N7678" s="27">
        <f>IF(J7678&lt;=0.3,INDEX(价格表!$B$4:$I$31,M7678,2),IF(AND(J7678&gt;0.3,J7678&lt;=1),INDEX(价格表!$B$4:$I$31,M7678,3),IF(AND(J7678&gt;1,J7678&lt;=2.2),INDEX(价格表!$B$4:$I$31,M7678,4),IF(AND(J7678&gt;2.2,J7678&lt;=3.3),INDEX(价格表!$B$4:$I$31,M7678,5),IF(AND(J7678&gt;3.3,J7678&lt;=4),INDEX(价格表!$B$4:$I$31,M7678,6),IF(AND(J7678&gt;4,J7678&lt;=5.5),INDEX(价格表!$B$4:$I$31,M7678,7),IF(J7678&gt;5.5,2.6+INDEX(价格表!$B$4:$I$31,M7678,8)*L7678)))))))</f>
        <v>3.7</v>
      </c>
    </row>
    <row r="7679" spans="1:14">
      <c r="A7679" s="20">
        <v>4311136594833</v>
      </c>
      <c r="B7679" s="18" t="s">
        <v>16</v>
      </c>
      <c r="C7679" s="21">
        <v>20201220</v>
      </c>
      <c r="D7679" s="21">
        <v>610538201209</v>
      </c>
      <c r="E7679" s="21" t="s">
        <v>16</v>
      </c>
      <c r="F7679" s="21">
        <v>20201230</v>
      </c>
      <c r="G7679" s="21" t="s">
        <v>17</v>
      </c>
      <c r="H7679" s="21" t="s">
        <v>35</v>
      </c>
      <c r="I7679" s="21" t="s">
        <v>170</v>
      </c>
      <c r="J7679" s="21">
        <v>3.32</v>
      </c>
      <c r="K7679" s="21" t="s">
        <v>20</v>
      </c>
      <c r="L7679">
        <f t="shared" si="137"/>
        <v>4</v>
      </c>
      <c r="M7679">
        <f>MATCH(H:H,价格表!$B$4:$B$35,0)</f>
        <v>22</v>
      </c>
      <c r="N7679" s="27">
        <f>IF(J7679&lt;=0.3,INDEX(价格表!$B$4:$I$31,M7679,2),IF(AND(J7679&gt;0.3,J7679&lt;=1),INDEX(价格表!$B$4:$I$31,M7679,3),IF(AND(J7679&gt;1,J7679&lt;=2.2),INDEX(价格表!$B$4:$I$31,M7679,4),IF(AND(J7679&gt;2.2,J7679&lt;=3.3),INDEX(价格表!$B$4:$I$31,M7679,5),IF(AND(J7679&gt;3.3,J7679&lt;=4),INDEX(价格表!$B$4:$I$31,M7679,6),IF(AND(J7679&gt;4,J7679&lt;=5.5),INDEX(价格表!$B$4:$I$31,M7679,7),IF(J7679&gt;5.5,2.6+INDEX(价格表!$B$4:$I$31,M7679,8)*L7679)))))))</f>
        <v>3.7</v>
      </c>
    </row>
    <row r="7680" spans="1:14">
      <c r="A7680" s="20">
        <v>4311136594834</v>
      </c>
      <c r="B7680" s="18" t="s">
        <v>16</v>
      </c>
      <c r="C7680" s="21">
        <v>20201220</v>
      </c>
      <c r="D7680" s="21">
        <v>610538201209</v>
      </c>
      <c r="E7680" s="21" t="s">
        <v>16</v>
      </c>
      <c r="F7680" s="21">
        <v>20201230</v>
      </c>
      <c r="G7680" s="21" t="s">
        <v>17</v>
      </c>
      <c r="H7680" s="21" t="s">
        <v>73</v>
      </c>
      <c r="I7680" s="21" t="s">
        <v>91</v>
      </c>
      <c r="J7680" s="21">
        <v>3.37</v>
      </c>
      <c r="K7680" s="21" t="s">
        <v>20</v>
      </c>
      <c r="L7680">
        <f t="shared" si="137"/>
        <v>4</v>
      </c>
      <c r="M7680">
        <f>MATCH(H:H,价格表!$B$4:$B$35,0)</f>
        <v>7</v>
      </c>
      <c r="N7680" s="27">
        <f>IF(J7680&lt;=0.3,INDEX(价格表!$B$4:$I$31,M7680,2),IF(AND(J7680&gt;0.3,J7680&lt;=1),INDEX(价格表!$B$4:$I$31,M7680,3),IF(AND(J7680&gt;1,J7680&lt;=2.2),INDEX(价格表!$B$4:$I$31,M7680,4),IF(AND(J7680&gt;2.2,J7680&lt;=3.3),INDEX(价格表!$B$4:$I$31,M7680,5),IF(AND(J7680&gt;3.3,J7680&lt;=4),INDEX(价格表!$B$4:$I$31,M7680,6),IF(AND(J7680&gt;4,J7680&lt;=5.5),INDEX(价格表!$B$4:$I$31,M7680,7),IF(J7680&gt;5.5,2.6+INDEX(价格表!$B$4:$I$31,M7680,8)*L7680)))))))</f>
        <v>3.7</v>
      </c>
    </row>
    <row r="7681" spans="1:14">
      <c r="A7681" s="20">
        <v>4311136594835</v>
      </c>
      <c r="B7681" s="18" t="s">
        <v>16</v>
      </c>
      <c r="C7681" s="21">
        <v>20201220</v>
      </c>
      <c r="D7681" s="21">
        <v>610538201209</v>
      </c>
      <c r="E7681" s="21" t="s">
        <v>16</v>
      </c>
      <c r="F7681" s="21">
        <v>20201230</v>
      </c>
      <c r="G7681" s="21" t="s">
        <v>17</v>
      </c>
      <c r="H7681" s="21" t="s">
        <v>305</v>
      </c>
      <c r="I7681" s="21" t="s">
        <v>318</v>
      </c>
      <c r="J7681" s="21">
        <v>3.32</v>
      </c>
      <c r="K7681" s="21" t="s">
        <v>20</v>
      </c>
      <c r="L7681">
        <f t="shared" si="137"/>
        <v>4</v>
      </c>
      <c r="M7681">
        <f>MATCH(H:H,价格表!$B$4:$B$35,0)</f>
        <v>26</v>
      </c>
      <c r="N7681" s="27">
        <f>IF(J7681&lt;=0.3,INDEX(价格表!$B$4:$I$31,M7681,2),IF(AND(J7681&gt;0.3,J7681&lt;=1),INDEX(价格表!$B$4:$I$31,M7681,3),IF(AND(J7681&gt;1,J7681&lt;=2.2),INDEX(价格表!$B$4:$I$31,M7681,4),IF(AND(J7681&gt;2.2,J7681&lt;=3.3),INDEX(价格表!$B$4:$I$31,M7681,5),IF(AND(J7681&gt;3.3,J7681&lt;=4),INDEX(价格表!$B$4:$I$31,M7681,6),IF(AND(J7681&gt;4,J7681&lt;=5.5),INDEX(价格表!$B$4:$I$31,M7681,7),IF(J7681&gt;5.5,2.6+INDEX(价格表!$B$4:$I$31,M7681,8)*L7681)))))))</f>
        <v>3.7</v>
      </c>
    </row>
    <row r="7682" spans="1:14">
      <c r="A7682" s="20">
        <v>4311136594836</v>
      </c>
      <c r="B7682" s="18" t="s">
        <v>16</v>
      </c>
      <c r="C7682" s="21">
        <v>20201220</v>
      </c>
      <c r="D7682" s="21">
        <v>610538201209</v>
      </c>
      <c r="E7682" s="21" t="s">
        <v>16</v>
      </c>
      <c r="F7682" s="21">
        <v>20201230</v>
      </c>
      <c r="G7682" s="21" t="s">
        <v>17</v>
      </c>
      <c r="H7682" s="21" t="s">
        <v>27</v>
      </c>
      <c r="I7682" s="21" t="s">
        <v>210</v>
      </c>
      <c r="J7682" s="21">
        <v>3.32</v>
      </c>
      <c r="K7682" s="21" t="s">
        <v>20</v>
      </c>
      <c r="L7682">
        <f t="shared" si="137"/>
        <v>4</v>
      </c>
      <c r="M7682">
        <f>MATCH(H:H,价格表!$B$4:$B$35,0)</f>
        <v>3</v>
      </c>
      <c r="N7682" s="27">
        <f>IF(J7682&lt;=0.3,INDEX(价格表!$B$4:$I$31,M7682,2),IF(AND(J7682&gt;0.3,J7682&lt;=1),INDEX(价格表!$B$4:$I$31,M7682,3),IF(AND(J7682&gt;1,J7682&lt;=2.2),INDEX(价格表!$B$4:$I$31,M7682,4),IF(AND(J7682&gt;2.2,J7682&lt;=3.3),INDEX(价格表!$B$4:$I$31,M7682,5),IF(AND(J7682&gt;3.3,J7682&lt;=4),INDEX(价格表!$B$4:$I$31,M7682,6),IF(AND(J7682&gt;4,J7682&lt;=5.5),INDEX(价格表!$B$4:$I$31,M7682,7),IF(J7682&gt;5.5,2.6+INDEX(价格表!$B$4:$I$31,M7682,8)*L7682)))))))</f>
        <v>3.7</v>
      </c>
    </row>
    <row r="7683" spans="1:14">
      <c r="A7683" s="20">
        <v>4311136594837</v>
      </c>
      <c r="B7683" s="18" t="s">
        <v>16</v>
      </c>
      <c r="C7683" s="21">
        <v>20201220</v>
      </c>
      <c r="D7683" s="21">
        <v>610538201209</v>
      </c>
      <c r="E7683" s="21" t="s">
        <v>16</v>
      </c>
      <c r="F7683" s="21">
        <v>20201230</v>
      </c>
      <c r="G7683" s="21" t="s">
        <v>17</v>
      </c>
      <c r="H7683" s="21" t="s">
        <v>302</v>
      </c>
      <c r="I7683" s="21" t="s">
        <v>303</v>
      </c>
      <c r="J7683" s="21">
        <v>3.32</v>
      </c>
      <c r="K7683" s="21" t="s">
        <v>20</v>
      </c>
      <c r="L7683">
        <f t="shared" si="137"/>
        <v>4</v>
      </c>
      <c r="M7683">
        <f>MATCH(H:H,价格表!$B$4:$B$35,0)</f>
        <v>6</v>
      </c>
      <c r="N7683" s="27">
        <f>IF(J7683&lt;=0.3,INDEX(价格表!$B$4:$I$31,M7683,2),IF(AND(J7683&gt;0.3,J7683&lt;=1),INDEX(价格表!$B$4:$I$31,M7683,3),IF(AND(J7683&gt;1,J7683&lt;=2.2),INDEX(价格表!$B$4:$I$31,M7683,4),IF(AND(J7683&gt;2.2,J7683&lt;=3.3),INDEX(价格表!$B$4:$I$31,M7683,5),IF(AND(J7683&gt;3.3,J7683&lt;=4),INDEX(价格表!$B$4:$I$31,M7683,6),IF(AND(J7683&gt;4,J7683&lt;=5.5),INDEX(价格表!$B$4:$I$31,M7683,7),IF(J7683&gt;5.5,2.6+INDEX(价格表!$B$4:$I$31,M7683,8)*L7683)))))))</f>
        <v>5.6</v>
      </c>
    </row>
    <row r="7684" spans="1:14">
      <c r="A7684" s="20">
        <v>4311136602023</v>
      </c>
      <c r="B7684" s="18" t="s">
        <v>16</v>
      </c>
      <c r="C7684" s="21">
        <v>20201220</v>
      </c>
      <c r="D7684" s="21">
        <v>610538201209</v>
      </c>
      <c r="E7684" s="21" t="s">
        <v>16</v>
      </c>
      <c r="F7684" s="21">
        <v>20201230</v>
      </c>
      <c r="G7684" s="21" t="s">
        <v>17</v>
      </c>
      <c r="H7684" s="21" t="s">
        <v>43</v>
      </c>
      <c r="I7684" s="21" t="s">
        <v>44</v>
      </c>
      <c r="J7684" s="21">
        <v>3.33</v>
      </c>
      <c r="K7684" s="21" t="s">
        <v>20</v>
      </c>
      <c r="L7684">
        <f t="shared" ref="L7684:L7747" si="138">ROUNDUP(J7684,0)</f>
        <v>4</v>
      </c>
      <c r="M7684">
        <f>MATCH(H:H,价格表!$B$4:$B$35,0)</f>
        <v>10</v>
      </c>
      <c r="N7684" s="27">
        <f>IF(J7684&lt;=0.3,INDEX(价格表!$B$4:$I$31,M7684,2),IF(AND(J7684&gt;0.3,J7684&lt;=1),INDEX(价格表!$B$4:$I$31,M7684,3),IF(AND(J7684&gt;1,J7684&lt;=2.2),INDEX(价格表!$B$4:$I$31,M7684,4),IF(AND(J7684&gt;2.2,J7684&lt;=3.3),INDEX(价格表!$B$4:$I$31,M7684,5),IF(AND(J7684&gt;3.3,J7684&lt;=4),INDEX(价格表!$B$4:$I$31,M7684,6),IF(AND(J7684&gt;4,J7684&lt;=5.5),INDEX(价格表!$B$4:$I$31,M7684,7),IF(J7684&gt;5.5,2.6+INDEX(价格表!$B$4:$I$31,M7684,8)*L7684)))))))</f>
        <v>3.7</v>
      </c>
    </row>
    <row r="7685" spans="1:14">
      <c r="A7685" s="20">
        <v>4311136602024</v>
      </c>
      <c r="B7685" s="18" t="s">
        <v>16</v>
      </c>
      <c r="C7685" s="21">
        <v>20201220</v>
      </c>
      <c r="D7685" s="21">
        <v>610538201209</v>
      </c>
      <c r="E7685" s="21" t="s">
        <v>16</v>
      </c>
      <c r="F7685" s="21">
        <v>20201230</v>
      </c>
      <c r="G7685" s="21" t="s">
        <v>17</v>
      </c>
      <c r="H7685" s="21" t="s">
        <v>298</v>
      </c>
      <c r="I7685" s="21" t="s">
        <v>313</v>
      </c>
      <c r="J7685" s="21">
        <v>3.32</v>
      </c>
      <c r="K7685" s="21" t="s">
        <v>20</v>
      </c>
      <c r="L7685">
        <f t="shared" si="138"/>
        <v>4</v>
      </c>
      <c r="M7685">
        <f>MATCH(H:H,价格表!$B$4:$B$35,0)</f>
        <v>29</v>
      </c>
      <c r="N7685" s="27">
        <f>L7685*5+3</f>
        <v>23</v>
      </c>
    </row>
    <row r="7686" spans="1:14">
      <c r="A7686" s="20">
        <v>4311136602025</v>
      </c>
      <c r="B7686" s="18" t="s">
        <v>16</v>
      </c>
      <c r="C7686" s="21">
        <v>20201220</v>
      </c>
      <c r="D7686" s="21">
        <v>610538201209</v>
      </c>
      <c r="E7686" s="21" t="s">
        <v>16</v>
      </c>
      <c r="F7686" s="21">
        <v>20201230</v>
      </c>
      <c r="G7686" s="21" t="s">
        <v>17</v>
      </c>
      <c r="H7686" s="21" t="s">
        <v>82</v>
      </c>
      <c r="I7686" s="21" t="s">
        <v>83</v>
      </c>
      <c r="J7686" s="21">
        <v>3.32</v>
      </c>
      <c r="K7686" s="21" t="s">
        <v>20</v>
      </c>
      <c r="L7686">
        <f t="shared" si="138"/>
        <v>4</v>
      </c>
      <c r="M7686">
        <f>MATCH(H:H,价格表!$B$4:$B$35,0)</f>
        <v>2</v>
      </c>
      <c r="N7686" s="27">
        <f>IF(J7686&lt;=0.3,INDEX(价格表!$B$4:$I$31,M7686,2),IF(AND(J7686&gt;0.3,J7686&lt;=1),INDEX(价格表!$B$4:$I$31,M7686,3),IF(AND(J7686&gt;1,J7686&lt;=2.2),INDEX(价格表!$B$4:$I$31,M7686,4),IF(AND(J7686&gt;2.2,J7686&lt;=3.3),INDEX(价格表!$B$4:$I$31,M7686,5),IF(AND(J7686&gt;3.3,J7686&lt;=4),INDEX(价格表!$B$4:$I$31,M7686,6),IF(AND(J7686&gt;4,J7686&lt;=5.5),INDEX(价格表!$B$4:$I$31,M7686,7),IF(J7686&gt;5.5,2.6+INDEX(价格表!$B$4:$I$31,M7686,8)*L7686)))))))</f>
        <v>3.7</v>
      </c>
    </row>
    <row r="7687" spans="1:14">
      <c r="A7687" s="20">
        <v>4311136602026</v>
      </c>
      <c r="B7687" s="18" t="s">
        <v>16</v>
      </c>
      <c r="C7687" s="21">
        <v>20201220</v>
      </c>
      <c r="D7687" s="21">
        <v>610538201209</v>
      </c>
      <c r="E7687" s="21" t="s">
        <v>16</v>
      </c>
      <c r="F7687" s="21">
        <v>20201230</v>
      </c>
      <c r="G7687" s="21" t="s">
        <v>17</v>
      </c>
      <c r="H7687" s="21" t="s">
        <v>54</v>
      </c>
      <c r="I7687" s="21" t="s">
        <v>55</v>
      </c>
      <c r="J7687" s="21">
        <v>3.32</v>
      </c>
      <c r="K7687" s="21" t="s">
        <v>20</v>
      </c>
      <c r="L7687">
        <f t="shared" si="138"/>
        <v>4</v>
      </c>
      <c r="M7687">
        <f>MATCH(H:H,价格表!$B$4:$B$35,0)</f>
        <v>14</v>
      </c>
      <c r="N7687" s="27">
        <f>IF(J7687&lt;=0.3,INDEX(价格表!$B$4:$I$31,M7687,2),IF(AND(J7687&gt;0.3,J7687&lt;=1),INDEX(价格表!$B$4:$I$31,M7687,3),IF(AND(J7687&gt;1,J7687&lt;=2.2),INDEX(价格表!$B$4:$I$31,M7687,4),IF(AND(J7687&gt;2.2,J7687&lt;=3.3),INDEX(价格表!$B$4:$I$31,M7687,5),IF(AND(J7687&gt;3.3,J7687&lt;=4),INDEX(价格表!$B$4:$I$31,M7687,6),IF(AND(J7687&gt;4,J7687&lt;=5.5),INDEX(价格表!$B$4:$I$31,M7687,7),IF(J7687&gt;5.5,2.6+INDEX(价格表!$B$4:$I$31,M7687,8)*L7687)))))))</f>
        <v>3.7</v>
      </c>
    </row>
    <row r="7688" spans="1:14">
      <c r="A7688" s="20">
        <v>4311136602027</v>
      </c>
      <c r="B7688" s="18" t="s">
        <v>16</v>
      </c>
      <c r="C7688" s="21">
        <v>20201220</v>
      </c>
      <c r="D7688" s="21">
        <v>610538201209</v>
      </c>
      <c r="E7688" s="21" t="s">
        <v>16</v>
      </c>
      <c r="F7688" s="21">
        <v>20201230</v>
      </c>
      <c r="G7688" s="21" t="s">
        <v>17</v>
      </c>
      <c r="H7688" s="21" t="s">
        <v>27</v>
      </c>
      <c r="I7688" s="21" t="s">
        <v>128</v>
      </c>
      <c r="J7688" s="21">
        <v>3.32</v>
      </c>
      <c r="K7688" s="21" t="s">
        <v>20</v>
      </c>
      <c r="L7688">
        <f t="shared" si="138"/>
        <v>4</v>
      </c>
      <c r="M7688">
        <f>MATCH(H:H,价格表!$B$4:$B$35,0)</f>
        <v>3</v>
      </c>
      <c r="N7688" s="27">
        <f>IF(J7688&lt;=0.3,INDEX(价格表!$B$4:$I$31,M7688,2),IF(AND(J7688&gt;0.3,J7688&lt;=1),INDEX(价格表!$B$4:$I$31,M7688,3),IF(AND(J7688&gt;1,J7688&lt;=2.2),INDEX(价格表!$B$4:$I$31,M7688,4),IF(AND(J7688&gt;2.2,J7688&lt;=3.3),INDEX(价格表!$B$4:$I$31,M7688,5),IF(AND(J7688&gt;3.3,J7688&lt;=4),INDEX(价格表!$B$4:$I$31,M7688,6),IF(AND(J7688&gt;4,J7688&lt;=5.5),INDEX(价格表!$B$4:$I$31,M7688,7),IF(J7688&gt;5.5,2.6+INDEX(价格表!$B$4:$I$31,M7688,8)*L7688)))))))</f>
        <v>3.7</v>
      </c>
    </row>
    <row r="7689" spans="1:14">
      <c r="A7689" s="20">
        <v>4311136602028</v>
      </c>
      <c r="B7689" s="18" t="s">
        <v>16</v>
      </c>
      <c r="C7689" s="21">
        <v>20201220</v>
      </c>
      <c r="D7689" s="21">
        <v>610538201209</v>
      </c>
      <c r="E7689" s="21" t="s">
        <v>16</v>
      </c>
      <c r="F7689" s="21">
        <v>20201230</v>
      </c>
      <c r="G7689" s="21" t="s">
        <v>17</v>
      </c>
      <c r="H7689" s="21" t="s">
        <v>302</v>
      </c>
      <c r="I7689" s="21" t="s">
        <v>303</v>
      </c>
      <c r="J7689" s="21">
        <v>3.32</v>
      </c>
      <c r="K7689" s="21" t="s">
        <v>20</v>
      </c>
      <c r="L7689">
        <f t="shared" si="138"/>
        <v>4</v>
      </c>
      <c r="M7689">
        <f>MATCH(H:H,价格表!$B$4:$B$35,0)</f>
        <v>6</v>
      </c>
      <c r="N7689" s="27">
        <f>IF(J7689&lt;=0.3,INDEX(价格表!$B$4:$I$31,M7689,2),IF(AND(J7689&gt;0.3,J7689&lt;=1),INDEX(价格表!$B$4:$I$31,M7689,3),IF(AND(J7689&gt;1,J7689&lt;=2.2),INDEX(价格表!$B$4:$I$31,M7689,4),IF(AND(J7689&gt;2.2,J7689&lt;=3.3),INDEX(价格表!$B$4:$I$31,M7689,5),IF(AND(J7689&gt;3.3,J7689&lt;=4),INDEX(价格表!$B$4:$I$31,M7689,6),IF(AND(J7689&gt;4,J7689&lt;=5.5),INDEX(价格表!$B$4:$I$31,M7689,7),IF(J7689&gt;5.5,2.6+INDEX(价格表!$B$4:$I$31,M7689,8)*L7689)))))))</f>
        <v>5.6</v>
      </c>
    </row>
    <row r="7690" spans="1:14">
      <c r="A7690" s="20">
        <v>4311136602029</v>
      </c>
      <c r="B7690" s="18" t="s">
        <v>16</v>
      </c>
      <c r="C7690" s="21">
        <v>20201220</v>
      </c>
      <c r="D7690" s="21">
        <v>610538201209</v>
      </c>
      <c r="E7690" s="21" t="s">
        <v>16</v>
      </c>
      <c r="F7690" s="21">
        <v>20201230</v>
      </c>
      <c r="G7690" s="21" t="s">
        <v>17</v>
      </c>
      <c r="H7690" s="21" t="s">
        <v>294</v>
      </c>
      <c r="I7690" s="21" t="s">
        <v>295</v>
      </c>
      <c r="J7690" s="21">
        <v>3.32</v>
      </c>
      <c r="K7690" s="21" t="s">
        <v>20</v>
      </c>
      <c r="L7690">
        <f t="shared" si="138"/>
        <v>4</v>
      </c>
      <c r="M7690">
        <f>MATCH(H:H,价格表!$B$4:$B$35,0)</f>
        <v>18</v>
      </c>
      <c r="N7690" s="27">
        <f>IF(J7690&lt;=0.3,INDEX(价格表!$B$4:$I$31,M7690,2),IF(AND(J7690&gt;0.3,J7690&lt;=1),INDEX(价格表!$B$4:$I$31,M7690,3),IF(AND(J7690&gt;1,J7690&lt;=2.2),INDEX(价格表!$B$4:$I$31,M7690,4),IF(AND(J7690&gt;2.2,J7690&lt;=3.3),INDEX(价格表!$B$4:$I$31,M7690,5),IF(AND(J7690&gt;3.3,J7690&lt;=4),INDEX(价格表!$B$4:$I$31,M7690,6),IF(AND(J7690&gt;4,J7690&lt;=5.5),INDEX(价格表!$B$4:$I$31,M7690,7),IF(J7690&gt;5.5,2.6+INDEX(价格表!$B$4:$I$31,M7690,8)*L7690)))))))</f>
        <v>5.3</v>
      </c>
    </row>
    <row r="7691" spans="1:14">
      <c r="A7691" s="20">
        <v>4311136602030</v>
      </c>
      <c r="B7691" s="18" t="s">
        <v>16</v>
      </c>
      <c r="C7691" s="21">
        <v>20201220</v>
      </c>
      <c r="D7691" s="21">
        <v>610538201209</v>
      </c>
      <c r="E7691" s="21" t="s">
        <v>16</v>
      </c>
      <c r="F7691" s="21">
        <v>20201230</v>
      </c>
      <c r="G7691" s="21" t="s">
        <v>17</v>
      </c>
      <c r="H7691" s="21" t="s">
        <v>25</v>
      </c>
      <c r="I7691" s="21" t="s">
        <v>203</v>
      </c>
      <c r="J7691" s="21">
        <v>3.32</v>
      </c>
      <c r="K7691" s="21" t="s">
        <v>20</v>
      </c>
      <c r="L7691">
        <f t="shared" si="138"/>
        <v>4</v>
      </c>
      <c r="M7691">
        <f>MATCH(H:H,价格表!$B$4:$B$35,0)</f>
        <v>25</v>
      </c>
      <c r="N7691" s="27">
        <f>IF(J7691&lt;=0.3,INDEX(价格表!$B$4:$I$31,M7691,2),IF(AND(J7691&gt;0.3,J7691&lt;=1),INDEX(价格表!$B$4:$I$31,M7691,3),IF(AND(J7691&gt;1,J7691&lt;=2.2),INDEX(价格表!$B$4:$I$31,M7691,4),IF(AND(J7691&gt;2.2,J7691&lt;=3.3),INDEX(价格表!$B$4:$I$31,M7691,5),IF(AND(J7691&gt;3.3,J7691&lt;=4),INDEX(价格表!$B$4:$I$31,M7691,6),IF(AND(J7691&gt;4,J7691&lt;=5.5),INDEX(价格表!$B$4:$I$31,M7691,7),IF(J7691&gt;5.5,2.6+INDEX(价格表!$B$4:$I$31,M7691,8)*L7691)))))))</f>
        <v>3.7</v>
      </c>
    </row>
    <row r="7692" spans="1:14">
      <c r="A7692" s="20">
        <v>4311136602031</v>
      </c>
      <c r="B7692" s="18" t="s">
        <v>16</v>
      </c>
      <c r="C7692" s="21">
        <v>20201220</v>
      </c>
      <c r="D7692" s="21">
        <v>610538201209</v>
      </c>
      <c r="E7692" s="21" t="s">
        <v>16</v>
      </c>
      <c r="F7692" s="21">
        <v>20201230</v>
      </c>
      <c r="G7692" s="21" t="s">
        <v>17</v>
      </c>
      <c r="H7692" s="21" t="s">
        <v>50</v>
      </c>
      <c r="I7692" s="21" t="s">
        <v>62</v>
      </c>
      <c r="J7692" s="21">
        <v>3.5</v>
      </c>
      <c r="K7692" s="21" t="s">
        <v>20</v>
      </c>
      <c r="L7692">
        <f t="shared" si="138"/>
        <v>4</v>
      </c>
      <c r="M7692">
        <f>MATCH(H:H,价格表!$B$4:$B$35,0)</f>
        <v>4</v>
      </c>
      <c r="N7692" s="27">
        <f>IF(J7692&lt;=0.3,INDEX(价格表!$B$4:$I$31,M7692,2),IF(AND(J7692&gt;0.3,J7692&lt;=1),INDEX(价格表!$B$4:$I$31,M7692,3),IF(AND(J7692&gt;1,J7692&lt;=2.2),INDEX(价格表!$B$4:$I$31,M7692,4),IF(AND(J7692&gt;2.2,J7692&lt;=3.3),INDEX(价格表!$B$4:$I$31,M7692,5),IF(AND(J7692&gt;3.3,J7692&lt;=4),INDEX(价格表!$B$4:$I$31,M7692,6),IF(AND(J7692&gt;4,J7692&lt;=5.5),INDEX(价格表!$B$4:$I$31,M7692,7),IF(J7692&gt;5.5,2.6+INDEX(价格表!$B$4:$I$31,M7692,8)*L7692)))))))</f>
        <v>3.7</v>
      </c>
    </row>
    <row r="7693" spans="1:14">
      <c r="A7693" s="20">
        <v>4311136602032</v>
      </c>
      <c r="B7693" s="18" t="s">
        <v>16</v>
      </c>
      <c r="C7693" s="21">
        <v>20201220</v>
      </c>
      <c r="D7693" s="21">
        <v>610538201209</v>
      </c>
      <c r="E7693" s="21" t="s">
        <v>16</v>
      </c>
      <c r="F7693" s="21">
        <v>20201230</v>
      </c>
      <c r="G7693" s="21" t="s">
        <v>17</v>
      </c>
      <c r="H7693" s="21" t="s">
        <v>50</v>
      </c>
      <c r="I7693" s="21" t="s">
        <v>51</v>
      </c>
      <c r="J7693" s="21">
        <v>3.32</v>
      </c>
      <c r="K7693" s="21" t="s">
        <v>20</v>
      </c>
      <c r="L7693">
        <f t="shared" si="138"/>
        <v>4</v>
      </c>
      <c r="M7693">
        <f>MATCH(H:H,价格表!$B$4:$B$35,0)</f>
        <v>4</v>
      </c>
      <c r="N7693" s="27">
        <f>IF(J7693&lt;=0.3,INDEX(价格表!$B$4:$I$31,M7693,2),IF(AND(J7693&gt;0.3,J7693&lt;=1),INDEX(价格表!$B$4:$I$31,M7693,3),IF(AND(J7693&gt;1,J7693&lt;=2.2),INDEX(价格表!$B$4:$I$31,M7693,4),IF(AND(J7693&gt;2.2,J7693&lt;=3.3),INDEX(价格表!$B$4:$I$31,M7693,5),IF(AND(J7693&gt;3.3,J7693&lt;=4),INDEX(价格表!$B$4:$I$31,M7693,6),IF(AND(J7693&gt;4,J7693&lt;=5.5),INDEX(价格表!$B$4:$I$31,M7693,7),IF(J7693&gt;5.5,2.6+INDEX(价格表!$B$4:$I$31,M7693,8)*L7693)))))))</f>
        <v>3.7</v>
      </c>
    </row>
    <row r="7694" spans="1:14">
      <c r="A7694" s="20">
        <v>4311136602061</v>
      </c>
      <c r="B7694" s="18" t="s">
        <v>16</v>
      </c>
      <c r="C7694" s="21">
        <v>20201220</v>
      </c>
      <c r="D7694" s="21">
        <v>610538201209</v>
      </c>
      <c r="E7694" s="21" t="s">
        <v>16</v>
      </c>
      <c r="F7694" s="21">
        <v>20201230</v>
      </c>
      <c r="G7694" s="21" t="s">
        <v>17</v>
      </c>
      <c r="H7694" s="21" t="s">
        <v>50</v>
      </c>
      <c r="I7694" s="21" t="s">
        <v>62</v>
      </c>
      <c r="J7694" s="21">
        <v>3.36</v>
      </c>
      <c r="K7694" s="21" t="s">
        <v>20</v>
      </c>
      <c r="L7694">
        <f t="shared" si="138"/>
        <v>4</v>
      </c>
      <c r="M7694">
        <f>MATCH(H:H,价格表!$B$4:$B$35,0)</f>
        <v>4</v>
      </c>
      <c r="N7694" s="27">
        <f>IF(J7694&lt;=0.3,INDEX(价格表!$B$4:$I$31,M7694,2),IF(AND(J7694&gt;0.3,J7694&lt;=1),INDEX(价格表!$B$4:$I$31,M7694,3),IF(AND(J7694&gt;1,J7694&lt;=2.2),INDEX(价格表!$B$4:$I$31,M7694,4),IF(AND(J7694&gt;2.2,J7694&lt;=3.3),INDEX(价格表!$B$4:$I$31,M7694,5),IF(AND(J7694&gt;3.3,J7694&lt;=4),INDEX(价格表!$B$4:$I$31,M7694,6),IF(AND(J7694&gt;4,J7694&lt;=5.5),INDEX(价格表!$B$4:$I$31,M7694,7),IF(J7694&gt;5.5,2.6+INDEX(价格表!$B$4:$I$31,M7694,8)*L7694)))))))</f>
        <v>3.7</v>
      </c>
    </row>
    <row r="7695" spans="1:14">
      <c r="A7695" s="20">
        <v>4311136602062</v>
      </c>
      <c r="B7695" s="18" t="s">
        <v>16</v>
      </c>
      <c r="C7695" s="21">
        <v>20201220</v>
      </c>
      <c r="D7695" s="21">
        <v>610538201209</v>
      </c>
      <c r="E7695" s="21" t="s">
        <v>16</v>
      </c>
      <c r="F7695" s="21">
        <v>20201230</v>
      </c>
      <c r="G7695" s="21" t="s">
        <v>17</v>
      </c>
      <c r="H7695" s="21" t="s">
        <v>75</v>
      </c>
      <c r="I7695" s="21" t="s">
        <v>114</v>
      </c>
      <c r="J7695" s="21">
        <v>3.32</v>
      </c>
      <c r="K7695" s="21" t="s">
        <v>20</v>
      </c>
      <c r="L7695">
        <f t="shared" si="138"/>
        <v>4</v>
      </c>
      <c r="M7695">
        <f>MATCH(H:H,价格表!$B$4:$B$35,0)</f>
        <v>24</v>
      </c>
      <c r="N7695" s="27">
        <f>IF(J7695&lt;=0.3,INDEX(价格表!$B$4:$I$31,M7695,2),IF(AND(J7695&gt;0.3,J7695&lt;=1),INDEX(价格表!$B$4:$I$31,M7695,3),IF(AND(J7695&gt;1,J7695&lt;=2.2),INDEX(价格表!$B$4:$I$31,M7695,4),IF(AND(J7695&gt;2.2,J7695&lt;=3.3),INDEX(价格表!$B$4:$I$31,M7695,5),IF(AND(J7695&gt;3.3,J7695&lt;=4),INDEX(价格表!$B$4:$I$31,M7695,6),IF(AND(J7695&gt;4,J7695&lt;=5.5),INDEX(价格表!$B$4:$I$31,M7695,7),IF(J7695&gt;5.5,2.6+INDEX(价格表!$B$4:$I$31,M7695,8)*L7695)))))))</f>
        <v>3.7</v>
      </c>
    </row>
    <row r="7696" spans="1:14">
      <c r="A7696" s="20">
        <v>4311136602063</v>
      </c>
      <c r="B7696" s="18" t="s">
        <v>16</v>
      </c>
      <c r="C7696" s="21">
        <v>20201220</v>
      </c>
      <c r="D7696" s="21">
        <v>610538201209</v>
      </c>
      <c r="E7696" s="21" t="s">
        <v>16</v>
      </c>
      <c r="F7696" s="21">
        <v>20201230</v>
      </c>
      <c r="G7696" s="21" t="s">
        <v>17</v>
      </c>
      <c r="H7696" s="21" t="s">
        <v>50</v>
      </c>
      <c r="I7696" s="21" t="s">
        <v>177</v>
      </c>
      <c r="J7696" s="21">
        <v>3.32</v>
      </c>
      <c r="K7696" s="21" t="s">
        <v>20</v>
      </c>
      <c r="L7696">
        <f t="shared" si="138"/>
        <v>4</v>
      </c>
      <c r="M7696">
        <f>MATCH(H:H,价格表!$B$4:$B$35,0)</f>
        <v>4</v>
      </c>
      <c r="N7696" s="27">
        <f>IF(J7696&lt;=0.3,INDEX(价格表!$B$4:$I$31,M7696,2),IF(AND(J7696&gt;0.3,J7696&lt;=1),INDEX(价格表!$B$4:$I$31,M7696,3),IF(AND(J7696&gt;1,J7696&lt;=2.2),INDEX(价格表!$B$4:$I$31,M7696,4),IF(AND(J7696&gt;2.2,J7696&lt;=3.3),INDEX(价格表!$B$4:$I$31,M7696,5),IF(AND(J7696&gt;3.3,J7696&lt;=4),INDEX(价格表!$B$4:$I$31,M7696,6),IF(AND(J7696&gt;4,J7696&lt;=5.5),INDEX(价格表!$B$4:$I$31,M7696,7),IF(J7696&gt;5.5,2.6+INDEX(价格表!$B$4:$I$31,M7696,8)*L7696)))))))</f>
        <v>3.7</v>
      </c>
    </row>
    <row r="7697" spans="1:14">
      <c r="A7697" s="20">
        <v>4311136602064</v>
      </c>
      <c r="B7697" s="18" t="s">
        <v>16</v>
      </c>
      <c r="C7697" s="21">
        <v>20201220</v>
      </c>
      <c r="D7697" s="21">
        <v>610538201209</v>
      </c>
      <c r="E7697" s="21" t="s">
        <v>16</v>
      </c>
      <c r="F7697" s="21">
        <v>20201230</v>
      </c>
      <c r="G7697" s="21" t="s">
        <v>17</v>
      </c>
      <c r="H7697" s="21" t="s">
        <v>123</v>
      </c>
      <c r="I7697" s="21" t="s">
        <v>124</v>
      </c>
      <c r="J7697" s="21">
        <v>3.34</v>
      </c>
      <c r="K7697" s="21" t="s">
        <v>20</v>
      </c>
      <c r="L7697">
        <f t="shared" si="138"/>
        <v>4</v>
      </c>
      <c r="M7697">
        <f>MATCH(H:H,价格表!$B$4:$B$35,0)</f>
        <v>30</v>
      </c>
      <c r="N7697" s="27">
        <f>L7697*7+3</f>
        <v>31</v>
      </c>
    </row>
    <row r="7698" spans="1:14">
      <c r="A7698" s="20">
        <v>4311136602065</v>
      </c>
      <c r="B7698" s="18" t="s">
        <v>16</v>
      </c>
      <c r="C7698" s="21">
        <v>20201220</v>
      </c>
      <c r="D7698" s="21">
        <v>610538201209</v>
      </c>
      <c r="E7698" s="21" t="s">
        <v>16</v>
      </c>
      <c r="F7698" s="21">
        <v>20201230</v>
      </c>
      <c r="G7698" s="21" t="s">
        <v>17</v>
      </c>
      <c r="H7698" s="21" t="s">
        <v>305</v>
      </c>
      <c r="I7698" s="21" t="s">
        <v>318</v>
      </c>
      <c r="J7698" s="21">
        <v>3.32</v>
      </c>
      <c r="K7698" s="21" t="s">
        <v>20</v>
      </c>
      <c r="L7698">
        <f t="shared" si="138"/>
        <v>4</v>
      </c>
      <c r="M7698">
        <f>MATCH(H:H,价格表!$B$4:$B$35,0)</f>
        <v>26</v>
      </c>
      <c r="N7698" s="27">
        <f>IF(J7698&lt;=0.3,INDEX(价格表!$B$4:$I$31,M7698,2),IF(AND(J7698&gt;0.3,J7698&lt;=1),INDEX(价格表!$B$4:$I$31,M7698,3),IF(AND(J7698&gt;1,J7698&lt;=2.2),INDEX(价格表!$B$4:$I$31,M7698,4),IF(AND(J7698&gt;2.2,J7698&lt;=3.3),INDEX(价格表!$B$4:$I$31,M7698,5),IF(AND(J7698&gt;3.3,J7698&lt;=4),INDEX(价格表!$B$4:$I$31,M7698,6),IF(AND(J7698&gt;4,J7698&lt;=5.5),INDEX(价格表!$B$4:$I$31,M7698,7),IF(J7698&gt;5.5,2.6+INDEX(价格表!$B$4:$I$31,M7698,8)*L7698)))))))</f>
        <v>3.7</v>
      </c>
    </row>
    <row r="7699" spans="1:14">
      <c r="A7699" s="20">
        <v>4311136602066</v>
      </c>
      <c r="B7699" s="18" t="s">
        <v>16</v>
      </c>
      <c r="C7699" s="21">
        <v>20201220</v>
      </c>
      <c r="D7699" s="21">
        <v>610538201209</v>
      </c>
      <c r="E7699" s="21" t="s">
        <v>16</v>
      </c>
      <c r="F7699" s="21">
        <v>20201230</v>
      </c>
      <c r="G7699" s="21" t="s">
        <v>17</v>
      </c>
      <c r="H7699" s="21" t="s">
        <v>75</v>
      </c>
      <c r="I7699" s="21" t="s">
        <v>221</v>
      </c>
      <c r="J7699" s="21">
        <v>3.32</v>
      </c>
      <c r="K7699" s="21" t="s">
        <v>20</v>
      </c>
      <c r="L7699">
        <f t="shared" si="138"/>
        <v>4</v>
      </c>
      <c r="M7699">
        <f>MATCH(H:H,价格表!$B$4:$B$35,0)</f>
        <v>24</v>
      </c>
      <c r="N7699" s="27">
        <f>IF(J7699&lt;=0.3,INDEX(价格表!$B$4:$I$31,M7699,2),IF(AND(J7699&gt;0.3,J7699&lt;=1),INDEX(价格表!$B$4:$I$31,M7699,3),IF(AND(J7699&gt;1,J7699&lt;=2.2),INDEX(价格表!$B$4:$I$31,M7699,4),IF(AND(J7699&gt;2.2,J7699&lt;=3.3),INDEX(价格表!$B$4:$I$31,M7699,5),IF(AND(J7699&gt;3.3,J7699&lt;=4),INDEX(价格表!$B$4:$I$31,M7699,6),IF(AND(J7699&gt;4,J7699&lt;=5.5),INDEX(价格表!$B$4:$I$31,M7699,7),IF(J7699&gt;5.5,2.6+INDEX(价格表!$B$4:$I$31,M7699,8)*L7699)))))))</f>
        <v>3.7</v>
      </c>
    </row>
    <row r="7700" spans="1:14">
      <c r="A7700" s="20">
        <v>4311136602067</v>
      </c>
      <c r="B7700" s="18" t="s">
        <v>16</v>
      </c>
      <c r="C7700" s="21">
        <v>20201220</v>
      </c>
      <c r="D7700" s="21">
        <v>610538201209</v>
      </c>
      <c r="E7700" s="21" t="s">
        <v>16</v>
      </c>
      <c r="F7700" s="21">
        <v>20201230</v>
      </c>
      <c r="G7700" s="21" t="s">
        <v>17</v>
      </c>
      <c r="H7700" s="21" t="s">
        <v>63</v>
      </c>
      <c r="I7700" s="21" t="s">
        <v>382</v>
      </c>
      <c r="J7700" s="21">
        <v>3.37</v>
      </c>
      <c r="K7700" s="21" t="s">
        <v>20</v>
      </c>
      <c r="L7700">
        <f t="shared" si="138"/>
        <v>4</v>
      </c>
      <c r="M7700">
        <f>MATCH(H:H,价格表!$B$4:$B$35,0)</f>
        <v>21</v>
      </c>
      <c r="N7700" s="27">
        <f>IF(J7700&lt;=0.3,INDEX(价格表!$B$4:$I$31,M7700,2),IF(AND(J7700&gt;0.3,J7700&lt;=1),INDEX(价格表!$B$4:$I$31,M7700,3),IF(AND(J7700&gt;1,J7700&lt;=2.2),INDEX(价格表!$B$4:$I$31,M7700,4),IF(AND(J7700&gt;2.2,J7700&lt;=3.3),INDEX(价格表!$B$4:$I$31,M7700,5),IF(AND(J7700&gt;3.3,J7700&lt;=4),INDEX(价格表!$B$4:$I$31,M7700,6),IF(AND(J7700&gt;4,J7700&lt;=5.5),INDEX(价格表!$B$4:$I$31,M7700,7),IF(J7700&gt;5.5,2.6+INDEX(价格表!$B$4:$I$31,M7700,8)*L7700)))))))</f>
        <v>3.7</v>
      </c>
    </row>
    <row r="7701" spans="1:14">
      <c r="A7701" s="20">
        <v>4311136602068</v>
      </c>
      <c r="B7701" s="18" t="s">
        <v>16</v>
      </c>
      <c r="C7701" s="21">
        <v>20201220</v>
      </c>
      <c r="D7701" s="21">
        <v>610538201209</v>
      </c>
      <c r="E7701" s="21" t="s">
        <v>16</v>
      </c>
      <c r="F7701" s="21">
        <v>20201230</v>
      </c>
      <c r="G7701" s="21" t="s">
        <v>17</v>
      </c>
      <c r="H7701" s="21" t="s">
        <v>21</v>
      </c>
      <c r="I7701" s="21" t="s">
        <v>179</v>
      </c>
      <c r="J7701" s="21">
        <v>3.32</v>
      </c>
      <c r="K7701" s="21" t="s">
        <v>20</v>
      </c>
      <c r="L7701">
        <f t="shared" si="138"/>
        <v>4</v>
      </c>
      <c r="M7701">
        <f>MATCH(H:H,价格表!$B$4:$B$35,0)</f>
        <v>20</v>
      </c>
      <c r="N7701" s="27">
        <f>IF(J7701&lt;=0.3,INDEX(价格表!$B$4:$I$31,M7701,2),IF(AND(J7701&gt;0.3,J7701&lt;=1),INDEX(价格表!$B$4:$I$31,M7701,3),IF(AND(J7701&gt;1,J7701&lt;=2.2),INDEX(价格表!$B$4:$I$31,M7701,4),IF(AND(J7701&gt;2.2,J7701&lt;=3.3),INDEX(价格表!$B$4:$I$31,M7701,5),IF(AND(J7701&gt;3.3,J7701&lt;=4),INDEX(价格表!$B$4:$I$31,M7701,6),IF(AND(J7701&gt;4,J7701&lt;=5.5),INDEX(价格表!$B$4:$I$31,M7701,7),IF(J7701&gt;5.5,2.6+INDEX(价格表!$B$4:$I$31,M7701,8)*L7701)))))))</f>
        <v>3.7</v>
      </c>
    </row>
    <row r="7702" spans="1:14">
      <c r="A7702" s="20">
        <v>4311136602069</v>
      </c>
      <c r="B7702" s="18" t="s">
        <v>16</v>
      </c>
      <c r="C7702" s="21">
        <v>20201220</v>
      </c>
      <c r="D7702" s="21">
        <v>610538201209</v>
      </c>
      <c r="E7702" s="21" t="s">
        <v>16</v>
      </c>
      <c r="F7702" s="21">
        <v>20201230</v>
      </c>
      <c r="G7702" s="21" t="s">
        <v>17</v>
      </c>
      <c r="H7702" s="21" t="s">
        <v>27</v>
      </c>
      <c r="I7702" s="21" t="s">
        <v>210</v>
      </c>
      <c r="J7702" s="21">
        <v>3.32</v>
      </c>
      <c r="K7702" s="21" t="s">
        <v>20</v>
      </c>
      <c r="L7702">
        <f t="shared" si="138"/>
        <v>4</v>
      </c>
      <c r="M7702">
        <f>MATCH(H:H,价格表!$B$4:$B$35,0)</f>
        <v>3</v>
      </c>
      <c r="N7702" s="27">
        <f>IF(J7702&lt;=0.3,INDEX(价格表!$B$4:$I$31,M7702,2),IF(AND(J7702&gt;0.3,J7702&lt;=1),INDEX(价格表!$B$4:$I$31,M7702,3),IF(AND(J7702&gt;1,J7702&lt;=2.2),INDEX(价格表!$B$4:$I$31,M7702,4),IF(AND(J7702&gt;2.2,J7702&lt;=3.3),INDEX(价格表!$B$4:$I$31,M7702,5),IF(AND(J7702&gt;3.3,J7702&lt;=4),INDEX(价格表!$B$4:$I$31,M7702,6),IF(AND(J7702&gt;4,J7702&lt;=5.5),INDEX(价格表!$B$4:$I$31,M7702,7),IF(J7702&gt;5.5,2.6+INDEX(价格表!$B$4:$I$31,M7702,8)*L7702)))))))</f>
        <v>3.7</v>
      </c>
    </row>
    <row r="7703" spans="1:14">
      <c r="A7703" s="20">
        <v>4311136602070</v>
      </c>
      <c r="B7703" s="18" t="s">
        <v>16</v>
      </c>
      <c r="C7703" s="21">
        <v>20201220</v>
      </c>
      <c r="D7703" s="21">
        <v>610538201209</v>
      </c>
      <c r="E7703" s="21" t="s">
        <v>16</v>
      </c>
      <c r="F7703" s="21">
        <v>20201230</v>
      </c>
      <c r="G7703" s="21" t="s">
        <v>17</v>
      </c>
      <c r="H7703" s="21" t="s">
        <v>63</v>
      </c>
      <c r="I7703" s="21" t="s">
        <v>64</v>
      </c>
      <c r="J7703" s="21">
        <v>3.51</v>
      </c>
      <c r="K7703" s="21" t="s">
        <v>20</v>
      </c>
      <c r="L7703">
        <f t="shared" si="138"/>
        <v>4</v>
      </c>
      <c r="M7703">
        <f>MATCH(H:H,价格表!$B$4:$B$35,0)</f>
        <v>21</v>
      </c>
      <c r="N7703" s="27">
        <f>IF(J7703&lt;=0.3,INDEX(价格表!$B$4:$I$31,M7703,2),IF(AND(J7703&gt;0.3,J7703&lt;=1),INDEX(价格表!$B$4:$I$31,M7703,3),IF(AND(J7703&gt;1,J7703&lt;=2.2),INDEX(价格表!$B$4:$I$31,M7703,4),IF(AND(J7703&gt;2.2,J7703&lt;=3.3),INDEX(价格表!$B$4:$I$31,M7703,5),IF(AND(J7703&gt;3.3,J7703&lt;=4),INDEX(价格表!$B$4:$I$31,M7703,6),IF(AND(J7703&gt;4,J7703&lt;=5.5),INDEX(价格表!$B$4:$I$31,M7703,7),IF(J7703&gt;5.5,2.6+INDEX(价格表!$B$4:$I$31,M7703,8)*L7703)))))))</f>
        <v>3.7</v>
      </c>
    </row>
    <row r="7704" spans="1:14">
      <c r="A7704" s="20">
        <v>4311136602628</v>
      </c>
      <c r="B7704" s="18" t="s">
        <v>16</v>
      </c>
      <c r="C7704" s="21">
        <v>20201220</v>
      </c>
      <c r="D7704" s="21">
        <v>610538201209</v>
      </c>
      <c r="E7704" s="21" t="s">
        <v>16</v>
      </c>
      <c r="F7704" s="21">
        <v>20201230</v>
      </c>
      <c r="G7704" s="21" t="s">
        <v>17</v>
      </c>
      <c r="H7704" s="21" t="s">
        <v>43</v>
      </c>
      <c r="I7704" s="21" t="s">
        <v>292</v>
      </c>
      <c r="J7704" s="21">
        <v>3.32</v>
      </c>
      <c r="K7704" s="21" t="s">
        <v>20</v>
      </c>
      <c r="L7704">
        <f t="shared" si="138"/>
        <v>4</v>
      </c>
      <c r="M7704">
        <f>MATCH(H:H,价格表!$B$4:$B$35,0)</f>
        <v>10</v>
      </c>
      <c r="N7704" s="27">
        <f>IF(J7704&lt;=0.3,INDEX(价格表!$B$4:$I$31,M7704,2),IF(AND(J7704&gt;0.3,J7704&lt;=1),INDEX(价格表!$B$4:$I$31,M7704,3),IF(AND(J7704&gt;1,J7704&lt;=2.2),INDEX(价格表!$B$4:$I$31,M7704,4),IF(AND(J7704&gt;2.2,J7704&lt;=3.3),INDEX(价格表!$B$4:$I$31,M7704,5),IF(AND(J7704&gt;3.3,J7704&lt;=4),INDEX(价格表!$B$4:$I$31,M7704,6),IF(AND(J7704&gt;4,J7704&lt;=5.5),INDEX(价格表!$B$4:$I$31,M7704,7),IF(J7704&gt;5.5,2.6+INDEX(价格表!$B$4:$I$31,M7704,8)*L7704)))))))</f>
        <v>3.7</v>
      </c>
    </row>
    <row r="7705" spans="1:14">
      <c r="A7705" s="20">
        <v>4311136606440</v>
      </c>
      <c r="B7705" s="18" t="s">
        <v>16</v>
      </c>
      <c r="C7705" s="21">
        <v>20201220</v>
      </c>
      <c r="D7705" s="21">
        <v>610538201209</v>
      </c>
      <c r="E7705" s="21" t="s">
        <v>16</v>
      </c>
      <c r="F7705" s="21">
        <v>20201230</v>
      </c>
      <c r="G7705" s="21" t="s">
        <v>17</v>
      </c>
      <c r="H7705" s="21" t="s">
        <v>305</v>
      </c>
      <c r="I7705" s="21" t="s">
        <v>316</v>
      </c>
      <c r="J7705" s="21">
        <v>3.32</v>
      </c>
      <c r="K7705" s="21" t="s">
        <v>20</v>
      </c>
      <c r="L7705">
        <f t="shared" si="138"/>
        <v>4</v>
      </c>
      <c r="M7705">
        <f>MATCH(H:H,价格表!$B$4:$B$35,0)</f>
        <v>26</v>
      </c>
      <c r="N7705" s="27">
        <f>IF(J7705&lt;=0.3,INDEX(价格表!$B$4:$I$31,M7705,2),IF(AND(J7705&gt;0.3,J7705&lt;=1),INDEX(价格表!$B$4:$I$31,M7705,3),IF(AND(J7705&gt;1,J7705&lt;=2.2),INDEX(价格表!$B$4:$I$31,M7705,4),IF(AND(J7705&gt;2.2,J7705&lt;=3.3),INDEX(价格表!$B$4:$I$31,M7705,5),IF(AND(J7705&gt;3.3,J7705&lt;=4),INDEX(价格表!$B$4:$I$31,M7705,6),IF(AND(J7705&gt;4,J7705&lt;=5.5),INDEX(价格表!$B$4:$I$31,M7705,7),IF(J7705&gt;5.5,2.6+INDEX(价格表!$B$4:$I$31,M7705,8)*L7705)))))))</f>
        <v>3.7</v>
      </c>
    </row>
    <row r="7706" spans="1:14">
      <c r="A7706" s="20">
        <v>4311136607440</v>
      </c>
      <c r="B7706" s="18" t="s">
        <v>16</v>
      </c>
      <c r="C7706" s="21">
        <v>20201220</v>
      </c>
      <c r="D7706" s="21">
        <v>610538201209</v>
      </c>
      <c r="E7706" s="21" t="s">
        <v>16</v>
      </c>
      <c r="F7706" s="21">
        <v>20201230</v>
      </c>
      <c r="G7706" s="21" t="s">
        <v>17</v>
      </c>
      <c r="H7706" s="21" t="s">
        <v>73</v>
      </c>
      <c r="I7706" s="21" t="s">
        <v>92</v>
      </c>
      <c r="J7706" s="21">
        <v>3.32</v>
      </c>
      <c r="K7706" s="21" t="s">
        <v>20</v>
      </c>
      <c r="L7706">
        <f t="shared" si="138"/>
        <v>4</v>
      </c>
      <c r="M7706">
        <f>MATCH(H:H,价格表!$B$4:$B$35,0)</f>
        <v>7</v>
      </c>
      <c r="N7706" s="27">
        <f>IF(J7706&lt;=0.3,INDEX(价格表!$B$4:$I$31,M7706,2),IF(AND(J7706&gt;0.3,J7706&lt;=1),INDEX(价格表!$B$4:$I$31,M7706,3),IF(AND(J7706&gt;1,J7706&lt;=2.2),INDEX(价格表!$B$4:$I$31,M7706,4),IF(AND(J7706&gt;2.2,J7706&lt;=3.3),INDEX(价格表!$B$4:$I$31,M7706,5),IF(AND(J7706&gt;3.3,J7706&lt;=4),INDEX(价格表!$B$4:$I$31,M7706,6),IF(AND(J7706&gt;4,J7706&lt;=5.5),INDEX(价格表!$B$4:$I$31,M7706,7),IF(J7706&gt;5.5,2.6+INDEX(价格表!$B$4:$I$31,M7706,8)*L7706)))))))</f>
        <v>3.7</v>
      </c>
    </row>
    <row r="7707" spans="1:14">
      <c r="A7707" s="20">
        <v>4311136607441</v>
      </c>
      <c r="B7707" s="18" t="s">
        <v>16</v>
      </c>
      <c r="C7707" s="21">
        <v>20201220</v>
      </c>
      <c r="D7707" s="21">
        <v>610538201209</v>
      </c>
      <c r="E7707" s="21" t="s">
        <v>16</v>
      </c>
      <c r="F7707" s="21">
        <v>20201230</v>
      </c>
      <c r="G7707" s="21" t="s">
        <v>17</v>
      </c>
      <c r="H7707" s="21" t="s">
        <v>23</v>
      </c>
      <c r="I7707" s="21" t="s">
        <v>99</v>
      </c>
      <c r="J7707" s="21">
        <v>3.32</v>
      </c>
      <c r="K7707" s="21" t="s">
        <v>20</v>
      </c>
      <c r="L7707">
        <f t="shared" si="138"/>
        <v>4</v>
      </c>
      <c r="M7707">
        <f>MATCH(H:H,价格表!$B$4:$B$35,0)</f>
        <v>15</v>
      </c>
      <c r="N7707" s="27">
        <f>IF(J7707&lt;=0.3,INDEX(价格表!$B$4:$I$31,M7707,2),IF(AND(J7707&gt;0.3,J7707&lt;=1),INDEX(价格表!$B$4:$I$31,M7707,3),IF(AND(J7707&gt;1,J7707&lt;=2.2),INDEX(价格表!$B$4:$I$31,M7707,4),IF(AND(J7707&gt;2.2,J7707&lt;=3.3),INDEX(价格表!$B$4:$I$31,M7707,5),IF(AND(J7707&gt;3.3,J7707&lt;=4),INDEX(价格表!$B$4:$I$31,M7707,6),IF(AND(J7707&gt;4,J7707&lt;=5.5),INDEX(价格表!$B$4:$I$31,M7707,7),IF(J7707&gt;5.5,2.6+INDEX(价格表!$B$4:$I$31,M7707,8)*L7707)))))))</f>
        <v>3.7</v>
      </c>
    </row>
    <row r="7708" spans="1:14">
      <c r="A7708" s="20">
        <v>4311136607442</v>
      </c>
      <c r="B7708" s="18" t="s">
        <v>16</v>
      </c>
      <c r="C7708" s="21">
        <v>20201220</v>
      </c>
      <c r="D7708" s="21">
        <v>610538201209</v>
      </c>
      <c r="E7708" s="21" t="s">
        <v>16</v>
      </c>
      <c r="F7708" s="21">
        <v>20201230</v>
      </c>
      <c r="G7708" s="21" t="s">
        <v>17</v>
      </c>
      <c r="H7708" s="21" t="s">
        <v>18</v>
      </c>
      <c r="I7708" s="21" t="s">
        <v>53</v>
      </c>
      <c r="J7708" s="21">
        <v>3.4</v>
      </c>
      <c r="K7708" s="21" t="s">
        <v>20</v>
      </c>
      <c r="L7708">
        <f t="shared" si="138"/>
        <v>4</v>
      </c>
      <c r="M7708">
        <f>MATCH(H:H,价格表!$B$4:$B$35,0)</f>
        <v>1</v>
      </c>
      <c r="N7708" s="27">
        <f>IF(J7708&lt;=0.3,INDEX(价格表!$B$4:$I$31,M7708,2),IF(AND(J7708&gt;0.3,J7708&lt;=1),INDEX(价格表!$B$4:$I$31,M7708,3),IF(AND(J7708&gt;1,J7708&lt;=2.2),INDEX(价格表!$B$4:$I$31,M7708,4),IF(AND(J7708&gt;2.2,J7708&lt;=3.3),INDEX(价格表!$B$4:$I$31,M7708,5),IF(AND(J7708&gt;3.3,J7708&lt;=4),INDEX(价格表!$B$4:$I$31,M7708,6),IF(AND(J7708&gt;4,J7708&lt;=5.5),INDEX(价格表!$B$4:$I$31,M7708,7),IF(J7708&gt;5.5,2.6+INDEX(价格表!$B$4:$I$31,M7708,8)*L7708)))))))</f>
        <v>3.7</v>
      </c>
    </row>
    <row r="7709" spans="1:14">
      <c r="A7709" s="20">
        <v>4311136607443</v>
      </c>
      <c r="B7709" s="18" t="s">
        <v>16</v>
      </c>
      <c r="C7709" s="21">
        <v>20201220</v>
      </c>
      <c r="D7709" s="21">
        <v>610538201209</v>
      </c>
      <c r="E7709" s="21" t="s">
        <v>16</v>
      </c>
      <c r="F7709" s="21">
        <v>20201230</v>
      </c>
      <c r="G7709" s="21" t="s">
        <v>17</v>
      </c>
      <c r="H7709" s="21" t="s">
        <v>25</v>
      </c>
      <c r="I7709" s="21" t="s">
        <v>188</v>
      </c>
      <c r="J7709" s="21">
        <v>3.32</v>
      </c>
      <c r="K7709" s="21" t="s">
        <v>20</v>
      </c>
      <c r="L7709">
        <f t="shared" si="138"/>
        <v>4</v>
      </c>
      <c r="M7709">
        <f>MATCH(H:H,价格表!$B$4:$B$35,0)</f>
        <v>25</v>
      </c>
      <c r="N7709" s="27">
        <f>IF(J7709&lt;=0.3,INDEX(价格表!$B$4:$I$31,M7709,2),IF(AND(J7709&gt;0.3,J7709&lt;=1),INDEX(价格表!$B$4:$I$31,M7709,3),IF(AND(J7709&gt;1,J7709&lt;=2.2),INDEX(价格表!$B$4:$I$31,M7709,4),IF(AND(J7709&gt;2.2,J7709&lt;=3.3),INDEX(价格表!$B$4:$I$31,M7709,5),IF(AND(J7709&gt;3.3,J7709&lt;=4),INDEX(价格表!$B$4:$I$31,M7709,6),IF(AND(J7709&gt;4,J7709&lt;=5.5),INDEX(价格表!$B$4:$I$31,M7709,7),IF(J7709&gt;5.5,2.6+INDEX(价格表!$B$4:$I$31,M7709,8)*L7709)))))))</f>
        <v>3.7</v>
      </c>
    </row>
    <row r="7710" spans="1:14">
      <c r="A7710" s="20">
        <v>4311136607444</v>
      </c>
      <c r="B7710" s="18" t="s">
        <v>16</v>
      </c>
      <c r="C7710" s="21">
        <v>20201220</v>
      </c>
      <c r="D7710" s="21">
        <v>610538201209</v>
      </c>
      <c r="E7710" s="21" t="s">
        <v>16</v>
      </c>
      <c r="F7710" s="21">
        <v>20201230</v>
      </c>
      <c r="G7710" s="21" t="s">
        <v>17</v>
      </c>
      <c r="H7710" s="21" t="s">
        <v>33</v>
      </c>
      <c r="I7710" s="21" t="s">
        <v>34</v>
      </c>
      <c r="J7710" s="21">
        <v>3.33</v>
      </c>
      <c r="K7710" s="21" t="s">
        <v>20</v>
      </c>
      <c r="L7710">
        <f t="shared" si="138"/>
        <v>4</v>
      </c>
      <c r="M7710">
        <f>MATCH(H:H,价格表!$B$4:$B$35,0)</f>
        <v>13</v>
      </c>
      <c r="N7710" s="27">
        <f>IF(J7710&lt;=0.3,INDEX(价格表!$B$4:$I$31,M7710,2),IF(AND(J7710&gt;0.3,J7710&lt;=1),INDEX(价格表!$B$4:$I$31,M7710,3),IF(AND(J7710&gt;1,J7710&lt;=2.2),INDEX(价格表!$B$4:$I$31,M7710,4),IF(AND(J7710&gt;2.2,J7710&lt;=3.3),INDEX(价格表!$B$4:$I$31,M7710,5),IF(AND(J7710&gt;3.3,J7710&lt;=4),INDEX(价格表!$B$4:$I$31,M7710,6),IF(AND(J7710&gt;4,J7710&lt;=5.5),INDEX(价格表!$B$4:$I$31,M7710,7),IF(J7710&gt;5.5,2.6+INDEX(价格表!$B$4:$I$31,M7710,8)*L7710)))))))</f>
        <v>3.7</v>
      </c>
    </row>
    <row r="7711" spans="1:14">
      <c r="A7711" s="20">
        <v>4311136607445</v>
      </c>
      <c r="B7711" s="18" t="s">
        <v>16</v>
      </c>
      <c r="C7711" s="21">
        <v>20201220</v>
      </c>
      <c r="D7711" s="21">
        <v>610538201209</v>
      </c>
      <c r="E7711" s="21" t="s">
        <v>16</v>
      </c>
      <c r="F7711" s="21">
        <v>20201230</v>
      </c>
      <c r="G7711" s="21" t="s">
        <v>17</v>
      </c>
      <c r="H7711" s="21" t="s">
        <v>50</v>
      </c>
      <c r="I7711" s="21" t="s">
        <v>247</v>
      </c>
      <c r="J7711" s="21">
        <v>3.32</v>
      </c>
      <c r="K7711" s="21" t="s">
        <v>20</v>
      </c>
      <c r="L7711">
        <f t="shared" si="138"/>
        <v>4</v>
      </c>
      <c r="M7711">
        <f>MATCH(H:H,价格表!$B$4:$B$35,0)</f>
        <v>4</v>
      </c>
      <c r="N7711" s="27">
        <f>IF(J7711&lt;=0.3,INDEX(价格表!$B$4:$I$31,M7711,2),IF(AND(J7711&gt;0.3,J7711&lt;=1),INDEX(价格表!$B$4:$I$31,M7711,3),IF(AND(J7711&gt;1,J7711&lt;=2.2),INDEX(价格表!$B$4:$I$31,M7711,4),IF(AND(J7711&gt;2.2,J7711&lt;=3.3),INDEX(价格表!$B$4:$I$31,M7711,5),IF(AND(J7711&gt;3.3,J7711&lt;=4),INDEX(价格表!$B$4:$I$31,M7711,6),IF(AND(J7711&gt;4,J7711&lt;=5.5),INDEX(价格表!$B$4:$I$31,M7711,7),IF(J7711&gt;5.5,2.6+INDEX(价格表!$B$4:$I$31,M7711,8)*L7711)))))))</f>
        <v>3.7</v>
      </c>
    </row>
    <row r="7712" spans="1:14">
      <c r="A7712" s="20">
        <v>4311136607446</v>
      </c>
      <c r="B7712" s="18" t="s">
        <v>16</v>
      </c>
      <c r="C7712" s="21">
        <v>20201220</v>
      </c>
      <c r="D7712" s="21">
        <v>610538201209</v>
      </c>
      <c r="E7712" s="21" t="s">
        <v>16</v>
      </c>
      <c r="F7712" s="21">
        <v>20201230</v>
      </c>
      <c r="G7712" s="21" t="s">
        <v>17</v>
      </c>
      <c r="H7712" s="21" t="s">
        <v>73</v>
      </c>
      <c r="I7712" s="21" t="s">
        <v>92</v>
      </c>
      <c r="J7712" s="21">
        <v>3.32</v>
      </c>
      <c r="K7712" s="21" t="s">
        <v>20</v>
      </c>
      <c r="L7712">
        <f t="shared" si="138"/>
        <v>4</v>
      </c>
      <c r="M7712">
        <f>MATCH(H:H,价格表!$B$4:$B$35,0)</f>
        <v>7</v>
      </c>
      <c r="N7712" s="27">
        <f>IF(J7712&lt;=0.3,INDEX(价格表!$B$4:$I$31,M7712,2),IF(AND(J7712&gt;0.3,J7712&lt;=1),INDEX(价格表!$B$4:$I$31,M7712,3),IF(AND(J7712&gt;1,J7712&lt;=2.2),INDEX(价格表!$B$4:$I$31,M7712,4),IF(AND(J7712&gt;2.2,J7712&lt;=3.3),INDEX(价格表!$B$4:$I$31,M7712,5),IF(AND(J7712&gt;3.3,J7712&lt;=4),INDEX(价格表!$B$4:$I$31,M7712,6),IF(AND(J7712&gt;4,J7712&lt;=5.5),INDEX(价格表!$B$4:$I$31,M7712,7),IF(J7712&gt;5.5,2.6+INDEX(价格表!$B$4:$I$31,M7712,8)*L7712)))))))</f>
        <v>3.7</v>
      </c>
    </row>
    <row r="7713" spans="1:14">
      <c r="A7713" s="20">
        <v>4311136607447</v>
      </c>
      <c r="B7713" s="18" t="s">
        <v>16</v>
      </c>
      <c r="C7713" s="21">
        <v>20201220</v>
      </c>
      <c r="D7713" s="21">
        <v>610538201209</v>
      </c>
      <c r="E7713" s="21" t="s">
        <v>16</v>
      </c>
      <c r="F7713" s="21">
        <v>20201230</v>
      </c>
      <c r="G7713" s="21" t="s">
        <v>17</v>
      </c>
      <c r="H7713" s="21" t="s">
        <v>18</v>
      </c>
      <c r="I7713" s="21" t="s">
        <v>53</v>
      </c>
      <c r="J7713" s="21">
        <v>3.35</v>
      </c>
      <c r="K7713" s="21" t="s">
        <v>20</v>
      </c>
      <c r="L7713">
        <f t="shared" si="138"/>
        <v>4</v>
      </c>
      <c r="M7713">
        <f>MATCH(H:H,价格表!$B$4:$B$35,0)</f>
        <v>1</v>
      </c>
      <c r="N7713" s="27">
        <f>IF(J7713&lt;=0.3,INDEX(价格表!$B$4:$I$31,M7713,2),IF(AND(J7713&gt;0.3,J7713&lt;=1),INDEX(价格表!$B$4:$I$31,M7713,3),IF(AND(J7713&gt;1,J7713&lt;=2.2),INDEX(价格表!$B$4:$I$31,M7713,4),IF(AND(J7713&gt;2.2,J7713&lt;=3.3),INDEX(价格表!$B$4:$I$31,M7713,5),IF(AND(J7713&gt;3.3,J7713&lt;=4),INDEX(价格表!$B$4:$I$31,M7713,6),IF(AND(J7713&gt;4,J7713&lt;=5.5),INDEX(价格表!$B$4:$I$31,M7713,7),IF(J7713&gt;5.5,2.6+INDEX(价格表!$B$4:$I$31,M7713,8)*L7713)))))))</f>
        <v>3.7</v>
      </c>
    </row>
    <row r="7714" spans="1:14">
      <c r="A7714" s="20">
        <v>4311136607448</v>
      </c>
      <c r="B7714" s="18" t="s">
        <v>16</v>
      </c>
      <c r="C7714" s="21">
        <v>20201220</v>
      </c>
      <c r="D7714" s="21">
        <v>610538201209</v>
      </c>
      <c r="E7714" s="21" t="s">
        <v>16</v>
      </c>
      <c r="F7714" s="21">
        <v>20201230</v>
      </c>
      <c r="G7714" s="21" t="s">
        <v>17</v>
      </c>
      <c r="H7714" s="21" t="s">
        <v>37</v>
      </c>
      <c r="I7714" s="21" t="s">
        <v>72</v>
      </c>
      <c r="J7714" s="21">
        <v>3.32</v>
      </c>
      <c r="K7714" s="21" t="s">
        <v>20</v>
      </c>
      <c r="L7714">
        <f t="shared" si="138"/>
        <v>4</v>
      </c>
      <c r="M7714">
        <f>MATCH(H:H,价格表!$B$4:$B$35,0)</f>
        <v>12</v>
      </c>
      <c r="N7714" s="27">
        <f>IF(J7714&lt;=0.3,INDEX(价格表!$B$4:$I$31,M7714,2),IF(AND(J7714&gt;0.3,J7714&lt;=1),INDEX(价格表!$B$4:$I$31,M7714,3),IF(AND(J7714&gt;1,J7714&lt;=2.2),INDEX(价格表!$B$4:$I$31,M7714,4),IF(AND(J7714&gt;2.2,J7714&lt;=3.3),INDEX(价格表!$B$4:$I$31,M7714,5),IF(AND(J7714&gt;3.3,J7714&lt;=4),INDEX(价格表!$B$4:$I$31,M7714,6),IF(AND(J7714&gt;4,J7714&lt;=5.5),INDEX(价格表!$B$4:$I$31,M7714,7),IF(J7714&gt;5.5,2.6+INDEX(价格表!$B$4:$I$31,M7714,8)*L7714)))))))</f>
        <v>3.7</v>
      </c>
    </row>
    <row r="7715" spans="1:14">
      <c r="A7715" s="20">
        <v>4311136607449</v>
      </c>
      <c r="B7715" s="18" t="s">
        <v>16</v>
      </c>
      <c r="C7715" s="21">
        <v>20201220</v>
      </c>
      <c r="D7715" s="21">
        <v>610538201209</v>
      </c>
      <c r="E7715" s="21" t="s">
        <v>16</v>
      </c>
      <c r="F7715" s="21">
        <v>20201230</v>
      </c>
      <c r="G7715" s="21" t="s">
        <v>17</v>
      </c>
      <c r="H7715" s="21" t="s">
        <v>23</v>
      </c>
      <c r="I7715" s="21" t="s">
        <v>24</v>
      </c>
      <c r="J7715" s="21">
        <v>3.32</v>
      </c>
      <c r="K7715" s="21" t="s">
        <v>20</v>
      </c>
      <c r="L7715">
        <f t="shared" si="138"/>
        <v>4</v>
      </c>
      <c r="M7715">
        <f>MATCH(H:H,价格表!$B$4:$B$35,0)</f>
        <v>15</v>
      </c>
      <c r="N7715" s="27">
        <f>IF(J7715&lt;=0.3,INDEX(价格表!$B$4:$I$31,M7715,2),IF(AND(J7715&gt;0.3,J7715&lt;=1),INDEX(价格表!$B$4:$I$31,M7715,3),IF(AND(J7715&gt;1,J7715&lt;=2.2),INDEX(价格表!$B$4:$I$31,M7715,4),IF(AND(J7715&gt;2.2,J7715&lt;=3.3),INDEX(价格表!$B$4:$I$31,M7715,5),IF(AND(J7715&gt;3.3,J7715&lt;=4),INDEX(价格表!$B$4:$I$31,M7715,6),IF(AND(J7715&gt;4,J7715&lt;=5.5),INDEX(价格表!$B$4:$I$31,M7715,7),IF(J7715&gt;5.5,2.6+INDEX(价格表!$B$4:$I$31,M7715,8)*L7715)))))))</f>
        <v>3.7</v>
      </c>
    </row>
    <row r="7716" spans="1:14">
      <c r="A7716" s="20">
        <v>4311136607491</v>
      </c>
      <c r="B7716" s="18" t="s">
        <v>16</v>
      </c>
      <c r="C7716" s="21">
        <v>20201220</v>
      </c>
      <c r="D7716" s="21">
        <v>610538201209</v>
      </c>
      <c r="E7716" s="21" t="s">
        <v>16</v>
      </c>
      <c r="F7716" s="21">
        <v>20201230</v>
      </c>
      <c r="G7716" s="21" t="s">
        <v>17</v>
      </c>
      <c r="H7716" s="21" t="s">
        <v>25</v>
      </c>
      <c r="I7716" s="21" t="s">
        <v>26</v>
      </c>
      <c r="J7716" s="21">
        <v>3.36</v>
      </c>
      <c r="K7716" s="21" t="s">
        <v>20</v>
      </c>
      <c r="L7716">
        <f t="shared" si="138"/>
        <v>4</v>
      </c>
      <c r="M7716">
        <f>MATCH(H:H,价格表!$B$4:$B$35,0)</f>
        <v>25</v>
      </c>
      <c r="N7716" s="27">
        <f>IF(J7716&lt;=0.3,INDEX(价格表!$B$4:$I$31,M7716,2),IF(AND(J7716&gt;0.3,J7716&lt;=1),INDEX(价格表!$B$4:$I$31,M7716,3),IF(AND(J7716&gt;1,J7716&lt;=2.2),INDEX(价格表!$B$4:$I$31,M7716,4),IF(AND(J7716&gt;2.2,J7716&lt;=3.3),INDEX(价格表!$B$4:$I$31,M7716,5),IF(AND(J7716&gt;3.3,J7716&lt;=4),INDEX(价格表!$B$4:$I$31,M7716,6),IF(AND(J7716&gt;4,J7716&lt;=5.5),INDEX(价格表!$B$4:$I$31,M7716,7),IF(J7716&gt;5.5,2.6+INDEX(价格表!$B$4:$I$31,M7716,8)*L7716)))))))</f>
        <v>3.7</v>
      </c>
    </row>
    <row r="7717" spans="1:14">
      <c r="A7717" s="20">
        <v>4311136607492</v>
      </c>
      <c r="B7717" s="18" t="s">
        <v>16</v>
      </c>
      <c r="C7717" s="21">
        <v>20201220</v>
      </c>
      <c r="D7717" s="21">
        <v>610538201209</v>
      </c>
      <c r="E7717" s="21" t="s">
        <v>16</v>
      </c>
      <c r="F7717" s="21">
        <v>20201230</v>
      </c>
      <c r="G7717" s="21" t="s">
        <v>17</v>
      </c>
      <c r="H7717" s="21" t="s">
        <v>305</v>
      </c>
      <c r="I7717" s="21" t="s">
        <v>314</v>
      </c>
      <c r="J7717" s="21">
        <v>3.32</v>
      </c>
      <c r="K7717" s="21" t="s">
        <v>20</v>
      </c>
      <c r="L7717">
        <f t="shared" si="138"/>
        <v>4</v>
      </c>
      <c r="M7717">
        <f>MATCH(H:H,价格表!$B$4:$B$35,0)</f>
        <v>26</v>
      </c>
      <c r="N7717" s="27">
        <f>IF(J7717&lt;=0.3,INDEX(价格表!$B$4:$I$31,M7717,2),IF(AND(J7717&gt;0.3,J7717&lt;=1),INDEX(价格表!$B$4:$I$31,M7717,3),IF(AND(J7717&gt;1,J7717&lt;=2.2),INDEX(价格表!$B$4:$I$31,M7717,4),IF(AND(J7717&gt;2.2,J7717&lt;=3.3),INDEX(价格表!$B$4:$I$31,M7717,5),IF(AND(J7717&gt;3.3,J7717&lt;=4),INDEX(价格表!$B$4:$I$31,M7717,6),IF(AND(J7717&gt;4,J7717&lt;=5.5),INDEX(价格表!$B$4:$I$31,M7717,7),IF(J7717&gt;5.5,2.6+INDEX(价格表!$B$4:$I$31,M7717,8)*L7717)))))))</f>
        <v>3.7</v>
      </c>
    </row>
    <row r="7718" spans="1:14">
      <c r="A7718" s="20">
        <v>4311136607493</v>
      </c>
      <c r="B7718" s="18" t="s">
        <v>16</v>
      </c>
      <c r="C7718" s="21">
        <v>20201220</v>
      </c>
      <c r="D7718" s="21">
        <v>610538201209</v>
      </c>
      <c r="E7718" s="21" t="s">
        <v>16</v>
      </c>
      <c r="F7718" s="21">
        <v>20201230</v>
      </c>
      <c r="G7718" s="21" t="s">
        <v>17</v>
      </c>
      <c r="H7718" s="21" t="s">
        <v>158</v>
      </c>
      <c r="I7718" s="21" t="s">
        <v>159</v>
      </c>
      <c r="J7718" s="21">
        <v>3.55</v>
      </c>
      <c r="K7718" s="21" t="s">
        <v>20</v>
      </c>
      <c r="L7718">
        <f t="shared" si="138"/>
        <v>4</v>
      </c>
      <c r="M7718">
        <f>MATCH(H:H,价格表!$B$4:$B$35,0)</f>
        <v>31</v>
      </c>
      <c r="N7718" s="27">
        <f>L7718*12+3</f>
        <v>51</v>
      </c>
    </row>
    <row r="7719" spans="1:14">
      <c r="A7719" s="20">
        <v>4311136607494</v>
      </c>
      <c r="B7719" s="18" t="s">
        <v>16</v>
      </c>
      <c r="C7719" s="21">
        <v>20201220</v>
      </c>
      <c r="D7719" s="21">
        <v>610538201209</v>
      </c>
      <c r="E7719" s="21" t="s">
        <v>16</v>
      </c>
      <c r="F7719" s="21">
        <v>20201230</v>
      </c>
      <c r="G7719" s="21" t="s">
        <v>17</v>
      </c>
      <c r="H7719" s="21" t="s">
        <v>294</v>
      </c>
      <c r="I7719" s="21" t="s">
        <v>295</v>
      </c>
      <c r="J7719" s="21">
        <v>3.32</v>
      </c>
      <c r="K7719" s="21" t="s">
        <v>20</v>
      </c>
      <c r="L7719">
        <f t="shared" si="138"/>
        <v>4</v>
      </c>
      <c r="M7719">
        <f>MATCH(H:H,价格表!$B$4:$B$35,0)</f>
        <v>18</v>
      </c>
      <c r="N7719" s="27">
        <f>IF(J7719&lt;=0.3,INDEX(价格表!$B$4:$I$31,M7719,2),IF(AND(J7719&gt;0.3,J7719&lt;=1),INDEX(价格表!$B$4:$I$31,M7719,3),IF(AND(J7719&gt;1,J7719&lt;=2.2),INDEX(价格表!$B$4:$I$31,M7719,4),IF(AND(J7719&gt;2.2,J7719&lt;=3.3),INDEX(价格表!$B$4:$I$31,M7719,5),IF(AND(J7719&gt;3.3,J7719&lt;=4),INDEX(价格表!$B$4:$I$31,M7719,6),IF(AND(J7719&gt;4,J7719&lt;=5.5),INDEX(价格表!$B$4:$I$31,M7719,7),IF(J7719&gt;5.5,2.6+INDEX(价格表!$B$4:$I$31,M7719,8)*L7719)))))))</f>
        <v>5.3</v>
      </c>
    </row>
    <row r="7720" spans="1:14">
      <c r="A7720" s="20">
        <v>4311136607495</v>
      </c>
      <c r="B7720" s="18" t="s">
        <v>16</v>
      </c>
      <c r="C7720" s="21">
        <v>20201220</v>
      </c>
      <c r="D7720" s="21">
        <v>610538201209</v>
      </c>
      <c r="E7720" s="21" t="s">
        <v>16</v>
      </c>
      <c r="F7720" s="21">
        <v>20201230</v>
      </c>
      <c r="G7720" s="21" t="s">
        <v>17</v>
      </c>
      <c r="H7720" s="21" t="s">
        <v>50</v>
      </c>
      <c r="I7720" s="21" t="s">
        <v>51</v>
      </c>
      <c r="J7720" s="21">
        <v>3.35</v>
      </c>
      <c r="K7720" s="21" t="s">
        <v>20</v>
      </c>
      <c r="L7720">
        <f t="shared" si="138"/>
        <v>4</v>
      </c>
      <c r="M7720">
        <f>MATCH(H:H,价格表!$B$4:$B$35,0)</f>
        <v>4</v>
      </c>
      <c r="N7720" s="27">
        <f>IF(J7720&lt;=0.3,INDEX(价格表!$B$4:$I$31,M7720,2),IF(AND(J7720&gt;0.3,J7720&lt;=1),INDEX(价格表!$B$4:$I$31,M7720,3),IF(AND(J7720&gt;1,J7720&lt;=2.2),INDEX(价格表!$B$4:$I$31,M7720,4),IF(AND(J7720&gt;2.2,J7720&lt;=3.3),INDEX(价格表!$B$4:$I$31,M7720,5),IF(AND(J7720&gt;3.3,J7720&lt;=4),INDEX(价格表!$B$4:$I$31,M7720,6),IF(AND(J7720&gt;4,J7720&lt;=5.5),INDEX(价格表!$B$4:$I$31,M7720,7),IF(J7720&gt;5.5,2.6+INDEX(价格表!$B$4:$I$31,M7720,8)*L7720)))))))</f>
        <v>3.7</v>
      </c>
    </row>
    <row r="7721" spans="1:14">
      <c r="A7721" s="20">
        <v>4311136607496</v>
      </c>
      <c r="B7721" s="18" t="s">
        <v>16</v>
      </c>
      <c r="C7721" s="21">
        <v>20201220</v>
      </c>
      <c r="D7721" s="21">
        <v>610538201209</v>
      </c>
      <c r="E7721" s="21" t="s">
        <v>16</v>
      </c>
      <c r="F7721" s="21">
        <v>20201230</v>
      </c>
      <c r="G7721" s="21" t="s">
        <v>17</v>
      </c>
      <c r="H7721" s="21" t="s">
        <v>43</v>
      </c>
      <c r="I7721" s="21" t="s">
        <v>240</v>
      </c>
      <c r="J7721" s="21">
        <v>3.32</v>
      </c>
      <c r="K7721" s="21" t="s">
        <v>20</v>
      </c>
      <c r="L7721">
        <f t="shared" si="138"/>
        <v>4</v>
      </c>
      <c r="M7721">
        <f>MATCH(H:H,价格表!$B$4:$B$35,0)</f>
        <v>10</v>
      </c>
      <c r="N7721" s="27">
        <f>IF(J7721&lt;=0.3,INDEX(价格表!$B$4:$I$31,M7721,2),IF(AND(J7721&gt;0.3,J7721&lt;=1),INDEX(价格表!$B$4:$I$31,M7721,3),IF(AND(J7721&gt;1,J7721&lt;=2.2),INDEX(价格表!$B$4:$I$31,M7721,4),IF(AND(J7721&gt;2.2,J7721&lt;=3.3),INDEX(价格表!$B$4:$I$31,M7721,5),IF(AND(J7721&gt;3.3,J7721&lt;=4),INDEX(价格表!$B$4:$I$31,M7721,6),IF(AND(J7721&gt;4,J7721&lt;=5.5),INDEX(价格表!$B$4:$I$31,M7721,7),IF(J7721&gt;5.5,2.6+INDEX(价格表!$B$4:$I$31,M7721,8)*L7721)))))))</f>
        <v>3.7</v>
      </c>
    </row>
    <row r="7722" spans="1:14">
      <c r="A7722" s="20">
        <v>4311136607497</v>
      </c>
      <c r="B7722" s="18" t="s">
        <v>16</v>
      </c>
      <c r="C7722" s="21">
        <v>20201220</v>
      </c>
      <c r="D7722" s="21">
        <v>610538201209</v>
      </c>
      <c r="E7722" s="21" t="s">
        <v>16</v>
      </c>
      <c r="F7722" s="21">
        <v>20201230</v>
      </c>
      <c r="G7722" s="21" t="s">
        <v>17</v>
      </c>
      <c r="H7722" s="21" t="s">
        <v>82</v>
      </c>
      <c r="I7722" s="21" t="s">
        <v>83</v>
      </c>
      <c r="J7722" s="21">
        <v>3.34</v>
      </c>
      <c r="K7722" s="21" t="s">
        <v>20</v>
      </c>
      <c r="L7722">
        <f t="shared" si="138"/>
        <v>4</v>
      </c>
      <c r="M7722">
        <f>MATCH(H:H,价格表!$B$4:$B$35,0)</f>
        <v>2</v>
      </c>
      <c r="N7722" s="27">
        <f>IF(J7722&lt;=0.3,INDEX(价格表!$B$4:$I$31,M7722,2),IF(AND(J7722&gt;0.3,J7722&lt;=1),INDEX(价格表!$B$4:$I$31,M7722,3),IF(AND(J7722&gt;1,J7722&lt;=2.2),INDEX(价格表!$B$4:$I$31,M7722,4),IF(AND(J7722&gt;2.2,J7722&lt;=3.3),INDEX(价格表!$B$4:$I$31,M7722,5),IF(AND(J7722&gt;3.3,J7722&lt;=4),INDEX(价格表!$B$4:$I$31,M7722,6),IF(AND(J7722&gt;4,J7722&lt;=5.5),INDEX(价格表!$B$4:$I$31,M7722,7),IF(J7722&gt;5.5,2.6+INDEX(价格表!$B$4:$I$31,M7722,8)*L7722)))))))</f>
        <v>3.7</v>
      </c>
    </row>
    <row r="7723" spans="1:14">
      <c r="A7723" s="20">
        <v>4311136607498</v>
      </c>
      <c r="B7723" s="18" t="s">
        <v>16</v>
      </c>
      <c r="C7723" s="21">
        <v>20201220</v>
      </c>
      <c r="D7723" s="21">
        <v>610538201209</v>
      </c>
      <c r="E7723" s="21" t="s">
        <v>16</v>
      </c>
      <c r="F7723" s="21">
        <v>20201230</v>
      </c>
      <c r="G7723" s="21" t="s">
        <v>17</v>
      </c>
      <c r="H7723" s="21" t="s">
        <v>88</v>
      </c>
      <c r="I7723" s="21" t="s">
        <v>250</v>
      </c>
      <c r="J7723" s="21">
        <v>3.32</v>
      </c>
      <c r="K7723" s="21" t="s">
        <v>20</v>
      </c>
      <c r="L7723">
        <f t="shared" si="138"/>
        <v>4</v>
      </c>
      <c r="M7723">
        <f>MATCH(H:H,价格表!$B$4:$B$35,0)</f>
        <v>19</v>
      </c>
      <c r="N7723" s="27">
        <f>IF(J7723&lt;=0.3,INDEX(价格表!$B$4:$I$31,M7723,2),IF(AND(J7723&gt;0.3,J7723&lt;=1),INDEX(价格表!$B$4:$I$31,M7723,3),IF(AND(J7723&gt;1,J7723&lt;=2.2),INDEX(价格表!$B$4:$I$31,M7723,4),IF(AND(J7723&gt;2.2,J7723&lt;=3.3),INDEX(价格表!$B$4:$I$31,M7723,5),IF(AND(J7723&gt;3.3,J7723&lt;=4),INDEX(价格表!$B$4:$I$31,M7723,6),IF(AND(J7723&gt;4,J7723&lt;=5.5),INDEX(价格表!$B$4:$I$31,M7723,7),IF(J7723&gt;5.5,2.6+INDEX(价格表!$B$4:$I$31,M7723,8)*L7723)))))))</f>
        <v>3.7</v>
      </c>
    </row>
    <row r="7724" spans="1:14">
      <c r="A7724" s="20">
        <v>4311136608469</v>
      </c>
      <c r="B7724" s="18" t="s">
        <v>16</v>
      </c>
      <c r="C7724" s="21">
        <v>20201220</v>
      </c>
      <c r="D7724" s="21">
        <v>610538201209</v>
      </c>
      <c r="E7724" s="21" t="s">
        <v>16</v>
      </c>
      <c r="F7724" s="21">
        <v>20201230</v>
      </c>
      <c r="G7724" s="21" t="s">
        <v>17</v>
      </c>
      <c r="H7724" s="21" t="s">
        <v>27</v>
      </c>
      <c r="I7724" s="21" t="s">
        <v>210</v>
      </c>
      <c r="J7724" s="21">
        <v>3.32</v>
      </c>
      <c r="K7724" s="21" t="s">
        <v>20</v>
      </c>
      <c r="L7724">
        <f t="shared" si="138"/>
        <v>4</v>
      </c>
      <c r="M7724">
        <f>MATCH(H:H,价格表!$B$4:$B$35,0)</f>
        <v>3</v>
      </c>
      <c r="N7724" s="27">
        <f>IF(J7724&lt;=0.3,INDEX(价格表!$B$4:$I$31,M7724,2),IF(AND(J7724&gt;0.3,J7724&lt;=1),INDEX(价格表!$B$4:$I$31,M7724,3),IF(AND(J7724&gt;1,J7724&lt;=2.2),INDEX(价格表!$B$4:$I$31,M7724,4),IF(AND(J7724&gt;2.2,J7724&lt;=3.3),INDEX(价格表!$B$4:$I$31,M7724,5),IF(AND(J7724&gt;3.3,J7724&lt;=4),INDEX(价格表!$B$4:$I$31,M7724,6),IF(AND(J7724&gt;4,J7724&lt;=5.5),INDEX(价格表!$B$4:$I$31,M7724,7),IF(J7724&gt;5.5,2.6+INDEX(价格表!$B$4:$I$31,M7724,8)*L7724)))))))</f>
        <v>3.7</v>
      </c>
    </row>
    <row r="7725" spans="1:14">
      <c r="A7725" s="20">
        <v>4311136609074</v>
      </c>
      <c r="B7725" s="18" t="s">
        <v>16</v>
      </c>
      <c r="C7725" s="21">
        <v>20201220</v>
      </c>
      <c r="D7725" s="21">
        <v>610538201209</v>
      </c>
      <c r="E7725" s="21" t="s">
        <v>16</v>
      </c>
      <c r="F7725" s="21">
        <v>20201230</v>
      </c>
      <c r="G7725" s="21" t="s">
        <v>17</v>
      </c>
      <c r="H7725" s="21" t="s">
        <v>21</v>
      </c>
      <c r="I7725" s="21" t="s">
        <v>204</v>
      </c>
      <c r="J7725" s="21">
        <v>3.32</v>
      </c>
      <c r="K7725" s="21" t="s">
        <v>20</v>
      </c>
      <c r="L7725">
        <f t="shared" si="138"/>
        <v>4</v>
      </c>
      <c r="M7725">
        <f>MATCH(H:H,价格表!$B$4:$B$35,0)</f>
        <v>20</v>
      </c>
      <c r="N7725" s="27">
        <f>IF(J7725&lt;=0.3,INDEX(价格表!$B$4:$I$31,M7725,2),IF(AND(J7725&gt;0.3,J7725&lt;=1),INDEX(价格表!$B$4:$I$31,M7725,3),IF(AND(J7725&gt;1,J7725&lt;=2.2),INDEX(价格表!$B$4:$I$31,M7725,4),IF(AND(J7725&gt;2.2,J7725&lt;=3.3),INDEX(价格表!$B$4:$I$31,M7725,5),IF(AND(J7725&gt;3.3,J7725&lt;=4),INDEX(价格表!$B$4:$I$31,M7725,6),IF(AND(J7725&gt;4,J7725&lt;=5.5),INDEX(价格表!$B$4:$I$31,M7725,7),IF(J7725&gt;5.5,2.6+INDEX(价格表!$B$4:$I$31,M7725,8)*L7725)))))))</f>
        <v>3.7</v>
      </c>
    </row>
    <row r="7726" spans="1:14">
      <c r="A7726" s="20">
        <v>4311136613890</v>
      </c>
      <c r="B7726" s="18" t="s">
        <v>16</v>
      </c>
      <c r="C7726" s="21">
        <v>20201220</v>
      </c>
      <c r="D7726" s="21">
        <v>610538201209</v>
      </c>
      <c r="E7726" s="21" t="s">
        <v>16</v>
      </c>
      <c r="F7726" s="21">
        <v>20201230</v>
      </c>
      <c r="G7726" s="21" t="s">
        <v>17</v>
      </c>
      <c r="H7726" s="21" t="s">
        <v>37</v>
      </c>
      <c r="I7726" s="21" t="s">
        <v>103</v>
      </c>
      <c r="J7726" s="21">
        <v>3.32</v>
      </c>
      <c r="K7726" s="21" t="s">
        <v>20</v>
      </c>
      <c r="L7726">
        <f t="shared" si="138"/>
        <v>4</v>
      </c>
      <c r="M7726">
        <f>MATCH(H:H,价格表!$B$4:$B$35,0)</f>
        <v>12</v>
      </c>
      <c r="N7726" s="27">
        <f>IF(J7726&lt;=0.3,INDEX(价格表!$B$4:$I$31,M7726,2),IF(AND(J7726&gt;0.3,J7726&lt;=1),INDEX(价格表!$B$4:$I$31,M7726,3),IF(AND(J7726&gt;1,J7726&lt;=2.2),INDEX(价格表!$B$4:$I$31,M7726,4),IF(AND(J7726&gt;2.2,J7726&lt;=3.3),INDEX(价格表!$B$4:$I$31,M7726,5),IF(AND(J7726&gt;3.3,J7726&lt;=4),INDEX(价格表!$B$4:$I$31,M7726,6),IF(AND(J7726&gt;4,J7726&lt;=5.5),INDEX(价格表!$B$4:$I$31,M7726,7),IF(J7726&gt;5.5,2.6+INDEX(价格表!$B$4:$I$31,M7726,8)*L7726)))))))</f>
        <v>3.7</v>
      </c>
    </row>
    <row r="7727" spans="1:14">
      <c r="A7727" s="20">
        <v>4311136616245</v>
      </c>
      <c r="B7727" s="18" t="s">
        <v>16</v>
      </c>
      <c r="C7727" s="21">
        <v>20201220</v>
      </c>
      <c r="D7727" s="21">
        <v>610538201209</v>
      </c>
      <c r="E7727" s="21" t="s">
        <v>16</v>
      </c>
      <c r="F7727" s="21">
        <v>20201230</v>
      </c>
      <c r="G7727" s="21" t="s">
        <v>17</v>
      </c>
      <c r="H7727" s="21" t="s">
        <v>73</v>
      </c>
      <c r="I7727" s="21" t="s">
        <v>365</v>
      </c>
      <c r="J7727" s="21">
        <v>3.32</v>
      </c>
      <c r="K7727" s="21" t="s">
        <v>20</v>
      </c>
      <c r="L7727">
        <f t="shared" si="138"/>
        <v>4</v>
      </c>
      <c r="M7727">
        <f>MATCH(H:H,价格表!$B$4:$B$35,0)</f>
        <v>7</v>
      </c>
      <c r="N7727" s="27">
        <f>IF(J7727&lt;=0.3,INDEX(价格表!$B$4:$I$31,M7727,2),IF(AND(J7727&gt;0.3,J7727&lt;=1),INDEX(价格表!$B$4:$I$31,M7727,3),IF(AND(J7727&gt;1,J7727&lt;=2.2),INDEX(价格表!$B$4:$I$31,M7727,4),IF(AND(J7727&gt;2.2,J7727&lt;=3.3),INDEX(价格表!$B$4:$I$31,M7727,5),IF(AND(J7727&gt;3.3,J7727&lt;=4),INDEX(价格表!$B$4:$I$31,M7727,6),IF(AND(J7727&gt;4,J7727&lt;=5.5),INDEX(价格表!$B$4:$I$31,M7727,7),IF(J7727&gt;5.5,2.6+INDEX(价格表!$B$4:$I$31,M7727,8)*L7727)))))))</f>
        <v>3.7</v>
      </c>
    </row>
    <row r="7728" spans="1:14">
      <c r="A7728" s="20">
        <v>4311136616246</v>
      </c>
      <c r="B7728" s="18" t="s">
        <v>16</v>
      </c>
      <c r="C7728" s="21">
        <v>20201220</v>
      </c>
      <c r="D7728" s="21">
        <v>610538201209</v>
      </c>
      <c r="E7728" s="21" t="s">
        <v>16</v>
      </c>
      <c r="F7728" s="21">
        <v>20201230</v>
      </c>
      <c r="G7728" s="21" t="s">
        <v>17</v>
      </c>
      <c r="H7728" s="21" t="s">
        <v>50</v>
      </c>
      <c r="I7728" s="21" t="s">
        <v>125</v>
      </c>
      <c r="J7728" s="21">
        <v>3.32</v>
      </c>
      <c r="K7728" s="21" t="s">
        <v>20</v>
      </c>
      <c r="L7728">
        <f t="shared" si="138"/>
        <v>4</v>
      </c>
      <c r="M7728">
        <f>MATCH(H:H,价格表!$B$4:$B$35,0)</f>
        <v>4</v>
      </c>
      <c r="N7728" s="27">
        <f>IF(J7728&lt;=0.3,INDEX(价格表!$B$4:$I$31,M7728,2),IF(AND(J7728&gt;0.3,J7728&lt;=1),INDEX(价格表!$B$4:$I$31,M7728,3),IF(AND(J7728&gt;1,J7728&lt;=2.2),INDEX(价格表!$B$4:$I$31,M7728,4),IF(AND(J7728&gt;2.2,J7728&lt;=3.3),INDEX(价格表!$B$4:$I$31,M7728,5),IF(AND(J7728&gt;3.3,J7728&lt;=4),INDEX(价格表!$B$4:$I$31,M7728,6),IF(AND(J7728&gt;4,J7728&lt;=5.5),INDEX(价格表!$B$4:$I$31,M7728,7),IF(J7728&gt;5.5,2.6+INDEX(价格表!$B$4:$I$31,M7728,8)*L7728)))))))</f>
        <v>3.7</v>
      </c>
    </row>
    <row r="7729" spans="1:14">
      <c r="A7729" s="20">
        <v>4311136616247</v>
      </c>
      <c r="B7729" s="18" t="s">
        <v>16</v>
      </c>
      <c r="C7729" s="21">
        <v>20201220</v>
      </c>
      <c r="D7729" s="21">
        <v>610538201209</v>
      </c>
      <c r="E7729" s="21" t="s">
        <v>16</v>
      </c>
      <c r="F7729" s="21">
        <v>20201230</v>
      </c>
      <c r="G7729" s="21" t="s">
        <v>17</v>
      </c>
      <c r="H7729" s="21" t="s">
        <v>73</v>
      </c>
      <c r="I7729" s="21" t="s">
        <v>91</v>
      </c>
      <c r="J7729" s="21">
        <v>3.37</v>
      </c>
      <c r="K7729" s="21" t="s">
        <v>20</v>
      </c>
      <c r="L7729">
        <f t="shared" si="138"/>
        <v>4</v>
      </c>
      <c r="M7729">
        <f>MATCH(H:H,价格表!$B$4:$B$35,0)</f>
        <v>7</v>
      </c>
      <c r="N7729" s="27">
        <f>IF(J7729&lt;=0.3,INDEX(价格表!$B$4:$I$31,M7729,2),IF(AND(J7729&gt;0.3,J7729&lt;=1),INDEX(价格表!$B$4:$I$31,M7729,3),IF(AND(J7729&gt;1,J7729&lt;=2.2),INDEX(价格表!$B$4:$I$31,M7729,4),IF(AND(J7729&gt;2.2,J7729&lt;=3.3),INDEX(价格表!$B$4:$I$31,M7729,5),IF(AND(J7729&gt;3.3,J7729&lt;=4),INDEX(价格表!$B$4:$I$31,M7729,6),IF(AND(J7729&gt;4,J7729&lt;=5.5),INDEX(价格表!$B$4:$I$31,M7729,7),IF(J7729&gt;5.5,2.6+INDEX(价格表!$B$4:$I$31,M7729,8)*L7729)))))))</f>
        <v>3.7</v>
      </c>
    </row>
    <row r="7730" spans="1:14">
      <c r="A7730" s="20">
        <v>4311136616248</v>
      </c>
      <c r="B7730" s="18" t="s">
        <v>16</v>
      </c>
      <c r="C7730" s="21">
        <v>20201220</v>
      </c>
      <c r="D7730" s="21">
        <v>610538201209</v>
      </c>
      <c r="E7730" s="21" t="s">
        <v>16</v>
      </c>
      <c r="F7730" s="21">
        <v>20201230</v>
      </c>
      <c r="G7730" s="21" t="s">
        <v>17</v>
      </c>
      <c r="H7730" s="21" t="s">
        <v>294</v>
      </c>
      <c r="I7730" s="21" t="s">
        <v>295</v>
      </c>
      <c r="J7730" s="21">
        <v>3.32</v>
      </c>
      <c r="K7730" s="21" t="s">
        <v>20</v>
      </c>
      <c r="L7730">
        <f t="shared" si="138"/>
        <v>4</v>
      </c>
      <c r="M7730">
        <f>MATCH(H:H,价格表!$B$4:$B$35,0)</f>
        <v>18</v>
      </c>
      <c r="N7730" s="27">
        <f>IF(J7730&lt;=0.3,INDEX(价格表!$B$4:$I$31,M7730,2),IF(AND(J7730&gt;0.3,J7730&lt;=1),INDEX(价格表!$B$4:$I$31,M7730,3),IF(AND(J7730&gt;1,J7730&lt;=2.2),INDEX(价格表!$B$4:$I$31,M7730,4),IF(AND(J7730&gt;2.2,J7730&lt;=3.3),INDEX(价格表!$B$4:$I$31,M7730,5),IF(AND(J7730&gt;3.3,J7730&lt;=4),INDEX(价格表!$B$4:$I$31,M7730,6),IF(AND(J7730&gt;4,J7730&lt;=5.5),INDEX(价格表!$B$4:$I$31,M7730,7),IF(J7730&gt;5.5,2.6+INDEX(价格表!$B$4:$I$31,M7730,8)*L7730)))))))</f>
        <v>5.3</v>
      </c>
    </row>
    <row r="7731" spans="1:14">
      <c r="A7731" s="20">
        <v>4311136616249</v>
      </c>
      <c r="B7731" s="18" t="s">
        <v>16</v>
      </c>
      <c r="C7731" s="21">
        <v>20201220</v>
      </c>
      <c r="D7731" s="21">
        <v>610538201209</v>
      </c>
      <c r="E7731" s="21" t="s">
        <v>16</v>
      </c>
      <c r="F7731" s="21">
        <v>20201230</v>
      </c>
      <c r="G7731" s="21" t="s">
        <v>17</v>
      </c>
      <c r="H7731" s="21" t="s">
        <v>305</v>
      </c>
      <c r="I7731" s="21" t="s">
        <v>316</v>
      </c>
      <c r="J7731" s="21">
        <v>3.32</v>
      </c>
      <c r="K7731" s="21" t="s">
        <v>20</v>
      </c>
      <c r="L7731">
        <f t="shared" si="138"/>
        <v>4</v>
      </c>
      <c r="M7731">
        <f>MATCH(H:H,价格表!$B$4:$B$35,0)</f>
        <v>26</v>
      </c>
      <c r="N7731" s="27">
        <f>IF(J7731&lt;=0.3,INDEX(价格表!$B$4:$I$31,M7731,2),IF(AND(J7731&gt;0.3,J7731&lt;=1),INDEX(价格表!$B$4:$I$31,M7731,3),IF(AND(J7731&gt;1,J7731&lt;=2.2),INDEX(价格表!$B$4:$I$31,M7731,4),IF(AND(J7731&gt;2.2,J7731&lt;=3.3),INDEX(价格表!$B$4:$I$31,M7731,5),IF(AND(J7731&gt;3.3,J7731&lt;=4),INDEX(价格表!$B$4:$I$31,M7731,6),IF(AND(J7731&gt;4,J7731&lt;=5.5),INDEX(价格表!$B$4:$I$31,M7731,7),IF(J7731&gt;5.5,2.6+INDEX(价格表!$B$4:$I$31,M7731,8)*L7731)))))))</f>
        <v>3.7</v>
      </c>
    </row>
    <row r="7732" spans="1:14">
      <c r="A7732" s="20">
        <v>4311136616250</v>
      </c>
      <c r="B7732" s="18" t="s">
        <v>16</v>
      </c>
      <c r="C7732" s="21">
        <v>20201220</v>
      </c>
      <c r="D7732" s="21">
        <v>610538201209</v>
      </c>
      <c r="E7732" s="21" t="s">
        <v>16</v>
      </c>
      <c r="F7732" s="21">
        <v>20201230</v>
      </c>
      <c r="G7732" s="21" t="s">
        <v>17</v>
      </c>
      <c r="H7732" s="21" t="s">
        <v>73</v>
      </c>
      <c r="I7732" s="21" t="s">
        <v>169</v>
      </c>
      <c r="J7732" s="21">
        <v>3.32</v>
      </c>
      <c r="K7732" s="21" t="s">
        <v>20</v>
      </c>
      <c r="L7732">
        <f t="shared" si="138"/>
        <v>4</v>
      </c>
      <c r="M7732">
        <f>MATCH(H:H,价格表!$B$4:$B$35,0)</f>
        <v>7</v>
      </c>
      <c r="N7732" s="27">
        <f>IF(J7732&lt;=0.3,INDEX(价格表!$B$4:$I$31,M7732,2),IF(AND(J7732&gt;0.3,J7732&lt;=1),INDEX(价格表!$B$4:$I$31,M7732,3),IF(AND(J7732&gt;1,J7732&lt;=2.2),INDEX(价格表!$B$4:$I$31,M7732,4),IF(AND(J7732&gt;2.2,J7732&lt;=3.3),INDEX(价格表!$B$4:$I$31,M7732,5),IF(AND(J7732&gt;3.3,J7732&lt;=4),INDEX(价格表!$B$4:$I$31,M7732,6),IF(AND(J7732&gt;4,J7732&lt;=5.5),INDEX(价格表!$B$4:$I$31,M7732,7),IF(J7732&gt;5.5,2.6+INDEX(价格表!$B$4:$I$31,M7732,8)*L7732)))))))</f>
        <v>3.7</v>
      </c>
    </row>
    <row r="7733" spans="1:14">
      <c r="A7733" s="20">
        <v>4311136616251</v>
      </c>
      <c r="B7733" s="18" t="s">
        <v>16</v>
      </c>
      <c r="C7733" s="21">
        <v>20201220</v>
      </c>
      <c r="D7733" s="21">
        <v>610538201209</v>
      </c>
      <c r="E7733" s="21" t="s">
        <v>16</v>
      </c>
      <c r="F7733" s="21">
        <v>20201230</v>
      </c>
      <c r="G7733" s="21" t="s">
        <v>17</v>
      </c>
      <c r="H7733" s="21" t="s">
        <v>298</v>
      </c>
      <c r="I7733" s="21" t="s">
        <v>299</v>
      </c>
      <c r="J7733" s="21">
        <v>3.32</v>
      </c>
      <c r="K7733" s="21" t="s">
        <v>20</v>
      </c>
      <c r="L7733">
        <f t="shared" si="138"/>
        <v>4</v>
      </c>
      <c r="M7733">
        <f>MATCH(H:H,价格表!$B$4:$B$35,0)</f>
        <v>29</v>
      </c>
      <c r="N7733" s="27">
        <f>L7733*5+3</f>
        <v>23</v>
      </c>
    </row>
    <row r="7734" spans="1:14">
      <c r="A7734" s="20">
        <v>4311136616252</v>
      </c>
      <c r="B7734" s="18" t="s">
        <v>16</v>
      </c>
      <c r="C7734" s="21">
        <v>20201220</v>
      </c>
      <c r="D7734" s="21">
        <v>610538201209</v>
      </c>
      <c r="E7734" s="21" t="s">
        <v>16</v>
      </c>
      <c r="F7734" s="21">
        <v>20201230</v>
      </c>
      <c r="G7734" s="21" t="s">
        <v>17</v>
      </c>
      <c r="H7734" s="21" t="s">
        <v>23</v>
      </c>
      <c r="I7734" s="21" t="s">
        <v>99</v>
      </c>
      <c r="J7734" s="21">
        <v>3.64</v>
      </c>
      <c r="K7734" s="21" t="s">
        <v>20</v>
      </c>
      <c r="L7734">
        <f t="shared" si="138"/>
        <v>4</v>
      </c>
      <c r="M7734">
        <f>MATCH(H:H,价格表!$B$4:$B$35,0)</f>
        <v>15</v>
      </c>
      <c r="N7734" s="27">
        <f>IF(J7734&lt;=0.3,INDEX(价格表!$B$4:$I$31,M7734,2),IF(AND(J7734&gt;0.3,J7734&lt;=1),INDEX(价格表!$B$4:$I$31,M7734,3),IF(AND(J7734&gt;1,J7734&lt;=2.2),INDEX(价格表!$B$4:$I$31,M7734,4),IF(AND(J7734&gt;2.2,J7734&lt;=3.3),INDEX(价格表!$B$4:$I$31,M7734,5),IF(AND(J7734&gt;3.3,J7734&lt;=4),INDEX(价格表!$B$4:$I$31,M7734,6),IF(AND(J7734&gt;4,J7734&lt;=5.5),INDEX(价格表!$B$4:$I$31,M7734,7),IF(J7734&gt;5.5,2.6+INDEX(价格表!$B$4:$I$31,M7734,8)*L7734)))))))</f>
        <v>3.7</v>
      </c>
    </row>
    <row r="7735" spans="1:14">
      <c r="A7735" s="20">
        <v>4311136616253</v>
      </c>
      <c r="B7735" s="18" t="s">
        <v>16</v>
      </c>
      <c r="C7735" s="21">
        <v>20201220</v>
      </c>
      <c r="D7735" s="21">
        <v>610538201209</v>
      </c>
      <c r="E7735" s="21" t="s">
        <v>16</v>
      </c>
      <c r="F7735" s="21">
        <v>20201230</v>
      </c>
      <c r="G7735" s="21" t="s">
        <v>17</v>
      </c>
      <c r="H7735" s="21" t="s">
        <v>25</v>
      </c>
      <c r="I7735" s="21" t="s">
        <v>42</v>
      </c>
      <c r="J7735" s="21">
        <v>3.32</v>
      </c>
      <c r="K7735" s="21" t="s">
        <v>20</v>
      </c>
      <c r="L7735">
        <f t="shared" si="138"/>
        <v>4</v>
      </c>
      <c r="M7735">
        <f>MATCH(H:H,价格表!$B$4:$B$35,0)</f>
        <v>25</v>
      </c>
      <c r="N7735" s="27">
        <f>IF(J7735&lt;=0.3,INDEX(价格表!$B$4:$I$31,M7735,2),IF(AND(J7735&gt;0.3,J7735&lt;=1),INDEX(价格表!$B$4:$I$31,M7735,3),IF(AND(J7735&gt;1,J7735&lt;=2.2),INDEX(价格表!$B$4:$I$31,M7735,4),IF(AND(J7735&gt;2.2,J7735&lt;=3.3),INDEX(价格表!$B$4:$I$31,M7735,5),IF(AND(J7735&gt;3.3,J7735&lt;=4),INDEX(价格表!$B$4:$I$31,M7735,6),IF(AND(J7735&gt;4,J7735&lt;=5.5),INDEX(价格表!$B$4:$I$31,M7735,7),IF(J7735&gt;5.5,2.6+INDEX(价格表!$B$4:$I$31,M7735,8)*L7735)))))))</f>
        <v>3.7</v>
      </c>
    </row>
    <row r="7736" spans="1:14">
      <c r="A7736" s="20">
        <v>4311136616254</v>
      </c>
      <c r="B7736" s="18" t="s">
        <v>16</v>
      </c>
      <c r="C7736" s="21">
        <v>20201220</v>
      </c>
      <c r="D7736" s="21">
        <v>610538201209</v>
      </c>
      <c r="E7736" s="21" t="s">
        <v>16</v>
      </c>
      <c r="F7736" s="21">
        <v>20201230</v>
      </c>
      <c r="G7736" s="21" t="s">
        <v>17</v>
      </c>
      <c r="H7736" s="21" t="s">
        <v>25</v>
      </c>
      <c r="I7736" s="21" t="s">
        <v>121</v>
      </c>
      <c r="J7736" s="21">
        <v>3.32</v>
      </c>
      <c r="K7736" s="21" t="s">
        <v>20</v>
      </c>
      <c r="L7736">
        <f t="shared" si="138"/>
        <v>4</v>
      </c>
      <c r="M7736">
        <f>MATCH(H:H,价格表!$B$4:$B$35,0)</f>
        <v>25</v>
      </c>
      <c r="N7736" s="27">
        <f>IF(J7736&lt;=0.3,INDEX(价格表!$B$4:$I$31,M7736,2),IF(AND(J7736&gt;0.3,J7736&lt;=1),INDEX(价格表!$B$4:$I$31,M7736,3),IF(AND(J7736&gt;1,J7736&lt;=2.2),INDEX(价格表!$B$4:$I$31,M7736,4),IF(AND(J7736&gt;2.2,J7736&lt;=3.3),INDEX(价格表!$B$4:$I$31,M7736,5),IF(AND(J7736&gt;3.3,J7736&lt;=4),INDEX(价格表!$B$4:$I$31,M7736,6),IF(AND(J7736&gt;4,J7736&lt;=5.5),INDEX(价格表!$B$4:$I$31,M7736,7),IF(J7736&gt;5.5,2.6+INDEX(价格表!$B$4:$I$31,M7736,8)*L7736)))))))</f>
        <v>3.7</v>
      </c>
    </row>
    <row r="7737" spans="1:14">
      <c r="A7737" s="20">
        <v>4311136622285</v>
      </c>
      <c r="B7737" s="18" t="s">
        <v>16</v>
      </c>
      <c r="C7737" s="21">
        <v>20201220</v>
      </c>
      <c r="D7737" s="21">
        <v>610538201209</v>
      </c>
      <c r="E7737" s="21" t="s">
        <v>16</v>
      </c>
      <c r="F7737" s="21">
        <v>20201230</v>
      </c>
      <c r="G7737" s="21" t="s">
        <v>17</v>
      </c>
      <c r="H7737" s="21" t="s">
        <v>68</v>
      </c>
      <c r="I7737" s="21" t="s">
        <v>140</v>
      </c>
      <c r="J7737" s="21">
        <v>3.32</v>
      </c>
      <c r="K7737" s="21" t="s">
        <v>20</v>
      </c>
      <c r="L7737">
        <f t="shared" si="138"/>
        <v>4</v>
      </c>
      <c r="M7737">
        <f>MATCH(H:H,价格表!$B$4:$B$35,0)</f>
        <v>5</v>
      </c>
      <c r="N7737" s="27">
        <f>IF(J7737&lt;=0.3,INDEX(价格表!$B$4:$I$31,M7737,2),IF(AND(J7737&gt;0.3,J7737&lt;=1),INDEX(价格表!$B$4:$I$31,M7737,3),IF(AND(J7737&gt;1,J7737&lt;=2.2),INDEX(价格表!$B$4:$I$31,M7737,4),IF(AND(J7737&gt;2.2,J7737&lt;=3.3),INDEX(价格表!$B$4:$I$31,M7737,5),IF(AND(J7737&gt;3.3,J7737&lt;=4),INDEX(价格表!$B$4:$I$31,M7737,6),IF(AND(J7737&gt;4,J7737&lt;=5.5),INDEX(价格表!$B$4:$I$31,M7737,7),IF(J7737&gt;5.5,2.6+INDEX(价格表!$B$4:$I$31,M7737,8)*L7737)))))))</f>
        <v>3.7</v>
      </c>
    </row>
    <row r="7738" spans="1:14">
      <c r="A7738" s="20">
        <v>4311136622298</v>
      </c>
      <c r="B7738" s="18" t="s">
        <v>16</v>
      </c>
      <c r="C7738" s="21">
        <v>20201220</v>
      </c>
      <c r="D7738" s="21">
        <v>610538201209</v>
      </c>
      <c r="E7738" s="21" t="s">
        <v>16</v>
      </c>
      <c r="F7738" s="21">
        <v>20201230</v>
      </c>
      <c r="G7738" s="21" t="s">
        <v>17</v>
      </c>
      <c r="H7738" s="21" t="s">
        <v>50</v>
      </c>
      <c r="I7738" s="21" t="s">
        <v>62</v>
      </c>
      <c r="J7738" s="21">
        <v>3.32</v>
      </c>
      <c r="K7738" s="21" t="s">
        <v>20</v>
      </c>
      <c r="L7738">
        <f t="shared" si="138"/>
        <v>4</v>
      </c>
      <c r="M7738">
        <f>MATCH(H:H,价格表!$B$4:$B$35,0)</f>
        <v>4</v>
      </c>
      <c r="N7738" s="27">
        <f>IF(J7738&lt;=0.3,INDEX(价格表!$B$4:$I$31,M7738,2),IF(AND(J7738&gt;0.3,J7738&lt;=1),INDEX(价格表!$B$4:$I$31,M7738,3),IF(AND(J7738&gt;1,J7738&lt;=2.2),INDEX(价格表!$B$4:$I$31,M7738,4),IF(AND(J7738&gt;2.2,J7738&lt;=3.3),INDEX(价格表!$B$4:$I$31,M7738,5),IF(AND(J7738&gt;3.3,J7738&lt;=4),INDEX(价格表!$B$4:$I$31,M7738,6),IF(AND(J7738&gt;4,J7738&lt;=5.5),INDEX(价格表!$B$4:$I$31,M7738,7),IF(J7738&gt;5.5,2.6+INDEX(价格表!$B$4:$I$31,M7738,8)*L7738)))))))</f>
        <v>3.7</v>
      </c>
    </row>
    <row r="7739" spans="1:14">
      <c r="A7739" s="20">
        <v>4311136629716</v>
      </c>
      <c r="B7739" s="18" t="s">
        <v>16</v>
      </c>
      <c r="C7739" s="21">
        <v>20201220</v>
      </c>
      <c r="D7739" s="21">
        <v>610538201209</v>
      </c>
      <c r="E7739" s="21" t="s">
        <v>16</v>
      </c>
      <c r="F7739" s="21">
        <v>20201230</v>
      </c>
      <c r="G7739" s="21" t="s">
        <v>17</v>
      </c>
      <c r="H7739" s="21" t="s">
        <v>45</v>
      </c>
      <c r="I7739" s="21" t="s">
        <v>367</v>
      </c>
      <c r="J7739" s="21">
        <v>3.32</v>
      </c>
      <c r="K7739" s="21" t="s">
        <v>20</v>
      </c>
      <c r="L7739">
        <f t="shared" si="138"/>
        <v>4</v>
      </c>
      <c r="M7739">
        <f>MATCH(H:H,价格表!$B$4:$B$35,0)</f>
        <v>9</v>
      </c>
      <c r="N7739" s="27">
        <f>IF(J7739&lt;=0.3,INDEX(价格表!$B$4:$I$31,M7739,2),IF(AND(J7739&gt;0.3,J7739&lt;=1),INDEX(价格表!$B$4:$I$31,M7739,3),IF(AND(J7739&gt;1,J7739&lt;=2.2),INDEX(价格表!$B$4:$I$31,M7739,4),IF(AND(J7739&gt;2.2,J7739&lt;=3.3),INDEX(价格表!$B$4:$I$31,M7739,5),IF(AND(J7739&gt;3.3,J7739&lt;=4),INDEX(价格表!$B$4:$I$31,M7739,6),IF(AND(J7739&gt;4,J7739&lt;=5.5),INDEX(价格表!$B$4:$I$31,M7739,7),IF(J7739&gt;5.5,2.6+INDEX(价格表!$B$4:$I$31,M7739,8)*L7739)))))))</f>
        <v>3.7</v>
      </c>
    </row>
    <row r="7740" spans="1:14">
      <c r="A7740" s="20">
        <v>4311140703911</v>
      </c>
      <c r="B7740" s="18" t="s">
        <v>16</v>
      </c>
      <c r="C7740" s="21">
        <v>20201220</v>
      </c>
      <c r="D7740" s="21">
        <v>610538201209</v>
      </c>
      <c r="E7740" s="21" t="s">
        <v>16</v>
      </c>
      <c r="F7740" s="21">
        <v>20201230</v>
      </c>
      <c r="G7740" s="21" t="s">
        <v>17</v>
      </c>
      <c r="H7740" s="21" t="s">
        <v>158</v>
      </c>
      <c r="I7740" s="21" t="s">
        <v>374</v>
      </c>
      <c r="J7740" s="21">
        <v>3.32</v>
      </c>
      <c r="K7740" s="21" t="s">
        <v>20</v>
      </c>
      <c r="L7740">
        <f t="shared" si="138"/>
        <v>4</v>
      </c>
      <c r="M7740">
        <f>MATCH(H:H,价格表!$B$4:$B$35,0)</f>
        <v>31</v>
      </c>
      <c r="N7740" s="27">
        <f>L7740*12+3</f>
        <v>51</v>
      </c>
    </row>
    <row r="7741" spans="1:14">
      <c r="A7741" s="20">
        <v>4311140703912</v>
      </c>
      <c r="B7741" s="18" t="s">
        <v>16</v>
      </c>
      <c r="C7741" s="21">
        <v>20201220</v>
      </c>
      <c r="D7741" s="21">
        <v>610538201209</v>
      </c>
      <c r="E7741" s="21" t="s">
        <v>16</v>
      </c>
      <c r="F7741" s="21">
        <v>20201230</v>
      </c>
      <c r="G7741" s="21" t="s">
        <v>17</v>
      </c>
      <c r="H7741" s="21" t="s">
        <v>63</v>
      </c>
      <c r="I7741" s="21" t="s">
        <v>187</v>
      </c>
      <c r="J7741" s="21">
        <v>3.32</v>
      </c>
      <c r="K7741" s="21" t="s">
        <v>20</v>
      </c>
      <c r="L7741">
        <f t="shared" si="138"/>
        <v>4</v>
      </c>
      <c r="M7741">
        <f>MATCH(H:H,价格表!$B$4:$B$35,0)</f>
        <v>21</v>
      </c>
      <c r="N7741" s="27">
        <f>IF(J7741&lt;=0.3,INDEX(价格表!$B$4:$I$31,M7741,2),IF(AND(J7741&gt;0.3,J7741&lt;=1),INDEX(价格表!$B$4:$I$31,M7741,3),IF(AND(J7741&gt;1,J7741&lt;=2.2),INDEX(价格表!$B$4:$I$31,M7741,4),IF(AND(J7741&gt;2.2,J7741&lt;=3.3),INDEX(价格表!$B$4:$I$31,M7741,5),IF(AND(J7741&gt;3.3,J7741&lt;=4),INDEX(价格表!$B$4:$I$31,M7741,6),IF(AND(J7741&gt;4,J7741&lt;=5.5),INDEX(价格表!$B$4:$I$31,M7741,7),IF(J7741&gt;5.5,2.6+INDEX(价格表!$B$4:$I$31,M7741,8)*L7741)))))))</f>
        <v>3.7</v>
      </c>
    </row>
    <row r="7742" spans="1:14">
      <c r="A7742" s="20">
        <v>4311140703913</v>
      </c>
      <c r="B7742" s="18" t="s">
        <v>16</v>
      </c>
      <c r="C7742" s="21">
        <v>20201220</v>
      </c>
      <c r="D7742" s="21">
        <v>610538201209</v>
      </c>
      <c r="E7742" s="21" t="s">
        <v>16</v>
      </c>
      <c r="F7742" s="21">
        <v>20201230</v>
      </c>
      <c r="G7742" s="21" t="s">
        <v>17</v>
      </c>
      <c r="H7742" s="21" t="s">
        <v>294</v>
      </c>
      <c r="I7742" s="21" t="s">
        <v>295</v>
      </c>
      <c r="J7742" s="21">
        <v>3.32</v>
      </c>
      <c r="K7742" s="21" t="s">
        <v>20</v>
      </c>
      <c r="L7742">
        <f t="shared" si="138"/>
        <v>4</v>
      </c>
      <c r="M7742">
        <f>MATCH(H:H,价格表!$B$4:$B$35,0)</f>
        <v>18</v>
      </c>
      <c r="N7742" s="27">
        <f>IF(J7742&lt;=0.3,INDEX(价格表!$B$4:$I$31,M7742,2),IF(AND(J7742&gt;0.3,J7742&lt;=1),INDEX(价格表!$B$4:$I$31,M7742,3),IF(AND(J7742&gt;1,J7742&lt;=2.2),INDEX(价格表!$B$4:$I$31,M7742,4),IF(AND(J7742&gt;2.2,J7742&lt;=3.3),INDEX(价格表!$B$4:$I$31,M7742,5),IF(AND(J7742&gt;3.3,J7742&lt;=4),INDEX(价格表!$B$4:$I$31,M7742,6),IF(AND(J7742&gt;4,J7742&lt;=5.5),INDEX(价格表!$B$4:$I$31,M7742,7),IF(J7742&gt;5.5,2.6+INDEX(价格表!$B$4:$I$31,M7742,8)*L7742)))))))</f>
        <v>5.3</v>
      </c>
    </row>
    <row r="7743" spans="1:14">
      <c r="A7743" s="20">
        <v>4311140703914</v>
      </c>
      <c r="B7743" s="18" t="s">
        <v>16</v>
      </c>
      <c r="C7743" s="21">
        <v>20201220</v>
      </c>
      <c r="D7743" s="21">
        <v>610538201209</v>
      </c>
      <c r="E7743" s="21" t="s">
        <v>16</v>
      </c>
      <c r="F7743" s="21">
        <v>20201230</v>
      </c>
      <c r="G7743" s="21" t="s">
        <v>17</v>
      </c>
      <c r="H7743" s="21" t="s">
        <v>45</v>
      </c>
      <c r="I7743" s="21" t="s">
        <v>143</v>
      </c>
      <c r="J7743" s="21">
        <v>3.32</v>
      </c>
      <c r="K7743" s="21" t="s">
        <v>20</v>
      </c>
      <c r="L7743">
        <f t="shared" si="138"/>
        <v>4</v>
      </c>
      <c r="M7743">
        <f>MATCH(H:H,价格表!$B$4:$B$35,0)</f>
        <v>9</v>
      </c>
      <c r="N7743" s="27">
        <f>IF(J7743&lt;=0.3,INDEX(价格表!$B$4:$I$31,M7743,2),IF(AND(J7743&gt;0.3,J7743&lt;=1),INDEX(价格表!$B$4:$I$31,M7743,3),IF(AND(J7743&gt;1,J7743&lt;=2.2),INDEX(价格表!$B$4:$I$31,M7743,4),IF(AND(J7743&gt;2.2,J7743&lt;=3.3),INDEX(价格表!$B$4:$I$31,M7743,5),IF(AND(J7743&gt;3.3,J7743&lt;=4),INDEX(价格表!$B$4:$I$31,M7743,6),IF(AND(J7743&gt;4,J7743&lt;=5.5),INDEX(价格表!$B$4:$I$31,M7743,7),IF(J7743&gt;5.5,2.6+INDEX(价格表!$B$4:$I$31,M7743,8)*L7743)))))))</f>
        <v>3.7</v>
      </c>
    </row>
    <row r="7744" spans="1:14">
      <c r="A7744" s="20">
        <v>4311140704035</v>
      </c>
      <c r="B7744" s="18" t="s">
        <v>16</v>
      </c>
      <c r="C7744" s="21">
        <v>20201220</v>
      </c>
      <c r="D7744" s="21">
        <v>610538201209</v>
      </c>
      <c r="E7744" s="21" t="s">
        <v>16</v>
      </c>
      <c r="F7744" s="21">
        <v>20201230</v>
      </c>
      <c r="G7744" s="21" t="s">
        <v>17</v>
      </c>
      <c r="H7744" s="21" t="s">
        <v>158</v>
      </c>
      <c r="I7744" s="21" t="s">
        <v>159</v>
      </c>
      <c r="J7744" s="21">
        <v>3.32</v>
      </c>
      <c r="K7744" s="21" t="s">
        <v>20</v>
      </c>
      <c r="L7744">
        <f t="shared" si="138"/>
        <v>4</v>
      </c>
      <c r="M7744">
        <f>MATCH(H:H,价格表!$B$4:$B$35,0)</f>
        <v>31</v>
      </c>
      <c r="N7744" s="27">
        <f t="shared" ref="N7744:N7748" si="139">L7744*12+3</f>
        <v>51</v>
      </c>
    </row>
    <row r="7745" spans="1:14">
      <c r="A7745" s="20">
        <v>4311140704694</v>
      </c>
      <c r="B7745" s="18" t="s">
        <v>16</v>
      </c>
      <c r="C7745" s="21">
        <v>20201220</v>
      </c>
      <c r="D7745" s="21">
        <v>610538201209</v>
      </c>
      <c r="E7745" s="21" t="s">
        <v>16</v>
      </c>
      <c r="F7745" s="21">
        <v>20201230</v>
      </c>
      <c r="G7745" s="21" t="s">
        <v>17</v>
      </c>
      <c r="H7745" s="21" t="s">
        <v>298</v>
      </c>
      <c r="I7745" s="21" t="s">
        <v>313</v>
      </c>
      <c r="J7745" s="21">
        <v>5.32</v>
      </c>
      <c r="K7745" s="21" t="s">
        <v>20</v>
      </c>
      <c r="L7745">
        <f t="shared" si="138"/>
        <v>6</v>
      </c>
      <c r="M7745">
        <f>MATCH(H:H,价格表!$B$4:$B$35,0)</f>
        <v>29</v>
      </c>
      <c r="N7745" s="27">
        <f>L7745*5+3</f>
        <v>33</v>
      </c>
    </row>
    <row r="7746" spans="1:14">
      <c r="A7746" s="20">
        <v>4311140713548</v>
      </c>
      <c r="B7746" s="18" t="s">
        <v>16</v>
      </c>
      <c r="C7746" s="21">
        <v>20201220</v>
      </c>
      <c r="D7746" s="21">
        <v>610538201209</v>
      </c>
      <c r="E7746" s="21" t="s">
        <v>16</v>
      </c>
      <c r="F7746" s="21">
        <v>20201230</v>
      </c>
      <c r="G7746" s="21" t="s">
        <v>17</v>
      </c>
      <c r="H7746" s="21" t="s">
        <v>45</v>
      </c>
      <c r="I7746" s="21" t="s">
        <v>120</v>
      </c>
      <c r="J7746" s="21">
        <v>3.32</v>
      </c>
      <c r="K7746" s="21" t="s">
        <v>20</v>
      </c>
      <c r="L7746">
        <f t="shared" si="138"/>
        <v>4</v>
      </c>
      <c r="M7746">
        <f>MATCH(H:H,价格表!$B$4:$B$35,0)</f>
        <v>9</v>
      </c>
      <c r="N7746" s="27">
        <f>IF(J7746&lt;=0.3,INDEX(价格表!$B$4:$I$31,M7746,2),IF(AND(J7746&gt;0.3,J7746&lt;=1),INDEX(价格表!$B$4:$I$31,M7746,3),IF(AND(J7746&gt;1,J7746&lt;=2.2),INDEX(价格表!$B$4:$I$31,M7746,4),IF(AND(J7746&gt;2.2,J7746&lt;=3.3),INDEX(价格表!$B$4:$I$31,M7746,5),IF(AND(J7746&gt;3.3,J7746&lt;=4),INDEX(价格表!$B$4:$I$31,M7746,6),IF(AND(J7746&gt;4,J7746&lt;=5.5),INDEX(价格表!$B$4:$I$31,M7746,7),IF(J7746&gt;5.5,2.6+INDEX(价格表!$B$4:$I$31,M7746,8)*L7746)))))))</f>
        <v>3.7</v>
      </c>
    </row>
    <row r="7747" spans="1:14">
      <c r="A7747" s="20">
        <v>4311140776032</v>
      </c>
      <c r="B7747" s="18" t="s">
        <v>16</v>
      </c>
      <c r="C7747" s="21">
        <v>20201220</v>
      </c>
      <c r="D7747" s="21">
        <v>610538201209</v>
      </c>
      <c r="E7747" s="21" t="s">
        <v>16</v>
      </c>
      <c r="F7747" s="21">
        <v>20201230</v>
      </c>
      <c r="G7747" s="21" t="s">
        <v>17</v>
      </c>
      <c r="H7747" s="21" t="s">
        <v>158</v>
      </c>
      <c r="I7747" s="21" t="s">
        <v>159</v>
      </c>
      <c r="J7747" s="21">
        <v>3.32</v>
      </c>
      <c r="K7747" s="21" t="s">
        <v>20</v>
      </c>
      <c r="L7747">
        <f t="shared" si="138"/>
        <v>4</v>
      </c>
      <c r="M7747">
        <f>MATCH(H:H,价格表!$B$4:$B$35,0)</f>
        <v>31</v>
      </c>
      <c r="N7747" s="27">
        <f t="shared" si="139"/>
        <v>51</v>
      </c>
    </row>
    <row r="7748" spans="1:14">
      <c r="A7748" s="20">
        <v>4311140776059</v>
      </c>
      <c r="B7748" s="18" t="s">
        <v>16</v>
      </c>
      <c r="C7748" s="21">
        <v>20201220</v>
      </c>
      <c r="D7748" s="21">
        <v>610538201209</v>
      </c>
      <c r="E7748" s="21" t="s">
        <v>16</v>
      </c>
      <c r="F7748" s="21">
        <v>20201230</v>
      </c>
      <c r="G7748" s="21" t="s">
        <v>17</v>
      </c>
      <c r="H7748" s="21" t="s">
        <v>158</v>
      </c>
      <c r="I7748" s="21" t="s">
        <v>159</v>
      </c>
      <c r="J7748" s="21">
        <v>3.4</v>
      </c>
      <c r="K7748" s="21" t="s">
        <v>20</v>
      </c>
      <c r="L7748">
        <f t="shared" ref="L7748:L7811" si="140">ROUNDUP(J7748,0)</f>
        <v>4</v>
      </c>
      <c r="M7748">
        <f>MATCH(H:H,价格表!$B$4:$B$35,0)</f>
        <v>31</v>
      </c>
      <c r="N7748" s="27">
        <f t="shared" si="139"/>
        <v>51</v>
      </c>
    </row>
    <row r="7749" spans="1:14">
      <c r="A7749" s="20">
        <v>4311162957041</v>
      </c>
      <c r="B7749" s="18" t="s">
        <v>16</v>
      </c>
      <c r="C7749" s="21">
        <v>20201220</v>
      </c>
      <c r="D7749" s="21">
        <v>610538201209</v>
      </c>
      <c r="E7749" s="21" t="s">
        <v>16</v>
      </c>
      <c r="F7749" s="21">
        <v>20201230</v>
      </c>
      <c r="G7749" s="21" t="s">
        <v>17</v>
      </c>
      <c r="H7749" s="21" t="s">
        <v>43</v>
      </c>
      <c r="I7749" s="21" t="s">
        <v>79</v>
      </c>
      <c r="J7749" s="21">
        <v>3.5</v>
      </c>
      <c r="K7749" s="21" t="s">
        <v>20</v>
      </c>
      <c r="L7749">
        <f t="shared" si="140"/>
        <v>4</v>
      </c>
      <c r="M7749">
        <f>MATCH(H:H,价格表!$B$4:$B$35,0)</f>
        <v>10</v>
      </c>
      <c r="N7749" s="27">
        <f>IF(J7749&lt;=0.3,INDEX(价格表!$B$4:$I$31,M7749,2),IF(AND(J7749&gt;0.3,J7749&lt;=1),INDEX(价格表!$B$4:$I$31,M7749,3),IF(AND(J7749&gt;1,J7749&lt;=2.2),INDEX(价格表!$B$4:$I$31,M7749,4),IF(AND(J7749&gt;2.2,J7749&lt;=3.3),INDEX(价格表!$B$4:$I$31,M7749,5),IF(AND(J7749&gt;3.3,J7749&lt;=4),INDEX(价格表!$B$4:$I$31,M7749,6),IF(AND(J7749&gt;4,J7749&lt;=5.5),INDEX(价格表!$B$4:$I$31,M7749,7),IF(J7749&gt;5.5,2.6+INDEX(价格表!$B$4:$I$31,M7749,8)*L7749)))))))</f>
        <v>3.7</v>
      </c>
    </row>
    <row r="7750" spans="1:14">
      <c r="A7750" s="20">
        <v>4311169968885</v>
      </c>
      <c r="B7750" s="18" t="s">
        <v>16</v>
      </c>
      <c r="C7750" s="21">
        <v>20201220</v>
      </c>
      <c r="D7750" s="21">
        <v>610538201209</v>
      </c>
      <c r="E7750" s="21" t="s">
        <v>16</v>
      </c>
      <c r="F7750" s="21">
        <v>20201230</v>
      </c>
      <c r="G7750" s="21" t="s">
        <v>17</v>
      </c>
      <c r="H7750" s="21" t="s">
        <v>63</v>
      </c>
      <c r="I7750" s="21" t="s">
        <v>195</v>
      </c>
      <c r="J7750" s="21">
        <v>3.61</v>
      </c>
      <c r="K7750" s="21" t="s">
        <v>20</v>
      </c>
      <c r="L7750">
        <f t="shared" si="140"/>
        <v>4</v>
      </c>
      <c r="M7750">
        <f>MATCH(H:H,价格表!$B$4:$B$35,0)</f>
        <v>21</v>
      </c>
      <c r="N7750" s="27">
        <f>IF(J7750&lt;=0.3,INDEX(价格表!$B$4:$I$31,M7750,2),IF(AND(J7750&gt;0.3,J7750&lt;=1),INDEX(价格表!$B$4:$I$31,M7750,3),IF(AND(J7750&gt;1,J7750&lt;=2.2),INDEX(价格表!$B$4:$I$31,M7750,4),IF(AND(J7750&gt;2.2,J7750&lt;=3.3),INDEX(价格表!$B$4:$I$31,M7750,5),IF(AND(J7750&gt;3.3,J7750&lt;=4),INDEX(价格表!$B$4:$I$31,M7750,6),IF(AND(J7750&gt;4,J7750&lt;=5.5),INDEX(价格表!$B$4:$I$31,M7750,7),IF(J7750&gt;5.5,2.6+INDEX(价格表!$B$4:$I$31,M7750,8)*L7750)))))))</f>
        <v>3.7</v>
      </c>
    </row>
    <row r="7751" spans="1:14">
      <c r="A7751" s="20">
        <v>4606287997631</v>
      </c>
      <c r="B7751" s="18" t="s">
        <v>16</v>
      </c>
      <c r="C7751" s="21">
        <v>20201220</v>
      </c>
      <c r="D7751" s="21">
        <v>610538201209</v>
      </c>
      <c r="E7751" s="21" t="s">
        <v>16</v>
      </c>
      <c r="F7751" s="21">
        <v>20201230</v>
      </c>
      <c r="G7751" s="21" t="s">
        <v>17</v>
      </c>
      <c r="H7751" s="21" t="s">
        <v>82</v>
      </c>
      <c r="I7751" s="21" t="s">
        <v>285</v>
      </c>
      <c r="J7751" s="21">
        <v>3.5</v>
      </c>
      <c r="K7751" s="21" t="s">
        <v>20</v>
      </c>
      <c r="L7751">
        <f t="shared" si="140"/>
        <v>4</v>
      </c>
      <c r="M7751">
        <f>MATCH(H:H,价格表!$B$4:$B$35,0)</f>
        <v>2</v>
      </c>
      <c r="N7751" s="27">
        <f>IF(J7751&lt;=0.3,INDEX(价格表!$B$4:$I$31,M7751,2),IF(AND(J7751&gt;0.3,J7751&lt;=1),INDEX(价格表!$B$4:$I$31,M7751,3),IF(AND(J7751&gt;1,J7751&lt;=2.2),INDEX(价格表!$B$4:$I$31,M7751,4),IF(AND(J7751&gt;2.2,J7751&lt;=3.3),INDEX(价格表!$B$4:$I$31,M7751,5),IF(AND(J7751&gt;3.3,J7751&lt;=4),INDEX(价格表!$B$4:$I$31,M7751,6),IF(AND(J7751&gt;4,J7751&lt;=5.5),INDEX(价格表!$B$4:$I$31,M7751,7),IF(J7751&gt;5.5,2.6+INDEX(价格表!$B$4:$I$31,M7751,8)*L7751)))))))</f>
        <v>3.7</v>
      </c>
    </row>
    <row r="7752" spans="1:14">
      <c r="A7752" s="20">
        <v>4606288019801</v>
      </c>
      <c r="B7752" s="18" t="s">
        <v>16</v>
      </c>
      <c r="C7752" s="21">
        <v>20201220</v>
      </c>
      <c r="D7752" s="21">
        <v>610538201209</v>
      </c>
      <c r="E7752" s="21" t="s">
        <v>16</v>
      </c>
      <c r="F7752" s="21">
        <v>20201230</v>
      </c>
      <c r="G7752" s="21" t="s">
        <v>17</v>
      </c>
      <c r="H7752" s="21" t="s">
        <v>302</v>
      </c>
      <c r="I7752" s="21" t="s">
        <v>303</v>
      </c>
      <c r="J7752" s="21">
        <v>3.36</v>
      </c>
      <c r="K7752" s="21" t="s">
        <v>20</v>
      </c>
      <c r="L7752">
        <f t="shared" si="140"/>
        <v>4</v>
      </c>
      <c r="M7752">
        <f>MATCH(H:H,价格表!$B$4:$B$35,0)</f>
        <v>6</v>
      </c>
      <c r="N7752" s="27">
        <f>IF(J7752&lt;=0.3,INDEX(价格表!$B$4:$I$31,M7752,2),IF(AND(J7752&gt;0.3,J7752&lt;=1),INDEX(价格表!$B$4:$I$31,M7752,3),IF(AND(J7752&gt;1,J7752&lt;=2.2),INDEX(价格表!$B$4:$I$31,M7752,4),IF(AND(J7752&gt;2.2,J7752&lt;=3.3),INDEX(价格表!$B$4:$I$31,M7752,5),IF(AND(J7752&gt;3.3,J7752&lt;=4),INDEX(价格表!$B$4:$I$31,M7752,6),IF(AND(J7752&gt;4,J7752&lt;=5.5),INDEX(价格表!$B$4:$I$31,M7752,7),IF(J7752&gt;5.5,2.6+INDEX(价格表!$B$4:$I$31,M7752,8)*L7752)))))))</f>
        <v>5.6</v>
      </c>
    </row>
    <row r="7753" spans="1:14">
      <c r="A7753" s="20">
        <v>4311136562738</v>
      </c>
      <c r="B7753" s="18" t="s">
        <v>16</v>
      </c>
      <c r="C7753" s="21">
        <v>20201220</v>
      </c>
      <c r="D7753" s="21">
        <v>610538201209</v>
      </c>
      <c r="E7753" s="21" t="s">
        <v>16</v>
      </c>
      <c r="F7753" s="21">
        <v>20201230</v>
      </c>
      <c r="G7753" s="21" t="s">
        <v>17</v>
      </c>
      <c r="H7753" s="21" t="s">
        <v>298</v>
      </c>
      <c r="I7753" s="21" t="s">
        <v>299</v>
      </c>
      <c r="J7753" s="21">
        <v>1.42</v>
      </c>
      <c r="K7753" s="21" t="s">
        <v>20</v>
      </c>
      <c r="L7753">
        <f t="shared" si="140"/>
        <v>2</v>
      </c>
      <c r="M7753">
        <f>MATCH(H:H,价格表!$B$4:$B$35,0)</f>
        <v>29</v>
      </c>
      <c r="N7753" s="27">
        <f>L7753*5+3</f>
        <v>13</v>
      </c>
    </row>
    <row r="7754" spans="1:14">
      <c r="A7754" s="20">
        <v>4311136562740</v>
      </c>
      <c r="B7754" s="18" t="s">
        <v>16</v>
      </c>
      <c r="C7754" s="21">
        <v>20201220</v>
      </c>
      <c r="D7754" s="21">
        <v>610538201209</v>
      </c>
      <c r="E7754" s="21" t="s">
        <v>16</v>
      </c>
      <c r="F7754" s="21">
        <v>20201230</v>
      </c>
      <c r="G7754" s="21" t="s">
        <v>17</v>
      </c>
      <c r="H7754" s="21" t="s">
        <v>298</v>
      </c>
      <c r="I7754" s="21" t="s">
        <v>301</v>
      </c>
      <c r="J7754" s="21">
        <v>1.42</v>
      </c>
      <c r="K7754" s="21" t="s">
        <v>20</v>
      </c>
      <c r="L7754">
        <f t="shared" si="140"/>
        <v>2</v>
      </c>
      <c r="M7754">
        <f>MATCH(H:H,价格表!$B$4:$B$35,0)</f>
        <v>29</v>
      </c>
      <c r="N7754" s="27">
        <f>L7754*8+3</f>
        <v>19</v>
      </c>
    </row>
    <row r="7755" spans="1:14">
      <c r="A7755" s="20">
        <v>4311136562744</v>
      </c>
      <c r="B7755" s="18" t="s">
        <v>16</v>
      </c>
      <c r="C7755" s="21">
        <v>20201220</v>
      </c>
      <c r="D7755" s="21">
        <v>610538201209</v>
      </c>
      <c r="E7755" s="21" t="s">
        <v>16</v>
      </c>
      <c r="F7755" s="21">
        <v>20201230</v>
      </c>
      <c r="G7755" s="21" t="s">
        <v>17</v>
      </c>
      <c r="H7755" s="21" t="s">
        <v>302</v>
      </c>
      <c r="I7755" s="21" t="s">
        <v>303</v>
      </c>
      <c r="J7755" s="21">
        <v>1.42</v>
      </c>
      <c r="K7755" s="21" t="s">
        <v>20</v>
      </c>
      <c r="L7755">
        <f t="shared" si="140"/>
        <v>2</v>
      </c>
      <c r="M7755">
        <f>MATCH(H:H,价格表!$B$4:$B$35,0)</f>
        <v>6</v>
      </c>
      <c r="N7755" s="27">
        <f>IF(J7755&lt;=0.3,INDEX(价格表!$B$4:$I$31,M7755,2),IF(AND(J7755&gt;0.3,J7755&lt;=1),INDEX(价格表!$B$4:$I$31,M7755,3),IF(AND(J7755&gt;1,J7755&lt;=2.2),INDEX(价格表!$B$4:$I$31,M7755,4),IF(AND(J7755&gt;2.2,J7755&lt;=3.3),INDEX(价格表!$B$4:$I$31,M7755,5),IF(AND(J7755&gt;3.3,J7755&lt;=4),INDEX(价格表!$B$4:$I$31,M7755,6),IF(AND(J7755&gt;4,J7755&lt;=5.5),INDEX(价格表!$B$4:$I$31,M7755,7),IF(J7755&gt;5.5,2.6+INDEX(价格表!$B$4:$I$31,M7755,8)*L7755)))))))</f>
        <v>2.95</v>
      </c>
    </row>
    <row r="7756" spans="1:14">
      <c r="A7756" s="20">
        <v>4311136578018</v>
      </c>
      <c r="B7756" s="18" t="s">
        <v>16</v>
      </c>
      <c r="C7756" s="21">
        <v>20201220</v>
      </c>
      <c r="D7756" s="21">
        <v>610538201209</v>
      </c>
      <c r="E7756" s="21" t="s">
        <v>16</v>
      </c>
      <c r="F7756" s="21">
        <v>20201230</v>
      </c>
      <c r="G7756" s="21" t="s">
        <v>17</v>
      </c>
      <c r="H7756" s="21" t="s">
        <v>298</v>
      </c>
      <c r="I7756" s="21" t="s">
        <v>321</v>
      </c>
      <c r="J7756" s="21">
        <v>1.42</v>
      </c>
      <c r="K7756" s="21" t="s">
        <v>20</v>
      </c>
      <c r="L7756">
        <f t="shared" si="140"/>
        <v>2</v>
      </c>
      <c r="M7756">
        <f>MATCH(H:H,价格表!$B$4:$B$35,0)</f>
        <v>29</v>
      </c>
      <c r="N7756" s="27">
        <f>L7756*8+3</f>
        <v>19</v>
      </c>
    </row>
    <row r="7757" spans="1:14">
      <c r="A7757" s="20">
        <v>4311136578051</v>
      </c>
      <c r="B7757" s="18" t="s">
        <v>16</v>
      </c>
      <c r="C7757" s="21">
        <v>20201220</v>
      </c>
      <c r="D7757" s="21">
        <v>610538201209</v>
      </c>
      <c r="E7757" s="21" t="s">
        <v>16</v>
      </c>
      <c r="F7757" s="21">
        <v>20201230</v>
      </c>
      <c r="G7757" s="21" t="s">
        <v>17</v>
      </c>
      <c r="H7757" s="21" t="s">
        <v>302</v>
      </c>
      <c r="I7757" s="21" t="s">
        <v>303</v>
      </c>
      <c r="J7757" s="21">
        <v>1.42</v>
      </c>
      <c r="K7757" s="21" t="s">
        <v>20</v>
      </c>
      <c r="L7757">
        <f t="shared" si="140"/>
        <v>2</v>
      </c>
      <c r="M7757">
        <f>MATCH(H:H,价格表!$B$4:$B$35,0)</f>
        <v>6</v>
      </c>
      <c r="N7757" s="27">
        <f>IF(J7757&lt;=0.3,INDEX(价格表!$B$4:$I$31,M7757,2),IF(AND(J7757&gt;0.3,J7757&lt;=1),INDEX(价格表!$B$4:$I$31,M7757,3),IF(AND(J7757&gt;1,J7757&lt;=2.2),INDEX(价格表!$B$4:$I$31,M7757,4),IF(AND(J7757&gt;2.2,J7757&lt;=3.3),INDEX(价格表!$B$4:$I$31,M7757,5),IF(AND(J7757&gt;3.3,J7757&lt;=4),INDEX(价格表!$B$4:$I$31,M7757,6),IF(AND(J7757&gt;4,J7757&lt;=5.5),INDEX(价格表!$B$4:$I$31,M7757,7),IF(J7757&gt;5.5,2.6+INDEX(价格表!$B$4:$I$31,M7757,8)*L7757)))))))</f>
        <v>2.95</v>
      </c>
    </row>
    <row r="7758" spans="1:14">
      <c r="A7758" s="20">
        <v>4311136578055</v>
      </c>
      <c r="B7758" s="18" t="s">
        <v>16</v>
      </c>
      <c r="C7758" s="21">
        <v>20201220</v>
      </c>
      <c r="D7758" s="21">
        <v>610538201209</v>
      </c>
      <c r="E7758" s="21" t="s">
        <v>16</v>
      </c>
      <c r="F7758" s="21">
        <v>20201230</v>
      </c>
      <c r="G7758" s="21" t="s">
        <v>17</v>
      </c>
      <c r="H7758" s="21" t="s">
        <v>305</v>
      </c>
      <c r="I7758" s="21" t="s">
        <v>316</v>
      </c>
      <c r="J7758" s="21">
        <v>1.44</v>
      </c>
      <c r="K7758" s="21" t="s">
        <v>20</v>
      </c>
      <c r="L7758">
        <f t="shared" si="140"/>
        <v>2</v>
      </c>
      <c r="M7758">
        <f>MATCH(H:H,价格表!$B$4:$B$35,0)</f>
        <v>26</v>
      </c>
      <c r="N7758" s="27">
        <f>IF(J7758&lt;=0.3,INDEX(价格表!$B$4:$I$31,M7758,2),IF(AND(J7758&gt;0.3,J7758&lt;=1),INDEX(价格表!$B$4:$I$31,M7758,3),IF(AND(J7758&gt;1,J7758&lt;=2.2),INDEX(价格表!$B$4:$I$31,M7758,4),IF(AND(J7758&gt;2.2,J7758&lt;=3.3),INDEX(价格表!$B$4:$I$31,M7758,5),IF(AND(J7758&gt;3.3,J7758&lt;=4),INDEX(价格表!$B$4:$I$31,M7758,6),IF(AND(J7758&gt;4,J7758&lt;=5.5),INDEX(价格表!$B$4:$I$31,M7758,7),IF(J7758&gt;5.5,2.6+INDEX(价格表!$B$4:$I$31,M7758,8)*L7758)))))))</f>
        <v>2.15</v>
      </c>
    </row>
    <row r="7759" spans="1:14">
      <c r="A7759" s="20">
        <v>4311136579532</v>
      </c>
      <c r="B7759" s="18" t="s">
        <v>16</v>
      </c>
      <c r="C7759" s="21">
        <v>20201220</v>
      </c>
      <c r="D7759" s="21">
        <v>610538201209</v>
      </c>
      <c r="E7759" s="21" t="s">
        <v>16</v>
      </c>
      <c r="F7759" s="21">
        <v>20201230</v>
      </c>
      <c r="G7759" s="21" t="s">
        <v>17</v>
      </c>
      <c r="H7759" s="21" t="s">
        <v>308</v>
      </c>
      <c r="I7759" s="21" t="s">
        <v>315</v>
      </c>
      <c r="J7759" s="21">
        <v>1.42</v>
      </c>
      <c r="K7759" s="21" t="s">
        <v>20</v>
      </c>
      <c r="L7759">
        <f t="shared" si="140"/>
        <v>2</v>
      </c>
      <c r="M7759">
        <f>MATCH(H:H,价格表!$B$4:$B$35,0)</f>
        <v>27</v>
      </c>
      <c r="N7759" s="27">
        <f>IF(J7759&lt;=0.3,INDEX(价格表!$B$4:$I$31,M7759,2),IF(AND(J7759&gt;0.3,J7759&lt;=1),INDEX(价格表!$B$4:$I$31,M7759,3),IF(AND(J7759&gt;1,J7759&lt;=2.2),INDEX(价格表!$B$4:$I$31,M7759,4),IF(AND(J7759&gt;2.2,J7759&lt;=3.3),INDEX(价格表!$B$4:$I$31,M7759,5),IF(AND(J7759&gt;3.3,J7759&lt;=4),INDEX(价格表!$B$4:$I$31,M7759,6),IF(AND(J7759&gt;4,J7759&lt;=5.5),INDEX(价格表!$B$4:$I$31,M7759,7),IF(J7759&gt;5.5,2.6+INDEX(价格表!$B$4:$I$31,M7759,8)*L7759)))))))</f>
        <v>2.15</v>
      </c>
    </row>
    <row r="7760" spans="1:14">
      <c r="A7760" s="20">
        <v>4311136579539</v>
      </c>
      <c r="B7760" s="18" t="s">
        <v>16</v>
      </c>
      <c r="C7760" s="21">
        <v>20201220</v>
      </c>
      <c r="D7760" s="21">
        <v>610538201209</v>
      </c>
      <c r="E7760" s="21" t="s">
        <v>16</v>
      </c>
      <c r="F7760" s="21">
        <v>20201230</v>
      </c>
      <c r="G7760" s="21" t="s">
        <v>17</v>
      </c>
      <c r="H7760" s="21" t="s">
        <v>308</v>
      </c>
      <c r="I7760" s="21" t="s">
        <v>315</v>
      </c>
      <c r="J7760" s="21">
        <v>1.42</v>
      </c>
      <c r="K7760" s="21" t="s">
        <v>20</v>
      </c>
      <c r="L7760">
        <f t="shared" si="140"/>
        <v>2</v>
      </c>
      <c r="M7760">
        <f>MATCH(H:H,价格表!$B$4:$B$35,0)</f>
        <v>27</v>
      </c>
      <c r="N7760" s="27">
        <f>IF(J7760&lt;=0.3,INDEX(价格表!$B$4:$I$31,M7760,2),IF(AND(J7760&gt;0.3,J7760&lt;=1),INDEX(价格表!$B$4:$I$31,M7760,3),IF(AND(J7760&gt;1,J7760&lt;=2.2),INDEX(价格表!$B$4:$I$31,M7760,4),IF(AND(J7760&gt;2.2,J7760&lt;=3.3),INDEX(价格表!$B$4:$I$31,M7760,5),IF(AND(J7760&gt;3.3,J7760&lt;=4),INDEX(价格表!$B$4:$I$31,M7760,6),IF(AND(J7760&gt;4,J7760&lt;=5.5),INDEX(价格表!$B$4:$I$31,M7760,7),IF(J7760&gt;5.5,2.6+INDEX(价格表!$B$4:$I$31,M7760,8)*L7760)))))))</f>
        <v>2.15</v>
      </c>
    </row>
    <row r="7761" spans="1:14">
      <c r="A7761" s="20">
        <v>4311136581147</v>
      </c>
      <c r="B7761" s="18" t="s">
        <v>16</v>
      </c>
      <c r="C7761" s="21">
        <v>20201220</v>
      </c>
      <c r="D7761" s="21">
        <v>610538201209</v>
      </c>
      <c r="E7761" s="21" t="s">
        <v>16</v>
      </c>
      <c r="F7761" s="21">
        <v>20201230</v>
      </c>
      <c r="G7761" s="21" t="s">
        <v>17</v>
      </c>
      <c r="H7761" s="21" t="s">
        <v>294</v>
      </c>
      <c r="I7761" s="21" t="s">
        <v>295</v>
      </c>
      <c r="J7761" s="21">
        <v>1.7</v>
      </c>
      <c r="K7761" s="21" t="s">
        <v>20</v>
      </c>
      <c r="L7761">
        <f t="shared" si="140"/>
        <v>2</v>
      </c>
      <c r="M7761">
        <f>MATCH(H:H,价格表!$B$4:$B$35,0)</f>
        <v>18</v>
      </c>
      <c r="N7761" s="27">
        <f>IF(J7761&lt;=0.3,INDEX(价格表!$B$4:$I$31,M7761,2),IF(AND(J7761&gt;0.3,J7761&lt;=1),INDEX(价格表!$B$4:$I$31,M7761,3),IF(AND(J7761&gt;1,J7761&lt;=2.2),INDEX(价格表!$B$4:$I$31,M7761,4),IF(AND(J7761&gt;2.2,J7761&lt;=3.3),INDEX(价格表!$B$4:$I$31,M7761,5),IF(AND(J7761&gt;3.3,J7761&lt;=4),INDEX(价格表!$B$4:$I$31,M7761,6),IF(AND(J7761&gt;4,J7761&lt;=5.5),INDEX(价格表!$B$4:$I$31,M7761,7),IF(J7761&gt;5.5,2.6+INDEX(价格表!$B$4:$I$31,M7761,8)*L7761)))))))</f>
        <v>3.25</v>
      </c>
    </row>
    <row r="7762" spans="1:14">
      <c r="A7762" s="20">
        <v>4311136606014</v>
      </c>
      <c r="B7762" s="18" t="s">
        <v>16</v>
      </c>
      <c r="C7762" s="21">
        <v>20201220</v>
      </c>
      <c r="D7762" s="21">
        <v>610538201209</v>
      </c>
      <c r="E7762" s="21" t="s">
        <v>16</v>
      </c>
      <c r="F7762" s="21">
        <v>20201230</v>
      </c>
      <c r="G7762" s="21" t="s">
        <v>17</v>
      </c>
      <c r="H7762" s="21" t="s">
        <v>308</v>
      </c>
      <c r="I7762" s="21" t="s">
        <v>315</v>
      </c>
      <c r="J7762" s="21">
        <v>1.47</v>
      </c>
      <c r="K7762" s="21" t="s">
        <v>20</v>
      </c>
      <c r="L7762">
        <f t="shared" si="140"/>
        <v>2</v>
      </c>
      <c r="M7762">
        <f>MATCH(H:H,价格表!$B$4:$B$35,0)</f>
        <v>27</v>
      </c>
      <c r="N7762" s="27">
        <f>IF(J7762&lt;=0.3,INDEX(价格表!$B$4:$I$31,M7762,2),IF(AND(J7762&gt;0.3,J7762&lt;=1),INDEX(价格表!$B$4:$I$31,M7762,3),IF(AND(J7762&gt;1,J7762&lt;=2.2),INDEX(价格表!$B$4:$I$31,M7762,4),IF(AND(J7762&gt;2.2,J7762&lt;=3.3),INDEX(价格表!$B$4:$I$31,M7762,5),IF(AND(J7762&gt;3.3,J7762&lt;=4),INDEX(价格表!$B$4:$I$31,M7762,6),IF(AND(J7762&gt;4,J7762&lt;=5.5),INDEX(价格表!$B$4:$I$31,M7762,7),IF(J7762&gt;5.5,2.6+INDEX(价格表!$B$4:$I$31,M7762,8)*L7762)))))))</f>
        <v>2.15</v>
      </c>
    </row>
    <row r="7763" spans="1:14">
      <c r="A7763" s="20">
        <v>4311136606015</v>
      </c>
      <c r="B7763" s="18" t="s">
        <v>16</v>
      </c>
      <c r="C7763" s="21">
        <v>20201220</v>
      </c>
      <c r="D7763" s="21">
        <v>610538201209</v>
      </c>
      <c r="E7763" s="21" t="s">
        <v>16</v>
      </c>
      <c r="F7763" s="21">
        <v>20201230</v>
      </c>
      <c r="G7763" s="21" t="s">
        <v>17</v>
      </c>
      <c r="H7763" s="21" t="s">
        <v>305</v>
      </c>
      <c r="I7763" s="21" t="s">
        <v>312</v>
      </c>
      <c r="J7763" s="21">
        <v>1.42</v>
      </c>
      <c r="K7763" s="21" t="s">
        <v>20</v>
      </c>
      <c r="L7763">
        <f t="shared" si="140"/>
        <v>2</v>
      </c>
      <c r="M7763">
        <f>MATCH(H:H,价格表!$B$4:$B$35,0)</f>
        <v>26</v>
      </c>
      <c r="N7763" s="27">
        <f>IF(J7763&lt;=0.3,INDEX(价格表!$B$4:$I$31,M7763,2),IF(AND(J7763&gt;0.3,J7763&lt;=1),INDEX(价格表!$B$4:$I$31,M7763,3),IF(AND(J7763&gt;1,J7763&lt;=2.2),INDEX(价格表!$B$4:$I$31,M7763,4),IF(AND(J7763&gt;2.2,J7763&lt;=3.3),INDEX(价格表!$B$4:$I$31,M7763,5),IF(AND(J7763&gt;3.3,J7763&lt;=4),INDEX(价格表!$B$4:$I$31,M7763,6),IF(AND(J7763&gt;4,J7763&lt;=5.5),INDEX(价格表!$B$4:$I$31,M7763,7),IF(J7763&gt;5.5,2.6+INDEX(价格表!$B$4:$I$31,M7763,8)*L7763)))))))</f>
        <v>2.15</v>
      </c>
    </row>
    <row r="7764" spans="1:14">
      <c r="A7764" s="20">
        <v>4311136607574</v>
      </c>
      <c r="B7764" s="18" t="s">
        <v>16</v>
      </c>
      <c r="C7764" s="21">
        <v>20201220</v>
      </c>
      <c r="D7764" s="21">
        <v>610538201209</v>
      </c>
      <c r="E7764" s="21" t="s">
        <v>16</v>
      </c>
      <c r="F7764" s="21">
        <v>20201230</v>
      </c>
      <c r="G7764" s="21" t="s">
        <v>17</v>
      </c>
      <c r="H7764" s="21" t="s">
        <v>298</v>
      </c>
      <c r="I7764" s="21" t="s">
        <v>304</v>
      </c>
      <c r="J7764" s="21">
        <v>1.44</v>
      </c>
      <c r="K7764" s="21" t="s">
        <v>20</v>
      </c>
      <c r="L7764">
        <f t="shared" si="140"/>
        <v>2</v>
      </c>
      <c r="M7764">
        <f>MATCH(H:H,价格表!$B$4:$B$35,0)</f>
        <v>29</v>
      </c>
      <c r="N7764" s="27">
        <f t="shared" ref="N7764:N7766" si="141">L7764*8+3</f>
        <v>19</v>
      </c>
    </row>
    <row r="7765" spans="1:14">
      <c r="A7765" s="20">
        <v>4311136613884</v>
      </c>
      <c r="B7765" s="18" t="s">
        <v>16</v>
      </c>
      <c r="C7765" s="21">
        <v>20201220</v>
      </c>
      <c r="D7765" s="21">
        <v>610538201209</v>
      </c>
      <c r="E7765" s="21" t="s">
        <v>16</v>
      </c>
      <c r="F7765" s="21">
        <v>20201230</v>
      </c>
      <c r="G7765" s="21" t="s">
        <v>17</v>
      </c>
      <c r="H7765" s="21" t="s">
        <v>298</v>
      </c>
      <c r="I7765" s="21" t="s">
        <v>322</v>
      </c>
      <c r="J7765" s="21">
        <v>1.42</v>
      </c>
      <c r="K7765" s="21" t="s">
        <v>20</v>
      </c>
      <c r="L7765">
        <f t="shared" si="140"/>
        <v>2</v>
      </c>
      <c r="M7765">
        <f>MATCH(H:H,价格表!$B$4:$B$35,0)</f>
        <v>29</v>
      </c>
      <c r="N7765" s="27">
        <f t="shared" si="141"/>
        <v>19</v>
      </c>
    </row>
    <row r="7766" spans="1:14">
      <c r="A7766" s="20">
        <v>4311137940056</v>
      </c>
      <c r="B7766" s="18" t="s">
        <v>16</v>
      </c>
      <c r="C7766" s="21">
        <v>20201220</v>
      </c>
      <c r="D7766" s="21">
        <v>610538201209</v>
      </c>
      <c r="E7766" s="21" t="s">
        <v>16</v>
      </c>
      <c r="F7766" s="21">
        <v>20201230</v>
      </c>
      <c r="G7766" s="21" t="s">
        <v>17</v>
      </c>
      <c r="H7766" s="21" t="s">
        <v>298</v>
      </c>
      <c r="I7766" s="21" t="s">
        <v>329</v>
      </c>
      <c r="J7766" s="21">
        <v>1.48</v>
      </c>
      <c r="K7766" s="21" t="s">
        <v>20</v>
      </c>
      <c r="L7766">
        <f t="shared" si="140"/>
        <v>2</v>
      </c>
      <c r="M7766">
        <f>MATCH(H:H,价格表!$B$4:$B$35,0)</f>
        <v>29</v>
      </c>
      <c r="N7766" s="27">
        <f t="shared" si="141"/>
        <v>19</v>
      </c>
    </row>
    <row r="7767" spans="1:14">
      <c r="A7767" s="20">
        <v>4311137987865</v>
      </c>
      <c r="B7767" s="18" t="s">
        <v>16</v>
      </c>
      <c r="C7767" s="21">
        <v>20201220</v>
      </c>
      <c r="D7767" s="21">
        <v>610538201209</v>
      </c>
      <c r="E7767" s="21" t="s">
        <v>16</v>
      </c>
      <c r="F7767" s="21">
        <v>20201230</v>
      </c>
      <c r="G7767" s="21" t="s">
        <v>17</v>
      </c>
      <c r="H7767" s="21" t="s">
        <v>298</v>
      </c>
      <c r="I7767" s="21" t="s">
        <v>300</v>
      </c>
      <c r="J7767" s="21">
        <v>1.46</v>
      </c>
      <c r="K7767" s="21" t="s">
        <v>20</v>
      </c>
      <c r="L7767">
        <f t="shared" si="140"/>
        <v>2</v>
      </c>
      <c r="M7767">
        <f>MATCH(H:H,价格表!$B$4:$B$35,0)</f>
        <v>29</v>
      </c>
      <c r="N7767" s="27">
        <f>L7767*5+3</f>
        <v>13</v>
      </c>
    </row>
    <row r="7768" spans="1:14">
      <c r="A7768" s="20">
        <v>4311137987871</v>
      </c>
      <c r="B7768" s="18" t="s">
        <v>16</v>
      </c>
      <c r="C7768" s="21">
        <v>20201220</v>
      </c>
      <c r="D7768" s="21">
        <v>610538201209</v>
      </c>
      <c r="E7768" s="21" t="s">
        <v>16</v>
      </c>
      <c r="F7768" s="21">
        <v>20201230</v>
      </c>
      <c r="G7768" s="21" t="s">
        <v>17</v>
      </c>
      <c r="H7768" s="21" t="s">
        <v>305</v>
      </c>
      <c r="I7768" s="21" t="s">
        <v>316</v>
      </c>
      <c r="J7768" s="21">
        <v>1.46</v>
      </c>
      <c r="K7768" s="21" t="s">
        <v>20</v>
      </c>
      <c r="L7768">
        <f t="shared" si="140"/>
        <v>2</v>
      </c>
      <c r="M7768">
        <f>MATCH(H:H,价格表!$B$4:$B$35,0)</f>
        <v>26</v>
      </c>
      <c r="N7768" s="27">
        <f>IF(J7768&lt;=0.3,INDEX(价格表!$B$4:$I$31,M7768,2),IF(AND(J7768&gt;0.3,J7768&lt;=1),INDEX(价格表!$B$4:$I$31,M7768,3),IF(AND(J7768&gt;1,J7768&lt;=2.2),INDEX(价格表!$B$4:$I$31,M7768,4),IF(AND(J7768&gt;2.2,J7768&lt;=3.3),INDEX(价格表!$B$4:$I$31,M7768,5),IF(AND(J7768&gt;3.3,J7768&lt;=4),INDEX(价格表!$B$4:$I$31,M7768,6),IF(AND(J7768&gt;4,J7768&lt;=5.5),INDEX(价格表!$B$4:$I$31,M7768,7),IF(J7768&gt;5.5,2.6+INDEX(价格表!$B$4:$I$31,M7768,8)*L7768)))))))</f>
        <v>2.15</v>
      </c>
    </row>
    <row r="7769" spans="1:14">
      <c r="A7769" s="20">
        <v>4311138016299</v>
      </c>
      <c r="B7769" s="18" t="s">
        <v>16</v>
      </c>
      <c r="C7769" s="21">
        <v>20201220</v>
      </c>
      <c r="D7769" s="21">
        <v>610538201209</v>
      </c>
      <c r="E7769" s="21" t="s">
        <v>16</v>
      </c>
      <c r="F7769" s="21">
        <v>20201230</v>
      </c>
      <c r="G7769" s="21" t="s">
        <v>17</v>
      </c>
      <c r="H7769" s="21" t="s">
        <v>294</v>
      </c>
      <c r="I7769" s="21" t="s">
        <v>295</v>
      </c>
      <c r="J7769" s="21">
        <v>1.44</v>
      </c>
      <c r="K7769" s="21" t="s">
        <v>20</v>
      </c>
      <c r="L7769">
        <f t="shared" si="140"/>
        <v>2</v>
      </c>
      <c r="M7769">
        <f>MATCH(H:H,价格表!$B$4:$B$35,0)</f>
        <v>18</v>
      </c>
      <c r="N7769" s="27">
        <f>IF(J7769&lt;=0.3,INDEX(价格表!$B$4:$I$31,M7769,2),IF(AND(J7769&gt;0.3,J7769&lt;=1),INDEX(价格表!$B$4:$I$31,M7769,3),IF(AND(J7769&gt;1,J7769&lt;=2.2),INDEX(价格表!$B$4:$I$31,M7769,4),IF(AND(J7769&gt;2.2,J7769&lt;=3.3),INDEX(价格表!$B$4:$I$31,M7769,5),IF(AND(J7769&gt;3.3,J7769&lt;=4),INDEX(价格表!$B$4:$I$31,M7769,6),IF(AND(J7769&gt;4,J7769&lt;=5.5),INDEX(价格表!$B$4:$I$31,M7769,7),IF(J7769&gt;5.5,2.6+INDEX(价格表!$B$4:$I$31,M7769,8)*L7769)))))))</f>
        <v>3.25</v>
      </c>
    </row>
    <row r="7770" spans="1:14">
      <c r="A7770" s="20">
        <v>4311138016306</v>
      </c>
      <c r="B7770" s="18" t="s">
        <v>16</v>
      </c>
      <c r="C7770" s="21">
        <v>20201220</v>
      </c>
      <c r="D7770" s="21">
        <v>610538201209</v>
      </c>
      <c r="E7770" s="21" t="s">
        <v>16</v>
      </c>
      <c r="F7770" s="21">
        <v>20201230</v>
      </c>
      <c r="G7770" s="21" t="s">
        <v>17</v>
      </c>
      <c r="H7770" s="21" t="s">
        <v>305</v>
      </c>
      <c r="I7770" s="21" t="s">
        <v>314</v>
      </c>
      <c r="J7770" s="21">
        <v>1.49</v>
      </c>
      <c r="K7770" s="21" t="s">
        <v>20</v>
      </c>
      <c r="L7770">
        <f t="shared" si="140"/>
        <v>2</v>
      </c>
      <c r="M7770">
        <f>MATCH(H:H,价格表!$B$4:$B$35,0)</f>
        <v>26</v>
      </c>
      <c r="N7770" s="27">
        <f>IF(J7770&lt;=0.3,INDEX(价格表!$B$4:$I$31,M7770,2),IF(AND(J7770&gt;0.3,J7770&lt;=1),INDEX(价格表!$B$4:$I$31,M7770,3),IF(AND(J7770&gt;1,J7770&lt;=2.2),INDEX(价格表!$B$4:$I$31,M7770,4),IF(AND(J7770&gt;2.2,J7770&lt;=3.3),INDEX(价格表!$B$4:$I$31,M7770,5),IF(AND(J7770&gt;3.3,J7770&lt;=4),INDEX(价格表!$B$4:$I$31,M7770,6),IF(AND(J7770&gt;4,J7770&lt;=5.5),INDEX(价格表!$B$4:$I$31,M7770,7),IF(J7770&gt;5.5,2.6+INDEX(价格表!$B$4:$I$31,M7770,8)*L7770)))))))</f>
        <v>2.15</v>
      </c>
    </row>
    <row r="7771" spans="1:14">
      <c r="A7771" s="20">
        <v>4311138025495</v>
      </c>
      <c r="B7771" s="18" t="s">
        <v>16</v>
      </c>
      <c r="C7771" s="21">
        <v>20201220</v>
      </c>
      <c r="D7771" s="21">
        <v>610538201209</v>
      </c>
      <c r="E7771" s="21" t="s">
        <v>16</v>
      </c>
      <c r="F7771" s="21">
        <v>20201230</v>
      </c>
      <c r="G7771" s="21" t="s">
        <v>17</v>
      </c>
      <c r="H7771" s="21" t="s">
        <v>294</v>
      </c>
      <c r="I7771" s="21" t="s">
        <v>295</v>
      </c>
      <c r="J7771" s="21">
        <v>1.42</v>
      </c>
      <c r="K7771" s="21" t="s">
        <v>20</v>
      </c>
      <c r="L7771">
        <f t="shared" si="140"/>
        <v>2</v>
      </c>
      <c r="M7771">
        <f>MATCH(H:H,价格表!$B$4:$B$35,0)</f>
        <v>18</v>
      </c>
      <c r="N7771" s="27">
        <f>IF(J7771&lt;=0.3,INDEX(价格表!$B$4:$I$31,M7771,2),IF(AND(J7771&gt;0.3,J7771&lt;=1),INDEX(价格表!$B$4:$I$31,M7771,3),IF(AND(J7771&gt;1,J7771&lt;=2.2),INDEX(价格表!$B$4:$I$31,M7771,4),IF(AND(J7771&gt;2.2,J7771&lt;=3.3),INDEX(价格表!$B$4:$I$31,M7771,5),IF(AND(J7771&gt;3.3,J7771&lt;=4),INDEX(价格表!$B$4:$I$31,M7771,6),IF(AND(J7771&gt;4,J7771&lt;=5.5),INDEX(价格表!$B$4:$I$31,M7771,7),IF(J7771&gt;5.5,2.6+INDEX(价格表!$B$4:$I$31,M7771,8)*L7771)))))))</f>
        <v>3.25</v>
      </c>
    </row>
    <row r="7772" spans="1:14">
      <c r="A7772" s="20">
        <v>4311138025496</v>
      </c>
      <c r="B7772" s="18" t="s">
        <v>16</v>
      </c>
      <c r="C7772" s="21">
        <v>20201220</v>
      </c>
      <c r="D7772" s="21">
        <v>610538201209</v>
      </c>
      <c r="E7772" s="21" t="s">
        <v>16</v>
      </c>
      <c r="F7772" s="21">
        <v>20201230</v>
      </c>
      <c r="G7772" s="21" t="s">
        <v>17</v>
      </c>
      <c r="H7772" s="21" t="s">
        <v>308</v>
      </c>
      <c r="I7772" s="21" t="s">
        <v>315</v>
      </c>
      <c r="J7772" s="21">
        <v>1.43</v>
      </c>
      <c r="K7772" s="21" t="s">
        <v>20</v>
      </c>
      <c r="L7772">
        <f t="shared" si="140"/>
        <v>2</v>
      </c>
      <c r="M7772">
        <f>MATCH(H:H,价格表!$B$4:$B$35,0)</f>
        <v>27</v>
      </c>
      <c r="N7772" s="27">
        <f>IF(J7772&lt;=0.3,INDEX(价格表!$B$4:$I$31,M7772,2),IF(AND(J7772&gt;0.3,J7772&lt;=1),INDEX(价格表!$B$4:$I$31,M7772,3),IF(AND(J7772&gt;1,J7772&lt;=2.2),INDEX(价格表!$B$4:$I$31,M7772,4),IF(AND(J7772&gt;2.2,J7772&lt;=3.3),INDEX(价格表!$B$4:$I$31,M7772,5),IF(AND(J7772&gt;3.3,J7772&lt;=4),INDEX(价格表!$B$4:$I$31,M7772,6),IF(AND(J7772&gt;4,J7772&lt;=5.5),INDEX(价格表!$B$4:$I$31,M7772,7),IF(J7772&gt;5.5,2.6+INDEX(价格表!$B$4:$I$31,M7772,8)*L7772)))))))</f>
        <v>2.15</v>
      </c>
    </row>
    <row r="7773" spans="1:14">
      <c r="A7773" s="20">
        <v>4311138033327</v>
      </c>
      <c r="B7773" s="18" t="s">
        <v>16</v>
      </c>
      <c r="C7773" s="21">
        <v>20201220</v>
      </c>
      <c r="D7773" s="21">
        <v>610538201209</v>
      </c>
      <c r="E7773" s="21" t="s">
        <v>16</v>
      </c>
      <c r="F7773" s="21">
        <v>20201230</v>
      </c>
      <c r="G7773" s="21" t="s">
        <v>17</v>
      </c>
      <c r="H7773" s="21" t="s">
        <v>302</v>
      </c>
      <c r="I7773" s="21" t="s">
        <v>303</v>
      </c>
      <c r="J7773" s="21">
        <v>1.42</v>
      </c>
      <c r="K7773" s="21" t="s">
        <v>20</v>
      </c>
      <c r="L7773">
        <f t="shared" si="140"/>
        <v>2</v>
      </c>
      <c r="M7773">
        <f>MATCH(H:H,价格表!$B$4:$B$35,0)</f>
        <v>6</v>
      </c>
      <c r="N7773" s="27">
        <f>IF(J7773&lt;=0.3,INDEX(价格表!$B$4:$I$31,M7773,2),IF(AND(J7773&gt;0.3,J7773&lt;=1),INDEX(价格表!$B$4:$I$31,M7773,3),IF(AND(J7773&gt;1,J7773&lt;=2.2),INDEX(价格表!$B$4:$I$31,M7773,4),IF(AND(J7773&gt;2.2,J7773&lt;=3.3),INDEX(价格表!$B$4:$I$31,M7773,5),IF(AND(J7773&gt;3.3,J7773&lt;=4),INDEX(价格表!$B$4:$I$31,M7773,6),IF(AND(J7773&gt;4,J7773&lt;=5.5),INDEX(价格表!$B$4:$I$31,M7773,7),IF(J7773&gt;5.5,2.6+INDEX(价格表!$B$4:$I$31,M7773,8)*L7773)))))))</f>
        <v>2.95</v>
      </c>
    </row>
    <row r="7774" spans="1:14">
      <c r="A7774" s="20">
        <v>4311138033332</v>
      </c>
      <c r="B7774" s="18" t="s">
        <v>16</v>
      </c>
      <c r="C7774" s="21">
        <v>20201220</v>
      </c>
      <c r="D7774" s="21">
        <v>610538201209</v>
      </c>
      <c r="E7774" s="21" t="s">
        <v>16</v>
      </c>
      <c r="F7774" s="21">
        <v>20201230</v>
      </c>
      <c r="G7774" s="21" t="s">
        <v>17</v>
      </c>
      <c r="H7774" s="21" t="s">
        <v>296</v>
      </c>
      <c r="I7774" s="21" t="s">
        <v>297</v>
      </c>
      <c r="J7774" s="21">
        <v>1.42</v>
      </c>
      <c r="K7774" s="21" t="s">
        <v>20</v>
      </c>
      <c r="L7774">
        <f t="shared" si="140"/>
        <v>2</v>
      </c>
      <c r="M7774">
        <f>MATCH(H:H,价格表!$B$4:$B$35,0)</f>
        <v>8</v>
      </c>
      <c r="N7774" s="27">
        <f>IF(J7774&lt;=0.3,INDEX(价格表!$B$4:$I$31,M7774,2),IF(AND(J7774&gt;0.3,J7774&lt;=1),INDEX(价格表!$B$4:$I$31,M7774,3),IF(AND(J7774&gt;1,J7774&lt;=2.2),INDEX(价格表!$B$4:$I$31,M7774,4),IF(AND(J7774&gt;2.2,J7774&lt;=3.3),INDEX(价格表!$B$4:$I$31,M7774,5),IF(AND(J7774&gt;3.3,J7774&lt;=4),INDEX(价格表!$B$4:$I$31,M7774,6),IF(AND(J7774&gt;4,J7774&lt;=5.5),INDEX(价格表!$B$4:$I$31,M7774,7),IF(J7774&gt;5.5,2.6+INDEX(价格表!$B$4:$I$31,M7774,8)*L7774)))))))</f>
        <v>2.95</v>
      </c>
    </row>
    <row r="7775" spans="1:14">
      <c r="A7775" s="20">
        <v>4311138033349</v>
      </c>
      <c r="B7775" s="18" t="s">
        <v>16</v>
      </c>
      <c r="C7775" s="21">
        <v>20201220</v>
      </c>
      <c r="D7775" s="21">
        <v>610538201209</v>
      </c>
      <c r="E7775" s="21" t="s">
        <v>16</v>
      </c>
      <c r="F7775" s="21">
        <v>20201230</v>
      </c>
      <c r="G7775" s="21" t="s">
        <v>17</v>
      </c>
      <c r="H7775" s="21" t="s">
        <v>294</v>
      </c>
      <c r="I7775" s="21" t="s">
        <v>295</v>
      </c>
      <c r="J7775" s="21">
        <v>1.54</v>
      </c>
      <c r="K7775" s="21" t="s">
        <v>20</v>
      </c>
      <c r="L7775">
        <f t="shared" si="140"/>
        <v>2</v>
      </c>
      <c r="M7775">
        <f>MATCH(H:H,价格表!$B$4:$B$35,0)</f>
        <v>18</v>
      </c>
      <c r="N7775" s="27">
        <f>IF(J7775&lt;=0.3,INDEX(价格表!$B$4:$I$31,M7775,2),IF(AND(J7775&gt;0.3,J7775&lt;=1),INDEX(价格表!$B$4:$I$31,M7775,3),IF(AND(J7775&gt;1,J7775&lt;=2.2),INDEX(价格表!$B$4:$I$31,M7775,4),IF(AND(J7775&gt;2.2,J7775&lt;=3.3),INDEX(价格表!$B$4:$I$31,M7775,5),IF(AND(J7775&gt;3.3,J7775&lt;=4),INDEX(价格表!$B$4:$I$31,M7775,6),IF(AND(J7775&gt;4,J7775&lt;=5.5),INDEX(价格表!$B$4:$I$31,M7775,7),IF(J7775&gt;5.5,2.6+INDEX(价格表!$B$4:$I$31,M7775,8)*L7775)))))))</f>
        <v>3.25</v>
      </c>
    </row>
    <row r="7776" spans="1:14">
      <c r="A7776" s="20">
        <v>4311138033354</v>
      </c>
      <c r="B7776" s="18" t="s">
        <v>16</v>
      </c>
      <c r="C7776" s="21">
        <v>20201220</v>
      </c>
      <c r="D7776" s="21">
        <v>610538201209</v>
      </c>
      <c r="E7776" s="21" t="s">
        <v>16</v>
      </c>
      <c r="F7776" s="21">
        <v>20201230</v>
      </c>
      <c r="G7776" s="21" t="s">
        <v>17</v>
      </c>
      <c r="H7776" s="21" t="s">
        <v>305</v>
      </c>
      <c r="I7776" s="21" t="s">
        <v>318</v>
      </c>
      <c r="J7776" s="21">
        <v>1.43</v>
      </c>
      <c r="K7776" s="21" t="s">
        <v>20</v>
      </c>
      <c r="L7776">
        <f t="shared" si="140"/>
        <v>2</v>
      </c>
      <c r="M7776">
        <f>MATCH(H:H,价格表!$B$4:$B$35,0)</f>
        <v>26</v>
      </c>
      <c r="N7776" s="27">
        <f>IF(J7776&lt;=0.3,INDEX(价格表!$B$4:$I$31,M7776,2),IF(AND(J7776&gt;0.3,J7776&lt;=1),INDEX(价格表!$B$4:$I$31,M7776,3),IF(AND(J7776&gt;1,J7776&lt;=2.2),INDEX(价格表!$B$4:$I$31,M7776,4),IF(AND(J7776&gt;2.2,J7776&lt;=3.3),INDEX(价格表!$B$4:$I$31,M7776,5),IF(AND(J7776&gt;3.3,J7776&lt;=4),INDEX(价格表!$B$4:$I$31,M7776,6),IF(AND(J7776&gt;4,J7776&lt;=5.5),INDEX(价格表!$B$4:$I$31,M7776,7),IF(J7776&gt;5.5,2.6+INDEX(价格表!$B$4:$I$31,M7776,8)*L7776)))))))</f>
        <v>2.15</v>
      </c>
    </row>
    <row r="7777" spans="1:14">
      <c r="A7777" s="20">
        <v>4311138037192</v>
      </c>
      <c r="B7777" s="18" t="s">
        <v>16</v>
      </c>
      <c r="C7777" s="21">
        <v>20201220</v>
      </c>
      <c r="D7777" s="21">
        <v>610538201209</v>
      </c>
      <c r="E7777" s="21" t="s">
        <v>16</v>
      </c>
      <c r="F7777" s="21">
        <v>20201230</v>
      </c>
      <c r="G7777" s="21" t="s">
        <v>17</v>
      </c>
      <c r="H7777" s="21" t="s">
        <v>305</v>
      </c>
      <c r="I7777" s="21" t="s">
        <v>316</v>
      </c>
      <c r="J7777" s="21">
        <v>1.42</v>
      </c>
      <c r="K7777" s="21" t="s">
        <v>20</v>
      </c>
      <c r="L7777">
        <f t="shared" si="140"/>
        <v>2</v>
      </c>
      <c r="M7777">
        <f>MATCH(H:H,价格表!$B$4:$B$35,0)</f>
        <v>26</v>
      </c>
      <c r="N7777" s="27">
        <f>IF(J7777&lt;=0.3,INDEX(价格表!$B$4:$I$31,M7777,2),IF(AND(J7777&gt;0.3,J7777&lt;=1),INDEX(价格表!$B$4:$I$31,M7777,3),IF(AND(J7777&gt;1,J7777&lt;=2.2),INDEX(价格表!$B$4:$I$31,M7777,4),IF(AND(J7777&gt;2.2,J7777&lt;=3.3),INDEX(价格表!$B$4:$I$31,M7777,5),IF(AND(J7777&gt;3.3,J7777&lt;=4),INDEX(价格表!$B$4:$I$31,M7777,6),IF(AND(J7777&gt;4,J7777&lt;=5.5),INDEX(价格表!$B$4:$I$31,M7777,7),IF(J7777&gt;5.5,2.6+INDEX(价格表!$B$4:$I$31,M7777,8)*L7777)))))))</f>
        <v>2.15</v>
      </c>
    </row>
    <row r="7778" spans="1:14">
      <c r="A7778" s="20">
        <v>4311138037194</v>
      </c>
      <c r="B7778" s="18" t="s">
        <v>16</v>
      </c>
      <c r="C7778" s="21">
        <v>20201220</v>
      </c>
      <c r="D7778" s="21">
        <v>610538201209</v>
      </c>
      <c r="E7778" s="21" t="s">
        <v>16</v>
      </c>
      <c r="F7778" s="21">
        <v>20201230</v>
      </c>
      <c r="G7778" s="21" t="s">
        <v>17</v>
      </c>
      <c r="H7778" s="21" t="s">
        <v>298</v>
      </c>
      <c r="I7778" s="21" t="s">
        <v>300</v>
      </c>
      <c r="J7778" s="21">
        <v>1.51</v>
      </c>
      <c r="K7778" s="21" t="s">
        <v>20</v>
      </c>
      <c r="L7778">
        <f t="shared" si="140"/>
        <v>2</v>
      </c>
      <c r="M7778">
        <f>MATCH(H:H,价格表!$B$4:$B$35,0)</f>
        <v>29</v>
      </c>
      <c r="N7778" s="27">
        <f>L7778*5+3</f>
        <v>13</v>
      </c>
    </row>
    <row r="7779" spans="1:14">
      <c r="A7779" s="20">
        <v>4311138041021</v>
      </c>
      <c r="B7779" s="18" t="s">
        <v>16</v>
      </c>
      <c r="C7779" s="21">
        <v>20201220</v>
      </c>
      <c r="D7779" s="21">
        <v>610538201209</v>
      </c>
      <c r="E7779" s="21" t="s">
        <v>16</v>
      </c>
      <c r="F7779" s="21">
        <v>20201230</v>
      </c>
      <c r="G7779" s="21" t="s">
        <v>17</v>
      </c>
      <c r="H7779" s="21" t="s">
        <v>302</v>
      </c>
      <c r="I7779" s="21" t="s">
        <v>303</v>
      </c>
      <c r="J7779" s="21">
        <v>1.42</v>
      </c>
      <c r="K7779" s="21" t="s">
        <v>20</v>
      </c>
      <c r="L7779">
        <f t="shared" si="140"/>
        <v>2</v>
      </c>
      <c r="M7779">
        <f>MATCH(H:H,价格表!$B$4:$B$35,0)</f>
        <v>6</v>
      </c>
      <c r="N7779" s="27">
        <f>IF(J7779&lt;=0.3,INDEX(价格表!$B$4:$I$31,M7779,2),IF(AND(J7779&gt;0.3,J7779&lt;=1),INDEX(价格表!$B$4:$I$31,M7779,3),IF(AND(J7779&gt;1,J7779&lt;=2.2),INDEX(价格表!$B$4:$I$31,M7779,4),IF(AND(J7779&gt;2.2,J7779&lt;=3.3),INDEX(价格表!$B$4:$I$31,M7779,5),IF(AND(J7779&gt;3.3,J7779&lt;=4),INDEX(价格表!$B$4:$I$31,M7779,6),IF(AND(J7779&gt;4,J7779&lt;=5.5),INDEX(价格表!$B$4:$I$31,M7779,7),IF(J7779&gt;5.5,2.6+INDEX(价格表!$B$4:$I$31,M7779,8)*L7779)))))))</f>
        <v>2.95</v>
      </c>
    </row>
    <row r="7780" spans="1:14">
      <c r="A7780" s="20">
        <v>4311138047848</v>
      </c>
      <c r="B7780" s="18" t="s">
        <v>16</v>
      </c>
      <c r="C7780" s="21">
        <v>20201220</v>
      </c>
      <c r="D7780" s="21">
        <v>610538201209</v>
      </c>
      <c r="E7780" s="21" t="s">
        <v>16</v>
      </c>
      <c r="F7780" s="21">
        <v>20201230</v>
      </c>
      <c r="G7780" s="21" t="s">
        <v>17</v>
      </c>
      <c r="H7780" s="21" t="s">
        <v>298</v>
      </c>
      <c r="I7780" s="21" t="s">
        <v>313</v>
      </c>
      <c r="J7780" s="21">
        <v>1.46</v>
      </c>
      <c r="K7780" s="21" t="s">
        <v>20</v>
      </c>
      <c r="L7780">
        <f t="shared" si="140"/>
        <v>2</v>
      </c>
      <c r="M7780">
        <f>MATCH(H:H,价格表!$B$4:$B$35,0)</f>
        <v>29</v>
      </c>
      <c r="N7780" s="27">
        <f>L7780*5+3</f>
        <v>13</v>
      </c>
    </row>
    <row r="7781" spans="1:14">
      <c r="A7781" s="20">
        <v>4311138047849</v>
      </c>
      <c r="B7781" s="18" t="s">
        <v>16</v>
      </c>
      <c r="C7781" s="21">
        <v>20201220</v>
      </c>
      <c r="D7781" s="21">
        <v>610538201209</v>
      </c>
      <c r="E7781" s="21" t="s">
        <v>16</v>
      </c>
      <c r="F7781" s="21">
        <v>20201230</v>
      </c>
      <c r="G7781" s="21" t="s">
        <v>17</v>
      </c>
      <c r="H7781" s="21" t="s">
        <v>294</v>
      </c>
      <c r="I7781" s="21" t="s">
        <v>295</v>
      </c>
      <c r="J7781" s="21">
        <v>1.46</v>
      </c>
      <c r="K7781" s="21" t="s">
        <v>20</v>
      </c>
      <c r="L7781">
        <f t="shared" si="140"/>
        <v>2</v>
      </c>
      <c r="M7781">
        <f>MATCH(H:H,价格表!$B$4:$B$35,0)</f>
        <v>18</v>
      </c>
      <c r="N7781" s="27">
        <f>IF(J7781&lt;=0.3,INDEX(价格表!$B$4:$I$31,M7781,2),IF(AND(J7781&gt;0.3,J7781&lt;=1),INDEX(价格表!$B$4:$I$31,M7781,3),IF(AND(J7781&gt;1,J7781&lt;=2.2),INDEX(价格表!$B$4:$I$31,M7781,4),IF(AND(J7781&gt;2.2,J7781&lt;=3.3),INDEX(价格表!$B$4:$I$31,M7781,5),IF(AND(J7781&gt;3.3,J7781&lt;=4),INDEX(价格表!$B$4:$I$31,M7781,6),IF(AND(J7781&gt;4,J7781&lt;=5.5),INDEX(价格表!$B$4:$I$31,M7781,7),IF(J7781&gt;5.5,2.6+INDEX(价格表!$B$4:$I$31,M7781,8)*L7781)))))))</f>
        <v>3.25</v>
      </c>
    </row>
    <row r="7782" spans="1:14">
      <c r="A7782" s="20">
        <v>4311138047854</v>
      </c>
      <c r="B7782" s="18" t="s">
        <v>16</v>
      </c>
      <c r="C7782" s="21">
        <v>20201220</v>
      </c>
      <c r="D7782" s="21">
        <v>610538201209</v>
      </c>
      <c r="E7782" s="21" t="s">
        <v>16</v>
      </c>
      <c r="F7782" s="21">
        <v>20201230</v>
      </c>
      <c r="G7782" s="21" t="s">
        <v>17</v>
      </c>
      <c r="H7782" s="21" t="s">
        <v>294</v>
      </c>
      <c r="I7782" s="21" t="s">
        <v>295</v>
      </c>
      <c r="J7782" s="21">
        <v>1.55</v>
      </c>
      <c r="K7782" s="21" t="s">
        <v>20</v>
      </c>
      <c r="L7782">
        <f t="shared" si="140"/>
        <v>2</v>
      </c>
      <c r="M7782">
        <f>MATCH(H:H,价格表!$B$4:$B$35,0)</f>
        <v>18</v>
      </c>
      <c r="N7782" s="27">
        <f>IF(J7782&lt;=0.3,INDEX(价格表!$B$4:$I$31,M7782,2),IF(AND(J7782&gt;0.3,J7782&lt;=1),INDEX(价格表!$B$4:$I$31,M7782,3),IF(AND(J7782&gt;1,J7782&lt;=2.2),INDEX(价格表!$B$4:$I$31,M7782,4),IF(AND(J7782&gt;2.2,J7782&lt;=3.3),INDEX(价格表!$B$4:$I$31,M7782,5),IF(AND(J7782&gt;3.3,J7782&lt;=4),INDEX(价格表!$B$4:$I$31,M7782,6),IF(AND(J7782&gt;4,J7782&lt;=5.5),INDEX(价格表!$B$4:$I$31,M7782,7),IF(J7782&gt;5.5,2.6+INDEX(价格表!$B$4:$I$31,M7782,8)*L7782)))))))</f>
        <v>3.25</v>
      </c>
    </row>
    <row r="7783" spans="1:14">
      <c r="A7783" s="20">
        <v>4311138047867</v>
      </c>
      <c r="B7783" s="18" t="s">
        <v>16</v>
      </c>
      <c r="C7783" s="21">
        <v>20201220</v>
      </c>
      <c r="D7783" s="21">
        <v>610538201209</v>
      </c>
      <c r="E7783" s="21" t="s">
        <v>16</v>
      </c>
      <c r="F7783" s="21">
        <v>20201230</v>
      </c>
      <c r="G7783" s="21" t="s">
        <v>17</v>
      </c>
      <c r="H7783" s="21" t="s">
        <v>305</v>
      </c>
      <c r="I7783" s="21" t="s">
        <v>306</v>
      </c>
      <c r="J7783" s="21">
        <v>1.46</v>
      </c>
      <c r="K7783" s="21" t="s">
        <v>20</v>
      </c>
      <c r="L7783">
        <f t="shared" si="140"/>
        <v>2</v>
      </c>
      <c r="M7783">
        <f>MATCH(H:H,价格表!$B$4:$B$35,0)</f>
        <v>26</v>
      </c>
      <c r="N7783" s="27">
        <f>IF(J7783&lt;=0.3,INDEX(价格表!$B$4:$I$31,M7783,2),IF(AND(J7783&gt;0.3,J7783&lt;=1),INDEX(价格表!$B$4:$I$31,M7783,3),IF(AND(J7783&gt;1,J7783&lt;=2.2),INDEX(价格表!$B$4:$I$31,M7783,4),IF(AND(J7783&gt;2.2,J7783&lt;=3.3),INDEX(价格表!$B$4:$I$31,M7783,5),IF(AND(J7783&gt;3.3,J7783&lt;=4),INDEX(价格表!$B$4:$I$31,M7783,6),IF(AND(J7783&gt;4,J7783&lt;=5.5),INDEX(价格表!$B$4:$I$31,M7783,7),IF(J7783&gt;5.5,2.6+INDEX(价格表!$B$4:$I$31,M7783,8)*L7783)))))))</f>
        <v>2.15</v>
      </c>
    </row>
    <row r="7784" spans="1:14">
      <c r="A7784" s="20">
        <v>4311138047874</v>
      </c>
      <c r="B7784" s="18" t="s">
        <v>16</v>
      </c>
      <c r="C7784" s="21">
        <v>20201220</v>
      </c>
      <c r="D7784" s="21">
        <v>610538201209</v>
      </c>
      <c r="E7784" s="21" t="s">
        <v>16</v>
      </c>
      <c r="F7784" s="21">
        <v>20201230</v>
      </c>
      <c r="G7784" s="21" t="s">
        <v>17</v>
      </c>
      <c r="H7784" s="21" t="s">
        <v>305</v>
      </c>
      <c r="I7784" s="21" t="s">
        <v>324</v>
      </c>
      <c r="J7784" s="21">
        <v>1.44</v>
      </c>
      <c r="K7784" s="21" t="s">
        <v>20</v>
      </c>
      <c r="L7784">
        <f t="shared" si="140"/>
        <v>2</v>
      </c>
      <c r="M7784">
        <f>MATCH(H:H,价格表!$B$4:$B$35,0)</f>
        <v>26</v>
      </c>
      <c r="N7784" s="27">
        <f>IF(J7784&lt;=0.3,INDEX(价格表!$B$4:$I$31,M7784,2),IF(AND(J7784&gt;0.3,J7784&lt;=1),INDEX(价格表!$B$4:$I$31,M7784,3),IF(AND(J7784&gt;1,J7784&lt;=2.2),INDEX(价格表!$B$4:$I$31,M7784,4),IF(AND(J7784&gt;2.2,J7784&lt;=3.3),INDEX(价格表!$B$4:$I$31,M7784,5),IF(AND(J7784&gt;3.3,J7784&lt;=4),INDEX(价格表!$B$4:$I$31,M7784,6),IF(AND(J7784&gt;4,J7784&lt;=5.5),INDEX(价格表!$B$4:$I$31,M7784,7),IF(J7784&gt;5.5,2.6+INDEX(价格表!$B$4:$I$31,M7784,8)*L7784)))))))</f>
        <v>2.15</v>
      </c>
    </row>
    <row r="7785" spans="1:14">
      <c r="A7785" s="20">
        <v>4311138058756</v>
      </c>
      <c r="B7785" s="18" t="s">
        <v>16</v>
      </c>
      <c r="C7785" s="21">
        <v>20201220</v>
      </c>
      <c r="D7785" s="21">
        <v>610538201209</v>
      </c>
      <c r="E7785" s="21" t="s">
        <v>16</v>
      </c>
      <c r="F7785" s="21">
        <v>20201230</v>
      </c>
      <c r="G7785" s="21" t="s">
        <v>17</v>
      </c>
      <c r="H7785" s="21" t="s">
        <v>305</v>
      </c>
      <c r="I7785" s="21" t="s">
        <v>311</v>
      </c>
      <c r="J7785" s="21">
        <v>1.5</v>
      </c>
      <c r="K7785" s="21" t="s">
        <v>20</v>
      </c>
      <c r="L7785">
        <f t="shared" si="140"/>
        <v>2</v>
      </c>
      <c r="M7785">
        <f>MATCH(H:H,价格表!$B$4:$B$35,0)</f>
        <v>26</v>
      </c>
      <c r="N7785" s="27">
        <f>IF(J7785&lt;=0.3,INDEX(价格表!$B$4:$I$31,M7785,2),IF(AND(J7785&gt;0.3,J7785&lt;=1),INDEX(价格表!$B$4:$I$31,M7785,3),IF(AND(J7785&gt;1,J7785&lt;=2.2),INDEX(价格表!$B$4:$I$31,M7785,4),IF(AND(J7785&gt;2.2,J7785&lt;=3.3),INDEX(价格表!$B$4:$I$31,M7785,5),IF(AND(J7785&gt;3.3,J7785&lt;=4),INDEX(价格表!$B$4:$I$31,M7785,6),IF(AND(J7785&gt;4,J7785&lt;=5.5),INDEX(价格表!$B$4:$I$31,M7785,7),IF(J7785&gt;5.5,2.6+INDEX(价格表!$B$4:$I$31,M7785,8)*L7785)))))))</f>
        <v>2.15</v>
      </c>
    </row>
    <row r="7786" spans="1:14">
      <c r="A7786" s="20">
        <v>4311138058762</v>
      </c>
      <c r="B7786" s="18" t="s">
        <v>16</v>
      </c>
      <c r="C7786" s="21">
        <v>20201220</v>
      </c>
      <c r="D7786" s="21">
        <v>610538201209</v>
      </c>
      <c r="E7786" s="21" t="s">
        <v>16</v>
      </c>
      <c r="F7786" s="21">
        <v>20201230</v>
      </c>
      <c r="G7786" s="21" t="s">
        <v>17</v>
      </c>
      <c r="H7786" s="21" t="s">
        <v>305</v>
      </c>
      <c r="I7786" s="21" t="s">
        <v>316</v>
      </c>
      <c r="J7786" s="21">
        <v>1.43</v>
      </c>
      <c r="K7786" s="21" t="s">
        <v>20</v>
      </c>
      <c r="L7786">
        <f t="shared" si="140"/>
        <v>2</v>
      </c>
      <c r="M7786">
        <f>MATCH(H:H,价格表!$B$4:$B$35,0)</f>
        <v>26</v>
      </c>
      <c r="N7786" s="27">
        <f>IF(J7786&lt;=0.3,INDEX(价格表!$B$4:$I$31,M7786,2),IF(AND(J7786&gt;0.3,J7786&lt;=1),INDEX(价格表!$B$4:$I$31,M7786,3),IF(AND(J7786&gt;1,J7786&lt;=2.2),INDEX(价格表!$B$4:$I$31,M7786,4),IF(AND(J7786&gt;2.2,J7786&lt;=3.3),INDEX(价格表!$B$4:$I$31,M7786,5),IF(AND(J7786&gt;3.3,J7786&lt;=4),INDEX(价格表!$B$4:$I$31,M7786,6),IF(AND(J7786&gt;4,J7786&lt;=5.5),INDEX(价格表!$B$4:$I$31,M7786,7),IF(J7786&gt;5.5,2.6+INDEX(价格表!$B$4:$I$31,M7786,8)*L7786)))))))</f>
        <v>2.15</v>
      </c>
    </row>
    <row r="7787" spans="1:14">
      <c r="A7787" s="20">
        <v>4311138063013</v>
      </c>
      <c r="B7787" s="18" t="s">
        <v>16</v>
      </c>
      <c r="C7787" s="21">
        <v>20201220</v>
      </c>
      <c r="D7787" s="21">
        <v>610538201209</v>
      </c>
      <c r="E7787" s="21" t="s">
        <v>16</v>
      </c>
      <c r="F7787" s="21">
        <v>20201230</v>
      </c>
      <c r="G7787" s="21" t="s">
        <v>17</v>
      </c>
      <c r="H7787" s="21" t="s">
        <v>302</v>
      </c>
      <c r="I7787" s="21" t="s">
        <v>303</v>
      </c>
      <c r="J7787" s="21">
        <v>1.46</v>
      </c>
      <c r="K7787" s="21" t="s">
        <v>20</v>
      </c>
      <c r="L7787">
        <f t="shared" si="140"/>
        <v>2</v>
      </c>
      <c r="M7787">
        <f>MATCH(H:H,价格表!$B$4:$B$35,0)</f>
        <v>6</v>
      </c>
      <c r="N7787" s="27">
        <f>IF(J7787&lt;=0.3,INDEX(价格表!$B$4:$I$31,M7787,2),IF(AND(J7787&gt;0.3,J7787&lt;=1),INDEX(价格表!$B$4:$I$31,M7787,3),IF(AND(J7787&gt;1,J7787&lt;=2.2),INDEX(价格表!$B$4:$I$31,M7787,4),IF(AND(J7787&gt;2.2,J7787&lt;=3.3),INDEX(价格表!$B$4:$I$31,M7787,5),IF(AND(J7787&gt;3.3,J7787&lt;=4),INDEX(价格表!$B$4:$I$31,M7787,6),IF(AND(J7787&gt;4,J7787&lt;=5.5),INDEX(价格表!$B$4:$I$31,M7787,7),IF(J7787&gt;5.5,2.6+INDEX(价格表!$B$4:$I$31,M7787,8)*L7787)))))))</f>
        <v>2.95</v>
      </c>
    </row>
    <row r="7788" spans="1:14">
      <c r="A7788" s="20">
        <v>4311138066734</v>
      </c>
      <c r="B7788" s="18" t="s">
        <v>16</v>
      </c>
      <c r="C7788" s="21">
        <v>20201220</v>
      </c>
      <c r="D7788" s="21">
        <v>610538201209</v>
      </c>
      <c r="E7788" s="21" t="s">
        <v>16</v>
      </c>
      <c r="F7788" s="21">
        <v>20201230</v>
      </c>
      <c r="G7788" s="21" t="s">
        <v>17</v>
      </c>
      <c r="H7788" s="21" t="s">
        <v>308</v>
      </c>
      <c r="I7788" s="21" t="s">
        <v>315</v>
      </c>
      <c r="J7788" s="21">
        <v>1.42</v>
      </c>
      <c r="K7788" s="21" t="s">
        <v>20</v>
      </c>
      <c r="L7788">
        <f t="shared" si="140"/>
        <v>2</v>
      </c>
      <c r="M7788">
        <f>MATCH(H:H,价格表!$B$4:$B$35,0)</f>
        <v>27</v>
      </c>
      <c r="N7788" s="27">
        <f>IF(J7788&lt;=0.3,INDEX(价格表!$B$4:$I$31,M7788,2),IF(AND(J7788&gt;0.3,J7788&lt;=1),INDEX(价格表!$B$4:$I$31,M7788,3),IF(AND(J7788&gt;1,J7788&lt;=2.2),INDEX(价格表!$B$4:$I$31,M7788,4),IF(AND(J7788&gt;2.2,J7788&lt;=3.3),INDEX(价格表!$B$4:$I$31,M7788,5),IF(AND(J7788&gt;3.3,J7788&lt;=4),INDEX(价格表!$B$4:$I$31,M7788,6),IF(AND(J7788&gt;4,J7788&lt;=5.5),INDEX(价格表!$B$4:$I$31,M7788,7),IF(J7788&gt;5.5,2.6+INDEX(价格表!$B$4:$I$31,M7788,8)*L7788)))))))</f>
        <v>2.15</v>
      </c>
    </row>
    <row r="7789" spans="1:14">
      <c r="A7789" s="20">
        <v>4311138086164</v>
      </c>
      <c r="B7789" s="18" t="s">
        <v>16</v>
      </c>
      <c r="C7789" s="21">
        <v>20201220</v>
      </c>
      <c r="D7789" s="21">
        <v>610538201209</v>
      </c>
      <c r="E7789" s="21" t="s">
        <v>16</v>
      </c>
      <c r="F7789" s="21">
        <v>20201230</v>
      </c>
      <c r="G7789" s="21" t="s">
        <v>17</v>
      </c>
      <c r="H7789" s="21" t="s">
        <v>296</v>
      </c>
      <c r="I7789" s="21" t="s">
        <v>297</v>
      </c>
      <c r="J7789" s="21">
        <v>1.49</v>
      </c>
      <c r="K7789" s="21" t="s">
        <v>20</v>
      </c>
      <c r="L7789">
        <f t="shared" si="140"/>
        <v>2</v>
      </c>
      <c r="M7789">
        <f>MATCH(H:H,价格表!$B$4:$B$35,0)</f>
        <v>8</v>
      </c>
      <c r="N7789" s="27">
        <f>IF(J7789&lt;=0.3,INDEX(价格表!$B$4:$I$31,M7789,2),IF(AND(J7789&gt;0.3,J7789&lt;=1),INDEX(价格表!$B$4:$I$31,M7789,3),IF(AND(J7789&gt;1,J7789&lt;=2.2),INDEX(价格表!$B$4:$I$31,M7789,4),IF(AND(J7789&gt;2.2,J7789&lt;=3.3),INDEX(价格表!$B$4:$I$31,M7789,5),IF(AND(J7789&gt;3.3,J7789&lt;=4),INDEX(价格表!$B$4:$I$31,M7789,6),IF(AND(J7789&gt;4,J7789&lt;=5.5),INDEX(价格表!$B$4:$I$31,M7789,7),IF(J7789&gt;5.5,2.6+INDEX(价格表!$B$4:$I$31,M7789,8)*L7789)))))))</f>
        <v>2.95</v>
      </c>
    </row>
    <row r="7790" spans="1:14">
      <c r="A7790" s="20">
        <v>4311138086208</v>
      </c>
      <c r="B7790" s="18" t="s">
        <v>16</v>
      </c>
      <c r="C7790" s="21">
        <v>20201220</v>
      </c>
      <c r="D7790" s="21">
        <v>610538201209</v>
      </c>
      <c r="E7790" s="21" t="s">
        <v>16</v>
      </c>
      <c r="F7790" s="21">
        <v>20201230</v>
      </c>
      <c r="G7790" s="21" t="s">
        <v>17</v>
      </c>
      <c r="H7790" s="21" t="s">
        <v>308</v>
      </c>
      <c r="I7790" s="21" t="s">
        <v>315</v>
      </c>
      <c r="J7790" s="21">
        <v>1.42</v>
      </c>
      <c r="K7790" s="21" t="s">
        <v>20</v>
      </c>
      <c r="L7790">
        <f t="shared" si="140"/>
        <v>2</v>
      </c>
      <c r="M7790">
        <f>MATCH(H:H,价格表!$B$4:$B$35,0)</f>
        <v>27</v>
      </c>
      <c r="N7790" s="27">
        <f>IF(J7790&lt;=0.3,INDEX(价格表!$B$4:$I$31,M7790,2),IF(AND(J7790&gt;0.3,J7790&lt;=1),INDEX(价格表!$B$4:$I$31,M7790,3),IF(AND(J7790&gt;1,J7790&lt;=2.2),INDEX(价格表!$B$4:$I$31,M7790,4),IF(AND(J7790&gt;2.2,J7790&lt;=3.3),INDEX(价格表!$B$4:$I$31,M7790,5),IF(AND(J7790&gt;3.3,J7790&lt;=4),INDEX(价格表!$B$4:$I$31,M7790,6),IF(AND(J7790&gt;4,J7790&lt;=5.5),INDEX(价格表!$B$4:$I$31,M7790,7),IF(J7790&gt;5.5,2.6+INDEX(价格表!$B$4:$I$31,M7790,8)*L7790)))))))</f>
        <v>2.15</v>
      </c>
    </row>
    <row r="7791" spans="1:14">
      <c r="A7791" s="20">
        <v>4311138110176</v>
      </c>
      <c r="B7791" s="18" t="s">
        <v>16</v>
      </c>
      <c r="C7791" s="21">
        <v>20201220</v>
      </c>
      <c r="D7791" s="21">
        <v>610538201209</v>
      </c>
      <c r="E7791" s="21" t="s">
        <v>16</v>
      </c>
      <c r="F7791" s="21">
        <v>20201230</v>
      </c>
      <c r="G7791" s="21" t="s">
        <v>17</v>
      </c>
      <c r="H7791" s="21" t="s">
        <v>308</v>
      </c>
      <c r="I7791" s="21" t="s">
        <v>315</v>
      </c>
      <c r="J7791" s="21">
        <v>1.43</v>
      </c>
      <c r="K7791" s="21" t="s">
        <v>20</v>
      </c>
      <c r="L7791">
        <f t="shared" si="140"/>
        <v>2</v>
      </c>
      <c r="M7791">
        <f>MATCH(H:H,价格表!$B$4:$B$35,0)</f>
        <v>27</v>
      </c>
      <c r="N7791" s="27">
        <f>IF(J7791&lt;=0.3,INDEX(价格表!$B$4:$I$31,M7791,2),IF(AND(J7791&gt;0.3,J7791&lt;=1),INDEX(价格表!$B$4:$I$31,M7791,3),IF(AND(J7791&gt;1,J7791&lt;=2.2),INDEX(价格表!$B$4:$I$31,M7791,4),IF(AND(J7791&gt;2.2,J7791&lt;=3.3),INDEX(价格表!$B$4:$I$31,M7791,5),IF(AND(J7791&gt;3.3,J7791&lt;=4),INDEX(价格表!$B$4:$I$31,M7791,6),IF(AND(J7791&gt;4,J7791&lt;=5.5),INDEX(价格表!$B$4:$I$31,M7791,7),IF(J7791&gt;5.5,2.6+INDEX(价格表!$B$4:$I$31,M7791,8)*L7791)))))))</f>
        <v>2.15</v>
      </c>
    </row>
    <row r="7792" spans="1:14">
      <c r="A7792" s="20">
        <v>4311140661166</v>
      </c>
      <c r="B7792" s="18" t="s">
        <v>16</v>
      </c>
      <c r="C7792" s="21">
        <v>20201220</v>
      </c>
      <c r="D7792" s="21">
        <v>610538201209</v>
      </c>
      <c r="E7792" s="21" t="s">
        <v>16</v>
      </c>
      <c r="F7792" s="21">
        <v>20201230</v>
      </c>
      <c r="G7792" s="21" t="s">
        <v>17</v>
      </c>
      <c r="H7792" s="21" t="s">
        <v>296</v>
      </c>
      <c r="I7792" s="21" t="s">
        <v>297</v>
      </c>
      <c r="J7792" s="21">
        <v>1.44</v>
      </c>
      <c r="K7792" s="21" t="s">
        <v>20</v>
      </c>
      <c r="L7792">
        <f t="shared" si="140"/>
        <v>2</v>
      </c>
      <c r="M7792">
        <f>MATCH(H:H,价格表!$B$4:$B$35,0)</f>
        <v>8</v>
      </c>
      <c r="N7792" s="27">
        <f>IF(J7792&lt;=0.3,INDEX(价格表!$B$4:$I$31,M7792,2),IF(AND(J7792&gt;0.3,J7792&lt;=1),INDEX(价格表!$B$4:$I$31,M7792,3),IF(AND(J7792&gt;1,J7792&lt;=2.2),INDEX(价格表!$B$4:$I$31,M7792,4),IF(AND(J7792&gt;2.2,J7792&lt;=3.3),INDEX(价格表!$B$4:$I$31,M7792,5),IF(AND(J7792&gt;3.3,J7792&lt;=4),INDEX(价格表!$B$4:$I$31,M7792,6),IF(AND(J7792&gt;4,J7792&lt;=5.5),INDEX(价格表!$B$4:$I$31,M7792,7),IF(J7792&gt;5.5,2.6+INDEX(价格表!$B$4:$I$31,M7792,8)*L7792)))))))</f>
        <v>2.95</v>
      </c>
    </row>
    <row r="7793" spans="1:14">
      <c r="A7793" s="20">
        <v>4311140669461</v>
      </c>
      <c r="B7793" s="18" t="s">
        <v>16</v>
      </c>
      <c r="C7793" s="21">
        <v>20201220</v>
      </c>
      <c r="D7793" s="21">
        <v>610538201209</v>
      </c>
      <c r="E7793" s="21" t="s">
        <v>16</v>
      </c>
      <c r="F7793" s="21">
        <v>20201230</v>
      </c>
      <c r="G7793" s="21" t="s">
        <v>17</v>
      </c>
      <c r="H7793" s="21" t="s">
        <v>308</v>
      </c>
      <c r="I7793" s="21" t="s">
        <v>327</v>
      </c>
      <c r="J7793" s="21">
        <v>1.46</v>
      </c>
      <c r="K7793" s="21" t="s">
        <v>20</v>
      </c>
      <c r="L7793">
        <f t="shared" si="140"/>
        <v>2</v>
      </c>
      <c r="M7793">
        <f>MATCH(H:H,价格表!$B$4:$B$35,0)</f>
        <v>27</v>
      </c>
      <c r="N7793" s="27">
        <f>IF(J7793&lt;=0.3,INDEX(价格表!$B$4:$I$31,M7793,2),IF(AND(J7793&gt;0.3,J7793&lt;=1),INDEX(价格表!$B$4:$I$31,M7793,3),IF(AND(J7793&gt;1,J7793&lt;=2.2),INDEX(价格表!$B$4:$I$31,M7793,4),IF(AND(J7793&gt;2.2,J7793&lt;=3.3),INDEX(价格表!$B$4:$I$31,M7793,5),IF(AND(J7793&gt;3.3,J7793&lt;=4),INDEX(价格表!$B$4:$I$31,M7793,6),IF(AND(J7793&gt;4,J7793&lt;=5.5),INDEX(价格表!$B$4:$I$31,M7793,7),IF(J7793&gt;5.5,2.6+INDEX(价格表!$B$4:$I$31,M7793,8)*L7793)))))))</f>
        <v>2.15</v>
      </c>
    </row>
    <row r="7794" spans="1:14">
      <c r="A7794" s="20">
        <v>4311140669500</v>
      </c>
      <c r="B7794" s="18" t="s">
        <v>16</v>
      </c>
      <c r="C7794" s="21">
        <v>20201220</v>
      </c>
      <c r="D7794" s="21">
        <v>610538201209</v>
      </c>
      <c r="E7794" s="21" t="s">
        <v>16</v>
      </c>
      <c r="F7794" s="21">
        <v>20201230</v>
      </c>
      <c r="G7794" s="21" t="s">
        <v>17</v>
      </c>
      <c r="H7794" s="21" t="s">
        <v>305</v>
      </c>
      <c r="I7794" s="21" t="s">
        <v>316</v>
      </c>
      <c r="J7794" s="21">
        <v>1.46</v>
      </c>
      <c r="K7794" s="21" t="s">
        <v>20</v>
      </c>
      <c r="L7794">
        <f t="shared" si="140"/>
        <v>2</v>
      </c>
      <c r="M7794">
        <f>MATCH(H:H,价格表!$B$4:$B$35,0)</f>
        <v>26</v>
      </c>
      <c r="N7794" s="27">
        <f>IF(J7794&lt;=0.3,INDEX(价格表!$B$4:$I$31,M7794,2),IF(AND(J7794&gt;0.3,J7794&lt;=1),INDEX(价格表!$B$4:$I$31,M7794,3),IF(AND(J7794&gt;1,J7794&lt;=2.2),INDEX(价格表!$B$4:$I$31,M7794,4),IF(AND(J7794&gt;2.2,J7794&lt;=3.3),INDEX(价格表!$B$4:$I$31,M7794,5),IF(AND(J7794&gt;3.3,J7794&lt;=4),INDEX(价格表!$B$4:$I$31,M7794,6),IF(AND(J7794&gt;4,J7794&lt;=5.5),INDEX(价格表!$B$4:$I$31,M7794,7),IF(J7794&gt;5.5,2.6+INDEX(价格表!$B$4:$I$31,M7794,8)*L7794)))))))</f>
        <v>2.15</v>
      </c>
    </row>
    <row r="7795" spans="1:14">
      <c r="A7795" s="20">
        <v>4311140669506</v>
      </c>
      <c r="B7795" s="18" t="s">
        <v>16</v>
      </c>
      <c r="C7795" s="21">
        <v>20201220</v>
      </c>
      <c r="D7795" s="21">
        <v>610538201209</v>
      </c>
      <c r="E7795" s="21" t="s">
        <v>16</v>
      </c>
      <c r="F7795" s="21">
        <v>20201230</v>
      </c>
      <c r="G7795" s="21" t="s">
        <v>17</v>
      </c>
      <c r="H7795" s="21" t="s">
        <v>294</v>
      </c>
      <c r="I7795" s="21" t="s">
        <v>295</v>
      </c>
      <c r="J7795" s="21">
        <v>1.53</v>
      </c>
      <c r="K7795" s="21" t="s">
        <v>20</v>
      </c>
      <c r="L7795">
        <f t="shared" si="140"/>
        <v>2</v>
      </c>
      <c r="M7795">
        <f>MATCH(H:H,价格表!$B$4:$B$35,0)</f>
        <v>18</v>
      </c>
      <c r="N7795" s="27">
        <f>IF(J7795&lt;=0.3,INDEX(价格表!$B$4:$I$31,M7795,2),IF(AND(J7795&gt;0.3,J7795&lt;=1),INDEX(价格表!$B$4:$I$31,M7795,3),IF(AND(J7795&gt;1,J7795&lt;=2.2),INDEX(价格表!$B$4:$I$31,M7795,4),IF(AND(J7795&gt;2.2,J7795&lt;=3.3),INDEX(价格表!$B$4:$I$31,M7795,5),IF(AND(J7795&gt;3.3,J7795&lt;=4),INDEX(价格表!$B$4:$I$31,M7795,6),IF(AND(J7795&gt;4,J7795&lt;=5.5),INDEX(价格表!$B$4:$I$31,M7795,7),IF(J7795&gt;5.5,2.6+INDEX(价格表!$B$4:$I$31,M7795,8)*L7795)))))))</f>
        <v>3.25</v>
      </c>
    </row>
    <row r="7796" spans="1:14">
      <c r="A7796" s="20">
        <v>4311140676752</v>
      </c>
      <c r="B7796" s="18" t="s">
        <v>16</v>
      </c>
      <c r="C7796" s="21">
        <v>20201220</v>
      </c>
      <c r="D7796" s="21">
        <v>610538201209</v>
      </c>
      <c r="E7796" s="21" t="s">
        <v>16</v>
      </c>
      <c r="F7796" s="21">
        <v>20201230</v>
      </c>
      <c r="G7796" s="21" t="s">
        <v>17</v>
      </c>
      <c r="H7796" s="21" t="s">
        <v>294</v>
      </c>
      <c r="I7796" s="21" t="s">
        <v>295</v>
      </c>
      <c r="J7796" s="21">
        <v>1.44</v>
      </c>
      <c r="K7796" s="21" t="s">
        <v>20</v>
      </c>
      <c r="L7796">
        <f t="shared" si="140"/>
        <v>2</v>
      </c>
      <c r="M7796">
        <f>MATCH(H:H,价格表!$B$4:$B$35,0)</f>
        <v>18</v>
      </c>
      <c r="N7796" s="27">
        <f>IF(J7796&lt;=0.3,INDEX(价格表!$B$4:$I$31,M7796,2),IF(AND(J7796&gt;0.3,J7796&lt;=1),INDEX(价格表!$B$4:$I$31,M7796,3),IF(AND(J7796&gt;1,J7796&lt;=2.2),INDEX(价格表!$B$4:$I$31,M7796,4),IF(AND(J7796&gt;2.2,J7796&lt;=3.3),INDEX(价格表!$B$4:$I$31,M7796,5),IF(AND(J7796&gt;3.3,J7796&lt;=4),INDEX(价格表!$B$4:$I$31,M7796,6),IF(AND(J7796&gt;4,J7796&lt;=5.5),INDEX(价格表!$B$4:$I$31,M7796,7),IF(J7796&gt;5.5,2.6+INDEX(价格表!$B$4:$I$31,M7796,8)*L7796)))))))</f>
        <v>3.25</v>
      </c>
    </row>
    <row r="7797" spans="1:14">
      <c r="A7797" s="20">
        <v>4311140676838</v>
      </c>
      <c r="B7797" s="18" t="s">
        <v>16</v>
      </c>
      <c r="C7797" s="21">
        <v>20201220</v>
      </c>
      <c r="D7797" s="21">
        <v>610538201209</v>
      </c>
      <c r="E7797" s="21" t="s">
        <v>16</v>
      </c>
      <c r="F7797" s="21">
        <v>20201230</v>
      </c>
      <c r="G7797" s="21" t="s">
        <v>17</v>
      </c>
      <c r="H7797" s="21" t="s">
        <v>305</v>
      </c>
      <c r="I7797" s="21" t="s">
        <v>314</v>
      </c>
      <c r="J7797" s="21">
        <v>1.46</v>
      </c>
      <c r="K7797" s="21" t="s">
        <v>20</v>
      </c>
      <c r="L7797">
        <f t="shared" si="140"/>
        <v>2</v>
      </c>
      <c r="M7797">
        <f>MATCH(H:H,价格表!$B$4:$B$35,0)</f>
        <v>26</v>
      </c>
      <c r="N7797" s="27">
        <f>IF(J7797&lt;=0.3,INDEX(价格表!$B$4:$I$31,M7797,2),IF(AND(J7797&gt;0.3,J7797&lt;=1),INDEX(价格表!$B$4:$I$31,M7797,3),IF(AND(J7797&gt;1,J7797&lt;=2.2),INDEX(价格表!$B$4:$I$31,M7797,4),IF(AND(J7797&gt;2.2,J7797&lt;=3.3),INDEX(价格表!$B$4:$I$31,M7797,5),IF(AND(J7797&gt;3.3,J7797&lt;=4),INDEX(价格表!$B$4:$I$31,M7797,6),IF(AND(J7797&gt;4,J7797&lt;=5.5),INDEX(价格表!$B$4:$I$31,M7797,7),IF(J7797&gt;5.5,2.6+INDEX(价格表!$B$4:$I$31,M7797,8)*L7797)))))))</f>
        <v>2.15</v>
      </c>
    </row>
    <row r="7798" spans="1:14">
      <c r="A7798" s="20">
        <v>4311140676841</v>
      </c>
      <c r="B7798" s="18" t="s">
        <v>16</v>
      </c>
      <c r="C7798" s="21">
        <v>20201220</v>
      </c>
      <c r="D7798" s="21">
        <v>610538201209</v>
      </c>
      <c r="E7798" s="21" t="s">
        <v>16</v>
      </c>
      <c r="F7798" s="21">
        <v>20201230</v>
      </c>
      <c r="G7798" s="21" t="s">
        <v>17</v>
      </c>
      <c r="H7798" s="21" t="s">
        <v>296</v>
      </c>
      <c r="I7798" s="21" t="s">
        <v>297</v>
      </c>
      <c r="J7798" s="21">
        <v>1.46</v>
      </c>
      <c r="K7798" s="21" t="s">
        <v>20</v>
      </c>
      <c r="L7798">
        <f t="shared" si="140"/>
        <v>2</v>
      </c>
      <c r="M7798">
        <f>MATCH(H:H,价格表!$B$4:$B$35,0)</f>
        <v>8</v>
      </c>
      <c r="N7798" s="27">
        <f>IF(J7798&lt;=0.3,INDEX(价格表!$B$4:$I$31,M7798,2),IF(AND(J7798&gt;0.3,J7798&lt;=1),INDEX(价格表!$B$4:$I$31,M7798,3),IF(AND(J7798&gt;1,J7798&lt;=2.2),INDEX(价格表!$B$4:$I$31,M7798,4),IF(AND(J7798&gt;2.2,J7798&lt;=3.3),INDEX(价格表!$B$4:$I$31,M7798,5),IF(AND(J7798&gt;3.3,J7798&lt;=4),INDEX(价格表!$B$4:$I$31,M7798,6),IF(AND(J7798&gt;4,J7798&lt;=5.5),INDEX(价格表!$B$4:$I$31,M7798,7),IF(J7798&gt;5.5,2.6+INDEX(价格表!$B$4:$I$31,M7798,8)*L7798)))))))</f>
        <v>2.95</v>
      </c>
    </row>
    <row r="7799" spans="1:14">
      <c r="A7799" s="20">
        <v>4311140698602</v>
      </c>
      <c r="B7799" s="18" t="s">
        <v>16</v>
      </c>
      <c r="C7799" s="21">
        <v>20201220</v>
      </c>
      <c r="D7799" s="21">
        <v>610538201209</v>
      </c>
      <c r="E7799" s="21" t="s">
        <v>16</v>
      </c>
      <c r="F7799" s="21">
        <v>20201230</v>
      </c>
      <c r="G7799" s="21" t="s">
        <v>17</v>
      </c>
      <c r="H7799" s="21" t="s">
        <v>294</v>
      </c>
      <c r="I7799" s="21" t="s">
        <v>295</v>
      </c>
      <c r="J7799" s="21">
        <v>1.46</v>
      </c>
      <c r="K7799" s="21" t="s">
        <v>20</v>
      </c>
      <c r="L7799">
        <f t="shared" si="140"/>
        <v>2</v>
      </c>
      <c r="M7799">
        <f>MATCH(H:H,价格表!$B$4:$B$35,0)</f>
        <v>18</v>
      </c>
      <c r="N7799" s="27">
        <f>IF(J7799&lt;=0.3,INDEX(价格表!$B$4:$I$31,M7799,2),IF(AND(J7799&gt;0.3,J7799&lt;=1),INDEX(价格表!$B$4:$I$31,M7799,3),IF(AND(J7799&gt;1,J7799&lt;=2.2),INDEX(价格表!$B$4:$I$31,M7799,4),IF(AND(J7799&gt;2.2,J7799&lt;=3.3),INDEX(价格表!$B$4:$I$31,M7799,5),IF(AND(J7799&gt;3.3,J7799&lt;=4),INDEX(价格表!$B$4:$I$31,M7799,6),IF(AND(J7799&gt;4,J7799&lt;=5.5),INDEX(价格表!$B$4:$I$31,M7799,7),IF(J7799&gt;5.5,2.6+INDEX(价格表!$B$4:$I$31,M7799,8)*L7799)))))))</f>
        <v>3.25</v>
      </c>
    </row>
    <row r="7800" spans="1:14">
      <c r="A7800" s="20">
        <v>4311140698606</v>
      </c>
      <c r="B7800" s="18" t="s">
        <v>16</v>
      </c>
      <c r="C7800" s="21">
        <v>20201220</v>
      </c>
      <c r="D7800" s="21">
        <v>610538201209</v>
      </c>
      <c r="E7800" s="21" t="s">
        <v>16</v>
      </c>
      <c r="F7800" s="21">
        <v>20201230</v>
      </c>
      <c r="G7800" s="21" t="s">
        <v>17</v>
      </c>
      <c r="H7800" s="21" t="s">
        <v>302</v>
      </c>
      <c r="I7800" s="21" t="s">
        <v>303</v>
      </c>
      <c r="J7800" s="21">
        <v>1.44</v>
      </c>
      <c r="K7800" s="21" t="s">
        <v>20</v>
      </c>
      <c r="L7800">
        <f t="shared" si="140"/>
        <v>2</v>
      </c>
      <c r="M7800">
        <f>MATCH(H:H,价格表!$B$4:$B$35,0)</f>
        <v>6</v>
      </c>
      <c r="N7800" s="27">
        <f>IF(J7800&lt;=0.3,INDEX(价格表!$B$4:$I$31,M7800,2),IF(AND(J7800&gt;0.3,J7800&lt;=1),INDEX(价格表!$B$4:$I$31,M7800,3),IF(AND(J7800&gt;1,J7800&lt;=2.2),INDEX(价格表!$B$4:$I$31,M7800,4),IF(AND(J7800&gt;2.2,J7800&lt;=3.3),INDEX(价格表!$B$4:$I$31,M7800,5),IF(AND(J7800&gt;3.3,J7800&lt;=4),INDEX(价格表!$B$4:$I$31,M7800,6),IF(AND(J7800&gt;4,J7800&lt;=5.5),INDEX(价格表!$B$4:$I$31,M7800,7),IF(J7800&gt;5.5,2.6+INDEX(价格表!$B$4:$I$31,M7800,8)*L7800)))))))</f>
        <v>2.95</v>
      </c>
    </row>
    <row r="7801" spans="1:14">
      <c r="A7801" s="20">
        <v>4311140700548</v>
      </c>
      <c r="B7801" s="18" t="s">
        <v>16</v>
      </c>
      <c r="C7801" s="21">
        <v>20201220</v>
      </c>
      <c r="D7801" s="21">
        <v>610538201209</v>
      </c>
      <c r="E7801" s="21" t="s">
        <v>16</v>
      </c>
      <c r="F7801" s="21">
        <v>20201230</v>
      </c>
      <c r="G7801" s="21" t="s">
        <v>17</v>
      </c>
      <c r="H7801" s="21" t="s">
        <v>305</v>
      </c>
      <c r="I7801" s="21" t="s">
        <v>316</v>
      </c>
      <c r="J7801" s="21">
        <v>1.46</v>
      </c>
      <c r="K7801" s="21" t="s">
        <v>20</v>
      </c>
      <c r="L7801">
        <f t="shared" si="140"/>
        <v>2</v>
      </c>
      <c r="M7801">
        <f>MATCH(H:H,价格表!$B$4:$B$35,0)</f>
        <v>26</v>
      </c>
      <c r="N7801" s="27">
        <f>IF(J7801&lt;=0.3,INDEX(价格表!$B$4:$I$31,M7801,2),IF(AND(J7801&gt;0.3,J7801&lt;=1),INDEX(价格表!$B$4:$I$31,M7801,3),IF(AND(J7801&gt;1,J7801&lt;=2.2),INDEX(价格表!$B$4:$I$31,M7801,4),IF(AND(J7801&gt;2.2,J7801&lt;=3.3),INDEX(价格表!$B$4:$I$31,M7801,5),IF(AND(J7801&gt;3.3,J7801&lt;=4),INDEX(价格表!$B$4:$I$31,M7801,6),IF(AND(J7801&gt;4,J7801&lt;=5.5),INDEX(价格表!$B$4:$I$31,M7801,7),IF(J7801&gt;5.5,2.6+INDEX(价格表!$B$4:$I$31,M7801,8)*L7801)))))))</f>
        <v>2.15</v>
      </c>
    </row>
    <row r="7802" spans="1:14">
      <c r="A7802" s="20">
        <v>4311140700553</v>
      </c>
      <c r="B7802" s="18" t="s">
        <v>16</v>
      </c>
      <c r="C7802" s="21">
        <v>20201220</v>
      </c>
      <c r="D7802" s="21">
        <v>610538201209</v>
      </c>
      <c r="E7802" s="21" t="s">
        <v>16</v>
      </c>
      <c r="F7802" s="21">
        <v>20201230</v>
      </c>
      <c r="G7802" s="21" t="s">
        <v>17</v>
      </c>
      <c r="H7802" s="21" t="s">
        <v>298</v>
      </c>
      <c r="I7802" s="21" t="s">
        <v>313</v>
      </c>
      <c r="J7802" s="21">
        <v>1.51</v>
      </c>
      <c r="K7802" s="21" t="s">
        <v>20</v>
      </c>
      <c r="L7802">
        <f t="shared" si="140"/>
        <v>2</v>
      </c>
      <c r="M7802">
        <f>MATCH(H:H,价格表!$B$4:$B$35,0)</f>
        <v>29</v>
      </c>
      <c r="N7802" s="27">
        <f>L7802*5+3</f>
        <v>13</v>
      </c>
    </row>
    <row r="7803" spans="1:14">
      <c r="A7803" s="20">
        <v>4311140700554</v>
      </c>
      <c r="B7803" s="18" t="s">
        <v>16</v>
      </c>
      <c r="C7803" s="21">
        <v>20201220</v>
      </c>
      <c r="D7803" s="21">
        <v>610538201209</v>
      </c>
      <c r="E7803" s="21" t="s">
        <v>16</v>
      </c>
      <c r="F7803" s="21">
        <v>20201230</v>
      </c>
      <c r="G7803" s="21" t="s">
        <v>17</v>
      </c>
      <c r="H7803" s="21" t="s">
        <v>302</v>
      </c>
      <c r="I7803" s="21" t="s">
        <v>303</v>
      </c>
      <c r="J7803" s="21">
        <v>1.46</v>
      </c>
      <c r="K7803" s="21" t="s">
        <v>20</v>
      </c>
      <c r="L7803">
        <f t="shared" si="140"/>
        <v>2</v>
      </c>
      <c r="M7803">
        <f>MATCH(H:H,价格表!$B$4:$B$35,0)</f>
        <v>6</v>
      </c>
      <c r="N7803" s="27">
        <f>IF(J7803&lt;=0.3,INDEX(价格表!$B$4:$I$31,M7803,2),IF(AND(J7803&gt;0.3,J7803&lt;=1),INDEX(价格表!$B$4:$I$31,M7803,3),IF(AND(J7803&gt;1,J7803&lt;=2.2),INDEX(价格表!$B$4:$I$31,M7803,4),IF(AND(J7803&gt;2.2,J7803&lt;=3.3),INDEX(价格表!$B$4:$I$31,M7803,5),IF(AND(J7803&gt;3.3,J7803&lt;=4),INDEX(价格表!$B$4:$I$31,M7803,6),IF(AND(J7803&gt;4,J7803&lt;=5.5),INDEX(价格表!$B$4:$I$31,M7803,7),IF(J7803&gt;5.5,2.6+INDEX(价格表!$B$4:$I$31,M7803,8)*L7803)))))))</f>
        <v>2.95</v>
      </c>
    </row>
    <row r="7804" spans="1:14">
      <c r="A7804" s="20">
        <v>4311140703916</v>
      </c>
      <c r="B7804" s="18" t="s">
        <v>16</v>
      </c>
      <c r="C7804" s="21">
        <v>20201220</v>
      </c>
      <c r="D7804" s="21">
        <v>610538201209</v>
      </c>
      <c r="E7804" s="21" t="s">
        <v>16</v>
      </c>
      <c r="F7804" s="21">
        <v>20201230</v>
      </c>
      <c r="G7804" s="21" t="s">
        <v>17</v>
      </c>
      <c r="H7804" s="21" t="s">
        <v>296</v>
      </c>
      <c r="I7804" s="21" t="s">
        <v>297</v>
      </c>
      <c r="J7804" s="21">
        <v>1.46</v>
      </c>
      <c r="K7804" s="21" t="s">
        <v>20</v>
      </c>
      <c r="L7804">
        <f t="shared" si="140"/>
        <v>2</v>
      </c>
      <c r="M7804">
        <f>MATCH(H:H,价格表!$B$4:$B$35,0)</f>
        <v>8</v>
      </c>
      <c r="N7804" s="27">
        <f>IF(J7804&lt;=0.3,INDEX(价格表!$B$4:$I$31,M7804,2),IF(AND(J7804&gt;0.3,J7804&lt;=1),INDEX(价格表!$B$4:$I$31,M7804,3),IF(AND(J7804&gt;1,J7804&lt;=2.2),INDEX(价格表!$B$4:$I$31,M7804,4),IF(AND(J7804&gt;2.2,J7804&lt;=3.3),INDEX(价格表!$B$4:$I$31,M7804,5),IF(AND(J7804&gt;3.3,J7804&lt;=4),INDEX(价格表!$B$4:$I$31,M7804,6),IF(AND(J7804&gt;4,J7804&lt;=5.5),INDEX(价格表!$B$4:$I$31,M7804,7),IF(J7804&gt;5.5,2.6+INDEX(价格表!$B$4:$I$31,M7804,8)*L7804)))))))</f>
        <v>2.95</v>
      </c>
    </row>
    <row r="7805" spans="1:14">
      <c r="A7805" s="20">
        <v>4311140704692</v>
      </c>
      <c r="B7805" s="18" t="s">
        <v>16</v>
      </c>
      <c r="C7805" s="21">
        <v>20201220</v>
      </c>
      <c r="D7805" s="21">
        <v>610538201209</v>
      </c>
      <c r="E7805" s="21" t="s">
        <v>16</v>
      </c>
      <c r="F7805" s="21">
        <v>20201230</v>
      </c>
      <c r="G7805" s="21" t="s">
        <v>17</v>
      </c>
      <c r="H7805" s="21" t="s">
        <v>296</v>
      </c>
      <c r="I7805" s="21" t="s">
        <v>297</v>
      </c>
      <c r="J7805" s="21">
        <v>1.46</v>
      </c>
      <c r="K7805" s="21" t="s">
        <v>20</v>
      </c>
      <c r="L7805">
        <f t="shared" si="140"/>
        <v>2</v>
      </c>
      <c r="M7805">
        <f>MATCH(H:H,价格表!$B$4:$B$35,0)</f>
        <v>8</v>
      </c>
      <c r="N7805" s="27">
        <f>IF(J7805&lt;=0.3,INDEX(价格表!$B$4:$I$31,M7805,2),IF(AND(J7805&gt;0.3,J7805&lt;=1),INDEX(价格表!$B$4:$I$31,M7805,3),IF(AND(J7805&gt;1,J7805&lt;=2.2),INDEX(价格表!$B$4:$I$31,M7805,4),IF(AND(J7805&gt;2.2,J7805&lt;=3.3),INDEX(价格表!$B$4:$I$31,M7805,5),IF(AND(J7805&gt;3.3,J7805&lt;=4),INDEX(价格表!$B$4:$I$31,M7805,6),IF(AND(J7805&gt;4,J7805&lt;=5.5),INDEX(价格表!$B$4:$I$31,M7805,7),IF(J7805&gt;5.5,2.6+INDEX(价格表!$B$4:$I$31,M7805,8)*L7805)))))))</f>
        <v>2.95</v>
      </c>
    </row>
    <row r="7806" spans="1:14">
      <c r="A7806" s="20">
        <v>4311140704693</v>
      </c>
      <c r="B7806" s="18" t="s">
        <v>16</v>
      </c>
      <c r="C7806" s="21">
        <v>20201220</v>
      </c>
      <c r="D7806" s="21">
        <v>610538201209</v>
      </c>
      <c r="E7806" s="21" t="s">
        <v>16</v>
      </c>
      <c r="F7806" s="21">
        <v>20201230</v>
      </c>
      <c r="G7806" s="21" t="s">
        <v>17</v>
      </c>
      <c r="H7806" s="21" t="s">
        <v>296</v>
      </c>
      <c r="I7806" s="21" t="s">
        <v>297</v>
      </c>
      <c r="J7806" s="21">
        <v>1.46</v>
      </c>
      <c r="K7806" s="21" t="s">
        <v>20</v>
      </c>
      <c r="L7806">
        <f t="shared" si="140"/>
        <v>2</v>
      </c>
      <c r="M7806">
        <f>MATCH(H:H,价格表!$B$4:$B$35,0)</f>
        <v>8</v>
      </c>
      <c r="N7806" s="27">
        <f>IF(J7806&lt;=0.3,INDEX(价格表!$B$4:$I$31,M7806,2),IF(AND(J7806&gt;0.3,J7806&lt;=1),INDEX(价格表!$B$4:$I$31,M7806,3),IF(AND(J7806&gt;1,J7806&lt;=2.2),INDEX(价格表!$B$4:$I$31,M7806,4),IF(AND(J7806&gt;2.2,J7806&lt;=3.3),INDEX(价格表!$B$4:$I$31,M7806,5),IF(AND(J7806&gt;3.3,J7806&lt;=4),INDEX(价格表!$B$4:$I$31,M7806,6),IF(AND(J7806&gt;4,J7806&lt;=5.5),INDEX(价格表!$B$4:$I$31,M7806,7),IF(J7806&gt;5.5,2.6+INDEX(价格表!$B$4:$I$31,M7806,8)*L7806)))))))</f>
        <v>2.95</v>
      </c>
    </row>
    <row r="7807" spans="1:14">
      <c r="A7807" s="20">
        <v>4311140706682</v>
      </c>
      <c r="B7807" s="18" t="s">
        <v>16</v>
      </c>
      <c r="C7807" s="21">
        <v>20201220</v>
      </c>
      <c r="D7807" s="21">
        <v>610538201209</v>
      </c>
      <c r="E7807" s="21" t="s">
        <v>16</v>
      </c>
      <c r="F7807" s="21">
        <v>20201230</v>
      </c>
      <c r="G7807" s="21" t="s">
        <v>17</v>
      </c>
      <c r="H7807" s="21" t="s">
        <v>305</v>
      </c>
      <c r="I7807" s="21" t="s">
        <v>319</v>
      </c>
      <c r="J7807" s="21">
        <v>1.47</v>
      </c>
      <c r="K7807" s="21" t="s">
        <v>20</v>
      </c>
      <c r="L7807">
        <f t="shared" si="140"/>
        <v>2</v>
      </c>
      <c r="M7807">
        <f>MATCH(H:H,价格表!$B$4:$B$35,0)</f>
        <v>26</v>
      </c>
      <c r="N7807" s="27">
        <f>IF(J7807&lt;=0.3,INDEX(价格表!$B$4:$I$31,M7807,2),IF(AND(J7807&gt;0.3,J7807&lt;=1),INDEX(价格表!$B$4:$I$31,M7807,3),IF(AND(J7807&gt;1,J7807&lt;=2.2),INDEX(价格表!$B$4:$I$31,M7807,4),IF(AND(J7807&gt;2.2,J7807&lt;=3.3),INDEX(价格表!$B$4:$I$31,M7807,5),IF(AND(J7807&gt;3.3,J7807&lt;=4),INDEX(价格表!$B$4:$I$31,M7807,6),IF(AND(J7807&gt;4,J7807&lt;=5.5),INDEX(价格表!$B$4:$I$31,M7807,7),IF(J7807&gt;5.5,2.6+INDEX(价格表!$B$4:$I$31,M7807,8)*L7807)))))))</f>
        <v>2.15</v>
      </c>
    </row>
    <row r="7808" spans="1:14">
      <c r="A7808" s="20">
        <v>4311140706715</v>
      </c>
      <c r="B7808" s="18" t="s">
        <v>16</v>
      </c>
      <c r="C7808" s="21">
        <v>20201220</v>
      </c>
      <c r="D7808" s="21">
        <v>610538201209</v>
      </c>
      <c r="E7808" s="21" t="s">
        <v>16</v>
      </c>
      <c r="F7808" s="21">
        <v>20201230</v>
      </c>
      <c r="G7808" s="21" t="s">
        <v>17</v>
      </c>
      <c r="H7808" s="21" t="s">
        <v>305</v>
      </c>
      <c r="I7808" s="21" t="s">
        <v>319</v>
      </c>
      <c r="J7808" s="21">
        <v>1.46</v>
      </c>
      <c r="K7808" s="21" t="s">
        <v>20</v>
      </c>
      <c r="L7808">
        <f t="shared" si="140"/>
        <v>2</v>
      </c>
      <c r="M7808">
        <f>MATCH(H:H,价格表!$B$4:$B$35,0)</f>
        <v>26</v>
      </c>
      <c r="N7808" s="27">
        <f>IF(J7808&lt;=0.3,INDEX(价格表!$B$4:$I$31,M7808,2),IF(AND(J7808&gt;0.3,J7808&lt;=1),INDEX(价格表!$B$4:$I$31,M7808,3),IF(AND(J7808&gt;1,J7808&lt;=2.2),INDEX(价格表!$B$4:$I$31,M7808,4),IF(AND(J7808&gt;2.2,J7808&lt;=3.3),INDEX(价格表!$B$4:$I$31,M7808,5),IF(AND(J7808&gt;3.3,J7808&lt;=4),INDEX(价格表!$B$4:$I$31,M7808,6),IF(AND(J7808&gt;4,J7808&lt;=5.5),INDEX(价格表!$B$4:$I$31,M7808,7),IF(J7808&gt;5.5,2.6+INDEX(价格表!$B$4:$I$31,M7808,8)*L7808)))))))</f>
        <v>2.15</v>
      </c>
    </row>
    <row r="7809" spans="1:14">
      <c r="A7809" s="20">
        <v>4311140713564</v>
      </c>
      <c r="B7809" s="18" t="s">
        <v>16</v>
      </c>
      <c r="C7809" s="21">
        <v>20201220</v>
      </c>
      <c r="D7809" s="21">
        <v>610538201209</v>
      </c>
      <c r="E7809" s="21" t="s">
        <v>16</v>
      </c>
      <c r="F7809" s="21">
        <v>20201230</v>
      </c>
      <c r="G7809" s="21" t="s">
        <v>17</v>
      </c>
      <c r="H7809" s="21" t="s">
        <v>302</v>
      </c>
      <c r="I7809" s="21" t="s">
        <v>303</v>
      </c>
      <c r="J7809" s="21">
        <v>1.46</v>
      </c>
      <c r="K7809" s="21" t="s">
        <v>20</v>
      </c>
      <c r="L7809">
        <f t="shared" si="140"/>
        <v>2</v>
      </c>
      <c r="M7809">
        <f>MATCH(H:H,价格表!$B$4:$B$35,0)</f>
        <v>6</v>
      </c>
      <c r="N7809" s="27">
        <f>IF(J7809&lt;=0.3,INDEX(价格表!$B$4:$I$31,M7809,2),IF(AND(J7809&gt;0.3,J7809&lt;=1),INDEX(价格表!$B$4:$I$31,M7809,3),IF(AND(J7809&gt;1,J7809&lt;=2.2),INDEX(价格表!$B$4:$I$31,M7809,4),IF(AND(J7809&gt;2.2,J7809&lt;=3.3),INDEX(价格表!$B$4:$I$31,M7809,5),IF(AND(J7809&gt;3.3,J7809&lt;=4),INDEX(价格表!$B$4:$I$31,M7809,6),IF(AND(J7809&gt;4,J7809&lt;=5.5),INDEX(价格表!$B$4:$I$31,M7809,7),IF(J7809&gt;5.5,2.6+INDEX(价格表!$B$4:$I$31,M7809,8)*L7809)))))))</f>
        <v>2.95</v>
      </c>
    </row>
    <row r="7810" spans="1:14">
      <c r="A7810" s="20">
        <v>4311140727100</v>
      </c>
      <c r="B7810" s="18" t="s">
        <v>16</v>
      </c>
      <c r="C7810" s="21">
        <v>20201220</v>
      </c>
      <c r="D7810" s="21">
        <v>610538201209</v>
      </c>
      <c r="E7810" s="21" t="s">
        <v>16</v>
      </c>
      <c r="F7810" s="21">
        <v>20201230</v>
      </c>
      <c r="G7810" s="21" t="s">
        <v>17</v>
      </c>
      <c r="H7810" s="21" t="s">
        <v>294</v>
      </c>
      <c r="I7810" s="21" t="s">
        <v>295</v>
      </c>
      <c r="J7810" s="21">
        <v>1.57</v>
      </c>
      <c r="K7810" s="21" t="s">
        <v>20</v>
      </c>
      <c r="L7810">
        <f t="shared" si="140"/>
        <v>2</v>
      </c>
      <c r="M7810">
        <f>MATCH(H:H,价格表!$B$4:$B$35,0)</f>
        <v>18</v>
      </c>
      <c r="N7810" s="27">
        <f>IF(J7810&lt;=0.3,INDEX(价格表!$B$4:$I$31,M7810,2),IF(AND(J7810&gt;0.3,J7810&lt;=1),INDEX(价格表!$B$4:$I$31,M7810,3),IF(AND(J7810&gt;1,J7810&lt;=2.2),INDEX(价格表!$B$4:$I$31,M7810,4),IF(AND(J7810&gt;2.2,J7810&lt;=3.3),INDEX(价格表!$B$4:$I$31,M7810,5),IF(AND(J7810&gt;3.3,J7810&lt;=4),INDEX(价格表!$B$4:$I$31,M7810,6),IF(AND(J7810&gt;4,J7810&lt;=5.5),INDEX(价格表!$B$4:$I$31,M7810,7),IF(J7810&gt;5.5,2.6+INDEX(价格表!$B$4:$I$31,M7810,8)*L7810)))))))</f>
        <v>3.25</v>
      </c>
    </row>
    <row r="7811" spans="1:14">
      <c r="A7811" s="20">
        <v>4311140727713</v>
      </c>
      <c r="B7811" s="18" t="s">
        <v>16</v>
      </c>
      <c r="C7811" s="21">
        <v>20201220</v>
      </c>
      <c r="D7811" s="21">
        <v>610538201209</v>
      </c>
      <c r="E7811" s="21" t="s">
        <v>16</v>
      </c>
      <c r="F7811" s="21">
        <v>20201230</v>
      </c>
      <c r="G7811" s="21" t="s">
        <v>17</v>
      </c>
      <c r="H7811" s="21" t="s">
        <v>302</v>
      </c>
      <c r="I7811" s="21" t="s">
        <v>303</v>
      </c>
      <c r="J7811" s="21">
        <v>1.5</v>
      </c>
      <c r="K7811" s="21" t="s">
        <v>20</v>
      </c>
      <c r="L7811">
        <f t="shared" si="140"/>
        <v>2</v>
      </c>
      <c r="M7811">
        <f>MATCH(H:H,价格表!$B$4:$B$35,0)</f>
        <v>6</v>
      </c>
      <c r="N7811" s="27">
        <f>IF(J7811&lt;=0.3,INDEX(价格表!$B$4:$I$31,M7811,2),IF(AND(J7811&gt;0.3,J7811&lt;=1),INDEX(价格表!$B$4:$I$31,M7811,3),IF(AND(J7811&gt;1,J7811&lt;=2.2),INDEX(价格表!$B$4:$I$31,M7811,4),IF(AND(J7811&gt;2.2,J7811&lt;=3.3),INDEX(价格表!$B$4:$I$31,M7811,5),IF(AND(J7811&gt;3.3,J7811&lt;=4),INDEX(价格表!$B$4:$I$31,M7811,6),IF(AND(J7811&gt;4,J7811&lt;=5.5),INDEX(价格表!$B$4:$I$31,M7811,7),IF(J7811&gt;5.5,2.6+INDEX(价格表!$B$4:$I$31,M7811,8)*L7811)))))))</f>
        <v>2.95</v>
      </c>
    </row>
    <row r="7812" spans="1:14">
      <c r="A7812" s="20">
        <v>4311140728321</v>
      </c>
      <c r="B7812" s="18" t="s">
        <v>16</v>
      </c>
      <c r="C7812" s="21">
        <v>20201220</v>
      </c>
      <c r="D7812" s="21">
        <v>610538201209</v>
      </c>
      <c r="E7812" s="21" t="s">
        <v>16</v>
      </c>
      <c r="F7812" s="21">
        <v>20201230</v>
      </c>
      <c r="G7812" s="21" t="s">
        <v>17</v>
      </c>
      <c r="H7812" s="21" t="s">
        <v>296</v>
      </c>
      <c r="I7812" s="21" t="s">
        <v>297</v>
      </c>
      <c r="J7812" s="21">
        <v>1.48</v>
      </c>
      <c r="K7812" s="21" t="s">
        <v>20</v>
      </c>
      <c r="L7812">
        <f t="shared" ref="L7812:L7875" si="142">ROUNDUP(J7812,0)</f>
        <v>2</v>
      </c>
      <c r="M7812">
        <f>MATCH(H:H,价格表!$B$4:$B$35,0)</f>
        <v>8</v>
      </c>
      <c r="N7812" s="27">
        <f>IF(J7812&lt;=0.3,INDEX(价格表!$B$4:$I$31,M7812,2),IF(AND(J7812&gt;0.3,J7812&lt;=1),INDEX(价格表!$B$4:$I$31,M7812,3),IF(AND(J7812&gt;1,J7812&lt;=2.2),INDEX(价格表!$B$4:$I$31,M7812,4),IF(AND(J7812&gt;2.2,J7812&lt;=3.3),INDEX(价格表!$B$4:$I$31,M7812,5),IF(AND(J7812&gt;3.3,J7812&lt;=4),INDEX(价格表!$B$4:$I$31,M7812,6),IF(AND(J7812&gt;4,J7812&lt;=5.5),INDEX(价格表!$B$4:$I$31,M7812,7),IF(J7812&gt;5.5,2.6+INDEX(价格表!$B$4:$I$31,M7812,8)*L7812)))))))</f>
        <v>2.95</v>
      </c>
    </row>
    <row r="7813" spans="1:14">
      <c r="A7813" s="20">
        <v>4311140728322</v>
      </c>
      <c r="B7813" s="18" t="s">
        <v>16</v>
      </c>
      <c r="C7813" s="21">
        <v>20201220</v>
      </c>
      <c r="D7813" s="21">
        <v>610538201209</v>
      </c>
      <c r="E7813" s="21" t="s">
        <v>16</v>
      </c>
      <c r="F7813" s="21">
        <v>20201230</v>
      </c>
      <c r="G7813" s="21" t="s">
        <v>17</v>
      </c>
      <c r="H7813" s="21" t="s">
        <v>298</v>
      </c>
      <c r="I7813" s="21" t="s">
        <v>325</v>
      </c>
      <c r="J7813" s="21">
        <v>1.46</v>
      </c>
      <c r="K7813" s="21" t="s">
        <v>20</v>
      </c>
      <c r="L7813">
        <f t="shared" si="142"/>
        <v>2</v>
      </c>
      <c r="M7813">
        <f>MATCH(H:H,价格表!$B$4:$B$35,0)</f>
        <v>29</v>
      </c>
      <c r="N7813" s="27">
        <f t="shared" ref="N7813:N7817" si="143">L7813*8+3</f>
        <v>19</v>
      </c>
    </row>
    <row r="7814" spans="1:14">
      <c r="A7814" s="20">
        <v>4311140728325</v>
      </c>
      <c r="B7814" s="18" t="s">
        <v>16</v>
      </c>
      <c r="C7814" s="21">
        <v>20201220</v>
      </c>
      <c r="D7814" s="21">
        <v>610538201209</v>
      </c>
      <c r="E7814" s="21" t="s">
        <v>16</v>
      </c>
      <c r="F7814" s="21">
        <v>20201230</v>
      </c>
      <c r="G7814" s="21" t="s">
        <v>17</v>
      </c>
      <c r="H7814" s="21" t="s">
        <v>298</v>
      </c>
      <c r="I7814" s="21" t="s">
        <v>321</v>
      </c>
      <c r="J7814" s="21">
        <v>1.46</v>
      </c>
      <c r="K7814" s="21" t="s">
        <v>20</v>
      </c>
      <c r="L7814">
        <f t="shared" si="142"/>
        <v>2</v>
      </c>
      <c r="M7814">
        <f>MATCH(H:H,价格表!$B$4:$B$35,0)</f>
        <v>29</v>
      </c>
      <c r="N7814" s="27">
        <f t="shared" si="143"/>
        <v>19</v>
      </c>
    </row>
    <row r="7815" spans="1:14">
      <c r="A7815" s="20">
        <v>4311140729067</v>
      </c>
      <c r="B7815" s="18" t="s">
        <v>16</v>
      </c>
      <c r="C7815" s="21">
        <v>20201220</v>
      </c>
      <c r="D7815" s="21">
        <v>610538201209</v>
      </c>
      <c r="E7815" s="21" t="s">
        <v>16</v>
      </c>
      <c r="F7815" s="21">
        <v>20201230</v>
      </c>
      <c r="G7815" s="21" t="s">
        <v>17</v>
      </c>
      <c r="H7815" s="21" t="s">
        <v>298</v>
      </c>
      <c r="I7815" s="21" t="s">
        <v>299</v>
      </c>
      <c r="J7815" s="21">
        <v>1.72</v>
      </c>
      <c r="K7815" s="21" t="s">
        <v>20</v>
      </c>
      <c r="L7815">
        <f t="shared" si="142"/>
        <v>2</v>
      </c>
      <c r="M7815">
        <f>MATCH(H:H,价格表!$B$4:$B$35,0)</f>
        <v>29</v>
      </c>
      <c r="N7815" s="27">
        <f>L7815*5+3</f>
        <v>13</v>
      </c>
    </row>
    <row r="7816" spans="1:14">
      <c r="A7816" s="20">
        <v>4311140729106</v>
      </c>
      <c r="B7816" s="18" t="s">
        <v>16</v>
      </c>
      <c r="C7816" s="21">
        <v>20201220</v>
      </c>
      <c r="D7816" s="21">
        <v>610538201209</v>
      </c>
      <c r="E7816" s="21" t="s">
        <v>16</v>
      </c>
      <c r="F7816" s="21">
        <v>20201230</v>
      </c>
      <c r="G7816" s="21" t="s">
        <v>17</v>
      </c>
      <c r="H7816" s="21" t="s">
        <v>296</v>
      </c>
      <c r="I7816" s="21" t="s">
        <v>297</v>
      </c>
      <c r="J7816" s="21">
        <v>1.48</v>
      </c>
      <c r="K7816" s="21" t="s">
        <v>20</v>
      </c>
      <c r="L7816">
        <f t="shared" si="142"/>
        <v>2</v>
      </c>
      <c r="M7816">
        <f>MATCH(H:H,价格表!$B$4:$B$35,0)</f>
        <v>8</v>
      </c>
      <c r="N7816" s="27">
        <f>IF(J7816&lt;=0.3,INDEX(价格表!$B$4:$I$31,M7816,2),IF(AND(J7816&gt;0.3,J7816&lt;=1),INDEX(价格表!$B$4:$I$31,M7816,3),IF(AND(J7816&gt;1,J7816&lt;=2.2),INDEX(价格表!$B$4:$I$31,M7816,4),IF(AND(J7816&gt;2.2,J7816&lt;=3.3),INDEX(价格表!$B$4:$I$31,M7816,5),IF(AND(J7816&gt;3.3,J7816&lt;=4),INDEX(价格表!$B$4:$I$31,M7816,6),IF(AND(J7816&gt;4,J7816&lt;=5.5),INDEX(价格表!$B$4:$I$31,M7816,7),IF(J7816&gt;5.5,2.6+INDEX(价格表!$B$4:$I$31,M7816,8)*L7816)))))))</f>
        <v>2.95</v>
      </c>
    </row>
    <row r="7817" spans="1:14">
      <c r="A7817" s="20">
        <v>4311140729107</v>
      </c>
      <c r="B7817" s="18" t="s">
        <v>16</v>
      </c>
      <c r="C7817" s="21">
        <v>20201220</v>
      </c>
      <c r="D7817" s="21">
        <v>610538201209</v>
      </c>
      <c r="E7817" s="21" t="s">
        <v>16</v>
      </c>
      <c r="F7817" s="21">
        <v>20201230</v>
      </c>
      <c r="G7817" s="21" t="s">
        <v>17</v>
      </c>
      <c r="H7817" s="21" t="s">
        <v>298</v>
      </c>
      <c r="I7817" s="21" t="s">
        <v>304</v>
      </c>
      <c r="J7817" s="21">
        <v>1.44</v>
      </c>
      <c r="K7817" s="21" t="s">
        <v>20</v>
      </c>
      <c r="L7817">
        <f t="shared" si="142"/>
        <v>2</v>
      </c>
      <c r="M7817">
        <f>MATCH(H:H,价格表!$B$4:$B$35,0)</f>
        <v>29</v>
      </c>
      <c r="N7817" s="27">
        <f t="shared" si="143"/>
        <v>19</v>
      </c>
    </row>
    <row r="7818" spans="1:14">
      <c r="A7818" s="20">
        <v>4311140730660</v>
      </c>
      <c r="B7818" s="18" t="s">
        <v>16</v>
      </c>
      <c r="C7818" s="21">
        <v>20201220</v>
      </c>
      <c r="D7818" s="21">
        <v>610538201209</v>
      </c>
      <c r="E7818" s="21" t="s">
        <v>16</v>
      </c>
      <c r="F7818" s="21">
        <v>20201230</v>
      </c>
      <c r="G7818" s="21" t="s">
        <v>17</v>
      </c>
      <c r="H7818" s="21" t="s">
        <v>294</v>
      </c>
      <c r="I7818" s="21" t="s">
        <v>295</v>
      </c>
      <c r="J7818" s="21">
        <v>1.44</v>
      </c>
      <c r="K7818" s="21" t="s">
        <v>20</v>
      </c>
      <c r="L7818">
        <f t="shared" si="142"/>
        <v>2</v>
      </c>
      <c r="M7818">
        <f>MATCH(H:H,价格表!$B$4:$B$35,0)</f>
        <v>18</v>
      </c>
      <c r="N7818" s="27">
        <f>IF(J7818&lt;=0.3,INDEX(价格表!$B$4:$I$31,M7818,2),IF(AND(J7818&gt;0.3,J7818&lt;=1),INDEX(价格表!$B$4:$I$31,M7818,3),IF(AND(J7818&gt;1,J7818&lt;=2.2),INDEX(价格表!$B$4:$I$31,M7818,4),IF(AND(J7818&gt;2.2,J7818&lt;=3.3),INDEX(价格表!$B$4:$I$31,M7818,5),IF(AND(J7818&gt;3.3,J7818&lt;=4),INDEX(价格表!$B$4:$I$31,M7818,6),IF(AND(J7818&gt;4,J7818&lt;=5.5),INDEX(价格表!$B$4:$I$31,M7818,7),IF(J7818&gt;5.5,2.6+INDEX(价格表!$B$4:$I$31,M7818,8)*L7818)))))))</f>
        <v>3.25</v>
      </c>
    </row>
    <row r="7819" spans="1:14">
      <c r="A7819" s="20">
        <v>4311140730663</v>
      </c>
      <c r="B7819" s="18" t="s">
        <v>16</v>
      </c>
      <c r="C7819" s="21">
        <v>20201220</v>
      </c>
      <c r="D7819" s="21">
        <v>610538201209</v>
      </c>
      <c r="E7819" s="21" t="s">
        <v>16</v>
      </c>
      <c r="F7819" s="21">
        <v>20201230</v>
      </c>
      <c r="G7819" s="21" t="s">
        <v>17</v>
      </c>
      <c r="H7819" s="21" t="s">
        <v>305</v>
      </c>
      <c r="I7819" s="21" t="s">
        <v>316</v>
      </c>
      <c r="J7819" s="21">
        <v>1.51</v>
      </c>
      <c r="K7819" s="21" t="s">
        <v>20</v>
      </c>
      <c r="L7819">
        <f t="shared" si="142"/>
        <v>2</v>
      </c>
      <c r="M7819">
        <f>MATCH(H:H,价格表!$B$4:$B$35,0)</f>
        <v>26</v>
      </c>
      <c r="N7819" s="27">
        <f>IF(J7819&lt;=0.3,INDEX(价格表!$B$4:$I$31,M7819,2),IF(AND(J7819&gt;0.3,J7819&lt;=1),INDEX(价格表!$B$4:$I$31,M7819,3),IF(AND(J7819&gt;1,J7819&lt;=2.2),INDEX(价格表!$B$4:$I$31,M7819,4),IF(AND(J7819&gt;2.2,J7819&lt;=3.3),INDEX(价格表!$B$4:$I$31,M7819,5),IF(AND(J7819&gt;3.3,J7819&lt;=4),INDEX(价格表!$B$4:$I$31,M7819,6),IF(AND(J7819&gt;4,J7819&lt;=5.5),INDEX(价格表!$B$4:$I$31,M7819,7),IF(J7819&gt;5.5,2.6+INDEX(价格表!$B$4:$I$31,M7819,8)*L7819)))))))</f>
        <v>2.15</v>
      </c>
    </row>
    <row r="7820" spans="1:14">
      <c r="A7820" s="20">
        <v>4311140730673</v>
      </c>
      <c r="B7820" s="18" t="s">
        <v>16</v>
      </c>
      <c r="C7820" s="21">
        <v>20201220</v>
      </c>
      <c r="D7820" s="21">
        <v>610538201209</v>
      </c>
      <c r="E7820" s="21" t="s">
        <v>16</v>
      </c>
      <c r="F7820" s="21">
        <v>20201230</v>
      </c>
      <c r="G7820" s="21" t="s">
        <v>17</v>
      </c>
      <c r="H7820" s="21" t="s">
        <v>298</v>
      </c>
      <c r="I7820" s="21" t="s">
        <v>313</v>
      </c>
      <c r="J7820" s="21">
        <v>1.46</v>
      </c>
      <c r="K7820" s="21" t="s">
        <v>20</v>
      </c>
      <c r="L7820">
        <f t="shared" si="142"/>
        <v>2</v>
      </c>
      <c r="M7820">
        <f>MATCH(H:H,价格表!$B$4:$B$35,0)</f>
        <v>29</v>
      </c>
      <c r="N7820" s="27">
        <f>L7820*5+3</f>
        <v>13</v>
      </c>
    </row>
    <row r="7821" spans="1:14">
      <c r="A7821" s="20">
        <v>4311140736540</v>
      </c>
      <c r="B7821" s="18" t="s">
        <v>16</v>
      </c>
      <c r="C7821" s="21">
        <v>20201220</v>
      </c>
      <c r="D7821" s="21">
        <v>610538201209</v>
      </c>
      <c r="E7821" s="21" t="s">
        <v>16</v>
      </c>
      <c r="F7821" s="21">
        <v>20201230</v>
      </c>
      <c r="G7821" s="21" t="s">
        <v>17</v>
      </c>
      <c r="H7821" s="21" t="s">
        <v>308</v>
      </c>
      <c r="I7821" s="21" t="s">
        <v>315</v>
      </c>
      <c r="J7821" s="21">
        <v>1.46</v>
      </c>
      <c r="K7821" s="21" t="s">
        <v>20</v>
      </c>
      <c r="L7821">
        <f t="shared" si="142"/>
        <v>2</v>
      </c>
      <c r="M7821">
        <f>MATCH(H:H,价格表!$B$4:$B$35,0)</f>
        <v>27</v>
      </c>
      <c r="N7821" s="27">
        <f>IF(J7821&lt;=0.3,INDEX(价格表!$B$4:$I$31,M7821,2),IF(AND(J7821&gt;0.3,J7821&lt;=1),INDEX(价格表!$B$4:$I$31,M7821,3),IF(AND(J7821&gt;1,J7821&lt;=2.2),INDEX(价格表!$B$4:$I$31,M7821,4),IF(AND(J7821&gt;2.2,J7821&lt;=3.3),INDEX(价格表!$B$4:$I$31,M7821,5),IF(AND(J7821&gt;3.3,J7821&lt;=4),INDEX(价格表!$B$4:$I$31,M7821,6),IF(AND(J7821&gt;4,J7821&lt;=5.5),INDEX(价格表!$B$4:$I$31,M7821,7),IF(J7821&gt;5.5,2.6+INDEX(价格表!$B$4:$I$31,M7821,8)*L7821)))))))</f>
        <v>2.15</v>
      </c>
    </row>
    <row r="7822" spans="1:14">
      <c r="A7822" s="20">
        <v>4311140736544</v>
      </c>
      <c r="B7822" s="18" t="s">
        <v>16</v>
      </c>
      <c r="C7822" s="21">
        <v>20201220</v>
      </c>
      <c r="D7822" s="21">
        <v>610538201209</v>
      </c>
      <c r="E7822" s="21" t="s">
        <v>16</v>
      </c>
      <c r="F7822" s="21">
        <v>20201230</v>
      </c>
      <c r="G7822" s="21" t="s">
        <v>17</v>
      </c>
      <c r="H7822" s="21" t="s">
        <v>294</v>
      </c>
      <c r="I7822" s="21" t="s">
        <v>295</v>
      </c>
      <c r="J7822" s="21">
        <v>1.61</v>
      </c>
      <c r="K7822" s="21" t="s">
        <v>20</v>
      </c>
      <c r="L7822">
        <f t="shared" si="142"/>
        <v>2</v>
      </c>
      <c r="M7822">
        <f>MATCH(H:H,价格表!$B$4:$B$35,0)</f>
        <v>18</v>
      </c>
      <c r="N7822" s="27">
        <f>IF(J7822&lt;=0.3,INDEX(价格表!$B$4:$I$31,M7822,2),IF(AND(J7822&gt;0.3,J7822&lt;=1),INDEX(价格表!$B$4:$I$31,M7822,3),IF(AND(J7822&gt;1,J7822&lt;=2.2),INDEX(价格表!$B$4:$I$31,M7822,4),IF(AND(J7822&gt;2.2,J7822&lt;=3.3),INDEX(价格表!$B$4:$I$31,M7822,5),IF(AND(J7822&gt;3.3,J7822&lt;=4),INDEX(价格表!$B$4:$I$31,M7822,6),IF(AND(J7822&gt;4,J7822&lt;=5.5),INDEX(价格表!$B$4:$I$31,M7822,7),IF(J7822&gt;5.5,2.6+INDEX(价格表!$B$4:$I$31,M7822,8)*L7822)))))))</f>
        <v>3.25</v>
      </c>
    </row>
    <row r="7823" spans="1:14">
      <c r="A7823" s="20">
        <v>4311140742513</v>
      </c>
      <c r="B7823" s="18" t="s">
        <v>16</v>
      </c>
      <c r="C7823" s="21">
        <v>20201220</v>
      </c>
      <c r="D7823" s="21">
        <v>610538201209</v>
      </c>
      <c r="E7823" s="21" t="s">
        <v>16</v>
      </c>
      <c r="F7823" s="21">
        <v>20201230</v>
      </c>
      <c r="G7823" s="21" t="s">
        <v>17</v>
      </c>
      <c r="H7823" s="21" t="s">
        <v>308</v>
      </c>
      <c r="I7823" s="21" t="s">
        <v>327</v>
      </c>
      <c r="J7823" s="21">
        <v>1.46</v>
      </c>
      <c r="K7823" s="21" t="s">
        <v>20</v>
      </c>
      <c r="L7823">
        <f t="shared" si="142"/>
        <v>2</v>
      </c>
      <c r="M7823">
        <f>MATCH(H:H,价格表!$B$4:$B$35,0)</f>
        <v>27</v>
      </c>
      <c r="N7823" s="27">
        <f>IF(J7823&lt;=0.3,INDEX(价格表!$B$4:$I$31,M7823,2),IF(AND(J7823&gt;0.3,J7823&lt;=1),INDEX(价格表!$B$4:$I$31,M7823,3),IF(AND(J7823&gt;1,J7823&lt;=2.2),INDEX(价格表!$B$4:$I$31,M7823,4),IF(AND(J7823&gt;2.2,J7823&lt;=3.3),INDEX(价格表!$B$4:$I$31,M7823,5),IF(AND(J7823&gt;3.3,J7823&lt;=4),INDEX(价格表!$B$4:$I$31,M7823,6),IF(AND(J7823&gt;4,J7823&lt;=5.5),INDEX(价格表!$B$4:$I$31,M7823,7),IF(J7823&gt;5.5,2.6+INDEX(价格表!$B$4:$I$31,M7823,8)*L7823)))))))</f>
        <v>2.15</v>
      </c>
    </row>
    <row r="7824" spans="1:14">
      <c r="A7824" s="20">
        <v>4311140745959</v>
      </c>
      <c r="B7824" s="18" t="s">
        <v>16</v>
      </c>
      <c r="C7824" s="21">
        <v>20201220</v>
      </c>
      <c r="D7824" s="21">
        <v>610538201209</v>
      </c>
      <c r="E7824" s="21" t="s">
        <v>16</v>
      </c>
      <c r="F7824" s="21">
        <v>20201230</v>
      </c>
      <c r="G7824" s="21" t="s">
        <v>17</v>
      </c>
      <c r="H7824" s="21" t="s">
        <v>302</v>
      </c>
      <c r="I7824" s="21" t="s">
        <v>303</v>
      </c>
      <c r="J7824" s="21">
        <v>1.48</v>
      </c>
      <c r="K7824" s="21" t="s">
        <v>20</v>
      </c>
      <c r="L7824">
        <f t="shared" si="142"/>
        <v>2</v>
      </c>
      <c r="M7824">
        <f>MATCH(H:H,价格表!$B$4:$B$35,0)</f>
        <v>6</v>
      </c>
      <c r="N7824" s="27">
        <f>IF(J7824&lt;=0.3,INDEX(价格表!$B$4:$I$31,M7824,2),IF(AND(J7824&gt;0.3,J7824&lt;=1),INDEX(价格表!$B$4:$I$31,M7824,3),IF(AND(J7824&gt;1,J7824&lt;=2.2),INDEX(价格表!$B$4:$I$31,M7824,4),IF(AND(J7824&gt;2.2,J7824&lt;=3.3),INDEX(价格表!$B$4:$I$31,M7824,5),IF(AND(J7824&gt;3.3,J7824&lt;=4),INDEX(价格表!$B$4:$I$31,M7824,6),IF(AND(J7824&gt;4,J7824&lt;=5.5),INDEX(价格表!$B$4:$I$31,M7824,7),IF(J7824&gt;5.5,2.6+INDEX(价格表!$B$4:$I$31,M7824,8)*L7824)))))))</f>
        <v>2.95</v>
      </c>
    </row>
    <row r="7825" spans="1:14">
      <c r="A7825" s="20">
        <v>4311140749394</v>
      </c>
      <c r="B7825" s="18" t="s">
        <v>16</v>
      </c>
      <c r="C7825" s="21">
        <v>20201220</v>
      </c>
      <c r="D7825" s="21">
        <v>610538201209</v>
      </c>
      <c r="E7825" s="21" t="s">
        <v>16</v>
      </c>
      <c r="F7825" s="21">
        <v>20201230</v>
      </c>
      <c r="G7825" s="21" t="s">
        <v>17</v>
      </c>
      <c r="H7825" s="21" t="s">
        <v>294</v>
      </c>
      <c r="I7825" s="21" t="s">
        <v>295</v>
      </c>
      <c r="J7825" s="21">
        <v>1.46</v>
      </c>
      <c r="K7825" s="21" t="s">
        <v>20</v>
      </c>
      <c r="L7825">
        <f t="shared" si="142"/>
        <v>2</v>
      </c>
      <c r="M7825">
        <f>MATCH(H:H,价格表!$B$4:$B$35,0)</f>
        <v>18</v>
      </c>
      <c r="N7825" s="27">
        <f>IF(J7825&lt;=0.3,INDEX(价格表!$B$4:$I$31,M7825,2),IF(AND(J7825&gt;0.3,J7825&lt;=1),INDEX(价格表!$B$4:$I$31,M7825,3),IF(AND(J7825&gt;1,J7825&lt;=2.2),INDEX(价格表!$B$4:$I$31,M7825,4),IF(AND(J7825&gt;2.2,J7825&lt;=3.3),INDEX(价格表!$B$4:$I$31,M7825,5),IF(AND(J7825&gt;3.3,J7825&lt;=4),INDEX(价格表!$B$4:$I$31,M7825,6),IF(AND(J7825&gt;4,J7825&lt;=5.5),INDEX(价格表!$B$4:$I$31,M7825,7),IF(J7825&gt;5.5,2.6+INDEX(价格表!$B$4:$I$31,M7825,8)*L7825)))))))</f>
        <v>3.25</v>
      </c>
    </row>
    <row r="7826" spans="1:14">
      <c r="A7826" s="20">
        <v>4311140749396</v>
      </c>
      <c r="B7826" s="18" t="s">
        <v>16</v>
      </c>
      <c r="C7826" s="21">
        <v>20201220</v>
      </c>
      <c r="D7826" s="21">
        <v>610538201209</v>
      </c>
      <c r="E7826" s="21" t="s">
        <v>16</v>
      </c>
      <c r="F7826" s="21">
        <v>20201230</v>
      </c>
      <c r="G7826" s="21" t="s">
        <v>17</v>
      </c>
      <c r="H7826" s="21" t="s">
        <v>305</v>
      </c>
      <c r="I7826" s="21" t="s">
        <v>318</v>
      </c>
      <c r="J7826" s="21">
        <v>1.44</v>
      </c>
      <c r="K7826" s="21" t="s">
        <v>20</v>
      </c>
      <c r="L7826">
        <f t="shared" si="142"/>
        <v>2</v>
      </c>
      <c r="M7826">
        <f>MATCH(H:H,价格表!$B$4:$B$35,0)</f>
        <v>26</v>
      </c>
      <c r="N7826" s="27">
        <f>IF(J7826&lt;=0.3,INDEX(价格表!$B$4:$I$31,M7826,2),IF(AND(J7826&gt;0.3,J7826&lt;=1),INDEX(价格表!$B$4:$I$31,M7826,3),IF(AND(J7826&gt;1,J7826&lt;=2.2),INDEX(价格表!$B$4:$I$31,M7826,4),IF(AND(J7826&gt;2.2,J7826&lt;=3.3),INDEX(价格表!$B$4:$I$31,M7826,5),IF(AND(J7826&gt;3.3,J7826&lt;=4),INDEX(价格表!$B$4:$I$31,M7826,6),IF(AND(J7826&gt;4,J7826&lt;=5.5),INDEX(价格表!$B$4:$I$31,M7826,7),IF(J7826&gt;5.5,2.6+INDEX(价格表!$B$4:$I$31,M7826,8)*L7826)))))))</f>
        <v>2.15</v>
      </c>
    </row>
    <row r="7827" spans="1:14">
      <c r="A7827" s="20">
        <v>4311140755910</v>
      </c>
      <c r="B7827" s="18" t="s">
        <v>16</v>
      </c>
      <c r="C7827" s="21">
        <v>20201220</v>
      </c>
      <c r="D7827" s="21">
        <v>610538201209</v>
      </c>
      <c r="E7827" s="21" t="s">
        <v>16</v>
      </c>
      <c r="F7827" s="21">
        <v>20201230</v>
      </c>
      <c r="G7827" s="21" t="s">
        <v>17</v>
      </c>
      <c r="H7827" s="21" t="s">
        <v>294</v>
      </c>
      <c r="I7827" s="21" t="s">
        <v>295</v>
      </c>
      <c r="J7827" s="21">
        <v>1.42</v>
      </c>
      <c r="K7827" s="21" t="s">
        <v>20</v>
      </c>
      <c r="L7827">
        <f t="shared" si="142"/>
        <v>2</v>
      </c>
      <c r="M7827">
        <f>MATCH(H:H,价格表!$B$4:$B$35,0)</f>
        <v>18</v>
      </c>
      <c r="N7827" s="27">
        <f>IF(J7827&lt;=0.3,INDEX(价格表!$B$4:$I$31,M7827,2),IF(AND(J7827&gt;0.3,J7827&lt;=1),INDEX(价格表!$B$4:$I$31,M7827,3),IF(AND(J7827&gt;1,J7827&lt;=2.2),INDEX(价格表!$B$4:$I$31,M7827,4),IF(AND(J7827&gt;2.2,J7827&lt;=3.3),INDEX(价格表!$B$4:$I$31,M7827,5),IF(AND(J7827&gt;3.3,J7827&lt;=4),INDEX(价格表!$B$4:$I$31,M7827,6),IF(AND(J7827&gt;4,J7827&lt;=5.5),INDEX(价格表!$B$4:$I$31,M7827,7),IF(J7827&gt;5.5,2.6+INDEX(价格表!$B$4:$I$31,M7827,8)*L7827)))))))</f>
        <v>3.25</v>
      </c>
    </row>
    <row r="7828" spans="1:14">
      <c r="A7828" s="20">
        <v>4311140764321</v>
      </c>
      <c r="B7828" s="18" t="s">
        <v>16</v>
      </c>
      <c r="C7828" s="21">
        <v>20201220</v>
      </c>
      <c r="D7828" s="21">
        <v>610538201209</v>
      </c>
      <c r="E7828" s="21" t="s">
        <v>16</v>
      </c>
      <c r="F7828" s="21">
        <v>20201230</v>
      </c>
      <c r="G7828" s="21" t="s">
        <v>17</v>
      </c>
      <c r="H7828" s="21" t="s">
        <v>294</v>
      </c>
      <c r="I7828" s="21" t="s">
        <v>295</v>
      </c>
      <c r="J7828" s="21">
        <v>1.42</v>
      </c>
      <c r="K7828" s="21" t="s">
        <v>20</v>
      </c>
      <c r="L7828">
        <f t="shared" si="142"/>
        <v>2</v>
      </c>
      <c r="M7828">
        <f>MATCH(H:H,价格表!$B$4:$B$35,0)</f>
        <v>18</v>
      </c>
      <c r="N7828" s="27">
        <f>IF(J7828&lt;=0.3,INDEX(价格表!$B$4:$I$31,M7828,2),IF(AND(J7828&gt;0.3,J7828&lt;=1),INDEX(价格表!$B$4:$I$31,M7828,3),IF(AND(J7828&gt;1,J7828&lt;=2.2),INDEX(价格表!$B$4:$I$31,M7828,4),IF(AND(J7828&gt;2.2,J7828&lt;=3.3),INDEX(价格表!$B$4:$I$31,M7828,5),IF(AND(J7828&gt;3.3,J7828&lt;=4),INDEX(价格表!$B$4:$I$31,M7828,6),IF(AND(J7828&gt;4,J7828&lt;=5.5),INDEX(价格表!$B$4:$I$31,M7828,7),IF(J7828&gt;5.5,2.6+INDEX(价格表!$B$4:$I$31,M7828,8)*L7828)))))))</f>
        <v>3.25</v>
      </c>
    </row>
    <row r="7829" spans="1:14">
      <c r="A7829" s="20">
        <v>4311140764325</v>
      </c>
      <c r="B7829" s="18" t="s">
        <v>16</v>
      </c>
      <c r="C7829" s="21">
        <v>20201220</v>
      </c>
      <c r="D7829" s="21">
        <v>610538201209</v>
      </c>
      <c r="E7829" s="21" t="s">
        <v>16</v>
      </c>
      <c r="F7829" s="21">
        <v>20201230</v>
      </c>
      <c r="G7829" s="21" t="s">
        <v>17</v>
      </c>
      <c r="H7829" s="21" t="s">
        <v>296</v>
      </c>
      <c r="I7829" s="21" t="s">
        <v>297</v>
      </c>
      <c r="J7829" s="21">
        <v>1.46</v>
      </c>
      <c r="K7829" s="21" t="s">
        <v>20</v>
      </c>
      <c r="L7829">
        <f t="shared" si="142"/>
        <v>2</v>
      </c>
      <c r="M7829">
        <f>MATCH(H:H,价格表!$B$4:$B$35,0)</f>
        <v>8</v>
      </c>
      <c r="N7829" s="27">
        <f>IF(J7829&lt;=0.3,INDEX(价格表!$B$4:$I$31,M7829,2),IF(AND(J7829&gt;0.3,J7829&lt;=1),INDEX(价格表!$B$4:$I$31,M7829,3),IF(AND(J7829&gt;1,J7829&lt;=2.2),INDEX(价格表!$B$4:$I$31,M7829,4),IF(AND(J7829&gt;2.2,J7829&lt;=3.3),INDEX(价格表!$B$4:$I$31,M7829,5),IF(AND(J7829&gt;3.3,J7829&lt;=4),INDEX(价格表!$B$4:$I$31,M7829,6),IF(AND(J7829&gt;4,J7829&lt;=5.5),INDEX(价格表!$B$4:$I$31,M7829,7),IF(J7829&gt;5.5,2.6+INDEX(价格表!$B$4:$I$31,M7829,8)*L7829)))))))</f>
        <v>2.95</v>
      </c>
    </row>
    <row r="7830" spans="1:14">
      <c r="A7830" s="20">
        <v>4311140764326</v>
      </c>
      <c r="B7830" s="18" t="s">
        <v>16</v>
      </c>
      <c r="C7830" s="21">
        <v>20201220</v>
      </c>
      <c r="D7830" s="21">
        <v>610538201209</v>
      </c>
      <c r="E7830" s="21" t="s">
        <v>16</v>
      </c>
      <c r="F7830" s="21">
        <v>20201230</v>
      </c>
      <c r="G7830" s="21" t="s">
        <v>17</v>
      </c>
      <c r="H7830" s="21" t="s">
        <v>294</v>
      </c>
      <c r="I7830" s="21" t="s">
        <v>295</v>
      </c>
      <c r="J7830" s="21">
        <v>1.42</v>
      </c>
      <c r="K7830" s="21" t="s">
        <v>20</v>
      </c>
      <c r="L7830">
        <f t="shared" si="142"/>
        <v>2</v>
      </c>
      <c r="M7830">
        <f>MATCH(H:H,价格表!$B$4:$B$35,0)</f>
        <v>18</v>
      </c>
      <c r="N7830" s="27">
        <f>IF(J7830&lt;=0.3,INDEX(价格表!$B$4:$I$31,M7830,2),IF(AND(J7830&gt;0.3,J7830&lt;=1),INDEX(价格表!$B$4:$I$31,M7830,3),IF(AND(J7830&gt;1,J7830&lt;=2.2),INDEX(价格表!$B$4:$I$31,M7830,4),IF(AND(J7830&gt;2.2,J7830&lt;=3.3),INDEX(价格表!$B$4:$I$31,M7830,5),IF(AND(J7830&gt;3.3,J7830&lt;=4),INDEX(价格表!$B$4:$I$31,M7830,6),IF(AND(J7830&gt;4,J7830&lt;=5.5),INDEX(价格表!$B$4:$I$31,M7830,7),IF(J7830&gt;5.5,2.6+INDEX(价格表!$B$4:$I$31,M7830,8)*L7830)))))))</f>
        <v>3.25</v>
      </c>
    </row>
    <row r="7831" spans="1:14">
      <c r="A7831" s="20">
        <v>4311140775568</v>
      </c>
      <c r="B7831" s="18" t="s">
        <v>16</v>
      </c>
      <c r="C7831" s="21">
        <v>20201220</v>
      </c>
      <c r="D7831" s="21">
        <v>610538201209</v>
      </c>
      <c r="E7831" s="21" t="s">
        <v>16</v>
      </c>
      <c r="F7831" s="21">
        <v>20201230</v>
      </c>
      <c r="G7831" s="21" t="s">
        <v>17</v>
      </c>
      <c r="H7831" s="21" t="s">
        <v>302</v>
      </c>
      <c r="I7831" s="21" t="s">
        <v>303</v>
      </c>
      <c r="J7831" s="21">
        <v>1.47</v>
      </c>
      <c r="K7831" s="21" t="s">
        <v>20</v>
      </c>
      <c r="L7831">
        <f t="shared" si="142"/>
        <v>2</v>
      </c>
      <c r="M7831">
        <f>MATCH(H:H,价格表!$B$4:$B$35,0)</f>
        <v>6</v>
      </c>
      <c r="N7831" s="27">
        <f>IF(J7831&lt;=0.3,INDEX(价格表!$B$4:$I$31,M7831,2),IF(AND(J7831&gt;0.3,J7831&lt;=1),INDEX(价格表!$B$4:$I$31,M7831,3),IF(AND(J7831&gt;1,J7831&lt;=2.2),INDEX(价格表!$B$4:$I$31,M7831,4),IF(AND(J7831&gt;2.2,J7831&lt;=3.3),INDEX(价格表!$B$4:$I$31,M7831,5),IF(AND(J7831&gt;3.3,J7831&lt;=4),INDEX(价格表!$B$4:$I$31,M7831,6),IF(AND(J7831&gt;4,J7831&lt;=5.5),INDEX(价格表!$B$4:$I$31,M7831,7),IF(J7831&gt;5.5,2.6+INDEX(价格表!$B$4:$I$31,M7831,8)*L7831)))))))</f>
        <v>2.95</v>
      </c>
    </row>
    <row r="7832" spans="1:14">
      <c r="A7832" s="20">
        <v>4311140775573</v>
      </c>
      <c r="B7832" s="18" t="s">
        <v>16</v>
      </c>
      <c r="C7832" s="21">
        <v>20201220</v>
      </c>
      <c r="D7832" s="21">
        <v>610538201209</v>
      </c>
      <c r="E7832" s="21" t="s">
        <v>16</v>
      </c>
      <c r="F7832" s="21">
        <v>20201230</v>
      </c>
      <c r="G7832" s="21" t="s">
        <v>17</v>
      </c>
      <c r="H7832" s="21" t="s">
        <v>294</v>
      </c>
      <c r="I7832" s="21" t="s">
        <v>295</v>
      </c>
      <c r="J7832" s="21">
        <v>1.45</v>
      </c>
      <c r="K7832" s="21" t="s">
        <v>20</v>
      </c>
      <c r="L7832">
        <f t="shared" si="142"/>
        <v>2</v>
      </c>
      <c r="M7832">
        <f>MATCH(H:H,价格表!$B$4:$B$35,0)</f>
        <v>18</v>
      </c>
      <c r="N7832" s="27">
        <f>IF(J7832&lt;=0.3,INDEX(价格表!$B$4:$I$31,M7832,2),IF(AND(J7832&gt;0.3,J7832&lt;=1),INDEX(价格表!$B$4:$I$31,M7832,3),IF(AND(J7832&gt;1,J7832&lt;=2.2),INDEX(价格表!$B$4:$I$31,M7832,4),IF(AND(J7832&gt;2.2,J7832&lt;=3.3),INDEX(价格表!$B$4:$I$31,M7832,5),IF(AND(J7832&gt;3.3,J7832&lt;=4),INDEX(价格表!$B$4:$I$31,M7832,6),IF(AND(J7832&gt;4,J7832&lt;=5.5),INDEX(价格表!$B$4:$I$31,M7832,7),IF(J7832&gt;5.5,2.6+INDEX(价格表!$B$4:$I$31,M7832,8)*L7832)))))))</f>
        <v>3.25</v>
      </c>
    </row>
    <row r="7833" spans="1:14">
      <c r="A7833" s="20">
        <v>4311140786750</v>
      </c>
      <c r="B7833" s="18" t="s">
        <v>16</v>
      </c>
      <c r="C7833" s="21">
        <v>20201220</v>
      </c>
      <c r="D7833" s="21">
        <v>610538201209</v>
      </c>
      <c r="E7833" s="21" t="s">
        <v>16</v>
      </c>
      <c r="F7833" s="21">
        <v>20201230</v>
      </c>
      <c r="G7833" s="21" t="s">
        <v>17</v>
      </c>
      <c r="H7833" s="21" t="s">
        <v>305</v>
      </c>
      <c r="I7833" s="21" t="s">
        <v>340</v>
      </c>
      <c r="J7833" s="21">
        <v>1.46</v>
      </c>
      <c r="K7833" s="21" t="s">
        <v>20</v>
      </c>
      <c r="L7833">
        <f t="shared" si="142"/>
        <v>2</v>
      </c>
      <c r="M7833">
        <f>MATCH(H:H,价格表!$B$4:$B$35,0)</f>
        <v>26</v>
      </c>
      <c r="N7833" s="27">
        <f>IF(J7833&lt;=0.3,INDEX(价格表!$B$4:$I$31,M7833,2),IF(AND(J7833&gt;0.3,J7833&lt;=1),INDEX(价格表!$B$4:$I$31,M7833,3),IF(AND(J7833&gt;1,J7833&lt;=2.2),INDEX(价格表!$B$4:$I$31,M7833,4),IF(AND(J7833&gt;2.2,J7833&lt;=3.3),INDEX(价格表!$B$4:$I$31,M7833,5),IF(AND(J7833&gt;3.3,J7833&lt;=4),INDEX(价格表!$B$4:$I$31,M7833,6),IF(AND(J7833&gt;4,J7833&lt;=5.5),INDEX(价格表!$B$4:$I$31,M7833,7),IF(J7833&gt;5.5,2.6+INDEX(价格表!$B$4:$I$31,M7833,8)*L7833)))))))</f>
        <v>2.15</v>
      </c>
    </row>
    <row r="7834" spans="1:14">
      <c r="A7834" s="20">
        <v>4311140786753</v>
      </c>
      <c r="B7834" s="18" t="s">
        <v>16</v>
      </c>
      <c r="C7834" s="21">
        <v>20201220</v>
      </c>
      <c r="D7834" s="21">
        <v>610538201209</v>
      </c>
      <c r="E7834" s="21" t="s">
        <v>16</v>
      </c>
      <c r="F7834" s="21">
        <v>20201230</v>
      </c>
      <c r="G7834" s="21" t="s">
        <v>17</v>
      </c>
      <c r="H7834" s="21" t="s">
        <v>296</v>
      </c>
      <c r="I7834" s="21" t="s">
        <v>297</v>
      </c>
      <c r="J7834" s="21">
        <v>1.45</v>
      </c>
      <c r="K7834" s="21" t="s">
        <v>20</v>
      </c>
      <c r="L7834">
        <f t="shared" si="142"/>
        <v>2</v>
      </c>
      <c r="M7834">
        <f>MATCH(H:H,价格表!$B$4:$B$35,0)</f>
        <v>8</v>
      </c>
      <c r="N7834" s="27">
        <f>IF(J7834&lt;=0.3,INDEX(价格表!$B$4:$I$31,M7834,2),IF(AND(J7834&gt;0.3,J7834&lt;=1),INDEX(价格表!$B$4:$I$31,M7834,3),IF(AND(J7834&gt;1,J7834&lt;=2.2),INDEX(价格表!$B$4:$I$31,M7834,4),IF(AND(J7834&gt;2.2,J7834&lt;=3.3),INDEX(价格表!$B$4:$I$31,M7834,5),IF(AND(J7834&gt;3.3,J7834&lt;=4),INDEX(价格表!$B$4:$I$31,M7834,6),IF(AND(J7834&gt;4,J7834&lt;=5.5),INDEX(价格表!$B$4:$I$31,M7834,7),IF(J7834&gt;5.5,2.6+INDEX(价格表!$B$4:$I$31,M7834,8)*L7834)))))))</f>
        <v>2.95</v>
      </c>
    </row>
    <row r="7835" spans="1:14">
      <c r="A7835" s="20">
        <v>4311140786819</v>
      </c>
      <c r="B7835" s="18" t="s">
        <v>16</v>
      </c>
      <c r="C7835" s="21">
        <v>20201220</v>
      </c>
      <c r="D7835" s="21">
        <v>610538201209</v>
      </c>
      <c r="E7835" s="21" t="s">
        <v>16</v>
      </c>
      <c r="F7835" s="21">
        <v>20201230</v>
      </c>
      <c r="G7835" s="21" t="s">
        <v>17</v>
      </c>
      <c r="H7835" s="21" t="s">
        <v>296</v>
      </c>
      <c r="I7835" s="21" t="s">
        <v>297</v>
      </c>
      <c r="J7835" s="21">
        <v>1.42</v>
      </c>
      <c r="K7835" s="21" t="s">
        <v>20</v>
      </c>
      <c r="L7835">
        <f t="shared" si="142"/>
        <v>2</v>
      </c>
      <c r="M7835">
        <f>MATCH(H:H,价格表!$B$4:$B$35,0)</f>
        <v>8</v>
      </c>
      <c r="N7835" s="27">
        <f>IF(J7835&lt;=0.3,INDEX(价格表!$B$4:$I$31,M7835,2),IF(AND(J7835&gt;0.3,J7835&lt;=1),INDEX(价格表!$B$4:$I$31,M7835,3),IF(AND(J7835&gt;1,J7835&lt;=2.2),INDEX(价格表!$B$4:$I$31,M7835,4),IF(AND(J7835&gt;2.2,J7835&lt;=3.3),INDEX(价格表!$B$4:$I$31,M7835,5),IF(AND(J7835&gt;3.3,J7835&lt;=4),INDEX(价格表!$B$4:$I$31,M7835,6),IF(AND(J7835&gt;4,J7835&lt;=5.5),INDEX(价格表!$B$4:$I$31,M7835,7),IF(J7835&gt;5.5,2.6+INDEX(价格表!$B$4:$I$31,M7835,8)*L7835)))))))</f>
        <v>2.95</v>
      </c>
    </row>
    <row r="7836" spans="1:14">
      <c r="A7836" s="20">
        <v>4311140794044</v>
      </c>
      <c r="B7836" s="18" t="s">
        <v>16</v>
      </c>
      <c r="C7836" s="21">
        <v>20201220</v>
      </c>
      <c r="D7836" s="21">
        <v>610538201209</v>
      </c>
      <c r="E7836" s="21" t="s">
        <v>16</v>
      </c>
      <c r="F7836" s="21">
        <v>20201230</v>
      </c>
      <c r="G7836" s="21" t="s">
        <v>17</v>
      </c>
      <c r="H7836" s="21" t="s">
        <v>298</v>
      </c>
      <c r="I7836" s="21" t="s">
        <v>320</v>
      </c>
      <c r="J7836" s="21">
        <v>1.42</v>
      </c>
      <c r="K7836" s="21" t="s">
        <v>20</v>
      </c>
      <c r="L7836">
        <f t="shared" si="142"/>
        <v>2</v>
      </c>
      <c r="M7836">
        <f>MATCH(H:H,价格表!$B$4:$B$35,0)</f>
        <v>29</v>
      </c>
      <c r="N7836" s="27">
        <f>L7836*8+3</f>
        <v>19</v>
      </c>
    </row>
    <row r="7837" spans="1:14">
      <c r="A7837" s="20">
        <v>4311140798865</v>
      </c>
      <c r="B7837" s="18" t="s">
        <v>16</v>
      </c>
      <c r="C7837" s="21">
        <v>20201220</v>
      </c>
      <c r="D7837" s="21">
        <v>610538201209</v>
      </c>
      <c r="E7837" s="21" t="s">
        <v>16</v>
      </c>
      <c r="F7837" s="21">
        <v>20201230</v>
      </c>
      <c r="G7837" s="21" t="s">
        <v>17</v>
      </c>
      <c r="H7837" s="21" t="s">
        <v>298</v>
      </c>
      <c r="I7837" s="21" t="s">
        <v>299</v>
      </c>
      <c r="J7837" s="21">
        <v>1.42</v>
      </c>
      <c r="K7837" s="21" t="s">
        <v>20</v>
      </c>
      <c r="L7837">
        <f t="shared" si="142"/>
        <v>2</v>
      </c>
      <c r="M7837">
        <f>MATCH(H:H,价格表!$B$4:$B$35,0)</f>
        <v>29</v>
      </c>
      <c r="N7837" s="27">
        <f>L7837*5+3</f>
        <v>13</v>
      </c>
    </row>
    <row r="7838" spans="1:14">
      <c r="A7838" s="20">
        <v>4311140798867</v>
      </c>
      <c r="B7838" s="18" t="s">
        <v>16</v>
      </c>
      <c r="C7838" s="21">
        <v>20201220</v>
      </c>
      <c r="D7838" s="21">
        <v>610538201209</v>
      </c>
      <c r="E7838" s="21" t="s">
        <v>16</v>
      </c>
      <c r="F7838" s="21">
        <v>20201230</v>
      </c>
      <c r="G7838" s="21" t="s">
        <v>17</v>
      </c>
      <c r="H7838" s="21" t="s">
        <v>296</v>
      </c>
      <c r="I7838" s="21" t="s">
        <v>297</v>
      </c>
      <c r="J7838" s="21">
        <v>1.42</v>
      </c>
      <c r="K7838" s="21" t="s">
        <v>20</v>
      </c>
      <c r="L7838">
        <f t="shared" si="142"/>
        <v>2</v>
      </c>
      <c r="M7838">
        <f>MATCH(H:H,价格表!$B$4:$B$35,0)</f>
        <v>8</v>
      </c>
      <c r="N7838" s="27">
        <f>IF(J7838&lt;=0.3,INDEX(价格表!$B$4:$I$31,M7838,2),IF(AND(J7838&gt;0.3,J7838&lt;=1),INDEX(价格表!$B$4:$I$31,M7838,3),IF(AND(J7838&gt;1,J7838&lt;=2.2),INDEX(价格表!$B$4:$I$31,M7838,4),IF(AND(J7838&gt;2.2,J7838&lt;=3.3),INDEX(价格表!$B$4:$I$31,M7838,5),IF(AND(J7838&gt;3.3,J7838&lt;=4),INDEX(价格表!$B$4:$I$31,M7838,6),IF(AND(J7838&gt;4,J7838&lt;=5.5),INDEX(价格表!$B$4:$I$31,M7838,7),IF(J7838&gt;5.5,2.6+INDEX(价格表!$B$4:$I$31,M7838,8)*L7838)))))))</f>
        <v>2.95</v>
      </c>
    </row>
    <row r="7839" spans="1:14">
      <c r="A7839" s="20">
        <v>4311140798871</v>
      </c>
      <c r="B7839" s="18" t="s">
        <v>16</v>
      </c>
      <c r="C7839" s="21">
        <v>20201220</v>
      </c>
      <c r="D7839" s="21">
        <v>610538201209</v>
      </c>
      <c r="E7839" s="21" t="s">
        <v>16</v>
      </c>
      <c r="F7839" s="21">
        <v>20201230</v>
      </c>
      <c r="G7839" s="21" t="s">
        <v>17</v>
      </c>
      <c r="H7839" s="21" t="s">
        <v>305</v>
      </c>
      <c r="I7839" s="21" t="s">
        <v>337</v>
      </c>
      <c r="J7839" s="21">
        <v>1.45</v>
      </c>
      <c r="K7839" s="21" t="s">
        <v>20</v>
      </c>
      <c r="L7839">
        <f t="shared" si="142"/>
        <v>2</v>
      </c>
      <c r="M7839">
        <f>MATCH(H:H,价格表!$B$4:$B$35,0)</f>
        <v>26</v>
      </c>
      <c r="N7839" s="27">
        <f>IF(J7839&lt;=0.3,INDEX(价格表!$B$4:$I$31,M7839,2),IF(AND(J7839&gt;0.3,J7839&lt;=1),INDEX(价格表!$B$4:$I$31,M7839,3),IF(AND(J7839&gt;1,J7839&lt;=2.2),INDEX(价格表!$B$4:$I$31,M7839,4),IF(AND(J7839&gt;2.2,J7839&lt;=3.3),INDEX(价格表!$B$4:$I$31,M7839,5),IF(AND(J7839&gt;3.3,J7839&lt;=4),INDEX(价格表!$B$4:$I$31,M7839,6),IF(AND(J7839&gt;4,J7839&lt;=5.5),INDEX(价格表!$B$4:$I$31,M7839,7),IF(J7839&gt;5.5,2.6+INDEX(价格表!$B$4:$I$31,M7839,8)*L7839)))))))</f>
        <v>2.15</v>
      </c>
    </row>
    <row r="7840" spans="1:14">
      <c r="A7840" s="20">
        <v>4311140799998</v>
      </c>
      <c r="B7840" s="18" t="s">
        <v>16</v>
      </c>
      <c r="C7840" s="21">
        <v>20201220</v>
      </c>
      <c r="D7840" s="21">
        <v>610538201209</v>
      </c>
      <c r="E7840" s="21" t="s">
        <v>16</v>
      </c>
      <c r="F7840" s="21">
        <v>20201230</v>
      </c>
      <c r="G7840" s="21" t="s">
        <v>17</v>
      </c>
      <c r="H7840" s="21" t="s">
        <v>294</v>
      </c>
      <c r="I7840" s="21" t="s">
        <v>295</v>
      </c>
      <c r="J7840" s="21">
        <v>1.42</v>
      </c>
      <c r="K7840" s="21" t="s">
        <v>20</v>
      </c>
      <c r="L7840">
        <f t="shared" si="142"/>
        <v>2</v>
      </c>
      <c r="M7840">
        <f>MATCH(H:H,价格表!$B$4:$B$35,0)</f>
        <v>18</v>
      </c>
      <c r="N7840" s="27">
        <f>IF(J7840&lt;=0.3,INDEX(价格表!$B$4:$I$31,M7840,2),IF(AND(J7840&gt;0.3,J7840&lt;=1),INDEX(价格表!$B$4:$I$31,M7840,3),IF(AND(J7840&gt;1,J7840&lt;=2.2),INDEX(价格表!$B$4:$I$31,M7840,4),IF(AND(J7840&gt;2.2,J7840&lt;=3.3),INDEX(价格表!$B$4:$I$31,M7840,5),IF(AND(J7840&gt;3.3,J7840&lt;=4),INDEX(价格表!$B$4:$I$31,M7840,6),IF(AND(J7840&gt;4,J7840&lt;=5.5),INDEX(价格表!$B$4:$I$31,M7840,7),IF(J7840&gt;5.5,2.6+INDEX(价格表!$B$4:$I$31,M7840,8)*L7840)))))))</f>
        <v>3.25</v>
      </c>
    </row>
    <row r="7841" spans="1:14">
      <c r="A7841" s="20">
        <v>4311140800959</v>
      </c>
      <c r="B7841" s="18" t="s">
        <v>16</v>
      </c>
      <c r="C7841" s="21">
        <v>20201220</v>
      </c>
      <c r="D7841" s="21">
        <v>610538201209</v>
      </c>
      <c r="E7841" s="21" t="s">
        <v>16</v>
      </c>
      <c r="F7841" s="21">
        <v>20201230</v>
      </c>
      <c r="G7841" s="21" t="s">
        <v>17</v>
      </c>
      <c r="H7841" s="21" t="s">
        <v>296</v>
      </c>
      <c r="I7841" s="21" t="s">
        <v>297</v>
      </c>
      <c r="J7841" s="21">
        <v>1.5</v>
      </c>
      <c r="K7841" s="21" t="s">
        <v>20</v>
      </c>
      <c r="L7841">
        <f t="shared" si="142"/>
        <v>2</v>
      </c>
      <c r="M7841">
        <f>MATCH(H:H,价格表!$B$4:$B$35,0)</f>
        <v>8</v>
      </c>
      <c r="N7841" s="27">
        <f>IF(J7841&lt;=0.3,INDEX(价格表!$B$4:$I$31,M7841,2),IF(AND(J7841&gt;0.3,J7841&lt;=1),INDEX(价格表!$B$4:$I$31,M7841,3),IF(AND(J7841&gt;1,J7841&lt;=2.2),INDEX(价格表!$B$4:$I$31,M7841,4),IF(AND(J7841&gt;2.2,J7841&lt;=3.3),INDEX(价格表!$B$4:$I$31,M7841,5),IF(AND(J7841&gt;3.3,J7841&lt;=4),INDEX(价格表!$B$4:$I$31,M7841,6),IF(AND(J7841&gt;4,J7841&lt;=5.5),INDEX(价格表!$B$4:$I$31,M7841,7),IF(J7841&gt;5.5,2.6+INDEX(价格表!$B$4:$I$31,M7841,8)*L7841)))))))</f>
        <v>2.95</v>
      </c>
    </row>
    <row r="7842" spans="1:14">
      <c r="A7842" s="20">
        <v>4311140807184</v>
      </c>
      <c r="B7842" s="18" t="s">
        <v>16</v>
      </c>
      <c r="C7842" s="21">
        <v>20201220</v>
      </c>
      <c r="D7842" s="21">
        <v>610538201209</v>
      </c>
      <c r="E7842" s="21" t="s">
        <v>16</v>
      </c>
      <c r="F7842" s="21">
        <v>20201230</v>
      </c>
      <c r="G7842" s="21" t="s">
        <v>17</v>
      </c>
      <c r="H7842" s="21" t="s">
        <v>302</v>
      </c>
      <c r="I7842" s="21" t="s">
        <v>303</v>
      </c>
      <c r="J7842" s="21">
        <v>1.42</v>
      </c>
      <c r="K7842" s="21" t="s">
        <v>20</v>
      </c>
      <c r="L7842">
        <f t="shared" si="142"/>
        <v>2</v>
      </c>
      <c r="M7842">
        <f>MATCH(H:H,价格表!$B$4:$B$35,0)</f>
        <v>6</v>
      </c>
      <c r="N7842" s="27">
        <f>IF(J7842&lt;=0.3,INDEX(价格表!$B$4:$I$31,M7842,2),IF(AND(J7842&gt;0.3,J7842&lt;=1),INDEX(价格表!$B$4:$I$31,M7842,3),IF(AND(J7842&gt;1,J7842&lt;=2.2),INDEX(价格表!$B$4:$I$31,M7842,4),IF(AND(J7842&gt;2.2,J7842&lt;=3.3),INDEX(价格表!$B$4:$I$31,M7842,5),IF(AND(J7842&gt;3.3,J7842&lt;=4),INDEX(价格表!$B$4:$I$31,M7842,6),IF(AND(J7842&gt;4,J7842&lt;=5.5),INDEX(价格表!$B$4:$I$31,M7842,7),IF(J7842&gt;5.5,2.6+INDEX(价格表!$B$4:$I$31,M7842,8)*L7842)))))))</f>
        <v>2.95</v>
      </c>
    </row>
    <row r="7843" spans="1:14">
      <c r="A7843" s="20">
        <v>4311140807208</v>
      </c>
      <c r="B7843" s="18" t="s">
        <v>16</v>
      </c>
      <c r="C7843" s="21">
        <v>20201220</v>
      </c>
      <c r="D7843" s="21">
        <v>610538201209</v>
      </c>
      <c r="E7843" s="21" t="s">
        <v>16</v>
      </c>
      <c r="F7843" s="21">
        <v>20201230</v>
      </c>
      <c r="G7843" s="21" t="s">
        <v>17</v>
      </c>
      <c r="H7843" s="21" t="s">
        <v>302</v>
      </c>
      <c r="I7843" s="21" t="s">
        <v>303</v>
      </c>
      <c r="J7843" s="21">
        <v>1.52</v>
      </c>
      <c r="K7843" s="21" t="s">
        <v>20</v>
      </c>
      <c r="L7843">
        <f t="shared" si="142"/>
        <v>2</v>
      </c>
      <c r="M7843">
        <f>MATCH(H:H,价格表!$B$4:$B$35,0)</f>
        <v>6</v>
      </c>
      <c r="N7843" s="27">
        <f>IF(J7843&lt;=0.3,INDEX(价格表!$B$4:$I$31,M7843,2),IF(AND(J7843&gt;0.3,J7843&lt;=1),INDEX(价格表!$B$4:$I$31,M7843,3),IF(AND(J7843&gt;1,J7843&lt;=2.2),INDEX(价格表!$B$4:$I$31,M7843,4),IF(AND(J7843&gt;2.2,J7843&lt;=3.3),INDEX(价格表!$B$4:$I$31,M7843,5),IF(AND(J7843&gt;3.3,J7843&lt;=4),INDEX(价格表!$B$4:$I$31,M7843,6),IF(AND(J7843&gt;4,J7843&lt;=5.5),INDEX(价格表!$B$4:$I$31,M7843,7),IF(J7843&gt;5.5,2.6+INDEX(价格表!$B$4:$I$31,M7843,8)*L7843)))))))</f>
        <v>2.95</v>
      </c>
    </row>
    <row r="7844" spans="1:14">
      <c r="A7844" s="20">
        <v>4311140814475</v>
      </c>
      <c r="B7844" s="18" t="s">
        <v>16</v>
      </c>
      <c r="C7844" s="21">
        <v>20201220</v>
      </c>
      <c r="D7844" s="21">
        <v>610538201209</v>
      </c>
      <c r="E7844" s="21" t="s">
        <v>16</v>
      </c>
      <c r="F7844" s="21">
        <v>20201230</v>
      </c>
      <c r="G7844" s="21" t="s">
        <v>17</v>
      </c>
      <c r="H7844" s="21" t="s">
        <v>302</v>
      </c>
      <c r="I7844" s="21" t="s">
        <v>303</v>
      </c>
      <c r="J7844" s="21">
        <v>1.42</v>
      </c>
      <c r="K7844" s="21" t="s">
        <v>20</v>
      </c>
      <c r="L7844">
        <f t="shared" si="142"/>
        <v>2</v>
      </c>
      <c r="M7844">
        <f>MATCH(H:H,价格表!$B$4:$B$35,0)</f>
        <v>6</v>
      </c>
      <c r="N7844" s="27">
        <f>IF(J7844&lt;=0.3,INDEX(价格表!$B$4:$I$31,M7844,2),IF(AND(J7844&gt;0.3,J7844&lt;=1),INDEX(价格表!$B$4:$I$31,M7844,3),IF(AND(J7844&gt;1,J7844&lt;=2.2),INDEX(价格表!$B$4:$I$31,M7844,4),IF(AND(J7844&gt;2.2,J7844&lt;=3.3),INDEX(价格表!$B$4:$I$31,M7844,5),IF(AND(J7844&gt;3.3,J7844&lt;=4),INDEX(价格表!$B$4:$I$31,M7844,6),IF(AND(J7844&gt;4,J7844&lt;=5.5),INDEX(价格表!$B$4:$I$31,M7844,7),IF(J7844&gt;5.5,2.6+INDEX(价格表!$B$4:$I$31,M7844,8)*L7844)))))))</f>
        <v>2.95</v>
      </c>
    </row>
    <row r="7845" spans="1:14">
      <c r="A7845" s="20">
        <v>4311140814476</v>
      </c>
      <c r="B7845" s="18" t="s">
        <v>16</v>
      </c>
      <c r="C7845" s="21">
        <v>20201220</v>
      </c>
      <c r="D7845" s="21">
        <v>610538201209</v>
      </c>
      <c r="E7845" s="21" t="s">
        <v>16</v>
      </c>
      <c r="F7845" s="21">
        <v>20201230</v>
      </c>
      <c r="G7845" s="21" t="s">
        <v>17</v>
      </c>
      <c r="H7845" s="21" t="s">
        <v>305</v>
      </c>
      <c r="I7845" s="21" t="s">
        <v>316</v>
      </c>
      <c r="J7845" s="21">
        <v>1.45</v>
      </c>
      <c r="K7845" s="21" t="s">
        <v>20</v>
      </c>
      <c r="L7845">
        <f t="shared" si="142"/>
        <v>2</v>
      </c>
      <c r="M7845">
        <f>MATCH(H:H,价格表!$B$4:$B$35,0)</f>
        <v>26</v>
      </c>
      <c r="N7845" s="27">
        <f>IF(J7845&lt;=0.3,INDEX(价格表!$B$4:$I$31,M7845,2),IF(AND(J7845&gt;0.3,J7845&lt;=1),INDEX(价格表!$B$4:$I$31,M7845,3),IF(AND(J7845&gt;1,J7845&lt;=2.2),INDEX(价格表!$B$4:$I$31,M7845,4),IF(AND(J7845&gt;2.2,J7845&lt;=3.3),INDEX(价格表!$B$4:$I$31,M7845,5),IF(AND(J7845&gt;3.3,J7845&lt;=4),INDEX(价格表!$B$4:$I$31,M7845,6),IF(AND(J7845&gt;4,J7845&lt;=5.5),INDEX(价格表!$B$4:$I$31,M7845,7),IF(J7845&gt;5.5,2.6+INDEX(价格表!$B$4:$I$31,M7845,8)*L7845)))))))</f>
        <v>2.15</v>
      </c>
    </row>
    <row r="7846" spans="1:14">
      <c r="A7846" s="20">
        <v>4311140829950</v>
      </c>
      <c r="B7846" s="18" t="s">
        <v>16</v>
      </c>
      <c r="C7846" s="21">
        <v>20201220</v>
      </c>
      <c r="D7846" s="21">
        <v>610538201209</v>
      </c>
      <c r="E7846" s="21" t="s">
        <v>16</v>
      </c>
      <c r="F7846" s="21">
        <v>20201230</v>
      </c>
      <c r="G7846" s="21" t="s">
        <v>17</v>
      </c>
      <c r="H7846" s="21" t="s">
        <v>294</v>
      </c>
      <c r="I7846" s="21" t="s">
        <v>295</v>
      </c>
      <c r="J7846" s="21">
        <v>1.68</v>
      </c>
      <c r="K7846" s="21" t="s">
        <v>20</v>
      </c>
      <c r="L7846">
        <f t="shared" si="142"/>
        <v>2</v>
      </c>
      <c r="M7846">
        <f>MATCH(H:H,价格表!$B$4:$B$35,0)</f>
        <v>18</v>
      </c>
      <c r="N7846" s="27">
        <f>IF(J7846&lt;=0.3,INDEX(价格表!$B$4:$I$31,M7846,2),IF(AND(J7846&gt;0.3,J7846&lt;=1),INDEX(价格表!$B$4:$I$31,M7846,3),IF(AND(J7846&gt;1,J7846&lt;=2.2),INDEX(价格表!$B$4:$I$31,M7846,4),IF(AND(J7846&gt;2.2,J7846&lt;=3.3),INDEX(价格表!$B$4:$I$31,M7846,5),IF(AND(J7846&gt;3.3,J7846&lt;=4),INDEX(价格表!$B$4:$I$31,M7846,6),IF(AND(J7846&gt;4,J7846&lt;=5.5),INDEX(价格表!$B$4:$I$31,M7846,7),IF(J7846&gt;5.5,2.6+INDEX(价格表!$B$4:$I$31,M7846,8)*L7846)))))))</f>
        <v>3.25</v>
      </c>
    </row>
    <row r="7847" spans="1:14">
      <c r="A7847" s="20">
        <v>4311142994692</v>
      </c>
      <c r="B7847" s="18" t="s">
        <v>16</v>
      </c>
      <c r="C7847" s="21">
        <v>20201220</v>
      </c>
      <c r="D7847" s="21">
        <v>610538201209</v>
      </c>
      <c r="E7847" s="21" t="s">
        <v>16</v>
      </c>
      <c r="F7847" s="21">
        <v>20201230</v>
      </c>
      <c r="G7847" s="21" t="s">
        <v>17</v>
      </c>
      <c r="H7847" s="21" t="s">
        <v>298</v>
      </c>
      <c r="I7847" s="21" t="s">
        <v>322</v>
      </c>
      <c r="J7847" s="21">
        <v>1.48</v>
      </c>
      <c r="K7847" s="21" t="s">
        <v>20</v>
      </c>
      <c r="L7847">
        <f t="shared" si="142"/>
        <v>2</v>
      </c>
      <c r="M7847">
        <f>MATCH(H:H,价格表!$B$4:$B$35,0)</f>
        <v>29</v>
      </c>
      <c r="N7847" s="27">
        <f>L7847*8+3</f>
        <v>19</v>
      </c>
    </row>
    <row r="7848" spans="1:14">
      <c r="A7848" s="20">
        <v>4311142994693</v>
      </c>
      <c r="B7848" s="18" t="s">
        <v>16</v>
      </c>
      <c r="C7848" s="21">
        <v>20201220</v>
      </c>
      <c r="D7848" s="21">
        <v>610538201209</v>
      </c>
      <c r="E7848" s="21" t="s">
        <v>16</v>
      </c>
      <c r="F7848" s="21">
        <v>20201230</v>
      </c>
      <c r="G7848" s="21" t="s">
        <v>17</v>
      </c>
      <c r="H7848" s="21" t="s">
        <v>298</v>
      </c>
      <c r="I7848" s="21" t="s">
        <v>329</v>
      </c>
      <c r="J7848" s="21">
        <v>1.48</v>
      </c>
      <c r="K7848" s="21" t="s">
        <v>20</v>
      </c>
      <c r="L7848">
        <f t="shared" si="142"/>
        <v>2</v>
      </c>
      <c r="M7848">
        <f>MATCH(H:H,价格表!$B$4:$B$35,0)</f>
        <v>29</v>
      </c>
      <c r="N7848" s="27">
        <f>L7848*8+3</f>
        <v>19</v>
      </c>
    </row>
    <row r="7849" spans="1:14">
      <c r="A7849" s="20">
        <v>4311145858989</v>
      </c>
      <c r="B7849" s="18" t="s">
        <v>16</v>
      </c>
      <c r="C7849" s="21">
        <v>20201220</v>
      </c>
      <c r="D7849" s="21">
        <v>610538201209</v>
      </c>
      <c r="E7849" s="21" t="s">
        <v>16</v>
      </c>
      <c r="F7849" s="21">
        <v>20201230</v>
      </c>
      <c r="G7849" s="21" t="s">
        <v>17</v>
      </c>
      <c r="H7849" s="21" t="s">
        <v>298</v>
      </c>
      <c r="I7849" s="21" t="s">
        <v>313</v>
      </c>
      <c r="J7849" s="21">
        <v>1.61</v>
      </c>
      <c r="K7849" s="21" t="s">
        <v>20</v>
      </c>
      <c r="L7849">
        <f t="shared" si="142"/>
        <v>2</v>
      </c>
      <c r="M7849">
        <f>MATCH(H:H,价格表!$B$4:$B$35,0)</f>
        <v>29</v>
      </c>
      <c r="N7849" s="27">
        <f>L7849*5+3</f>
        <v>13</v>
      </c>
    </row>
    <row r="7850" spans="1:14">
      <c r="A7850" s="20">
        <v>4311145858993</v>
      </c>
      <c r="B7850" s="18" t="s">
        <v>16</v>
      </c>
      <c r="C7850" s="21">
        <v>20201220</v>
      </c>
      <c r="D7850" s="21">
        <v>610538201209</v>
      </c>
      <c r="E7850" s="21" t="s">
        <v>16</v>
      </c>
      <c r="F7850" s="21">
        <v>20201230</v>
      </c>
      <c r="G7850" s="21" t="s">
        <v>17</v>
      </c>
      <c r="H7850" s="21" t="s">
        <v>296</v>
      </c>
      <c r="I7850" s="21" t="s">
        <v>297</v>
      </c>
      <c r="J7850" s="21">
        <v>1.49</v>
      </c>
      <c r="K7850" s="21" t="s">
        <v>20</v>
      </c>
      <c r="L7850">
        <f t="shared" si="142"/>
        <v>2</v>
      </c>
      <c r="M7850">
        <f>MATCH(H:H,价格表!$B$4:$B$35,0)</f>
        <v>8</v>
      </c>
      <c r="N7850" s="27">
        <f>IF(J7850&lt;=0.3,INDEX(价格表!$B$4:$I$31,M7850,2),IF(AND(J7850&gt;0.3,J7850&lt;=1),INDEX(价格表!$B$4:$I$31,M7850,3),IF(AND(J7850&gt;1,J7850&lt;=2.2),INDEX(价格表!$B$4:$I$31,M7850,4),IF(AND(J7850&gt;2.2,J7850&lt;=3.3),INDEX(价格表!$B$4:$I$31,M7850,5),IF(AND(J7850&gt;3.3,J7850&lt;=4),INDEX(价格表!$B$4:$I$31,M7850,6),IF(AND(J7850&gt;4,J7850&lt;=5.5),INDEX(价格表!$B$4:$I$31,M7850,7),IF(J7850&gt;5.5,2.6+INDEX(价格表!$B$4:$I$31,M7850,8)*L7850)))))))</f>
        <v>2.95</v>
      </c>
    </row>
    <row r="7851" spans="1:14">
      <c r="A7851" s="20">
        <v>4311145887477</v>
      </c>
      <c r="B7851" s="18" t="s">
        <v>16</v>
      </c>
      <c r="C7851" s="21">
        <v>20201220</v>
      </c>
      <c r="D7851" s="21">
        <v>610538201209</v>
      </c>
      <c r="E7851" s="21" t="s">
        <v>16</v>
      </c>
      <c r="F7851" s="21">
        <v>20201230</v>
      </c>
      <c r="G7851" s="21" t="s">
        <v>17</v>
      </c>
      <c r="H7851" s="21" t="s">
        <v>298</v>
      </c>
      <c r="I7851" s="21" t="s">
        <v>299</v>
      </c>
      <c r="J7851" s="21">
        <v>1.48</v>
      </c>
      <c r="K7851" s="21" t="s">
        <v>20</v>
      </c>
      <c r="L7851">
        <f t="shared" si="142"/>
        <v>2</v>
      </c>
      <c r="M7851">
        <f>MATCH(H:H,价格表!$B$4:$B$35,0)</f>
        <v>29</v>
      </c>
      <c r="N7851" s="27">
        <f>L7851*5+3</f>
        <v>13</v>
      </c>
    </row>
    <row r="7852" spans="1:14">
      <c r="A7852" s="20">
        <v>4311145887484</v>
      </c>
      <c r="B7852" s="18" t="s">
        <v>16</v>
      </c>
      <c r="C7852" s="21">
        <v>20201220</v>
      </c>
      <c r="D7852" s="21">
        <v>610538201209</v>
      </c>
      <c r="E7852" s="21" t="s">
        <v>16</v>
      </c>
      <c r="F7852" s="21">
        <v>20201230</v>
      </c>
      <c r="G7852" s="21" t="s">
        <v>17</v>
      </c>
      <c r="H7852" s="21" t="s">
        <v>308</v>
      </c>
      <c r="I7852" s="21" t="s">
        <v>330</v>
      </c>
      <c r="J7852" s="21">
        <v>1.48</v>
      </c>
      <c r="K7852" s="21" t="s">
        <v>20</v>
      </c>
      <c r="L7852">
        <f t="shared" si="142"/>
        <v>2</v>
      </c>
      <c r="M7852">
        <f>MATCH(H:H,价格表!$B$4:$B$35,0)</f>
        <v>27</v>
      </c>
      <c r="N7852" s="27">
        <f>IF(J7852&lt;=0.3,INDEX(价格表!$B$4:$I$31,M7852,2),IF(AND(J7852&gt;0.3,J7852&lt;=1),INDEX(价格表!$B$4:$I$31,M7852,3),IF(AND(J7852&gt;1,J7852&lt;=2.2),INDEX(价格表!$B$4:$I$31,M7852,4),IF(AND(J7852&gt;2.2,J7852&lt;=3.3),INDEX(价格表!$B$4:$I$31,M7852,5),IF(AND(J7852&gt;3.3,J7852&lt;=4),INDEX(价格表!$B$4:$I$31,M7852,6),IF(AND(J7852&gt;4,J7852&lt;=5.5),INDEX(价格表!$B$4:$I$31,M7852,7),IF(J7852&gt;5.5,2.6+INDEX(价格表!$B$4:$I$31,M7852,8)*L7852)))))))</f>
        <v>2.15</v>
      </c>
    </row>
    <row r="7853" spans="1:14">
      <c r="A7853" s="20">
        <v>4311145887485</v>
      </c>
      <c r="B7853" s="18" t="s">
        <v>16</v>
      </c>
      <c r="C7853" s="21">
        <v>20201220</v>
      </c>
      <c r="D7853" s="21">
        <v>610538201209</v>
      </c>
      <c r="E7853" s="21" t="s">
        <v>16</v>
      </c>
      <c r="F7853" s="21">
        <v>20201230</v>
      </c>
      <c r="G7853" s="21" t="s">
        <v>17</v>
      </c>
      <c r="H7853" s="21" t="s">
        <v>302</v>
      </c>
      <c r="I7853" s="21" t="s">
        <v>303</v>
      </c>
      <c r="J7853" s="21">
        <v>1.48</v>
      </c>
      <c r="K7853" s="21" t="s">
        <v>20</v>
      </c>
      <c r="L7853">
        <f t="shared" si="142"/>
        <v>2</v>
      </c>
      <c r="M7853">
        <f>MATCH(H:H,价格表!$B$4:$B$35,0)</f>
        <v>6</v>
      </c>
      <c r="N7853" s="27">
        <f>IF(J7853&lt;=0.3,INDEX(价格表!$B$4:$I$31,M7853,2),IF(AND(J7853&gt;0.3,J7853&lt;=1),INDEX(价格表!$B$4:$I$31,M7853,3),IF(AND(J7853&gt;1,J7853&lt;=2.2),INDEX(价格表!$B$4:$I$31,M7853,4),IF(AND(J7853&gt;2.2,J7853&lt;=3.3),INDEX(价格表!$B$4:$I$31,M7853,5),IF(AND(J7853&gt;3.3,J7853&lt;=4),INDEX(价格表!$B$4:$I$31,M7853,6),IF(AND(J7853&gt;4,J7853&lt;=5.5),INDEX(价格表!$B$4:$I$31,M7853,7),IF(J7853&gt;5.5,2.6+INDEX(价格表!$B$4:$I$31,M7853,8)*L7853)))))))</f>
        <v>2.95</v>
      </c>
    </row>
    <row r="7854" spans="1:14">
      <c r="A7854" s="20">
        <v>4311149575646</v>
      </c>
      <c r="B7854" s="18" t="s">
        <v>16</v>
      </c>
      <c r="C7854" s="21">
        <v>20201220</v>
      </c>
      <c r="D7854" s="21">
        <v>610538201209</v>
      </c>
      <c r="E7854" s="21" t="s">
        <v>16</v>
      </c>
      <c r="F7854" s="21">
        <v>20201230</v>
      </c>
      <c r="G7854" s="21" t="s">
        <v>17</v>
      </c>
      <c r="H7854" s="21" t="s">
        <v>302</v>
      </c>
      <c r="I7854" s="21" t="s">
        <v>303</v>
      </c>
      <c r="J7854" s="21">
        <v>1.48</v>
      </c>
      <c r="K7854" s="21" t="s">
        <v>20</v>
      </c>
      <c r="L7854">
        <f t="shared" si="142"/>
        <v>2</v>
      </c>
      <c r="M7854">
        <f>MATCH(H:H,价格表!$B$4:$B$35,0)</f>
        <v>6</v>
      </c>
      <c r="N7854" s="27">
        <f>IF(J7854&lt;=0.3,INDEX(价格表!$B$4:$I$31,M7854,2),IF(AND(J7854&gt;0.3,J7854&lt;=1),INDEX(价格表!$B$4:$I$31,M7854,3),IF(AND(J7854&gt;1,J7854&lt;=2.2),INDEX(价格表!$B$4:$I$31,M7854,4),IF(AND(J7854&gt;2.2,J7854&lt;=3.3),INDEX(价格表!$B$4:$I$31,M7854,5),IF(AND(J7854&gt;3.3,J7854&lt;=4),INDEX(价格表!$B$4:$I$31,M7854,6),IF(AND(J7854&gt;4,J7854&lt;=5.5),INDEX(价格表!$B$4:$I$31,M7854,7),IF(J7854&gt;5.5,2.6+INDEX(价格表!$B$4:$I$31,M7854,8)*L7854)))))))</f>
        <v>2.95</v>
      </c>
    </row>
    <row r="7855" spans="1:14">
      <c r="A7855" s="20">
        <v>4311149575648</v>
      </c>
      <c r="B7855" s="18" t="s">
        <v>16</v>
      </c>
      <c r="C7855" s="21">
        <v>20201220</v>
      </c>
      <c r="D7855" s="21">
        <v>610538201209</v>
      </c>
      <c r="E7855" s="21" t="s">
        <v>16</v>
      </c>
      <c r="F7855" s="21">
        <v>20201230</v>
      </c>
      <c r="G7855" s="21" t="s">
        <v>17</v>
      </c>
      <c r="H7855" s="21" t="s">
        <v>302</v>
      </c>
      <c r="I7855" s="21" t="s">
        <v>303</v>
      </c>
      <c r="J7855" s="21">
        <v>1.48</v>
      </c>
      <c r="K7855" s="21" t="s">
        <v>20</v>
      </c>
      <c r="L7855">
        <f t="shared" si="142"/>
        <v>2</v>
      </c>
      <c r="M7855">
        <f>MATCH(H:H,价格表!$B$4:$B$35,0)</f>
        <v>6</v>
      </c>
      <c r="N7855" s="27">
        <f>IF(J7855&lt;=0.3,INDEX(价格表!$B$4:$I$31,M7855,2),IF(AND(J7855&gt;0.3,J7855&lt;=1),INDEX(价格表!$B$4:$I$31,M7855,3),IF(AND(J7855&gt;1,J7855&lt;=2.2),INDEX(价格表!$B$4:$I$31,M7855,4),IF(AND(J7855&gt;2.2,J7855&lt;=3.3),INDEX(价格表!$B$4:$I$31,M7855,5),IF(AND(J7855&gt;3.3,J7855&lt;=4),INDEX(价格表!$B$4:$I$31,M7855,6),IF(AND(J7855&gt;4,J7855&lt;=5.5),INDEX(价格表!$B$4:$I$31,M7855,7),IF(J7855&gt;5.5,2.6+INDEX(价格表!$B$4:$I$31,M7855,8)*L7855)))))))</f>
        <v>2.95</v>
      </c>
    </row>
    <row r="7856" spans="1:14">
      <c r="A7856" s="20">
        <v>4311169883937</v>
      </c>
      <c r="B7856" s="18" t="s">
        <v>16</v>
      </c>
      <c r="C7856" s="21">
        <v>20201220</v>
      </c>
      <c r="D7856" s="21">
        <v>610538201209</v>
      </c>
      <c r="E7856" s="21" t="s">
        <v>16</v>
      </c>
      <c r="F7856" s="21">
        <v>20201230</v>
      </c>
      <c r="G7856" s="21" t="s">
        <v>17</v>
      </c>
      <c r="H7856" s="21" t="s">
        <v>308</v>
      </c>
      <c r="I7856" s="21" t="s">
        <v>327</v>
      </c>
      <c r="J7856" s="21">
        <v>1.96</v>
      </c>
      <c r="K7856" s="21" t="s">
        <v>20</v>
      </c>
      <c r="L7856">
        <f t="shared" si="142"/>
        <v>2</v>
      </c>
      <c r="M7856">
        <f>MATCH(H:H,价格表!$B$4:$B$35,0)</f>
        <v>27</v>
      </c>
      <c r="N7856" s="27">
        <f>IF(J7856&lt;=0.3,INDEX(价格表!$B$4:$I$31,M7856,2),IF(AND(J7856&gt;0.3,J7856&lt;=1),INDEX(价格表!$B$4:$I$31,M7856,3),IF(AND(J7856&gt;1,J7856&lt;=2.2),INDEX(价格表!$B$4:$I$31,M7856,4),IF(AND(J7856&gt;2.2,J7856&lt;=3.3),INDEX(价格表!$B$4:$I$31,M7856,5),IF(AND(J7856&gt;3.3,J7856&lt;=4),INDEX(价格表!$B$4:$I$31,M7856,6),IF(AND(J7856&gt;4,J7856&lt;=5.5),INDEX(价格表!$B$4:$I$31,M7856,7),IF(J7856&gt;5.5,2.6+INDEX(价格表!$B$4:$I$31,M7856,8)*L7856)))))))</f>
        <v>2.15</v>
      </c>
    </row>
    <row r="7857" spans="1:14">
      <c r="A7857" s="20">
        <v>4311169883976</v>
      </c>
      <c r="B7857" s="18" t="s">
        <v>16</v>
      </c>
      <c r="C7857" s="21">
        <v>20201220</v>
      </c>
      <c r="D7857" s="21">
        <v>610538201209</v>
      </c>
      <c r="E7857" s="21" t="s">
        <v>16</v>
      </c>
      <c r="F7857" s="21">
        <v>20201230</v>
      </c>
      <c r="G7857" s="21" t="s">
        <v>17</v>
      </c>
      <c r="H7857" s="21" t="s">
        <v>294</v>
      </c>
      <c r="I7857" s="21" t="s">
        <v>295</v>
      </c>
      <c r="J7857" s="21">
        <v>1.69</v>
      </c>
      <c r="K7857" s="21" t="s">
        <v>20</v>
      </c>
      <c r="L7857">
        <f t="shared" si="142"/>
        <v>2</v>
      </c>
      <c r="M7857">
        <f>MATCH(H:H,价格表!$B$4:$B$35,0)</f>
        <v>18</v>
      </c>
      <c r="N7857" s="27">
        <f>IF(J7857&lt;=0.3,INDEX(价格表!$B$4:$I$31,M7857,2),IF(AND(J7857&gt;0.3,J7857&lt;=1),INDEX(价格表!$B$4:$I$31,M7857,3),IF(AND(J7857&gt;1,J7857&lt;=2.2),INDEX(价格表!$B$4:$I$31,M7857,4),IF(AND(J7857&gt;2.2,J7857&lt;=3.3),INDEX(价格表!$B$4:$I$31,M7857,5),IF(AND(J7857&gt;3.3,J7857&lt;=4),INDEX(价格表!$B$4:$I$31,M7857,6),IF(AND(J7857&gt;4,J7857&lt;=5.5),INDEX(价格表!$B$4:$I$31,M7857,7),IF(J7857&gt;5.5,2.6+INDEX(价格表!$B$4:$I$31,M7857,8)*L7857)))))))</f>
        <v>3.25</v>
      </c>
    </row>
    <row r="7858" spans="1:14">
      <c r="A7858" s="20">
        <v>4311169891129</v>
      </c>
      <c r="B7858" s="18" t="s">
        <v>16</v>
      </c>
      <c r="C7858" s="21">
        <v>20201220</v>
      </c>
      <c r="D7858" s="21">
        <v>610538201209</v>
      </c>
      <c r="E7858" s="21" t="s">
        <v>16</v>
      </c>
      <c r="F7858" s="21">
        <v>20201230</v>
      </c>
      <c r="G7858" s="21" t="s">
        <v>17</v>
      </c>
      <c r="H7858" s="21" t="s">
        <v>302</v>
      </c>
      <c r="I7858" s="21" t="s">
        <v>303</v>
      </c>
      <c r="J7858" s="21">
        <v>1.48</v>
      </c>
      <c r="K7858" s="21" t="s">
        <v>20</v>
      </c>
      <c r="L7858">
        <f t="shared" si="142"/>
        <v>2</v>
      </c>
      <c r="M7858">
        <f>MATCH(H:H,价格表!$B$4:$B$35,0)</f>
        <v>6</v>
      </c>
      <c r="N7858" s="27">
        <f>IF(J7858&lt;=0.3,INDEX(价格表!$B$4:$I$31,M7858,2),IF(AND(J7858&gt;0.3,J7858&lt;=1),INDEX(价格表!$B$4:$I$31,M7858,3),IF(AND(J7858&gt;1,J7858&lt;=2.2),INDEX(价格表!$B$4:$I$31,M7858,4),IF(AND(J7858&gt;2.2,J7858&lt;=3.3),INDEX(价格表!$B$4:$I$31,M7858,5),IF(AND(J7858&gt;3.3,J7858&lt;=4),INDEX(价格表!$B$4:$I$31,M7858,6),IF(AND(J7858&gt;4,J7858&lt;=5.5),INDEX(价格表!$B$4:$I$31,M7858,7),IF(J7858&gt;5.5,2.6+INDEX(价格表!$B$4:$I$31,M7858,8)*L7858)))))))</f>
        <v>2.95</v>
      </c>
    </row>
    <row r="7859" spans="1:14">
      <c r="A7859" s="20">
        <v>4311169891153</v>
      </c>
      <c r="B7859" s="18" t="s">
        <v>16</v>
      </c>
      <c r="C7859" s="21">
        <v>20201220</v>
      </c>
      <c r="D7859" s="21">
        <v>610538201209</v>
      </c>
      <c r="E7859" s="21" t="s">
        <v>16</v>
      </c>
      <c r="F7859" s="21">
        <v>20201230</v>
      </c>
      <c r="G7859" s="21" t="s">
        <v>17</v>
      </c>
      <c r="H7859" s="21" t="s">
        <v>302</v>
      </c>
      <c r="I7859" s="21" t="s">
        <v>303</v>
      </c>
      <c r="J7859" s="21">
        <v>1.48</v>
      </c>
      <c r="K7859" s="21" t="s">
        <v>20</v>
      </c>
      <c r="L7859">
        <f t="shared" si="142"/>
        <v>2</v>
      </c>
      <c r="M7859">
        <f>MATCH(H:H,价格表!$B$4:$B$35,0)</f>
        <v>6</v>
      </c>
      <c r="N7859" s="27">
        <f>IF(J7859&lt;=0.3,INDEX(价格表!$B$4:$I$31,M7859,2),IF(AND(J7859&gt;0.3,J7859&lt;=1),INDEX(价格表!$B$4:$I$31,M7859,3),IF(AND(J7859&gt;1,J7859&lt;=2.2),INDEX(价格表!$B$4:$I$31,M7859,4),IF(AND(J7859&gt;2.2,J7859&lt;=3.3),INDEX(价格表!$B$4:$I$31,M7859,5),IF(AND(J7859&gt;3.3,J7859&lt;=4),INDEX(价格表!$B$4:$I$31,M7859,6),IF(AND(J7859&gt;4,J7859&lt;=5.5),INDEX(价格表!$B$4:$I$31,M7859,7),IF(J7859&gt;5.5,2.6+INDEX(价格表!$B$4:$I$31,M7859,8)*L7859)))))))</f>
        <v>2.95</v>
      </c>
    </row>
    <row r="7860" spans="1:14">
      <c r="A7860" s="20">
        <v>4311169897628</v>
      </c>
      <c r="B7860" s="18" t="s">
        <v>16</v>
      </c>
      <c r="C7860" s="21">
        <v>20201220</v>
      </c>
      <c r="D7860" s="21">
        <v>610538201209</v>
      </c>
      <c r="E7860" s="21" t="s">
        <v>16</v>
      </c>
      <c r="F7860" s="21">
        <v>20201230</v>
      </c>
      <c r="G7860" s="21" t="s">
        <v>17</v>
      </c>
      <c r="H7860" s="21" t="s">
        <v>298</v>
      </c>
      <c r="I7860" s="21" t="s">
        <v>299</v>
      </c>
      <c r="J7860" s="21">
        <v>1.48</v>
      </c>
      <c r="K7860" s="21" t="s">
        <v>20</v>
      </c>
      <c r="L7860">
        <f t="shared" si="142"/>
        <v>2</v>
      </c>
      <c r="M7860">
        <f>MATCH(H:H,价格表!$B$4:$B$35,0)</f>
        <v>29</v>
      </c>
      <c r="N7860" s="27">
        <f>L7860*5+3</f>
        <v>13</v>
      </c>
    </row>
    <row r="7861" spans="1:14">
      <c r="A7861" s="20">
        <v>4311169918988</v>
      </c>
      <c r="B7861" s="18" t="s">
        <v>16</v>
      </c>
      <c r="C7861" s="21">
        <v>20201220</v>
      </c>
      <c r="D7861" s="21">
        <v>610538201209</v>
      </c>
      <c r="E7861" s="21" t="s">
        <v>16</v>
      </c>
      <c r="F7861" s="21">
        <v>20201230</v>
      </c>
      <c r="G7861" s="21" t="s">
        <v>17</v>
      </c>
      <c r="H7861" s="21" t="s">
        <v>302</v>
      </c>
      <c r="I7861" s="21" t="s">
        <v>303</v>
      </c>
      <c r="J7861" s="21">
        <v>1.48</v>
      </c>
      <c r="K7861" s="21" t="s">
        <v>20</v>
      </c>
      <c r="L7861">
        <f t="shared" si="142"/>
        <v>2</v>
      </c>
      <c r="M7861">
        <f>MATCH(H:H,价格表!$B$4:$B$35,0)</f>
        <v>6</v>
      </c>
      <c r="N7861" s="27">
        <f>IF(J7861&lt;=0.3,INDEX(价格表!$B$4:$I$31,M7861,2),IF(AND(J7861&gt;0.3,J7861&lt;=1),INDEX(价格表!$B$4:$I$31,M7861,3),IF(AND(J7861&gt;1,J7861&lt;=2.2),INDEX(价格表!$B$4:$I$31,M7861,4),IF(AND(J7861&gt;2.2,J7861&lt;=3.3),INDEX(价格表!$B$4:$I$31,M7861,5),IF(AND(J7861&gt;3.3,J7861&lt;=4),INDEX(价格表!$B$4:$I$31,M7861,6),IF(AND(J7861&gt;4,J7861&lt;=5.5),INDEX(价格表!$B$4:$I$31,M7861,7),IF(J7861&gt;5.5,2.6+INDEX(价格表!$B$4:$I$31,M7861,8)*L7861)))))))</f>
        <v>2.95</v>
      </c>
    </row>
    <row r="7862" spans="1:14">
      <c r="A7862" s="20">
        <v>4311169919018</v>
      </c>
      <c r="B7862" s="18" t="s">
        <v>16</v>
      </c>
      <c r="C7862" s="21">
        <v>20201220</v>
      </c>
      <c r="D7862" s="21">
        <v>610538201209</v>
      </c>
      <c r="E7862" s="21" t="s">
        <v>16</v>
      </c>
      <c r="F7862" s="21">
        <v>20201230</v>
      </c>
      <c r="G7862" s="21" t="s">
        <v>17</v>
      </c>
      <c r="H7862" s="21" t="s">
        <v>294</v>
      </c>
      <c r="I7862" s="21" t="s">
        <v>295</v>
      </c>
      <c r="J7862" s="21">
        <v>1.4</v>
      </c>
      <c r="K7862" s="21" t="s">
        <v>20</v>
      </c>
      <c r="L7862">
        <f t="shared" si="142"/>
        <v>2</v>
      </c>
      <c r="M7862">
        <f>MATCH(H:H,价格表!$B$4:$B$35,0)</f>
        <v>18</v>
      </c>
      <c r="N7862" s="27">
        <f>IF(J7862&lt;=0.3,INDEX(价格表!$B$4:$I$31,M7862,2),IF(AND(J7862&gt;0.3,J7862&lt;=1),INDEX(价格表!$B$4:$I$31,M7862,3),IF(AND(J7862&gt;1,J7862&lt;=2.2),INDEX(价格表!$B$4:$I$31,M7862,4),IF(AND(J7862&gt;2.2,J7862&lt;=3.3),INDEX(价格表!$B$4:$I$31,M7862,5),IF(AND(J7862&gt;3.3,J7862&lt;=4),INDEX(价格表!$B$4:$I$31,M7862,6),IF(AND(J7862&gt;4,J7862&lt;=5.5),INDEX(价格表!$B$4:$I$31,M7862,7),IF(J7862&gt;5.5,2.6+INDEX(价格表!$B$4:$I$31,M7862,8)*L7862)))))))</f>
        <v>3.25</v>
      </c>
    </row>
    <row r="7863" spans="1:14">
      <c r="A7863" s="20">
        <v>4311169919019</v>
      </c>
      <c r="B7863" s="18" t="s">
        <v>16</v>
      </c>
      <c r="C7863" s="21">
        <v>20201220</v>
      </c>
      <c r="D7863" s="21">
        <v>610538201209</v>
      </c>
      <c r="E7863" s="21" t="s">
        <v>16</v>
      </c>
      <c r="F7863" s="21">
        <v>20201230</v>
      </c>
      <c r="G7863" s="21" t="s">
        <v>17</v>
      </c>
      <c r="H7863" s="21" t="s">
        <v>308</v>
      </c>
      <c r="I7863" s="21" t="s">
        <v>315</v>
      </c>
      <c r="J7863" s="21">
        <v>1.48</v>
      </c>
      <c r="K7863" s="21" t="s">
        <v>20</v>
      </c>
      <c r="L7863">
        <f t="shared" si="142"/>
        <v>2</v>
      </c>
      <c r="M7863">
        <f>MATCH(H:H,价格表!$B$4:$B$35,0)</f>
        <v>27</v>
      </c>
      <c r="N7863" s="27">
        <f>IF(J7863&lt;=0.3,INDEX(价格表!$B$4:$I$31,M7863,2),IF(AND(J7863&gt;0.3,J7863&lt;=1),INDEX(价格表!$B$4:$I$31,M7863,3),IF(AND(J7863&gt;1,J7863&lt;=2.2),INDEX(价格表!$B$4:$I$31,M7863,4),IF(AND(J7863&gt;2.2,J7863&lt;=3.3),INDEX(价格表!$B$4:$I$31,M7863,5),IF(AND(J7863&gt;3.3,J7863&lt;=4),INDEX(价格表!$B$4:$I$31,M7863,6),IF(AND(J7863&gt;4,J7863&lt;=5.5),INDEX(价格表!$B$4:$I$31,M7863,7),IF(J7863&gt;5.5,2.6+INDEX(价格表!$B$4:$I$31,M7863,8)*L7863)))))))</f>
        <v>2.15</v>
      </c>
    </row>
    <row r="7864" spans="1:14">
      <c r="A7864" s="20">
        <v>4311169919020</v>
      </c>
      <c r="B7864" s="18" t="s">
        <v>16</v>
      </c>
      <c r="C7864" s="21">
        <v>20201220</v>
      </c>
      <c r="D7864" s="21">
        <v>610538201209</v>
      </c>
      <c r="E7864" s="21" t="s">
        <v>16</v>
      </c>
      <c r="F7864" s="21">
        <v>20201230</v>
      </c>
      <c r="G7864" s="21" t="s">
        <v>17</v>
      </c>
      <c r="H7864" s="21" t="s">
        <v>302</v>
      </c>
      <c r="I7864" s="21" t="s">
        <v>303</v>
      </c>
      <c r="J7864" s="21">
        <v>1.56</v>
      </c>
      <c r="K7864" s="21" t="s">
        <v>20</v>
      </c>
      <c r="L7864">
        <f t="shared" si="142"/>
        <v>2</v>
      </c>
      <c r="M7864">
        <f>MATCH(H:H,价格表!$B$4:$B$35,0)</f>
        <v>6</v>
      </c>
      <c r="N7864" s="27">
        <f>IF(J7864&lt;=0.3,INDEX(价格表!$B$4:$I$31,M7864,2),IF(AND(J7864&gt;0.3,J7864&lt;=1),INDEX(价格表!$B$4:$I$31,M7864,3),IF(AND(J7864&gt;1,J7864&lt;=2.2),INDEX(价格表!$B$4:$I$31,M7864,4),IF(AND(J7864&gt;2.2,J7864&lt;=3.3),INDEX(价格表!$B$4:$I$31,M7864,5),IF(AND(J7864&gt;3.3,J7864&lt;=4),INDEX(价格表!$B$4:$I$31,M7864,6),IF(AND(J7864&gt;4,J7864&lt;=5.5),INDEX(价格表!$B$4:$I$31,M7864,7),IF(J7864&gt;5.5,2.6+INDEX(价格表!$B$4:$I$31,M7864,8)*L7864)))))))</f>
        <v>2.95</v>
      </c>
    </row>
    <row r="7865" spans="1:14">
      <c r="A7865" s="20">
        <v>4311169933573</v>
      </c>
      <c r="B7865" s="18" t="s">
        <v>16</v>
      </c>
      <c r="C7865" s="21">
        <v>20201220</v>
      </c>
      <c r="D7865" s="21">
        <v>610538201209</v>
      </c>
      <c r="E7865" s="21" t="s">
        <v>16</v>
      </c>
      <c r="F7865" s="21">
        <v>20201230</v>
      </c>
      <c r="G7865" s="21" t="s">
        <v>17</v>
      </c>
      <c r="H7865" s="21" t="s">
        <v>302</v>
      </c>
      <c r="I7865" s="21" t="s">
        <v>303</v>
      </c>
      <c r="J7865" s="21">
        <v>1.48</v>
      </c>
      <c r="K7865" s="21" t="s">
        <v>20</v>
      </c>
      <c r="L7865">
        <f t="shared" si="142"/>
        <v>2</v>
      </c>
      <c r="M7865">
        <f>MATCH(H:H,价格表!$B$4:$B$35,0)</f>
        <v>6</v>
      </c>
      <c r="N7865" s="27">
        <f>IF(J7865&lt;=0.3,INDEX(价格表!$B$4:$I$31,M7865,2),IF(AND(J7865&gt;0.3,J7865&lt;=1),INDEX(价格表!$B$4:$I$31,M7865,3),IF(AND(J7865&gt;1,J7865&lt;=2.2),INDEX(价格表!$B$4:$I$31,M7865,4),IF(AND(J7865&gt;2.2,J7865&lt;=3.3),INDEX(价格表!$B$4:$I$31,M7865,5),IF(AND(J7865&gt;3.3,J7865&lt;=4),INDEX(价格表!$B$4:$I$31,M7865,6),IF(AND(J7865&gt;4,J7865&lt;=5.5),INDEX(价格表!$B$4:$I$31,M7865,7),IF(J7865&gt;5.5,2.6+INDEX(价格表!$B$4:$I$31,M7865,8)*L7865)))))))</f>
        <v>2.95</v>
      </c>
    </row>
    <row r="7866" spans="1:14">
      <c r="A7866" s="20">
        <v>4311169941627</v>
      </c>
      <c r="B7866" s="18" t="s">
        <v>16</v>
      </c>
      <c r="C7866" s="21">
        <v>20201220</v>
      </c>
      <c r="D7866" s="21">
        <v>610538201209</v>
      </c>
      <c r="E7866" s="21" t="s">
        <v>16</v>
      </c>
      <c r="F7866" s="21">
        <v>20201230</v>
      </c>
      <c r="G7866" s="21" t="s">
        <v>17</v>
      </c>
      <c r="H7866" s="21" t="s">
        <v>302</v>
      </c>
      <c r="I7866" s="21" t="s">
        <v>303</v>
      </c>
      <c r="J7866" s="21">
        <v>1.51</v>
      </c>
      <c r="K7866" s="21" t="s">
        <v>20</v>
      </c>
      <c r="L7866">
        <f t="shared" si="142"/>
        <v>2</v>
      </c>
      <c r="M7866">
        <f>MATCH(H:H,价格表!$B$4:$B$35,0)</f>
        <v>6</v>
      </c>
      <c r="N7866" s="27">
        <f>IF(J7866&lt;=0.3,INDEX(价格表!$B$4:$I$31,M7866,2),IF(AND(J7866&gt;0.3,J7866&lt;=1),INDEX(价格表!$B$4:$I$31,M7866,3),IF(AND(J7866&gt;1,J7866&lt;=2.2),INDEX(价格表!$B$4:$I$31,M7866,4),IF(AND(J7866&gt;2.2,J7866&lt;=3.3),INDEX(价格表!$B$4:$I$31,M7866,5),IF(AND(J7866&gt;3.3,J7866&lt;=4),INDEX(价格表!$B$4:$I$31,M7866,6),IF(AND(J7866&gt;4,J7866&lt;=5.5),INDEX(价格表!$B$4:$I$31,M7866,7),IF(J7866&gt;5.5,2.6+INDEX(价格表!$B$4:$I$31,M7866,8)*L7866)))))))</f>
        <v>2.95</v>
      </c>
    </row>
    <row r="7867" spans="1:14">
      <c r="A7867" s="20">
        <v>4606287997205</v>
      </c>
      <c r="B7867" s="18" t="s">
        <v>16</v>
      </c>
      <c r="C7867" s="21">
        <v>20201220</v>
      </c>
      <c r="D7867" s="21">
        <v>610538201209</v>
      </c>
      <c r="E7867" s="21" t="s">
        <v>16</v>
      </c>
      <c r="F7867" s="21">
        <v>20201230</v>
      </c>
      <c r="G7867" s="21" t="s">
        <v>17</v>
      </c>
      <c r="H7867" s="21" t="s">
        <v>302</v>
      </c>
      <c r="I7867" s="21" t="s">
        <v>303</v>
      </c>
      <c r="J7867" s="21">
        <v>1.8</v>
      </c>
      <c r="K7867" s="21" t="s">
        <v>20</v>
      </c>
      <c r="L7867">
        <f t="shared" si="142"/>
        <v>2</v>
      </c>
      <c r="M7867">
        <f>MATCH(H:H,价格表!$B$4:$B$35,0)</f>
        <v>6</v>
      </c>
      <c r="N7867" s="27">
        <f>IF(J7867&lt;=0.3,INDEX(价格表!$B$4:$I$31,M7867,2),IF(AND(J7867&gt;0.3,J7867&lt;=1),INDEX(价格表!$B$4:$I$31,M7867,3),IF(AND(J7867&gt;1,J7867&lt;=2.2),INDEX(价格表!$B$4:$I$31,M7867,4),IF(AND(J7867&gt;2.2,J7867&lt;=3.3),INDEX(价格表!$B$4:$I$31,M7867,5),IF(AND(J7867&gt;3.3,J7867&lt;=4),INDEX(价格表!$B$4:$I$31,M7867,6),IF(AND(J7867&gt;4,J7867&lt;=5.5),INDEX(价格表!$B$4:$I$31,M7867,7),IF(J7867&gt;5.5,2.6+INDEX(价格表!$B$4:$I$31,M7867,8)*L7867)))))))</f>
        <v>2.95</v>
      </c>
    </row>
    <row r="7868" spans="1:14">
      <c r="A7868" s="20">
        <v>4311140669503</v>
      </c>
      <c r="B7868" s="18" t="s">
        <v>16</v>
      </c>
      <c r="C7868" s="21">
        <v>20201220</v>
      </c>
      <c r="D7868" s="21">
        <v>610538201209</v>
      </c>
      <c r="E7868" s="21" t="s">
        <v>16</v>
      </c>
      <c r="F7868" s="21">
        <v>20201230</v>
      </c>
      <c r="G7868" s="21" t="s">
        <v>17</v>
      </c>
      <c r="H7868" s="21" t="s">
        <v>331</v>
      </c>
      <c r="I7868" s="21" t="s">
        <v>332</v>
      </c>
      <c r="J7868" s="21">
        <v>1.44</v>
      </c>
      <c r="K7868" s="21" t="s">
        <v>20</v>
      </c>
      <c r="L7868">
        <f t="shared" si="142"/>
        <v>2</v>
      </c>
      <c r="M7868">
        <f>MATCH(H:H,价格表!$B$4:$B$35,0)</f>
        <v>28</v>
      </c>
      <c r="N7868" s="27">
        <f>IF(J7868&lt;=0.3,INDEX(价格表!$B$4:$I$31,M7868,2),IF(AND(J7868&gt;0.3,J7868&lt;=1),INDEX(价格表!$B$4:$I$31,M7868,3),IF(AND(J7868&gt;1,J7868&lt;=2.2),INDEX(价格表!$B$4:$I$31,M7868,4),IF(AND(J7868&gt;2.2,J7868&lt;=3.3),INDEX(价格表!$B$4:$I$31,M7868,5),IF(AND(J7868&gt;3.3,J7868&lt;=4),INDEX(价格表!$B$4:$I$31,M7868,6),IF(AND(J7868&gt;4,J7868&lt;=5.5),INDEX(价格表!$B$4:$I$31,M7868,7),IF(J7868&gt;5.5,2.6+INDEX(价格表!$B$4:$I$31,M7868,8)*L7868)))))))</f>
        <v>2.8</v>
      </c>
    </row>
    <row r="7869" spans="1:14">
      <c r="A7869" s="20">
        <v>4311140765357</v>
      </c>
      <c r="B7869" s="18" t="s">
        <v>16</v>
      </c>
      <c r="C7869" s="21">
        <v>20201220</v>
      </c>
      <c r="D7869" s="21">
        <v>610538201209</v>
      </c>
      <c r="E7869" s="21" t="s">
        <v>16</v>
      </c>
      <c r="F7869" s="21">
        <v>20201230</v>
      </c>
      <c r="G7869" s="21" t="s">
        <v>17</v>
      </c>
      <c r="H7869" s="21" t="s">
        <v>331</v>
      </c>
      <c r="I7869" s="21" t="s">
        <v>332</v>
      </c>
      <c r="J7869" s="21">
        <v>1.43</v>
      </c>
      <c r="K7869" s="21" t="s">
        <v>20</v>
      </c>
      <c r="L7869">
        <f t="shared" si="142"/>
        <v>2</v>
      </c>
      <c r="M7869">
        <f>MATCH(H:H,价格表!$B$4:$B$35,0)</f>
        <v>28</v>
      </c>
      <c r="N7869" s="27">
        <f>IF(J7869&lt;=0.3,INDEX(价格表!$B$4:$I$31,M7869,2),IF(AND(J7869&gt;0.3,J7869&lt;=1),INDEX(价格表!$B$4:$I$31,M7869,3),IF(AND(J7869&gt;1,J7869&lt;=2.2),INDEX(价格表!$B$4:$I$31,M7869,4),IF(AND(J7869&gt;2.2,J7869&lt;=3.3),INDEX(价格表!$B$4:$I$31,M7869,5),IF(AND(J7869&gt;3.3,J7869&lt;=4),INDEX(价格表!$B$4:$I$31,M7869,6),IF(AND(J7869&gt;4,J7869&lt;=5.5),INDEX(价格表!$B$4:$I$31,M7869,7),IF(J7869&gt;5.5,2.6+INDEX(价格表!$B$4:$I$31,M7869,8)*L7869)))))))</f>
        <v>2.8</v>
      </c>
    </row>
    <row r="7870" spans="1:14">
      <c r="A7870" s="20">
        <v>4311136579533</v>
      </c>
      <c r="B7870" s="18" t="s">
        <v>16</v>
      </c>
      <c r="C7870" s="21">
        <v>20201220</v>
      </c>
      <c r="D7870" s="21">
        <v>610538201209</v>
      </c>
      <c r="E7870" s="21" t="s">
        <v>16</v>
      </c>
      <c r="F7870" s="21">
        <v>20201230</v>
      </c>
      <c r="G7870" s="21" t="s">
        <v>17</v>
      </c>
      <c r="H7870" s="21" t="s">
        <v>331</v>
      </c>
      <c r="I7870" s="21" t="s">
        <v>332</v>
      </c>
      <c r="J7870" s="21">
        <v>1.46</v>
      </c>
      <c r="K7870" s="21" t="s">
        <v>20</v>
      </c>
      <c r="L7870">
        <f t="shared" si="142"/>
        <v>2</v>
      </c>
      <c r="M7870">
        <f>MATCH(H:H,价格表!$B$4:$B$35,0)</f>
        <v>28</v>
      </c>
      <c r="N7870" s="27">
        <f>IF(J7870&lt;=0.3,INDEX(价格表!$B$4:$I$31,M7870,2),IF(AND(J7870&gt;0.3,J7870&lt;=1),INDEX(价格表!$B$4:$I$31,M7870,3),IF(AND(J7870&gt;1,J7870&lt;=2.2),INDEX(价格表!$B$4:$I$31,M7870,4),IF(AND(J7870&gt;2.2,J7870&lt;=3.3),INDEX(价格表!$B$4:$I$31,M7870,5),IF(AND(J7870&gt;3.3,J7870&lt;=4),INDEX(价格表!$B$4:$I$31,M7870,6),IF(AND(J7870&gt;4,J7870&lt;=5.5),INDEX(价格表!$B$4:$I$31,M7870,7),IF(J7870&gt;5.5,2.6+INDEX(价格表!$B$4:$I$31,M7870,8)*L7870)))))))</f>
        <v>2.8</v>
      </c>
    </row>
    <row r="7871" spans="1:14">
      <c r="A7871" s="20">
        <v>4311138033346</v>
      </c>
      <c r="B7871" s="18" t="s">
        <v>16</v>
      </c>
      <c r="C7871" s="21">
        <v>20201220</v>
      </c>
      <c r="D7871" s="21">
        <v>610538201209</v>
      </c>
      <c r="E7871" s="21" t="s">
        <v>16</v>
      </c>
      <c r="F7871" s="21">
        <v>20201230</v>
      </c>
      <c r="G7871" s="21" t="s">
        <v>17</v>
      </c>
      <c r="H7871" s="21" t="s">
        <v>331</v>
      </c>
      <c r="I7871" s="21" t="s">
        <v>332</v>
      </c>
      <c r="J7871" s="21">
        <v>1.45</v>
      </c>
      <c r="K7871" s="21" t="s">
        <v>20</v>
      </c>
      <c r="L7871">
        <f t="shared" si="142"/>
        <v>2</v>
      </c>
      <c r="M7871">
        <f>MATCH(H:H,价格表!$B$4:$B$35,0)</f>
        <v>28</v>
      </c>
      <c r="N7871" s="27">
        <f>IF(J7871&lt;=0.3,INDEX(价格表!$B$4:$I$31,M7871,2),IF(AND(J7871&gt;0.3,J7871&lt;=1),INDEX(价格表!$B$4:$I$31,M7871,3),IF(AND(J7871&gt;1,J7871&lt;=2.2),INDEX(价格表!$B$4:$I$31,M7871,4),IF(AND(J7871&gt;2.2,J7871&lt;=3.3),INDEX(价格表!$B$4:$I$31,M7871,5),IF(AND(J7871&gt;3.3,J7871&lt;=4),INDEX(价格表!$B$4:$I$31,M7871,6),IF(AND(J7871&gt;4,J7871&lt;=5.5),INDEX(价格表!$B$4:$I$31,M7871,7),IF(J7871&gt;5.5,2.6+INDEX(价格表!$B$4:$I$31,M7871,8)*L7871)))))))</f>
        <v>2.8</v>
      </c>
    </row>
    <row r="7872" spans="1:14">
      <c r="A7872" s="20">
        <v>4311140745958</v>
      </c>
      <c r="B7872" s="18" t="s">
        <v>16</v>
      </c>
      <c r="C7872" s="21">
        <v>20201220</v>
      </c>
      <c r="D7872" s="21">
        <v>610538201209</v>
      </c>
      <c r="E7872" s="21" t="s">
        <v>16</v>
      </c>
      <c r="F7872" s="21">
        <v>20201230</v>
      </c>
      <c r="G7872" s="21" t="s">
        <v>17</v>
      </c>
      <c r="H7872" s="21" t="s">
        <v>331</v>
      </c>
      <c r="I7872" s="21" t="s">
        <v>332</v>
      </c>
      <c r="J7872" s="21">
        <v>1.45</v>
      </c>
      <c r="K7872" s="21" t="s">
        <v>20</v>
      </c>
      <c r="L7872">
        <f t="shared" si="142"/>
        <v>2</v>
      </c>
      <c r="M7872">
        <f>MATCH(H:H,价格表!$B$4:$B$35,0)</f>
        <v>28</v>
      </c>
      <c r="N7872" s="27">
        <f>IF(J7872&lt;=0.3,INDEX(价格表!$B$4:$I$31,M7872,2),IF(AND(J7872&gt;0.3,J7872&lt;=1),INDEX(价格表!$B$4:$I$31,M7872,3),IF(AND(J7872&gt;1,J7872&lt;=2.2),INDEX(价格表!$B$4:$I$31,M7872,4),IF(AND(J7872&gt;2.2,J7872&lt;=3.3),INDEX(价格表!$B$4:$I$31,M7872,5),IF(AND(J7872&gt;3.3,J7872&lt;=4),INDEX(价格表!$B$4:$I$31,M7872,6),IF(AND(J7872&gt;4,J7872&lt;=5.5),INDEX(价格表!$B$4:$I$31,M7872,7),IF(J7872&gt;5.5,2.6+INDEX(价格表!$B$4:$I$31,M7872,8)*L7872)))))))</f>
        <v>2.8</v>
      </c>
    </row>
    <row r="7873" spans="1:14">
      <c r="A7873" s="20">
        <v>4311136581079</v>
      </c>
      <c r="B7873" s="18" t="s">
        <v>16</v>
      </c>
      <c r="C7873" s="21">
        <v>20201220</v>
      </c>
      <c r="D7873" s="21">
        <v>610538201209</v>
      </c>
      <c r="E7873" s="21" t="s">
        <v>16</v>
      </c>
      <c r="F7873" s="21">
        <v>20201230</v>
      </c>
      <c r="G7873" s="21" t="s">
        <v>17</v>
      </c>
      <c r="H7873" s="21" t="s">
        <v>331</v>
      </c>
      <c r="I7873" s="21" t="s">
        <v>333</v>
      </c>
      <c r="J7873" s="21">
        <v>3.32</v>
      </c>
      <c r="K7873" s="21" t="s">
        <v>20</v>
      </c>
      <c r="L7873">
        <f t="shared" si="142"/>
        <v>4</v>
      </c>
      <c r="M7873">
        <f>MATCH(H:H,价格表!$B$4:$B$35,0)</f>
        <v>28</v>
      </c>
      <c r="N7873" s="27">
        <f>IF(J7873&lt;=0.3,INDEX(价格表!$B$4:$I$31,M7873,2),IF(AND(J7873&gt;0.3,J7873&lt;=1),INDEX(价格表!$B$4:$I$31,M7873,3),IF(AND(J7873&gt;1,J7873&lt;=2.2),INDEX(价格表!$B$4:$I$31,M7873,4),IF(AND(J7873&gt;2.2,J7873&lt;=3.3),INDEX(价格表!$B$4:$I$31,M7873,5),IF(AND(J7873&gt;3.3,J7873&lt;=4),INDEX(价格表!$B$4:$I$31,M7873,6),IF(AND(J7873&gt;4,J7873&lt;=5.5),INDEX(价格表!$B$4:$I$31,M7873,7),IF(J7873&gt;5.5,2.6+INDEX(价格表!$B$4:$I$31,M7873,8)*L7873)))))))</f>
        <v>4.35</v>
      </c>
    </row>
    <row r="7874" spans="1:14">
      <c r="A7874" s="20">
        <v>4311136593197</v>
      </c>
      <c r="B7874" s="18" t="s">
        <v>16</v>
      </c>
      <c r="C7874" s="21">
        <v>20201220</v>
      </c>
      <c r="D7874" s="21">
        <v>610538201209</v>
      </c>
      <c r="E7874" s="21" t="s">
        <v>16</v>
      </c>
      <c r="F7874" s="21">
        <v>20201230</v>
      </c>
      <c r="G7874" s="21" t="s">
        <v>17</v>
      </c>
      <c r="H7874" s="21" t="s">
        <v>331</v>
      </c>
      <c r="I7874" s="21" t="s">
        <v>379</v>
      </c>
      <c r="J7874" s="21">
        <v>3.32</v>
      </c>
      <c r="K7874" s="21" t="s">
        <v>20</v>
      </c>
      <c r="L7874">
        <f t="shared" si="142"/>
        <v>4</v>
      </c>
      <c r="M7874">
        <f>MATCH(H:H,价格表!$B$4:$B$35,0)</f>
        <v>28</v>
      </c>
      <c r="N7874" s="27">
        <f>IF(J7874&lt;=0.3,INDEX(价格表!$B$4:$I$31,M7874,2),IF(AND(J7874&gt;0.3,J7874&lt;=1),INDEX(价格表!$B$4:$I$31,M7874,3),IF(AND(J7874&gt;1,J7874&lt;=2.2),INDEX(价格表!$B$4:$I$31,M7874,4),IF(AND(J7874&gt;2.2,J7874&lt;=3.3),INDEX(价格表!$B$4:$I$31,M7874,5),IF(AND(J7874&gt;3.3,J7874&lt;=4),INDEX(价格表!$B$4:$I$31,M7874,6),IF(AND(J7874&gt;4,J7874&lt;=5.5),INDEX(价格表!$B$4:$I$31,M7874,7),IF(J7874&gt;5.5,2.6+INDEX(价格表!$B$4:$I$31,M7874,8)*L7874)))))))</f>
        <v>4.35</v>
      </c>
    </row>
    <row r="7875" spans="1:14">
      <c r="A7875" s="20">
        <v>4311136613891</v>
      </c>
      <c r="B7875" s="18" t="s">
        <v>16</v>
      </c>
      <c r="C7875" s="21">
        <v>20201220</v>
      </c>
      <c r="D7875" s="21">
        <v>610538201209</v>
      </c>
      <c r="E7875" s="21" t="s">
        <v>16</v>
      </c>
      <c r="F7875" s="21">
        <v>20201230</v>
      </c>
      <c r="G7875" s="21" t="s">
        <v>17</v>
      </c>
      <c r="H7875" s="21" t="s">
        <v>331</v>
      </c>
      <c r="I7875" s="21" t="s">
        <v>332</v>
      </c>
      <c r="J7875" s="21">
        <v>3.32</v>
      </c>
      <c r="K7875" s="21" t="s">
        <v>20</v>
      </c>
      <c r="L7875">
        <f t="shared" si="142"/>
        <v>4</v>
      </c>
      <c r="M7875">
        <f>MATCH(H:H,价格表!$B$4:$B$35,0)</f>
        <v>28</v>
      </c>
      <c r="N7875" s="27">
        <f>IF(J7875&lt;=0.3,INDEX(价格表!$B$4:$I$31,M7875,2),IF(AND(J7875&gt;0.3,J7875&lt;=1),INDEX(价格表!$B$4:$I$31,M7875,3),IF(AND(J7875&gt;1,J7875&lt;=2.2),INDEX(价格表!$B$4:$I$31,M7875,4),IF(AND(J7875&gt;2.2,J7875&lt;=3.3),INDEX(价格表!$B$4:$I$31,M7875,5),IF(AND(J7875&gt;3.3,J7875&lt;=4),INDEX(价格表!$B$4:$I$31,M7875,6),IF(AND(J7875&gt;4,J7875&lt;=5.5),INDEX(价格表!$B$4:$I$31,M7875,7),IF(J7875&gt;5.5,2.6+INDEX(价格表!$B$4:$I$31,M7875,8)*L7875)))))))</f>
        <v>4.35</v>
      </c>
    </row>
    <row r="7876" spans="1:14">
      <c r="A7876" s="20">
        <v>4311138046648</v>
      </c>
      <c r="B7876" s="18" t="s">
        <v>16</v>
      </c>
      <c r="C7876" s="21">
        <v>20201220</v>
      </c>
      <c r="D7876" s="21">
        <v>610538201209</v>
      </c>
      <c r="E7876" s="21" t="s">
        <v>16</v>
      </c>
      <c r="F7876" s="21">
        <v>20201230</v>
      </c>
      <c r="G7876" s="21" t="s">
        <v>343</v>
      </c>
      <c r="H7876" s="21" t="s">
        <v>158</v>
      </c>
      <c r="I7876" s="21" t="s">
        <v>344</v>
      </c>
      <c r="J7876" s="21">
        <v>1.57</v>
      </c>
      <c r="K7876" s="21" t="s">
        <v>20</v>
      </c>
      <c r="L7876">
        <f t="shared" ref="L7876:L7939" si="144">ROUNDUP(J7876,0)</f>
        <v>2</v>
      </c>
      <c r="M7876">
        <f>MATCH(H:H,价格表!$B$4:$B$35,0)</f>
        <v>31</v>
      </c>
      <c r="N7876" s="27">
        <f>L7876*12+3</f>
        <v>27</v>
      </c>
    </row>
    <row r="7877" spans="1:14">
      <c r="A7877" s="20">
        <v>4311169897626</v>
      </c>
      <c r="B7877" s="18" t="s">
        <v>16</v>
      </c>
      <c r="C7877" s="21">
        <v>20201220</v>
      </c>
      <c r="D7877" s="21">
        <v>610538201209</v>
      </c>
      <c r="E7877" s="21" t="s">
        <v>16</v>
      </c>
      <c r="F7877" s="21">
        <v>20201230</v>
      </c>
      <c r="G7877" s="21" t="s">
        <v>17</v>
      </c>
      <c r="H7877" s="21" t="s">
        <v>54</v>
      </c>
      <c r="I7877" s="21" t="s">
        <v>213</v>
      </c>
      <c r="J7877" s="21">
        <v>5.63</v>
      </c>
      <c r="K7877" s="21" t="s">
        <v>20</v>
      </c>
      <c r="L7877">
        <f t="shared" si="144"/>
        <v>6</v>
      </c>
      <c r="M7877">
        <f>MATCH(H:H,价格表!$B$4:$B$35,0)</f>
        <v>14</v>
      </c>
      <c r="N7877" s="27">
        <f>IF(J7877&lt;=0.3,INDEX(价格表!$B$4:$I$31,M7877,2),IF(AND(J7877&gt;0.3,J7877&lt;=1),INDEX(价格表!$B$4:$I$31,M7877,3),IF(AND(J7877&gt;1,J7877&lt;=2.2),INDEX(价格表!$B$4:$I$31,M7877,4),IF(AND(J7877&gt;2.2,J7877&lt;=3.3),INDEX(价格表!$B$4:$I$31,M7877,5),IF(AND(J7877&gt;3.3,J7877&lt;=4),INDEX(价格表!$B$4:$I$31,M7877,6),IF(AND(J7877&gt;4,J7877&lt;=5.5),INDEX(价格表!$B$4:$I$31,M7877,7),IF(J7877&gt;5.5,2.6+INDEX(价格表!$B$4:$I$31,M7877,8)*L7877)))))))</f>
        <v>8.3</v>
      </c>
    </row>
    <row r="7878" spans="1:14">
      <c r="A7878" s="20">
        <v>4311169835963</v>
      </c>
      <c r="B7878" s="18" t="s">
        <v>16</v>
      </c>
      <c r="C7878" s="21">
        <v>20201220</v>
      </c>
      <c r="D7878" s="21">
        <v>610538201209</v>
      </c>
      <c r="E7878" s="21" t="s">
        <v>16</v>
      </c>
      <c r="F7878" s="21">
        <v>20201230</v>
      </c>
      <c r="G7878" s="21" t="s">
        <v>17</v>
      </c>
      <c r="H7878" s="21" t="s">
        <v>296</v>
      </c>
      <c r="I7878" s="21" t="s">
        <v>297</v>
      </c>
      <c r="J7878" s="21">
        <v>7.88</v>
      </c>
      <c r="K7878" s="21" t="s">
        <v>20</v>
      </c>
      <c r="L7878">
        <f t="shared" si="144"/>
        <v>8</v>
      </c>
      <c r="M7878">
        <f>MATCH(H:H,价格表!$B$4:$B$35,0)</f>
        <v>8</v>
      </c>
      <c r="N7878" s="27">
        <f>IF(J7878&lt;=0.3,INDEX(价格表!$B$4:$I$31,M7878,2),IF(AND(J7878&gt;0.3,J7878&lt;=1),INDEX(价格表!$B$4:$I$31,M7878,3),IF(AND(J7878&gt;1,J7878&lt;=2.2),INDEX(价格表!$B$4:$I$31,M7878,4),IF(AND(J7878&gt;2.2,J7878&lt;=3.3),INDEX(价格表!$B$4:$I$31,M7878,5),IF(AND(J7878&gt;3.3,J7878&lt;=4),INDEX(价格表!$B$4:$I$31,M7878,6),IF(AND(J7878&gt;4,J7878&lt;=5.5),INDEX(价格表!$B$4:$I$31,M7878,7),IF(J7878&gt;5.5,2.6+INDEX(价格表!$B$4:$I$31,M7878,8)*L7878)))))))</f>
        <v>10.2</v>
      </c>
    </row>
    <row r="7879" spans="1:14">
      <c r="A7879" s="20">
        <v>4606288024690</v>
      </c>
      <c r="B7879" s="18" t="s">
        <v>16</v>
      </c>
      <c r="C7879" s="21">
        <v>20201220</v>
      </c>
      <c r="D7879" s="21">
        <v>610538201209</v>
      </c>
      <c r="E7879" s="21" t="s">
        <v>16</v>
      </c>
      <c r="F7879" s="21">
        <v>20201230</v>
      </c>
      <c r="G7879" s="21" t="s">
        <v>17</v>
      </c>
      <c r="H7879" s="21" t="s">
        <v>45</v>
      </c>
      <c r="I7879" s="21" t="s">
        <v>352</v>
      </c>
      <c r="J7879" s="21">
        <v>7.96</v>
      </c>
      <c r="K7879" s="21" t="s">
        <v>20</v>
      </c>
      <c r="L7879">
        <f t="shared" si="144"/>
        <v>8</v>
      </c>
      <c r="M7879">
        <f>MATCH(H:H,价格表!$B$4:$B$35,0)</f>
        <v>9</v>
      </c>
      <c r="N7879" s="27">
        <f>IF(J7879&lt;=0.3,INDEX(价格表!$B$4:$I$31,M7879,2),IF(AND(J7879&gt;0.3,J7879&lt;=1),INDEX(价格表!$B$4:$I$31,M7879,3),IF(AND(J7879&gt;1,J7879&lt;=2.2),INDEX(价格表!$B$4:$I$31,M7879,4),IF(AND(J7879&gt;2.2,J7879&lt;=3.3),INDEX(价格表!$B$4:$I$31,M7879,5),IF(AND(J7879&gt;3.3,J7879&lt;=4),INDEX(价格表!$B$4:$I$31,M7879,6),IF(AND(J7879&gt;4,J7879&lt;=5.5),INDEX(价格表!$B$4:$I$31,M7879,7),IF(J7879&gt;5.5,2.6+INDEX(价格表!$B$4:$I$31,M7879,8)*L7879)))))))</f>
        <v>10.2</v>
      </c>
    </row>
    <row r="7880" spans="1:14">
      <c r="A7880" s="20">
        <v>4311190593553</v>
      </c>
      <c r="B7880" s="18" t="s">
        <v>16</v>
      </c>
      <c r="C7880" s="21">
        <v>20201221</v>
      </c>
      <c r="D7880" s="21">
        <v>610538201209</v>
      </c>
      <c r="E7880" s="21" t="s">
        <v>16</v>
      </c>
      <c r="F7880" s="21">
        <v>20201231</v>
      </c>
      <c r="G7880" s="21" t="s">
        <v>17</v>
      </c>
      <c r="H7880" s="21" t="s">
        <v>39</v>
      </c>
      <c r="I7880" s="21" t="s">
        <v>81</v>
      </c>
      <c r="J7880" s="21">
        <v>1.42</v>
      </c>
      <c r="K7880" s="21" t="s">
        <v>20</v>
      </c>
      <c r="L7880">
        <f t="shared" si="144"/>
        <v>2</v>
      </c>
      <c r="M7880">
        <f>MATCH(H:H,价格表!$B$4:$B$35,0)</f>
        <v>23</v>
      </c>
      <c r="N7880" s="27">
        <f>IF(J7880&lt;=0.3,INDEX(价格表!$B$4:$I$31,M7880,2),IF(AND(J7880&gt;0.3,J7880&lt;=1),INDEX(价格表!$B$4:$I$31,M7880,3),IF(AND(J7880&gt;1,J7880&lt;=2.2),INDEX(价格表!$B$4:$I$31,M7880,4),IF(AND(J7880&gt;2.2,J7880&lt;=3.3),INDEX(价格表!$B$4:$I$31,M7880,5),IF(AND(J7880&gt;3.3,J7880&lt;=4),INDEX(价格表!$B$4:$I$31,M7880,6),IF(AND(J7880&gt;4,J7880&lt;=5.5),INDEX(价格表!$B$4:$I$31,M7880,7),IF(J7880&gt;5.5,2.6+INDEX(价格表!$B$4:$I$31,M7880,8)*L7880)))))))</f>
        <v>2.15</v>
      </c>
    </row>
    <row r="7881" spans="1:14">
      <c r="A7881" s="20">
        <v>4311190623647</v>
      </c>
      <c r="B7881" s="18" t="s">
        <v>16</v>
      </c>
      <c r="C7881" s="21">
        <v>20201221</v>
      </c>
      <c r="D7881" s="21">
        <v>610538201209</v>
      </c>
      <c r="E7881" s="21" t="s">
        <v>16</v>
      </c>
      <c r="F7881" s="21">
        <v>20201231</v>
      </c>
      <c r="G7881" s="21" t="s">
        <v>17</v>
      </c>
      <c r="H7881" s="21" t="s">
        <v>39</v>
      </c>
      <c r="I7881" s="21" t="s">
        <v>81</v>
      </c>
      <c r="J7881" s="21">
        <v>0.98</v>
      </c>
      <c r="K7881" s="21" t="s">
        <v>20</v>
      </c>
      <c r="L7881">
        <f t="shared" si="144"/>
        <v>1</v>
      </c>
      <c r="M7881">
        <f>MATCH(H:H,价格表!$B$4:$B$35,0)</f>
        <v>23</v>
      </c>
      <c r="N7881" s="27">
        <f>IF(J7881&lt;=0.3,INDEX(价格表!$B$4:$I$31,M7881,2),IF(AND(J7881&gt;0.3,J7881&lt;=1),INDEX(价格表!$B$4:$I$31,M7881,3),IF(AND(J7881&gt;1,J7881&lt;=2.2),INDEX(价格表!$B$4:$I$31,M7881,4),IF(AND(J7881&gt;2.2,J7881&lt;=3.3),INDEX(价格表!$B$4:$I$31,M7881,5),IF(AND(J7881&gt;3.3,J7881&lt;=4),INDEX(价格表!$B$4:$I$31,M7881,6),IF(AND(J7881&gt;4,J7881&lt;=5.5),INDEX(价格表!$B$4:$I$31,M7881,7),IF(J7881&gt;5.5,2.6+INDEX(价格表!$B$4:$I$31,M7881,8)*L7881)))))))</f>
        <v>1.8</v>
      </c>
    </row>
    <row r="7882" spans="1:14">
      <c r="A7882" s="20">
        <v>4311037598699</v>
      </c>
      <c r="B7882" s="18" t="s">
        <v>16</v>
      </c>
      <c r="C7882" s="21">
        <v>20201221</v>
      </c>
      <c r="D7882" s="21">
        <v>610538201209</v>
      </c>
      <c r="E7882" s="21" t="s">
        <v>16</v>
      </c>
      <c r="F7882" s="21">
        <v>20201231</v>
      </c>
      <c r="G7882" s="21" t="s">
        <v>17</v>
      </c>
      <c r="H7882" s="21" t="s">
        <v>23</v>
      </c>
      <c r="I7882" s="21" t="s">
        <v>162</v>
      </c>
      <c r="J7882" s="21">
        <v>1.47</v>
      </c>
      <c r="K7882" s="21" t="s">
        <v>20</v>
      </c>
      <c r="L7882">
        <f t="shared" si="144"/>
        <v>2</v>
      </c>
      <c r="M7882">
        <f>MATCH(H:H,价格表!$B$4:$B$35,0)</f>
        <v>15</v>
      </c>
      <c r="N7882" s="27">
        <f>IF(J7882&lt;=0.3,INDEX(价格表!$B$4:$I$31,M7882,2),IF(AND(J7882&gt;0.3,J7882&lt;=1),INDEX(价格表!$B$4:$I$31,M7882,3),IF(AND(J7882&gt;1,J7882&lt;=2.2),INDEX(价格表!$B$4:$I$31,M7882,4),IF(AND(J7882&gt;2.2,J7882&lt;=3.3),INDEX(价格表!$B$4:$I$31,M7882,5),IF(AND(J7882&gt;3.3,J7882&lt;=4),INDEX(价格表!$B$4:$I$31,M7882,6),IF(AND(J7882&gt;4,J7882&lt;=5.5),INDEX(价格表!$B$4:$I$31,M7882,7),IF(J7882&gt;5.5,2.6+INDEX(价格表!$B$4:$I$31,M7882,8)*L7882)))))))</f>
        <v>2.15</v>
      </c>
    </row>
    <row r="7883" spans="1:14">
      <c r="A7883" s="20">
        <v>4311140752277</v>
      </c>
      <c r="B7883" s="18" t="s">
        <v>16</v>
      </c>
      <c r="C7883" s="21">
        <v>20201221</v>
      </c>
      <c r="D7883" s="21">
        <v>610538201209</v>
      </c>
      <c r="E7883" s="21" t="s">
        <v>16</v>
      </c>
      <c r="F7883" s="21">
        <v>20201231</v>
      </c>
      <c r="G7883" s="21" t="s">
        <v>17</v>
      </c>
      <c r="H7883" s="21" t="s">
        <v>82</v>
      </c>
      <c r="I7883" s="21" t="s">
        <v>83</v>
      </c>
      <c r="J7883" s="21">
        <v>1.48</v>
      </c>
      <c r="K7883" s="21" t="s">
        <v>20</v>
      </c>
      <c r="L7883">
        <f t="shared" si="144"/>
        <v>2</v>
      </c>
      <c r="M7883">
        <f>MATCH(H:H,价格表!$B$4:$B$35,0)</f>
        <v>2</v>
      </c>
      <c r="N7883" s="27">
        <f>IF(J7883&lt;=0.3,INDEX(价格表!$B$4:$I$31,M7883,2),IF(AND(J7883&gt;0.3,J7883&lt;=1),INDEX(价格表!$B$4:$I$31,M7883,3),IF(AND(J7883&gt;1,J7883&lt;=2.2),INDEX(价格表!$B$4:$I$31,M7883,4),IF(AND(J7883&gt;2.2,J7883&lt;=3.3),INDEX(价格表!$B$4:$I$31,M7883,5),IF(AND(J7883&gt;3.3,J7883&lt;=4),INDEX(价格表!$B$4:$I$31,M7883,6),IF(AND(J7883&gt;4,J7883&lt;=5.5),INDEX(价格表!$B$4:$I$31,M7883,7),IF(J7883&gt;5.5,2.6+INDEX(价格表!$B$4:$I$31,M7883,8)*L7883)))))))</f>
        <v>2.15</v>
      </c>
    </row>
    <row r="7884" spans="1:14">
      <c r="A7884" s="20">
        <v>4311182767889</v>
      </c>
      <c r="B7884" s="18" t="s">
        <v>16</v>
      </c>
      <c r="C7884" s="21">
        <v>20201221</v>
      </c>
      <c r="D7884" s="21">
        <v>610538201209</v>
      </c>
      <c r="E7884" s="21" t="s">
        <v>16</v>
      </c>
      <c r="F7884" s="21">
        <v>20201231</v>
      </c>
      <c r="G7884" s="21" t="s">
        <v>17</v>
      </c>
      <c r="H7884" s="21" t="s">
        <v>18</v>
      </c>
      <c r="I7884" s="21" t="s">
        <v>53</v>
      </c>
      <c r="J7884" s="21">
        <v>0.31</v>
      </c>
      <c r="K7884" s="21" t="s">
        <v>20</v>
      </c>
      <c r="L7884">
        <f t="shared" si="144"/>
        <v>1</v>
      </c>
      <c r="M7884">
        <f>MATCH(H:H,价格表!$B$4:$B$35,0)</f>
        <v>1</v>
      </c>
      <c r="N7884" s="27">
        <f>IF(J7884&lt;=0.3,INDEX(价格表!$B$4:$I$31,M7884,2),IF(AND(J7884&gt;0.3,J7884&lt;=1),INDEX(价格表!$B$4:$I$31,M7884,3),IF(AND(J7884&gt;1,J7884&lt;=2.2),INDEX(价格表!$B$4:$I$31,M7884,4),IF(AND(J7884&gt;2.2,J7884&lt;=3.3),INDEX(价格表!$B$4:$I$31,M7884,5),IF(AND(J7884&gt;3.3,J7884&lt;=4),INDEX(价格表!$B$4:$I$31,M7884,6),IF(AND(J7884&gt;4,J7884&lt;=5.5),INDEX(价格表!$B$4:$I$31,M7884,7),IF(J7884&gt;5.5,2.6+INDEX(价格表!$B$4:$I$31,M7884,8)*L7884)))))))</f>
        <v>1.8</v>
      </c>
    </row>
    <row r="7885" spans="1:14">
      <c r="A7885" s="20">
        <v>4311182775339</v>
      </c>
      <c r="B7885" s="18" t="s">
        <v>16</v>
      </c>
      <c r="C7885" s="21">
        <v>20201221</v>
      </c>
      <c r="D7885" s="21">
        <v>610538201209</v>
      </c>
      <c r="E7885" s="21" t="s">
        <v>16</v>
      </c>
      <c r="F7885" s="21">
        <v>20201231</v>
      </c>
      <c r="G7885" s="21" t="s">
        <v>17</v>
      </c>
      <c r="H7885" s="21" t="s">
        <v>45</v>
      </c>
      <c r="I7885" s="21" t="s">
        <v>48</v>
      </c>
      <c r="J7885" s="21">
        <v>0.5</v>
      </c>
      <c r="K7885" s="21" t="s">
        <v>20</v>
      </c>
      <c r="L7885">
        <f t="shared" si="144"/>
        <v>1</v>
      </c>
      <c r="M7885">
        <f>MATCH(H:H,价格表!$B$4:$B$35,0)</f>
        <v>9</v>
      </c>
      <c r="N7885" s="27">
        <f>IF(J7885&lt;=0.3,INDEX(价格表!$B$4:$I$31,M7885,2),IF(AND(J7885&gt;0.3,J7885&lt;=1),INDEX(价格表!$B$4:$I$31,M7885,3),IF(AND(J7885&gt;1,J7885&lt;=2.2),INDEX(价格表!$B$4:$I$31,M7885,4),IF(AND(J7885&gt;2.2,J7885&lt;=3.3),INDEX(价格表!$B$4:$I$31,M7885,5),IF(AND(J7885&gt;3.3,J7885&lt;=4),INDEX(价格表!$B$4:$I$31,M7885,6),IF(AND(J7885&gt;4,J7885&lt;=5.5),INDEX(价格表!$B$4:$I$31,M7885,7),IF(J7885&gt;5.5,2.6+INDEX(价格表!$B$4:$I$31,M7885,8)*L7885)))))))</f>
        <v>1.8</v>
      </c>
    </row>
    <row r="7886" spans="1:14">
      <c r="A7886" s="20">
        <v>4311189948867</v>
      </c>
      <c r="B7886" s="18" t="s">
        <v>16</v>
      </c>
      <c r="C7886" s="21">
        <v>20201221</v>
      </c>
      <c r="D7886" s="21">
        <v>610538201209</v>
      </c>
      <c r="E7886" s="21" t="s">
        <v>16</v>
      </c>
      <c r="F7886" s="21">
        <v>20201231</v>
      </c>
      <c r="G7886" s="21" t="s">
        <v>17</v>
      </c>
      <c r="H7886" s="21" t="s">
        <v>30</v>
      </c>
      <c r="I7886" s="21" t="s">
        <v>31</v>
      </c>
      <c r="J7886" s="21">
        <v>2.13</v>
      </c>
      <c r="K7886" s="21" t="s">
        <v>20</v>
      </c>
      <c r="L7886">
        <f t="shared" si="144"/>
        <v>3</v>
      </c>
      <c r="M7886">
        <f>MATCH(H:H,价格表!$B$4:$B$35,0)</f>
        <v>16</v>
      </c>
      <c r="N7886" s="27">
        <f>IF(J7886&lt;=0.3,INDEX(价格表!$B$4:$I$31,M7886,2),IF(AND(J7886&gt;0.3,J7886&lt;=1),INDEX(价格表!$B$4:$I$31,M7886,3),IF(AND(J7886&gt;1,J7886&lt;=2.2),INDEX(价格表!$B$4:$I$31,M7886,4),IF(AND(J7886&gt;2.2,J7886&lt;=3.3),INDEX(价格表!$B$4:$I$31,M7886,5),IF(AND(J7886&gt;3.3,J7886&lt;=4),INDEX(价格表!$B$4:$I$31,M7886,6),IF(AND(J7886&gt;4,J7886&lt;=5.5),INDEX(价格表!$B$4:$I$31,M7886,7),IF(J7886&gt;5.5,2.6+INDEX(价格表!$B$4:$I$31,M7886,8)*L7886)))))))</f>
        <v>2.15</v>
      </c>
    </row>
    <row r="7887" spans="1:14">
      <c r="A7887" s="20">
        <v>4311189965938</v>
      </c>
      <c r="B7887" s="18" t="s">
        <v>16</v>
      </c>
      <c r="C7887" s="21">
        <v>20201221</v>
      </c>
      <c r="D7887" s="21">
        <v>610538201209</v>
      </c>
      <c r="E7887" s="21" t="s">
        <v>16</v>
      </c>
      <c r="F7887" s="21">
        <v>20201231</v>
      </c>
      <c r="G7887" s="21" t="s">
        <v>17</v>
      </c>
      <c r="H7887" s="21" t="s">
        <v>50</v>
      </c>
      <c r="I7887" s="21" t="s">
        <v>125</v>
      </c>
      <c r="J7887" s="21">
        <v>2.58</v>
      </c>
      <c r="K7887" s="21" t="s">
        <v>20</v>
      </c>
      <c r="L7887">
        <f t="shared" si="144"/>
        <v>3</v>
      </c>
      <c r="M7887">
        <f>MATCH(H:H,价格表!$B$4:$B$35,0)</f>
        <v>4</v>
      </c>
      <c r="N7887" s="27">
        <f>IF(J7887&lt;=0.3,INDEX(价格表!$B$4:$I$31,M7887,2),IF(AND(J7887&gt;0.3,J7887&lt;=1),INDEX(价格表!$B$4:$I$31,M7887,3),IF(AND(J7887&gt;1,J7887&lt;=2.2),INDEX(价格表!$B$4:$I$31,M7887,4),IF(AND(J7887&gt;2.2,J7887&lt;=3.3),INDEX(价格表!$B$4:$I$31,M7887,5),IF(AND(J7887&gt;3.3,J7887&lt;=4),INDEX(价格表!$B$4:$I$31,M7887,6),IF(AND(J7887&gt;4,J7887&lt;=5.5),INDEX(价格表!$B$4:$I$31,M7887,7),IF(J7887&gt;5.5,2.6+INDEX(价格表!$B$4:$I$31,M7887,8)*L7887)))))))</f>
        <v>2.5</v>
      </c>
    </row>
    <row r="7888" spans="1:14">
      <c r="A7888" s="20">
        <v>4311189978993</v>
      </c>
      <c r="B7888" s="18" t="s">
        <v>16</v>
      </c>
      <c r="C7888" s="21">
        <v>20201221</v>
      </c>
      <c r="D7888" s="21">
        <v>610538201209</v>
      </c>
      <c r="E7888" s="21" t="s">
        <v>16</v>
      </c>
      <c r="F7888" s="21">
        <v>20201231</v>
      </c>
      <c r="G7888" s="21" t="s">
        <v>17</v>
      </c>
      <c r="H7888" s="21" t="s">
        <v>37</v>
      </c>
      <c r="I7888" s="21" t="s">
        <v>72</v>
      </c>
      <c r="J7888" s="21">
        <v>2.59</v>
      </c>
      <c r="K7888" s="21" t="s">
        <v>20</v>
      </c>
      <c r="L7888">
        <f t="shared" si="144"/>
        <v>3</v>
      </c>
      <c r="M7888">
        <f>MATCH(H:H,价格表!$B$4:$B$35,0)</f>
        <v>12</v>
      </c>
      <c r="N7888" s="27">
        <f>IF(J7888&lt;=0.3,INDEX(价格表!$B$4:$I$31,M7888,2),IF(AND(J7888&gt;0.3,J7888&lt;=1),INDEX(价格表!$B$4:$I$31,M7888,3),IF(AND(J7888&gt;1,J7888&lt;=2.2),INDEX(价格表!$B$4:$I$31,M7888,4),IF(AND(J7888&gt;2.2,J7888&lt;=3.3),INDEX(价格表!$B$4:$I$31,M7888,5),IF(AND(J7888&gt;3.3,J7888&lt;=4),INDEX(价格表!$B$4:$I$31,M7888,6),IF(AND(J7888&gt;4,J7888&lt;=5.5),INDEX(价格表!$B$4:$I$31,M7888,7),IF(J7888&gt;5.5,2.6+INDEX(价格表!$B$4:$I$31,M7888,8)*L7888)))))))</f>
        <v>2.5</v>
      </c>
    </row>
    <row r="7889" spans="1:14">
      <c r="A7889" s="20">
        <v>4311190557371</v>
      </c>
      <c r="B7889" s="18" t="s">
        <v>16</v>
      </c>
      <c r="C7889" s="21">
        <v>20201221</v>
      </c>
      <c r="D7889" s="21">
        <v>610538201209</v>
      </c>
      <c r="E7889" s="21" t="s">
        <v>16</v>
      </c>
      <c r="F7889" s="21">
        <v>20201231</v>
      </c>
      <c r="G7889" s="21" t="s">
        <v>17</v>
      </c>
      <c r="H7889" s="21" t="s">
        <v>23</v>
      </c>
      <c r="I7889" s="21" t="s">
        <v>189</v>
      </c>
      <c r="J7889" s="21">
        <v>1.42</v>
      </c>
      <c r="K7889" s="21" t="s">
        <v>20</v>
      </c>
      <c r="L7889">
        <f t="shared" si="144"/>
        <v>2</v>
      </c>
      <c r="M7889">
        <f>MATCH(H:H,价格表!$B$4:$B$35,0)</f>
        <v>15</v>
      </c>
      <c r="N7889" s="27">
        <f>IF(J7889&lt;=0.3,INDEX(价格表!$B$4:$I$31,M7889,2),IF(AND(J7889&gt;0.3,J7889&lt;=1),INDEX(价格表!$B$4:$I$31,M7889,3),IF(AND(J7889&gt;1,J7889&lt;=2.2),INDEX(价格表!$B$4:$I$31,M7889,4),IF(AND(J7889&gt;2.2,J7889&lt;=3.3),INDEX(价格表!$B$4:$I$31,M7889,5),IF(AND(J7889&gt;3.3,J7889&lt;=4),INDEX(价格表!$B$4:$I$31,M7889,6),IF(AND(J7889&gt;4,J7889&lt;=5.5),INDEX(价格表!$B$4:$I$31,M7889,7),IF(J7889&gt;5.5,2.6+INDEX(价格表!$B$4:$I$31,M7889,8)*L7889)))))))</f>
        <v>2.15</v>
      </c>
    </row>
    <row r="7890" spans="1:14">
      <c r="A7890" s="20">
        <v>4311190565012</v>
      </c>
      <c r="B7890" s="18" t="s">
        <v>16</v>
      </c>
      <c r="C7890" s="21">
        <v>20201221</v>
      </c>
      <c r="D7890" s="21">
        <v>610538201209</v>
      </c>
      <c r="E7890" s="21" t="s">
        <v>16</v>
      </c>
      <c r="F7890" s="21">
        <v>20201231</v>
      </c>
      <c r="G7890" s="21" t="s">
        <v>17</v>
      </c>
      <c r="H7890" s="21" t="s">
        <v>73</v>
      </c>
      <c r="I7890" s="21" t="s">
        <v>92</v>
      </c>
      <c r="J7890" s="21">
        <v>0.54</v>
      </c>
      <c r="K7890" s="21" t="s">
        <v>20</v>
      </c>
      <c r="L7890">
        <f t="shared" si="144"/>
        <v>1</v>
      </c>
      <c r="M7890">
        <f>MATCH(H:H,价格表!$B$4:$B$35,0)</f>
        <v>7</v>
      </c>
      <c r="N7890" s="27">
        <f>IF(J7890&lt;=0.3,INDEX(价格表!$B$4:$I$31,M7890,2),IF(AND(J7890&gt;0.3,J7890&lt;=1),INDEX(价格表!$B$4:$I$31,M7890,3),IF(AND(J7890&gt;1,J7890&lt;=2.2),INDEX(价格表!$B$4:$I$31,M7890,4),IF(AND(J7890&gt;2.2,J7890&lt;=3.3),INDEX(价格表!$B$4:$I$31,M7890,5),IF(AND(J7890&gt;3.3,J7890&lt;=4),INDEX(价格表!$B$4:$I$31,M7890,6),IF(AND(J7890&gt;4,J7890&lt;=5.5),INDEX(价格表!$B$4:$I$31,M7890,7),IF(J7890&gt;5.5,2.6+INDEX(价格表!$B$4:$I$31,M7890,8)*L7890)))))))</f>
        <v>1.8</v>
      </c>
    </row>
    <row r="7891" spans="1:14">
      <c r="A7891" s="20">
        <v>4311190572795</v>
      </c>
      <c r="B7891" s="18" t="s">
        <v>16</v>
      </c>
      <c r="C7891" s="21">
        <v>20201221</v>
      </c>
      <c r="D7891" s="21">
        <v>610538201209</v>
      </c>
      <c r="E7891" s="21" t="s">
        <v>16</v>
      </c>
      <c r="F7891" s="21">
        <v>20201231</v>
      </c>
      <c r="G7891" s="21" t="s">
        <v>17</v>
      </c>
      <c r="H7891" s="21" t="s">
        <v>39</v>
      </c>
      <c r="I7891" s="21" t="s">
        <v>255</v>
      </c>
      <c r="J7891" s="21">
        <v>1.42</v>
      </c>
      <c r="K7891" s="21" t="s">
        <v>20</v>
      </c>
      <c r="L7891">
        <f t="shared" si="144"/>
        <v>2</v>
      </c>
      <c r="M7891">
        <f>MATCH(H:H,价格表!$B$4:$B$35,0)</f>
        <v>23</v>
      </c>
      <c r="N7891" s="27">
        <f>IF(J7891&lt;=0.3,INDEX(价格表!$B$4:$I$31,M7891,2),IF(AND(J7891&gt;0.3,J7891&lt;=1),INDEX(价格表!$B$4:$I$31,M7891,3),IF(AND(J7891&gt;1,J7891&lt;=2.2),INDEX(价格表!$B$4:$I$31,M7891,4),IF(AND(J7891&gt;2.2,J7891&lt;=3.3),INDEX(价格表!$B$4:$I$31,M7891,5),IF(AND(J7891&gt;3.3,J7891&lt;=4),INDEX(价格表!$B$4:$I$31,M7891,6),IF(AND(J7891&gt;4,J7891&lt;=5.5),INDEX(价格表!$B$4:$I$31,M7891,7),IF(J7891&gt;5.5,2.6+INDEX(价格表!$B$4:$I$31,M7891,8)*L7891)))))))</f>
        <v>2.15</v>
      </c>
    </row>
    <row r="7892" spans="1:14">
      <c r="A7892" s="20">
        <v>4311190572841</v>
      </c>
      <c r="B7892" s="18" t="s">
        <v>16</v>
      </c>
      <c r="C7892" s="21">
        <v>20201221</v>
      </c>
      <c r="D7892" s="21">
        <v>610538201209</v>
      </c>
      <c r="E7892" s="21" t="s">
        <v>16</v>
      </c>
      <c r="F7892" s="21">
        <v>20201231</v>
      </c>
      <c r="G7892" s="21" t="s">
        <v>17</v>
      </c>
      <c r="H7892" s="21" t="s">
        <v>75</v>
      </c>
      <c r="I7892" s="21" t="s">
        <v>293</v>
      </c>
      <c r="J7892" s="21">
        <v>1.46</v>
      </c>
      <c r="K7892" s="21" t="s">
        <v>20</v>
      </c>
      <c r="L7892">
        <f t="shared" si="144"/>
        <v>2</v>
      </c>
      <c r="M7892">
        <f>MATCH(H:H,价格表!$B$4:$B$35,0)</f>
        <v>24</v>
      </c>
      <c r="N7892" s="27">
        <f>IF(J7892&lt;=0.3,INDEX(价格表!$B$4:$I$31,M7892,2),IF(AND(J7892&gt;0.3,J7892&lt;=1),INDEX(价格表!$B$4:$I$31,M7892,3),IF(AND(J7892&gt;1,J7892&lt;=2.2),INDEX(价格表!$B$4:$I$31,M7892,4),IF(AND(J7892&gt;2.2,J7892&lt;=3.3),INDEX(价格表!$B$4:$I$31,M7892,5),IF(AND(J7892&gt;3.3,J7892&lt;=4),INDEX(价格表!$B$4:$I$31,M7892,6),IF(AND(J7892&gt;4,J7892&lt;=5.5),INDEX(价格表!$B$4:$I$31,M7892,7),IF(J7892&gt;5.5,2.6+INDEX(价格表!$B$4:$I$31,M7892,8)*L7892)))))))</f>
        <v>2.15</v>
      </c>
    </row>
    <row r="7893" spans="1:14">
      <c r="A7893" s="20">
        <v>4311190572903</v>
      </c>
      <c r="B7893" s="18" t="s">
        <v>16</v>
      </c>
      <c r="C7893" s="21">
        <v>20201221</v>
      </c>
      <c r="D7893" s="21">
        <v>610538201209</v>
      </c>
      <c r="E7893" s="21" t="s">
        <v>16</v>
      </c>
      <c r="F7893" s="21">
        <v>20201231</v>
      </c>
      <c r="G7893" s="21" t="s">
        <v>17</v>
      </c>
      <c r="H7893" s="21" t="s">
        <v>73</v>
      </c>
      <c r="I7893" s="21" t="s">
        <v>365</v>
      </c>
      <c r="J7893" s="21">
        <v>1.42</v>
      </c>
      <c r="K7893" s="21" t="s">
        <v>20</v>
      </c>
      <c r="L7893">
        <f t="shared" si="144"/>
        <v>2</v>
      </c>
      <c r="M7893">
        <f>MATCH(H:H,价格表!$B$4:$B$35,0)</f>
        <v>7</v>
      </c>
      <c r="N7893" s="27">
        <f>IF(J7893&lt;=0.3,INDEX(价格表!$B$4:$I$31,M7893,2),IF(AND(J7893&gt;0.3,J7893&lt;=1),INDEX(价格表!$B$4:$I$31,M7893,3),IF(AND(J7893&gt;1,J7893&lt;=2.2),INDEX(价格表!$B$4:$I$31,M7893,4),IF(AND(J7893&gt;2.2,J7893&lt;=3.3),INDEX(价格表!$B$4:$I$31,M7893,5),IF(AND(J7893&gt;3.3,J7893&lt;=4),INDEX(价格表!$B$4:$I$31,M7893,6),IF(AND(J7893&gt;4,J7893&lt;=5.5),INDEX(价格表!$B$4:$I$31,M7893,7),IF(J7893&gt;5.5,2.6+INDEX(价格表!$B$4:$I$31,M7893,8)*L7893)))))))</f>
        <v>2.15</v>
      </c>
    </row>
    <row r="7894" spans="1:14">
      <c r="A7894" s="20">
        <v>4311190572904</v>
      </c>
      <c r="B7894" s="18" t="s">
        <v>16</v>
      </c>
      <c r="C7894" s="21">
        <v>20201221</v>
      </c>
      <c r="D7894" s="21">
        <v>610538201209</v>
      </c>
      <c r="E7894" s="21" t="s">
        <v>16</v>
      </c>
      <c r="F7894" s="21">
        <v>20201231</v>
      </c>
      <c r="G7894" s="21" t="s">
        <v>17</v>
      </c>
      <c r="H7894" s="21" t="s">
        <v>82</v>
      </c>
      <c r="I7894" s="21" t="s">
        <v>83</v>
      </c>
      <c r="J7894" s="21">
        <v>1.73</v>
      </c>
      <c r="K7894" s="21" t="s">
        <v>20</v>
      </c>
      <c r="L7894">
        <f t="shared" si="144"/>
        <v>2</v>
      </c>
      <c r="M7894">
        <f>MATCH(H:H,价格表!$B$4:$B$35,0)</f>
        <v>2</v>
      </c>
      <c r="N7894" s="27">
        <f>IF(J7894&lt;=0.3,INDEX(价格表!$B$4:$I$31,M7894,2),IF(AND(J7894&gt;0.3,J7894&lt;=1),INDEX(价格表!$B$4:$I$31,M7894,3),IF(AND(J7894&gt;1,J7894&lt;=2.2),INDEX(价格表!$B$4:$I$31,M7894,4),IF(AND(J7894&gt;2.2,J7894&lt;=3.3),INDEX(价格表!$B$4:$I$31,M7894,5),IF(AND(J7894&gt;3.3,J7894&lt;=4),INDEX(价格表!$B$4:$I$31,M7894,6),IF(AND(J7894&gt;4,J7894&lt;=5.5),INDEX(价格表!$B$4:$I$31,M7894,7),IF(J7894&gt;5.5,2.6+INDEX(价格表!$B$4:$I$31,M7894,8)*L7894)))))))</f>
        <v>2.15</v>
      </c>
    </row>
    <row r="7895" spans="1:14">
      <c r="A7895" s="20">
        <v>4311190572905</v>
      </c>
      <c r="B7895" s="18" t="s">
        <v>16</v>
      </c>
      <c r="C7895" s="21">
        <v>20201221</v>
      </c>
      <c r="D7895" s="21">
        <v>610538201209</v>
      </c>
      <c r="E7895" s="21" t="s">
        <v>16</v>
      </c>
      <c r="F7895" s="21">
        <v>20201231</v>
      </c>
      <c r="G7895" s="21" t="s">
        <v>17</v>
      </c>
      <c r="H7895" s="21" t="s">
        <v>21</v>
      </c>
      <c r="I7895" s="21" t="s">
        <v>201</v>
      </c>
      <c r="J7895" s="21">
        <v>1.42</v>
      </c>
      <c r="K7895" s="21" t="s">
        <v>20</v>
      </c>
      <c r="L7895">
        <f t="shared" si="144"/>
        <v>2</v>
      </c>
      <c r="M7895">
        <f>MATCH(H:H,价格表!$B$4:$B$35,0)</f>
        <v>20</v>
      </c>
      <c r="N7895" s="27">
        <f>IF(J7895&lt;=0.3,INDEX(价格表!$B$4:$I$31,M7895,2),IF(AND(J7895&gt;0.3,J7895&lt;=1),INDEX(价格表!$B$4:$I$31,M7895,3),IF(AND(J7895&gt;1,J7895&lt;=2.2),INDEX(价格表!$B$4:$I$31,M7895,4),IF(AND(J7895&gt;2.2,J7895&lt;=3.3),INDEX(价格表!$B$4:$I$31,M7895,5),IF(AND(J7895&gt;3.3,J7895&lt;=4),INDEX(价格表!$B$4:$I$31,M7895,6),IF(AND(J7895&gt;4,J7895&lt;=5.5),INDEX(价格表!$B$4:$I$31,M7895,7),IF(J7895&gt;5.5,2.6+INDEX(价格表!$B$4:$I$31,M7895,8)*L7895)))))))</f>
        <v>2.15</v>
      </c>
    </row>
    <row r="7896" spans="1:14">
      <c r="A7896" s="20">
        <v>4311190572906</v>
      </c>
      <c r="B7896" s="18" t="s">
        <v>16</v>
      </c>
      <c r="C7896" s="21">
        <v>20201221</v>
      </c>
      <c r="D7896" s="21">
        <v>610538201209</v>
      </c>
      <c r="E7896" s="21" t="s">
        <v>16</v>
      </c>
      <c r="F7896" s="21">
        <v>20201231</v>
      </c>
      <c r="G7896" s="21" t="s">
        <v>17</v>
      </c>
      <c r="H7896" s="21" t="s">
        <v>23</v>
      </c>
      <c r="I7896" s="21" t="s">
        <v>99</v>
      </c>
      <c r="J7896" s="21">
        <v>1.43</v>
      </c>
      <c r="K7896" s="21" t="s">
        <v>20</v>
      </c>
      <c r="L7896">
        <f t="shared" si="144"/>
        <v>2</v>
      </c>
      <c r="M7896">
        <f>MATCH(H:H,价格表!$B$4:$B$35,0)</f>
        <v>15</v>
      </c>
      <c r="N7896" s="27">
        <f>IF(J7896&lt;=0.3,INDEX(价格表!$B$4:$I$31,M7896,2),IF(AND(J7896&gt;0.3,J7896&lt;=1),INDEX(价格表!$B$4:$I$31,M7896,3),IF(AND(J7896&gt;1,J7896&lt;=2.2),INDEX(价格表!$B$4:$I$31,M7896,4),IF(AND(J7896&gt;2.2,J7896&lt;=3.3),INDEX(价格表!$B$4:$I$31,M7896,5),IF(AND(J7896&gt;3.3,J7896&lt;=4),INDEX(价格表!$B$4:$I$31,M7896,6),IF(AND(J7896&gt;4,J7896&lt;=5.5),INDEX(价格表!$B$4:$I$31,M7896,7),IF(J7896&gt;5.5,2.6+INDEX(价格表!$B$4:$I$31,M7896,8)*L7896)))))))</f>
        <v>2.15</v>
      </c>
    </row>
    <row r="7897" spans="1:14">
      <c r="A7897" s="20">
        <v>4311190572907</v>
      </c>
      <c r="B7897" s="18" t="s">
        <v>16</v>
      </c>
      <c r="C7897" s="21">
        <v>20201221</v>
      </c>
      <c r="D7897" s="21">
        <v>610538201209</v>
      </c>
      <c r="E7897" s="21" t="s">
        <v>16</v>
      </c>
      <c r="F7897" s="21">
        <v>20201231</v>
      </c>
      <c r="G7897" s="21" t="s">
        <v>17</v>
      </c>
      <c r="H7897" s="21" t="s">
        <v>63</v>
      </c>
      <c r="I7897" s="21" t="s">
        <v>187</v>
      </c>
      <c r="J7897" s="21">
        <v>1.42</v>
      </c>
      <c r="K7897" s="21" t="s">
        <v>20</v>
      </c>
      <c r="L7897">
        <f t="shared" si="144"/>
        <v>2</v>
      </c>
      <c r="M7897">
        <f>MATCH(H:H,价格表!$B$4:$B$35,0)</f>
        <v>21</v>
      </c>
      <c r="N7897" s="27">
        <f>IF(J7897&lt;=0.3,INDEX(价格表!$B$4:$I$31,M7897,2),IF(AND(J7897&gt;0.3,J7897&lt;=1),INDEX(价格表!$B$4:$I$31,M7897,3),IF(AND(J7897&gt;1,J7897&lt;=2.2),INDEX(价格表!$B$4:$I$31,M7897,4),IF(AND(J7897&gt;2.2,J7897&lt;=3.3),INDEX(价格表!$B$4:$I$31,M7897,5),IF(AND(J7897&gt;3.3,J7897&lt;=4),INDEX(价格表!$B$4:$I$31,M7897,6),IF(AND(J7897&gt;4,J7897&lt;=5.5),INDEX(价格表!$B$4:$I$31,M7897,7),IF(J7897&gt;5.5,2.6+INDEX(价格表!$B$4:$I$31,M7897,8)*L7897)))))))</f>
        <v>2.15</v>
      </c>
    </row>
    <row r="7898" spans="1:14">
      <c r="A7898" s="20">
        <v>4311190572908</v>
      </c>
      <c r="B7898" s="18" t="s">
        <v>16</v>
      </c>
      <c r="C7898" s="21">
        <v>20201221</v>
      </c>
      <c r="D7898" s="21">
        <v>610538201209</v>
      </c>
      <c r="E7898" s="21" t="s">
        <v>16</v>
      </c>
      <c r="F7898" s="21">
        <v>20201231</v>
      </c>
      <c r="G7898" s="21" t="s">
        <v>17</v>
      </c>
      <c r="H7898" s="21" t="s">
        <v>68</v>
      </c>
      <c r="I7898" s="21" t="s">
        <v>193</v>
      </c>
      <c r="J7898" s="21">
        <v>1.48</v>
      </c>
      <c r="K7898" s="21" t="s">
        <v>20</v>
      </c>
      <c r="L7898">
        <f t="shared" si="144"/>
        <v>2</v>
      </c>
      <c r="M7898">
        <f>MATCH(H:H,价格表!$B$4:$B$35,0)</f>
        <v>5</v>
      </c>
      <c r="N7898" s="27">
        <f>IF(J7898&lt;=0.3,INDEX(价格表!$B$4:$I$31,M7898,2),IF(AND(J7898&gt;0.3,J7898&lt;=1),INDEX(价格表!$B$4:$I$31,M7898,3),IF(AND(J7898&gt;1,J7898&lt;=2.2),INDEX(价格表!$B$4:$I$31,M7898,4),IF(AND(J7898&gt;2.2,J7898&lt;=3.3),INDEX(价格表!$B$4:$I$31,M7898,5),IF(AND(J7898&gt;3.3,J7898&lt;=4),INDEX(价格表!$B$4:$I$31,M7898,6),IF(AND(J7898&gt;4,J7898&lt;=5.5),INDEX(价格表!$B$4:$I$31,M7898,7),IF(J7898&gt;5.5,2.6+INDEX(价格表!$B$4:$I$31,M7898,8)*L7898)))))))</f>
        <v>2.15</v>
      </c>
    </row>
    <row r="7899" spans="1:14">
      <c r="A7899" s="20">
        <v>4311190572909</v>
      </c>
      <c r="B7899" s="18" t="s">
        <v>16</v>
      </c>
      <c r="C7899" s="21">
        <v>20201221</v>
      </c>
      <c r="D7899" s="21">
        <v>610538201209</v>
      </c>
      <c r="E7899" s="21" t="s">
        <v>16</v>
      </c>
      <c r="F7899" s="21">
        <v>20201231</v>
      </c>
      <c r="G7899" s="21" t="s">
        <v>17</v>
      </c>
      <c r="H7899" s="21" t="s">
        <v>50</v>
      </c>
      <c r="I7899" s="21" t="s">
        <v>62</v>
      </c>
      <c r="J7899" s="21">
        <v>1.42</v>
      </c>
      <c r="K7899" s="21" t="s">
        <v>20</v>
      </c>
      <c r="L7899">
        <f t="shared" si="144"/>
        <v>2</v>
      </c>
      <c r="M7899">
        <f>MATCH(H:H,价格表!$B$4:$B$35,0)</f>
        <v>4</v>
      </c>
      <c r="N7899" s="27">
        <f>IF(J7899&lt;=0.3,INDEX(价格表!$B$4:$I$31,M7899,2),IF(AND(J7899&gt;0.3,J7899&lt;=1),INDEX(价格表!$B$4:$I$31,M7899,3),IF(AND(J7899&gt;1,J7899&lt;=2.2),INDEX(价格表!$B$4:$I$31,M7899,4),IF(AND(J7899&gt;2.2,J7899&lt;=3.3),INDEX(价格表!$B$4:$I$31,M7899,5),IF(AND(J7899&gt;3.3,J7899&lt;=4),INDEX(价格表!$B$4:$I$31,M7899,6),IF(AND(J7899&gt;4,J7899&lt;=5.5),INDEX(价格表!$B$4:$I$31,M7899,7),IF(J7899&gt;5.5,2.6+INDEX(价格表!$B$4:$I$31,M7899,8)*L7899)))))))</f>
        <v>2.15</v>
      </c>
    </row>
    <row r="7900" spans="1:14">
      <c r="A7900" s="20">
        <v>4311190572911</v>
      </c>
      <c r="B7900" s="18" t="s">
        <v>16</v>
      </c>
      <c r="C7900" s="21">
        <v>20201221</v>
      </c>
      <c r="D7900" s="21">
        <v>610538201209</v>
      </c>
      <c r="E7900" s="21" t="s">
        <v>16</v>
      </c>
      <c r="F7900" s="21">
        <v>20201231</v>
      </c>
      <c r="G7900" s="21" t="s">
        <v>17</v>
      </c>
      <c r="H7900" s="21" t="s">
        <v>68</v>
      </c>
      <c r="I7900" s="21" t="s">
        <v>193</v>
      </c>
      <c r="J7900" s="21">
        <v>1.53</v>
      </c>
      <c r="K7900" s="21" t="s">
        <v>20</v>
      </c>
      <c r="L7900">
        <f t="shared" si="144"/>
        <v>2</v>
      </c>
      <c r="M7900">
        <f>MATCH(H:H,价格表!$B$4:$B$35,0)</f>
        <v>5</v>
      </c>
      <c r="N7900" s="27">
        <f>IF(J7900&lt;=0.3,INDEX(价格表!$B$4:$I$31,M7900,2),IF(AND(J7900&gt;0.3,J7900&lt;=1),INDEX(价格表!$B$4:$I$31,M7900,3),IF(AND(J7900&gt;1,J7900&lt;=2.2),INDEX(价格表!$B$4:$I$31,M7900,4),IF(AND(J7900&gt;2.2,J7900&lt;=3.3),INDEX(价格表!$B$4:$I$31,M7900,5),IF(AND(J7900&gt;3.3,J7900&lt;=4),INDEX(价格表!$B$4:$I$31,M7900,6),IF(AND(J7900&gt;4,J7900&lt;=5.5),INDEX(价格表!$B$4:$I$31,M7900,7),IF(J7900&gt;5.5,2.6+INDEX(价格表!$B$4:$I$31,M7900,8)*L7900)))))))</f>
        <v>2.15</v>
      </c>
    </row>
    <row r="7901" spans="1:14">
      <c r="A7901" s="20">
        <v>4311190586558</v>
      </c>
      <c r="B7901" s="18" t="s">
        <v>16</v>
      </c>
      <c r="C7901" s="21">
        <v>20201221</v>
      </c>
      <c r="D7901" s="21">
        <v>610538201209</v>
      </c>
      <c r="E7901" s="21" t="s">
        <v>16</v>
      </c>
      <c r="F7901" s="21">
        <v>20201231</v>
      </c>
      <c r="G7901" s="21" t="s">
        <v>17</v>
      </c>
      <c r="H7901" s="21" t="s">
        <v>18</v>
      </c>
      <c r="I7901" s="21" t="s">
        <v>53</v>
      </c>
      <c r="J7901" s="21">
        <v>1.46</v>
      </c>
      <c r="K7901" s="21" t="s">
        <v>20</v>
      </c>
      <c r="L7901">
        <f t="shared" si="144"/>
        <v>2</v>
      </c>
      <c r="M7901">
        <f>MATCH(H:H,价格表!$B$4:$B$35,0)</f>
        <v>1</v>
      </c>
      <c r="N7901" s="27">
        <f>IF(J7901&lt;=0.3,INDEX(价格表!$B$4:$I$31,M7901,2),IF(AND(J7901&gt;0.3,J7901&lt;=1),INDEX(价格表!$B$4:$I$31,M7901,3),IF(AND(J7901&gt;1,J7901&lt;=2.2),INDEX(价格表!$B$4:$I$31,M7901,4),IF(AND(J7901&gt;2.2,J7901&lt;=3.3),INDEX(价格表!$B$4:$I$31,M7901,5),IF(AND(J7901&gt;3.3,J7901&lt;=4),INDEX(价格表!$B$4:$I$31,M7901,6),IF(AND(J7901&gt;4,J7901&lt;=5.5),INDEX(价格表!$B$4:$I$31,M7901,7),IF(J7901&gt;5.5,2.6+INDEX(价格表!$B$4:$I$31,M7901,8)*L7901)))))))</f>
        <v>2.15</v>
      </c>
    </row>
    <row r="7902" spans="1:14">
      <c r="A7902" s="20">
        <v>4311190586622</v>
      </c>
      <c r="B7902" s="18" t="s">
        <v>16</v>
      </c>
      <c r="C7902" s="21">
        <v>20201221</v>
      </c>
      <c r="D7902" s="21">
        <v>610538201209</v>
      </c>
      <c r="E7902" s="21" t="s">
        <v>16</v>
      </c>
      <c r="F7902" s="21">
        <v>20201231</v>
      </c>
      <c r="G7902" s="21" t="s">
        <v>17</v>
      </c>
      <c r="H7902" s="21" t="s">
        <v>23</v>
      </c>
      <c r="I7902" s="21" t="s">
        <v>258</v>
      </c>
      <c r="J7902" s="21">
        <v>1.44</v>
      </c>
      <c r="K7902" s="21" t="s">
        <v>20</v>
      </c>
      <c r="L7902">
        <f t="shared" si="144"/>
        <v>2</v>
      </c>
      <c r="M7902">
        <f>MATCH(H:H,价格表!$B$4:$B$35,0)</f>
        <v>15</v>
      </c>
      <c r="N7902" s="27">
        <f>IF(J7902&lt;=0.3,INDEX(价格表!$B$4:$I$31,M7902,2),IF(AND(J7902&gt;0.3,J7902&lt;=1),INDEX(价格表!$B$4:$I$31,M7902,3),IF(AND(J7902&gt;1,J7902&lt;=2.2),INDEX(价格表!$B$4:$I$31,M7902,4),IF(AND(J7902&gt;2.2,J7902&lt;=3.3),INDEX(价格表!$B$4:$I$31,M7902,5),IF(AND(J7902&gt;3.3,J7902&lt;=4),INDEX(价格表!$B$4:$I$31,M7902,6),IF(AND(J7902&gt;4,J7902&lt;=5.5),INDEX(价格表!$B$4:$I$31,M7902,7),IF(J7902&gt;5.5,2.6+INDEX(价格表!$B$4:$I$31,M7902,8)*L7902)))))))</f>
        <v>2.15</v>
      </c>
    </row>
    <row r="7903" spans="1:14">
      <c r="A7903" s="20">
        <v>4311190586638</v>
      </c>
      <c r="B7903" s="18" t="s">
        <v>16</v>
      </c>
      <c r="C7903" s="21">
        <v>20201221</v>
      </c>
      <c r="D7903" s="21">
        <v>610538201209</v>
      </c>
      <c r="E7903" s="21" t="s">
        <v>16</v>
      </c>
      <c r="F7903" s="21">
        <v>20201231</v>
      </c>
      <c r="G7903" s="21" t="s">
        <v>17</v>
      </c>
      <c r="H7903" s="21" t="s">
        <v>54</v>
      </c>
      <c r="I7903" s="21" t="s">
        <v>129</v>
      </c>
      <c r="J7903" s="21">
        <v>1.42</v>
      </c>
      <c r="K7903" s="21" t="s">
        <v>20</v>
      </c>
      <c r="L7903">
        <f t="shared" si="144"/>
        <v>2</v>
      </c>
      <c r="M7903">
        <f>MATCH(H:H,价格表!$B$4:$B$35,0)</f>
        <v>14</v>
      </c>
      <c r="N7903" s="27">
        <f>IF(J7903&lt;=0.3,INDEX(价格表!$B$4:$I$31,M7903,2),IF(AND(J7903&gt;0.3,J7903&lt;=1),INDEX(价格表!$B$4:$I$31,M7903,3),IF(AND(J7903&gt;1,J7903&lt;=2.2),INDEX(价格表!$B$4:$I$31,M7903,4),IF(AND(J7903&gt;2.2,J7903&lt;=3.3),INDEX(价格表!$B$4:$I$31,M7903,5),IF(AND(J7903&gt;3.3,J7903&lt;=4),INDEX(价格表!$B$4:$I$31,M7903,6),IF(AND(J7903&gt;4,J7903&lt;=5.5),INDEX(价格表!$B$4:$I$31,M7903,7),IF(J7903&gt;5.5,2.6+INDEX(价格表!$B$4:$I$31,M7903,8)*L7903)))))))</f>
        <v>2.15</v>
      </c>
    </row>
    <row r="7904" spans="1:14">
      <c r="A7904" s="20">
        <v>4311190588913</v>
      </c>
      <c r="B7904" s="18" t="s">
        <v>16</v>
      </c>
      <c r="C7904" s="21">
        <v>20201221</v>
      </c>
      <c r="D7904" s="21">
        <v>610538201209</v>
      </c>
      <c r="E7904" s="21" t="s">
        <v>16</v>
      </c>
      <c r="F7904" s="21">
        <v>20201231</v>
      </c>
      <c r="G7904" s="21" t="s">
        <v>17</v>
      </c>
      <c r="H7904" s="21" t="s">
        <v>50</v>
      </c>
      <c r="I7904" s="21" t="s">
        <v>125</v>
      </c>
      <c r="J7904" s="21">
        <v>1.14</v>
      </c>
      <c r="K7904" s="21" t="s">
        <v>20</v>
      </c>
      <c r="L7904">
        <f t="shared" si="144"/>
        <v>2</v>
      </c>
      <c r="M7904">
        <f>MATCH(H:H,价格表!$B$4:$B$35,0)</f>
        <v>4</v>
      </c>
      <c r="N7904" s="27">
        <f>IF(J7904&lt;=0.3,INDEX(价格表!$B$4:$I$31,M7904,2),IF(AND(J7904&gt;0.3,J7904&lt;=1),INDEX(价格表!$B$4:$I$31,M7904,3),IF(AND(J7904&gt;1,J7904&lt;=2.2),INDEX(价格表!$B$4:$I$31,M7904,4),IF(AND(J7904&gt;2.2,J7904&lt;=3.3),INDEX(价格表!$B$4:$I$31,M7904,5),IF(AND(J7904&gt;3.3,J7904&lt;=4),INDEX(价格表!$B$4:$I$31,M7904,6),IF(AND(J7904&gt;4,J7904&lt;=5.5),INDEX(价格表!$B$4:$I$31,M7904,7),IF(J7904&gt;5.5,2.6+INDEX(价格表!$B$4:$I$31,M7904,8)*L7904)))))))</f>
        <v>2.15</v>
      </c>
    </row>
    <row r="7905" spans="1:14">
      <c r="A7905" s="20">
        <v>4311190589018</v>
      </c>
      <c r="B7905" s="18" t="s">
        <v>16</v>
      </c>
      <c r="C7905" s="21">
        <v>20201221</v>
      </c>
      <c r="D7905" s="21">
        <v>610538201209</v>
      </c>
      <c r="E7905" s="21" t="s">
        <v>16</v>
      </c>
      <c r="F7905" s="21">
        <v>20201231</v>
      </c>
      <c r="G7905" s="21" t="s">
        <v>17</v>
      </c>
      <c r="H7905" s="21" t="s">
        <v>23</v>
      </c>
      <c r="I7905" s="21" t="s">
        <v>118</v>
      </c>
      <c r="J7905" s="21">
        <v>1.43</v>
      </c>
      <c r="K7905" s="21" t="s">
        <v>20</v>
      </c>
      <c r="L7905">
        <f t="shared" si="144"/>
        <v>2</v>
      </c>
      <c r="M7905">
        <f>MATCH(H:H,价格表!$B$4:$B$35,0)</f>
        <v>15</v>
      </c>
      <c r="N7905" s="27">
        <f>IF(J7905&lt;=0.3,INDEX(价格表!$B$4:$I$31,M7905,2),IF(AND(J7905&gt;0.3,J7905&lt;=1),INDEX(价格表!$B$4:$I$31,M7905,3),IF(AND(J7905&gt;1,J7905&lt;=2.2),INDEX(价格表!$B$4:$I$31,M7905,4),IF(AND(J7905&gt;2.2,J7905&lt;=3.3),INDEX(价格表!$B$4:$I$31,M7905,5),IF(AND(J7905&gt;3.3,J7905&lt;=4),INDEX(价格表!$B$4:$I$31,M7905,6),IF(AND(J7905&gt;4,J7905&lt;=5.5),INDEX(价格表!$B$4:$I$31,M7905,7),IF(J7905&gt;5.5,2.6+INDEX(价格表!$B$4:$I$31,M7905,8)*L7905)))))))</f>
        <v>2.15</v>
      </c>
    </row>
    <row r="7906" spans="1:14">
      <c r="A7906" s="20">
        <v>4311190589019</v>
      </c>
      <c r="B7906" s="18" t="s">
        <v>16</v>
      </c>
      <c r="C7906" s="21">
        <v>20201221</v>
      </c>
      <c r="D7906" s="21">
        <v>610538201209</v>
      </c>
      <c r="E7906" s="21" t="s">
        <v>16</v>
      </c>
      <c r="F7906" s="21">
        <v>20201231</v>
      </c>
      <c r="G7906" s="21" t="s">
        <v>17</v>
      </c>
      <c r="H7906" s="21" t="s">
        <v>68</v>
      </c>
      <c r="I7906" s="21" t="s">
        <v>241</v>
      </c>
      <c r="J7906" s="21">
        <v>1.42</v>
      </c>
      <c r="K7906" s="21" t="s">
        <v>20</v>
      </c>
      <c r="L7906">
        <f t="shared" si="144"/>
        <v>2</v>
      </c>
      <c r="M7906">
        <f>MATCH(H:H,价格表!$B$4:$B$35,0)</f>
        <v>5</v>
      </c>
      <c r="N7906" s="27">
        <f>IF(J7906&lt;=0.3,INDEX(价格表!$B$4:$I$31,M7906,2),IF(AND(J7906&gt;0.3,J7906&lt;=1),INDEX(价格表!$B$4:$I$31,M7906,3),IF(AND(J7906&gt;1,J7906&lt;=2.2),INDEX(价格表!$B$4:$I$31,M7906,4),IF(AND(J7906&gt;2.2,J7906&lt;=3.3),INDEX(价格表!$B$4:$I$31,M7906,5),IF(AND(J7906&gt;3.3,J7906&lt;=4),INDEX(价格表!$B$4:$I$31,M7906,6),IF(AND(J7906&gt;4,J7906&lt;=5.5),INDEX(价格表!$B$4:$I$31,M7906,7),IF(J7906&gt;5.5,2.6+INDEX(价格表!$B$4:$I$31,M7906,8)*L7906)))))))</f>
        <v>2.15</v>
      </c>
    </row>
    <row r="7907" spans="1:14">
      <c r="A7907" s="20">
        <v>4311190589021</v>
      </c>
      <c r="B7907" s="18" t="s">
        <v>16</v>
      </c>
      <c r="C7907" s="21">
        <v>20201221</v>
      </c>
      <c r="D7907" s="21">
        <v>610538201209</v>
      </c>
      <c r="E7907" s="21" t="s">
        <v>16</v>
      </c>
      <c r="F7907" s="21">
        <v>20201231</v>
      </c>
      <c r="G7907" s="21" t="s">
        <v>17</v>
      </c>
      <c r="H7907" s="21" t="s">
        <v>21</v>
      </c>
      <c r="I7907" s="21" t="s">
        <v>279</v>
      </c>
      <c r="J7907" s="21">
        <v>1.55</v>
      </c>
      <c r="K7907" s="21" t="s">
        <v>20</v>
      </c>
      <c r="L7907">
        <f t="shared" si="144"/>
        <v>2</v>
      </c>
      <c r="M7907">
        <f>MATCH(H:H,价格表!$B$4:$B$35,0)</f>
        <v>20</v>
      </c>
      <c r="N7907" s="27">
        <f>IF(J7907&lt;=0.3,INDEX(价格表!$B$4:$I$31,M7907,2),IF(AND(J7907&gt;0.3,J7907&lt;=1),INDEX(价格表!$B$4:$I$31,M7907,3),IF(AND(J7907&gt;1,J7907&lt;=2.2),INDEX(价格表!$B$4:$I$31,M7907,4),IF(AND(J7907&gt;2.2,J7907&lt;=3.3),INDEX(价格表!$B$4:$I$31,M7907,5),IF(AND(J7907&gt;3.3,J7907&lt;=4),INDEX(价格表!$B$4:$I$31,M7907,6),IF(AND(J7907&gt;4,J7907&lt;=5.5),INDEX(价格表!$B$4:$I$31,M7907,7),IF(J7907&gt;5.5,2.6+INDEX(价格表!$B$4:$I$31,M7907,8)*L7907)))))))</f>
        <v>2.15</v>
      </c>
    </row>
    <row r="7908" spans="1:14">
      <c r="A7908" s="20">
        <v>4311190589022</v>
      </c>
      <c r="B7908" s="18" t="s">
        <v>16</v>
      </c>
      <c r="C7908" s="21">
        <v>20201221</v>
      </c>
      <c r="D7908" s="21">
        <v>610538201209</v>
      </c>
      <c r="E7908" s="21" t="s">
        <v>16</v>
      </c>
      <c r="F7908" s="21">
        <v>20201231</v>
      </c>
      <c r="G7908" s="21" t="s">
        <v>17</v>
      </c>
      <c r="H7908" s="21" t="s">
        <v>73</v>
      </c>
      <c r="I7908" s="21" t="s">
        <v>207</v>
      </c>
      <c r="J7908" s="21">
        <v>1.42</v>
      </c>
      <c r="K7908" s="21" t="s">
        <v>20</v>
      </c>
      <c r="L7908">
        <f t="shared" si="144"/>
        <v>2</v>
      </c>
      <c r="M7908">
        <f>MATCH(H:H,价格表!$B$4:$B$35,0)</f>
        <v>7</v>
      </c>
      <c r="N7908" s="27">
        <f>IF(J7908&lt;=0.3,INDEX(价格表!$B$4:$I$31,M7908,2),IF(AND(J7908&gt;0.3,J7908&lt;=1),INDEX(价格表!$B$4:$I$31,M7908,3),IF(AND(J7908&gt;1,J7908&lt;=2.2),INDEX(价格表!$B$4:$I$31,M7908,4),IF(AND(J7908&gt;2.2,J7908&lt;=3.3),INDEX(价格表!$B$4:$I$31,M7908,5),IF(AND(J7908&gt;3.3,J7908&lt;=4),INDEX(价格表!$B$4:$I$31,M7908,6),IF(AND(J7908&gt;4,J7908&lt;=5.5),INDEX(价格表!$B$4:$I$31,M7908,7),IF(J7908&gt;5.5,2.6+INDEX(价格表!$B$4:$I$31,M7908,8)*L7908)))))))</f>
        <v>2.15</v>
      </c>
    </row>
    <row r="7909" spans="1:14">
      <c r="A7909" s="20">
        <v>4311190589025</v>
      </c>
      <c r="B7909" s="18" t="s">
        <v>16</v>
      </c>
      <c r="C7909" s="21">
        <v>20201221</v>
      </c>
      <c r="D7909" s="21">
        <v>610538201209</v>
      </c>
      <c r="E7909" s="21" t="s">
        <v>16</v>
      </c>
      <c r="F7909" s="21">
        <v>20201231</v>
      </c>
      <c r="G7909" s="21" t="s">
        <v>17</v>
      </c>
      <c r="H7909" s="21" t="s">
        <v>68</v>
      </c>
      <c r="I7909" s="21" t="s">
        <v>69</v>
      </c>
      <c r="J7909" s="21">
        <v>0.15</v>
      </c>
      <c r="K7909" s="21" t="s">
        <v>20</v>
      </c>
      <c r="L7909">
        <f t="shared" si="144"/>
        <v>1</v>
      </c>
      <c r="M7909">
        <f>MATCH(H:H,价格表!$B$4:$B$35,0)</f>
        <v>5</v>
      </c>
      <c r="N7909" s="27">
        <f>IF(J7909&lt;=0.3,INDEX(价格表!$B$4:$I$31,M7909,2),IF(AND(J7909&gt;0.3,J7909&lt;=1),INDEX(价格表!$B$4:$I$31,M7909,3),IF(AND(J7909&gt;1,J7909&lt;=2.2),INDEX(价格表!$B$4:$I$31,M7909,4),IF(AND(J7909&gt;2.2,J7909&lt;=3.3),INDEX(价格表!$B$4:$I$31,M7909,5),IF(AND(J7909&gt;3.3,J7909&lt;=4),INDEX(价格表!$B$4:$I$31,M7909,6),IF(AND(J7909&gt;4,J7909&lt;=5.5),INDEX(价格表!$B$4:$I$31,M7909,7),IF(J7909&gt;5.5,2.6+INDEX(价格表!$B$4:$I$31,M7909,8)*L7909)))))))</f>
        <v>1.65</v>
      </c>
    </row>
    <row r="7910" spans="1:14">
      <c r="A7910" s="20">
        <v>4311190589026</v>
      </c>
      <c r="B7910" s="18" t="s">
        <v>16</v>
      </c>
      <c r="C7910" s="21">
        <v>20201221</v>
      </c>
      <c r="D7910" s="21">
        <v>610538201209</v>
      </c>
      <c r="E7910" s="21" t="s">
        <v>16</v>
      </c>
      <c r="F7910" s="21">
        <v>20201231</v>
      </c>
      <c r="G7910" s="21" t="s">
        <v>17</v>
      </c>
      <c r="H7910" s="21" t="s">
        <v>305</v>
      </c>
      <c r="I7910" s="21" t="s">
        <v>317</v>
      </c>
      <c r="J7910" s="21">
        <v>0.56</v>
      </c>
      <c r="K7910" s="21" t="s">
        <v>20</v>
      </c>
      <c r="L7910">
        <f t="shared" si="144"/>
        <v>1</v>
      </c>
      <c r="M7910">
        <f>MATCH(H:H,价格表!$B$4:$B$35,0)</f>
        <v>26</v>
      </c>
      <c r="N7910" s="27">
        <f>IF(J7910&lt;=0.3,INDEX(价格表!$B$4:$I$31,M7910,2),IF(AND(J7910&gt;0.3,J7910&lt;=1),INDEX(价格表!$B$4:$I$31,M7910,3),IF(AND(J7910&gt;1,J7910&lt;=2.2),INDEX(价格表!$B$4:$I$31,M7910,4),IF(AND(J7910&gt;2.2,J7910&lt;=3.3),INDEX(价格表!$B$4:$I$31,M7910,5),IF(AND(J7910&gt;3.3,J7910&lt;=4),INDEX(价格表!$B$4:$I$31,M7910,6),IF(AND(J7910&gt;4,J7910&lt;=5.5),INDEX(价格表!$B$4:$I$31,M7910,7),IF(J7910&gt;5.5,2.6+INDEX(价格表!$B$4:$I$31,M7910,8)*L7910)))))))</f>
        <v>1.8</v>
      </c>
    </row>
    <row r="7911" spans="1:14">
      <c r="A7911" s="20">
        <v>4311190589027</v>
      </c>
      <c r="B7911" s="18" t="s">
        <v>16</v>
      </c>
      <c r="C7911" s="21">
        <v>20201221</v>
      </c>
      <c r="D7911" s="21">
        <v>610538201209</v>
      </c>
      <c r="E7911" s="21" t="s">
        <v>16</v>
      </c>
      <c r="F7911" s="21">
        <v>20201231</v>
      </c>
      <c r="G7911" s="21" t="s">
        <v>17</v>
      </c>
      <c r="H7911" s="21" t="s">
        <v>73</v>
      </c>
      <c r="I7911" s="21" t="s">
        <v>180</v>
      </c>
      <c r="J7911" s="21">
        <v>1.43</v>
      </c>
      <c r="K7911" s="21" t="s">
        <v>20</v>
      </c>
      <c r="L7911">
        <f t="shared" si="144"/>
        <v>2</v>
      </c>
      <c r="M7911">
        <f>MATCH(H:H,价格表!$B$4:$B$35,0)</f>
        <v>7</v>
      </c>
      <c r="N7911" s="27">
        <f>IF(J7911&lt;=0.3,INDEX(价格表!$B$4:$I$31,M7911,2),IF(AND(J7911&gt;0.3,J7911&lt;=1),INDEX(价格表!$B$4:$I$31,M7911,3),IF(AND(J7911&gt;1,J7911&lt;=2.2),INDEX(价格表!$B$4:$I$31,M7911,4),IF(AND(J7911&gt;2.2,J7911&lt;=3.3),INDEX(价格表!$B$4:$I$31,M7911,5),IF(AND(J7911&gt;3.3,J7911&lt;=4),INDEX(价格表!$B$4:$I$31,M7911,6),IF(AND(J7911&gt;4,J7911&lt;=5.5),INDEX(价格表!$B$4:$I$31,M7911,7),IF(J7911&gt;5.5,2.6+INDEX(价格表!$B$4:$I$31,M7911,8)*L7911)))))))</f>
        <v>2.15</v>
      </c>
    </row>
    <row r="7912" spans="1:14">
      <c r="A7912" s="20">
        <v>4311190593501</v>
      </c>
      <c r="B7912" s="18" t="s">
        <v>16</v>
      </c>
      <c r="C7912" s="21">
        <v>20201221</v>
      </c>
      <c r="D7912" s="21">
        <v>610538201209</v>
      </c>
      <c r="E7912" s="21" t="s">
        <v>16</v>
      </c>
      <c r="F7912" s="21">
        <v>20201231</v>
      </c>
      <c r="G7912" s="21" t="s">
        <v>17</v>
      </c>
      <c r="H7912" s="21" t="s">
        <v>45</v>
      </c>
      <c r="I7912" s="21" t="s">
        <v>48</v>
      </c>
      <c r="J7912" s="21">
        <v>1.42</v>
      </c>
      <c r="K7912" s="21" t="s">
        <v>20</v>
      </c>
      <c r="L7912">
        <f t="shared" si="144"/>
        <v>2</v>
      </c>
      <c r="M7912">
        <f>MATCH(H:H,价格表!$B$4:$B$35,0)</f>
        <v>9</v>
      </c>
      <c r="N7912" s="27">
        <f>IF(J7912&lt;=0.3,INDEX(价格表!$B$4:$I$31,M7912,2),IF(AND(J7912&gt;0.3,J7912&lt;=1),INDEX(价格表!$B$4:$I$31,M7912,3),IF(AND(J7912&gt;1,J7912&lt;=2.2),INDEX(价格表!$B$4:$I$31,M7912,4),IF(AND(J7912&gt;2.2,J7912&lt;=3.3),INDEX(价格表!$B$4:$I$31,M7912,5),IF(AND(J7912&gt;3.3,J7912&lt;=4),INDEX(价格表!$B$4:$I$31,M7912,6),IF(AND(J7912&gt;4,J7912&lt;=5.5),INDEX(价格表!$B$4:$I$31,M7912,7),IF(J7912&gt;5.5,2.6+INDEX(价格表!$B$4:$I$31,M7912,8)*L7912)))))))</f>
        <v>2.15</v>
      </c>
    </row>
    <row r="7913" spans="1:14">
      <c r="A7913" s="20">
        <v>4311190593550</v>
      </c>
      <c r="B7913" s="18" t="s">
        <v>16</v>
      </c>
      <c r="C7913" s="21">
        <v>20201221</v>
      </c>
      <c r="D7913" s="21">
        <v>610538201209</v>
      </c>
      <c r="E7913" s="21" t="s">
        <v>16</v>
      </c>
      <c r="F7913" s="21">
        <v>20201231</v>
      </c>
      <c r="G7913" s="21" t="s">
        <v>17</v>
      </c>
      <c r="H7913" s="21" t="s">
        <v>45</v>
      </c>
      <c r="I7913" s="21" t="s">
        <v>143</v>
      </c>
      <c r="J7913" s="21">
        <v>1.43</v>
      </c>
      <c r="K7913" s="21" t="s">
        <v>20</v>
      </c>
      <c r="L7913">
        <f t="shared" si="144"/>
        <v>2</v>
      </c>
      <c r="M7913">
        <f>MATCH(H:H,价格表!$B$4:$B$35,0)</f>
        <v>9</v>
      </c>
      <c r="N7913" s="27">
        <f>IF(J7913&lt;=0.3,INDEX(价格表!$B$4:$I$31,M7913,2),IF(AND(J7913&gt;0.3,J7913&lt;=1),INDEX(价格表!$B$4:$I$31,M7913,3),IF(AND(J7913&gt;1,J7913&lt;=2.2),INDEX(价格表!$B$4:$I$31,M7913,4),IF(AND(J7913&gt;2.2,J7913&lt;=3.3),INDEX(价格表!$B$4:$I$31,M7913,5),IF(AND(J7913&gt;3.3,J7913&lt;=4),INDEX(价格表!$B$4:$I$31,M7913,6),IF(AND(J7913&gt;4,J7913&lt;=5.5),INDEX(价格表!$B$4:$I$31,M7913,7),IF(J7913&gt;5.5,2.6+INDEX(价格表!$B$4:$I$31,M7913,8)*L7913)))))))</f>
        <v>2.15</v>
      </c>
    </row>
    <row r="7914" spans="1:14">
      <c r="A7914" s="20">
        <v>4311190593551</v>
      </c>
      <c r="B7914" s="18" t="s">
        <v>16</v>
      </c>
      <c r="C7914" s="21">
        <v>20201221</v>
      </c>
      <c r="D7914" s="21">
        <v>610538201209</v>
      </c>
      <c r="E7914" s="21" t="s">
        <v>16</v>
      </c>
      <c r="F7914" s="21">
        <v>20201231</v>
      </c>
      <c r="G7914" s="21" t="s">
        <v>17</v>
      </c>
      <c r="H7914" s="21" t="s">
        <v>50</v>
      </c>
      <c r="I7914" s="21" t="s">
        <v>177</v>
      </c>
      <c r="J7914" s="21">
        <v>1.43</v>
      </c>
      <c r="K7914" s="21" t="s">
        <v>20</v>
      </c>
      <c r="L7914">
        <f t="shared" si="144"/>
        <v>2</v>
      </c>
      <c r="M7914">
        <f>MATCH(H:H,价格表!$B$4:$B$35,0)</f>
        <v>4</v>
      </c>
      <c r="N7914" s="27">
        <f>IF(J7914&lt;=0.3,INDEX(价格表!$B$4:$I$31,M7914,2),IF(AND(J7914&gt;0.3,J7914&lt;=1),INDEX(价格表!$B$4:$I$31,M7914,3),IF(AND(J7914&gt;1,J7914&lt;=2.2),INDEX(价格表!$B$4:$I$31,M7914,4),IF(AND(J7914&gt;2.2,J7914&lt;=3.3),INDEX(价格表!$B$4:$I$31,M7914,5),IF(AND(J7914&gt;3.3,J7914&lt;=4),INDEX(价格表!$B$4:$I$31,M7914,6),IF(AND(J7914&gt;4,J7914&lt;=5.5),INDEX(价格表!$B$4:$I$31,M7914,7),IF(J7914&gt;5.5,2.6+INDEX(价格表!$B$4:$I$31,M7914,8)*L7914)))))))</f>
        <v>2.15</v>
      </c>
    </row>
    <row r="7915" spans="1:14">
      <c r="A7915" s="20">
        <v>4311190593554</v>
      </c>
      <c r="B7915" s="18" t="s">
        <v>16</v>
      </c>
      <c r="C7915" s="21">
        <v>20201221</v>
      </c>
      <c r="D7915" s="21">
        <v>610538201209</v>
      </c>
      <c r="E7915" s="21" t="s">
        <v>16</v>
      </c>
      <c r="F7915" s="21">
        <v>20201231</v>
      </c>
      <c r="G7915" s="21" t="s">
        <v>17</v>
      </c>
      <c r="H7915" s="21" t="s">
        <v>25</v>
      </c>
      <c r="I7915" s="21" t="s">
        <v>373</v>
      </c>
      <c r="J7915" s="21">
        <v>1.48</v>
      </c>
      <c r="K7915" s="21" t="s">
        <v>20</v>
      </c>
      <c r="L7915">
        <f t="shared" si="144"/>
        <v>2</v>
      </c>
      <c r="M7915">
        <f>MATCH(H:H,价格表!$B$4:$B$35,0)</f>
        <v>25</v>
      </c>
      <c r="N7915" s="27">
        <f>IF(J7915&lt;=0.3,INDEX(价格表!$B$4:$I$31,M7915,2),IF(AND(J7915&gt;0.3,J7915&lt;=1),INDEX(价格表!$B$4:$I$31,M7915,3),IF(AND(J7915&gt;1,J7915&lt;=2.2),INDEX(价格表!$B$4:$I$31,M7915,4),IF(AND(J7915&gt;2.2,J7915&lt;=3.3),INDEX(价格表!$B$4:$I$31,M7915,5),IF(AND(J7915&gt;3.3,J7915&lt;=4),INDEX(价格表!$B$4:$I$31,M7915,6),IF(AND(J7915&gt;4,J7915&lt;=5.5),INDEX(价格表!$B$4:$I$31,M7915,7),IF(J7915&gt;5.5,2.6+INDEX(价格表!$B$4:$I$31,M7915,8)*L7915)))))))</f>
        <v>2.15</v>
      </c>
    </row>
    <row r="7916" spans="1:14">
      <c r="A7916" s="20">
        <v>4311190593555</v>
      </c>
      <c r="B7916" s="18" t="s">
        <v>16</v>
      </c>
      <c r="C7916" s="21">
        <v>20201221</v>
      </c>
      <c r="D7916" s="21">
        <v>610538201209</v>
      </c>
      <c r="E7916" s="21" t="s">
        <v>16</v>
      </c>
      <c r="F7916" s="21">
        <v>20201231</v>
      </c>
      <c r="G7916" s="21" t="s">
        <v>17</v>
      </c>
      <c r="H7916" s="21" t="s">
        <v>37</v>
      </c>
      <c r="I7916" s="21" t="s">
        <v>72</v>
      </c>
      <c r="J7916" s="21">
        <v>1.47</v>
      </c>
      <c r="K7916" s="21" t="s">
        <v>20</v>
      </c>
      <c r="L7916">
        <f t="shared" si="144"/>
        <v>2</v>
      </c>
      <c r="M7916">
        <f>MATCH(H:H,价格表!$B$4:$B$35,0)</f>
        <v>12</v>
      </c>
      <c r="N7916" s="27">
        <f>IF(J7916&lt;=0.3,INDEX(价格表!$B$4:$I$31,M7916,2),IF(AND(J7916&gt;0.3,J7916&lt;=1),INDEX(价格表!$B$4:$I$31,M7916,3),IF(AND(J7916&gt;1,J7916&lt;=2.2),INDEX(价格表!$B$4:$I$31,M7916,4),IF(AND(J7916&gt;2.2,J7916&lt;=3.3),INDEX(价格表!$B$4:$I$31,M7916,5),IF(AND(J7916&gt;3.3,J7916&lt;=4),INDEX(价格表!$B$4:$I$31,M7916,6),IF(AND(J7916&gt;4,J7916&lt;=5.5),INDEX(价格表!$B$4:$I$31,M7916,7),IF(J7916&gt;5.5,2.6+INDEX(价格表!$B$4:$I$31,M7916,8)*L7916)))))))</f>
        <v>2.15</v>
      </c>
    </row>
    <row r="7917" spans="1:14">
      <c r="A7917" s="20">
        <v>4311190593556</v>
      </c>
      <c r="B7917" s="18" t="s">
        <v>16</v>
      </c>
      <c r="C7917" s="21">
        <v>20201221</v>
      </c>
      <c r="D7917" s="21">
        <v>610538201209</v>
      </c>
      <c r="E7917" s="21" t="s">
        <v>16</v>
      </c>
      <c r="F7917" s="21">
        <v>20201231</v>
      </c>
      <c r="G7917" s="21" t="s">
        <v>17</v>
      </c>
      <c r="H7917" s="21" t="s">
        <v>39</v>
      </c>
      <c r="I7917" s="21" t="s">
        <v>40</v>
      </c>
      <c r="J7917" s="21">
        <v>1.42</v>
      </c>
      <c r="K7917" s="21" t="s">
        <v>20</v>
      </c>
      <c r="L7917">
        <f t="shared" si="144"/>
        <v>2</v>
      </c>
      <c r="M7917">
        <f>MATCH(H:H,价格表!$B$4:$B$35,0)</f>
        <v>23</v>
      </c>
      <c r="N7917" s="27">
        <f>IF(J7917&lt;=0.3,INDEX(价格表!$B$4:$I$31,M7917,2),IF(AND(J7917&gt;0.3,J7917&lt;=1),INDEX(价格表!$B$4:$I$31,M7917,3),IF(AND(J7917&gt;1,J7917&lt;=2.2),INDEX(价格表!$B$4:$I$31,M7917,4),IF(AND(J7917&gt;2.2,J7917&lt;=3.3),INDEX(价格表!$B$4:$I$31,M7917,5),IF(AND(J7917&gt;3.3,J7917&lt;=4),INDEX(价格表!$B$4:$I$31,M7917,6),IF(AND(J7917&gt;4,J7917&lt;=5.5),INDEX(价格表!$B$4:$I$31,M7917,7),IF(J7917&gt;5.5,2.6+INDEX(价格表!$B$4:$I$31,M7917,8)*L7917)))))))</f>
        <v>2.15</v>
      </c>
    </row>
    <row r="7918" spans="1:14">
      <c r="A7918" s="20">
        <v>4311190593557</v>
      </c>
      <c r="B7918" s="18" t="s">
        <v>16</v>
      </c>
      <c r="C7918" s="21">
        <v>20201221</v>
      </c>
      <c r="D7918" s="21">
        <v>610538201209</v>
      </c>
      <c r="E7918" s="21" t="s">
        <v>16</v>
      </c>
      <c r="F7918" s="21">
        <v>20201231</v>
      </c>
      <c r="G7918" s="21" t="s">
        <v>17</v>
      </c>
      <c r="H7918" s="21" t="s">
        <v>37</v>
      </c>
      <c r="I7918" s="21" t="s">
        <v>72</v>
      </c>
      <c r="J7918" s="21">
        <v>1.42</v>
      </c>
      <c r="K7918" s="21" t="s">
        <v>20</v>
      </c>
      <c r="L7918">
        <f t="shared" si="144"/>
        <v>2</v>
      </c>
      <c r="M7918">
        <f>MATCH(H:H,价格表!$B$4:$B$35,0)</f>
        <v>12</v>
      </c>
      <c r="N7918" s="27">
        <f>IF(J7918&lt;=0.3,INDEX(价格表!$B$4:$I$31,M7918,2),IF(AND(J7918&gt;0.3,J7918&lt;=1),INDEX(价格表!$B$4:$I$31,M7918,3),IF(AND(J7918&gt;1,J7918&lt;=2.2),INDEX(价格表!$B$4:$I$31,M7918,4),IF(AND(J7918&gt;2.2,J7918&lt;=3.3),INDEX(价格表!$B$4:$I$31,M7918,5),IF(AND(J7918&gt;3.3,J7918&lt;=4),INDEX(价格表!$B$4:$I$31,M7918,6),IF(AND(J7918&gt;4,J7918&lt;=5.5),INDEX(价格表!$B$4:$I$31,M7918,7),IF(J7918&gt;5.5,2.6+INDEX(价格表!$B$4:$I$31,M7918,8)*L7918)))))))</f>
        <v>2.15</v>
      </c>
    </row>
    <row r="7919" spans="1:14">
      <c r="A7919" s="20">
        <v>4311190593558</v>
      </c>
      <c r="B7919" s="18" t="s">
        <v>16</v>
      </c>
      <c r="C7919" s="21">
        <v>20201221</v>
      </c>
      <c r="D7919" s="21">
        <v>610538201209</v>
      </c>
      <c r="E7919" s="21" t="s">
        <v>16</v>
      </c>
      <c r="F7919" s="21">
        <v>20201231</v>
      </c>
      <c r="G7919" s="21" t="s">
        <v>17</v>
      </c>
      <c r="H7919" s="21" t="s">
        <v>45</v>
      </c>
      <c r="I7919" s="21" t="s">
        <v>48</v>
      </c>
      <c r="J7919" s="21">
        <v>2</v>
      </c>
      <c r="K7919" s="21" t="s">
        <v>20</v>
      </c>
      <c r="L7919">
        <f t="shared" si="144"/>
        <v>2</v>
      </c>
      <c r="M7919">
        <f>MATCH(H:H,价格表!$B$4:$B$35,0)</f>
        <v>9</v>
      </c>
      <c r="N7919" s="27">
        <f>IF(J7919&lt;=0.3,INDEX(价格表!$B$4:$I$31,M7919,2),IF(AND(J7919&gt;0.3,J7919&lt;=1),INDEX(价格表!$B$4:$I$31,M7919,3),IF(AND(J7919&gt;1,J7919&lt;=2.2),INDEX(价格表!$B$4:$I$31,M7919,4),IF(AND(J7919&gt;2.2,J7919&lt;=3.3),INDEX(价格表!$B$4:$I$31,M7919,5),IF(AND(J7919&gt;3.3,J7919&lt;=4),INDEX(价格表!$B$4:$I$31,M7919,6),IF(AND(J7919&gt;4,J7919&lt;=5.5),INDEX(价格表!$B$4:$I$31,M7919,7),IF(J7919&gt;5.5,2.6+INDEX(价格表!$B$4:$I$31,M7919,8)*L7919)))))))</f>
        <v>2.15</v>
      </c>
    </row>
    <row r="7920" spans="1:14">
      <c r="A7920" s="20">
        <v>4311190593559</v>
      </c>
      <c r="B7920" s="18" t="s">
        <v>16</v>
      </c>
      <c r="C7920" s="21">
        <v>20201221</v>
      </c>
      <c r="D7920" s="21">
        <v>610538201209</v>
      </c>
      <c r="E7920" s="21" t="s">
        <v>16</v>
      </c>
      <c r="F7920" s="21">
        <v>20201231</v>
      </c>
      <c r="G7920" s="21" t="s">
        <v>17</v>
      </c>
      <c r="H7920" s="21" t="s">
        <v>25</v>
      </c>
      <c r="I7920" s="21" t="s">
        <v>188</v>
      </c>
      <c r="J7920" s="21">
        <v>1.55</v>
      </c>
      <c r="K7920" s="21" t="s">
        <v>20</v>
      </c>
      <c r="L7920">
        <f t="shared" si="144"/>
        <v>2</v>
      </c>
      <c r="M7920">
        <f>MATCH(H:H,价格表!$B$4:$B$35,0)</f>
        <v>25</v>
      </c>
      <c r="N7920" s="27">
        <f>IF(J7920&lt;=0.3,INDEX(价格表!$B$4:$I$31,M7920,2),IF(AND(J7920&gt;0.3,J7920&lt;=1),INDEX(价格表!$B$4:$I$31,M7920,3),IF(AND(J7920&gt;1,J7920&lt;=2.2),INDEX(价格表!$B$4:$I$31,M7920,4),IF(AND(J7920&gt;2.2,J7920&lt;=3.3),INDEX(价格表!$B$4:$I$31,M7920,5),IF(AND(J7920&gt;3.3,J7920&lt;=4),INDEX(价格表!$B$4:$I$31,M7920,6),IF(AND(J7920&gt;4,J7920&lt;=5.5),INDEX(价格表!$B$4:$I$31,M7920,7),IF(J7920&gt;5.5,2.6+INDEX(价格表!$B$4:$I$31,M7920,8)*L7920)))))))</f>
        <v>2.15</v>
      </c>
    </row>
    <row r="7921" spans="1:14">
      <c r="A7921" s="20">
        <v>4311190593615</v>
      </c>
      <c r="B7921" s="18" t="s">
        <v>16</v>
      </c>
      <c r="C7921" s="21">
        <v>20201221</v>
      </c>
      <c r="D7921" s="21">
        <v>610538201209</v>
      </c>
      <c r="E7921" s="21" t="s">
        <v>16</v>
      </c>
      <c r="F7921" s="21">
        <v>20201231</v>
      </c>
      <c r="G7921" s="21" t="s">
        <v>17</v>
      </c>
      <c r="H7921" s="21" t="s">
        <v>35</v>
      </c>
      <c r="I7921" s="21" t="s">
        <v>102</v>
      </c>
      <c r="J7921" s="21">
        <v>1.42</v>
      </c>
      <c r="K7921" s="21" t="s">
        <v>20</v>
      </c>
      <c r="L7921">
        <f t="shared" si="144"/>
        <v>2</v>
      </c>
      <c r="M7921">
        <f>MATCH(H:H,价格表!$B$4:$B$35,0)</f>
        <v>22</v>
      </c>
      <c r="N7921" s="27">
        <f>IF(J7921&lt;=0.3,INDEX(价格表!$B$4:$I$31,M7921,2),IF(AND(J7921&gt;0.3,J7921&lt;=1),INDEX(价格表!$B$4:$I$31,M7921,3),IF(AND(J7921&gt;1,J7921&lt;=2.2),INDEX(价格表!$B$4:$I$31,M7921,4),IF(AND(J7921&gt;2.2,J7921&lt;=3.3),INDEX(价格表!$B$4:$I$31,M7921,5),IF(AND(J7921&gt;3.3,J7921&lt;=4),INDEX(价格表!$B$4:$I$31,M7921,6),IF(AND(J7921&gt;4,J7921&lt;=5.5),INDEX(价格表!$B$4:$I$31,M7921,7),IF(J7921&gt;5.5,2.6+INDEX(价格表!$B$4:$I$31,M7921,8)*L7921)))))))</f>
        <v>2.15</v>
      </c>
    </row>
    <row r="7922" spans="1:14">
      <c r="A7922" s="20">
        <v>4311190594450</v>
      </c>
      <c r="B7922" s="18" t="s">
        <v>16</v>
      </c>
      <c r="C7922" s="21">
        <v>20201221</v>
      </c>
      <c r="D7922" s="21">
        <v>610538201209</v>
      </c>
      <c r="E7922" s="21" t="s">
        <v>16</v>
      </c>
      <c r="F7922" s="21">
        <v>20201231</v>
      </c>
      <c r="G7922" s="21" t="s">
        <v>17</v>
      </c>
      <c r="H7922" s="21" t="s">
        <v>21</v>
      </c>
      <c r="I7922" s="21" t="s">
        <v>179</v>
      </c>
      <c r="J7922" s="21">
        <v>0.16</v>
      </c>
      <c r="K7922" s="21" t="s">
        <v>20</v>
      </c>
      <c r="L7922">
        <f t="shared" si="144"/>
        <v>1</v>
      </c>
      <c r="M7922">
        <f>MATCH(H:H,价格表!$B$4:$B$35,0)</f>
        <v>20</v>
      </c>
      <c r="N7922" s="27">
        <f>IF(J7922&lt;=0.3,INDEX(价格表!$B$4:$I$31,M7922,2),IF(AND(J7922&gt;0.3,J7922&lt;=1),INDEX(价格表!$B$4:$I$31,M7922,3),IF(AND(J7922&gt;1,J7922&lt;=2.2),INDEX(价格表!$B$4:$I$31,M7922,4),IF(AND(J7922&gt;2.2,J7922&lt;=3.3),INDEX(价格表!$B$4:$I$31,M7922,5),IF(AND(J7922&gt;3.3,J7922&lt;=4),INDEX(价格表!$B$4:$I$31,M7922,6),IF(AND(J7922&gt;4,J7922&lt;=5.5),INDEX(价格表!$B$4:$I$31,M7922,7),IF(J7922&gt;5.5,2.6+INDEX(价格表!$B$4:$I$31,M7922,8)*L7922)))))))</f>
        <v>1.65</v>
      </c>
    </row>
    <row r="7923" spans="1:14">
      <c r="A7923" s="20">
        <v>4311190601000</v>
      </c>
      <c r="B7923" s="18" t="s">
        <v>16</v>
      </c>
      <c r="C7923" s="21">
        <v>20201221</v>
      </c>
      <c r="D7923" s="21">
        <v>610538201209</v>
      </c>
      <c r="E7923" s="21" t="s">
        <v>16</v>
      </c>
      <c r="F7923" s="21">
        <v>20201231</v>
      </c>
      <c r="G7923" s="21" t="s">
        <v>17</v>
      </c>
      <c r="H7923" s="21" t="s">
        <v>68</v>
      </c>
      <c r="I7923" s="21" t="s">
        <v>146</v>
      </c>
      <c r="J7923" s="21">
        <v>1.42</v>
      </c>
      <c r="K7923" s="21" t="s">
        <v>20</v>
      </c>
      <c r="L7923">
        <f t="shared" si="144"/>
        <v>2</v>
      </c>
      <c r="M7923">
        <f>MATCH(H:H,价格表!$B$4:$B$35,0)</f>
        <v>5</v>
      </c>
      <c r="N7923" s="27">
        <f>IF(J7923&lt;=0.3,INDEX(价格表!$B$4:$I$31,M7923,2),IF(AND(J7923&gt;0.3,J7923&lt;=1),INDEX(价格表!$B$4:$I$31,M7923,3),IF(AND(J7923&gt;1,J7923&lt;=2.2),INDEX(价格表!$B$4:$I$31,M7923,4),IF(AND(J7923&gt;2.2,J7923&lt;=3.3),INDEX(价格表!$B$4:$I$31,M7923,5),IF(AND(J7923&gt;3.3,J7923&lt;=4),INDEX(价格表!$B$4:$I$31,M7923,6),IF(AND(J7923&gt;4,J7923&lt;=5.5),INDEX(价格表!$B$4:$I$31,M7923,7),IF(J7923&gt;5.5,2.6+INDEX(价格表!$B$4:$I$31,M7923,8)*L7923)))))))</f>
        <v>2.15</v>
      </c>
    </row>
    <row r="7924" spans="1:14">
      <c r="A7924" s="20">
        <v>4311190602051</v>
      </c>
      <c r="B7924" s="18" t="s">
        <v>16</v>
      </c>
      <c r="C7924" s="21">
        <v>20201221</v>
      </c>
      <c r="D7924" s="21">
        <v>610538201209</v>
      </c>
      <c r="E7924" s="21" t="s">
        <v>16</v>
      </c>
      <c r="F7924" s="21">
        <v>20201231</v>
      </c>
      <c r="G7924" s="21" t="s">
        <v>17</v>
      </c>
      <c r="H7924" s="21" t="s">
        <v>37</v>
      </c>
      <c r="I7924" s="21" t="s">
        <v>72</v>
      </c>
      <c r="J7924" s="21">
        <v>1.42</v>
      </c>
      <c r="K7924" s="21" t="s">
        <v>20</v>
      </c>
      <c r="L7924">
        <f t="shared" si="144"/>
        <v>2</v>
      </c>
      <c r="M7924">
        <f>MATCH(H:H,价格表!$B$4:$B$35,0)</f>
        <v>12</v>
      </c>
      <c r="N7924" s="27">
        <f>IF(J7924&lt;=0.3,INDEX(价格表!$B$4:$I$31,M7924,2),IF(AND(J7924&gt;0.3,J7924&lt;=1),INDEX(价格表!$B$4:$I$31,M7924,3),IF(AND(J7924&gt;1,J7924&lt;=2.2),INDEX(价格表!$B$4:$I$31,M7924,4),IF(AND(J7924&gt;2.2,J7924&lt;=3.3),INDEX(价格表!$B$4:$I$31,M7924,5),IF(AND(J7924&gt;3.3,J7924&lt;=4),INDEX(价格表!$B$4:$I$31,M7924,6),IF(AND(J7924&gt;4,J7924&lt;=5.5),INDEX(价格表!$B$4:$I$31,M7924,7),IF(J7924&gt;5.5,2.6+INDEX(价格表!$B$4:$I$31,M7924,8)*L7924)))))))</f>
        <v>2.15</v>
      </c>
    </row>
    <row r="7925" spans="1:14">
      <c r="A7925" s="20">
        <v>4311190602052</v>
      </c>
      <c r="B7925" s="18" t="s">
        <v>16</v>
      </c>
      <c r="C7925" s="21">
        <v>20201221</v>
      </c>
      <c r="D7925" s="21">
        <v>610538201209</v>
      </c>
      <c r="E7925" s="21" t="s">
        <v>16</v>
      </c>
      <c r="F7925" s="21">
        <v>20201231</v>
      </c>
      <c r="G7925" s="21" t="s">
        <v>17</v>
      </c>
      <c r="H7925" s="21" t="s">
        <v>54</v>
      </c>
      <c r="I7925" s="21" t="s">
        <v>55</v>
      </c>
      <c r="J7925" s="21">
        <v>1.43</v>
      </c>
      <c r="K7925" s="21" t="s">
        <v>20</v>
      </c>
      <c r="L7925">
        <f t="shared" si="144"/>
        <v>2</v>
      </c>
      <c r="M7925">
        <f>MATCH(H:H,价格表!$B$4:$B$35,0)</f>
        <v>14</v>
      </c>
      <c r="N7925" s="27">
        <f>IF(J7925&lt;=0.3,INDEX(价格表!$B$4:$I$31,M7925,2),IF(AND(J7925&gt;0.3,J7925&lt;=1),INDEX(价格表!$B$4:$I$31,M7925,3),IF(AND(J7925&gt;1,J7925&lt;=2.2),INDEX(价格表!$B$4:$I$31,M7925,4),IF(AND(J7925&gt;2.2,J7925&lt;=3.3),INDEX(价格表!$B$4:$I$31,M7925,5),IF(AND(J7925&gt;3.3,J7925&lt;=4),INDEX(价格表!$B$4:$I$31,M7925,6),IF(AND(J7925&gt;4,J7925&lt;=5.5),INDEX(价格表!$B$4:$I$31,M7925,7),IF(J7925&gt;5.5,2.6+INDEX(价格表!$B$4:$I$31,M7925,8)*L7925)))))))</f>
        <v>2.15</v>
      </c>
    </row>
    <row r="7926" spans="1:14">
      <c r="A7926" s="20">
        <v>4311190602055</v>
      </c>
      <c r="B7926" s="18" t="s">
        <v>16</v>
      </c>
      <c r="C7926" s="21">
        <v>20201221</v>
      </c>
      <c r="D7926" s="21">
        <v>610538201209</v>
      </c>
      <c r="E7926" s="21" t="s">
        <v>16</v>
      </c>
      <c r="F7926" s="21">
        <v>20201231</v>
      </c>
      <c r="G7926" s="21" t="s">
        <v>17</v>
      </c>
      <c r="H7926" s="21" t="s">
        <v>23</v>
      </c>
      <c r="I7926" s="21" t="s">
        <v>115</v>
      </c>
      <c r="J7926" s="21">
        <v>0.08</v>
      </c>
      <c r="K7926" s="21" t="s">
        <v>20</v>
      </c>
      <c r="L7926">
        <f t="shared" si="144"/>
        <v>1</v>
      </c>
      <c r="M7926">
        <f>MATCH(H:H,价格表!$B$4:$B$35,0)</f>
        <v>15</v>
      </c>
      <c r="N7926" s="27">
        <f>IF(J7926&lt;=0.3,INDEX(价格表!$B$4:$I$31,M7926,2),IF(AND(J7926&gt;0.3,J7926&lt;=1),INDEX(价格表!$B$4:$I$31,M7926,3),IF(AND(J7926&gt;1,J7926&lt;=2.2),INDEX(价格表!$B$4:$I$31,M7926,4),IF(AND(J7926&gt;2.2,J7926&lt;=3.3),INDEX(价格表!$B$4:$I$31,M7926,5),IF(AND(J7926&gt;3.3,J7926&lt;=4),INDEX(价格表!$B$4:$I$31,M7926,6),IF(AND(J7926&gt;4,J7926&lt;=5.5),INDEX(价格表!$B$4:$I$31,M7926,7),IF(J7926&gt;5.5,2.6+INDEX(价格表!$B$4:$I$31,M7926,8)*L7926)))))))</f>
        <v>1.65</v>
      </c>
    </row>
    <row r="7927" spans="1:14">
      <c r="A7927" s="20">
        <v>4311190602056</v>
      </c>
      <c r="B7927" s="18" t="s">
        <v>16</v>
      </c>
      <c r="C7927" s="21">
        <v>20201221</v>
      </c>
      <c r="D7927" s="21">
        <v>610538201209</v>
      </c>
      <c r="E7927" s="21" t="s">
        <v>16</v>
      </c>
      <c r="F7927" s="21">
        <v>20201231</v>
      </c>
      <c r="G7927" s="21" t="s">
        <v>17</v>
      </c>
      <c r="H7927" s="21" t="s">
        <v>68</v>
      </c>
      <c r="I7927" s="21" t="s">
        <v>140</v>
      </c>
      <c r="J7927" s="21">
        <v>1.48</v>
      </c>
      <c r="K7927" s="21" t="s">
        <v>20</v>
      </c>
      <c r="L7927">
        <f t="shared" si="144"/>
        <v>2</v>
      </c>
      <c r="M7927">
        <f>MATCH(H:H,价格表!$B$4:$B$35,0)</f>
        <v>5</v>
      </c>
      <c r="N7927" s="27">
        <f>IF(J7927&lt;=0.3,INDEX(价格表!$B$4:$I$31,M7927,2),IF(AND(J7927&gt;0.3,J7927&lt;=1),INDEX(价格表!$B$4:$I$31,M7927,3),IF(AND(J7927&gt;1,J7927&lt;=2.2),INDEX(价格表!$B$4:$I$31,M7927,4),IF(AND(J7927&gt;2.2,J7927&lt;=3.3),INDEX(价格表!$B$4:$I$31,M7927,5),IF(AND(J7927&gt;3.3,J7927&lt;=4),INDEX(价格表!$B$4:$I$31,M7927,6),IF(AND(J7927&gt;4,J7927&lt;=5.5),INDEX(价格表!$B$4:$I$31,M7927,7),IF(J7927&gt;5.5,2.6+INDEX(价格表!$B$4:$I$31,M7927,8)*L7927)))))))</f>
        <v>2.15</v>
      </c>
    </row>
    <row r="7928" spans="1:14">
      <c r="A7928" s="20">
        <v>4311190602057</v>
      </c>
      <c r="B7928" s="18" t="s">
        <v>16</v>
      </c>
      <c r="C7928" s="21">
        <v>20201221</v>
      </c>
      <c r="D7928" s="21">
        <v>610538201209</v>
      </c>
      <c r="E7928" s="21" t="s">
        <v>16</v>
      </c>
      <c r="F7928" s="21">
        <v>20201231</v>
      </c>
      <c r="G7928" s="21" t="s">
        <v>17</v>
      </c>
      <c r="H7928" s="21" t="s">
        <v>39</v>
      </c>
      <c r="I7928" s="21" t="s">
        <v>81</v>
      </c>
      <c r="J7928" s="21">
        <v>0.13</v>
      </c>
      <c r="K7928" s="21" t="s">
        <v>20</v>
      </c>
      <c r="L7928">
        <f t="shared" si="144"/>
        <v>1</v>
      </c>
      <c r="M7928">
        <f>MATCH(H:H,价格表!$B$4:$B$35,0)</f>
        <v>23</v>
      </c>
      <c r="N7928" s="27">
        <f>IF(J7928&lt;=0.3,INDEX(价格表!$B$4:$I$31,M7928,2),IF(AND(J7928&gt;0.3,J7928&lt;=1),INDEX(价格表!$B$4:$I$31,M7928,3),IF(AND(J7928&gt;1,J7928&lt;=2.2),INDEX(价格表!$B$4:$I$31,M7928,4),IF(AND(J7928&gt;2.2,J7928&lt;=3.3),INDEX(价格表!$B$4:$I$31,M7928,5),IF(AND(J7928&gt;3.3,J7928&lt;=4),INDEX(价格表!$B$4:$I$31,M7928,6),IF(AND(J7928&gt;4,J7928&lt;=5.5),INDEX(价格表!$B$4:$I$31,M7928,7),IF(J7928&gt;5.5,2.6+INDEX(价格表!$B$4:$I$31,M7928,8)*L7928)))))))</f>
        <v>1.65</v>
      </c>
    </row>
    <row r="7929" spans="1:14">
      <c r="A7929" s="20">
        <v>4311190602058</v>
      </c>
      <c r="B7929" s="18" t="s">
        <v>16</v>
      </c>
      <c r="C7929" s="21">
        <v>20201221</v>
      </c>
      <c r="D7929" s="21">
        <v>610538201209</v>
      </c>
      <c r="E7929" s="21" t="s">
        <v>16</v>
      </c>
      <c r="F7929" s="21">
        <v>20201231</v>
      </c>
      <c r="G7929" s="21" t="s">
        <v>17</v>
      </c>
      <c r="H7929" s="21" t="s">
        <v>23</v>
      </c>
      <c r="I7929" s="21" t="s">
        <v>225</v>
      </c>
      <c r="J7929" s="21">
        <v>0.58</v>
      </c>
      <c r="K7929" s="21" t="s">
        <v>20</v>
      </c>
      <c r="L7929">
        <f t="shared" si="144"/>
        <v>1</v>
      </c>
      <c r="M7929">
        <f>MATCH(H:H,价格表!$B$4:$B$35,0)</f>
        <v>15</v>
      </c>
      <c r="N7929" s="27">
        <f>IF(J7929&lt;=0.3,INDEX(价格表!$B$4:$I$31,M7929,2),IF(AND(J7929&gt;0.3,J7929&lt;=1),INDEX(价格表!$B$4:$I$31,M7929,3),IF(AND(J7929&gt;1,J7929&lt;=2.2),INDEX(价格表!$B$4:$I$31,M7929,4),IF(AND(J7929&gt;2.2,J7929&lt;=3.3),INDEX(价格表!$B$4:$I$31,M7929,5),IF(AND(J7929&gt;3.3,J7929&lt;=4),INDEX(价格表!$B$4:$I$31,M7929,6),IF(AND(J7929&gt;4,J7929&lt;=5.5),INDEX(价格表!$B$4:$I$31,M7929,7),IF(J7929&gt;5.5,2.6+INDEX(价格表!$B$4:$I$31,M7929,8)*L7929)))))))</f>
        <v>1.8</v>
      </c>
    </row>
    <row r="7930" spans="1:14">
      <c r="A7930" s="20">
        <v>4311190602059</v>
      </c>
      <c r="B7930" s="18" t="s">
        <v>16</v>
      </c>
      <c r="C7930" s="21">
        <v>20201221</v>
      </c>
      <c r="D7930" s="21">
        <v>610538201209</v>
      </c>
      <c r="E7930" s="21" t="s">
        <v>16</v>
      </c>
      <c r="F7930" s="21">
        <v>20201231</v>
      </c>
      <c r="G7930" s="21" t="s">
        <v>17</v>
      </c>
      <c r="H7930" s="21" t="s">
        <v>35</v>
      </c>
      <c r="I7930" s="21" t="s">
        <v>102</v>
      </c>
      <c r="J7930" s="21">
        <v>1.42</v>
      </c>
      <c r="K7930" s="21" t="s">
        <v>20</v>
      </c>
      <c r="L7930">
        <f t="shared" si="144"/>
        <v>2</v>
      </c>
      <c r="M7930">
        <f>MATCH(H:H,价格表!$B$4:$B$35,0)</f>
        <v>22</v>
      </c>
      <c r="N7930" s="27">
        <f>IF(J7930&lt;=0.3,INDEX(价格表!$B$4:$I$31,M7930,2),IF(AND(J7930&gt;0.3,J7930&lt;=1),INDEX(价格表!$B$4:$I$31,M7930,3),IF(AND(J7930&gt;1,J7930&lt;=2.2),INDEX(价格表!$B$4:$I$31,M7930,4),IF(AND(J7930&gt;2.2,J7930&lt;=3.3),INDEX(价格表!$B$4:$I$31,M7930,5),IF(AND(J7930&gt;3.3,J7930&lt;=4),INDEX(价格表!$B$4:$I$31,M7930,6),IF(AND(J7930&gt;4,J7930&lt;=5.5),INDEX(价格表!$B$4:$I$31,M7930,7),IF(J7930&gt;5.5,2.6+INDEX(价格表!$B$4:$I$31,M7930,8)*L7930)))))))</f>
        <v>2.15</v>
      </c>
    </row>
    <row r="7931" spans="1:14">
      <c r="A7931" s="20">
        <v>4311190602060</v>
      </c>
      <c r="B7931" s="18" t="s">
        <v>16</v>
      </c>
      <c r="C7931" s="21">
        <v>20201221</v>
      </c>
      <c r="D7931" s="21">
        <v>610538201209</v>
      </c>
      <c r="E7931" s="21" t="s">
        <v>16</v>
      </c>
      <c r="F7931" s="21">
        <v>20201231</v>
      </c>
      <c r="G7931" s="21" t="s">
        <v>17</v>
      </c>
      <c r="H7931" s="21" t="s">
        <v>82</v>
      </c>
      <c r="I7931" s="21" t="s">
        <v>285</v>
      </c>
      <c r="J7931" s="21">
        <v>1.42</v>
      </c>
      <c r="K7931" s="21" t="s">
        <v>20</v>
      </c>
      <c r="L7931">
        <f t="shared" si="144"/>
        <v>2</v>
      </c>
      <c r="M7931">
        <f>MATCH(H:H,价格表!$B$4:$B$35,0)</f>
        <v>2</v>
      </c>
      <c r="N7931" s="27">
        <f>IF(J7931&lt;=0.3,INDEX(价格表!$B$4:$I$31,M7931,2),IF(AND(J7931&gt;0.3,J7931&lt;=1),INDEX(价格表!$B$4:$I$31,M7931,3),IF(AND(J7931&gt;1,J7931&lt;=2.2),INDEX(价格表!$B$4:$I$31,M7931,4),IF(AND(J7931&gt;2.2,J7931&lt;=3.3),INDEX(价格表!$B$4:$I$31,M7931,5),IF(AND(J7931&gt;3.3,J7931&lt;=4),INDEX(价格表!$B$4:$I$31,M7931,6),IF(AND(J7931&gt;4,J7931&lt;=5.5),INDEX(价格表!$B$4:$I$31,M7931,7),IF(J7931&gt;5.5,2.6+INDEX(价格表!$B$4:$I$31,M7931,8)*L7931)))))))</f>
        <v>2.15</v>
      </c>
    </row>
    <row r="7932" spans="1:14">
      <c r="A7932" s="20">
        <v>4311190603349</v>
      </c>
      <c r="B7932" s="18" t="s">
        <v>16</v>
      </c>
      <c r="C7932" s="21">
        <v>20201221</v>
      </c>
      <c r="D7932" s="21">
        <v>610538201209</v>
      </c>
      <c r="E7932" s="21" t="s">
        <v>16</v>
      </c>
      <c r="F7932" s="21">
        <v>20201231</v>
      </c>
      <c r="G7932" s="21" t="s">
        <v>17</v>
      </c>
      <c r="H7932" s="21" t="s">
        <v>50</v>
      </c>
      <c r="I7932" s="21" t="s">
        <v>62</v>
      </c>
      <c r="J7932" s="21">
        <v>0.98</v>
      </c>
      <c r="K7932" s="21" t="s">
        <v>20</v>
      </c>
      <c r="L7932">
        <f t="shared" si="144"/>
        <v>1</v>
      </c>
      <c r="M7932">
        <f>MATCH(H:H,价格表!$B$4:$B$35,0)</f>
        <v>4</v>
      </c>
      <c r="N7932" s="27">
        <f>IF(J7932&lt;=0.3,INDEX(价格表!$B$4:$I$31,M7932,2),IF(AND(J7932&gt;0.3,J7932&lt;=1),INDEX(价格表!$B$4:$I$31,M7932,3),IF(AND(J7932&gt;1,J7932&lt;=2.2),INDEX(价格表!$B$4:$I$31,M7932,4),IF(AND(J7932&gt;2.2,J7932&lt;=3.3),INDEX(价格表!$B$4:$I$31,M7932,5),IF(AND(J7932&gt;3.3,J7932&lt;=4),INDEX(价格表!$B$4:$I$31,M7932,6),IF(AND(J7932&gt;4,J7932&lt;=5.5),INDEX(价格表!$B$4:$I$31,M7932,7),IF(J7932&gt;5.5,2.6+INDEX(价格表!$B$4:$I$31,M7932,8)*L7932)))))))</f>
        <v>1.8</v>
      </c>
    </row>
    <row r="7933" spans="1:14">
      <c r="A7933" s="20">
        <v>4311190603512</v>
      </c>
      <c r="B7933" s="18" t="s">
        <v>16</v>
      </c>
      <c r="C7933" s="21">
        <v>20201221</v>
      </c>
      <c r="D7933" s="21">
        <v>610538201209</v>
      </c>
      <c r="E7933" s="21" t="s">
        <v>16</v>
      </c>
      <c r="F7933" s="21">
        <v>20201231</v>
      </c>
      <c r="G7933" s="21" t="s">
        <v>17</v>
      </c>
      <c r="H7933" s="21" t="s">
        <v>25</v>
      </c>
      <c r="I7933" s="21" t="s">
        <v>219</v>
      </c>
      <c r="J7933" s="21">
        <v>1.56</v>
      </c>
      <c r="K7933" s="21" t="s">
        <v>20</v>
      </c>
      <c r="L7933">
        <f t="shared" si="144"/>
        <v>2</v>
      </c>
      <c r="M7933">
        <f>MATCH(H:H,价格表!$B$4:$B$35,0)</f>
        <v>25</v>
      </c>
      <c r="N7933" s="27">
        <f>IF(J7933&lt;=0.3,INDEX(价格表!$B$4:$I$31,M7933,2),IF(AND(J7933&gt;0.3,J7933&lt;=1),INDEX(价格表!$B$4:$I$31,M7933,3),IF(AND(J7933&gt;1,J7933&lt;=2.2),INDEX(价格表!$B$4:$I$31,M7933,4),IF(AND(J7933&gt;2.2,J7933&lt;=3.3),INDEX(价格表!$B$4:$I$31,M7933,5),IF(AND(J7933&gt;3.3,J7933&lt;=4),INDEX(价格表!$B$4:$I$31,M7933,6),IF(AND(J7933&gt;4,J7933&lt;=5.5),INDEX(价格表!$B$4:$I$31,M7933,7),IF(J7933&gt;5.5,2.6+INDEX(价格表!$B$4:$I$31,M7933,8)*L7933)))))))</f>
        <v>2.15</v>
      </c>
    </row>
    <row r="7934" spans="1:14">
      <c r="A7934" s="20">
        <v>4311190603520</v>
      </c>
      <c r="B7934" s="18" t="s">
        <v>16</v>
      </c>
      <c r="C7934" s="21">
        <v>20201221</v>
      </c>
      <c r="D7934" s="21">
        <v>610538201209</v>
      </c>
      <c r="E7934" s="21" t="s">
        <v>16</v>
      </c>
      <c r="F7934" s="21">
        <v>20201231</v>
      </c>
      <c r="G7934" s="21" t="s">
        <v>17</v>
      </c>
      <c r="H7934" s="21" t="s">
        <v>18</v>
      </c>
      <c r="I7934" s="21" t="s">
        <v>53</v>
      </c>
      <c r="J7934" s="21">
        <v>1.42</v>
      </c>
      <c r="K7934" s="21" t="s">
        <v>20</v>
      </c>
      <c r="L7934">
        <f t="shared" si="144"/>
        <v>2</v>
      </c>
      <c r="M7934">
        <f>MATCH(H:H,价格表!$B$4:$B$35,0)</f>
        <v>1</v>
      </c>
      <c r="N7934" s="27">
        <f>IF(J7934&lt;=0.3,INDEX(价格表!$B$4:$I$31,M7934,2),IF(AND(J7934&gt;0.3,J7934&lt;=1),INDEX(价格表!$B$4:$I$31,M7934,3),IF(AND(J7934&gt;1,J7934&lt;=2.2),INDEX(价格表!$B$4:$I$31,M7934,4),IF(AND(J7934&gt;2.2,J7934&lt;=3.3),INDEX(价格表!$B$4:$I$31,M7934,5),IF(AND(J7934&gt;3.3,J7934&lt;=4),INDEX(价格表!$B$4:$I$31,M7934,6),IF(AND(J7934&gt;4,J7934&lt;=5.5),INDEX(价格表!$B$4:$I$31,M7934,7),IF(J7934&gt;5.5,2.6+INDEX(价格表!$B$4:$I$31,M7934,8)*L7934)))))))</f>
        <v>2.15</v>
      </c>
    </row>
    <row r="7935" spans="1:14">
      <c r="A7935" s="20">
        <v>4311190608707</v>
      </c>
      <c r="B7935" s="18" t="s">
        <v>16</v>
      </c>
      <c r="C7935" s="21">
        <v>20201221</v>
      </c>
      <c r="D7935" s="21">
        <v>610538201209</v>
      </c>
      <c r="E7935" s="21" t="s">
        <v>16</v>
      </c>
      <c r="F7935" s="21">
        <v>20201231</v>
      </c>
      <c r="G7935" s="21" t="s">
        <v>17</v>
      </c>
      <c r="H7935" s="21" t="s">
        <v>73</v>
      </c>
      <c r="I7935" s="21" t="s">
        <v>74</v>
      </c>
      <c r="J7935" s="21">
        <v>1.42</v>
      </c>
      <c r="K7935" s="21" t="s">
        <v>20</v>
      </c>
      <c r="L7935">
        <f t="shared" si="144"/>
        <v>2</v>
      </c>
      <c r="M7935">
        <f>MATCH(H:H,价格表!$B$4:$B$35,0)</f>
        <v>7</v>
      </c>
      <c r="N7935" s="27">
        <f>IF(J7935&lt;=0.3,INDEX(价格表!$B$4:$I$31,M7935,2),IF(AND(J7935&gt;0.3,J7935&lt;=1),INDEX(价格表!$B$4:$I$31,M7935,3),IF(AND(J7935&gt;1,J7935&lt;=2.2),INDEX(价格表!$B$4:$I$31,M7935,4),IF(AND(J7935&gt;2.2,J7935&lt;=3.3),INDEX(价格表!$B$4:$I$31,M7935,5),IF(AND(J7935&gt;3.3,J7935&lt;=4),INDEX(价格表!$B$4:$I$31,M7935,6),IF(AND(J7935&gt;4,J7935&lt;=5.5),INDEX(价格表!$B$4:$I$31,M7935,7),IF(J7935&gt;5.5,2.6+INDEX(价格表!$B$4:$I$31,M7935,8)*L7935)))))))</f>
        <v>2.15</v>
      </c>
    </row>
    <row r="7936" spans="1:14">
      <c r="A7936" s="20">
        <v>4311190608756</v>
      </c>
      <c r="B7936" s="18" t="s">
        <v>16</v>
      </c>
      <c r="C7936" s="21">
        <v>20201221</v>
      </c>
      <c r="D7936" s="21">
        <v>610538201209</v>
      </c>
      <c r="E7936" s="21" t="s">
        <v>16</v>
      </c>
      <c r="F7936" s="21">
        <v>20201231</v>
      </c>
      <c r="G7936" s="21" t="s">
        <v>17</v>
      </c>
      <c r="H7936" s="21" t="s">
        <v>18</v>
      </c>
      <c r="I7936" s="21" t="s">
        <v>185</v>
      </c>
      <c r="J7936" s="21">
        <v>1.42</v>
      </c>
      <c r="K7936" s="21" t="s">
        <v>20</v>
      </c>
      <c r="L7936">
        <f t="shared" si="144"/>
        <v>2</v>
      </c>
      <c r="M7936">
        <f>MATCH(H:H,价格表!$B$4:$B$35,0)</f>
        <v>1</v>
      </c>
      <c r="N7936" s="27">
        <f>IF(J7936&lt;=0.3,INDEX(价格表!$B$4:$I$31,M7936,2),IF(AND(J7936&gt;0.3,J7936&lt;=1),INDEX(价格表!$B$4:$I$31,M7936,3),IF(AND(J7936&gt;1,J7936&lt;=2.2),INDEX(价格表!$B$4:$I$31,M7936,4),IF(AND(J7936&gt;2.2,J7936&lt;=3.3),INDEX(价格表!$B$4:$I$31,M7936,5),IF(AND(J7936&gt;3.3,J7936&lt;=4),INDEX(价格表!$B$4:$I$31,M7936,6),IF(AND(J7936&gt;4,J7936&lt;=5.5),INDEX(价格表!$B$4:$I$31,M7936,7),IF(J7936&gt;5.5,2.6+INDEX(价格表!$B$4:$I$31,M7936,8)*L7936)))))))</f>
        <v>2.15</v>
      </c>
    </row>
    <row r="7937" spans="1:14">
      <c r="A7937" s="20">
        <v>4311190608757</v>
      </c>
      <c r="B7937" s="18" t="s">
        <v>16</v>
      </c>
      <c r="C7937" s="21">
        <v>20201221</v>
      </c>
      <c r="D7937" s="21">
        <v>610538201209</v>
      </c>
      <c r="E7937" s="21" t="s">
        <v>16</v>
      </c>
      <c r="F7937" s="21">
        <v>20201231</v>
      </c>
      <c r="G7937" s="21" t="s">
        <v>17</v>
      </c>
      <c r="H7937" s="21" t="s">
        <v>18</v>
      </c>
      <c r="I7937" s="21" t="s">
        <v>53</v>
      </c>
      <c r="J7937" s="21">
        <v>1.45</v>
      </c>
      <c r="K7937" s="21" t="s">
        <v>20</v>
      </c>
      <c r="L7937">
        <f t="shared" si="144"/>
        <v>2</v>
      </c>
      <c r="M7937">
        <f>MATCH(H:H,价格表!$B$4:$B$35,0)</f>
        <v>1</v>
      </c>
      <c r="N7937" s="27">
        <f>IF(J7937&lt;=0.3,INDEX(价格表!$B$4:$I$31,M7937,2),IF(AND(J7937&gt;0.3,J7937&lt;=1),INDEX(价格表!$B$4:$I$31,M7937,3),IF(AND(J7937&gt;1,J7937&lt;=2.2),INDEX(价格表!$B$4:$I$31,M7937,4),IF(AND(J7937&gt;2.2,J7937&lt;=3.3),INDEX(价格表!$B$4:$I$31,M7937,5),IF(AND(J7937&gt;3.3,J7937&lt;=4),INDEX(价格表!$B$4:$I$31,M7937,6),IF(AND(J7937&gt;4,J7937&lt;=5.5),INDEX(价格表!$B$4:$I$31,M7937,7),IF(J7937&gt;5.5,2.6+INDEX(价格表!$B$4:$I$31,M7937,8)*L7937)))))))</f>
        <v>2.15</v>
      </c>
    </row>
    <row r="7938" spans="1:14">
      <c r="A7938" s="20">
        <v>4311190608758</v>
      </c>
      <c r="B7938" s="18" t="s">
        <v>16</v>
      </c>
      <c r="C7938" s="21">
        <v>20201221</v>
      </c>
      <c r="D7938" s="21">
        <v>610538201209</v>
      </c>
      <c r="E7938" s="21" t="s">
        <v>16</v>
      </c>
      <c r="F7938" s="21">
        <v>20201231</v>
      </c>
      <c r="G7938" s="21" t="s">
        <v>17</v>
      </c>
      <c r="H7938" s="21" t="s">
        <v>18</v>
      </c>
      <c r="I7938" s="21" t="s">
        <v>53</v>
      </c>
      <c r="J7938" s="21">
        <v>1.48</v>
      </c>
      <c r="K7938" s="21" t="s">
        <v>20</v>
      </c>
      <c r="L7938">
        <f t="shared" si="144"/>
        <v>2</v>
      </c>
      <c r="M7938">
        <f>MATCH(H:H,价格表!$B$4:$B$35,0)</f>
        <v>1</v>
      </c>
      <c r="N7938" s="27">
        <f>IF(J7938&lt;=0.3,INDEX(价格表!$B$4:$I$31,M7938,2),IF(AND(J7938&gt;0.3,J7938&lt;=1),INDEX(价格表!$B$4:$I$31,M7938,3),IF(AND(J7938&gt;1,J7938&lt;=2.2),INDEX(价格表!$B$4:$I$31,M7938,4),IF(AND(J7938&gt;2.2,J7938&lt;=3.3),INDEX(价格表!$B$4:$I$31,M7938,5),IF(AND(J7938&gt;3.3,J7938&lt;=4),INDEX(价格表!$B$4:$I$31,M7938,6),IF(AND(J7938&gt;4,J7938&lt;=5.5),INDEX(价格表!$B$4:$I$31,M7938,7),IF(J7938&gt;5.5,2.6+INDEX(价格表!$B$4:$I$31,M7938,8)*L7938)))))))</f>
        <v>2.15</v>
      </c>
    </row>
    <row r="7939" spans="1:14">
      <c r="A7939" s="20">
        <v>4311190608759</v>
      </c>
      <c r="B7939" s="18" t="s">
        <v>16</v>
      </c>
      <c r="C7939" s="21">
        <v>20201221</v>
      </c>
      <c r="D7939" s="21">
        <v>610538201209</v>
      </c>
      <c r="E7939" s="21" t="s">
        <v>16</v>
      </c>
      <c r="F7939" s="21">
        <v>20201231</v>
      </c>
      <c r="G7939" s="21" t="s">
        <v>17</v>
      </c>
      <c r="H7939" s="21" t="s">
        <v>37</v>
      </c>
      <c r="I7939" s="21" t="s">
        <v>72</v>
      </c>
      <c r="J7939" s="21">
        <v>1.47</v>
      </c>
      <c r="K7939" s="21" t="s">
        <v>20</v>
      </c>
      <c r="L7939">
        <f t="shared" si="144"/>
        <v>2</v>
      </c>
      <c r="M7939">
        <f>MATCH(H:H,价格表!$B$4:$B$35,0)</f>
        <v>12</v>
      </c>
      <c r="N7939" s="27">
        <f>IF(J7939&lt;=0.3,INDEX(价格表!$B$4:$I$31,M7939,2),IF(AND(J7939&gt;0.3,J7939&lt;=1),INDEX(价格表!$B$4:$I$31,M7939,3),IF(AND(J7939&gt;1,J7939&lt;=2.2),INDEX(价格表!$B$4:$I$31,M7939,4),IF(AND(J7939&gt;2.2,J7939&lt;=3.3),INDEX(价格表!$B$4:$I$31,M7939,5),IF(AND(J7939&gt;3.3,J7939&lt;=4),INDEX(价格表!$B$4:$I$31,M7939,6),IF(AND(J7939&gt;4,J7939&lt;=5.5),INDEX(价格表!$B$4:$I$31,M7939,7),IF(J7939&gt;5.5,2.6+INDEX(价格表!$B$4:$I$31,M7939,8)*L7939)))))))</f>
        <v>2.15</v>
      </c>
    </row>
    <row r="7940" spans="1:14">
      <c r="A7940" s="20">
        <v>4311190608760</v>
      </c>
      <c r="B7940" s="18" t="s">
        <v>16</v>
      </c>
      <c r="C7940" s="21">
        <v>20201221</v>
      </c>
      <c r="D7940" s="21">
        <v>610538201209</v>
      </c>
      <c r="E7940" s="21" t="s">
        <v>16</v>
      </c>
      <c r="F7940" s="21">
        <v>20201231</v>
      </c>
      <c r="G7940" s="21" t="s">
        <v>17</v>
      </c>
      <c r="H7940" s="21" t="s">
        <v>68</v>
      </c>
      <c r="I7940" s="21" t="s">
        <v>117</v>
      </c>
      <c r="J7940" s="21">
        <v>1.42</v>
      </c>
      <c r="K7940" s="21" t="s">
        <v>20</v>
      </c>
      <c r="L7940">
        <f t="shared" ref="L7940:L8003" si="145">ROUNDUP(J7940,0)</f>
        <v>2</v>
      </c>
      <c r="M7940">
        <f>MATCH(H:H,价格表!$B$4:$B$35,0)</f>
        <v>5</v>
      </c>
      <c r="N7940" s="27">
        <f>IF(J7940&lt;=0.3,INDEX(价格表!$B$4:$I$31,M7940,2),IF(AND(J7940&gt;0.3,J7940&lt;=1),INDEX(价格表!$B$4:$I$31,M7940,3),IF(AND(J7940&gt;1,J7940&lt;=2.2),INDEX(价格表!$B$4:$I$31,M7940,4),IF(AND(J7940&gt;2.2,J7940&lt;=3.3),INDEX(价格表!$B$4:$I$31,M7940,5),IF(AND(J7940&gt;3.3,J7940&lt;=4),INDEX(价格表!$B$4:$I$31,M7940,6),IF(AND(J7940&gt;4,J7940&lt;=5.5),INDEX(价格表!$B$4:$I$31,M7940,7),IF(J7940&gt;5.5,2.6+INDEX(价格表!$B$4:$I$31,M7940,8)*L7940)))))))</f>
        <v>2.15</v>
      </c>
    </row>
    <row r="7941" spans="1:14">
      <c r="A7941" s="20">
        <v>4311190608761</v>
      </c>
      <c r="B7941" s="18" t="s">
        <v>16</v>
      </c>
      <c r="C7941" s="21">
        <v>20201221</v>
      </c>
      <c r="D7941" s="21">
        <v>610538201209</v>
      </c>
      <c r="E7941" s="21" t="s">
        <v>16</v>
      </c>
      <c r="F7941" s="21">
        <v>20201231</v>
      </c>
      <c r="G7941" s="21" t="s">
        <v>17</v>
      </c>
      <c r="H7941" s="21" t="s">
        <v>21</v>
      </c>
      <c r="I7941" s="21" t="s">
        <v>22</v>
      </c>
      <c r="J7941" s="21">
        <v>1.98</v>
      </c>
      <c r="K7941" s="21" t="s">
        <v>20</v>
      </c>
      <c r="L7941">
        <f t="shared" si="145"/>
        <v>2</v>
      </c>
      <c r="M7941">
        <f>MATCH(H:H,价格表!$B$4:$B$35,0)</f>
        <v>20</v>
      </c>
      <c r="N7941" s="27">
        <f>IF(J7941&lt;=0.3,INDEX(价格表!$B$4:$I$31,M7941,2),IF(AND(J7941&gt;0.3,J7941&lt;=1),INDEX(价格表!$B$4:$I$31,M7941,3),IF(AND(J7941&gt;1,J7941&lt;=2.2),INDEX(价格表!$B$4:$I$31,M7941,4),IF(AND(J7941&gt;2.2,J7941&lt;=3.3),INDEX(价格表!$B$4:$I$31,M7941,5),IF(AND(J7941&gt;3.3,J7941&lt;=4),INDEX(价格表!$B$4:$I$31,M7941,6),IF(AND(J7941&gt;4,J7941&lt;=5.5),INDEX(价格表!$B$4:$I$31,M7941,7),IF(J7941&gt;5.5,2.6+INDEX(价格表!$B$4:$I$31,M7941,8)*L7941)))))))</f>
        <v>2.15</v>
      </c>
    </row>
    <row r="7942" spans="1:14">
      <c r="A7942" s="20">
        <v>4311190608763</v>
      </c>
      <c r="B7942" s="18" t="s">
        <v>16</v>
      </c>
      <c r="C7942" s="21">
        <v>20201221</v>
      </c>
      <c r="D7942" s="21">
        <v>610538201209</v>
      </c>
      <c r="E7942" s="21" t="s">
        <v>16</v>
      </c>
      <c r="F7942" s="21">
        <v>20201231</v>
      </c>
      <c r="G7942" s="21" t="s">
        <v>17</v>
      </c>
      <c r="H7942" s="21" t="s">
        <v>35</v>
      </c>
      <c r="I7942" s="21" t="s">
        <v>36</v>
      </c>
      <c r="J7942" s="21">
        <v>1.42</v>
      </c>
      <c r="K7942" s="21" t="s">
        <v>20</v>
      </c>
      <c r="L7942">
        <f t="shared" si="145"/>
        <v>2</v>
      </c>
      <c r="M7942">
        <f>MATCH(H:H,价格表!$B$4:$B$35,0)</f>
        <v>22</v>
      </c>
      <c r="N7942" s="27">
        <f>IF(J7942&lt;=0.3,INDEX(价格表!$B$4:$I$31,M7942,2),IF(AND(J7942&gt;0.3,J7942&lt;=1),INDEX(价格表!$B$4:$I$31,M7942,3),IF(AND(J7942&gt;1,J7942&lt;=2.2),INDEX(价格表!$B$4:$I$31,M7942,4),IF(AND(J7942&gt;2.2,J7942&lt;=3.3),INDEX(价格表!$B$4:$I$31,M7942,5),IF(AND(J7942&gt;3.3,J7942&lt;=4),INDEX(价格表!$B$4:$I$31,M7942,6),IF(AND(J7942&gt;4,J7942&lt;=5.5),INDEX(价格表!$B$4:$I$31,M7942,7),IF(J7942&gt;5.5,2.6+INDEX(价格表!$B$4:$I$31,M7942,8)*L7942)))))))</f>
        <v>2.15</v>
      </c>
    </row>
    <row r="7943" spans="1:14">
      <c r="A7943" s="20">
        <v>4311190608764</v>
      </c>
      <c r="B7943" s="18" t="s">
        <v>16</v>
      </c>
      <c r="C7943" s="21">
        <v>20201221</v>
      </c>
      <c r="D7943" s="21">
        <v>610538201209</v>
      </c>
      <c r="E7943" s="21" t="s">
        <v>16</v>
      </c>
      <c r="F7943" s="21">
        <v>20201231</v>
      </c>
      <c r="G7943" s="21" t="s">
        <v>17</v>
      </c>
      <c r="H7943" s="21" t="s">
        <v>25</v>
      </c>
      <c r="I7943" s="21" t="s">
        <v>154</v>
      </c>
      <c r="J7943" s="21">
        <v>1.54</v>
      </c>
      <c r="K7943" s="21" t="s">
        <v>20</v>
      </c>
      <c r="L7943">
        <f t="shared" si="145"/>
        <v>2</v>
      </c>
      <c r="M7943">
        <f>MATCH(H:H,价格表!$B$4:$B$35,0)</f>
        <v>25</v>
      </c>
      <c r="N7943" s="27">
        <f>IF(J7943&lt;=0.3,INDEX(价格表!$B$4:$I$31,M7943,2),IF(AND(J7943&gt;0.3,J7943&lt;=1),INDEX(价格表!$B$4:$I$31,M7943,3),IF(AND(J7943&gt;1,J7943&lt;=2.2),INDEX(价格表!$B$4:$I$31,M7943,4),IF(AND(J7943&gt;2.2,J7943&lt;=3.3),INDEX(价格表!$B$4:$I$31,M7943,5),IF(AND(J7943&gt;3.3,J7943&lt;=4),INDEX(价格表!$B$4:$I$31,M7943,6),IF(AND(J7943&gt;4,J7943&lt;=5.5),INDEX(价格表!$B$4:$I$31,M7943,7),IF(J7943&gt;5.5,2.6+INDEX(价格表!$B$4:$I$31,M7943,8)*L7943)))))))</f>
        <v>2.15</v>
      </c>
    </row>
    <row r="7944" spans="1:14">
      <c r="A7944" s="20">
        <v>4311190608765</v>
      </c>
      <c r="B7944" s="18" t="s">
        <v>16</v>
      </c>
      <c r="C7944" s="21">
        <v>20201221</v>
      </c>
      <c r="D7944" s="21">
        <v>610538201209</v>
      </c>
      <c r="E7944" s="21" t="s">
        <v>16</v>
      </c>
      <c r="F7944" s="21">
        <v>20201231</v>
      </c>
      <c r="G7944" s="21" t="s">
        <v>17</v>
      </c>
      <c r="H7944" s="21" t="s">
        <v>73</v>
      </c>
      <c r="I7944" s="21" t="s">
        <v>215</v>
      </c>
      <c r="J7944" s="21">
        <v>1.43</v>
      </c>
      <c r="K7944" s="21" t="s">
        <v>20</v>
      </c>
      <c r="L7944">
        <f t="shared" si="145"/>
        <v>2</v>
      </c>
      <c r="M7944">
        <f>MATCH(H:H,价格表!$B$4:$B$35,0)</f>
        <v>7</v>
      </c>
      <c r="N7944" s="27">
        <f>IF(J7944&lt;=0.3,INDEX(价格表!$B$4:$I$31,M7944,2),IF(AND(J7944&gt;0.3,J7944&lt;=1),INDEX(价格表!$B$4:$I$31,M7944,3),IF(AND(J7944&gt;1,J7944&lt;=2.2),INDEX(价格表!$B$4:$I$31,M7944,4),IF(AND(J7944&gt;2.2,J7944&lt;=3.3),INDEX(价格表!$B$4:$I$31,M7944,5),IF(AND(J7944&gt;3.3,J7944&lt;=4),INDEX(价格表!$B$4:$I$31,M7944,6),IF(AND(J7944&gt;4,J7944&lt;=5.5),INDEX(价格表!$B$4:$I$31,M7944,7),IF(J7944&gt;5.5,2.6+INDEX(价格表!$B$4:$I$31,M7944,8)*L7944)))))))</f>
        <v>2.15</v>
      </c>
    </row>
    <row r="7945" spans="1:14">
      <c r="A7945" s="20">
        <v>4311190611181</v>
      </c>
      <c r="B7945" s="18" t="s">
        <v>16</v>
      </c>
      <c r="C7945" s="21">
        <v>20201221</v>
      </c>
      <c r="D7945" s="21">
        <v>610538201209</v>
      </c>
      <c r="E7945" s="21" t="s">
        <v>16</v>
      </c>
      <c r="F7945" s="21">
        <v>20201231</v>
      </c>
      <c r="G7945" s="21" t="s">
        <v>17</v>
      </c>
      <c r="H7945" s="21" t="s">
        <v>27</v>
      </c>
      <c r="I7945" s="21" t="s">
        <v>176</v>
      </c>
      <c r="J7945" s="21">
        <v>1.42</v>
      </c>
      <c r="K7945" s="21" t="s">
        <v>20</v>
      </c>
      <c r="L7945">
        <f t="shared" si="145"/>
        <v>2</v>
      </c>
      <c r="M7945">
        <f>MATCH(H:H,价格表!$B$4:$B$35,0)</f>
        <v>3</v>
      </c>
      <c r="N7945" s="27">
        <f>IF(J7945&lt;=0.3,INDEX(价格表!$B$4:$I$31,M7945,2),IF(AND(J7945&gt;0.3,J7945&lt;=1),INDEX(价格表!$B$4:$I$31,M7945,3),IF(AND(J7945&gt;1,J7945&lt;=2.2),INDEX(价格表!$B$4:$I$31,M7945,4),IF(AND(J7945&gt;2.2,J7945&lt;=3.3),INDEX(价格表!$B$4:$I$31,M7945,5),IF(AND(J7945&gt;3.3,J7945&lt;=4),INDEX(价格表!$B$4:$I$31,M7945,6),IF(AND(J7945&gt;4,J7945&lt;=5.5),INDEX(价格表!$B$4:$I$31,M7945,7),IF(J7945&gt;5.5,2.6+INDEX(价格表!$B$4:$I$31,M7945,8)*L7945)))))))</f>
        <v>2.15</v>
      </c>
    </row>
    <row r="7946" spans="1:14">
      <c r="A7946" s="20">
        <v>4311190614738</v>
      </c>
      <c r="B7946" s="18" t="s">
        <v>16</v>
      </c>
      <c r="C7946" s="21">
        <v>20201221</v>
      </c>
      <c r="D7946" s="21">
        <v>610538201209</v>
      </c>
      <c r="E7946" s="21" t="s">
        <v>16</v>
      </c>
      <c r="F7946" s="21">
        <v>20201231</v>
      </c>
      <c r="G7946" s="21" t="s">
        <v>17</v>
      </c>
      <c r="H7946" s="21" t="s">
        <v>68</v>
      </c>
      <c r="I7946" s="21" t="s">
        <v>140</v>
      </c>
      <c r="J7946" s="21">
        <v>1.56</v>
      </c>
      <c r="K7946" s="21" t="s">
        <v>20</v>
      </c>
      <c r="L7946">
        <f t="shared" si="145"/>
        <v>2</v>
      </c>
      <c r="M7946">
        <f>MATCH(H:H,价格表!$B$4:$B$35,0)</f>
        <v>5</v>
      </c>
      <c r="N7946" s="27">
        <f>IF(J7946&lt;=0.3,INDEX(价格表!$B$4:$I$31,M7946,2),IF(AND(J7946&gt;0.3,J7946&lt;=1),INDEX(价格表!$B$4:$I$31,M7946,3),IF(AND(J7946&gt;1,J7946&lt;=2.2),INDEX(价格表!$B$4:$I$31,M7946,4),IF(AND(J7946&gt;2.2,J7946&lt;=3.3),INDEX(价格表!$B$4:$I$31,M7946,5),IF(AND(J7946&gt;3.3,J7946&lt;=4),INDEX(价格表!$B$4:$I$31,M7946,6),IF(AND(J7946&gt;4,J7946&lt;=5.5),INDEX(价格表!$B$4:$I$31,M7946,7),IF(J7946&gt;5.5,2.6+INDEX(价格表!$B$4:$I$31,M7946,8)*L7946)))))))</f>
        <v>2.15</v>
      </c>
    </row>
    <row r="7947" spans="1:14">
      <c r="A7947" s="20">
        <v>4311190617036</v>
      </c>
      <c r="B7947" s="18" t="s">
        <v>16</v>
      </c>
      <c r="C7947" s="21">
        <v>20201221</v>
      </c>
      <c r="D7947" s="21">
        <v>610538201209</v>
      </c>
      <c r="E7947" s="21" t="s">
        <v>16</v>
      </c>
      <c r="F7947" s="21">
        <v>20201231</v>
      </c>
      <c r="G7947" s="21" t="s">
        <v>17</v>
      </c>
      <c r="H7947" s="21" t="s">
        <v>75</v>
      </c>
      <c r="I7947" s="21" t="s">
        <v>114</v>
      </c>
      <c r="J7947" s="21">
        <v>0.98</v>
      </c>
      <c r="K7947" s="21" t="s">
        <v>20</v>
      </c>
      <c r="L7947">
        <f t="shared" si="145"/>
        <v>1</v>
      </c>
      <c r="M7947">
        <f>MATCH(H:H,价格表!$B$4:$B$35,0)</f>
        <v>24</v>
      </c>
      <c r="N7947" s="27">
        <f>IF(J7947&lt;=0.3,INDEX(价格表!$B$4:$I$31,M7947,2),IF(AND(J7947&gt;0.3,J7947&lt;=1),INDEX(价格表!$B$4:$I$31,M7947,3),IF(AND(J7947&gt;1,J7947&lt;=2.2),INDEX(价格表!$B$4:$I$31,M7947,4),IF(AND(J7947&gt;2.2,J7947&lt;=3.3),INDEX(价格表!$B$4:$I$31,M7947,5),IF(AND(J7947&gt;3.3,J7947&lt;=4),INDEX(价格表!$B$4:$I$31,M7947,6),IF(AND(J7947&gt;4,J7947&lt;=5.5),INDEX(价格表!$B$4:$I$31,M7947,7),IF(J7947&gt;5.5,2.6+INDEX(价格表!$B$4:$I$31,M7947,8)*L7947)))))))</f>
        <v>1.8</v>
      </c>
    </row>
    <row r="7948" spans="1:14">
      <c r="A7948" s="20">
        <v>4311190617062</v>
      </c>
      <c r="B7948" s="18" t="s">
        <v>16</v>
      </c>
      <c r="C7948" s="21">
        <v>20201221</v>
      </c>
      <c r="D7948" s="21">
        <v>610538201209</v>
      </c>
      <c r="E7948" s="21" t="s">
        <v>16</v>
      </c>
      <c r="F7948" s="21">
        <v>20201231</v>
      </c>
      <c r="G7948" s="21" t="s">
        <v>17</v>
      </c>
      <c r="H7948" s="21" t="s">
        <v>21</v>
      </c>
      <c r="I7948" s="21" t="s">
        <v>181</v>
      </c>
      <c r="J7948" s="21">
        <v>0.98</v>
      </c>
      <c r="K7948" s="21" t="s">
        <v>20</v>
      </c>
      <c r="L7948">
        <f t="shared" si="145"/>
        <v>1</v>
      </c>
      <c r="M7948">
        <f>MATCH(H:H,价格表!$B$4:$B$35,0)</f>
        <v>20</v>
      </c>
      <c r="N7948" s="27">
        <f>IF(J7948&lt;=0.3,INDEX(价格表!$B$4:$I$31,M7948,2),IF(AND(J7948&gt;0.3,J7948&lt;=1),INDEX(价格表!$B$4:$I$31,M7948,3),IF(AND(J7948&gt;1,J7948&lt;=2.2),INDEX(价格表!$B$4:$I$31,M7948,4),IF(AND(J7948&gt;2.2,J7948&lt;=3.3),INDEX(价格表!$B$4:$I$31,M7948,5),IF(AND(J7948&gt;3.3,J7948&lt;=4),INDEX(价格表!$B$4:$I$31,M7948,6),IF(AND(J7948&gt;4,J7948&lt;=5.5),INDEX(价格表!$B$4:$I$31,M7948,7),IF(J7948&gt;5.5,2.6+INDEX(价格表!$B$4:$I$31,M7948,8)*L7948)))))))</f>
        <v>1.8</v>
      </c>
    </row>
    <row r="7949" spans="1:14">
      <c r="A7949" s="20">
        <v>4311190623645</v>
      </c>
      <c r="B7949" s="18" t="s">
        <v>16</v>
      </c>
      <c r="C7949" s="21">
        <v>20201221</v>
      </c>
      <c r="D7949" s="21">
        <v>610538201209</v>
      </c>
      <c r="E7949" s="21" t="s">
        <v>16</v>
      </c>
      <c r="F7949" s="21">
        <v>20201231</v>
      </c>
      <c r="G7949" s="21" t="s">
        <v>17</v>
      </c>
      <c r="H7949" s="21" t="s">
        <v>33</v>
      </c>
      <c r="I7949" s="21" t="s">
        <v>34</v>
      </c>
      <c r="J7949" s="21">
        <v>0.98</v>
      </c>
      <c r="K7949" s="21" t="s">
        <v>20</v>
      </c>
      <c r="L7949">
        <f t="shared" si="145"/>
        <v>1</v>
      </c>
      <c r="M7949">
        <f>MATCH(H:H,价格表!$B$4:$B$35,0)</f>
        <v>13</v>
      </c>
      <c r="N7949" s="27">
        <f>IF(J7949&lt;=0.3,INDEX(价格表!$B$4:$I$31,M7949,2),IF(AND(J7949&gt;0.3,J7949&lt;=1),INDEX(价格表!$B$4:$I$31,M7949,3),IF(AND(J7949&gt;1,J7949&lt;=2.2),INDEX(价格表!$B$4:$I$31,M7949,4),IF(AND(J7949&gt;2.2,J7949&lt;=3.3),INDEX(价格表!$B$4:$I$31,M7949,5),IF(AND(J7949&gt;3.3,J7949&lt;=4),INDEX(价格表!$B$4:$I$31,M7949,6),IF(AND(J7949&gt;4,J7949&lt;=5.5),INDEX(价格表!$B$4:$I$31,M7949,7),IF(J7949&gt;5.5,2.6+INDEX(价格表!$B$4:$I$31,M7949,8)*L7949)))))))</f>
        <v>1.8</v>
      </c>
    </row>
    <row r="7950" spans="1:14">
      <c r="A7950" s="20">
        <v>4311190623646</v>
      </c>
      <c r="B7950" s="18" t="s">
        <v>16</v>
      </c>
      <c r="C7950" s="21">
        <v>20201221</v>
      </c>
      <c r="D7950" s="21">
        <v>610538201209</v>
      </c>
      <c r="E7950" s="21" t="s">
        <v>16</v>
      </c>
      <c r="F7950" s="21">
        <v>20201231</v>
      </c>
      <c r="G7950" s="21" t="s">
        <v>17</v>
      </c>
      <c r="H7950" s="21" t="s">
        <v>18</v>
      </c>
      <c r="I7950" s="21" t="s">
        <v>61</v>
      </c>
      <c r="J7950" s="21">
        <v>0.98</v>
      </c>
      <c r="K7950" s="21" t="s">
        <v>20</v>
      </c>
      <c r="L7950">
        <f t="shared" si="145"/>
        <v>1</v>
      </c>
      <c r="M7950">
        <f>MATCH(H:H,价格表!$B$4:$B$35,0)</f>
        <v>1</v>
      </c>
      <c r="N7950" s="27">
        <f>IF(J7950&lt;=0.3,INDEX(价格表!$B$4:$I$31,M7950,2),IF(AND(J7950&gt;0.3,J7950&lt;=1),INDEX(价格表!$B$4:$I$31,M7950,3),IF(AND(J7950&gt;1,J7950&lt;=2.2),INDEX(价格表!$B$4:$I$31,M7950,4),IF(AND(J7950&gt;2.2,J7950&lt;=3.3),INDEX(价格表!$B$4:$I$31,M7950,5),IF(AND(J7950&gt;3.3,J7950&lt;=4),INDEX(价格表!$B$4:$I$31,M7950,6),IF(AND(J7950&gt;4,J7950&lt;=5.5),INDEX(价格表!$B$4:$I$31,M7950,7),IF(J7950&gt;5.5,2.6+INDEX(价格表!$B$4:$I$31,M7950,8)*L7950)))))))</f>
        <v>1.8</v>
      </c>
    </row>
    <row r="7951" spans="1:14">
      <c r="A7951" s="20">
        <v>4311190623648</v>
      </c>
      <c r="B7951" s="18" t="s">
        <v>16</v>
      </c>
      <c r="C7951" s="21">
        <v>20201221</v>
      </c>
      <c r="D7951" s="21">
        <v>610538201209</v>
      </c>
      <c r="E7951" s="21" t="s">
        <v>16</v>
      </c>
      <c r="F7951" s="21">
        <v>20201231</v>
      </c>
      <c r="G7951" s="21" t="s">
        <v>17</v>
      </c>
      <c r="H7951" s="21" t="s">
        <v>45</v>
      </c>
      <c r="I7951" s="21" t="s">
        <v>196</v>
      </c>
      <c r="J7951" s="21">
        <v>0.99</v>
      </c>
      <c r="K7951" s="21" t="s">
        <v>20</v>
      </c>
      <c r="L7951">
        <f t="shared" si="145"/>
        <v>1</v>
      </c>
      <c r="M7951">
        <f>MATCH(H:H,价格表!$B$4:$B$35,0)</f>
        <v>9</v>
      </c>
      <c r="N7951" s="27">
        <f>IF(J7951&lt;=0.3,INDEX(价格表!$B$4:$I$31,M7951,2),IF(AND(J7951&gt;0.3,J7951&lt;=1),INDEX(价格表!$B$4:$I$31,M7951,3),IF(AND(J7951&gt;1,J7951&lt;=2.2),INDEX(价格表!$B$4:$I$31,M7951,4),IF(AND(J7951&gt;2.2,J7951&lt;=3.3),INDEX(价格表!$B$4:$I$31,M7951,5),IF(AND(J7951&gt;3.3,J7951&lt;=4),INDEX(价格表!$B$4:$I$31,M7951,6),IF(AND(J7951&gt;4,J7951&lt;=5.5),INDEX(价格表!$B$4:$I$31,M7951,7),IF(J7951&gt;5.5,2.6+INDEX(价格表!$B$4:$I$31,M7951,8)*L7951)))))))</f>
        <v>1.8</v>
      </c>
    </row>
    <row r="7952" spans="1:14">
      <c r="A7952" s="20">
        <v>4311190623650</v>
      </c>
      <c r="B7952" s="18" t="s">
        <v>16</v>
      </c>
      <c r="C7952" s="21">
        <v>20201221</v>
      </c>
      <c r="D7952" s="21">
        <v>610538201209</v>
      </c>
      <c r="E7952" s="21" t="s">
        <v>16</v>
      </c>
      <c r="F7952" s="21">
        <v>20201231</v>
      </c>
      <c r="G7952" s="21" t="s">
        <v>17</v>
      </c>
      <c r="H7952" s="21" t="s">
        <v>25</v>
      </c>
      <c r="I7952" s="21" t="s">
        <v>26</v>
      </c>
      <c r="J7952" s="21">
        <v>1.47</v>
      </c>
      <c r="K7952" s="21" t="s">
        <v>20</v>
      </c>
      <c r="L7952">
        <f t="shared" si="145"/>
        <v>2</v>
      </c>
      <c r="M7952">
        <f>MATCH(H:H,价格表!$B$4:$B$35,0)</f>
        <v>25</v>
      </c>
      <c r="N7952" s="27">
        <f>IF(J7952&lt;=0.3,INDEX(价格表!$B$4:$I$31,M7952,2),IF(AND(J7952&gt;0.3,J7952&lt;=1),INDEX(价格表!$B$4:$I$31,M7952,3),IF(AND(J7952&gt;1,J7952&lt;=2.2),INDEX(价格表!$B$4:$I$31,M7952,4),IF(AND(J7952&gt;2.2,J7952&lt;=3.3),INDEX(价格表!$B$4:$I$31,M7952,5),IF(AND(J7952&gt;3.3,J7952&lt;=4),INDEX(价格表!$B$4:$I$31,M7952,6),IF(AND(J7952&gt;4,J7952&lt;=5.5),INDEX(价格表!$B$4:$I$31,M7952,7),IF(J7952&gt;5.5,2.6+INDEX(价格表!$B$4:$I$31,M7952,8)*L7952)))))))</f>
        <v>2.15</v>
      </c>
    </row>
    <row r="7953" spans="1:14">
      <c r="A7953" s="20">
        <v>4311190623651</v>
      </c>
      <c r="B7953" s="18" t="s">
        <v>16</v>
      </c>
      <c r="C7953" s="21">
        <v>20201221</v>
      </c>
      <c r="D7953" s="21">
        <v>610538201209</v>
      </c>
      <c r="E7953" s="21" t="s">
        <v>16</v>
      </c>
      <c r="F7953" s="21">
        <v>20201231</v>
      </c>
      <c r="G7953" s="21" t="s">
        <v>17</v>
      </c>
      <c r="H7953" s="21" t="s">
        <v>39</v>
      </c>
      <c r="I7953" s="21" t="s">
        <v>174</v>
      </c>
      <c r="J7953" s="21">
        <v>1.43</v>
      </c>
      <c r="K7953" s="21" t="s">
        <v>20</v>
      </c>
      <c r="L7953">
        <f t="shared" si="145"/>
        <v>2</v>
      </c>
      <c r="M7953">
        <f>MATCH(H:H,价格表!$B$4:$B$35,0)</f>
        <v>23</v>
      </c>
      <c r="N7953" s="27">
        <f>IF(J7953&lt;=0.3,INDEX(价格表!$B$4:$I$31,M7953,2),IF(AND(J7953&gt;0.3,J7953&lt;=1),INDEX(价格表!$B$4:$I$31,M7953,3),IF(AND(J7953&gt;1,J7953&lt;=2.2),INDEX(价格表!$B$4:$I$31,M7953,4),IF(AND(J7953&gt;2.2,J7953&lt;=3.3),INDEX(价格表!$B$4:$I$31,M7953,5),IF(AND(J7953&gt;3.3,J7953&lt;=4),INDEX(价格表!$B$4:$I$31,M7953,6),IF(AND(J7953&gt;4,J7953&lt;=5.5),INDEX(价格表!$B$4:$I$31,M7953,7),IF(J7953&gt;5.5,2.6+INDEX(价格表!$B$4:$I$31,M7953,8)*L7953)))))))</f>
        <v>2.15</v>
      </c>
    </row>
    <row r="7954" spans="1:14">
      <c r="A7954" s="20">
        <v>4311190623653</v>
      </c>
      <c r="B7954" s="18" t="s">
        <v>16</v>
      </c>
      <c r="C7954" s="21">
        <v>20201221</v>
      </c>
      <c r="D7954" s="21">
        <v>610538201209</v>
      </c>
      <c r="E7954" s="21" t="s">
        <v>16</v>
      </c>
      <c r="F7954" s="21">
        <v>20201231</v>
      </c>
      <c r="G7954" s="21" t="s">
        <v>17</v>
      </c>
      <c r="H7954" s="21" t="s">
        <v>18</v>
      </c>
      <c r="I7954" s="21" t="s">
        <v>53</v>
      </c>
      <c r="J7954" s="21">
        <v>1.42</v>
      </c>
      <c r="K7954" s="21" t="s">
        <v>20</v>
      </c>
      <c r="L7954">
        <f t="shared" si="145"/>
        <v>2</v>
      </c>
      <c r="M7954">
        <f>MATCH(H:H,价格表!$B$4:$B$35,0)</f>
        <v>1</v>
      </c>
      <c r="N7954" s="27">
        <f>IF(J7954&lt;=0.3,INDEX(价格表!$B$4:$I$31,M7954,2),IF(AND(J7954&gt;0.3,J7954&lt;=1),INDEX(价格表!$B$4:$I$31,M7954,3),IF(AND(J7954&gt;1,J7954&lt;=2.2),INDEX(价格表!$B$4:$I$31,M7954,4),IF(AND(J7954&gt;2.2,J7954&lt;=3.3),INDEX(价格表!$B$4:$I$31,M7954,5),IF(AND(J7954&gt;3.3,J7954&lt;=4),INDEX(价格表!$B$4:$I$31,M7954,6),IF(AND(J7954&gt;4,J7954&lt;=5.5),INDEX(价格表!$B$4:$I$31,M7954,7),IF(J7954&gt;5.5,2.6+INDEX(价格表!$B$4:$I$31,M7954,8)*L7954)))))))</f>
        <v>2.15</v>
      </c>
    </row>
    <row r="7955" spans="1:14">
      <c r="A7955" s="20">
        <v>4311190623697</v>
      </c>
      <c r="B7955" s="18" t="s">
        <v>16</v>
      </c>
      <c r="C7955" s="21">
        <v>20201221</v>
      </c>
      <c r="D7955" s="21">
        <v>610538201209</v>
      </c>
      <c r="E7955" s="21" t="s">
        <v>16</v>
      </c>
      <c r="F7955" s="21">
        <v>20201231</v>
      </c>
      <c r="G7955" s="21" t="s">
        <v>17</v>
      </c>
      <c r="H7955" s="21" t="s">
        <v>37</v>
      </c>
      <c r="I7955" s="21" t="s">
        <v>72</v>
      </c>
      <c r="J7955" s="21">
        <v>1.43</v>
      </c>
      <c r="K7955" s="21" t="s">
        <v>20</v>
      </c>
      <c r="L7955">
        <f t="shared" si="145"/>
        <v>2</v>
      </c>
      <c r="M7955">
        <f>MATCH(H:H,价格表!$B$4:$B$35,0)</f>
        <v>12</v>
      </c>
      <c r="N7955" s="27">
        <f>IF(J7955&lt;=0.3,INDEX(价格表!$B$4:$I$31,M7955,2),IF(AND(J7955&gt;0.3,J7955&lt;=1),INDEX(价格表!$B$4:$I$31,M7955,3),IF(AND(J7955&gt;1,J7955&lt;=2.2),INDEX(价格表!$B$4:$I$31,M7955,4),IF(AND(J7955&gt;2.2,J7955&lt;=3.3),INDEX(价格表!$B$4:$I$31,M7955,5),IF(AND(J7955&gt;3.3,J7955&lt;=4),INDEX(价格表!$B$4:$I$31,M7955,6),IF(AND(J7955&gt;4,J7955&lt;=5.5),INDEX(价格表!$B$4:$I$31,M7955,7),IF(J7955&gt;5.5,2.6+INDEX(价格表!$B$4:$I$31,M7955,8)*L7955)))))))</f>
        <v>2.15</v>
      </c>
    </row>
    <row r="7956" spans="1:14">
      <c r="A7956" s="20">
        <v>4311190631166</v>
      </c>
      <c r="B7956" s="18" t="s">
        <v>16</v>
      </c>
      <c r="C7956" s="21">
        <v>20201221</v>
      </c>
      <c r="D7956" s="21">
        <v>610538201209</v>
      </c>
      <c r="E7956" s="21" t="s">
        <v>16</v>
      </c>
      <c r="F7956" s="21">
        <v>20201231</v>
      </c>
      <c r="G7956" s="21" t="s">
        <v>17</v>
      </c>
      <c r="H7956" s="21" t="s">
        <v>73</v>
      </c>
      <c r="I7956" s="21" t="s">
        <v>184</v>
      </c>
      <c r="J7956" s="21">
        <v>0.98</v>
      </c>
      <c r="K7956" s="21" t="s">
        <v>20</v>
      </c>
      <c r="L7956">
        <f t="shared" si="145"/>
        <v>1</v>
      </c>
      <c r="M7956">
        <f>MATCH(H:H,价格表!$B$4:$B$35,0)</f>
        <v>7</v>
      </c>
      <c r="N7956" s="27">
        <f>IF(J7956&lt;=0.3,INDEX(价格表!$B$4:$I$31,M7956,2),IF(AND(J7956&gt;0.3,J7956&lt;=1),INDEX(价格表!$B$4:$I$31,M7956,3),IF(AND(J7956&gt;1,J7956&lt;=2.2),INDEX(价格表!$B$4:$I$31,M7956,4),IF(AND(J7956&gt;2.2,J7956&lt;=3.3),INDEX(价格表!$B$4:$I$31,M7956,5),IF(AND(J7956&gt;3.3,J7956&lt;=4),INDEX(价格表!$B$4:$I$31,M7956,6),IF(AND(J7956&gt;4,J7956&lt;=5.5),INDEX(价格表!$B$4:$I$31,M7956,7),IF(J7956&gt;5.5,2.6+INDEX(价格表!$B$4:$I$31,M7956,8)*L7956)))))))</f>
        <v>1.8</v>
      </c>
    </row>
    <row r="7957" spans="1:14">
      <c r="A7957" s="20">
        <v>4311190631349</v>
      </c>
      <c r="B7957" s="18" t="s">
        <v>16</v>
      </c>
      <c r="C7957" s="21">
        <v>20201221</v>
      </c>
      <c r="D7957" s="21">
        <v>610538201209</v>
      </c>
      <c r="E7957" s="21" t="s">
        <v>16</v>
      </c>
      <c r="F7957" s="21">
        <v>20201231</v>
      </c>
      <c r="G7957" s="21" t="s">
        <v>17</v>
      </c>
      <c r="H7957" s="21" t="s">
        <v>73</v>
      </c>
      <c r="I7957" s="21" t="s">
        <v>92</v>
      </c>
      <c r="J7957" s="21">
        <v>1.42</v>
      </c>
      <c r="K7957" s="21" t="s">
        <v>20</v>
      </c>
      <c r="L7957">
        <f t="shared" si="145"/>
        <v>2</v>
      </c>
      <c r="M7957">
        <f>MATCH(H:H,价格表!$B$4:$B$35,0)</f>
        <v>7</v>
      </c>
      <c r="N7957" s="27">
        <f>IF(J7957&lt;=0.3,INDEX(价格表!$B$4:$I$31,M7957,2),IF(AND(J7957&gt;0.3,J7957&lt;=1),INDEX(价格表!$B$4:$I$31,M7957,3),IF(AND(J7957&gt;1,J7957&lt;=2.2),INDEX(价格表!$B$4:$I$31,M7957,4),IF(AND(J7957&gt;2.2,J7957&lt;=3.3),INDEX(价格表!$B$4:$I$31,M7957,5),IF(AND(J7957&gt;3.3,J7957&lt;=4),INDEX(价格表!$B$4:$I$31,M7957,6),IF(AND(J7957&gt;4,J7957&lt;=5.5),INDEX(价格表!$B$4:$I$31,M7957,7),IF(J7957&gt;5.5,2.6+INDEX(价格表!$B$4:$I$31,M7957,8)*L7957)))))))</f>
        <v>2.15</v>
      </c>
    </row>
    <row r="7958" spans="1:14">
      <c r="A7958" s="20">
        <v>4311190637690</v>
      </c>
      <c r="B7958" s="18" t="s">
        <v>16</v>
      </c>
      <c r="C7958" s="21">
        <v>20201221</v>
      </c>
      <c r="D7958" s="21">
        <v>610538201209</v>
      </c>
      <c r="E7958" s="21" t="s">
        <v>16</v>
      </c>
      <c r="F7958" s="21">
        <v>20201231</v>
      </c>
      <c r="G7958" s="21" t="s">
        <v>17</v>
      </c>
      <c r="H7958" s="21" t="s">
        <v>21</v>
      </c>
      <c r="I7958" s="21" t="s">
        <v>204</v>
      </c>
      <c r="J7958" s="21">
        <v>1.46</v>
      </c>
      <c r="K7958" s="21" t="s">
        <v>20</v>
      </c>
      <c r="L7958">
        <f t="shared" si="145"/>
        <v>2</v>
      </c>
      <c r="M7958">
        <f>MATCH(H:H,价格表!$B$4:$B$35,0)</f>
        <v>20</v>
      </c>
      <c r="N7958" s="27">
        <f>IF(J7958&lt;=0.3,INDEX(价格表!$B$4:$I$31,M7958,2),IF(AND(J7958&gt;0.3,J7958&lt;=1),INDEX(价格表!$B$4:$I$31,M7958,3),IF(AND(J7958&gt;1,J7958&lt;=2.2),INDEX(价格表!$B$4:$I$31,M7958,4),IF(AND(J7958&gt;2.2,J7958&lt;=3.3),INDEX(价格表!$B$4:$I$31,M7958,5),IF(AND(J7958&gt;3.3,J7958&lt;=4),INDEX(价格表!$B$4:$I$31,M7958,6),IF(AND(J7958&gt;4,J7958&lt;=5.5),INDEX(价格表!$B$4:$I$31,M7958,7),IF(J7958&gt;5.5,2.6+INDEX(价格表!$B$4:$I$31,M7958,8)*L7958)))))))</f>
        <v>2.15</v>
      </c>
    </row>
    <row r="7959" spans="1:14">
      <c r="A7959" s="20">
        <v>4311190637691</v>
      </c>
      <c r="B7959" s="18" t="s">
        <v>16</v>
      </c>
      <c r="C7959" s="21">
        <v>20201221</v>
      </c>
      <c r="D7959" s="21">
        <v>610538201209</v>
      </c>
      <c r="E7959" s="21" t="s">
        <v>16</v>
      </c>
      <c r="F7959" s="21">
        <v>20201231</v>
      </c>
      <c r="G7959" s="21" t="s">
        <v>17</v>
      </c>
      <c r="H7959" s="21" t="s">
        <v>45</v>
      </c>
      <c r="I7959" s="21" t="s">
        <v>196</v>
      </c>
      <c r="J7959" s="21">
        <v>1.42</v>
      </c>
      <c r="K7959" s="21" t="s">
        <v>20</v>
      </c>
      <c r="L7959">
        <f t="shared" si="145"/>
        <v>2</v>
      </c>
      <c r="M7959">
        <f>MATCH(H:H,价格表!$B$4:$B$35,0)</f>
        <v>9</v>
      </c>
      <c r="N7959" s="27">
        <f>IF(J7959&lt;=0.3,INDEX(价格表!$B$4:$I$31,M7959,2),IF(AND(J7959&gt;0.3,J7959&lt;=1),INDEX(价格表!$B$4:$I$31,M7959,3),IF(AND(J7959&gt;1,J7959&lt;=2.2),INDEX(价格表!$B$4:$I$31,M7959,4),IF(AND(J7959&gt;2.2,J7959&lt;=3.3),INDEX(价格表!$B$4:$I$31,M7959,5),IF(AND(J7959&gt;3.3,J7959&lt;=4),INDEX(价格表!$B$4:$I$31,M7959,6),IF(AND(J7959&gt;4,J7959&lt;=5.5),INDEX(价格表!$B$4:$I$31,M7959,7),IF(J7959&gt;5.5,2.6+INDEX(价格表!$B$4:$I$31,M7959,8)*L7959)))))))</f>
        <v>2.15</v>
      </c>
    </row>
    <row r="7960" spans="1:14">
      <c r="A7960" s="20">
        <v>4311190637692</v>
      </c>
      <c r="B7960" s="18" t="s">
        <v>16</v>
      </c>
      <c r="C7960" s="21">
        <v>20201221</v>
      </c>
      <c r="D7960" s="21">
        <v>610538201209</v>
      </c>
      <c r="E7960" s="21" t="s">
        <v>16</v>
      </c>
      <c r="F7960" s="21">
        <v>20201231</v>
      </c>
      <c r="G7960" s="21" t="s">
        <v>17</v>
      </c>
      <c r="H7960" s="21" t="s">
        <v>39</v>
      </c>
      <c r="I7960" s="21" t="s">
        <v>182</v>
      </c>
      <c r="J7960" s="21">
        <v>1.43</v>
      </c>
      <c r="K7960" s="21" t="s">
        <v>20</v>
      </c>
      <c r="L7960">
        <f t="shared" si="145"/>
        <v>2</v>
      </c>
      <c r="M7960">
        <f>MATCH(H:H,价格表!$B$4:$B$35,0)</f>
        <v>23</v>
      </c>
      <c r="N7960" s="27">
        <f>IF(J7960&lt;=0.3,INDEX(价格表!$B$4:$I$31,M7960,2),IF(AND(J7960&gt;0.3,J7960&lt;=1),INDEX(价格表!$B$4:$I$31,M7960,3),IF(AND(J7960&gt;1,J7960&lt;=2.2),INDEX(价格表!$B$4:$I$31,M7960,4),IF(AND(J7960&gt;2.2,J7960&lt;=3.3),INDEX(价格表!$B$4:$I$31,M7960,5),IF(AND(J7960&gt;3.3,J7960&lt;=4),INDEX(价格表!$B$4:$I$31,M7960,6),IF(AND(J7960&gt;4,J7960&lt;=5.5),INDEX(价格表!$B$4:$I$31,M7960,7),IF(J7960&gt;5.5,2.6+INDEX(价格表!$B$4:$I$31,M7960,8)*L7960)))))))</f>
        <v>2.15</v>
      </c>
    </row>
    <row r="7961" spans="1:14">
      <c r="A7961" s="20">
        <v>4311190637693</v>
      </c>
      <c r="B7961" s="18" t="s">
        <v>16</v>
      </c>
      <c r="C7961" s="21">
        <v>20201221</v>
      </c>
      <c r="D7961" s="21">
        <v>610538201209</v>
      </c>
      <c r="E7961" s="21" t="s">
        <v>16</v>
      </c>
      <c r="F7961" s="21">
        <v>20201231</v>
      </c>
      <c r="G7961" s="21" t="s">
        <v>17</v>
      </c>
      <c r="H7961" s="21" t="s">
        <v>68</v>
      </c>
      <c r="I7961" s="21" t="s">
        <v>234</v>
      </c>
      <c r="J7961" s="21">
        <v>1.43</v>
      </c>
      <c r="K7961" s="21" t="s">
        <v>20</v>
      </c>
      <c r="L7961">
        <f t="shared" si="145"/>
        <v>2</v>
      </c>
      <c r="M7961">
        <f>MATCH(H:H,价格表!$B$4:$B$35,0)</f>
        <v>5</v>
      </c>
      <c r="N7961" s="27">
        <f>IF(J7961&lt;=0.3,INDEX(价格表!$B$4:$I$31,M7961,2),IF(AND(J7961&gt;0.3,J7961&lt;=1),INDEX(价格表!$B$4:$I$31,M7961,3),IF(AND(J7961&gt;1,J7961&lt;=2.2),INDEX(价格表!$B$4:$I$31,M7961,4),IF(AND(J7961&gt;2.2,J7961&lt;=3.3),INDEX(价格表!$B$4:$I$31,M7961,5),IF(AND(J7961&gt;3.3,J7961&lt;=4),INDEX(价格表!$B$4:$I$31,M7961,6),IF(AND(J7961&gt;4,J7961&lt;=5.5),INDEX(价格表!$B$4:$I$31,M7961,7),IF(J7961&gt;5.5,2.6+INDEX(价格表!$B$4:$I$31,M7961,8)*L7961)))))))</f>
        <v>2.15</v>
      </c>
    </row>
    <row r="7962" spans="1:14">
      <c r="A7962" s="20">
        <v>4311190637695</v>
      </c>
      <c r="B7962" s="18" t="s">
        <v>16</v>
      </c>
      <c r="C7962" s="21">
        <v>20201221</v>
      </c>
      <c r="D7962" s="21">
        <v>610538201209</v>
      </c>
      <c r="E7962" s="21" t="s">
        <v>16</v>
      </c>
      <c r="F7962" s="21">
        <v>20201231</v>
      </c>
      <c r="G7962" s="21" t="s">
        <v>17</v>
      </c>
      <c r="H7962" s="21" t="s">
        <v>23</v>
      </c>
      <c r="I7962" s="21" t="s">
        <v>98</v>
      </c>
      <c r="J7962" s="21">
        <v>1.42</v>
      </c>
      <c r="K7962" s="21" t="s">
        <v>20</v>
      </c>
      <c r="L7962">
        <f t="shared" si="145"/>
        <v>2</v>
      </c>
      <c r="M7962">
        <f>MATCH(H:H,价格表!$B$4:$B$35,0)</f>
        <v>15</v>
      </c>
      <c r="N7962" s="27">
        <f>IF(J7962&lt;=0.3,INDEX(价格表!$B$4:$I$31,M7962,2),IF(AND(J7962&gt;0.3,J7962&lt;=1),INDEX(价格表!$B$4:$I$31,M7962,3),IF(AND(J7962&gt;1,J7962&lt;=2.2),INDEX(价格表!$B$4:$I$31,M7962,4),IF(AND(J7962&gt;2.2,J7962&lt;=3.3),INDEX(价格表!$B$4:$I$31,M7962,5),IF(AND(J7962&gt;3.3,J7962&lt;=4),INDEX(价格表!$B$4:$I$31,M7962,6),IF(AND(J7962&gt;4,J7962&lt;=5.5),INDEX(价格表!$B$4:$I$31,M7962,7),IF(J7962&gt;5.5,2.6+INDEX(价格表!$B$4:$I$31,M7962,8)*L7962)))))))</f>
        <v>2.15</v>
      </c>
    </row>
    <row r="7963" spans="1:14">
      <c r="A7963" s="20">
        <v>4311190637697</v>
      </c>
      <c r="B7963" s="18" t="s">
        <v>16</v>
      </c>
      <c r="C7963" s="21">
        <v>20201221</v>
      </c>
      <c r="D7963" s="21">
        <v>610538201209</v>
      </c>
      <c r="E7963" s="21" t="s">
        <v>16</v>
      </c>
      <c r="F7963" s="21">
        <v>20201231</v>
      </c>
      <c r="G7963" s="21" t="s">
        <v>17</v>
      </c>
      <c r="H7963" s="21" t="s">
        <v>27</v>
      </c>
      <c r="I7963" s="21" t="s">
        <v>126</v>
      </c>
      <c r="J7963" s="21">
        <v>1.46</v>
      </c>
      <c r="K7963" s="21" t="s">
        <v>20</v>
      </c>
      <c r="L7963">
        <f t="shared" si="145"/>
        <v>2</v>
      </c>
      <c r="M7963">
        <f>MATCH(H:H,价格表!$B$4:$B$35,0)</f>
        <v>3</v>
      </c>
      <c r="N7963" s="27">
        <f>IF(J7963&lt;=0.3,INDEX(价格表!$B$4:$I$31,M7963,2),IF(AND(J7963&gt;0.3,J7963&lt;=1),INDEX(价格表!$B$4:$I$31,M7963,3),IF(AND(J7963&gt;1,J7963&lt;=2.2),INDEX(价格表!$B$4:$I$31,M7963,4),IF(AND(J7963&gt;2.2,J7963&lt;=3.3),INDEX(价格表!$B$4:$I$31,M7963,5),IF(AND(J7963&gt;3.3,J7963&lt;=4),INDEX(价格表!$B$4:$I$31,M7963,6),IF(AND(J7963&gt;4,J7963&lt;=5.5),INDEX(价格表!$B$4:$I$31,M7963,7),IF(J7963&gt;5.5,2.6+INDEX(价格表!$B$4:$I$31,M7963,8)*L7963)))))))</f>
        <v>2.15</v>
      </c>
    </row>
    <row r="7964" spans="1:14">
      <c r="A7964" s="20">
        <v>4311190637698</v>
      </c>
      <c r="B7964" s="18" t="s">
        <v>16</v>
      </c>
      <c r="C7964" s="21">
        <v>20201221</v>
      </c>
      <c r="D7964" s="21">
        <v>610538201209</v>
      </c>
      <c r="E7964" s="21" t="s">
        <v>16</v>
      </c>
      <c r="F7964" s="21">
        <v>20201231</v>
      </c>
      <c r="G7964" s="21" t="s">
        <v>17</v>
      </c>
      <c r="H7964" s="21" t="s">
        <v>21</v>
      </c>
      <c r="I7964" s="21" t="s">
        <v>22</v>
      </c>
      <c r="J7964" s="21">
        <v>1.49</v>
      </c>
      <c r="K7964" s="21" t="s">
        <v>20</v>
      </c>
      <c r="L7964">
        <f t="shared" si="145"/>
        <v>2</v>
      </c>
      <c r="M7964">
        <f>MATCH(H:H,价格表!$B$4:$B$35,0)</f>
        <v>20</v>
      </c>
      <c r="N7964" s="27">
        <f>IF(J7964&lt;=0.3,INDEX(价格表!$B$4:$I$31,M7964,2),IF(AND(J7964&gt;0.3,J7964&lt;=1),INDEX(价格表!$B$4:$I$31,M7964,3),IF(AND(J7964&gt;1,J7964&lt;=2.2),INDEX(价格表!$B$4:$I$31,M7964,4),IF(AND(J7964&gt;2.2,J7964&lt;=3.3),INDEX(价格表!$B$4:$I$31,M7964,5),IF(AND(J7964&gt;3.3,J7964&lt;=4),INDEX(价格表!$B$4:$I$31,M7964,6),IF(AND(J7964&gt;4,J7964&lt;=5.5),INDEX(价格表!$B$4:$I$31,M7964,7),IF(J7964&gt;5.5,2.6+INDEX(价格表!$B$4:$I$31,M7964,8)*L7964)))))))</f>
        <v>2.15</v>
      </c>
    </row>
    <row r="7965" spans="1:14">
      <c r="A7965" s="20">
        <v>4311190637699</v>
      </c>
      <c r="B7965" s="18" t="s">
        <v>16</v>
      </c>
      <c r="C7965" s="21">
        <v>20201221</v>
      </c>
      <c r="D7965" s="21">
        <v>610538201209</v>
      </c>
      <c r="E7965" s="21" t="s">
        <v>16</v>
      </c>
      <c r="F7965" s="21">
        <v>20201231</v>
      </c>
      <c r="G7965" s="21" t="s">
        <v>17</v>
      </c>
      <c r="H7965" s="21" t="s">
        <v>23</v>
      </c>
      <c r="I7965" s="21" t="s">
        <v>98</v>
      </c>
      <c r="J7965" s="21">
        <v>1.42</v>
      </c>
      <c r="K7965" s="21" t="s">
        <v>20</v>
      </c>
      <c r="L7965">
        <f t="shared" si="145"/>
        <v>2</v>
      </c>
      <c r="M7965">
        <f>MATCH(H:H,价格表!$B$4:$B$35,0)</f>
        <v>15</v>
      </c>
      <c r="N7965" s="27">
        <f>IF(J7965&lt;=0.3,INDEX(价格表!$B$4:$I$31,M7965,2),IF(AND(J7965&gt;0.3,J7965&lt;=1),INDEX(价格表!$B$4:$I$31,M7965,3),IF(AND(J7965&gt;1,J7965&lt;=2.2),INDEX(价格表!$B$4:$I$31,M7965,4),IF(AND(J7965&gt;2.2,J7965&lt;=3.3),INDEX(价格表!$B$4:$I$31,M7965,5),IF(AND(J7965&gt;3.3,J7965&lt;=4),INDEX(价格表!$B$4:$I$31,M7965,6),IF(AND(J7965&gt;4,J7965&lt;=5.5),INDEX(价格表!$B$4:$I$31,M7965,7),IF(J7965&gt;5.5,2.6+INDEX(价格表!$B$4:$I$31,M7965,8)*L7965)))))))</f>
        <v>2.15</v>
      </c>
    </row>
    <row r="7966" spans="1:14">
      <c r="A7966" s="20">
        <v>4311190639241</v>
      </c>
      <c r="B7966" s="18" t="s">
        <v>16</v>
      </c>
      <c r="C7966" s="21">
        <v>20201221</v>
      </c>
      <c r="D7966" s="21">
        <v>610538201209</v>
      </c>
      <c r="E7966" s="21" t="s">
        <v>16</v>
      </c>
      <c r="F7966" s="21">
        <v>20201231</v>
      </c>
      <c r="G7966" s="21" t="s">
        <v>17</v>
      </c>
      <c r="H7966" s="21" t="s">
        <v>56</v>
      </c>
      <c r="I7966" s="21" t="s">
        <v>100</v>
      </c>
      <c r="J7966" s="21">
        <v>1.42</v>
      </c>
      <c r="K7966" s="21" t="s">
        <v>20</v>
      </c>
      <c r="L7966">
        <f t="shared" si="145"/>
        <v>2</v>
      </c>
      <c r="M7966">
        <f>MATCH(H:H,价格表!$B$4:$B$35,0)</f>
        <v>11</v>
      </c>
      <c r="N7966" s="27">
        <f>IF(J7966&lt;=0.3,INDEX(价格表!$B$4:$I$31,M7966,2),IF(AND(J7966&gt;0.3,J7966&lt;=1),INDEX(价格表!$B$4:$I$31,M7966,3),IF(AND(J7966&gt;1,J7966&lt;=2.2),INDEX(价格表!$B$4:$I$31,M7966,4),IF(AND(J7966&gt;2.2,J7966&lt;=3.3),INDEX(价格表!$B$4:$I$31,M7966,5),IF(AND(J7966&gt;3.3,J7966&lt;=4),INDEX(价格表!$B$4:$I$31,M7966,6),IF(AND(J7966&gt;4,J7966&lt;=5.5),INDEX(价格表!$B$4:$I$31,M7966,7),IF(J7966&gt;5.5,2.6+INDEX(价格表!$B$4:$I$31,M7966,8)*L7966)))))))</f>
        <v>2.15</v>
      </c>
    </row>
    <row r="7967" spans="1:14">
      <c r="A7967" s="20">
        <v>4311190639242</v>
      </c>
      <c r="B7967" s="18" t="s">
        <v>16</v>
      </c>
      <c r="C7967" s="21">
        <v>20201221</v>
      </c>
      <c r="D7967" s="21">
        <v>610538201209</v>
      </c>
      <c r="E7967" s="21" t="s">
        <v>16</v>
      </c>
      <c r="F7967" s="21">
        <v>20201231</v>
      </c>
      <c r="G7967" s="21" t="s">
        <v>17</v>
      </c>
      <c r="H7967" s="21" t="s">
        <v>37</v>
      </c>
      <c r="I7967" s="21" t="s">
        <v>38</v>
      </c>
      <c r="J7967" s="21">
        <v>1.42</v>
      </c>
      <c r="K7967" s="21" t="s">
        <v>20</v>
      </c>
      <c r="L7967">
        <f t="shared" si="145"/>
        <v>2</v>
      </c>
      <c r="M7967">
        <f>MATCH(H:H,价格表!$B$4:$B$35,0)</f>
        <v>12</v>
      </c>
      <c r="N7967" s="27">
        <f>IF(J7967&lt;=0.3,INDEX(价格表!$B$4:$I$31,M7967,2),IF(AND(J7967&gt;0.3,J7967&lt;=1),INDEX(价格表!$B$4:$I$31,M7967,3),IF(AND(J7967&gt;1,J7967&lt;=2.2),INDEX(价格表!$B$4:$I$31,M7967,4),IF(AND(J7967&gt;2.2,J7967&lt;=3.3),INDEX(价格表!$B$4:$I$31,M7967,5),IF(AND(J7967&gt;3.3,J7967&lt;=4),INDEX(价格表!$B$4:$I$31,M7967,6),IF(AND(J7967&gt;4,J7967&lt;=5.5),INDEX(价格表!$B$4:$I$31,M7967,7),IF(J7967&gt;5.5,2.6+INDEX(价格表!$B$4:$I$31,M7967,8)*L7967)))))))</f>
        <v>2.15</v>
      </c>
    </row>
    <row r="7968" spans="1:14">
      <c r="A7968" s="20">
        <v>4311190639243</v>
      </c>
      <c r="B7968" s="18" t="s">
        <v>16</v>
      </c>
      <c r="C7968" s="21">
        <v>20201221</v>
      </c>
      <c r="D7968" s="21">
        <v>610538201209</v>
      </c>
      <c r="E7968" s="21" t="s">
        <v>16</v>
      </c>
      <c r="F7968" s="21">
        <v>20201231</v>
      </c>
      <c r="G7968" s="21" t="s">
        <v>17</v>
      </c>
      <c r="H7968" s="21" t="s">
        <v>23</v>
      </c>
      <c r="I7968" s="21" t="s">
        <v>202</v>
      </c>
      <c r="J7968" s="21">
        <v>1.44</v>
      </c>
      <c r="K7968" s="21" t="s">
        <v>20</v>
      </c>
      <c r="L7968">
        <f t="shared" si="145"/>
        <v>2</v>
      </c>
      <c r="M7968">
        <f>MATCH(H:H,价格表!$B$4:$B$35,0)</f>
        <v>15</v>
      </c>
      <c r="N7968" s="27">
        <f>IF(J7968&lt;=0.3,INDEX(价格表!$B$4:$I$31,M7968,2),IF(AND(J7968&gt;0.3,J7968&lt;=1),INDEX(价格表!$B$4:$I$31,M7968,3),IF(AND(J7968&gt;1,J7968&lt;=2.2),INDEX(价格表!$B$4:$I$31,M7968,4),IF(AND(J7968&gt;2.2,J7968&lt;=3.3),INDEX(价格表!$B$4:$I$31,M7968,5),IF(AND(J7968&gt;3.3,J7968&lt;=4),INDEX(价格表!$B$4:$I$31,M7968,6),IF(AND(J7968&gt;4,J7968&lt;=5.5),INDEX(价格表!$B$4:$I$31,M7968,7),IF(J7968&gt;5.5,2.6+INDEX(价格表!$B$4:$I$31,M7968,8)*L7968)))))))</f>
        <v>2.15</v>
      </c>
    </row>
    <row r="7969" spans="1:14">
      <c r="A7969" s="20">
        <v>4311190639244</v>
      </c>
      <c r="B7969" s="18" t="s">
        <v>16</v>
      </c>
      <c r="C7969" s="21">
        <v>20201221</v>
      </c>
      <c r="D7969" s="21">
        <v>610538201209</v>
      </c>
      <c r="E7969" s="21" t="s">
        <v>16</v>
      </c>
      <c r="F7969" s="21">
        <v>20201231</v>
      </c>
      <c r="G7969" s="21" t="s">
        <v>17</v>
      </c>
      <c r="H7969" s="21" t="s">
        <v>45</v>
      </c>
      <c r="I7969" s="21" t="s">
        <v>48</v>
      </c>
      <c r="J7969" s="21">
        <v>1.42</v>
      </c>
      <c r="K7969" s="21" t="s">
        <v>20</v>
      </c>
      <c r="L7969">
        <f t="shared" si="145"/>
        <v>2</v>
      </c>
      <c r="M7969">
        <f>MATCH(H:H,价格表!$B$4:$B$35,0)</f>
        <v>9</v>
      </c>
      <c r="N7969" s="27">
        <f>IF(J7969&lt;=0.3,INDEX(价格表!$B$4:$I$31,M7969,2),IF(AND(J7969&gt;0.3,J7969&lt;=1),INDEX(价格表!$B$4:$I$31,M7969,3),IF(AND(J7969&gt;1,J7969&lt;=2.2),INDEX(价格表!$B$4:$I$31,M7969,4),IF(AND(J7969&gt;2.2,J7969&lt;=3.3),INDEX(价格表!$B$4:$I$31,M7969,5),IF(AND(J7969&gt;3.3,J7969&lt;=4),INDEX(价格表!$B$4:$I$31,M7969,6),IF(AND(J7969&gt;4,J7969&lt;=5.5),INDEX(价格表!$B$4:$I$31,M7969,7),IF(J7969&gt;5.5,2.6+INDEX(价格表!$B$4:$I$31,M7969,8)*L7969)))))))</f>
        <v>2.15</v>
      </c>
    </row>
    <row r="7970" spans="1:14">
      <c r="A7970" s="20">
        <v>4311190639245</v>
      </c>
      <c r="B7970" s="18" t="s">
        <v>16</v>
      </c>
      <c r="C7970" s="21">
        <v>20201221</v>
      </c>
      <c r="D7970" s="21">
        <v>610538201209</v>
      </c>
      <c r="E7970" s="21" t="s">
        <v>16</v>
      </c>
      <c r="F7970" s="21">
        <v>20201231</v>
      </c>
      <c r="G7970" s="21" t="s">
        <v>17</v>
      </c>
      <c r="H7970" s="21" t="s">
        <v>18</v>
      </c>
      <c r="I7970" s="21" t="s">
        <v>290</v>
      </c>
      <c r="J7970" s="21">
        <v>1.44</v>
      </c>
      <c r="K7970" s="21" t="s">
        <v>20</v>
      </c>
      <c r="L7970">
        <f t="shared" si="145"/>
        <v>2</v>
      </c>
      <c r="M7970">
        <f>MATCH(H:H,价格表!$B$4:$B$35,0)</f>
        <v>1</v>
      </c>
      <c r="N7970" s="27">
        <f>IF(J7970&lt;=0.3,INDEX(价格表!$B$4:$I$31,M7970,2),IF(AND(J7970&gt;0.3,J7970&lt;=1),INDEX(价格表!$B$4:$I$31,M7970,3),IF(AND(J7970&gt;1,J7970&lt;=2.2),INDEX(价格表!$B$4:$I$31,M7970,4),IF(AND(J7970&gt;2.2,J7970&lt;=3.3),INDEX(价格表!$B$4:$I$31,M7970,5),IF(AND(J7970&gt;3.3,J7970&lt;=4),INDEX(价格表!$B$4:$I$31,M7970,6),IF(AND(J7970&gt;4,J7970&lt;=5.5),INDEX(价格表!$B$4:$I$31,M7970,7),IF(J7970&gt;5.5,2.6+INDEX(价格表!$B$4:$I$31,M7970,8)*L7970)))))))</f>
        <v>2.15</v>
      </c>
    </row>
    <row r="7971" spans="1:14">
      <c r="A7971" s="20">
        <v>4311190639246</v>
      </c>
      <c r="B7971" s="18" t="s">
        <v>16</v>
      </c>
      <c r="C7971" s="21">
        <v>20201221</v>
      </c>
      <c r="D7971" s="21">
        <v>610538201209</v>
      </c>
      <c r="E7971" s="21" t="s">
        <v>16</v>
      </c>
      <c r="F7971" s="21">
        <v>20201231</v>
      </c>
      <c r="G7971" s="21" t="s">
        <v>17</v>
      </c>
      <c r="H7971" s="21" t="s">
        <v>39</v>
      </c>
      <c r="I7971" s="21" t="s">
        <v>40</v>
      </c>
      <c r="J7971" s="21">
        <v>1.44</v>
      </c>
      <c r="K7971" s="21" t="s">
        <v>20</v>
      </c>
      <c r="L7971">
        <f t="shared" si="145"/>
        <v>2</v>
      </c>
      <c r="M7971">
        <f>MATCH(H:H,价格表!$B$4:$B$35,0)</f>
        <v>23</v>
      </c>
      <c r="N7971" s="27">
        <f>IF(J7971&lt;=0.3,INDEX(价格表!$B$4:$I$31,M7971,2),IF(AND(J7971&gt;0.3,J7971&lt;=1),INDEX(价格表!$B$4:$I$31,M7971,3),IF(AND(J7971&gt;1,J7971&lt;=2.2),INDEX(价格表!$B$4:$I$31,M7971,4),IF(AND(J7971&gt;2.2,J7971&lt;=3.3),INDEX(价格表!$B$4:$I$31,M7971,5),IF(AND(J7971&gt;3.3,J7971&lt;=4),INDEX(价格表!$B$4:$I$31,M7971,6),IF(AND(J7971&gt;4,J7971&lt;=5.5),INDEX(价格表!$B$4:$I$31,M7971,7),IF(J7971&gt;5.5,2.6+INDEX(价格表!$B$4:$I$31,M7971,8)*L7971)))))))</f>
        <v>2.15</v>
      </c>
    </row>
    <row r="7972" spans="1:14">
      <c r="A7972" s="20">
        <v>4311190639248</v>
      </c>
      <c r="B7972" s="18" t="s">
        <v>16</v>
      </c>
      <c r="C7972" s="21">
        <v>20201221</v>
      </c>
      <c r="D7972" s="21">
        <v>610538201209</v>
      </c>
      <c r="E7972" s="21" t="s">
        <v>16</v>
      </c>
      <c r="F7972" s="21">
        <v>20201231</v>
      </c>
      <c r="G7972" s="21" t="s">
        <v>17</v>
      </c>
      <c r="H7972" s="21" t="s">
        <v>50</v>
      </c>
      <c r="I7972" s="21" t="s">
        <v>288</v>
      </c>
      <c r="J7972" s="21">
        <v>1.43</v>
      </c>
      <c r="K7972" s="21" t="s">
        <v>20</v>
      </c>
      <c r="L7972">
        <f t="shared" si="145"/>
        <v>2</v>
      </c>
      <c r="M7972">
        <f>MATCH(H:H,价格表!$B$4:$B$35,0)</f>
        <v>4</v>
      </c>
      <c r="N7972" s="27">
        <f>IF(J7972&lt;=0.3,INDEX(价格表!$B$4:$I$31,M7972,2),IF(AND(J7972&gt;0.3,J7972&lt;=1),INDEX(价格表!$B$4:$I$31,M7972,3),IF(AND(J7972&gt;1,J7972&lt;=2.2),INDEX(价格表!$B$4:$I$31,M7972,4),IF(AND(J7972&gt;2.2,J7972&lt;=3.3),INDEX(价格表!$B$4:$I$31,M7972,5),IF(AND(J7972&gt;3.3,J7972&lt;=4),INDEX(价格表!$B$4:$I$31,M7972,6),IF(AND(J7972&gt;4,J7972&lt;=5.5),INDEX(价格表!$B$4:$I$31,M7972,7),IF(J7972&gt;5.5,2.6+INDEX(价格表!$B$4:$I$31,M7972,8)*L7972)))))))</f>
        <v>2.15</v>
      </c>
    </row>
    <row r="7973" spans="1:14">
      <c r="A7973" s="20">
        <v>4311190639402</v>
      </c>
      <c r="B7973" s="18" t="s">
        <v>16</v>
      </c>
      <c r="C7973" s="21">
        <v>20201221</v>
      </c>
      <c r="D7973" s="21">
        <v>610538201209</v>
      </c>
      <c r="E7973" s="21" t="s">
        <v>16</v>
      </c>
      <c r="F7973" s="21">
        <v>20201231</v>
      </c>
      <c r="G7973" s="21" t="s">
        <v>17</v>
      </c>
      <c r="H7973" s="21" t="s">
        <v>123</v>
      </c>
      <c r="I7973" s="21" t="s">
        <v>368</v>
      </c>
      <c r="J7973" s="21">
        <v>1.43</v>
      </c>
      <c r="K7973" s="21" t="s">
        <v>20</v>
      </c>
      <c r="L7973">
        <f t="shared" si="145"/>
        <v>2</v>
      </c>
      <c r="M7973">
        <f>MATCH(H:H,价格表!$B$4:$B$35,0)</f>
        <v>30</v>
      </c>
      <c r="N7973" s="27">
        <f>L7973*7+3</f>
        <v>17</v>
      </c>
    </row>
    <row r="7974" spans="1:14">
      <c r="A7974" s="20">
        <v>4311194690124</v>
      </c>
      <c r="B7974" s="18" t="s">
        <v>16</v>
      </c>
      <c r="C7974" s="21">
        <v>20201221</v>
      </c>
      <c r="D7974" s="21">
        <v>610538201209</v>
      </c>
      <c r="E7974" s="21" t="s">
        <v>16</v>
      </c>
      <c r="F7974" s="21">
        <v>20201231</v>
      </c>
      <c r="G7974" s="21" t="s">
        <v>17</v>
      </c>
      <c r="H7974" s="21" t="s">
        <v>73</v>
      </c>
      <c r="I7974" s="21" t="s">
        <v>91</v>
      </c>
      <c r="J7974" s="21">
        <v>1</v>
      </c>
      <c r="K7974" s="21" t="s">
        <v>20</v>
      </c>
      <c r="L7974">
        <f t="shared" si="145"/>
        <v>1</v>
      </c>
      <c r="M7974">
        <f>MATCH(H:H,价格表!$B$4:$B$35,0)</f>
        <v>7</v>
      </c>
      <c r="N7974" s="27">
        <f>IF(J7974&lt;=0.3,INDEX(价格表!$B$4:$I$31,M7974,2),IF(AND(J7974&gt;0.3,J7974&lt;=1),INDEX(价格表!$B$4:$I$31,M7974,3),IF(AND(J7974&gt;1,J7974&lt;=2.2),INDEX(价格表!$B$4:$I$31,M7974,4),IF(AND(J7974&gt;2.2,J7974&lt;=3.3),INDEX(价格表!$B$4:$I$31,M7974,5),IF(AND(J7974&gt;3.3,J7974&lt;=4),INDEX(价格表!$B$4:$I$31,M7974,6),IF(AND(J7974&gt;4,J7974&lt;=5.5),INDEX(价格表!$B$4:$I$31,M7974,7),IF(J7974&gt;5.5,2.6+INDEX(价格表!$B$4:$I$31,M7974,8)*L7974)))))))</f>
        <v>1.8</v>
      </c>
    </row>
    <row r="7975" spans="1:14">
      <c r="A7975" s="20">
        <v>4311197482244</v>
      </c>
      <c r="B7975" s="18" t="s">
        <v>16</v>
      </c>
      <c r="C7975" s="21">
        <v>20201221</v>
      </c>
      <c r="D7975" s="21">
        <v>610538201209</v>
      </c>
      <c r="E7975" s="21" t="s">
        <v>16</v>
      </c>
      <c r="F7975" s="21">
        <v>20201231</v>
      </c>
      <c r="G7975" s="21" t="s">
        <v>17</v>
      </c>
      <c r="H7975" s="21" t="s">
        <v>23</v>
      </c>
      <c r="I7975" s="21" t="s">
        <v>189</v>
      </c>
      <c r="J7975" s="21">
        <v>1.44</v>
      </c>
      <c r="K7975" s="21" t="s">
        <v>20</v>
      </c>
      <c r="L7975">
        <f t="shared" si="145"/>
        <v>2</v>
      </c>
      <c r="M7975">
        <f>MATCH(H:H,价格表!$B$4:$B$35,0)</f>
        <v>15</v>
      </c>
      <c r="N7975" s="27">
        <f>IF(J7975&lt;=0.3,INDEX(价格表!$B$4:$I$31,M7975,2),IF(AND(J7975&gt;0.3,J7975&lt;=1),INDEX(价格表!$B$4:$I$31,M7975,3),IF(AND(J7975&gt;1,J7975&lt;=2.2),INDEX(价格表!$B$4:$I$31,M7975,4),IF(AND(J7975&gt;2.2,J7975&lt;=3.3),INDEX(价格表!$B$4:$I$31,M7975,5),IF(AND(J7975&gt;3.3,J7975&lt;=4),INDEX(价格表!$B$4:$I$31,M7975,6),IF(AND(J7975&gt;4,J7975&lt;=5.5),INDEX(价格表!$B$4:$I$31,M7975,7),IF(J7975&gt;5.5,2.6+INDEX(价格表!$B$4:$I$31,M7975,8)*L7975)))))))</f>
        <v>2.15</v>
      </c>
    </row>
    <row r="7976" spans="1:14">
      <c r="A7976" s="20">
        <v>4311197489252</v>
      </c>
      <c r="B7976" s="18" t="s">
        <v>16</v>
      </c>
      <c r="C7976" s="21">
        <v>20201221</v>
      </c>
      <c r="D7976" s="21">
        <v>610538201209</v>
      </c>
      <c r="E7976" s="21" t="s">
        <v>16</v>
      </c>
      <c r="F7976" s="21">
        <v>20201231</v>
      </c>
      <c r="G7976" s="21" t="s">
        <v>17</v>
      </c>
      <c r="H7976" s="21" t="s">
        <v>45</v>
      </c>
      <c r="I7976" s="21" t="s">
        <v>137</v>
      </c>
      <c r="J7976" s="21">
        <v>2.39</v>
      </c>
      <c r="K7976" s="21" t="s">
        <v>20</v>
      </c>
      <c r="L7976">
        <f t="shared" si="145"/>
        <v>3</v>
      </c>
      <c r="M7976">
        <f>MATCH(H:H,价格表!$B$4:$B$35,0)</f>
        <v>9</v>
      </c>
      <c r="N7976" s="27">
        <f>IF(J7976&lt;=0.3,INDEX(价格表!$B$4:$I$31,M7976,2),IF(AND(J7976&gt;0.3,J7976&lt;=1),INDEX(价格表!$B$4:$I$31,M7976,3),IF(AND(J7976&gt;1,J7976&lt;=2.2),INDEX(价格表!$B$4:$I$31,M7976,4),IF(AND(J7976&gt;2.2,J7976&lt;=3.3),INDEX(价格表!$B$4:$I$31,M7976,5),IF(AND(J7976&gt;3.3,J7976&lt;=4),INDEX(价格表!$B$4:$I$31,M7976,6),IF(AND(J7976&gt;4,J7976&lt;=5.5),INDEX(价格表!$B$4:$I$31,M7976,7),IF(J7976&gt;5.5,2.6+INDEX(价格表!$B$4:$I$31,M7976,8)*L7976)))))))</f>
        <v>2.5</v>
      </c>
    </row>
    <row r="7977" spans="1:14">
      <c r="A7977" s="20">
        <v>4311197497061</v>
      </c>
      <c r="B7977" s="18" t="s">
        <v>16</v>
      </c>
      <c r="C7977" s="21">
        <v>20201221</v>
      </c>
      <c r="D7977" s="21">
        <v>610538201209</v>
      </c>
      <c r="E7977" s="21" t="s">
        <v>16</v>
      </c>
      <c r="F7977" s="21">
        <v>20201231</v>
      </c>
      <c r="G7977" s="21" t="s">
        <v>17</v>
      </c>
      <c r="H7977" s="21" t="s">
        <v>75</v>
      </c>
      <c r="I7977" s="21" t="s">
        <v>114</v>
      </c>
      <c r="J7977" s="21">
        <v>0.08</v>
      </c>
      <c r="K7977" s="21" t="s">
        <v>20</v>
      </c>
      <c r="L7977">
        <f t="shared" si="145"/>
        <v>1</v>
      </c>
      <c r="M7977">
        <f>MATCH(H:H,价格表!$B$4:$B$35,0)</f>
        <v>24</v>
      </c>
      <c r="N7977" s="27">
        <f>IF(J7977&lt;=0.3,INDEX(价格表!$B$4:$I$31,M7977,2),IF(AND(J7977&gt;0.3,J7977&lt;=1),INDEX(价格表!$B$4:$I$31,M7977,3),IF(AND(J7977&gt;1,J7977&lt;=2.2),INDEX(价格表!$B$4:$I$31,M7977,4),IF(AND(J7977&gt;2.2,J7977&lt;=3.3),INDEX(价格表!$B$4:$I$31,M7977,5),IF(AND(J7977&gt;3.3,J7977&lt;=4),INDEX(价格表!$B$4:$I$31,M7977,6),IF(AND(J7977&gt;4,J7977&lt;=5.5),INDEX(价格表!$B$4:$I$31,M7977,7),IF(J7977&gt;5.5,2.6+INDEX(价格表!$B$4:$I$31,M7977,8)*L7977)))))))</f>
        <v>1.65</v>
      </c>
    </row>
    <row r="7978" spans="1:14">
      <c r="A7978" s="20">
        <v>4311197497098</v>
      </c>
      <c r="B7978" s="18" t="s">
        <v>16</v>
      </c>
      <c r="C7978" s="21">
        <v>20201221</v>
      </c>
      <c r="D7978" s="21">
        <v>610538201209</v>
      </c>
      <c r="E7978" s="21" t="s">
        <v>16</v>
      </c>
      <c r="F7978" s="21">
        <v>20201231</v>
      </c>
      <c r="G7978" s="21" t="s">
        <v>17</v>
      </c>
      <c r="H7978" s="21" t="s">
        <v>73</v>
      </c>
      <c r="I7978" s="21" t="s">
        <v>74</v>
      </c>
      <c r="J7978" s="21">
        <v>1.44</v>
      </c>
      <c r="K7978" s="21" t="s">
        <v>20</v>
      </c>
      <c r="L7978">
        <f t="shared" si="145"/>
        <v>2</v>
      </c>
      <c r="M7978">
        <f>MATCH(H:H,价格表!$B$4:$B$35,0)</f>
        <v>7</v>
      </c>
      <c r="N7978" s="27">
        <f>IF(J7978&lt;=0.3,INDEX(价格表!$B$4:$I$31,M7978,2),IF(AND(J7978&gt;0.3,J7978&lt;=1),INDEX(价格表!$B$4:$I$31,M7978,3),IF(AND(J7978&gt;1,J7978&lt;=2.2),INDEX(价格表!$B$4:$I$31,M7978,4),IF(AND(J7978&gt;2.2,J7978&lt;=3.3),INDEX(价格表!$B$4:$I$31,M7978,5),IF(AND(J7978&gt;3.3,J7978&lt;=4),INDEX(价格表!$B$4:$I$31,M7978,6),IF(AND(J7978&gt;4,J7978&lt;=5.5),INDEX(价格表!$B$4:$I$31,M7978,7),IF(J7978&gt;5.5,2.6+INDEX(价格表!$B$4:$I$31,M7978,8)*L7978)))))))</f>
        <v>2.15</v>
      </c>
    </row>
    <row r="7979" spans="1:14">
      <c r="A7979" s="20">
        <v>4311197497099</v>
      </c>
      <c r="B7979" s="18" t="s">
        <v>16</v>
      </c>
      <c r="C7979" s="21">
        <v>20201221</v>
      </c>
      <c r="D7979" s="21">
        <v>610538201209</v>
      </c>
      <c r="E7979" s="21" t="s">
        <v>16</v>
      </c>
      <c r="F7979" s="21">
        <v>20201231</v>
      </c>
      <c r="G7979" s="21" t="s">
        <v>17</v>
      </c>
      <c r="H7979" s="21" t="s">
        <v>54</v>
      </c>
      <c r="I7979" s="21" t="s">
        <v>376</v>
      </c>
      <c r="J7979" s="21">
        <v>1.42</v>
      </c>
      <c r="K7979" s="21" t="s">
        <v>20</v>
      </c>
      <c r="L7979">
        <f t="shared" si="145"/>
        <v>2</v>
      </c>
      <c r="M7979">
        <f>MATCH(H:H,价格表!$B$4:$B$35,0)</f>
        <v>14</v>
      </c>
      <c r="N7979" s="27">
        <f>IF(J7979&lt;=0.3,INDEX(价格表!$B$4:$I$31,M7979,2),IF(AND(J7979&gt;0.3,J7979&lt;=1),INDEX(价格表!$B$4:$I$31,M7979,3),IF(AND(J7979&gt;1,J7979&lt;=2.2),INDEX(价格表!$B$4:$I$31,M7979,4),IF(AND(J7979&gt;2.2,J7979&lt;=3.3),INDEX(价格表!$B$4:$I$31,M7979,5),IF(AND(J7979&gt;3.3,J7979&lt;=4),INDEX(价格表!$B$4:$I$31,M7979,6),IF(AND(J7979&gt;4,J7979&lt;=5.5),INDEX(价格表!$B$4:$I$31,M7979,7),IF(J7979&gt;5.5,2.6+INDEX(价格表!$B$4:$I$31,M7979,8)*L7979)))))))</f>
        <v>2.15</v>
      </c>
    </row>
    <row r="7980" spans="1:14">
      <c r="A7980" s="20">
        <v>4311197497100</v>
      </c>
      <c r="B7980" s="18" t="s">
        <v>16</v>
      </c>
      <c r="C7980" s="21">
        <v>20201221</v>
      </c>
      <c r="D7980" s="21">
        <v>610538201209</v>
      </c>
      <c r="E7980" s="21" t="s">
        <v>16</v>
      </c>
      <c r="F7980" s="21">
        <v>20201231</v>
      </c>
      <c r="G7980" s="21" t="s">
        <v>17</v>
      </c>
      <c r="H7980" s="21" t="s">
        <v>73</v>
      </c>
      <c r="I7980" s="21" t="s">
        <v>231</v>
      </c>
      <c r="J7980" s="21">
        <v>1.43</v>
      </c>
      <c r="K7980" s="21" t="s">
        <v>20</v>
      </c>
      <c r="L7980">
        <f t="shared" si="145"/>
        <v>2</v>
      </c>
      <c r="M7980">
        <f>MATCH(H:H,价格表!$B$4:$B$35,0)</f>
        <v>7</v>
      </c>
      <c r="N7980" s="27">
        <f>IF(J7980&lt;=0.3,INDEX(价格表!$B$4:$I$31,M7980,2),IF(AND(J7980&gt;0.3,J7980&lt;=1),INDEX(价格表!$B$4:$I$31,M7980,3),IF(AND(J7980&gt;1,J7980&lt;=2.2),INDEX(价格表!$B$4:$I$31,M7980,4),IF(AND(J7980&gt;2.2,J7980&lt;=3.3),INDEX(价格表!$B$4:$I$31,M7980,5),IF(AND(J7980&gt;3.3,J7980&lt;=4),INDEX(价格表!$B$4:$I$31,M7980,6),IF(AND(J7980&gt;4,J7980&lt;=5.5),INDEX(价格表!$B$4:$I$31,M7980,7),IF(J7980&gt;5.5,2.6+INDEX(价格表!$B$4:$I$31,M7980,8)*L7980)))))))</f>
        <v>2.15</v>
      </c>
    </row>
    <row r="7981" spans="1:14">
      <c r="A7981" s="20">
        <v>4311197497101</v>
      </c>
      <c r="B7981" s="18" t="s">
        <v>16</v>
      </c>
      <c r="C7981" s="21">
        <v>20201221</v>
      </c>
      <c r="D7981" s="21">
        <v>610538201209</v>
      </c>
      <c r="E7981" s="21" t="s">
        <v>16</v>
      </c>
      <c r="F7981" s="21">
        <v>20201231</v>
      </c>
      <c r="G7981" s="21" t="s">
        <v>17</v>
      </c>
      <c r="H7981" s="21" t="s">
        <v>45</v>
      </c>
      <c r="I7981" s="21" t="s">
        <v>87</v>
      </c>
      <c r="J7981" s="21">
        <v>1.42</v>
      </c>
      <c r="K7981" s="21" t="s">
        <v>20</v>
      </c>
      <c r="L7981">
        <f t="shared" si="145"/>
        <v>2</v>
      </c>
      <c r="M7981">
        <f>MATCH(H:H,价格表!$B$4:$B$35,0)</f>
        <v>9</v>
      </c>
      <c r="N7981" s="27">
        <f>IF(J7981&lt;=0.3,INDEX(价格表!$B$4:$I$31,M7981,2),IF(AND(J7981&gt;0.3,J7981&lt;=1),INDEX(价格表!$B$4:$I$31,M7981,3),IF(AND(J7981&gt;1,J7981&lt;=2.2),INDEX(价格表!$B$4:$I$31,M7981,4),IF(AND(J7981&gt;2.2,J7981&lt;=3.3),INDEX(价格表!$B$4:$I$31,M7981,5),IF(AND(J7981&gt;3.3,J7981&lt;=4),INDEX(价格表!$B$4:$I$31,M7981,6),IF(AND(J7981&gt;4,J7981&lt;=5.5),INDEX(价格表!$B$4:$I$31,M7981,7),IF(J7981&gt;5.5,2.6+INDEX(价格表!$B$4:$I$31,M7981,8)*L7981)))))))</f>
        <v>2.15</v>
      </c>
    </row>
    <row r="7982" spans="1:14">
      <c r="A7982" s="20">
        <v>4311197497102</v>
      </c>
      <c r="B7982" s="18" t="s">
        <v>16</v>
      </c>
      <c r="C7982" s="21">
        <v>20201221</v>
      </c>
      <c r="D7982" s="21">
        <v>610538201209</v>
      </c>
      <c r="E7982" s="21" t="s">
        <v>16</v>
      </c>
      <c r="F7982" s="21">
        <v>20201231</v>
      </c>
      <c r="G7982" s="21" t="s">
        <v>17</v>
      </c>
      <c r="H7982" s="21" t="s">
        <v>68</v>
      </c>
      <c r="I7982" s="21" t="s">
        <v>234</v>
      </c>
      <c r="J7982" s="21">
        <v>1.47</v>
      </c>
      <c r="K7982" s="21" t="s">
        <v>20</v>
      </c>
      <c r="L7982">
        <f t="shared" si="145"/>
        <v>2</v>
      </c>
      <c r="M7982">
        <f>MATCH(H:H,价格表!$B$4:$B$35,0)</f>
        <v>5</v>
      </c>
      <c r="N7982" s="27">
        <f>IF(J7982&lt;=0.3,INDEX(价格表!$B$4:$I$31,M7982,2),IF(AND(J7982&gt;0.3,J7982&lt;=1),INDEX(价格表!$B$4:$I$31,M7982,3),IF(AND(J7982&gt;1,J7982&lt;=2.2),INDEX(价格表!$B$4:$I$31,M7982,4),IF(AND(J7982&gt;2.2,J7982&lt;=3.3),INDEX(价格表!$B$4:$I$31,M7982,5),IF(AND(J7982&gt;3.3,J7982&lt;=4),INDEX(价格表!$B$4:$I$31,M7982,6),IF(AND(J7982&gt;4,J7982&lt;=5.5),INDEX(价格表!$B$4:$I$31,M7982,7),IF(J7982&gt;5.5,2.6+INDEX(价格表!$B$4:$I$31,M7982,8)*L7982)))))))</f>
        <v>2.15</v>
      </c>
    </row>
    <row r="7983" spans="1:14">
      <c r="A7983" s="20">
        <v>4311197497103</v>
      </c>
      <c r="B7983" s="18" t="s">
        <v>16</v>
      </c>
      <c r="C7983" s="21">
        <v>20201221</v>
      </c>
      <c r="D7983" s="21">
        <v>610538201209</v>
      </c>
      <c r="E7983" s="21" t="s">
        <v>16</v>
      </c>
      <c r="F7983" s="21">
        <v>20201231</v>
      </c>
      <c r="G7983" s="21" t="s">
        <v>17</v>
      </c>
      <c r="H7983" s="21" t="s">
        <v>75</v>
      </c>
      <c r="I7983" s="21" t="s">
        <v>114</v>
      </c>
      <c r="J7983" s="21">
        <v>0.13</v>
      </c>
      <c r="K7983" s="21" t="s">
        <v>20</v>
      </c>
      <c r="L7983">
        <f t="shared" si="145"/>
        <v>1</v>
      </c>
      <c r="M7983">
        <f>MATCH(H:H,价格表!$B$4:$B$35,0)</f>
        <v>24</v>
      </c>
      <c r="N7983" s="27">
        <f>IF(J7983&lt;=0.3,INDEX(价格表!$B$4:$I$31,M7983,2),IF(AND(J7983&gt;0.3,J7983&lt;=1),INDEX(价格表!$B$4:$I$31,M7983,3),IF(AND(J7983&gt;1,J7983&lt;=2.2),INDEX(价格表!$B$4:$I$31,M7983,4),IF(AND(J7983&gt;2.2,J7983&lt;=3.3),INDEX(价格表!$B$4:$I$31,M7983,5),IF(AND(J7983&gt;3.3,J7983&lt;=4),INDEX(价格表!$B$4:$I$31,M7983,6),IF(AND(J7983&gt;4,J7983&lt;=5.5),INDEX(价格表!$B$4:$I$31,M7983,7),IF(J7983&gt;5.5,2.6+INDEX(价格表!$B$4:$I$31,M7983,8)*L7983)))))))</f>
        <v>1.65</v>
      </c>
    </row>
    <row r="7984" spans="1:14">
      <c r="A7984" s="20">
        <v>4311197497104</v>
      </c>
      <c r="B7984" s="18" t="s">
        <v>16</v>
      </c>
      <c r="C7984" s="21">
        <v>20201221</v>
      </c>
      <c r="D7984" s="21">
        <v>610538201209</v>
      </c>
      <c r="E7984" s="21" t="s">
        <v>16</v>
      </c>
      <c r="F7984" s="21">
        <v>20201231</v>
      </c>
      <c r="G7984" s="21" t="s">
        <v>17</v>
      </c>
      <c r="H7984" s="21" t="s">
        <v>73</v>
      </c>
      <c r="I7984" s="21" t="s">
        <v>256</v>
      </c>
      <c r="J7984" s="21">
        <v>1.66</v>
      </c>
      <c r="K7984" s="21" t="s">
        <v>20</v>
      </c>
      <c r="L7984">
        <f t="shared" si="145"/>
        <v>2</v>
      </c>
      <c r="M7984">
        <f>MATCH(H:H,价格表!$B$4:$B$35,0)</f>
        <v>7</v>
      </c>
      <c r="N7984" s="27">
        <f>IF(J7984&lt;=0.3,INDEX(价格表!$B$4:$I$31,M7984,2),IF(AND(J7984&gt;0.3,J7984&lt;=1),INDEX(价格表!$B$4:$I$31,M7984,3),IF(AND(J7984&gt;1,J7984&lt;=2.2),INDEX(价格表!$B$4:$I$31,M7984,4),IF(AND(J7984&gt;2.2,J7984&lt;=3.3),INDEX(价格表!$B$4:$I$31,M7984,5),IF(AND(J7984&gt;3.3,J7984&lt;=4),INDEX(价格表!$B$4:$I$31,M7984,6),IF(AND(J7984&gt;4,J7984&lt;=5.5),INDEX(价格表!$B$4:$I$31,M7984,7),IF(J7984&gt;5.5,2.6+INDEX(价格表!$B$4:$I$31,M7984,8)*L7984)))))))</f>
        <v>2.15</v>
      </c>
    </row>
    <row r="7985" spans="1:14">
      <c r="A7985" s="20">
        <v>4311197497105</v>
      </c>
      <c r="B7985" s="18" t="s">
        <v>16</v>
      </c>
      <c r="C7985" s="21">
        <v>20201221</v>
      </c>
      <c r="D7985" s="21">
        <v>610538201209</v>
      </c>
      <c r="E7985" s="21" t="s">
        <v>16</v>
      </c>
      <c r="F7985" s="21">
        <v>20201231</v>
      </c>
      <c r="G7985" s="21" t="s">
        <v>17</v>
      </c>
      <c r="H7985" s="21" t="s">
        <v>35</v>
      </c>
      <c r="I7985" s="21" t="s">
        <v>170</v>
      </c>
      <c r="J7985" s="21">
        <v>0.99</v>
      </c>
      <c r="K7985" s="21" t="s">
        <v>20</v>
      </c>
      <c r="L7985">
        <f t="shared" si="145"/>
        <v>1</v>
      </c>
      <c r="M7985">
        <f>MATCH(H:H,价格表!$B$4:$B$35,0)</f>
        <v>22</v>
      </c>
      <c r="N7985" s="27">
        <f>IF(J7985&lt;=0.3,INDEX(价格表!$B$4:$I$31,M7985,2),IF(AND(J7985&gt;0.3,J7985&lt;=1),INDEX(价格表!$B$4:$I$31,M7985,3),IF(AND(J7985&gt;1,J7985&lt;=2.2),INDEX(价格表!$B$4:$I$31,M7985,4),IF(AND(J7985&gt;2.2,J7985&lt;=3.3),INDEX(价格表!$B$4:$I$31,M7985,5),IF(AND(J7985&gt;3.3,J7985&lt;=4),INDEX(价格表!$B$4:$I$31,M7985,6),IF(AND(J7985&gt;4,J7985&lt;=5.5),INDEX(价格表!$B$4:$I$31,M7985,7),IF(J7985&gt;5.5,2.6+INDEX(价格表!$B$4:$I$31,M7985,8)*L7985)))))))</f>
        <v>1.8</v>
      </c>
    </row>
    <row r="7986" spans="1:14">
      <c r="A7986" s="20">
        <v>4311197497106</v>
      </c>
      <c r="B7986" s="18" t="s">
        <v>16</v>
      </c>
      <c r="C7986" s="21">
        <v>20201221</v>
      </c>
      <c r="D7986" s="21">
        <v>610538201209</v>
      </c>
      <c r="E7986" s="21" t="s">
        <v>16</v>
      </c>
      <c r="F7986" s="21">
        <v>20201231</v>
      </c>
      <c r="G7986" s="21" t="s">
        <v>17</v>
      </c>
      <c r="H7986" s="21" t="s">
        <v>21</v>
      </c>
      <c r="I7986" s="21" t="s">
        <v>236</v>
      </c>
      <c r="J7986" s="21">
        <v>0.08</v>
      </c>
      <c r="K7986" s="21" t="s">
        <v>20</v>
      </c>
      <c r="L7986">
        <f t="shared" si="145"/>
        <v>1</v>
      </c>
      <c r="M7986">
        <f>MATCH(H:H,价格表!$B$4:$B$35,0)</f>
        <v>20</v>
      </c>
      <c r="N7986" s="27">
        <f>IF(J7986&lt;=0.3,INDEX(价格表!$B$4:$I$31,M7986,2),IF(AND(J7986&gt;0.3,J7986&lt;=1),INDEX(价格表!$B$4:$I$31,M7986,3),IF(AND(J7986&gt;1,J7986&lt;=2.2),INDEX(价格表!$B$4:$I$31,M7986,4),IF(AND(J7986&gt;2.2,J7986&lt;=3.3),INDEX(价格表!$B$4:$I$31,M7986,5),IF(AND(J7986&gt;3.3,J7986&lt;=4),INDEX(价格表!$B$4:$I$31,M7986,6),IF(AND(J7986&gt;4,J7986&lt;=5.5),INDEX(价格表!$B$4:$I$31,M7986,7),IF(J7986&gt;5.5,2.6+INDEX(价格表!$B$4:$I$31,M7986,8)*L7986)))))))</f>
        <v>1.65</v>
      </c>
    </row>
    <row r="7987" spans="1:14">
      <c r="A7987" s="20">
        <v>4311197497107</v>
      </c>
      <c r="B7987" s="18" t="s">
        <v>16</v>
      </c>
      <c r="C7987" s="21">
        <v>20201221</v>
      </c>
      <c r="D7987" s="21">
        <v>610538201209</v>
      </c>
      <c r="E7987" s="21" t="s">
        <v>16</v>
      </c>
      <c r="F7987" s="21">
        <v>20201231</v>
      </c>
      <c r="G7987" s="21" t="s">
        <v>17</v>
      </c>
      <c r="H7987" s="21" t="s">
        <v>54</v>
      </c>
      <c r="I7987" s="21" t="s">
        <v>259</v>
      </c>
      <c r="J7987" s="21">
        <v>1.62</v>
      </c>
      <c r="K7987" s="21" t="s">
        <v>20</v>
      </c>
      <c r="L7987">
        <f t="shared" si="145"/>
        <v>2</v>
      </c>
      <c r="M7987">
        <f>MATCH(H:H,价格表!$B$4:$B$35,0)</f>
        <v>14</v>
      </c>
      <c r="N7987" s="27">
        <f>IF(J7987&lt;=0.3,INDEX(价格表!$B$4:$I$31,M7987,2),IF(AND(J7987&gt;0.3,J7987&lt;=1),INDEX(价格表!$B$4:$I$31,M7987,3),IF(AND(J7987&gt;1,J7987&lt;=2.2),INDEX(价格表!$B$4:$I$31,M7987,4),IF(AND(J7987&gt;2.2,J7987&lt;=3.3),INDEX(价格表!$B$4:$I$31,M7987,5),IF(AND(J7987&gt;3.3,J7987&lt;=4),INDEX(价格表!$B$4:$I$31,M7987,6),IF(AND(J7987&gt;4,J7987&lt;=5.5),INDEX(价格表!$B$4:$I$31,M7987,7),IF(J7987&gt;5.5,2.6+INDEX(价格表!$B$4:$I$31,M7987,8)*L7987)))))))</f>
        <v>2.15</v>
      </c>
    </row>
    <row r="7988" spans="1:14">
      <c r="A7988" s="20">
        <v>4311197519619</v>
      </c>
      <c r="B7988" s="18" t="s">
        <v>16</v>
      </c>
      <c r="C7988" s="21">
        <v>20201221</v>
      </c>
      <c r="D7988" s="21">
        <v>610538201209</v>
      </c>
      <c r="E7988" s="21" t="s">
        <v>16</v>
      </c>
      <c r="F7988" s="21">
        <v>20201231</v>
      </c>
      <c r="G7988" s="21" t="s">
        <v>17</v>
      </c>
      <c r="H7988" s="21" t="s">
        <v>18</v>
      </c>
      <c r="I7988" s="21" t="s">
        <v>266</v>
      </c>
      <c r="J7988" s="21">
        <v>1.42</v>
      </c>
      <c r="K7988" s="21" t="s">
        <v>20</v>
      </c>
      <c r="L7988">
        <f t="shared" si="145"/>
        <v>2</v>
      </c>
      <c r="M7988">
        <f>MATCH(H:H,价格表!$B$4:$B$35,0)</f>
        <v>1</v>
      </c>
      <c r="N7988" s="27">
        <f>IF(J7988&lt;=0.3,INDEX(价格表!$B$4:$I$31,M7988,2),IF(AND(J7988&gt;0.3,J7988&lt;=1),INDEX(价格表!$B$4:$I$31,M7988,3),IF(AND(J7988&gt;1,J7988&lt;=2.2),INDEX(价格表!$B$4:$I$31,M7988,4),IF(AND(J7988&gt;2.2,J7988&lt;=3.3),INDEX(价格表!$B$4:$I$31,M7988,5),IF(AND(J7988&gt;3.3,J7988&lt;=4),INDEX(价格表!$B$4:$I$31,M7988,6),IF(AND(J7988&gt;4,J7988&lt;=5.5),INDEX(价格表!$B$4:$I$31,M7988,7),IF(J7988&gt;5.5,2.6+INDEX(价格表!$B$4:$I$31,M7988,8)*L7988)))))))</f>
        <v>2.15</v>
      </c>
    </row>
    <row r="7989" spans="1:14">
      <c r="A7989" s="20">
        <v>4311197526717</v>
      </c>
      <c r="B7989" s="18" t="s">
        <v>16</v>
      </c>
      <c r="C7989" s="21">
        <v>20201221</v>
      </c>
      <c r="D7989" s="21">
        <v>610538201209</v>
      </c>
      <c r="E7989" s="21" t="s">
        <v>16</v>
      </c>
      <c r="F7989" s="21">
        <v>20201231</v>
      </c>
      <c r="G7989" s="21" t="s">
        <v>17</v>
      </c>
      <c r="H7989" s="21" t="s">
        <v>23</v>
      </c>
      <c r="I7989" s="21" t="s">
        <v>99</v>
      </c>
      <c r="J7989" s="21">
        <v>0.66</v>
      </c>
      <c r="K7989" s="21" t="s">
        <v>20</v>
      </c>
      <c r="L7989">
        <f t="shared" si="145"/>
        <v>1</v>
      </c>
      <c r="M7989">
        <f>MATCH(H:H,价格表!$B$4:$B$35,0)</f>
        <v>15</v>
      </c>
      <c r="N7989" s="27">
        <f>IF(J7989&lt;=0.3,INDEX(价格表!$B$4:$I$31,M7989,2),IF(AND(J7989&gt;0.3,J7989&lt;=1),INDEX(价格表!$B$4:$I$31,M7989,3),IF(AND(J7989&gt;1,J7989&lt;=2.2),INDEX(价格表!$B$4:$I$31,M7989,4),IF(AND(J7989&gt;2.2,J7989&lt;=3.3),INDEX(价格表!$B$4:$I$31,M7989,5),IF(AND(J7989&gt;3.3,J7989&lt;=4),INDEX(价格表!$B$4:$I$31,M7989,6),IF(AND(J7989&gt;4,J7989&lt;=5.5),INDEX(价格表!$B$4:$I$31,M7989,7),IF(J7989&gt;5.5,2.6+INDEX(价格表!$B$4:$I$31,M7989,8)*L7989)))))))</f>
        <v>1.8</v>
      </c>
    </row>
    <row r="7990" spans="1:14">
      <c r="A7990" s="20">
        <v>4311197931928</v>
      </c>
      <c r="B7990" s="18" t="s">
        <v>16</v>
      </c>
      <c r="C7990" s="21">
        <v>20201221</v>
      </c>
      <c r="D7990" s="21">
        <v>610538201209</v>
      </c>
      <c r="E7990" s="21" t="s">
        <v>16</v>
      </c>
      <c r="F7990" s="21">
        <v>20201231</v>
      </c>
      <c r="G7990" s="21" t="s">
        <v>17</v>
      </c>
      <c r="H7990" s="21" t="s">
        <v>18</v>
      </c>
      <c r="I7990" s="21" t="s">
        <v>369</v>
      </c>
      <c r="J7990" s="21">
        <v>1.42</v>
      </c>
      <c r="K7990" s="21" t="s">
        <v>20</v>
      </c>
      <c r="L7990">
        <f t="shared" si="145"/>
        <v>2</v>
      </c>
      <c r="M7990">
        <f>MATCH(H:H,价格表!$B$4:$B$35,0)</f>
        <v>1</v>
      </c>
      <c r="N7990" s="27">
        <f>IF(J7990&lt;=0.3,INDEX(价格表!$B$4:$I$31,M7990,2),IF(AND(J7990&gt;0.3,J7990&lt;=1),INDEX(价格表!$B$4:$I$31,M7990,3),IF(AND(J7990&gt;1,J7990&lt;=2.2),INDEX(价格表!$B$4:$I$31,M7990,4),IF(AND(J7990&gt;2.2,J7990&lt;=3.3),INDEX(价格表!$B$4:$I$31,M7990,5),IF(AND(J7990&gt;3.3,J7990&lt;=4),INDEX(价格表!$B$4:$I$31,M7990,6),IF(AND(J7990&gt;4,J7990&lt;=5.5),INDEX(价格表!$B$4:$I$31,M7990,7),IF(J7990&gt;5.5,2.6+INDEX(价格表!$B$4:$I$31,M7990,8)*L7990)))))))</f>
        <v>2.15</v>
      </c>
    </row>
    <row r="7991" spans="1:14">
      <c r="A7991" s="20">
        <v>4311197984231</v>
      </c>
      <c r="B7991" s="18" t="s">
        <v>16</v>
      </c>
      <c r="C7991" s="21">
        <v>20201221</v>
      </c>
      <c r="D7991" s="21">
        <v>610538201209</v>
      </c>
      <c r="E7991" s="21" t="s">
        <v>16</v>
      </c>
      <c r="F7991" s="21">
        <v>20201231</v>
      </c>
      <c r="G7991" s="21" t="s">
        <v>17</v>
      </c>
      <c r="H7991" s="21" t="s">
        <v>37</v>
      </c>
      <c r="I7991" s="21" t="s">
        <v>38</v>
      </c>
      <c r="J7991" s="21">
        <v>1.42</v>
      </c>
      <c r="K7991" s="21" t="s">
        <v>20</v>
      </c>
      <c r="L7991">
        <f t="shared" si="145"/>
        <v>2</v>
      </c>
      <c r="M7991">
        <f>MATCH(H:H,价格表!$B$4:$B$35,0)</f>
        <v>12</v>
      </c>
      <c r="N7991" s="27">
        <f>IF(J7991&lt;=0.3,INDEX(价格表!$B$4:$I$31,M7991,2),IF(AND(J7991&gt;0.3,J7991&lt;=1),INDEX(价格表!$B$4:$I$31,M7991,3),IF(AND(J7991&gt;1,J7991&lt;=2.2),INDEX(价格表!$B$4:$I$31,M7991,4),IF(AND(J7991&gt;2.2,J7991&lt;=3.3),INDEX(价格表!$B$4:$I$31,M7991,5),IF(AND(J7991&gt;3.3,J7991&lt;=4),INDEX(价格表!$B$4:$I$31,M7991,6),IF(AND(J7991&gt;4,J7991&lt;=5.5),INDEX(价格表!$B$4:$I$31,M7991,7),IF(J7991&gt;5.5,2.6+INDEX(价格表!$B$4:$I$31,M7991,8)*L7991)))))))</f>
        <v>2.15</v>
      </c>
    </row>
    <row r="7992" spans="1:14">
      <c r="A7992" s="20">
        <v>4311197984913</v>
      </c>
      <c r="B7992" s="18" t="s">
        <v>16</v>
      </c>
      <c r="C7992" s="21">
        <v>20201221</v>
      </c>
      <c r="D7992" s="21">
        <v>610538201209</v>
      </c>
      <c r="E7992" s="21" t="s">
        <v>16</v>
      </c>
      <c r="F7992" s="21">
        <v>20201231</v>
      </c>
      <c r="G7992" s="21" t="s">
        <v>17</v>
      </c>
      <c r="H7992" s="21" t="s">
        <v>45</v>
      </c>
      <c r="I7992" s="21" t="s">
        <v>143</v>
      </c>
      <c r="J7992" s="21">
        <v>2.18</v>
      </c>
      <c r="K7992" s="21" t="s">
        <v>20</v>
      </c>
      <c r="L7992">
        <f t="shared" si="145"/>
        <v>3</v>
      </c>
      <c r="M7992">
        <f>MATCH(H:H,价格表!$B$4:$B$35,0)</f>
        <v>9</v>
      </c>
      <c r="N7992" s="27">
        <f>IF(J7992&lt;=0.3,INDEX(价格表!$B$4:$I$31,M7992,2),IF(AND(J7992&gt;0.3,J7992&lt;=1),INDEX(价格表!$B$4:$I$31,M7992,3),IF(AND(J7992&gt;1,J7992&lt;=2.2),INDEX(价格表!$B$4:$I$31,M7992,4),IF(AND(J7992&gt;2.2,J7992&lt;=3.3),INDEX(价格表!$B$4:$I$31,M7992,5),IF(AND(J7992&gt;3.3,J7992&lt;=4),INDEX(价格表!$B$4:$I$31,M7992,6),IF(AND(J7992&gt;4,J7992&lt;=5.5),INDEX(价格表!$B$4:$I$31,M7992,7),IF(J7992&gt;5.5,2.6+INDEX(价格表!$B$4:$I$31,M7992,8)*L7992)))))))</f>
        <v>2.15</v>
      </c>
    </row>
    <row r="7993" spans="1:14">
      <c r="A7993" s="20">
        <v>4311197984914</v>
      </c>
      <c r="B7993" s="18" t="s">
        <v>16</v>
      </c>
      <c r="C7993" s="21">
        <v>20201221</v>
      </c>
      <c r="D7993" s="21">
        <v>610538201209</v>
      </c>
      <c r="E7993" s="21" t="s">
        <v>16</v>
      </c>
      <c r="F7993" s="21">
        <v>20201231</v>
      </c>
      <c r="G7993" s="21" t="s">
        <v>17</v>
      </c>
      <c r="H7993" s="21" t="s">
        <v>45</v>
      </c>
      <c r="I7993" s="21" t="s">
        <v>48</v>
      </c>
      <c r="J7993" s="21">
        <v>0.38</v>
      </c>
      <c r="K7993" s="21" t="s">
        <v>20</v>
      </c>
      <c r="L7993">
        <f t="shared" si="145"/>
        <v>1</v>
      </c>
      <c r="M7993">
        <f>MATCH(H:H,价格表!$B$4:$B$35,0)</f>
        <v>9</v>
      </c>
      <c r="N7993" s="27">
        <f>IF(J7993&lt;=0.3,INDEX(价格表!$B$4:$I$31,M7993,2),IF(AND(J7993&gt;0.3,J7993&lt;=1),INDEX(价格表!$B$4:$I$31,M7993,3),IF(AND(J7993&gt;1,J7993&lt;=2.2),INDEX(价格表!$B$4:$I$31,M7993,4),IF(AND(J7993&gt;2.2,J7993&lt;=3.3),INDEX(价格表!$B$4:$I$31,M7993,5),IF(AND(J7993&gt;3.3,J7993&lt;=4),INDEX(价格表!$B$4:$I$31,M7993,6),IF(AND(J7993&gt;4,J7993&lt;=5.5),INDEX(价格表!$B$4:$I$31,M7993,7),IF(J7993&gt;5.5,2.6+INDEX(价格表!$B$4:$I$31,M7993,8)*L7993)))))))</f>
        <v>1.8</v>
      </c>
    </row>
    <row r="7994" spans="1:14">
      <c r="A7994" s="20">
        <v>4311197990910</v>
      </c>
      <c r="B7994" s="18" t="s">
        <v>16</v>
      </c>
      <c r="C7994" s="21">
        <v>20201221</v>
      </c>
      <c r="D7994" s="21">
        <v>610538201209</v>
      </c>
      <c r="E7994" s="21" t="s">
        <v>16</v>
      </c>
      <c r="F7994" s="21">
        <v>20201231</v>
      </c>
      <c r="G7994" s="21" t="s">
        <v>17</v>
      </c>
      <c r="H7994" s="21" t="s">
        <v>50</v>
      </c>
      <c r="I7994" s="21" t="s">
        <v>177</v>
      </c>
      <c r="J7994" s="21">
        <v>1.42</v>
      </c>
      <c r="K7994" s="21" t="s">
        <v>20</v>
      </c>
      <c r="L7994">
        <f t="shared" si="145"/>
        <v>2</v>
      </c>
      <c r="M7994">
        <f>MATCH(H:H,价格表!$B$4:$B$35,0)</f>
        <v>4</v>
      </c>
      <c r="N7994" s="27">
        <f>IF(J7994&lt;=0.3,INDEX(价格表!$B$4:$I$31,M7994,2),IF(AND(J7994&gt;0.3,J7994&lt;=1),INDEX(价格表!$B$4:$I$31,M7994,3),IF(AND(J7994&gt;1,J7994&lt;=2.2),INDEX(价格表!$B$4:$I$31,M7994,4),IF(AND(J7994&gt;2.2,J7994&lt;=3.3),INDEX(价格表!$B$4:$I$31,M7994,5),IF(AND(J7994&gt;3.3,J7994&lt;=4),INDEX(价格表!$B$4:$I$31,M7994,6),IF(AND(J7994&gt;4,J7994&lt;=5.5),INDEX(价格表!$B$4:$I$31,M7994,7),IF(J7994&gt;5.5,2.6+INDEX(价格表!$B$4:$I$31,M7994,8)*L7994)))))))</f>
        <v>2.15</v>
      </c>
    </row>
    <row r="7995" spans="1:14">
      <c r="A7995" s="20">
        <v>4311198300020</v>
      </c>
      <c r="B7995" s="18" t="s">
        <v>16</v>
      </c>
      <c r="C7995" s="21">
        <v>20201221</v>
      </c>
      <c r="D7995" s="21">
        <v>610538201209</v>
      </c>
      <c r="E7995" s="21" t="s">
        <v>16</v>
      </c>
      <c r="F7995" s="21">
        <v>20201231</v>
      </c>
      <c r="G7995" s="21" t="s">
        <v>17</v>
      </c>
      <c r="H7995" s="21" t="s">
        <v>27</v>
      </c>
      <c r="I7995" s="21" t="s">
        <v>210</v>
      </c>
      <c r="J7995" s="21">
        <v>2.83</v>
      </c>
      <c r="K7995" s="21" t="s">
        <v>20</v>
      </c>
      <c r="L7995">
        <f t="shared" si="145"/>
        <v>3</v>
      </c>
      <c r="M7995">
        <f>MATCH(H:H,价格表!$B$4:$B$35,0)</f>
        <v>3</v>
      </c>
      <c r="N7995" s="27">
        <f>IF(J7995&lt;=0.3,INDEX(价格表!$B$4:$I$31,M7995,2),IF(AND(J7995&gt;0.3,J7995&lt;=1),INDEX(价格表!$B$4:$I$31,M7995,3),IF(AND(J7995&gt;1,J7995&lt;=2.2),INDEX(价格表!$B$4:$I$31,M7995,4),IF(AND(J7995&gt;2.2,J7995&lt;=3.3),INDEX(价格表!$B$4:$I$31,M7995,5),IF(AND(J7995&gt;3.3,J7995&lt;=4),INDEX(价格表!$B$4:$I$31,M7995,6),IF(AND(J7995&gt;4,J7995&lt;=5.5),INDEX(价格表!$B$4:$I$31,M7995,7),IF(J7995&gt;5.5,2.6+INDEX(价格表!$B$4:$I$31,M7995,8)*L7995)))))))</f>
        <v>2.5</v>
      </c>
    </row>
    <row r="7996" spans="1:14">
      <c r="A7996" s="20">
        <v>4311198321685</v>
      </c>
      <c r="B7996" s="18" t="s">
        <v>16</v>
      </c>
      <c r="C7996" s="21">
        <v>20201221</v>
      </c>
      <c r="D7996" s="21">
        <v>610538201209</v>
      </c>
      <c r="E7996" s="21" t="s">
        <v>16</v>
      </c>
      <c r="F7996" s="21">
        <v>20201231</v>
      </c>
      <c r="G7996" s="21" t="s">
        <v>17</v>
      </c>
      <c r="H7996" s="21" t="s">
        <v>56</v>
      </c>
      <c r="I7996" s="21" t="s">
        <v>356</v>
      </c>
      <c r="J7996" s="21">
        <v>1.46</v>
      </c>
      <c r="K7996" s="21" t="s">
        <v>20</v>
      </c>
      <c r="L7996">
        <f t="shared" si="145"/>
        <v>2</v>
      </c>
      <c r="M7996">
        <f>MATCH(H:H,价格表!$B$4:$B$35,0)</f>
        <v>11</v>
      </c>
      <c r="N7996" s="27">
        <f>IF(J7996&lt;=0.3,INDEX(价格表!$B$4:$I$31,M7996,2),IF(AND(J7996&gt;0.3,J7996&lt;=1),INDEX(价格表!$B$4:$I$31,M7996,3),IF(AND(J7996&gt;1,J7996&lt;=2.2),INDEX(价格表!$B$4:$I$31,M7996,4),IF(AND(J7996&gt;2.2,J7996&lt;=3.3),INDEX(价格表!$B$4:$I$31,M7996,5),IF(AND(J7996&gt;3.3,J7996&lt;=4),INDEX(价格表!$B$4:$I$31,M7996,6),IF(AND(J7996&gt;4,J7996&lt;=5.5),INDEX(价格表!$B$4:$I$31,M7996,7),IF(J7996&gt;5.5,2.6+INDEX(价格表!$B$4:$I$31,M7996,8)*L7996)))))))</f>
        <v>2.15</v>
      </c>
    </row>
    <row r="7997" spans="1:14">
      <c r="A7997" s="20">
        <v>4606302564204</v>
      </c>
      <c r="B7997" s="18" t="s">
        <v>16</v>
      </c>
      <c r="C7997" s="21">
        <v>20201221</v>
      </c>
      <c r="D7997" s="21">
        <v>610538201209</v>
      </c>
      <c r="E7997" s="21" t="s">
        <v>16</v>
      </c>
      <c r="F7997" s="21">
        <v>20201231</v>
      </c>
      <c r="G7997" s="21" t="s">
        <v>17</v>
      </c>
      <c r="H7997" s="21" t="s">
        <v>45</v>
      </c>
      <c r="I7997" s="21" t="s">
        <v>48</v>
      </c>
      <c r="J7997" s="21">
        <v>2.06</v>
      </c>
      <c r="K7997" s="21" t="s">
        <v>20</v>
      </c>
      <c r="L7997">
        <f t="shared" si="145"/>
        <v>3</v>
      </c>
      <c r="M7997">
        <f>MATCH(H:H,价格表!$B$4:$B$35,0)</f>
        <v>9</v>
      </c>
      <c r="N7997" s="27">
        <f>IF(J7997&lt;=0.3,INDEX(价格表!$B$4:$I$31,M7997,2),IF(AND(J7997&gt;0.3,J7997&lt;=1),INDEX(价格表!$B$4:$I$31,M7997,3),IF(AND(J7997&gt;1,J7997&lt;=2.2),INDEX(价格表!$B$4:$I$31,M7997,4),IF(AND(J7997&gt;2.2,J7997&lt;=3.3),INDEX(价格表!$B$4:$I$31,M7997,5),IF(AND(J7997&gt;3.3,J7997&lt;=4),INDEX(价格表!$B$4:$I$31,M7997,6),IF(AND(J7997&gt;4,J7997&lt;=5.5),INDEX(价格表!$B$4:$I$31,M7997,7),IF(J7997&gt;5.5,2.6+INDEX(价格表!$B$4:$I$31,M7997,8)*L7997)))))))</f>
        <v>2.15</v>
      </c>
    </row>
    <row r="7998" spans="1:14">
      <c r="A7998" s="20">
        <v>4606302564240</v>
      </c>
      <c r="B7998" s="18" t="s">
        <v>16</v>
      </c>
      <c r="C7998" s="21">
        <v>20201221</v>
      </c>
      <c r="D7998" s="21">
        <v>610538201209</v>
      </c>
      <c r="E7998" s="21" t="s">
        <v>16</v>
      </c>
      <c r="F7998" s="21">
        <v>20201231</v>
      </c>
      <c r="G7998" s="21" t="s">
        <v>17</v>
      </c>
      <c r="H7998" s="21" t="s">
        <v>66</v>
      </c>
      <c r="I7998" s="21" t="s">
        <v>147</v>
      </c>
      <c r="J7998" s="21">
        <v>2.14</v>
      </c>
      <c r="K7998" s="21" t="s">
        <v>20</v>
      </c>
      <c r="L7998">
        <f t="shared" si="145"/>
        <v>3</v>
      </c>
      <c r="M7998">
        <f>MATCH(H:H,价格表!$B$4:$B$35,0)</f>
        <v>17</v>
      </c>
      <c r="N7998" s="27">
        <f>IF(J7998&lt;=0.3,INDEX(价格表!$B$4:$I$31,M7998,2),IF(AND(J7998&gt;0.3,J7998&lt;=1),INDEX(价格表!$B$4:$I$31,M7998,3),IF(AND(J7998&gt;1,J7998&lt;=2.2),INDEX(价格表!$B$4:$I$31,M7998,4),IF(AND(J7998&gt;2.2,J7998&lt;=3.3),INDEX(价格表!$B$4:$I$31,M7998,5),IF(AND(J7998&gt;3.3,J7998&lt;=4),INDEX(价格表!$B$4:$I$31,M7998,6),IF(AND(J7998&gt;4,J7998&lt;=5.5),INDEX(价格表!$B$4:$I$31,M7998,7),IF(J7998&gt;5.5,2.6+INDEX(价格表!$B$4:$I$31,M7998,8)*L7998)))))))</f>
        <v>2.15</v>
      </c>
    </row>
    <row r="7999" spans="1:14">
      <c r="A7999" s="20">
        <v>4606302564248</v>
      </c>
      <c r="B7999" s="18" t="s">
        <v>16</v>
      </c>
      <c r="C7999" s="21">
        <v>20201221</v>
      </c>
      <c r="D7999" s="21">
        <v>610538201209</v>
      </c>
      <c r="E7999" s="21" t="s">
        <v>16</v>
      </c>
      <c r="F7999" s="21">
        <v>20201231</v>
      </c>
      <c r="G7999" s="21" t="s">
        <v>17</v>
      </c>
      <c r="H7999" s="21" t="s">
        <v>18</v>
      </c>
      <c r="I7999" s="21" t="s">
        <v>61</v>
      </c>
      <c r="J7999" s="21">
        <v>2.06</v>
      </c>
      <c r="K7999" s="21" t="s">
        <v>20</v>
      </c>
      <c r="L7999">
        <f t="shared" si="145"/>
        <v>3</v>
      </c>
      <c r="M7999">
        <f>MATCH(H:H,价格表!$B$4:$B$35,0)</f>
        <v>1</v>
      </c>
      <c r="N7999" s="27">
        <f>IF(J7999&lt;=0.3,INDEX(价格表!$B$4:$I$31,M7999,2),IF(AND(J7999&gt;0.3,J7999&lt;=1),INDEX(价格表!$B$4:$I$31,M7999,3),IF(AND(J7999&gt;1,J7999&lt;=2.2),INDEX(价格表!$B$4:$I$31,M7999,4),IF(AND(J7999&gt;2.2,J7999&lt;=3.3),INDEX(价格表!$B$4:$I$31,M7999,5),IF(AND(J7999&gt;3.3,J7999&lt;=4),INDEX(价格表!$B$4:$I$31,M7999,6),IF(AND(J7999&gt;4,J7999&lt;=5.5),INDEX(价格表!$B$4:$I$31,M7999,7),IF(J7999&gt;5.5,2.6+INDEX(价格表!$B$4:$I$31,M7999,8)*L7999)))))))</f>
        <v>2.15</v>
      </c>
    </row>
    <row r="8000" spans="1:14">
      <c r="A8000" s="20">
        <v>4606304312173</v>
      </c>
      <c r="B8000" s="18" t="s">
        <v>16</v>
      </c>
      <c r="C8000" s="21">
        <v>20201221</v>
      </c>
      <c r="D8000" s="21">
        <v>610538201209</v>
      </c>
      <c r="E8000" s="21" t="s">
        <v>16</v>
      </c>
      <c r="F8000" s="21">
        <v>20201231</v>
      </c>
      <c r="G8000" s="21" t="s">
        <v>17</v>
      </c>
      <c r="H8000" s="21" t="s">
        <v>50</v>
      </c>
      <c r="I8000" s="21" t="s">
        <v>247</v>
      </c>
      <c r="J8000" s="21">
        <v>2.14</v>
      </c>
      <c r="K8000" s="21" t="s">
        <v>20</v>
      </c>
      <c r="L8000">
        <f t="shared" si="145"/>
        <v>3</v>
      </c>
      <c r="M8000">
        <f>MATCH(H:H,价格表!$B$4:$B$35,0)</f>
        <v>4</v>
      </c>
      <c r="N8000" s="27">
        <f>IF(J8000&lt;=0.3,INDEX(价格表!$B$4:$I$31,M8000,2),IF(AND(J8000&gt;0.3,J8000&lt;=1),INDEX(价格表!$B$4:$I$31,M8000,3),IF(AND(J8000&gt;1,J8000&lt;=2.2),INDEX(价格表!$B$4:$I$31,M8000,4),IF(AND(J8000&gt;2.2,J8000&lt;=3.3),INDEX(价格表!$B$4:$I$31,M8000,5),IF(AND(J8000&gt;3.3,J8000&lt;=4),INDEX(价格表!$B$4:$I$31,M8000,6),IF(AND(J8000&gt;4,J8000&lt;=5.5),INDEX(价格表!$B$4:$I$31,M8000,7),IF(J8000&gt;5.5,2.6+INDEX(价格表!$B$4:$I$31,M8000,8)*L8000)))))))</f>
        <v>2.15</v>
      </c>
    </row>
    <row r="8001" spans="1:14">
      <c r="A8001" s="20">
        <v>4606304312821</v>
      </c>
      <c r="B8001" s="18" t="s">
        <v>16</v>
      </c>
      <c r="C8001" s="21">
        <v>20201221</v>
      </c>
      <c r="D8001" s="21">
        <v>610538201209</v>
      </c>
      <c r="E8001" s="21" t="s">
        <v>16</v>
      </c>
      <c r="F8001" s="21">
        <v>20201231</v>
      </c>
      <c r="G8001" s="21" t="s">
        <v>17</v>
      </c>
      <c r="H8001" s="21" t="s">
        <v>33</v>
      </c>
      <c r="I8001" s="21" t="s">
        <v>34</v>
      </c>
      <c r="J8001" s="21">
        <v>2.55</v>
      </c>
      <c r="K8001" s="21" t="s">
        <v>20</v>
      </c>
      <c r="L8001">
        <f t="shared" si="145"/>
        <v>3</v>
      </c>
      <c r="M8001">
        <f>MATCH(H:H,价格表!$B$4:$B$35,0)</f>
        <v>13</v>
      </c>
      <c r="N8001" s="27">
        <f>IF(J8001&lt;=0.3,INDEX(价格表!$B$4:$I$31,M8001,2),IF(AND(J8001&gt;0.3,J8001&lt;=1),INDEX(价格表!$B$4:$I$31,M8001,3),IF(AND(J8001&gt;1,J8001&lt;=2.2),INDEX(价格表!$B$4:$I$31,M8001,4),IF(AND(J8001&gt;2.2,J8001&lt;=3.3),INDEX(价格表!$B$4:$I$31,M8001,5),IF(AND(J8001&gt;3.3,J8001&lt;=4),INDEX(价格表!$B$4:$I$31,M8001,6),IF(AND(J8001&gt;4,J8001&lt;=5.5),INDEX(价格表!$B$4:$I$31,M8001,7),IF(J8001&gt;5.5,2.6+INDEX(价格表!$B$4:$I$31,M8001,8)*L8001)))))))</f>
        <v>2.5</v>
      </c>
    </row>
    <row r="8002" spans="1:14">
      <c r="A8002" s="20">
        <v>4606304312906</v>
      </c>
      <c r="B8002" s="18" t="s">
        <v>16</v>
      </c>
      <c r="C8002" s="21">
        <v>20201221</v>
      </c>
      <c r="D8002" s="21">
        <v>610538201209</v>
      </c>
      <c r="E8002" s="21" t="s">
        <v>16</v>
      </c>
      <c r="F8002" s="21">
        <v>20201231</v>
      </c>
      <c r="G8002" s="21" t="s">
        <v>17</v>
      </c>
      <c r="H8002" s="21" t="s">
        <v>18</v>
      </c>
      <c r="I8002" s="21" t="s">
        <v>53</v>
      </c>
      <c r="J8002" s="21">
        <v>2.06</v>
      </c>
      <c r="K8002" s="21" t="s">
        <v>20</v>
      </c>
      <c r="L8002">
        <f t="shared" si="145"/>
        <v>3</v>
      </c>
      <c r="M8002">
        <f>MATCH(H:H,价格表!$B$4:$B$35,0)</f>
        <v>1</v>
      </c>
      <c r="N8002" s="27">
        <f>IF(J8002&lt;=0.3,INDEX(价格表!$B$4:$I$31,M8002,2),IF(AND(J8002&gt;0.3,J8002&lt;=1),INDEX(价格表!$B$4:$I$31,M8002,3),IF(AND(J8002&gt;1,J8002&lt;=2.2),INDEX(价格表!$B$4:$I$31,M8002,4),IF(AND(J8002&gt;2.2,J8002&lt;=3.3),INDEX(价格表!$B$4:$I$31,M8002,5),IF(AND(J8002&gt;3.3,J8002&lt;=4),INDEX(价格表!$B$4:$I$31,M8002,6),IF(AND(J8002&gt;4,J8002&lt;=5.5),INDEX(价格表!$B$4:$I$31,M8002,7),IF(J8002&gt;5.5,2.6+INDEX(价格表!$B$4:$I$31,M8002,8)*L8002)))))))</f>
        <v>2.15</v>
      </c>
    </row>
    <row r="8003" spans="1:14">
      <c r="A8003" s="20">
        <v>4606304329232</v>
      </c>
      <c r="B8003" s="18" t="s">
        <v>16</v>
      </c>
      <c r="C8003" s="21">
        <v>20201221</v>
      </c>
      <c r="D8003" s="21">
        <v>610538201209</v>
      </c>
      <c r="E8003" s="21" t="s">
        <v>16</v>
      </c>
      <c r="F8003" s="21">
        <v>20201231</v>
      </c>
      <c r="G8003" s="21" t="s">
        <v>17</v>
      </c>
      <c r="H8003" s="21" t="s">
        <v>73</v>
      </c>
      <c r="I8003" s="21" t="s">
        <v>91</v>
      </c>
      <c r="J8003" s="21">
        <v>1.78</v>
      </c>
      <c r="K8003" s="21" t="s">
        <v>20</v>
      </c>
      <c r="L8003">
        <f t="shared" si="145"/>
        <v>2</v>
      </c>
      <c r="M8003">
        <f>MATCH(H:H,价格表!$B$4:$B$35,0)</f>
        <v>7</v>
      </c>
      <c r="N8003" s="27">
        <f>IF(J8003&lt;=0.3,INDEX(价格表!$B$4:$I$31,M8003,2),IF(AND(J8003&gt;0.3,J8003&lt;=1),INDEX(价格表!$B$4:$I$31,M8003,3),IF(AND(J8003&gt;1,J8003&lt;=2.2),INDEX(价格表!$B$4:$I$31,M8003,4),IF(AND(J8003&gt;2.2,J8003&lt;=3.3),INDEX(价格表!$B$4:$I$31,M8003,5),IF(AND(J8003&gt;3.3,J8003&lt;=4),INDEX(价格表!$B$4:$I$31,M8003,6),IF(AND(J8003&gt;4,J8003&lt;=5.5),INDEX(价格表!$B$4:$I$31,M8003,7),IF(J8003&gt;5.5,2.6+INDEX(价格表!$B$4:$I$31,M8003,8)*L8003)))))))</f>
        <v>2.15</v>
      </c>
    </row>
    <row r="8004" spans="1:14">
      <c r="A8004" s="20">
        <v>4606304331545</v>
      </c>
      <c r="B8004" s="18" t="s">
        <v>16</v>
      </c>
      <c r="C8004" s="21">
        <v>20201221</v>
      </c>
      <c r="D8004" s="21">
        <v>610538201209</v>
      </c>
      <c r="E8004" s="21" t="s">
        <v>16</v>
      </c>
      <c r="F8004" s="21">
        <v>20201231</v>
      </c>
      <c r="G8004" s="21" t="s">
        <v>17</v>
      </c>
      <c r="H8004" s="21" t="s">
        <v>73</v>
      </c>
      <c r="I8004" s="21" t="s">
        <v>91</v>
      </c>
      <c r="J8004" s="21">
        <v>2.06</v>
      </c>
      <c r="K8004" s="21" t="s">
        <v>20</v>
      </c>
      <c r="L8004">
        <f t="shared" ref="L8004:L8067" si="146">ROUNDUP(J8004,0)</f>
        <v>3</v>
      </c>
      <c r="M8004">
        <f>MATCH(H:H,价格表!$B$4:$B$35,0)</f>
        <v>7</v>
      </c>
      <c r="N8004" s="27">
        <f>IF(J8004&lt;=0.3,INDEX(价格表!$B$4:$I$31,M8004,2),IF(AND(J8004&gt;0.3,J8004&lt;=1),INDEX(价格表!$B$4:$I$31,M8004,3),IF(AND(J8004&gt;1,J8004&lt;=2.2),INDEX(价格表!$B$4:$I$31,M8004,4),IF(AND(J8004&gt;2.2,J8004&lt;=3.3),INDEX(价格表!$B$4:$I$31,M8004,5),IF(AND(J8004&gt;3.3,J8004&lt;=4),INDEX(价格表!$B$4:$I$31,M8004,6),IF(AND(J8004&gt;4,J8004&lt;=5.5),INDEX(价格表!$B$4:$I$31,M8004,7),IF(J8004&gt;5.5,2.6+INDEX(价格表!$B$4:$I$31,M8004,8)*L8004)))))))</f>
        <v>2.15</v>
      </c>
    </row>
    <row r="8005" spans="1:14">
      <c r="A8005" s="20">
        <v>4606304331674</v>
      </c>
      <c r="B8005" s="18" t="s">
        <v>16</v>
      </c>
      <c r="C8005" s="21">
        <v>20201221</v>
      </c>
      <c r="D8005" s="21">
        <v>610538201209</v>
      </c>
      <c r="E8005" s="21" t="s">
        <v>16</v>
      </c>
      <c r="F8005" s="21">
        <v>20201231</v>
      </c>
      <c r="G8005" s="21" t="s">
        <v>17</v>
      </c>
      <c r="H8005" s="21" t="s">
        <v>23</v>
      </c>
      <c r="I8005" s="21" t="s">
        <v>99</v>
      </c>
      <c r="J8005" s="21">
        <v>2.06</v>
      </c>
      <c r="K8005" s="21" t="s">
        <v>20</v>
      </c>
      <c r="L8005">
        <f t="shared" si="146"/>
        <v>3</v>
      </c>
      <c r="M8005">
        <f>MATCH(H:H,价格表!$B$4:$B$35,0)</f>
        <v>15</v>
      </c>
      <c r="N8005" s="27">
        <f>IF(J8005&lt;=0.3,INDEX(价格表!$B$4:$I$31,M8005,2),IF(AND(J8005&gt;0.3,J8005&lt;=1),INDEX(价格表!$B$4:$I$31,M8005,3),IF(AND(J8005&gt;1,J8005&lt;=2.2),INDEX(价格表!$B$4:$I$31,M8005,4),IF(AND(J8005&gt;2.2,J8005&lt;=3.3),INDEX(价格表!$B$4:$I$31,M8005,5),IF(AND(J8005&gt;3.3,J8005&lt;=4),INDEX(价格表!$B$4:$I$31,M8005,6),IF(AND(J8005&gt;4,J8005&lt;=5.5),INDEX(价格表!$B$4:$I$31,M8005,7),IF(J8005&gt;5.5,2.6+INDEX(价格表!$B$4:$I$31,M8005,8)*L8005)))))))</f>
        <v>2.15</v>
      </c>
    </row>
    <row r="8006" spans="1:14">
      <c r="A8006" s="20">
        <v>4606304331696</v>
      </c>
      <c r="B8006" s="18" t="s">
        <v>16</v>
      </c>
      <c r="C8006" s="21">
        <v>20201221</v>
      </c>
      <c r="D8006" s="21">
        <v>610538201209</v>
      </c>
      <c r="E8006" s="21" t="s">
        <v>16</v>
      </c>
      <c r="F8006" s="21">
        <v>20201231</v>
      </c>
      <c r="G8006" s="21" t="s">
        <v>17</v>
      </c>
      <c r="H8006" s="21" t="s">
        <v>88</v>
      </c>
      <c r="I8006" s="21" t="s">
        <v>250</v>
      </c>
      <c r="J8006" s="21">
        <v>2.12</v>
      </c>
      <c r="K8006" s="21" t="s">
        <v>20</v>
      </c>
      <c r="L8006">
        <f t="shared" si="146"/>
        <v>3</v>
      </c>
      <c r="M8006">
        <f>MATCH(H:H,价格表!$B$4:$B$35,0)</f>
        <v>19</v>
      </c>
      <c r="N8006" s="27">
        <f>IF(J8006&lt;=0.3,INDEX(价格表!$B$4:$I$31,M8006,2),IF(AND(J8006&gt;0.3,J8006&lt;=1),INDEX(价格表!$B$4:$I$31,M8006,3),IF(AND(J8006&gt;1,J8006&lt;=2.2),INDEX(价格表!$B$4:$I$31,M8006,4),IF(AND(J8006&gt;2.2,J8006&lt;=3.3),INDEX(价格表!$B$4:$I$31,M8006,5),IF(AND(J8006&gt;3.3,J8006&lt;=4),INDEX(价格表!$B$4:$I$31,M8006,6),IF(AND(J8006&gt;4,J8006&lt;=5.5),INDEX(价格表!$B$4:$I$31,M8006,7),IF(J8006&gt;5.5,2.6+INDEX(价格表!$B$4:$I$31,M8006,8)*L8006)))))))</f>
        <v>2.15</v>
      </c>
    </row>
    <row r="8007" spans="1:14">
      <c r="A8007" s="20">
        <v>4606304345404</v>
      </c>
      <c r="B8007" s="18" t="s">
        <v>16</v>
      </c>
      <c r="C8007" s="21">
        <v>20201221</v>
      </c>
      <c r="D8007" s="21">
        <v>610538201209</v>
      </c>
      <c r="E8007" s="21" t="s">
        <v>16</v>
      </c>
      <c r="F8007" s="21">
        <v>20201231</v>
      </c>
      <c r="G8007" s="21" t="s">
        <v>17</v>
      </c>
      <c r="H8007" s="21" t="s">
        <v>88</v>
      </c>
      <c r="I8007" s="21" t="s">
        <v>96</v>
      </c>
      <c r="J8007" s="21">
        <v>2.09</v>
      </c>
      <c r="K8007" s="21" t="s">
        <v>20</v>
      </c>
      <c r="L8007">
        <f t="shared" si="146"/>
        <v>3</v>
      </c>
      <c r="M8007">
        <f>MATCH(H:H,价格表!$B$4:$B$35,0)</f>
        <v>19</v>
      </c>
      <c r="N8007" s="27">
        <f>IF(J8007&lt;=0.3,INDEX(价格表!$B$4:$I$31,M8007,2),IF(AND(J8007&gt;0.3,J8007&lt;=1),INDEX(价格表!$B$4:$I$31,M8007,3),IF(AND(J8007&gt;1,J8007&lt;=2.2),INDEX(价格表!$B$4:$I$31,M8007,4),IF(AND(J8007&gt;2.2,J8007&lt;=3.3),INDEX(价格表!$B$4:$I$31,M8007,5),IF(AND(J8007&gt;3.3,J8007&lt;=4),INDEX(价格表!$B$4:$I$31,M8007,6),IF(AND(J8007&gt;4,J8007&lt;=5.5),INDEX(价格表!$B$4:$I$31,M8007,7),IF(J8007&gt;5.5,2.6+INDEX(价格表!$B$4:$I$31,M8007,8)*L8007)))))))</f>
        <v>2.15</v>
      </c>
    </row>
    <row r="8008" spans="1:14">
      <c r="A8008" s="20">
        <v>4606304345527</v>
      </c>
      <c r="B8008" s="18" t="s">
        <v>16</v>
      </c>
      <c r="C8008" s="21">
        <v>20201221</v>
      </c>
      <c r="D8008" s="21">
        <v>610538201209</v>
      </c>
      <c r="E8008" s="21" t="s">
        <v>16</v>
      </c>
      <c r="F8008" s="21">
        <v>20201231</v>
      </c>
      <c r="G8008" s="21" t="s">
        <v>17</v>
      </c>
      <c r="H8008" s="21" t="s">
        <v>73</v>
      </c>
      <c r="I8008" s="21" t="s">
        <v>231</v>
      </c>
      <c r="J8008" s="21">
        <v>2.06</v>
      </c>
      <c r="K8008" s="21" t="s">
        <v>20</v>
      </c>
      <c r="L8008">
        <f t="shared" si="146"/>
        <v>3</v>
      </c>
      <c r="M8008">
        <f>MATCH(H:H,价格表!$B$4:$B$35,0)</f>
        <v>7</v>
      </c>
      <c r="N8008" s="27">
        <f>IF(J8008&lt;=0.3,INDEX(价格表!$B$4:$I$31,M8008,2),IF(AND(J8008&gt;0.3,J8008&lt;=1),INDEX(价格表!$B$4:$I$31,M8008,3),IF(AND(J8008&gt;1,J8008&lt;=2.2),INDEX(价格表!$B$4:$I$31,M8008,4),IF(AND(J8008&gt;2.2,J8008&lt;=3.3),INDEX(价格表!$B$4:$I$31,M8008,5),IF(AND(J8008&gt;3.3,J8008&lt;=4),INDEX(价格表!$B$4:$I$31,M8008,6),IF(AND(J8008&gt;4,J8008&lt;=5.5),INDEX(价格表!$B$4:$I$31,M8008,7),IF(J8008&gt;5.5,2.6+INDEX(价格表!$B$4:$I$31,M8008,8)*L8008)))))))</f>
        <v>2.15</v>
      </c>
    </row>
    <row r="8009" spans="1:14">
      <c r="A8009" s="20">
        <v>4606304352995</v>
      </c>
      <c r="B8009" s="18" t="s">
        <v>16</v>
      </c>
      <c r="C8009" s="21">
        <v>20201221</v>
      </c>
      <c r="D8009" s="21">
        <v>610538201209</v>
      </c>
      <c r="E8009" s="21" t="s">
        <v>16</v>
      </c>
      <c r="F8009" s="21">
        <v>20201231</v>
      </c>
      <c r="G8009" s="21" t="s">
        <v>17</v>
      </c>
      <c r="H8009" s="21" t="s">
        <v>35</v>
      </c>
      <c r="I8009" s="21" t="s">
        <v>102</v>
      </c>
      <c r="J8009" s="21">
        <v>2.06</v>
      </c>
      <c r="K8009" s="21" t="s">
        <v>20</v>
      </c>
      <c r="L8009">
        <f t="shared" si="146"/>
        <v>3</v>
      </c>
      <c r="M8009">
        <f>MATCH(H:H,价格表!$B$4:$B$35,0)</f>
        <v>22</v>
      </c>
      <c r="N8009" s="27">
        <f>IF(J8009&lt;=0.3,INDEX(价格表!$B$4:$I$31,M8009,2),IF(AND(J8009&gt;0.3,J8009&lt;=1),INDEX(价格表!$B$4:$I$31,M8009,3),IF(AND(J8009&gt;1,J8009&lt;=2.2),INDEX(价格表!$B$4:$I$31,M8009,4),IF(AND(J8009&gt;2.2,J8009&lt;=3.3),INDEX(价格表!$B$4:$I$31,M8009,5),IF(AND(J8009&gt;3.3,J8009&lt;=4),INDEX(价格表!$B$4:$I$31,M8009,6),IF(AND(J8009&gt;4,J8009&lt;=5.5),INDEX(价格表!$B$4:$I$31,M8009,7),IF(J8009&gt;5.5,2.6+INDEX(价格表!$B$4:$I$31,M8009,8)*L8009)))))))</f>
        <v>2.15</v>
      </c>
    </row>
    <row r="8010" spans="1:14">
      <c r="A8010" s="20">
        <v>4606304353446</v>
      </c>
      <c r="B8010" s="18" t="s">
        <v>16</v>
      </c>
      <c r="C8010" s="21">
        <v>20201221</v>
      </c>
      <c r="D8010" s="21">
        <v>610538201209</v>
      </c>
      <c r="E8010" s="21" t="s">
        <v>16</v>
      </c>
      <c r="F8010" s="21">
        <v>20201231</v>
      </c>
      <c r="G8010" s="21" t="s">
        <v>17</v>
      </c>
      <c r="H8010" s="21" t="s">
        <v>68</v>
      </c>
      <c r="I8010" s="21" t="s">
        <v>130</v>
      </c>
      <c r="J8010" s="21">
        <v>2.13</v>
      </c>
      <c r="K8010" s="21" t="s">
        <v>20</v>
      </c>
      <c r="L8010">
        <f t="shared" si="146"/>
        <v>3</v>
      </c>
      <c r="M8010">
        <f>MATCH(H:H,价格表!$B$4:$B$35,0)</f>
        <v>5</v>
      </c>
      <c r="N8010" s="27">
        <f>IF(J8010&lt;=0.3,INDEX(价格表!$B$4:$I$31,M8010,2),IF(AND(J8010&gt;0.3,J8010&lt;=1),INDEX(价格表!$B$4:$I$31,M8010,3),IF(AND(J8010&gt;1,J8010&lt;=2.2),INDEX(价格表!$B$4:$I$31,M8010,4),IF(AND(J8010&gt;2.2,J8010&lt;=3.3),INDEX(价格表!$B$4:$I$31,M8010,5),IF(AND(J8010&gt;3.3,J8010&lt;=4),INDEX(价格表!$B$4:$I$31,M8010,6),IF(AND(J8010&gt;4,J8010&lt;=5.5),INDEX(价格表!$B$4:$I$31,M8010,7),IF(J8010&gt;5.5,2.6+INDEX(价格表!$B$4:$I$31,M8010,8)*L8010)))))))</f>
        <v>2.15</v>
      </c>
    </row>
    <row r="8011" spans="1:14">
      <c r="A8011" s="20">
        <v>4311136606439</v>
      </c>
      <c r="B8011" s="18" t="s">
        <v>16</v>
      </c>
      <c r="C8011" s="21">
        <v>20201221</v>
      </c>
      <c r="D8011" s="21">
        <v>610538201209</v>
      </c>
      <c r="E8011" s="21" t="s">
        <v>16</v>
      </c>
      <c r="F8011" s="21">
        <v>20201231</v>
      </c>
      <c r="G8011" s="21" t="s">
        <v>17</v>
      </c>
      <c r="H8011" s="21" t="s">
        <v>45</v>
      </c>
      <c r="I8011" s="21" t="s">
        <v>48</v>
      </c>
      <c r="J8011" s="21">
        <v>5.4</v>
      </c>
      <c r="K8011" s="21" t="s">
        <v>20</v>
      </c>
      <c r="L8011">
        <f t="shared" si="146"/>
        <v>6</v>
      </c>
      <c r="M8011">
        <f>MATCH(H:H,价格表!$B$4:$B$35,0)</f>
        <v>9</v>
      </c>
      <c r="N8011" s="27">
        <f>IF(J8011&lt;=0.3,INDEX(价格表!$B$4:$I$31,M8011,2),IF(AND(J8011&gt;0.3,J8011&lt;=1),INDEX(价格表!$B$4:$I$31,M8011,3),IF(AND(J8011&gt;1,J8011&lt;=2.2),INDEX(价格表!$B$4:$I$31,M8011,4),IF(AND(J8011&gt;2.2,J8011&lt;=3.3),INDEX(价格表!$B$4:$I$31,M8011,5),IF(AND(J8011&gt;3.3,J8011&lt;=4),INDEX(价格表!$B$4:$I$31,M8011,6),IF(AND(J8011&gt;4,J8011&lt;=5.5),INDEX(价格表!$B$4:$I$31,M8011,7),IF(J8011&gt;5.5,2.6+INDEX(价格表!$B$4:$I$31,M8011,8)*L8011)))))))</f>
        <v>3.8</v>
      </c>
    </row>
    <row r="8012" spans="1:14">
      <c r="A8012" s="20">
        <v>4311175714096</v>
      </c>
      <c r="B8012" s="18" t="s">
        <v>16</v>
      </c>
      <c r="C8012" s="21">
        <v>20201221</v>
      </c>
      <c r="D8012" s="21">
        <v>610538201209</v>
      </c>
      <c r="E8012" s="21" t="s">
        <v>16</v>
      </c>
      <c r="F8012" s="21">
        <v>20201231</v>
      </c>
      <c r="G8012" s="21" t="s">
        <v>17</v>
      </c>
      <c r="H8012" s="21" t="s">
        <v>18</v>
      </c>
      <c r="I8012" s="21" t="s">
        <v>53</v>
      </c>
      <c r="J8012" s="21">
        <v>4.14</v>
      </c>
      <c r="K8012" s="21" t="s">
        <v>20</v>
      </c>
      <c r="L8012">
        <f t="shared" si="146"/>
        <v>5</v>
      </c>
      <c r="M8012">
        <f>MATCH(H:H,价格表!$B$4:$B$35,0)</f>
        <v>1</v>
      </c>
      <c r="N8012" s="27">
        <f>IF(J8012&lt;=0.3,INDEX(价格表!$B$4:$I$31,M8012,2),IF(AND(J8012&gt;0.3,J8012&lt;=1),INDEX(价格表!$B$4:$I$31,M8012,3),IF(AND(J8012&gt;1,J8012&lt;=2.2),INDEX(价格表!$B$4:$I$31,M8012,4),IF(AND(J8012&gt;2.2,J8012&lt;=3.3),INDEX(价格表!$B$4:$I$31,M8012,5),IF(AND(J8012&gt;3.3,J8012&lt;=4),INDEX(价格表!$B$4:$I$31,M8012,6),IF(AND(J8012&gt;4,J8012&lt;=5.5),INDEX(价格表!$B$4:$I$31,M8012,7),IF(J8012&gt;5.5,2.6+INDEX(价格表!$B$4:$I$31,M8012,8)*L8012)))))))</f>
        <v>3.8</v>
      </c>
    </row>
    <row r="8013" spans="1:14">
      <c r="A8013" s="20">
        <v>4311182754117</v>
      </c>
      <c r="B8013" s="18" t="s">
        <v>16</v>
      </c>
      <c r="C8013" s="21">
        <v>20201221</v>
      </c>
      <c r="D8013" s="21">
        <v>610538201209</v>
      </c>
      <c r="E8013" s="21" t="s">
        <v>16</v>
      </c>
      <c r="F8013" s="21">
        <v>20201231</v>
      </c>
      <c r="G8013" s="21" t="s">
        <v>17</v>
      </c>
      <c r="H8013" s="21" t="s">
        <v>308</v>
      </c>
      <c r="I8013" s="21" t="s">
        <v>315</v>
      </c>
      <c r="J8013" s="21">
        <v>3.72</v>
      </c>
      <c r="K8013" s="21" t="s">
        <v>20</v>
      </c>
      <c r="L8013">
        <f t="shared" si="146"/>
        <v>4</v>
      </c>
      <c r="M8013">
        <f>MATCH(H:H,价格表!$B$4:$B$35,0)</f>
        <v>27</v>
      </c>
      <c r="N8013" s="27">
        <f>IF(J8013&lt;=0.3,INDEX(价格表!$B$4:$I$31,M8013,2),IF(AND(J8013&gt;0.3,J8013&lt;=1),INDEX(价格表!$B$4:$I$31,M8013,3),IF(AND(J8013&gt;1,J8013&lt;=2.2),INDEX(价格表!$B$4:$I$31,M8013,4),IF(AND(J8013&gt;2.2,J8013&lt;=3.3),INDEX(价格表!$B$4:$I$31,M8013,5),IF(AND(J8013&gt;3.3,J8013&lt;=4),INDEX(价格表!$B$4:$I$31,M8013,6),IF(AND(J8013&gt;4,J8013&lt;=5.5),INDEX(价格表!$B$4:$I$31,M8013,7),IF(J8013&gt;5.5,2.6+INDEX(价格表!$B$4:$I$31,M8013,8)*L8013)))))))</f>
        <v>3.7</v>
      </c>
    </row>
    <row r="8014" spans="1:14">
      <c r="A8014" s="20">
        <v>4311182754131</v>
      </c>
      <c r="B8014" s="18" t="s">
        <v>16</v>
      </c>
      <c r="C8014" s="21">
        <v>20201221</v>
      </c>
      <c r="D8014" s="21">
        <v>610538201209</v>
      </c>
      <c r="E8014" s="21" t="s">
        <v>16</v>
      </c>
      <c r="F8014" s="21">
        <v>20201231</v>
      </c>
      <c r="G8014" s="21" t="s">
        <v>17</v>
      </c>
      <c r="H8014" s="21" t="s">
        <v>50</v>
      </c>
      <c r="I8014" s="21" t="s">
        <v>51</v>
      </c>
      <c r="J8014" s="21">
        <v>4.94</v>
      </c>
      <c r="K8014" s="21" t="s">
        <v>20</v>
      </c>
      <c r="L8014">
        <f t="shared" si="146"/>
        <v>5</v>
      </c>
      <c r="M8014">
        <f>MATCH(H:H,价格表!$B$4:$B$35,0)</f>
        <v>4</v>
      </c>
      <c r="N8014" s="27">
        <f>IF(J8014&lt;=0.3,INDEX(价格表!$B$4:$I$31,M8014,2),IF(AND(J8014&gt;0.3,J8014&lt;=1),INDEX(价格表!$B$4:$I$31,M8014,3),IF(AND(J8014&gt;1,J8014&lt;=2.2),INDEX(价格表!$B$4:$I$31,M8014,4),IF(AND(J8014&gt;2.2,J8014&lt;=3.3),INDEX(价格表!$B$4:$I$31,M8014,5),IF(AND(J8014&gt;3.3,J8014&lt;=4),INDEX(价格表!$B$4:$I$31,M8014,6),IF(AND(J8014&gt;4,J8014&lt;=5.5),INDEX(价格表!$B$4:$I$31,M8014,7),IF(J8014&gt;5.5,2.6+INDEX(价格表!$B$4:$I$31,M8014,8)*L8014)))))))</f>
        <v>3.8</v>
      </c>
    </row>
    <row r="8015" spans="1:14">
      <c r="A8015" s="20">
        <v>4311189978994</v>
      </c>
      <c r="B8015" s="18" t="s">
        <v>16</v>
      </c>
      <c r="C8015" s="21">
        <v>20201221</v>
      </c>
      <c r="D8015" s="21">
        <v>610538201209</v>
      </c>
      <c r="E8015" s="21" t="s">
        <v>16</v>
      </c>
      <c r="F8015" s="21">
        <v>20201231</v>
      </c>
      <c r="G8015" s="21" t="s">
        <v>17</v>
      </c>
      <c r="H8015" s="21" t="s">
        <v>27</v>
      </c>
      <c r="I8015" s="21" t="s">
        <v>107</v>
      </c>
      <c r="J8015" s="21">
        <v>5.42</v>
      </c>
      <c r="K8015" s="21" t="s">
        <v>20</v>
      </c>
      <c r="L8015">
        <f t="shared" si="146"/>
        <v>6</v>
      </c>
      <c r="M8015">
        <f>MATCH(H:H,价格表!$B$4:$B$35,0)</f>
        <v>3</v>
      </c>
      <c r="N8015" s="27">
        <f>IF(J8015&lt;=0.3,INDEX(价格表!$B$4:$I$31,M8015,2),IF(AND(J8015&gt;0.3,J8015&lt;=1),INDEX(价格表!$B$4:$I$31,M8015,3),IF(AND(J8015&gt;1,J8015&lt;=2.2),INDEX(价格表!$B$4:$I$31,M8015,4),IF(AND(J8015&gt;2.2,J8015&lt;=3.3),INDEX(价格表!$B$4:$I$31,M8015,5),IF(AND(J8015&gt;3.3,J8015&lt;=4),INDEX(价格表!$B$4:$I$31,M8015,6),IF(AND(J8015&gt;4,J8015&lt;=5.5),INDEX(价格表!$B$4:$I$31,M8015,7),IF(J8015&gt;5.5,2.6+INDEX(价格表!$B$4:$I$31,M8015,8)*L8015)))))))</f>
        <v>3.8</v>
      </c>
    </row>
    <row r="8016" spans="1:14">
      <c r="A8016" s="20">
        <v>4311190603549</v>
      </c>
      <c r="B8016" s="18" t="s">
        <v>16</v>
      </c>
      <c r="C8016" s="21">
        <v>20201221</v>
      </c>
      <c r="D8016" s="21">
        <v>610538201209</v>
      </c>
      <c r="E8016" s="21" t="s">
        <v>16</v>
      </c>
      <c r="F8016" s="21">
        <v>20201231</v>
      </c>
      <c r="G8016" s="21" t="s">
        <v>17</v>
      </c>
      <c r="H8016" s="21" t="s">
        <v>296</v>
      </c>
      <c r="I8016" s="21" t="s">
        <v>297</v>
      </c>
      <c r="J8016" s="21">
        <v>4.89</v>
      </c>
      <c r="K8016" s="21" t="s">
        <v>209</v>
      </c>
      <c r="L8016">
        <f t="shared" si="146"/>
        <v>5</v>
      </c>
      <c r="M8016">
        <f>MATCH(H:H,价格表!$B$4:$B$35,0)</f>
        <v>8</v>
      </c>
      <c r="N8016" s="27">
        <f>IF(J8016&lt;=0.3,INDEX(价格表!$B$4:$I$31,M8016,2),IF(AND(J8016&gt;0.3,J8016&lt;=1),INDEX(价格表!$B$4:$I$31,M8016,3),IF(AND(J8016&gt;1,J8016&lt;=2.2),INDEX(价格表!$B$4:$I$31,M8016,4),IF(AND(J8016&gt;2.2,J8016&lt;=3.3),INDEX(价格表!$B$4:$I$31,M8016,5),IF(AND(J8016&gt;3.3,J8016&lt;=4),INDEX(价格表!$B$4:$I$31,M8016,6),IF(AND(J8016&gt;4,J8016&lt;=5.5),INDEX(价格表!$B$4:$I$31,M8016,7),IF(J8016&gt;5.5,2.6+INDEX(价格表!$B$4:$I$31,M8016,8)*L8016)))))))</f>
        <v>4.6</v>
      </c>
    </row>
    <row r="8017" spans="1:14">
      <c r="A8017" s="20">
        <v>4311193859304</v>
      </c>
      <c r="B8017" s="18" t="s">
        <v>16</v>
      </c>
      <c r="C8017" s="21">
        <v>20201221</v>
      </c>
      <c r="D8017" s="21">
        <v>610538201209</v>
      </c>
      <c r="E8017" s="21" t="s">
        <v>16</v>
      </c>
      <c r="F8017" s="21">
        <v>20201231</v>
      </c>
      <c r="G8017" s="21" t="s">
        <v>17</v>
      </c>
      <c r="H8017" s="21" t="s">
        <v>37</v>
      </c>
      <c r="I8017" s="21" t="s">
        <v>38</v>
      </c>
      <c r="J8017" s="21">
        <v>3.96</v>
      </c>
      <c r="K8017" s="21" t="s">
        <v>20</v>
      </c>
      <c r="L8017">
        <f t="shared" si="146"/>
        <v>4</v>
      </c>
      <c r="M8017">
        <f>MATCH(H:H,价格表!$B$4:$B$35,0)</f>
        <v>12</v>
      </c>
      <c r="N8017" s="27">
        <f>IF(J8017&lt;=0.3,INDEX(价格表!$B$4:$I$31,M8017,2),IF(AND(J8017&gt;0.3,J8017&lt;=1),INDEX(价格表!$B$4:$I$31,M8017,3),IF(AND(J8017&gt;1,J8017&lt;=2.2),INDEX(价格表!$B$4:$I$31,M8017,4),IF(AND(J8017&gt;2.2,J8017&lt;=3.3),INDEX(价格表!$B$4:$I$31,M8017,5),IF(AND(J8017&gt;3.3,J8017&lt;=4),INDEX(价格表!$B$4:$I$31,M8017,6),IF(AND(J8017&gt;4,J8017&lt;=5.5),INDEX(价格表!$B$4:$I$31,M8017,7),IF(J8017&gt;5.5,2.6+INDEX(价格表!$B$4:$I$31,M8017,8)*L8017)))))))</f>
        <v>3.7</v>
      </c>
    </row>
    <row r="8018" spans="1:14">
      <c r="A8018" s="20">
        <v>4606302196874</v>
      </c>
      <c r="B8018" s="18" t="s">
        <v>16</v>
      </c>
      <c r="C8018" s="21">
        <v>20201221</v>
      </c>
      <c r="D8018" s="21">
        <v>610538201209</v>
      </c>
      <c r="E8018" s="21" t="s">
        <v>16</v>
      </c>
      <c r="F8018" s="21">
        <v>20201231</v>
      </c>
      <c r="G8018" s="21" t="s">
        <v>17</v>
      </c>
      <c r="H8018" s="21" t="s">
        <v>43</v>
      </c>
      <c r="I8018" s="21" t="s">
        <v>47</v>
      </c>
      <c r="J8018" s="21">
        <v>3.92</v>
      </c>
      <c r="K8018" s="21" t="s">
        <v>20</v>
      </c>
      <c r="L8018">
        <f t="shared" si="146"/>
        <v>4</v>
      </c>
      <c r="M8018">
        <f>MATCH(H:H,价格表!$B$4:$B$35,0)</f>
        <v>10</v>
      </c>
      <c r="N8018" s="27">
        <f>IF(J8018&lt;=0.3,INDEX(价格表!$B$4:$I$31,M8018,2),IF(AND(J8018&gt;0.3,J8018&lt;=1),INDEX(价格表!$B$4:$I$31,M8018,3),IF(AND(J8018&gt;1,J8018&lt;=2.2),INDEX(价格表!$B$4:$I$31,M8018,4),IF(AND(J8018&gt;2.2,J8018&lt;=3.3),INDEX(价格表!$B$4:$I$31,M8018,5),IF(AND(J8018&gt;3.3,J8018&lt;=4),INDEX(价格表!$B$4:$I$31,M8018,6),IF(AND(J8018&gt;4,J8018&lt;=5.5),INDEX(价格表!$B$4:$I$31,M8018,7),IF(J8018&gt;5.5,2.6+INDEX(价格表!$B$4:$I$31,M8018,8)*L8018)))))))</f>
        <v>3.7</v>
      </c>
    </row>
    <row r="8019" spans="1:14">
      <c r="A8019" s="20">
        <v>4606304353433</v>
      </c>
      <c r="B8019" s="18" t="s">
        <v>16</v>
      </c>
      <c r="C8019" s="21">
        <v>20201221</v>
      </c>
      <c r="D8019" s="21">
        <v>610538201209</v>
      </c>
      <c r="E8019" s="21" t="s">
        <v>16</v>
      </c>
      <c r="F8019" s="21">
        <v>20201231</v>
      </c>
      <c r="G8019" s="21" t="s">
        <v>17</v>
      </c>
      <c r="H8019" s="21" t="s">
        <v>68</v>
      </c>
      <c r="I8019" s="21" t="s">
        <v>193</v>
      </c>
      <c r="J8019" s="21">
        <v>4.37</v>
      </c>
      <c r="K8019" s="21" t="s">
        <v>20</v>
      </c>
      <c r="L8019">
        <f t="shared" si="146"/>
        <v>5</v>
      </c>
      <c r="M8019">
        <f>MATCH(H:H,价格表!$B$4:$B$35,0)</f>
        <v>5</v>
      </c>
      <c r="N8019" s="27">
        <f>IF(J8019&lt;=0.3,INDEX(价格表!$B$4:$I$31,M8019,2),IF(AND(J8019&gt;0.3,J8019&lt;=1),INDEX(价格表!$B$4:$I$31,M8019,3),IF(AND(J8019&gt;1,J8019&lt;=2.2),INDEX(价格表!$B$4:$I$31,M8019,4),IF(AND(J8019&gt;2.2,J8019&lt;=3.3),INDEX(价格表!$B$4:$I$31,M8019,5),IF(AND(J8019&gt;3.3,J8019&lt;=4),INDEX(价格表!$B$4:$I$31,M8019,6),IF(AND(J8019&gt;4,J8019&lt;=5.5),INDEX(价格表!$B$4:$I$31,M8019,7),IF(J8019&gt;5.5,2.6+INDEX(价格表!$B$4:$I$31,M8019,8)*L8019)))))))</f>
        <v>3.8</v>
      </c>
    </row>
    <row r="8020" spans="1:14">
      <c r="A8020" s="20">
        <v>4311140708267</v>
      </c>
      <c r="B8020" s="18" t="s">
        <v>16</v>
      </c>
      <c r="C8020" s="21">
        <v>20201221</v>
      </c>
      <c r="D8020" s="21">
        <v>610538201209</v>
      </c>
      <c r="E8020" s="21" t="s">
        <v>16</v>
      </c>
      <c r="F8020" s="21">
        <v>20201231</v>
      </c>
      <c r="G8020" s="21" t="s">
        <v>17</v>
      </c>
      <c r="H8020" s="21" t="s">
        <v>298</v>
      </c>
      <c r="I8020" s="21" t="s">
        <v>328</v>
      </c>
      <c r="J8020" s="21">
        <v>1.72</v>
      </c>
      <c r="K8020" s="21" t="s">
        <v>20</v>
      </c>
      <c r="L8020">
        <f t="shared" si="146"/>
        <v>2</v>
      </c>
      <c r="M8020">
        <f>MATCH(H:H,价格表!$B$4:$B$35,0)</f>
        <v>29</v>
      </c>
      <c r="N8020" s="27">
        <f>L8020*8+3</f>
        <v>19</v>
      </c>
    </row>
    <row r="8021" spans="1:14">
      <c r="A8021" s="20">
        <v>4311140775544</v>
      </c>
      <c r="B8021" s="18" t="s">
        <v>16</v>
      </c>
      <c r="C8021" s="21">
        <v>20201221</v>
      </c>
      <c r="D8021" s="21">
        <v>610538201209</v>
      </c>
      <c r="E8021" s="21" t="s">
        <v>16</v>
      </c>
      <c r="F8021" s="21">
        <v>20201231</v>
      </c>
      <c r="G8021" s="21" t="s">
        <v>17</v>
      </c>
      <c r="H8021" s="21" t="s">
        <v>302</v>
      </c>
      <c r="I8021" s="21" t="s">
        <v>303</v>
      </c>
      <c r="J8021" s="21">
        <v>1.46</v>
      </c>
      <c r="K8021" s="21" t="s">
        <v>20</v>
      </c>
      <c r="L8021">
        <f t="shared" si="146"/>
        <v>2</v>
      </c>
      <c r="M8021">
        <f>MATCH(H:H,价格表!$B$4:$B$35,0)</f>
        <v>6</v>
      </c>
      <c r="N8021" s="27">
        <f>IF(J8021&lt;=0.3,INDEX(价格表!$B$4:$I$31,M8021,2),IF(AND(J8021&gt;0.3,J8021&lt;=1),INDEX(价格表!$B$4:$I$31,M8021,3),IF(AND(J8021&gt;1,J8021&lt;=2.2),INDEX(价格表!$B$4:$I$31,M8021,4),IF(AND(J8021&gt;2.2,J8021&lt;=3.3),INDEX(价格表!$B$4:$I$31,M8021,5),IF(AND(J8021&gt;3.3,J8021&lt;=4),INDEX(价格表!$B$4:$I$31,M8021,6),IF(AND(J8021&gt;4,J8021&lt;=5.5),INDEX(价格表!$B$4:$I$31,M8021,7),IF(J8021&gt;5.5,2.6+INDEX(价格表!$B$4:$I$31,M8021,8)*L8021)))))))</f>
        <v>2.95</v>
      </c>
    </row>
    <row r="8022" spans="1:14">
      <c r="A8022" s="20">
        <v>4311189987857</v>
      </c>
      <c r="B8022" s="18" t="s">
        <v>16</v>
      </c>
      <c r="C8022" s="21">
        <v>20201221</v>
      </c>
      <c r="D8022" s="21">
        <v>610538201209</v>
      </c>
      <c r="E8022" s="21" t="s">
        <v>16</v>
      </c>
      <c r="F8022" s="21">
        <v>20201231</v>
      </c>
      <c r="G8022" s="21" t="s">
        <v>17</v>
      </c>
      <c r="H8022" s="21" t="s">
        <v>296</v>
      </c>
      <c r="I8022" s="21" t="s">
        <v>297</v>
      </c>
      <c r="J8022" s="21">
        <v>2.54</v>
      </c>
      <c r="K8022" s="21" t="s">
        <v>209</v>
      </c>
      <c r="L8022">
        <f t="shared" si="146"/>
        <v>3</v>
      </c>
      <c r="M8022">
        <f>MATCH(H:H,价格表!$B$4:$B$35,0)</f>
        <v>8</v>
      </c>
      <c r="N8022" s="27">
        <f>IF(J8022&lt;=0.3,INDEX(价格表!$B$4:$I$31,M8022,2),IF(AND(J8022&gt;0.3,J8022&lt;=1),INDEX(价格表!$B$4:$I$31,M8022,3),IF(AND(J8022&gt;1,J8022&lt;=2.2),INDEX(价格表!$B$4:$I$31,M8022,4),IF(AND(J8022&gt;2.2,J8022&lt;=3.3),INDEX(价格表!$B$4:$I$31,M8022,5),IF(AND(J8022&gt;3.3,J8022&lt;=4),INDEX(价格表!$B$4:$I$31,M8022,6),IF(AND(J8022&gt;4,J8022&lt;=5.5),INDEX(价格表!$B$4:$I$31,M8022,7),IF(J8022&gt;5.5,2.6+INDEX(价格表!$B$4:$I$31,M8022,8)*L8022)))))))</f>
        <v>3.3</v>
      </c>
    </row>
    <row r="8023" spans="1:14">
      <c r="A8023" s="20">
        <v>4311190557335</v>
      </c>
      <c r="B8023" s="18" t="s">
        <v>16</v>
      </c>
      <c r="C8023" s="21">
        <v>20201221</v>
      </c>
      <c r="D8023" s="21">
        <v>610538201209</v>
      </c>
      <c r="E8023" s="21" t="s">
        <v>16</v>
      </c>
      <c r="F8023" s="21">
        <v>20201231</v>
      </c>
      <c r="G8023" s="21" t="s">
        <v>17</v>
      </c>
      <c r="H8023" s="21" t="s">
        <v>298</v>
      </c>
      <c r="I8023" s="21" t="s">
        <v>304</v>
      </c>
      <c r="J8023" s="21">
        <v>1.46</v>
      </c>
      <c r="K8023" s="21" t="s">
        <v>20</v>
      </c>
      <c r="L8023">
        <f t="shared" si="146"/>
        <v>2</v>
      </c>
      <c r="M8023">
        <f>MATCH(H:H,价格表!$B$4:$B$35,0)</f>
        <v>29</v>
      </c>
      <c r="N8023" s="27">
        <f>L8023*8+3</f>
        <v>19</v>
      </c>
    </row>
    <row r="8024" spans="1:14">
      <c r="A8024" s="20">
        <v>4311190572902</v>
      </c>
      <c r="B8024" s="18" t="s">
        <v>16</v>
      </c>
      <c r="C8024" s="21">
        <v>20201221</v>
      </c>
      <c r="D8024" s="21">
        <v>610538201209</v>
      </c>
      <c r="E8024" s="21" t="s">
        <v>16</v>
      </c>
      <c r="F8024" s="21">
        <v>20201231</v>
      </c>
      <c r="G8024" s="21" t="s">
        <v>17</v>
      </c>
      <c r="H8024" s="21" t="s">
        <v>302</v>
      </c>
      <c r="I8024" s="21" t="s">
        <v>303</v>
      </c>
      <c r="J8024" s="21">
        <v>2.27</v>
      </c>
      <c r="K8024" s="21" t="s">
        <v>20</v>
      </c>
      <c r="L8024">
        <f t="shared" si="146"/>
        <v>3</v>
      </c>
      <c r="M8024">
        <f>MATCH(H:H,价格表!$B$4:$B$35,0)</f>
        <v>6</v>
      </c>
      <c r="N8024" s="27">
        <f>IF(J8024&lt;=0.3,INDEX(价格表!$B$4:$I$31,M8024,2),IF(AND(J8024&gt;0.3,J8024&lt;=1),INDEX(价格表!$B$4:$I$31,M8024,3),IF(AND(J8024&gt;1,J8024&lt;=2.2),INDEX(价格表!$B$4:$I$31,M8024,4),IF(AND(J8024&gt;2.2,J8024&lt;=3.3),INDEX(价格表!$B$4:$I$31,M8024,5),IF(AND(J8024&gt;3.3,J8024&lt;=4),INDEX(价格表!$B$4:$I$31,M8024,6),IF(AND(J8024&gt;4,J8024&lt;=5.5),INDEX(价格表!$B$4:$I$31,M8024,7),IF(J8024&gt;5.5,2.6+INDEX(价格表!$B$4:$I$31,M8024,8)*L8024)))))))</f>
        <v>3.3</v>
      </c>
    </row>
    <row r="8025" spans="1:14">
      <c r="A8025" s="20">
        <v>4311190572910</v>
      </c>
      <c r="B8025" s="18" t="s">
        <v>16</v>
      </c>
      <c r="C8025" s="21">
        <v>20201221</v>
      </c>
      <c r="D8025" s="21">
        <v>610538201209</v>
      </c>
      <c r="E8025" s="21" t="s">
        <v>16</v>
      </c>
      <c r="F8025" s="21">
        <v>20201231</v>
      </c>
      <c r="G8025" s="21" t="s">
        <v>17</v>
      </c>
      <c r="H8025" s="21" t="s">
        <v>305</v>
      </c>
      <c r="I8025" s="21" t="s">
        <v>339</v>
      </c>
      <c r="J8025" s="21">
        <v>1.42</v>
      </c>
      <c r="K8025" s="21" t="s">
        <v>20</v>
      </c>
      <c r="L8025">
        <f t="shared" si="146"/>
        <v>2</v>
      </c>
      <c r="M8025">
        <f>MATCH(H:H,价格表!$B$4:$B$35,0)</f>
        <v>26</v>
      </c>
      <c r="N8025" s="27">
        <f>IF(J8025&lt;=0.3,INDEX(价格表!$B$4:$I$31,M8025,2),IF(AND(J8025&gt;0.3,J8025&lt;=1),INDEX(价格表!$B$4:$I$31,M8025,3),IF(AND(J8025&gt;1,J8025&lt;=2.2),INDEX(价格表!$B$4:$I$31,M8025,4),IF(AND(J8025&gt;2.2,J8025&lt;=3.3),INDEX(价格表!$B$4:$I$31,M8025,5),IF(AND(J8025&gt;3.3,J8025&lt;=4),INDEX(价格表!$B$4:$I$31,M8025,6),IF(AND(J8025&gt;4,J8025&lt;=5.5),INDEX(价格表!$B$4:$I$31,M8025,7),IF(J8025&gt;5.5,2.6+INDEX(价格表!$B$4:$I$31,M8025,8)*L8025)))))))</f>
        <v>2.15</v>
      </c>
    </row>
    <row r="8026" spans="1:14">
      <c r="A8026" s="20">
        <v>4311190589020</v>
      </c>
      <c r="B8026" s="18" t="s">
        <v>16</v>
      </c>
      <c r="C8026" s="21">
        <v>20201221</v>
      </c>
      <c r="D8026" s="21">
        <v>610538201209</v>
      </c>
      <c r="E8026" s="21" t="s">
        <v>16</v>
      </c>
      <c r="F8026" s="21">
        <v>20201231</v>
      </c>
      <c r="G8026" s="21" t="s">
        <v>17</v>
      </c>
      <c r="H8026" s="21" t="s">
        <v>294</v>
      </c>
      <c r="I8026" s="21" t="s">
        <v>295</v>
      </c>
      <c r="J8026" s="21">
        <v>1.42</v>
      </c>
      <c r="K8026" s="21" t="s">
        <v>20</v>
      </c>
      <c r="L8026">
        <f t="shared" si="146"/>
        <v>2</v>
      </c>
      <c r="M8026">
        <f>MATCH(H:H,价格表!$B$4:$B$35,0)</f>
        <v>18</v>
      </c>
      <c r="N8026" s="27">
        <f>IF(J8026&lt;=0.3,INDEX(价格表!$B$4:$I$31,M8026,2),IF(AND(J8026&gt;0.3,J8026&lt;=1),INDEX(价格表!$B$4:$I$31,M8026,3),IF(AND(J8026&gt;1,J8026&lt;=2.2),INDEX(价格表!$B$4:$I$31,M8026,4),IF(AND(J8026&gt;2.2,J8026&lt;=3.3),INDEX(价格表!$B$4:$I$31,M8026,5),IF(AND(J8026&gt;3.3,J8026&lt;=4),INDEX(价格表!$B$4:$I$31,M8026,6),IF(AND(J8026&gt;4,J8026&lt;=5.5),INDEX(价格表!$B$4:$I$31,M8026,7),IF(J8026&gt;5.5,2.6+INDEX(价格表!$B$4:$I$31,M8026,8)*L8026)))))))</f>
        <v>3.25</v>
      </c>
    </row>
    <row r="8027" spans="1:14">
      <c r="A8027" s="20">
        <v>4311190589023</v>
      </c>
      <c r="B8027" s="18" t="s">
        <v>16</v>
      </c>
      <c r="C8027" s="21">
        <v>20201221</v>
      </c>
      <c r="D8027" s="21">
        <v>610538201209</v>
      </c>
      <c r="E8027" s="21" t="s">
        <v>16</v>
      </c>
      <c r="F8027" s="21">
        <v>20201231</v>
      </c>
      <c r="G8027" s="21" t="s">
        <v>17</v>
      </c>
      <c r="H8027" s="21" t="s">
        <v>302</v>
      </c>
      <c r="I8027" s="21" t="s">
        <v>303</v>
      </c>
      <c r="J8027" s="21">
        <v>1.42</v>
      </c>
      <c r="K8027" s="21" t="s">
        <v>20</v>
      </c>
      <c r="L8027">
        <f t="shared" si="146"/>
        <v>2</v>
      </c>
      <c r="M8027">
        <f>MATCH(H:H,价格表!$B$4:$B$35,0)</f>
        <v>6</v>
      </c>
      <c r="N8027" s="27">
        <f>IF(J8027&lt;=0.3,INDEX(价格表!$B$4:$I$31,M8027,2),IF(AND(J8027&gt;0.3,J8027&lt;=1),INDEX(价格表!$B$4:$I$31,M8027,3),IF(AND(J8027&gt;1,J8027&lt;=2.2),INDEX(价格表!$B$4:$I$31,M8027,4),IF(AND(J8027&gt;2.2,J8027&lt;=3.3),INDEX(价格表!$B$4:$I$31,M8027,5),IF(AND(J8027&gt;3.3,J8027&lt;=4),INDEX(价格表!$B$4:$I$31,M8027,6),IF(AND(J8027&gt;4,J8027&lt;=5.5),INDEX(价格表!$B$4:$I$31,M8027,7),IF(J8027&gt;5.5,2.6+INDEX(价格表!$B$4:$I$31,M8027,8)*L8027)))))))</f>
        <v>2.95</v>
      </c>
    </row>
    <row r="8028" spans="1:14">
      <c r="A8028" s="20">
        <v>4311190589024</v>
      </c>
      <c r="B8028" s="18" t="s">
        <v>16</v>
      </c>
      <c r="C8028" s="21">
        <v>20201221</v>
      </c>
      <c r="D8028" s="21">
        <v>610538201209</v>
      </c>
      <c r="E8028" s="21" t="s">
        <v>16</v>
      </c>
      <c r="F8028" s="21">
        <v>20201231</v>
      </c>
      <c r="G8028" s="21" t="s">
        <v>17</v>
      </c>
      <c r="H8028" s="21" t="s">
        <v>294</v>
      </c>
      <c r="I8028" s="21" t="s">
        <v>295</v>
      </c>
      <c r="J8028" s="21">
        <v>1.44</v>
      </c>
      <c r="K8028" s="21" t="s">
        <v>20</v>
      </c>
      <c r="L8028">
        <f t="shared" si="146"/>
        <v>2</v>
      </c>
      <c r="M8028">
        <f>MATCH(H:H,价格表!$B$4:$B$35,0)</f>
        <v>18</v>
      </c>
      <c r="N8028" s="27">
        <f>IF(J8028&lt;=0.3,INDEX(价格表!$B$4:$I$31,M8028,2),IF(AND(J8028&gt;0.3,J8028&lt;=1),INDEX(价格表!$B$4:$I$31,M8028,3),IF(AND(J8028&gt;1,J8028&lt;=2.2),INDEX(价格表!$B$4:$I$31,M8028,4),IF(AND(J8028&gt;2.2,J8028&lt;=3.3),INDEX(价格表!$B$4:$I$31,M8028,5),IF(AND(J8028&gt;3.3,J8028&lt;=4),INDEX(价格表!$B$4:$I$31,M8028,6),IF(AND(J8028&gt;4,J8028&lt;=5.5),INDEX(价格表!$B$4:$I$31,M8028,7),IF(J8028&gt;5.5,2.6+INDEX(价格表!$B$4:$I$31,M8028,8)*L8028)))))))</f>
        <v>3.25</v>
      </c>
    </row>
    <row r="8029" spans="1:14">
      <c r="A8029" s="20">
        <v>4311190593552</v>
      </c>
      <c r="B8029" s="18" t="s">
        <v>16</v>
      </c>
      <c r="C8029" s="21">
        <v>20201221</v>
      </c>
      <c r="D8029" s="21">
        <v>610538201209</v>
      </c>
      <c r="E8029" s="21" t="s">
        <v>16</v>
      </c>
      <c r="F8029" s="21">
        <v>20201231</v>
      </c>
      <c r="G8029" s="21" t="s">
        <v>17</v>
      </c>
      <c r="H8029" s="21" t="s">
        <v>298</v>
      </c>
      <c r="I8029" s="21" t="s">
        <v>322</v>
      </c>
      <c r="J8029" s="21">
        <v>1.42</v>
      </c>
      <c r="K8029" s="21" t="s">
        <v>20</v>
      </c>
      <c r="L8029">
        <f t="shared" si="146"/>
        <v>2</v>
      </c>
      <c r="M8029">
        <f>MATCH(H:H,价格表!$B$4:$B$35,0)</f>
        <v>29</v>
      </c>
      <c r="N8029" s="27">
        <f>L8029*8+3</f>
        <v>19</v>
      </c>
    </row>
    <row r="8030" spans="1:14">
      <c r="A8030" s="20">
        <v>4311190594451</v>
      </c>
      <c r="B8030" s="18" t="s">
        <v>16</v>
      </c>
      <c r="C8030" s="21">
        <v>20201221</v>
      </c>
      <c r="D8030" s="21">
        <v>610538201209</v>
      </c>
      <c r="E8030" s="21" t="s">
        <v>16</v>
      </c>
      <c r="F8030" s="21">
        <v>20201231</v>
      </c>
      <c r="G8030" s="21" t="s">
        <v>17</v>
      </c>
      <c r="H8030" s="21" t="s">
        <v>296</v>
      </c>
      <c r="I8030" s="21" t="s">
        <v>297</v>
      </c>
      <c r="J8030" s="21">
        <v>1.42</v>
      </c>
      <c r="K8030" s="21" t="s">
        <v>209</v>
      </c>
      <c r="L8030">
        <f t="shared" si="146"/>
        <v>2</v>
      </c>
      <c r="M8030">
        <f>MATCH(H:H,价格表!$B$4:$B$35,0)</f>
        <v>8</v>
      </c>
      <c r="N8030" s="27">
        <f>IF(J8030&lt;=0.3,INDEX(价格表!$B$4:$I$31,M8030,2),IF(AND(J8030&gt;0.3,J8030&lt;=1),INDEX(价格表!$B$4:$I$31,M8030,3),IF(AND(J8030&gt;1,J8030&lt;=2.2),INDEX(价格表!$B$4:$I$31,M8030,4),IF(AND(J8030&gt;2.2,J8030&lt;=3.3),INDEX(价格表!$B$4:$I$31,M8030,5),IF(AND(J8030&gt;3.3,J8030&lt;=4),INDEX(价格表!$B$4:$I$31,M8030,6),IF(AND(J8030&gt;4,J8030&lt;=5.5),INDEX(价格表!$B$4:$I$31,M8030,7),IF(J8030&gt;5.5,2.6+INDEX(价格表!$B$4:$I$31,M8030,8)*L8030)))))))</f>
        <v>2.95</v>
      </c>
    </row>
    <row r="8031" spans="1:14">
      <c r="A8031" s="20">
        <v>4311190596022</v>
      </c>
      <c r="B8031" s="18" t="s">
        <v>16</v>
      </c>
      <c r="C8031" s="21">
        <v>20201221</v>
      </c>
      <c r="D8031" s="21">
        <v>610538201209</v>
      </c>
      <c r="E8031" s="21" t="s">
        <v>16</v>
      </c>
      <c r="F8031" s="21">
        <v>20201231</v>
      </c>
      <c r="G8031" s="21" t="s">
        <v>17</v>
      </c>
      <c r="H8031" s="21" t="s">
        <v>294</v>
      </c>
      <c r="I8031" s="21" t="s">
        <v>295</v>
      </c>
      <c r="J8031" s="21">
        <v>1.44</v>
      </c>
      <c r="K8031" s="21" t="s">
        <v>20</v>
      </c>
      <c r="L8031">
        <f t="shared" si="146"/>
        <v>2</v>
      </c>
      <c r="M8031">
        <f>MATCH(H:H,价格表!$B$4:$B$35,0)</f>
        <v>18</v>
      </c>
      <c r="N8031" s="27">
        <f>IF(J8031&lt;=0.3,INDEX(价格表!$B$4:$I$31,M8031,2),IF(AND(J8031&gt;0.3,J8031&lt;=1),INDEX(价格表!$B$4:$I$31,M8031,3),IF(AND(J8031&gt;1,J8031&lt;=2.2),INDEX(价格表!$B$4:$I$31,M8031,4),IF(AND(J8031&gt;2.2,J8031&lt;=3.3),INDEX(价格表!$B$4:$I$31,M8031,5),IF(AND(J8031&gt;3.3,J8031&lt;=4),INDEX(价格表!$B$4:$I$31,M8031,6),IF(AND(J8031&gt;4,J8031&lt;=5.5),INDEX(价格表!$B$4:$I$31,M8031,7),IF(J8031&gt;5.5,2.6+INDEX(价格表!$B$4:$I$31,M8031,8)*L8031)))))))</f>
        <v>3.25</v>
      </c>
    </row>
    <row r="8032" spans="1:14">
      <c r="A8032" s="20">
        <v>4311190602053</v>
      </c>
      <c r="B8032" s="18" t="s">
        <v>16</v>
      </c>
      <c r="C8032" s="21">
        <v>20201221</v>
      </c>
      <c r="D8032" s="21">
        <v>610538201209</v>
      </c>
      <c r="E8032" s="21" t="s">
        <v>16</v>
      </c>
      <c r="F8032" s="21">
        <v>20201231</v>
      </c>
      <c r="G8032" s="21" t="s">
        <v>17</v>
      </c>
      <c r="H8032" s="21" t="s">
        <v>294</v>
      </c>
      <c r="I8032" s="21" t="s">
        <v>295</v>
      </c>
      <c r="J8032" s="21">
        <v>1.45</v>
      </c>
      <c r="K8032" s="21" t="s">
        <v>20</v>
      </c>
      <c r="L8032">
        <f t="shared" si="146"/>
        <v>2</v>
      </c>
      <c r="M8032">
        <f>MATCH(H:H,价格表!$B$4:$B$35,0)</f>
        <v>18</v>
      </c>
      <c r="N8032" s="27">
        <f>IF(J8032&lt;=0.3,INDEX(价格表!$B$4:$I$31,M8032,2),IF(AND(J8032&gt;0.3,J8032&lt;=1),INDEX(价格表!$B$4:$I$31,M8032,3),IF(AND(J8032&gt;1,J8032&lt;=2.2),INDEX(价格表!$B$4:$I$31,M8032,4),IF(AND(J8032&gt;2.2,J8032&lt;=3.3),INDEX(价格表!$B$4:$I$31,M8032,5),IF(AND(J8032&gt;3.3,J8032&lt;=4),INDEX(价格表!$B$4:$I$31,M8032,6),IF(AND(J8032&gt;4,J8032&lt;=5.5),INDEX(价格表!$B$4:$I$31,M8032,7),IF(J8032&gt;5.5,2.6+INDEX(价格表!$B$4:$I$31,M8032,8)*L8032)))))))</f>
        <v>3.25</v>
      </c>
    </row>
    <row r="8033" spans="1:14">
      <c r="A8033" s="20">
        <v>4311190602054</v>
      </c>
      <c r="B8033" s="18" t="s">
        <v>16</v>
      </c>
      <c r="C8033" s="21">
        <v>20201221</v>
      </c>
      <c r="D8033" s="21">
        <v>610538201209</v>
      </c>
      <c r="E8033" s="21" t="s">
        <v>16</v>
      </c>
      <c r="F8033" s="21">
        <v>20201231</v>
      </c>
      <c r="G8033" s="21" t="s">
        <v>17</v>
      </c>
      <c r="H8033" s="21" t="s">
        <v>298</v>
      </c>
      <c r="I8033" s="21" t="s">
        <v>300</v>
      </c>
      <c r="J8033" s="21">
        <v>1.42</v>
      </c>
      <c r="K8033" s="21" t="s">
        <v>20</v>
      </c>
      <c r="L8033">
        <f t="shared" si="146"/>
        <v>2</v>
      </c>
      <c r="M8033">
        <f>MATCH(H:H,价格表!$B$4:$B$35,0)</f>
        <v>29</v>
      </c>
      <c r="N8033" s="27">
        <f t="shared" ref="N8033:N8035" si="147">L8033*5+3</f>
        <v>13</v>
      </c>
    </row>
    <row r="8034" spans="1:14">
      <c r="A8034" s="20">
        <v>4311190608762</v>
      </c>
      <c r="B8034" s="18" t="s">
        <v>16</v>
      </c>
      <c r="C8034" s="21">
        <v>20201221</v>
      </c>
      <c r="D8034" s="21">
        <v>610538201209</v>
      </c>
      <c r="E8034" s="21" t="s">
        <v>16</v>
      </c>
      <c r="F8034" s="21">
        <v>20201231</v>
      </c>
      <c r="G8034" s="21" t="s">
        <v>17</v>
      </c>
      <c r="H8034" s="21" t="s">
        <v>298</v>
      </c>
      <c r="I8034" s="21" t="s">
        <v>299</v>
      </c>
      <c r="J8034" s="21">
        <v>1.98</v>
      </c>
      <c r="K8034" s="21" t="s">
        <v>20</v>
      </c>
      <c r="L8034">
        <f t="shared" si="146"/>
        <v>2</v>
      </c>
      <c r="M8034">
        <f>MATCH(H:H,价格表!$B$4:$B$35,0)</f>
        <v>29</v>
      </c>
      <c r="N8034" s="27">
        <f t="shared" si="147"/>
        <v>13</v>
      </c>
    </row>
    <row r="8035" spans="1:14">
      <c r="A8035" s="20">
        <v>4311190623649</v>
      </c>
      <c r="B8035" s="18" t="s">
        <v>16</v>
      </c>
      <c r="C8035" s="21">
        <v>20201221</v>
      </c>
      <c r="D8035" s="21">
        <v>610538201209</v>
      </c>
      <c r="E8035" s="21" t="s">
        <v>16</v>
      </c>
      <c r="F8035" s="21">
        <v>20201231</v>
      </c>
      <c r="G8035" s="21" t="s">
        <v>17</v>
      </c>
      <c r="H8035" s="21" t="s">
        <v>298</v>
      </c>
      <c r="I8035" s="21" t="s">
        <v>300</v>
      </c>
      <c r="J8035" s="21">
        <v>1.44</v>
      </c>
      <c r="K8035" s="21" t="s">
        <v>20</v>
      </c>
      <c r="L8035">
        <f t="shared" si="146"/>
        <v>2</v>
      </c>
      <c r="M8035">
        <f>MATCH(H:H,价格表!$B$4:$B$35,0)</f>
        <v>29</v>
      </c>
      <c r="N8035" s="27">
        <f t="shared" si="147"/>
        <v>13</v>
      </c>
    </row>
    <row r="8036" spans="1:14">
      <c r="A8036" s="20">
        <v>4311190623652</v>
      </c>
      <c r="B8036" s="18" t="s">
        <v>16</v>
      </c>
      <c r="C8036" s="21">
        <v>20201221</v>
      </c>
      <c r="D8036" s="21">
        <v>610538201209</v>
      </c>
      <c r="E8036" s="21" t="s">
        <v>16</v>
      </c>
      <c r="F8036" s="21">
        <v>20201231</v>
      </c>
      <c r="G8036" s="21" t="s">
        <v>17</v>
      </c>
      <c r="H8036" s="21" t="s">
        <v>294</v>
      </c>
      <c r="I8036" s="21" t="s">
        <v>295</v>
      </c>
      <c r="J8036" s="21">
        <v>1.53</v>
      </c>
      <c r="K8036" s="21" t="s">
        <v>20</v>
      </c>
      <c r="L8036">
        <f t="shared" si="146"/>
        <v>2</v>
      </c>
      <c r="M8036">
        <f>MATCH(H:H,价格表!$B$4:$B$35,0)</f>
        <v>18</v>
      </c>
      <c r="N8036" s="27">
        <f>IF(J8036&lt;=0.3,INDEX(价格表!$B$4:$I$31,M8036,2),IF(AND(J8036&gt;0.3,J8036&lt;=1),INDEX(价格表!$B$4:$I$31,M8036,3),IF(AND(J8036&gt;1,J8036&lt;=2.2),INDEX(价格表!$B$4:$I$31,M8036,4),IF(AND(J8036&gt;2.2,J8036&lt;=3.3),INDEX(价格表!$B$4:$I$31,M8036,5),IF(AND(J8036&gt;3.3,J8036&lt;=4),INDEX(价格表!$B$4:$I$31,M8036,6),IF(AND(J8036&gt;4,J8036&lt;=5.5),INDEX(价格表!$B$4:$I$31,M8036,7),IF(J8036&gt;5.5,2.6+INDEX(价格表!$B$4:$I$31,M8036,8)*L8036)))))))</f>
        <v>3.25</v>
      </c>
    </row>
    <row r="8037" spans="1:14">
      <c r="A8037" s="20">
        <v>4311190637694</v>
      </c>
      <c r="B8037" s="18" t="s">
        <v>16</v>
      </c>
      <c r="C8037" s="21">
        <v>20201221</v>
      </c>
      <c r="D8037" s="21">
        <v>610538201209</v>
      </c>
      <c r="E8037" s="21" t="s">
        <v>16</v>
      </c>
      <c r="F8037" s="21">
        <v>20201231</v>
      </c>
      <c r="G8037" s="21" t="s">
        <v>17</v>
      </c>
      <c r="H8037" s="21" t="s">
        <v>294</v>
      </c>
      <c r="I8037" s="21" t="s">
        <v>295</v>
      </c>
      <c r="J8037" s="21">
        <v>1.43</v>
      </c>
      <c r="K8037" s="21" t="s">
        <v>20</v>
      </c>
      <c r="L8037">
        <f t="shared" si="146"/>
        <v>2</v>
      </c>
      <c r="M8037">
        <f>MATCH(H:H,价格表!$B$4:$B$35,0)</f>
        <v>18</v>
      </c>
      <c r="N8037" s="27">
        <f>IF(J8037&lt;=0.3,INDEX(价格表!$B$4:$I$31,M8037,2),IF(AND(J8037&gt;0.3,J8037&lt;=1),INDEX(价格表!$B$4:$I$31,M8037,3),IF(AND(J8037&gt;1,J8037&lt;=2.2),INDEX(价格表!$B$4:$I$31,M8037,4),IF(AND(J8037&gt;2.2,J8037&lt;=3.3),INDEX(价格表!$B$4:$I$31,M8037,5),IF(AND(J8037&gt;3.3,J8037&lt;=4),INDEX(价格表!$B$4:$I$31,M8037,6),IF(AND(J8037&gt;4,J8037&lt;=5.5),INDEX(价格表!$B$4:$I$31,M8037,7),IF(J8037&gt;5.5,2.6+INDEX(价格表!$B$4:$I$31,M8037,8)*L8037)))))))</f>
        <v>3.25</v>
      </c>
    </row>
    <row r="8038" spans="1:14">
      <c r="A8038" s="20">
        <v>4311190637696</v>
      </c>
      <c r="B8038" s="18" t="s">
        <v>16</v>
      </c>
      <c r="C8038" s="21">
        <v>20201221</v>
      </c>
      <c r="D8038" s="21">
        <v>610538201209</v>
      </c>
      <c r="E8038" s="21" t="s">
        <v>16</v>
      </c>
      <c r="F8038" s="21">
        <v>20201231</v>
      </c>
      <c r="G8038" s="21" t="s">
        <v>17</v>
      </c>
      <c r="H8038" s="21" t="s">
        <v>305</v>
      </c>
      <c r="I8038" s="21" t="s">
        <v>307</v>
      </c>
      <c r="J8038" s="21">
        <v>1.43</v>
      </c>
      <c r="K8038" s="21" t="s">
        <v>20</v>
      </c>
      <c r="L8038">
        <f t="shared" si="146"/>
        <v>2</v>
      </c>
      <c r="M8038">
        <f>MATCH(H:H,价格表!$B$4:$B$35,0)</f>
        <v>26</v>
      </c>
      <c r="N8038" s="27">
        <f>IF(J8038&lt;=0.3,INDEX(价格表!$B$4:$I$31,M8038,2),IF(AND(J8038&gt;0.3,J8038&lt;=1),INDEX(价格表!$B$4:$I$31,M8038,3),IF(AND(J8038&gt;1,J8038&lt;=2.2),INDEX(价格表!$B$4:$I$31,M8038,4),IF(AND(J8038&gt;2.2,J8038&lt;=3.3),INDEX(价格表!$B$4:$I$31,M8038,5),IF(AND(J8038&gt;3.3,J8038&lt;=4),INDEX(价格表!$B$4:$I$31,M8038,6),IF(AND(J8038&gt;4,J8038&lt;=5.5),INDEX(价格表!$B$4:$I$31,M8038,7),IF(J8038&gt;5.5,2.6+INDEX(价格表!$B$4:$I$31,M8038,8)*L8038)))))))</f>
        <v>2.15</v>
      </c>
    </row>
    <row r="8039" spans="1:14">
      <c r="A8039" s="20">
        <v>4311190639239</v>
      </c>
      <c r="B8039" s="18" t="s">
        <v>16</v>
      </c>
      <c r="C8039" s="21">
        <v>20201221</v>
      </c>
      <c r="D8039" s="21">
        <v>610538201209</v>
      </c>
      <c r="E8039" s="21" t="s">
        <v>16</v>
      </c>
      <c r="F8039" s="21">
        <v>20201231</v>
      </c>
      <c r="G8039" s="21" t="s">
        <v>17</v>
      </c>
      <c r="H8039" s="21" t="s">
        <v>302</v>
      </c>
      <c r="I8039" s="21" t="s">
        <v>303</v>
      </c>
      <c r="J8039" s="21">
        <v>1.8</v>
      </c>
      <c r="K8039" s="21" t="s">
        <v>20</v>
      </c>
      <c r="L8039">
        <f t="shared" si="146"/>
        <v>2</v>
      </c>
      <c r="M8039">
        <f>MATCH(H:H,价格表!$B$4:$B$35,0)</f>
        <v>6</v>
      </c>
      <c r="N8039" s="27">
        <f>IF(J8039&lt;=0.3,INDEX(价格表!$B$4:$I$31,M8039,2),IF(AND(J8039&gt;0.3,J8039&lt;=1),INDEX(价格表!$B$4:$I$31,M8039,3),IF(AND(J8039&gt;1,J8039&lt;=2.2),INDEX(价格表!$B$4:$I$31,M8039,4),IF(AND(J8039&gt;2.2,J8039&lt;=3.3),INDEX(价格表!$B$4:$I$31,M8039,5),IF(AND(J8039&gt;3.3,J8039&lt;=4),INDEX(价格表!$B$4:$I$31,M8039,6),IF(AND(J8039&gt;4,J8039&lt;=5.5),INDEX(价格表!$B$4:$I$31,M8039,7),IF(J8039&gt;5.5,2.6+INDEX(价格表!$B$4:$I$31,M8039,8)*L8039)))))))</f>
        <v>2.95</v>
      </c>
    </row>
    <row r="8040" spans="1:14">
      <c r="A8040" s="20">
        <v>4311190639240</v>
      </c>
      <c r="B8040" s="18" t="s">
        <v>16</v>
      </c>
      <c r="C8040" s="21">
        <v>20201221</v>
      </c>
      <c r="D8040" s="21">
        <v>610538201209</v>
      </c>
      <c r="E8040" s="21" t="s">
        <v>16</v>
      </c>
      <c r="F8040" s="21">
        <v>20201231</v>
      </c>
      <c r="G8040" s="21" t="s">
        <v>17</v>
      </c>
      <c r="H8040" s="21" t="s">
        <v>294</v>
      </c>
      <c r="I8040" s="21" t="s">
        <v>295</v>
      </c>
      <c r="J8040" s="21">
        <v>1.42</v>
      </c>
      <c r="K8040" s="21" t="s">
        <v>20</v>
      </c>
      <c r="L8040">
        <f t="shared" si="146"/>
        <v>2</v>
      </c>
      <c r="M8040">
        <f>MATCH(H:H,价格表!$B$4:$B$35,0)</f>
        <v>18</v>
      </c>
      <c r="N8040" s="27">
        <f>IF(J8040&lt;=0.3,INDEX(价格表!$B$4:$I$31,M8040,2),IF(AND(J8040&gt;0.3,J8040&lt;=1),INDEX(价格表!$B$4:$I$31,M8040,3),IF(AND(J8040&gt;1,J8040&lt;=2.2),INDEX(价格表!$B$4:$I$31,M8040,4),IF(AND(J8040&gt;2.2,J8040&lt;=3.3),INDEX(价格表!$B$4:$I$31,M8040,5),IF(AND(J8040&gt;3.3,J8040&lt;=4),INDEX(价格表!$B$4:$I$31,M8040,6),IF(AND(J8040&gt;4,J8040&lt;=5.5),INDEX(价格表!$B$4:$I$31,M8040,7),IF(J8040&gt;5.5,2.6+INDEX(价格表!$B$4:$I$31,M8040,8)*L8040)))))))</f>
        <v>3.25</v>
      </c>
    </row>
    <row r="8041" spans="1:14">
      <c r="A8041" s="20">
        <v>4311190639247</v>
      </c>
      <c r="B8041" s="18" t="s">
        <v>16</v>
      </c>
      <c r="C8041" s="21">
        <v>20201221</v>
      </c>
      <c r="D8041" s="21">
        <v>610538201209</v>
      </c>
      <c r="E8041" s="21" t="s">
        <v>16</v>
      </c>
      <c r="F8041" s="21">
        <v>20201231</v>
      </c>
      <c r="G8041" s="21" t="s">
        <v>17</v>
      </c>
      <c r="H8041" s="21" t="s">
        <v>298</v>
      </c>
      <c r="I8041" s="21" t="s">
        <v>328</v>
      </c>
      <c r="J8041" s="21">
        <v>1.51</v>
      </c>
      <c r="K8041" s="21" t="s">
        <v>20</v>
      </c>
      <c r="L8041">
        <f t="shared" si="146"/>
        <v>2</v>
      </c>
      <c r="M8041">
        <f>MATCH(H:H,价格表!$B$4:$B$35,0)</f>
        <v>29</v>
      </c>
      <c r="N8041" s="27">
        <f>L8041*8+3</f>
        <v>19</v>
      </c>
    </row>
    <row r="8042" spans="1:14">
      <c r="A8042" s="20">
        <v>4311198300019</v>
      </c>
      <c r="B8042" s="18" t="s">
        <v>16</v>
      </c>
      <c r="C8042" s="21">
        <v>20201221</v>
      </c>
      <c r="D8042" s="21">
        <v>610538201209</v>
      </c>
      <c r="E8042" s="21" t="s">
        <v>16</v>
      </c>
      <c r="F8042" s="21">
        <v>20201231</v>
      </c>
      <c r="G8042" s="21" t="s">
        <v>17</v>
      </c>
      <c r="H8042" s="21" t="s">
        <v>302</v>
      </c>
      <c r="I8042" s="21" t="s">
        <v>303</v>
      </c>
      <c r="J8042" s="21">
        <v>2.37</v>
      </c>
      <c r="K8042" s="21" t="s">
        <v>20</v>
      </c>
      <c r="L8042">
        <f t="shared" si="146"/>
        <v>3</v>
      </c>
      <c r="M8042">
        <f>MATCH(H:H,价格表!$B$4:$B$35,0)</f>
        <v>6</v>
      </c>
      <c r="N8042" s="27">
        <f>IF(J8042&lt;=0.3,INDEX(价格表!$B$4:$I$31,M8042,2),IF(AND(J8042&gt;0.3,J8042&lt;=1),INDEX(价格表!$B$4:$I$31,M8042,3),IF(AND(J8042&gt;1,J8042&lt;=2.2),INDEX(价格表!$B$4:$I$31,M8042,4),IF(AND(J8042&gt;2.2,J8042&lt;=3.3),INDEX(价格表!$B$4:$I$31,M8042,5),IF(AND(J8042&gt;3.3,J8042&lt;=4),INDEX(价格表!$B$4:$I$31,M8042,6),IF(AND(J8042&gt;4,J8042&lt;=5.5),INDEX(价格表!$B$4:$I$31,M8042,7),IF(J8042&gt;5.5,2.6+INDEX(价格表!$B$4:$I$31,M8042,8)*L8042)))))))</f>
        <v>3.3</v>
      </c>
    </row>
    <row r="8043" spans="1:14">
      <c r="A8043" s="20">
        <v>4606304329095</v>
      </c>
      <c r="B8043" s="18" t="s">
        <v>16</v>
      </c>
      <c r="C8043" s="21">
        <v>20201221</v>
      </c>
      <c r="D8043" s="21">
        <v>610538201209</v>
      </c>
      <c r="E8043" s="21" t="s">
        <v>16</v>
      </c>
      <c r="F8043" s="21">
        <v>20201231</v>
      </c>
      <c r="G8043" s="21" t="s">
        <v>17</v>
      </c>
      <c r="H8043" s="21" t="s">
        <v>302</v>
      </c>
      <c r="I8043" s="21" t="s">
        <v>303</v>
      </c>
      <c r="J8043" s="21">
        <v>2.41</v>
      </c>
      <c r="K8043" s="21" t="s">
        <v>20</v>
      </c>
      <c r="L8043">
        <f t="shared" si="146"/>
        <v>3</v>
      </c>
      <c r="M8043">
        <f>MATCH(H:H,价格表!$B$4:$B$35,0)</f>
        <v>6</v>
      </c>
      <c r="N8043" s="27">
        <f>IF(J8043&lt;=0.3,INDEX(价格表!$B$4:$I$31,M8043,2),IF(AND(J8043&gt;0.3,J8043&lt;=1),INDEX(价格表!$B$4:$I$31,M8043,3),IF(AND(J8043&gt;1,J8043&lt;=2.2),INDEX(价格表!$B$4:$I$31,M8043,4),IF(AND(J8043&gt;2.2,J8043&lt;=3.3),INDEX(价格表!$B$4:$I$31,M8043,5),IF(AND(J8043&gt;3.3,J8043&lt;=4),INDEX(价格表!$B$4:$I$31,M8043,6),IF(AND(J8043&gt;4,J8043&lt;=5.5),INDEX(价格表!$B$4:$I$31,M8043,7),IF(J8043&gt;5.5,2.6+INDEX(价格表!$B$4:$I$31,M8043,8)*L8043)))))))</f>
        <v>3.3</v>
      </c>
    </row>
    <row r="8044" spans="1:14">
      <c r="A8044" s="20">
        <v>4311190557281</v>
      </c>
      <c r="B8044" s="18" t="s">
        <v>16</v>
      </c>
      <c r="C8044" s="21">
        <v>20201221</v>
      </c>
      <c r="D8044" s="21">
        <v>610538201209</v>
      </c>
      <c r="E8044" s="21" t="s">
        <v>16</v>
      </c>
      <c r="F8044" s="21">
        <v>20201231</v>
      </c>
      <c r="G8044" s="21" t="s">
        <v>17</v>
      </c>
      <c r="H8044" s="21" t="s">
        <v>331</v>
      </c>
      <c r="I8044" s="21" t="s">
        <v>332</v>
      </c>
      <c r="J8044" s="21">
        <v>1.42</v>
      </c>
      <c r="K8044" s="21" t="s">
        <v>20</v>
      </c>
      <c r="L8044">
        <f t="shared" si="146"/>
        <v>2</v>
      </c>
      <c r="M8044">
        <f>MATCH(H:H,价格表!$B$4:$B$35,0)</f>
        <v>28</v>
      </c>
      <c r="N8044" s="27">
        <f>IF(J8044&lt;=0.3,INDEX(价格表!$B$4:$I$31,M8044,2),IF(AND(J8044&gt;0.3,J8044&lt;=1),INDEX(价格表!$B$4:$I$31,M8044,3),IF(AND(J8044&gt;1,J8044&lt;=2.2),INDEX(价格表!$B$4:$I$31,M8044,4),IF(AND(J8044&gt;2.2,J8044&lt;=3.3),INDEX(价格表!$B$4:$I$31,M8044,5),IF(AND(J8044&gt;3.3,J8044&lt;=4),INDEX(价格表!$B$4:$I$31,M8044,6),IF(AND(J8044&gt;4,J8044&lt;=5.5),INDEX(价格表!$B$4:$I$31,M8044,7),IF(J8044&gt;5.5,2.6+INDEX(价格表!$B$4:$I$31,M8044,8)*L8044)))))))</f>
        <v>2.8</v>
      </c>
    </row>
    <row r="8045" spans="1:14">
      <c r="A8045" s="20">
        <v>4311190611168</v>
      </c>
      <c r="B8045" s="18" t="s">
        <v>16</v>
      </c>
      <c r="C8045" s="21">
        <v>20201221</v>
      </c>
      <c r="D8045" s="21">
        <v>610538201209</v>
      </c>
      <c r="E8045" s="21" t="s">
        <v>16</v>
      </c>
      <c r="F8045" s="21">
        <v>20201231</v>
      </c>
      <c r="G8045" s="21" t="s">
        <v>17</v>
      </c>
      <c r="H8045" s="21" t="s">
        <v>331</v>
      </c>
      <c r="I8045" s="21" t="s">
        <v>332</v>
      </c>
      <c r="J8045" s="21">
        <v>1.42</v>
      </c>
      <c r="K8045" s="21" t="s">
        <v>20</v>
      </c>
      <c r="L8045">
        <f t="shared" si="146"/>
        <v>2</v>
      </c>
      <c r="M8045">
        <f>MATCH(H:H,价格表!$B$4:$B$35,0)</f>
        <v>28</v>
      </c>
      <c r="N8045" s="27">
        <f>IF(J8045&lt;=0.3,INDEX(价格表!$B$4:$I$31,M8045,2),IF(AND(J8045&gt;0.3,J8045&lt;=1),INDEX(价格表!$B$4:$I$31,M8045,3),IF(AND(J8045&gt;1,J8045&lt;=2.2),INDEX(价格表!$B$4:$I$31,M8045,4),IF(AND(J8045&gt;2.2,J8045&lt;=3.3),INDEX(价格表!$B$4:$I$31,M8045,5),IF(AND(J8045&gt;3.3,J8045&lt;=4),INDEX(价格表!$B$4:$I$31,M8045,6),IF(AND(J8045&gt;4,J8045&lt;=5.5),INDEX(价格表!$B$4:$I$31,M8045,7),IF(J8045&gt;5.5,2.6+INDEX(价格表!$B$4:$I$31,M8045,8)*L8045)))))))</f>
        <v>2.8</v>
      </c>
    </row>
    <row r="8046" spans="1:14">
      <c r="A8046" s="20">
        <v>4311182775347</v>
      </c>
      <c r="B8046" s="18" t="s">
        <v>16</v>
      </c>
      <c r="C8046" s="21">
        <v>20201221</v>
      </c>
      <c r="D8046" s="21">
        <v>610538201209</v>
      </c>
      <c r="E8046" s="21" t="s">
        <v>16</v>
      </c>
      <c r="F8046" s="21">
        <v>20201231</v>
      </c>
      <c r="G8046" s="21" t="s">
        <v>17</v>
      </c>
      <c r="H8046" s="21" t="s">
        <v>18</v>
      </c>
      <c r="I8046" s="21" t="s">
        <v>53</v>
      </c>
      <c r="J8046" s="21">
        <v>5.66</v>
      </c>
      <c r="K8046" s="21" t="s">
        <v>20</v>
      </c>
      <c r="L8046">
        <f t="shared" si="146"/>
        <v>6</v>
      </c>
      <c r="M8046">
        <f>MATCH(H:H,价格表!$B$4:$B$35,0)</f>
        <v>1</v>
      </c>
      <c r="N8046" s="27">
        <f>IF(J8046&lt;=0.3,INDEX(价格表!$B$4:$I$31,M8046,2),IF(AND(J8046&gt;0.3,J8046&lt;=1),INDEX(价格表!$B$4:$I$31,M8046,3),IF(AND(J8046&gt;1,J8046&lt;=2.2),INDEX(价格表!$B$4:$I$31,M8046,4),IF(AND(J8046&gt;2.2,J8046&lt;=3.3),INDEX(价格表!$B$4:$I$31,M8046,5),IF(AND(J8046&gt;3.3,J8046&lt;=4),INDEX(价格表!$B$4:$I$31,M8046,6),IF(AND(J8046&gt;4,J8046&lt;=5.5),INDEX(价格表!$B$4:$I$31,M8046,7),IF(J8046&gt;5.5,2.6+INDEX(价格表!$B$4:$I$31,M8046,8)*L8046)))))))</f>
        <v>6.2</v>
      </c>
    </row>
    <row r="8047" spans="1:14">
      <c r="A8047" s="20">
        <v>4311190623644</v>
      </c>
      <c r="B8047" s="18" t="s">
        <v>16</v>
      </c>
      <c r="C8047" s="21">
        <v>20201221</v>
      </c>
      <c r="D8047" s="21">
        <v>610538201209</v>
      </c>
      <c r="E8047" s="21" t="s">
        <v>16</v>
      </c>
      <c r="F8047" s="21">
        <v>20201231</v>
      </c>
      <c r="G8047" s="21" t="s">
        <v>17</v>
      </c>
      <c r="H8047" s="21" t="s">
        <v>23</v>
      </c>
      <c r="I8047" s="21" t="s">
        <v>118</v>
      </c>
      <c r="J8047" s="21">
        <v>5.77</v>
      </c>
      <c r="K8047" s="21" t="s">
        <v>20</v>
      </c>
      <c r="L8047">
        <f t="shared" si="146"/>
        <v>6</v>
      </c>
      <c r="M8047">
        <f>MATCH(H:H,价格表!$B$4:$B$35,0)</f>
        <v>15</v>
      </c>
      <c r="N8047" s="27">
        <f>IF(J8047&lt;=0.3,INDEX(价格表!$B$4:$I$31,M8047,2),IF(AND(J8047&gt;0.3,J8047&lt;=1),INDEX(价格表!$B$4:$I$31,M8047,3),IF(AND(J8047&gt;1,J8047&lt;=2.2),INDEX(价格表!$B$4:$I$31,M8047,4),IF(AND(J8047&gt;2.2,J8047&lt;=3.3),INDEX(价格表!$B$4:$I$31,M8047,5),IF(AND(J8047&gt;3.3,J8047&lt;=4),INDEX(价格表!$B$4:$I$31,M8047,6),IF(AND(J8047&gt;4,J8047&lt;=5.5),INDEX(价格表!$B$4:$I$31,M8047,7),IF(J8047&gt;5.5,2.6+INDEX(价格表!$B$4:$I$31,M8047,8)*L8047)))))))</f>
        <v>8.3</v>
      </c>
    </row>
    <row r="8048" spans="1:14">
      <c r="A8048" s="20">
        <v>4311182767888</v>
      </c>
      <c r="B8048" s="18" t="s">
        <v>16</v>
      </c>
      <c r="C8048" s="21">
        <v>20201221</v>
      </c>
      <c r="D8048" s="21">
        <v>610538201209</v>
      </c>
      <c r="E8048" s="21" t="s">
        <v>16</v>
      </c>
      <c r="F8048" s="21">
        <v>20201231</v>
      </c>
      <c r="G8048" s="21" t="s">
        <v>17</v>
      </c>
      <c r="H8048" s="21" t="s">
        <v>294</v>
      </c>
      <c r="I8048" s="21" t="s">
        <v>295</v>
      </c>
      <c r="J8048" s="21">
        <v>9.93</v>
      </c>
      <c r="K8048" s="21" t="s">
        <v>20</v>
      </c>
      <c r="L8048">
        <f t="shared" si="146"/>
        <v>10</v>
      </c>
      <c r="M8048">
        <f>MATCH(H:H,价格表!$B$4:$B$35,0)</f>
        <v>18</v>
      </c>
      <c r="N8048" s="27">
        <f>IF(J8048&lt;=0.3,INDEX(价格表!$B$4:$I$31,M8048,2),IF(AND(J8048&gt;0.3,J8048&lt;=1),INDEX(价格表!$B$4:$I$31,M8048,3),IF(AND(J8048&gt;1,J8048&lt;=2.2),INDEX(价格表!$B$4:$I$31,M8048,4),IF(AND(J8048&gt;2.2,J8048&lt;=3.3),INDEX(价格表!$B$4:$I$31,M8048,5),IF(AND(J8048&gt;3.3,J8048&lt;=4),INDEX(价格表!$B$4:$I$31,M8048,6),IF(AND(J8048&gt;4,J8048&lt;=5.5),INDEX(价格表!$B$4:$I$31,M8048,7),IF(J8048&gt;5.5,2.6+INDEX(价格表!$B$4:$I$31,M8048,8)*L8048)))))))</f>
        <v>12.1</v>
      </c>
    </row>
    <row r="8049" spans="1:14">
      <c r="A8049" s="20">
        <v>4311175713919</v>
      </c>
      <c r="B8049" s="18" t="s">
        <v>16</v>
      </c>
      <c r="C8049" s="21">
        <v>20201221</v>
      </c>
      <c r="D8049" s="21">
        <v>610538201209</v>
      </c>
      <c r="E8049" s="21" t="s">
        <v>16</v>
      </c>
      <c r="F8049" s="21">
        <v>20201231</v>
      </c>
      <c r="G8049" s="21" t="s">
        <v>17</v>
      </c>
      <c r="H8049" s="21" t="s">
        <v>27</v>
      </c>
      <c r="I8049" s="21" t="s">
        <v>128</v>
      </c>
      <c r="J8049" s="21">
        <v>11.42</v>
      </c>
      <c r="K8049" s="21" t="s">
        <v>20</v>
      </c>
      <c r="L8049">
        <f t="shared" si="146"/>
        <v>12</v>
      </c>
      <c r="M8049">
        <f>MATCH(H:H,价格表!$B$4:$B$35,0)</f>
        <v>3</v>
      </c>
      <c r="N8049" s="27">
        <f>IF(J8049&lt;=0.3,INDEX(价格表!$B$4:$I$31,M8049,2),IF(AND(J8049&gt;0.3,J8049&lt;=1),INDEX(价格表!$B$4:$I$31,M8049,3),IF(AND(J8049&gt;1,J8049&lt;=2.2),INDEX(价格表!$B$4:$I$31,M8049,4),IF(AND(J8049&gt;2.2,J8049&lt;=3.3),INDEX(价格表!$B$4:$I$31,M8049,5),IF(AND(J8049&gt;3.3,J8049&lt;=4),INDEX(价格表!$B$4:$I$31,M8049,6),IF(AND(J8049&gt;4,J8049&lt;=5.5),INDEX(价格表!$B$4:$I$31,M8049,7),IF(J8049&gt;5.5,2.6+INDEX(价格表!$B$4:$I$31,M8049,8)*L8049)))))))</f>
        <v>14</v>
      </c>
    </row>
    <row r="8050" spans="1:14">
      <c r="A8050" s="20">
        <v>4311182767868</v>
      </c>
      <c r="B8050" s="18" t="s">
        <v>16</v>
      </c>
      <c r="C8050" s="21">
        <v>20201221</v>
      </c>
      <c r="D8050" s="21">
        <v>610538201209</v>
      </c>
      <c r="E8050" s="21" t="s">
        <v>16</v>
      </c>
      <c r="F8050" s="21">
        <v>20201231</v>
      </c>
      <c r="G8050" s="21" t="s">
        <v>17</v>
      </c>
      <c r="H8050" s="21" t="s">
        <v>39</v>
      </c>
      <c r="I8050" s="21" t="s">
        <v>132</v>
      </c>
      <c r="J8050" s="21">
        <v>7</v>
      </c>
      <c r="K8050" s="21" t="s">
        <v>20</v>
      </c>
      <c r="L8050">
        <f t="shared" si="146"/>
        <v>7</v>
      </c>
      <c r="M8050">
        <f>MATCH(H:H,价格表!$B$4:$B$35,0)</f>
        <v>23</v>
      </c>
      <c r="N8050" s="27">
        <f>IF(J8050&lt;=0.3,INDEX(价格表!$B$4:$I$31,M8050,2),IF(AND(J8050&gt;0.3,J8050&lt;=1),INDEX(价格表!$B$4:$I$31,M8050,3),IF(AND(J8050&gt;1,J8050&lt;=2.2),INDEX(价格表!$B$4:$I$31,M8050,4),IF(AND(J8050&gt;2.2,J8050&lt;=3.3),INDEX(价格表!$B$4:$I$31,M8050,5),IF(AND(J8050&gt;3.3,J8050&lt;=4),INDEX(价格表!$B$4:$I$31,M8050,6),IF(AND(J8050&gt;4,J8050&lt;=5.5),INDEX(价格表!$B$4:$I$31,M8050,7),IF(J8050&gt;5.5,2.6+INDEX(价格表!$B$4:$I$31,M8050,8)*L8050)))))))</f>
        <v>19.4</v>
      </c>
    </row>
    <row r="8051" spans="1:14">
      <c r="A8051" s="20">
        <v>4311221255310</v>
      </c>
      <c r="B8051" s="18" t="s">
        <v>16</v>
      </c>
      <c r="C8051" s="21">
        <v>20201222</v>
      </c>
      <c r="D8051" s="21">
        <v>610538201209</v>
      </c>
      <c r="E8051" s="21" t="s">
        <v>16</v>
      </c>
      <c r="F8051" s="21">
        <v>20210101</v>
      </c>
      <c r="G8051" s="21" t="s">
        <v>17</v>
      </c>
      <c r="H8051" s="21" t="s">
        <v>39</v>
      </c>
      <c r="I8051" s="21" t="s">
        <v>81</v>
      </c>
      <c r="J8051" s="21">
        <v>1.44</v>
      </c>
      <c r="K8051" s="21" t="s">
        <v>20</v>
      </c>
      <c r="L8051">
        <f t="shared" si="146"/>
        <v>2</v>
      </c>
      <c r="M8051">
        <f>MATCH(H:H,价格表!$B$4:$B$35,0)</f>
        <v>23</v>
      </c>
      <c r="N8051" s="27">
        <f>IF(J8051&lt;=0.3,INDEX(价格表!$B$4:$I$31,M8051,2),IF(AND(J8051&gt;0.3,J8051&lt;=1),INDEX(价格表!$B$4:$I$31,M8051,3),IF(AND(J8051&gt;1,J8051&lt;=2.2),INDEX(价格表!$B$4:$I$31,M8051,4),IF(AND(J8051&gt;2.2,J8051&lt;=3.3),INDEX(价格表!$B$4:$I$31,M8051,5),IF(AND(J8051&gt;3.3,J8051&lt;=4),INDEX(价格表!$B$4:$I$31,M8051,6),IF(AND(J8051&gt;4,J8051&lt;=5.5),INDEX(价格表!$B$4:$I$31,M8051,7),IF(J8051&gt;5.5,2.6+INDEX(价格表!$B$4:$I$31,M8051,8)*L8051)))))))</f>
        <v>2.15</v>
      </c>
    </row>
    <row r="8052" spans="1:14">
      <c r="A8052" s="20">
        <v>4311221353518</v>
      </c>
      <c r="B8052" s="18" t="s">
        <v>16</v>
      </c>
      <c r="C8052" s="21">
        <v>20201222</v>
      </c>
      <c r="D8052" s="21">
        <v>610538201209</v>
      </c>
      <c r="E8052" s="21" t="s">
        <v>16</v>
      </c>
      <c r="F8052" s="21">
        <v>20210101</v>
      </c>
      <c r="G8052" s="21" t="s">
        <v>17</v>
      </c>
      <c r="H8052" s="21" t="s">
        <v>39</v>
      </c>
      <c r="I8052" s="21" t="s">
        <v>81</v>
      </c>
      <c r="J8052" s="21">
        <v>1.44</v>
      </c>
      <c r="K8052" s="21" t="s">
        <v>20</v>
      </c>
      <c r="L8052">
        <f t="shared" si="146"/>
        <v>2</v>
      </c>
      <c r="M8052">
        <f>MATCH(H:H,价格表!$B$4:$B$35,0)</f>
        <v>23</v>
      </c>
      <c r="N8052" s="27">
        <f>IF(J8052&lt;=0.3,INDEX(价格表!$B$4:$I$31,M8052,2),IF(AND(J8052&gt;0.3,J8052&lt;=1),INDEX(价格表!$B$4:$I$31,M8052,3),IF(AND(J8052&gt;1,J8052&lt;=2.2),INDEX(价格表!$B$4:$I$31,M8052,4),IF(AND(J8052&gt;2.2,J8052&lt;=3.3),INDEX(价格表!$B$4:$I$31,M8052,5),IF(AND(J8052&gt;3.3,J8052&lt;=4),INDEX(价格表!$B$4:$I$31,M8052,6),IF(AND(J8052&gt;4,J8052&lt;=5.5),INDEX(价格表!$B$4:$I$31,M8052,7),IF(J8052&gt;5.5,2.6+INDEX(价格表!$B$4:$I$31,M8052,8)*L8052)))))))</f>
        <v>2.15</v>
      </c>
    </row>
    <row r="8053" spans="1:14">
      <c r="A8053" s="20">
        <v>4311221353521</v>
      </c>
      <c r="B8053" s="18" t="s">
        <v>16</v>
      </c>
      <c r="C8053" s="21">
        <v>20201222</v>
      </c>
      <c r="D8053" s="21">
        <v>610538201209</v>
      </c>
      <c r="E8053" s="21" t="s">
        <v>16</v>
      </c>
      <c r="F8053" s="21">
        <v>20210101</v>
      </c>
      <c r="G8053" s="21" t="s">
        <v>17</v>
      </c>
      <c r="H8053" s="21" t="s">
        <v>39</v>
      </c>
      <c r="I8053" s="21" t="s">
        <v>81</v>
      </c>
      <c r="J8053" s="21">
        <v>1.44</v>
      </c>
      <c r="K8053" s="21" t="s">
        <v>20</v>
      </c>
      <c r="L8053">
        <f t="shared" si="146"/>
        <v>2</v>
      </c>
      <c r="M8053">
        <f>MATCH(H:H,价格表!$B$4:$B$35,0)</f>
        <v>23</v>
      </c>
      <c r="N8053" s="27">
        <f>IF(J8053&lt;=0.3,INDEX(价格表!$B$4:$I$31,M8053,2),IF(AND(J8053&gt;0.3,J8053&lt;=1),INDEX(价格表!$B$4:$I$31,M8053,3),IF(AND(J8053&gt;1,J8053&lt;=2.2),INDEX(价格表!$B$4:$I$31,M8053,4),IF(AND(J8053&gt;2.2,J8053&lt;=3.3),INDEX(价格表!$B$4:$I$31,M8053,5),IF(AND(J8053&gt;3.3,J8053&lt;=4),INDEX(价格表!$B$4:$I$31,M8053,6),IF(AND(J8053&gt;4,J8053&lt;=5.5),INDEX(价格表!$B$4:$I$31,M8053,7),IF(J8053&gt;5.5,2.6+INDEX(价格表!$B$4:$I$31,M8053,8)*L8053)))))))</f>
        <v>2.15</v>
      </c>
    </row>
    <row r="8054" spans="1:14">
      <c r="A8054" s="20">
        <v>4311221431373</v>
      </c>
      <c r="B8054" s="18" t="s">
        <v>16</v>
      </c>
      <c r="C8054" s="21">
        <v>20201222</v>
      </c>
      <c r="D8054" s="21">
        <v>610538201209</v>
      </c>
      <c r="E8054" s="21" t="s">
        <v>16</v>
      </c>
      <c r="F8054" s="21">
        <v>20210101</v>
      </c>
      <c r="G8054" s="21" t="s">
        <v>17</v>
      </c>
      <c r="H8054" s="21" t="s">
        <v>39</v>
      </c>
      <c r="I8054" s="21" t="s">
        <v>81</v>
      </c>
      <c r="J8054" s="21">
        <v>1.44</v>
      </c>
      <c r="K8054" s="21" t="s">
        <v>20</v>
      </c>
      <c r="L8054">
        <f t="shared" si="146"/>
        <v>2</v>
      </c>
      <c r="M8054">
        <f>MATCH(H:H,价格表!$B$4:$B$35,0)</f>
        <v>23</v>
      </c>
      <c r="N8054" s="27">
        <f>IF(J8054&lt;=0.3,INDEX(价格表!$B$4:$I$31,M8054,2),IF(AND(J8054&gt;0.3,J8054&lt;=1),INDEX(价格表!$B$4:$I$31,M8054,3),IF(AND(J8054&gt;1,J8054&lt;=2.2),INDEX(价格表!$B$4:$I$31,M8054,4),IF(AND(J8054&gt;2.2,J8054&lt;=3.3),INDEX(价格表!$B$4:$I$31,M8054,5),IF(AND(J8054&gt;3.3,J8054&lt;=4),INDEX(价格表!$B$4:$I$31,M8054,6),IF(AND(J8054&gt;4,J8054&lt;=5.5),INDEX(价格表!$B$4:$I$31,M8054,7),IF(J8054&gt;5.5,2.6+INDEX(价格表!$B$4:$I$31,M8054,8)*L8054)))))))</f>
        <v>2.15</v>
      </c>
    </row>
    <row r="8055" spans="1:14">
      <c r="A8055" s="20">
        <v>4311221746566</v>
      </c>
      <c r="B8055" s="18" t="s">
        <v>16</v>
      </c>
      <c r="C8055" s="21">
        <v>20201222</v>
      </c>
      <c r="D8055" s="21">
        <v>610538201209</v>
      </c>
      <c r="E8055" s="21" t="s">
        <v>16</v>
      </c>
      <c r="F8055" s="21">
        <v>20210101</v>
      </c>
      <c r="G8055" s="21" t="s">
        <v>17</v>
      </c>
      <c r="H8055" s="21" t="s">
        <v>39</v>
      </c>
      <c r="I8055" s="21" t="s">
        <v>81</v>
      </c>
      <c r="J8055" s="21">
        <v>1.44</v>
      </c>
      <c r="K8055" s="21" t="s">
        <v>20</v>
      </c>
      <c r="L8055">
        <f t="shared" si="146"/>
        <v>2</v>
      </c>
      <c r="M8055">
        <f>MATCH(H:H,价格表!$B$4:$B$35,0)</f>
        <v>23</v>
      </c>
      <c r="N8055" s="27">
        <f>IF(J8055&lt;=0.3,INDEX(价格表!$B$4:$I$31,M8055,2),IF(AND(J8055&gt;0.3,J8055&lt;=1),INDEX(价格表!$B$4:$I$31,M8055,3),IF(AND(J8055&gt;1,J8055&lt;=2.2),INDEX(价格表!$B$4:$I$31,M8055,4),IF(AND(J8055&gt;2.2,J8055&lt;=3.3),INDEX(价格表!$B$4:$I$31,M8055,5),IF(AND(J8055&gt;3.3,J8055&lt;=4),INDEX(价格表!$B$4:$I$31,M8055,6),IF(AND(J8055&gt;4,J8055&lt;=5.5),INDEX(价格表!$B$4:$I$31,M8055,7),IF(J8055&gt;5.5,2.6+INDEX(价格表!$B$4:$I$31,M8055,8)*L8055)))))))</f>
        <v>2.15</v>
      </c>
    </row>
    <row r="8056" spans="1:14">
      <c r="A8056" s="20">
        <v>4606252935267</v>
      </c>
      <c r="B8056" s="18" t="s">
        <v>16</v>
      </c>
      <c r="C8056" s="21">
        <v>20201222</v>
      </c>
      <c r="D8056" s="21">
        <v>610538201209</v>
      </c>
      <c r="E8056" s="21" t="s">
        <v>16</v>
      </c>
      <c r="F8056" s="21">
        <v>20210101</v>
      </c>
      <c r="G8056" s="21" t="s">
        <v>17</v>
      </c>
      <c r="H8056" s="21" t="s">
        <v>39</v>
      </c>
      <c r="I8056" s="21" t="s">
        <v>81</v>
      </c>
      <c r="J8056" s="21">
        <v>1.96</v>
      </c>
      <c r="K8056" s="21" t="s">
        <v>20</v>
      </c>
      <c r="L8056">
        <f t="shared" si="146"/>
        <v>2</v>
      </c>
      <c r="M8056">
        <f>MATCH(H:H,价格表!$B$4:$B$35,0)</f>
        <v>23</v>
      </c>
      <c r="N8056" s="27">
        <f>IF(J8056&lt;=0.3,INDEX(价格表!$B$4:$I$31,M8056,2),IF(AND(J8056&gt;0.3,J8056&lt;=1),INDEX(价格表!$B$4:$I$31,M8056,3),IF(AND(J8056&gt;1,J8056&lt;=2.2),INDEX(价格表!$B$4:$I$31,M8056,4),IF(AND(J8056&gt;2.2,J8056&lt;=3.3),INDEX(价格表!$B$4:$I$31,M8056,5),IF(AND(J8056&gt;3.3,J8056&lt;=4),INDEX(价格表!$B$4:$I$31,M8056,6),IF(AND(J8056&gt;4,J8056&lt;=5.5),INDEX(价格表!$B$4:$I$31,M8056,7),IF(J8056&gt;5.5,2.6+INDEX(价格表!$B$4:$I$31,M8056,8)*L8056)))))))</f>
        <v>2.15</v>
      </c>
    </row>
    <row r="8057" spans="1:14">
      <c r="A8057" s="20">
        <v>4606294258910</v>
      </c>
      <c r="B8057" s="18" t="s">
        <v>16</v>
      </c>
      <c r="C8057" s="21">
        <v>20201222</v>
      </c>
      <c r="D8057" s="21">
        <v>610538201209</v>
      </c>
      <c r="E8057" s="21" t="s">
        <v>16</v>
      </c>
      <c r="F8057" s="21">
        <v>20210101</v>
      </c>
      <c r="G8057" s="21" t="s">
        <v>17</v>
      </c>
      <c r="H8057" s="21" t="s">
        <v>39</v>
      </c>
      <c r="I8057" s="21" t="s">
        <v>81</v>
      </c>
      <c r="J8057" s="21">
        <v>2.1</v>
      </c>
      <c r="K8057" s="21" t="s">
        <v>20</v>
      </c>
      <c r="L8057">
        <f t="shared" si="146"/>
        <v>3</v>
      </c>
      <c r="M8057">
        <f>MATCH(H:H,价格表!$B$4:$B$35,0)</f>
        <v>23</v>
      </c>
      <c r="N8057" s="27">
        <f>IF(J8057&lt;=0.3,INDEX(价格表!$B$4:$I$31,M8057,2),IF(AND(J8057&gt;0.3,J8057&lt;=1),INDEX(价格表!$B$4:$I$31,M8057,3),IF(AND(J8057&gt;1,J8057&lt;=2.2),INDEX(价格表!$B$4:$I$31,M8057,4),IF(AND(J8057&gt;2.2,J8057&lt;=3.3),INDEX(价格表!$B$4:$I$31,M8057,5),IF(AND(J8057&gt;3.3,J8057&lt;=4),INDEX(价格表!$B$4:$I$31,M8057,6),IF(AND(J8057&gt;4,J8057&lt;=5.5),INDEX(价格表!$B$4:$I$31,M8057,7),IF(J8057&gt;5.5,2.6+INDEX(价格表!$B$4:$I$31,M8057,8)*L8057)))))))</f>
        <v>2.15</v>
      </c>
    </row>
    <row r="8058" spans="1:14">
      <c r="A8058" s="20">
        <v>4311140708268</v>
      </c>
      <c r="B8058" s="18" t="s">
        <v>16</v>
      </c>
      <c r="C8058" s="21">
        <v>20201222</v>
      </c>
      <c r="D8058" s="21">
        <v>610538201209</v>
      </c>
      <c r="E8058" s="21" t="s">
        <v>16</v>
      </c>
      <c r="F8058" s="21">
        <v>20210101</v>
      </c>
      <c r="G8058" s="21" t="s">
        <v>17</v>
      </c>
      <c r="H8058" s="21" t="s">
        <v>33</v>
      </c>
      <c r="I8058" s="21" t="s">
        <v>34</v>
      </c>
      <c r="J8058" s="21">
        <v>1.46</v>
      </c>
      <c r="K8058" s="21" t="s">
        <v>20</v>
      </c>
      <c r="L8058">
        <f t="shared" si="146"/>
        <v>2</v>
      </c>
      <c r="M8058">
        <f>MATCH(H:H,价格表!$B$4:$B$35,0)</f>
        <v>13</v>
      </c>
      <c r="N8058" s="27">
        <f>IF(J8058&lt;=0.3,INDEX(价格表!$B$4:$I$31,M8058,2),IF(AND(J8058&gt;0.3,J8058&lt;=1),INDEX(价格表!$B$4:$I$31,M8058,3),IF(AND(J8058&gt;1,J8058&lt;=2.2),INDEX(价格表!$B$4:$I$31,M8058,4),IF(AND(J8058&gt;2.2,J8058&lt;=3.3),INDEX(价格表!$B$4:$I$31,M8058,5),IF(AND(J8058&gt;3.3,J8058&lt;=4),INDEX(价格表!$B$4:$I$31,M8058,6),IF(AND(J8058&gt;4,J8058&lt;=5.5),INDEX(价格表!$B$4:$I$31,M8058,7),IF(J8058&gt;5.5,2.6+INDEX(价格表!$B$4:$I$31,M8058,8)*L8058)))))))</f>
        <v>2.15</v>
      </c>
    </row>
    <row r="8059" spans="1:14">
      <c r="A8059" s="20">
        <v>4311140708270</v>
      </c>
      <c r="B8059" s="18" t="s">
        <v>16</v>
      </c>
      <c r="C8059" s="21">
        <v>20201222</v>
      </c>
      <c r="D8059" s="21">
        <v>610538201209</v>
      </c>
      <c r="E8059" s="21" t="s">
        <v>16</v>
      </c>
      <c r="F8059" s="21">
        <v>20210101</v>
      </c>
      <c r="G8059" s="21" t="s">
        <v>17</v>
      </c>
      <c r="H8059" s="21" t="s">
        <v>68</v>
      </c>
      <c r="I8059" s="21" t="s">
        <v>117</v>
      </c>
      <c r="J8059" s="21">
        <v>1.44</v>
      </c>
      <c r="K8059" s="21" t="s">
        <v>20</v>
      </c>
      <c r="L8059">
        <f t="shared" si="146"/>
        <v>2</v>
      </c>
      <c r="M8059">
        <f>MATCH(H:H,价格表!$B$4:$B$35,0)</f>
        <v>5</v>
      </c>
      <c r="N8059" s="27">
        <f>IF(J8059&lt;=0.3,INDEX(价格表!$B$4:$I$31,M8059,2),IF(AND(J8059&gt;0.3,J8059&lt;=1),INDEX(价格表!$B$4:$I$31,M8059,3),IF(AND(J8059&gt;1,J8059&lt;=2.2),INDEX(价格表!$B$4:$I$31,M8059,4),IF(AND(J8059&gt;2.2,J8059&lt;=3.3),INDEX(价格表!$B$4:$I$31,M8059,5),IF(AND(J8059&gt;3.3,J8059&lt;=4),INDEX(价格表!$B$4:$I$31,M8059,6),IF(AND(J8059&gt;4,J8059&lt;=5.5),INDEX(价格表!$B$4:$I$31,M8059,7),IF(J8059&gt;5.5,2.6+INDEX(价格表!$B$4:$I$31,M8059,8)*L8059)))))))</f>
        <v>2.15</v>
      </c>
    </row>
    <row r="8060" spans="1:14">
      <c r="A8060" s="20">
        <v>4311140708272</v>
      </c>
      <c r="B8060" s="18" t="s">
        <v>16</v>
      </c>
      <c r="C8060" s="21">
        <v>20201222</v>
      </c>
      <c r="D8060" s="21">
        <v>610538201209</v>
      </c>
      <c r="E8060" s="21" t="s">
        <v>16</v>
      </c>
      <c r="F8060" s="21">
        <v>20210101</v>
      </c>
      <c r="G8060" s="21" t="s">
        <v>17</v>
      </c>
      <c r="H8060" s="21" t="s">
        <v>88</v>
      </c>
      <c r="I8060" s="21" t="s">
        <v>250</v>
      </c>
      <c r="J8060" s="21">
        <v>1.44</v>
      </c>
      <c r="K8060" s="21" t="s">
        <v>20</v>
      </c>
      <c r="L8060">
        <f t="shared" si="146"/>
        <v>2</v>
      </c>
      <c r="M8060">
        <f>MATCH(H:H,价格表!$B$4:$B$35,0)</f>
        <v>19</v>
      </c>
      <c r="N8060" s="27">
        <f>IF(J8060&lt;=0.3,INDEX(价格表!$B$4:$I$31,M8060,2),IF(AND(J8060&gt;0.3,J8060&lt;=1),INDEX(价格表!$B$4:$I$31,M8060,3),IF(AND(J8060&gt;1,J8060&lt;=2.2),INDEX(价格表!$B$4:$I$31,M8060,4),IF(AND(J8060&gt;2.2,J8060&lt;=3.3),INDEX(价格表!$B$4:$I$31,M8060,5),IF(AND(J8060&gt;3.3,J8060&lt;=4),INDEX(价格表!$B$4:$I$31,M8060,6),IF(AND(J8060&gt;4,J8060&lt;=5.5),INDEX(价格表!$B$4:$I$31,M8060,7),IF(J8060&gt;5.5,2.6+INDEX(价格表!$B$4:$I$31,M8060,8)*L8060)))))))</f>
        <v>2.15</v>
      </c>
    </row>
    <row r="8061" spans="1:14">
      <c r="A8061" s="20">
        <v>4311140708273</v>
      </c>
      <c r="B8061" s="18" t="s">
        <v>16</v>
      </c>
      <c r="C8061" s="21">
        <v>20201222</v>
      </c>
      <c r="D8061" s="21">
        <v>610538201209</v>
      </c>
      <c r="E8061" s="21" t="s">
        <v>16</v>
      </c>
      <c r="F8061" s="21">
        <v>20210101</v>
      </c>
      <c r="G8061" s="21" t="s">
        <v>17</v>
      </c>
      <c r="H8061" s="21" t="s">
        <v>50</v>
      </c>
      <c r="I8061" s="21" t="s">
        <v>51</v>
      </c>
      <c r="J8061" s="21">
        <v>1.44</v>
      </c>
      <c r="K8061" s="21" t="s">
        <v>20</v>
      </c>
      <c r="L8061">
        <f t="shared" si="146"/>
        <v>2</v>
      </c>
      <c r="M8061">
        <f>MATCH(H:H,价格表!$B$4:$B$35,0)</f>
        <v>4</v>
      </c>
      <c r="N8061" s="27">
        <f>IF(J8061&lt;=0.3,INDEX(价格表!$B$4:$I$31,M8061,2),IF(AND(J8061&gt;0.3,J8061&lt;=1),INDEX(价格表!$B$4:$I$31,M8061,3),IF(AND(J8061&gt;1,J8061&lt;=2.2),INDEX(价格表!$B$4:$I$31,M8061,4),IF(AND(J8061&gt;2.2,J8061&lt;=3.3),INDEX(价格表!$B$4:$I$31,M8061,5),IF(AND(J8061&gt;3.3,J8061&lt;=4),INDEX(价格表!$B$4:$I$31,M8061,6),IF(AND(J8061&gt;4,J8061&lt;=5.5),INDEX(价格表!$B$4:$I$31,M8061,7),IF(J8061&gt;5.5,2.6+INDEX(价格表!$B$4:$I$31,M8061,8)*L8061)))))))</f>
        <v>2.15</v>
      </c>
    </row>
    <row r="8062" spans="1:14">
      <c r="A8062" s="20">
        <v>4311140708274</v>
      </c>
      <c r="B8062" s="18" t="s">
        <v>16</v>
      </c>
      <c r="C8062" s="21">
        <v>20201222</v>
      </c>
      <c r="D8062" s="21">
        <v>610538201209</v>
      </c>
      <c r="E8062" s="21" t="s">
        <v>16</v>
      </c>
      <c r="F8062" s="21">
        <v>20210101</v>
      </c>
      <c r="G8062" s="21" t="s">
        <v>17</v>
      </c>
      <c r="H8062" s="21" t="s">
        <v>50</v>
      </c>
      <c r="I8062" s="21" t="s">
        <v>51</v>
      </c>
      <c r="J8062" s="21">
        <v>1.44</v>
      </c>
      <c r="K8062" s="21" t="s">
        <v>20</v>
      </c>
      <c r="L8062">
        <f t="shared" si="146"/>
        <v>2</v>
      </c>
      <c r="M8062">
        <f>MATCH(H:H,价格表!$B$4:$B$35,0)</f>
        <v>4</v>
      </c>
      <c r="N8062" s="27">
        <f>IF(J8062&lt;=0.3,INDEX(价格表!$B$4:$I$31,M8062,2),IF(AND(J8062&gt;0.3,J8062&lt;=1),INDEX(价格表!$B$4:$I$31,M8062,3),IF(AND(J8062&gt;1,J8062&lt;=2.2),INDEX(价格表!$B$4:$I$31,M8062,4),IF(AND(J8062&gt;2.2,J8062&lt;=3.3),INDEX(价格表!$B$4:$I$31,M8062,5),IF(AND(J8062&gt;3.3,J8062&lt;=4),INDEX(价格表!$B$4:$I$31,M8062,6),IF(AND(J8062&gt;4,J8062&lt;=5.5),INDEX(价格表!$B$4:$I$31,M8062,7),IF(J8062&gt;5.5,2.6+INDEX(价格表!$B$4:$I$31,M8062,8)*L8062)))))))</f>
        <v>2.15</v>
      </c>
    </row>
    <row r="8063" spans="1:14">
      <c r="A8063" s="20">
        <v>4311140708275</v>
      </c>
      <c r="B8063" s="18" t="s">
        <v>16</v>
      </c>
      <c r="C8063" s="21">
        <v>20201222</v>
      </c>
      <c r="D8063" s="21">
        <v>610538201209</v>
      </c>
      <c r="E8063" s="21" t="s">
        <v>16</v>
      </c>
      <c r="F8063" s="21">
        <v>20210101</v>
      </c>
      <c r="G8063" s="21" t="s">
        <v>17</v>
      </c>
      <c r="H8063" s="21" t="s">
        <v>56</v>
      </c>
      <c r="I8063" s="21" t="s">
        <v>106</v>
      </c>
      <c r="J8063" s="21">
        <v>1.62</v>
      </c>
      <c r="K8063" s="21" t="s">
        <v>20</v>
      </c>
      <c r="L8063">
        <f t="shared" si="146"/>
        <v>2</v>
      </c>
      <c r="M8063">
        <f>MATCH(H:H,价格表!$B$4:$B$35,0)</f>
        <v>11</v>
      </c>
      <c r="N8063" s="27">
        <f>IF(J8063&lt;=0.3,INDEX(价格表!$B$4:$I$31,M8063,2),IF(AND(J8063&gt;0.3,J8063&lt;=1),INDEX(价格表!$B$4:$I$31,M8063,3),IF(AND(J8063&gt;1,J8063&lt;=2.2),INDEX(价格表!$B$4:$I$31,M8063,4),IF(AND(J8063&gt;2.2,J8063&lt;=3.3),INDEX(价格表!$B$4:$I$31,M8063,5),IF(AND(J8063&gt;3.3,J8063&lt;=4),INDEX(价格表!$B$4:$I$31,M8063,6),IF(AND(J8063&gt;4,J8063&lt;=5.5),INDEX(价格表!$B$4:$I$31,M8063,7),IF(J8063&gt;5.5,2.6+INDEX(价格表!$B$4:$I$31,M8063,8)*L8063)))))))</f>
        <v>2.15</v>
      </c>
    </row>
    <row r="8064" spans="1:14">
      <c r="A8064" s="20">
        <v>4311140708276</v>
      </c>
      <c r="B8064" s="18" t="s">
        <v>16</v>
      </c>
      <c r="C8064" s="21">
        <v>20201222</v>
      </c>
      <c r="D8064" s="21">
        <v>610538201209</v>
      </c>
      <c r="E8064" s="21" t="s">
        <v>16</v>
      </c>
      <c r="F8064" s="21">
        <v>20210101</v>
      </c>
      <c r="G8064" s="21" t="s">
        <v>17</v>
      </c>
      <c r="H8064" s="21" t="s">
        <v>88</v>
      </c>
      <c r="I8064" s="21" t="s">
        <v>101</v>
      </c>
      <c r="J8064" s="21">
        <v>1.48</v>
      </c>
      <c r="K8064" s="21" t="s">
        <v>20</v>
      </c>
      <c r="L8064">
        <f t="shared" si="146"/>
        <v>2</v>
      </c>
      <c r="M8064">
        <f>MATCH(H:H,价格表!$B$4:$B$35,0)</f>
        <v>19</v>
      </c>
      <c r="N8064" s="27">
        <f>IF(J8064&lt;=0.3,INDEX(价格表!$B$4:$I$31,M8064,2),IF(AND(J8064&gt;0.3,J8064&lt;=1),INDEX(价格表!$B$4:$I$31,M8064,3),IF(AND(J8064&gt;1,J8064&lt;=2.2),INDEX(价格表!$B$4:$I$31,M8064,4),IF(AND(J8064&gt;2.2,J8064&lt;=3.3),INDEX(价格表!$B$4:$I$31,M8064,5),IF(AND(J8064&gt;3.3,J8064&lt;=4),INDEX(价格表!$B$4:$I$31,M8064,6),IF(AND(J8064&gt;4,J8064&lt;=5.5),INDEX(价格表!$B$4:$I$31,M8064,7),IF(J8064&gt;5.5,2.6+INDEX(价格表!$B$4:$I$31,M8064,8)*L8064)))))))</f>
        <v>2.15</v>
      </c>
    </row>
    <row r="8065" spans="1:14">
      <c r="A8065" s="20">
        <v>4311140709370</v>
      </c>
      <c r="B8065" s="18" t="s">
        <v>16</v>
      </c>
      <c r="C8065" s="21">
        <v>20201222</v>
      </c>
      <c r="D8065" s="21">
        <v>610538201209</v>
      </c>
      <c r="E8065" s="21" t="s">
        <v>16</v>
      </c>
      <c r="F8065" s="21">
        <v>20210101</v>
      </c>
      <c r="G8065" s="21" t="s">
        <v>17</v>
      </c>
      <c r="H8065" s="21" t="s">
        <v>50</v>
      </c>
      <c r="I8065" s="21" t="s">
        <v>345</v>
      </c>
      <c r="J8065" s="21">
        <v>1.5</v>
      </c>
      <c r="K8065" s="21" t="s">
        <v>20</v>
      </c>
      <c r="L8065">
        <f t="shared" si="146"/>
        <v>2</v>
      </c>
      <c r="M8065">
        <f>MATCH(H:H,价格表!$B$4:$B$35,0)</f>
        <v>4</v>
      </c>
      <c r="N8065" s="27">
        <f>IF(J8065&lt;=0.3,INDEX(价格表!$B$4:$I$31,M8065,2),IF(AND(J8065&gt;0.3,J8065&lt;=1),INDEX(价格表!$B$4:$I$31,M8065,3),IF(AND(J8065&gt;1,J8065&lt;=2.2),INDEX(价格表!$B$4:$I$31,M8065,4),IF(AND(J8065&gt;2.2,J8065&lt;=3.3),INDEX(价格表!$B$4:$I$31,M8065,5),IF(AND(J8065&gt;3.3,J8065&lt;=4),INDEX(价格表!$B$4:$I$31,M8065,6),IF(AND(J8065&gt;4,J8065&lt;=5.5),INDEX(价格表!$B$4:$I$31,M8065,7),IF(J8065&gt;5.5,2.6+INDEX(价格表!$B$4:$I$31,M8065,8)*L8065)))))))</f>
        <v>2.15</v>
      </c>
    </row>
    <row r="8066" spans="1:14">
      <c r="A8066" s="20">
        <v>4311140709371</v>
      </c>
      <c r="B8066" s="18" t="s">
        <v>16</v>
      </c>
      <c r="C8066" s="21">
        <v>20201222</v>
      </c>
      <c r="D8066" s="21">
        <v>610538201209</v>
      </c>
      <c r="E8066" s="21" t="s">
        <v>16</v>
      </c>
      <c r="F8066" s="21">
        <v>20210101</v>
      </c>
      <c r="G8066" s="21" t="s">
        <v>17</v>
      </c>
      <c r="H8066" s="21" t="s">
        <v>21</v>
      </c>
      <c r="I8066" s="21" t="s">
        <v>179</v>
      </c>
      <c r="J8066" s="21">
        <v>1.49</v>
      </c>
      <c r="K8066" s="21" t="s">
        <v>20</v>
      </c>
      <c r="L8066">
        <f t="shared" si="146"/>
        <v>2</v>
      </c>
      <c r="M8066">
        <f>MATCH(H:H,价格表!$B$4:$B$35,0)</f>
        <v>20</v>
      </c>
      <c r="N8066" s="27">
        <f>IF(J8066&lt;=0.3,INDEX(价格表!$B$4:$I$31,M8066,2),IF(AND(J8066&gt;0.3,J8066&lt;=1),INDEX(价格表!$B$4:$I$31,M8066,3),IF(AND(J8066&gt;1,J8066&lt;=2.2),INDEX(价格表!$B$4:$I$31,M8066,4),IF(AND(J8066&gt;2.2,J8066&lt;=3.3),INDEX(价格表!$B$4:$I$31,M8066,5),IF(AND(J8066&gt;3.3,J8066&lt;=4),INDEX(价格表!$B$4:$I$31,M8066,6),IF(AND(J8066&gt;4,J8066&lt;=5.5),INDEX(价格表!$B$4:$I$31,M8066,7),IF(J8066&gt;5.5,2.6+INDEX(价格表!$B$4:$I$31,M8066,8)*L8066)))))))</f>
        <v>2.15</v>
      </c>
    </row>
    <row r="8067" spans="1:14">
      <c r="A8067" s="20">
        <v>4311140709374</v>
      </c>
      <c r="B8067" s="18" t="s">
        <v>16</v>
      </c>
      <c r="C8067" s="21">
        <v>20201222</v>
      </c>
      <c r="D8067" s="21">
        <v>610538201209</v>
      </c>
      <c r="E8067" s="21" t="s">
        <v>16</v>
      </c>
      <c r="F8067" s="21">
        <v>20210101</v>
      </c>
      <c r="G8067" s="21" t="s">
        <v>17</v>
      </c>
      <c r="H8067" s="21" t="s">
        <v>18</v>
      </c>
      <c r="I8067" s="21" t="s">
        <v>278</v>
      </c>
      <c r="J8067" s="21">
        <v>1.48</v>
      </c>
      <c r="K8067" s="21" t="s">
        <v>20</v>
      </c>
      <c r="L8067">
        <f t="shared" si="146"/>
        <v>2</v>
      </c>
      <c r="M8067">
        <f>MATCH(H:H,价格表!$B$4:$B$35,0)</f>
        <v>1</v>
      </c>
      <c r="N8067" s="27">
        <f>IF(J8067&lt;=0.3,INDEX(价格表!$B$4:$I$31,M8067,2),IF(AND(J8067&gt;0.3,J8067&lt;=1),INDEX(价格表!$B$4:$I$31,M8067,3),IF(AND(J8067&gt;1,J8067&lt;=2.2),INDEX(价格表!$B$4:$I$31,M8067,4),IF(AND(J8067&gt;2.2,J8067&lt;=3.3),INDEX(价格表!$B$4:$I$31,M8067,5),IF(AND(J8067&gt;3.3,J8067&lt;=4),INDEX(价格表!$B$4:$I$31,M8067,6),IF(AND(J8067&gt;4,J8067&lt;=5.5),INDEX(价格表!$B$4:$I$31,M8067,7),IF(J8067&gt;5.5,2.6+INDEX(价格表!$B$4:$I$31,M8067,8)*L8067)))))))</f>
        <v>2.15</v>
      </c>
    </row>
    <row r="8068" spans="1:14">
      <c r="A8068" s="20">
        <v>4311140709375</v>
      </c>
      <c r="B8068" s="18" t="s">
        <v>16</v>
      </c>
      <c r="C8068" s="21">
        <v>20201222</v>
      </c>
      <c r="D8068" s="21">
        <v>610538201209</v>
      </c>
      <c r="E8068" s="21" t="s">
        <v>16</v>
      </c>
      <c r="F8068" s="21">
        <v>20210101</v>
      </c>
      <c r="G8068" s="21" t="s">
        <v>17</v>
      </c>
      <c r="H8068" s="21" t="s">
        <v>21</v>
      </c>
      <c r="I8068" s="21" t="s">
        <v>205</v>
      </c>
      <c r="J8068" s="21">
        <v>1.49</v>
      </c>
      <c r="K8068" s="21" t="s">
        <v>20</v>
      </c>
      <c r="L8068">
        <f t="shared" ref="L8068:L8131" si="148">ROUNDUP(J8068,0)</f>
        <v>2</v>
      </c>
      <c r="M8068">
        <f>MATCH(H:H,价格表!$B$4:$B$35,0)</f>
        <v>20</v>
      </c>
      <c r="N8068" s="27">
        <f>IF(J8068&lt;=0.3,INDEX(价格表!$B$4:$I$31,M8068,2),IF(AND(J8068&gt;0.3,J8068&lt;=1),INDEX(价格表!$B$4:$I$31,M8068,3),IF(AND(J8068&gt;1,J8068&lt;=2.2),INDEX(价格表!$B$4:$I$31,M8068,4),IF(AND(J8068&gt;2.2,J8068&lt;=3.3),INDEX(价格表!$B$4:$I$31,M8068,5),IF(AND(J8068&gt;3.3,J8068&lt;=4),INDEX(价格表!$B$4:$I$31,M8068,6),IF(AND(J8068&gt;4,J8068&lt;=5.5),INDEX(价格表!$B$4:$I$31,M8068,7),IF(J8068&gt;5.5,2.6+INDEX(价格表!$B$4:$I$31,M8068,8)*L8068)))))))</f>
        <v>2.15</v>
      </c>
    </row>
    <row r="8069" spans="1:14">
      <c r="A8069" s="20">
        <v>4311140709376</v>
      </c>
      <c r="B8069" s="18" t="s">
        <v>16</v>
      </c>
      <c r="C8069" s="21">
        <v>20201222</v>
      </c>
      <c r="D8069" s="21">
        <v>610538201209</v>
      </c>
      <c r="E8069" s="21" t="s">
        <v>16</v>
      </c>
      <c r="F8069" s="21">
        <v>20210101</v>
      </c>
      <c r="G8069" s="21" t="s">
        <v>17</v>
      </c>
      <c r="H8069" s="21" t="s">
        <v>27</v>
      </c>
      <c r="I8069" s="21" t="s">
        <v>134</v>
      </c>
      <c r="J8069" s="21">
        <v>1.48</v>
      </c>
      <c r="K8069" s="21" t="s">
        <v>20</v>
      </c>
      <c r="L8069">
        <f t="shared" si="148"/>
        <v>2</v>
      </c>
      <c r="M8069">
        <f>MATCH(H:H,价格表!$B$4:$B$35,0)</f>
        <v>3</v>
      </c>
      <c r="N8069" s="27">
        <f>IF(J8069&lt;=0.3,INDEX(价格表!$B$4:$I$31,M8069,2),IF(AND(J8069&gt;0.3,J8069&lt;=1),INDEX(价格表!$B$4:$I$31,M8069,3),IF(AND(J8069&gt;1,J8069&lt;=2.2),INDEX(价格表!$B$4:$I$31,M8069,4),IF(AND(J8069&gt;2.2,J8069&lt;=3.3),INDEX(价格表!$B$4:$I$31,M8069,5),IF(AND(J8069&gt;3.3,J8069&lt;=4),INDEX(价格表!$B$4:$I$31,M8069,6),IF(AND(J8069&gt;4,J8069&lt;=5.5),INDEX(价格表!$B$4:$I$31,M8069,7),IF(J8069&gt;5.5,2.6+INDEX(价格表!$B$4:$I$31,M8069,8)*L8069)))))))</f>
        <v>2.15</v>
      </c>
    </row>
    <row r="8070" spans="1:14">
      <c r="A8070" s="20">
        <v>4311140709378</v>
      </c>
      <c r="B8070" s="18" t="s">
        <v>16</v>
      </c>
      <c r="C8070" s="21">
        <v>20201222</v>
      </c>
      <c r="D8070" s="21">
        <v>610538201209</v>
      </c>
      <c r="E8070" s="21" t="s">
        <v>16</v>
      </c>
      <c r="F8070" s="21">
        <v>20210101</v>
      </c>
      <c r="G8070" s="21" t="s">
        <v>17</v>
      </c>
      <c r="H8070" s="21" t="s">
        <v>27</v>
      </c>
      <c r="I8070" s="21" t="s">
        <v>210</v>
      </c>
      <c r="J8070" s="21">
        <v>1.53</v>
      </c>
      <c r="K8070" s="21" t="s">
        <v>20</v>
      </c>
      <c r="L8070">
        <f t="shared" si="148"/>
        <v>2</v>
      </c>
      <c r="M8070">
        <f>MATCH(H:H,价格表!$B$4:$B$35,0)</f>
        <v>3</v>
      </c>
      <c r="N8070" s="27">
        <f>IF(J8070&lt;=0.3,INDEX(价格表!$B$4:$I$31,M8070,2),IF(AND(J8070&gt;0.3,J8070&lt;=1),INDEX(价格表!$B$4:$I$31,M8070,3),IF(AND(J8070&gt;1,J8070&lt;=2.2),INDEX(价格表!$B$4:$I$31,M8070,4),IF(AND(J8070&gt;2.2,J8070&lt;=3.3),INDEX(价格表!$B$4:$I$31,M8070,5),IF(AND(J8070&gt;3.3,J8070&lt;=4),INDEX(价格表!$B$4:$I$31,M8070,6),IF(AND(J8070&gt;4,J8070&lt;=5.5),INDEX(价格表!$B$4:$I$31,M8070,7),IF(J8070&gt;5.5,2.6+INDEX(价格表!$B$4:$I$31,M8070,8)*L8070)))))))</f>
        <v>2.15</v>
      </c>
    </row>
    <row r="8071" spans="1:14">
      <c r="A8071" s="20">
        <v>4311140709379</v>
      </c>
      <c r="B8071" s="18" t="s">
        <v>16</v>
      </c>
      <c r="C8071" s="21">
        <v>20201222</v>
      </c>
      <c r="D8071" s="21">
        <v>610538201209</v>
      </c>
      <c r="E8071" s="21" t="s">
        <v>16</v>
      </c>
      <c r="F8071" s="21">
        <v>20210101</v>
      </c>
      <c r="G8071" s="21" t="s">
        <v>17</v>
      </c>
      <c r="H8071" s="21" t="s">
        <v>18</v>
      </c>
      <c r="I8071" s="21" t="s">
        <v>145</v>
      </c>
      <c r="J8071" s="21">
        <v>1.52</v>
      </c>
      <c r="K8071" s="21" t="s">
        <v>20</v>
      </c>
      <c r="L8071">
        <f t="shared" si="148"/>
        <v>2</v>
      </c>
      <c r="M8071">
        <f>MATCH(H:H,价格表!$B$4:$B$35,0)</f>
        <v>1</v>
      </c>
      <c r="N8071" s="27">
        <f>IF(J8071&lt;=0.3,INDEX(价格表!$B$4:$I$31,M8071,2),IF(AND(J8071&gt;0.3,J8071&lt;=1),INDEX(价格表!$B$4:$I$31,M8071,3),IF(AND(J8071&gt;1,J8071&lt;=2.2),INDEX(价格表!$B$4:$I$31,M8071,4),IF(AND(J8071&gt;2.2,J8071&lt;=3.3),INDEX(价格表!$B$4:$I$31,M8071,5),IF(AND(J8071&gt;3.3,J8071&lt;=4),INDEX(价格表!$B$4:$I$31,M8071,6),IF(AND(J8071&gt;4,J8071&lt;=5.5),INDEX(价格表!$B$4:$I$31,M8071,7),IF(J8071&gt;5.5,2.6+INDEX(价格表!$B$4:$I$31,M8071,8)*L8071)))))))</f>
        <v>2.15</v>
      </c>
    </row>
    <row r="8072" spans="1:14">
      <c r="A8072" s="20">
        <v>4311140715915</v>
      </c>
      <c r="B8072" s="18" t="s">
        <v>16</v>
      </c>
      <c r="C8072" s="21">
        <v>20201222</v>
      </c>
      <c r="D8072" s="21">
        <v>610538201209</v>
      </c>
      <c r="E8072" s="21" t="s">
        <v>16</v>
      </c>
      <c r="F8072" s="21">
        <v>20210101</v>
      </c>
      <c r="G8072" s="21" t="s">
        <v>17</v>
      </c>
      <c r="H8072" s="21" t="s">
        <v>37</v>
      </c>
      <c r="I8072" s="21" t="s">
        <v>105</v>
      </c>
      <c r="J8072" s="21">
        <v>1.72</v>
      </c>
      <c r="K8072" s="21" t="s">
        <v>20</v>
      </c>
      <c r="L8072">
        <f t="shared" si="148"/>
        <v>2</v>
      </c>
      <c r="M8072">
        <f>MATCH(H:H,价格表!$B$4:$B$35,0)</f>
        <v>12</v>
      </c>
      <c r="N8072" s="27">
        <f>IF(J8072&lt;=0.3,INDEX(价格表!$B$4:$I$31,M8072,2),IF(AND(J8072&gt;0.3,J8072&lt;=1),INDEX(价格表!$B$4:$I$31,M8072,3),IF(AND(J8072&gt;1,J8072&lt;=2.2),INDEX(价格表!$B$4:$I$31,M8072,4),IF(AND(J8072&gt;2.2,J8072&lt;=3.3),INDEX(价格表!$B$4:$I$31,M8072,5),IF(AND(J8072&gt;3.3,J8072&lt;=4),INDEX(价格表!$B$4:$I$31,M8072,6),IF(AND(J8072&gt;4,J8072&lt;=5.5),INDEX(价格表!$B$4:$I$31,M8072,7),IF(J8072&gt;5.5,2.6+INDEX(价格表!$B$4:$I$31,M8072,8)*L8072)))))))</f>
        <v>2.15</v>
      </c>
    </row>
    <row r="8073" spans="1:14">
      <c r="A8073" s="20">
        <v>4311140715917</v>
      </c>
      <c r="B8073" s="18" t="s">
        <v>16</v>
      </c>
      <c r="C8073" s="21">
        <v>20201222</v>
      </c>
      <c r="D8073" s="21">
        <v>610538201209</v>
      </c>
      <c r="E8073" s="21" t="s">
        <v>16</v>
      </c>
      <c r="F8073" s="21">
        <v>20210101</v>
      </c>
      <c r="G8073" s="21" t="s">
        <v>17</v>
      </c>
      <c r="H8073" s="21" t="s">
        <v>45</v>
      </c>
      <c r="I8073" s="21" t="s">
        <v>87</v>
      </c>
      <c r="J8073" s="21">
        <v>1.44</v>
      </c>
      <c r="K8073" s="21" t="s">
        <v>20</v>
      </c>
      <c r="L8073">
        <f t="shared" si="148"/>
        <v>2</v>
      </c>
      <c r="M8073">
        <f>MATCH(H:H,价格表!$B$4:$B$35,0)</f>
        <v>9</v>
      </c>
      <c r="N8073" s="27">
        <f>IF(J8073&lt;=0.3,INDEX(价格表!$B$4:$I$31,M8073,2),IF(AND(J8073&gt;0.3,J8073&lt;=1),INDEX(价格表!$B$4:$I$31,M8073,3),IF(AND(J8073&gt;1,J8073&lt;=2.2),INDEX(价格表!$B$4:$I$31,M8073,4),IF(AND(J8073&gt;2.2,J8073&lt;=3.3),INDEX(价格表!$B$4:$I$31,M8073,5),IF(AND(J8073&gt;3.3,J8073&lt;=4),INDEX(价格表!$B$4:$I$31,M8073,6),IF(AND(J8073&gt;4,J8073&lt;=5.5),INDEX(价格表!$B$4:$I$31,M8073,7),IF(J8073&gt;5.5,2.6+INDEX(价格表!$B$4:$I$31,M8073,8)*L8073)))))))</f>
        <v>2.15</v>
      </c>
    </row>
    <row r="8074" spans="1:14">
      <c r="A8074" s="20">
        <v>4311140715930</v>
      </c>
      <c r="B8074" s="18" t="s">
        <v>16</v>
      </c>
      <c r="C8074" s="21">
        <v>20201222</v>
      </c>
      <c r="D8074" s="21">
        <v>610538201209</v>
      </c>
      <c r="E8074" s="21" t="s">
        <v>16</v>
      </c>
      <c r="F8074" s="21">
        <v>20210101</v>
      </c>
      <c r="G8074" s="21" t="s">
        <v>17</v>
      </c>
      <c r="H8074" s="21" t="s">
        <v>23</v>
      </c>
      <c r="I8074" s="21" t="s">
        <v>32</v>
      </c>
      <c r="J8074" s="21">
        <v>1.45</v>
      </c>
      <c r="K8074" s="21" t="s">
        <v>20</v>
      </c>
      <c r="L8074">
        <f t="shared" si="148"/>
        <v>2</v>
      </c>
      <c r="M8074">
        <f>MATCH(H:H,价格表!$B$4:$B$35,0)</f>
        <v>15</v>
      </c>
      <c r="N8074" s="27">
        <f>IF(J8074&lt;=0.3,INDEX(价格表!$B$4:$I$31,M8074,2),IF(AND(J8074&gt;0.3,J8074&lt;=1),INDEX(价格表!$B$4:$I$31,M8074,3),IF(AND(J8074&gt;1,J8074&lt;=2.2),INDEX(价格表!$B$4:$I$31,M8074,4),IF(AND(J8074&gt;2.2,J8074&lt;=3.3),INDEX(价格表!$B$4:$I$31,M8074,5),IF(AND(J8074&gt;3.3,J8074&lt;=4),INDEX(价格表!$B$4:$I$31,M8074,6),IF(AND(J8074&gt;4,J8074&lt;=5.5),INDEX(价格表!$B$4:$I$31,M8074,7),IF(J8074&gt;5.5,2.6+INDEX(价格表!$B$4:$I$31,M8074,8)*L8074)))))))</f>
        <v>2.15</v>
      </c>
    </row>
    <row r="8075" spans="1:14">
      <c r="A8075" s="20">
        <v>4311140716556</v>
      </c>
      <c r="B8075" s="18" t="s">
        <v>16</v>
      </c>
      <c r="C8075" s="21">
        <v>20201222</v>
      </c>
      <c r="D8075" s="21">
        <v>610538201209</v>
      </c>
      <c r="E8075" s="21" t="s">
        <v>16</v>
      </c>
      <c r="F8075" s="21">
        <v>20210101</v>
      </c>
      <c r="G8075" s="21" t="s">
        <v>17</v>
      </c>
      <c r="H8075" s="21" t="s">
        <v>43</v>
      </c>
      <c r="I8075" s="21" t="s">
        <v>95</v>
      </c>
      <c r="J8075" s="21">
        <v>1.6</v>
      </c>
      <c r="K8075" s="21" t="s">
        <v>20</v>
      </c>
      <c r="L8075">
        <f t="shared" si="148"/>
        <v>2</v>
      </c>
      <c r="M8075">
        <f>MATCH(H:H,价格表!$B$4:$B$35,0)</f>
        <v>10</v>
      </c>
      <c r="N8075" s="27">
        <f>IF(J8075&lt;=0.3,INDEX(价格表!$B$4:$I$31,M8075,2),IF(AND(J8075&gt;0.3,J8075&lt;=1),INDEX(价格表!$B$4:$I$31,M8075,3),IF(AND(J8075&gt;1,J8075&lt;=2.2),INDEX(价格表!$B$4:$I$31,M8075,4),IF(AND(J8075&gt;2.2,J8075&lt;=3.3),INDEX(价格表!$B$4:$I$31,M8075,5),IF(AND(J8075&gt;3.3,J8075&lt;=4),INDEX(价格表!$B$4:$I$31,M8075,6),IF(AND(J8075&gt;4,J8075&lt;=5.5),INDEX(价格表!$B$4:$I$31,M8075,7),IF(J8075&gt;5.5,2.6+INDEX(价格表!$B$4:$I$31,M8075,8)*L8075)))))))</f>
        <v>2.15</v>
      </c>
    </row>
    <row r="8076" spans="1:14">
      <c r="A8076" s="20">
        <v>4311140717081</v>
      </c>
      <c r="B8076" s="18" t="s">
        <v>16</v>
      </c>
      <c r="C8076" s="21">
        <v>20201222</v>
      </c>
      <c r="D8076" s="21">
        <v>610538201209</v>
      </c>
      <c r="E8076" s="21" t="s">
        <v>16</v>
      </c>
      <c r="F8076" s="21">
        <v>20210101</v>
      </c>
      <c r="G8076" s="21" t="s">
        <v>17</v>
      </c>
      <c r="H8076" s="21" t="s">
        <v>25</v>
      </c>
      <c r="I8076" s="21" t="s">
        <v>84</v>
      </c>
      <c r="J8076" s="21">
        <v>1.65</v>
      </c>
      <c r="K8076" s="21" t="s">
        <v>20</v>
      </c>
      <c r="L8076">
        <f t="shared" si="148"/>
        <v>2</v>
      </c>
      <c r="M8076">
        <f>MATCH(H:H,价格表!$B$4:$B$35,0)</f>
        <v>25</v>
      </c>
      <c r="N8076" s="27">
        <f>IF(J8076&lt;=0.3,INDEX(价格表!$B$4:$I$31,M8076,2),IF(AND(J8076&gt;0.3,J8076&lt;=1),INDEX(价格表!$B$4:$I$31,M8076,3),IF(AND(J8076&gt;1,J8076&lt;=2.2),INDEX(价格表!$B$4:$I$31,M8076,4),IF(AND(J8076&gt;2.2,J8076&lt;=3.3),INDEX(价格表!$B$4:$I$31,M8076,5),IF(AND(J8076&gt;3.3,J8076&lt;=4),INDEX(价格表!$B$4:$I$31,M8076,6),IF(AND(J8076&gt;4,J8076&lt;=5.5),INDEX(价格表!$B$4:$I$31,M8076,7),IF(J8076&gt;5.5,2.6+INDEX(价格表!$B$4:$I$31,M8076,8)*L8076)))))))</f>
        <v>2.15</v>
      </c>
    </row>
    <row r="8077" spans="1:14">
      <c r="A8077" s="20">
        <v>4311140730679</v>
      </c>
      <c r="B8077" s="18" t="s">
        <v>16</v>
      </c>
      <c r="C8077" s="21">
        <v>20201222</v>
      </c>
      <c r="D8077" s="21">
        <v>610538201209</v>
      </c>
      <c r="E8077" s="21" t="s">
        <v>16</v>
      </c>
      <c r="F8077" s="21">
        <v>20210101</v>
      </c>
      <c r="G8077" s="21" t="s">
        <v>17</v>
      </c>
      <c r="H8077" s="21" t="s">
        <v>45</v>
      </c>
      <c r="I8077" s="21" t="s">
        <v>120</v>
      </c>
      <c r="J8077" s="21">
        <v>1.48</v>
      </c>
      <c r="K8077" s="21" t="s">
        <v>20</v>
      </c>
      <c r="L8077">
        <f t="shared" si="148"/>
        <v>2</v>
      </c>
      <c r="M8077">
        <f>MATCH(H:H,价格表!$B$4:$B$35,0)</f>
        <v>9</v>
      </c>
      <c r="N8077" s="27">
        <f>IF(J8077&lt;=0.3,INDEX(价格表!$B$4:$I$31,M8077,2),IF(AND(J8077&gt;0.3,J8077&lt;=1),INDEX(价格表!$B$4:$I$31,M8077,3),IF(AND(J8077&gt;1,J8077&lt;=2.2),INDEX(价格表!$B$4:$I$31,M8077,4),IF(AND(J8077&gt;2.2,J8077&lt;=3.3),INDEX(价格表!$B$4:$I$31,M8077,5),IF(AND(J8077&gt;3.3,J8077&lt;=4),INDEX(价格表!$B$4:$I$31,M8077,6),IF(AND(J8077&gt;4,J8077&lt;=5.5),INDEX(价格表!$B$4:$I$31,M8077,7),IF(J8077&gt;5.5,2.6+INDEX(价格表!$B$4:$I$31,M8077,8)*L8077)))))))</f>
        <v>2.15</v>
      </c>
    </row>
    <row r="8078" spans="1:14">
      <c r="A8078" s="20">
        <v>4311140730680</v>
      </c>
      <c r="B8078" s="18" t="s">
        <v>16</v>
      </c>
      <c r="C8078" s="21">
        <v>20201222</v>
      </c>
      <c r="D8078" s="21">
        <v>610538201209</v>
      </c>
      <c r="E8078" s="21" t="s">
        <v>16</v>
      </c>
      <c r="F8078" s="21">
        <v>20210101</v>
      </c>
      <c r="G8078" s="21" t="s">
        <v>17</v>
      </c>
      <c r="H8078" s="21" t="s">
        <v>23</v>
      </c>
      <c r="I8078" s="21" t="s">
        <v>99</v>
      </c>
      <c r="J8078" s="21">
        <v>1.52</v>
      </c>
      <c r="K8078" s="21" t="s">
        <v>20</v>
      </c>
      <c r="L8078">
        <f t="shared" si="148"/>
        <v>2</v>
      </c>
      <c r="M8078">
        <f>MATCH(H:H,价格表!$B$4:$B$35,0)</f>
        <v>15</v>
      </c>
      <c r="N8078" s="27">
        <f>IF(J8078&lt;=0.3,INDEX(价格表!$B$4:$I$31,M8078,2),IF(AND(J8078&gt;0.3,J8078&lt;=1),INDEX(价格表!$B$4:$I$31,M8078,3),IF(AND(J8078&gt;1,J8078&lt;=2.2),INDEX(价格表!$B$4:$I$31,M8078,4),IF(AND(J8078&gt;2.2,J8078&lt;=3.3),INDEX(价格表!$B$4:$I$31,M8078,5),IF(AND(J8078&gt;3.3,J8078&lt;=4),INDEX(价格表!$B$4:$I$31,M8078,6),IF(AND(J8078&gt;4,J8078&lt;=5.5),INDEX(价格表!$B$4:$I$31,M8078,7),IF(J8078&gt;5.5,2.6+INDEX(价格表!$B$4:$I$31,M8078,8)*L8078)))))))</f>
        <v>2.15</v>
      </c>
    </row>
    <row r="8079" spans="1:14">
      <c r="A8079" s="20">
        <v>4311140730681</v>
      </c>
      <c r="B8079" s="18" t="s">
        <v>16</v>
      </c>
      <c r="C8079" s="21">
        <v>20201222</v>
      </c>
      <c r="D8079" s="21">
        <v>610538201209</v>
      </c>
      <c r="E8079" s="21" t="s">
        <v>16</v>
      </c>
      <c r="F8079" s="21">
        <v>20210101</v>
      </c>
      <c r="G8079" s="21" t="s">
        <v>17</v>
      </c>
      <c r="H8079" s="21" t="s">
        <v>21</v>
      </c>
      <c r="I8079" s="21" t="s">
        <v>204</v>
      </c>
      <c r="J8079" s="21">
        <v>1.48</v>
      </c>
      <c r="K8079" s="21" t="s">
        <v>20</v>
      </c>
      <c r="L8079">
        <f t="shared" si="148"/>
        <v>2</v>
      </c>
      <c r="M8079">
        <f>MATCH(H:H,价格表!$B$4:$B$35,0)</f>
        <v>20</v>
      </c>
      <c r="N8079" s="27">
        <f>IF(J8079&lt;=0.3,INDEX(价格表!$B$4:$I$31,M8079,2),IF(AND(J8079&gt;0.3,J8079&lt;=1),INDEX(价格表!$B$4:$I$31,M8079,3),IF(AND(J8079&gt;1,J8079&lt;=2.2),INDEX(价格表!$B$4:$I$31,M8079,4),IF(AND(J8079&gt;2.2,J8079&lt;=3.3),INDEX(价格表!$B$4:$I$31,M8079,5),IF(AND(J8079&gt;3.3,J8079&lt;=4),INDEX(价格表!$B$4:$I$31,M8079,6),IF(AND(J8079&gt;4,J8079&lt;=5.5),INDEX(价格表!$B$4:$I$31,M8079,7),IF(J8079&gt;5.5,2.6+INDEX(价格表!$B$4:$I$31,M8079,8)*L8079)))))))</f>
        <v>2.15</v>
      </c>
    </row>
    <row r="8080" spans="1:14">
      <c r="A8080" s="20">
        <v>4311140731771</v>
      </c>
      <c r="B8080" s="18" t="s">
        <v>16</v>
      </c>
      <c r="C8080" s="21">
        <v>20201222</v>
      </c>
      <c r="D8080" s="21">
        <v>610538201209</v>
      </c>
      <c r="E8080" s="21" t="s">
        <v>16</v>
      </c>
      <c r="F8080" s="21">
        <v>20210101</v>
      </c>
      <c r="G8080" s="21" t="s">
        <v>17</v>
      </c>
      <c r="H8080" s="21" t="s">
        <v>68</v>
      </c>
      <c r="I8080" s="21" t="s">
        <v>175</v>
      </c>
      <c r="J8080" s="21">
        <v>1.55</v>
      </c>
      <c r="K8080" s="21" t="s">
        <v>20</v>
      </c>
      <c r="L8080">
        <f t="shared" si="148"/>
        <v>2</v>
      </c>
      <c r="M8080">
        <f>MATCH(H:H,价格表!$B$4:$B$35,0)</f>
        <v>5</v>
      </c>
      <c r="N8080" s="27">
        <f>IF(J8080&lt;=0.3,INDEX(价格表!$B$4:$I$31,M8080,2),IF(AND(J8080&gt;0.3,J8080&lt;=1),INDEX(价格表!$B$4:$I$31,M8080,3),IF(AND(J8080&gt;1,J8080&lt;=2.2),INDEX(价格表!$B$4:$I$31,M8080,4),IF(AND(J8080&gt;2.2,J8080&lt;=3.3),INDEX(价格表!$B$4:$I$31,M8080,5),IF(AND(J8080&gt;3.3,J8080&lt;=4),INDEX(价格表!$B$4:$I$31,M8080,6),IF(AND(J8080&gt;4,J8080&lt;=5.5),INDEX(价格表!$B$4:$I$31,M8080,7),IF(J8080&gt;5.5,2.6+INDEX(价格表!$B$4:$I$31,M8080,8)*L8080)))))))</f>
        <v>2.15</v>
      </c>
    </row>
    <row r="8081" spans="1:14">
      <c r="A8081" s="20">
        <v>4311140731772</v>
      </c>
      <c r="B8081" s="18" t="s">
        <v>16</v>
      </c>
      <c r="C8081" s="21">
        <v>20201222</v>
      </c>
      <c r="D8081" s="21">
        <v>610538201209</v>
      </c>
      <c r="E8081" s="21" t="s">
        <v>16</v>
      </c>
      <c r="F8081" s="21">
        <v>20210101</v>
      </c>
      <c r="G8081" s="21" t="s">
        <v>17</v>
      </c>
      <c r="H8081" s="21" t="s">
        <v>21</v>
      </c>
      <c r="I8081" s="21" t="s">
        <v>205</v>
      </c>
      <c r="J8081" s="21">
        <v>1.5</v>
      </c>
      <c r="K8081" s="21" t="s">
        <v>20</v>
      </c>
      <c r="L8081">
        <f t="shared" si="148"/>
        <v>2</v>
      </c>
      <c r="M8081">
        <f>MATCH(H:H,价格表!$B$4:$B$35,0)</f>
        <v>20</v>
      </c>
      <c r="N8081" s="27">
        <f>IF(J8081&lt;=0.3,INDEX(价格表!$B$4:$I$31,M8081,2),IF(AND(J8081&gt;0.3,J8081&lt;=1),INDEX(价格表!$B$4:$I$31,M8081,3),IF(AND(J8081&gt;1,J8081&lt;=2.2),INDEX(价格表!$B$4:$I$31,M8081,4),IF(AND(J8081&gt;2.2,J8081&lt;=3.3),INDEX(价格表!$B$4:$I$31,M8081,5),IF(AND(J8081&gt;3.3,J8081&lt;=4),INDEX(价格表!$B$4:$I$31,M8081,6),IF(AND(J8081&gt;4,J8081&lt;=5.5),INDEX(价格表!$B$4:$I$31,M8081,7),IF(J8081&gt;5.5,2.6+INDEX(价格表!$B$4:$I$31,M8081,8)*L8081)))))))</f>
        <v>2.15</v>
      </c>
    </row>
    <row r="8082" spans="1:14">
      <c r="A8082" s="20">
        <v>4311140731774</v>
      </c>
      <c r="B8082" s="18" t="s">
        <v>16</v>
      </c>
      <c r="C8082" s="21">
        <v>20201222</v>
      </c>
      <c r="D8082" s="21">
        <v>610538201209</v>
      </c>
      <c r="E8082" s="21" t="s">
        <v>16</v>
      </c>
      <c r="F8082" s="21">
        <v>20210101</v>
      </c>
      <c r="G8082" s="21" t="s">
        <v>17</v>
      </c>
      <c r="H8082" s="21" t="s">
        <v>50</v>
      </c>
      <c r="I8082" s="21" t="s">
        <v>177</v>
      </c>
      <c r="J8082" s="21">
        <v>1.5</v>
      </c>
      <c r="K8082" s="21" t="s">
        <v>20</v>
      </c>
      <c r="L8082">
        <f t="shared" si="148"/>
        <v>2</v>
      </c>
      <c r="M8082">
        <f>MATCH(H:H,价格表!$B$4:$B$35,0)</f>
        <v>4</v>
      </c>
      <c r="N8082" s="27">
        <f>IF(J8082&lt;=0.3,INDEX(价格表!$B$4:$I$31,M8082,2),IF(AND(J8082&gt;0.3,J8082&lt;=1),INDEX(价格表!$B$4:$I$31,M8082,3),IF(AND(J8082&gt;1,J8082&lt;=2.2),INDEX(价格表!$B$4:$I$31,M8082,4),IF(AND(J8082&gt;2.2,J8082&lt;=3.3),INDEX(价格表!$B$4:$I$31,M8082,5),IF(AND(J8082&gt;3.3,J8082&lt;=4),INDEX(价格表!$B$4:$I$31,M8082,6),IF(AND(J8082&gt;4,J8082&lt;=5.5),INDEX(价格表!$B$4:$I$31,M8082,7),IF(J8082&gt;5.5,2.6+INDEX(价格表!$B$4:$I$31,M8082,8)*L8082)))))))</f>
        <v>2.15</v>
      </c>
    </row>
    <row r="8083" spans="1:14">
      <c r="A8083" s="20">
        <v>4311140731775</v>
      </c>
      <c r="B8083" s="18" t="s">
        <v>16</v>
      </c>
      <c r="C8083" s="21">
        <v>20201222</v>
      </c>
      <c r="D8083" s="21">
        <v>610538201209</v>
      </c>
      <c r="E8083" s="21" t="s">
        <v>16</v>
      </c>
      <c r="F8083" s="21">
        <v>20210101</v>
      </c>
      <c r="G8083" s="21" t="s">
        <v>17</v>
      </c>
      <c r="H8083" s="21" t="s">
        <v>30</v>
      </c>
      <c r="I8083" s="21" t="s">
        <v>31</v>
      </c>
      <c r="J8083" s="21">
        <v>1.48</v>
      </c>
      <c r="K8083" s="21" t="s">
        <v>20</v>
      </c>
      <c r="L8083">
        <f t="shared" si="148"/>
        <v>2</v>
      </c>
      <c r="M8083">
        <f>MATCH(H:H,价格表!$B$4:$B$35,0)</f>
        <v>16</v>
      </c>
      <c r="N8083" s="27">
        <f>IF(J8083&lt;=0.3,INDEX(价格表!$B$4:$I$31,M8083,2),IF(AND(J8083&gt;0.3,J8083&lt;=1),INDEX(价格表!$B$4:$I$31,M8083,3),IF(AND(J8083&gt;1,J8083&lt;=2.2),INDEX(价格表!$B$4:$I$31,M8083,4),IF(AND(J8083&gt;2.2,J8083&lt;=3.3),INDEX(价格表!$B$4:$I$31,M8083,5),IF(AND(J8083&gt;3.3,J8083&lt;=4),INDEX(价格表!$B$4:$I$31,M8083,6),IF(AND(J8083&gt;4,J8083&lt;=5.5),INDEX(价格表!$B$4:$I$31,M8083,7),IF(J8083&gt;5.5,2.6+INDEX(价格表!$B$4:$I$31,M8083,8)*L8083)))))))</f>
        <v>2.15</v>
      </c>
    </row>
    <row r="8084" spans="1:14">
      <c r="A8084" s="20">
        <v>4311140731776</v>
      </c>
      <c r="B8084" s="18" t="s">
        <v>16</v>
      </c>
      <c r="C8084" s="21">
        <v>20201222</v>
      </c>
      <c r="D8084" s="21">
        <v>610538201209</v>
      </c>
      <c r="E8084" s="21" t="s">
        <v>16</v>
      </c>
      <c r="F8084" s="21">
        <v>20210101</v>
      </c>
      <c r="G8084" s="21" t="s">
        <v>17</v>
      </c>
      <c r="H8084" s="21" t="s">
        <v>23</v>
      </c>
      <c r="I8084" s="21" t="s">
        <v>98</v>
      </c>
      <c r="J8084" s="21">
        <v>1.49</v>
      </c>
      <c r="K8084" s="21" t="s">
        <v>20</v>
      </c>
      <c r="L8084">
        <f t="shared" si="148"/>
        <v>2</v>
      </c>
      <c r="M8084">
        <f>MATCH(H:H,价格表!$B$4:$B$35,0)</f>
        <v>15</v>
      </c>
      <c r="N8084" s="27">
        <f>IF(J8084&lt;=0.3,INDEX(价格表!$B$4:$I$31,M8084,2),IF(AND(J8084&gt;0.3,J8084&lt;=1),INDEX(价格表!$B$4:$I$31,M8084,3),IF(AND(J8084&gt;1,J8084&lt;=2.2),INDEX(价格表!$B$4:$I$31,M8084,4),IF(AND(J8084&gt;2.2,J8084&lt;=3.3),INDEX(价格表!$B$4:$I$31,M8084,5),IF(AND(J8084&gt;3.3,J8084&lt;=4),INDEX(价格表!$B$4:$I$31,M8084,6),IF(AND(J8084&gt;4,J8084&lt;=5.5),INDEX(价格表!$B$4:$I$31,M8084,7),IF(J8084&gt;5.5,2.6+INDEX(价格表!$B$4:$I$31,M8084,8)*L8084)))))))</f>
        <v>2.15</v>
      </c>
    </row>
    <row r="8085" spans="1:14">
      <c r="A8085" s="20">
        <v>4311140731778</v>
      </c>
      <c r="B8085" s="18" t="s">
        <v>16</v>
      </c>
      <c r="C8085" s="21">
        <v>20201222</v>
      </c>
      <c r="D8085" s="21">
        <v>610538201209</v>
      </c>
      <c r="E8085" s="21" t="s">
        <v>16</v>
      </c>
      <c r="F8085" s="21">
        <v>20210101</v>
      </c>
      <c r="G8085" s="21" t="s">
        <v>17</v>
      </c>
      <c r="H8085" s="21" t="s">
        <v>68</v>
      </c>
      <c r="I8085" s="21" t="s">
        <v>249</v>
      </c>
      <c r="J8085" s="21">
        <v>1.51</v>
      </c>
      <c r="K8085" s="21" t="s">
        <v>20</v>
      </c>
      <c r="L8085">
        <f t="shared" si="148"/>
        <v>2</v>
      </c>
      <c r="M8085">
        <f>MATCH(H:H,价格表!$B$4:$B$35,0)</f>
        <v>5</v>
      </c>
      <c r="N8085" s="27">
        <f>IF(J8085&lt;=0.3,INDEX(价格表!$B$4:$I$31,M8085,2),IF(AND(J8085&gt;0.3,J8085&lt;=1),INDEX(价格表!$B$4:$I$31,M8085,3),IF(AND(J8085&gt;1,J8085&lt;=2.2),INDEX(价格表!$B$4:$I$31,M8085,4),IF(AND(J8085&gt;2.2,J8085&lt;=3.3),INDEX(价格表!$B$4:$I$31,M8085,5),IF(AND(J8085&gt;3.3,J8085&lt;=4),INDEX(价格表!$B$4:$I$31,M8085,6),IF(AND(J8085&gt;4,J8085&lt;=5.5),INDEX(价格表!$B$4:$I$31,M8085,7),IF(J8085&gt;5.5,2.6+INDEX(价格表!$B$4:$I$31,M8085,8)*L8085)))))))</f>
        <v>2.15</v>
      </c>
    </row>
    <row r="8086" spans="1:14">
      <c r="A8086" s="20">
        <v>4311140731779</v>
      </c>
      <c r="B8086" s="18" t="s">
        <v>16</v>
      </c>
      <c r="C8086" s="21">
        <v>20201222</v>
      </c>
      <c r="D8086" s="21">
        <v>610538201209</v>
      </c>
      <c r="E8086" s="21" t="s">
        <v>16</v>
      </c>
      <c r="F8086" s="21">
        <v>20210101</v>
      </c>
      <c r="G8086" s="21" t="s">
        <v>17</v>
      </c>
      <c r="H8086" s="21" t="s">
        <v>27</v>
      </c>
      <c r="I8086" s="21" t="s">
        <v>210</v>
      </c>
      <c r="J8086" s="21">
        <v>1.51</v>
      </c>
      <c r="K8086" s="21" t="s">
        <v>20</v>
      </c>
      <c r="L8086">
        <f t="shared" si="148"/>
        <v>2</v>
      </c>
      <c r="M8086">
        <f>MATCH(H:H,价格表!$B$4:$B$35,0)</f>
        <v>3</v>
      </c>
      <c r="N8086" s="27">
        <f>IF(J8086&lt;=0.3,INDEX(价格表!$B$4:$I$31,M8086,2),IF(AND(J8086&gt;0.3,J8086&lt;=1),INDEX(价格表!$B$4:$I$31,M8086,3),IF(AND(J8086&gt;1,J8086&lt;=2.2),INDEX(价格表!$B$4:$I$31,M8086,4),IF(AND(J8086&gt;2.2,J8086&lt;=3.3),INDEX(价格表!$B$4:$I$31,M8086,5),IF(AND(J8086&gt;3.3,J8086&lt;=4),INDEX(价格表!$B$4:$I$31,M8086,6),IF(AND(J8086&gt;4,J8086&lt;=5.5),INDEX(价格表!$B$4:$I$31,M8086,7),IF(J8086&gt;5.5,2.6+INDEX(价格表!$B$4:$I$31,M8086,8)*L8086)))))))</f>
        <v>2.15</v>
      </c>
    </row>
    <row r="8087" spans="1:14">
      <c r="A8087" s="20">
        <v>4311140738654</v>
      </c>
      <c r="B8087" s="18" t="s">
        <v>16</v>
      </c>
      <c r="C8087" s="21">
        <v>20201222</v>
      </c>
      <c r="D8087" s="21">
        <v>610538201209</v>
      </c>
      <c r="E8087" s="21" t="s">
        <v>16</v>
      </c>
      <c r="F8087" s="21">
        <v>20210101</v>
      </c>
      <c r="G8087" s="21" t="s">
        <v>17</v>
      </c>
      <c r="H8087" s="21" t="s">
        <v>75</v>
      </c>
      <c r="I8087" s="21" t="s">
        <v>114</v>
      </c>
      <c r="J8087" s="21">
        <v>1.44</v>
      </c>
      <c r="K8087" s="21" t="s">
        <v>20</v>
      </c>
      <c r="L8087">
        <f t="shared" si="148"/>
        <v>2</v>
      </c>
      <c r="M8087">
        <f>MATCH(H:H,价格表!$B$4:$B$35,0)</f>
        <v>24</v>
      </c>
      <c r="N8087" s="27">
        <f>IF(J8087&lt;=0.3,INDEX(价格表!$B$4:$I$31,M8087,2),IF(AND(J8087&gt;0.3,J8087&lt;=1),INDEX(价格表!$B$4:$I$31,M8087,3),IF(AND(J8087&gt;1,J8087&lt;=2.2),INDEX(价格表!$B$4:$I$31,M8087,4),IF(AND(J8087&gt;2.2,J8087&lt;=3.3),INDEX(价格表!$B$4:$I$31,M8087,5),IF(AND(J8087&gt;3.3,J8087&lt;=4),INDEX(价格表!$B$4:$I$31,M8087,6),IF(AND(J8087&gt;4,J8087&lt;=5.5),INDEX(价格表!$B$4:$I$31,M8087,7),IF(J8087&gt;5.5,2.6+INDEX(价格表!$B$4:$I$31,M8087,8)*L8087)))))))</f>
        <v>2.15</v>
      </c>
    </row>
    <row r="8088" spans="1:14">
      <c r="A8088" s="20">
        <v>4311140739117</v>
      </c>
      <c r="B8088" s="18" t="s">
        <v>16</v>
      </c>
      <c r="C8088" s="21">
        <v>20201222</v>
      </c>
      <c r="D8088" s="21">
        <v>610538201209</v>
      </c>
      <c r="E8088" s="21" t="s">
        <v>16</v>
      </c>
      <c r="F8088" s="21">
        <v>20210101</v>
      </c>
      <c r="G8088" s="21" t="s">
        <v>17</v>
      </c>
      <c r="H8088" s="21" t="s">
        <v>39</v>
      </c>
      <c r="I8088" s="21" t="s">
        <v>208</v>
      </c>
      <c r="J8088" s="21">
        <v>1.48</v>
      </c>
      <c r="K8088" s="21" t="s">
        <v>20</v>
      </c>
      <c r="L8088">
        <f t="shared" si="148"/>
        <v>2</v>
      </c>
      <c r="M8088">
        <f>MATCH(H:H,价格表!$B$4:$B$35,0)</f>
        <v>23</v>
      </c>
      <c r="N8088" s="27">
        <f>IF(J8088&lt;=0.3,INDEX(价格表!$B$4:$I$31,M8088,2),IF(AND(J8088&gt;0.3,J8088&lt;=1),INDEX(价格表!$B$4:$I$31,M8088,3),IF(AND(J8088&gt;1,J8088&lt;=2.2),INDEX(价格表!$B$4:$I$31,M8088,4),IF(AND(J8088&gt;2.2,J8088&lt;=3.3),INDEX(价格表!$B$4:$I$31,M8088,5),IF(AND(J8088&gt;3.3,J8088&lt;=4),INDEX(价格表!$B$4:$I$31,M8088,6),IF(AND(J8088&gt;4,J8088&lt;=5.5),INDEX(价格表!$B$4:$I$31,M8088,7),IF(J8088&gt;5.5,2.6+INDEX(价格表!$B$4:$I$31,M8088,8)*L8088)))))))</f>
        <v>2.15</v>
      </c>
    </row>
    <row r="8089" spans="1:14">
      <c r="A8089" s="20">
        <v>4311140739118</v>
      </c>
      <c r="B8089" s="18" t="s">
        <v>16</v>
      </c>
      <c r="C8089" s="21">
        <v>20201222</v>
      </c>
      <c r="D8089" s="21">
        <v>610538201209</v>
      </c>
      <c r="E8089" s="21" t="s">
        <v>16</v>
      </c>
      <c r="F8089" s="21">
        <v>20210101</v>
      </c>
      <c r="G8089" s="21" t="s">
        <v>17</v>
      </c>
      <c r="H8089" s="21" t="s">
        <v>68</v>
      </c>
      <c r="I8089" s="21" t="s">
        <v>193</v>
      </c>
      <c r="J8089" s="21">
        <v>1.84</v>
      </c>
      <c r="K8089" s="21" t="s">
        <v>20</v>
      </c>
      <c r="L8089">
        <f t="shared" si="148"/>
        <v>2</v>
      </c>
      <c r="M8089">
        <f>MATCH(H:H,价格表!$B$4:$B$35,0)</f>
        <v>5</v>
      </c>
      <c r="N8089" s="27">
        <f>IF(J8089&lt;=0.3,INDEX(价格表!$B$4:$I$31,M8089,2),IF(AND(J8089&gt;0.3,J8089&lt;=1),INDEX(价格表!$B$4:$I$31,M8089,3),IF(AND(J8089&gt;1,J8089&lt;=2.2),INDEX(价格表!$B$4:$I$31,M8089,4),IF(AND(J8089&gt;2.2,J8089&lt;=3.3),INDEX(价格表!$B$4:$I$31,M8089,5),IF(AND(J8089&gt;3.3,J8089&lt;=4),INDEX(价格表!$B$4:$I$31,M8089,6),IF(AND(J8089&gt;4,J8089&lt;=5.5),INDEX(价格表!$B$4:$I$31,M8089,7),IF(J8089&gt;5.5,2.6+INDEX(价格表!$B$4:$I$31,M8089,8)*L8089)))))))</f>
        <v>2.15</v>
      </c>
    </row>
    <row r="8090" spans="1:14">
      <c r="A8090" s="20">
        <v>4311140739119</v>
      </c>
      <c r="B8090" s="18" t="s">
        <v>16</v>
      </c>
      <c r="C8090" s="21">
        <v>20201222</v>
      </c>
      <c r="D8090" s="21">
        <v>610538201209</v>
      </c>
      <c r="E8090" s="21" t="s">
        <v>16</v>
      </c>
      <c r="F8090" s="21">
        <v>20210101</v>
      </c>
      <c r="G8090" s="21" t="s">
        <v>17</v>
      </c>
      <c r="H8090" s="21" t="s">
        <v>18</v>
      </c>
      <c r="I8090" s="21" t="s">
        <v>53</v>
      </c>
      <c r="J8090" s="21">
        <v>1.5</v>
      </c>
      <c r="K8090" s="21" t="s">
        <v>20</v>
      </c>
      <c r="L8090">
        <f t="shared" si="148"/>
        <v>2</v>
      </c>
      <c r="M8090">
        <f>MATCH(H:H,价格表!$B$4:$B$35,0)</f>
        <v>1</v>
      </c>
      <c r="N8090" s="27">
        <f>IF(J8090&lt;=0.3,INDEX(价格表!$B$4:$I$31,M8090,2),IF(AND(J8090&gt;0.3,J8090&lt;=1),INDEX(价格表!$B$4:$I$31,M8090,3),IF(AND(J8090&gt;1,J8090&lt;=2.2),INDEX(价格表!$B$4:$I$31,M8090,4),IF(AND(J8090&gt;2.2,J8090&lt;=3.3),INDEX(价格表!$B$4:$I$31,M8090,5),IF(AND(J8090&gt;3.3,J8090&lt;=4),INDEX(价格表!$B$4:$I$31,M8090,6),IF(AND(J8090&gt;4,J8090&lt;=5.5),INDEX(价格表!$B$4:$I$31,M8090,7),IF(J8090&gt;5.5,2.6+INDEX(价格表!$B$4:$I$31,M8090,8)*L8090)))))))</f>
        <v>2.15</v>
      </c>
    </row>
    <row r="8091" spans="1:14">
      <c r="A8091" s="20">
        <v>4311140739120</v>
      </c>
      <c r="B8091" s="18" t="s">
        <v>16</v>
      </c>
      <c r="C8091" s="21">
        <v>20201222</v>
      </c>
      <c r="D8091" s="21">
        <v>610538201209</v>
      </c>
      <c r="E8091" s="21" t="s">
        <v>16</v>
      </c>
      <c r="F8091" s="21">
        <v>20210101</v>
      </c>
      <c r="G8091" s="21" t="s">
        <v>17</v>
      </c>
      <c r="H8091" s="21" t="s">
        <v>50</v>
      </c>
      <c r="I8091" s="21" t="s">
        <v>62</v>
      </c>
      <c r="J8091" s="21">
        <v>1.49</v>
      </c>
      <c r="K8091" s="21" t="s">
        <v>20</v>
      </c>
      <c r="L8091">
        <f t="shared" si="148"/>
        <v>2</v>
      </c>
      <c r="M8091">
        <f>MATCH(H:H,价格表!$B$4:$B$35,0)</f>
        <v>4</v>
      </c>
      <c r="N8091" s="27">
        <f>IF(J8091&lt;=0.3,INDEX(价格表!$B$4:$I$31,M8091,2),IF(AND(J8091&gt;0.3,J8091&lt;=1),INDEX(价格表!$B$4:$I$31,M8091,3),IF(AND(J8091&gt;1,J8091&lt;=2.2),INDEX(价格表!$B$4:$I$31,M8091,4),IF(AND(J8091&gt;2.2,J8091&lt;=3.3),INDEX(价格表!$B$4:$I$31,M8091,5),IF(AND(J8091&gt;3.3,J8091&lt;=4),INDEX(价格表!$B$4:$I$31,M8091,6),IF(AND(J8091&gt;4,J8091&lt;=5.5),INDEX(价格表!$B$4:$I$31,M8091,7),IF(J8091&gt;5.5,2.6+INDEX(价格表!$B$4:$I$31,M8091,8)*L8091)))))))</f>
        <v>2.15</v>
      </c>
    </row>
    <row r="8092" spans="1:14">
      <c r="A8092" s="20">
        <v>4311140739121</v>
      </c>
      <c r="B8092" s="18" t="s">
        <v>16</v>
      </c>
      <c r="C8092" s="21">
        <v>20201222</v>
      </c>
      <c r="D8092" s="21">
        <v>610538201209</v>
      </c>
      <c r="E8092" s="21" t="s">
        <v>16</v>
      </c>
      <c r="F8092" s="21">
        <v>20210101</v>
      </c>
      <c r="G8092" s="21" t="s">
        <v>17</v>
      </c>
      <c r="H8092" s="21" t="s">
        <v>54</v>
      </c>
      <c r="I8092" s="21" t="s">
        <v>78</v>
      </c>
      <c r="J8092" s="21">
        <v>1.5</v>
      </c>
      <c r="K8092" s="21" t="s">
        <v>20</v>
      </c>
      <c r="L8092">
        <f t="shared" si="148"/>
        <v>2</v>
      </c>
      <c r="M8092">
        <f>MATCH(H:H,价格表!$B$4:$B$35,0)</f>
        <v>14</v>
      </c>
      <c r="N8092" s="27">
        <f>IF(J8092&lt;=0.3,INDEX(价格表!$B$4:$I$31,M8092,2),IF(AND(J8092&gt;0.3,J8092&lt;=1),INDEX(价格表!$B$4:$I$31,M8092,3),IF(AND(J8092&gt;1,J8092&lt;=2.2),INDEX(价格表!$B$4:$I$31,M8092,4),IF(AND(J8092&gt;2.2,J8092&lt;=3.3),INDEX(价格表!$B$4:$I$31,M8092,5),IF(AND(J8092&gt;3.3,J8092&lt;=4),INDEX(价格表!$B$4:$I$31,M8092,6),IF(AND(J8092&gt;4,J8092&lt;=5.5),INDEX(价格表!$B$4:$I$31,M8092,7),IF(J8092&gt;5.5,2.6+INDEX(价格表!$B$4:$I$31,M8092,8)*L8092)))))))</f>
        <v>2.15</v>
      </c>
    </row>
    <row r="8093" spans="1:14">
      <c r="A8093" s="20">
        <v>4311140739122</v>
      </c>
      <c r="B8093" s="18" t="s">
        <v>16</v>
      </c>
      <c r="C8093" s="21">
        <v>20201222</v>
      </c>
      <c r="D8093" s="21">
        <v>610538201209</v>
      </c>
      <c r="E8093" s="21" t="s">
        <v>16</v>
      </c>
      <c r="F8093" s="21">
        <v>20210101</v>
      </c>
      <c r="G8093" s="21" t="s">
        <v>17</v>
      </c>
      <c r="H8093" s="21" t="s">
        <v>27</v>
      </c>
      <c r="I8093" s="21" t="s">
        <v>28</v>
      </c>
      <c r="J8093" s="21">
        <v>1.54</v>
      </c>
      <c r="K8093" s="21" t="s">
        <v>20</v>
      </c>
      <c r="L8093">
        <f t="shared" si="148"/>
        <v>2</v>
      </c>
      <c r="M8093">
        <f>MATCH(H:H,价格表!$B$4:$B$35,0)</f>
        <v>3</v>
      </c>
      <c r="N8093" s="27">
        <f>IF(J8093&lt;=0.3,INDEX(价格表!$B$4:$I$31,M8093,2),IF(AND(J8093&gt;0.3,J8093&lt;=1),INDEX(价格表!$B$4:$I$31,M8093,3),IF(AND(J8093&gt;1,J8093&lt;=2.2),INDEX(价格表!$B$4:$I$31,M8093,4),IF(AND(J8093&gt;2.2,J8093&lt;=3.3),INDEX(价格表!$B$4:$I$31,M8093,5),IF(AND(J8093&gt;3.3,J8093&lt;=4),INDEX(价格表!$B$4:$I$31,M8093,6),IF(AND(J8093&gt;4,J8093&lt;=5.5),INDEX(价格表!$B$4:$I$31,M8093,7),IF(J8093&gt;5.5,2.6+INDEX(价格表!$B$4:$I$31,M8093,8)*L8093)))))))</f>
        <v>2.15</v>
      </c>
    </row>
    <row r="8094" spans="1:14">
      <c r="A8094" s="20">
        <v>4311140739123</v>
      </c>
      <c r="B8094" s="18" t="s">
        <v>16</v>
      </c>
      <c r="C8094" s="21">
        <v>20201222</v>
      </c>
      <c r="D8094" s="21">
        <v>610538201209</v>
      </c>
      <c r="E8094" s="21" t="s">
        <v>16</v>
      </c>
      <c r="F8094" s="21">
        <v>20210101</v>
      </c>
      <c r="G8094" s="21" t="s">
        <v>17</v>
      </c>
      <c r="H8094" s="21" t="s">
        <v>18</v>
      </c>
      <c r="I8094" s="21" t="s">
        <v>53</v>
      </c>
      <c r="J8094" s="21">
        <v>1.5</v>
      </c>
      <c r="K8094" s="21" t="s">
        <v>20</v>
      </c>
      <c r="L8094">
        <f t="shared" si="148"/>
        <v>2</v>
      </c>
      <c r="M8094">
        <f>MATCH(H:H,价格表!$B$4:$B$35,0)</f>
        <v>1</v>
      </c>
      <c r="N8094" s="27">
        <f>IF(J8094&lt;=0.3,INDEX(价格表!$B$4:$I$31,M8094,2),IF(AND(J8094&gt;0.3,J8094&lt;=1),INDEX(价格表!$B$4:$I$31,M8094,3),IF(AND(J8094&gt;1,J8094&lt;=2.2),INDEX(价格表!$B$4:$I$31,M8094,4),IF(AND(J8094&gt;2.2,J8094&lt;=3.3),INDEX(价格表!$B$4:$I$31,M8094,5),IF(AND(J8094&gt;3.3,J8094&lt;=4),INDEX(价格表!$B$4:$I$31,M8094,6),IF(AND(J8094&gt;4,J8094&lt;=5.5),INDEX(价格表!$B$4:$I$31,M8094,7),IF(J8094&gt;5.5,2.6+INDEX(价格表!$B$4:$I$31,M8094,8)*L8094)))))))</f>
        <v>2.15</v>
      </c>
    </row>
    <row r="8095" spans="1:14">
      <c r="A8095" s="20">
        <v>4311140739125</v>
      </c>
      <c r="B8095" s="18" t="s">
        <v>16</v>
      </c>
      <c r="C8095" s="21">
        <v>20201222</v>
      </c>
      <c r="D8095" s="21">
        <v>610538201209</v>
      </c>
      <c r="E8095" s="21" t="s">
        <v>16</v>
      </c>
      <c r="F8095" s="21">
        <v>20210101</v>
      </c>
      <c r="G8095" s="21" t="s">
        <v>17</v>
      </c>
      <c r="H8095" s="21" t="s">
        <v>37</v>
      </c>
      <c r="I8095" s="21" t="s">
        <v>90</v>
      </c>
      <c r="J8095" s="21">
        <v>1.5</v>
      </c>
      <c r="K8095" s="21" t="s">
        <v>20</v>
      </c>
      <c r="L8095">
        <f t="shared" si="148"/>
        <v>2</v>
      </c>
      <c r="M8095">
        <f>MATCH(H:H,价格表!$B$4:$B$35,0)</f>
        <v>12</v>
      </c>
      <c r="N8095" s="27">
        <f>IF(J8095&lt;=0.3,INDEX(价格表!$B$4:$I$31,M8095,2),IF(AND(J8095&gt;0.3,J8095&lt;=1),INDEX(价格表!$B$4:$I$31,M8095,3),IF(AND(J8095&gt;1,J8095&lt;=2.2),INDEX(价格表!$B$4:$I$31,M8095,4),IF(AND(J8095&gt;2.2,J8095&lt;=3.3),INDEX(价格表!$B$4:$I$31,M8095,5),IF(AND(J8095&gt;3.3,J8095&lt;=4),INDEX(价格表!$B$4:$I$31,M8095,6),IF(AND(J8095&gt;4,J8095&lt;=5.5),INDEX(价格表!$B$4:$I$31,M8095,7),IF(J8095&gt;5.5,2.6+INDEX(价格表!$B$4:$I$31,M8095,8)*L8095)))))))</f>
        <v>2.15</v>
      </c>
    </row>
    <row r="8096" spans="1:14">
      <c r="A8096" s="20">
        <v>4311140739126</v>
      </c>
      <c r="B8096" s="18" t="s">
        <v>16</v>
      </c>
      <c r="C8096" s="21">
        <v>20201222</v>
      </c>
      <c r="D8096" s="21">
        <v>610538201209</v>
      </c>
      <c r="E8096" s="21" t="s">
        <v>16</v>
      </c>
      <c r="F8096" s="21">
        <v>20210101</v>
      </c>
      <c r="G8096" s="21" t="s">
        <v>17</v>
      </c>
      <c r="H8096" s="21" t="s">
        <v>45</v>
      </c>
      <c r="I8096" s="21" t="s">
        <v>167</v>
      </c>
      <c r="J8096" s="21">
        <v>1.48</v>
      </c>
      <c r="K8096" s="21" t="s">
        <v>20</v>
      </c>
      <c r="L8096">
        <f t="shared" si="148"/>
        <v>2</v>
      </c>
      <c r="M8096">
        <f>MATCH(H:H,价格表!$B$4:$B$35,0)</f>
        <v>9</v>
      </c>
      <c r="N8096" s="27">
        <f>IF(J8096&lt;=0.3,INDEX(价格表!$B$4:$I$31,M8096,2),IF(AND(J8096&gt;0.3,J8096&lt;=1),INDEX(价格表!$B$4:$I$31,M8096,3),IF(AND(J8096&gt;1,J8096&lt;=2.2),INDEX(价格表!$B$4:$I$31,M8096,4),IF(AND(J8096&gt;2.2,J8096&lt;=3.3),INDEX(价格表!$B$4:$I$31,M8096,5),IF(AND(J8096&gt;3.3,J8096&lt;=4),INDEX(价格表!$B$4:$I$31,M8096,6),IF(AND(J8096&gt;4,J8096&lt;=5.5),INDEX(价格表!$B$4:$I$31,M8096,7),IF(J8096&gt;5.5,2.6+INDEX(价格表!$B$4:$I$31,M8096,8)*L8096)))))))</f>
        <v>2.15</v>
      </c>
    </row>
    <row r="8097" spans="1:14">
      <c r="A8097" s="20">
        <v>4311140745239</v>
      </c>
      <c r="B8097" s="18" t="s">
        <v>16</v>
      </c>
      <c r="C8097" s="21">
        <v>20201222</v>
      </c>
      <c r="D8097" s="21">
        <v>610538201209</v>
      </c>
      <c r="E8097" s="21" t="s">
        <v>16</v>
      </c>
      <c r="F8097" s="21">
        <v>20210101</v>
      </c>
      <c r="G8097" s="21" t="s">
        <v>17</v>
      </c>
      <c r="H8097" s="21" t="s">
        <v>21</v>
      </c>
      <c r="I8097" s="21" t="s">
        <v>228</v>
      </c>
      <c r="J8097" s="21">
        <v>1.62</v>
      </c>
      <c r="K8097" s="21" t="s">
        <v>20</v>
      </c>
      <c r="L8097">
        <f t="shared" si="148"/>
        <v>2</v>
      </c>
      <c r="M8097">
        <f>MATCH(H:H,价格表!$B$4:$B$35,0)</f>
        <v>20</v>
      </c>
      <c r="N8097" s="27">
        <f>IF(J8097&lt;=0.3,INDEX(价格表!$B$4:$I$31,M8097,2),IF(AND(J8097&gt;0.3,J8097&lt;=1),INDEX(价格表!$B$4:$I$31,M8097,3),IF(AND(J8097&gt;1,J8097&lt;=2.2),INDEX(价格表!$B$4:$I$31,M8097,4),IF(AND(J8097&gt;2.2,J8097&lt;=3.3),INDEX(价格表!$B$4:$I$31,M8097,5),IF(AND(J8097&gt;3.3,J8097&lt;=4),INDEX(价格表!$B$4:$I$31,M8097,6),IF(AND(J8097&gt;4,J8097&lt;=5.5),INDEX(价格表!$B$4:$I$31,M8097,7),IF(J8097&gt;5.5,2.6+INDEX(价格表!$B$4:$I$31,M8097,8)*L8097)))))))</f>
        <v>2.15</v>
      </c>
    </row>
    <row r="8098" spans="1:14">
      <c r="A8098" s="20">
        <v>4311140745243</v>
      </c>
      <c r="B8098" s="18" t="s">
        <v>16</v>
      </c>
      <c r="C8098" s="21">
        <v>20201222</v>
      </c>
      <c r="D8098" s="21">
        <v>610538201209</v>
      </c>
      <c r="E8098" s="21" t="s">
        <v>16</v>
      </c>
      <c r="F8098" s="21">
        <v>20210101</v>
      </c>
      <c r="G8098" s="21" t="s">
        <v>17</v>
      </c>
      <c r="H8098" s="21" t="s">
        <v>82</v>
      </c>
      <c r="I8098" s="21" t="s">
        <v>83</v>
      </c>
      <c r="J8098" s="21">
        <v>1.44</v>
      </c>
      <c r="K8098" s="21" t="s">
        <v>20</v>
      </c>
      <c r="L8098">
        <f t="shared" si="148"/>
        <v>2</v>
      </c>
      <c r="M8098">
        <f>MATCH(H:H,价格表!$B$4:$B$35,0)</f>
        <v>2</v>
      </c>
      <c r="N8098" s="27">
        <f>IF(J8098&lt;=0.3,INDEX(价格表!$B$4:$I$31,M8098,2),IF(AND(J8098&gt;0.3,J8098&lt;=1),INDEX(价格表!$B$4:$I$31,M8098,3),IF(AND(J8098&gt;1,J8098&lt;=2.2),INDEX(价格表!$B$4:$I$31,M8098,4),IF(AND(J8098&gt;2.2,J8098&lt;=3.3),INDEX(价格表!$B$4:$I$31,M8098,5),IF(AND(J8098&gt;3.3,J8098&lt;=4),INDEX(价格表!$B$4:$I$31,M8098,6),IF(AND(J8098&gt;4,J8098&lt;=5.5),INDEX(价格表!$B$4:$I$31,M8098,7),IF(J8098&gt;5.5,2.6+INDEX(价格表!$B$4:$I$31,M8098,8)*L8098)))))))</f>
        <v>2.15</v>
      </c>
    </row>
    <row r="8099" spans="1:14">
      <c r="A8099" s="20">
        <v>4311140745973</v>
      </c>
      <c r="B8099" s="18" t="s">
        <v>16</v>
      </c>
      <c r="C8099" s="21">
        <v>20201222</v>
      </c>
      <c r="D8099" s="21">
        <v>610538201209</v>
      </c>
      <c r="E8099" s="21" t="s">
        <v>16</v>
      </c>
      <c r="F8099" s="21">
        <v>20210101</v>
      </c>
      <c r="G8099" s="21" t="s">
        <v>17</v>
      </c>
      <c r="H8099" s="21" t="s">
        <v>56</v>
      </c>
      <c r="I8099" s="21" t="s">
        <v>57</v>
      </c>
      <c r="J8099" s="21">
        <v>1.46</v>
      </c>
      <c r="K8099" s="21" t="s">
        <v>20</v>
      </c>
      <c r="L8099">
        <f t="shared" si="148"/>
        <v>2</v>
      </c>
      <c r="M8099">
        <f>MATCH(H:H,价格表!$B$4:$B$35,0)</f>
        <v>11</v>
      </c>
      <c r="N8099" s="27">
        <f>IF(J8099&lt;=0.3,INDEX(价格表!$B$4:$I$31,M8099,2),IF(AND(J8099&gt;0.3,J8099&lt;=1),INDEX(价格表!$B$4:$I$31,M8099,3),IF(AND(J8099&gt;1,J8099&lt;=2.2),INDEX(价格表!$B$4:$I$31,M8099,4),IF(AND(J8099&gt;2.2,J8099&lt;=3.3),INDEX(价格表!$B$4:$I$31,M8099,5),IF(AND(J8099&gt;3.3,J8099&lt;=4),INDEX(价格表!$B$4:$I$31,M8099,6),IF(AND(J8099&gt;4,J8099&lt;=5.5),INDEX(价格表!$B$4:$I$31,M8099,7),IF(J8099&gt;5.5,2.6+INDEX(价格表!$B$4:$I$31,M8099,8)*L8099)))))))</f>
        <v>2.15</v>
      </c>
    </row>
    <row r="8100" spans="1:14">
      <c r="A8100" s="20">
        <v>4311140745974</v>
      </c>
      <c r="B8100" s="18" t="s">
        <v>16</v>
      </c>
      <c r="C8100" s="21">
        <v>20201222</v>
      </c>
      <c r="D8100" s="21">
        <v>610538201209</v>
      </c>
      <c r="E8100" s="21" t="s">
        <v>16</v>
      </c>
      <c r="F8100" s="21">
        <v>20210101</v>
      </c>
      <c r="G8100" s="21" t="s">
        <v>17</v>
      </c>
      <c r="H8100" s="21" t="s">
        <v>23</v>
      </c>
      <c r="I8100" s="21" t="s">
        <v>202</v>
      </c>
      <c r="J8100" s="21">
        <v>1.49</v>
      </c>
      <c r="K8100" s="21" t="s">
        <v>20</v>
      </c>
      <c r="L8100">
        <f t="shared" si="148"/>
        <v>2</v>
      </c>
      <c r="M8100">
        <f>MATCH(H:H,价格表!$B$4:$B$35,0)</f>
        <v>15</v>
      </c>
      <c r="N8100" s="27">
        <f>IF(J8100&lt;=0.3,INDEX(价格表!$B$4:$I$31,M8100,2),IF(AND(J8100&gt;0.3,J8100&lt;=1),INDEX(价格表!$B$4:$I$31,M8100,3),IF(AND(J8100&gt;1,J8100&lt;=2.2),INDEX(价格表!$B$4:$I$31,M8100,4),IF(AND(J8100&gt;2.2,J8100&lt;=3.3),INDEX(价格表!$B$4:$I$31,M8100,5),IF(AND(J8100&gt;3.3,J8100&lt;=4),INDEX(价格表!$B$4:$I$31,M8100,6),IF(AND(J8100&gt;4,J8100&lt;=5.5),INDEX(价格表!$B$4:$I$31,M8100,7),IF(J8100&gt;5.5,2.6+INDEX(价格表!$B$4:$I$31,M8100,8)*L8100)))))))</f>
        <v>2.15</v>
      </c>
    </row>
    <row r="8101" spans="1:14">
      <c r="A8101" s="20">
        <v>4311140745975</v>
      </c>
      <c r="B8101" s="18" t="s">
        <v>16</v>
      </c>
      <c r="C8101" s="21">
        <v>20201222</v>
      </c>
      <c r="D8101" s="21">
        <v>610538201209</v>
      </c>
      <c r="E8101" s="21" t="s">
        <v>16</v>
      </c>
      <c r="F8101" s="21">
        <v>20210101</v>
      </c>
      <c r="G8101" s="21" t="s">
        <v>17</v>
      </c>
      <c r="H8101" s="21" t="s">
        <v>68</v>
      </c>
      <c r="I8101" s="21" t="s">
        <v>140</v>
      </c>
      <c r="J8101" s="21">
        <v>1.5</v>
      </c>
      <c r="K8101" s="21" t="s">
        <v>20</v>
      </c>
      <c r="L8101">
        <f t="shared" si="148"/>
        <v>2</v>
      </c>
      <c r="M8101">
        <f>MATCH(H:H,价格表!$B$4:$B$35,0)</f>
        <v>5</v>
      </c>
      <c r="N8101" s="27">
        <f>IF(J8101&lt;=0.3,INDEX(价格表!$B$4:$I$31,M8101,2),IF(AND(J8101&gt;0.3,J8101&lt;=1),INDEX(价格表!$B$4:$I$31,M8101,3),IF(AND(J8101&gt;1,J8101&lt;=2.2),INDEX(价格表!$B$4:$I$31,M8101,4),IF(AND(J8101&gt;2.2,J8101&lt;=3.3),INDEX(价格表!$B$4:$I$31,M8101,5),IF(AND(J8101&gt;3.3,J8101&lt;=4),INDEX(价格表!$B$4:$I$31,M8101,6),IF(AND(J8101&gt;4,J8101&lt;=5.5),INDEX(价格表!$B$4:$I$31,M8101,7),IF(J8101&gt;5.5,2.6+INDEX(价格表!$B$4:$I$31,M8101,8)*L8101)))))))</f>
        <v>2.15</v>
      </c>
    </row>
    <row r="8102" spans="1:14">
      <c r="A8102" s="20">
        <v>4311140745976</v>
      </c>
      <c r="B8102" s="18" t="s">
        <v>16</v>
      </c>
      <c r="C8102" s="21">
        <v>20201222</v>
      </c>
      <c r="D8102" s="21">
        <v>610538201209</v>
      </c>
      <c r="E8102" s="21" t="s">
        <v>16</v>
      </c>
      <c r="F8102" s="21">
        <v>20210101</v>
      </c>
      <c r="G8102" s="21" t="s">
        <v>17</v>
      </c>
      <c r="H8102" s="21" t="s">
        <v>39</v>
      </c>
      <c r="I8102" s="21" t="s">
        <v>235</v>
      </c>
      <c r="J8102" s="21">
        <v>1.49</v>
      </c>
      <c r="K8102" s="21" t="s">
        <v>20</v>
      </c>
      <c r="L8102">
        <f t="shared" si="148"/>
        <v>2</v>
      </c>
      <c r="M8102">
        <f>MATCH(H:H,价格表!$B$4:$B$35,0)</f>
        <v>23</v>
      </c>
      <c r="N8102" s="27">
        <f>IF(J8102&lt;=0.3,INDEX(价格表!$B$4:$I$31,M8102,2),IF(AND(J8102&gt;0.3,J8102&lt;=1),INDEX(价格表!$B$4:$I$31,M8102,3),IF(AND(J8102&gt;1,J8102&lt;=2.2),INDEX(价格表!$B$4:$I$31,M8102,4),IF(AND(J8102&gt;2.2,J8102&lt;=3.3),INDEX(价格表!$B$4:$I$31,M8102,5),IF(AND(J8102&gt;3.3,J8102&lt;=4),INDEX(价格表!$B$4:$I$31,M8102,6),IF(AND(J8102&gt;4,J8102&lt;=5.5),INDEX(价格表!$B$4:$I$31,M8102,7),IF(J8102&gt;5.5,2.6+INDEX(价格表!$B$4:$I$31,M8102,8)*L8102)))))))</f>
        <v>2.15</v>
      </c>
    </row>
    <row r="8103" spans="1:14">
      <c r="A8103" s="20">
        <v>4311140746427</v>
      </c>
      <c r="B8103" s="18" t="s">
        <v>16</v>
      </c>
      <c r="C8103" s="21">
        <v>20201222</v>
      </c>
      <c r="D8103" s="21">
        <v>610538201209</v>
      </c>
      <c r="E8103" s="21" t="s">
        <v>16</v>
      </c>
      <c r="F8103" s="21">
        <v>20210101</v>
      </c>
      <c r="G8103" s="21" t="s">
        <v>17</v>
      </c>
      <c r="H8103" s="21" t="s">
        <v>21</v>
      </c>
      <c r="I8103" s="21" t="s">
        <v>201</v>
      </c>
      <c r="J8103" s="21">
        <v>0.98</v>
      </c>
      <c r="K8103" s="21" t="s">
        <v>20</v>
      </c>
      <c r="L8103">
        <f t="shared" si="148"/>
        <v>1</v>
      </c>
      <c r="M8103">
        <f>MATCH(H:H,价格表!$B$4:$B$35,0)</f>
        <v>20</v>
      </c>
      <c r="N8103" s="27">
        <f>IF(J8103&lt;=0.3,INDEX(价格表!$B$4:$I$31,M8103,2),IF(AND(J8103&gt;0.3,J8103&lt;=1),INDEX(价格表!$B$4:$I$31,M8103,3),IF(AND(J8103&gt;1,J8103&lt;=2.2),INDEX(价格表!$B$4:$I$31,M8103,4),IF(AND(J8103&gt;2.2,J8103&lt;=3.3),INDEX(价格表!$B$4:$I$31,M8103,5),IF(AND(J8103&gt;3.3,J8103&lt;=4),INDEX(价格表!$B$4:$I$31,M8103,6),IF(AND(J8103&gt;4,J8103&lt;=5.5),INDEX(价格表!$B$4:$I$31,M8103,7),IF(J8103&gt;5.5,2.6+INDEX(价格表!$B$4:$I$31,M8103,8)*L8103)))))))</f>
        <v>1.8</v>
      </c>
    </row>
    <row r="8104" spans="1:14">
      <c r="A8104" s="20">
        <v>4311140749399</v>
      </c>
      <c r="B8104" s="18" t="s">
        <v>16</v>
      </c>
      <c r="C8104" s="21">
        <v>20201222</v>
      </c>
      <c r="D8104" s="21">
        <v>610538201209</v>
      </c>
      <c r="E8104" s="21" t="s">
        <v>16</v>
      </c>
      <c r="F8104" s="21">
        <v>20210101</v>
      </c>
      <c r="G8104" s="21" t="s">
        <v>17</v>
      </c>
      <c r="H8104" s="21" t="s">
        <v>23</v>
      </c>
      <c r="I8104" s="21" t="s">
        <v>118</v>
      </c>
      <c r="J8104" s="21">
        <v>1.44</v>
      </c>
      <c r="K8104" s="21" t="s">
        <v>20</v>
      </c>
      <c r="L8104">
        <f t="shared" si="148"/>
        <v>2</v>
      </c>
      <c r="M8104">
        <f>MATCH(H:H,价格表!$B$4:$B$35,0)</f>
        <v>15</v>
      </c>
      <c r="N8104" s="27">
        <f>IF(J8104&lt;=0.3,INDEX(价格表!$B$4:$I$31,M8104,2),IF(AND(J8104&gt;0.3,J8104&lt;=1),INDEX(价格表!$B$4:$I$31,M8104,3),IF(AND(J8104&gt;1,J8104&lt;=2.2),INDEX(价格表!$B$4:$I$31,M8104,4),IF(AND(J8104&gt;2.2,J8104&lt;=3.3),INDEX(价格表!$B$4:$I$31,M8104,5),IF(AND(J8104&gt;3.3,J8104&lt;=4),INDEX(价格表!$B$4:$I$31,M8104,6),IF(AND(J8104&gt;4,J8104&lt;=5.5),INDEX(价格表!$B$4:$I$31,M8104,7),IF(J8104&gt;5.5,2.6+INDEX(价格表!$B$4:$I$31,M8104,8)*L8104)))))))</f>
        <v>2.15</v>
      </c>
    </row>
    <row r="8105" spans="1:14">
      <c r="A8105" s="20">
        <v>4311140751736</v>
      </c>
      <c r="B8105" s="18" t="s">
        <v>16</v>
      </c>
      <c r="C8105" s="21">
        <v>20201222</v>
      </c>
      <c r="D8105" s="21">
        <v>610538201209</v>
      </c>
      <c r="E8105" s="21" t="s">
        <v>16</v>
      </c>
      <c r="F8105" s="21">
        <v>20210101</v>
      </c>
      <c r="G8105" s="21" t="s">
        <v>17</v>
      </c>
      <c r="H8105" s="21" t="s">
        <v>27</v>
      </c>
      <c r="I8105" s="21" t="s">
        <v>28</v>
      </c>
      <c r="J8105" s="21">
        <v>1.52</v>
      </c>
      <c r="K8105" s="21" t="s">
        <v>20</v>
      </c>
      <c r="L8105">
        <f t="shared" si="148"/>
        <v>2</v>
      </c>
      <c r="M8105">
        <f>MATCH(H:H,价格表!$B$4:$B$35,0)</f>
        <v>3</v>
      </c>
      <c r="N8105" s="27">
        <f>IF(J8105&lt;=0.3,INDEX(价格表!$B$4:$I$31,M8105,2),IF(AND(J8105&gt;0.3,J8105&lt;=1),INDEX(价格表!$B$4:$I$31,M8105,3),IF(AND(J8105&gt;1,J8105&lt;=2.2),INDEX(价格表!$B$4:$I$31,M8105,4),IF(AND(J8105&gt;2.2,J8105&lt;=3.3),INDEX(价格表!$B$4:$I$31,M8105,5),IF(AND(J8105&gt;3.3,J8105&lt;=4),INDEX(价格表!$B$4:$I$31,M8105,6),IF(AND(J8105&gt;4,J8105&lt;=5.5),INDEX(价格表!$B$4:$I$31,M8105,7),IF(J8105&gt;5.5,2.6+INDEX(价格表!$B$4:$I$31,M8105,8)*L8105)))))))</f>
        <v>2.15</v>
      </c>
    </row>
    <row r="8106" spans="1:14">
      <c r="A8106" s="20">
        <v>4311140751737</v>
      </c>
      <c r="B8106" s="18" t="s">
        <v>16</v>
      </c>
      <c r="C8106" s="21">
        <v>20201222</v>
      </c>
      <c r="D8106" s="21">
        <v>610538201209</v>
      </c>
      <c r="E8106" s="21" t="s">
        <v>16</v>
      </c>
      <c r="F8106" s="21">
        <v>20210101</v>
      </c>
      <c r="G8106" s="21" t="s">
        <v>17</v>
      </c>
      <c r="H8106" s="21" t="s">
        <v>73</v>
      </c>
      <c r="I8106" s="21" t="s">
        <v>365</v>
      </c>
      <c r="J8106" s="21">
        <v>1.49</v>
      </c>
      <c r="K8106" s="21" t="s">
        <v>20</v>
      </c>
      <c r="L8106">
        <f t="shared" si="148"/>
        <v>2</v>
      </c>
      <c r="M8106">
        <f>MATCH(H:H,价格表!$B$4:$B$35,0)</f>
        <v>7</v>
      </c>
      <c r="N8106" s="27">
        <f>IF(J8106&lt;=0.3,INDEX(价格表!$B$4:$I$31,M8106,2),IF(AND(J8106&gt;0.3,J8106&lt;=1),INDEX(价格表!$B$4:$I$31,M8106,3),IF(AND(J8106&gt;1,J8106&lt;=2.2),INDEX(价格表!$B$4:$I$31,M8106,4),IF(AND(J8106&gt;2.2,J8106&lt;=3.3),INDEX(价格表!$B$4:$I$31,M8106,5),IF(AND(J8106&gt;3.3,J8106&lt;=4),INDEX(价格表!$B$4:$I$31,M8106,6),IF(AND(J8106&gt;4,J8106&lt;=5.5),INDEX(价格表!$B$4:$I$31,M8106,7),IF(J8106&gt;5.5,2.6+INDEX(价格表!$B$4:$I$31,M8106,8)*L8106)))))))</f>
        <v>2.15</v>
      </c>
    </row>
    <row r="8107" spans="1:14">
      <c r="A8107" s="20">
        <v>4311140751738</v>
      </c>
      <c r="B8107" s="18" t="s">
        <v>16</v>
      </c>
      <c r="C8107" s="21">
        <v>20201222</v>
      </c>
      <c r="D8107" s="21">
        <v>610538201209</v>
      </c>
      <c r="E8107" s="21" t="s">
        <v>16</v>
      </c>
      <c r="F8107" s="21">
        <v>20210101</v>
      </c>
      <c r="G8107" s="21" t="s">
        <v>17</v>
      </c>
      <c r="H8107" s="21" t="s">
        <v>50</v>
      </c>
      <c r="I8107" s="21" t="s">
        <v>62</v>
      </c>
      <c r="J8107" s="21">
        <v>1.49</v>
      </c>
      <c r="K8107" s="21" t="s">
        <v>20</v>
      </c>
      <c r="L8107">
        <f t="shared" si="148"/>
        <v>2</v>
      </c>
      <c r="M8107">
        <f>MATCH(H:H,价格表!$B$4:$B$35,0)</f>
        <v>4</v>
      </c>
      <c r="N8107" s="27">
        <f>IF(J8107&lt;=0.3,INDEX(价格表!$B$4:$I$31,M8107,2),IF(AND(J8107&gt;0.3,J8107&lt;=1),INDEX(价格表!$B$4:$I$31,M8107,3),IF(AND(J8107&gt;1,J8107&lt;=2.2),INDEX(价格表!$B$4:$I$31,M8107,4),IF(AND(J8107&gt;2.2,J8107&lt;=3.3),INDEX(价格表!$B$4:$I$31,M8107,5),IF(AND(J8107&gt;3.3,J8107&lt;=4),INDEX(价格表!$B$4:$I$31,M8107,6),IF(AND(J8107&gt;4,J8107&lt;=5.5),INDEX(价格表!$B$4:$I$31,M8107,7),IF(J8107&gt;5.5,2.6+INDEX(价格表!$B$4:$I$31,M8107,8)*L8107)))))))</f>
        <v>2.15</v>
      </c>
    </row>
    <row r="8108" spans="1:14">
      <c r="A8108" s="20">
        <v>4311140752256</v>
      </c>
      <c r="B8108" s="18" t="s">
        <v>16</v>
      </c>
      <c r="C8108" s="21">
        <v>20201222</v>
      </c>
      <c r="D8108" s="21">
        <v>610538201209</v>
      </c>
      <c r="E8108" s="21" t="s">
        <v>16</v>
      </c>
      <c r="F8108" s="21">
        <v>20210101</v>
      </c>
      <c r="G8108" s="21" t="s">
        <v>17</v>
      </c>
      <c r="H8108" s="21" t="s">
        <v>27</v>
      </c>
      <c r="I8108" s="21" t="s">
        <v>126</v>
      </c>
      <c r="J8108" s="21">
        <v>1.44</v>
      </c>
      <c r="K8108" s="21" t="s">
        <v>20</v>
      </c>
      <c r="L8108">
        <f t="shared" si="148"/>
        <v>2</v>
      </c>
      <c r="M8108">
        <f>MATCH(H:H,价格表!$B$4:$B$35,0)</f>
        <v>3</v>
      </c>
      <c r="N8108" s="27">
        <f>IF(J8108&lt;=0.3,INDEX(价格表!$B$4:$I$31,M8108,2),IF(AND(J8108&gt;0.3,J8108&lt;=1),INDEX(价格表!$B$4:$I$31,M8108,3),IF(AND(J8108&gt;1,J8108&lt;=2.2),INDEX(价格表!$B$4:$I$31,M8108,4),IF(AND(J8108&gt;2.2,J8108&lt;=3.3),INDEX(价格表!$B$4:$I$31,M8108,5),IF(AND(J8108&gt;3.3,J8108&lt;=4),INDEX(价格表!$B$4:$I$31,M8108,6),IF(AND(J8108&gt;4,J8108&lt;=5.5),INDEX(价格表!$B$4:$I$31,M8108,7),IF(J8108&gt;5.5,2.6+INDEX(价格表!$B$4:$I$31,M8108,8)*L8108)))))))</f>
        <v>2.15</v>
      </c>
    </row>
    <row r="8109" spans="1:14">
      <c r="A8109" s="20">
        <v>4311140752261</v>
      </c>
      <c r="B8109" s="18" t="s">
        <v>16</v>
      </c>
      <c r="C8109" s="21">
        <v>20201222</v>
      </c>
      <c r="D8109" s="21">
        <v>610538201209</v>
      </c>
      <c r="E8109" s="21" t="s">
        <v>16</v>
      </c>
      <c r="F8109" s="21">
        <v>20210101</v>
      </c>
      <c r="G8109" s="21" t="s">
        <v>17</v>
      </c>
      <c r="H8109" s="21" t="s">
        <v>35</v>
      </c>
      <c r="I8109" s="21" t="s">
        <v>186</v>
      </c>
      <c r="J8109" s="21">
        <v>1.44</v>
      </c>
      <c r="K8109" s="21" t="s">
        <v>20</v>
      </c>
      <c r="L8109">
        <f t="shared" si="148"/>
        <v>2</v>
      </c>
      <c r="M8109">
        <f>MATCH(H:H,价格表!$B$4:$B$35,0)</f>
        <v>22</v>
      </c>
      <c r="N8109" s="27">
        <f>IF(J8109&lt;=0.3,INDEX(价格表!$B$4:$I$31,M8109,2),IF(AND(J8109&gt;0.3,J8109&lt;=1),INDEX(价格表!$B$4:$I$31,M8109,3),IF(AND(J8109&gt;1,J8109&lt;=2.2),INDEX(价格表!$B$4:$I$31,M8109,4),IF(AND(J8109&gt;2.2,J8109&lt;=3.3),INDEX(价格表!$B$4:$I$31,M8109,5),IF(AND(J8109&gt;3.3,J8109&lt;=4),INDEX(价格表!$B$4:$I$31,M8109,6),IF(AND(J8109&gt;4,J8109&lt;=5.5),INDEX(价格表!$B$4:$I$31,M8109,7),IF(J8109&gt;5.5,2.6+INDEX(价格表!$B$4:$I$31,M8109,8)*L8109)))))))</f>
        <v>2.15</v>
      </c>
    </row>
    <row r="8110" spans="1:14">
      <c r="A8110" s="20">
        <v>4311140760556</v>
      </c>
      <c r="B8110" s="18" t="s">
        <v>16</v>
      </c>
      <c r="C8110" s="21">
        <v>20201222</v>
      </c>
      <c r="D8110" s="21">
        <v>610538201209</v>
      </c>
      <c r="E8110" s="21" t="s">
        <v>16</v>
      </c>
      <c r="F8110" s="21">
        <v>20210101</v>
      </c>
      <c r="G8110" s="21" t="s">
        <v>17</v>
      </c>
      <c r="H8110" s="21" t="s">
        <v>45</v>
      </c>
      <c r="I8110" s="21" t="s">
        <v>367</v>
      </c>
      <c r="J8110" s="21">
        <v>1.44</v>
      </c>
      <c r="K8110" s="21" t="s">
        <v>20</v>
      </c>
      <c r="L8110">
        <f t="shared" si="148"/>
        <v>2</v>
      </c>
      <c r="M8110">
        <f>MATCH(H:H,价格表!$B$4:$B$35,0)</f>
        <v>9</v>
      </c>
      <c r="N8110" s="27">
        <f>IF(J8110&lt;=0.3,INDEX(价格表!$B$4:$I$31,M8110,2),IF(AND(J8110&gt;0.3,J8110&lt;=1),INDEX(价格表!$B$4:$I$31,M8110,3),IF(AND(J8110&gt;1,J8110&lt;=2.2),INDEX(价格表!$B$4:$I$31,M8110,4),IF(AND(J8110&gt;2.2,J8110&lt;=3.3),INDEX(价格表!$B$4:$I$31,M8110,5),IF(AND(J8110&gt;3.3,J8110&lt;=4),INDEX(价格表!$B$4:$I$31,M8110,6),IF(AND(J8110&gt;4,J8110&lt;=5.5),INDEX(价格表!$B$4:$I$31,M8110,7),IF(J8110&gt;5.5,2.6+INDEX(价格表!$B$4:$I$31,M8110,8)*L8110)))))))</f>
        <v>2.15</v>
      </c>
    </row>
    <row r="8111" spans="1:14">
      <c r="A8111" s="20">
        <v>4311140765358</v>
      </c>
      <c r="B8111" s="18" t="s">
        <v>16</v>
      </c>
      <c r="C8111" s="21">
        <v>20201222</v>
      </c>
      <c r="D8111" s="21">
        <v>610538201209</v>
      </c>
      <c r="E8111" s="21" t="s">
        <v>16</v>
      </c>
      <c r="F8111" s="21">
        <v>20210101</v>
      </c>
      <c r="G8111" s="21" t="s">
        <v>17</v>
      </c>
      <c r="H8111" s="21" t="s">
        <v>18</v>
      </c>
      <c r="I8111" s="21" t="s">
        <v>53</v>
      </c>
      <c r="J8111" s="21">
        <v>1.45</v>
      </c>
      <c r="K8111" s="21" t="s">
        <v>20</v>
      </c>
      <c r="L8111">
        <f t="shared" si="148"/>
        <v>2</v>
      </c>
      <c r="M8111">
        <f>MATCH(H:H,价格表!$B$4:$B$35,0)</f>
        <v>1</v>
      </c>
      <c r="N8111" s="27">
        <f>IF(J8111&lt;=0.3,INDEX(价格表!$B$4:$I$31,M8111,2),IF(AND(J8111&gt;0.3,J8111&lt;=1),INDEX(价格表!$B$4:$I$31,M8111,3),IF(AND(J8111&gt;1,J8111&lt;=2.2),INDEX(价格表!$B$4:$I$31,M8111,4),IF(AND(J8111&gt;2.2,J8111&lt;=3.3),INDEX(价格表!$B$4:$I$31,M8111,5),IF(AND(J8111&gt;3.3,J8111&lt;=4),INDEX(价格表!$B$4:$I$31,M8111,6),IF(AND(J8111&gt;4,J8111&lt;=5.5),INDEX(价格表!$B$4:$I$31,M8111,7),IF(J8111&gt;5.5,2.6+INDEX(价格表!$B$4:$I$31,M8111,8)*L8111)))))))</f>
        <v>2.15</v>
      </c>
    </row>
    <row r="8112" spans="1:14">
      <c r="A8112" s="20">
        <v>4311140775546</v>
      </c>
      <c r="B8112" s="18" t="s">
        <v>16</v>
      </c>
      <c r="C8112" s="21">
        <v>20201222</v>
      </c>
      <c r="D8112" s="21">
        <v>610538201209</v>
      </c>
      <c r="E8112" s="21" t="s">
        <v>16</v>
      </c>
      <c r="F8112" s="21">
        <v>20210101</v>
      </c>
      <c r="G8112" s="21" t="s">
        <v>17</v>
      </c>
      <c r="H8112" s="21" t="s">
        <v>33</v>
      </c>
      <c r="I8112" s="21" t="s">
        <v>34</v>
      </c>
      <c r="J8112" s="21">
        <v>1.44</v>
      </c>
      <c r="K8112" s="21" t="s">
        <v>20</v>
      </c>
      <c r="L8112">
        <f t="shared" si="148"/>
        <v>2</v>
      </c>
      <c r="M8112">
        <f>MATCH(H:H,价格表!$B$4:$B$35,0)</f>
        <v>13</v>
      </c>
      <c r="N8112" s="27">
        <f>IF(J8112&lt;=0.3,INDEX(价格表!$B$4:$I$31,M8112,2),IF(AND(J8112&gt;0.3,J8112&lt;=1),INDEX(价格表!$B$4:$I$31,M8112,3),IF(AND(J8112&gt;1,J8112&lt;=2.2),INDEX(价格表!$B$4:$I$31,M8112,4),IF(AND(J8112&gt;2.2,J8112&lt;=3.3),INDEX(价格表!$B$4:$I$31,M8112,5),IF(AND(J8112&gt;3.3,J8112&lt;=4),INDEX(价格表!$B$4:$I$31,M8112,6),IF(AND(J8112&gt;4,J8112&lt;=5.5),INDEX(价格表!$B$4:$I$31,M8112,7),IF(J8112&gt;5.5,2.6+INDEX(价格表!$B$4:$I$31,M8112,8)*L8112)))))))</f>
        <v>2.15</v>
      </c>
    </row>
    <row r="8113" spans="1:14">
      <c r="A8113" s="20">
        <v>4311140775548</v>
      </c>
      <c r="B8113" s="18" t="s">
        <v>16</v>
      </c>
      <c r="C8113" s="21">
        <v>20201222</v>
      </c>
      <c r="D8113" s="21">
        <v>610538201209</v>
      </c>
      <c r="E8113" s="21" t="s">
        <v>16</v>
      </c>
      <c r="F8113" s="21">
        <v>20210101</v>
      </c>
      <c r="G8113" s="21" t="s">
        <v>17</v>
      </c>
      <c r="H8113" s="21" t="s">
        <v>50</v>
      </c>
      <c r="I8113" s="21" t="s">
        <v>166</v>
      </c>
      <c r="J8113" s="21">
        <v>1.44</v>
      </c>
      <c r="K8113" s="21" t="s">
        <v>20</v>
      </c>
      <c r="L8113">
        <f t="shared" si="148"/>
        <v>2</v>
      </c>
      <c r="M8113">
        <f>MATCH(H:H,价格表!$B$4:$B$35,0)</f>
        <v>4</v>
      </c>
      <c r="N8113" s="27">
        <f>IF(J8113&lt;=0.3,INDEX(价格表!$B$4:$I$31,M8113,2),IF(AND(J8113&gt;0.3,J8113&lt;=1),INDEX(价格表!$B$4:$I$31,M8113,3),IF(AND(J8113&gt;1,J8113&lt;=2.2),INDEX(价格表!$B$4:$I$31,M8113,4),IF(AND(J8113&gt;2.2,J8113&lt;=3.3),INDEX(价格表!$B$4:$I$31,M8113,5),IF(AND(J8113&gt;3.3,J8113&lt;=4),INDEX(价格表!$B$4:$I$31,M8113,6),IF(AND(J8113&gt;4,J8113&lt;=5.5),INDEX(价格表!$B$4:$I$31,M8113,7),IF(J8113&gt;5.5,2.6+INDEX(价格表!$B$4:$I$31,M8113,8)*L8113)))))))</f>
        <v>2.15</v>
      </c>
    </row>
    <row r="8114" spans="1:14">
      <c r="A8114" s="20">
        <v>4311140775551</v>
      </c>
      <c r="B8114" s="18" t="s">
        <v>16</v>
      </c>
      <c r="C8114" s="21">
        <v>20201222</v>
      </c>
      <c r="D8114" s="21">
        <v>610538201209</v>
      </c>
      <c r="E8114" s="21" t="s">
        <v>16</v>
      </c>
      <c r="F8114" s="21">
        <v>20210101</v>
      </c>
      <c r="G8114" s="21" t="s">
        <v>17</v>
      </c>
      <c r="H8114" s="21" t="s">
        <v>39</v>
      </c>
      <c r="I8114" s="21" t="s">
        <v>235</v>
      </c>
      <c r="J8114" s="21">
        <v>1.44</v>
      </c>
      <c r="K8114" s="21" t="s">
        <v>20</v>
      </c>
      <c r="L8114">
        <f t="shared" si="148"/>
        <v>2</v>
      </c>
      <c r="M8114">
        <f>MATCH(H:H,价格表!$B$4:$B$35,0)</f>
        <v>23</v>
      </c>
      <c r="N8114" s="27">
        <f>IF(J8114&lt;=0.3,INDEX(价格表!$B$4:$I$31,M8114,2),IF(AND(J8114&gt;0.3,J8114&lt;=1),INDEX(价格表!$B$4:$I$31,M8114,3),IF(AND(J8114&gt;1,J8114&lt;=2.2),INDEX(价格表!$B$4:$I$31,M8114,4),IF(AND(J8114&gt;2.2,J8114&lt;=3.3),INDEX(价格表!$B$4:$I$31,M8114,5),IF(AND(J8114&gt;3.3,J8114&lt;=4),INDEX(价格表!$B$4:$I$31,M8114,6),IF(AND(J8114&gt;4,J8114&lt;=5.5),INDEX(价格表!$B$4:$I$31,M8114,7),IF(J8114&gt;5.5,2.6+INDEX(价格表!$B$4:$I$31,M8114,8)*L8114)))))))</f>
        <v>2.15</v>
      </c>
    </row>
    <row r="8115" spans="1:14">
      <c r="A8115" s="20">
        <v>4311140775552</v>
      </c>
      <c r="B8115" s="18" t="s">
        <v>16</v>
      </c>
      <c r="C8115" s="21">
        <v>20201222</v>
      </c>
      <c r="D8115" s="21">
        <v>610538201209</v>
      </c>
      <c r="E8115" s="21" t="s">
        <v>16</v>
      </c>
      <c r="F8115" s="21">
        <v>20210101</v>
      </c>
      <c r="G8115" s="21" t="s">
        <v>17</v>
      </c>
      <c r="H8115" s="21" t="s">
        <v>54</v>
      </c>
      <c r="I8115" s="21" t="s">
        <v>71</v>
      </c>
      <c r="J8115" s="21">
        <v>1.48</v>
      </c>
      <c r="K8115" s="21" t="s">
        <v>20</v>
      </c>
      <c r="L8115">
        <f t="shared" si="148"/>
        <v>2</v>
      </c>
      <c r="M8115">
        <f>MATCH(H:H,价格表!$B$4:$B$35,0)</f>
        <v>14</v>
      </c>
      <c r="N8115" s="27">
        <f>IF(J8115&lt;=0.3,INDEX(价格表!$B$4:$I$31,M8115,2),IF(AND(J8115&gt;0.3,J8115&lt;=1),INDEX(价格表!$B$4:$I$31,M8115,3),IF(AND(J8115&gt;1,J8115&lt;=2.2),INDEX(价格表!$B$4:$I$31,M8115,4),IF(AND(J8115&gt;2.2,J8115&lt;=3.3),INDEX(价格表!$B$4:$I$31,M8115,5),IF(AND(J8115&gt;3.3,J8115&lt;=4),INDEX(价格表!$B$4:$I$31,M8115,6),IF(AND(J8115&gt;4,J8115&lt;=5.5),INDEX(价格表!$B$4:$I$31,M8115,7),IF(J8115&gt;5.5,2.6+INDEX(价格表!$B$4:$I$31,M8115,8)*L8115)))))))</f>
        <v>2.15</v>
      </c>
    </row>
    <row r="8116" spans="1:14">
      <c r="A8116" s="20">
        <v>4311140775564</v>
      </c>
      <c r="B8116" s="18" t="s">
        <v>16</v>
      </c>
      <c r="C8116" s="21">
        <v>20201222</v>
      </c>
      <c r="D8116" s="21">
        <v>610538201209</v>
      </c>
      <c r="E8116" s="21" t="s">
        <v>16</v>
      </c>
      <c r="F8116" s="21">
        <v>20210101</v>
      </c>
      <c r="G8116" s="21" t="s">
        <v>17</v>
      </c>
      <c r="H8116" s="21" t="s">
        <v>23</v>
      </c>
      <c r="I8116" s="21" t="s">
        <v>194</v>
      </c>
      <c r="J8116" s="21">
        <v>1.47</v>
      </c>
      <c r="K8116" s="21" t="s">
        <v>20</v>
      </c>
      <c r="L8116">
        <f t="shared" si="148"/>
        <v>2</v>
      </c>
      <c r="M8116">
        <f>MATCH(H:H,价格表!$B$4:$B$35,0)</f>
        <v>15</v>
      </c>
      <c r="N8116" s="27">
        <f>IF(J8116&lt;=0.3,INDEX(价格表!$B$4:$I$31,M8116,2),IF(AND(J8116&gt;0.3,J8116&lt;=1),INDEX(价格表!$B$4:$I$31,M8116,3),IF(AND(J8116&gt;1,J8116&lt;=2.2),INDEX(价格表!$B$4:$I$31,M8116,4),IF(AND(J8116&gt;2.2,J8116&lt;=3.3),INDEX(价格表!$B$4:$I$31,M8116,5),IF(AND(J8116&gt;3.3,J8116&lt;=4),INDEX(价格表!$B$4:$I$31,M8116,6),IF(AND(J8116&gt;4,J8116&lt;=5.5),INDEX(价格表!$B$4:$I$31,M8116,7),IF(J8116&gt;5.5,2.6+INDEX(价格表!$B$4:$I$31,M8116,8)*L8116)))))))</f>
        <v>2.15</v>
      </c>
    </row>
    <row r="8117" spans="1:14">
      <c r="A8117" s="20">
        <v>4311140775565</v>
      </c>
      <c r="B8117" s="18" t="s">
        <v>16</v>
      </c>
      <c r="C8117" s="21">
        <v>20201222</v>
      </c>
      <c r="D8117" s="21">
        <v>610538201209</v>
      </c>
      <c r="E8117" s="21" t="s">
        <v>16</v>
      </c>
      <c r="F8117" s="21">
        <v>20210101</v>
      </c>
      <c r="G8117" s="21" t="s">
        <v>17</v>
      </c>
      <c r="H8117" s="21" t="s">
        <v>50</v>
      </c>
      <c r="I8117" s="21" t="s">
        <v>125</v>
      </c>
      <c r="J8117" s="21">
        <v>1.52</v>
      </c>
      <c r="K8117" s="21" t="s">
        <v>20</v>
      </c>
      <c r="L8117">
        <f t="shared" si="148"/>
        <v>2</v>
      </c>
      <c r="M8117">
        <f>MATCH(H:H,价格表!$B$4:$B$35,0)</f>
        <v>4</v>
      </c>
      <c r="N8117" s="27">
        <f>IF(J8117&lt;=0.3,INDEX(价格表!$B$4:$I$31,M8117,2),IF(AND(J8117&gt;0.3,J8117&lt;=1),INDEX(价格表!$B$4:$I$31,M8117,3),IF(AND(J8117&gt;1,J8117&lt;=2.2),INDEX(价格表!$B$4:$I$31,M8117,4),IF(AND(J8117&gt;2.2,J8117&lt;=3.3),INDEX(价格表!$B$4:$I$31,M8117,5),IF(AND(J8117&gt;3.3,J8117&lt;=4),INDEX(价格表!$B$4:$I$31,M8117,6),IF(AND(J8117&gt;4,J8117&lt;=5.5),INDEX(价格表!$B$4:$I$31,M8117,7),IF(J8117&gt;5.5,2.6+INDEX(价格表!$B$4:$I$31,M8117,8)*L8117)))))))</f>
        <v>2.15</v>
      </c>
    </row>
    <row r="8118" spans="1:14">
      <c r="A8118" s="20">
        <v>4311140775567</v>
      </c>
      <c r="B8118" s="18" t="s">
        <v>16</v>
      </c>
      <c r="C8118" s="21">
        <v>20201222</v>
      </c>
      <c r="D8118" s="21">
        <v>610538201209</v>
      </c>
      <c r="E8118" s="21" t="s">
        <v>16</v>
      </c>
      <c r="F8118" s="21">
        <v>20210101</v>
      </c>
      <c r="G8118" s="21" t="s">
        <v>17</v>
      </c>
      <c r="H8118" s="21" t="s">
        <v>68</v>
      </c>
      <c r="I8118" s="21" t="s">
        <v>263</v>
      </c>
      <c r="J8118" s="21">
        <v>1.49</v>
      </c>
      <c r="K8118" s="21" t="s">
        <v>20</v>
      </c>
      <c r="L8118">
        <f t="shared" si="148"/>
        <v>2</v>
      </c>
      <c r="M8118">
        <f>MATCH(H:H,价格表!$B$4:$B$35,0)</f>
        <v>5</v>
      </c>
      <c r="N8118" s="27">
        <f>IF(J8118&lt;=0.3,INDEX(价格表!$B$4:$I$31,M8118,2),IF(AND(J8118&gt;0.3,J8118&lt;=1),INDEX(价格表!$B$4:$I$31,M8118,3),IF(AND(J8118&gt;1,J8118&lt;=2.2),INDEX(价格表!$B$4:$I$31,M8118,4),IF(AND(J8118&gt;2.2,J8118&lt;=3.3),INDEX(价格表!$B$4:$I$31,M8118,5),IF(AND(J8118&gt;3.3,J8118&lt;=4),INDEX(价格表!$B$4:$I$31,M8118,6),IF(AND(J8118&gt;4,J8118&lt;=5.5),INDEX(价格表!$B$4:$I$31,M8118,7),IF(J8118&gt;5.5,2.6+INDEX(价格表!$B$4:$I$31,M8118,8)*L8118)))))))</f>
        <v>2.15</v>
      </c>
    </row>
    <row r="8119" spans="1:14">
      <c r="A8119" s="20">
        <v>4311140815542</v>
      </c>
      <c r="B8119" s="18" t="s">
        <v>16</v>
      </c>
      <c r="C8119" s="21">
        <v>20201222</v>
      </c>
      <c r="D8119" s="21">
        <v>610538201209</v>
      </c>
      <c r="E8119" s="21" t="s">
        <v>16</v>
      </c>
      <c r="F8119" s="21">
        <v>20210101</v>
      </c>
      <c r="G8119" s="21" t="s">
        <v>17</v>
      </c>
      <c r="H8119" s="21" t="s">
        <v>23</v>
      </c>
      <c r="I8119" s="21" t="s">
        <v>115</v>
      </c>
      <c r="J8119" s="21">
        <v>1.51</v>
      </c>
      <c r="K8119" s="21" t="s">
        <v>20</v>
      </c>
      <c r="L8119">
        <f t="shared" si="148"/>
        <v>2</v>
      </c>
      <c r="M8119">
        <f>MATCH(H:H,价格表!$B$4:$B$35,0)</f>
        <v>15</v>
      </c>
      <c r="N8119" s="27">
        <f>IF(J8119&lt;=0.3,INDEX(价格表!$B$4:$I$31,M8119,2),IF(AND(J8119&gt;0.3,J8119&lt;=1),INDEX(价格表!$B$4:$I$31,M8119,3),IF(AND(J8119&gt;1,J8119&lt;=2.2),INDEX(价格表!$B$4:$I$31,M8119,4),IF(AND(J8119&gt;2.2,J8119&lt;=3.3),INDEX(价格表!$B$4:$I$31,M8119,5),IF(AND(J8119&gt;3.3,J8119&lt;=4),INDEX(价格表!$B$4:$I$31,M8119,6),IF(AND(J8119&gt;4,J8119&lt;=5.5),INDEX(价格表!$B$4:$I$31,M8119,7),IF(J8119&gt;5.5,2.6+INDEX(价格表!$B$4:$I$31,M8119,8)*L8119)))))))</f>
        <v>2.15</v>
      </c>
    </row>
    <row r="8120" spans="1:14">
      <c r="A8120" s="20">
        <v>4311198306781</v>
      </c>
      <c r="B8120" s="18" t="s">
        <v>16</v>
      </c>
      <c r="C8120" s="21">
        <v>20201222</v>
      </c>
      <c r="D8120" s="21">
        <v>610538201209</v>
      </c>
      <c r="E8120" s="21" t="s">
        <v>16</v>
      </c>
      <c r="F8120" s="21">
        <v>20210101</v>
      </c>
      <c r="G8120" s="21" t="s">
        <v>17</v>
      </c>
      <c r="H8120" s="21" t="s">
        <v>30</v>
      </c>
      <c r="I8120" s="21" t="s">
        <v>31</v>
      </c>
      <c r="J8120" s="21">
        <v>1.44</v>
      </c>
      <c r="K8120" s="21" t="s">
        <v>20</v>
      </c>
      <c r="L8120">
        <f t="shared" si="148"/>
        <v>2</v>
      </c>
      <c r="M8120">
        <f>MATCH(H:H,价格表!$B$4:$B$35,0)</f>
        <v>16</v>
      </c>
      <c r="N8120" s="27">
        <f>IF(J8120&lt;=0.3,INDEX(价格表!$B$4:$I$31,M8120,2),IF(AND(J8120&gt;0.3,J8120&lt;=1),INDEX(价格表!$B$4:$I$31,M8120,3),IF(AND(J8120&gt;1,J8120&lt;=2.2),INDEX(价格表!$B$4:$I$31,M8120,4),IF(AND(J8120&gt;2.2,J8120&lt;=3.3),INDEX(价格表!$B$4:$I$31,M8120,5),IF(AND(J8120&gt;3.3,J8120&lt;=4),INDEX(价格表!$B$4:$I$31,M8120,6),IF(AND(J8120&gt;4,J8120&lt;=5.5),INDEX(价格表!$B$4:$I$31,M8120,7),IF(J8120&gt;5.5,2.6+INDEX(价格表!$B$4:$I$31,M8120,8)*L8120)))))))</f>
        <v>2.15</v>
      </c>
    </row>
    <row r="8121" spans="1:14">
      <c r="A8121" s="20">
        <v>4311198322241</v>
      </c>
      <c r="B8121" s="18" t="s">
        <v>16</v>
      </c>
      <c r="C8121" s="21">
        <v>20201222</v>
      </c>
      <c r="D8121" s="21">
        <v>610538201209</v>
      </c>
      <c r="E8121" s="21" t="s">
        <v>16</v>
      </c>
      <c r="F8121" s="21">
        <v>20210101</v>
      </c>
      <c r="G8121" s="21" t="s">
        <v>17</v>
      </c>
      <c r="H8121" s="21" t="s">
        <v>23</v>
      </c>
      <c r="I8121" s="21" t="s">
        <v>127</v>
      </c>
      <c r="J8121" s="21">
        <v>1.46</v>
      </c>
      <c r="K8121" s="21" t="s">
        <v>20</v>
      </c>
      <c r="L8121">
        <f t="shared" si="148"/>
        <v>2</v>
      </c>
      <c r="M8121">
        <f>MATCH(H:H,价格表!$B$4:$B$35,0)</f>
        <v>15</v>
      </c>
      <c r="N8121" s="27">
        <f>IF(J8121&lt;=0.3,INDEX(价格表!$B$4:$I$31,M8121,2),IF(AND(J8121&gt;0.3,J8121&lt;=1),INDEX(价格表!$B$4:$I$31,M8121,3),IF(AND(J8121&gt;1,J8121&lt;=2.2),INDEX(价格表!$B$4:$I$31,M8121,4),IF(AND(J8121&gt;2.2,J8121&lt;=3.3),INDEX(价格表!$B$4:$I$31,M8121,5),IF(AND(J8121&gt;3.3,J8121&lt;=4),INDEX(价格表!$B$4:$I$31,M8121,6),IF(AND(J8121&gt;4,J8121&lt;=5.5),INDEX(价格表!$B$4:$I$31,M8121,7),IF(J8121&gt;5.5,2.6+INDEX(价格表!$B$4:$I$31,M8121,8)*L8121)))))))</f>
        <v>2.15</v>
      </c>
    </row>
    <row r="8122" spans="1:14">
      <c r="A8122" s="20">
        <v>4311210661260</v>
      </c>
      <c r="B8122" s="18" t="s">
        <v>16</v>
      </c>
      <c r="C8122" s="21">
        <v>20201222</v>
      </c>
      <c r="D8122" s="21">
        <v>610538201209</v>
      </c>
      <c r="E8122" s="21" t="s">
        <v>16</v>
      </c>
      <c r="F8122" s="21">
        <v>20210101</v>
      </c>
      <c r="G8122" s="21" t="s">
        <v>17</v>
      </c>
      <c r="H8122" s="21" t="s">
        <v>50</v>
      </c>
      <c r="I8122" s="21" t="s">
        <v>62</v>
      </c>
      <c r="J8122" s="21">
        <v>0.5</v>
      </c>
      <c r="K8122" s="21" t="s">
        <v>20</v>
      </c>
      <c r="L8122">
        <f t="shared" si="148"/>
        <v>1</v>
      </c>
      <c r="M8122">
        <f>MATCH(H:H,价格表!$B$4:$B$35,0)</f>
        <v>4</v>
      </c>
      <c r="N8122" s="27">
        <f>IF(J8122&lt;=0.3,INDEX(价格表!$B$4:$I$31,M8122,2),IF(AND(J8122&gt;0.3,J8122&lt;=1),INDEX(价格表!$B$4:$I$31,M8122,3),IF(AND(J8122&gt;1,J8122&lt;=2.2),INDEX(价格表!$B$4:$I$31,M8122,4),IF(AND(J8122&gt;2.2,J8122&lt;=3.3),INDEX(价格表!$B$4:$I$31,M8122,5),IF(AND(J8122&gt;3.3,J8122&lt;=4),INDEX(价格表!$B$4:$I$31,M8122,6),IF(AND(J8122&gt;4,J8122&lt;=5.5),INDEX(价格表!$B$4:$I$31,M8122,7),IF(J8122&gt;5.5,2.6+INDEX(价格表!$B$4:$I$31,M8122,8)*L8122)))))))</f>
        <v>1.8</v>
      </c>
    </row>
    <row r="8123" spans="1:14">
      <c r="A8123" s="20">
        <v>4311221226253</v>
      </c>
      <c r="B8123" s="18" t="s">
        <v>16</v>
      </c>
      <c r="C8123" s="21">
        <v>20201222</v>
      </c>
      <c r="D8123" s="21">
        <v>610538201209</v>
      </c>
      <c r="E8123" s="21" t="s">
        <v>16</v>
      </c>
      <c r="F8123" s="21">
        <v>20210101</v>
      </c>
      <c r="G8123" s="21" t="s">
        <v>17</v>
      </c>
      <c r="H8123" s="21" t="s">
        <v>33</v>
      </c>
      <c r="I8123" s="21" t="s">
        <v>34</v>
      </c>
      <c r="J8123" s="21">
        <v>1.44</v>
      </c>
      <c r="K8123" s="21" t="s">
        <v>20</v>
      </c>
      <c r="L8123">
        <f t="shared" si="148"/>
        <v>2</v>
      </c>
      <c r="M8123">
        <f>MATCH(H:H,价格表!$B$4:$B$35,0)</f>
        <v>13</v>
      </c>
      <c r="N8123" s="27">
        <f>IF(J8123&lt;=0.3,INDEX(价格表!$B$4:$I$31,M8123,2),IF(AND(J8123&gt;0.3,J8123&lt;=1),INDEX(价格表!$B$4:$I$31,M8123,3),IF(AND(J8123&gt;1,J8123&lt;=2.2),INDEX(价格表!$B$4:$I$31,M8123,4),IF(AND(J8123&gt;2.2,J8123&lt;=3.3),INDEX(价格表!$B$4:$I$31,M8123,5),IF(AND(J8123&gt;3.3,J8123&lt;=4),INDEX(价格表!$B$4:$I$31,M8123,6),IF(AND(J8123&gt;4,J8123&lt;=5.5),INDEX(价格表!$B$4:$I$31,M8123,7),IF(J8123&gt;5.5,2.6+INDEX(价格表!$B$4:$I$31,M8123,8)*L8123)))))))</f>
        <v>2.15</v>
      </c>
    </row>
    <row r="8124" spans="1:14">
      <c r="A8124" s="20">
        <v>4311221226254</v>
      </c>
      <c r="B8124" s="18" t="s">
        <v>16</v>
      </c>
      <c r="C8124" s="21">
        <v>20201222</v>
      </c>
      <c r="D8124" s="21">
        <v>610538201209</v>
      </c>
      <c r="E8124" s="21" t="s">
        <v>16</v>
      </c>
      <c r="F8124" s="21">
        <v>20210101</v>
      </c>
      <c r="G8124" s="21" t="s">
        <v>17</v>
      </c>
      <c r="H8124" s="21" t="s">
        <v>50</v>
      </c>
      <c r="I8124" s="21" t="s">
        <v>133</v>
      </c>
      <c r="J8124" s="21">
        <v>1.44</v>
      </c>
      <c r="K8124" s="21" t="s">
        <v>20</v>
      </c>
      <c r="L8124">
        <f t="shared" si="148"/>
        <v>2</v>
      </c>
      <c r="M8124">
        <f>MATCH(H:H,价格表!$B$4:$B$35,0)</f>
        <v>4</v>
      </c>
      <c r="N8124" s="27">
        <f>IF(J8124&lt;=0.3,INDEX(价格表!$B$4:$I$31,M8124,2),IF(AND(J8124&gt;0.3,J8124&lt;=1),INDEX(价格表!$B$4:$I$31,M8124,3),IF(AND(J8124&gt;1,J8124&lt;=2.2),INDEX(价格表!$B$4:$I$31,M8124,4),IF(AND(J8124&gt;2.2,J8124&lt;=3.3),INDEX(价格表!$B$4:$I$31,M8124,5),IF(AND(J8124&gt;3.3,J8124&lt;=4),INDEX(价格表!$B$4:$I$31,M8124,6),IF(AND(J8124&gt;4,J8124&lt;=5.5),INDEX(价格表!$B$4:$I$31,M8124,7),IF(J8124&gt;5.5,2.6+INDEX(价格表!$B$4:$I$31,M8124,8)*L8124)))))))</f>
        <v>2.15</v>
      </c>
    </row>
    <row r="8125" spans="1:14">
      <c r="A8125" s="20">
        <v>4311221226255</v>
      </c>
      <c r="B8125" s="18" t="s">
        <v>16</v>
      </c>
      <c r="C8125" s="21">
        <v>20201222</v>
      </c>
      <c r="D8125" s="21">
        <v>610538201209</v>
      </c>
      <c r="E8125" s="21" t="s">
        <v>16</v>
      </c>
      <c r="F8125" s="21">
        <v>20210101</v>
      </c>
      <c r="G8125" s="21" t="s">
        <v>17</v>
      </c>
      <c r="H8125" s="21" t="s">
        <v>25</v>
      </c>
      <c r="I8125" s="21" t="s">
        <v>219</v>
      </c>
      <c r="J8125" s="21">
        <v>1.44</v>
      </c>
      <c r="K8125" s="21" t="s">
        <v>20</v>
      </c>
      <c r="L8125">
        <f t="shared" si="148"/>
        <v>2</v>
      </c>
      <c r="M8125">
        <f>MATCH(H:H,价格表!$B$4:$B$35,0)</f>
        <v>25</v>
      </c>
      <c r="N8125" s="27">
        <f>IF(J8125&lt;=0.3,INDEX(价格表!$B$4:$I$31,M8125,2),IF(AND(J8125&gt;0.3,J8125&lt;=1),INDEX(价格表!$B$4:$I$31,M8125,3),IF(AND(J8125&gt;1,J8125&lt;=2.2),INDEX(价格表!$B$4:$I$31,M8125,4),IF(AND(J8125&gt;2.2,J8125&lt;=3.3),INDEX(价格表!$B$4:$I$31,M8125,5),IF(AND(J8125&gt;3.3,J8125&lt;=4),INDEX(价格表!$B$4:$I$31,M8125,6),IF(AND(J8125&gt;4,J8125&lt;=5.5),INDEX(价格表!$B$4:$I$31,M8125,7),IF(J8125&gt;5.5,2.6+INDEX(价格表!$B$4:$I$31,M8125,8)*L8125)))))))</f>
        <v>2.15</v>
      </c>
    </row>
    <row r="8126" spans="1:14">
      <c r="A8126" s="20">
        <v>4311221226256</v>
      </c>
      <c r="B8126" s="18" t="s">
        <v>16</v>
      </c>
      <c r="C8126" s="21">
        <v>20201222</v>
      </c>
      <c r="D8126" s="21">
        <v>610538201209</v>
      </c>
      <c r="E8126" s="21" t="s">
        <v>16</v>
      </c>
      <c r="F8126" s="21">
        <v>20210101</v>
      </c>
      <c r="G8126" s="21" t="s">
        <v>17</v>
      </c>
      <c r="H8126" s="21" t="s">
        <v>23</v>
      </c>
      <c r="I8126" s="21" t="s">
        <v>225</v>
      </c>
      <c r="J8126" s="21">
        <v>1.44</v>
      </c>
      <c r="K8126" s="21" t="s">
        <v>20</v>
      </c>
      <c r="L8126">
        <f t="shared" si="148"/>
        <v>2</v>
      </c>
      <c r="M8126">
        <f>MATCH(H:H,价格表!$B$4:$B$35,0)</f>
        <v>15</v>
      </c>
      <c r="N8126" s="27">
        <f>IF(J8126&lt;=0.3,INDEX(价格表!$B$4:$I$31,M8126,2),IF(AND(J8126&gt;0.3,J8126&lt;=1),INDEX(价格表!$B$4:$I$31,M8126,3),IF(AND(J8126&gt;1,J8126&lt;=2.2),INDEX(价格表!$B$4:$I$31,M8126,4),IF(AND(J8126&gt;2.2,J8126&lt;=3.3),INDEX(价格表!$B$4:$I$31,M8126,5),IF(AND(J8126&gt;3.3,J8126&lt;=4),INDEX(价格表!$B$4:$I$31,M8126,6),IF(AND(J8126&gt;4,J8126&lt;=5.5),INDEX(价格表!$B$4:$I$31,M8126,7),IF(J8126&gt;5.5,2.6+INDEX(价格表!$B$4:$I$31,M8126,8)*L8126)))))))</f>
        <v>2.15</v>
      </c>
    </row>
    <row r="8127" spans="1:14">
      <c r="A8127" s="20">
        <v>4311221226257</v>
      </c>
      <c r="B8127" s="18" t="s">
        <v>16</v>
      </c>
      <c r="C8127" s="21">
        <v>20201222</v>
      </c>
      <c r="D8127" s="21">
        <v>610538201209</v>
      </c>
      <c r="E8127" s="21" t="s">
        <v>16</v>
      </c>
      <c r="F8127" s="21">
        <v>20210101</v>
      </c>
      <c r="G8127" s="21" t="s">
        <v>17</v>
      </c>
      <c r="H8127" s="21" t="s">
        <v>23</v>
      </c>
      <c r="I8127" s="21" t="s">
        <v>194</v>
      </c>
      <c r="J8127" s="21">
        <v>1.44</v>
      </c>
      <c r="K8127" s="21" t="s">
        <v>20</v>
      </c>
      <c r="L8127">
        <f t="shared" si="148"/>
        <v>2</v>
      </c>
      <c r="M8127">
        <f>MATCH(H:H,价格表!$B$4:$B$35,0)</f>
        <v>15</v>
      </c>
      <c r="N8127" s="27">
        <f>IF(J8127&lt;=0.3,INDEX(价格表!$B$4:$I$31,M8127,2),IF(AND(J8127&gt;0.3,J8127&lt;=1),INDEX(价格表!$B$4:$I$31,M8127,3),IF(AND(J8127&gt;1,J8127&lt;=2.2),INDEX(价格表!$B$4:$I$31,M8127,4),IF(AND(J8127&gt;2.2,J8127&lt;=3.3),INDEX(价格表!$B$4:$I$31,M8127,5),IF(AND(J8127&gt;3.3,J8127&lt;=4),INDEX(价格表!$B$4:$I$31,M8127,6),IF(AND(J8127&gt;4,J8127&lt;=5.5),INDEX(价格表!$B$4:$I$31,M8127,7),IF(J8127&gt;5.5,2.6+INDEX(价格表!$B$4:$I$31,M8127,8)*L8127)))))))</f>
        <v>2.15</v>
      </c>
    </row>
    <row r="8128" spans="1:14">
      <c r="A8128" s="20">
        <v>4311221226258</v>
      </c>
      <c r="B8128" s="18" t="s">
        <v>16</v>
      </c>
      <c r="C8128" s="21">
        <v>20201222</v>
      </c>
      <c r="D8128" s="21">
        <v>610538201209</v>
      </c>
      <c r="E8128" s="21" t="s">
        <v>16</v>
      </c>
      <c r="F8128" s="21">
        <v>20210101</v>
      </c>
      <c r="G8128" s="21" t="s">
        <v>17</v>
      </c>
      <c r="H8128" s="21" t="s">
        <v>21</v>
      </c>
      <c r="I8128" s="21" t="s">
        <v>228</v>
      </c>
      <c r="J8128" s="21">
        <v>1.44</v>
      </c>
      <c r="K8128" s="21" t="s">
        <v>20</v>
      </c>
      <c r="L8128">
        <f t="shared" si="148"/>
        <v>2</v>
      </c>
      <c r="M8128">
        <f>MATCH(H:H,价格表!$B$4:$B$35,0)</f>
        <v>20</v>
      </c>
      <c r="N8128" s="27">
        <f>IF(J8128&lt;=0.3,INDEX(价格表!$B$4:$I$31,M8128,2),IF(AND(J8128&gt;0.3,J8128&lt;=1),INDEX(价格表!$B$4:$I$31,M8128,3),IF(AND(J8128&gt;1,J8128&lt;=2.2),INDEX(价格表!$B$4:$I$31,M8128,4),IF(AND(J8128&gt;2.2,J8128&lt;=3.3),INDEX(价格表!$B$4:$I$31,M8128,5),IF(AND(J8128&gt;3.3,J8128&lt;=4),INDEX(价格表!$B$4:$I$31,M8128,6),IF(AND(J8128&gt;4,J8128&lt;=5.5),INDEX(价格表!$B$4:$I$31,M8128,7),IF(J8128&gt;5.5,2.6+INDEX(价格表!$B$4:$I$31,M8128,8)*L8128)))))))</f>
        <v>2.15</v>
      </c>
    </row>
    <row r="8129" spans="1:14">
      <c r="A8129" s="20">
        <v>4311221226259</v>
      </c>
      <c r="B8129" s="18" t="s">
        <v>16</v>
      </c>
      <c r="C8129" s="21">
        <v>20201222</v>
      </c>
      <c r="D8129" s="21">
        <v>610538201209</v>
      </c>
      <c r="E8129" s="21" t="s">
        <v>16</v>
      </c>
      <c r="F8129" s="21">
        <v>20210101</v>
      </c>
      <c r="G8129" s="21" t="s">
        <v>17</v>
      </c>
      <c r="H8129" s="21" t="s">
        <v>45</v>
      </c>
      <c r="I8129" s="21" t="s">
        <v>358</v>
      </c>
      <c r="J8129" s="21">
        <v>1.44</v>
      </c>
      <c r="K8129" s="21" t="s">
        <v>20</v>
      </c>
      <c r="L8129">
        <f t="shared" si="148"/>
        <v>2</v>
      </c>
      <c r="M8129">
        <f>MATCH(H:H,价格表!$B$4:$B$35,0)</f>
        <v>9</v>
      </c>
      <c r="N8129" s="27">
        <f>IF(J8129&lt;=0.3,INDEX(价格表!$B$4:$I$31,M8129,2),IF(AND(J8129&gt;0.3,J8129&lt;=1),INDEX(价格表!$B$4:$I$31,M8129,3),IF(AND(J8129&gt;1,J8129&lt;=2.2),INDEX(价格表!$B$4:$I$31,M8129,4),IF(AND(J8129&gt;2.2,J8129&lt;=3.3),INDEX(价格表!$B$4:$I$31,M8129,5),IF(AND(J8129&gt;3.3,J8129&lt;=4),INDEX(价格表!$B$4:$I$31,M8129,6),IF(AND(J8129&gt;4,J8129&lt;=5.5),INDEX(价格表!$B$4:$I$31,M8129,7),IF(J8129&gt;5.5,2.6+INDEX(价格表!$B$4:$I$31,M8129,8)*L8129)))))))</f>
        <v>2.15</v>
      </c>
    </row>
    <row r="8130" spans="1:14">
      <c r="A8130" s="20">
        <v>4311221226260</v>
      </c>
      <c r="B8130" s="18" t="s">
        <v>16</v>
      </c>
      <c r="C8130" s="21">
        <v>20201222</v>
      </c>
      <c r="D8130" s="21">
        <v>610538201209</v>
      </c>
      <c r="E8130" s="21" t="s">
        <v>16</v>
      </c>
      <c r="F8130" s="21">
        <v>20210101</v>
      </c>
      <c r="G8130" s="21" t="s">
        <v>17</v>
      </c>
      <c r="H8130" s="21" t="s">
        <v>21</v>
      </c>
      <c r="I8130" s="21" t="s">
        <v>204</v>
      </c>
      <c r="J8130" s="21">
        <v>1.47</v>
      </c>
      <c r="K8130" s="21" t="s">
        <v>20</v>
      </c>
      <c r="L8130">
        <f t="shared" si="148"/>
        <v>2</v>
      </c>
      <c r="M8130">
        <f>MATCH(H:H,价格表!$B$4:$B$35,0)</f>
        <v>20</v>
      </c>
      <c r="N8130" s="27">
        <f>IF(J8130&lt;=0.3,INDEX(价格表!$B$4:$I$31,M8130,2),IF(AND(J8130&gt;0.3,J8130&lt;=1),INDEX(价格表!$B$4:$I$31,M8130,3),IF(AND(J8130&gt;1,J8130&lt;=2.2),INDEX(价格表!$B$4:$I$31,M8130,4),IF(AND(J8130&gt;2.2,J8130&lt;=3.3),INDEX(价格表!$B$4:$I$31,M8130,5),IF(AND(J8130&gt;3.3,J8130&lt;=4),INDEX(价格表!$B$4:$I$31,M8130,6),IF(AND(J8130&gt;4,J8130&lt;=5.5),INDEX(价格表!$B$4:$I$31,M8130,7),IF(J8130&gt;5.5,2.6+INDEX(价格表!$B$4:$I$31,M8130,8)*L8130)))))))</f>
        <v>2.15</v>
      </c>
    </row>
    <row r="8131" spans="1:14">
      <c r="A8131" s="20">
        <v>4311221226287</v>
      </c>
      <c r="B8131" s="18" t="s">
        <v>16</v>
      </c>
      <c r="C8131" s="21">
        <v>20201222</v>
      </c>
      <c r="D8131" s="21">
        <v>610538201209</v>
      </c>
      <c r="E8131" s="21" t="s">
        <v>16</v>
      </c>
      <c r="F8131" s="21">
        <v>20210101</v>
      </c>
      <c r="G8131" s="21" t="s">
        <v>17</v>
      </c>
      <c r="H8131" s="21" t="s">
        <v>18</v>
      </c>
      <c r="I8131" s="21" t="s">
        <v>290</v>
      </c>
      <c r="J8131" s="21">
        <v>1.44</v>
      </c>
      <c r="K8131" s="21" t="s">
        <v>20</v>
      </c>
      <c r="L8131">
        <f t="shared" si="148"/>
        <v>2</v>
      </c>
      <c r="M8131">
        <f>MATCH(H:H,价格表!$B$4:$B$35,0)</f>
        <v>1</v>
      </c>
      <c r="N8131" s="27">
        <f>IF(J8131&lt;=0.3,INDEX(价格表!$B$4:$I$31,M8131,2),IF(AND(J8131&gt;0.3,J8131&lt;=1),INDEX(价格表!$B$4:$I$31,M8131,3),IF(AND(J8131&gt;1,J8131&lt;=2.2),INDEX(价格表!$B$4:$I$31,M8131,4),IF(AND(J8131&gt;2.2,J8131&lt;=3.3),INDEX(价格表!$B$4:$I$31,M8131,5),IF(AND(J8131&gt;3.3,J8131&lt;=4),INDEX(价格表!$B$4:$I$31,M8131,6),IF(AND(J8131&gt;4,J8131&lt;=5.5),INDEX(价格表!$B$4:$I$31,M8131,7),IF(J8131&gt;5.5,2.6+INDEX(价格表!$B$4:$I$31,M8131,8)*L8131)))))))</f>
        <v>2.15</v>
      </c>
    </row>
    <row r="8132" spans="1:14">
      <c r="A8132" s="20">
        <v>4311221226288</v>
      </c>
      <c r="B8132" s="18" t="s">
        <v>16</v>
      </c>
      <c r="C8132" s="21">
        <v>20201222</v>
      </c>
      <c r="D8132" s="21">
        <v>610538201209</v>
      </c>
      <c r="E8132" s="21" t="s">
        <v>16</v>
      </c>
      <c r="F8132" s="21">
        <v>20210101</v>
      </c>
      <c r="G8132" s="21" t="s">
        <v>17</v>
      </c>
      <c r="H8132" s="21" t="s">
        <v>23</v>
      </c>
      <c r="I8132" s="21" t="s">
        <v>115</v>
      </c>
      <c r="J8132" s="21">
        <v>1.44</v>
      </c>
      <c r="K8132" s="21" t="s">
        <v>20</v>
      </c>
      <c r="L8132">
        <f t="shared" ref="L8132:L8195" si="149">ROUNDUP(J8132,0)</f>
        <v>2</v>
      </c>
      <c r="M8132">
        <f>MATCH(H:H,价格表!$B$4:$B$35,0)</f>
        <v>15</v>
      </c>
      <c r="N8132" s="27">
        <f>IF(J8132&lt;=0.3,INDEX(价格表!$B$4:$I$31,M8132,2),IF(AND(J8132&gt;0.3,J8132&lt;=1),INDEX(价格表!$B$4:$I$31,M8132,3),IF(AND(J8132&gt;1,J8132&lt;=2.2),INDEX(价格表!$B$4:$I$31,M8132,4),IF(AND(J8132&gt;2.2,J8132&lt;=3.3),INDEX(价格表!$B$4:$I$31,M8132,5),IF(AND(J8132&gt;3.3,J8132&lt;=4),INDEX(价格表!$B$4:$I$31,M8132,6),IF(AND(J8132&gt;4,J8132&lt;=5.5),INDEX(价格表!$B$4:$I$31,M8132,7),IF(J8132&gt;5.5,2.6+INDEX(价格表!$B$4:$I$31,M8132,8)*L8132)))))))</f>
        <v>2.15</v>
      </c>
    </row>
    <row r="8133" spans="1:14">
      <c r="A8133" s="20">
        <v>4311221226289</v>
      </c>
      <c r="B8133" s="18" t="s">
        <v>16</v>
      </c>
      <c r="C8133" s="21">
        <v>20201222</v>
      </c>
      <c r="D8133" s="21">
        <v>610538201209</v>
      </c>
      <c r="E8133" s="21" t="s">
        <v>16</v>
      </c>
      <c r="F8133" s="21">
        <v>20210101</v>
      </c>
      <c r="G8133" s="21" t="s">
        <v>17</v>
      </c>
      <c r="H8133" s="21" t="s">
        <v>88</v>
      </c>
      <c r="I8133" s="21" t="s">
        <v>101</v>
      </c>
      <c r="J8133" s="21">
        <v>1.44</v>
      </c>
      <c r="K8133" s="21" t="s">
        <v>20</v>
      </c>
      <c r="L8133">
        <f t="shared" si="149"/>
        <v>2</v>
      </c>
      <c r="M8133">
        <f>MATCH(H:H,价格表!$B$4:$B$35,0)</f>
        <v>19</v>
      </c>
      <c r="N8133" s="27">
        <f>IF(J8133&lt;=0.3,INDEX(价格表!$B$4:$I$31,M8133,2),IF(AND(J8133&gt;0.3,J8133&lt;=1),INDEX(价格表!$B$4:$I$31,M8133,3),IF(AND(J8133&gt;1,J8133&lt;=2.2),INDEX(价格表!$B$4:$I$31,M8133,4),IF(AND(J8133&gt;2.2,J8133&lt;=3.3),INDEX(价格表!$B$4:$I$31,M8133,5),IF(AND(J8133&gt;3.3,J8133&lt;=4),INDEX(价格表!$B$4:$I$31,M8133,6),IF(AND(J8133&gt;4,J8133&lt;=5.5),INDEX(价格表!$B$4:$I$31,M8133,7),IF(J8133&gt;5.5,2.6+INDEX(价格表!$B$4:$I$31,M8133,8)*L8133)))))))</f>
        <v>2.15</v>
      </c>
    </row>
    <row r="8134" spans="1:14">
      <c r="A8134" s="20">
        <v>4311221226290</v>
      </c>
      <c r="B8134" s="18" t="s">
        <v>16</v>
      </c>
      <c r="C8134" s="21">
        <v>20201222</v>
      </c>
      <c r="D8134" s="21">
        <v>610538201209</v>
      </c>
      <c r="E8134" s="21" t="s">
        <v>16</v>
      </c>
      <c r="F8134" s="21">
        <v>20210101</v>
      </c>
      <c r="G8134" s="21" t="s">
        <v>17</v>
      </c>
      <c r="H8134" s="21" t="s">
        <v>54</v>
      </c>
      <c r="I8134" s="21" t="s">
        <v>78</v>
      </c>
      <c r="J8134" s="21">
        <v>3.26</v>
      </c>
      <c r="K8134" s="21" t="s">
        <v>20</v>
      </c>
      <c r="L8134">
        <f t="shared" si="149"/>
        <v>4</v>
      </c>
      <c r="M8134">
        <f>MATCH(H:H,价格表!$B$4:$B$35,0)</f>
        <v>14</v>
      </c>
      <c r="N8134" s="27">
        <f>IF(J8134&lt;=0.3,INDEX(价格表!$B$4:$I$31,M8134,2),IF(AND(J8134&gt;0.3,J8134&lt;=1),INDEX(价格表!$B$4:$I$31,M8134,3),IF(AND(J8134&gt;1,J8134&lt;=2.2),INDEX(价格表!$B$4:$I$31,M8134,4),IF(AND(J8134&gt;2.2,J8134&lt;=3.3),INDEX(价格表!$B$4:$I$31,M8134,5),IF(AND(J8134&gt;3.3,J8134&lt;=4),INDEX(价格表!$B$4:$I$31,M8134,6),IF(AND(J8134&gt;4,J8134&lt;=5.5),INDEX(价格表!$B$4:$I$31,M8134,7),IF(J8134&gt;5.5,2.6+INDEX(价格表!$B$4:$I$31,M8134,8)*L8134)))))))</f>
        <v>2.5</v>
      </c>
    </row>
    <row r="8135" spans="1:14">
      <c r="A8135" s="20">
        <v>4311221226291</v>
      </c>
      <c r="B8135" s="18" t="s">
        <v>16</v>
      </c>
      <c r="C8135" s="21">
        <v>20201222</v>
      </c>
      <c r="D8135" s="21">
        <v>610538201209</v>
      </c>
      <c r="E8135" s="21" t="s">
        <v>16</v>
      </c>
      <c r="F8135" s="21">
        <v>20210101</v>
      </c>
      <c r="G8135" s="21" t="s">
        <v>17</v>
      </c>
      <c r="H8135" s="21" t="s">
        <v>21</v>
      </c>
      <c r="I8135" s="21" t="s">
        <v>204</v>
      </c>
      <c r="J8135" s="21">
        <v>1.46</v>
      </c>
      <c r="K8135" s="21" t="s">
        <v>20</v>
      </c>
      <c r="L8135">
        <f t="shared" si="149"/>
        <v>2</v>
      </c>
      <c r="M8135">
        <f>MATCH(H:H,价格表!$B$4:$B$35,0)</f>
        <v>20</v>
      </c>
      <c r="N8135" s="27">
        <f>IF(J8135&lt;=0.3,INDEX(价格表!$B$4:$I$31,M8135,2),IF(AND(J8135&gt;0.3,J8135&lt;=1),INDEX(价格表!$B$4:$I$31,M8135,3),IF(AND(J8135&gt;1,J8135&lt;=2.2),INDEX(价格表!$B$4:$I$31,M8135,4),IF(AND(J8135&gt;2.2,J8135&lt;=3.3),INDEX(价格表!$B$4:$I$31,M8135,5),IF(AND(J8135&gt;3.3,J8135&lt;=4),INDEX(价格表!$B$4:$I$31,M8135,6),IF(AND(J8135&gt;4,J8135&lt;=5.5),INDEX(价格表!$B$4:$I$31,M8135,7),IF(J8135&gt;5.5,2.6+INDEX(价格表!$B$4:$I$31,M8135,8)*L8135)))))))</f>
        <v>2.15</v>
      </c>
    </row>
    <row r="8136" spans="1:14">
      <c r="A8136" s="20">
        <v>4311221226292</v>
      </c>
      <c r="B8136" s="18" t="s">
        <v>16</v>
      </c>
      <c r="C8136" s="21">
        <v>20201222</v>
      </c>
      <c r="D8136" s="21">
        <v>610538201209</v>
      </c>
      <c r="E8136" s="21" t="s">
        <v>16</v>
      </c>
      <c r="F8136" s="21">
        <v>20210101</v>
      </c>
      <c r="G8136" s="21" t="s">
        <v>17</v>
      </c>
      <c r="H8136" s="21" t="s">
        <v>39</v>
      </c>
      <c r="I8136" s="21" t="s">
        <v>235</v>
      </c>
      <c r="J8136" s="21">
        <v>1.44</v>
      </c>
      <c r="K8136" s="21" t="s">
        <v>20</v>
      </c>
      <c r="L8136">
        <f t="shared" si="149"/>
        <v>2</v>
      </c>
      <c r="M8136">
        <f>MATCH(H:H,价格表!$B$4:$B$35,0)</f>
        <v>23</v>
      </c>
      <c r="N8136" s="27">
        <f>IF(J8136&lt;=0.3,INDEX(价格表!$B$4:$I$31,M8136,2),IF(AND(J8136&gt;0.3,J8136&lt;=1),INDEX(价格表!$B$4:$I$31,M8136,3),IF(AND(J8136&gt;1,J8136&lt;=2.2),INDEX(价格表!$B$4:$I$31,M8136,4),IF(AND(J8136&gt;2.2,J8136&lt;=3.3),INDEX(价格表!$B$4:$I$31,M8136,5),IF(AND(J8136&gt;3.3,J8136&lt;=4),INDEX(价格表!$B$4:$I$31,M8136,6),IF(AND(J8136&gt;4,J8136&lt;=5.5),INDEX(价格表!$B$4:$I$31,M8136,7),IF(J8136&gt;5.5,2.6+INDEX(价格表!$B$4:$I$31,M8136,8)*L8136)))))))</f>
        <v>2.15</v>
      </c>
    </row>
    <row r="8137" spans="1:14">
      <c r="A8137" s="20">
        <v>4311221226294</v>
      </c>
      <c r="B8137" s="18" t="s">
        <v>16</v>
      </c>
      <c r="C8137" s="21">
        <v>20201222</v>
      </c>
      <c r="D8137" s="21">
        <v>610538201209</v>
      </c>
      <c r="E8137" s="21" t="s">
        <v>16</v>
      </c>
      <c r="F8137" s="21">
        <v>20210101</v>
      </c>
      <c r="G8137" s="21" t="s">
        <v>17</v>
      </c>
      <c r="H8137" s="21" t="s">
        <v>45</v>
      </c>
      <c r="I8137" s="21" t="s">
        <v>87</v>
      </c>
      <c r="J8137" s="21">
        <v>1.44</v>
      </c>
      <c r="K8137" s="21" t="s">
        <v>20</v>
      </c>
      <c r="L8137">
        <f t="shared" si="149"/>
        <v>2</v>
      </c>
      <c r="M8137">
        <f>MATCH(H:H,价格表!$B$4:$B$35,0)</f>
        <v>9</v>
      </c>
      <c r="N8137" s="27">
        <f>IF(J8137&lt;=0.3,INDEX(价格表!$B$4:$I$31,M8137,2),IF(AND(J8137&gt;0.3,J8137&lt;=1),INDEX(价格表!$B$4:$I$31,M8137,3),IF(AND(J8137&gt;1,J8137&lt;=2.2),INDEX(价格表!$B$4:$I$31,M8137,4),IF(AND(J8137&gt;2.2,J8137&lt;=3.3),INDEX(价格表!$B$4:$I$31,M8137,5),IF(AND(J8137&gt;3.3,J8137&lt;=4),INDEX(价格表!$B$4:$I$31,M8137,6),IF(AND(J8137&gt;4,J8137&lt;=5.5),INDEX(价格表!$B$4:$I$31,M8137,7),IF(J8137&gt;5.5,2.6+INDEX(价格表!$B$4:$I$31,M8137,8)*L8137)))))))</f>
        <v>2.15</v>
      </c>
    </row>
    <row r="8138" spans="1:14">
      <c r="A8138" s="20">
        <v>4311221226295</v>
      </c>
      <c r="B8138" s="18" t="s">
        <v>16</v>
      </c>
      <c r="C8138" s="21">
        <v>20201222</v>
      </c>
      <c r="D8138" s="21">
        <v>610538201209</v>
      </c>
      <c r="E8138" s="21" t="s">
        <v>16</v>
      </c>
      <c r="F8138" s="21">
        <v>20210101</v>
      </c>
      <c r="G8138" s="21" t="s">
        <v>17</v>
      </c>
      <c r="H8138" s="21" t="s">
        <v>27</v>
      </c>
      <c r="I8138" s="21" t="s">
        <v>49</v>
      </c>
      <c r="J8138" s="21">
        <v>1.44</v>
      </c>
      <c r="K8138" s="21" t="s">
        <v>20</v>
      </c>
      <c r="L8138">
        <f t="shared" si="149"/>
        <v>2</v>
      </c>
      <c r="M8138">
        <f>MATCH(H:H,价格表!$B$4:$B$35,0)</f>
        <v>3</v>
      </c>
      <c r="N8138" s="27">
        <f>IF(J8138&lt;=0.3,INDEX(价格表!$B$4:$I$31,M8138,2),IF(AND(J8138&gt;0.3,J8138&lt;=1),INDEX(价格表!$B$4:$I$31,M8138,3),IF(AND(J8138&gt;1,J8138&lt;=2.2),INDEX(价格表!$B$4:$I$31,M8138,4),IF(AND(J8138&gt;2.2,J8138&lt;=3.3),INDEX(价格表!$B$4:$I$31,M8138,5),IF(AND(J8138&gt;3.3,J8138&lt;=4),INDEX(价格表!$B$4:$I$31,M8138,6),IF(AND(J8138&gt;4,J8138&lt;=5.5),INDEX(价格表!$B$4:$I$31,M8138,7),IF(J8138&gt;5.5,2.6+INDEX(价格表!$B$4:$I$31,M8138,8)*L8138)))))))</f>
        <v>2.15</v>
      </c>
    </row>
    <row r="8139" spans="1:14">
      <c r="A8139" s="20">
        <v>4311221226296</v>
      </c>
      <c r="B8139" s="18" t="s">
        <v>16</v>
      </c>
      <c r="C8139" s="21">
        <v>20201222</v>
      </c>
      <c r="D8139" s="21">
        <v>610538201209</v>
      </c>
      <c r="E8139" s="21" t="s">
        <v>16</v>
      </c>
      <c r="F8139" s="21">
        <v>20210101</v>
      </c>
      <c r="G8139" s="21" t="s">
        <v>17</v>
      </c>
      <c r="H8139" s="21" t="s">
        <v>27</v>
      </c>
      <c r="I8139" s="21" t="s">
        <v>126</v>
      </c>
      <c r="J8139" s="21">
        <v>1.44</v>
      </c>
      <c r="K8139" s="21" t="s">
        <v>20</v>
      </c>
      <c r="L8139">
        <f t="shared" si="149"/>
        <v>2</v>
      </c>
      <c r="M8139">
        <f>MATCH(H:H,价格表!$B$4:$B$35,0)</f>
        <v>3</v>
      </c>
      <c r="N8139" s="27">
        <f>IF(J8139&lt;=0.3,INDEX(价格表!$B$4:$I$31,M8139,2),IF(AND(J8139&gt;0.3,J8139&lt;=1),INDEX(价格表!$B$4:$I$31,M8139,3),IF(AND(J8139&gt;1,J8139&lt;=2.2),INDEX(价格表!$B$4:$I$31,M8139,4),IF(AND(J8139&gt;2.2,J8139&lt;=3.3),INDEX(价格表!$B$4:$I$31,M8139,5),IF(AND(J8139&gt;3.3,J8139&lt;=4),INDEX(价格表!$B$4:$I$31,M8139,6),IF(AND(J8139&gt;4,J8139&lt;=5.5),INDEX(价格表!$B$4:$I$31,M8139,7),IF(J8139&gt;5.5,2.6+INDEX(价格表!$B$4:$I$31,M8139,8)*L8139)))))))</f>
        <v>2.15</v>
      </c>
    </row>
    <row r="8140" spans="1:14">
      <c r="A8140" s="20">
        <v>4311221233058</v>
      </c>
      <c r="B8140" s="18" t="s">
        <v>16</v>
      </c>
      <c r="C8140" s="21">
        <v>20201222</v>
      </c>
      <c r="D8140" s="21">
        <v>610538201209</v>
      </c>
      <c r="E8140" s="21" t="s">
        <v>16</v>
      </c>
      <c r="F8140" s="21">
        <v>20210101</v>
      </c>
      <c r="G8140" s="21" t="s">
        <v>17</v>
      </c>
      <c r="H8140" s="21" t="s">
        <v>75</v>
      </c>
      <c r="I8140" s="21" t="s">
        <v>227</v>
      </c>
      <c r="J8140" s="21">
        <v>0.08</v>
      </c>
      <c r="K8140" s="21" t="s">
        <v>20</v>
      </c>
      <c r="L8140">
        <f t="shared" si="149"/>
        <v>1</v>
      </c>
      <c r="M8140">
        <f>MATCH(H:H,价格表!$B$4:$B$35,0)</f>
        <v>24</v>
      </c>
      <c r="N8140" s="27">
        <f>IF(J8140&lt;=0.3,INDEX(价格表!$B$4:$I$31,M8140,2),IF(AND(J8140&gt;0.3,J8140&lt;=1),INDEX(价格表!$B$4:$I$31,M8140,3),IF(AND(J8140&gt;1,J8140&lt;=2.2),INDEX(价格表!$B$4:$I$31,M8140,4),IF(AND(J8140&gt;2.2,J8140&lt;=3.3),INDEX(价格表!$B$4:$I$31,M8140,5),IF(AND(J8140&gt;3.3,J8140&lt;=4),INDEX(价格表!$B$4:$I$31,M8140,6),IF(AND(J8140&gt;4,J8140&lt;=5.5),INDEX(价格表!$B$4:$I$31,M8140,7),IF(J8140&gt;5.5,2.6+INDEX(价格表!$B$4:$I$31,M8140,8)*L8140)))))))</f>
        <v>1.65</v>
      </c>
    </row>
    <row r="8141" spans="1:14">
      <c r="A8141" s="20">
        <v>4311221233094</v>
      </c>
      <c r="B8141" s="18" t="s">
        <v>16</v>
      </c>
      <c r="C8141" s="21">
        <v>20201222</v>
      </c>
      <c r="D8141" s="21">
        <v>610538201209</v>
      </c>
      <c r="E8141" s="21" t="s">
        <v>16</v>
      </c>
      <c r="F8141" s="21">
        <v>20210101</v>
      </c>
      <c r="G8141" s="21" t="s">
        <v>17</v>
      </c>
      <c r="H8141" s="21" t="s">
        <v>50</v>
      </c>
      <c r="I8141" s="21" t="s">
        <v>62</v>
      </c>
      <c r="J8141" s="21">
        <v>1.59</v>
      </c>
      <c r="K8141" s="21" t="s">
        <v>20</v>
      </c>
      <c r="L8141">
        <f t="shared" si="149"/>
        <v>2</v>
      </c>
      <c r="M8141">
        <f>MATCH(H:H,价格表!$B$4:$B$35,0)</f>
        <v>4</v>
      </c>
      <c r="N8141" s="27">
        <f>IF(J8141&lt;=0.3,INDEX(价格表!$B$4:$I$31,M8141,2),IF(AND(J8141&gt;0.3,J8141&lt;=1),INDEX(价格表!$B$4:$I$31,M8141,3),IF(AND(J8141&gt;1,J8141&lt;=2.2),INDEX(价格表!$B$4:$I$31,M8141,4),IF(AND(J8141&gt;2.2,J8141&lt;=3.3),INDEX(价格表!$B$4:$I$31,M8141,5),IF(AND(J8141&gt;3.3,J8141&lt;=4),INDEX(价格表!$B$4:$I$31,M8141,6),IF(AND(J8141&gt;4,J8141&lt;=5.5),INDEX(价格表!$B$4:$I$31,M8141,7),IF(J8141&gt;5.5,2.6+INDEX(价格表!$B$4:$I$31,M8141,8)*L8141)))))))</f>
        <v>2.15</v>
      </c>
    </row>
    <row r="8142" spans="1:14">
      <c r="A8142" s="20">
        <v>4311221240332</v>
      </c>
      <c r="B8142" s="18" t="s">
        <v>16</v>
      </c>
      <c r="C8142" s="21">
        <v>20201222</v>
      </c>
      <c r="D8142" s="21">
        <v>610538201209</v>
      </c>
      <c r="E8142" s="21" t="s">
        <v>16</v>
      </c>
      <c r="F8142" s="21">
        <v>20210101</v>
      </c>
      <c r="G8142" s="21" t="s">
        <v>17</v>
      </c>
      <c r="H8142" s="21" t="s">
        <v>18</v>
      </c>
      <c r="I8142" s="21" t="s">
        <v>29</v>
      </c>
      <c r="J8142" s="21">
        <v>1.44</v>
      </c>
      <c r="K8142" s="21" t="s">
        <v>20</v>
      </c>
      <c r="L8142">
        <f t="shared" si="149"/>
        <v>2</v>
      </c>
      <c r="M8142">
        <f>MATCH(H:H,价格表!$B$4:$B$35,0)</f>
        <v>1</v>
      </c>
      <c r="N8142" s="27">
        <f>IF(J8142&lt;=0.3,INDEX(价格表!$B$4:$I$31,M8142,2),IF(AND(J8142&gt;0.3,J8142&lt;=1),INDEX(价格表!$B$4:$I$31,M8142,3),IF(AND(J8142&gt;1,J8142&lt;=2.2),INDEX(价格表!$B$4:$I$31,M8142,4),IF(AND(J8142&gt;2.2,J8142&lt;=3.3),INDEX(价格表!$B$4:$I$31,M8142,5),IF(AND(J8142&gt;3.3,J8142&lt;=4),INDEX(价格表!$B$4:$I$31,M8142,6),IF(AND(J8142&gt;4,J8142&lt;=5.5),INDEX(价格表!$B$4:$I$31,M8142,7),IF(J8142&gt;5.5,2.6+INDEX(价格表!$B$4:$I$31,M8142,8)*L8142)))))))</f>
        <v>2.15</v>
      </c>
    </row>
    <row r="8143" spans="1:14">
      <c r="A8143" s="20">
        <v>4311221240345</v>
      </c>
      <c r="B8143" s="18" t="s">
        <v>16</v>
      </c>
      <c r="C8143" s="21">
        <v>20201222</v>
      </c>
      <c r="D8143" s="21">
        <v>610538201209</v>
      </c>
      <c r="E8143" s="21" t="s">
        <v>16</v>
      </c>
      <c r="F8143" s="21">
        <v>20210101</v>
      </c>
      <c r="G8143" s="21" t="s">
        <v>17</v>
      </c>
      <c r="H8143" s="21" t="s">
        <v>23</v>
      </c>
      <c r="I8143" s="21" t="s">
        <v>99</v>
      </c>
      <c r="J8143" s="21">
        <v>1.44</v>
      </c>
      <c r="K8143" s="21" t="s">
        <v>20</v>
      </c>
      <c r="L8143">
        <f t="shared" si="149"/>
        <v>2</v>
      </c>
      <c r="M8143">
        <f>MATCH(H:H,价格表!$B$4:$B$35,0)</f>
        <v>15</v>
      </c>
      <c r="N8143" s="27">
        <f>IF(J8143&lt;=0.3,INDEX(价格表!$B$4:$I$31,M8143,2),IF(AND(J8143&gt;0.3,J8143&lt;=1),INDEX(价格表!$B$4:$I$31,M8143,3),IF(AND(J8143&gt;1,J8143&lt;=2.2),INDEX(价格表!$B$4:$I$31,M8143,4),IF(AND(J8143&gt;2.2,J8143&lt;=3.3),INDEX(价格表!$B$4:$I$31,M8143,5),IF(AND(J8143&gt;3.3,J8143&lt;=4),INDEX(价格表!$B$4:$I$31,M8143,6),IF(AND(J8143&gt;4,J8143&lt;=5.5),INDEX(价格表!$B$4:$I$31,M8143,7),IF(J8143&gt;5.5,2.6+INDEX(价格表!$B$4:$I$31,M8143,8)*L8143)))))))</f>
        <v>2.15</v>
      </c>
    </row>
    <row r="8144" spans="1:14">
      <c r="A8144" s="20">
        <v>4311221240346</v>
      </c>
      <c r="B8144" s="18" t="s">
        <v>16</v>
      </c>
      <c r="C8144" s="21">
        <v>20201222</v>
      </c>
      <c r="D8144" s="21">
        <v>610538201209</v>
      </c>
      <c r="E8144" s="21" t="s">
        <v>16</v>
      </c>
      <c r="F8144" s="21">
        <v>20210101</v>
      </c>
      <c r="G8144" s="21" t="s">
        <v>17</v>
      </c>
      <c r="H8144" s="21" t="s">
        <v>73</v>
      </c>
      <c r="I8144" s="21" t="s">
        <v>215</v>
      </c>
      <c r="J8144" s="21">
        <v>1.44</v>
      </c>
      <c r="K8144" s="21" t="s">
        <v>20</v>
      </c>
      <c r="L8144">
        <f t="shared" si="149"/>
        <v>2</v>
      </c>
      <c r="M8144">
        <f>MATCH(H:H,价格表!$B$4:$B$35,0)</f>
        <v>7</v>
      </c>
      <c r="N8144" s="27">
        <f>IF(J8144&lt;=0.3,INDEX(价格表!$B$4:$I$31,M8144,2),IF(AND(J8144&gt;0.3,J8144&lt;=1),INDEX(价格表!$B$4:$I$31,M8144,3),IF(AND(J8144&gt;1,J8144&lt;=2.2),INDEX(价格表!$B$4:$I$31,M8144,4),IF(AND(J8144&gt;2.2,J8144&lt;=3.3),INDEX(价格表!$B$4:$I$31,M8144,5),IF(AND(J8144&gt;3.3,J8144&lt;=4),INDEX(价格表!$B$4:$I$31,M8144,6),IF(AND(J8144&gt;4,J8144&lt;=5.5),INDEX(价格表!$B$4:$I$31,M8144,7),IF(J8144&gt;5.5,2.6+INDEX(价格表!$B$4:$I$31,M8144,8)*L8144)))))))</f>
        <v>2.15</v>
      </c>
    </row>
    <row r="8145" spans="1:14">
      <c r="A8145" s="20">
        <v>4311221240347</v>
      </c>
      <c r="B8145" s="18" t="s">
        <v>16</v>
      </c>
      <c r="C8145" s="21">
        <v>20201222</v>
      </c>
      <c r="D8145" s="21">
        <v>610538201209</v>
      </c>
      <c r="E8145" s="21" t="s">
        <v>16</v>
      </c>
      <c r="F8145" s="21">
        <v>20210101</v>
      </c>
      <c r="G8145" s="21" t="s">
        <v>17</v>
      </c>
      <c r="H8145" s="21" t="s">
        <v>25</v>
      </c>
      <c r="I8145" s="21" t="s">
        <v>84</v>
      </c>
      <c r="J8145" s="21">
        <v>0.08</v>
      </c>
      <c r="K8145" s="21" t="s">
        <v>20</v>
      </c>
      <c r="L8145">
        <f t="shared" si="149"/>
        <v>1</v>
      </c>
      <c r="M8145">
        <f>MATCH(H:H,价格表!$B$4:$B$35,0)</f>
        <v>25</v>
      </c>
      <c r="N8145" s="27">
        <f>IF(J8145&lt;=0.3,INDEX(价格表!$B$4:$I$31,M8145,2),IF(AND(J8145&gt;0.3,J8145&lt;=1),INDEX(价格表!$B$4:$I$31,M8145,3),IF(AND(J8145&gt;1,J8145&lt;=2.2),INDEX(价格表!$B$4:$I$31,M8145,4),IF(AND(J8145&gt;2.2,J8145&lt;=3.3),INDEX(价格表!$B$4:$I$31,M8145,5),IF(AND(J8145&gt;3.3,J8145&lt;=4),INDEX(价格表!$B$4:$I$31,M8145,6),IF(AND(J8145&gt;4,J8145&lt;=5.5),INDEX(价格表!$B$4:$I$31,M8145,7),IF(J8145&gt;5.5,2.6+INDEX(价格表!$B$4:$I$31,M8145,8)*L8145)))))))</f>
        <v>1.65</v>
      </c>
    </row>
    <row r="8146" spans="1:14">
      <c r="A8146" s="20">
        <v>4311221240348</v>
      </c>
      <c r="B8146" s="18" t="s">
        <v>16</v>
      </c>
      <c r="C8146" s="21">
        <v>20201222</v>
      </c>
      <c r="D8146" s="21">
        <v>610538201209</v>
      </c>
      <c r="E8146" s="21" t="s">
        <v>16</v>
      </c>
      <c r="F8146" s="21">
        <v>20210101</v>
      </c>
      <c r="G8146" s="21" t="s">
        <v>17</v>
      </c>
      <c r="H8146" s="21" t="s">
        <v>73</v>
      </c>
      <c r="I8146" s="21" t="s">
        <v>365</v>
      </c>
      <c r="J8146" s="21">
        <v>0.08</v>
      </c>
      <c r="K8146" s="21" t="s">
        <v>20</v>
      </c>
      <c r="L8146">
        <f t="shared" si="149"/>
        <v>1</v>
      </c>
      <c r="M8146">
        <f>MATCH(H:H,价格表!$B$4:$B$35,0)</f>
        <v>7</v>
      </c>
      <c r="N8146" s="27">
        <f>IF(J8146&lt;=0.3,INDEX(价格表!$B$4:$I$31,M8146,2),IF(AND(J8146&gt;0.3,J8146&lt;=1),INDEX(价格表!$B$4:$I$31,M8146,3),IF(AND(J8146&gt;1,J8146&lt;=2.2),INDEX(价格表!$B$4:$I$31,M8146,4),IF(AND(J8146&gt;2.2,J8146&lt;=3.3),INDEX(价格表!$B$4:$I$31,M8146,5),IF(AND(J8146&gt;3.3,J8146&lt;=4),INDEX(价格表!$B$4:$I$31,M8146,6),IF(AND(J8146&gt;4,J8146&lt;=5.5),INDEX(价格表!$B$4:$I$31,M8146,7),IF(J8146&gt;5.5,2.6+INDEX(价格表!$B$4:$I$31,M8146,8)*L8146)))))))</f>
        <v>1.65</v>
      </c>
    </row>
    <row r="8147" spans="1:14">
      <c r="A8147" s="20">
        <v>4311221240349</v>
      </c>
      <c r="B8147" s="18" t="s">
        <v>16</v>
      </c>
      <c r="C8147" s="21">
        <v>20201222</v>
      </c>
      <c r="D8147" s="21">
        <v>610538201209</v>
      </c>
      <c r="E8147" s="21" t="s">
        <v>16</v>
      </c>
      <c r="F8147" s="21">
        <v>20210101</v>
      </c>
      <c r="G8147" s="21" t="s">
        <v>17</v>
      </c>
      <c r="H8147" s="21" t="s">
        <v>88</v>
      </c>
      <c r="I8147" s="21" t="s">
        <v>232</v>
      </c>
      <c r="J8147" s="21">
        <v>1.49</v>
      </c>
      <c r="K8147" s="21" t="s">
        <v>20</v>
      </c>
      <c r="L8147">
        <f t="shared" si="149"/>
        <v>2</v>
      </c>
      <c r="M8147">
        <f>MATCH(H:H,价格表!$B$4:$B$35,0)</f>
        <v>19</v>
      </c>
      <c r="N8147" s="27">
        <f>IF(J8147&lt;=0.3,INDEX(价格表!$B$4:$I$31,M8147,2),IF(AND(J8147&gt;0.3,J8147&lt;=1),INDEX(价格表!$B$4:$I$31,M8147,3),IF(AND(J8147&gt;1,J8147&lt;=2.2),INDEX(价格表!$B$4:$I$31,M8147,4),IF(AND(J8147&gt;2.2,J8147&lt;=3.3),INDEX(价格表!$B$4:$I$31,M8147,5),IF(AND(J8147&gt;3.3,J8147&lt;=4),INDEX(价格表!$B$4:$I$31,M8147,6),IF(AND(J8147&gt;4,J8147&lt;=5.5),INDEX(价格表!$B$4:$I$31,M8147,7),IF(J8147&gt;5.5,2.6+INDEX(价格表!$B$4:$I$31,M8147,8)*L8147)))))))</f>
        <v>2.15</v>
      </c>
    </row>
    <row r="8148" spans="1:14">
      <c r="A8148" s="20">
        <v>4311221240350</v>
      </c>
      <c r="B8148" s="18" t="s">
        <v>16</v>
      </c>
      <c r="C8148" s="21">
        <v>20201222</v>
      </c>
      <c r="D8148" s="21">
        <v>610538201209</v>
      </c>
      <c r="E8148" s="21" t="s">
        <v>16</v>
      </c>
      <c r="F8148" s="21">
        <v>20210101</v>
      </c>
      <c r="G8148" s="21" t="s">
        <v>17</v>
      </c>
      <c r="H8148" s="21" t="s">
        <v>21</v>
      </c>
      <c r="I8148" s="21" t="s">
        <v>228</v>
      </c>
      <c r="J8148" s="21">
        <v>1.49</v>
      </c>
      <c r="K8148" s="21" t="s">
        <v>20</v>
      </c>
      <c r="L8148">
        <f t="shared" si="149"/>
        <v>2</v>
      </c>
      <c r="M8148">
        <f>MATCH(H:H,价格表!$B$4:$B$35,0)</f>
        <v>20</v>
      </c>
      <c r="N8148" s="27">
        <f>IF(J8148&lt;=0.3,INDEX(价格表!$B$4:$I$31,M8148,2),IF(AND(J8148&gt;0.3,J8148&lt;=1),INDEX(价格表!$B$4:$I$31,M8148,3),IF(AND(J8148&gt;1,J8148&lt;=2.2),INDEX(价格表!$B$4:$I$31,M8148,4),IF(AND(J8148&gt;2.2,J8148&lt;=3.3),INDEX(价格表!$B$4:$I$31,M8148,5),IF(AND(J8148&gt;3.3,J8148&lt;=4),INDEX(价格表!$B$4:$I$31,M8148,6),IF(AND(J8148&gt;4,J8148&lt;=5.5),INDEX(价格表!$B$4:$I$31,M8148,7),IF(J8148&gt;5.5,2.6+INDEX(价格表!$B$4:$I$31,M8148,8)*L8148)))))))</f>
        <v>2.15</v>
      </c>
    </row>
    <row r="8149" spans="1:14">
      <c r="A8149" s="20">
        <v>4311221240351</v>
      </c>
      <c r="B8149" s="18" t="s">
        <v>16</v>
      </c>
      <c r="C8149" s="21">
        <v>20201222</v>
      </c>
      <c r="D8149" s="21">
        <v>610538201209</v>
      </c>
      <c r="E8149" s="21" t="s">
        <v>16</v>
      </c>
      <c r="F8149" s="21">
        <v>20210101</v>
      </c>
      <c r="G8149" s="21" t="s">
        <v>17</v>
      </c>
      <c r="H8149" s="21" t="s">
        <v>50</v>
      </c>
      <c r="I8149" s="21" t="s">
        <v>133</v>
      </c>
      <c r="J8149" s="21">
        <v>1.48</v>
      </c>
      <c r="K8149" s="21" t="s">
        <v>20</v>
      </c>
      <c r="L8149">
        <f t="shared" si="149"/>
        <v>2</v>
      </c>
      <c r="M8149">
        <f>MATCH(H:H,价格表!$B$4:$B$35,0)</f>
        <v>4</v>
      </c>
      <c r="N8149" s="27">
        <f>IF(J8149&lt;=0.3,INDEX(价格表!$B$4:$I$31,M8149,2),IF(AND(J8149&gt;0.3,J8149&lt;=1),INDEX(价格表!$B$4:$I$31,M8149,3),IF(AND(J8149&gt;1,J8149&lt;=2.2),INDEX(价格表!$B$4:$I$31,M8149,4),IF(AND(J8149&gt;2.2,J8149&lt;=3.3),INDEX(价格表!$B$4:$I$31,M8149,5),IF(AND(J8149&gt;3.3,J8149&lt;=4),INDEX(价格表!$B$4:$I$31,M8149,6),IF(AND(J8149&gt;4,J8149&lt;=5.5),INDEX(价格表!$B$4:$I$31,M8149,7),IF(J8149&gt;5.5,2.6+INDEX(价格表!$B$4:$I$31,M8149,8)*L8149)))))))</f>
        <v>2.15</v>
      </c>
    </row>
    <row r="8150" spans="1:14">
      <c r="A8150" s="20">
        <v>4311221240352</v>
      </c>
      <c r="B8150" s="18" t="s">
        <v>16</v>
      </c>
      <c r="C8150" s="21">
        <v>20201222</v>
      </c>
      <c r="D8150" s="21">
        <v>610538201209</v>
      </c>
      <c r="E8150" s="21" t="s">
        <v>16</v>
      </c>
      <c r="F8150" s="21">
        <v>20210101</v>
      </c>
      <c r="G8150" s="21" t="s">
        <v>17</v>
      </c>
      <c r="H8150" s="21" t="s">
        <v>33</v>
      </c>
      <c r="I8150" s="21" t="s">
        <v>34</v>
      </c>
      <c r="J8150" s="21">
        <v>0.56</v>
      </c>
      <c r="K8150" s="21" t="s">
        <v>20</v>
      </c>
      <c r="L8150">
        <f t="shared" si="149"/>
        <v>1</v>
      </c>
      <c r="M8150">
        <f>MATCH(H:H,价格表!$B$4:$B$35,0)</f>
        <v>13</v>
      </c>
      <c r="N8150" s="27">
        <f>IF(J8150&lt;=0.3,INDEX(价格表!$B$4:$I$31,M8150,2),IF(AND(J8150&gt;0.3,J8150&lt;=1),INDEX(价格表!$B$4:$I$31,M8150,3),IF(AND(J8150&gt;1,J8150&lt;=2.2),INDEX(价格表!$B$4:$I$31,M8150,4),IF(AND(J8150&gt;2.2,J8150&lt;=3.3),INDEX(价格表!$B$4:$I$31,M8150,5),IF(AND(J8150&gt;3.3,J8150&lt;=4),INDEX(价格表!$B$4:$I$31,M8150,6),IF(AND(J8150&gt;4,J8150&lt;=5.5),INDEX(价格表!$B$4:$I$31,M8150,7),IF(J8150&gt;5.5,2.6+INDEX(价格表!$B$4:$I$31,M8150,8)*L8150)))))))</f>
        <v>1.8</v>
      </c>
    </row>
    <row r="8151" spans="1:14">
      <c r="A8151" s="20">
        <v>4311221240353</v>
      </c>
      <c r="B8151" s="18" t="s">
        <v>16</v>
      </c>
      <c r="C8151" s="21">
        <v>20201222</v>
      </c>
      <c r="D8151" s="21">
        <v>610538201209</v>
      </c>
      <c r="E8151" s="21" t="s">
        <v>16</v>
      </c>
      <c r="F8151" s="21">
        <v>20210101</v>
      </c>
      <c r="G8151" s="21" t="s">
        <v>17</v>
      </c>
      <c r="H8151" s="21" t="s">
        <v>73</v>
      </c>
      <c r="I8151" s="21" t="s">
        <v>91</v>
      </c>
      <c r="J8151" s="21">
        <v>1.53</v>
      </c>
      <c r="K8151" s="21" t="s">
        <v>20</v>
      </c>
      <c r="L8151">
        <f t="shared" si="149"/>
        <v>2</v>
      </c>
      <c r="M8151">
        <f>MATCH(H:H,价格表!$B$4:$B$35,0)</f>
        <v>7</v>
      </c>
      <c r="N8151" s="27">
        <f>IF(J8151&lt;=0.3,INDEX(价格表!$B$4:$I$31,M8151,2),IF(AND(J8151&gt;0.3,J8151&lt;=1),INDEX(价格表!$B$4:$I$31,M8151,3),IF(AND(J8151&gt;1,J8151&lt;=2.2),INDEX(价格表!$B$4:$I$31,M8151,4),IF(AND(J8151&gt;2.2,J8151&lt;=3.3),INDEX(价格表!$B$4:$I$31,M8151,5),IF(AND(J8151&gt;3.3,J8151&lt;=4),INDEX(价格表!$B$4:$I$31,M8151,6),IF(AND(J8151&gt;4,J8151&lt;=5.5),INDEX(价格表!$B$4:$I$31,M8151,7),IF(J8151&gt;5.5,2.6+INDEX(价格表!$B$4:$I$31,M8151,8)*L8151)))))))</f>
        <v>2.15</v>
      </c>
    </row>
    <row r="8152" spans="1:14">
      <c r="A8152" s="20">
        <v>4311221240354</v>
      </c>
      <c r="B8152" s="18" t="s">
        <v>16</v>
      </c>
      <c r="C8152" s="21">
        <v>20201222</v>
      </c>
      <c r="D8152" s="21">
        <v>610538201209</v>
      </c>
      <c r="E8152" s="21" t="s">
        <v>16</v>
      </c>
      <c r="F8152" s="21">
        <v>20210101</v>
      </c>
      <c r="G8152" s="21" t="s">
        <v>17</v>
      </c>
      <c r="H8152" s="21" t="s">
        <v>45</v>
      </c>
      <c r="I8152" s="21" t="s">
        <v>143</v>
      </c>
      <c r="J8152" s="21">
        <v>2.38</v>
      </c>
      <c r="K8152" s="21" t="s">
        <v>20</v>
      </c>
      <c r="L8152">
        <f t="shared" si="149"/>
        <v>3</v>
      </c>
      <c r="M8152">
        <f>MATCH(H:H,价格表!$B$4:$B$35,0)</f>
        <v>9</v>
      </c>
      <c r="N8152" s="27">
        <f>IF(J8152&lt;=0.3,INDEX(价格表!$B$4:$I$31,M8152,2),IF(AND(J8152&gt;0.3,J8152&lt;=1),INDEX(价格表!$B$4:$I$31,M8152,3),IF(AND(J8152&gt;1,J8152&lt;=2.2),INDEX(价格表!$B$4:$I$31,M8152,4),IF(AND(J8152&gt;2.2,J8152&lt;=3.3),INDEX(价格表!$B$4:$I$31,M8152,5),IF(AND(J8152&gt;3.3,J8152&lt;=4),INDEX(价格表!$B$4:$I$31,M8152,6),IF(AND(J8152&gt;4,J8152&lt;=5.5),INDEX(价格表!$B$4:$I$31,M8152,7),IF(J8152&gt;5.5,2.6+INDEX(价格表!$B$4:$I$31,M8152,8)*L8152)))))))</f>
        <v>2.5</v>
      </c>
    </row>
    <row r="8153" spans="1:14">
      <c r="A8153" s="20">
        <v>4311221240374</v>
      </c>
      <c r="B8153" s="18" t="s">
        <v>16</v>
      </c>
      <c r="C8153" s="21">
        <v>20201222</v>
      </c>
      <c r="D8153" s="21">
        <v>610538201209</v>
      </c>
      <c r="E8153" s="21" t="s">
        <v>16</v>
      </c>
      <c r="F8153" s="21">
        <v>20210101</v>
      </c>
      <c r="G8153" s="21" t="s">
        <v>17</v>
      </c>
      <c r="H8153" s="21" t="s">
        <v>43</v>
      </c>
      <c r="I8153" s="21" t="s">
        <v>79</v>
      </c>
      <c r="J8153" s="21">
        <v>1.58</v>
      </c>
      <c r="K8153" s="21" t="s">
        <v>20</v>
      </c>
      <c r="L8153">
        <f t="shared" si="149"/>
        <v>2</v>
      </c>
      <c r="M8153">
        <f>MATCH(H:H,价格表!$B$4:$B$35,0)</f>
        <v>10</v>
      </c>
      <c r="N8153" s="27">
        <f>IF(J8153&lt;=0.3,INDEX(价格表!$B$4:$I$31,M8153,2),IF(AND(J8153&gt;0.3,J8153&lt;=1),INDEX(价格表!$B$4:$I$31,M8153,3),IF(AND(J8153&gt;1,J8153&lt;=2.2),INDEX(价格表!$B$4:$I$31,M8153,4),IF(AND(J8153&gt;2.2,J8153&lt;=3.3),INDEX(价格表!$B$4:$I$31,M8153,5),IF(AND(J8153&gt;3.3,J8153&lt;=4),INDEX(价格表!$B$4:$I$31,M8153,6),IF(AND(J8153&gt;4,J8153&lt;=5.5),INDEX(价格表!$B$4:$I$31,M8153,7),IF(J8153&gt;5.5,2.6+INDEX(价格表!$B$4:$I$31,M8153,8)*L8153)))))))</f>
        <v>2.15</v>
      </c>
    </row>
    <row r="8154" spans="1:14">
      <c r="A8154" s="20">
        <v>4311221240375</v>
      </c>
      <c r="B8154" s="18" t="s">
        <v>16</v>
      </c>
      <c r="C8154" s="21">
        <v>20201222</v>
      </c>
      <c r="D8154" s="21">
        <v>610538201209</v>
      </c>
      <c r="E8154" s="21" t="s">
        <v>16</v>
      </c>
      <c r="F8154" s="21">
        <v>20210101</v>
      </c>
      <c r="G8154" s="21" t="s">
        <v>17</v>
      </c>
      <c r="H8154" s="21" t="s">
        <v>27</v>
      </c>
      <c r="I8154" s="21" t="s">
        <v>126</v>
      </c>
      <c r="J8154" s="21">
        <v>1.44</v>
      </c>
      <c r="K8154" s="21" t="s">
        <v>20</v>
      </c>
      <c r="L8154">
        <f t="shared" si="149"/>
        <v>2</v>
      </c>
      <c r="M8154">
        <f>MATCH(H:H,价格表!$B$4:$B$35,0)</f>
        <v>3</v>
      </c>
      <c r="N8154" s="27">
        <f>IF(J8154&lt;=0.3,INDEX(价格表!$B$4:$I$31,M8154,2),IF(AND(J8154&gt;0.3,J8154&lt;=1),INDEX(价格表!$B$4:$I$31,M8154,3),IF(AND(J8154&gt;1,J8154&lt;=2.2),INDEX(价格表!$B$4:$I$31,M8154,4),IF(AND(J8154&gt;2.2,J8154&lt;=3.3),INDEX(价格表!$B$4:$I$31,M8154,5),IF(AND(J8154&gt;3.3,J8154&lt;=4),INDEX(价格表!$B$4:$I$31,M8154,6),IF(AND(J8154&gt;4,J8154&lt;=5.5),INDEX(价格表!$B$4:$I$31,M8154,7),IF(J8154&gt;5.5,2.6+INDEX(价格表!$B$4:$I$31,M8154,8)*L8154)))))))</f>
        <v>2.15</v>
      </c>
    </row>
    <row r="8155" spans="1:14">
      <c r="A8155" s="20">
        <v>4311221240377</v>
      </c>
      <c r="B8155" s="18" t="s">
        <v>16</v>
      </c>
      <c r="C8155" s="21">
        <v>20201222</v>
      </c>
      <c r="D8155" s="21">
        <v>610538201209</v>
      </c>
      <c r="E8155" s="21" t="s">
        <v>16</v>
      </c>
      <c r="F8155" s="21">
        <v>20210101</v>
      </c>
      <c r="G8155" s="21" t="s">
        <v>17</v>
      </c>
      <c r="H8155" s="21" t="s">
        <v>54</v>
      </c>
      <c r="I8155" s="21" t="s">
        <v>213</v>
      </c>
      <c r="J8155" s="21">
        <v>1.44</v>
      </c>
      <c r="K8155" s="21" t="s">
        <v>20</v>
      </c>
      <c r="L8155">
        <f t="shared" si="149"/>
        <v>2</v>
      </c>
      <c r="M8155">
        <f>MATCH(H:H,价格表!$B$4:$B$35,0)</f>
        <v>14</v>
      </c>
      <c r="N8155" s="27">
        <f>IF(J8155&lt;=0.3,INDEX(价格表!$B$4:$I$31,M8155,2),IF(AND(J8155&gt;0.3,J8155&lt;=1),INDEX(价格表!$B$4:$I$31,M8155,3),IF(AND(J8155&gt;1,J8155&lt;=2.2),INDEX(价格表!$B$4:$I$31,M8155,4),IF(AND(J8155&gt;2.2,J8155&lt;=3.3),INDEX(价格表!$B$4:$I$31,M8155,5),IF(AND(J8155&gt;3.3,J8155&lt;=4),INDEX(价格表!$B$4:$I$31,M8155,6),IF(AND(J8155&gt;4,J8155&lt;=5.5),INDEX(价格表!$B$4:$I$31,M8155,7),IF(J8155&gt;5.5,2.6+INDEX(价格表!$B$4:$I$31,M8155,8)*L8155)))))))</f>
        <v>2.15</v>
      </c>
    </row>
    <row r="8156" spans="1:14">
      <c r="A8156" s="20">
        <v>4311221240378</v>
      </c>
      <c r="B8156" s="18" t="s">
        <v>16</v>
      </c>
      <c r="C8156" s="21">
        <v>20201222</v>
      </c>
      <c r="D8156" s="21">
        <v>610538201209</v>
      </c>
      <c r="E8156" s="21" t="s">
        <v>16</v>
      </c>
      <c r="F8156" s="21">
        <v>20210101</v>
      </c>
      <c r="G8156" s="21" t="s">
        <v>17</v>
      </c>
      <c r="H8156" s="21" t="s">
        <v>45</v>
      </c>
      <c r="I8156" s="21" t="s">
        <v>48</v>
      </c>
      <c r="J8156" s="21">
        <v>1.44</v>
      </c>
      <c r="K8156" s="21" t="s">
        <v>20</v>
      </c>
      <c r="L8156">
        <f t="shared" si="149"/>
        <v>2</v>
      </c>
      <c r="M8156">
        <f>MATCH(H:H,价格表!$B$4:$B$35,0)</f>
        <v>9</v>
      </c>
      <c r="N8156" s="27">
        <f>IF(J8156&lt;=0.3,INDEX(价格表!$B$4:$I$31,M8156,2),IF(AND(J8156&gt;0.3,J8156&lt;=1),INDEX(价格表!$B$4:$I$31,M8156,3),IF(AND(J8156&gt;1,J8156&lt;=2.2),INDEX(价格表!$B$4:$I$31,M8156,4),IF(AND(J8156&gt;2.2,J8156&lt;=3.3),INDEX(价格表!$B$4:$I$31,M8156,5),IF(AND(J8156&gt;3.3,J8156&lt;=4),INDEX(价格表!$B$4:$I$31,M8156,6),IF(AND(J8156&gt;4,J8156&lt;=5.5),INDEX(价格表!$B$4:$I$31,M8156,7),IF(J8156&gt;5.5,2.6+INDEX(价格表!$B$4:$I$31,M8156,8)*L8156)))))))</f>
        <v>2.15</v>
      </c>
    </row>
    <row r="8157" spans="1:14">
      <c r="A8157" s="20">
        <v>4311221240379</v>
      </c>
      <c r="B8157" s="18" t="s">
        <v>16</v>
      </c>
      <c r="C8157" s="21">
        <v>20201222</v>
      </c>
      <c r="D8157" s="21">
        <v>610538201209</v>
      </c>
      <c r="E8157" s="21" t="s">
        <v>16</v>
      </c>
      <c r="F8157" s="21">
        <v>20210101</v>
      </c>
      <c r="G8157" s="21" t="s">
        <v>17</v>
      </c>
      <c r="H8157" s="21" t="s">
        <v>75</v>
      </c>
      <c r="I8157" s="21" t="s">
        <v>293</v>
      </c>
      <c r="J8157" s="21">
        <v>1.56</v>
      </c>
      <c r="K8157" s="21" t="s">
        <v>20</v>
      </c>
      <c r="L8157">
        <f t="shared" si="149"/>
        <v>2</v>
      </c>
      <c r="M8157">
        <f>MATCH(H:H,价格表!$B$4:$B$35,0)</f>
        <v>24</v>
      </c>
      <c r="N8157" s="27">
        <f>IF(J8157&lt;=0.3,INDEX(价格表!$B$4:$I$31,M8157,2),IF(AND(J8157&gt;0.3,J8157&lt;=1),INDEX(价格表!$B$4:$I$31,M8157,3),IF(AND(J8157&gt;1,J8157&lt;=2.2),INDEX(价格表!$B$4:$I$31,M8157,4),IF(AND(J8157&gt;2.2,J8157&lt;=3.3),INDEX(价格表!$B$4:$I$31,M8157,5),IF(AND(J8157&gt;3.3,J8157&lt;=4),INDEX(价格表!$B$4:$I$31,M8157,6),IF(AND(J8157&gt;4,J8157&lt;=5.5),INDEX(价格表!$B$4:$I$31,M8157,7),IF(J8157&gt;5.5,2.6+INDEX(价格表!$B$4:$I$31,M8157,8)*L8157)))))))</f>
        <v>2.15</v>
      </c>
    </row>
    <row r="8158" spans="1:14">
      <c r="A8158" s="20">
        <v>4311221240380</v>
      </c>
      <c r="B8158" s="18" t="s">
        <v>16</v>
      </c>
      <c r="C8158" s="21">
        <v>20201222</v>
      </c>
      <c r="D8158" s="21">
        <v>610538201209</v>
      </c>
      <c r="E8158" s="21" t="s">
        <v>16</v>
      </c>
      <c r="F8158" s="21">
        <v>20210101</v>
      </c>
      <c r="G8158" s="21" t="s">
        <v>17</v>
      </c>
      <c r="H8158" s="21" t="s">
        <v>73</v>
      </c>
      <c r="I8158" s="21" t="s">
        <v>138</v>
      </c>
      <c r="J8158" s="21">
        <v>0.25</v>
      </c>
      <c r="K8158" s="21" t="s">
        <v>20</v>
      </c>
      <c r="L8158">
        <f t="shared" si="149"/>
        <v>1</v>
      </c>
      <c r="M8158">
        <f>MATCH(H:H,价格表!$B$4:$B$35,0)</f>
        <v>7</v>
      </c>
      <c r="N8158" s="27">
        <f>IF(J8158&lt;=0.3,INDEX(价格表!$B$4:$I$31,M8158,2),IF(AND(J8158&gt;0.3,J8158&lt;=1),INDEX(价格表!$B$4:$I$31,M8158,3),IF(AND(J8158&gt;1,J8158&lt;=2.2),INDEX(价格表!$B$4:$I$31,M8158,4),IF(AND(J8158&gt;2.2,J8158&lt;=3.3),INDEX(价格表!$B$4:$I$31,M8158,5),IF(AND(J8158&gt;3.3,J8158&lt;=4),INDEX(价格表!$B$4:$I$31,M8158,6),IF(AND(J8158&gt;4,J8158&lt;=5.5),INDEX(价格表!$B$4:$I$31,M8158,7),IF(J8158&gt;5.5,2.6+INDEX(价格表!$B$4:$I$31,M8158,8)*L8158)))))))</f>
        <v>1.65</v>
      </c>
    </row>
    <row r="8159" spans="1:14">
      <c r="A8159" s="20">
        <v>4311221240381</v>
      </c>
      <c r="B8159" s="18" t="s">
        <v>16</v>
      </c>
      <c r="C8159" s="21">
        <v>20201222</v>
      </c>
      <c r="D8159" s="21">
        <v>610538201209</v>
      </c>
      <c r="E8159" s="21" t="s">
        <v>16</v>
      </c>
      <c r="F8159" s="21">
        <v>20210101</v>
      </c>
      <c r="G8159" s="21" t="s">
        <v>17</v>
      </c>
      <c r="H8159" s="21" t="s">
        <v>50</v>
      </c>
      <c r="I8159" s="21" t="s">
        <v>51</v>
      </c>
      <c r="J8159" s="21">
        <v>1.44</v>
      </c>
      <c r="K8159" s="21" t="s">
        <v>20</v>
      </c>
      <c r="L8159">
        <f t="shared" si="149"/>
        <v>2</v>
      </c>
      <c r="M8159">
        <f>MATCH(H:H,价格表!$B$4:$B$35,0)</f>
        <v>4</v>
      </c>
      <c r="N8159" s="27">
        <f>IF(J8159&lt;=0.3,INDEX(价格表!$B$4:$I$31,M8159,2),IF(AND(J8159&gt;0.3,J8159&lt;=1),INDEX(价格表!$B$4:$I$31,M8159,3),IF(AND(J8159&gt;1,J8159&lt;=2.2),INDEX(价格表!$B$4:$I$31,M8159,4),IF(AND(J8159&gt;2.2,J8159&lt;=3.3),INDEX(价格表!$B$4:$I$31,M8159,5),IF(AND(J8159&gt;3.3,J8159&lt;=4),INDEX(价格表!$B$4:$I$31,M8159,6),IF(AND(J8159&gt;4,J8159&lt;=5.5),INDEX(价格表!$B$4:$I$31,M8159,7),IF(J8159&gt;5.5,2.6+INDEX(价格表!$B$4:$I$31,M8159,8)*L8159)))))))</f>
        <v>2.15</v>
      </c>
    </row>
    <row r="8160" spans="1:14">
      <c r="A8160" s="20">
        <v>4311221240382</v>
      </c>
      <c r="B8160" s="18" t="s">
        <v>16</v>
      </c>
      <c r="C8160" s="21">
        <v>20201222</v>
      </c>
      <c r="D8160" s="21">
        <v>610538201209</v>
      </c>
      <c r="E8160" s="21" t="s">
        <v>16</v>
      </c>
      <c r="F8160" s="21">
        <v>20210101</v>
      </c>
      <c r="G8160" s="21" t="s">
        <v>17</v>
      </c>
      <c r="H8160" s="21" t="s">
        <v>21</v>
      </c>
      <c r="I8160" s="21" t="s">
        <v>201</v>
      </c>
      <c r="J8160" s="21">
        <v>1.44</v>
      </c>
      <c r="K8160" s="21" t="s">
        <v>20</v>
      </c>
      <c r="L8160">
        <f t="shared" si="149"/>
        <v>2</v>
      </c>
      <c r="M8160">
        <f>MATCH(H:H,价格表!$B$4:$B$35,0)</f>
        <v>20</v>
      </c>
      <c r="N8160" s="27">
        <f>IF(J8160&lt;=0.3,INDEX(价格表!$B$4:$I$31,M8160,2),IF(AND(J8160&gt;0.3,J8160&lt;=1),INDEX(价格表!$B$4:$I$31,M8160,3),IF(AND(J8160&gt;1,J8160&lt;=2.2),INDEX(价格表!$B$4:$I$31,M8160,4),IF(AND(J8160&gt;2.2,J8160&lt;=3.3),INDEX(价格表!$B$4:$I$31,M8160,5),IF(AND(J8160&gt;3.3,J8160&lt;=4),INDEX(价格表!$B$4:$I$31,M8160,6),IF(AND(J8160&gt;4,J8160&lt;=5.5),INDEX(价格表!$B$4:$I$31,M8160,7),IF(J8160&gt;5.5,2.6+INDEX(价格表!$B$4:$I$31,M8160,8)*L8160)))))))</f>
        <v>2.15</v>
      </c>
    </row>
    <row r="8161" spans="1:14">
      <c r="A8161" s="20">
        <v>4311221240383</v>
      </c>
      <c r="B8161" s="18" t="s">
        <v>16</v>
      </c>
      <c r="C8161" s="21">
        <v>20201222</v>
      </c>
      <c r="D8161" s="21">
        <v>610538201209</v>
      </c>
      <c r="E8161" s="21" t="s">
        <v>16</v>
      </c>
      <c r="F8161" s="21">
        <v>20210101</v>
      </c>
      <c r="G8161" s="21" t="s">
        <v>17</v>
      </c>
      <c r="H8161" s="21" t="s">
        <v>23</v>
      </c>
      <c r="I8161" s="21" t="s">
        <v>99</v>
      </c>
      <c r="J8161" s="21">
        <v>1.44</v>
      </c>
      <c r="K8161" s="21" t="s">
        <v>20</v>
      </c>
      <c r="L8161">
        <f t="shared" si="149"/>
        <v>2</v>
      </c>
      <c r="M8161">
        <f>MATCH(H:H,价格表!$B$4:$B$35,0)</f>
        <v>15</v>
      </c>
      <c r="N8161" s="27">
        <f>IF(J8161&lt;=0.3,INDEX(价格表!$B$4:$I$31,M8161,2),IF(AND(J8161&gt;0.3,J8161&lt;=1),INDEX(价格表!$B$4:$I$31,M8161,3),IF(AND(J8161&gt;1,J8161&lt;=2.2),INDEX(价格表!$B$4:$I$31,M8161,4),IF(AND(J8161&gt;2.2,J8161&lt;=3.3),INDEX(价格表!$B$4:$I$31,M8161,5),IF(AND(J8161&gt;3.3,J8161&lt;=4),INDEX(价格表!$B$4:$I$31,M8161,6),IF(AND(J8161&gt;4,J8161&lt;=5.5),INDEX(价格表!$B$4:$I$31,M8161,7),IF(J8161&gt;5.5,2.6+INDEX(价格表!$B$4:$I$31,M8161,8)*L8161)))))))</f>
        <v>2.15</v>
      </c>
    </row>
    <row r="8162" spans="1:14">
      <c r="A8162" s="20">
        <v>4311221255309</v>
      </c>
      <c r="B8162" s="18" t="s">
        <v>16</v>
      </c>
      <c r="C8162" s="21">
        <v>20201222</v>
      </c>
      <c r="D8162" s="21">
        <v>610538201209</v>
      </c>
      <c r="E8162" s="21" t="s">
        <v>16</v>
      </c>
      <c r="F8162" s="21">
        <v>20210101</v>
      </c>
      <c r="G8162" s="21" t="s">
        <v>17</v>
      </c>
      <c r="H8162" s="21" t="s">
        <v>39</v>
      </c>
      <c r="I8162" s="21" t="s">
        <v>40</v>
      </c>
      <c r="J8162" s="21">
        <v>1.44</v>
      </c>
      <c r="K8162" s="21" t="s">
        <v>20</v>
      </c>
      <c r="L8162">
        <f t="shared" si="149"/>
        <v>2</v>
      </c>
      <c r="M8162">
        <f>MATCH(H:H,价格表!$B$4:$B$35,0)</f>
        <v>23</v>
      </c>
      <c r="N8162" s="27">
        <f>IF(J8162&lt;=0.3,INDEX(价格表!$B$4:$I$31,M8162,2),IF(AND(J8162&gt;0.3,J8162&lt;=1),INDEX(价格表!$B$4:$I$31,M8162,3),IF(AND(J8162&gt;1,J8162&lt;=2.2),INDEX(价格表!$B$4:$I$31,M8162,4),IF(AND(J8162&gt;2.2,J8162&lt;=3.3),INDEX(价格表!$B$4:$I$31,M8162,5),IF(AND(J8162&gt;3.3,J8162&lt;=4),INDEX(价格表!$B$4:$I$31,M8162,6),IF(AND(J8162&gt;4,J8162&lt;=5.5),INDEX(价格表!$B$4:$I$31,M8162,7),IF(J8162&gt;5.5,2.6+INDEX(价格表!$B$4:$I$31,M8162,8)*L8162)))))))</f>
        <v>2.15</v>
      </c>
    </row>
    <row r="8163" spans="1:14">
      <c r="A8163" s="20">
        <v>4311221255311</v>
      </c>
      <c r="B8163" s="18" t="s">
        <v>16</v>
      </c>
      <c r="C8163" s="21">
        <v>20201222</v>
      </c>
      <c r="D8163" s="21">
        <v>610538201209</v>
      </c>
      <c r="E8163" s="21" t="s">
        <v>16</v>
      </c>
      <c r="F8163" s="21">
        <v>20210101</v>
      </c>
      <c r="G8163" s="21" t="s">
        <v>17</v>
      </c>
      <c r="H8163" s="21" t="s">
        <v>50</v>
      </c>
      <c r="I8163" s="21" t="s">
        <v>177</v>
      </c>
      <c r="J8163" s="21">
        <v>1.44</v>
      </c>
      <c r="K8163" s="21" t="s">
        <v>20</v>
      </c>
      <c r="L8163">
        <f t="shared" si="149"/>
        <v>2</v>
      </c>
      <c r="M8163">
        <f>MATCH(H:H,价格表!$B$4:$B$35,0)</f>
        <v>4</v>
      </c>
      <c r="N8163" s="27">
        <f>IF(J8163&lt;=0.3,INDEX(价格表!$B$4:$I$31,M8163,2),IF(AND(J8163&gt;0.3,J8163&lt;=1),INDEX(价格表!$B$4:$I$31,M8163,3),IF(AND(J8163&gt;1,J8163&lt;=2.2),INDEX(价格表!$B$4:$I$31,M8163,4),IF(AND(J8163&gt;2.2,J8163&lt;=3.3),INDEX(价格表!$B$4:$I$31,M8163,5),IF(AND(J8163&gt;3.3,J8163&lt;=4),INDEX(价格表!$B$4:$I$31,M8163,6),IF(AND(J8163&gt;4,J8163&lt;=5.5),INDEX(价格表!$B$4:$I$31,M8163,7),IF(J8163&gt;5.5,2.6+INDEX(价格表!$B$4:$I$31,M8163,8)*L8163)))))))</f>
        <v>2.15</v>
      </c>
    </row>
    <row r="8164" spans="1:14">
      <c r="A8164" s="20">
        <v>4311221255312</v>
      </c>
      <c r="B8164" s="18" t="s">
        <v>16</v>
      </c>
      <c r="C8164" s="21">
        <v>20201222</v>
      </c>
      <c r="D8164" s="21">
        <v>610538201209</v>
      </c>
      <c r="E8164" s="21" t="s">
        <v>16</v>
      </c>
      <c r="F8164" s="21">
        <v>20210101</v>
      </c>
      <c r="G8164" s="21" t="s">
        <v>17</v>
      </c>
      <c r="H8164" s="21" t="s">
        <v>23</v>
      </c>
      <c r="I8164" s="21" t="s">
        <v>225</v>
      </c>
      <c r="J8164" s="21">
        <v>1.45</v>
      </c>
      <c r="K8164" s="21" t="s">
        <v>20</v>
      </c>
      <c r="L8164">
        <f t="shared" si="149"/>
        <v>2</v>
      </c>
      <c r="M8164">
        <f>MATCH(H:H,价格表!$B$4:$B$35,0)</f>
        <v>15</v>
      </c>
      <c r="N8164" s="27">
        <f>IF(J8164&lt;=0.3,INDEX(价格表!$B$4:$I$31,M8164,2),IF(AND(J8164&gt;0.3,J8164&lt;=1),INDEX(价格表!$B$4:$I$31,M8164,3),IF(AND(J8164&gt;1,J8164&lt;=2.2),INDEX(价格表!$B$4:$I$31,M8164,4),IF(AND(J8164&gt;2.2,J8164&lt;=3.3),INDEX(价格表!$B$4:$I$31,M8164,5),IF(AND(J8164&gt;3.3,J8164&lt;=4),INDEX(价格表!$B$4:$I$31,M8164,6),IF(AND(J8164&gt;4,J8164&lt;=5.5),INDEX(价格表!$B$4:$I$31,M8164,7),IF(J8164&gt;5.5,2.6+INDEX(价格表!$B$4:$I$31,M8164,8)*L8164)))))))</f>
        <v>2.15</v>
      </c>
    </row>
    <row r="8165" spans="1:14">
      <c r="A8165" s="20">
        <v>4311221255313</v>
      </c>
      <c r="B8165" s="18" t="s">
        <v>16</v>
      </c>
      <c r="C8165" s="21">
        <v>20201222</v>
      </c>
      <c r="D8165" s="21">
        <v>610538201209</v>
      </c>
      <c r="E8165" s="21" t="s">
        <v>16</v>
      </c>
      <c r="F8165" s="21">
        <v>20210101</v>
      </c>
      <c r="G8165" s="21" t="s">
        <v>17</v>
      </c>
      <c r="H8165" s="21" t="s">
        <v>21</v>
      </c>
      <c r="I8165" s="21" t="s">
        <v>22</v>
      </c>
      <c r="J8165" s="21">
        <v>1.44</v>
      </c>
      <c r="K8165" s="21" t="s">
        <v>20</v>
      </c>
      <c r="L8165">
        <f t="shared" si="149"/>
        <v>2</v>
      </c>
      <c r="M8165">
        <f>MATCH(H:H,价格表!$B$4:$B$35,0)</f>
        <v>20</v>
      </c>
      <c r="N8165" s="27">
        <f>IF(J8165&lt;=0.3,INDEX(价格表!$B$4:$I$31,M8165,2),IF(AND(J8165&gt;0.3,J8165&lt;=1),INDEX(价格表!$B$4:$I$31,M8165,3),IF(AND(J8165&gt;1,J8165&lt;=2.2),INDEX(价格表!$B$4:$I$31,M8165,4),IF(AND(J8165&gt;2.2,J8165&lt;=3.3),INDEX(价格表!$B$4:$I$31,M8165,5),IF(AND(J8165&gt;3.3,J8165&lt;=4),INDEX(价格表!$B$4:$I$31,M8165,6),IF(AND(J8165&gt;4,J8165&lt;=5.5),INDEX(价格表!$B$4:$I$31,M8165,7),IF(J8165&gt;5.5,2.6+INDEX(价格表!$B$4:$I$31,M8165,8)*L8165)))))))</f>
        <v>2.15</v>
      </c>
    </row>
    <row r="8166" spans="1:14">
      <c r="A8166" s="20">
        <v>4311221255315</v>
      </c>
      <c r="B8166" s="18" t="s">
        <v>16</v>
      </c>
      <c r="C8166" s="21">
        <v>20201222</v>
      </c>
      <c r="D8166" s="21">
        <v>610538201209</v>
      </c>
      <c r="E8166" s="21" t="s">
        <v>16</v>
      </c>
      <c r="F8166" s="21">
        <v>20210101</v>
      </c>
      <c r="G8166" s="21" t="s">
        <v>17</v>
      </c>
      <c r="H8166" s="21" t="s">
        <v>56</v>
      </c>
      <c r="I8166" s="21" t="s">
        <v>136</v>
      </c>
      <c r="J8166" s="21">
        <v>1.44</v>
      </c>
      <c r="K8166" s="21" t="s">
        <v>20</v>
      </c>
      <c r="L8166">
        <f t="shared" si="149"/>
        <v>2</v>
      </c>
      <c r="M8166">
        <f>MATCH(H:H,价格表!$B$4:$B$35,0)</f>
        <v>11</v>
      </c>
      <c r="N8166" s="27">
        <f>IF(J8166&lt;=0.3,INDEX(价格表!$B$4:$I$31,M8166,2),IF(AND(J8166&gt;0.3,J8166&lt;=1),INDEX(价格表!$B$4:$I$31,M8166,3),IF(AND(J8166&gt;1,J8166&lt;=2.2),INDEX(价格表!$B$4:$I$31,M8166,4),IF(AND(J8166&gt;2.2,J8166&lt;=3.3),INDEX(价格表!$B$4:$I$31,M8166,5),IF(AND(J8166&gt;3.3,J8166&lt;=4),INDEX(价格表!$B$4:$I$31,M8166,6),IF(AND(J8166&gt;4,J8166&lt;=5.5),INDEX(价格表!$B$4:$I$31,M8166,7),IF(J8166&gt;5.5,2.6+INDEX(价格表!$B$4:$I$31,M8166,8)*L8166)))))))</f>
        <v>2.15</v>
      </c>
    </row>
    <row r="8167" spans="1:14">
      <c r="A8167" s="20">
        <v>4311221255317</v>
      </c>
      <c r="B8167" s="18" t="s">
        <v>16</v>
      </c>
      <c r="C8167" s="21">
        <v>20201222</v>
      </c>
      <c r="D8167" s="21">
        <v>610538201209</v>
      </c>
      <c r="E8167" s="21" t="s">
        <v>16</v>
      </c>
      <c r="F8167" s="21">
        <v>20210101</v>
      </c>
      <c r="G8167" s="21" t="s">
        <v>17</v>
      </c>
      <c r="H8167" s="21" t="s">
        <v>88</v>
      </c>
      <c r="I8167" s="21" t="s">
        <v>101</v>
      </c>
      <c r="J8167" s="21">
        <v>1.49</v>
      </c>
      <c r="K8167" s="21" t="s">
        <v>20</v>
      </c>
      <c r="L8167">
        <f t="shared" si="149"/>
        <v>2</v>
      </c>
      <c r="M8167">
        <f>MATCH(H:H,价格表!$B$4:$B$35,0)</f>
        <v>19</v>
      </c>
      <c r="N8167" s="27">
        <f>IF(J8167&lt;=0.3,INDEX(价格表!$B$4:$I$31,M8167,2),IF(AND(J8167&gt;0.3,J8167&lt;=1),INDEX(价格表!$B$4:$I$31,M8167,3),IF(AND(J8167&gt;1,J8167&lt;=2.2),INDEX(价格表!$B$4:$I$31,M8167,4),IF(AND(J8167&gt;2.2,J8167&lt;=3.3),INDEX(价格表!$B$4:$I$31,M8167,5),IF(AND(J8167&gt;3.3,J8167&lt;=4),INDEX(价格表!$B$4:$I$31,M8167,6),IF(AND(J8167&gt;4,J8167&lt;=5.5),INDEX(价格表!$B$4:$I$31,M8167,7),IF(J8167&gt;5.5,2.6+INDEX(价格表!$B$4:$I$31,M8167,8)*L8167)))))))</f>
        <v>2.15</v>
      </c>
    </row>
    <row r="8168" spans="1:14">
      <c r="A8168" s="20">
        <v>4311221255326</v>
      </c>
      <c r="B8168" s="18" t="s">
        <v>16</v>
      </c>
      <c r="C8168" s="21">
        <v>20201222</v>
      </c>
      <c r="D8168" s="21">
        <v>610538201209</v>
      </c>
      <c r="E8168" s="21" t="s">
        <v>16</v>
      </c>
      <c r="F8168" s="21">
        <v>20210101</v>
      </c>
      <c r="G8168" s="21" t="s">
        <v>17</v>
      </c>
      <c r="H8168" s="21" t="s">
        <v>73</v>
      </c>
      <c r="I8168" s="21" t="s">
        <v>207</v>
      </c>
      <c r="J8168" s="21">
        <v>1.47</v>
      </c>
      <c r="K8168" s="21" t="s">
        <v>20</v>
      </c>
      <c r="L8168">
        <f t="shared" si="149"/>
        <v>2</v>
      </c>
      <c r="M8168">
        <f>MATCH(H:H,价格表!$B$4:$B$35,0)</f>
        <v>7</v>
      </c>
      <c r="N8168" s="27">
        <f>IF(J8168&lt;=0.3,INDEX(价格表!$B$4:$I$31,M8168,2),IF(AND(J8168&gt;0.3,J8168&lt;=1),INDEX(价格表!$B$4:$I$31,M8168,3),IF(AND(J8168&gt;1,J8168&lt;=2.2),INDEX(价格表!$B$4:$I$31,M8168,4),IF(AND(J8168&gt;2.2,J8168&lt;=3.3),INDEX(价格表!$B$4:$I$31,M8168,5),IF(AND(J8168&gt;3.3,J8168&lt;=4),INDEX(价格表!$B$4:$I$31,M8168,6),IF(AND(J8168&gt;4,J8168&lt;=5.5),INDEX(价格表!$B$4:$I$31,M8168,7),IF(J8168&gt;5.5,2.6+INDEX(价格表!$B$4:$I$31,M8168,8)*L8168)))))))</f>
        <v>2.15</v>
      </c>
    </row>
    <row r="8169" spans="1:14">
      <c r="A8169" s="20">
        <v>4311221255327</v>
      </c>
      <c r="B8169" s="18" t="s">
        <v>16</v>
      </c>
      <c r="C8169" s="21">
        <v>20201222</v>
      </c>
      <c r="D8169" s="21">
        <v>610538201209</v>
      </c>
      <c r="E8169" s="21" t="s">
        <v>16</v>
      </c>
      <c r="F8169" s="21">
        <v>20210101</v>
      </c>
      <c r="G8169" s="21" t="s">
        <v>17</v>
      </c>
      <c r="H8169" s="21" t="s">
        <v>302</v>
      </c>
      <c r="I8169" s="21" t="s">
        <v>303</v>
      </c>
      <c r="J8169" s="21">
        <v>0.52</v>
      </c>
      <c r="K8169" s="21" t="s">
        <v>20</v>
      </c>
      <c r="L8169">
        <f t="shared" si="149"/>
        <v>1</v>
      </c>
      <c r="M8169">
        <f>MATCH(H:H,价格表!$B$4:$B$35,0)</f>
        <v>6</v>
      </c>
      <c r="N8169" s="27">
        <f>IF(J8169&lt;=0.3,INDEX(价格表!$B$4:$I$31,M8169,2),IF(AND(J8169&gt;0.3,J8169&lt;=1),INDEX(价格表!$B$4:$I$31,M8169,3),IF(AND(J8169&gt;1,J8169&lt;=2.2),INDEX(价格表!$B$4:$I$31,M8169,4),IF(AND(J8169&gt;2.2,J8169&lt;=3.3),INDEX(价格表!$B$4:$I$31,M8169,5),IF(AND(J8169&gt;3.3,J8169&lt;=4),INDEX(价格表!$B$4:$I$31,M8169,6),IF(AND(J8169&gt;4,J8169&lt;=5.5),INDEX(价格表!$B$4:$I$31,M8169,7),IF(J8169&gt;5.5,2.6+INDEX(价格表!$B$4:$I$31,M8169,8)*L8169)))))))</f>
        <v>2.6</v>
      </c>
    </row>
    <row r="8170" spans="1:14">
      <c r="A8170" s="20">
        <v>4311221255329</v>
      </c>
      <c r="B8170" s="18" t="s">
        <v>16</v>
      </c>
      <c r="C8170" s="21">
        <v>20201222</v>
      </c>
      <c r="D8170" s="21">
        <v>610538201209</v>
      </c>
      <c r="E8170" s="21" t="s">
        <v>16</v>
      </c>
      <c r="F8170" s="21">
        <v>20210101</v>
      </c>
      <c r="G8170" s="21" t="s">
        <v>17</v>
      </c>
      <c r="H8170" s="21" t="s">
        <v>18</v>
      </c>
      <c r="I8170" s="21" t="s">
        <v>53</v>
      </c>
      <c r="J8170" s="21">
        <v>0.53</v>
      </c>
      <c r="K8170" s="21" t="s">
        <v>20</v>
      </c>
      <c r="L8170">
        <f t="shared" si="149"/>
        <v>1</v>
      </c>
      <c r="M8170">
        <f>MATCH(H:H,价格表!$B$4:$B$35,0)</f>
        <v>1</v>
      </c>
      <c r="N8170" s="27">
        <f>IF(J8170&lt;=0.3,INDEX(价格表!$B$4:$I$31,M8170,2),IF(AND(J8170&gt;0.3,J8170&lt;=1),INDEX(价格表!$B$4:$I$31,M8170,3),IF(AND(J8170&gt;1,J8170&lt;=2.2),INDEX(价格表!$B$4:$I$31,M8170,4),IF(AND(J8170&gt;2.2,J8170&lt;=3.3),INDEX(价格表!$B$4:$I$31,M8170,5),IF(AND(J8170&gt;3.3,J8170&lt;=4),INDEX(价格表!$B$4:$I$31,M8170,6),IF(AND(J8170&gt;4,J8170&lt;=5.5),INDEX(价格表!$B$4:$I$31,M8170,7),IF(J8170&gt;5.5,2.6+INDEX(价格表!$B$4:$I$31,M8170,8)*L8170)))))))</f>
        <v>1.8</v>
      </c>
    </row>
    <row r="8171" spans="1:14">
      <c r="A8171" s="20">
        <v>4311221255330</v>
      </c>
      <c r="B8171" s="18" t="s">
        <v>16</v>
      </c>
      <c r="C8171" s="21">
        <v>20201222</v>
      </c>
      <c r="D8171" s="21">
        <v>610538201209</v>
      </c>
      <c r="E8171" s="21" t="s">
        <v>16</v>
      </c>
      <c r="F8171" s="21">
        <v>20210101</v>
      </c>
      <c r="G8171" s="21" t="s">
        <v>17</v>
      </c>
      <c r="H8171" s="21" t="s">
        <v>68</v>
      </c>
      <c r="I8171" s="21" t="s">
        <v>130</v>
      </c>
      <c r="J8171" s="21">
        <v>1.47</v>
      </c>
      <c r="K8171" s="21" t="s">
        <v>20</v>
      </c>
      <c r="L8171">
        <f t="shared" si="149"/>
        <v>2</v>
      </c>
      <c r="M8171">
        <f>MATCH(H:H,价格表!$B$4:$B$35,0)</f>
        <v>5</v>
      </c>
      <c r="N8171" s="27">
        <f>IF(J8171&lt;=0.3,INDEX(价格表!$B$4:$I$31,M8171,2),IF(AND(J8171&gt;0.3,J8171&lt;=1),INDEX(价格表!$B$4:$I$31,M8171,3),IF(AND(J8171&gt;1,J8171&lt;=2.2),INDEX(价格表!$B$4:$I$31,M8171,4),IF(AND(J8171&gt;2.2,J8171&lt;=3.3),INDEX(价格表!$B$4:$I$31,M8171,5),IF(AND(J8171&gt;3.3,J8171&lt;=4),INDEX(价格表!$B$4:$I$31,M8171,6),IF(AND(J8171&gt;4,J8171&lt;=5.5),INDEX(价格表!$B$4:$I$31,M8171,7),IF(J8171&gt;5.5,2.6+INDEX(价格表!$B$4:$I$31,M8171,8)*L8171)))))))</f>
        <v>2.15</v>
      </c>
    </row>
    <row r="8172" spans="1:14">
      <c r="A8172" s="20">
        <v>4311221255331</v>
      </c>
      <c r="B8172" s="18" t="s">
        <v>16</v>
      </c>
      <c r="C8172" s="21">
        <v>20201222</v>
      </c>
      <c r="D8172" s="21">
        <v>610538201209</v>
      </c>
      <c r="E8172" s="21" t="s">
        <v>16</v>
      </c>
      <c r="F8172" s="21">
        <v>20210101</v>
      </c>
      <c r="G8172" s="21" t="s">
        <v>17</v>
      </c>
      <c r="H8172" s="21" t="s">
        <v>23</v>
      </c>
      <c r="I8172" s="21" t="s">
        <v>99</v>
      </c>
      <c r="J8172" s="21">
        <v>1.46</v>
      </c>
      <c r="K8172" s="21" t="s">
        <v>20</v>
      </c>
      <c r="L8172">
        <f t="shared" si="149"/>
        <v>2</v>
      </c>
      <c r="M8172">
        <f>MATCH(H:H,价格表!$B$4:$B$35,0)</f>
        <v>15</v>
      </c>
      <c r="N8172" s="27">
        <f>IF(J8172&lt;=0.3,INDEX(价格表!$B$4:$I$31,M8172,2),IF(AND(J8172&gt;0.3,J8172&lt;=1),INDEX(价格表!$B$4:$I$31,M8172,3),IF(AND(J8172&gt;1,J8172&lt;=2.2),INDEX(价格表!$B$4:$I$31,M8172,4),IF(AND(J8172&gt;2.2,J8172&lt;=3.3),INDEX(价格表!$B$4:$I$31,M8172,5),IF(AND(J8172&gt;3.3,J8172&lt;=4),INDEX(价格表!$B$4:$I$31,M8172,6),IF(AND(J8172&gt;4,J8172&lt;=5.5),INDEX(价格表!$B$4:$I$31,M8172,7),IF(J8172&gt;5.5,2.6+INDEX(价格表!$B$4:$I$31,M8172,8)*L8172)))))))</f>
        <v>2.15</v>
      </c>
    </row>
    <row r="8173" spans="1:14">
      <c r="A8173" s="20">
        <v>4311221255332</v>
      </c>
      <c r="B8173" s="18" t="s">
        <v>16</v>
      </c>
      <c r="C8173" s="21">
        <v>20201222</v>
      </c>
      <c r="D8173" s="21">
        <v>610538201209</v>
      </c>
      <c r="E8173" s="21" t="s">
        <v>16</v>
      </c>
      <c r="F8173" s="21">
        <v>20210101</v>
      </c>
      <c r="G8173" s="21" t="s">
        <v>17</v>
      </c>
      <c r="H8173" s="21" t="s">
        <v>63</v>
      </c>
      <c r="I8173" s="21" t="s">
        <v>280</v>
      </c>
      <c r="J8173" s="21">
        <v>1.94</v>
      </c>
      <c r="K8173" s="21" t="s">
        <v>20</v>
      </c>
      <c r="L8173">
        <f t="shared" si="149"/>
        <v>2</v>
      </c>
      <c r="M8173">
        <f>MATCH(H:H,价格表!$B$4:$B$35,0)</f>
        <v>21</v>
      </c>
      <c r="N8173" s="27">
        <f>IF(J8173&lt;=0.3,INDEX(价格表!$B$4:$I$31,M8173,2),IF(AND(J8173&gt;0.3,J8173&lt;=1),INDEX(价格表!$B$4:$I$31,M8173,3),IF(AND(J8173&gt;1,J8173&lt;=2.2),INDEX(价格表!$B$4:$I$31,M8173,4),IF(AND(J8173&gt;2.2,J8173&lt;=3.3),INDEX(价格表!$B$4:$I$31,M8173,5),IF(AND(J8173&gt;3.3,J8173&lt;=4),INDEX(价格表!$B$4:$I$31,M8173,6),IF(AND(J8173&gt;4,J8173&lt;=5.5),INDEX(价格表!$B$4:$I$31,M8173,7),IF(J8173&gt;5.5,2.6+INDEX(价格表!$B$4:$I$31,M8173,8)*L8173)))))))</f>
        <v>2.15</v>
      </c>
    </row>
    <row r="8174" spans="1:14">
      <c r="A8174" s="20">
        <v>4311221255333</v>
      </c>
      <c r="B8174" s="18" t="s">
        <v>16</v>
      </c>
      <c r="C8174" s="21">
        <v>20201222</v>
      </c>
      <c r="D8174" s="21">
        <v>610538201209</v>
      </c>
      <c r="E8174" s="21" t="s">
        <v>16</v>
      </c>
      <c r="F8174" s="21">
        <v>20210101</v>
      </c>
      <c r="G8174" s="21" t="s">
        <v>17</v>
      </c>
      <c r="H8174" s="21" t="s">
        <v>75</v>
      </c>
      <c r="I8174" s="21" t="s">
        <v>114</v>
      </c>
      <c r="J8174" s="21">
        <v>2.36</v>
      </c>
      <c r="K8174" s="21" t="s">
        <v>20</v>
      </c>
      <c r="L8174">
        <f t="shared" si="149"/>
        <v>3</v>
      </c>
      <c r="M8174">
        <f>MATCH(H:H,价格表!$B$4:$B$35,0)</f>
        <v>24</v>
      </c>
      <c r="N8174" s="27">
        <f>IF(J8174&lt;=0.3,INDEX(价格表!$B$4:$I$31,M8174,2),IF(AND(J8174&gt;0.3,J8174&lt;=1),INDEX(价格表!$B$4:$I$31,M8174,3),IF(AND(J8174&gt;1,J8174&lt;=2.2),INDEX(价格表!$B$4:$I$31,M8174,4),IF(AND(J8174&gt;2.2,J8174&lt;=3.3),INDEX(价格表!$B$4:$I$31,M8174,5),IF(AND(J8174&gt;3.3,J8174&lt;=4),INDEX(价格表!$B$4:$I$31,M8174,6),IF(AND(J8174&gt;4,J8174&lt;=5.5),INDEX(价格表!$B$4:$I$31,M8174,7),IF(J8174&gt;5.5,2.6+INDEX(价格表!$B$4:$I$31,M8174,8)*L8174)))))))</f>
        <v>2.5</v>
      </c>
    </row>
    <row r="8175" spans="1:14">
      <c r="A8175" s="20">
        <v>4311221255334</v>
      </c>
      <c r="B8175" s="18" t="s">
        <v>16</v>
      </c>
      <c r="C8175" s="21">
        <v>20201222</v>
      </c>
      <c r="D8175" s="21">
        <v>610538201209</v>
      </c>
      <c r="E8175" s="21" t="s">
        <v>16</v>
      </c>
      <c r="F8175" s="21">
        <v>20210101</v>
      </c>
      <c r="G8175" s="21" t="s">
        <v>17</v>
      </c>
      <c r="H8175" s="21" t="s">
        <v>23</v>
      </c>
      <c r="I8175" s="21" t="s">
        <v>190</v>
      </c>
      <c r="J8175" s="21">
        <v>0.15</v>
      </c>
      <c r="K8175" s="21" t="s">
        <v>20</v>
      </c>
      <c r="L8175">
        <f t="shared" si="149"/>
        <v>1</v>
      </c>
      <c r="M8175">
        <f>MATCH(H:H,价格表!$B$4:$B$35,0)</f>
        <v>15</v>
      </c>
      <c r="N8175" s="27">
        <f>IF(J8175&lt;=0.3,INDEX(价格表!$B$4:$I$31,M8175,2),IF(AND(J8175&gt;0.3,J8175&lt;=1),INDEX(价格表!$B$4:$I$31,M8175,3),IF(AND(J8175&gt;1,J8175&lt;=2.2),INDEX(价格表!$B$4:$I$31,M8175,4),IF(AND(J8175&gt;2.2,J8175&lt;=3.3),INDEX(价格表!$B$4:$I$31,M8175,5),IF(AND(J8175&gt;3.3,J8175&lt;=4),INDEX(价格表!$B$4:$I$31,M8175,6),IF(AND(J8175&gt;4,J8175&lt;=5.5),INDEX(价格表!$B$4:$I$31,M8175,7),IF(J8175&gt;5.5,2.6+INDEX(价格表!$B$4:$I$31,M8175,8)*L8175)))))))</f>
        <v>1.65</v>
      </c>
    </row>
    <row r="8176" spans="1:14">
      <c r="A8176" s="20">
        <v>4311221255335</v>
      </c>
      <c r="B8176" s="18" t="s">
        <v>16</v>
      </c>
      <c r="C8176" s="21">
        <v>20201222</v>
      </c>
      <c r="D8176" s="21">
        <v>610538201209</v>
      </c>
      <c r="E8176" s="21" t="s">
        <v>16</v>
      </c>
      <c r="F8176" s="21">
        <v>20210101</v>
      </c>
      <c r="G8176" s="21" t="s">
        <v>17</v>
      </c>
      <c r="H8176" s="21" t="s">
        <v>21</v>
      </c>
      <c r="I8176" s="21" t="s">
        <v>205</v>
      </c>
      <c r="J8176" s="21">
        <v>2.44</v>
      </c>
      <c r="K8176" s="21" t="s">
        <v>20</v>
      </c>
      <c r="L8176">
        <f t="shared" si="149"/>
        <v>3</v>
      </c>
      <c r="M8176">
        <f>MATCH(H:H,价格表!$B$4:$B$35,0)</f>
        <v>20</v>
      </c>
      <c r="N8176" s="27">
        <f>IF(J8176&lt;=0.3,INDEX(价格表!$B$4:$I$31,M8176,2),IF(AND(J8176&gt;0.3,J8176&lt;=1),INDEX(价格表!$B$4:$I$31,M8176,3),IF(AND(J8176&gt;1,J8176&lt;=2.2),INDEX(价格表!$B$4:$I$31,M8176,4),IF(AND(J8176&gt;2.2,J8176&lt;=3.3),INDEX(价格表!$B$4:$I$31,M8176,5),IF(AND(J8176&gt;3.3,J8176&lt;=4),INDEX(价格表!$B$4:$I$31,M8176,6),IF(AND(J8176&gt;4,J8176&lt;=5.5),INDEX(价格表!$B$4:$I$31,M8176,7),IF(J8176&gt;5.5,2.6+INDEX(价格表!$B$4:$I$31,M8176,8)*L8176)))))))</f>
        <v>2.5</v>
      </c>
    </row>
    <row r="8177" spans="1:14">
      <c r="A8177" s="20">
        <v>4311221256306</v>
      </c>
      <c r="B8177" s="18" t="s">
        <v>16</v>
      </c>
      <c r="C8177" s="21">
        <v>20201222</v>
      </c>
      <c r="D8177" s="21">
        <v>610538201209</v>
      </c>
      <c r="E8177" s="21" t="s">
        <v>16</v>
      </c>
      <c r="F8177" s="21">
        <v>20210101</v>
      </c>
      <c r="G8177" s="21" t="s">
        <v>17</v>
      </c>
      <c r="H8177" s="21" t="s">
        <v>18</v>
      </c>
      <c r="I8177" s="21" t="s">
        <v>139</v>
      </c>
      <c r="J8177" s="21">
        <v>1.44</v>
      </c>
      <c r="K8177" s="21" t="s">
        <v>20</v>
      </c>
      <c r="L8177">
        <f t="shared" si="149"/>
        <v>2</v>
      </c>
      <c r="M8177">
        <f>MATCH(H:H,价格表!$B$4:$B$35,0)</f>
        <v>1</v>
      </c>
      <c r="N8177" s="27">
        <f>IF(J8177&lt;=0.3,INDEX(价格表!$B$4:$I$31,M8177,2),IF(AND(J8177&gt;0.3,J8177&lt;=1),INDEX(价格表!$B$4:$I$31,M8177,3),IF(AND(J8177&gt;1,J8177&lt;=2.2),INDEX(价格表!$B$4:$I$31,M8177,4),IF(AND(J8177&gt;2.2,J8177&lt;=3.3),INDEX(价格表!$B$4:$I$31,M8177,5),IF(AND(J8177&gt;3.3,J8177&lt;=4),INDEX(价格表!$B$4:$I$31,M8177,6),IF(AND(J8177&gt;4,J8177&lt;=5.5),INDEX(价格表!$B$4:$I$31,M8177,7),IF(J8177&gt;5.5,2.6+INDEX(价格表!$B$4:$I$31,M8177,8)*L8177)))))))</f>
        <v>2.15</v>
      </c>
    </row>
    <row r="8178" spans="1:14">
      <c r="A8178" s="20">
        <v>4311221256307</v>
      </c>
      <c r="B8178" s="18" t="s">
        <v>16</v>
      </c>
      <c r="C8178" s="21">
        <v>20201222</v>
      </c>
      <c r="D8178" s="21">
        <v>610538201209</v>
      </c>
      <c r="E8178" s="21" t="s">
        <v>16</v>
      </c>
      <c r="F8178" s="21">
        <v>20210101</v>
      </c>
      <c r="G8178" s="21" t="s">
        <v>17</v>
      </c>
      <c r="H8178" s="21" t="s">
        <v>63</v>
      </c>
      <c r="I8178" s="21" t="s">
        <v>289</v>
      </c>
      <c r="J8178" s="21">
        <v>1.46</v>
      </c>
      <c r="K8178" s="21" t="s">
        <v>20</v>
      </c>
      <c r="L8178">
        <f t="shared" si="149"/>
        <v>2</v>
      </c>
      <c r="M8178">
        <f>MATCH(H:H,价格表!$B$4:$B$35,0)</f>
        <v>21</v>
      </c>
      <c r="N8178" s="27">
        <f>IF(J8178&lt;=0.3,INDEX(价格表!$B$4:$I$31,M8178,2),IF(AND(J8178&gt;0.3,J8178&lt;=1),INDEX(价格表!$B$4:$I$31,M8178,3),IF(AND(J8178&gt;1,J8178&lt;=2.2),INDEX(价格表!$B$4:$I$31,M8178,4),IF(AND(J8178&gt;2.2,J8178&lt;=3.3),INDEX(价格表!$B$4:$I$31,M8178,5),IF(AND(J8178&gt;3.3,J8178&lt;=4),INDEX(价格表!$B$4:$I$31,M8178,6),IF(AND(J8178&gt;4,J8178&lt;=5.5),INDEX(价格表!$B$4:$I$31,M8178,7),IF(J8178&gt;5.5,2.6+INDEX(价格表!$B$4:$I$31,M8178,8)*L8178)))))))</f>
        <v>2.15</v>
      </c>
    </row>
    <row r="8179" spans="1:14">
      <c r="A8179" s="20">
        <v>4311221256308</v>
      </c>
      <c r="B8179" s="18" t="s">
        <v>16</v>
      </c>
      <c r="C8179" s="21">
        <v>20201222</v>
      </c>
      <c r="D8179" s="21">
        <v>610538201209</v>
      </c>
      <c r="E8179" s="21" t="s">
        <v>16</v>
      </c>
      <c r="F8179" s="21">
        <v>20210101</v>
      </c>
      <c r="G8179" s="21" t="s">
        <v>17</v>
      </c>
      <c r="H8179" s="21" t="s">
        <v>43</v>
      </c>
      <c r="I8179" s="21" t="s">
        <v>79</v>
      </c>
      <c r="J8179" s="21">
        <v>1.5</v>
      </c>
      <c r="K8179" s="21" t="s">
        <v>20</v>
      </c>
      <c r="L8179">
        <f t="shared" si="149"/>
        <v>2</v>
      </c>
      <c r="M8179">
        <f>MATCH(H:H,价格表!$B$4:$B$35,0)</f>
        <v>10</v>
      </c>
      <c r="N8179" s="27">
        <f>IF(J8179&lt;=0.3,INDEX(价格表!$B$4:$I$31,M8179,2),IF(AND(J8179&gt;0.3,J8179&lt;=1),INDEX(价格表!$B$4:$I$31,M8179,3),IF(AND(J8179&gt;1,J8179&lt;=2.2),INDEX(价格表!$B$4:$I$31,M8179,4),IF(AND(J8179&gt;2.2,J8179&lt;=3.3),INDEX(价格表!$B$4:$I$31,M8179,5),IF(AND(J8179&gt;3.3,J8179&lt;=4),INDEX(价格表!$B$4:$I$31,M8179,6),IF(AND(J8179&gt;4,J8179&lt;=5.5),INDEX(价格表!$B$4:$I$31,M8179,7),IF(J8179&gt;5.5,2.6+INDEX(价格表!$B$4:$I$31,M8179,8)*L8179)))))))</f>
        <v>2.15</v>
      </c>
    </row>
    <row r="8180" spans="1:14">
      <c r="A8180" s="20">
        <v>4311221256309</v>
      </c>
      <c r="B8180" s="18" t="s">
        <v>16</v>
      </c>
      <c r="C8180" s="21">
        <v>20201222</v>
      </c>
      <c r="D8180" s="21">
        <v>610538201209</v>
      </c>
      <c r="E8180" s="21" t="s">
        <v>16</v>
      </c>
      <c r="F8180" s="21">
        <v>20210101</v>
      </c>
      <c r="G8180" s="21" t="s">
        <v>17</v>
      </c>
      <c r="H8180" s="21" t="s">
        <v>73</v>
      </c>
      <c r="I8180" s="21" t="s">
        <v>231</v>
      </c>
      <c r="J8180" s="21">
        <v>1.44</v>
      </c>
      <c r="K8180" s="21" t="s">
        <v>20</v>
      </c>
      <c r="L8180">
        <f t="shared" si="149"/>
        <v>2</v>
      </c>
      <c r="M8180">
        <f>MATCH(H:H,价格表!$B$4:$B$35,0)</f>
        <v>7</v>
      </c>
      <c r="N8180" s="27">
        <f>IF(J8180&lt;=0.3,INDEX(价格表!$B$4:$I$31,M8180,2),IF(AND(J8180&gt;0.3,J8180&lt;=1),INDEX(价格表!$B$4:$I$31,M8180,3),IF(AND(J8180&gt;1,J8180&lt;=2.2),INDEX(价格表!$B$4:$I$31,M8180,4),IF(AND(J8180&gt;2.2,J8180&lt;=3.3),INDEX(价格表!$B$4:$I$31,M8180,5),IF(AND(J8180&gt;3.3,J8180&lt;=4),INDEX(价格表!$B$4:$I$31,M8180,6),IF(AND(J8180&gt;4,J8180&lt;=5.5),INDEX(价格表!$B$4:$I$31,M8180,7),IF(J8180&gt;5.5,2.6+INDEX(价格表!$B$4:$I$31,M8180,8)*L8180)))))))</f>
        <v>2.15</v>
      </c>
    </row>
    <row r="8181" spans="1:14">
      <c r="A8181" s="20">
        <v>4311221256310</v>
      </c>
      <c r="B8181" s="18" t="s">
        <v>16</v>
      </c>
      <c r="C8181" s="21">
        <v>20201222</v>
      </c>
      <c r="D8181" s="21">
        <v>610538201209</v>
      </c>
      <c r="E8181" s="21" t="s">
        <v>16</v>
      </c>
      <c r="F8181" s="21">
        <v>20210101</v>
      </c>
      <c r="G8181" s="21" t="s">
        <v>17</v>
      </c>
      <c r="H8181" s="21" t="s">
        <v>35</v>
      </c>
      <c r="I8181" s="21" t="s">
        <v>102</v>
      </c>
      <c r="J8181" s="21">
        <v>1.44</v>
      </c>
      <c r="K8181" s="21" t="s">
        <v>20</v>
      </c>
      <c r="L8181">
        <f t="shared" si="149"/>
        <v>2</v>
      </c>
      <c r="M8181">
        <f>MATCH(H:H,价格表!$B$4:$B$35,0)</f>
        <v>22</v>
      </c>
      <c r="N8181" s="27">
        <f>IF(J8181&lt;=0.3,INDEX(价格表!$B$4:$I$31,M8181,2),IF(AND(J8181&gt;0.3,J8181&lt;=1),INDEX(价格表!$B$4:$I$31,M8181,3),IF(AND(J8181&gt;1,J8181&lt;=2.2),INDEX(价格表!$B$4:$I$31,M8181,4),IF(AND(J8181&gt;2.2,J8181&lt;=3.3),INDEX(价格表!$B$4:$I$31,M8181,5),IF(AND(J8181&gt;3.3,J8181&lt;=4),INDEX(价格表!$B$4:$I$31,M8181,6),IF(AND(J8181&gt;4,J8181&lt;=5.5),INDEX(价格表!$B$4:$I$31,M8181,7),IF(J8181&gt;5.5,2.6+INDEX(价格表!$B$4:$I$31,M8181,8)*L8181)))))))</f>
        <v>2.15</v>
      </c>
    </row>
    <row r="8182" spans="1:14">
      <c r="A8182" s="20">
        <v>4311221256314</v>
      </c>
      <c r="B8182" s="18" t="s">
        <v>16</v>
      </c>
      <c r="C8182" s="21">
        <v>20201222</v>
      </c>
      <c r="D8182" s="21">
        <v>610538201209</v>
      </c>
      <c r="E8182" s="21" t="s">
        <v>16</v>
      </c>
      <c r="F8182" s="21">
        <v>20210101</v>
      </c>
      <c r="G8182" s="21" t="s">
        <v>17</v>
      </c>
      <c r="H8182" s="21" t="s">
        <v>45</v>
      </c>
      <c r="I8182" s="21" t="s">
        <v>137</v>
      </c>
      <c r="J8182" s="21">
        <v>1.44</v>
      </c>
      <c r="K8182" s="21" t="s">
        <v>20</v>
      </c>
      <c r="L8182">
        <f t="shared" si="149"/>
        <v>2</v>
      </c>
      <c r="M8182">
        <f>MATCH(H:H,价格表!$B$4:$B$35,0)</f>
        <v>9</v>
      </c>
      <c r="N8182" s="27">
        <f>IF(J8182&lt;=0.3,INDEX(价格表!$B$4:$I$31,M8182,2),IF(AND(J8182&gt;0.3,J8182&lt;=1),INDEX(价格表!$B$4:$I$31,M8182,3),IF(AND(J8182&gt;1,J8182&lt;=2.2),INDEX(价格表!$B$4:$I$31,M8182,4),IF(AND(J8182&gt;2.2,J8182&lt;=3.3),INDEX(价格表!$B$4:$I$31,M8182,5),IF(AND(J8182&gt;3.3,J8182&lt;=4),INDEX(价格表!$B$4:$I$31,M8182,6),IF(AND(J8182&gt;4,J8182&lt;=5.5),INDEX(价格表!$B$4:$I$31,M8182,7),IF(J8182&gt;5.5,2.6+INDEX(价格表!$B$4:$I$31,M8182,8)*L8182)))))))</f>
        <v>2.15</v>
      </c>
    </row>
    <row r="8183" spans="1:14">
      <c r="A8183" s="20">
        <v>4311221256315</v>
      </c>
      <c r="B8183" s="18" t="s">
        <v>16</v>
      </c>
      <c r="C8183" s="21">
        <v>20201222</v>
      </c>
      <c r="D8183" s="21">
        <v>610538201209</v>
      </c>
      <c r="E8183" s="21" t="s">
        <v>16</v>
      </c>
      <c r="F8183" s="21">
        <v>20210101</v>
      </c>
      <c r="G8183" s="21" t="s">
        <v>17</v>
      </c>
      <c r="H8183" s="21" t="s">
        <v>25</v>
      </c>
      <c r="I8183" s="21" t="s">
        <v>26</v>
      </c>
      <c r="J8183" s="21">
        <v>1.49</v>
      </c>
      <c r="K8183" s="21" t="s">
        <v>20</v>
      </c>
      <c r="L8183">
        <f t="shared" si="149"/>
        <v>2</v>
      </c>
      <c r="M8183">
        <f>MATCH(H:H,价格表!$B$4:$B$35,0)</f>
        <v>25</v>
      </c>
      <c r="N8183" s="27">
        <f>IF(J8183&lt;=0.3,INDEX(价格表!$B$4:$I$31,M8183,2),IF(AND(J8183&gt;0.3,J8183&lt;=1),INDEX(价格表!$B$4:$I$31,M8183,3),IF(AND(J8183&gt;1,J8183&lt;=2.2),INDEX(价格表!$B$4:$I$31,M8183,4),IF(AND(J8183&gt;2.2,J8183&lt;=3.3),INDEX(价格表!$B$4:$I$31,M8183,5),IF(AND(J8183&gt;3.3,J8183&lt;=4),INDEX(价格表!$B$4:$I$31,M8183,6),IF(AND(J8183&gt;4,J8183&lt;=5.5),INDEX(价格表!$B$4:$I$31,M8183,7),IF(J8183&gt;5.5,2.6+INDEX(价格表!$B$4:$I$31,M8183,8)*L8183)))))))</f>
        <v>2.15</v>
      </c>
    </row>
    <row r="8184" spans="1:14">
      <c r="A8184" s="20">
        <v>4311221264108</v>
      </c>
      <c r="B8184" s="18" t="s">
        <v>16</v>
      </c>
      <c r="C8184" s="21">
        <v>20201222</v>
      </c>
      <c r="D8184" s="21">
        <v>610538201209</v>
      </c>
      <c r="E8184" s="21" t="s">
        <v>16</v>
      </c>
      <c r="F8184" s="21">
        <v>20210101</v>
      </c>
      <c r="G8184" s="21" t="s">
        <v>17</v>
      </c>
      <c r="H8184" s="21" t="s">
        <v>23</v>
      </c>
      <c r="I8184" s="21" t="s">
        <v>268</v>
      </c>
      <c r="J8184" s="21">
        <v>1.44</v>
      </c>
      <c r="K8184" s="21" t="s">
        <v>20</v>
      </c>
      <c r="L8184">
        <f t="shared" si="149"/>
        <v>2</v>
      </c>
      <c r="M8184">
        <f>MATCH(H:H,价格表!$B$4:$B$35,0)</f>
        <v>15</v>
      </c>
      <c r="N8184" s="27">
        <f>IF(J8184&lt;=0.3,INDEX(价格表!$B$4:$I$31,M8184,2),IF(AND(J8184&gt;0.3,J8184&lt;=1),INDEX(价格表!$B$4:$I$31,M8184,3),IF(AND(J8184&gt;1,J8184&lt;=2.2),INDEX(价格表!$B$4:$I$31,M8184,4),IF(AND(J8184&gt;2.2,J8184&lt;=3.3),INDEX(价格表!$B$4:$I$31,M8184,5),IF(AND(J8184&gt;3.3,J8184&lt;=4),INDEX(价格表!$B$4:$I$31,M8184,6),IF(AND(J8184&gt;4,J8184&lt;=5.5),INDEX(价格表!$B$4:$I$31,M8184,7),IF(J8184&gt;5.5,2.6+INDEX(价格表!$B$4:$I$31,M8184,8)*L8184)))))))</f>
        <v>2.15</v>
      </c>
    </row>
    <row r="8185" spans="1:14">
      <c r="A8185" s="20">
        <v>4311221264109</v>
      </c>
      <c r="B8185" s="18" t="s">
        <v>16</v>
      </c>
      <c r="C8185" s="21">
        <v>20201222</v>
      </c>
      <c r="D8185" s="21">
        <v>610538201209</v>
      </c>
      <c r="E8185" s="21" t="s">
        <v>16</v>
      </c>
      <c r="F8185" s="21">
        <v>20210101</v>
      </c>
      <c r="G8185" s="21" t="s">
        <v>17</v>
      </c>
      <c r="H8185" s="21" t="s">
        <v>18</v>
      </c>
      <c r="I8185" s="21" t="s">
        <v>53</v>
      </c>
      <c r="J8185" s="21">
        <v>1.44</v>
      </c>
      <c r="K8185" s="21" t="s">
        <v>20</v>
      </c>
      <c r="L8185">
        <f t="shared" si="149"/>
        <v>2</v>
      </c>
      <c r="M8185">
        <f>MATCH(H:H,价格表!$B$4:$B$35,0)</f>
        <v>1</v>
      </c>
      <c r="N8185" s="27">
        <f>IF(J8185&lt;=0.3,INDEX(价格表!$B$4:$I$31,M8185,2),IF(AND(J8185&gt;0.3,J8185&lt;=1),INDEX(价格表!$B$4:$I$31,M8185,3),IF(AND(J8185&gt;1,J8185&lt;=2.2),INDEX(价格表!$B$4:$I$31,M8185,4),IF(AND(J8185&gt;2.2,J8185&lt;=3.3),INDEX(价格表!$B$4:$I$31,M8185,5),IF(AND(J8185&gt;3.3,J8185&lt;=4),INDEX(价格表!$B$4:$I$31,M8185,6),IF(AND(J8185&gt;4,J8185&lt;=5.5),INDEX(价格表!$B$4:$I$31,M8185,7),IF(J8185&gt;5.5,2.6+INDEX(价格表!$B$4:$I$31,M8185,8)*L8185)))))))</f>
        <v>2.15</v>
      </c>
    </row>
    <row r="8186" spans="1:14">
      <c r="A8186" s="20">
        <v>4311221264111</v>
      </c>
      <c r="B8186" s="18" t="s">
        <v>16</v>
      </c>
      <c r="C8186" s="21">
        <v>20201222</v>
      </c>
      <c r="D8186" s="21">
        <v>610538201209</v>
      </c>
      <c r="E8186" s="21" t="s">
        <v>16</v>
      </c>
      <c r="F8186" s="21">
        <v>20210101</v>
      </c>
      <c r="G8186" s="21" t="s">
        <v>17</v>
      </c>
      <c r="H8186" s="21" t="s">
        <v>88</v>
      </c>
      <c r="I8186" s="21" t="s">
        <v>216</v>
      </c>
      <c r="J8186" s="21">
        <v>1.44</v>
      </c>
      <c r="K8186" s="21" t="s">
        <v>20</v>
      </c>
      <c r="L8186">
        <f t="shared" si="149"/>
        <v>2</v>
      </c>
      <c r="M8186">
        <f>MATCH(H:H,价格表!$B$4:$B$35,0)</f>
        <v>19</v>
      </c>
      <c r="N8186" s="27">
        <f>IF(J8186&lt;=0.3,INDEX(价格表!$B$4:$I$31,M8186,2),IF(AND(J8186&gt;0.3,J8186&lt;=1),INDEX(价格表!$B$4:$I$31,M8186,3),IF(AND(J8186&gt;1,J8186&lt;=2.2),INDEX(价格表!$B$4:$I$31,M8186,4),IF(AND(J8186&gt;2.2,J8186&lt;=3.3),INDEX(价格表!$B$4:$I$31,M8186,5),IF(AND(J8186&gt;3.3,J8186&lt;=4),INDEX(价格表!$B$4:$I$31,M8186,6),IF(AND(J8186&gt;4,J8186&lt;=5.5),INDEX(价格表!$B$4:$I$31,M8186,7),IF(J8186&gt;5.5,2.6+INDEX(价格表!$B$4:$I$31,M8186,8)*L8186)))))))</f>
        <v>2.15</v>
      </c>
    </row>
    <row r="8187" spans="1:14">
      <c r="A8187" s="20">
        <v>4311221264113</v>
      </c>
      <c r="B8187" s="18" t="s">
        <v>16</v>
      </c>
      <c r="C8187" s="21">
        <v>20201222</v>
      </c>
      <c r="D8187" s="21">
        <v>610538201209</v>
      </c>
      <c r="E8187" s="21" t="s">
        <v>16</v>
      </c>
      <c r="F8187" s="21">
        <v>20210101</v>
      </c>
      <c r="G8187" s="21" t="s">
        <v>17</v>
      </c>
      <c r="H8187" s="21" t="s">
        <v>66</v>
      </c>
      <c r="I8187" s="21" t="s">
        <v>272</v>
      </c>
      <c r="J8187" s="21">
        <v>1.44</v>
      </c>
      <c r="K8187" s="21" t="s">
        <v>20</v>
      </c>
      <c r="L8187">
        <f t="shared" si="149"/>
        <v>2</v>
      </c>
      <c r="M8187">
        <f>MATCH(H:H,价格表!$B$4:$B$35,0)</f>
        <v>17</v>
      </c>
      <c r="N8187" s="27">
        <f>IF(J8187&lt;=0.3,INDEX(价格表!$B$4:$I$31,M8187,2),IF(AND(J8187&gt;0.3,J8187&lt;=1),INDEX(价格表!$B$4:$I$31,M8187,3),IF(AND(J8187&gt;1,J8187&lt;=2.2),INDEX(价格表!$B$4:$I$31,M8187,4),IF(AND(J8187&gt;2.2,J8187&lt;=3.3),INDEX(价格表!$B$4:$I$31,M8187,5),IF(AND(J8187&gt;3.3,J8187&lt;=4),INDEX(价格表!$B$4:$I$31,M8187,6),IF(AND(J8187&gt;4,J8187&lt;=5.5),INDEX(价格表!$B$4:$I$31,M8187,7),IF(J8187&gt;5.5,2.6+INDEX(价格表!$B$4:$I$31,M8187,8)*L8187)))))))</f>
        <v>2.15</v>
      </c>
    </row>
    <row r="8188" spans="1:14">
      <c r="A8188" s="20">
        <v>4311221264114</v>
      </c>
      <c r="B8188" s="18" t="s">
        <v>16</v>
      </c>
      <c r="C8188" s="21">
        <v>20201222</v>
      </c>
      <c r="D8188" s="21">
        <v>610538201209</v>
      </c>
      <c r="E8188" s="21" t="s">
        <v>16</v>
      </c>
      <c r="F8188" s="21">
        <v>20210101</v>
      </c>
      <c r="G8188" s="21" t="s">
        <v>17</v>
      </c>
      <c r="H8188" s="21" t="s">
        <v>21</v>
      </c>
      <c r="I8188" s="21" t="s">
        <v>109</v>
      </c>
      <c r="J8188" s="21">
        <v>1.44</v>
      </c>
      <c r="K8188" s="21" t="s">
        <v>20</v>
      </c>
      <c r="L8188">
        <f t="shared" si="149"/>
        <v>2</v>
      </c>
      <c r="M8188">
        <f>MATCH(H:H,价格表!$B$4:$B$35,0)</f>
        <v>20</v>
      </c>
      <c r="N8188" s="27">
        <f>IF(J8188&lt;=0.3,INDEX(价格表!$B$4:$I$31,M8188,2),IF(AND(J8188&gt;0.3,J8188&lt;=1),INDEX(价格表!$B$4:$I$31,M8188,3),IF(AND(J8188&gt;1,J8188&lt;=2.2),INDEX(价格表!$B$4:$I$31,M8188,4),IF(AND(J8188&gt;2.2,J8188&lt;=3.3),INDEX(价格表!$B$4:$I$31,M8188,5),IF(AND(J8188&gt;3.3,J8188&lt;=4),INDEX(价格表!$B$4:$I$31,M8188,6),IF(AND(J8188&gt;4,J8188&lt;=5.5),INDEX(价格表!$B$4:$I$31,M8188,7),IF(J8188&gt;5.5,2.6+INDEX(价格表!$B$4:$I$31,M8188,8)*L8188)))))))</f>
        <v>2.15</v>
      </c>
    </row>
    <row r="8189" spans="1:14">
      <c r="A8189" s="20">
        <v>4311221264115</v>
      </c>
      <c r="B8189" s="18" t="s">
        <v>16</v>
      </c>
      <c r="C8189" s="21">
        <v>20201222</v>
      </c>
      <c r="D8189" s="21">
        <v>610538201209</v>
      </c>
      <c r="E8189" s="21" t="s">
        <v>16</v>
      </c>
      <c r="F8189" s="21">
        <v>20210101</v>
      </c>
      <c r="G8189" s="21" t="s">
        <v>17</v>
      </c>
      <c r="H8189" s="21" t="s">
        <v>18</v>
      </c>
      <c r="I8189" s="21" t="s">
        <v>237</v>
      </c>
      <c r="J8189" s="21">
        <v>1.44</v>
      </c>
      <c r="K8189" s="21" t="s">
        <v>20</v>
      </c>
      <c r="L8189">
        <f t="shared" si="149"/>
        <v>2</v>
      </c>
      <c r="M8189">
        <f>MATCH(H:H,价格表!$B$4:$B$35,0)</f>
        <v>1</v>
      </c>
      <c r="N8189" s="27">
        <f>IF(J8189&lt;=0.3,INDEX(价格表!$B$4:$I$31,M8189,2),IF(AND(J8189&gt;0.3,J8189&lt;=1),INDEX(价格表!$B$4:$I$31,M8189,3),IF(AND(J8189&gt;1,J8189&lt;=2.2),INDEX(价格表!$B$4:$I$31,M8189,4),IF(AND(J8189&gt;2.2,J8189&lt;=3.3),INDEX(价格表!$B$4:$I$31,M8189,5),IF(AND(J8189&gt;3.3,J8189&lt;=4),INDEX(价格表!$B$4:$I$31,M8189,6),IF(AND(J8189&gt;4,J8189&lt;=5.5),INDEX(价格表!$B$4:$I$31,M8189,7),IF(J8189&gt;5.5,2.6+INDEX(价格表!$B$4:$I$31,M8189,8)*L8189)))))))</f>
        <v>2.15</v>
      </c>
    </row>
    <row r="8190" spans="1:14">
      <c r="A8190" s="20">
        <v>4311221264116</v>
      </c>
      <c r="B8190" s="18" t="s">
        <v>16</v>
      </c>
      <c r="C8190" s="21">
        <v>20201222</v>
      </c>
      <c r="D8190" s="21">
        <v>610538201209</v>
      </c>
      <c r="E8190" s="21" t="s">
        <v>16</v>
      </c>
      <c r="F8190" s="21">
        <v>20210101</v>
      </c>
      <c r="G8190" s="21" t="s">
        <v>17</v>
      </c>
      <c r="H8190" s="21" t="s">
        <v>21</v>
      </c>
      <c r="I8190" s="21" t="s">
        <v>181</v>
      </c>
      <c r="J8190" s="21">
        <v>1.44</v>
      </c>
      <c r="K8190" s="21" t="s">
        <v>20</v>
      </c>
      <c r="L8190">
        <f t="shared" si="149"/>
        <v>2</v>
      </c>
      <c r="M8190">
        <f>MATCH(H:H,价格表!$B$4:$B$35,0)</f>
        <v>20</v>
      </c>
      <c r="N8190" s="27">
        <f>IF(J8190&lt;=0.3,INDEX(价格表!$B$4:$I$31,M8190,2),IF(AND(J8190&gt;0.3,J8190&lt;=1),INDEX(价格表!$B$4:$I$31,M8190,3),IF(AND(J8190&gt;1,J8190&lt;=2.2),INDEX(价格表!$B$4:$I$31,M8190,4),IF(AND(J8190&gt;2.2,J8190&lt;=3.3),INDEX(价格表!$B$4:$I$31,M8190,5),IF(AND(J8190&gt;3.3,J8190&lt;=4),INDEX(价格表!$B$4:$I$31,M8190,6),IF(AND(J8190&gt;4,J8190&lt;=5.5),INDEX(价格表!$B$4:$I$31,M8190,7),IF(J8190&gt;5.5,2.6+INDEX(价格表!$B$4:$I$31,M8190,8)*L8190)))))))</f>
        <v>2.15</v>
      </c>
    </row>
    <row r="8191" spans="1:14">
      <c r="A8191" s="20">
        <v>4311221264117</v>
      </c>
      <c r="B8191" s="18" t="s">
        <v>16</v>
      </c>
      <c r="C8191" s="21">
        <v>20201222</v>
      </c>
      <c r="D8191" s="21">
        <v>610538201209</v>
      </c>
      <c r="E8191" s="21" t="s">
        <v>16</v>
      </c>
      <c r="F8191" s="21">
        <v>20210101</v>
      </c>
      <c r="G8191" s="21" t="s">
        <v>17</v>
      </c>
      <c r="H8191" s="21" t="s">
        <v>18</v>
      </c>
      <c r="I8191" s="21" t="s">
        <v>53</v>
      </c>
      <c r="J8191" s="21">
        <v>1.44</v>
      </c>
      <c r="K8191" s="21" t="s">
        <v>20</v>
      </c>
      <c r="L8191">
        <f t="shared" si="149"/>
        <v>2</v>
      </c>
      <c r="M8191">
        <f>MATCH(H:H,价格表!$B$4:$B$35,0)</f>
        <v>1</v>
      </c>
      <c r="N8191" s="27">
        <f>IF(J8191&lt;=0.3,INDEX(价格表!$B$4:$I$31,M8191,2),IF(AND(J8191&gt;0.3,J8191&lt;=1),INDEX(价格表!$B$4:$I$31,M8191,3),IF(AND(J8191&gt;1,J8191&lt;=2.2),INDEX(价格表!$B$4:$I$31,M8191,4),IF(AND(J8191&gt;2.2,J8191&lt;=3.3),INDEX(价格表!$B$4:$I$31,M8191,5),IF(AND(J8191&gt;3.3,J8191&lt;=4),INDEX(价格表!$B$4:$I$31,M8191,6),IF(AND(J8191&gt;4,J8191&lt;=5.5),INDEX(价格表!$B$4:$I$31,M8191,7),IF(J8191&gt;5.5,2.6+INDEX(价格表!$B$4:$I$31,M8191,8)*L8191)))))))</f>
        <v>2.15</v>
      </c>
    </row>
    <row r="8192" spans="1:14">
      <c r="A8192" s="20">
        <v>4311221271542</v>
      </c>
      <c r="B8192" s="18" t="s">
        <v>16</v>
      </c>
      <c r="C8192" s="21">
        <v>20201222</v>
      </c>
      <c r="D8192" s="21">
        <v>610538201209</v>
      </c>
      <c r="E8192" s="21" t="s">
        <v>16</v>
      </c>
      <c r="F8192" s="21">
        <v>20210101</v>
      </c>
      <c r="G8192" s="21" t="s">
        <v>17</v>
      </c>
      <c r="H8192" s="21" t="s">
        <v>50</v>
      </c>
      <c r="I8192" s="21" t="s">
        <v>62</v>
      </c>
      <c r="J8192" s="21">
        <v>1.55</v>
      </c>
      <c r="K8192" s="21" t="s">
        <v>20</v>
      </c>
      <c r="L8192">
        <f t="shared" si="149"/>
        <v>2</v>
      </c>
      <c r="M8192">
        <f>MATCH(H:H,价格表!$B$4:$B$35,0)</f>
        <v>4</v>
      </c>
      <c r="N8192" s="27">
        <f>IF(J8192&lt;=0.3,INDEX(价格表!$B$4:$I$31,M8192,2),IF(AND(J8192&gt;0.3,J8192&lt;=1),INDEX(价格表!$B$4:$I$31,M8192,3),IF(AND(J8192&gt;1,J8192&lt;=2.2),INDEX(价格表!$B$4:$I$31,M8192,4),IF(AND(J8192&gt;2.2,J8192&lt;=3.3),INDEX(价格表!$B$4:$I$31,M8192,5),IF(AND(J8192&gt;3.3,J8192&lt;=4),INDEX(价格表!$B$4:$I$31,M8192,6),IF(AND(J8192&gt;4,J8192&lt;=5.5),INDEX(价格表!$B$4:$I$31,M8192,7),IF(J8192&gt;5.5,2.6+INDEX(价格表!$B$4:$I$31,M8192,8)*L8192)))))))</f>
        <v>2.15</v>
      </c>
    </row>
    <row r="8193" spans="1:14">
      <c r="A8193" s="20">
        <v>4311221271543</v>
      </c>
      <c r="B8193" s="18" t="s">
        <v>16</v>
      </c>
      <c r="C8193" s="21">
        <v>20201222</v>
      </c>
      <c r="D8193" s="21">
        <v>610538201209</v>
      </c>
      <c r="E8193" s="21" t="s">
        <v>16</v>
      </c>
      <c r="F8193" s="21">
        <v>20210101</v>
      </c>
      <c r="G8193" s="21" t="s">
        <v>17</v>
      </c>
      <c r="H8193" s="21" t="s">
        <v>18</v>
      </c>
      <c r="I8193" s="21" t="s">
        <v>53</v>
      </c>
      <c r="J8193" s="21">
        <v>1.48</v>
      </c>
      <c r="K8193" s="21" t="s">
        <v>20</v>
      </c>
      <c r="L8193">
        <f t="shared" si="149"/>
        <v>2</v>
      </c>
      <c r="M8193">
        <f>MATCH(H:H,价格表!$B$4:$B$35,0)</f>
        <v>1</v>
      </c>
      <c r="N8193" s="27">
        <f>IF(J8193&lt;=0.3,INDEX(价格表!$B$4:$I$31,M8193,2),IF(AND(J8193&gt;0.3,J8193&lt;=1),INDEX(价格表!$B$4:$I$31,M8193,3),IF(AND(J8193&gt;1,J8193&lt;=2.2),INDEX(价格表!$B$4:$I$31,M8193,4),IF(AND(J8193&gt;2.2,J8193&lt;=3.3),INDEX(价格表!$B$4:$I$31,M8193,5),IF(AND(J8193&gt;3.3,J8193&lt;=4),INDEX(价格表!$B$4:$I$31,M8193,6),IF(AND(J8193&gt;4,J8193&lt;=5.5),INDEX(价格表!$B$4:$I$31,M8193,7),IF(J8193&gt;5.5,2.6+INDEX(价格表!$B$4:$I$31,M8193,8)*L8193)))))))</f>
        <v>2.15</v>
      </c>
    </row>
    <row r="8194" spans="1:14">
      <c r="A8194" s="20">
        <v>4311221271544</v>
      </c>
      <c r="B8194" s="18" t="s">
        <v>16</v>
      </c>
      <c r="C8194" s="21">
        <v>20201222</v>
      </c>
      <c r="D8194" s="21">
        <v>610538201209</v>
      </c>
      <c r="E8194" s="21" t="s">
        <v>16</v>
      </c>
      <c r="F8194" s="21">
        <v>20210101</v>
      </c>
      <c r="G8194" s="21" t="s">
        <v>17</v>
      </c>
      <c r="H8194" s="21" t="s">
        <v>23</v>
      </c>
      <c r="I8194" s="21" t="s">
        <v>118</v>
      </c>
      <c r="J8194" s="21">
        <v>1.44</v>
      </c>
      <c r="K8194" s="21" t="s">
        <v>20</v>
      </c>
      <c r="L8194">
        <f t="shared" si="149"/>
        <v>2</v>
      </c>
      <c r="M8194">
        <f>MATCH(H:H,价格表!$B$4:$B$35,0)</f>
        <v>15</v>
      </c>
      <c r="N8194" s="27">
        <f>IF(J8194&lt;=0.3,INDEX(价格表!$B$4:$I$31,M8194,2),IF(AND(J8194&gt;0.3,J8194&lt;=1),INDEX(价格表!$B$4:$I$31,M8194,3),IF(AND(J8194&gt;1,J8194&lt;=2.2),INDEX(价格表!$B$4:$I$31,M8194,4),IF(AND(J8194&gt;2.2,J8194&lt;=3.3),INDEX(价格表!$B$4:$I$31,M8194,5),IF(AND(J8194&gt;3.3,J8194&lt;=4),INDEX(价格表!$B$4:$I$31,M8194,6),IF(AND(J8194&gt;4,J8194&lt;=5.5),INDEX(价格表!$B$4:$I$31,M8194,7),IF(J8194&gt;5.5,2.6+INDEX(价格表!$B$4:$I$31,M8194,8)*L8194)))))))</f>
        <v>2.15</v>
      </c>
    </row>
    <row r="8195" spans="1:14">
      <c r="A8195" s="20">
        <v>4311221271545</v>
      </c>
      <c r="B8195" s="18" t="s">
        <v>16</v>
      </c>
      <c r="C8195" s="21">
        <v>20201222</v>
      </c>
      <c r="D8195" s="21">
        <v>610538201209</v>
      </c>
      <c r="E8195" s="21" t="s">
        <v>16</v>
      </c>
      <c r="F8195" s="21">
        <v>20210101</v>
      </c>
      <c r="G8195" s="21" t="s">
        <v>17</v>
      </c>
      <c r="H8195" s="21" t="s">
        <v>73</v>
      </c>
      <c r="I8195" s="21" t="s">
        <v>231</v>
      </c>
      <c r="J8195" s="21">
        <v>1.49</v>
      </c>
      <c r="K8195" s="21" t="s">
        <v>20</v>
      </c>
      <c r="L8195">
        <f t="shared" si="149"/>
        <v>2</v>
      </c>
      <c r="M8195">
        <f>MATCH(H:H,价格表!$B$4:$B$35,0)</f>
        <v>7</v>
      </c>
      <c r="N8195" s="27">
        <f>IF(J8195&lt;=0.3,INDEX(价格表!$B$4:$I$31,M8195,2),IF(AND(J8195&gt;0.3,J8195&lt;=1),INDEX(价格表!$B$4:$I$31,M8195,3),IF(AND(J8195&gt;1,J8195&lt;=2.2),INDEX(价格表!$B$4:$I$31,M8195,4),IF(AND(J8195&gt;2.2,J8195&lt;=3.3),INDEX(价格表!$B$4:$I$31,M8195,5),IF(AND(J8195&gt;3.3,J8195&lt;=4),INDEX(价格表!$B$4:$I$31,M8195,6),IF(AND(J8195&gt;4,J8195&lt;=5.5),INDEX(价格表!$B$4:$I$31,M8195,7),IF(J8195&gt;5.5,2.6+INDEX(价格表!$B$4:$I$31,M8195,8)*L8195)))))))</f>
        <v>2.15</v>
      </c>
    </row>
    <row r="8196" spans="1:14">
      <c r="A8196" s="20">
        <v>4311221271546</v>
      </c>
      <c r="B8196" s="18" t="s">
        <v>16</v>
      </c>
      <c r="C8196" s="21">
        <v>20201222</v>
      </c>
      <c r="D8196" s="21">
        <v>610538201209</v>
      </c>
      <c r="E8196" s="21" t="s">
        <v>16</v>
      </c>
      <c r="F8196" s="21">
        <v>20210101</v>
      </c>
      <c r="G8196" s="21" t="s">
        <v>17</v>
      </c>
      <c r="H8196" s="21" t="s">
        <v>43</v>
      </c>
      <c r="I8196" s="21" t="s">
        <v>95</v>
      </c>
      <c r="J8196" s="21">
        <v>1.44</v>
      </c>
      <c r="K8196" s="21" t="s">
        <v>20</v>
      </c>
      <c r="L8196">
        <f t="shared" ref="L8196:L8259" si="150">ROUNDUP(J8196,0)</f>
        <v>2</v>
      </c>
      <c r="M8196">
        <f>MATCH(H:H,价格表!$B$4:$B$35,0)</f>
        <v>10</v>
      </c>
      <c r="N8196" s="27">
        <f>IF(J8196&lt;=0.3,INDEX(价格表!$B$4:$I$31,M8196,2),IF(AND(J8196&gt;0.3,J8196&lt;=1),INDEX(价格表!$B$4:$I$31,M8196,3),IF(AND(J8196&gt;1,J8196&lt;=2.2),INDEX(价格表!$B$4:$I$31,M8196,4),IF(AND(J8196&gt;2.2,J8196&lt;=3.3),INDEX(价格表!$B$4:$I$31,M8196,5),IF(AND(J8196&gt;3.3,J8196&lt;=4),INDEX(价格表!$B$4:$I$31,M8196,6),IF(AND(J8196&gt;4,J8196&lt;=5.5),INDEX(价格表!$B$4:$I$31,M8196,7),IF(J8196&gt;5.5,2.6+INDEX(价格表!$B$4:$I$31,M8196,8)*L8196)))))))</f>
        <v>2.15</v>
      </c>
    </row>
    <row r="8197" spans="1:14">
      <c r="A8197" s="20">
        <v>4311221271547</v>
      </c>
      <c r="B8197" s="18" t="s">
        <v>16</v>
      </c>
      <c r="C8197" s="21">
        <v>20201222</v>
      </c>
      <c r="D8197" s="21">
        <v>610538201209</v>
      </c>
      <c r="E8197" s="21" t="s">
        <v>16</v>
      </c>
      <c r="F8197" s="21">
        <v>20210101</v>
      </c>
      <c r="G8197" s="21" t="s">
        <v>17</v>
      </c>
      <c r="H8197" s="21" t="s">
        <v>21</v>
      </c>
      <c r="I8197" s="21" t="s">
        <v>228</v>
      </c>
      <c r="J8197" s="21">
        <v>1.44</v>
      </c>
      <c r="K8197" s="21" t="s">
        <v>20</v>
      </c>
      <c r="L8197">
        <f t="shared" si="150"/>
        <v>2</v>
      </c>
      <c r="M8197">
        <f>MATCH(H:H,价格表!$B$4:$B$35,0)</f>
        <v>20</v>
      </c>
      <c r="N8197" s="27">
        <f>IF(J8197&lt;=0.3,INDEX(价格表!$B$4:$I$31,M8197,2),IF(AND(J8197&gt;0.3,J8197&lt;=1),INDEX(价格表!$B$4:$I$31,M8197,3),IF(AND(J8197&gt;1,J8197&lt;=2.2),INDEX(价格表!$B$4:$I$31,M8197,4),IF(AND(J8197&gt;2.2,J8197&lt;=3.3),INDEX(价格表!$B$4:$I$31,M8197,5),IF(AND(J8197&gt;3.3,J8197&lt;=4),INDEX(价格表!$B$4:$I$31,M8197,6),IF(AND(J8197&gt;4,J8197&lt;=5.5),INDEX(价格表!$B$4:$I$31,M8197,7),IF(J8197&gt;5.5,2.6+INDEX(价格表!$B$4:$I$31,M8197,8)*L8197)))))))</f>
        <v>2.15</v>
      </c>
    </row>
    <row r="8198" spans="1:14">
      <c r="A8198" s="20">
        <v>4311221271548</v>
      </c>
      <c r="B8198" s="18" t="s">
        <v>16</v>
      </c>
      <c r="C8198" s="21">
        <v>20201222</v>
      </c>
      <c r="D8198" s="21">
        <v>610538201209</v>
      </c>
      <c r="E8198" s="21" t="s">
        <v>16</v>
      </c>
      <c r="F8198" s="21">
        <v>20210101</v>
      </c>
      <c r="G8198" s="21" t="s">
        <v>17</v>
      </c>
      <c r="H8198" s="21" t="s">
        <v>18</v>
      </c>
      <c r="I8198" s="21" t="s">
        <v>29</v>
      </c>
      <c r="J8198" s="21">
        <v>1.45</v>
      </c>
      <c r="K8198" s="21" t="s">
        <v>20</v>
      </c>
      <c r="L8198">
        <f t="shared" si="150"/>
        <v>2</v>
      </c>
      <c r="M8198">
        <f>MATCH(H:H,价格表!$B$4:$B$35,0)</f>
        <v>1</v>
      </c>
      <c r="N8198" s="27">
        <f>IF(J8198&lt;=0.3,INDEX(价格表!$B$4:$I$31,M8198,2),IF(AND(J8198&gt;0.3,J8198&lt;=1),INDEX(价格表!$B$4:$I$31,M8198,3),IF(AND(J8198&gt;1,J8198&lt;=2.2),INDEX(价格表!$B$4:$I$31,M8198,4),IF(AND(J8198&gt;2.2,J8198&lt;=3.3),INDEX(价格表!$B$4:$I$31,M8198,5),IF(AND(J8198&gt;3.3,J8198&lt;=4),INDEX(价格表!$B$4:$I$31,M8198,6),IF(AND(J8198&gt;4,J8198&lt;=5.5),INDEX(价格表!$B$4:$I$31,M8198,7),IF(J8198&gt;5.5,2.6+INDEX(价格表!$B$4:$I$31,M8198,8)*L8198)))))))</f>
        <v>2.15</v>
      </c>
    </row>
    <row r="8199" spans="1:14">
      <c r="A8199" s="20">
        <v>4311221271550</v>
      </c>
      <c r="B8199" s="18" t="s">
        <v>16</v>
      </c>
      <c r="C8199" s="21">
        <v>20201222</v>
      </c>
      <c r="D8199" s="21">
        <v>610538201209</v>
      </c>
      <c r="E8199" s="21" t="s">
        <v>16</v>
      </c>
      <c r="F8199" s="21">
        <v>20210101</v>
      </c>
      <c r="G8199" s="21" t="s">
        <v>17</v>
      </c>
      <c r="H8199" s="21" t="s">
        <v>45</v>
      </c>
      <c r="I8199" s="21" t="s">
        <v>137</v>
      </c>
      <c r="J8199" s="21">
        <v>1.5</v>
      </c>
      <c r="K8199" s="21" t="s">
        <v>20</v>
      </c>
      <c r="L8199">
        <f t="shared" si="150"/>
        <v>2</v>
      </c>
      <c r="M8199">
        <f>MATCH(H:H,价格表!$B$4:$B$35,0)</f>
        <v>9</v>
      </c>
      <c r="N8199" s="27">
        <f>IF(J8199&lt;=0.3,INDEX(价格表!$B$4:$I$31,M8199,2),IF(AND(J8199&gt;0.3,J8199&lt;=1),INDEX(价格表!$B$4:$I$31,M8199,3),IF(AND(J8199&gt;1,J8199&lt;=2.2),INDEX(价格表!$B$4:$I$31,M8199,4),IF(AND(J8199&gt;2.2,J8199&lt;=3.3),INDEX(价格表!$B$4:$I$31,M8199,5),IF(AND(J8199&gt;3.3,J8199&lt;=4),INDEX(价格表!$B$4:$I$31,M8199,6),IF(AND(J8199&gt;4,J8199&lt;=5.5),INDEX(价格表!$B$4:$I$31,M8199,7),IF(J8199&gt;5.5,2.6+INDEX(价格表!$B$4:$I$31,M8199,8)*L8199)))))))</f>
        <v>2.15</v>
      </c>
    </row>
    <row r="8200" spans="1:14">
      <c r="A8200" s="20">
        <v>4311221286361</v>
      </c>
      <c r="B8200" s="18" t="s">
        <v>16</v>
      </c>
      <c r="C8200" s="21">
        <v>20201222</v>
      </c>
      <c r="D8200" s="21">
        <v>610538201209</v>
      </c>
      <c r="E8200" s="21" t="s">
        <v>16</v>
      </c>
      <c r="F8200" s="21">
        <v>20210101</v>
      </c>
      <c r="G8200" s="21" t="s">
        <v>17</v>
      </c>
      <c r="H8200" s="21" t="s">
        <v>45</v>
      </c>
      <c r="I8200" s="21" t="s">
        <v>143</v>
      </c>
      <c r="J8200" s="21">
        <v>1.44</v>
      </c>
      <c r="K8200" s="21" t="s">
        <v>20</v>
      </c>
      <c r="L8200">
        <f t="shared" si="150"/>
        <v>2</v>
      </c>
      <c r="M8200">
        <f>MATCH(H:H,价格表!$B$4:$B$35,0)</f>
        <v>9</v>
      </c>
      <c r="N8200" s="27">
        <f>IF(J8200&lt;=0.3,INDEX(价格表!$B$4:$I$31,M8200,2),IF(AND(J8200&gt;0.3,J8200&lt;=1),INDEX(价格表!$B$4:$I$31,M8200,3),IF(AND(J8200&gt;1,J8200&lt;=2.2),INDEX(价格表!$B$4:$I$31,M8200,4),IF(AND(J8200&gt;2.2,J8200&lt;=3.3),INDEX(价格表!$B$4:$I$31,M8200,5),IF(AND(J8200&gt;3.3,J8200&lt;=4),INDEX(价格表!$B$4:$I$31,M8200,6),IF(AND(J8200&gt;4,J8200&lt;=5.5),INDEX(价格表!$B$4:$I$31,M8200,7),IF(J8200&gt;5.5,2.6+INDEX(价格表!$B$4:$I$31,M8200,8)*L8200)))))))</f>
        <v>2.15</v>
      </c>
    </row>
    <row r="8201" spans="1:14">
      <c r="A8201" s="20">
        <v>4311221307266</v>
      </c>
      <c r="B8201" s="18" t="s">
        <v>16</v>
      </c>
      <c r="C8201" s="21">
        <v>20201222</v>
      </c>
      <c r="D8201" s="21">
        <v>610538201209</v>
      </c>
      <c r="E8201" s="21" t="s">
        <v>16</v>
      </c>
      <c r="F8201" s="21">
        <v>20210101</v>
      </c>
      <c r="G8201" s="21" t="s">
        <v>17</v>
      </c>
      <c r="H8201" s="21" t="s">
        <v>68</v>
      </c>
      <c r="I8201" s="21" t="s">
        <v>97</v>
      </c>
      <c r="J8201" s="21">
        <v>1.4</v>
      </c>
      <c r="K8201" s="21" t="s">
        <v>20</v>
      </c>
      <c r="L8201">
        <f t="shared" si="150"/>
        <v>2</v>
      </c>
      <c r="M8201">
        <f>MATCH(H:H,价格表!$B$4:$B$35,0)</f>
        <v>5</v>
      </c>
      <c r="N8201" s="27">
        <f>IF(J8201&lt;=0.3,INDEX(价格表!$B$4:$I$31,M8201,2),IF(AND(J8201&gt;0.3,J8201&lt;=1),INDEX(价格表!$B$4:$I$31,M8201,3),IF(AND(J8201&gt;1,J8201&lt;=2.2),INDEX(价格表!$B$4:$I$31,M8201,4),IF(AND(J8201&gt;2.2,J8201&lt;=3.3),INDEX(价格表!$B$4:$I$31,M8201,5),IF(AND(J8201&gt;3.3,J8201&lt;=4),INDEX(价格表!$B$4:$I$31,M8201,6),IF(AND(J8201&gt;4,J8201&lt;=5.5),INDEX(价格表!$B$4:$I$31,M8201,7),IF(J8201&gt;5.5,2.6+INDEX(价格表!$B$4:$I$31,M8201,8)*L8201)))))))</f>
        <v>2.15</v>
      </c>
    </row>
    <row r="8202" spans="1:14">
      <c r="A8202" s="20">
        <v>4311221307267</v>
      </c>
      <c r="B8202" s="18" t="s">
        <v>16</v>
      </c>
      <c r="C8202" s="21">
        <v>20201222</v>
      </c>
      <c r="D8202" s="21">
        <v>610538201209</v>
      </c>
      <c r="E8202" s="21" t="s">
        <v>16</v>
      </c>
      <c r="F8202" s="21">
        <v>20210101</v>
      </c>
      <c r="G8202" s="21" t="s">
        <v>17</v>
      </c>
      <c r="H8202" s="21" t="s">
        <v>25</v>
      </c>
      <c r="I8202" s="21" t="s">
        <v>121</v>
      </c>
      <c r="J8202" s="21">
        <v>2.46</v>
      </c>
      <c r="K8202" s="21" t="s">
        <v>20</v>
      </c>
      <c r="L8202">
        <f t="shared" si="150"/>
        <v>3</v>
      </c>
      <c r="M8202">
        <f>MATCH(H:H,价格表!$B$4:$B$35,0)</f>
        <v>25</v>
      </c>
      <c r="N8202" s="27">
        <f>IF(J8202&lt;=0.3,INDEX(价格表!$B$4:$I$31,M8202,2),IF(AND(J8202&gt;0.3,J8202&lt;=1),INDEX(价格表!$B$4:$I$31,M8202,3),IF(AND(J8202&gt;1,J8202&lt;=2.2),INDEX(价格表!$B$4:$I$31,M8202,4),IF(AND(J8202&gt;2.2,J8202&lt;=3.3),INDEX(价格表!$B$4:$I$31,M8202,5),IF(AND(J8202&gt;3.3,J8202&lt;=4),INDEX(价格表!$B$4:$I$31,M8202,6),IF(AND(J8202&gt;4,J8202&lt;=5.5),INDEX(价格表!$B$4:$I$31,M8202,7),IF(J8202&gt;5.5,2.6+INDEX(价格表!$B$4:$I$31,M8202,8)*L8202)))))))</f>
        <v>2.5</v>
      </c>
    </row>
    <row r="8203" spans="1:14">
      <c r="A8203" s="20">
        <v>4311221307268</v>
      </c>
      <c r="B8203" s="18" t="s">
        <v>16</v>
      </c>
      <c r="C8203" s="21">
        <v>20201222</v>
      </c>
      <c r="D8203" s="21">
        <v>610538201209</v>
      </c>
      <c r="E8203" s="21" t="s">
        <v>16</v>
      </c>
      <c r="F8203" s="21">
        <v>20210101</v>
      </c>
      <c r="G8203" s="21" t="s">
        <v>17</v>
      </c>
      <c r="H8203" s="21" t="s">
        <v>37</v>
      </c>
      <c r="I8203" s="21" t="s">
        <v>119</v>
      </c>
      <c r="J8203" s="21">
        <v>1.65</v>
      </c>
      <c r="K8203" s="21" t="s">
        <v>20</v>
      </c>
      <c r="L8203">
        <f t="shared" si="150"/>
        <v>2</v>
      </c>
      <c r="M8203">
        <f>MATCH(H:H,价格表!$B$4:$B$35,0)</f>
        <v>12</v>
      </c>
      <c r="N8203" s="27">
        <f>IF(J8203&lt;=0.3,INDEX(价格表!$B$4:$I$31,M8203,2),IF(AND(J8203&gt;0.3,J8203&lt;=1),INDEX(价格表!$B$4:$I$31,M8203,3),IF(AND(J8203&gt;1,J8203&lt;=2.2),INDEX(价格表!$B$4:$I$31,M8203,4),IF(AND(J8203&gt;2.2,J8203&lt;=3.3),INDEX(价格表!$B$4:$I$31,M8203,5),IF(AND(J8203&gt;3.3,J8203&lt;=4),INDEX(价格表!$B$4:$I$31,M8203,6),IF(AND(J8203&gt;4,J8203&lt;=5.5),INDEX(价格表!$B$4:$I$31,M8203,7),IF(J8203&gt;5.5,2.6+INDEX(价格表!$B$4:$I$31,M8203,8)*L8203)))))))</f>
        <v>2.15</v>
      </c>
    </row>
    <row r="8204" spans="1:14">
      <c r="A8204" s="20">
        <v>4311221307269</v>
      </c>
      <c r="B8204" s="18" t="s">
        <v>16</v>
      </c>
      <c r="C8204" s="21">
        <v>20201222</v>
      </c>
      <c r="D8204" s="21">
        <v>610538201209</v>
      </c>
      <c r="E8204" s="21" t="s">
        <v>16</v>
      </c>
      <c r="F8204" s="21">
        <v>20210101</v>
      </c>
      <c r="G8204" s="21" t="s">
        <v>17</v>
      </c>
      <c r="H8204" s="21" t="s">
        <v>50</v>
      </c>
      <c r="I8204" s="21" t="s">
        <v>161</v>
      </c>
      <c r="J8204" s="21">
        <v>1.48</v>
      </c>
      <c r="K8204" s="21" t="s">
        <v>20</v>
      </c>
      <c r="L8204">
        <f t="shared" si="150"/>
        <v>2</v>
      </c>
      <c r="M8204">
        <f>MATCH(H:H,价格表!$B$4:$B$35,0)</f>
        <v>4</v>
      </c>
      <c r="N8204" s="27">
        <f>IF(J8204&lt;=0.3,INDEX(价格表!$B$4:$I$31,M8204,2),IF(AND(J8204&gt;0.3,J8204&lt;=1),INDEX(价格表!$B$4:$I$31,M8204,3),IF(AND(J8204&gt;1,J8204&lt;=2.2),INDEX(价格表!$B$4:$I$31,M8204,4),IF(AND(J8204&gt;2.2,J8204&lt;=3.3),INDEX(价格表!$B$4:$I$31,M8204,5),IF(AND(J8204&gt;3.3,J8204&lt;=4),INDEX(价格表!$B$4:$I$31,M8204,6),IF(AND(J8204&gt;4,J8204&lt;=5.5),INDEX(价格表!$B$4:$I$31,M8204,7),IF(J8204&gt;5.5,2.6+INDEX(价格表!$B$4:$I$31,M8204,8)*L8204)))))))</f>
        <v>2.15</v>
      </c>
    </row>
    <row r="8205" spans="1:14">
      <c r="A8205" s="20">
        <v>4311221307271</v>
      </c>
      <c r="B8205" s="18" t="s">
        <v>16</v>
      </c>
      <c r="C8205" s="21">
        <v>20201222</v>
      </c>
      <c r="D8205" s="21">
        <v>610538201209</v>
      </c>
      <c r="E8205" s="21" t="s">
        <v>16</v>
      </c>
      <c r="F8205" s="21">
        <v>20210101</v>
      </c>
      <c r="G8205" s="21" t="s">
        <v>17</v>
      </c>
      <c r="H8205" s="21" t="s">
        <v>35</v>
      </c>
      <c r="I8205" s="21" t="s">
        <v>239</v>
      </c>
      <c r="J8205" s="21">
        <v>1.5</v>
      </c>
      <c r="K8205" s="21" t="s">
        <v>20</v>
      </c>
      <c r="L8205">
        <f t="shared" si="150"/>
        <v>2</v>
      </c>
      <c r="M8205">
        <f>MATCH(H:H,价格表!$B$4:$B$35,0)</f>
        <v>22</v>
      </c>
      <c r="N8205" s="27">
        <f>IF(J8205&lt;=0.3,INDEX(价格表!$B$4:$I$31,M8205,2),IF(AND(J8205&gt;0.3,J8205&lt;=1),INDEX(价格表!$B$4:$I$31,M8205,3),IF(AND(J8205&gt;1,J8205&lt;=2.2),INDEX(价格表!$B$4:$I$31,M8205,4),IF(AND(J8205&gt;2.2,J8205&lt;=3.3),INDEX(价格表!$B$4:$I$31,M8205,5),IF(AND(J8205&gt;3.3,J8205&lt;=4),INDEX(价格表!$B$4:$I$31,M8205,6),IF(AND(J8205&gt;4,J8205&lt;=5.5),INDEX(价格表!$B$4:$I$31,M8205,7),IF(J8205&gt;5.5,2.6+INDEX(价格表!$B$4:$I$31,M8205,8)*L8205)))))))</f>
        <v>2.15</v>
      </c>
    </row>
    <row r="8206" spans="1:14">
      <c r="A8206" s="20">
        <v>4311221307272</v>
      </c>
      <c r="B8206" s="18" t="s">
        <v>16</v>
      </c>
      <c r="C8206" s="21">
        <v>20201222</v>
      </c>
      <c r="D8206" s="21">
        <v>610538201209</v>
      </c>
      <c r="E8206" s="21" t="s">
        <v>16</v>
      </c>
      <c r="F8206" s="21">
        <v>20210101</v>
      </c>
      <c r="G8206" s="21" t="s">
        <v>17</v>
      </c>
      <c r="H8206" s="21" t="s">
        <v>27</v>
      </c>
      <c r="I8206" s="21" t="s">
        <v>134</v>
      </c>
      <c r="J8206" s="21">
        <v>1.42</v>
      </c>
      <c r="K8206" s="21" t="s">
        <v>20</v>
      </c>
      <c r="L8206">
        <f t="shared" si="150"/>
        <v>2</v>
      </c>
      <c r="M8206">
        <f>MATCH(H:H,价格表!$B$4:$B$35,0)</f>
        <v>3</v>
      </c>
      <c r="N8206" s="27">
        <f>IF(J8206&lt;=0.3,INDEX(价格表!$B$4:$I$31,M8206,2),IF(AND(J8206&gt;0.3,J8206&lt;=1),INDEX(价格表!$B$4:$I$31,M8206,3),IF(AND(J8206&gt;1,J8206&lt;=2.2),INDEX(价格表!$B$4:$I$31,M8206,4),IF(AND(J8206&gt;2.2,J8206&lt;=3.3),INDEX(价格表!$B$4:$I$31,M8206,5),IF(AND(J8206&gt;3.3,J8206&lt;=4),INDEX(价格表!$B$4:$I$31,M8206,6),IF(AND(J8206&gt;4,J8206&lt;=5.5),INDEX(价格表!$B$4:$I$31,M8206,7),IF(J8206&gt;5.5,2.6+INDEX(价格表!$B$4:$I$31,M8206,8)*L8206)))))))</f>
        <v>2.15</v>
      </c>
    </row>
    <row r="8207" spans="1:14">
      <c r="A8207" s="20">
        <v>4311221307273</v>
      </c>
      <c r="B8207" s="18" t="s">
        <v>16</v>
      </c>
      <c r="C8207" s="21">
        <v>20201222</v>
      </c>
      <c r="D8207" s="21">
        <v>610538201209</v>
      </c>
      <c r="E8207" s="21" t="s">
        <v>16</v>
      </c>
      <c r="F8207" s="21">
        <v>20210101</v>
      </c>
      <c r="G8207" s="21" t="s">
        <v>17</v>
      </c>
      <c r="H8207" s="21" t="s">
        <v>35</v>
      </c>
      <c r="I8207" s="21" t="s">
        <v>102</v>
      </c>
      <c r="J8207" s="21">
        <v>1.42</v>
      </c>
      <c r="K8207" s="21" t="s">
        <v>20</v>
      </c>
      <c r="L8207">
        <f t="shared" si="150"/>
        <v>2</v>
      </c>
      <c r="M8207">
        <f>MATCH(H:H,价格表!$B$4:$B$35,0)</f>
        <v>22</v>
      </c>
      <c r="N8207" s="27">
        <f>IF(J8207&lt;=0.3,INDEX(价格表!$B$4:$I$31,M8207,2),IF(AND(J8207&gt;0.3,J8207&lt;=1),INDEX(价格表!$B$4:$I$31,M8207,3),IF(AND(J8207&gt;1,J8207&lt;=2.2),INDEX(价格表!$B$4:$I$31,M8207,4),IF(AND(J8207&gt;2.2,J8207&lt;=3.3),INDEX(价格表!$B$4:$I$31,M8207,5),IF(AND(J8207&gt;3.3,J8207&lt;=4),INDEX(价格表!$B$4:$I$31,M8207,6),IF(AND(J8207&gt;4,J8207&lt;=5.5),INDEX(价格表!$B$4:$I$31,M8207,7),IF(J8207&gt;5.5,2.6+INDEX(价格表!$B$4:$I$31,M8207,8)*L8207)))))))</f>
        <v>2.15</v>
      </c>
    </row>
    <row r="8208" spans="1:14">
      <c r="A8208" s="20">
        <v>4311221307274</v>
      </c>
      <c r="B8208" s="18" t="s">
        <v>16</v>
      </c>
      <c r="C8208" s="21">
        <v>20201222</v>
      </c>
      <c r="D8208" s="21">
        <v>610538201209</v>
      </c>
      <c r="E8208" s="21" t="s">
        <v>16</v>
      </c>
      <c r="F8208" s="21">
        <v>20210101</v>
      </c>
      <c r="G8208" s="21" t="s">
        <v>17</v>
      </c>
      <c r="H8208" s="21" t="s">
        <v>30</v>
      </c>
      <c r="I8208" s="21" t="s">
        <v>341</v>
      </c>
      <c r="J8208" s="21">
        <v>1.46</v>
      </c>
      <c r="K8208" s="21" t="s">
        <v>20</v>
      </c>
      <c r="L8208">
        <f t="shared" si="150"/>
        <v>2</v>
      </c>
      <c r="M8208">
        <f>MATCH(H:H,价格表!$B$4:$B$35,0)</f>
        <v>16</v>
      </c>
      <c r="N8208" s="27">
        <f>IF(J8208&lt;=0.3,INDEX(价格表!$B$4:$I$31,M8208,2),IF(AND(J8208&gt;0.3,J8208&lt;=1),INDEX(价格表!$B$4:$I$31,M8208,3),IF(AND(J8208&gt;1,J8208&lt;=2.2),INDEX(价格表!$B$4:$I$31,M8208,4),IF(AND(J8208&gt;2.2,J8208&lt;=3.3),INDEX(价格表!$B$4:$I$31,M8208,5),IF(AND(J8208&gt;3.3,J8208&lt;=4),INDEX(价格表!$B$4:$I$31,M8208,6),IF(AND(J8208&gt;4,J8208&lt;=5.5),INDEX(价格表!$B$4:$I$31,M8208,7),IF(J8208&gt;5.5,2.6+INDEX(价格表!$B$4:$I$31,M8208,8)*L8208)))))))</f>
        <v>2.15</v>
      </c>
    </row>
    <row r="8209" spans="1:14">
      <c r="A8209" s="20">
        <v>4311221307275</v>
      </c>
      <c r="B8209" s="18" t="s">
        <v>16</v>
      </c>
      <c r="C8209" s="21">
        <v>20201222</v>
      </c>
      <c r="D8209" s="21">
        <v>610538201209</v>
      </c>
      <c r="E8209" s="21" t="s">
        <v>16</v>
      </c>
      <c r="F8209" s="21">
        <v>20210101</v>
      </c>
      <c r="G8209" s="21" t="s">
        <v>17</v>
      </c>
      <c r="H8209" s="21" t="s">
        <v>39</v>
      </c>
      <c r="I8209" s="21" t="s">
        <v>235</v>
      </c>
      <c r="J8209" s="21">
        <v>1.43</v>
      </c>
      <c r="K8209" s="21" t="s">
        <v>20</v>
      </c>
      <c r="L8209">
        <f t="shared" si="150"/>
        <v>2</v>
      </c>
      <c r="M8209">
        <f>MATCH(H:H,价格表!$B$4:$B$35,0)</f>
        <v>23</v>
      </c>
      <c r="N8209" s="27">
        <f>IF(J8209&lt;=0.3,INDEX(价格表!$B$4:$I$31,M8209,2),IF(AND(J8209&gt;0.3,J8209&lt;=1),INDEX(价格表!$B$4:$I$31,M8209,3),IF(AND(J8209&gt;1,J8209&lt;=2.2),INDEX(价格表!$B$4:$I$31,M8209,4),IF(AND(J8209&gt;2.2,J8209&lt;=3.3),INDEX(价格表!$B$4:$I$31,M8209,5),IF(AND(J8209&gt;3.3,J8209&lt;=4),INDEX(价格表!$B$4:$I$31,M8209,6),IF(AND(J8209&gt;4,J8209&lt;=5.5),INDEX(价格表!$B$4:$I$31,M8209,7),IF(J8209&gt;5.5,2.6+INDEX(价格表!$B$4:$I$31,M8209,8)*L8209)))))))</f>
        <v>2.15</v>
      </c>
    </row>
    <row r="8210" spans="1:14">
      <c r="A8210" s="20">
        <v>4311221307747</v>
      </c>
      <c r="B8210" s="18" t="s">
        <v>16</v>
      </c>
      <c r="C8210" s="21">
        <v>20201222</v>
      </c>
      <c r="D8210" s="21">
        <v>610538201209</v>
      </c>
      <c r="E8210" s="21" t="s">
        <v>16</v>
      </c>
      <c r="F8210" s="21">
        <v>20210101</v>
      </c>
      <c r="G8210" s="21" t="s">
        <v>17</v>
      </c>
      <c r="H8210" s="21" t="s">
        <v>39</v>
      </c>
      <c r="I8210" s="21" t="s">
        <v>40</v>
      </c>
      <c r="J8210" s="21">
        <v>1.5</v>
      </c>
      <c r="K8210" s="21" t="s">
        <v>20</v>
      </c>
      <c r="L8210">
        <f t="shared" si="150"/>
        <v>2</v>
      </c>
      <c r="M8210">
        <f>MATCH(H:H,价格表!$B$4:$B$35,0)</f>
        <v>23</v>
      </c>
      <c r="N8210" s="27">
        <f>IF(J8210&lt;=0.3,INDEX(价格表!$B$4:$I$31,M8210,2),IF(AND(J8210&gt;0.3,J8210&lt;=1),INDEX(价格表!$B$4:$I$31,M8210,3),IF(AND(J8210&gt;1,J8210&lt;=2.2),INDEX(价格表!$B$4:$I$31,M8210,4),IF(AND(J8210&gt;2.2,J8210&lt;=3.3),INDEX(价格表!$B$4:$I$31,M8210,5),IF(AND(J8210&gt;3.3,J8210&lt;=4),INDEX(价格表!$B$4:$I$31,M8210,6),IF(AND(J8210&gt;4,J8210&lt;=5.5),INDEX(价格表!$B$4:$I$31,M8210,7),IF(J8210&gt;5.5,2.6+INDEX(价格表!$B$4:$I$31,M8210,8)*L8210)))))))</f>
        <v>2.15</v>
      </c>
    </row>
    <row r="8211" spans="1:14">
      <c r="A8211" s="20">
        <v>4311221307748</v>
      </c>
      <c r="B8211" s="18" t="s">
        <v>16</v>
      </c>
      <c r="C8211" s="21">
        <v>20201222</v>
      </c>
      <c r="D8211" s="21">
        <v>610538201209</v>
      </c>
      <c r="E8211" s="21" t="s">
        <v>16</v>
      </c>
      <c r="F8211" s="21">
        <v>20210101</v>
      </c>
      <c r="G8211" s="21" t="s">
        <v>17</v>
      </c>
      <c r="H8211" s="21" t="s">
        <v>88</v>
      </c>
      <c r="I8211" s="21" t="s">
        <v>101</v>
      </c>
      <c r="J8211" s="21">
        <v>1.44</v>
      </c>
      <c r="K8211" s="21" t="s">
        <v>20</v>
      </c>
      <c r="L8211">
        <f t="shared" si="150"/>
        <v>2</v>
      </c>
      <c r="M8211">
        <f>MATCH(H:H,价格表!$B$4:$B$35,0)</f>
        <v>19</v>
      </c>
      <c r="N8211" s="27">
        <f>IF(J8211&lt;=0.3,INDEX(价格表!$B$4:$I$31,M8211,2),IF(AND(J8211&gt;0.3,J8211&lt;=1),INDEX(价格表!$B$4:$I$31,M8211,3),IF(AND(J8211&gt;1,J8211&lt;=2.2),INDEX(价格表!$B$4:$I$31,M8211,4),IF(AND(J8211&gt;2.2,J8211&lt;=3.3),INDEX(价格表!$B$4:$I$31,M8211,5),IF(AND(J8211&gt;3.3,J8211&lt;=4),INDEX(价格表!$B$4:$I$31,M8211,6),IF(AND(J8211&gt;4,J8211&lt;=5.5),INDEX(价格表!$B$4:$I$31,M8211,7),IF(J8211&gt;5.5,2.6+INDEX(价格表!$B$4:$I$31,M8211,8)*L8211)))))))</f>
        <v>2.15</v>
      </c>
    </row>
    <row r="8212" spans="1:14">
      <c r="A8212" s="20">
        <v>4311221307749</v>
      </c>
      <c r="B8212" s="18" t="s">
        <v>16</v>
      </c>
      <c r="C8212" s="21">
        <v>20201222</v>
      </c>
      <c r="D8212" s="21">
        <v>610538201209</v>
      </c>
      <c r="E8212" s="21" t="s">
        <v>16</v>
      </c>
      <c r="F8212" s="21">
        <v>20210101</v>
      </c>
      <c r="G8212" s="21" t="s">
        <v>17</v>
      </c>
      <c r="H8212" s="21" t="s">
        <v>23</v>
      </c>
      <c r="I8212" s="21" t="s">
        <v>99</v>
      </c>
      <c r="J8212" s="21">
        <v>1.45</v>
      </c>
      <c r="K8212" s="21" t="s">
        <v>20</v>
      </c>
      <c r="L8212">
        <f t="shared" si="150"/>
        <v>2</v>
      </c>
      <c r="M8212">
        <f>MATCH(H:H,价格表!$B$4:$B$35,0)</f>
        <v>15</v>
      </c>
      <c r="N8212" s="27">
        <f>IF(J8212&lt;=0.3,INDEX(价格表!$B$4:$I$31,M8212,2),IF(AND(J8212&gt;0.3,J8212&lt;=1),INDEX(价格表!$B$4:$I$31,M8212,3),IF(AND(J8212&gt;1,J8212&lt;=2.2),INDEX(价格表!$B$4:$I$31,M8212,4),IF(AND(J8212&gt;2.2,J8212&lt;=3.3),INDEX(价格表!$B$4:$I$31,M8212,5),IF(AND(J8212&gt;3.3,J8212&lt;=4),INDEX(价格表!$B$4:$I$31,M8212,6),IF(AND(J8212&gt;4,J8212&lt;=5.5),INDEX(价格表!$B$4:$I$31,M8212,7),IF(J8212&gt;5.5,2.6+INDEX(价格表!$B$4:$I$31,M8212,8)*L8212)))))))</f>
        <v>2.15</v>
      </c>
    </row>
    <row r="8213" spans="1:14">
      <c r="A8213" s="20">
        <v>4311221307752</v>
      </c>
      <c r="B8213" s="18" t="s">
        <v>16</v>
      </c>
      <c r="C8213" s="21">
        <v>20201222</v>
      </c>
      <c r="D8213" s="21">
        <v>610538201209</v>
      </c>
      <c r="E8213" s="21" t="s">
        <v>16</v>
      </c>
      <c r="F8213" s="21">
        <v>20210101</v>
      </c>
      <c r="G8213" s="21" t="s">
        <v>17</v>
      </c>
      <c r="H8213" s="21" t="s">
        <v>66</v>
      </c>
      <c r="I8213" s="21" t="s">
        <v>67</v>
      </c>
      <c r="J8213" s="21">
        <v>1.44</v>
      </c>
      <c r="K8213" s="21" t="s">
        <v>20</v>
      </c>
      <c r="L8213">
        <f t="shared" si="150"/>
        <v>2</v>
      </c>
      <c r="M8213">
        <f>MATCH(H:H,价格表!$B$4:$B$35,0)</f>
        <v>17</v>
      </c>
      <c r="N8213" s="27">
        <f>IF(J8213&lt;=0.3,INDEX(价格表!$B$4:$I$31,M8213,2),IF(AND(J8213&gt;0.3,J8213&lt;=1),INDEX(价格表!$B$4:$I$31,M8213,3),IF(AND(J8213&gt;1,J8213&lt;=2.2),INDEX(价格表!$B$4:$I$31,M8213,4),IF(AND(J8213&gt;2.2,J8213&lt;=3.3),INDEX(价格表!$B$4:$I$31,M8213,5),IF(AND(J8213&gt;3.3,J8213&lt;=4),INDEX(价格表!$B$4:$I$31,M8213,6),IF(AND(J8213&gt;4,J8213&lt;=5.5),INDEX(价格表!$B$4:$I$31,M8213,7),IF(J8213&gt;5.5,2.6+INDEX(价格表!$B$4:$I$31,M8213,8)*L8213)))))))</f>
        <v>2.15</v>
      </c>
    </row>
    <row r="8214" spans="1:14">
      <c r="A8214" s="20">
        <v>4311221307753</v>
      </c>
      <c r="B8214" s="18" t="s">
        <v>16</v>
      </c>
      <c r="C8214" s="21">
        <v>20201222</v>
      </c>
      <c r="D8214" s="21">
        <v>610538201209</v>
      </c>
      <c r="E8214" s="21" t="s">
        <v>16</v>
      </c>
      <c r="F8214" s="21">
        <v>20210101</v>
      </c>
      <c r="G8214" s="21" t="s">
        <v>17</v>
      </c>
      <c r="H8214" s="21" t="s">
        <v>82</v>
      </c>
      <c r="I8214" s="21" t="s">
        <v>83</v>
      </c>
      <c r="J8214" s="21">
        <v>1.44</v>
      </c>
      <c r="K8214" s="21" t="s">
        <v>20</v>
      </c>
      <c r="L8214">
        <f t="shared" si="150"/>
        <v>2</v>
      </c>
      <c r="M8214">
        <f>MATCH(H:H,价格表!$B$4:$B$35,0)</f>
        <v>2</v>
      </c>
      <c r="N8214" s="27">
        <f>IF(J8214&lt;=0.3,INDEX(价格表!$B$4:$I$31,M8214,2),IF(AND(J8214&gt;0.3,J8214&lt;=1),INDEX(价格表!$B$4:$I$31,M8214,3),IF(AND(J8214&gt;1,J8214&lt;=2.2),INDEX(价格表!$B$4:$I$31,M8214,4),IF(AND(J8214&gt;2.2,J8214&lt;=3.3),INDEX(价格表!$B$4:$I$31,M8214,5),IF(AND(J8214&gt;3.3,J8214&lt;=4),INDEX(价格表!$B$4:$I$31,M8214,6),IF(AND(J8214&gt;4,J8214&lt;=5.5),INDEX(价格表!$B$4:$I$31,M8214,7),IF(J8214&gt;5.5,2.6+INDEX(价格表!$B$4:$I$31,M8214,8)*L8214)))))))</f>
        <v>2.15</v>
      </c>
    </row>
    <row r="8215" spans="1:14">
      <c r="A8215" s="20">
        <v>4311221307754</v>
      </c>
      <c r="B8215" s="18" t="s">
        <v>16</v>
      </c>
      <c r="C8215" s="21">
        <v>20201222</v>
      </c>
      <c r="D8215" s="21">
        <v>610538201209</v>
      </c>
      <c r="E8215" s="21" t="s">
        <v>16</v>
      </c>
      <c r="F8215" s="21">
        <v>20210101</v>
      </c>
      <c r="G8215" s="21" t="s">
        <v>17</v>
      </c>
      <c r="H8215" s="21" t="s">
        <v>37</v>
      </c>
      <c r="I8215" s="21" t="s">
        <v>72</v>
      </c>
      <c r="J8215" s="21">
        <v>1.44</v>
      </c>
      <c r="K8215" s="21" t="s">
        <v>20</v>
      </c>
      <c r="L8215">
        <f t="shared" si="150"/>
        <v>2</v>
      </c>
      <c r="M8215">
        <f>MATCH(H:H,价格表!$B$4:$B$35,0)</f>
        <v>12</v>
      </c>
      <c r="N8215" s="27">
        <f>IF(J8215&lt;=0.3,INDEX(价格表!$B$4:$I$31,M8215,2),IF(AND(J8215&gt;0.3,J8215&lt;=1),INDEX(价格表!$B$4:$I$31,M8215,3),IF(AND(J8215&gt;1,J8215&lt;=2.2),INDEX(价格表!$B$4:$I$31,M8215,4),IF(AND(J8215&gt;2.2,J8215&lt;=3.3),INDEX(价格表!$B$4:$I$31,M8215,5),IF(AND(J8215&gt;3.3,J8215&lt;=4),INDEX(价格表!$B$4:$I$31,M8215,6),IF(AND(J8215&gt;4,J8215&lt;=5.5),INDEX(价格表!$B$4:$I$31,M8215,7),IF(J8215&gt;5.5,2.6+INDEX(价格表!$B$4:$I$31,M8215,8)*L8215)))))))</f>
        <v>2.15</v>
      </c>
    </row>
    <row r="8216" spans="1:14">
      <c r="A8216" s="20">
        <v>4311221307755</v>
      </c>
      <c r="B8216" s="18" t="s">
        <v>16</v>
      </c>
      <c r="C8216" s="21">
        <v>20201222</v>
      </c>
      <c r="D8216" s="21">
        <v>610538201209</v>
      </c>
      <c r="E8216" s="21" t="s">
        <v>16</v>
      </c>
      <c r="F8216" s="21">
        <v>20210101</v>
      </c>
      <c r="G8216" s="21" t="s">
        <v>17</v>
      </c>
      <c r="H8216" s="21" t="s">
        <v>33</v>
      </c>
      <c r="I8216" s="21" t="s">
        <v>34</v>
      </c>
      <c r="J8216" s="21">
        <v>1.48</v>
      </c>
      <c r="K8216" s="21" t="s">
        <v>20</v>
      </c>
      <c r="L8216">
        <f t="shared" si="150"/>
        <v>2</v>
      </c>
      <c r="M8216">
        <f>MATCH(H:H,价格表!$B$4:$B$35,0)</f>
        <v>13</v>
      </c>
      <c r="N8216" s="27">
        <f>IF(J8216&lt;=0.3,INDEX(价格表!$B$4:$I$31,M8216,2),IF(AND(J8216&gt;0.3,J8216&lt;=1),INDEX(价格表!$B$4:$I$31,M8216,3),IF(AND(J8216&gt;1,J8216&lt;=2.2),INDEX(价格表!$B$4:$I$31,M8216,4),IF(AND(J8216&gt;2.2,J8216&lt;=3.3),INDEX(价格表!$B$4:$I$31,M8216,5),IF(AND(J8216&gt;3.3,J8216&lt;=4),INDEX(价格表!$B$4:$I$31,M8216,6),IF(AND(J8216&gt;4,J8216&lt;=5.5),INDEX(价格表!$B$4:$I$31,M8216,7),IF(J8216&gt;5.5,2.6+INDEX(价格表!$B$4:$I$31,M8216,8)*L8216)))))))</f>
        <v>2.15</v>
      </c>
    </row>
    <row r="8217" spans="1:14">
      <c r="A8217" s="20">
        <v>4311221308159</v>
      </c>
      <c r="B8217" s="18" t="s">
        <v>16</v>
      </c>
      <c r="C8217" s="21">
        <v>20201222</v>
      </c>
      <c r="D8217" s="21">
        <v>610538201209</v>
      </c>
      <c r="E8217" s="21" t="s">
        <v>16</v>
      </c>
      <c r="F8217" s="21">
        <v>20210101</v>
      </c>
      <c r="G8217" s="21" t="s">
        <v>17</v>
      </c>
      <c r="H8217" s="21" t="s">
        <v>45</v>
      </c>
      <c r="I8217" s="21" t="s">
        <v>48</v>
      </c>
      <c r="J8217" s="21">
        <v>1.44</v>
      </c>
      <c r="K8217" s="21" t="s">
        <v>20</v>
      </c>
      <c r="L8217">
        <f t="shared" si="150"/>
        <v>2</v>
      </c>
      <c r="M8217">
        <f>MATCH(H:H,价格表!$B$4:$B$35,0)</f>
        <v>9</v>
      </c>
      <c r="N8217" s="27">
        <f>IF(J8217&lt;=0.3,INDEX(价格表!$B$4:$I$31,M8217,2),IF(AND(J8217&gt;0.3,J8217&lt;=1),INDEX(价格表!$B$4:$I$31,M8217,3),IF(AND(J8217&gt;1,J8217&lt;=2.2),INDEX(价格表!$B$4:$I$31,M8217,4),IF(AND(J8217&gt;2.2,J8217&lt;=3.3),INDEX(价格表!$B$4:$I$31,M8217,5),IF(AND(J8217&gt;3.3,J8217&lt;=4),INDEX(价格表!$B$4:$I$31,M8217,6),IF(AND(J8217&gt;4,J8217&lt;=5.5),INDEX(价格表!$B$4:$I$31,M8217,7),IF(J8217&gt;5.5,2.6+INDEX(价格表!$B$4:$I$31,M8217,8)*L8217)))))))</f>
        <v>2.15</v>
      </c>
    </row>
    <row r="8218" spans="1:14">
      <c r="A8218" s="20">
        <v>4311221308160</v>
      </c>
      <c r="B8218" s="18" t="s">
        <v>16</v>
      </c>
      <c r="C8218" s="21">
        <v>20201222</v>
      </c>
      <c r="D8218" s="21">
        <v>610538201209</v>
      </c>
      <c r="E8218" s="21" t="s">
        <v>16</v>
      </c>
      <c r="F8218" s="21">
        <v>20210101</v>
      </c>
      <c r="G8218" s="21" t="s">
        <v>17</v>
      </c>
      <c r="H8218" s="21" t="s">
        <v>123</v>
      </c>
      <c r="I8218" s="21" t="s">
        <v>368</v>
      </c>
      <c r="J8218" s="21">
        <v>3.28</v>
      </c>
      <c r="K8218" s="21" t="s">
        <v>20</v>
      </c>
      <c r="L8218">
        <f t="shared" si="150"/>
        <v>4</v>
      </c>
      <c r="M8218">
        <f>MATCH(H:H,价格表!$B$4:$B$35,0)</f>
        <v>30</v>
      </c>
      <c r="N8218" s="27">
        <f>L8218*7+3</f>
        <v>31</v>
      </c>
    </row>
    <row r="8219" spans="1:14">
      <c r="A8219" s="20">
        <v>4311221308161</v>
      </c>
      <c r="B8219" s="18" t="s">
        <v>16</v>
      </c>
      <c r="C8219" s="21">
        <v>20201222</v>
      </c>
      <c r="D8219" s="21">
        <v>610538201209</v>
      </c>
      <c r="E8219" s="21" t="s">
        <v>16</v>
      </c>
      <c r="F8219" s="21">
        <v>20210101</v>
      </c>
      <c r="G8219" s="21" t="s">
        <v>17</v>
      </c>
      <c r="H8219" s="21" t="s">
        <v>54</v>
      </c>
      <c r="I8219" s="21" t="s">
        <v>273</v>
      </c>
      <c r="J8219" s="21">
        <v>1.44</v>
      </c>
      <c r="K8219" s="21" t="s">
        <v>20</v>
      </c>
      <c r="L8219">
        <f t="shared" si="150"/>
        <v>2</v>
      </c>
      <c r="M8219">
        <f>MATCH(H:H,价格表!$B$4:$B$35,0)</f>
        <v>14</v>
      </c>
      <c r="N8219" s="27">
        <f>IF(J8219&lt;=0.3,INDEX(价格表!$B$4:$I$31,M8219,2),IF(AND(J8219&gt;0.3,J8219&lt;=1),INDEX(价格表!$B$4:$I$31,M8219,3),IF(AND(J8219&gt;1,J8219&lt;=2.2),INDEX(价格表!$B$4:$I$31,M8219,4),IF(AND(J8219&gt;2.2,J8219&lt;=3.3),INDEX(价格表!$B$4:$I$31,M8219,5),IF(AND(J8219&gt;3.3,J8219&lt;=4),INDEX(价格表!$B$4:$I$31,M8219,6),IF(AND(J8219&gt;4,J8219&lt;=5.5),INDEX(价格表!$B$4:$I$31,M8219,7),IF(J8219&gt;5.5,2.6+INDEX(价格表!$B$4:$I$31,M8219,8)*L8219)))))))</f>
        <v>2.15</v>
      </c>
    </row>
    <row r="8220" spans="1:14">
      <c r="A8220" s="20">
        <v>4311221308162</v>
      </c>
      <c r="B8220" s="18" t="s">
        <v>16</v>
      </c>
      <c r="C8220" s="21">
        <v>20201222</v>
      </c>
      <c r="D8220" s="21">
        <v>610538201209</v>
      </c>
      <c r="E8220" s="21" t="s">
        <v>16</v>
      </c>
      <c r="F8220" s="21">
        <v>20210101</v>
      </c>
      <c r="G8220" s="21" t="s">
        <v>17</v>
      </c>
      <c r="H8220" s="21" t="s">
        <v>43</v>
      </c>
      <c r="I8220" s="21" t="s">
        <v>44</v>
      </c>
      <c r="J8220" s="21">
        <v>1.46</v>
      </c>
      <c r="K8220" s="21" t="s">
        <v>20</v>
      </c>
      <c r="L8220">
        <f t="shared" si="150"/>
        <v>2</v>
      </c>
      <c r="M8220">
        <f>MATCH(H:H,价格表!$B$4:$B$35,0)</f>
        <v>10</v>
      </c>
      <c r="N8220" s="27">
        <f>IF(J8220&lt;=0.3,INDEX(价格表!$B$4:$I$31,M8220,2),IF(AND(J8220&gt;0.3,J8220&lt;=1),INDEX(价格表!$B$4:$I$31,M8220,3),IF(AND(J8220&gt;1,J8220&lt;=2.2),INDEX(价格表!$B$4:$I$31,M8220,4),IF(AND(J8220&gt;2.2,J8220&lt;=3.3),INDEX(价格表!$B$4:$I$31,M8220,5),IF(AND(J8220&gt;3.3,J8220&lt;=4),INDEX(价格表!$B$4:$I$31,M8220,6),IF(AND(J8220&gt;4,J8220&lt;=5.5),INDEX(价格表!$B$4:$I$31,M8220,7),IF(J8220&gt;5.5,2.6+INDEX(价格表!$B$4:$I$31,M8220,8)*L8220)))))))</f>
        <v>2.15</v>
      </c>
    </row>
    <row r="8221" spans="1:14">
      <c r="A8221" s="20">
        <v>4311221308163</v>
      </c>
      <c r="B8221" s="18" t="s">
        <v>16</v>
      </c>
      <c r="C8221" s="21">
        <v>20201222</v>
      </c>
      <c r="D8221" s="21">
        <v>610538201209</v>
      </c>
      <c r="E8221" s="21" t="s">
        <v>16</v>
      </c>
      <c r="F8221" s="21">
        <v>20210101</v>
      </c>
      <c r="G8221" s="21" t="s">
        <v>17</v>
      </c>
      <c r="H8221" s="21" t="s">
        <v>23</v>
      </c>
      <c r="I8221" s="21" t="s">
        <v>99</v>
      </c>
      <c r="J8221" s="21">
        <v>3.28</v>
      </c>
      <c r="K8221" s="21" t="s">
        <v>20</v>
      </c>
      <c r="L8221">
        <f t="shared" si="150"/>
        <v>4</v>
      </c>
      <c r="M8221">
        <f>MATCH(H:H,价格表!$B$4:$B$35,0)</f>
        <v>15</v>
      </c>
      <c r="N8221" s="27">
        <f>IF(J8221&lt;=0.3,INDEX(价格表!$B$4:$I$31,M8221,2),IF(AND(J8221&gt;0.3,J8221&lt;=1),INDEX(价格表!$B$4:$I$31,M8221,3),IF(AND(J8221&gt;1,J8221&lt;=2.2),INDEX(价格表!$B$4:$I$31,M8221,4),IF(AND(J8221&gt;2.2,J8221&lt;=3.3),INDEX(价格表!$B$4:$I$31,M8221,5),IF(AND(J8221&gt;3.3,J8221&lt;=4),INDEX(价格表!$B$4:$I$31,M8221,6),IF(AND(J8221&gt;4,J8221&lt;=5.5),INDEX(价格表!$B$4:$I$31,M8221,7),IF(J8221&gt;5.5,2.6+INDEX(价格表!$B$4:$I$31,M8221,8)*L8221)))))))</f>
        <v>2.5</v>
      </c>
    </row>
    <row r="8222" spans="1:14">
      <c r="A8222" s="20">
        <v>4311221308164</v>
      </c>
      <c r="B8222" s="18" t="s">
        <v>16</v>
      </c>
      <c r="C8222" s="21">
        <v>20201222</v>
      </c>
      <c r="D8222" s="21">
        <v>610538201209</v>
      </c>
      <c r="E8222" s="21" t="s">
        <v>16</v>
      </c>
      <c r="F8222" s="21">
        <v>20210101</v>
      </c>
      <c r="G8222" s="21" t="s">
        <v>17</v>
      </c>
      <c r="H8222" s="21" t="s">
        <v>45</v>
      </c>
      <c r="I8222" s="21" t="s">
        <v>143</v>
      </c>
      <c r="J8222" s="21">
        <v>3.24</v>
      </c>
      <c r="K8222" s="21" t="s">
        <v>20</v>
      </c>
      <c r="L8222">
        <f t="shared" si="150"/>
        <v>4</v>
      </c>
      <c r="M8222">
        <f>MATCH(H:H,价格表!$B$4:$B$35,0)</f>
        <v>9</v>
      </c>
      <c r="N8222" s="27">
        <f>IF(J8222&lt;=0.3,INDEX(价格表!$B$4:$I$31,M8222,2),IF(AND(J8222&gt;0.3,J8222&lt;=1),INDEX(价格表!$B$4:$I$31,M8222,3),IF(AND(J8222&gt;1,J8222&lt;=2.2),INDEX(价格表!$B$4:$I$31,M8222,4),IF(AND(J8222&gt;2.2,J8222&lt;=3.3),INDEX(价格表!$B$4:$I$31,M8222,5),IF(AND(J8222&gt;3.3,J8222&lt;=4),INDEX(价格表!$B$4:$I$31,M8222,6),IF(AND(J8222&gt;4,J8222&lt;=5.5),INDEX(价格表!$B$4:$I$31,M8222,7),IF(J8222&gt;5.5,2.6+INDEX(价格表!$B$4:$I$31,M8222,8)*L8222)))))))</f>
        <v>2.5</v>
      </c>
    </row>
    <row r="8223" spans="1:14">
      <c r="A8223" s="20">
        <v>4311221308165</v>
      </c>
      <c r="B8223" s="18" t="s">
        <v>16</v>
      </c>
      <c r="C8223" s="21">
        <v>20201222</v>
      </c>
      <c r="D8223" s="21">
        <v>610538201209</v>
      </c>
      <c r="E8223" s="21" t="s">
        <v>16</v>
      </c>
      <c r="F8223" s="21">
        <v>20210101</v>
      </c>
      <c r="G8223" s="21" t="s">
        <v>17</v>
      </c>
      <c r="H8223" s="21" t="s">
        <v>68</v>
      </c>
      <c r="I8223" s="21" t="s">
        <v>112</v>
      </c>
      <c r="J8223" s="21">
        <v>1.44</v>
      </c>
      <c r="K8223" s="21" t="s">
        <v>20</v>
      </c>
      <c r="L8223">
        <f t="shared" si="150"/>
        <v>2</v>
      </c>
      <c r="M8223">
        <f>MATCH(H:H,价格表!$B$4:$B$35,0)</f>
        <v>5</v>
      </c>
      <c r="N8223" s="27">
        <f>IF(J8223&lt;=0.3,INDEX(价格表!$B$4:$I$31,M8223,2),IF(AND(J8223&gt;0.3,J8223&lt;=1),INDEX(价格表!$B$4:$I$31,M8223,3),IF(AND(J8223&gt;1,J8223&lt;=2.2),INDEX(价格表!$B$4:$I$31,M8223,4),IF(AND(J8223&gt;2.2,J8223&lt;=3.3),INDEX(价格表!$B$4:$I$31,M8223,5),IF(AND(J8223&gt;3.3,J8223&lt;=4),INDEX(价格表!$B$4:$I$31,M8223,6),IF(AND(J8223&gt;4,J8223&lt;=5.5),INDEX(价格表!$B$4:$I$31,M8223,7),IF(J8223&gt;5.5,2.6+INDEX(价格表!$B$4:$I$31,M8223,8)*L8223)))))))</f>
        <v>2.15</v>
      </c>
    </row>
    <row r="8224" spans="1:14">
      <c r="A8224" s="20">
        <v>4311221308738</v>
      </c>
      <c r="B8224" s="18" t="s">
        <v>16</v>
      </c>
      <c r="C8224" s="21">
        <v>20201222</v>
      </c>
      <c r="D8224" s="21">
        <v>610538201209</v>
      </c>
      <c r="E8224" s="21" t="s">
        <v>16</v>
      </c>
      <c r="F8224" s="21">
        <v>20210101</v>
      </c>
      <c r="G8224" s="21" t="s">
        <v>17</v>
      </c>
      <c r="H8224" s="21" t="s">
        <v>35</v>
      </c>
      <c r="I8224" s="21" t="s">
        <v>253</v>
      </c>
      <c r="J8224" s="21">
        <v>1.44</v>
      </c>
      <c r="K8224" s="21" t="s">
        <v>20</v>
      </c>
      <c r="L8224">
        <f t="shared" si="150"/>
        <v>2</v>
      </c>
      <c r="M8224">
        <f>MATCH(H:H,价格表!$B$4:$B$35,0)</f>
        <v>22</v>
      </c>
      <c r="N8224" s="27">
        <f>IF(J8224&lt;=0.3,INDEX(价格表!$B$4:$I$31,M8224,2),IF(AND(J8224&gt;0.3,J8224&lt;=1),INDEX(价格表!$B$4:$I$31,M8224,3),IF(AND(J8224&gt;1,J8224&lt;=2.2),INDEX(价格表!$B$4:$I$31,M8224,4),IF(AND(J8224&gt;2.2,J8224&lt;=3.3),INDEX(价格表!$B$4:$I$31,M8224,5),IF(AND(J8224&gt;3.3,J8224&lt;=4),INDEX(价格表!$B$4:$I$31,M8224,6),IF(AND(J8224&gt;4,J8224&lt;=5.5),INDEX(价格表!$B$4:$I$31,M8224,7),IF(J8224&gt;5.5,2.6+INDEX(价格表!$B$4:$I$31,M8224,8)*L8224)))))))</f>
        <v>2.15</v>
      </c>
    </row>
    <row r="8225" spans="1:14">
      <c r="A8225" s="20">
        <v>4311221308739</v>
      </c>
      <c r="B8225" s="18" t="s">
        <v>16</v>
      </c>
      <c r="C8225" s="21">
        <v>20201222</v>
      </c>
      <c r="D8225" s="21">
        <v>610538201209</v>
      </c>
      <c r="E8225" s="21" t="s">
        <v>16</v>
      </c>
      <c r="F8225" s="21">
        <v>20210101</v>
      </c>
      <c r="G8225" s="21" t="s">
        <v>17</v>
      </c>
      <c r="H8225" s="21" t="s">
        <v>68</v>
      </c>
      <c r="I8225" s="21" t="s">
        <v>171</v>
      </c>
      <c r="J8225" s="21">
        <v>1.44</v>
      </c>
      <c r="K8225" s="21" t="s">
        <v>20</v>
      </c>
      <c r="L8225">
        <f t="shared" si="150"/>
        <v>2</v>
      </c>
      <c r="M8225">
        <f>MATCH(H:H,价格表!$B$4:$B$35,0)</f>
        <v>5</v>
      </c>
      <c r="N8225" s="27">
        <f>IF(J8225&lt;=0.3,INDEX(价格表!$B$4:$I$31,M8225,2),IF(AND(J8225&gt;0.3,J8225&lt;=1),INDEX(价格表!$B$4:$I$31,M8225,3),IF(AND(J8225&gt;1,J8225&lt;=2.2),INDEX(价格表!$B$4:$I$31,M8225,4),IF(AND(J8225&gt;2.2,J8225&lt;=3.3),INDEX(价格表!$B$4:$I$31,M8225,5),IF(AND(J8225&gt;3.3,J8225&lt;=4),INDEX(价格表!$B$4:$I$31,M8225,6),IF(AND(J8225&gt;4,J8225&lt;=5.5),INDEX(价格表!$B$4:$I$31,M8225,7),IF(J8225&gt;5.5,2.6+INDEX(价格表!$B$4:$I$31,M8225,8)*L8225)))))))</f>
        <v>2.15</v>
      </c>
    </row>
    <row r="8226" spans="1:14">
      <c r="A8226" s="20">
        <v>4311221308740</v>
      </c>
      <c r="B8226" s="18" t="s">
        <v>16</v>
      </c>
      <c r="C8226" s="21">
        <v>20201222</v>
      </c>
      <c r="D8226" s="21">
        <v>610538201209</v>
      </c>
      <c r="E8226" s="21" t="s">
        <v>16</v>
      </c>
      <c r="F8226" s="21">
        <v>20210101</v>
      </c>
      <c r="G8226" s="21" t="s">
        <v>17</v>
      </c>
      <c r="H8226" s="21" t="s">
        <v>18</v>
      </c>
      <c r="I8226" s="21" t="s">
        <v>53</v>
      </c>
      <c r="J8226" s="21">
        <v>1.44</v>
      </c>
      <c r="K8226" s="21" t="s">
        <v>20</v>
      </c>
      <c r="L8226">
        <f t="shared" si="150"/>
        <v>2</v>
      </c>
      <c r="M8226">
        <f>MATCH(H:H,价格表!$B$4:$B$35,0)</f>
        <v>1</v>
      </c>
      <c r="N8226" s="27">
        <f>IF(J8226&lt;=0.3,INDEX(价格表!$B$4:$I$31,M8226,2),IF(AND(J8226&gt;0.3,J8226&lt;=1),INDEX(价格表!$B$4:$I$31,M8226,3),IF(AND(J8226&gt;1,J8226&lt;=2.2),INDEX(价格表!$B$4:$I$31,M8226,4),IF(AND(J8226&gt;2.2,J8226&lt;=3.3),INDEX(价格表!$B$4:$I$31,M8226,5),IF(AND(J8226&gt;3.3,J8226&lt;=4),INDEX(价格表!$B$4:$I$31,M8226,6),IF(AND(J8226&gt;4,J8226&lt;=5.5),INDEX(价格表!$B$4:$I$31,M8226,7),IF(J8226&gt;5.5,2.6+INDEX(价格表!$B$4:$I$31,M8226,8)*L8226)))))))</f>
        <v>2.15</v>
      </c>
    </row>
    <row r="8227" spans="1:14">
      <c r="A8227" s="20">
        <v>4311221308741</v>
      </c>
      <c r="B8227" s="18" t="s">
        <v>16</v>
      </c>
      <c r="C8227" s="21">
        <v>20201222</v>
      </c>
      <c r="D8227" s="21">
        <v>610538201209</v>
      </c>
      <c r="E8227" s="21" t="s">
        <v>16</v>
      </c>
      <c r="F8227" s="21">
        <v>20210101</v>
      </c>
      <c r="G8227" s="21" t="s">
        <v>17</v>
      </c>
      <c r="H8227" s="21" t="s">
        <v>43</v>
      </c>
      <c r="I8227" s="21" t="s">
        <v>240</v>
      </c>
      <c r="J8227" s="21">
        <v>1.44</v>
      </c>
      <c r="K8227" s="21" t="s">
        <v>20</v>
      </c>
      <c r="L8227">
        <f t="shared" si="150"/>
        <v>2</v>
      </c>
      <c r="M8227">
        <f>MATCH(H:H,价格表!$B$4:$B$35,0)</f>
        <v>10</v>
      </c>
      <c r="N8227" s="27">
        <f>IF(J8227&lt;=0.3,INDEX(价格表!$B$4:$I$31,M8227,2),IF(AND(J8227&gt;0.3,J8227&lt;=1),INDEX(价格表!$B$4:$I$31,M8227,3),IF(AND(J8227&gt;1,J8227&lt;=2.2),INDEX(价格表!$B$4:$I$31,M8227,4),IF(AND(J8227&gt;2.2,J8227&lt;=3.3),INDEX(价格表!$B$4:$I$31,M8227,5),IF(AND(J8227&gt;3.3,J8227&lt;=4),INDEX(价格表!$B$4:$I$31,M8227,6),IF(AND(J8227&gt;4,J8227&lt;=5.5),INDEX(价格表!$B$4:$I$31,M8227,7),IF(J8227&gt;5.5,2.6+INDEX(价格表!$B$4:$I$31,M8227,8)*L8227)))))))</f>
        <v>2.15</v>
      </c>
    </row>
    <row r="8228" spans="1:14">
      <c r="A8228" s="20">
        <v>4311221308743</v>
      </c>
      <c r="B8228" s="18" t="s">
        <v>16</v>
      </c>
      <c r="C8228" s="21">
        <v>20201222</v>
      </c>
      <c r="D8228" s="21">
        <v>610538201209</v>
      </c>
      <c r="E8228" s="21" t="s">
        <v>16</v>
      </c>
      <c r="F8228" s="21">
        <v>20210101</v>
      </c>
      <c r="G8228" s="21" t="s">
        <v>17</v>
      </c>
      <c r="H8228" s="21" t="s">
        <v>18</v>
      </c>
      <c r="I8228" s="21" t="s">
        <v>53</v>
      </c>
      <c r="J8228" s="21">
        <v>1.44</v>
      </c>
      <c r="K8228" s="21" t="s">
        <v>20</v>
      </c>
      <c r="L8228">
        <f t="shared" si="150"/>
        <v>2</v>
      </c>
      <c r="M8228">
        <f>MATCH(H:H,价格表!$B$4:$B$35,0)</f>
        <v>1</v>
      </c>
      <c r="N8228" s="27">
        <f>IF(J8228&lt;=0.3,INDEX(价格表!$B$4:$I$31,M8228,2),IF(AND(J8228&gt;0.3,J8228&lt;=1),INDEX(价格表!$B$4:$I$31,M8228,3),IF(AND(J8228&gt;1,J8228&lt;=2.2),INDEX(价格表!$B$4:$I$31,M8228,4),IF(AND(J8228&gt;2.2,J8228&lt;=3.3),INDEX(价格表!$B$4:$I$31,M8228,5),IF(AND(J8228&gt;3.3,J8228&lt;=4),INDEX(价格表!$B$4:$I$31,M8228,6),IF(AND(J8228&gt;4,J8228&lt;=5.5),INDEX(价格表!$B$4:$I$31,M8228,7),IF(J8228&gt;5.5,2.6+INDEX(价格表!$B$4:$I$31,M8228,8)*L8228)))))))</f>
        <v>2.15</v>
      </c>
    </row>
    <row r="8229" spans="1:14">
      <c r="A8229" s="20">
        <v>4311221308744</v>
      </c>
      <c r="B8229" s="18" t="s">
        <v>16</v>
      </c>
      <c r="C8229" s="21">
        <v>20201222</v>
      </c>
      <c r="D8229" s="21">
        <v>610538201209</v>
      </c>
      <c r="E8229" s="21" t="s">
        <v>16</v>
      </c>
      <c r="F8229" s="21">
        <v>20210101</v>
      </c>
      <c r="G8229" s="21" t="s">
        <v>17</v>
      </c>
      <c r="H8229" s="21" t="s">
        <v>25</v>
      </c>
      <c r="I8229" s="21" t="s">
        <v>26</v>
      </c>
      <c r="J8229" s="21">
        <v>1.44</v>
      </c>
      <c r="K8229" s="21" t="s">
        <v>20</v>
      </c>
      <c r="L8229">
        <f t="shared" si="150"/>
        <v>2</v>
      </c>
      <c r="M8229">
        <f>MATCH(H:H,价格表!$B$4:$B$35,0)</f>
        <v>25</v>
      </c>
      <c r="N8229" s="27">
        <f>IF(J8229&lt;=0.3,INDEX(价格表!$B$4:$I$31,M8229,2),IF(AND(J8229&gt;0.3,J8229&lt;=1),INDEX(价格表!$B$4:$I$31,M8229,3),IF(AND(J8229&gt;1,J8229&lt;=2.2),INDEX(价格表!$B$4:$I$31,M8229,4),IF(AND(J8229&gt;2.2,J8229&lt;=3.3),INDEX(价格表!$B$4:$I$31,M8229,5),IF(AND(J8229&gt;3.3,J8229&lt;=4),INDEX(价格表!$B$4:$I$31,M8229,6),IF(AND(J8229&gt;4,J8229&lt;=5.5),INDEX(价格表!$B$4:$I$31,M8229,7),IF(J8229&gt;5.5,2.6+INDEX(价格表!$B$4:$I$31,M8229,8)*L8229)))))))</f>
        <v>2.15</v>
      </c>
    </row>
    <row r="8230" spans="1:14">
      <c r="A8230" s="20">
        <v>4311221308745</v>
      </c>
      <c r="B8230" s="18" t="s">
        <v>16</v>
      </c>
      <c r="C8230" s="21">
        <v>20201222</v>
      </c>
      <c r="D8230" s="21">
        <v>610538201209</v>
      </c>
      <c r="E8230" s="21" t="s">
        <v>16</v>
      </c>
      <c r="F8230" s="21">
        <v>20210101</v>
      </c>
      <c r="G8230" s="21" t="s">
        <v>17</v>
      </c>
      <c r="H8230" s="21" t="s">
        <v>45</v>
      </c>
      <c r="I8230" s="21" t="s">
        <v>46</v>
      </c>
      <c r="J8230" s="21">
        <v>1.44</v>
      </c>
      <c r="K8230" s="21" t="s">
        <v>20</v>
      </c>
      <c r="L8230">
        <f t="shared" si="150"/>
        <v>2</v>
      </c>
      <c r="M8230">
        <f>MATCH(H:H,价格表!$B$4:$B$35,0)</f>
        <v>9</v>
      </c>
      <c r="N8230" s="27">
        <f>IF(J8230&lt;=0.3,INDEX(价格表!$B$4:$I$31,M8230,2),IF(AND(J8230&gt;0.3,J8230&lt;=1),INDEX(价格表!$B$4:$I$31,M8230,3),IF(AND(J8230&gt;1,J8230&lt;=2.2),INDEX(价格表!$B$4:$I$31,M8230,4),IF(AND(J8230&gt;2.2,J8230&lt;=3.3),INDEX(价格表!$B$4:$I$31,M8230,5),IF(AND(J8230&gt;3.3,J8230&lt;=4),INDEX(价格表!$B$4:$I$31,M8230,6),IF(AND(J8230&gt;4,J8230&lt;=5.5),INDEX(价格表!$B$4:$I$31,M8230,7),IF(J8230&gt;5.5,2.6+INDEX(价格表!$B$4:$I$31,M8230,8)*L8230)))))))</f>
        <v>2.15</v>
      </c>
    </row>
    <row r="8231" spans="1:14">
      <c r="A8231" s="20">
        <v>4311221308746</v>
      </c>
      <c r="B8231" s="18" t="s">
        <v>16</v>
      </c>
      <c r="C8231" s="21">
        <v>20201222</v>
      </c>
      <c r="D8231" s="21">
        <v>610538201209</v>
      </c>
      <c r="E8231" s="21" t="s">
        <v>16</v>
      </c>
      <c r="F8231" s="21">
        <v>20210101</v>
      </c>
      <c r="G8231" s="21" t="s">
        <v>17</v>
      </c>
      <c r="H8231" s="21" t="s">
        <v>23</v>
      </c>
      <c r="I8231" s="21" t="s">
        <v>225</v>
      </c>
      <c r="J8231" s="21">
        <v>1.44</v>
      </c>
      <c r="K8231" s="21" t="s">
        <v>20</v>
      </c>
      <c r="L8231">
        <f t="shared" si="150"/>
        <v>2</v>
      </c>
      <c r="M8231">
        <f>MATCH(H:H,价格表!$B$4:$B$35,0)</f>
        <v>15</v>
      </c>
      <c r="N8231" s="27">
        <f>IF(J8231&lt;=0.3,INDEX(价格表!$B$4:$I$31,M8231,2),IF(AND(J8231&gt;0.3,J8231&lt;=1),INDEX(价格表!$B$4:$I$31,M8231,3),IF(AND(J8231&gt;1,J8231&lt;=2.2),INDEX(价格表!$B$4:$I$31,M8231,4),IF(AND(J8231&gt;2.2,J8231&lt;=3.3),INDEX(价格表!$B$4:$I$31,M8231,5),IF(AND(J8231&gt;3.3,J8231&lt;=4),INDEX(价格表!$B$4:$I$31,M8231,6),IF(AND(J8231&gt;4,J8231&lt;=5.5),INDEX(价格表!$B$4:$I$31,M8231,7),IF(J8231&gt;5.5,2.6+INDEX(价格表!$B$4:$I$31,M8231,8)*L8231)))))))</f>
        <v>2.15</v>
      </c>
    </row>
    <row r="8232" spans="1:14">
      <c r="A8232" s="20">
        <v>4311221309139</v>
      </c>
      <c r="B8232" s="18" t="s">
        <v>16</v>
      </c>
      <c r="C8232" s="21">
        <v>20201222</v>
      </c>
      <c r="D8232" s="21">
        <v>610538201209</v>
      </c>
      <c r="E8232" s="21" t="s">
        <v>16</v>
      </c>
      <c r="F8232" s="21">
        <v>20210101</v>
      </c>
      <c r="G8232" s="21" t="s">
        <v>17</v>
      </c>
      <c r="H8232" s="21" t="s">
        <v>25</v>
      </c>
      <c r="I8232" s="21" t="s">
        <v>26</v>
      </c>
      <c r="J8232" s="21">
        <v>1.44</v>
      </c>
      <c r="K8232" s="21" t="s">
        <v>20</v>
      </c>
      <c r="L8232">
        <f t="shared" si="150"/>
        <v>2</v>
      </c>
      <c r="M8232">
        <f>MATCH(H:H,价格表!$B$4:$B$35,0)</f>
        <v>25</v>
      </c>
      <c r="N8232" s="27">
        <f>IF(J8232&lt;=0.3,INDEX(价格表!$B$4:$I$31,M8232,2),IF(AND(J8232&gt;0.3,J8232&lt;=1),INDEX(价格表!$B$4:$I$31,M8232,3),IF(AND(J8232&gt;1,J8232&lt;=2.2),INDEX(价格表!$B$4:$I$31,M8232,4),IF(AND(J8232&gt;2.2,J8232&lt;=3.3),INDEX(价格表!$B$4:$I$31,M8232,5),IF(AND(J8232&gt;3.3,J8232&lt;=4),INDEX(价格表!$B$4:$I$31,M8232,6),IF(AND(J8232&gt;4,J8232&lt;=5.5),INDEX(价格表!$B$4:$I$31,M8232,7),IF(J8232&gt;5.5,2.6+INDEX(价格表!$B$4:$I$31,M8232,8)*L8232)))))))</f>
        <v>2.15</v>
      </c>
    </row>
    <row r="8233" spans="1:14">
      <c r="A8233" s="20">
        <v>4311221309140</v>
      </c>
      <c r="B8233" s="18" t="s">
        <v>16</v>
      </c>
      <c r="C8233" s="21">
        <v>20201222</v>
      </c>
      <c r="D8233" s="21">
        <v>610538201209</v>
      </c>
      <c r="E8233" s="21" t="s">
        <v>16</v>
      </c>
      <c r="F8233" s="21">
        <v>20210101</v>
      </c>
      <c r="G8233" s="21" t="s">
        <v>17</v>
      </c>
      <c r="H8233" s="21" t="s">
        <v>39</v>
      </c>
      <c r="I8233" s="21" t="s">
        <v>255</v>
      </c>
      <c r="J8233" s="21">
        <v>1.5</v>
      </c>
      <c r="K8233" s="21" t="s">
        <v>20</v>
      </c>
      <c r="L8233">
        <f t="shared" si="150"/>
        <v>2</v>
      </c>
      <c r="M8233">
        <f>MATCH(H:H,价格表!$B$4:$B$35,0)</f>
        <v>23</v>
      </c>
      <c r="N8233" s="27">
        <f>IF(J8233&lt;=0.3,INDEX(价格表!$B$4:$I$31,M8233,2),IF(AND(J8233&gt;0.3,J8233&lt;=1),INDEX(价格表!$B$4:$I$31,M8233,3),IF(AND(J8233&gt;1,J8233&lt;=2.2),INDEX(价格表!$B$4:$I$31,M8233,4),IF(AND(J8233&gt;2.2,J8233&lt;=3.3),INDEX(价格表!$B$4:$I$31,M8233,5),IF(AND(J8233&gt;3.3,J8233&lt;=4),INDEX(价格表!$B$4:$I$31,M8233,6),IF(AND(J8233&gt;4,J8233&lt;=5.5),INDEX(价格表!$B$4:$I$31,M8233,7),IF(J8233&gt;5.5,2.6+INDEX(价格表!$B$4:$I$31,M8233,8)*L8233)))))))</f>
        <v>2.15</v>
      </c>
    </row>
    <row r="8234" spans="1:14">
      <c r="A8234" s="20">
        <v>4311221309142</v>
      </c>
      <c r="B8234" s="18" t="s">
        <v>16</v>
      </c>
      <c r="C8234" s="21">
        <v>20201222</v>
      </c>
      <c r="D8234" s="21">
        <v>610538201209</v>
      </c>
      <c r="E8234" s="21" t="s">
        <v>16</v>
      </c>
      <c r="F8234" s="21">
        <v>20210101</v>
      </c>
      <c r="G8234" s="21" t="s">
        <v>17</v>
      </c>
      <c r="H8234" s="21" t="s">
        <v>43</v>
      </c>
      <c r="I8234" s="21" t="s">
        <v>44</v>
      </c>
      <c r="J8234" s="21">
        <v>1.44</v>
      </c>
      <c r="K8234" s="21" t="s">
        <v>20</v>
      </c>
      <c r="L8234">
        <f t="shared" si="150"/>
        <v>2</v>
      </c>
      <c r="M8234">
        <f>MATCH(H:H,价格表!$B$4:$B$35,0)</f>
        <v>10</v>
      </c>
      <c r="N8234" s="27">
        <f>IF(J8234&lt;=0.3,INDEX(价格表!$B$4:$I$31,M8234,2),IF(AND(J8234&gt;0.3,J8234&lt;=1),INDEX(价格表!$B$4:$I$31,M8234,3),IF(AND(J8234&gt;1,J8234&lt;=2.2),INDEX(价格表!$B$4:$I$31,M8234,4),IF(AND(J8234&gt;2.2,J8234&lt;=3.3),INDEX(价格表!$B$4:$I$31,M8234,5),IF(AND(J8234&gt;3.3,J8234&lt;=4),INDEX(价格表!$B$4:$I$31,M8234,6),IF(AND(J8234&gt;4,J8234&lt;=5.5),INDEX(价格表!$B$4:$I$31,M8234,7),IF(J8234&gt;5.5,2.6+INDEX(价格表!$B$4:$I$31,M8234,8)*L8234)))))))</f>
        <v>2.15</v>
      </c>
    </row>
    <row r="8235" spans="1:14">
      <c r="A8235" s="20">
        <v>4311221309143</v>
      </c>
      <c r="B8235" s="18" t="s">
        <v>16</v>
      </c>
      <c r="C8235" s="21">
        <v>20201222</v>
      </c>
      <c r="D8235" s="21">
        <v>610538201209</v>
      </c>
      <c r="E8235" s="21" t="s">
        <v>16</v>
      </c>
      <c r="F8235" s="21">
        <v>20210101</v>
      </c>
      <c r="G8235" s="21" t="s">
        <v>17</v>
      </c>
      <c r="H8235" s="21" t="s">
        <v>27</v>
      </c>
      <c r="I8235" s="21" t="s">
        <v>210</v>
      </c>
      <c r="J8235" s="21">
        <v>1.44</v>
      </c>
      <c r="K8235" s="21" t="s">
        <v>20</v>
      </c>
      <c r="L8235">
        <f t="shared" si="150"/>
        <v>2</v>
      </c>
      <c r="M8235">
        <f>MATCH(H:H,价格表!$B$4:$B$35,0)</f>
        <v>3</v>
      </c>
      <c r="N8235" s="27">
        <f>IF(J8235&lt;=0.3,INDEX(价格表!$B$4:$I$31,M8235,2),IF(AND(J8235&gt;0.3,J8235&lt;=1),INDEX(价格表!$B$4:$I$31,M8235,3),IF(AND(J8235&gt;1,J8235&lt;=2.2),INDEX(价格表!$B$4:$I$31,M8235,4),IF(AND(J8235&gt;2.2,J8235&lt;=3.3),INDEX(价格表!$B$4:$I$31,M8235,5),IF(AND(J8235&gt;3.3,J8235&lt;=4),INDEX(价格表!$B$4:$I$31,M8235,6),IF(AND(J8235&gt;4,J8235&lt;=5.5),INDEX(价格表!$B$4:$I$31,M8235,7),IF(J8235&gt;5.5,2.6+INDEX(价格表!$B$4:$I$31,M8235,8)*L8235)))))))</f>
        <v>2.15</v>
      </c>
    </row>
    <row r="8236" spans="1:14">
      <c r="A8236" s="20">
        <v>4311221309145</v>
      </c>
      <c r="B8236" s="18" t="s">
        <v>16</v>
      </c>
      <c r="C8236" s="21">
        <v>20201222</v>
      </c>
      <c r="D8236" s="21">
        <v>610538201209</v>
      </c>
      <c r="E8236" s="21" t="s">
        <v>16</v>
      </c>
      <c r="F8236" s="21">
        <v>20210101</v>
      </c>
      <c r="G8236" s="21" t="s">
        <v>17</v>
      </c>
      <c r="H8236" s="21" t="s">
        <v>30</v>
      </c>
      <c r="I8236" s="21" t="s">
        <v>338</v>
      </c>
      <c r="J8236" s="21">
        <v>1.44</v>
      </c>
      <c r="K8236" s="21" t="s">
        <v>20</v>
      </c>
      <c r="L8236">
        <f t="shared" si="150"/>
        <v>2</v>
      </c>
      <c r="M8236">
        <f>MATCH(H:H,价格表!$B$4:$B$35,0)</f>
        <v>16</v>
      </c>
      <c r="N8236" s="27">
        <f>IF(J8236&lt;=0.3,INDEX(价格表!$B$4:$I$31,M8236,2),IF(AND(J8236&gt;0.3,J8236&lt;=1),INDEX(价格表!$B$4:$I$31,M8236,3),IF(AND(J8236&gt;1,J8236&lt;=2.2),INDEX(价格表!$B$4:$I$31,M8236,4),IF(AND(J8236&gt;2.2,J8236&lt;=3.3),INDEX(价格表!$B$4:$I$31,M8236,5),IF(AND(J8236&gt;3.3,J8236&lt;=4),INDEX(价格表!$B$4:$I$31,M8236,6),IF(AND(J8236&gt;4,J8236&lt;=5.5),INDEX(价格表!$B$4:$I$31,M8236,7),IF(J8236&gt;5.5,2.6+INDEX(价格表!$B$4:$I$31,M8236,8)*L8236)))))))</f>
        <v>2.15</v>
      </c>
    </row>
    <row r="8237" spans="1:14">
      <c r="A8237" s="20">
        <v>4311221309146</v>
      </c>
      <c r="B8237" s="18" t="s">
        <v>16</v>
      </c>
      <c r="C8237" s="21">
        <v>20201222</v>
      </c>
      <c r="D8237" s="21">
        <v>610538201209</v>
      </c>
      <c r="E8237" s="21" t="s">
        <v>16</v>
      </c>
      <c r="F8237" s="21">
        <v>20210101</v>
      </c>
      <c r="G8237" s="21" t="s">
        <v>17</v>
      </c>
      <c r="H8237" s="21" t="s">
        <v>35</v>
      </c>
      <c r="I8237" s="21" t="s">
        <v>253</v>
      </c>
      <c r="J8237" s="21">
        <v>1.44</v>
      </c>
      <c r="K8237" s="21" t="s">
        <v>20</v>
      </c>
      <c r="L8237">
        <f t="shared" si="150"/>
        <v>2</v>
      </c>
      <c r="M8237">
        <f>MATCH(H:H,价格表!$B$4:$B$35,0)</f>
        <v>22</v>
      </c>
      <c r="N8237" s="27">
        <f>IF(J8237&lt;=0.3,INDEX(价格表!$B$4:$I$31,M8237,2),IF(AND(J8237&gt;0.3,J8237&lt;=1),INDEX(价格表!$B$4:$I$31,M8237,3),IF(AND(J8237&gt;1,J8237&lt;=2.2),INDEX(价格表!$B$4:$I$31,M8237,4),IF(AND(J8237&gt;2.2,J8237&lt;=3.3),INDEX(价格表!$B$4:$I$31,M8237,5),IF(AND(J8237&gt;3.3,J8237&lt;=4),INDEX(价格表!$B$4:$I$31,M8237,6),IF(AND(J8237&gt;4,J8237&lt;=5.5),INDEX(价格表!$B$4:$I$31,M8237,7),IF(J8237&gt;5.5,2.6+INDEX(价格表!$B$4:$I$31,M8237,8)*L8237)))))))</f>
        <v>2.15</v>
      </c>
    </row>
    <row r="8238" spans="1:14">
      <c r="A8238" s="20">
        <v>4311221309148</v>
      </c>
      <c r="B8238" s="18" t="s">
        <v>16</v>
      </c>
      <c r="C8238" s="21">
        <v>20201222</v>
      </c>
      <c r="D8238" s="21">
        <v>610538201209</v>
      </c>
      <c r="E8238" s="21" t="s">
        <v>16</v>
      </c>
      <c r="F8238" s="21">
        <v>20210101</v>
      </c>
      <c r="G8238" s="21" t="s">
        <v>17</v>
      </c>
      <c r="H8238" s="21" t="s">
        <v>56</v>
      </c>
      <c r="I8238" s="21" t="s">
        <v>100</v>
      </c>
      <c r="J8238" s="21">
        <v>1.47</v>
      </c>
      <c r="K8238" s="21" t="s">
        <v>20</v>
      </c>
      <c r="L8238">
        <f t="shared" si="150"/>
        <v>2</v>
      </c>
      <c r="M8238">
        <f>MATCH(H:H,价格表!$B$4:$B$35,0)</f>
        <v>11</v>
      </c>
      <c r="N8238" s="27">
        <f>IF(J8238&lt;=0.3,INDEX(价格表!$B$4:$I$31,M8238,2),IF(AND(J8238&gt;0.3,J8238&lt;=1),INDEX(价格表!$B$4:$I$31,M8238,3),IF(AND(J8238&gt;1,J8238&lt;=2.2),INDEX(价格表!$B$4:$I$31,M8238,4),IF(AND(J8238&gt;2.2,J8238&lt;=3.3),INDEX(价格表!$B$4:$I$31,M8238,5),IF(AND(J8238&gt;3.3,J8238&lt;=4),INDEX(价格表!$B$4:$I$31,M8238,6),IF(AND(J8238&gt;4,J8238&lt;=5.5),INDEX(价格表!$B$4:$I$31,M8238,7),IF(J8238&gt;5.5,2.6+INDEX(价格表!$B$4:$I$31,M8238,8)*L8238)))))))</f>
        <v>2.15</v>
      </c>
    </row>
    <row r="8239" spans="1:14">
      <c r="A8239" s="20">
        <v>4311221315731</v>
      </c>
      <c r="B8239" s="18" t="s">
        <v>16</v>
      </c>
      <c r="C8239" s="21">
        <v>20201222</v>
      </c>
      <c r="D8239" s="21">
        <v>610538201209</v>
      </c>
      <c r="E8239" s="21" t="s">
        <v>16</v>
      </c>
      <c r="F8239" s="21">
        <v>20210101</v>
      </c>
      <c r="G8239" s="21" t="s">
        <v>17</v>
      </c>
      <c r="H8239" s="21" t="s">
        <v>23</v>
      </c>
      <c r="I8239" s="21" t="s">
        <v>225</v>
      </c>
      <c r="J8239" s="21">
        <v>1.44</v>
      </c>
      <c r="K8239" s="21" t="s">
        <v>20</v>
      </c>
      <c r="L8239">
        <f t="shared" si="150"/>
        <v>2</v>
      </c>
      <c r="M8239">
        <f>MATCH(H:H,价格表!$B$4:$B$35,0)</f>
        <v>15</v>
      </c>
      <c r="N8239" s="27">
        <f>IF(J8239&lt;=0.3,INDEX(价格表!$B$4:$I$31,M8239,2),IF(AND(J8239&gt;0.3,J8239&lt;=1),INDEX(价格表!$B$4:$I$31,M8239,3),IF(AND(J8239&gt;1,J8239&lt;=2.2),INDEX(价格表!$B$4:$I$31,M8239,4),IF(AND(J8239&gt;2.2,J8239&lt;=3.3),INDEX(价格表!$B$4:$I$31,M8239,5),IF(AND(J8239&gt;3.3,J8239&lt;=4),INDEX(价格表!$B$4:$I$31,M8239,6),IF(AND(J8239&gt;4,J8239&lt;=5.5),INDEX(价格表!$B$4:$I$31,M8239,7),IF(J8239&gt;5.5,2.6+INDEX(价格表!$B$4:$I$31,M8239,8)*L8239)))))))</f>
        <v>2.15</v>
      </c>
    </row>
    <row r="8240" spans="1:14">
      <c r="A8240" s="20">
        <v>4311221315733</v>
      </c>
      <c r="B8240" s="18" t="s">
        <v>16</v>
      </c>
      <c r="C8240" s="21">
        <v>20201222</v>
      </c>
      <c r="D8240" s="21">
        <v>610538201209</v>
      </c>
      <c r="E8240" s="21" t="s">
        <v>16</v>
      </c>
      <c r="F8240" s="21">
        <v>20210101</v>
      </c>
      <c r="G8240" s="21" t="s">
        <v>17</v>
      </c>
      <c r="H8240" s="21" t="s">
        <v>45</v>
      </c>
      <c r="I8240" s="21" t="s">
        <v>277</v>
      </c>
      <c r="J8240" s="21">
        <v>1.44</v>
      </c>
      <c r="K8240" s="21" t="s">
        <v>20</v>
      </c>
      <c r="L8240">
        <f t="shared" si="150"/>
        <v>2</v>
      </c>
      <c r="M8240">
        <f>MATCH(H:H,价格表!$B$4:$B$35,0)</f>
        <v>9</v>
      </c>
      <c r="N8240" s="27">
        <f>IF(J8240&lt;=0.3,INDEX(价格表!$B$4:$I$31,M8240,2),IF(AND(J8240&gt;0.3,J8240&lt;=1),INDEX(价格表!$B$4:$I$31,M8240,3),IF(AND(J8240&gt;1,J8240&lt;=2.2),INDEX(价格表!$B$4:$I$31,M8240,4),IF(AND(J8240&gt;2.2,J8240&lt;=3.3),INDEX(价格表!$B$4:$I$31,M8240,5),IF(AND(J8240&gt;3.3,J8240&lt;=4),INDEX(价格表!$B$4:$I$31,M8240,6),IF(AND(J8240&gt;4,J8240&lt;=5.5),INDEX(价格表!$B$4:$I$31,M8240,7),IF(J8240&gt;5.5,2.6+INDEX(价格表!$B$4:$I$31,M8240,8)*L8240)))))))</f>
        <v>2.15</v>
      </c>
    </row>
    <row r="8241" spans="1:14">
      <c r="A8241" s="20">
        <v>4311221315734</v>
      </c>
      <c r="B8241" s="18" t="s">
        <v>16</v>
      </c>
      <c r="C8241" s="21">
        <v>20201222</v>
      </c>
      <c r="D8241" s="21">
        <v>610538201209</v>
      </c>
      <c r="E8241" s="21" t="s">
        <v>16</v>
      </c>
      <c r="F8241" s="21">
        <v>20210101</v>
      </c>
      <c r="G8241" s="21" t="s">
        <v>17</v>
      </c>
      <c r="H8241" s="21" t="s">
        <v>27</v>
      </c>
      <c r="I8241" s="21" t="s">
        <v>28</v>
      </c>
      <c r="J8241" s="21">
        <v>1.44</v>
      </c>
      <c r="K8241" s="21" t="s">
        <v>20</v>
      </c>
      <c r="L8241">
        <f t="shared" si="150"/>
        <v>2</v>
      </c>
      <c r="M8241">
        <f>MATCH(H:H,价格表!$B$4:$B$35,0)</f>
        <v>3</v>
      </c>
      <c r="N8241" s="27">
        <f>IF(J8241&lt;=0.3,INDEX(价格表!$B$4:$I$31,M8241,2),IF(AND(J8241&gt;0.3,J8241&lt;=1),INDEX(价格表!$B$4:$I$31,M8241,3),IF(AND(J8241&gt;1,J8241&lt;=2.2),INDEX(价格表!$B$4:$I$31,M8241,4),IF(AND(J8241&gt;2.2,J8241&lt;=3.3),INDEX(价格表!$B$4:$I$31,M8241,5),IF(AND(J8241&gt;3.3,J8241&lt;=4),INDEX(价格表!$B$4:$I$31,M8241,6),IF(AND(J8241&gt;4,J8241&lt;=5.5),INDEX(价格表!$B$4:$I$31,M8241,7),IF(J8241&gt;5.5,2.6+INDEX(价格表!$B$4:$I$31,M8241,8)*L8241)))))))</f>
        <v>2.15</v>
      </c>
    </row>
    <row r="8242" spans="1:14">
      <c r="A8242" s="20">
        <v>4311221315735</v>
      </c>
      <c r="B8242" s="18" t="s">
        <v>16</v>
      </c>
      <c r="C8242" s="21">
        <v>20201222</v>
      </c>
      <c r="D8242" s="21">
        <v>610538201209</v>
      </c>
      <c r="E8242" s="21" t="s">
        <v>16</v>
      </c>
      <c r="F8242" s="21">
        <v>20210101</v>
      </c>
      <c r="G8242" s="21" t="s">
        <v>17</v>
      </c>
      <c r="H8242" s="21" t="s">
        <v>23</v>
      </c>
      <c r="I8242" s="21" t="s">
        <v>41</v>
      </c>
      <c r="J8242" s="21">
        <v>1.44</v>
      </c>
      <c r="K8242" s="21" t="s">
        <v>20</v>
      </c>
      <c r="L8242">
        <f t="shared" si="150"/>
        <v>2</v>
      </c>
      <c r="M8242">
        <f>MATCH(H:H,价格表!$B$4:$B$35,0)</f>
        <v>15</v>
      </c>
      <c r="N8242" s="27">
        <f>IF(J8242&lt;=0.3,INDEX(价格表!$B$4:$I$31,M8242,2),IF(AND(J8242&gt;0.3,J8242&lt;=1),INDEX(价格表!$B$4:$I$31,M8242,3),IF(AND(J8242&gt;1,J8242&lt;=2.2),INDEX(价格表!$B$4:$I$31,M8242,4),IF(AND(J8242&gt;2.2,J8242&lt;=3.3),INDEX(价格表!$B$4:$I$31,M8242,5),IF(AND(J8242&gt;3.3,J8242&lt;=4),INDEX(价格表!$B$4:$I$31,M8242,6),IF(AND(J8242&gt;4,J8242&lt;=5.5),INDEX(价格表!$B$4:$I$31,M8242,7),IF(J8242&gt;5.5,2.6+INDEX(价格表!$B$4:$I$31,M8242,8)*L8242)))))))</f>
        <v>2.15</v>
      </c>
    </row>
    <row r="8243" spans="1:14">
      <c r="A8243" s="20">
        <v>4311221315736</v>
      </c>
      <c r="B8243" s="18" t="s">
        <v>16</v>
      </c>
      <c r="C8243" s="21">
        <v>20201222</v>
      </c>
      <c r="D8243" s="21">
        <v>610538201209</v>
      </c>
      <c r="E8243" s="21" t="s">
        <v>16</v>
      </c>
      <c r="F8243" s="21">
        <v>20210101</v>
      </c>
      <c r="G8243" s="21" t="s">
        <v>17</v>
      </c>
      <c r="H8243" s="21" t="s">
        <v>43</v>
      </c>
      <c r="I8243" s="21" t="s">
        <v>217</v>
      </c>
      <c r="J8243" s="21">
        <v>1.46</v>
      </c>
      <c r="K8243" s="21" t="s">
        <v>20</v>
      </c>
      <c r="L8243">
        <f t="shared" si="150"/>
        <v>2</v>
      </c>
      <c r="M8243">
        <f>MATCH(H:H,价格表!$B$4:$B$35,0)</f>
        <v>10</v>
      </c>
      <c r="N8243" s="27">
        <f>IF(J8243&lt;=0.3,INDEX(价格表!$B$4:$I$31,M8243,2),IF(AND(J8243&gt;0.3,J8243&lt;=1),INDEX(价格表!$B$4:$I$31,M8243,3),IF(AND(J8243&gt;1,J8243&lt;=2.2),INDEX(价格表!$B$4:$I$31,M8243,4),IF(AND(J8243&gt;2.2,J8243&lt;=3.3),INDEX(价格表!$B$4:$I$31,M8243,5),IF(AND(J8243&gt;3.3,J8243&lt;=4),INDEX(价格表!$B$4:$I$31,M8243,6),IF(AND(J8243&gt;4,J8243&lt;=5.5),INDEX(价格表!$B$4:$I$31,M8243,7),IF(J8243&gt;5.5,2.6+INDEX(价格表!$B$4:$I$31,M8243,8)*L8243)))))))</f>
        <v>2.15</v>
      </c>
    </row>
    <row r="8244" spans="1:14">
      <c r="A8244" s="20">
        <v>4311221315738</v>
      </c>
      <c r="B8244" s="18" t="s">
        <v>16</v>
      </c>
      <c r="C8244" s="21">
        <v>20201222</v>
      </c>
      <c r="D8244" s="21">
        <v>610538201209</v>
      </c>
      <c r="E8244" s="21" t="s">
        <v>16</v>
      </c>
      <c r="F8244" s="21">
        <v>20210101</v>
      </c>
      <c r="G8244" s="21" t="s">
        <v>17</v>
      </c>
      <c r="H8244" s="21" t="s">
        <v>75</v>
      </c>
      <c r="I8244" s="21" t="s">
        <v>111</v>
      </c>
      <c r="J8244" s="21">
        <v>1.53</v>
      </c>
      <c r="K8244" s="21" t="s">
        <v>20</v>
      </c>
      <c r="L8244">
        <f t="shared" si="150"/>
        <v>2</v>
      </c>
      <c r="M8244">
        <f>MATCH(H:H,价格表!$B$4:$B$35,0)</f>
        <v>24</v>
      </c>
      <c r="N8244" s="27">
        <f>IF(J8244&lt;=0.3,INDEX(价格表!$B$4:$I$31,M8244,2),IF(AND(J8244&gt;0.3,J8244&lt;=1),INDEX(价格表!$B$4:$I$31,M8244,3),IF(AND(J8244&gt;1,J8244&lt;=2.2),INDEX(价格表!$B$4:$I$31,M8244,4),IF(AND(J8244&gt;2.2,J8244&lt;=3.3),INDEX(价格表!$B$4:$I$31,M8244,5),IF(AND(J8244&gt;3.3,J8244&lt;=4),INDEX(价格表!$B$4:$I$31,M8244,6),IF(AND(J8244&gt;4,J8244&lt;=5.5),INDEX(价格表!$B$4:$I$31,M8244,7),IF(J8244&gt;5.5,2.6+INDEX(价格表!$B$4:$I$31,M8244,8)*L8244)))))))</f>
        <v>2.15</v>
      </c>
    </row>
    <row r="8245" spans="1:14">
      <c r="A8245" s="20">
        <v>4311221315739</v>
      </c>
      <c r="B8245" s="18" t="s">
        <v>16</v>
      </c>
      <c r="C8245" s="21">
        <v>20201222</v>
      </c>
      <c r="D8245" s="21">
        <v>610538201209</v>
      </c>
      <c r="E8245" s="21" t="s">
        <v>16</v>
      </c>
      <c r="F8245" s="21">
        <v>20210101</v>
      </c>
      <c r="G8245" s="21" t="s">
        <v>17</v>
      </c>
      <c r="H8245" s="21" t="s">
        <v>18</v>
      </c>
      <c r="I8245" s="21" t="s">
        <v>53</v>
      </c>
      <c r="J8245" s="21">
        <v>3.27</v>
      </c>
      <c r="K8245" s="21" t="s">
        <v>20</v>
      </c>
      <c r="L8245">
        <f t="shared" si="150"/>
        <v>4</v>
      </c>
      <c r="M8245">
        <f>MATCH(H:H,价格表!$B$4:$B$35,0)</f>
        <v>1</v>
      </c>
      <c r="N8245" s="27">
        <f>IF(J8245&lt;=0.3,INDEX(价格表!$B$4:$I$31,M8245,2),IF(AND(J8245&gt;0.3,J8245&lt;=1),INDEX(价格表!$B$4:$I$31,M8245,3),IF(AND(J8245&gt;1,J8245&lt;=2.2),INDEX(价格表!$B$4:$I$31,M8245,4),IF(AND(J8245&gt;2.2,J8245&lt;=3.3),INDEX(价格表!$B$4:$I$31,M8245,5),IF(AND(J8245&gt;3.3,J8245&lt;=4),INDEX(价格表!$B$4:$I$31,M8245,6),IF(AND(J8245&gt;4,J8245&lt;=5.5),INDEX(价格表!$B$4:$I$31,M8245,7),IF(J8245&gt;5.5,2.6+INDEX(价格表!$B$4:$I$31,M8245,8)*L8245)))))))</f>
        <v>2.5</v>
      </c>
    </row>
    <row r="8246" spans="1:14">
      <c r="A8246" s="20">
        <v>4311221316226</v>
      </c>
      <c r="B8246" s="18" t="s">
        <v>16</v>
      </c>
      <c r="C8246" s="21">
        <v>20201222</v>
      </c>
      <c r="D8246" s="21">
        <v>610538201209</v>
      </c>
      <c r="E8246" s="21" t="s">
        <v>16</v>
      </c>
      <c r="F8246" s="21">
        <v>20210101</v>
      </c>
      <c r="G8246" s="21" t="s">
        <v>17</v>
      </c>
      <c r="H8246" s="21" t="s">
        <v>88</v>
      </c>
      <c r="I8246" s="21" t="s">
        <v>250</v>
      </c>
      <c r="J8246" s="21">
        <v>1.44</v>
      </c>
      <c r="K8246" s="21" t="s">
        <v>20</v>
      </c>
      <c r="L8246">
        <f t="shared" si="150"/>
        <v>2</v>
      </c>
      <c r="M8246">
        <f>MATCH(H:H,价格表!$B$4:$B$35,0)</f>
        <v>19</v>
      </c>
      <c r="N8246" s="27">
        <f>IF(J8246&lt;=0.3,INDEX(价格表!$B$4:$I$31,M8246,2),IF(AND(J8246&gt;0.3,J8246&lt;=1),INDEX(价格表!$B$4:$I$31,M8246,3),IF(AND(J8246&gt;1,J8246&lt;=2.2),INDEX(价格表!$B$4:$I$31,M8246,4),IF(AND(J8246&gt;2.2,J8246&lt;=3.3),INDEX(价格表!$B$4:$I$31,M8246,5),IF(AND(J8246&gt;3.3,J8246&lt;=4),INDEX(价格表!$B$4:$I$31,M8246,6),IF(AND(J8246&gt;4,J8246&lt;=5.5),INDEX(价格表!$B$4:$I$31,M8246,7),IF(J8246&gt;5.5,2.6+INDEX(价格表!$B$4:$I$31,M8246,8)*L8246)))))))</f>
        <v>2.15</v>
      </c>
    </row>
    <row r="8247" spans="1:14">
      <c r="A8247" s="20">
        <v>4311221316227</v>
      </c>
      <c r="B8247" s="18" t="s">
        <v>16</v>
      </c>
      <c r="C8247" s="21">
        <v>20201222</v>
      </c>
      <c r="D8247" s="21">
        <v>610538201209</v>
      </c>
      <c r="E8247" s="21" t="s">
        <v>16</v>
      </c>
      <c r="F8247" s="21">
        <v>20210101</v>
      </c>
      <c r="G8247" s="21" t="s">
        <v>17</v>
      </c>
      <c r="H8247" s="21" t="s">
        <v>18</v>
      </c>
      <c r="I8247" s="21" t="s">
        <v>168</v>
      </c>
      <c r="J8247" s="21">
        <v>1.44</v>
      </c>
      <c r="K8247" s="21" t="s">
        <v>20</v>
      </c>
      <c r="L8247">
        <f t="shared" si="150"/>
        <v>2</v>
      </c>
      <c r="M8247">
        <f>MATCH(H:H,价格表!$B$4:$B$35,0)</f>
        <v>1</v>
      </c>
      <c r="N8247" s="27">
        <f>IF(J8247&lt;=0.3,INDEX(价格表!$B$4:$I$31,M8247,2),IF(AND(J8247&gt;0.3,J8247&lt;=1),INDEX(价格表!$B$4:$I$31,M8247,3),IF(AND(J8247&gt;1,J8247&lt;=2.2),INDEX(价格表!$B$4:$I$31,M8247,4),IF(AND(J8247&gt;2.2,J8247&lt;=3.3),INDEX(价格表!$B$4:$I$31,M8247,5),IF(AND(J8247&gt;3.3,J8247&lt;=4),INDEX(价格表!$B$4:$I$31,M8247,6),IF(AND(J8247&gt;4,J8247&lt;=5.5),INDEX(价格表!$B$4:$I$31,M8247,7),IF(J8247&gt;5.5,2.6+INDEX(价格表!$B$4:$I$31,M8247,8)*L8247)))))))</f>
        <v>2.15</v>
      </c>
    </row>
    <row r="8248" spans="1:14">
      <c r="A8248" s="20">
        <v>4311221316228</v>
      </c>
      <c r="B8248" s="18" t="s">
        <v>16</v>
      </c>
      <c r="C8248" s="21">
        <v>20201222</v>
      </c>
      <c r="D8248" s="21">
        <v>610538201209</v>
      </c>
      <c r="E8248" s="21" t="s">
        <v>16</v>
      </c>
      <c r="F8248" s="21">
        <v>20210101</v>
      </c>
      <c r="G8248" s="21" t="s">
        <v>17</v>
      </c>
      <c r="H8248" s="21" t="s">
        <v>25</v>
      </c>
      <c r="I8248" s="21" t="s">
        <v>291</v>
      </c>
      <c r="J8248" s="21">
        <v>1.44</v>
      </c>
      <c r="K8248" s="21" t="s">
        <v>20</v>
      </c>
      <c r="L8248">
        <f t="shared" si="150"/>
        <v>2</v>
      </c>
      <c r="M8248">
        <f>MATCH(H:H,价格表!$B$4:$B$35,0)</f>
        <v>25</v>
      </c>
      <c r="N8248" s="27">
        <f>IF(J8248&lt;=0.3,INDEX(价格表!$B$4:$I$31,M8248,2),IF(AND(J8248&gt;0.3,J8248&lt;=1),INDEX(价格表!$B$4:$I$31,M8248,3),IF(AND(J8248&gt;1,J8248&lt;=2.2),INDEX(价格表!$B$4:$I$31,M8248,4),IF(AND(J8248&gt;2.2,J8248&lt;=3.3),INDEX(价格表!$B$4:$I$31,M8248,5),IF(AND(J8248&gt;3.3,J8248&lt;=4),INDEX(价格表!$B$4:$I$31,M8248,6),IF(AND(J8248&gt;4,J8248&lt;=5.5),INDEX(价格表!$B$4:$I$31,M8248,7),IF(J8248&gt;5.5,2.6+INDEX(价格表!$B$4:$I$31,M8248,8)*L8248)))))))</f>
        <v>2.15</v>
      </c>
    </row>
    <row r="8249" spans="1:14">
      <c r="A8249" s="20">
        <v>4311221316229</v>
      </c>
      <c r="B8249" s="18" t="s">
        <v>16</v>
      </c>
      <c r="C8249" s="21">
        <v>20201222</v>
      </c>
      <c r="D8249" s="21">
        <v>610538201209</v>
      </c>
      <c r="E8249" s="21" t="s">
        <v>16</v>
      </c>
      <c r="F8249" s="21">
        <v>20210101</v>
      </c>
      <c r="G8249" s="21" t="s">
        <v>17</v>
      </c>
      <c r="H8249" s="21" t="s">
        <v>88</v>
      </c>
      <c r="I8249" s="21" t="s">
        <v>250</v>
      </c>
      <c r="J8249" s="21">
        <v>1.44</v>
      </c>
      <c r="K8249" s="21" t="s">
        <v>20</v>
      </c>
      <c r="L8249">
        <f t="shared" si="150"/>
        <v>2</v>
      </c>
      <c r="M8249">
        <f>MATCH(H:H,价格表!$B$4:$B$35,0)</f>
        <v>19</v>
      </c>
      <c r="N8249" s="27">
        <f>IF(J8249&lt;=0.3,INDEX(价格表!$B$4:$I$31,M8249,2),IF(AND(J8249&gt;0.3,J8249&lt;=1),INDEX(价格表!$B$4:$I$31,M8249,3),IF(AND(J8249&gt;1,J8249&lt;=2.2),INDEX(价格表!$B$4:$I$31,M8249,4),IF(AND(J8249&gt;2.2,J8249&lt;=3.3),INDEX(价格表!$B$4:$I$31,M8249,5),IF(AND(J8249&gt;3.3,J8249&lt;=4),INDEX(价格表!$B$4:$I$31,M8249,6),IF(AND(J8249&gt;4,J8249&lt;=5.5),INDEX(价格表!$B$4:$I$31,M8249,7),IF(J8249&gt;5.5,2.6+INDEX(价格表!$B$4:$I$31,M8249,8)*L8249)))))))</f>
        <v>2.15</v>
      </c>
    </row>
    <row r="8250" spans="1:14">
      <c r="A8250" s="20">
        <v>4311221316230</v>
      </c>
      <c r="B8250" s="18" t="s">
        <v>16</v>
      </c>
      <c r="C8250" s="21">
        <v>20201222</v>
      </c>
      <c r="D8250" s="21">
        <v>610538201209</v>
      </c>
      <c r="E8250" s="21" t="s">
        <v>16</v>
      </c>
      <c r="F8250" s="21">
        <v>20210101</v>
      </c>
      <c r="G8250" s="21" t="s">
        <v>17</v>
      </c>
      <c r="H8250" s="21" t="s">
        <v>45</v>
      </c>
      <c r="I8250" s="21" t="s">
        <v>46</v>
      </c>
      <c r="J8250" s="21">
        <v>3.28</v>
      </c>
      <c r="K8250" s="21" t="s">
        <v>20</v>
      </c>
      <c r="L8250">
        <f t="shared" si="150"/>
        <v>4</v>
      </c>
      <c r="M8250">
        <f>MATCH(H:H,价格表!$B$4:$B$35,0)</f>
        <v>9</v>
      </c>
      <c r="N8250" s="27">
        <f>IF(J8250&lt;=0.3,INDEX(价格表!$B$4:$I$31,M8250,2),IF(AND(J8250&gt;0.3,J8250&lt;=1),INDEX(价格表!$B$4:$I$31,M8250,3),IF(AND(J8250&gt;1,J8250&lt;=2.2),INDEX(价格表!$B$4:$I$31,M8250,4),IF(AND(J8250&gt;2.2,J8250&lt;=3.3),INDEX(价格表!$B$4:$I$31,M8250,5),IF(AND(J8250&gt;3.3,J8250&lt;=4),INDEX(价格表!$B$4:$I$31,M8250,6),IF(AND(J8250&gt;4,J8250&lt;=5.5),INDEX(价格表!$B$4:$I$31,M8250,7),IF(J8250&gt;5.5,2.6+INDEX(价格表!$B$4:$I$31,M8250,8)*L8250)))))))</f>
        <v>2.5</v>
      </c>
    </row>
    <row r="8251" spans="1:14">
      <c r="A8251" s="20">
        <v>4311221316231</v>
      </c>
      <c r="B8251" s="18" t="s">
        <v>16</v>
      </c>
      <c r="C8251" s="21">
        <v>20201222</v>
      </c>
      <c r="D8251" s="21">
        <v>610538201209</v>
      </c>
      <c r="E8251" s="21" t="s">
        <v>16</v>
      </c>
      <c r="F8251" s="21">
        <v>20210101</v>
      </c>
      <c r="G8251" s="21" t="s">
        <v>17</v>
      </c>
      <c r="H8251" s="21" t="s">
        <v>43</v>
      </c>
      <c r="I8251" s="21" t="s">
        <v>95</v>
      </c>
      <c r="J8251" s="21">
        <v>1.44</v>
      </c>
      <c r="K8251" s="21" t="s">
        <v>20</v>
      </c>
      <c r="L8251">
        <f t="shared" si="150"/>
        <v>2</v>
      </c>
      <c r="M8251">
        <f>MATCH(H:H,价格表!$B$4:$B$35,0)</f>
        <v>10</v>
      </c>
      <c r="N8251" s="27">
        <f>IF(J8251&lt;=0.3,INDEX(价格表!$B$4:$I$31,M8251,2),IF(AND(J8251&gt;0.3,J8251&lt;=1),INDEX(价格表!$B$4:$I$31,M8251,3),IF(AND(J8251&gt;1,J8251&lt;=2.2),INDEX(价格表!$B$4:$I$31,M8251,4),IF(AND(J8251&gt;2.2,J8251&lt;=3.3),INDEX(价格表!$B$4:$I$31,M8251,5),IF(AND(J8251&gt;3.3,J8251&lt;=4),INDEX(价格表!$B$4:$I$31,M8251,6),IF(AND(J8251&gt;4,J8251&lt;=5.5),INDEX(价格表!$B$4:$I$31,M8251,7),IF(J8251&gt;5.5,2.6+INDEX(价格表!$B$4:$I$31,M8251,8)*L8251)))))))</f>
        <v>2.15</v>
      </c>
    </row>
    <row r="8252" spans="1:14">
      <c r="A8252" s="20">
        <v>4311221316232</v>
      </c>
      <c r="B8252" s="18" t="s">
        <v>16</v>
      </c>
      <c r="C8252" s="21">
        <v>20201222</v>
      </c>
      <c r="D8252" s="21">
        <v>610538201209</v>
      </c>
      <c r="E8252" s="21" t="s">
        <v>16</v>
      </c>
      <c r="F8252" s="21">
        <v>20210101</v>
      </c>
      <c r="G8252" s="21" t="s">
        <v>17</v>
      </c>
      <c r="H8252" s="21" t="s">
        <v>68</v>
      </c>
      <c r="I8252" s="21" t="s">
        <v>193</v>
      </c>
      <c r="J8252" s="21">
        <v>1.54</v>
      </c>
      <c r="K8252" s="21" t="s">
        <v>20</v>
      </c>
      <c r="L8252">
        <f t="shared" si="150"/>
        <v>2</v>
      </c>
      <c r="M8252">
        <f>MATCH(H:H,价格表!$B$4:$B$35,0)</f>
        <v>5</v>
      </c>
      <c r="N8252" s="27">
        <f>IF(J8252&lt;=0.3,INDEX(价格表!$B$4:$I$31,M8252,2),IF(AND(J8252&gt;0.3,J8252&lt;=1),INDEX(价格表!$B$4:$I$31,M8252,3),IF(AND(J8252&gt;1,J8252&lt;=2.2),INDEX(价格表!$B$4:$I$31,M8252,4),IF(AND(J8252&gt;2.2,J8252&lt;=3.3),INDEX(价格表!$B$4:$I$31,M8252,5),IF(AND(J8252&gt;3.3,J8252&lt;=4),INDEX(价格表!$B$4:$I$31,M8252,6),IF(AND(J8252&gt;4,J8252&lt;=5.5),INDEX(价格表!$B$4:$I$31,M8252,7),IF(J8252&gt;5.5,2.6+INDEX(价格表!$B$4:$I$31,M8252,8)*L8252)))))))</f>
        <v>2.15</v>
      </c>
    </row>
    <row r="8253" spans="1:14">
      <c r="A8253" s="20">
        <v>4311221316233</v>
      </c>
      <c r="B8253" s="18" t="s">
        <v>16</v>
      </c>
      <c r="C8253" s="21">
        <v>20201222</v>
      </c>
      <c r="D8253" s="21">
        <v>610538201209</v>
      </c>
      <c r="E8253" s="21" t="s">
        <v>16</v>
      </c>
      <c r="F8253" s="21">
        <v>20210101</v>
      </c>
      <c r="G8253" s="21" t="s">
        <v>17</v>
      </c>
      <c r="H8253" s="21" t="s">
        <v>35</v>
      </c>
      <c r="I8253" s="21" t="s">
        <v>135</v>
      </c>
      <c r="J8253" s="21">
        <v>1.44</v>
      </c>
      <c r="K8253" s="21" t="s">
        <v>20</v>
      </c>
      <c r="L8253">
        <f t="shared" si="150"/>
        <v>2</v>
      </c>
      <c r="M8253">
        <f>MATCH(H:H,价格表!$B$4:$B$35,0)</f>
        <v>22</v>
      </c>
      <c r="N8253" s="27">
        <f>IF(J8253&lt;=0.3,INDEX(价格表!$B$4:$I$31,M8253,2),IF(AND(J8253&gt;0.3,J8253&lt;=1),INDEX(价格表!$B$4:$I$31,M8253,3),IF(AND(J8253&gt;1,J8253&lt;=2.2),INDEX(价格表!$B$4:$I$31,M8253,4),IF(AND(J8253&gt;2.2,J8253&lt;=3.3),INDEX(价格表!$B$4:$I$31,M8253,5),IF(AND(J8253&gt;3.3,J8253&lt;=4),INDEX(价格表!$B$4:$I$31,M8253,6),IF(AND(J8253&gt;4,J8253&lt;=5.5),INDEX(价格表!$B$4:$I$31,M8253,7),IF(J8253&gt;5.5,2.6+INDEX(价格表!$B$4:$I$31,M8253,8)*L8253)))))))</f>
        <v>2.15</v>
      </c>
    </row>
    <row r="8254" spans="1:14">
      <c r="A8254" s="20">
        <v>4311221316235</v>
      </c>
      <c r="B8254" s="18" t="s">
        <v>16</v>
      </c>
      <c r="C8254" s="21">
        <v>20201222</v>
      </c>
      <c r="D8254" s="21">
        <v>610538201209</v>
      </c>
      <c r="E8254" s="21" t="s">
        <v>16</v>
      </c>
      <c r="F8254" s="21">
        <v>20210101</v>
      </c>
      <c r="G8254" s="21" t="s">
        <v>17</v>
      </c>
      <c r="H8254" s="21" t="s">
        <v>50</v>
      </c>
      <c r="I8254" s="21" t="s">
        <v>51</v>
      </c>
      <c r="J8254" s="21">
        <v>1.44</v>
      </c>
      <c r="K8254" s="21" t="s">
        <v>20</v>
      </c>
      <c r="L8254">
        <f t="shared" si="150"/>
        <v>2</v>
      </c>
      <c r="M8254">
        <f>MATCH(H:H,价格表!$B$4:$B$35,0)</f>
        <v>4</v>
      </c>
      <c r="N8254" s="27">
        <f>IF(J8254&lt;=0.3,INDEX(价格表!$B$4:$I$31,M8254,2),IF(AND(J8254&gt;0.3,J8254&lt;=1),INDEX(价格表!$B$4:$I$31,M8254,3),IF(AND(J8254&gt;1,J8254&lt;=2.2),INDEX(价格表!$B$4:$I$31,M8254,4),IF(AND(J8254&gt;2.2,J8254&lt;=3.3),INDEX(价格表!$B$4:$I$31,M8254,5),IF(AND(J8254&gt;3.3,J8254&lt;=4),INDEX(价格表!$B$4:$I$31,M8254,6),IF(AND(J8254&gt;4,J8254&lt;=5.5),INDEX(价格表!$B$4:$I$31,M8254,7),IF(J8254&gt;5.5,2.6+INDEX(价格表!$B$4:$I$31,M8254,8)*L8254)))))))</f>
        <v>2.15</v>
      </c>
    </row>
    <row r="8255" spans="1:14">
      <c r="A8255" s="20">
        <v>4311221316261</v>
      </c>
      <c r="B8255" s="18" t="s">
        <v>16</v>
      </c>
      <c r="C8255" s="21">
        <v>20201222</v>
      </c>
      <c r="D8255" s="21">
        <v>610538201209</v>
      </c>
      <c r="E8255" s="21" t="s">
        <v>16</v>
      </c>
      <c r="F8255" s="21">
        <v>20210101</v>
      </c>
      <c r="G8255" s="21" t="s">
        <v>17</v>
      </c>
      <c r="H8255" s="21" t="s">
        <v>73</v>
      </c>
      <c r="I8255" s="21" t="s">
        <v>184</v>
      </c>
      <c r="J8255" s="21">
        <v>1.44</v>
      </c>
      <c r="K8255" s="21" t="s">
        <v>20</v>
      </c>
      <c r="L8255">
        <f t="shared" si="150"/>
        <v>2</v>
      </c>
      <c r="M8255">
        <f>MATCH(H:H,价格表!$B$4:$B$35,0)</f>
        <v>7</v>
      </c>
      <c r="N8255" s="27">
        <f>IF(J8255&lt;=0.3,INDEX(价格表!$B$4:$I$31,M8255,2),IF(AND(J8255&gt;0.3,J8255&lt;=1),INDEX(价格表!$B$4:$I$31,M8255,3),IF(AND(J8255&gt;1,J8255&lt;=2.2),INDEX(价格表!$B$4:$I$31,M8255,4),IF(AND(J8255&gt;2.2,J8255&lt;=3.3),INDEX(价格表!$B$4:$I$31,M8255,5),IF(AND(J8255&gt;3.3,J8255&lt;=4),INDEX(价格表!$B$4:$I$31,M8255,6),IF(AND(J8255&gt;4,J8255&lt;=5.5),INDEX(价格表!$B$4:$I$31,M8255,7),IF(J8255&gt;5.5,2.6+INDEX(价格表!$B$4:$I$31,M8255,8)*L8255)))))))</f>
        <v>2.15</v>
      </c>
    </row>
    <row r="8256" spans="1:14">
      <c r="A8256" s="20">
        <v>4311221316262</v>
      </c>
      <c r="B8256" s="18" t="s">
        <v>16</v>
      </c>
      <c r="C8256" s="21">
        <v>20201222</v>
      </c>
      <c r="D8256" s="21">
        <v>610538201209</v>
      </c>
      <c r="E8256" s="21" t="s">
        <v>16</v>
      </c>
      <c r="F8256" s="21">
        <v>20210101</v>
      </c>
      <c r="G8256" s="21" t="s">
        <v>17</v>
      </c>
      <c r="H8256" s="21" t="s">
        <v>68</v>
      </c>
      <c r="I8256" s="21" t="s">
        <v>146</v>
      </c>
      <c r="J8256" s="21">
        <v>1.44</v>
      </c>
      <c r="K8256" s="21" t="s">
        <v>20</v>
      </c>
      <c r="L8256">
        <f t="shared" si="150"/>
        <v>2</v>
      </c>
      <c r="M8256">
        <f>MATCH(H:H,价格表!$B$4:$B$35,0)</f>
        <v>5</v>
      </c>
      <c r="N8256" s="27">
        <f>IF(J8256&lt;=0.3,INDEX(价格表!$B$4:$I$31,M8256,2),IF(AND(J8256&gt;0.3,J8256&lt;=1),INDEX(价格表!$B$4:$I$31,M8256,3),IF(AND(J8256&gt;1,J8256&lt;=2.2),INDEX(价格表!$B$4:$I$31,M8256,4),IF(AND(J8256&gt;2.2,J8256&lt;=3.3),INDEX(价格表!$B$4:$I$31,M8256,5),IF(AND(J8256&gt;3.3,J8256&lt;=4),INDEX(价格表!$B$4:$I$31,M8256,6),IF(AND(J8256&gt;4,J8256&lt;=5.5),INDEX(价格表!$B$4:$I$31,M8256,7),IF(J8256&gt;5.5,2.6+INDEX(价格表!$B$4:$I$31,M8256,8)*L8256)))))))</f>
        <v>2.15</v>
      </c>
    </row>
    <row r="8257" spans="1:14">
      <c r="A8257" s="20">
        <v>4311221316263</v>
      </c>
      <c r="B8257" s="18" t="s">
        <v>16</v>
      </c>
      <c r="C8257" s="21">
        <v>20201222</v>
      </c>
      <c r="D8257" s="21">
        <v>610538201209</v>
      </c>
      <c r="E8257" s="21" t="s">
        <v>16</v>
      </c>
      <c r="F8257" s="21">
        <v>20210101</v>
      </c>
      <c r="G8257" s="21" t="s">
        <v>17</v>
      </c>
      <c r="H8257" s="21" t="s">
        <v>21</v>
      </c>
      <c r="I8257" s="21" t="s">
        <v>204</v>
      </c>
      <c r="J8257" s="21">
        <v>1.63</v>
      </c>
      <c r="K8257" s="21" t="s">
        <v>20</v>
      </c>
      <c r="L8257">
        <f t="shared" si="150"/>
        <v>2</v>
      </c>
      <c r="M8257">
        <f>MATCH(H:H,价格表!$B$4:$B$35,0)</f>
        <v>20</v>
      </c>
      <c r="N8257" s="27">
        <f>IF(J8257&lt;=0.3,INDEX(价格表!$B$4:$I$31,M8257,2),IF(AND(J8257&gt;0.3,J8257&lt;=1),INDEX(价格表!$B$4:$I$31,M8257,3),IF(AND(J8257&gt;1,J8257&lt;=2.2),INDEX(价格表!$B$4:$I$31,M8257,4),IF(AND(J8257&gt;2.2,J8257&lt;=3.3),INDEX(价格表!$B$4:$I$31,M8257,5),IF(AND(J8257&gt;3.3,J8257&lt;=4),INDEX(价格表!$B$4:$I$31,M8257,6),IF(AND(J8257&gt;4,J8257&lt;=5.5),INDEX(价格表!$B$4:$I$31,M8257,7),IF(J8257&gt;5.5,2.6+INDEX(价格表!$B$4:$I$31,M8257,8)*L8257)))))))</f>
        <v>2.15</v>
      </c>
    </row>
    <row r="8258" spans="1:14">
      <c r="A8258" s="20">
        <v>4311221316264</v>
      </c>
      <c r="B8258" s="18" t="s">
        <v>16</v>
      </c>
      <c r="C8258" s="21">
        <v>20201222</v>
      </c>
      <c r="D8258" s="21">
        <v>610538201209</v>
      </c>
      <c r="E8258" s="21" t="s">
        <v>16</v>
      </c>
      <c r="F8258" s="21">
        <v>20210101</v>
      </c>
      <c r="G8258" s="21" t="s">
        <v>17</v>
      </c>
      <c r="H8258" s="21" t="s">
        <v>33</v>
      </c>
      <c r="I8258" s="21" t="s">
        <v>34</v>
      </c>
      <c r="J8258" s="21">
        <v>1.44</v>
      </c>
      <c r="K8258" s="21" t="s">
        <v>20</v>
      </c>
      <c r="L8258">
        <f t="shared" si="150"/>
        <v>2</v>
      </c>
      <c r="M8258">
        <f>MATCH(H:H,价格表!$B$4:$B$35,0)</f>
        <v>13</v>
      </c>
      <c r="N8258" s="27">
        <f>IF(J8258&lt;=0.3,INDEX(价格表!$B$4:$I$31,M8258,2),IF(AND(J8258&gt;0.3,J8258&lt;=1),INDEX(价格表!$B$4:$I$31,M8258,3),IF(AND(J8258&gt;1,J8258&lt;=2.2),INDEX(价格表!$B$4:$I$31,M8258,4),IF(AND(J8258&gt;2.2,J8258&lt;=3.3),INDEX(价格表!$B$4:$I$31,M8258,5),IF(AND(J8258&gt;3.3,J8258&lt;=4),INDEX(价格表!$B$4:$I$31,M8258,6),IF(AND(J8258&gt;4,J8258&lt;=5.5),INDEX(价格表!$B$4:$I$31,M8258,7),IF(J8258&gt;5.5,2.6+INDEX(价格表!$B$4:$I$31,M8258,8)*L8258)))))))</f>
        <v>2.15</v>
      </c>
    </row>
    <row r="8259" spans="1:14">
      <c r="A8259" s="20">
        <v>4311221316266</v>
      </c>
      <c r="B8259" s="18" t="s">
        <v>16</v>
      </c>
      <c r="C8259" s="21">
        <v>20201222</v>
      </c>
      <c r="D8259" s="21">
        <v>610538201209</v>
      </c>
      <c r="E8259" s="21" t="s">
        <v>16</v>
      </c>
      <c r="F8259" s="21">
        <v>20210101</v>
      </c>
      <c r="G8259" s="21" t="s">
        <v>17</v>
      </c>
      <c r="H8259" s="21" t="s">
        <v>27</v>
      </c>
      <c r="I8259" s="21" t="s">
        <v>128</v>
      </c>
      <c r="J8259" s="21">
        <v>1.44</v>
      </c>
      <c r="K8259" s="21" t="s">
        <v>20</v>
      </c>
      <c r="L8259">
        <f t="shared" si="150"/>
        <v>2</v>
      </c>
      <c r="M8259">
        <f>MATCH(H:H,价格表!$B$4:$B$35,0)</f>
        <v>3</v>
      </c>
      <c r="N8259" s="27">
        <f>IF(J8259&lt;=0.3,INDEX(价格表!$B$4:$I$31,M8259,2),IF(AND(J8259&gt;0.3,J8259&lt;=1),INDEX(价格表!$B$4:$I$31,M8259,3),IF(AND(J8259&gt;1,J8259&lt;=2.2),INDEX(价格表!$B$4:$I$31,M8259,4),IF(AND(J8259&gt;2.2,J8259&lt;=3.3),INDEX(价格表!$B$4:$I$31,M8259,5),IF(AND(J8259&gt;3.3,J8259&lt;=4),INDEX(价格表!$B$4:$I$31,M8259,6),IF(AND(J8259&gt;4,J8259&lt;=5.5),INDEX(价格表!$B$4:$I$31,M8259,7),IF(J8259&gt;5.5,2.6+INDEX(价格表!$B$4:$I$31,M8259,8)*L8259)))))))</f>
        <v>2.15</v>
      </c>
    </row>
    <row r="8260" spans="1:14">
      <c r="A8260" s="20">
        <v>4311221316267</v>
      </c>
      <c r="B8260" s="18" t="s">
        <v>16</v>
      </c>
      <c r="C8260" s="21">
        <v>20201222</v>
      </c>
      <c r="D8260" s="21">
        <v>610538201209</v>
      </c>
      <c r="E8260" s="21" t="s">
        <v>16</v>
      </c>
      <c r="F8260" s="21">
        <v>20210101</v>
      </c>
      <c r="G8260" s="21" t="s">
        <v>17</v>
      </c>
      <c r="H8260" s="21" t="s">
        <v>88</v>
      </c>
      <c r="I8260" s="21" t="s">
        <v>101</v>
      </c>
      <c r="J8260" s="21">
        <v>1.44</v>
      </c>
      <c r="K8260" s="21" t="s">
        <v>20</v>
      </c>
      <c r="L8260">
        <f t="shared" ref="L8260:L8323" si="151">ROUNDUP(J8260,0)</f>
        <v>2</v>
      </c>
      <c r="M8260">
        <f>MATCH(H:H,价格表!$B$4:$B$35,0)</f>
        <v>19</v>
      </c>
      <c r="N8260" s="27">
        <f>IF(J8260&lt;=0.3,INDEX(价格表!$B$4:$I$31,M8260,2),IF(AND(J8260&gt;0.3,J8260&lt;=1),INDEX(价格表!$B$4:$I$31,M8260,3),IF(AND(J8260&gt;1,J8260&lt;=2.2),INDEX(价格表!$B$4:$I$31,M8260,4),IF(AND(J8260&gt;2.2,J8260&lt;=3.3),INDEX(价格表!$B$4:$I$31,M8260,5),IF(AND(J8260&gt;3.3,J8260&lt;=4),INDEX(价格表!$B$4:$I$31,M8260,6),IF(AND(J8260&gt;4,J8260&lt;=5.5),INDEX(价格表!$B$4:$I$31,M8260,7),IF(J8260&gt;5.5,2.6+INDEX(价格表!$B$4:$I$31,M8260,8)*L8260)))))))</f>
        <v>2.15</v>
      </c>
    </row>
    <row r="8261" spans="1:14">
      <c r="A8261" s="20">
        <v>4311221316268</v>
      </c>
      <c r="B8261" s="18" t="s">
        <v>16</v>
      </c>
      <c r="C8261" s="21">
        <v>20201222</v>
      </c>
      <c r="D8261" s="21">
        <v>610538201209</v>
      </c>
      <c r="E8261" s="21" t="s">
        <v>16</v>
      </c>
      <c r="F8261" s="21">
        <v>20210101</v>
      </c>
      <c r="G8261" s="21" t="s">
        <v>17</v>
      </c>
      <c r="H8261" s="21" t="s">
        <v>18</v>
      </c>
      <c r="I8261" s="21" t="s">
        <v>153</v>
      </c>
      <c r="J8261" s="21">
        <v>1.44</v>
      </c>
      <c r="K8261" s="21" t="s">
        <v>20</v>
      </c>
      <c r="L8261">
        <f t="shared" si="151"/>
        <v>2</v>
      </c>
      <c r="M8261">
        <f>MATCH(H:H,价格表!$B$4:$B$35,0)</f>
        <v>1</v>
      </c>
      <c r="N8261" s="27">
        <f>IF(J8261&lt;=0.3,INDEX(价格表!$B$4:$I$31,M8261,2),IF(AND(J8261&gt;0.3,J8261&lt;=1),INDEX(价格表!$B$4:$I$31,M8261,3),IF(AND(J8261&gt;1,J8261&lt;=2.2),INDEX(价格表!$B$4:$I$31,M8261,4),IF(AND(J8261&gt;2.2,J8261&lt;=3.3),INDEX(价格表!$B$4:$I$31,M8261,5),IF(AND(J8261&gt;3.3,J8261&lt;=4),INDEX(价格表!$B$4:$I$31,M8261,6),IF(AND(J8261&gt;4,J8261&lt;=5.5),INDEX(价格表!$B$4:$I$31,M8261,7),IF(J8261&gt;5.5,2.6+INDEX(价格表!$B$4:$I$31,M8261,8)*L8261)))))))</f>
        <v>2.15</v>
      </c>
    </row>
    <row r="8262" spans="1:14">
      <c r="A8262" s="20">
        <v>4311221316269</v>
      </c>
      <c r="B8262" s="18" t="s">
        <v>16</v>
      </c>
      <c r="C8262" s="21">
        <v>20201222</v>
      </c>
      <c r="D8262" s="21">
        <v>610538201209</v>
      </c>
      <c r="E8262" s="21" t="s">
        <v>16</v>
      </c>
      <c r="F8262" s="21">
        <v>20210101</v>
      </c>
      <c r="G8262" s="21" t="s">
        <v>17</v>
      </c>
      <c r="H8262" s="21" t="s">
        <v>27</v>
      </c>
      <c r="I8262" s="21" t="s">
        <v>107</v>
      </c>
      <c r="J8262" s="21">
        <v>1.44</v>
      </c>
      <c r="K8262" s="21" t="s">
        <v>20</v>
      </c>
      <c r="L8262">
        <f t="shared" si="151"/>
        <v>2</v>
      </c>
      <c r="M8262">
        <f>MATCH(H:H,价格表!$B$4:$B$35,0)</f>
        <v>3</v>
      </c>
      <c r="N8262" s="27">
        <f>IF(J8262&lt;=0.3,INDEX(价格表!$B$4:$I$31,M8262,2),IF(AND(J8262&gt;0.3,J8262&lt;=1),INDEX(价格表!$B$4:$I$31,M8262,3),IF(AND(J8262&gt;1,J8262&lt;=2.2),INDEX(价格表!$B$4:$I$31,M8262,4),IF(AND(J8262&gt;2.2,J8262&lt;=3.3),INDEX(价格表!$B$4:$I$31,M8262,5),IF(AND(J8262&gt;3.3,J8262&lt;=4),INDEX(价格表!$B$4:$I$31,M8262,6),IF(AND(J8262&gt;4,J8262&lt;=5.5),INDEX(价格表!$B$4:$I$31,M8262,7),IF(J8262&gt;5.5,2.6+INDEX(价格表!$B$4:$I$31,M8262,8)*L8262)))))))</f>
        <v>2.15</v>
      </c>
    </row>
    <row r="8263" spans="1:14">
      <c r="A8263" s="20">
        <v>4311221316270</v>
      </c>
      <c r="B8263" s="18" t="s">
        <v>16</v>
      </c>
      <c r="C8263" s="21">
        <v>20201222</v>
      </c>
      <c r="D8263" s="21">
        <v>610538201209</v>
      </c>
      <c r="E8263" s="21" t="s">
        <v>16</v>
      </c>
      <c r="F8263" s="21">
        <v>20210101</v>
      </c>
      <c r="G8263" s="21" t="s">
        <v>17</v>
      </c>
      <c r="H8263" s="21" t="s">
        <v>123</v>
      </c>
      <c r="I8263" s="21" t="s">
        <v>124</v>
      </c>
      <c r="J8263" s="21">
        <v>1.44</v>
      </c>
      <c r="K8263" s="21" t="s">
        <v>20</v>
      </c>
      <c r="L8263">
        <f t="shared" si="151"/>
        <v>2</v>
      </c>
      <c r="M8263">
        <f>MATCH(H:H,价格表!$B$4:$B$35,0)</f>
        <v>30</v>
      </c>
      <c r="N8263" s="27">
        <f>L8263*7+3</f>
        <v>17</v>
      </c>
    </row>
    <row r="8264" spans="1:14">
      <c r="A8264" s="20">
        <v>4311221323216</v>
      </c>
      <c r="B8264" s="18" t="s">
        <v>16</v>
      </c>
      <c r="C8264" s="21">
        <v>20201222</v>
      </c>
      <c r="D8264" s="21">
        <v>610538201209</v>
      </c>
      <c r="E8264" s="21" t="s">
        <v>16</v>
      </c>
      <c r="F8264" s="21">
        <v>20210101</v>
      </c>
      <c r="G8264" s="21" t="s">
        <v>17</v>
      </c>
      <c r="H8264" s="21" t="s">
        <v>18</v>
      </c>
      <c r="I8264" s="21" t="s">
        <v>185</v>
      </c>
      <c r="J8264" s="21">
        <v>1.44</v>
      </c>
      <c r="K8264" s="21" t="s">
        <v>20</v>
      </c>
      <c r="L8264">
        <f t="shared" si="151"/>
        <v>2</v>
      </c>
      <c r="M8264">
        <f>MATCH(H:H,价格表!$B$4:$B$35,0)</f>
        <v>1</v>
      </c>
      <c r="N8264" s="27">
        <f>IF(J8264&lt;=0.3,INDEX(价格表!$B$4:$I$31,M8264,2),IF(AND(J8264&gt;0.3,J8264&lt;=1),INDEX(价格表!$B$4:$I$31,M8264,3),IF(AND(J8264&gt;1,J8264&lt;=2.2),INDEX(价格表!$B$4:$I$31,M8264,4),IF(AND(J8264&gt;2.2,J8264&lt;=3.3),INDEX(价格表!$B$4:$I$31,M8264,5),IF(AND(J8264&gt;3.3,J8264&lt;=4),INDEX(价格表!$B$4:$I$31,M8264,6),IF(AND(J8264&gt;4,J8264&lt;=5.5),INDEX(价格表!$B$4:$I$31,M8264,7),IF(J8264&gt;5.5,2.6+INDEX(价格表!$B$4:$I$31,M8264,8)*L8264)))))))</f>
        <v>2.15</v>
      </c>
    </row>
    <row r="8265" spans="1:14">
      <c r="A8265" s="20">
        <v>4311221323217</v>
      </c>
      <c r="B8265" s="18" t="s">
        <v>16</v>
      </c>
      <c r="C8265" s="21">
        <v>20201222</v>
      </c>
      <c r="D8265" s="21">
        <v>610538201209</v>
      </c>
      <c r="E8265" s="21" t="s">
        <v>16</v>
      </c>
      <c r="F8265" s="21">
        <v>20210101</v>
      </c>
      <c r="G8265" s="21" t="s">
        <v>17</v>
      </c>
      <c r="H8265" s="21" t="s">
        <v>158</v>
      </c>
      <c r="I8265" s="21" t="s">
        <v>262</v>
      </c>
      <c r="J8265" s="21">
        <v>3.26</v>
      </c>
      <c r="K8265" s="21" t="s">
        <v>20</v>
      </c>
      <c r="L8265">
        <f t="shared" si="151"/>
        <v>4</v>
      </c>
      <c r="M8265">
        <f>MATCH(H:H,价格表!$B$4:$B$35,0)</f>
        <v>31</v>
      </c>
      <c r="N8265" s="27">
        <f>L8265*12+3</f>
        <v>51</v>
      </c>
    </row>
    <row r="8266" spans="1:14">
      <c r="A8266" s="20">
        <v>4311221323218</v>
      </c>
      <c r="B8266" s="18" t="s">
        <v>16</v>
      </c>
      <c r="C8266" s="21">
        <v>20201222</v>
      </c>
      <c r="D8266" s="21">
        <v>610538201209</v>
      </c>
      <c r="E8266" s="21" t="s">
        <v>16</v>
      </c>
      <c r="F8266" s="21">
        <v>20210101</v>
      </c>
      <c r="G8266" s="21" t="s">
        <v>17</v>
      </c>
      <c r="H8266" s="21" t="s">
        <v>73</v>
      </c>
      <c r="I8266" s="21" t="s">
        <v>93</v>
      </c>
      <c r="J8266" s="21">
        <v>1.52</v>
      </c>
      <c r="K8266" s="21" t="s">
        <v>20</v>
      </c>
      <c r="L8266">
        <f t="shared" si="151"/>
        <v>2</v>
      </c>
      <c r="M8266">
        <f>MATCH(H:H,价格表!$B$4:$B$35,0)</f>
        <v>7</v>
      </c>
      <c r="N8266" s="27">
        <f>IF(J8266&lt;=0.3,INDEX(价格表!$B$4:$I$31,M8266,2),IF(AND(J8266&gt;0.3,J8266&lt;=1),INDEX(价格表!$B$4:$I$31,M8266,3),IF(AND(J8266&gt;1,J8266&lt;=2.2),INDEX(价格表!$B$4:$I$31,M8266,4),IF(AND(J8266&gt;2.2,J8266&lt;=3.3),INDEX(价格表!$B$4:$I$31,M8266,5),IF(AND(J8266&gt;3.3,J8266&lt;=4),INDEX(价格表!$B$4:$I$31,M8266,6),IF(AND(J8266&gt;4,J8266&lt;=5.5),INDEX(价格表!$B$4:$I$31,M8266,7),IF(J8266&gt;5.5,2.6+INDEX(价格表!$B$4:$I$31,M8266,8)*L8266)))))))</f>
        <v>2.15</v>
      </c>
    </row>
    <row r="8267" spans="1:14">
      <c r="A8267" s="20">
        <v>4311221323220</v>
      </c>
      <c r="B8267" s="18" t="s">
        <v>16</v>
      </c>
      <c r="C8267" s="21">
        <v>20201222</v>
      </c>
      <c r="D8267" s="21">
        <v>610538201209</v>
      </c>
      <c r="E8267" s="21" t="s">
        <v>16</v>
      </c>
      <c r="F8267" s="21">
        <v>20210101</v>
      </c>
      <c r="G8267" s="21" t="s">
        <v>17</v>
      </c>
      <c r="H8267" s="21" t="s">
        <v>21</v>
      </c>
      <c r="I8267" s="21" t="s">
        <v>205</v>
      </c>
      <c r="J8267" s="21">
        <v>1.46</v>
      </c>
      <c r="K8267" s="21" t="s">
        <v>20</v>
      </c>
      <c r="L8267">
        <f t="shared" si="151"/>
        <v>2</v>
      </c>
      <c r="M8267">
        <f>MATCH(H:H,价格表!$B$4:$B$35,0)</f>
        <v>20</v>
      </c>
      <c r="N8267" s="27">
        <f>IF(J8267&lt;=0.3,INDEX(价格表!$B$4:$I$31,M8267,2),IF(AND(J8267&gt;0.3,J8267&lt;=1),INDEX(价格表!$B$4:$I$31,M8267,3),IF(AND(J8267&gt;1,J8267&lt;=2.2),INDEX(价格表!$B$4:$I$31,M8267,4),IF(AND(J8267&gt;2.2,J8267&lt;=3.3),INDEX(价格表!$B$4:$I$31,M8267,5),IF(AND(J8267&gt;3.3,J8267&lt;=4),INDEX(价格表!$B$4:$I$31,M8267,6),IF(AND(J8267&gt;4,J8267&lt;=5.5),INDEX(价格表!$B$4:$I$31,M8267,7),IF(J8267&gt;5.5,2.6+INDEX(价格表!$B$4:$I$31,M8267,8)*L8267)))))))</f>
        <v>2.15</v>
      </c>
    </row>
    <row r="8268" spans="1:14">
      <c r="A8268" s="20">
        <v>4311221323221</v>
      </c>
      <c r="B8268" s="18" t="s">
        <v>16</v>
      </c>
      <c r="C8268" s="21">
        <v>20201222</v>
      </c>
      <c r="D8268" s="21">
        <v>610538201209</v>
      </c>
      <c r="E8268" s="21" t="s">
        <v>16</v>
      </c>
      <c r="F8268" s="21">
        <v>20210101</v>
      </c>
      <c r="G8268" s="21" t="s">
        <v>17</v>
      </c>
      <c r="H8268" s="21" t="s">
        <v>75</v>
      </c>
      <c r="I8268" s="21" t="s">
        <v>114</v>
      </c>
      <c r="J8268" s="21">
        <v>1.53</v>
      </c>
      <c r="K8268" s="21" t="s">
        <v>20</v>
      </c>
      <c r="L8268">
        <f t="shared" si="151"/>
        <v>2</v>
      </c>
      <c r="M8268">
        <f>MATCH(H:H,价格表!$B$4:$B$35,0)</f>
        <v>24</v>
      </c>
      <c r="N8268" s="27">
        <f>IF(J8268&lt;=0.3,INDEX(价格表!$B$4:$I$31,M8268,2),IF(AND(J8268&gt;0.3,J8268&lt;=1),INDEX(价格表!$B$4:$I$31,M8268,3),IF(AND(J8268&gt;1,J8268&lt;=2.2),INDEX(价格表!$B$4:$I$31,M8268,4),IF(AND(J8268&gt;2.2,J8268&lt;=3.3),INDEX(价格表!$B$4:$I$31,M8268,5),IF(AND(J8268&gt;3.3,J8268&lt;=4),INDEX(价格表!$B$4:$I$31,M8268,6),IF(AND(J8268&gt;4,J8268&lt;=5.5),INDEX(价格表!$B$4:$I$31,M8268,7),IF(J8268&gt;5.5,2.6+INDEX(价格表!$B$4:$I$31,M8268,8)*L8268)))))))</f>
        <v>2.15</v>
      </c>
    </row>
    <row r="8269" spans="1:14">
      <c r="A8269" s="20">
        <v>4311221323222</v>
      </c>
      <c r="B8269" s="18" t="s">
        <v>16</v>
      </c>
      <c r="C8269" s="21">
        <v>20201222</v>
      </c>
      <c r="D8269" s="21">
        <v>610538201209</v>
      </c>
      <c r="E8269" s="21" t="s">
        <v>16</v>
      </c>
      <c r="F8269" s="21">
        <v>20210101</v>
      </c>
      <c r="G8269" s="21" t="s">
        <v>17</v>
      </c>
      <c r="H8269" s="21" t="s">
        <v>27</v>
      </c>
      <c r="I8269" s="21" t="s">
        <v>210</v>
      </c>
      <c r="J8269" s="21">
        <v>1.44</v>
      </c>
      <c r="K8269" s="21" t="s">
        <v>20</v>
      </c>
      <c r="L8269">
        <f t="shared" si="151"/>
        <v>2</v>
      </c>
      <c r="M8269">
        <f>MATCH(H:H,价格表!$B$4:$B$35,0)</f>
        <v>3</v>
      </c>
      <c r="N8269" s="27">
        <f>IF(J8269&lt;=0.3,INDEX(价格表!$B$4:$I$31,M8269,2),IF(AND(J8269&gt;0.3,J8269&lt;=1),INDEX(价格表!$B$4:$I$31,M8269,3),IF(AND(J8269&gt;1,J8269&lt;=2.2),INDEX(价格表!$B$4:$I$31,M8269,4),IF(AND(J8269&gt;2.2,J8269&lt;=3.3),INDEX(价格表!$B$4:$I$31,M8269,5),IF(AND(J8269&gt;3.3,J8269&lt;=4),INDEX(价格表!$B$4:$I$31,M8269,6),IF(AND(J8269&gt;4,J8269&lt;=5.5),INDEX(价格表!$B$4:$I$31,M8269,7),IF(J8269&gt;5.5,2.6+INDEX(价格表!$B$4:$I$31,M8269,8)*L8269)))))))</f>
        <v>2.15</v>
      </c>
    </row>
    <row r="8270" spans="1:14">
      <c r="A8270" s="20">
        <v>4311221323223</v>
      </c>
      <c r="B8270" s="18" t="s">
        <v>16</v>
      </c>
      <c r="C8270" s="21">
        <v>20201222</v>
      </c>
      <c r="D8270" s="21">
        <v>610538201209</v>
      </c>
      <c r="E8270" s="21" t="s">
        <v>16</v>
      </c>
      <c r="F8270" s="21">
        <v>20210101</v>
      </c>
      <c r="G8270" s="21" t="s">
        <v>17</v>
      </c>
      <c r="H8270" s="21" t="s">
        <v>50</v>
      </c>
      <c r="I8270" s="21" t="s">
        <v>62</v>
      </c>
      <c r="J8270" s="21">
        <v>1.44</v>
      </c>
      <c r="K8270" s="21" t="s">
        <v>20</v>
      </c>
      <c r="L8270">
        <f t="shared" si="151"/>
        <v>2</v>
      </c>
      <c r="M8270">
        <f>MATCH(H:H,价格表!$B$4:$B$35,0)</f>
        <v>4</v>
      </c>
      <c r="N8270" s="27">
        <f>IF(J8270&lt;=0.3,INDEX(价格表!$B$4:$I$31,M8270,2),IF(AND(J8270&gt;0.3,J8270&lt;=1),INDEX(价格表!$B$4:$I$31,M8270,3),IF(AND(J8270&gt;1,J8270&lt;=2.2),INDEX(价格表!$B$4:$I$31,M8270,4),IF(AND(J8270&gt;2.2,J8270&lt;=3.3),INDEX(价格表!$B$4:$I$31,M8270,5),IF(AND(J8270&gt;3.3,J8270&lt;=4),INDEX(价格表!$B$4:$I$31,M8270,6),IF(AND(J8270&gt;4,J8270&lt;=5.5),INDEX(价格表!$B$4:$I$31,M8270,7),IF(J8270&gt;5.5,2.6+INDEX(价格表!$B$4:$I$31,M8270,8)*L8270)))))))</f>
        <v>2.15</v>
      </c>
    </row>
    <row r="8271" spans="1:14">
      <c r="A8271" s="20">
        <v>4311221323224</v>
      </c>
      <c r="B8271" s="18" t="s">
        <v>16</v>
      </c>
      <c r="C8271" s="21">
        <v>20201222</v>
      </c>
      <c r="D8271" s="21">
        <v>610538201209</v>
      </c>
      <c r="E8271" s="21" t="s">
        <v>16</v>
      </c>
      <c r="F8271" s="21">
        <v>20210101</v>
      </c>
      <c r="G8271" s="21" t="s">
        <v>17</v>
      </c>
      <c r="H8271" s="21" t="s">
        <v>75</v>
      </c>
      <c r="I8271" s="21" t="s">
        <v>111</v>
      </c>
      <c r="J8271" s="21">
        <v>1.54</v>
      </c>
      <c r="K8271" s="21" t="s">
        <v>20</v>
      </c>
      <c r="L8271">
        <f t="shared" si="151"/>
        <v>2</v>
      </c>
      <c r="M8271">
        <f>MATCH(H:H,价格表!$B$4:$B$35,0)</f>
        <v>24</v>
      </c>
      <c r="N8271" s="27">
        <f>IF(J8271&lt;=0.3,INDEX(价格表!$B$4:$I$31,M8271,2),IF(AND(J8271&gt;0.3,J8271&lt;=1),INDEX(价格表!$B$4:$I$31,M8271,3),IF(AND(J8271&gt;1,J8271&lt;=2.2),INDEX(价格表!$B$4:$I$31,M8271,4),IF(AND(J8271&gt;2.2,J8271&lt;=3.3),INDEX(价格表!$B$4:$I$31,M8271,5),IF(AND(J8271&gt;3.3,J8271&lt;=4),INDEX(价格表!$B$4:$I$31,M8271,6),IF(AND(J8271&gt;4,J8271&lt;=5.5),INDEX(价格表!$B$4:$I$31,M8271,7),IF(J8271&gt;5.5,2.6+INDEX(价格表!$B$4:$I$31,M8271,8)*L8271)))))))</f>
        <v>2.15</v>
      </c>
    </row>
    <row r="8272" spans="1:14">
      <c r="A8272" s="20">
        <v>4311221323225</v>
      </c>
      <c r="B8272" s="18" t="s">
        <v>16</v>
      </c>
      <c r="C8272" s="21">
        <v>20201222</v>
      </c>
      <c r="D8272" s="21">
        <v>610538201209</v>
      </c>
      <c r="E8272" s="21" t="s">
        <v>16</v>
      </c>
      <c r="F8272" s="21">
        <v>20210101</v>
      </c>
      <c r="G8272" s="21" t="s">
        <v>17</v>
      </c>
      <c r="H8272" s="21" t="s">
        <v>23</v>
      </c>
      <c r="I8272" s="21" t="s">
        <v>202</v>
      </c>
      <c r="J8272" s="21">
        <v>1.44</v>
      </c>
      <c r="K8272" s="21" t="s">
        <v>20</v>
      </c>
      <c r="L8272">
        <f t="shared" si="151"/>
        <v>2</v>
      </c>
      <c r="M8272">
        <f>MATCH(H:H,价格表!$B$4:$B$35,0)</f>
        <v>15</v>
      </c>
      <c r="N8272" s="27">
        <f>IF(J8272&lt;=0.3,INDEX(价格表!$B$4:$I$31,M8272,2),IF(AND(J8272&gt;0.3,J8272&lt;=1),INDEX(价格表!$B$4:$I$31,M8272,3),IF(AND(J8272&gt;1,J8272&lt;=2.2),INDEX(价格表!$B$4:$I$31,M8272,4),IF(AND(J8272&gt;2.2,J8272&lt;=3.3),INDEX(价格表!$B$4:$I$31,M8272,5),IF(AND(J8272&gt;3.3,J8272&lt;=4),INDEX(价格表!$B$4:$I$31,M8272,6),IF(AND(J8272&gt;4,J8272&lt;=5.5),INDEX(价格表!$B$4:$I$31,M8272,7),IF(J8272&gt;5.5,2.6+INDEX(价格表!$B$4:$I$31,M8272,8)*L8272)))))))</f>
        <v>2.15</v>
      </c>
    </row>
    <row r="8273" spans="1:14">
      <c r="A8273" s="20">
        <v>4311221323571</v>
      </c>
      <c r="B8273" s="18" t="s">
        <v>16</v>
      </c>
      <c r="C8273" s="21">
        <v>20201222</v>
      </c>
      <c r="D8273" s="21">
        <v>610538201209</v>
      </c>
      <c r="E8273" s="21" t="s">
        <v>16</v>
      </c>
      <c r="F8273" s="21">
        <v>20210101</v>
      </c>
      <c r="G8273" s="21" t="s">
        <v>17</v>
      </c>
      <c r="H8273" s="21" t="s">
        <v>35</v>
      </c>
      <c r="I8273" s="21" t="s">
        <v>186</v>
      </c>
      <c r="J8273" s="21">
        <v>1.46</v>
      </c>
      <c r="K8273" s="21" t="s">
        <v>20</v>
      </c>
      <c r="L8273">
        <f t="shared" si="151"/>
        <v>2</v>
      </c>
      <c r="M8273">
        <f>MATCH(H:H,价格表!$B$4:$B$35,0)</f>
        <v>22</v>
      </c>
      <c r="N8273" s="27">
        <f>IF(J8273&lt;=0.3,INDEX(价格表!$B$4:$I$31,M8273,2),IF(AND(J8273&gt;0.3,J8273&lt;=1),INDEX(价格表!$B$4:$I$31,M8273,3),IF(AND(J8273&gt;1,J8273&lt;=2.2),INDEX(价格表!$B$4:$I$31,M8273,4),IF(AND(J8273&gt;2.2,J8273&lt;=3.3),INDEX(价格表!$B$4:$I$31,M8273,5),IF(AND(J8273&gt;3.3,J8273&lt;=4),INDEX(价格表!$B$4:$I$31,M8273,6),IF(AND(J8273&gt;4,J8273&lt;=5.5),INDEX(价格表!$B$4:$I$31,M8273,7),IF(J8273&gt;5.5,2.6+INDEX(价格表!$B$4:$I$31,M8273,8)*L8273)))))))</f>
        <v>2.15</v>
      </c>
    </row>
    <row r="8274" spans="1:14">
      <c r="A8274" s="20">
        <v>4311221323572</v>
      </c>
      <c r="B8274" s="18" t="s">
        <v>16</v>
      </c>
      <c r="C8274" s="21">
        <v>20201222</v>
      </c>
      <c r="D8274" s="21">
        <v>610538201209</v>
      </c>
      <c r="E8274" s="21" t="s">
        <v>16</v>
      </c>
      <c r="F8274" s="21">
        <v>20210101</v>
      </c>
      <c r="G8274" s="21" t="s">
        <v>17</v>
      </c>
      <c r="H8274" s="21" t="s">
        <v>35</v>
      </c>
      <c r="I8274" s="21" t="s">
        <v>362</v>
      </c>
      <c r="J8274" s="21">
        <v>1.51</v>
      </c>
      <c r="K8274" s="21" t="s">
        <v>20</v>
      </c>
      <c r="L8274">
        <f t="shared" si="151"/>
        <v>2</v>
      </c>
      <c r="M8274">
        <f>MATCH(H:H,价格表!$B$4:$B$35,0)</f>
        <v>22</v>
      </c>
      <c r="N8274" s="27">
        <f>IF(J8274&lt;=0.3,INDEX(价格表!$B$4:$I$31,M8274,2),IF(AND(J8274&gt;0.3,J8274&lt;=1),INDEX(价格表!$B$4:$I$31,M8274,3),IF(AND(J8274&gt;1,J8274&lt;=2.2),INDEX(价格表!$B$4:$I$31,M8274,4),IF(AND(J8274&gt;2.2,J8274&lt;=3.3),INDEX(价格表!$B$4:$I$31,M8274,5),IF(AND(J8274&gt;3.3,J8274&lt;=4),INDEX(价格表!$B$4:$I$31,M8274,6),IF(AND(J8274&gt;4,J8274&lt;=5.5),INDEX(价格表!$B$4:$I$31,M8274,7),IF(J8274&gt;5.5,2.6+INDEX(价格表!$B$4:$I$31,M8274,8)*L8274)))))))</f>
        <v>2.15</v>
      </c>
    </row>
    <row r="8275" spans="1:14">
      <c r="A8275" s="20">
        <v>4311221323573</v>
      </c>
      <c r="B8275" s="18" t="s">
        <v>16</v>
      </c>
      <c r="C8275" s="21">
        <v>20201222</v>
      </c>
      <c r="D8275" s="21">
        <v>610538201209</v>
      </c>
      <c r="E8275" s="21" t="s">
        <v>16</v>
      </c>
      <c r="F8275" s="21">
        <v>20210101</v>
      </c>
      <c r="G8275" s="21" t="s">
        <v>17</v>
      </c>
      <c r="H8275" s="21" t="s">
        <v>30</v>
      </c>
      <c r="I8275" s="21" t="s">
        <v>270</v>
      </c>
      <c r="J8275" s="21">
        <v>1.67</v>
      </c>
      <c r="K8275" s="21" t="s">
        <v>20</v>
      </c>
      <c r="L8275">
        <f t="shared" si="151"/>
        <v>2</v>
      </c>
      <c r="M8275">
        <f>MATCH(H:H,价格表!$B$4:$B$35,0)</f>
        <v>16</v>
      </c>
      <c r="N8275" s="27">
        <f>IF(J8275&lt;=0.3,INDEX(价格表!$B$4:$I$31,M8275,2),IF(AND(J8275&gt;0.3,J8275&lt;=1),INDEX(价格表!$B$4:$I$31,M8275,3),IF(AND(J8275&gt;1,J8275&lt;=2.2),INDEX(价格表!$B$4:$I$31,M8275,4),IF(AND(J8275&gt;2.2,J8275&lt;=3.3),INDEX(价格表!$B$4:$I$31,M8275,5),IF(AND(J8275&gt;3.3,J8275&lt;=4),INDEX(价格表!$B$4:$I$31,M8275,6),IF(AND(J8275&gt;4,J8275&lt;=5.5),INDEX(价格表!$B$4:$I$31,M8275,7),IF(J8275&gt;5.5,2.6+INDEX(价格表!$B$4:$I$31,M8275,8)*L8275)))))))</f>
        <v>2.15</v>
      </c>
    </row>
    <row r="8276" spans="1:14">
      <c r="A8276" s="20">
        <v>4311221323574</v>
      </c>
      <c r="B8276" s="18" t="s">
        <v>16</v>
      </c>
      <c r="C8276" s="21">
        <v>20201222</v>
      </c>
      <c r="D8276" s="21">
        <v>610538201209</v>
      </c>
      <c r="E8276" s="21" t="s">
        <v>16</v>
      </c>
      <c r="F8276" s="21">
        <v>20210101</v>
      </c>
      <c r="G8276" s="21" t="s">
        <v>17</v>
      </c>
      <c r="H8276" s="21" t="s">
        <v>21</v>
      </c>
      <c r="I8276" s="21" t="s">
        <v>236</v>
      </c>
      <c r="J8276" s="21">
        <v>1.44</v>
      </c>
      <c r="K8276" s="21" t="s">
        <v>20</v>
      </c>
      <c r="L8276">
        <f t="shared" si="151"/>
        <v>2</v>
      </c>
      <c r="M8276">
        <f>MATCH(H:H,价格表!$B$4:$B$35,0)</f>
        <v>20</v>
      </c>
      <c r="N8276" s="27">
        <f>IF(J8276&lt;=0.3,INDEX(价格表!$B$4:$I$31,M8276,2),IF(AND(J8276&gt;0.3,J8276&lt;=1),INDEX(价格表!$B$4:$I$31,M8276,3),IF(AND(J8276&gt;1,J8276&lt;=2.2),INDEX(价格表!$B$4:$I$31,M8276,4),IF(AND(J8276&gt;2.2,J8276&lt;=3.3),INDEX(价格表!$B$4:$I$31,M8276,5),IF(AND(J8276&gt;3.3,J8276&lt;=4),INDEX(价格表!$B$4:$I$31,M8276,6),IF(AND(J8276&gt;4,J8276&lt;=5.5),INDEX(价格表!$B$4:$I$31,M8276,7),IF(J8276&gt;5.5,2.6+INDEX(价格表!$B$4:$I$31,M8276,8)*L8276)))))))</f>
        <v>2.15</v>
      </c>
    </row>
    <row r="8277" spans="1:14">
      <c r="A8277" s="20">
        <v>4311221323575</v>
      </c>
      <c r="B8277" s="18" t="s">
        <v>16</v>
      </c>
      <c r="C8277" s="21">
        <v>20201222</v>
      </c>
      <c r="D8277" s="21">
        <v>610538201209</v>
      </c>
      <c r="E8277" s="21" t="s">
        <v>16</v>
      </c>
      <c r="F8277" s="21">
        <v>20210101</v>
      </c>
      <c r="G8277" s="21" t="s">
        <v>17</v>
      </c>
      <c r="H8277" s="21" t="s">
        <v>68</v>
      </c>
      <c r="I8277" s="21" t="s">
        <v>193</v>
      </c>
      <c r="J8277" s="21">
        <v>1.49</v>
      </c>
      <c r="K8277" s="21" t="s">
        <v>20</v>
      </c>
      <c r="L8277">
        <f t="shared" si="151"/>
        <v>2</v>
      </c>
      <c r="M8277">
        <f>MATCH(H:H,价格表!$B$4:$B$35,0)</f>
        <v>5</v>
      </c>
      <c r="N8277" s="27">
        <f>IF(J8277&lt;=0.3,INDEX(价格表!$B$4:$I$31,M8277,2),IF(AND(J8277&gt;0.3,J8277&lt;=1),INDEX(价格表!$B$4:$I$31,M8277,3),IF(AND(J8277&gt;1,J8277&lt;=2.2),INDEX(价格表!$B$4:$I$31,M8277,4),IF(AND(J8277&gt;2.2,J8277&lt;=3.3),INDEX(价格表!$B$4:$I$31,M8277,5),IF(AND(J8277&gt;3.3,J8277&lt;=4),INDEX(价格表!$B$4:$I$31,M8277,6),IF(AND(J8277&gt;4,J8277&lt;=5.5),INDEX(价格表!$B$4:$I$31,M8277,7),IF(J8277&gt;5.5,2.6+INDEX(价格表!$B$4:$I$31,M8277,8)*L8277)))))))</f>
        <v>2.15</v>
      </c>
    </row>
    <row r="8278" spans="1:14">
      <c r="A8278" s="20">
        <v>4311221323576</v>
      </c>
      <c r="B8278" s="18" t="s">
        <v>16</v>
      </c>
      <c r="C8278" s="21">
        <v>20201222</v>
      </c>
      <c r="D8278" s="21">
        <v>610538201209</v>
      </c>
      <c r="E8278" s="21" t="s">
        <v>16</v>
      </c>
      <c r="F8278" s="21">
        <v>20210101</v>
      </c>
      <c r="G8278" s="21" t="s">
        <v>17</v>
      </c>
      <c r="H8278" s="21" t="s">
        <v>50</v>
      </c>
      <c r="I8278" s="21" t="s">
        <v>166</v>
      </c>
      <c r="J8278" s="21">
        <v>1.44</v>
      </c>
      <c r="K8278" s="21" t="s">
        <v>20</v>
      </c>
      <c r="L8278">
        <f t="shared" si="151"/>
        <v>2</v>
      </c>
      <c r="M8278">
        <f>MATCH(H:H,价格表!$B$4:$B$35,0)</f>
        <v>4</v>
      </c>
      <c r="N8278" s="27">
        <f>IF(J8278&lt;=0.3,INDEX(价格表!$B$4:$I$31,M8278,2),IF(AND(J8278&gt;0.3,J8278&lt;=1),INDEX(价格表!$B$4:$I$31,M8278,3),IF(AND(J8278&gt;1,J8278&lt;=2.2),INDEX(价格表!$B$4:$I$31,M8278,4),IF(AND(J8278&gt;2.2,J8278&lt;=3.3),INDEX(价格表!$B$4:$I$31,M8278,5),IF(AND(J8278&gt;3.3,J8278&lt;=4),INDEX(价格表!$B$4:$I$31,M8278,6),IF(AND(J8278&gt;4,J8278&lt;=5.5),INDEX(价格表!$B$4:$I$31,M8278,7),IF(J8278&gt;5.5,2.6+INDEX(价格表!$B$4:$I$31,M8278,8)*L8278)))))))</f>
        <v>2.15</v>
      </c>
    </row>
    <row r="8279" spans="1:14">
      <c r="A8279" s="20">
        <v>4311221323577</v>
      </c>
      <c r="B8279" s="18" t="s">
        <v>16</v>
      </c>
      <c r="C8279" s="21">
        <v>20201222</v>
      </c>
      <c r="D8279" s="21">
        <v>610538201209</v>
      </c>
      <c r="E8279" s="21" t="s">
        <v>16</v>
      </c>
      <c r="F8279" s="21">
        <v>20210101</v>
      </c>
      <c r="G8279" s="21" t="s">
        <v>17</v>
      </c>
      <c r="H8279" s="21" t="s">
        <v>33</v>
      </c>
      <c r="I8279" s="21" t="s">
        <v>34</v>
      </c>
      <c r="J8279" s="21">
        <v>1.44</v>
      </c>
      <c r="K8279" s="21" t="s">
        <v>20</v>
      </c>
      <c r="L8279">
        <f t="shared" si="151"/>
        <v>2</v>
      </c>
      <c r="M8279">
        <f>MATCH(H:H,价格表!$B$4:$B$35,0)</f>
        <v>13</v>
      </c>
      <c r="N8279" s="27">
        <f>IF(J8279&lt;=0.3,INDEX(价格表!$B$4:$I$31,M8279,2),IF(AND(J8279&gt;0.3,J8279&lt;=1),INDEX(价格表!$B$4:$I$31,M8279,3),IF(AND(J8279&gt;1,J8279&lt;=2.2),INDEX(价格表!$B$4:$I$31,M8279,4),IF(AND(J8279&gt;2.2,J8279&lt;=3.3),INDEX(价格表!$B$4:$I$31,M8279,5),IF(AND(J8279&gt;3.3,J8279&lt;=4),INDEX(价格表!$B$4:$I$31,M8279,6),IF(AND(J8279&gt;4,J8279&lt;=5.5),INDEX(价格表!$B$4:$I$31,M8279,7),IF(J8279&gt;5.5,2.6+INDEX(价格表!$B$4:$I$31,M8279,8)*L8279)))))))</f>
        <v>2.15</v>
      </c>
    </row>
    <row r="8280" spans="1:14">
      <c r="A8280" s="20">
        <v>4311221323578</v>
      </c>
      <c r="B8280" s="18" t="s">
        <v>16</v>
      </c>
      <c r="C8280" s="21">
        <v>20201222</v>
      </c>
      <c r="D8280" s="21">
        <v>610538201209</v>
      </c>
      <c r="E8280" s="21" t="s">
        <v>16</v>
      </c>
      <c r="F8280" s="21">
        <v>20210101</v>
      </c>
      <c r="G8280" s="21" t="s">
        <v>17</v>
      </c>
      <c r="H8280" s="21" t="s">
        <v>88</v>
      </c>
      <c r="I8280" s="21" t="s">
        <v>101</v>
      </c>
      <c r="J8280" s="21">
        <v>1.44</v>
      </c>
      <c r="K8280" s="21" t="s">
        <v>20</v>
      </c>
      <c r="L8280">
        <f t="shared" si="151"/>
        <v>2</v>
      </c>
      <c r="M8280">
        <f>MATCH(H:H,价格表!$B$4:$B$35,0)</f>
        <v>19</v>
      </c>
      <c r="N8280" s="27">
        <f>IF(J8280&lt;=0.3,INDEX(价格表!$B$4:$I$31,M8280,2),IF(AND(J8280&gt;0.3,J8280&lt;=1),INDEX(价格表!$B$4:$I$31,M8280,3),IF(AND(J8280&gt;1,J8280&lt;=2.2),INDEX(价格表!$B$4:$I$31,M8280,4),IF(AND(J8280&gt;2.2,J8280&lt;=3.3),INDEX(价格表!$B$4:$I$31,M8280,5),IF(AND(J8280&gt;3.3,J8280&lt;=4),INDEX(价格表!$B$4:$I$31,M8280,6),IF(AND(J8280&gt;4,J8280&lt;=5.5),INDEX(价格表!$B$4:$I$31,M8280,7),IF(J8280&gt;5.5,2.6+INDEX(价格表!$B$4:$I$31,M8280,8)*L8280)))))))</f>
        <v>2.15</v>
      </c>
    </row>
    <row r="8281" spans="1:14">
      <c r="A8281" s="20">
        <v>4311221323579</v>
      </c>
      <c r="B8281" s="18" t="s">
        <v>16</v>
      </c>
      <c r="C8281" s="21">
        <v>20201222</v>
      </c>
      <c r="D8281" s="21">
        <v>610538201209</v>
      </c>
      <c r="E8281" s="21" t="s">
        <v>16</v>
      </c>
      <c r="F8281" s="21">
        <v>20210101</v>
      </c>
      <c r="G8281" s="21" t="s">
        <v>17</v>
      </c>
      <c r="H8281" s="21" t="s">
        <v>18</v>
      </c>
      <c r="I8281" s="21" t="s">
        <v>53</v>
      </c>
      <c r="J8281" s="21">
        <v>1.48</v>
      </c>
      <c r="K8281" s="21" t="s">
        <v>20</v>
      </c>
      <c r="L8281">
        <f t="shared" si="151"/>
        <v>2</v>
      </c>
      <c r="M8281">
        <f>MATCH(H:H,价格表!$B$4:$B$35,0)</f>
        <v>1</v>
      </c>
      <c r="N8281" s="27">
        <f>IF(J8281&lt;=0.3,INDEX(价格表!$B$4:$I$31,M8281,2),IF(AND(J8281&gt;0.3,J8281&lt;=1),INDEX(价格表!$B$4:$I$31,M8281,3),IF(AND(J8281&gt;1,J8281&lt;=2.2),INDEX(价格表!$B$4:$I$31,M8281,4),IF(AND(J8281&gt;2.2,J8281&lt;=3.3),INDEX(价格表!$B$4:$I$31,M8281,5),IF(AND(J8281&gt;3.3,J8281&lt;=4),INDEX(价格表!$B$4:$I$31,M8281,6),IF(AND(J8281&gt;4,J8281&lt;=5.5),INDEX(价格表!$B$4:$I$31,M8281,7),IF(J8281&gt;5.5,2.6+INDEX(价格表!$B$4:$I$31,M8281,8)*L8281)))))))</f>
        <v>2.15</v>
      </c>
    </row>
    <row r="8282" spans="1:14">
      <c r="A8282" s="20">
        <v>4311221323580</v>
      </c>
      <c r="B8282" s="18" t="s">
        <v>16</v>
      </c>
      <c r="C8282" s="21">
        <v>20201222</v>
      </c>
      <c r="D8282" s="21">
        <v>610538201209</v>
      </c>
      <c r="E8282" s="21" t="s">
        <v>16</v>
      </c>
      <c r="F8282" s="21">
        <v>20210101</v>
      </c>
      <c r="G8282" s="21" t="s">
        <v>17</v>
      </c>
      <c r="H8282" s="21" t="s">
        <v>88</v>
      </c>
      <c r="I8282" s="21" t="s">
        <v>101</v>
      </c>
      <c r="J8282" s="21">
        <v>1.46</v>
      </c>
      <c r="K8282" s="21" t="s">
        <v>20</v>
      </c>
      <c r="L8282">
        <f t="shared" si="151"/>
        <v>2</v>
      </c>
      <c r="M8282">
        <f>MATCH(H:H,价格表!$B$4:$B$35,0)</f>
        <v>19</v>
      </c>
      <c r="N8282" s="27">
        <f>IF(J8282&lt;=0.3,INDEX(价格表!$B$4:$I$31,M8282,2),IF(AND(J8282&gt;0.3,J8282&lt;=1),INDEX(价格表!$B$4:$I$31,M8282,3),IF(AND(J8282&gt;1,J8282&lt;=2.2),INDEX(价格表!$B$4:$I$31,M8282,4),IF(AND(J8282&gt;2.2,J8282&lt;=3.3),INDEX(价格表!$B$4:$I$31,M8282,5),IF(AND(J8282&gt;3.3,J8282&lt;=4),INDEX(价格表!$B$4:$I$31,M8282,6),IF(AND(J8282&gt;4,J8282&lt;=5.5),INDEX(价格表!$B$4:$I$31,M8282,7),IF(J8282&gt;5.5,2.6+INDEX(价格表!$B$4:$I$31,M8282,8)*L8282)))))))</f>
        <v>2.15</v>
      </c>
    </row>
    <row r="8283" spans="1:14">
      <c r="A8283" s="20">
        <v>4311221324524</v>
      </c>
      <c r="B8283" s="18" t="s">
        <v>16</v>
      </c>
      <c r="C8283" s="21">
        <v>20201222</v>
      </c>
      <c r="D8283" s="21">
        <v>610538201209</v>
      </c>
      <c r="E8283" s="21" t="s">
        <v>16</v>
      </c>
      <c r="F8283" s="21">
        <v>20210101</v>
      </c>
      <c r="G8283" s="21" t="s">
        <v>17</v>
      </c>
      <c r="H8283" s="21" t="s">
        <v>39</v>
      </c>
      <c r="I8283" s="21" t="s">
        <v>255</v>
      </c>
      <c r="J8283" s="21">
        <v>1.44</v>
      </c>
      <c r="K8283" s="21" t="s">
        <v>20</v>
      </c>
      <c r="L8283">
        <f t="shared" si="151"/>
        <v>2</v>
      </c>
      <c r="M8283">
        <f>MATCH(H:H,价格表!$B$4:$B$35,0)</f>
        <v>23</v>
      </c>
      <c r="N8283" s="27">
        <f>IF(J8283&lt;=0.3,INDEX(价格表!$B$4:$I$31,M8283,2),IF(AND(J8283&gt;0.3,J8283&lt;=1),INDEX(价格表!$B$4:$I$31,M8283,3),IF(AND(J8283&gt;1,J8283&lt;=2.2),INDEX(价格表!$B$4:$I$31,M8283,4),IF(AND(J8283&gt;2.2,J8283&lt;=3.3),INDEX(价格表!$B$4:$I$31,M8283,5),IF(AND(J8283&gt;3.3,J8283&lt;=4),INDEX(价格表!$B$4:$I$31,M8283,6),IF(AND(J8283&gt;4,J8283&lt;=5.5),INDEX(价格表!$B$4:$I$31,M8283,7),IF(J8283&gt;5.5,2.6+INDEX(价格表!$B$4:$I$31,M8283,8)*L8283)))))))</f>
        <v>2.15</v>
      </c>
    </row>
    <row r="8284" spans="1:14">
      <c r="A8284" s="20">
        <v>4311221324525</v>
      </c>
      <c r="B8284" s="18" t="s">
        <v>16</v>
      </c>
      <c r="C8284" s="21">
        <v>20201222</v>
      </c>
      <c r="D8284" s="21">
        <v>610538201209</v>
      </c>
      <c r="E8284" s="21" t="s">
        <v>16</v>
      </c>
      <c r="F8284" s="21">
        <v>20210101</v>
      </c>
      <c r="G8284" s="21" t="s">
        <v>17</v>
      </c>
      <c r="H8284" s="21" t="s">
        <v>21</v>
      </c>
      <c r="I8284" s="21" t="s">
        <v>22</v>
      </c>
      <c r="J8284" s="21">
        <v>1.44</v>
      </c>
      <c r="K8284" s="21" t="s">
        <v>20</v>
      </c>
      <c r="L8284">
        <f t="shared" si="151"/>
        <v>2</v>
      </c>
      <c r="M8284">
        <f>MATCH(H:H,价格表!$B$4:$B$35,0)</f>
        <v>20</v>
      </c>
      <c r="N8284" s="27">
        <f>IF(J8284&lt;=0.3,INDEX(价格表!$B$4:$I$31,M8284,2),IF(AND(J8284&gt;0.3,J8284&lt;=1),INDEX(价格表!$B$4:$I$31,M8284,3),IF(AND(J8284&gt;1,J8284&lt;=2.2),INDEX(价格表!$B$4:$I$31,M8284,4),IF(AND(J8284&gt;2.2,J8284&lt;=3.3),INDEX(价格表!$B$4:$I$31,M8284,5),IF(AND(J8284&gt;3.3,J8284&lt;=4),INDEX(价格表!$B$4:$I$31,M8284,6),IF(AND(J8284&gt;4,J8284&lt;=5.5),INDEX(价格表!$B$4:$I$31,M8284,7),IF(J8284&gt;5.5,2.6+INDEX(价格表!$B$4:$I$31,M8284,8)*L8284)))))))</f>
        <v>2.15</v>
      </c>
    </row>
    <row r="8285" spans="1:14">
      <c r="A8285" s="20">
        <v>4311221324526</v>
      </c>
      <c r="B8285" s="18" t="s">
        <v>16</v>
      </c>
      <c r="C8285" s="21">
        <v>20201222</v>
      </c>
      <c r="D8285" s="21">
        <v>610538201209</v>
      </c>
      <c r="E8285" s="21" t="s">
        <v>16</v>
      </c>
      <c r="F8285" s="21">
        <v>20210101</v>
      </c>
      <c r="G8285" s="21" t="s">
        <v>17</v>
      </c>
      <c r="H8285" s="21" t="s">
        <v>45</v>
      </c>
      <c r="I8285" s="21" t="s">
        <v>48</v>
      </c>
      <c r="J8285" s="21">
        <v>1.44</v>
      </c>
      <c r="K8285" s="21" t="s">
        <v>20</v>
      </c>
      <c r="L8285">
        <f t="shared" si="151"/>
        <v>2</v>
      </c>
      <c r="M8285">
        <f>MATCH(H:H,价格表!$B$4:$B$35,0)</f>
        <v>9</v>
      </c>
      <c r="N8285" s="27">
        <f>IF(J8285&lt;=0.3,INDEX(价格表!$B$4:$I$31,M8285,2),IF(AND(J8285&gt;0.3,J8285&lt;=1),INDEX(价格表!$B$4:$I$31,M8285,3),IF(AND(J8285&gt;1,J8285&lt;=2.2),INDEX(价格表!$B$4:$I$31,M8285,4),IF(AND(J8285&gt;2.2,J8285&lt;=3.3),INDEX(价格表!$B$4:$I$31,M8285,5),IF(AND(J8285&gt;3.3,J8285&lt;=4),INDEX(价格表!$B$4:$I$31,M8285,6),IF(AND(J8285&gt;4,J8285&lt;=5.5),INDEX(价格表!$B$4:$I$31,M8285,7),IF(J8285&gt;5.5,2.6+INDEX(价格表!$B$4:$I$31,M8285,8)*L8285)))))))</f>
        <v>2.15</v>
      </c>
    </row>
    <row r="8286" spans="1:14">
      <c r="A8286" s="20">
        <v>4311221324527</v>
      </c>
      <c r="B8286" s="18" t="s">
        <v>16</v>
      </c>
      <c r="C8286" s="21">
        <v>20201222</v>
      </c>
      <c r="D8286" s="21">
        <v>610538201209</v>
      </c>
      <c r="E8286" s="21" t="s">
        <v>16</v>
      </c>
      <c r="F8286" s="21">
        <v>20210101</v>
      </c>
      <c r="G8286" s="21" t="s">
        <v>17</v>
      </c>
      <c r="H8286" s="21" t="s">
        <v>33</v>
      </c>
      <c r="I8286" s="21" t="s">
        <v>34</v>
      </c>
      <c r="J8286" s="21">
        <v>1.44</v>
      </c>
      <c r="K8286" s="21" t="s">
        <v>20</v>
      </c>
      <c r="L8286">
        <f t="shared" si="151"/>
        <v>2</v>
      </c>
      <c r="M8286">
        <f>MATCH(H:H,价格表!$B$4:$B$35,0)</f>
        <v>13</v>
      </c>
      <c r="N8286" s="27">
        <f>IF(J8286&lt;=0.3,INDEX(价格表!$B$4:$I$31,M8286,2),IF(AND(J8286&gt;0.3,J8286&lt;=1),INDEX(价格表!$B$4:$I$31,M8286,3),IF(AND(J8286&gt;1,J8286&lt;=2.2),INDEX(价格表!$B$4:$I$31,M8286,4),IF(AND(J8286&gt;2.2,J8286&lt;=3.3),INDEX(价格表!$B$4:$I$31,M8286,5),IF(AND(J8286&gt;3.3,J8286&lt;=4),INDEX(价格表!$B$4:$I$31,M8286,6),IF(AND(J8286&gt;4,J8286&lt;=5.5),INDEX(价格表!$B$4:$I$31,M8286,7),IF(J8286&gt;5.5,2.6+INDEX(价格表!$B$4:$I$31,M8286,8)*L8286)))))))</f>
        <v>2.15</v>
      </c>
    </row>
    <row r="8287" spans="1:14">
      <c r="A8287" s="20">
        <v>4311221324528</v>
      </c>
      <c r="B8287" s="18" t="s">
        <v>16</v>
      </c>
      <c r="C8287" s="21">
        <v>20201222</v>
      </c>
      <c r="D8287" s="21">
        <v>610538201209</v>
      </c>
      <c r="E8287" s="21" t="s">
        <v>16</v>
      </c>
      <c r="F8287" s="21">
        <v>20210101</v>
      </c>
      <c r="G8287" s="21" t="s">
        <v>17</v>
      </c>
      <c r="H8287" s="21" t="s">
        <v>43</v>
      </c>
      <c r="I8287" s="21" t="s">
        <v>108</v>
      </c>
      <c r="J8287" s="21">
        <v>1.44</v>
      </c>
      <c r="K8287" s="21" t="s">
        <v>20</v>
      </c>
      <c r="L8287">
        <f t="shared" si="151"/>
        <v>2</v>
      </c>
      <c r="M8287">
        <f>MATCH(H:H,价格表!$B$4:$B$35,0)</f>
        <v>10</v>
      </c>
      <c r="N8287" s="27">
        <f>IF(J8287&lt;=0.3,INDEX(价格表!$B$4:$I$31,M8287,2),IF(AND(J8287&gt;0.3,J8287&lt;=1),INDEX(价格表!$B$4:$I$31,M8287,3),IF(AND(J8287&gt;1,J8287&lt;=2.2),INDEX(价格表!$B$4:$I$31,M8287,4),IF(AND(J8287&gt;2.2,J8287&lt;=3.3),INDEX(价格表!$B$4:$I$31,M8287,5),IF(AND(J8287&gt;3.3,J8287&lt;=4),INDEX(价格表!$B$4:$I$31,M8287,6),IF(AND(J8287&gt;4,J8287&lt;=5.5),INDEX(价格表!$B$4:$I$31,M8287,7),IF(J8287&gt;5.5,2.6+INDEX(价格表!$B$4:$I$31,M8287,8)*L8287)))))))</f>
        <v>2.15</v>
      </c>
    </row>
    <row r="8288" spans="1:14">
      <c r="A8288" s="20">
        <v>4311221324529</v>
      </c>
      <c r="B8288" s="18" t="s">
        <v>16</v>
      </c>
      <c r="C8288" s="21">
        <v>20201222</v>
      </c>
      <c r="D8288" s="21">
        <v>610538201209</v>
      </c>
      <c r="E8288" s="21" t="s">
        <v>16</v>
      </c>
      <c r="F8288" s="21">
        <v>20210101</v>
      </c>
      <c r="G8288" s="21" t="s">
        <v>17</v>
      </c>
      <c r="H8288" s="21" t="s">
        <v>54</v>
      </c>
      <c r="I8288" s="21" t="s">
        <v>264</v>
      </c>
      <c r="J8288" s="21">
        <v>1.44</v>
      </c>
      <c r="K8288" s="21" t="s">
        <v>20</v>
      </c>
      <c r="L8288">
        <f t="shared" si="151"/>
        <v>2</v>
      </c>
      <c r="M8288">
        <f>MATCH(H:H,价格表!$B$4:$B$35,0)</f>
        <v>14</v>
      </c>
      <c r="N8288" s="27">
        <f>IF(J8288&lt;=0.3,INDEX(价格表!$B$4:$I$31,M8288,2),IF(AND(J8288&gt;0.3,J8288&lt;=1),INDEX(价格表!$B$4:$I$31,M8288,3),IF(AND(J8288&gt;1,J8288&lt;=2.2),INDEX(价格表!$B$4:$I$31,M8288,4),IF(AND(J8288&gt;2.2,J8288&lt;=3.3),INDEX(价格表!$B$4:$I$31,M8288,5),IF(AND(J8288&gt;3.3,J8288&lt;=4),INDEX(价格表!$B$4:$I$31,M8288,6),IF(AND(J8288&gt;4,J8288&lt;=5.5),INDEX(价格表!$B$4:$I$31,M8288,7),IF(J8288&gt;5.5,2.6+INDEX(价格表!$B$4:$I$31,M8288,8)*L8288)))))))</f>
        <v>2.15</v>
      </c>
    </row>
    <row r="8289" spans="1:14">
      <c r="A8289" s="20">
        <v>4311221324530</v>
      </c>
      <c r="B8289" s="18" t="s">
        <v>16</v>
      </c>
      <c r="C8289" s="21">
        <v>20201222</v>
      </c>
      <c r="D8289" s="21">
        <v>610538201209</v>
      </c>
      <c r="E8289" s="21" t="s">
        <v>16</v>
      </c>
      <c r="F8289" s="21">
        <v>20210101</v>
      </c>
      <c r="G8289" s="21" t="s">
        <v>17</v>
      </c>
      <c r="H8289" s="21" t="s">
        <v>66</v>
      </c>
      <c r="I8289" s="21" t="s">
        <v>147</v>
      </c>
      <c r="J8289" s="21">
        <v>3.26</v>
      </c>
      <c r="K8289" s="21" t="s">
        <v>20</v>
      </c>
      <c r="L8289">
        <f t="shared" si="151"/>
        <v>4</v>
      </c>
      <c r="M8289">
        <f>MATCH(H:H,价格表!$B$4:$B$35,0)</f>
        <v>17</v>
      </c>
      <c r="N8289" s="27">
        <f>IF(J8289&lt;=0.3,INDEX(价格表!$B$4:$I$31,M8289,2),IF(AND(J8289&gt;0.3,J8289&lt;=1),INDEX(价格表!$B$4:$I$31,M8289,3),IF(AND(J8289&gt;1,J8289&lt;=2.2),INDEX(价格表!$B$4:$I$31,M8289,4),IF(AND(J8289&gt;2.2,J8289&lt;=3.3),INDEX(价格表!$B$4:$I$31,M8289,5),IF(AND(J8289&gt;3.3,J8289&lt;=4),INDEX(价格表!$B$4:$I$31,M8289,6),IF(AND(J8289&gt;4,J8289&lt;=5.5),INDEX(价格表!$B$4:$I$31,M8289,7),IF(J8289&gt;5.5,2.6+INDEX(价格表!$B$4:$I$31,M8289,8)*L8289)))))))</f>
        <v>2.5</v>
      </c>
    </row>
    <row r="8290" spans="1:14">
      <c r="A8290" s="20">
        <v>4311221324531</v>
      </c>
      <c r="B8290" s="18" t="s">
        <v>16</v>
      </c>
      <c r="C8290" s="21">
        <v>20201222</v>
      </c>
      <c r="D8290" s="21">
        <v>610538201209</v>
      </c>
      <c r="E8290" s="21" t="s">
        <v>16</v>
      </c>
      <c r="F8290" s="21">
        <v>20210101</v>
      </c>
      <c r="G8290" s="21" t="s">
        <v>17</v>
      </c>
      <c r="H8290" s="21" t="s">
        <v>27</v>
      </c>
      <c r="I8290" s="21" t="s">
        <v>49</v>
      </c>
      <c r="J8290" s="21">
        <v>1.44</v>
      </c>
      <c r="K8290" s="21" t="s">
        <v>20</v>
      </c>
      <c r="L8290">
        <f t="shared" si="151"/>
        <v>2</v>
      </c>
      <c r="M8290">
        <f>MATCH(H:H,价格表!$B$4:$B$35,0)</f>
        <v>3</v>
      </c>
      <c r="N8290" s="27">
        <f>IF(J8290&lt;=0.3,INDEX(价格表!$B$4:$I$31,M8290,2),IF(AND(J8290&gt;0.3,J8290&lt;=1),INDEX(价格表!$B$4:$I$31,M8290,3),IF(AND(J8290&gt;1,J8290&lt;=2.2),INDEX(价格表!$B$4:$I$31,M8290,4),IF(AND(J8290&gt;2.2,J8290&lt;=3.3),INDEX(价格表!$B$4:$I$31,M8290,5),IF(AND(J8290&gt;3.3,J8290&lt;=4),INDEX(价格表!$B$4:$I$31,M8290,6),IF(AND(J8290&gt;4,J8290&lt;=5.5),INDEX(价格表!$B$4:$I$31,M8290,7),IF(J8290&gt;5.5,2.6+INDEX(价格表!$B$4:$I$31,M8290,8)*L8290)))))))</f>
        <v>2.15</v>
      </c>
    </row>
    <row r="8291" spans="1:14">
      <c r="A8291" s="20">
        <v>4311221324532</v>
      </c>
      <c r="B8291" s="18" t="s">
        <v>16</v>
      </c>
      <c r="C8291" s="21">
        <v>20201222</v>
      </c>
      <c r="D8291" s="21">
        <v>610538201209</v>
      </c>
      <c r="E8291" s="21" t="s">
        <v>16</v>
      </c>
      <c r="F8291" s="21">
        <v>20210101</v>
      </c>
      <c r="G8291" s="21" t="s">
        <v>17</v>
      </c>
      <c r="H8291" s="21" t="s">
        <v>50</v>
      </c>
      <c r="I8291" s="21" t="s">
        <v>177</v>
      </c>
      <c r="J8291" s="21">
        <v>1.44</v>
      </c>
      <c r="K8291" s="21" t="s">
        <v>20</v>
      </c>
      <c r="L8291">
        <f t="shared" si="151"/>
        <v>2</v>
      </c>
      <c r="M8291">
        <f>MATCH(H:H,价格表!$B$4:$B$35,0)</f>
        <v>4</v>
      </c>
      <c r="N8291" s="27">
        <f>IF(J8291&lt;=0.3,INDEX(价格表!$B$4:$I$31,M8291,2),IF(AND(J8291&gt;0.3,J8291&lt;=1),INDEX(价格表!$B$4:$I$31,M8291,3),IF(AND(J8291&gt;1,J8291&lt;=2.2),INDEX(价格表!$B$4:$I$31,M8291,4),IF(AND(J8291&gt;2.2,J8291&lt;=3.3),INDEX(价格表!$B$4:$I$31,M8291,5),IF(AND(J8291&gt;3.3,J8291&lt;=4),INDEX(价格表!$B$4:$I$31,M8291,6),IF(AND(J8291&gt;4,J8291&lt;=5.5),INDEX(价格表!$B$4:$I$31,M8291,7),IF(J8291&gt;5.5,2.6+INDEX(价格表!$B$4:$I$31,M8291,8)*L8291)))))))</f>
        <v>2.15</v>
      </c>
    </row>
    <row r="8292" spans="1:14">
      <c r="A8292" s="20">
        <v>4311221324533</v>
      </c>
      <c r="B8292" s="18" t="s">
        <v>16</v>
      </c>
      <c r="C8292" s="21">
        <v>20201222</v>
      </c>
      <c r="D8292" s="21">
        <v>610538201209</v>
      </c>
      <c r="E8292" s="21" t="s">
        <v>16</v>
      </c>
      <c r="F8292" s="21">
        <v>20210101</v>
      </c>
      <c r="G8292" s="21" t="s">
        <v>17</v>
      </c>
      <c r="H8292" s="21" t="s">
        <v>73</v>
      </c>
      <c r="I8292" s="21" t="s">
        <v>131</v>
      </c>
      <c r="J8292" s="21">
        <v>1.44</v>
      </c>
      <c r="K8292" s="21" t="s">
        <v>20</v>
      </c>
      <c r="L8292">
        <f t="shared" si="151"/>
        <v>2</v>
      </c>
      <c r="M8292">
        <f>MATCH(H:H,价格表!$B$4:$B$35,0)</f>
        <v>7</v>
      </c>
      <c r="N8292" s="27">
        <f>IF(J8292&lt;=0.3,INDEX(价格表!$B$4:$I$31,M8292,2),IF(AND(J8292&gt;0.3,J8292&lt;=1),INDEX(价格表!$B$4:$I$31,M8292,3),IF(AND(J8292&gt;1,J8292&lt;=2.2),INDEX(价格表!$B$4:$I$31,M8292,4),IF(AND(J8292&gt;2.2,J8292&lt;=3.3),INDEX(价格表!$B$4:$I$31,M8292,5),IF(AND(J8292&gt;3.3,J8292&lt;=4),INDEX(价格表!$B$4:$I$31,M8292,6),IF(AND(J8292&gt;4,J8292&lt;=5.5),INDEX(价格表!$B$4:$I$31,M8292,7),IF(J8292&gt;5.5,2.6+INDEX(价格表!$B$4:$I$31,M8292,8)*L8292)))))))</f>
        <v>2.15</v>
      </c>
    </row>
    <row r="8293" spans="1:14">
      <c r="A8293" s="20">
        <v>4311221324964</v>
      </c>
      <c r="B8293" s="18" t="s">
        <v>16</v>
      </c>
      <c r="C8293" s="21">
        <v>20201222</v>
      </c>
      <c r="D8293" s="21">
        <v>610538201209</v>
      </c>
      <c r="E8293" s="21" t="s">
        <v>16</v>
      </c>
      <c r="F8293" s="21">
        <v>20210101</v>
      </c>
      <c r="G8293" s="21" t="s">
        <v>17</v>
      </c>
      <c r="H8293" s="21" t="s">
        <v>45</v>
      </c>
      <c r="I8293" s="21" t="s">
        <v>143</v>
      </c>
      <c r="J8293" s="21">
        <v>1.47</v>
      </c>
      <c r="K8293" s="21" t="s">
        <v>20</v>
      </c>
      <c r="L8293">
        <f t="shared" si="151"/>
        <v>2</v>
      </c>
      <c r="M8293">
        <f>MATCH(H:H,价格表!$B$4:$B$35,0)</f>
        <v>9</v>
      </c>
      <c r="N8293" s="27">
        <f>IF(J8293&lt;=0.3,INDEX(价格表!$B$4:$I$31,M8293,2),IF(AND(J8293&gt;0.3,J8293&lt;=1),INDEX(价格表!$B$4:$I$31,M8293,3),IF(AND(J8293&gt;1,J8293&lt;=2.2),INDEX(价格表!$B$4:$I$31,M8293,4),IF(AND(J8293&gt;2.2,J8293&lt;=3.3),INDEX(价格表!$B$4:$I$31,M8293,5),IF(AND(J8293&gt;3.3,J8293&lt;=4),INDEX(价格表!$B$4:$I$31,M8293,6),IF(AND(J8293&gt;4,J8293&lt;=5.5),INDEX(价格表!$B$4:$I$31,M8293,7),IF(J8293&gt;5.5,2.6+INDEX(价格表!$B$4:$I$31,M8293,8)*L8293)))))))</f>
        <v>2.15</v>
      </c>
    </row>
    <row r="8294" spans="1:14">
      <c r="A8294" s="20">
        <v>4311221324966</v>
      </c>
      <c r="B8294" s="18" t="s">
        <v>16</v>
      </c>
      <c r="C8294" s="21">
        <v>20201222</v>
      </c>
      <c r="D8294" s="21">
        <v>610538201209</v>
      </c>
      <c r="E8294" s="21" t="s">
        <v>16</v>
      </c>
      <c r="F8294" s="21">
        <v>20210101</v>
      </c>
      <c r="G8294" s="21" t="s">
        <v>17</v>
      </c>
      <c r="H8294" s="21" t="s">
        <v>23</v>
      </c>
      <c r="I8294" s="21" t="s">
        <v>24</v>
      </c>
      <c r="J8294" s="21">
        <v>1.44</v>
      </c>
      <c r="K8294" s="21" t="s">
        <v>20</v>
      </c>
      <c r="L8294">
        <f t="shared" si="151"/>
        <v>2</v>
      </c>
      <c r="M8294">
        <f>MATCH(H:H,价格表!$B$4:$B$35,0)</f>
        <v>15</v>
      </c>
      <c r="N8294" s="27">
        <f>IF(J8294&lt;=0.3,INDEX(价格表!$B$4:$I$31,M8294,2),IF(AND(J8294&gt;0.3,J8294&lt;=1),INDEX(价格表!$B$4:$I$31,M8294,3),IF(AND(J8294&gt;1,J8294&lt;=2.2),INDEX(价格表!$B$4:$I$31,M8294,4),IF(AND(J8294&gt;2.2,J8294&lt;=3.3),INDEX(价格表!$B$4:$I$31,M8294,5),IF(AND(J8294&gt;3.3,J8294&lt;=4),INDEX(价格表!$B$4:$I$31,M8294,6),IF(AND(J8294&gt;4,J8294&lt;=5.5),INDEX(价格表!$B$4:$I$31,M8294,7),IF(J8294&gt;5.5,2.6+INDEX(价格表!$B$4:$I$31,M8294,8)*L8294)))))))</f>
        <v>2.15</v>
      </c>
    </row>
    <row r="8295" spans="1:14">
      <c r="A8295" s="20">
        <v>4311221324967</v>
      </c>
      <c r="B8295" s="18" t="s">
        <v>16</v>
      </c>
      <c r="C8295" s="21">
        <v>20201222</v>
      </c>
      <c r="D8295" s="21">
        <v>610538201209</v>
      </c>
      <c r="E8295" s="21" t="s">
        <v>16</v>
      </c>
      <c r="F8295" s="21">
        <v>20210101</v>
      </c>
      <c r="G8295" s="21" t="s">
        <v>17</v>
      </c>
      <c r="H8295" s="21" t="s">
        <v>18</v>
      </c>
      <c r="I8295" s="21" t="s">
        <v>53</v>
      </c>
      <c r="J8295" s="21">
        <v>1.48</v>
      </c>
      <c r="K8295" s="21" t="s">
        <v>20</v>
      </c>
      <c r="L8295">
        <f t="shared" si="151"/>
        <v>2</v>
      </c>
      <c r="M8295">
        <f>MATCH(H:H,价格表!$B$4:$B$35,0)</f>
        <v>1</v>
      </c>
      <c r="N8295" s="27">
        <f>IF(J8295&lt;=0.3,INDEX(价格表!$B$4:$I$31,M8295,2),IF(AND(J8295&gt;0.3,J8295&lt;=1),INDEX(价格表!$B$4:$I$31,M8295,3),IF(AND(J8295&gt;1,J8295&lt;=2.2),INDEX(价格表!$B$4:$I$31,M8295,4),IF(AND(J8295&gt;2.2,J8295&lt;=3.3),INDEX(价格表!$B$4:$I$31,M8295,5),IF(AND(J8295&gt;3.3,J8295&lt;=4),INDEX(价格表!$B$4:$I$31,M8295,6),IF(AND(J8295&gt;4,J8295&lt;=5.5),INDEX(价格表!$B$4:$I$31,M8295,7),IF(J8295&gt;5.5,2.6+INDEX(价格表!$B$4:$I$31,M8295,8)*L8295)))))))</f>
        <v>2.15</v>
      </c>
    </row>
    <row r="8296" spans="1:14">
      <c r="A8296" s="20">
        <v>4311221324968</v>
      </c>
      <c r="B8296" s="18" t="s">
        <v>16</v>
      </c>
      <c r="C8296" s="21">
        <v>20201222</v>
      </c>
      <c r="D8296" s="21">
        <v>610538201209</v>
      </c>
      <c r="E8296" s="21" t="s">
        <v>16</v>
      </c>
      <c r="F8296" s="21">
        <v>20210101</v>
      </c>
      <c r="G8296" s="21" t="s">
        <v>17</v>
      </c>
      <c r="H8296" s="21" t="s">
        <v>27</v>
      </c>
      <c r="I8296" s="21" t="s">
        <v>70</v>
      </c>
      <c r="J8296" s="21">
        <v>1.46</v>
      </c>
      <c r="K8296" s="21" t="s">
        <v>20</v>
      </c>
      <c r="L8296">
        <f t="shared" si="151"/>
        <v>2</v>
      </c>
      <c r="M8296">
        <f>MATCH(H:H,价格表!$B$4:$B$35,0)</f>
        <v>3</v>
      </c>
      <c r="N8296" s="27">
        <f>IF(J8296&lt;=0.3,INDEX(价格表!$B$4:$I$31,M8296,2),IF(AND(J8296&gt;0.3,J8296&lt;=1),INDEX(价格表!$B$4:$I$31,M8296,3),IF(AND(J8296&gt;1,J8296&lt;=2.2),INDEX(价格表!$B$4:$I$31,M8296,4),IF(AND(J8296&gt;2.2,J8296&lt;=3.3),INDEX(价格表!$B$4:$I$31,M8296,5),IF(AND(J8296&gt;3.3,J8296&lt;=4),INDEX(价格表!$B$4:$I$31,M8296,6),IF(AND(J8296&gt;4,J8296&lt;=5.5),INDEX(价格表!$B$4:$I$31,M8296,7),IF(J8296&gt;5.5,2.6+INDEX(价格表!$B$4:$I$31,M8296,8)*L8296)))))))</f>
        <v>2.15</v>
      </c>
    </row>
    <row r="8297" spans="1:14">
      <c r="A8297" s="20">
        <v>4311221324969</v>
      </c>
      <c r="B8297" s="18" t="s">
        <v>16</v>
      </c>
      <c r="C8297" s="21">
        <v>20201222</v>
      </c>
      <c r="D8297" s="21">
        <v>610538201209</v>
      </c>
      <c r="E8297" s="21" t="s">
        <v>16</v>
      </c>
      <c r="F8297" s="21">
        <v>20210101</v>
      </c>
      <c r="G8297" s="21" t="s">
        <v>17</v>
      </c>
      <c r="H8297" s="21" t="s">
        <v>43</v>
      </c>
      <c r="I8297" s="21" t="s">
        <v>44</v>
      </c>
      <c r="J8297" s="21">
        <v>1.44</v>
      </c>
      <c r="K8297" s="21" t="s">
        <v>20</v>
      </c>
      <c r="L8297">
        <f t="shared" si="151"/>
        <v>2</v>
      </c>
      <c r="M8297">
        <f>MATCH(H:H,价格表!$B$4:$B$35,0)</f>
        <v>10</v>
      </c>
      <c r="N8297" s="27">
        <f>IF(J8297&lt;=0.3,INDEX(价格表!$B$4:$I$31,M8297,2),IF(AND(J8297&gt;0.3,J8297&lt;=1),INDEX(价格表!$B$4:$I$31,M8297,3),IF(AND(J8297&gt;1,J8297&lt;=2.2),INDEX(价格表!$B$4:$I$31,M8297,4),IF(AND(J8297&gt;2.2,J8297&lt;=3.3),INDEX(价格表!$B$4:$I$31,M8297,5),IF(AND(J8297&gt;3.3,J8297&lt;=4),INDEX(价格表!$B$4:$I$31,M8297,6),IF(AND(J8297&gt;4,J8297&lt;=5.5),INDEX(价格表!$B$4:$I$31,M8297,7),IF(J8297&gt;5.5,2.6+INDEX(价格表!$B$4:$I$31,M8297,8)*L8297)))))))</f>
        <v>2.15</v>
      </c>
    </row>
    <row r="8298" spans="1:14">
      <c r="A8298" s="20">
        <v>4311221324970</v>
      </c>
      <c r="B8298" s="18" t="s">
        <v>16</v>
      </c>
      <c r="C8298" s="21">
        <v>20201222</v>
      </c>
      <c r="D8298" s="21">
        <v>610538201209</v>
      </c>
      <c r="E8298" s="21" t="s">
        <v>16</v>
      </c>
      <c r="F8298" s="21">
        <v>20210101</v>
      </c>
      <c r="G8298" s="21" t="s">
        <v>17</v>
      </c>
      <c r="H8298" s="21" t="s">
        <v>18</v>
      </c>
      <c r="I8298" s="21" t="s">
        <v>61</v>
      </c>
      <c r="J8298" s="21">
        <v>1.5</v>
      </c>
      <c r="K8298" s="21" t="s">
        <v>20</v>
      </c>
      <c r="L8298">
        <f t="shared" si="151"/>
        <v>2</v>
      </c>
      <c r="M8298">
        <f>MATCH(H:H,价格表!$B$4:$B$35,0)</f>
        <v>1</v>
      </c>
      <c r="N8298" s="27">
        <f>IF(J8298&lt;=0.3,INDEX(价格表!$B$4:$I$31,M8298,2),IF(AND(J8298&gt;0.3,J8298&lt;=1),INDEX(价格表!$B$4:$I$31,M8298,3),IF(AND(J8298&gt;1,J8298&lt;=2.2),INDEX(价格表!$B$4:$I$31,M8298,4),IF(AND(J8298&gt;2.2,J8298&lt;=3.3),INDEX(价格表!$B$4:$I$31,M8298,5),IF(AND(J8298&gt;3.3,J8298&lt;=4),INDEX(价格表!$B$4:$I$31,M8298,6),IF(AND(J8298&gt;4,J8298&lt;=5.5),INDEX(价格表!$B$4:$I$31,M8298,7),IF(J8298&gt;5.5,2.6+INDEX(价格表!$B$4:$I$31,M8298,8)*L8298)))))))</f>
        <v>2.15</v>
      </c>
    </row>
    <row r="8299" spans="1:14">
      <c r="A8299" s="20">
        <v>4311221324971</v>
      </c>
      <c r="B8299" s="18" t="s">
        <v>16</v>
      </c>
      <c r="C8299" s="21">
        <v>20201222</v>
      </c>
      <c r="D8299" s="21">
        <v>610538201209</v>
      </c>
      <c r="E8299" s="21" t="s">
        <v>16</v>
      </c>
      <c r="F8299" s="21">
        <v>20210101</v>
      </c>
      <c r="G8299" s="21" t="s">
        <v>17</v>
      </c>
      <c r="H8299" s="21" t="s">
        <v>82</v>
      </c>
      <c r="I8299" s="21" t="s">
        <v>83</v>
      </c>
      <c r="J8299" s="21">
        <v>1.46</v>
      </c>
      <c r="K8299" s="21" t="s">
        <v>20</v>
      </c>
      <c r="L8299">
        <f t="shared" si="151"/>
        <v>2</v>
      </c>
      <c r="M8299">
        <f>MATCH(H:H,价格表!$B$4:$B$35,0)</f>
        <v>2</v>
      </c>
      <c r="N8299" s="27">
        <f>IF(J8299&lt;=0.3,INDEX(价格表!$B$4:$I$31,M8299,2),IF(AND(J8299&gt;0.3,J8299&lt;=1),INDEX(价格表!$B$4:$I$31,M8299,3),IF(AND(J8299&gt;1,J8299&lt;=2.2),INDEX(价格表!$B$4:$I$31,M8299,4),IF(AND(J8299&gt;2.2,J8299&lt;=3.3),INDEX(价格表!$B$4:$I$31,M8299,5),IF(AND(J8299&gt;3.3,J8299&lt;=4),INDEX(价格表!$B$4:$I$31,M8299,6),IF(AND(J8299&gt;4,J8299&lt;=5.5),INDEX(价格表!$B$4:$I$31,M8299,7),IF(J8299&gt;5.5,2.6+INDEX(价格表!$B$4:$I$31,M8299,8)*L8299)))))))</f>
        <v>2.15</v>
      </c>
    </row>
    <row r="8300" spans="1:14">
      <c r="A8300" s="20">
        <v>4311221324972</v>
      </c>
      <c r="B8300" s="18" t="s">
        <v>16</v>
      </c>
      <c r="C8300" s="21">
        <v>20201222</v>
      </c>
      <c r="D8300" s="21">
        <v>610538201209</v>
      </c>
      <c r="E8300" s="21" t="s">
        <v>16</v>
      </c>
      <c r="F8300" s="21">
        <v>20210101</v>
      </c>
      <c r="G8300" s="21" t="s">
        <v>17</v>
      </c>
      <c r="H8300" s="21" t="s">
        <v>25</v>
      </c>
      <c r="I8300" s="21" t="s">
        <v>26</v>
      </c>
      <c r="J8300" s="21">
        <v>1.48</v>
      </c>
      <c r="K8300" s="21" t="s">
        <v>20</v>
      </c>
      <c r="L8300">
        <f t="shared" si="151"/>
        <v>2</v>
      </c>
      <c r="M8300">
        <f>MATCH(H:H,价格表!$B$4:$B$35,0)</f>
        <v>25</v>
      </c>
      <c r="N8300" s="27">
        <f>IF(J8300&lt;=0.3,INDEX(价格表!$B$4:$I$31,M8300,2),IF(AND(J8300&gt;0.3,J8300&lt;=1),INDEX(价格表!$B$4:$I$31,M8300,3),IF(AND(J8300&gt;1,J8300&lt;=2.2),INDEX(价格表!$B$4:$I$31,M8300,4),IF(AND(J8300&gt;2.2,J8300&lt;=3.3),INDEX(价格表!$B$4:$I$31,M8300,5),IF(AND(J8300&gt;3.3,J8300&lt;=4),INDEX(价格表!$B$4:$I$31,M8300,6),IF(AND(J8300&gt;4,J8300&lt;=5.5),INDEX(价格表!$B$4:$I$31,M8300,7),IF(J8300&gt;5.5,2.6+INDEX(价格表!$B$4:$I$31,M8300,8)*L8300)))))))</f>
        <v>2.15</v>
      </c>
    </row>
    <row r="8301" spans="1:14">
      <c r="A8301" s="20">
        <v>4311221325323</v>
      </c>
      <c r="B8301" s="18" t="s">
        <v>16</v>
      </c>
      <c r="C8301" s="21">
        <v>20201222</v>
      </c>
      <c r="D8301" s="21">
        <v>610538201209</v>
      </c>
      <c r="E8301" s="21" t="s">
        <v>16</v>
      </c>
      <c r="F8301" s="21">
        <v>20210101</v>
      </c>
      <c r="G8301" s="21" t="s">
        <v>17</v>
      </c>
      <c r="H8301" s="21" t="s">
        <v>27</v>
      </c>
      <c r="I8301" s="21" t="s">
        <v>210</v>
      </c>
      <c r="J8301" s="21">
        <v>1.44</v>
      </c>
      <c r="K8301" s="21" t="s">
        <v>20</v>
      </c>
      <c r="L8301">
        <f t="shared" si="151"/>
        <v>2</v>
      </c>
      <c r="M8301">
        <f>MATCH(H:H,价格表!$B$4:$B$35,0)</f>
        <v>3</v>
      </c>
      <c r="N8301" s="27">
        <f>IF(J8301&lt;=0.3,INDEX(价格表!$B$4:$I$31,M8301,2),IF(AND(J8301&gt;0.3,J8301&lt;=1),INDEX(价格表!$B$4:$I$31,M8301,3),IF(AND(J8301&gt;1,J8301&lt;=2.2),INDEX(价格表!$B$4:$I$31,M8301,4),IF(AND(J8301&gt;2.2,J8301&lt;=3.3),INDEX(价格表!$B$4:$I$31,M8301,5),IF(AND(J8301&gt;3.3,J8301&lt;=4),INDEX(价格表!$B$4:$I$31,M8301,6),IF(AND(J8301&gt;4,J8301&lt;=5.5),INDEX(价格表!$B$4:$I$31,M8301,7),IF(J8301&gt;5.5,2.6+INDEX(价格表!$B$4:$I$31,M8301,8)*L8301)))))))</f>
        <v>2.15</v>
      </c>
    </row>
    <row r="8302" spans="1:14">
      <c r="A8302" s="20">
        <v>4311221325324</v>
      </c>
      <c r="B8302" s="18" t="s">
        <v>16</v>
      </c>
      <c r="C8302" s="21">
        <v>20201222</v>
      </c>
      <c r="D8302" s="21">
        <v>610538201209</v>
      </c>
      <c r="E8302" s="21" t="s">
        <v>16</v>
      </c>
      <c r="F8302" s="21">
        <v>20210101</v>
      </c>
      <c r="G8302" s="21" t="s">
        <v>17</v>
      </c>
      <c r="H8302" s="21" t="s">
        <v>23</v>
      </c>
      <c r="I8302" s="21" t="s">
        <v>189</v>
      </c>
      <c r="J8302" s="21">
        <v>1.47</v>
      </c>
      <c r="K8302" s="21" t="s">
        <v>20</v>
      </c>
      <c r="L8302">
        <f t="shared" si="151"/>
        <v>2</v>
      </c>
      <c r="M8302">
        <f>MATCH(H:H,价格表!$B$4:$B$35,0)</f>
        <v>15</v>
      </c>
      <c r="N8302" s="27">
        <f>IF(J8302&lt;=0.3,INDEX(价格表!$B$4:$I$31,M8302,2),IF(AND(J8302&gt;0.3,J8302&lt;=1),INDEX(价格表!$B$4:$I$31,M8302,3),IF(AND(J8302&gt;1,J8302&lt;=2.2),INDEX(价格表!$B$4:$I$31,M8302,4),IF(AND(J8302&gt;2.2,J8302&lt;=3.3),INDEX(价格表!$B$4:$I$31,M8302,5),IF(AND(J8302&gt;3.3,J8302&lt;=4),INDEX(价格表!$B$4:$I$31,M8302,6),IF(AND(J8302&gt;4,J8302&lt;=5.5),INDEX(价格表!$B$4:$I$31,M8302,7),IF(J8302&gt;5.5,2.6+INDEX(价格表!$B$4:$I$31,M8302,8)*L8302)))))))</f>
        <v>2.15</v>
      </c>
    </row>
    <row r="8303" spans="1:14">
      <c r="A8303" s="20">
        <v>4311221325325</v>
      </c>
      <c r="B8303" s="18" t="s">
        <v>16</v>
      </c>
      <c r="C8303" s="21">
        <v>20201222</v>
      </c>
      <c r="D8303" s="21">
        <v>610538201209</v>
      </c>
      <c r="E8303" s="21" t="s">
        <v>16</v>
      </c>
      <c r="F8303" s="21">
        <v>20210101</v>
      </c>
      <c r="G8303" s="21" t="s">
        <v>17</v>
      </c>
      <c r="H8303" s="21" t="s">
        <v>25</v>
      </c>
      <c r="I8303" s="21" t="s">
        <v>26</v>
      </c>
      <c r="J8303" s="21">
        <v>1.45</v>
      </c>
      <c r="K8303" s="21" t="s">
        <v>20</v>
      </c>
      <c r="L8303">
        <f t="shared" si="151"/>
        <v>2</v>
      </c>
      <c r="M8303">
        <f>MATCH(H:H,价格表!$B$4:$B$35,0)</f>
        <v>25</v>
      </c>
      <c r="N8303" s="27">
        <f>IF(J8303&lt;=0.3,INDEX(价格表!$B$4:$I$31,M8303,2),IF(AND(J8303&gt;0.3,J8303&lt;=1),INDEX(价格表!$B$4:$I$31,M8303,3),IF(AND(J8303&gt;1,J8303&lt;=2.2),INDEX(价格表!$B$4:$I$31,M8303,4),IF(AND(J8303&gt;2.2,J8303&lt;=3.3),INDEX(价格表!$B$4:$I$31,M8303,5),IF(AND(J8303&gt;3.3,J8303&lt;=4),INDEX(价格表!$B$4:$I$31,M8303,6),IF(AND(J8303&gt;4,J8303&lt;=5.5),INDEX(价格表!$B$4:$I$31,M8303,7),IF(J8303&gt;5.5,2.6+INDEX(价格表!$B$4:$I$31,M8303,8)*L8303)))))))</f>
        <v>2.15</v>
      </c>
    </row>
    <row r="8304" spans="1:14">
      <c r="A8304" s="20">
        <v>4311221325326</v>
      </c>
      <c r="B8304" s="18" t="s">
        <v>16</v>
      </c>
      <c r="C8304" s="21">
        <v>20201222</v>
      </c>
      <c r="D8304" s="21">
        <v>610538201209</v>
      </c>
      <c r="E8304" s="21" t="s">
        <v>16</v>
      </c>
      <c r="F8304" s="21">
        <v>20210101</v>
      </c>
      <c r="G8304" s="21" t="s">
        <v>17</v>
      </c>
      <c r="H8304" s="21" t="s">
        <v>18</v>
      </c>
      <c r="I8304" s="21" t="s">
        <v>237</v>
      </c>
      <c r="J8304" s="21">
        <v>1.5</v>
      </c>
      <c r="K8304" s="21" t="s">
        <v>20</v>
      </c>
      <c r="L8304">
        <f t="shared" si="151"/>
        <v>2</v>
      </c>
      <c r="M8304">
        <f>MATCH(H:H,价格表!$B$4:$B$35,0)</f>
        <v>1</v>
      </c>
      <c r="N8304" s="27">
        <f>IF(J8304&lt;=0.3,INDEX(价格表!$B$4:$I$31,M8304,2),IF(AND(J8304&gt;0.3,J8304&lt;=1),INDEX(价格表!$B$4:$I$31,M8304,3),IF(AND(J8304&gt;1,J8304&lt;=2.2),INDEX(价格表!$B$4:$I$31,M8304,4),IF(AND(J8304&gt;2.2,J8304&lt;=3.3),INDEX(价格表!$B$4:$I$31,M8304,5),IF(AND(J8304&gt;3.3,J8304&lt;=4),INDEX(价格表!$B$4:$I$31,M8304,6),IF(AND(J8304&gt;4,J8304&lt;=5.5),INDEX(价格表!$B$4:$I$31,M8304,7),IF(J8304&gt;5.5,2.6+INDEX(价格表!$B$4:$I$31,M8304,8)*L8304)))))))</f>
        <v>2.15</v>
      </c>
    </row>
    <row r="8305" spans="1:14">
      <c r="A8305" s="20">
        <v>4311221325327</v>
      </c>
      <c r="B8305" s="18" t="s">
        <v>16</v>
      </c>
      <c r="C8305" s="21">
        <v>20201222</v>
      </c>
      <c r="D8305" s="21">
        <v>610538201209</v>
      </c>
      <c r="E8305" s="21" t="s">
        <v>16</v>
      </c>
      <c r="F8305" s="21">
        <v>20210101</v>
      </c>
      <c r="G8305" s="21" t="s">
        <v>17</v>
      </c>
      <c r="H8305" s="21" t="s">
        <v>54</v>
      </c>
      <c r="I8305" s="21" t="s">
        <v>94</v>
      </c>
      <c r="J8305" s="21">
        <v>1.48</v>
      </c>
      <c r="K8305" s="21" t="s">
        <v>20</v>
      </c>
      <c r="L8305">
        <f t="shared" si="151"/>
        <v>2</v>
      </c>
      <c r="M8305">
        <f>MATCH(H:H,价格表!$B$4:$B$35,0)</f>
        <v>14</v>
      </c>
      <c r="N8305" s="27">
        <f>IF(J8305&lt;=0.3,INDEX(价格表!$B$4:$I$31,M8305,2),IF(AND(J8305&gt;0.3,J8305&lt;=1),INDEX(价格表!$B$4:$I$31,M8305,3),IF(AND(J8305&gt;1,J8305&lt;=2.2),INDEX(价格表!$B$4:$I$31,M8305,4),IF(AND(J8305&gt;2.2,J8305&lt;=3.3),INDEX(价格表!$B$4:$I$31,M8305,5),IF(AND(J8305&gt;3.3,J8305&lt;=4),INDEX(价格表!$B$4:$I$31,M8305,6),IF(AND(J8305&gt;4,J8305&lt;=5.5),INDEX(价格表!$B$4:$I$31,M8305,7),IF(J8305&gt;5.5,2.6+INDEX(价格表!$B$4:$I$31,M8305,8)*L8305)))))))</f>
        <v>2.15</v>
      </c>
    </row>
    <row r="8306" spans="1:14">
      <c r="A8306" s="20">
        <v>4311221325328</v>
      </c>
      <c r="B8306" s="18" t="s">
        <v>16</v>
      </c>
      <c r="C8306" s="21">
        <v>20201222</v>
      </c>
      <c r="D8306" s="21">
        <v>610538201209</v>
      </c>
      <c r="E8306" s="21" t="s">
        <v>16</v>
      </c>
      <c r="F8306" s="21">
        <v>20210101</v>
      </c>
      <c r="G8306" s="21" t="s">
        <v>17</v>
      </c>
      <c r="H8306" s="21" t="s">
        <v>50</v>
      </c>
      <c r="I8306" s="21" t="s">
        <v>62</v>
      </c>
      <c r="J8306" s="21">
        <v>1.51</v>
      </c>
      <c r="K8306" s="21" t="s">
        <v>20</v>
      </c>
      <c r="L8306">
        <f t="shared" si="151"/>
        <v>2</v>
      </c>
      <c r="M8306">
        <f>MATCH(H:H,价格表!$B$4:$B$35,0)</f>
        <v>4</v>
      </c>
      <c r="N8306" s="27">
        <f>IF(J8306&lt;=0.3,INDEX(价格表!$B$4:$I$31,M8306,2),IF(AND(J8306&gt;0.3,J8306&lt;=1),INDEX(价格表!$B$4:$I$31,M8306,3),IF(AND(J8306&gt;1,J8306&lt;=2.2),INDEX(价格表!$B$4:$I$31,M8306,4),IF(AND(J8306&gt;2.2,J8306&lt;=3.3),INDEX(价格表!$B$4:$I$31,M8306,5),IF(AND(J8306&gt;3.3,J8306&lt;=4),INDEX(价格表!$B$4:$I$31,M8306,6),IF(AND(J8306&gt;4,J8306&lt;=5.5),INDEX(价格表!$B$4:$I$31,M8306,7),IF(J8306&gt;5.5,2.6+INDEX(价格表!$B$4:$I$31,M8306,8)*L8306)))))))</f>
        <v>2.15</v>
      </c>
    </row>
    <row r="8307" spans="1:14">
      <c r="A8307" s="20">
        <v>4311221325329</v>
      </c>
      <c r="B8307" s="18" t="s">
        <v>16</v>
      </c>
      <c r="C8307" s="21">
        <v>20201222</v>
      </c>
      <c r="D8307" s="21">
        <v>610538201209</v>
      </c>
      <c r="E8307" s="21" t="s">
        <v>16</v>
      </c>
      <c r="F8307" s="21">
        <v>20210101</v>
      </c>
      <c r="G8307" s="21" t="s">
        <v>17</v>
      </c>
      <c r="H8307" s="21" t="s">
        <v>68</v>
      </c>
      <c r="I8307" s="21" t="s">
        <v>234</v>
      </c>
      <c r="J8307" s="21">
        <v>1.48</v>
      </c>
      <c r="K8307" s="21" t="s">
        <v>20</v>
      </c>
      <c r="L8307">
        <f t="shared" si="151"/>
        <v>2</v>
      </c>
      <c r="M8307">
        <f>MATCH(H:H,价格表!$B$4:$B$35,0)</f>
        <v>5</v>
      </c>
      <c r="N8307" s="27">
        <f>IF(J8307&lt;=0.3,INDEX(价格表!$B$4:$I$31,M8307,2),IF(AND(J8307&gt;0.3,J8307&lt;=1),INDEX(价格表!$B$4:$I$31,M8307,3),IF(AND(J8307&gt;1,J8307&lt;=2.2),INDEX(价格表!$B$4:$I$31,M8307,4),IF(AND(J8307&gt;2.2,J8307&lt;=3.3),INDEX(价格表!$B$4:$I$31,M8307,5),IF(AND(J8307&gt;3.3,J8307&lt;=4),INDEX(价格表!$B$4:$I$31,M8307,6),IF(AND(J8307&gt;4,J8307&lt;=5.5),INDEX(价格表!$B$4:$I$31,M8307,7),IF(J8307&gt;5.5,2.6+INDEX(价格表!$B$4:$I$31,M8307,8)*L8307)))))))</f>
        <v>2.15</v>
      </c>
    </row>
    <row r="8308" spans="1:14">
      <c r="A8308" s="20">
        <v>4311221325331</v>
      </c>
      <c r="B8308" s="18" t="s">
        <v>16</v>
      </c>
      <c r="C8308" s="21">
        <v>20201222</v>
      </c>
      <c r="D8308" s="21">
        <v>610538201209</v>
      </c>
      <c r="E8308" s="21" t="s">
        <v>16</v>
      </c>
      <c r="F8308" s="21">
        <v>20210101</v>
      </c>
      <c r="G8308" s="21" t="s">
        <v>17</v>
      </c>
      <c r="H8308" s="21" t="s">
        <v>54</v>
      </c>
      <c r="I8308" s="21" t="s">
        <v>376</v>
      </c>
      <c r="J8308" s="21">
        <v>1.47</v>
      </c>
      <c r="K8308" s="21" t="s">
        <v>20</v>
      </c>
      <c r="L8308">
        <f t="shared" si="151"/>
        <v>2</v>
      </c>
      <c r="M8308">
        <f>MATCH(H:H,价格表!$B$4:$B$35,0)</f>
        <v>14</v>
      </c>
      <c r="N8308" s="27">
        <f>IF(J8308&lt;=0.3,INDEX(价格表!$B$4:$I$31,M8308,2),IF(AND(J8308&gt;0.3,J8308&lt;=1),INDEX(价格表!$B$4:$I$31,M8308,3),IF(AND(J8308&gt;1,J8308&lt;=2.2),INDEX(价格表!$B$4:$I$31,M8308,4),IF(AND(J8308&gt;2.2,J8308&lt;=3.3),INDEX(价格表!$B$4:$I$31,M8308,5),IF(AND(J8308&gt;3.3,J8308&lt;=4),INDEX(价格表!$B$4:$I$31,M8308,6),IF(AND(J8308&gt;4,J8308&lt;=5.5),INDEX(价格表!$B$4:$I$31,M8308,7),IF(J8308&gt;5.5,2.6+INDEX(价格表!$B$4:$I$31,M8308,8)*L8308)))))))</f>
        <v>2.15</v>
      </c>
    </row>
    <row r="8309" spans="1:14">
      <c r="A8309" s="20">
        <v>4311221330359</v>
      </c>
      <c r="B8309" s="18" t="s">
        <v>16</v>
      </c>
      <c r="C8309" s="21">
        <v>20201222</v>
      </c>
      <c r="D8309" s="21">
        <v>610538201209</v>
      </c>
      <c r="E8309" s="21" t="s">
        <v>16</v>
      </c>
      <c r="F8309" s="21">
        <v>20210101</v>
      </c>
      <c r="G8309" s="21" t="s">
        <v>17</v>
      </c>
      <c r="H8309" s="21" t="s">
        <v>82</v>
      </c>
      <c r="I8309" s="21" t="s">
        <v>83</v>
      </c>
      <c r="J8309" s="21">
        <v>1.46</v>
      </c>
      <c r="K8309" s="21" t="s">
        <v>20</v>
      </c>
      <c r="L8309">
        <f t="shared" si="151"/>
        <v>2</v>
      </c>
      <c r="M8309">
        <f>MATCH(H:H,价格表!$B$4:$B$35,0)</f>
        <v>2</v>
      </c>
      <c r="N8309" s="27">
        <f>IF(J8309&lt;=0.3,INDEX(价格表!$B$4:$I$31,M8309,2),IF(AND(J8309&gt;0.3,J8309&lt;=1),INDEX(价格表!$B$4:$I$31,M8309,3),IF(AND(J8309&gt;1,J8309&lt;=2.2),INDEX(价格表!$B$4:$I$31,M8309,4),IF(AND(J8309&gt;2.2,J8309&lt;=3.3),INDEX(价格表!$B$4:$I$31,M8309,5),IF(AND(J8309&gt;3.3,J8309&lt;=4),INDEX(价格表!$B$4:$I$31,M8309,6),IF(AND(J8309&gt;4,J8309&lt;=5.5),INDEX(价格表!$B$4:$I$31,M8309,7),IF(J8309&gt;5.5,2.6+INDEX(价格表!$B$4:$I$31,M8309,8)*L8309)))))))</f>
        <v>2.15</v>
      </c>
    </row>
    <row r="8310" spans="1:14">
      <c r="A8310" s="20">
        <v>4311221330361</v>
      </c>
      <c r="B8310" s="18" t="s">
        <v>16</v>
      </c>
      <c r="C8310" s="21">
        <v>20201222</v>
      </c>
      <c r="D8310" s="21">
        <v>610538201209</v>
      </c>
      <c r="E8310" s="21" t="s">
        <v>16</v>
      </c>
      <c r="F8310" s="21">
        <v>20210101</v>
      </c>
      <c r="G8310" s="21" t="s">
        <v>17</v>
      </c>
      <c r="H8310" s="21" t="s">
        <v>39</v>
      </c>
      <c r="I8310" s="21" t="s">
        <v>235</v>
      </c>
      <c r="J8310" s="21">
        <v>1.44</v>
      </c>
      <c r="K8310" s="21" t="s">
        <v>20</v>
      </c>
      <c r="L8310">
        <f t="shared" si="151"/>
        <v>2</v>
      </c>
      <c r="M8310">
        <f>MATCH(H:H,价格表!$B$4:$B$35,0)</f>
        <v>23</v>
      </c>
      <c r="N8310" s="27">
        <f>IF(J8310&lt;=0.3,INDEX(价格表!$B$4:$I$31,M8310,2),IF(AND(J8310&gt;0.3,J8310&lt;=1),INDEX(价格表!$B$4:$I$31,M8310,3),IF(AND(J8310&gt;1,J8310&lt;=2.2),INDEX(价格表!$B$4:$I$31,M8310,4),IF(AND(J8310&gt;2.2,J8310&lt;=3.3),INDEX(价格表!$B$4:$I$31,M8310,5),IF(AND(J8310&gt;3.3,J8310&lt;=4),INDEX(价格表!$B$4:$I$31,M8310,6),IF(AND(J8310&gt;4,J8310&lt;=5.5),INDEX(价格表!$B$4:$I$31,M8310,7),IF(J8310&gt;5.5,2.6+INDEX(价格表!$B$4:$I$31,M8310,8)*L8310)))))))</f>
        <v>2.15</v>
      </c>
    </row>
    <row r="8311" spans="1:14">
      <c r="A8311" s="20">
        <v>4311221330363</v>
      </c>
      <c r="B8311" s="18" t="s">
        <v>16</v>
      </c>
      <c r="C8311" s="21">
        <v>20201222</v>
      </c>
      <c r="D8311" s="21">
        <v>610538201209</v>
      </c>
      <c r="E8311" s="21" t="s">
        <v>16</v>
      </c>
      <c r="F8311" s="21">
        <v>20210101</v>
      </c>
      <c r="G8311" s="21" t="s">
        <v>17</v>
      </c>
      <c r="H8311" s="21" t="s">
        <v>27</v>
      </c>
      <c r="I8311" s="21" t="s">
        <v>210</v>
      </c>
      <c r="J8311" s="21">
        <v>3.3</v>
      </c>
      <c r="K8311" s="21" t="s">
        <v>20</v>
      </c>
      <c r="L8311">
        <f t="shared" si="151"/>
        <v>4</v>
      </c>
      <c r="M8311">
        <f>MATCH(H:H,价格表!$B$4:$B$35,0)</f>
        <v>3</v>
      </c>
      <c r="N8311" s="27">
        <f>IF(J8311&lt;=0.3,INDEX(价格表!$B$4:$I$31,M8311,2),IF(AND(J8311&gt;0.3,J8311&lt;=1),INDEX(价格表!$B$4:$I$31,M8311,3),IF(AND(J8311&gt;1,J8311&lt;=2.2),INDEX(价格表!$B$4:$I$31,M8311,4),IF(AND(J8311&gt;2.2,J8311&lt;=3.3),INDEX(价格表!$B$4:$I$31,M8311,5),IF(AND(J8311&gt;3.3,J8311&lt;=4),INDEX(价格表!$B$4:$I$31,M8311,6),IF(AND(J8311&gt;4,J8311&lt;=5.5),INDEX(价格表!$B$4:$I$31,M8311,7),IF(J8311&gt;5.5,2.6+INDEX(价格表!$B$4:$I$31,M8311,8)*L8311)))))))</f>
        <v>2.5</v>
      </c>
    </row>
    <row r="8312" spans="1:14">
      <c r="A8312" s="20">
        <v>4311221330364</v>
      </c>
      <c r="B8312" s="18" t="s">
        <v>16</v>
      </c>
      <c r="C8312" s="21">
        <v>20201222</v>
      </c>
      <c r="D8312" s="21">
        <v>610538201209</v>
      </c>
      <c r="E8312" s="21" t="s">
        <v>16</v>
      </c>
      <c r="F8312" s="21">
        <v>20210101</v>
      </c>
      <c r="G8312" s="21" t="s">
        <v>17</v>
      </c>
      <c r="H8312" s="21" t="s">
        <v>50</v>
      </c>
      <c r="I8312" s="21" t="s">
        <v>125</v>
      </c>
      <c r="J8312" s="21">
        <v>1.58</v>
      </c>
      <c r="K8312" s="21" t="s">
        <v>20</v>
      </c>
      <c r="L8312">
        <f t="shared" si="151"/>
        <v>2</v>
      </c>
      <c r="M8312">
        <f>MATCH(H:H,价格表!$B$4:$B$35,0)</f>
        <v>4</v>
      </c>
      <c r="N8312" s="27">
        <f>IF(J8312&lt;=0.3,INDEX(价格表!$B$4:$I$31,M8312,2),IF(AND(J8312&gt;0.3,J8312&lt;=1),INDEX(价格表!$B$4:$I$31,M8312,3),IF(AND(J8312&gt;1,J8312&lt;=2.2),INDEX(价格表!$B$4:$I$31,M8312,4),IF(AND(J8312&gt;2.2,J8312&lt;=3.3),INDEX(价格表!$B$4:$I$31,M8312,5),IF(AND(J8312&gt;3.3,J8312&lt;=4),INDEX(价格表!$B$4:$I$31,M8312,6),IF(AND(J8312&gt;4,J8312&lt;=5.5),INDEX(价格表!$B$4:$I$31,M8312,7),IF(J8312&gt;5.5,2.6+INDEX(价格表!$B$4:$I$31,M8312,8)*L8312)))))))</f>
        <v>2.15</v>
      </c>
    </row>
    <row r="8313" spans="1:14">
      <c r="A8313" s="20">
        <v>4311221330365</v>
      </c>
      <c r="B8313" s="18" t="s">
        <v>16</v>
      </c>
      <c r="C8313" s="21">
        <v>20201222</v>
      </c>
      <c r="D8313" s="21">
        <v>610538201209</v>
      </c>
      <c r="E8313" s="21" t="s">
        <v>16</v>
      </c>
      <c r="F8313" s="21">
        <v>20210101</v>
      </c>
      <c r="G8313" s="21" t="s">
        <v>17</v>
      </c>
      <c r="H8313" s="21" t="s">
        <v>54</v>
      </c>
      <c r="I8313" s="21" t="s">
        <v>273</v>
      </c>
      <c r="J8313" s="21">
        <v>1.44</v>
      </c>
      <c r="K8313" s="21" t="s">
        <v>20</v>
      </c>
      <c r="L8313">
        <f t="shared" si="151"/>
        <v>2</v>
      </c>
      <c r="M8313">
        <f>MATCH(H:H,价格表!$B$4:$B$35,0)</f>
        <v>14</v>
      </c>
      <c r="N8313" s="27">
        <f>IF(J8313&lt;=0.3,INDEX(价格表!$B$4:$I$31,M8313,2),IF(AND(J8313&gt;0.3,J8313&lt;=1),INDEX(价格表!$B$4:$I$31,M8313,3),IF(AND(J8313&gt;1,J8313&lt;=2.2),INDEX(价格表!$B$4:$I$31,M8313,4),IF(AND(J8313&gt;2.2,J8313&lt;=3.3),INDEX(价格表!$B$4:$I$31,M8313,5),IF(AND(J8313&gt;3.3,J8313&lt;=4),INDEX(价格表!$B$4:$I$31,M8313,6),IF(AND(J8313&gt;4,J8313&lt;=5.5),INDEX(价格表!$B$4:$I$31,M8313,7),IF(J8313&gt;5.5,2.6+INDEX(价格表!$B$4:$I$31,M8313,8)*L8313)))))))</f>
        <v>2.15</v>
      </c>
    </row>
    <row r="8314" spans="1:14">
      <c r="A8314" s="20">
        <v>4311221330366</v>
      </c>
      <c r="B8314" s="18" t="s">
        <v>16</v>
      </c>
      <c r="C8314" s="21">
        <v>20201222</v>
      </c>
      <c r="D8314" s="21">
        <v>610538201209</v>
      </c>
      <c r="E8314" s="21" t="s">
        <v>16</v>
      </c>
      <c r="F8314" s="21">
        <v>20210101</v>
      </c>
      <c r="G8314" s="21" t="s">
        <v>17</v>
      </c>
      <c r="H8314" s="21" t="s">
        <v>43</v>
      </c>
      <c r="I8314" s="21" t="s">
        <v>44</v>
      </c>
      <c r="J8314" s="21">
        <v>1.46</v>
      </c>
      <c r="K8314" s="21" t="s">
        <v>20</v>
      </c>
      <c r="L8314">
        <f t="shared" si="151"/>
        <v>2</v>
      </c>
      <c r="M8314">
        <f>MATCH(H:H,价格表!$B$4:$B$35,0)</f>
        <v>10</v>
      </c>
      <c r="N8314" s="27">
        <f>IF(J8314&lt;=0.3,INDEX(价格表!$B$4:$I$31,M8314,2),IF(AND(J8314&gt;0.3,J8314&lt;=1),INDEX(价格表!$B$4:$I$31,M8314,3),IF(AND(J8314&gt;1,J8314&lt;=2.2),INDEX(价格表!$B$4:$I$31,M8314,4),IF(AND(J8314&gt;2.2,J8314&lt;=3.3),INDEX(价格表!$B$4:$I$31,M8314,5),IF(AND(J8314&gt;3.3,J8314&lt;=4),INDEX(价格表!$B$4:$I$31,M8314,6),IF(AND(J8314&gt;4,J8314&lt;=5.5),INDEX(价格表!$B$4:$I$31,M8314,7),IF(J8314&gt;5.5,2.6+INDEX(价格表!$B$4:$I$31,M8314,8)*L8314)))))))</f>
        <v>2.15</v>
      </c>
    </row>
    <row r="8315" spans="1:14">
      <c r="A8315" s="20">
        <v>4311221330368</v>
      </c>
      <c r="B8315" s="18" t="s">
        <v>16</v>
      </c>
      <c r="C8315" s="21">
        <v>20201222</v>
      </c>
      <c r="D8315" s="21">
        <v>610538201209</v>
      </c>
      <c r="E8315" s="21" t="s">
        <v>16</v>
      </c>
      <c r="F8315" s="21">
        <v>20210101</v>
      </c>
      <c r="G8315" s="21" t="s">
        <v>17</v>
      </c>
      <c r="H8315" s="21" t="s">
        <v>68</v>
      </c>
      <c r="I8315" s="21" t="s">
        <v>175</v>
      </c>
      <c r="J8315" s="21">
        <v>1.54</v>
      </c>
      <c r="K8315" s="21" t="s">
        <v>20</v>
      </c>
      <c r="L8315">
        <f t="shared" si="151"/>
        <v>2</v>
      </c>
      <c r="M8315">
        <f>MATCH(H:H,价格表!$B$4:$B$35,0)</f>
        <v>5</v>
      </c>
      <c r="N8315" s="27">
        <f>IF(J8315&lt;=0.3,INDEX(价格表!$B$4:$I$31,M8315,2),IF(AND(J8315&gt;0.3,J8315&lt;=1),INDEX(价格表!$B$4:$I$31,M8315,3),IF(AND(J8315&gt;1,J8315&lt;=2.2),INDEX(价格表!$B$4:$I$31,M8315,4),IF(AND(J8315&gt;2.2,J8315&lt;=3.3),INDEX(价格表!$B$4:$I$31,M8315,5),IF(AND(J8315&gt;3.3,J8315&lt;=4),INDEX(价格表!$B$4:$I$31,M8315,6),IF(AND(J8315&gt;4,J8315&lt;=5.5),INDEX(价格表!$B$4:$I$31,M8315,7),IF(J8315&gt;5.5,2.6+INDEX(价格表!$B$4:$I$31,M8315,8)*L8315)))))))</f>
        <v>2.15</v>
      </c>
    </row>
    <row r="8316" spans="1:14">
      <c r="A8316" s="20">
        <v>4311221331329</v>
      </c>
      <c r="B8316" s="18" t="s">
        <v>16</v>
      </c>
      <c r="C8316" s="21">
        <v>20201222</v>
      </c>
      <c r="D8316" s="21">
        <v>610538201209</v>
      </c>
      <c r="E8316" s="21" t="s">
        <v>16</v>
      </c>
      <c r="F8316" s="21">
        <v>20210101</v>
      </c>
      <c r="G8316" s="21" t="s">
        <v>17</v>
      </c>
      <c r="H8316" s="21" t="s">
        <v>56</v>
      </c>
      <c r="I8316" s="21" t="s">
        <v>261</v>
      </c>
      <c r="J8316" s="21">
        <v>1.44</v>
      </c>
      <c r="K8316" s="21" t="s">
        <v>20</v>
      </c>
      <c r="L8316">
        <f t="shared" si="151"/>
        <v>2</v>
      </c>
      <c r="M8316">
        <f>MATCH(H:H,价格表!$B$4:$B$35,0)</f>
        <v>11</v>
      </c>
      <c r="N8316" s="27">
        <f>IF(J8316&lt;=0.3,INDEX(价格表!$B$4:$I$31,M8316,2),IF(AND(J8316&gt;0.3,J8316&lt;=1),INDEX(价格表!$B$4:$I$31,M8316,3),IF(AND(J8316&gt;1,J8316&lt;=2.2),INDEX(价格表!$B$4:$I$31,M8316,4),IF(AND(J8316&gt;2.2,J8316&lt;=3.3),INDEX(价格表!$B$4:$I$31,M8316,5),IF(AND(J8316&gt;3.3,J8316&lt;=4),INDEX(价格表!$B$4:$I$31,M8316,6),IF(AND(J8316&gt;4,J8316&lt;=5.5),INDEX(价格表!$B$4:$I$31,M8316,7),IF(J8316&gt;5.5,2.6+INDEX(价格表!$B$4:$I$31,M8316,8)*L8316)))))))</f>
        <v>2.15</v>
      </c>
    </row>
    <row r="8317" spans="1:14">
      <c r="A8317" s="20">
        <v>4311221331330</v>
      </c>
      <c r="B8317" s="18" t="s">
        <v>16</v>
      </c>
      <c r="C8317" s="21">
        <v>20201222</v>
      </c>
      <c r="D8317" s="21">
        <v>610538201209</v>
      </c>
      <c r="E8317" s="21" t="s">
        <v>16</v>
      </c>
      <c r="F8317" s="21">
        <v>20210101</v>
      </c>
      <c r="G8317" s="21" t="s">
        <v>17</v>
      </c>
      <c r="H8317" s="21" t="s">
        <v>27</v>
      </c>
      <c r="I8317" s="21" t="s">
        <v>211</v>
      </c>
      <c r="J8317" s="21">
        <v>1.44</v>
      </c>
      <c r="K8317" s="21" t="s">
        <v>20</v>
      </c>
      <c r="L8317">
        <f t="shared" si="151"/>
        <v>2</v>
      </c>
      <c r="M8317">
        <f>MATCH(H:H,价格表!$B$4:$B$35,0)</f>
        <v>3</v>
      </c>
      <c r="N8317" s="27">
        <f>IF(J8317&lt;=0.3,INDEX(价格表!$B$4:$I$31,M8317,2),IF(AND(J8317&gt;0.3,J8317&lt;=1),INDEX(价格表!$B$4:$I$31,M8317,3),IF(AND(J8317&gt;1,J8317&lt;=2.2),INDEX(价格表!$B$4:$I$31,M8317,4),IF(AND(J8317&gt;2.2,J8317&lt;=3.3),INDEX(价格表!$B$4:$I$31,M8317,5),IF(AND(J8317&gt;3.3,J8317&lt;=4),INDEX(价格表!$B$4:$I$31,M8317,6),IF(AND(J8317&gt;4,J8317&lt;=5.5),INDEX(价格表!$B$4:$I$31,M8317,7),IF(J8317&gt;5.5,2.6+INDEX(价格表!$B$4:$I$31,M8317,8)*L8317)))))))</f>
        <v>2.15</v>
      </c>
    </row>
    <row r="8318" spans="1:14">
      <c r="A8318" s="20">
        <v>4311221331333</v>
      </c>
      <c r="B8318" s="18" t="s">
        <v>16</v>
      </c>
      <c r="C8318" s="21">
        <v>20201222</v>
      </c>
      <c r="D8318" s="21">
        <v>610538201209</v>
      </c>
      <c r="E8318" s="21" t="s">
        <v>16</v>
      </c>
      <c r="F8318" s="21">
        <v>20210101</v>
      </c>
      <c r="G8318" s="21" t="s">
        <v>17</v>
      </c>
      <c r="H8318" s="21" t="s">
        <v>45</v>
      </c>
      <c r="I8318" s="21" t="s">
        <v>143</v>
      </c>
      <c r="J8318" s="21">
        <v>1.44</v>
      </c>
      <c r="K8318" s="21" t="s">
        <v>20</v>
      </c>
      <c r="L8318">
        <f t="shared" si="151"/>
        <v>2</v>
      </c>
      <c r="M8318">
        <f>MATCH(H:H,价格表!$B$4:$B$35,0)</f>
        <v>9</v>
      </c>
      <c r="N8318" s="27">
        <f>IF(J8318&lt;=0.3,INDEX(价格表!$B$4:$I$31,M8318,2),IF(AND(J8318&gt;0.3,J8318&lt;=1),INDEX(价格表!$B$4:$I$31,M8318,3),IF(AND(J8318&gt;1,J8318&lt;=2.2),INDEX(价格表!$B$4:$I$31,M8318,4),IF(AND(J8318&gt;2.2,J8318&lt;=3.3),INDEX(价格表!$B$4:$I$31,M8318,5),IF(AND(J8318&gt;3.3,J8318&lt;=4),INDEX(价格表!$B$4:$I$31,M8318,6),IF(AND(J8318&gt;4,J8318&lt;=5.5),INDEX(价格表!$B$4:$I$31,M8318,7),IF(J8318&gt;5.5,2.6+INDEX(价格表!$B$4:$I$31,M8318,8)*L8318)))))))</f>
        <v>2.15</v>
      </c>
    </row>
    <row r="8319" spans="1:14">
      <c r="A8319" s="20">
        <v>4311221331334</v>
      </c>
      <c r="B8319" s="18" t="s">
        <v>16</v>
      </c>
      <c r="C8319" s="21">
        <v>20201222</v>
      </c>
      <c r="D8319" s="21">
        <v>610538201209</v>
      </c>
      <c r="E8319" s="21" t="s">
        <v>16</v>
      </c>
      <c r="F8319" s="21">
        <v>20210101</v>
      </c>
      <c r="G8319" s="21" t="s">
        <v>17</v>
      </c>
      <c r="H8319" s="21" t="s">
        <v>35</v>
      </c>
      <c r="I8319" s="21" t="s">
        <v>186</v>
      </c>
      <c r="J8319" s="21">
        <v>3.27</v>
      </c>
      <c r="K8319" s="21" t="s">
        <v>20</v>
      </c>
      <c r="L8319">
        <f t="shared" si="151"/>
        <v>4</v>
      </c>
      <c r="M8319">
        <f>MATCH(H:H,价格表!$B$4:$B$35,0)</f>
        <v>22</v>
      </c>
      <c r="N8319" s="27">
        <f>IF(J8319&lt;=0.3,INDEX(价格表!$B$4:$I$31,M8319,2),IF(AND(J8319&gt;0.3,J8319&lt;=1),INDEX(价格表!$B$4:$I$31,M8319,3),IF(AND(J8319&gt;1,J8319&lt;=2.2),INDEX(价格表!$B$4:$I$31,M8319,4),IF(AND(J8319&gt;2.2,J8319&lt;=3.3),INDEX(价格表!$B$4:$I$31,M8319,5),IF(AND(J8319&gt;3.3,J8319&lt;=4),INDEX(价格表!$B$4:$I$31,M8319,6),IF(AND(J8319&gt;4,J8319&lt;=5.5),INDEX(价格表!$B$4:$I$31,M8319,7),IF(J8319&gt;5.5,2.6+INDEX(价格表!$B$4:$I$31,M8319,8)*L8319)))))))</f>
        <v>2.5</v>
      </c>
    </row>
    <row r="8320" spans="1:14">
      <c r="A8320" s="20">
        <v>4311221331335</v>
      </c>
      <c r="B8320" s="18" t="s">
        <v>16</v>
      </c>
      <c r="C8320" s="21">
        <v>20201222</v>
      </c>
      <c r="D8320" s="21">
        <v>610538201209</v>
      </c>
      <c r="E8320" s="21" t="s">
        <v>16</v>
      </c>
      <c r="F8320" s="21">
        <v>20210101</v>
      </c>
      <c r="G8320" s="21" t="s">
        <v>17</v>
      </c>
      <c r="H8320" s="21" t="s">
        <v>25</v>
      </c>
      <c r="I8320" s="21" t="s">
        <v>248</v>
      </c>
      <c r="J8320" s="21">
        <v>1.55</v>
      </c>
      <c r="K8320" s="21" t="s">
        <v>20</v>
      </c>
      <c r="L8320">
        <f t="shared" si="151"/>
        <v>2</v>
      </c>
      <c r="M8320">
        <f>MATCH(H:H,价格表!$B$4:$B$35,0)</f>
        <v>25</v>
      </c>
      <c r="N8320" s="27">
        <f>IF(J8320&lt;=0.3,INDEX(价格表!$B$4:$I$31,M8320,2),IF(AND(J8320&gt;0.3,J8320&lt;=1),INDEX(价格表!$B$4:$I$31,M8320,3),IF(AND(J8320&gt;1,J8320&lt;=2.2),INDEX(价格表!$B$4:$I$31,M8320,4),IF(AND(J8320&gt;2.2,J8320&lt;=3.3),INDEX(价格表!$B$4:$I$31,M8320,5),IF(AND(J8320&gt;3.3,J8320&lt;=4),INDEX(价格表!$B$4:$I$31,M8320,6),IF(AND(J8320&gt;4,J8320&lt;=5.5),INDEX(价格表!$B$4:$I$31,M8320,7),IF(J8320&gt;5.5,2.6+INDEX(价格表!$B$4:$I$31,M8320,8)*L8320)))))))</f>
        <v>2.15</v>
      </c>
    </row>
    <row r="8321" spans="1:14">
      <c r="A8321" s="20">
        <v>4311221331336</v>
      </c>
      <c r="B8321" s="18" t="s">
        <v>16</v>
      </c>
      <c r="C8321" s="21">
        <v>20201222</v>
      </c>
      <c r="D8321" s="21">
        <v>610538201209</v>
      </c>
      <c r="E8321" s="21" t="s">
        <v>16</v>
      </c>
      <c r="F8321" s="21">
        <v>20210101</v>
      </c>
      <c r="G8321" s="21" t="s">
        <v>17</v>
      </c>
      <c r="H8321" s="21" t="s">
        <v>23</v>
      </c>
      <c r="I8321" s="21" t="s">
        <v>258</v>
      </c>
      <c r="J8321" s="21">
        <v>1.44</v>
      </c>
      <c r="K8321" s="21" t="s">
        <v>20</v>
      </c>
      <c r="L8321">
        <f t="shared" si="151"/>
        <v>2</v>
      </c>
      <c r="M8321">
        <f>MATCH(H:H,价格表!$B$4:$B$35,0)</f>
        <v>15</v>
      </c>
      <c r="N8321" s="27">
        <f>IF(J8321&lt;=0.3,INDEX(价格表!$B$4:$I$31,M8321,2),IF(AND(J8321&gt;0.3,J8321&lt;=1),INDEX(价格表!$B$4:$I$31,M8321,3),IF(AND(J8321&gt;1,J8321&lt;=2.2),INDEX(价格表!$B$4:$I$31,M8321,4),IF(AND(J8321&gt;2.2,J8321&lt;=3.3),INDEX(价格表!$B$4:$I$31,M8321,5),IF(AND(J8321&gt;3.3,J8321&lt;=4),INDEX(价格表!$B$4:$I$31,M8321,6),IF(AND(J8321&gt;4,J8321&lt;=5.5),INDEX(价格表!$B$4:$I$31,M8321,7),IF(J8321&gt;5.5,2.6+INDEX(价格表!$B$4:$I$31,M8321,8)*L8321)))))))</f>
        <v>2.15</v>
      </c>
    </row>
    <row r="8322" spans="1:14">
      <c r="A8322" s="20">
        <v>4311221331337</v>
      </c>
      <c r="B8322" s="18" t="s">
        <v>16</v>
      </c>
      <c r="C8322" s="21">
        <v>20201222</v>
      </c>
      <c r="D8322" s="21">
        <v>610538201209</v>
      </c>
      <c r="E8322" s="21" t="s">
        <v>16</v>
      </c>
      <c r="F8322" s="21">
        <v>20210101</v>
      </c>
      <c r="G8322" s="21" t="s">
        <v>17</v>
      </c>
      <c r="H8322" s="21" t="s">
        <v>18</v>
      </c>
      <c r="I8322" s="21" t="s">
        <v>276</v>
      </c>
      <c r="J8322" s="21">
        <v>1.44</v>
      </c>
      <c r="K8322" s="21" t="s">
        <v>20</v>
      </c>
      <c r="L8322">
        <f t="shared" si="151"/>
        <v>2</v>
      </c>
      <c r="M8322">
        <f>MATCH(H:H,价格表!$B$4:$B$35,0)</f>
        <v>1</v>
      </c>
      <c r="N8322" s="27">
        <f>IF(J8322&lt;=0.3,INDEX(价格表!$B$4:$I$31,M8322,2),IF(AND(J8322&gt;0.3,J8322&lt;=1),INDEX(价格表!$B$4:$I$31,M8322,3),IF(AND(J8322&gt;1,J8322&lt;=2.2),INDEX(价格表!$B$4:$I$31,M8322,4),IF(AND(J8322&gt;2.2,J8322&lt;=3.3),INDEX(价格表!$B$4:$I$31,M8322,5),IF(AND(J8322&gt;3.3,J8322&lt;=4),INDEX(价格表!$B$4:$I$31,M8322,6),IF(AND(J8322&gt;4,J8322&lt;=5.5),INDEX(价格表!$B$4:$I$31,M8322,7),IF(J8322&gt;5.5,2.6+INDEX(价格表!$B$4:$I$31,M8322,8)*L8322)))))))</f>
        <v>2.15</v>
      </c>
    </row>
    <row r="8323" spans="1:14">
      <c r="A8323" s="20">
        <v>4311221331338</v>
      </c>
      <c r="B8323" s="18" t="s">
        <v>16</v>
      </c>
      <c r="C8323" s="21">
        <v>20201222</v>
      </c>
      <c r="D8323" s="21">
        <v>610538201209</v>
      </c>
      <c r="E8323" s="21" t="s">
        <v>16</v>
      </c>
      <c r="F8323" s="21">
        <v>20210101</v>
      </c>
      <c r="G8323" s="21" t="s">
        <v>17</v>
      </c>
      <c r="H8323" s="21" t="s">
        <v>23</v>
      </c>
      <c r="I8323" s="21" t="s">
        <v>24</v>
      </c>
      <c r="J8323" s="21">
        <v>1.46</v>
      </c>
      <c r="K8323" s="21" t="s">
        <v>20</v>
      </c>
      <c r="L8323">
        <f t="shared" si="151"/>
        <v>2</v>
      </c>
      <c r="M8323">
        <f>MATCH(H:H,价格表!$B$4:$B$35,0)</f>
        <v>15</v>
      </c>
      <c r="N8323" s="27">
        <f>IF(J8323&lt;=0.3,INDEX(价格表!$B$4:$I$31,M8323,2),IF(AND(J8323&gt;0.3,J8323&lt;=1),INDEX(价格表!$B$4:$I$31,M8323,3),IF(AND(J8323&gt;1,J8323&lt;=2.2),INDEX(价格表!$B$4:$I$31,M8323,4),IF(AND(J8323&gt;2.2,J8323&lt;=3.3),INDEX(价格表!$B$4:$I$31,M8323,5),IF(AND(J8323&gt;3.3,J8323&lt;=4),INDEX(价格表!$B$4:$I$31,M8323,6),IF(AND(J8323&gt;4,J8323&lt;=5.5),INDEX(价格表!$B$4:$I$31,M8323,7),IF(J8323&gt;5.5,2.6+INDEX(价格表!$B$4:$I$31,M8323,8)*L8323)))))))</f>
        <v>2.15</v>
      </c>
    </row>
    <row r="8324" spans="1:14">
      <c r="A8324" s="20">
        <v>4311221331745</v>
      </c>
      <c r="B8324" s="18" t="s">
        <v>16</v>
      </c>
      <c r="C8324" s="21">
        <v>20201222</v>
      </c>
      <c r="D8324" s="21">
        <v>610538201209</v>
      </c>
      <c r="E8324" s="21" t="s">
        <v>16</v>
      </c>
      <c r="F8324" s="21">
        <v>20210101</v>
      </c>
      <c r="G8324" s="21" t="s">
        <v>17</v>
      </c>
      <c r="H8324" s="21" t="s">
        <v>37</v>
      </c>
      <c r="I8324" s="21" t="s">
        <v>119</v>
      </c>
      <c r="J8324" s="21">
        <v>1.57</v>
      </c>
      <c r="K8324" s="21" t="s">
        <v>20</v>
      </c>
      <c r="L8324">
        <f t="shared" ref="L8324:L8387" si="152">ROUNDUP(J8324,0)</f>
        <v>2</v>
      </c>
      <c r="M8324">
        <f>MATCH(H:H,价格表!$B$4:$B$35,0)</f>
        <v>12</v>
      </c>
      <c r="N8324" s="27">
        <f>IF(J8324&lt;=0.3,INDEX(价格表!$B$4:$I$31,M8324,2),IF(AND(J8324&gt;0.3,J8324&lt;=1),INDEX(价格表!$B$4:$I$31,M8324,3),IF(AND(J8324&gt;1,J8324&lt;=2.2),INDEX(价格表!$B$4:$I$31,M8324,4),IF(AND(J8324&gt;2.2,J8324&lt;=3.3),INDEX(价格表!$B$4:$I$31,M8324,5),IF(AND(J8324&gt;3.3,J8324&lt;=4),INDEX(价格表!$B$4:$I$31,M8324,6),IF(AND(J8324&gt;4,J8324&lt;=5.5),INDEX(价格表!$B$4:$I$31,M8324,7),IF(J8324&gt;5.5,2.6+INDEX(价格表!$B$4:$I$31,M8324,8)*L8324)))))))</f>
        <v>2.15</v>
      </c>
    </row>
    <row r="8325" spans="1:14">
      <c r="A8325" s="20">
        <v>4311221331746</v>
      </c>
      <c r="B8325" s="18" t="s">
        <v>16</v>
      </c>
      <c r="C8325" s="21">
        <v>20201222</v>
      </c>
      <c r="D8325" s="21">
        <v>610538201209</v>
      </c>
      <c r="E8325" s="21" t="s">
        <v>16</v>
      </c>
      <c r="F8325" s="21">
        <v>20210101</v>
      </c>
      <c r="G8325" s="21" t="s">
        <v>17</v>
      </c>
      <c r="H8325" s="21" t="s">
        <v>18</v>
      </c>
      <c r="I8325" s="21" t="s">
        <v>53</v>
      </c>
      <c r="J8325" s="21">
        <v>3.27</v>
      </c>
      <c r="K8325" s="21" t="s">
        <v>20</v>
      </c>
      <c r="L8325">
        <f t="shared" si="152"/>
        <v>4</v>
      </c>
      <c r="M8325">
        <f>MATCH(H:H,价格表!$B$4:$B$35,0)</f>
        <v>1</v>
      </c>
      <c r="N8325" s="27">
        <f>IF(J8325&lt;=0.3,INDEX(价格表!$B$4:$I$31,M8325,2),IF(AND(J8325&gt;0.3,J8325&lt;=1),INDEX(价格表!$B$4:$I$31,M8325,3),IF(AND(J8325&gt;1,J8325&lt;=2.2),INDEX(价格表!$B$4:$I$31,M8325,4),IF(AND(J8325&gt;2.2,J8325&lt;=3.3),INDEX(价格表!$B$4:$I$31,M8325,5),IF(AND(J8325&gt;3.3,J8325&lt;=4),INDEX(价格表!$B$4:$I$31,M8325,6),IF(AND(J8325&gt;4,J8325&lt;=5.5),INDEX(价格表!$B$4:$I$31,M8325,7),IF(J8325&gt;5.5,2.6+INDEX(价格表!$B$4:$I$31,M8325,8)*L8325)))))))</f>
        <v>2.5</v>
      </c>
    </row>
    <row r="8326" spans="1:14">
      <c r="A8326" s="20">
        <v>4311221331747</v>
      </c>
      <c r="B8326" s="18" t="s">
        <v>16</v>
      </c>
      <c r="C8326" s="21">
        <v>20201222</v>
      </c>
      <c r="D8326" s="21">
        <v>610538201209</v>
      </c>
      <c r="E8326" s="21" t="s">
        <v>16</v>
      </c>
      <c r="F8326" s="21">
        <v>20210101</v>
      </c>
      <c r="G8326" s="21" t="s">
        <v>17</v>
      </c>
      <c r="H8326" s="21" t="s">
        <v>18</v>
      </c>
      <c r="I8326" s="21" t="s">
        <v>19</v>
      </c>
      <c r="J8326" s="21">
        <v>1.44</v>
      </c>
      <c r="K8326" s="21" t="s">
        <v>20</v>
      </c>
      <c r="L8326">
        <f t="shared" si="152"/>
        <v>2</v>
      </c>
      <c r="M8326">
        <f>MATCH(H:H,价格表!$B$4:$B$35,0)</f>
        <v>1</v>
      </c>
      <c r="N8326" s="27">
        <f>IF(J8326&lt;=0.3,INDEX(价格表!$B$4:$I$31,M8326,2),IF(AND(J8326&gt;0.3,J8326&lt;=1),INDEX(价格表!$B$4:$I$31,M8326,3),IF(AND(J8326&gt;1,J8326&lt;=2.2),INDEX(价格表!$B$4:$I$31,M8326,4),IF(AND(J8326&gt;2.2,J8326&lt;=3.3),INDEX(价格表!$B$4:$I$31,M8326,5),IF(AND(J8326&gt;3.3,J8326&lt;=4),INDEX(价格表!$B$4:$I$31,M8326,6),IF(AND(J8326&gt;4,J8326&lt;=5.5),INDEX(价格表!$B$4:$I$31,M8326,7),IF(J8326&gt;5.5,2.6+INDEX(价格表!$B$4:$I$31,M8326,8)*L8326)))))))</f>
        <v>2.15</v>
      </c>
    </row>
    <row r="8327" spans="1:14">
      <c r="A8327" s="20">
        <v>4311221331748</v>
      </c>
      <c r="B8327" s="18" t="s">
        <v>16</v>
      </c>
      <c r="C8327" s="21">
        <v>20201222</v>
      </c>
      <c r="D8327" s="21">
        <v>610538201209</v>
      </c>
      <c r="E8327" s="21" t="s">
        <v>16</v>
      </c>
      <c r="F8327" s="21">
        <v>20210101</v>
      </c>
      <c r="G8327" s="21" t="s">
        <v>17</v>
      </c>
      <c r="H8327" s="21" t="s">
        <v>21</v>
      </c>
      <c r="I8327" s="21" t="s">
        <v>109</v>
      </c>
      <c r="J8327" s="21">
        <v>1.44</v>
      </c>
      <c r="K8327" s="21" t="s">
        <v>20</v>
      </c>
      <c r="L8327">
        <f t="shared" si="152"/>
        <v>2</v>
      </c>
      <c r="M8327">
        <f>MATCH(H:H,价格表!$B$4:$B$35,0)</f>
        <v>20</v>
      </c>
      <c r="N8327" s="27">
        <f>IF(J8327&lt;=0.3,INDEX(价格表!$B$4:$I$31,M8327,2),IF(AND(J8327&gt;0.3,J8327&lt;=1),INDEX(价格表!$B$4:$I$31,M8327,3),IF(AND(J8327&gt;1,J8327&lt;=2.2),INDEX(价格表!$B$4:$I$31,M8327,4),IF(AND(J8327&gt;2.2,J8327&lt;=3.3),INDEX(价格表!$B$4:$I$31,M8327,5),IF(AND(J8327&gt;3.3,J8327&lt;=4),INDEX(价格表!$B$4:$I$31,M8327,6),IF(AND(J8327&gt;4,J8327&lt;=5.5),INDEX(价格表!$B$4:$I$31,M8327,7),IF(J8327&gt;5.5,2.6+INDEX(价格表!$B$4:$I$31,M8327,8)*L8327)))))))</f>
        <v>2.15</v>
      </c>
    </row>
    <row r="8328" spans="1:14">
      <c r="A8328" s="20">
        <v>4311221331749</v>
      </c>
      <c r="B8328" s="18" t="s">
        <v>16</v>
      </c>
      <c r="C8328" s="21">
        <v>20201222</v>
      </c>
      <c r="D8328" s="21">
        <v>610538201209</v>
      </c>
      <c r="E8328" s="21" t="s">
        <v>16</v>
      </c>
      <c r="F8328" s="21">
        <v>20210101</v>
      </c>
      <c r="G8328" s="21" t="s">
        <v>17</v>
      </c>
      <c r="H8328" s="21" t="s">
        <v>54</v>
      </c>
      <c r="I8328" s="21" t="s">
        <v>78</v>
      </c>
      <c r="J8328" s="21">
        <v>1.45</v>
      </c>
      <c r="K8328" s="21" t="s">
        <v>20</v>
      </c>
      <c r="L8328">
        <f t="shared" si="152"/>
        <v>2</v>
      </c>
      <c r="M8328">
        <f>MATCH(H:H,价格表!$B$4:$B$35,0)</f>
        <v>14</v>
      </c>
      <c r="N8328" s="27">
        <f>IF(J8328&lt;=0.3,INDEX(价格表!$B$4:$I$31,M8328,2),IF(AND(J8328&gt;0.3,J8328&lt;=1),INDEX(价格表!$B$4:$I$31,M8328,3),IF(AND(J8328&gt;1,J8328&lt;=2.2),INDEX(价格表!$B$4:$I$31,M8328,4),IF(AND(J8328&gt;2.2,J8328&lt;=3.3),INDEX(价格表!$B$4:$I$31,M8328,5),IF(AND(J8328&gt;3.3,J8328&lt;=4),INDEX(价格表!$B$4:$I$31,M8328,6),IF(AND(J8328&gt;4,J8328&lt;=5.5),INDEX(价格表!$B$4:$I$31,M8328,7),IF(J8328&gt;5.5,2.6+INDEX(价格表!$B$4:$I$31,M8328,8)*L8328)))))))</f>
        <v>2.15</v>
      </c>
    </row>
    <row r="8329" spans="1:14">
      <c r="A8329" s="20">
        <v>4311221331750</v>
      </c>
      <c r="B8329" s="18" t="s">
        <v>16</v>
      </c>
      <c r="C8329" s="21">
        <v>20201222</v>
      </c>
      <c r="D8329" s="21">
        <v>610538201209</v>
      </c>
      <c r="E8329" s="21" t="s">
        <v>16</v>
      </c>
      <c r="F8329" s="21">
        <v>20210101</v>
      </c>
      <c r="G8329" s="21" t="s">
        <v>17</v>
      </c>
      <c r="H8329" s="21" t="s">
        <v>23</v>
      </c>
      <c r="I8329" s="21" t="s">
        <v>225</v>
      </c>
      <c r="J8329" s="21">
        <v>1.48</v>
      </c>
      <c r="K8329" s="21" t="s">
        <v>20</v>
      </c>
      <c r="L8329">
        <f t="shared" si="152"/>
        <v>2</v>
      </c>
      <c r="M8329">
        <f>MATCH(H:H,价格表!$B$4:$B$35,0)</f>
        <v>15</v>
      </c>
      <c r="N8329" s="27">
        <f>IF(J8329&lt;=0.3,INDEX(价格表!$B$4:$I$31,M8329,2),IF(AND(J8329&gt;0.3,J8329&lt;=1),INDEX(价格表!$B$4:$I$31,M8329,3),IF(AND(J8329&gt;1,J8329&lt;=2.2),INDEX(价格表!$B$4:$I$31,M8329,4),IF(AND(J8329&gt;2.2,J8329&lt;=3.3),INDEX(价格表!$B$4:$I$31,M8329,5),IF(AND(J8329&gt;3.3,J8329&lt;=4),INDEX(价格表!$B$4:$I$31,M8329,6),IF(AND(J8329&gt;4,J8329&lt;=5.5),INDEX(价格表!$B$4:$I$31,M8329,7),IF(J8329&gt;5.5,2.6+INDEX(价格表!$B$4:$I$31,M8329,8)*L8329)))))))</f>
        <v>2.15</v>
      </c>
    </row>
    <row r="8330" spans="1:14">
      <c r="A8330" s="20">
        <v>4311221331751</v>
      </c>
      <c r="B8330" s="18" t="s">
        <v>16</v>
      </c>
      <c r="C8330" s="21">
        <v>20201222</v>
      </c>
      <c r="D8330" s="21">
        <v>610538201209</v>
      </c>
      <c r="E8330" s="21" t="s">
        <v>16</v>
      </c>
      <c r="F8330" s="21">
        <v>20210101</v>
      </c>
      <c r="G8330" s="21" t="s">
        <v>17</v>
      </c>
      <c r="H8330" s="21" t="s">
        <v>25</v>
      </c>
      <c r="I8330" s="21" t="s">
        <v>26</v>
      </c>
      <c r="J8330" s="21">
        <v>1.49</v>
      </c>
      <c r="K8330" s="21" t="s">
        <v>20</v>
      </c>
      <c r="L8330">
        <f t="shared" si="152"/>
        <v>2</v>
      </c>
      <c r="M8330">
        <f>MATCH(H:H,价格表!$B$4:$B$35,0)</f>
        <v>25</v>
      </c>
      <c r="N8330" s="27">
        <f>IF(J8330&lt;=0.3,INDEX(价格表!$B$4:$I$31,M8330,2),IF(AND(J8330&gt;0.3,J8330&lt;=1),INDEX(价格表!$B$4:$I$31,M8330,3),IF(AND(J8330&gt;1,J8330&lt;=2.2),INDEX(价格表!$B$4:$I$31,M8330,4),IF(AND(J8330&gt;2.2,J8330&lt;=3.3),INDEX(价格表!$B$4:$I$31,M8330,5),IF(AND(J8330&gt;3.3,J8330&lt;=4),INDEX(价格表!$B$4:$I$31,M8330,6),IF(AND(J8330&gt;4,J8330&lt;=5.5),INDEX(价格表!$B$4:$I$31,M8330,7),IF(J8330&gt;5.5,2.6+INDEX(价格表!$B$4:$I$31,M8330,8)*L8330)))))))</f>
        <v>2.15</v>
      </c>
    </row>
    <row r="8331" spans="1:14">
      <c r="A8331" s="20">
        <v>4311221331752</v>
      </c>
      <c r="B8331" s="18" t="s">
        <v>16</v>
      </c>
      <c r="C8331" s="21">
        <v>20201222</v>
      </c>
      <c r="D8331" s="21">
        <v>610538201209</v>
      </c>
      <c r="E8331" s="21" t="s">
        <v>16</v>
      </c>
      <c r="F8331" s="21">
        <v>20210101</v>
      </c>
      <c r="G8331" s="21" t="s">
        <v>17</v>
      </c>
      <c r="H8331" s="21" t="s">
        <v>45</v>
      </c>
      <c r="I8331" s="21" t="s">
        <v>167</v>
      </c>
      <c r="J8331" s="21">
        <v>1.48</v>
      </c>
      <c r="K8331" s="21" t="s">
        <v>20</v>
      </c>
      <c r="L8331">
        <f t="shared" si="152"/>
        <v>2</v>
      </c>
      <c r="M8331">
        <f>MATCH(H:H,价格表!$B$4:$B$35,0)</f>
        <v>9</v>
      </c>
      <c r="N8331" s="27">
        <f>IF(J8331&lt;=0.3,INDEX(价格表!$B$4:$I$31,M8331,2),IF(AND(J8331&gt;0.3,J8331&lt;=1),INDEX(价格表!$B$4:$I$31,M8331,3),IF(AND(J8331&gt;1,J8331&lt;=2.2),INDEX(价格表!$B$4:$I$31,M8331,4),IF(AND(J8331&gt;2.2,J8331&lt;=3.3),INDEX(价格表!$B$4:$I$31,M8331,5),IF(AND(J8331&gt;3.3,J8331&lt;=4),INDEX(价格表!$B$4:$I$31,M8331,6),IF(AND(J8331&gt;4,J8331&lt;=5.5),INDEX(价格表!$B$4:$I$31,M8331,7),IF(J8331&gt;5.5,2.6+INDEX(价格表!$B$4:$I$31,M8331,8)*L8331)))))))</f>
        <v>2.15</v>
      </c>
    </row>
    <row r="8332" spans="1:14">
      <c r="A8332" s="20">
        <v>4311221331753</v>
      </c>
      <c r="B8332" s="18" t="s">
        <v>16</v>
      </c>
      <c r="C8332" s="21">
        <v>20201222</v>
      </c>
      <c r="D8332" s="21">
        <v>610538201209</v>
      </c>
      <c r="E8332" s="21" t="s">
        <v>16</v>
      </c>
      <c r="F8332" s="21">
        <v>20210101</v>
      </c>
      <c r="G8332" s="21" t="s">
        <v>17</v>
      </c>
      <c r="H8332" s="21" t="s">
        <v>35</v>
      </c>
      <c r="I8332" s="21" t="s">
        <v>186</v>
      </c>
      <c r="J8332" s="21">
        <v>1.44</v>
      </c>
      <c r="K8332" s="21" t="s">
        <v>20</v>
      </c>
      <c r="L8332">
        <f t="shared" si="152"/>
        <v>2</v>
      </c>
      <c r="M8332">
        <f>MATCH(H:H,价格表!$B$4:$B$35,0)</f>
        <v>22</v>
      </c>
      <c r="N8332" s="27">
        <f>IF(J8332&lt;=0.3,INDEX(价格表!$B$4:$I$31,M8332,2),IF(AND(J8332&gt;0.3,J8332&lt;=1),INDEX(价格表!$B$4:$I$31,M8332,3),IF(AND(J8332&gt;1,J8332&lt;=2.2),INDEX(价格表!$B$4:$I$31,M8332,4),IF(AND(J8332&gt;2.2,J8332&lt;=3.3),INDEX(价格表!$B$4:$I$31,M8332,5),IF(AND(J8332&gt;3.3,J8332&lt;=4),INDEX(价格表!$B$4:$I$31,M8332,6),IF(AND(J8332&gt;4,J8332&lt;=5.5),INDEX(价格表!$B$4:$I$31,M8332,7),IF(J8332&gt;5.5,2.6+INDEX(价格表!$B$4:$I$31,M8332,8)*L8332)))))))</f>
        <v>2.15</v>
      </c>
    </row>
    <row r="8333" spans="1:14">
      <c r="A8333" s="20">
        <v>4311221332470</v>
      </c>
      <c r="B8333" s="18" t="s">
        <v>16</v>
      </c>
      <c r="C8333" s="21">
        <v>20201222</v>
      </c>
      <c r="D8333" s="21">
        <v>610538201209</v>
      </c>
      <c r="E8333" s="21" t="s">
        <v>16</v>
      </c>
      <c r="F8333" s="21">
        <v>20210101</v>
      </c>
      <c r="G8333" s="21" t="s">
        <v>17</v>
      </c>
      <c r="H8333" s="21" t="s">
        <v>50</v>
      </c>
      <c r="I8333" s="21" t="s">
        <v>77</v>
      </c>
      <c r="J8333" s="21">
        <v>1.44</v>
      </c>
      <c r="K8333" s="21" t="s">
        <v>20</v>
      </c>
      <c r="L8333">
        <f t="shared" si="152"/>
        <v>2</v>
      </c>
      <c r="M8333">
        <f>MATCH(H:H,价格表!$B$4:$B$35,0)</f>
        <v>4</v>
      </c>
      <c r="N8333" s="27">
        <f>IF(J8333&lt;=0.3,INDEX(价格表!$B$4:$I$31,M8333,2),IF(AND(J8333&gt;0.3,J8333&lt;=1),INDEX(价格表!$B$4:$I$31,M8333,3),IF(AND(J8333&gt;1,J8333&lt;=2.2),INDEX(价格表!$B$4:$I$31,M8333,4),IF(AND(J8333&gt;2.2,J8333&lt;=3.3),INDEX(价格表!$B$4:$I$31,M8333,5),IF(AND(J8333&gt;3.3,J8333&lt;=4),INDEX(价格表!$B$4:$I$31,M8333,6),IF(AND(J8333&gt;4,J8333&lt;=5.5),INDEX(价格表!$B$4:$I$31,M8333,7),IF(J8333&gt;5.5,2.6+INDEX(价格表!$B$4:$I$31,M8333,8)*L8333)))))))</f>
        <v>2.15</v>
      </c>
    </row>
    <row r="8334" spans="1:14">
      <c r="A8334" s="20">
        <v>4311221332471</v>
      </c>
      <c r="B8334" s="18" t="s">
        <v>16</v>
      </c>
      <c r="C8334" s="21">
        <v>20201222</v>
      </c>
      <c r="D8334" s="21">
        <v>610538201209</v>
      </c>
      <c r="E8334" s="21" t="s">
        <v>16</v>
      </c>
      <c r="F8334" s="21">
        <v>20210101</v>
      </c>
      <c r="G8334" s="21" t="s">
        <v>17</v>
      </c>
      <c r="H8334" s="21" t="s">
        <v>18</v>
      </c>
      <c r="I8334" s="21" t="s">
        <v>53</v>
      </c>
      <c r="J8334" s="21">
        <v>1.44</v>
      </c>
      <c r="K8334" s="21" t="s">
        <v>20</v>
      </c>
      <c r="L8334">
        <f t="shared" si="152"/>
        <v>2</v>
      </c>
      <c r="M8334">
        <f>MATCH(H:H,价格表!$B$4:$B$35,0)</f>
        <v>1</v>
      </c>
      <c r="N8334" s="27">
        <f>IF(J8334&lt;=0.3,INDEX(价格表!$B$4:$I$31,M8334,2),IF(AND(J8334&gt;0.3,J8334&lt;=1),INDEX(价格表!$B$4:$I$31,M8334,3),IF(AND(J8334&gt;1,J8334&lt;=2.2),INDEX(价格表!$B$4:$I$31,M8334,4),IF(AND(J8334&gt;2.2,J8334&lt;=3.3),INDEX(价格表!$B$4:$I$31,M8334,5),IF(AND(J8334&gt;3.3,J8334&lt;=4),INDEX(价格表!$B$4:$I$31,M8334,6),IF(AND(J8334&gt;4,J8334&lt;=5.5),INDEX(价格表!$B$4:$I$31,M8334,7),IF(J8334&gt;5.5,2.6+INDEX(价格表!$B$4:$I$31,M8334,8)*L8334)))))))</f>
        <v>2.15</v>
      </c>
    </row>
    <row r="8335" spans="1:14">
      <c r="A8335" s="20">
        <v>4311221332472</v>
      </c>
      <c r="B8335" s="18" t="s">
        <v>16</v>
      </c>
      <c r="C8335" s="21">
        <v>20201222</v>
      </c>
      <c r="D8335" s="21">
        <v>610538201209</v>
      </c>
      <c r="E8335" s="21" t="s">
        <v>16</v>
      </c>
      <c r="F8335" s="21">
        <v>20210101</v>
      </c>
      <c r="G8335" s="21" t="s">
        <v>17</v>
      </c>
      <c r="H8335" s="21" t="s">
        <v>39</v>
      </c>
      <c r="I8335" s="21" t="s">
        <v>40</v>
      </c>
      <c r="J8335" s="21">
        <v>1.44</v>
      </c>
      <c r="K8335" s="21" t="s">
        <v>20</v>
      </c>
      <c r="L8335">
        <f t="shared" si="152"/>
        <v>2</v>
      </c>
      <c r="M8335">
        <f>MATCH(H:H,价格表!$B$4:$B$35,0)</f>
        <v>23</v>
      </c>
      <c r="N8335" s="27">
        <f>IF(J8335&lt;=0.3,INDEX(价格表!$B$4:$I$31,M8335,2),IF(AND(J8335&gt;0.3,J8335&lt;=1),INDEX(价格表!$B$4:$I$31,M8335,3),IF(AND(J8335&gt;1,J8335&lt;=2.2),INDEX(价格表!$B$4:$I$31,M8335,4),IF(AND(J8335&gt;2.2,J8335&lt;=3.3),INDEX(价格表!$B$4:$I$31,M8335,5),IF(AND(J8335&gt;3.3,J8335&lt;=4),INDEX(价格表!$B$4:$I$31,M8335,6),IF(AND(J8335&gt;4,J8335&lt;=5.5),INDEX(价格表!$B$4:$I$31,M8335,7),IF(J8335&gt;5.5,2.6+INDEX(价格表!$B$4:$I$31,M8335,8)*L8335)))))))</f>
        <v>2.15</v>
      </c>
    </row>
    <row r="8336" spans="1:14">
      <c r="A8336" s="20">
        <v>4311221332473</v>
      </c>
      <c r="B8336" s="18" t="s">
        <v>16</v>
      </c>
      <c r="C8336" s="21">
        <v>20201222</v>
      </c>
      <c r="D8336" s="21">
        <v>610538201209</v>
      </c>
      <c r="E8336" s="21" t="s">
        <v>16</v>
      </c>
      <c r="F8336" s="21">
        <v>20210101</v>
      </c>
      <c r="G8336" s="21" t="s">
        <v>17</v>
      </c>
      <c r="H8336" s="21" t="s">
        <v>21</v>
      </c>
      <c r="I8336" s="21" t="s">
        <v>179</v>
      </c>
      <c r="J8336" s="21">
        <v>1.48</v>
      </c>
      <c r="K8336" s="21" t="s">
        <v>20</v>
      </c>
      <c r="L8336">
        <f t="shared" si="152"/>
        <v>2</v>
      </c>
      <c r="M8336">
        <f>MATCH(H:H,价格表!$B$4:$B$35,0)</f>
        <v>20</v>
      </c>
      <c r="N8336" s="27">
        <f>IF(J8336&lt;=0.3,INDEX(价格表!$B$4:$I$31,M8336,2),IF(AND(J8336&gt;0.3,J8336&lt;=1),INDEX(价格表!$B$4:$I$31,M8336,3),IF(AND(J8336&gt;1,J8336&lt;=2.2),INDEX(价格表!$B$4:$I$31,M8336,4),IF(AND(J8336&gt;2.2,J8336&lt;=3.3),INDEX(价格表!$B$4:$I$31,M8336,5),IF(AND(J8336&gt;3.3,J8336&lt;=4),INDEX(价格表!$B$4:$I$31,M8336,6),IF(AND(J8336&gt;4,J8336&lt;=5.5),INDEX(价格表!$B$4:$I$31,M8336,7),IF(J8336&gt;5.5,2.6+INDEX(价格表!$B$4:$I$31,M8336,8)*L8336)))))))</f>
        <v>2.15</v>
      </c>
    </row>
    <row r="8337" spans="1:14">
      <c r="A8337" s="20">
        <v>4311221332474</v>
      </c>
      <c r="B8337" s="18" t="s">
        <v>16</v>
      </c>
      <c r="C8337" s="21">
        <v>20201222</v>
      </c>
      <c r="D8337" s="21">
        <v>610538201209</v>
      </c>
      <c r="E8337" s="21" t="s">
        <v>16</v>
      </c>
      <c r="F8337" s="21">
        <v>20210101</v>
      </c>
      <c r="G8337" s="21" t="s">
        <v>17</v>
      </c>
      <c r="H8337" s="21" t="s">
        <v>56</v>
      </c>
      <c r="I8337" s="21" t="s">
        <v>57</v>
      </c>
      <c r="J8337" s="21">
        <v>1.47</v>
      </c>
      <c r="K8337" s="21" t="s">
        <v>20</v>
      </c>
      <c r="L8337">
        <f t="shared" si="152"/>
        <v>2</v>
      </c>
      <c r="M8337">
        <f>MATCH(H:H,价格表!$B$4:$B$35,0)</f>
        <v>11</v>
      </c>
      <c r="N8337" s="27">
        <f>IF(J8337&lt;=0.3,INDEX(价格表!$B$4:$I$31,M8337,2),IF(AND(J8337&gt;0.3,J8337&lt;=1),INDEX(价格表!$B$4:$I$31,M8337,3),IF(AND(J8337&gt;1,J8337&lt;=2.2),INDEX(价格表!$B$4:$I$31,M8337,4),IF(AND(J8337&gt;2.2,J8337&lt;=3.3),INDEX(价格表!$B$4:$I$31,M8337,5),IF(AND(J8337&gt;3.3,J8337&lt;=4),INDEX(价格表!$B$4:$I$31,M8337,6),IF(AND(J8337&gt;4,J8337&lt;=5.5),INDEX(价格表!$B$4:$I$31,M8337,7),IF(J8337&gt;5.5,2.6+INDEX(价格表!$B$4:$I$31,M8337,8)*L8337)))))))</f>
        <v>2.15</v>
      </c>
    </row>
    <row r="8338" spans="1:14">
      <c r="A8338" s="20">
        <v>4311221332475</v>
      </c>
      <c r="B8338" s="18" t="s">
        <v>16</v>
      </c>
      <c r="C8338" s="21">
        <v>20201222</v>
      </c>
      <c r="D8338" s="21">
        <v>610538201209</v>
      </c>
      <c r="E8338" s="21" t="s">
        <v>16</v>
      </c>
      <c r="F8338" s="21">
        <v>20210101</v>
      </c>
      <c r="G8338" s="21" t="s">
        <v>17</v>
      </c>
      <c r="H8338" s="21" t="s">
        <v>27</v>
      </c>
      <c r="I8338" s="21" t="s">
        <v>28</v>
      </c>
      <c r="J8338" s="21">
        <v>1.44</v>
      </c>
      <c r="K8338" s="21" t="s">
        <v>20</v>
      </c>
      <c r="L8338">
        <f t="shared" si="152"/>
        <v>2</v>
      </c>
      <c r="M8338">
        <f>MATCH(H:H,价格表!$B$4:$B$35,0)</f>
        <v>3</v>
      </c>
      <c r="N8338" s="27">
        <f>IF(J8338&lt;=0.3,INDEX(价格表!$B$4:$I$31,M8338,2),IF(AND(J8338&gt;0.3,J8338&lt;=1),INDEX(价格表!$B$4:$I$31,M8338,3),IF(AND(J8338&gt;1,J8338&lt;=2.2),INDEX(价格表!$B$4:$I$31,M8338,4),IF(AND(J8338&gt;2.2,J8338&lt;=3.3),INDEX(价格表!$B$4:$I$31,M8338,5),IF(AND(J8338&gt;3.3,J8338&lt;=4),INDEX(价格表!$B$4:$I$31,M8338,6),IF(AND(J8338&gt;4,J8338&lt;=5.5),INDEX(价格表!$B$4:$I$31,M8338,7),IF(J8338&gt;5.5,2.6+INDEX(价格表!$B$4:$I$31,M8338,8)*L8338)))))))</f>
        <v>2.15</v>
      </c>
    </row>
    <row r="8339" spans="1:14">
      <c r="A8339" s="20">
        <v>4311221332476</v>
      </c>
      <c r="B8339" s="18" t="s">
        <v>16</v>
      </c>
      <c r="C8339" s="21">
        <v>20201222</v>
      </c>
      <c r="D8339" s="21">
        <v>610538201209</v>
      </c>
      <c r="E8339" s="21" t="s">
        <v>16</v>
      </c>
      <c r="F8339" s="21">
        <v>20210101</v>
      </c>
      <c r="G8339" s="21" t="s">
        <v>17</v>
      </c>
      <c r="H8339" s="21" t="s">
        <v>23</v>
      </c>
      <c r="I8339" s="21" t="s">
        <v>189</v>
      </c>
      <c r="J8339" s="21">
        <v>3.24</v>
      </c>
      <c r="K8339" s="21" t="s">
        <v>20</v>
      </c>
      <c r="L8339">
        <f t="shared" si="152"/>
        <v>4</v>
      </c>
      <c r="M8339">
        <f>MATCH(H:H,价格表!$B$4:$B$35,0)</f>
        <v>15</v>
      </c>
      <c r="N8339" s="27">
        <f>IF(J8339&lt;=0.3,INDEX(价格表!$B$4:$I$31,M8339,2),IF(AND(J8339&gt;0.3,J8339&lt;=1),INDEX(价格表!$B$4:$I$31,M8339,3),IF(AND(J8339&gt;1,J8339&lt;=2.2),INDEX(价格表!$B$4:$I$31,M8339,4),IF(AND(J8339&gt;2.2,J8339&lt;=3.3),INDEX(价格表!$B$4:$I$31,M8339,5),IF(AND(J8339&gt;3.3,J8339&lt;=4),INDEX(价格表!$B$4:$I$31,M8339,6),IF(AND(J8339&gt;4,J8339&lt;=5.5),INDEX(价格表!$B$4:$I$31,M8339,7),IF(J8339&gt;5.5,2.6+INDEX(价格表!$B$4:$I$31,M8339,8)*L8339)))))))</f>
        <v>2.5</v>
      </c>
    </row>
    <row r="8340" spans="1:14">
      <c r="A8340" s="20">
        <v>4311221332477</v>
      </c>
      <c r="B8340" s="18" t="s">
        <v>16</v>
      </c>
      <c r="C8340" s="21">
        <v>20201222</v>
      </c>
      <c r="D8340" s="21">
        <v>610538201209</v>
      </c>
      <c r="E8340" s="21" t="s">
        <v>16</v>
      </c>
      <c r="F8340" s="21">
        <v>20210101</v>
      </c>
      <c r="G8340" s="21" t="s">
        <v>17</v>
      </c>
      <c r="H8340" s="21" t="s">
        <v>75</v>
      </c>
      <c r="I8340" s="21" t="s">
        <v>114</v>
      </c>
      <c r="J8340" s="21">
        <v>1.54</v>
      </c>
      <c r="K8340" s="21" t="s">
        <v>20</v>
      </c>
      <c r="L8340">
        <f t="shared" si="152"/>
        <v>2</v>
      </c>
      <c r="M8340">
        <f>MATCH(H:H,价格表!$B$4:$B$35,0)</f>
        <v>24</v>
      </c>
      <c r="N8340" s="27">
        <f>IF(J8340&lt;=0.3,INDEX(价格表!$B$4:$I$31,M8340,2),IF(AND(J8340&gt;0.3,J8340&lt;=1),INDEX(价格表!$B$4:$I$31,M8340,3),IF(AND(J8340&gt;1,J8340&lt;=2.2),INDEX(价格表!$B$4:$I$31,M8340,4),IF(AND(J8340&gt;2.2,J8340&lt;=3.3),INDEX(价格表!$B$4:$I$31,M8340,5),IF(AND(J8340&gt;3.3,J8340&lt;=4),INDEX(价格表!$B$4:$I$31,M8340,6),IF(AND(J8340&gt;4,J8340&lt;=5.5),INDEX(价格表!$B$4:$I$31,M8340,7),IF(J8340&gt;5.5,2.6+INDEX(价格表!$B$4:$I$31,M8340,8)*L8340)))))))</f>
        <v>2.15</v>
      </c>
    </row>
    <row r="8341" spans="1:14">
      <c r="A8341" s="20">
        <v>4311221332479</v>
      </c>
      <c r="B8341" s="18" t="s">
        <v>16</v>
      </c>
      <c r="C8341" s="21">
        <v>20201222</v>
      </c>
      <c r="D8341" s="21">
        <v>610538201209</v>
      </c>
      <c r="E8341" s="21" t="s">
        <v>16</v>
      </c>
      <c r="F8341" s="21">
        <v>20210101</v>
      </c>
      <c r="G8341" s="21" t="s">
        <v>17</v>
      </c>
      <c r="H8341" s="21" t="s">
        <v>50</v>
      </c>
      <c r="I8341" s="21" t="s">
        <v>62</v>
      </c>
      <c r="J8341" s="21">
        <v>1.48</v>
      </c>
      <c r="K8341" s="21" t="s">
        <v>20</v>
      </c>
      <c r="L8341">
        <f t="shared" si="152"/>
        <v>2</v>
      </c>
      <c r="M8341">
        <f>MATCH(H:H,价格表!$B$4:$B$35,0)</f>
        <v>4</v>
      </c>
      <c r="N8341" s="27">
        <f>IF(J8341&lt;=0.3,INDEX(价格表!$B$4:$I$31,M8341,2),IF(AND(J8341&gt;0.3,J8341&lt;=1),INDEX(价格表!$B$4:$I$31,M8341,3),IF(AND(J8341&gt;1,J8341&lt;=2.2),INDEX(价格表!$B$4:$I$31,M8341,4),IF(AND(J8341&gt;2.2,J8341&lt;=3.3),INDEX(价格表!$B$4:$I$31,M8341,5),IF(AND(J8341&gt;3.3,J8341&lt;=4),INDEX(价格表!$B$4:$I$31,M8341,6),IF(AND(J8341&gt;4,J8341&lt;=5.5),INDEX(价格表!$B$4:$I$31,M8341,7),IF(J8341&gt;5.5,2.6+INDEX(价格表!$B$4:$I$31,M8341,8)*L8341)))))))</f>
        <v>2.15</v>
      </c>
    </row>
    <row r="8342" spans="1:14">
      <c r="A8342" s="20">
        <v>4311221337429</v>
      </c>
      <c r="B8342" s="18" t="s">
        <v>16</v>
      </c>
      <c r="C8342" s="21">
        <v>20201222</v>
      </c>
      <c r="D8342" s="21">
        <v>610538201209</v>
      </c>
      <c r="E8342" s="21" t="s">
        <v>16</v>
      </c>
      <c r="F8342" s="21">
        <v>20210101</v>
      </c>
      <c r="G8342" s="21" t="s">
        <v>17</v>
      </c>
      <c r="H8342" s="21" t="s">
        <v>298</v>
      </c>
      <c r="I8342" s="21" t="s">
        <v>313</v>
      </c>
      <c r="J8342" s="21">
        <v>3.26</v>
      </c>
      <c r="K8342" s="21" t="s">
        <v>20</v>
      </c>
      <c r="L8342">
        <f t="shared" si="152"/>
        <v>4</v>
      </c>
      <c r="M8342">
        <f>MATCH(H:H,价格表!$B$4:$B$35,0)</f>
        <v>29</v>
      </c>
      <c r="N8342" s="27">
        <f>L8342*5+3</f>
        <v>23</v>
      </c>
    </row>
    <row r="8343" spans="1:14">
      <c r="A8343" s="20">
        <v>4311221337430</v>
      </c>
      <c r="B8343" s="18" t="s">
        <v>16</v>
      </c>
      <c r="C8343" s="21">
        <v>20201222</v>
      </c>
      <c r="D8343" s="21">
        <v>610538201209</v>
      </c>
      <c r="E8343" s="21" t="s">
        <v>16</v>
      </c>
      <c r="F8343" s="21">
        <v>20210101</v>
      </c>
      <c r="G8343" s="21" t="s">
        <v>17</v>
      </c>
      <c r="H8343" s="21" t="s">
        <v>50</v>
      </c>
      <c r="I8343" s="21" t="s">
        <v>247</v>
      </c>
      <c r="J8343" s="21">
        <v>1.96</v>
      </c>
      <c r="K8343" s="21" t="s">
        <v>20</v>
      </c>
      <c r="L8343">
        <f t="shared" si="152"/>
        <v>2</v>
      </c>
      <c r="M8343">
        <f>MATCH(H:H,价格表!$B$4:$B$35,0)</f>
        <v>4</v>
      </c>
      <c r="N8343" s="27">
        <f>IF(J8343&lt;=0.3,INDEX(价格表!$B$4:$I$31,M8343,2),IF(AND(J8343&gt;0.3,J8343&lt;=1),INDEX(价格表!$B$4:$I$31,M8343,3),IF(AND(J8343&gt;1,J8343&lt;=2.2),INDEX(价格表!$B$4:$I$31,M8343,4),IF(AND(J8343&gt;2.2,J8343&lt;=3.3),INDEX(价格表!$B$4:$I$31,M8343,5),IF(AND(J8343&gt;3.3,J8343&lt;=4),INDEX(价格表!$B$4:$I$31,M8343,6),IF(AND(J8343&gt;4,J8343&lt;=5.5),INDEX(价格表!$B$4:$I$31,M8343,7),IF(J8343&gt;5.5,2.6+INDEX(价格表!$B$4:$I$31,M8343,8)*L8343)))))))</f>
        <v>2.15</v>
      </c>
    </row>
    <row r="8344" spans="1:14">
      <c r="A8344" s="20">
        <v>4311221337432</v>
      </c>
      <c r="B8344" s="18" t="s">
        <v>16</v>
      </c>
      <c r="C8344" s="21">
        <v>20201222</v>
      </c>
      <c r="D8344" s="21">
        <v>610538201209</v>
      </c>
      <c r="E8344" s="21" t="s">
        <v>16</v>
      </c>
      <c r="F8344" s="21">
        <v>20210101</v>
      </c>
      <c r="G8344" s="21" t="s">
        <v>17</v>
      </c>
      <c r="H8344" s="21" t="s">
        <v>45</v>
      </c>
      <c r="I8344" s="21" t="s">
        <v>48</v>
      </c>
      <c r="J8344" s="21">
        <v>1.44</v>
      </c>
      <c r="K8344" s="21" t="s">
        <v>20</v>
      </c>
      <c r="L8344">
        <f t="shared" si="152"/>
        <v>2</v>
      </c>
      <c r="M8344">
        <f>MATCH(H:H,价格表!$B$4:$B$35,0)</f>
        <v>9</v>
      </c>
      <c r="N8344" s="27">
        <f>IF(J8344&lt;=0.3,INDEX(价格表!$B$4:$I$31,M8344,2),IF(AND(J8344&gt;0.3,J8344&lt;=1),INDEX(价格表!$B$4:$I$31,M8344,3),IF(AND(J8344&gt;1,J8344&lt;=2.2),INDEX(价格表!$B$4:$I$31,M8344,4),IF(AND(J8344&gt;2.2,J8344&lt;=3.3),INDEX(价格表!$B$4:$I$31,M8344,5),IF(AND(J8344&gt;3.3,J8344&lt;=4),INDEX(价格表!$B$4:$I$31,M8344,6),IF(AND(J8344&gt;4,J8344&lt;=5.5),INDEX(价格表!$B$4:$I$31,M8344,7),IF(J8344&gt;5.5,2.6+INDEX(价格表!$B$4:$I$31,M8344,8)*L8344)))))))</f>
        <v>2.15</v>
      </c>
    </row>
    <row r="8345" spans="1:14">
      <c r="A8345" s="20">
        <v>4311221337433</v>
      </c>
      <c r="B8345" s="18" t="s">
        <v>16</v>
      </c>
      <c r="C8345" s="21">
        <v>20201222</v>
      </c>
      <c r="D8345" s="21">
        <v>610538201209</v>
      </c>
      <c r="E8345" s="21" t="s">
        <v>16</v>
      </c>
      <c r="F8345" s="21">
        <v>20210101</v>
      </c>
      <c r="G8345" s="21" t="s">
        <v>17</v>
      </c>
      <c r="H8345" s="21" t="s">
        <v>23</v>
      </c>
      <c r="I8345" s="21" t="s">
        <v>162</v>
      </c>
      <c r="J8345" s="21">
        <v>1.44</v>
      </c>
      <c r="K8345" s="21" t="s">
        <v>20</v>
      </c>
      <c r="L8345">
        <f t="shared" si="152"/>
        <v>2</v>
      </c>
      <c r="M8345">
        <f>MATCH(H:H,价格表!$B$4:$B$35,0)</f>
        <v>15</v>
      </c>
      <c r="N8345" s="27">
        <f>IF(J8345&lt;=0.3,INDEX(价格表!$B$4:$I$31,M8345,2),IF(AND(J8345&gt;0.3,J8345&lt;=1),INDEX(价格表!$B$4:$I$31,M8345,3),IF(AND(J8345&gt;1,J8345&lt;=2.2),INDEX(价格表!$B$4:$I$31,M8345,4),IF(AND(J8345&gt;2.2,J8345&lt;=3.3),INDEX(价格表!$B$4:$I$31,M8345,5),IF(AND(J8345&gt;3.3,J8345&lt;=4),INDEX(价格表!$B$4:$I$31,M8345,6),IF(AND(J8345&gt;4,J8345&lt;=5.5),INDEX(价格表!$B$4:$I$31,M8345,7),IF(J8345&gt;5.5,2.6+INDEX(价格表!$B$4:$I$31,M8345,8)*L8345)))))))</f>
        <v>2.15</v>
      </c>
    </row>
    <row r="8346" spans="1:14">
      <c r="A8346" s="20">
        <v>4311221337435</v>
      </c>
      <c r="B8346" s="18" t="s">
        <v>16</v>
      </c>
      <c r="C8346" s="21">
        <v>20201222</v>
      </c>
      <c r="D8346" s="21">
        <v>610538201209</v>
      </c>
      <c r="E8346" s="21" t="s">
        <v>16</v>
      </c>
      <c r="F8346" s="21">
        <v>20210101</v>
      </c>
      <c r="G8346" s="21" t="s">
        <v>17</v>
      </c>
      <c r="H8346" s="21" t="s">
        <v>50</v>
      </c>
      <c r="I8346" s="21" t="s">
        <v>62</v>
      </c>
      <c r="J8346" s="21">
        <v>1.47</v>
      </c>
      <c r="K8346" s="21" t="s">
        <v>20</v>
      </c>
      <c r="L8346">
        <f t="shared" si="152"/>
        <v>2</v>
      </c>
      <c r="M8346">
        <f>MATCH(H:H,价格表!$B$4:$B$35,0)</f>
        <v>4</v>
      </c>
      <c r="N8346" s="27">
        <f>IF(J8346&lt;=0.3,INDEX(价格表!$B$4:$I$31,M8346,2),IF(AND(J8346&gt;0.3,J8346&lt;=1),INDEX(价格表!$B$4:$I$31,M8346,3),IF(AND(J8346&gt;1,J8346&lt;=2.2),INDEX(价格表!$B$4:$I$31,M8346,4),IF(AND(J8346&gt;2.2,J8346&lt;=3.3),INDEX(价格表!$B$4:$I$31,M8346,5),IF(AND(J8346&gt;3.3,J8346&lt;=4),INDEX(价格表!$B$4:$I$31,M8346,6),IF(AND(J8346&gt;4,J8346&lt;=5.5),INDEX(价格表!$B$4:$I$31,M8346,7),IF(J8346&gt;5.5,2.6+INDEX(价格表!$B$4:$I$31,M8346,8)*L8346)))))))</f>
        <v>2.15</v>
      </c>
    </row>
    <row r="8347" spans="1:14">
      <c r="A8347" s="20">
        <v>4311221337436</v>
      </c>
      <c r="B8347" s="18" t="s">
        <v>16</v>
      </c>
      <c r="C8347" s="21">
        <v>20201222</v>
      </c>
      <c r="D8347" s="21">
        <v>610538201209</v>
      </c>
      <c r="E8347" s="21" t="s">
        <v>16</v>
      </c>
      <c r="F8347" s="21">
        <v>20210101</v>
      </c>
      <c r="G8347" s="21" t="s">
        <v>17</v>
      </c>
      <c r="H8347" s="21" t="s">
        <v>30</v>
      </c>
      <c r="I8347" s="21" t="s">
        <v>341</v>
      </c>
      <c r="J8347" s="21">
        <v>1.44</v>
      </c>
      <c r="K8347" s="21" t="s">
        <v>20</v>
      </c>
      <c r="L8347">
        <f t="shared" si="152"/>
        <v>2</v>
      </c>
      <c r="M8347">
        <f>MATCH(H:H,价格表!$B$4:$B$35,0)</f>
        <v>16</v>
      </c>
      <c r="N8347" s="27">
        <f>IF(J8347&lt;=0.3,INDEX(价格表!$B$4:$I$31,M8347,2),IF(AND(J8347&gt;0.3,J8347&lt;=1),INDEX(价格表!$B$4:$I$31,M8347,3),IF(AND(J8347&gt;1,J8347&lt;=2.2),INDEX(价格表!$B$4:$I$31,M8347,4),IF(AND(J8347&gt;2.2,J8347&lt;=3.3),INDEX(价格表!$B$4:$I$31,M8347,5),IF(AND(J8347&gt;3.3,J8347&lt;=4),INDEX(价格表!$B$4:$I$31,M8347,6),IF(AND(J8347&gt;4,J8347&lt;=5.5),INDEX(价格表!$B$4:$I$31,M8347,7),IF(J8347&gt;5.5,2.6+INDEX(价格表!$B$4:$I$31,M8347,8)*L8347)))))))</f>
        <v>2.15</v>
      </c>
    </row>
    <row r="8348" spans="1:14">
      <c r="A8348" s="20">
        <v>4311221337437</v>
      </c>
      <c r="B8348" s="18" t="s">
        <v>16</v>
      </c>
      <c r="C8348" s="21">
        <v>20201222</v>
      </c>
      <c r="D8348" s="21">
        <v>610538201209</v>
      </c>
      <c r="E8348" s="21" t="s">
        <v>16</v>
      </c>
      <c r="F8348" s="21">
        <v>20210101</v>
      </c>
      <c r="G8348" s="21" t="s">
        <v>17</v>
      </c>
      <c r="H8348" s="21" t="s">
        <v>43</v>
      </c>
      <c r="I8348" s="21" t="s">
        <v>287</v>
      </c>
      <c r="J8348" s="21">
        <v>1.44</v>
      </c>
      <c r="K8348" s="21" t="s">
        <v>20</v>
      </c>
      <c r="L8348">
        <f t="shared" si="152"/>
        <v>2</v>
      </c>
      <c r="M8348">
        <f>MATCH(H:H,价格表!$B$4:$B$35,0)</f>
        <v>10</v>
      </c>
      <c r="N8348" s="27">
        <f>IF(J8348&lt;=0.3,INDEX(价格表!$B$4:$I$31,M8348,2),IF(AND(J8348&gt;0.3,J8348&lt;=1),INDEX(价格表!$B$4:$I$31,M8348,3),IF(AND(J8348&gt;1,J8348&lt;=2.2),INDEX(价格表!$B$4:$I$31,M8348,4),IF(AND(J8348&gt;2.2,J8348&lt;=3.3),INDEX(价格表!$B$4:$I$31,M8348,5),IF(AND(J8348&gt;3.3,J8348&lt;=4),INDEX(价格表!$B$4:$I$31,M8348,6),IF(AND(J8348&gt;4,J8348&lt;=5.5),INDEX(价格表!$B$4:$I$31,M8348,7),IF(J8348&gt;5.5,2.6+INDEX(价格表!$B$4:$I$31,M8348,8)*L8348)))))))</f>
        <v>2.15</v>
      </c>
    </row>
    <row r="8349" spans="1:14">
      <c r="A8349" s="20">
        <v>4311221337438</v>
      </c>
      <c r="B8349" s="18" t="s">
        <v>16</v>
      </c>
      <c r="C8349" s="21">
        <v>20201222</v>
      </c>
      <c r="D8349" s="21">
        <v>610538201209</v>
      </c>
      <c r="E8349" s="21" t="s">
        <v>16</v>
      </c>
      <c r="F8349" s="21">
        <v>20210101</v>
      </c>
      <c r="G8349" s="21" t="s">
        <v>17</v>
      </c>
      <c r="H8349" s="21" t="s">
        <v>23</v>
      </c>
      <c r="I8349" s="21" t="s">
        <v>202</v>
      </c>
      <c r="J8349" s="21">
        <v>1.44</v>
      </c>
      <c r="K8349" s="21" t="s">
        <v>20</v>
      </c>
      <c r="L8349">
        <f t="shared" si="152"/>
        <v>2</v>
      </c>
      <c r="M8349">
        <f>MATCH(H:H,价格表!$B$4:$B$35,0)</f>
        <v>15</v>
      </c>
      <c r="N8349" s="27">
        <f>IF(J8349&lt;=0.3,INDEX(价格表!$B$4:$I$31,M8349,2),IF(AND(J8349&gt;0.3,J8349&lt;=1),INDEX(价格表!$B$4:$I$31,M8349,3),IF(AND(J8349&gt;1,J8349&lt;=2.2),INDEX(价格表!$B$4:$I$31,M8349,4),IF(AND(J8349&gt;2.2,J8349&lt;=3.3),INDEX(价格表!$B$4:$I$31,M8349,5),IF(AND(J8349&gt;3.3,J8349&lt;=4),INDEX(价格表!$B$4:$I$31,M8349,6),IF(AND(J8349&gt;4,J8349&lt;=5.5),INDEX(价格表!$B$4:$I$31,M8349,7),IF(J8349&gt;5.5,2.6+INDEX(价格表!$B$4:$I$31,M8349,8)*L8349)))))))</f>
        <v>2.15</v>
      </c>
    </row>
    <row r="8350" spans="1:14">
      <c r="A8350" s="20">
        <v>4311221337467</v>
      </c>
      <c r="B8350" s="18" t="s">
        <v>16</v>
      </c>
      <c r="C8350" s="21">
        <v>20201222</v>
      </c>
      <c r="D8350" s="21">
        <v>610538201209</v>
      </c>
      <c r="E8350" s="21" t="s">
        <v>16</v>
      </c>
      <c r="F8350" s="21">
        <v>20210101</v>
      </c>
      <c r="G8350" s="21" t="s">
        <v>17</v>
      </c>
      <c r="H8350" s="21" t="s">
        <v>35</v>
      </c>
      <c r="I8350" s="21" t="s">
        <v>102</v>
      </c>
      <c r="J8350" s="21">
        <v>1.44</v>
      </c>
      <c r="K8350" s="21" t="s">
        <v>20</v>
      </c>
      <c r="L8350">
        <f t="shared" si="152"/>
        <v>2</v>
      </c>
      <c r="M8350">
        <f>MATCH(H:H,价格表!$B$4:$B$35,0)</f>
        <v>22</v>
      </c>
      <c r="N8350" s="27">
        <f>IF(J8350&lt;=0.3,INDEX(价格表!$B$4:$I$31,M8350,2),IF(AND(J8350&gt;0.3,J8350&lt;=1),INDEX(价格表!$B$4:$I$31,M8350,3),IF(AND(J8350&gt;1,J8350&lt;=2.2),INDEX(价格表!$B$4:$I$31,M8350,4),IF(AND(J8350&gt;2.2,J8350&lt;=3.3),INDEX(价格表!$B$4:$I$31,M8350,5),IF(AND(J8350&gt;3.3,J8350&lt;=4),INDEX(价格表!$B$4:$I$31,M8350,6),IF(AND(J8350&gt;4,J8350&lt;=5.5),INDEX(价格表!$B$4:$I$31,M8350,7),IF(J8350&gt;5.5,2.6+INDEX(价格表!$B$4:$I$31,M8350,8)*L8350)))))))</f>
        <v>2.15</v>
      </c>
    </row>
    <row r="8351" spans="1:14">
      <c r="A8351" s="20">
        <v>4311221337468</v>
      </c>
      <c r="B8351" s="18" t="s">
        <v>16</v>
      </c>
      <c r="C8351" s="21">
        <v>20201222</v>
      </c>
      <c r="D8351" s="21">
        <v>610538201209</v>
      </c>
      <c r="E8351" s="21" t="s">
        <v>16</v>
      </c>
      <c r="F8351" s="21">
        <v>20210101</v>
      </c>
      <c r="G8351" s="21" t="s">
        <v>17</v>
      </c>
      <c r="H8351" s="21" t="s">
        <v>63</v>
      </c>
      <c r="I8351" s="21" t="s">
        <v>244</v>
      </c>
      <c r="J8351" s="21">
        <v>1.44</v>
      </c>
      <c r="K8351" s="21" t="s">
        <v>20</v>
      </c>
      <c r="L8351">
        <f t="shared" si="152"/>
        <v>2</v>
      </c>
      <c r="M8351">
        <f>MATCH(H:H,价格表!$B$4:$B$35,0)</f>
        <v>21</v>
      </c>
      <c r="N8351" s="27">
        <f>IF(J8351&lt;=0.3,INDEX(价格表!$B$4:$I$31,M8351,2),IF(AND(J8351&gt;0.3,J8351&lt;=1),INDEX(价格表!$B$4:$I$31,M8351,3),IF(AND(J8351&gt;1,J8351&lt;=2.2),INDEX(价格表!$B$4:$I$31,M8351,4),IF(AND(J8351&gt;2.2,J8351&lt;=3.3),INDEX(价格表!$B$4:$I$31,M8351,5),IF(AND(J8351&gt;3.3,J8351&lt;=4),INDEX(价格表!$B$4:$I$31,M8351,6),IF(AND(J8351&gt;4,J8351&lt;=5.5),INDEX(价格表!$B$4:$I$31,M8351,7),IF(J8351&gt;5.5,2.6+INDEX(价格表!$B$4:$I$31,M8351,8)*L8351)))))))</f>
        <v>2.15</v>
      </c>
    </row>
    <row r="8352" spans="1:14">
      <c r="A8352" s="20">
        <v>4311221337469</v>
      </c>
      <c r="B8352" s="18" t="s">
        <v>16</v>
      </c>
      <c r="C8352" s="21">
        <v>20201222</v>
      </c>
      <c r="D8352" s="21">
        <v>610538201209</v>
      </c>
      <c r="E8352" s="21" t="s">
        <v>16</v>
      </c>
      <c r="F8352" s="21">
        <v>20210101</v>
      </c>
      <c r="G8352" s="21" t="s">
        <v>17</v>
      </c>
      <c r="H8352" s="21" t="s">
        <v>27</v>
      </c>
      <c r="I8352" s="21" t="s">
        <v>128</v>
      </c>
      <c r="J8352" s="21">
        <v>1.46</v>
      </c>
      <c r="K8352" s="21" t="s">
        <v>20</v>
      </c>
      <c r="L8352">
        <f t="shared" si="152"/>
        <v>2</v>
      </c>
      <c r="M8352">
        <f>MATCH(H:H,价格表!$B$4:$B$35,0)</f>
        <v>3</v>
      </c>
      <c r="N8352" s="27">
        <f>IF(J8352&lt;=0.3,INDEX(价格表!$B$4:$I$31,M8352,2),IF(AND(J8352&gt;0.3,J8352&lt;=1),INDEX(价格表!$B$4:$I$31,M8352,3),IF(AND(J8352&gt;1,J8352&lt;=2.2),INDEX(价格表!$B$4:$I$31,M8352,4),IF(AND(J8352&gt;2.2,J8352&lt;=3.3),INDEX(价格表!$B$4:$I$31,M8352,5),IF(AND(J8352&gt;3.3,J8352&lt;=4),INDEX(价格表!$B$4:$I$31,M8352,6),IF(AND(J8352&gt;4,J8352&lt;=5.5),INDEX(价格表!$B$4:$I$31,M8352,7),IF(J8352&gt;5.5,2.6+INDEX(价格表!$B$4:$I$31,M8352,8)*L8352)))))))</f>
        <v>2.15</v>
      </c>
    </row>
    <row r="8353" spans="1:14">
      <c r="A8353" s="20">
        <v>4311221337470</v>
      </c>
      <c r="B8353" s="18" t="s">
        <v>16</v>
      </c>
      <c r="C8353" s="21">
        <v>20201222</v>
      </c>
      <c r="D8353" s="21">
        <v>610538201209</v>
      </c>
      <c r="E8353" s="21" t="s">
        <v>16</v>
      </c>
      <c r="F8353" s="21">
        <v>20210101</v>
      </c>
      <c r="G8353" s="21" t="s">
        <v>17</v>
      </c>
      <c r="H8353" s="21" t="s">
        <v>27</v>
      </c>
      <c r="I8353" s="21" t="s">
        <v>210</v>
      </c>
      <c r="J8353" s="21">
        <v>1.44</v>
      </c>
      <c r="K8353" s="21" t="s">
        <v>20</v>
      </c>
      <c r="L8353">
        <f t="shared" si="152"/>
        <v>2</v>
      </c>
      <c r="M8353">
        <f>MATCH(H:H,价格表!$B$4:$B$35,0)</f>
        <v>3</v>
      </c>
      <c r="N8353" s="27">
        <f>IF(J8353&lt;=0.3,INDEX(价格表!$B$4:$I$31,M8353,2),IF(AND(J8353&gt;0.3,J8353&lt;=1),INDEX(价格表!$B$4:$I$31,M8353,3),IF(AND(J8353&gt;1,J8353&lt;=2.2),INDEX(价格表!$B$4:$I$31,M8353,4),IF(AND(J8353&gt;2.2,J8353&lt;=3.3),INDEX(价格表!$B$4:$I$31,M8353,5),IF(AND(J8353&gt;3.3,J8353&lt;=4),INDEX(价格表!$B$4:$I$31,M8353,6),IF(AND(J8353&gt;4,J8353&lt;=5.5),INDEX(价格表!$B$4:$I$31,M8353,7),IF(J8353&gt;5.5,2.6+INDEX(价格表!$B$4:$I$31,M8353,8)*L8353)))))))</f>
        <v>2.15</v>
      </c>
    </row>
    <row r="8354" spans="1:14">
      <c r="A8354" s="20">
        <v>4311221337472</v>
      </c>
      <c r="B8354" s="18" t="s">
        <v>16</v>
      </c>
      <c r="C8354" s="21">
        <v>20201222</v>
      </c>
      <c r="D8354" s="21">
        <v>610538201209</v>
      </c>
      <c r="E8354" s="21" t="s">
        <v>16</v>
      </c>
      <c r="F8354" s="21">
        <v>20210101</v>
      </c>
      <c r="G8354" s="21" t="s">
        <v>17</v>
      </c>
      <c r="H8354" s="21" t="s">
        <v>27</v>
      </c>
      <c r="I8354" s="21" t="s">
        <v>348</v>
      </c>
      <c r="J8354" s="21">
        <v>1.44</v>
      </c>
      <c r="K8354" s="21" t="s">
        <v>20</v>
      </c>
      <c r="L8354">
        <f t="shared" si="152"/>
        <v>2</v>
      </c>
      <c r="M8354">
        <f>MATCH(H:H,价格表!$B$4:$B$35,0)</f>
        <v>3</v>
      </c>
      <c r="N8354" s="27">
        <f>IF(J8354&lt;=0.3,INDEX(价格表!$B$4:$I$31,M8354,2),IF(AND(J8354&gt;0.3,J8354&lt;=1),INDEX(价格表!$B$4:$I$31,M8354,3),IF(AND(J8354&gt;1,J8354&lt;=2.2),INDEX(价格表!$B$4:$I$31,M8354,4),IF(AND(J8354&gt;2.2,J8354&lt;=3.3),INDEX(价格表!$B$4:$I$31,M8354,5),IF(AND(J8354&gt;3.3,J8354&lt;=4),INDEX(价格表!$B$4:$I$31,M8354,6),IF(AND(J8354&gt;4,J8354&lt;=5.5),INDEX(价格表!$B$4:$I$31,M8354,7),IF(J8354&gt;5.5,2.6+INDEX(价格表!$B$4:$I$31,M8354,8)*L8354)))))))</f>
        <v>2.15</v>
      </c>
    </row>
    <row r="8355" spans="1:14">
      <c r="A8355" s="20">
        <v>4311221337473</v>
      </c>
      <c r="B8355" s="18" t="s">
        <v>16</v>
      </c>
      <c r="C8355" s="21">
        <v>20201222</v>
      </c>
      <c r="D8355" s="21">
        <v>610538201209</v>
      </c>
      <c r="E8355" s="21" t="s">
        <v>16</v>
      </c>
      <c r="F8355" s="21">
        <v>20210101</v>
      </c>
      <c r="G8355" s="21" t="s">
        <v>17</v>
      </c>
      <c r="H8355" s="21" t="s">
        <v>23</v>
      </c>
      <c r="I8355" s="21" t="s">
        <v>194</v>
      </c>
      <c r="J8355" s="21">
        <v>1.66</v>
      </c>
      <c r="K8355" s="21" t="s">
        <v>20</v>
      </c>
      <c r="L8355">
        <f t="shared" si="152"/>
        <v>2</v>
      </c>
      <c r="M8355">
        <f>MATCH(H:H,价格表!$B$4:$B$35,0)</f>
        <v>15</v>
      </c>
      <c r="N8355" s="27">
        <f>IF(J8355&lt;=0.3,INDEX(价格表!$B$4:$I$31,M8355,2),IF(AND(J8355&gt;0.3,J8355&lt;=1),INDEX(价格表!$B$4:$I$31,M8355,3),IF(AND(J8355&gt;1,J8355&lt;=2.2),INDEX(价格表!$B$4:$I$31,M8355,4),IF(AND(J8355&gt;2.2,J8355&lt;=3.3),INDEX(价格表!$B$4:$I$31,M8355,5),IF(AND(J8355&gt;3.3,J8355&lt;=4),INDEX(价格表!$B$4:$I$31,M8355,6),IF(AND(J8355&gt;4,J8355&lt;=5.5),INDEX(价格表!$B$4:$I$31,M8355,7),IF(J8355&gt;5.5,2.6+INDEX(价格表!$B$4:$I$31,M8355,8)*L8355)))))))</f>
        <v>2.15</v>
      </c>
    </row>
    <row r="8356" spans="1:14">
      <c r="A8356" s="20">
        <v>4311221337474</v>
      </c>
      <c r="B8356" s="18" t="s">
        <v>16</v>
      </c>
      <c r="C8356" s="21">
        <v>20201222</v>
      </c>
      <c r="D8356" s="21">
        <v>610538201209</v>
      </c>
      <c r="E8356" s="21" t="s">
        <v>16</v>
      </c>
      <c r="F8356" s="21">
        <v>20210101</v>
      </c>
      <c r="G8356" s="21" t="s">
        <v>17</v>
      </c>
      <c r="H8356" s="21" t="s">
        <v>35</v>
      </c>
      <c r="I8356" s="21" t="s">
        <v>362</v>
      </c>
      <c r="J8356" s="21">
        <v>1.46</v>
      </c>
      <c r="K8356" s="21" t="s">
        <v>20</v>
      </c>
      <c r="L8356">
        <f t="shared" si="152"/>
        <v>2</v>
      </c>
      <c r="M8356">
        <f>MATCH(H:H,价格表!$B$4:$B$35,0)</f>
        <v>22</v>
      </c>
      <c r="N8356" s="27">
        <f>IF(J8356&lt;=0.3,INDEX(价格表!$B$4:$I$31,M8356,2),IF(AND(J8356&gt;0.3,J8356&lt;=1),INDEX(价格表!$B$4:$I$31,M8356,3),IF(AND(J8356&gt;1,J8356&lt;=2.2),INDEX(价格表!$B$4:$I$31,M8356,4),IF(AND(J8356&gt;2.2,J8356&lt;=3.3),INDEX(价格表!$B$4:$I$31,M8356,5),IF(AND(J8356&gt;3.3,J8356&lt;=4),INDEX(价格表!$B$4:$I$31,M8356,6),IF(AND(J8356&gt;4,J8356&lt;=5.5),INDEX(价格表!$B$4:$I$31,M8356,7),IF(J8356&gt;5.5,2.6+INDEX(价格表!$B$4:$I$31,M8356,8)*L8356)))))))</f>
        <v>2.15</v>
      </c>
    </row>
    <row r="8357" spans="1:14">
      <c r="A8357" s="20">
        <v>4311221337475</v>
      </c>
      <c r="B8357" s="18" t="s">
        <v>16</v>
      </c>
      <c r="C8357" s="21">
        <v>20201222</v>
      </c>
      <c r="D8357" s="21">
        <v>610538201209</v>
      </c>
      <c r="E8357" s="21" t="s">
        <v>16</v>
      </c>
      <c r="F8357" s="21">
        <v>20210101</v>
      </c>
      <c r="G8357" s="21" t="s">
        <v>17</v>
      </c>
      <c r="H8357" s="21" t="s">
        <v>23</v>
      </c>
      <c r="I8357" s="21" t="s">
        <v>162</v>
      </c>
      <c r="J8357" s="21">
        <v>1.71</v>
      </c>
      <c r="K8357" s="21" t="s">
        <v>20</v>
      </c>
      <c r="L8357">
        <f t="shared" si="152"/>
        <v>2</v>
      </c>
      <c r="M8357">
        <f>MATCH(H:H,价格表!$B$4:$B$35,0)</f>
        <v>15</v>
      </c>
      <c r="N8357" s="27">
        <f>IF(J8357&lt;=0.3,INDEX(价格表!$B$4:$I$31,M8357,2),IF(AND(J8357&gt;0.3,J8357&lt;=1),INDEX(价格表!$B$4:$I$31,M8357,3),IF(AND(J8357&gt;1,J8357&lt;=2.2),INDEX(价格表!$B$4:$I$31,M8357,4),IF(AND(J8357&gt;2.2,J8357&lt;=3.3),INDEX(价格表!$B$4:$I$31,M8357,5),IF(AND(J8357&gt;3.3,J8357&lt;=4),INDEX(价格表!$B$4:$I$31,M8357,6),IF(AND(J8357&gt;4,J8357&lt;=5.5),INDEX(价格表!$B$4:$I$31,M8357,7),IF(J8357&gt;5.5,2.6+INDEX(价格表!$B$4:$I$31,M8357,8)*L8357)))))))</f>
        <v>2.15</v>
      </c>
    </row>
    <row r="8358" spans="1:14">
      <c r="A8358" s="20">
        <v>4311221337875</v>
      </c>
      <c r="B8358" s="18" t="s">
        <v>16</v>
      </c>
      <c r="C8358" s="21">
        <v>20201222</v>
      </c>
      <c r="D8358" s="21">
        <v>610538201209</v>
      </c>
      <c r="E8358" s="21" t="s">
        <v>16</v>
      </c>
      <c r="F8358" s="21">
        <v>20210101</v>
      </c>
      <c r="G8358" s="21" t="s">
        <v>17</v>
      </c>
      <c r="H8358" s="21" t="s">
        <v>39</v>
      </c>
      <c r="I8358" s="21" t="s">
        <v>235</v>
      </c>
      <c r="J8358" s="21">
        <v>1.44</v>
      </c>
      <c r="K8358" s="21" t="s">
        <v>20</v>
      </c>
      <c r="L8358">
        <f t="shared" si="152"/>
        <v>2</v>
      </c>
      <c r="M8358">
        <f>MATCH(H:H,价格表!$B$4:$B$35,0)</f>
        <v>23</v>
      </c>
      <c r="N8358" s="27">
        <f>IF(J8358&lt;=0.3,INDEX(价格表!$B$4:$I$31,M8358,2),IF(AND(J8358&gt;0.3,J8358&lt;=1),INDEX(价格表!$B$4:$I$31,M8358,3),IF(AND(J8358&gt;1,J8358&lt;=2.2),INDEX(价格表!$B$4:$I$31,M8358,4),IF(AND(J8358&gt;2.2,J8358&lt;=3.3),INDEX(价格表!$B$4:$I$31,M8358,5),IF(AND(J8358&gt;3.3,J8358&lt;=4),INDEX(价格表!$B$4:$I$31,M8358,6),IF(AND(J8358&gt;4,J8358&lt;=5.5),INDEX(价格表!$B$4:$I$31,M8358,7),IF(J8358&gt;5.5,2.6+INDEX(价格表!$B$4:$I$31,M8358,8)*L8358)))))))</f>
        <v>2.15</v>
      </c>
    </row>
    <row r="8359" spans="1:14">
      <c r="A8359" s="20">
        <v>4311221337876</v>
      </c>
      <c r="B8359" s="18" t="s">
        <v>16</v>
      </c>
      <c r="C8359" s="21">
        <v>20201222</v>
      </c>
      <c r="D8359" s="21">
        <v>610538201209</v>
      </c>
      <c r="E8359" s="21" t="s">
        <v>16</v>
      </c>
      <c r="F8359" s="21">
        <v>20210101</v>
      </c>
      <c r="G8359" s="21" t="s">
        <v>17</v>
      </c>
      <c r="H8359" s="21" t="s">
        <v>21</v>
      </c>
      <c r="I8359" s="21" t="s">
        <v>363</v>
      </c>
      <c r="J8359" s="21">
        <v>1.75</v>
      </c>
      <c r="K8359" s="21" t="s">
        <v>20</v>
      </c>
      <c r="L8359">
        <f t="shared" si="152"/>
        <v>2</v>
      </c>
      <c r="M8359">
        <f>MATCH(H:H,价格表!$B$4:$B$35,0)</f>
        <v>20</v>
      </c>
      <c r="N8359" s="27">
        <f>IF(J8359&lt;=0.3,INDEX(价格表!$B$4:$I$31,M8359,2),IF(AND(J8359&gt;0.3,J8359&lt;=1),INDEX(价格表!$B$4:$I$31,M8359,3),IF(AND(J8359&gt;1,J8359&lt;=2.2),INDEX(价格表!$B$4:$I$31,M8359,4),IF(AND(J8359&gt;2.2,J8359&lt;=3.3),INDEX(价格表!$B$4:$I$31,M8359,5),IF(AND(J8359&gt;3.3,J8359&lt;=4),INDEX(价格表!$B$4:$I$31,M8359,6),IF(AND(J8359&gt;4,J8359&lt;=5.5),INDEX(价格表!$B$4:$I$31,M8359,7),IF(J8359&gt;5.5,2.6+INDEX(价格表!$B$4:$I$31,M8359,8)*L8359)))))))</f>
        <v>2.15</v>
      </c>
    </row>
    <row r="8360" spans="1:14">
      <c r="A8360" s="20">
        <v>4311221337878</v>
      </c>
      <c r="B8360" s="18" t="s">
        <v>16</v>
      </c>
      <c r="C8360" s="21">
        <v>20201222</v>
      </c>
      <c r="D8360" s="21">
        <v>610538201209</v>
      </c>
      <c r="E8360" s="21" t="s">
        <v>16</v>
      </c>
      <c r="F8360" s="21">
        <v>20210101</v>
      </c>
      <c r="G8360" s="21" t="s">
        <v>17</v>
      </c>
      <c r="H8360" s="21" t="s">
        <v>45</v>
      </c>
      <c r="I8360" s="21" t="s">
        <v>271</v>
      </c>
      <c r="J8360" s="21">
        <v>3.24</v>
      </c>
      <c r="K8360" s="21" t="s">
        <v>20</v>
      </c>
      <c r="L8360">
        <f t="shared" si="152"/>
        <v>4</v>
      </c>
      <c r="M8360">
        <f>MATCH(H:H,价格表!$B$4:$B$35,0)</f>
        <v>9</v>
      </c>
      <c r="N8360" s="27">
        <f>IF(J8360&lt;=0.3,INDEX(价格表!$B$4:$I$31,M8360,2),IF(AND(J8360&gt;0.3,J8360&lt;=1),INDEX(价格表!$B$4:$I$31,M8360,3),IF(AND(J8360&gt;1,J8360&lt;=2.2),INDEX(价格表!$B$4:$I$31,M8360,4),IF(AND(J8360&gt;2.2,J8360&lt;=3.3),INDEX(价格表!$B$4:$I$31,M8360,5),IF(AND(J8360&gt;3.3,J8360&lt;=4),INDEX(价格表!$B$4:$I$31,M8360,6),IF(AND(J8360&gt;4,J8360&lt;=5.5),INDEX(价格表!$B$4:$I$31,M8360,7),IF(J8360&gt;5.5,2.6+INDEX(价格表!$B$4:$I$31,M8360,8)*L8360)))))))</f>
        <v>2.5</v>
      </c>
    </row>
    <row r="8361" spans="1:14">
      <c r="A8361" s="20">
        <v>4311221337879</v>
      </c>
      <c r="B8361" s="18" t="s">
        <v>16</v>
      </c>
      <c r="C8361" s="21">
        <v>20201222</v>
      </c>
      <c r="D8361" s="21">
        <v>610538201209</v>
      </c>
      <c r="E8361" s="21" t="s">
        <v>16</v>
      </c>
      <c r="F8361" s="21">
        <v>20210101</v>
      </c>
      <c r="G8361" s="21" t="s">
        <v>17</v>
      </c>
      <c r="H8361" s="21" t="s">
        <v>68</v>
      </c>
      <c r="I8361" s="21" t="s">
        <v>69</v>
      </c>
      <c r="J8361" s="21">
        <v>1.44</v>
      </c>
      <c r="K8361" s="21" t="s">
        <v>20</v>
      </c>
      <c r="L8361">
        <f t="shared" si="152"/>
        <v>2</v>
      </c>
      <c r="M8361">
        <f>MATCH(H:H,价格表!$B$4:$B$35,0)</f>
        <v>5</v>
      </c>
      <c r="N8361" s="27">
        <f>IF(J8361&lt;=0.3,INDEX(价格表!$B$4:$I$31,M8361,2),IF(AND(J8361&gt;0.3,J8361&lt;=1),INDEX(价格表!$B$4:$I$31,M8361,3),IF(AND(J8361&gt;1,J8361&lt;=2.2),INDEX(价格表!$B$4:$I$31,M8361,4),IF(AND(J8361&gt;2.2,J8361&lt;=3.3),INDEX(价格表!$B$4:$I$31,M8361,5),IF(AND(J8361&gt;3.3,J8361&lt;=4),INDEX(价格表!$B$4:$I$31,M8361,6),IF(AND(J8361&gt;4,J8361&lt;=5.5),INDEX(价格表!$B$4:$I$31,M8361,7),IF(J8361&gt;5.5,2.6+INDEX(价格表!$B$4:$I$31,M8361,8)*L8361)))))))</f>
        <v>2.15</v>
      </c>
    </row>
    <row r="8362" spans="1:14">
      <c r="A8362" s="20">
        <v>4311221337881</v>
      </c>
      <c r="B8362" s="18" t="s">
        <v>16</v>
      </c>
      <c r="C8362" s="21">
        <v>20201222</v>
      </c>
      <c r="D8362" s="21">
        <v>610538201209</v>
      </c>
      <c r="E8362" s="21" t="s">
        <v>16</v>
      </c>
      <c r="F8362" s="21">
        <v>20210101</v>
      </c>
      <c r="G8362" s="21" t="s">
        <v>17</v>
      </c>
      <c r="H8362" s="21" t="s">
        <v>75</v>
      </c>
      <c r="I8362" s="21" t="s">
        <v>114</v>
      </c>
      <c r="J8362" s="21">
        <v>1.53</v>
      </c>
      <c r="K8362" s="21" t="s">
        <v>20</v>
      </c>
      <c r="L8362">
        <f t="shared" si="152"/>
        <v>2</v>
      </c>
      <c r="M8362">
        <f>MATCH(H:H,价格表!$B$4:$B$35,0)</f>
        <v>24</v>
      </c>
      <c r="N8362" s="27">
        <f>IF(J8362&lt;=0.3,INDEX(价格表!$B$4:$I$31,M8362,2),IF(AND(J8362&gt;0.3,J8362&lt;=1),INDEX(价格表!$B$4:$I$31,M8362,3),IF(AND(J8362&gt;1,J8362&lt;=2.2),INDEX(价格表!$B$4:$I$31,M8362,4),IF(AND(J8362&gt;2.2,J8362&lt;=3.3),INDEX(价格表!$B$4:$I$31,M8362,5),IF(AND(J8362&gt;3.3,J8362&lt;=4),INDEX(价格表!$B$4:$I$31,M8362,6),IF(AND(J8362&gt;4,J8362&lt;=5.5),INDEX(价格表!$B$4:$I$31,M8362,7),IF(J8362&gt;5.5,2.6+INDEX(价格表!$B$4:$I$31,M8362,8)*L8362)))))))</f>
        <v>2.15</v>
      </c>
    </row>
    <row r="8363" spans="1:14">
      <c r="A8363" s="20">
        <v>4311221337883</v>
      </c>
      <c r="B8363" s="18" t="s">
        <v>16</v>
      </c>
      <c r="C8363" s="21">
        <v>20201222</v>
      </c>
      <c r="D8363" s="21">
        <v>610538201209</v>
      </c>
      <c r="E8363" s="21" t="s">
        <v>16</v>
      </c>
      <c r="F8363" s="21">
        <v>20210101</v>
      </c>
      <c r="G8363" s="21" t="s">
        <v>17</v>
      </c>
      <c r="H8363" s="21" t="s">
        <v>39</v>
      </c>
      <c r="I8363" s="21" t="s">
        <v>40</v>
      </c>
      <c r="J8363" s="21">
        <v>1.44</v>
      </c>
      <c r="K8363" s="21" t="s">
        <v>20</v>
      </c>
      <c r="L8363">
        <f t="shared" si="152"/>
        <v>2</v>
      </c>
      <c r="M8363">
        <f>MATCH(H:H,价格表!$B$4:$B$35,0)</f>
        <v>23</v>
      </c>
      <c r="N8363" s="27">
        <f>IF(J8363&lt;=0.3,INDEX(价格表!$B$4:$I$31,M8363,2),IF(AND(J8363&gt;0.3,J8363&lt;=1),INDEX(价格表!$B$4:$I$31,M8363,3),IF(AND(J8363&gt;1,J8363&lt;=2.2),INDEX(价格表!$B$4:$I$31,M8363,4),IF(AND(J8363&gt;2.2,J8363&lt;=3.3),INDEX(价格表!$B$4:$I$31,M8363,5),IF(AND(J8363&gt;3.3,J8363&lt;=4),INDEX(价格表!$B$4:$I$31,M8363,6),IF(AND(J8363&gt;4,J8363&lt;=5.5),INDEX(价格表!$B$4:$I$31,M8363,7),IF(J8363&gt;5.5,2.6+INDEX(价格表!$B$4:$I$31,M8363,8)*L8363)))))))</f>
        <v>2.15</v>
      </c>
    </row>
    <row r="8364" spans="1:14">
      <c r="A8364" s="20">
        <v>4311221338349</v>
      </c>
      <c r="B8364" s="18" t="s">
        <v>16</v>
      </c>
      <c r="C8364" s="21">
        <v>20201222</v>
      </c>
      <c r="D8364" s="21">
        <v>610538201209</v>
      </c>
      <c r="E8364" s="21" t="s">
        <v>16</v>
      </c>
      <c r="F8364" s="21">
        <v>20210101</v>
      </c>
      <c r="G8364" s="21" t="s">
        <v>17</v>
      </c>
      <c r="H8364" s="21" t="s">
        <v>66</v>
      </c>
      <c r="I8364" s="21" t="s">
        <v>67</v>
      </c>
      <c r="J8364" s="21">
        <v>1.44</v>
      </c>
      <c r="K8364" s="21" t="s">
        <v>20</v>
      </c>
      <c r="L8364">
        <f t="shared" si="152"/>
        <v>2</v>
      </c>
      <c r="M8364">
        <f>MATCH(H:H,价格表!$B$4:$B$35,0)</f>
        <v>17</v>
      </c>
      <c r="N8364" s="27">
        <f>IF(J8364&lt;=0.3,INDEX(价格表!$B$4:$I$31,M8364,2),IF(AND(J8364&gt;0.3,J8364&lt;=1),INDEX(价格表!$B$4:$I$31,M8364,3),IF(AND(J8364&gt;1,J8364&lt;=2.2),INDEX(价格表!$B$4:$I$31,M8364,4),IF(AND(J8364&gt;2.2,J8364&lt;=3.3),INDEX(价格表!$B$4:$I$31,M8364,5),IF(AND(J8364&gt;3.3,J8364&lt;=4),INDEX(价格表!$B$4:$I$31,M8364,6),IF(AND(J8364&gt;4,J8364&lt;=5.5),INDEX(价格表!$B$4:$I$31,M8364,7),IF(J8364&gt;5.5,2.6+INDEX(价格表!$B$4:$I$31,M8364,8)*L8364)))))))</f>
        <v>2.15</v>
      </c>
    </row>
    <row r="8365" spans="1:14">
      <c r="A8365" s="20">
        <v>4311221338350</v>
      </c>
      <c r="B8365" s="18" t="s">
        <v>16</v>
      </c>
      <c r="C8365" s="21">
        <v>20201222</v>
      </c>
      <c r="D8365" s="21">
        <v>610538201209</v>
      </c>
      <c r="E8365" s="21" t="s">
        <v>16</v>
      </c>
      <c r="F8365" s="21">
        <v>20210101</v>
      </c>
      <c r="G8365" s="21" t="s">
        <v>17</v>
      </c>
      <c r="H8365" s="21" t="s">
        <v>88</v>
      </c>
      <c r="I8365" s="21" t="s">
        <v>110</v>
      </c>
      <c r="J8365" s="21">
        <v>1.45</v>
      </c>
      <c r="K8365" s="21" t="s">
        <v>20</v>
      </c>
      <c r="L8365">
        <f t="shared" si="152"/>
        <v>2</v>
      </c>
      <c r="M8365">
        <f>MATCH(H:H,价格表!$B$4:$B$35,0)</f>
        <v>19</v>
      </c>
      <c r="N8365" s="27">
        <f>IF(J8365&lt;=0.3,INDEX(价格表!$B$4:$I$31,M8365,2),IF(AND(J8365&gt;0.3,J8365&lt;=1),INDEX(价格表!$B$4:$I$31,M8365,3),IF(AND(J8365&gt;1,J8365&lt;=2.2),INDEX(价格表!$B$4:$I$31,M8365,4),IF(AND(J8365&gt;2.2,J8365&lt;=3.3),INDEX(价格表!$B$4:$I$31,M8365,5),IF(AND(J8365&gt;3.3,J8365&lt;=4),INDEX(价格表!$B$4:$I$31,M8365,6),IF(AND(J8365&gt;4,J8365&lt;=5.5),INDEX(价格表!$B$4:$I$31,M8365,7),IF(J8365&gt;5.5,2.6+INDEX(价格表!$B$4:$I$31,M8365,8)*L8365)))))))</f>
        <v>2.15</v>
      </c>
    </row>
    <row r="8366" spans="1:14">
      <c r="A8366" s="20">
        <v>4311221338351</v>
      </c>
      <c r="B8366" s="18" t="s">
        <v>16</v>
      </c>
      <c r="C8366" s="21">
        <v>20201222</v>
      </c>
      <c r="D8366" s="21">
        <v>610538201209</v>
      </c>
      <c r="E8366" s="21" t="s">
        <v>16</v>
      </c>
      <c r="F8366" s="21">
        <v>20210101</v>
      </c>
      <c r="G8366" s="21" t="s">
        <v>17</v>
      </c>
      <c r="H8366" s="21" t="s">
        <v>18</v>
      </c>
      <c r="I8366" s="21" t="s">
        <v>377</v>
      </c>
      <c r="J8366" s="21">
        <v>1.45</v>
      </c>
      <c r="K8366" s="21" t="s">
        <v>20</v>
      </c>
      <c r="L8366">
        <f t="shared" si="152"/>
        <v>2</v>
      </c>
      <c r="M8366">
        <f>MATCH(H:H,价格表!$B$4:$B$35,0)</f>
        <v>1</v>
      </c>
      <c r="N8366" s="27">
        <f>IF(J8366&lt;=0.3,INDEX(价格表!$B$4:$I$31,M8366,2),IF(AND(J8366&gt;0.3,J8366&lt;=1),INDEX(价格表!$B$4:$I$31,M8366,3),IF(AND(J8366&gt;1,J8366&lt;=2.2),INDEX(价格表!$B$4:$I$31,M8366,4),IF(AND(J8366&gt;2.2,J8366&lt;=3.3),INDEX(价格表!$B$4:$I$31,M8366,5),IF(AND(J8366&gt;3.3,J8366&lt;=4),INDEX(价格表!$B$4:$I$31,M8366,6),IF(AND(J8366&gt;4,J8366&lt;=5.5),INDEX(价格表!$B$4:$I$31,M8366,7),IF(J8366&gt;5.5,2.6+INDEX(价格表!$B$4:$I$31,M8366,8)*L8366)))))))</f>
        <v>2.15</v>
      </c>
    </row>
    <row r="8367" spans="1:14">
      <c r="A8367" s="20">
        <v>4311221338352</v>
      </c>
      <c r="B8367" s="18" t="s">
        <v>16</v>
      </c>
      <c r="C8367" s="21">
        <v>20201222</v>
      </c>
      <c r="D8367" s="21">
        <v>610538201209</v>
      </c>
      <c r="E8367" s="21" t="s">
        <v>16</v>
      </c>
      <c r="F8367" s="21">
        <v>20210101</v>
      </c>
      <c r="G8367" s="21" t="s">
        <v>17</v>
      </c>
      <c r="H8367" s="21" t="s">
        <v>88</v>
      </c>
      <c r="I8367" s="21" t="s">
        <v>101</v>
      </c>
      <c r="J8367" s="21">
        <v>1.47</v>
      </c>
      <c r="K8367" s="21" t="s">
        <v>20</v>
      </c>
      <c r="L8367">
        <f t="shared" si="152"/>
        <v>2</v>
      </c>
      <c r="M8367">
        <f>MATCH(H:H,价格表!$B$4:$B$35,0)</f>
        <v>19</v>
      </c>
      <c r="N8367" s="27">
        <f>IF(J8367&lt;=0.3,INDEX(价格表!$B$4:$I$31,M8367,2),IF(AND(J8367&gt;0.3,J8367&lt;=1),INDEX(价格表!$B$4:$I$31,M8367,3),IF(AND(J8367&gt;1,J8367&lt;=2.2),INDEX(价格表!$B$4:$I$31,M8367,4),IF(AND(J8367&gt;2.2,J8367&lt;=3.3),INDEX(价格表!$B$4:$I$31,M8367,5),IF(AND(J8367&gt;3.3,J8367&lt;=4),INDEX(价格表!$B$4:$I$31,M8367,6),IF(AND(J8367&gt;4,J8367&lt;=5.5),INDEX(价格表!$B$4:$I$31,M8367,7),IF(J8367&gt;5.5,2.6+INDEX(价格表!$B$4:$I$31,M8367,8)*L8367)))))))</f>
        <v>2.15</v>
      </c>
    </row>
    <row r="8368" spans="1:14">
      <c r="A8368" s="20">
        <v>4311221338353</v>
      </c>
      <c r="B8368" s="18" t="s">
        <v>16</v>
      </c>
      <c r="C8368" s="21">
        <v>20201222</v>
      </c>
      <c r="D8368" s="21">
        <v>610538201209</v>
      </c>
      <c r="E8368" s="21" t="s">
        <v>16</v>
      </c>
      <c r="F8368" s="21">
        <v>20210101</v>
      </c>
      <c r="G8368" s="21" t="s">
        <v>17</v>
      </c>
      <c r="H8368" s="21" t="s">
        <v>23</v>
      </c>
      <c r="I8368" s="21" t="s">
        <v>190</v>
      </c>
      <c r="J8368" s="21">
        <v>1.48</v>
      </c>
      <c r="K8368" s="21" t="s">
        <v>20</v>
      </c>
      <c r="L8368">
        <f t="shared" si="152"/>
        <v>2</v>
      </c>
      <c r="M8368">
        <f>MATCH(H:H,价格表!$B$4:$B$35,0)</f>
        <v>15</v>
      </c>
      <c r="N8368" s="27">
        <f>IF(J8368&lt;=0.3,INDEX(价格表!$B$4:$I$31,M8368,2),IF(AND(J8368&gt;0.3,J8368&lt;=1),INDEX(价格表!$B$4:$I$31,M8368,3),IF(AND(J8368&gt;1,J8368&lt;=2.2),INDEX(价格表!$B$4:$I$31,M8368,4),IF(AND(J8368&gt;2.2,J8368&lt;=3.3),INDEX(价格表!$B$4:$I$31,M8368,5),IF(AND(J8368&gt;3.3,J8368&lt;=4),INDEX(价格表!$B$4:$I$31,M8368,6),IF(AND(J8368&gt;4,J8368&lt;=5.5),INDEX(价格表!$B$4:$I$31,M8368,7),IF(J8368&gt;5.5,2.6+INDEX(价格表!$B$4:$I$31,M8368,8)*L8368)))))))</f>
        <v>2.15</v>
      </c>
    </row>
    <row r="8369" spans="1:14">
      <c r="A8369" s="20">
        <v>4311221338354</v>
      </c>
      <c r="B8369" s="18" t="s">
        <v>16</v>
      </c>
      <c r="C8369" s="21">
        <v>20201222</v>
      </c>
      <c r="D8369" s="21">
        <v>610538201209</v>
      </c>
      <c r="E8369" s="21" t="s">
        <v>16</v>
      </c>
      <c r="F8369" s="21">
        <v>20210101</v>
      </c>
      <c r="G8369" s="21" t="s">
        <v>17</v>
      </c>
      <c r="H8369" s="21" t="s">
        <v>43</v>
      </c>
      <c r="I8369" s="21" t="s">
        <v>217</v>
      </c>
      <c r="J8369" s="21">
        <v>1.46</v>
      </c>
      <c r="K8369" s="21" t="s">
        <v>20</v>
      </c>
      <c r="L8369">
        <f t="shared" si="152"/>
        <v>2</v>
      </c>
      <c r="M8369">
        <f>MATCH(H:H,价格表!$B$4:$B$35,0)</f>
        <v>10</v>
      </c>
      <c r="N8369" s="27">
        <f>IF(J8369&lt;=0.3,INDEX(价格表!$B$4:$I$31,M8369,2),IF(AND(J8369&gt;0.3,J8369&lt;=1),INDEX(价格表!$B$4:$I$31,M8369,3),IF(AND(J8369&gt;1,J8369&lt;=2.2),INDEX(价格表!$B$4:$I$31,M8369,4),IF(AND(J8369&gt;2.2,J8369&lt;=3.3),INDEX(价格表!$B$4:$I$31,M8369,5),IF(AND(J8369&gt;3.3,J8369&lt;=4),INDEX(价格表!$B$4:$I$31,M8369,6),IF(AND(J8369&gt;4,J8369&lt;=5.5),INDEX(价格表!$B$4:$I$31,M8369,7),IF(J8369&gt;5.5,2.6+INDEX(价格表!$B$4:$I$31,M8369,8)*L8369)))))))</f>
        <v>2.15</v>
      </c>
    </row>
    <row r="8370" spans="1:14">
      <c r="A8370" s="20">
        <v>4311221338355</v>
      </c>
      <c r="B8370" s="18" t="s">
        <v>16</v>
      </c>
      <c r="C8370" s="21">
        <v>20201222</v>
      </c>
      <c r="D8370" s="21">
        <v>610538201209</v>
      </c>
      <c r="E8370" s="21" t="s">
        <v>16</v>
      </c>
      <c r="F8370" s="21">
        <v>20210101</v>
      </c>
      <c r="G8370" s="21" t="s">
        <v>17</v>
      </c>
      <c r="H8370" s="21" t="s">
        <v>27</v>
      </c>
      <c r="I8370" s="21" t="s">
        <v>128</v>
      </c>
      <c r="J8370" s="21">
        <v>1.47</v>
      </c>
      <c r="K8370" s="21" t="s">
        <v>20</v>
      </c>
      <c r="L8370">
        <f t="shared" si="152"/>
        <v>2</v>
      </c>
      <c r="M8370">
        <f>MATCH(H:H,价格表!$B$4:$B$35,0)</f>
        <v>3</v>
      </c>
      <c r="N8370" s="27">
        <f>IF(J8370&lt;=0.3,INDEX(价格表!$B$4:$I$31,M8370,2),IF(AND(J8370&gt;0.3,J8370&lt;=1),INDEX(价格表!$B$4:$I$31,M8370,3),IF(AND(J8370&gt;1,J8370&lt;=2.2),INDEX(价格表!$B$4:$I$31,M8370,4),IF(AND(J8370&gt;2.2,J8370&lt;=3.3),INDEX(价格表!$B$4:$I$31,M8370,5),IF(AND(J8370&gt;3.3,J8370&lt;=4),INDEX(价格表!$B$4:$I$31,M8370,6),IF(AND(J8370&gt;4,J8370&lt;=5.5),INDEX(价格表!$B$4:$I$31,M8370,7),IF(J8370&gt;5.5,2.6+INDEX(价格表!$B$4:$I$31,M8370,8)*L8370)))))))</f>
        <v>2.15</v>
      </c>
    </row>
    <row r="8371" spans="1:14">
      <c r="A8371" s="20">
        <v>4311221338356</v>
      </c>
      <c r="B8371" s="18" t="s">
        <v>16</v>
      </c>
      <c r="C8371" s="21">
        <v>20201222</v>
      </c>
      <c r="D8371" s="21">
        <v>610538201209</v>
      </c>
      <c r="E8371" s="21" t="s">
        <v>16</v>
      </c>
      <c r="F8371" s="21">
        <v>20210101</v>
      </c>
      <c r="G8371" s="21" t="s">
        <v>17</v>
      </c>
      <c r="H8371" s="21" t="s">
        <v>298</v>
      </c>
      <c r="I8371" s="21" t="s">
        <v>304</v>
      </c>
      <c r="J8371" s="21">
        <v>3.28</v>
      </c>
      <c r="K8371" s="21" t="s">
        <v>20</v>
      </c>
      <c r="L8371">
        <f t="shared" si="152"/>
        <v>4</v>
      </c>
      <c r="M8371">
        <f>MATCH(H:H,价格表!$B$4:$B$35,0)</f>
        <v>29</v>
      </c>
      <c r="N8371" s="27">
        <f>L8371*8+3</f>
        <v>35</v>
      </c>
    </row>
    <row r="8372" spans="1:14">
      <c r="A8372" s="20">
        <v>4311221338357</v>
      </c>
      <c r="B8372" s="18" t="s">
        <v>16</v>
      </c>
      <c r="C8372" s="21">
        <v>20201222</v>
      </c>
      <c r="D8372" s="21">
        <v>610538201209</v>
      </c>
      <c r="E8372" s="21" t="s">
        <v>16</v>
      </c>
      <c r="F8372" s="21">
        <v>20210101</v>
      </c>
      <c r="G8372" s="21" t="s">
        <v>17</v>
      </c>
      <c r="H8372" s="21" t="s">
        <v>43</v>
      </c>
      <c r="I8372" s="21" t="s">
        <v>44</v>
      </c>
      <c r="J8372" s="21">
        <v>1.44</v>
      </c>
      <c r="K8372" s="21" t="s">
        <v>20</v>
      </c>
      <c r="L8372">
        <f t="shared" si="152"/>
        <v>2</v>
      </c>
      <c r="M8372">
        <f>MATCH(H:H,价格表!$B$4:$B$35,0)</f>
        <v>10</v>
      </c>
      <c r="N8372" s="27">
        <f>IF(J8372&lt;=0.3,INDEX(价格表!$B$4:$I$31,M8372,2),IF(AND(J8372&gt;0.3,J8372&lt;=1),INDEX(价格表!$B$4:$I$31,M8372,3),IF(AND(J8372&gt;1,J8372&lt;=2.2),INDEX(价格表!$B$4:$I$31,M8372,4),IF(AND(J8372&gt;2.2,J8372&lt;=3.3),INDEX(价格表!$B$4:$I$31,M8372,5),IF(AND(J8372&gt;3.3,J8372&lt;=4),INDEX(价格表!$B$4:$I$31,M8372,6),IF(AND(J8372&gt;4,J8372&lt;=5.5),INDEX(价格表!$B$4:$I$31,M8372,7),IF(J8372&gt;5.5,2.6+INDEX(价格表!$B$4:$I$31,M8372,8)*L8372)))))))</f>
        <v>2.15</v>
      </c>
    </row>
    <row r="8373" spans="1:14">
      <c r="A8373" s="20">
        <v>4311221338814</v>
      </c>
      <c r="B8373" s="18" t="s">
        <v>16</v>
      </c>
      <c r="C8373" s="21">
        <v>20201222</v>
      </c>
      <c r="D8373" s="21">
        <v>610538201209</v>
      </c>
      <c r="E8373" s="21" t="s">
        <v>16</v>
      </c>
      <c r="F8373" s="21">
        <v>20210101</v>
      </c>
      <c r="G8373" s="21" t="s">
        <v>17</v>
      </c>
      <c r="H8373" s="21" t="s">
        <v>25</v>
      </c>
      <c r="I8373" s="21" t="s">
        <v>26</v>
      </c>
      <c r="J8373" s="21">
        <v>1.46</v>
      </c>
      <c r="K8373" s="21" t="s">
        <v>20</v>
      </c>
      <c r="L8373">
        <f t="shared" si="152"/>
        <v>2</v>
      </c>
      <c r="M8373">
        <f>MATCH(H:H,价格表!$B$4:$B$35,0)</f>
        <v>25</v>
      </c>
      <c r="N8373" s="27">
        <f>IF(J8373&lt;=0.3,INDEX(价格表!$B$4:$I$31,M8373,2),IF(AND(J8373&gt;0.3,J8373&lt;=1),INDEX(价格表!$B$4:$I$31,M8373,3),IF(AND(J8373&gt;1,J8373&lt;=2.2),INDEX(价格表!$B$4:$I$31,M8373,4),IF(AND(J8373&gt;2.2,J8373&lt;=3.3),INDEX(价格表!$B$4:$I$31,M8373,5),IF(AND(J8373&gt;3.3,J8373&lt;=4),INDEX(价格表!$B$4:$I$31,M8373,6),IF(AND(J8373&gt;4,J8373&lt;=5.5),INDEX(价格表!$B$4:$I$31,M8373,7),IF(J8373&gt;5.5,2.6+INDEX(价格表!$B$4:$I$31,M8373,8)*L8373)))))))</f>
        <v>2.15</v>
      </c>
    </row>
    <row r="8374" spans="1:14">
      <c r="A8374" s="20">
        <v>4311221338815</v>
      </c>
      <c r="B8374" s="18" t="s">
        <v>16</v>
      </c>
      <c r="C8374" s="21">
        <v>20201222</v>
      </c>
      <c r="D8374" s="21">
        <v>610538201209</v>
      </c>
      <c r="E8374" s="21" t="s">
        <v>16</v>
      </c>
      <c r="F8374" s="21">
        <v>20210101</v>
      </c>
      <c r="G8374" s="21" t="s">
        <v>17</v>
      </c>
      <c r="H8374" s="21" t="s">
        <v>88</v>
      </c>
      <c r="I8374" s="21" t="s">
        <v>232</v>
      </c>
      <c r="J8374" s="21">
        <v>1.45</v>
      </c>
      <c r="K8374" s="21" t="s">
        <v>20</v>
      </c>
      <c r="L8374">
        <f t="shared" si="152"/>
        <v>2</v>
      </c>
      <c r="M8374">
        <f>MATCH(H:H,价格表!$B$4:$B$35,0)</f>
        <v>19</v>
      </c>
      <c r="N8374" s="27">
        <f>IF(J8374&lt;=0.3,INDEX(价格表!$B$4:$I$31,M8374,2),IF(AND(J8374&gt;0.3,J8374&lt;=1),INDEX(价格表!$B$4:$I$31,M8374,3),IF(AND(J8374&gt;1,J8374&lt;=2.2),INDEX(价格表!$B$4:$I$31,M8374,4),IF(AND(J8374&gt;2.2,J8374&lt;=3.3),INDEX(价格表!$B$4:$I$31,M8374,5),IF(AND(J8374&gt;3.3,J8374&lt;=4),INDEX(价格表!$B$4:$I$31,M8374,6),IF(AND(J8374&gt;4,J8374&lt;=5.5),INDEX(价格表!$B$4:$I$31,M8374,7),IF(J8374&gt;5.5,2.6+INDEX(价格表!$B$4:$I$31,M8374,8)*L8374)))))))</f>
        <v>2.15</v>
      </c>
    </row>
    <row r="8375" spans="1:14">
      <c r="A8375" s="20">
        <v>4311221338816</v>
      </c>
      <c r="B8375" s="18" t="s">
        <v>16</v>
      </c>
      <c r="C8375" s="21">
        <v>20201222</v>
      </c>
      <c r="D8375" s="21">
        <v>610538201209</v>
      </c>
      <c r="E8375" s="21" t="s">
        <v>16</v>
      </c>
      <c r="F8375" s="21">
        <v>20210101</v>
      </c>
      <c r="G8375" s="21" t="s">
        <v>17</v>
      </c>
      <c r="H8375" s="21" t="s">
        <v>45</v>
      </c>
      <c r="I8375" s="21" t="s">
        <v>48</v>
      </c>
      <c r="J8375" s="21">
        <v>1.44</v>
      </c>
      <c r="K8375" s="21" t="s">
        <v>20</v>
      </c>
      <c r="L8375">
        <f t="shared" si="152"/>
        <v>2</v>
      </c>
      <c r="M8375">
        <f>MATCH(H:H,价格表!$B$4:$B$35,0)</f>
        <v>9</v>
      </c>
      <c r="N8375" s="27">
        <f>IF(J8375&lt;=0.3,INDEX(价格表!$B$4:$I$31,M8375,2),IF(AND(J8375&gt;0.3,J8375&lt;=1),INDEX(价格表!$B$4:$I$31,M8375,3),IF(AND(J8375&gt;1,J8375&lt;=2.2),INDEX(价格表!$B$4:$I$31,M8375,4),IF(AND(J8375&gt;2.2,J8375&lt;=3.3),INDEX(价格表!$B$4:$I$31,M8375,5),IF(AND(J8375&gt;3.3,J8375&lt;=4),INDEX(价格表!$B$4:$I$31,M8375,6),IF(AND(J8375&gt;4,J8375&lt;=5.5),INDEX(价格表!$B$4:$I$31,M8375,7),IF(J8375&gt;5.5,2.6+INDEX(价格表!$B$4:$I$31,M8375,8)*L8375)))))))</f>
        <v>2.15</v>
      </c>
    </row>
    <row r="8376" spans="1:14">
      <c r="A8376" s="20">
        <v>4311221338817</v>
      </c>
      <c r="B8376" s="18" t="s">
        <v>16</v>
      </c>
      <c r="C8376" s="21">
        <v>20201222</v>
      </c>
      <c r="D8376" s="21">
        <v>610538201209</v>
      </c>
      <c r="E8376" s="21" t="s">
        <v>16</v>
      </c>
      <c r="F8376" s="21">
        <v>20210101</v>
      </c>
      <c r="G8376" s="21" t="s">
        <v>17</v>
      </c>
      <c r="H8376" s="21" t="s">
        <v>68</v>
      </c>
      <c r="I8376" s="21" t="s">
        <v>97</v>
      </c>
      <c r="J8376" s="21">
        <v>1.44</v>
      </c>
      <c r="K8376" s="21" t="s">
        <v>20</v>
      </c>
      <c r="L8376">
        <f t="shared" si="152"/>
        <v>2</v>
      </c>
      <c r="M8376">
        <f>MATCH(H:H,价格表!$B$4:$B$35,0)</f>
        <v>5</v>
      </c>
      <c r="N8376" s="27">
        <f>IF(J8376&lt;=0.3,INDEX(价格表!$B$4:$I$31,M8376,2),IF(AND(J8376&gt;0.3,J8376&lt;=1),INDEX(价格表!$B$4:$I$31,M8376,3),IF(AND(J8376&gt;1,J8376&lt;=2.2),INDEX(价格表!$B$4:$I$31,M8376,4),IF(AND(J8376&gt;2.2,J8376&lt;=3.3),INDEX(价格表!$B$4:$I$31,M8376,5),IF(AND(J8376&gt;3.3,J8376&lt;=4),INDEX(价格表!$B$4:$I$31,M8376,6),IF(AND(J8376&gt;4,J8376&lt;=5.5),INDEX(价格表!$B$4:$I$31,M8376,7),IF(J8376&gt;5.5,2.6+INDEX(价格表!$B$4:$I$31,M8376,8)*L8376)))))))</f>
        <v>2.15</v>
      </c>
    </row>
    <row r="8377" spans="1:14">
      <c r="A8377" s="20">
        <v>4311221338819</v>
      </c>
      <c r="B8377" s="18" t="s">
        <v>16</v>
      </c>
      <c r="C8377" s="21">
        <v>20201222</v>
      </c>
      <c r="D8377" s="21">
        <v>610538201209</v>
      </c>
      <c r="E8377" s="21" t="s">
        <v>16</v>
      </c>
      <c r="F8377" s="21">
        <v>20210101</v>
      </c>
      <c r="G8377" s="21" t="s">
        <v>17</v>
      </c>
      <c r="H8377" s="21" t="s">
        <v>50</v>
      </c>
      <c r="I8377" s="21" t="s">
        <v>51</v>
      </c>
      <c r="J8377" s="21">
        <v>1.44</v>
      </c>
      <c r="K8377" s="21" t="s">
        <v>20</v>
      </c>
      <c r="L8377">
        <f t="shared" si="152"/>
        <v>2</v>
      </c>
      <c r="M8377">
        <f>MATCH(H:H,价格表!$B$4:$B$35,0)</f>
        <v>4</v>
      </c>
      <c r="N8377" s="27">
        <f>IF(J8377&lt;=0.3,INDEX(价格表!$B$4:$I$31,M8377,2),IF(AND(J8377&gt;0.3,J8377&lt;=1),INDEX(价格表!$B$4:$I$31,M8377,3),IF(AND(J8377&gt;1,J8377&lt;=2.2),INDEX(价格表!$B$4:$I$31,M8377,4),IF(AND(J8377&gt;2.2,J8377&lt;=3.3),INDEX(价格表!$B$4:$I$31,M8377,5),IF(AND(J8377&gt;3.3,J8377&lt;=4),INDEX(价格表!$B$4:$I$31,M8377,6),IF(AND(J8377&gt;4,J8377&lt;=5.5),INDEX(价格表!$B$4:$I$31,M8377,7),IF(J8377&gt;5.5,2.6+INDEX(价格表!$B$4:$I$31,M8377,8)*L8377)))))))</f>
        <v>2.15</v>
      </c>
    </row>
    <row r="8378" spans="1:14">
      <c r="A8378" s="20">
        <v>4311221338820</v>
      </c>
      <c r="B8378" s="18" t="s">
        <v>16</v>
      </c>
      <c r="C8378" s="21">
        <v>20201222</v>
      </c>
      <c r="D8378" s="21">
        <v>610538201209</v>
      </c>
      <c r="E8378" s="21" t="s">
        <v>16</v>
      </c>
      <c r="F8378" s="21">
        <v>20210101</v>
      </c>
      <c r="G8378" s="21" t="s">
        <v>17</v>
      </c>
      <c r="H8378" s="21" t="s">
        <v>23</v>
      </c>
      <c r="I8378" s="21" t="s">
        <v>212</v>
      </c>
      <c r="J8378" s="21">
        <v>1.44</v>
      </c>
      <c r="K8378" s="21" t="s">
        <v>20</v>
      </c>
      <c r="L8378">
        <f t="shared" si="152"/>
        <v>2</v>
      </c>
      <c r="M8378">
        <f>MATCH(H:H,价格表!$B$4:$B$35,0)</f>
        <v>15</v>
      </c>
      <c r="N8378" s="27">
        <f>IF(J8378&lt;=0.3,INDEX(价格表!$B$4:$I$31,M8378,2),IF(AND(J8378&gt;0.3,J8378&lt;=1),INDEX(价格表!$B$4:$I$31,M8378,3),IF(AND(J8378&gt;1,J8378&lt;=2.2),INDEX(价格表!$B$4:$I$31,M8378,4),IF(AND(J8378&gt;2.2,J8378&lt;=3.3),INDEX(价格表!$B$4:$I$31,M8378,5),IF(AND(J8378&gt;3.3,J8378&lt;=4),INDEX(价格表!$B$4:$I$31,M8378,6),IF(AND(J8378&gt;4,J8378&lt;=5.5),INDEX(价格表!$B$4:$I$31,M8378,7),IF(J8378&gt;5.5,2.6+INDEX(价格表!$B$4:$I$31,M8378,8)*L8378)))))))</f>
        <v>2.15</v>
      </c>
    </row>
    <row r="8379" spans="1:14">
      <c r="A8379" s="20">
        <v>4311221338821</v>
      </c>
      <c r="B8379" s="18" t="s">
        <v>16</v>
      </c>
      <c r="C8379" s="21">
        <v>20201222</v>
      </c>
      <c r="D8379" s="21">
        <v>610538201209</v>
      </c>
      <c r="E8379" s="21" t="s">
        <v>16</v>
      </c>
      <c r="F8379" s="21">
        <v>20210101</v>
      </c>
      <c r="G8379" s="21" t="s">
        <v>17</v>
      </c>
      <c r="H8379" s="21" t="s">
        <v>56</v>
      </c>
      <c r="I8379" s="21" t="s">
        <v>106</v>
      </c>
      <c r="J8379" s="21">
        <v>1.44</v>
      </c>
      <c r="K8379" s="21" t="s">
        <v>20</v>
      </c>
      <c r="L8379">
        <f t="shared" si="152"/>
        <v>2</v>
      </c>
      <c r="M8379">
        <f>MATCH(H:H,价格表!$B$4:$B$35,0)</f>
        <v>11</v>
      </c>
      <c r="N8379" s="27">
        <f>IF(J8379&lt;=0.3,INDEX(价格表!$B$4:$I$31,M8379,2),IF(AND(J8379&gt;0.3,J8379&lt;=1),INDEX(价格表!$B$4:$I$31,M8379,3),IF(AND(J8379&gt;1,J8379&lt;=2.2),INDEX(价格表!$B$4:$I$31,M8379,4),IF(AND(J8379&gt;2.2,J8379&lt;=3.3),INDEX(价格表!$B$4:$I$31,M8379,5),IF(AND(J8379&gt;3.3,J8379&lt;=4),INDEX(价格表!$B$4:$I$31,M8379,6),IF(AND(J8379&gt;4,J8379&lt;=5.5),INDEX(价格表!$B$4:$I$31,M8379,7),IF(J8379&gt;5.5,2.6+INDEX(价格表!$B$4:$I$31,M8379,8)*L8379)))))))</f>
        <v>2.15</v>
      </c>
    </row>
    <row r="8380" spans="1:14">
      <c r="A8380" s="20">
        <v>4311221338823</v>
      </c>
      <c r="B8380" s="18" t="s">
        <v>16</v>
      </c>
      <c r="C8380" s="21">
        <v>20201222</v>
      </c>
      <c r="D8380" s="21">
        <v>610538201209</v>
      </c>
      <c r="E8380" s="21" t="s">
        <v>16</v>
      </c>
      <c r="F8380" s="21">
        <v>20210101</v>
      </c>
      <c r="G8380" s="21" t="s">
        <v>17</v>
      </c>
      <c r="H8380" s="21" t="s">
        <v>23</v>
      </c>
      <c r="I8380" s="21" t="s">
        <v>98</v>
      </c>
      <c r="J8380" s="21">
        <v>1.44</v>
      </c>
      <c r="K8380" s="21" t="s">
        <v>20</v>
      </c>
      <c r="L8380">
        <f t="shared" si="152"/>
        <v>2</v>
      </c>
      <c r="M8380">
        <f>MATCH(H:H,价格表!$B$4:$B$35,0)</f>
        <v>15</v>
      </c>
      <c r="N8380" s="27">
        <f>IF(J8380&lt;=0.3,INDEX(价格表!$B$4:$I$31,M8380,2),IF(AND(J8380&gt;0.3,J8380&lt;=1),INDEX(价格表!$B$4:$I$31,M8380,3),IF(AND(J8380&gt;1,J8380&lt;=2.2),INDEX(价格表!$B$4:$I$31,M8380,4),IF(AND(J8380&gt;2.2,J8380&lt;=3.3),INDEX(价格表!$B$4:$I$31,M8380,5),IF(AND(J8380&gt;3.3,J8380&lt;=4),INDEX(价格表!$B$4:$I$31,M8380,6),IF(AND(J8380&gt;4,J8380&lt;=5.5),INDEX(价格表!$B$4:$I$31,M8380,7),IF(J8380&gt;5.5,2.6+INDEX(价格表!$B$4:$I$31,M8380,8)*L8380)))))))</f>
        <v>2.15</v>
      </c>
    </row>
    <row r="8381" spans="1:14">
      <c r="A8381" s="20">
        <v>4311221340156</v>
      </c>
      <c r="B8381" s="18" t="s">
        <v>16</v>
      </c>
      <c r="C8381" s="21">
        <v>20201222</v>
      </c>
      <c r="D8381" s="21">
        <v>610538201209</v>
      </c>
      <c r="E8381" s="21" t="s">
        <v>16</v>
      </c>
      <c r="F8381" s="21">
        <v>20210101</v>
      </c>
      <c r="G8381" s="21" t="s">
        <v>17</v>
      </c>
      <c r="H8381" s="21" t="s">
        <v>50</v>
      </c>
      <c r="I8381" s="21" t="s">
        <v>51</v>
      </c>
      <c r="J8381" s="21">
        <v>1.51</v>
      </c>
      <c r="K8381" s="21" t="s">
        <v>20</v>
      </c>
      <c r="L8381">
        <f t="shared" si="152"/>
        <v>2</v>
      </c>
      <c r="M8381">
        <f>MATCH(H:H,价格表!$B$4:$B$35,0)</f>
        <v>4</v>
      </c>
      <c r="N8381" s="27">
        <f>IF(J8381&lt;=0.3,INDEX(价格表!$B$4:$I$31,M8381,2),IF(AND(J8381&gt;0.3,J8381&lt;=1),INDEX(价格表!$B$4:$I$31,M8381,3),IF(AND(J8381&gt;1,J8381&lt;=2.2),INDEX(价格表!$B$4:$I$31,M8381,4),IF(AND(J8381&gt;2.2,J8381&lt;=3.3),INDEX(价格表!$B$4:$I$31,M8381,5),IF(AND(J8381&gt;3.3,J8381&lt;=4),INDEX(价格表!$B$4:$I$31,M8381,6),IF(AND(J8381&gt;4,J8381&lt;=5.5),INDEX(价格表!$B$4:$I$31,M8381,7),IF(J8381&gt;5.5,2.6+INDEX(价格表!$B$4:$I$31,M8381,8)*L8381)))))))</f>
        <v>2.15</v>
      </c>
    </row>
    <row r="8382" spans="1:14">
      <c r="A8382" s="20">
        <v>4311221340159</v>
      </c>
      <c r="B8382" s="18" t="s">
        <v>16</v>
      </c>
      <c r="C8382" s="21">
        <v>20201222</v>
      </c>
      <c r="D8382" s="21">
        <v>610538201209</v>
      </c>
      <c r="E8382" s="21" t="s">
        <v>16</v>
      </c>
      <c r="F8382" s="21">
        <v>20210101</v>
      </c>
      <c r="G8382" s="21" t="s">
        <v>17</v>
      </c>
      <c r="H8382" s="21" t="s">
        <v>25</v>
      </c>
      <c r="I8382" s="21" t="s">
        <v>199</v>
      </c>
      <c r="J8382" s="21">
        <v>1.45</v>
      </c>
      <c r="K8382" s="21" t="s">
        <v>20</v>
      </c>
      <c r="L8382">
        <f t="shared" si="152"/>
        <v>2</v>
      </c>
      <c r="M8382">
        <f>MATCH(H:H,价格表!$B$4:$B$35,0)</f>
        <v>25</v>
      </c>
      <c r="N8382" s="27">
        <f>IF(J8382&lt;=0.3,INDEX(价格表!$B$4:$I$31,M8382,2),IF(AND(J8382&gt;0.3,J8382&lt;=1),INDEX(价格表!$B$4:$I$31,M8382,3),IF(AND(J8382&gt;1,J8382&lt;=2.2),INDEX(价格表!$B$4:$I$31,M8382,4),IF(AND(J8382&gt;2.2,J8382&lt;=3.3),INDEX(价格表!$B$4:$I$31,M8382,5),IF(AND(J8382&gt;3.3,J8382&lt;=4),INDEX(价格表!$B$4:$I$31,M8382,6),IF(AND(J8382&gt;4,J8382&lt;=5.5),INDEX(价格表!$B$4:$I$31,M8382,7),IF(J8382&gt;5.5,2.6+INDEX(价格表!$B$4:$I$31,M8382,8)*L8382)))))))</f>
        <v>2.15</v>
      </c>
    </row>
    <row r="8383" spans="1:14">
      <c r="A8383" s="20">
        <v>4311221340160</v>
      </c>
      <c r="B8383" s="18" t="s">
        <v>16</v>
      </c>
      <c r="C8383" s="21">
        <v>20201222</v>
      </c>
      <c r="D8383" s="21">
        <v>610538201209</v>
      </c>
      <c r="E8383" s="21" t="s">
        <v>16</v>
      </c>
      <c r="F8383" s="21">
        <v>20210101</v>
      </c>
      <c r="G8383" s="21" t="s">
        <v>17</v>
      </c>
      <c r="H8383" s="21" t="s">
        <v>37</v>
      </c>
      <c r="I8383" s="21" t="s">
        <v>72</v>
      </c>
      <c r="J8383" s="21">
        <v>1.82</v>
      </c>
      <c r="K8383" s="21" t="s">
        <v>20</v>
      </c>
      <c r="L8383">
        <f t="shared" si="152"/>
        <v>2</v>
      </c>
      <c r="M8383">
        <f>MATCH(H:H,价格表!$B$4:$B$35,0)</f>
        <v>12</v>
      </c>
      <c r="N8383" s="27">
        <f>IF(J8383&lt;=0.3,INDEX(价格表!$B$4:$I$31,M8383,2),IF(AND(J8383&gt;0.3,J8383&lt;=1),INDEX(价格表!$B$4:$I$31,M8383,3),IF(AND(J8383&gt;1,J8383&lt;=2.2),INDEX(价格表!$B$4:$I$31,M8383,4),IF(AND(J8383&gt;2.2,J8383&lt;=3.3),INDEX(价格表!$B$4:$I$31,M8383,5),IF(AND(J8383&gt;3.3,J8383&lt;=4),INDEX(价格表!$B$4:$I$31,M8383,6),IF(AND(J8383&gt;4,J8383&lt;=5.5),INDEX(价格表!$B$4:$I$31,M8383,7),IF(J8383&gt;5.5,2.6+INDEX(价格表!$B$4:$I$31,M8383,8)*L8383)))))))</f>
        <v>2.15</v>
      </c>
    </row>
    <row r="8384" spans="1:14">
      <c r="A8384" s="20">
        <v>4311221340161</v>
      </c>
      <c r="B8384" s="18" t="s">
        <v>16</v>
      </c>
      <c r="C8384" s="21">
        <v>20201222</v>
      </c>
      <c r="D8384" s="21">
        <v>610538201209</v>
      </c>
      <c r="E8384" s="21" t="s">
        <v>16</v>
      </c>
      <c r="F8384" s="21">
        <v>20210101</v>
      </c>
      <c r="G8384" s="21" t="s">
        <v>17</v>
      </c>
      <c r="H8384" s="21" t="s">
        <v>27</v>
      </c>
      <c r="I8384" s="21" t="s">
        <v>348</v>
      </c>
      <c r="J8384" s="21">
        <v>1.49</v>
      </c>
      <c r="K8384" s="21" t="s">
        <v>20</v>
      </c>
      <c r="L8384">
        <f t="shared" si="152"/>
        <v>2</v>
      </c>
      <c r="M8384">
        <f>MATCH(H:H,价格表!$B$4:$B$35,0)</f>
        <v>3</v>
      </c>
      <c r="N8384" s="27">
        <f>IF(J8384&lt;=0.3,INDEX(价格表!$B$4:$I$31,M8384,2),IF(AND(J8384&gt;0.3,J8384&lt;=1),INDEX(价格表!$B$4:$I$31,M8384,3),IF(AND(J8384&gt;1,J8384&lt;=2.2),INDEX(价格表!$B$4:$I$31,M8384,4),IF(AND(J8384&gt;2.2,J8384&lt;=3.3),INDEX(价格表!$B$4:$I$31,M8384,5),IF(AND(J8384&gt;3.3,J8384&lt;=4),INDEX(价格表!$B$4:$I$31,M8384,6),IF(AND(J8384&gt;4,J8384&lt;=5.5),INDEX(价格表!$B$4:$I$31,M8384,7),IF(J8384&gt;5.5,2.6+INDEX(价格表!$B$4:$I$31,M8384,8)*L8384)))))))</f>
        <v>2.15</v>
      </c>
    </row>
    <row r="8385" spans="1:14">
      <c r="A8385" s="20">
        <v>4311221340162</v>
      </c>
      <c r="B8385" s="18" t="s">
        <v>16</v>
      </c>
      <c r="C8385" s="21">
        <v>20201222</v>
      </c>
      <c r="D8385" s="21">
        <v>610538201209</v>
      </c>
      <c r="E8385" s="21" t="s">
        <v>16</v>
      </c>
      <c r="F8385" s="21">
        <v>20210101</v>
      </c>
      <c r="G8385" s="21" t="s">
        <v>17</v>
      </c>
      <c r="H8385" s="21" t="s">
        <v>23</v>
      </c>
      <c r="I8385" s="21" t="s">
        <v>99</v>
      </c>
      <c r="J8385" s="21">
        <v>3.29</v>
      </c>
      <c r="K8385" s="21" t="s">
        <v>20</v>
      </c>
      <c r="L8385">
        <f t="shared" si="152"/>
        <v>4</v>
      </c>
      <c r="M8385">
        <f>MATCH(H:H,价格表!$B$4:$B$35,0)</f>
        <v>15</v>
      </c>
      <c r="N8385" s="27">
        <f>IF(J8385&lt;=0.3,INDEX(价格表!$B$4:$I$31,M8385,2),IF(AND(J8385&gt;0.3,J8385&lt;=1),INDEX(价格表!$B$4:$I$31,M8385,3),IF(AND(J8385&gt;1,J8385&lt;=2.2),INDEX(价格表!$B$4:$I$31,M8385,4),IF(AND(J8385&gt;2.2,J8385&lt;=3.3),INDEX(价格表!$B$4:$I$31,M8385,5),IF(AND(J8385&gt;3.3,J8385&lt;=4),INDEX(价格表!$B$4:$I$31,M8385,6),IF(AND(J8385&gt;4,J8385&lt;=5.5),INDEX(价格表!$B$4:$I$31,M8385,7),IF(J8385&gt;5.5,2.6+INDEX(价格表!$B$4:$I$31,M8385,8)*L8385)))))))</f>
        <v>2.5</v>
      </c>
    </row>
    <row r="8386" spans="1:14">
      <c r="A8386" s="20">
        <v>4311221340163</v>
      </c>
      <c r="B8386" s="18" t="s">
        <v>16</v>
      </c>
      <c r="C8386" s="21">
        <v>20201222</v>
      </c>
      <c r="D8386" s="21">
        <v>610538201209</v>
      </c>
      <c r="E8386" s="21" t="s">
        <v>16</v>
      </c>
      <c r="F8386" s="21">
        <v>20210101</v>
      </c>
      <c r="G8386" s="21" t="s">
        <v>17</v>
      </c>
      <c r="H8386" s="21" t="s">
        <v>45</v>
      </c>
      <c r="I8386" s="21" t="s">
        <v>48</v>
      </c>
      <c r="J8386" s="21">
        <v>1.48</v>
      </c>
      <c r="K8386" s="21" t="s">
        <v>20</v>
      </c>
      <c r="L8386">
        <f t="shared" si="152"/>
        <v>2</v>
      </c>
      <c r="M8386">
        <f>MATCH(H:H,价格表!$B$4:$B$35,0)</f>
        <v>9</v>
      </c>
      <c r="N8386" s="27">
        <f>IF(J8386&lt;=0.3,INDEX(价格表!$B$4:$I$31,M8386,2),IF(AND(J8386&gt;0.3,J8386&lt;=1),INDEX(价格表!$B$4:$I$31,M8386,3),IF(AND(J8386&gt;1,J8386&lt;=2.2),INDEX(价格表!$B$4:$I$31,M8386,4),IF(AND(J8386&gt;2.2,J8386&lt;=3.3),INDEX(价格表!$B$4:$I$31,M8386,5),IF(AND(J8386&gt;3.3,J8386&lt;=4),INDEX(价格表!$B$4:$I$31,M8386,6),IF(AND(J8386&gt;4,J8386&lt;=5.5),INDEX(价格表!$B$4:$I$31,M8386,7),IF(J8386&gt;5.5,2.6+INDEX(价格表!$B$4:$I$31,M8386,8)*L8386)))))))</f>
        <v>2.15</v>
      </c>
    </row>
    <row r="8387" spans="1:14">
      <c r="A8387" s="20">
        <v>4311221340164</v>
      </c>
      <c r="B8387" s="18" t="s">
        <v>16</v>
      </c>
      <c r="C8387" s="21">
        <v>20201222</v>
      </c>
      <c r="D8387" s="21">
        <v>610538201209</v>
      </c>
      <c r="E8387" s="21" t="s">
        <v>16</v>
      </c>
      <c r="F8387" s="21">
        <v>20210101</v>
      </c>
      <c r="G8387" s="21" t="s">
        <v>17</v>
      </c>
      <c r="H8387" s="21" t="s">
        <v>23</v>
      </c>
      <c r="I8387" s="21" t="s">
        <v>189</v>
      </c>
      <c r="J8387" s="21">
        <v>1.44</v>
      </c>
      <c r="K8387" s="21" t="s">
        <v>20</v>
      </c>
      <c r="L8387">
        <f t="shared" si="152"/>
        <v>2</v>
      </c>
      <c r="M8387">
        <f>MATCH(H:H,价格表!$B$4:$B$35,0)</f>
        <v>15</v>
      </c>
      <c r="N8387" s="27">
        <f>IF(J8387&lt;=0.3,INDEX(价格表!$B$4:$I$31,M8387,2),IF(AND(J8387&gt;0.3,J8387&lt;=1),INDEX(价格表!$B$4:$I$31,M8387,3),IF(AND(J8387&gt;1,J8387&lt;=2.2),INDEX(价格表!$B$4:$I$31,M8387,4),IF(AND(J8387&gt;2.2,J8387&lt;=3.3),INDEX(价格表!$B$4:$I$31,M8387,5),IF(AND(J8387&gt;3.3,J8387&lt;=4),INDEX(价格表!$B$4:$I$31,M8387,6),IF(AND(J8387&gt;4,J8387&lt;=5.5),INDEX(价格表!$B$4:$I$31,M8387,7),IF(J8387&gt;5.5,2.6+INDEX(价格表!$B$4:$I$31,M8387,8)*L8387)))))))</f>
        <v>2.15</v>
      </c>
    </row>
    <row r="8388" spans="1:14">
      <c r="A8388" s="20">
        <v>4311221340165</v>
      </c>
      <c r="B8388" s="18" t="s">
        <v>16</v>
      </c>
      <c r="C8388" s="21">
        <v>20201222</v>
      </c>
      <c r="D8388" s="21">
        <v>610538201209</v>
      </c>
      <c r="E8388" s="21" t="s">
        <v>16</v>
      </c>
      <c r="F8388" s="21">
        <v>20210101</v>
      </c>
      <c r="G8388" s="21" t="s">
        <v>17</v>
      </c>
      <c r="H8388" s="21" t="s">
        <v>45</v>
      </c>
      <c r="I8388" s="21" t="s">
        <v>371</v>
      </c>
      <c r="J8388" s="21">
        <v>1.44</v>
      </c>
      <c r="K8388" s="21" t="s">
        <v>20</v>
      </c>
      <c r="L8388">
        <f t="shared" ref="L8388:L8451" si="153">ROUNDUP(J8388,0)</f>
        <v>2</v>
      </c>
      <c r="M8388">
        <f>MATCH(H:H,价格表!$B$4:$B$35,0)</f>
        <v>9</v>
      </c>
      <c r="N8388" s="27">
        <f>IF(J8388&lt;=0.3,INDEX(价格表!$B$4:$I$31,M8388,2),IF(AND(J8388&gt;0.3,J8388&lt;=1),INDEX(价格表!$B$4:$I$31,M8388,3),IF(AND(J8388&gt;1,J8388&lt;=2.2),INDEX(价格表!$B$4:$I$31,M8388,4),IF(AND(J8388&gt;2.2,J8388&lt;=3.3),INDEX(价格表!$B$4:$I$31,M8388,5),IF(AND(J8388&gt;3.3,J8388&lt;=4),INDEX(价格表!$B$4:$I$31,M8388,6),IF(AND(J8388&gt;4,J8388&lt;=5.5),INDEX(价格表!$B$4:$I$31,M8388,7),IF(J8388&gt;5.5,2.6+INDEX(价格表!$B$4:$I$31,M8388,8)*L8388)))))))</f>
        <v>2.15</v>
      </c>
    </row>
    <row r="8389" spans="1:14">
      <c r="A8389" s="20">
        <v>4311221345480</v>
      </c>
      <c r="B8389" s="18" t="s">
        <v>16</v>
      </c>
      <c r="C8389" s="21">
        <v>20201222</v>
      </c>
      <c r="D8389" s="21">
        <v>610538201209</v>
      </c>
      <c r="E8389" s="21" t="s">
        <v>16</v>
      </c>
      <c r="F8389" s="21">
        <v>20210101</v>
      </c>
      <c r="G8389" s="21" t="s">
        <v>17</v>
      </c>
      <c r="H8389" s="21" t="s">
        <v>56</v>
      </c>
      <c r="I8389" s="21" t="s">
        <v>356</v>
      </c>
      <c r="J8389" s="21">
        <v>1.58</v>
      </c>
      <c r="K8389" s="21" t="s">
        <v>20</v>
      </c>
      <c r="L8389">
        <f t="shared" si="153"/>
        <v>2</v>
      </c>
      <c r="M8389">
        <f>MATCH(H:H,价格表!$B$4:$B$35,0)</f>
        <v>11</v>
      </c>
      <c r="N8389" s="27">
        <f>IF(J8389&lt;=0.3,INDEX(价格表!$B$4:$I$31,M8389,2),IF(AND(J8389&gt;0.3,J8389&lt;=1),INDEX(价格表!$B$4:$I$31,M8389,3),IF(AND(J8389&gt;1,J8389&lt;=2.2),INDEX(价格表!$B$4:$I$31,M8389,4),IF(AND(J8389&gt;2.2,J8389&lt;=3.3),INDEX(价格表!$B$4:$I$31,M8389,5),IF(AND(J8389&gt;3.3,J8389&lt;=4),INDEX(价格表!$B$4:$I$31,M8389,6),IF(AND(J8389&gt;4,J8389&lt;=5.5),INDEX(价格表!$B$4:$I$31,M8389,7),IF(J8389&gt;5.5,2.6+INDEX(价格表!$B$4:$I$31,M8389,8)*L8389)))))))</f>
        <v>2.15</v>
      </c>
    </row>
    <row r="8390" spans="1:14">
      <c r="A8390" s="20">
        <v>4311221345481</v>
      </c>
      <c r="B8390" s="18" t="s">
        <v>16</v>
      </c>
      <c r="C8390" s="21">
        <v>20201222</v>
      </c>
      <c r="D8390" s="21">
        <v>610538201209</v>
      </c>
      <c r="E8390" s="21" t="s">
        <v>16</v>
      </c>
      <c r="F8390" s="21">
        <v>20210101</v>
      </c>
      <c r="G8390" s="21" t="s">
        <v>17</v>
      </c>
      <c r="H8390" s="21" t="s">
        <v>39</v>
      </c>
      <c r="I8390" s="21" t="s">
        <v>40</v>
      </c>
      <c r="J8390" s="21">
        <v>1.48</v>
      </c>
      <c r="K8390" s="21" t="s">
        <v>20</v>
      </c>
      <c r="L8390">
        <f t="shared" si="153"/>
        <v>2</v>
      </c>
      <c r="M8390">
        <f>MATCH(H:H,价格表!$B$4:$B$35,0)</f>
        <v>23</v>
      </c>
      <c r="N8390" s="27">
        <f>IF(J8390&lt;=0.3,INDEX(价格表!$B$4:$I$31,M8390,2),IF(AND(J8390&gt;0.3,J8390&lt;=1),INDEX(价格表!$B$4:$I$31,M8390,3),IF(AND(J8390&gt;1,J8390&lt;=2.2),INDEX(价格表!$B$4:$I$31,M8390,4),IF(AND(J8390&gt;2.2,J8390&lt;=3.3),INDEX(价格表!$B$4:$I$31,M8390,5),IF(AND(J8390&gt;3.3,J8390&lt;=4),INDEX(价格表!$B$4:$I$31,M8390,6),IF(AND(J8390&gt;4,J8390&lt;=5.5),INDEX(价格表!$B$4:$I$31,M8390,7),IF(J8390&gt;5.5,2.6+INDEX(价格表!$B$4:$I$31,M8390,8)*L8390)))))))</f>
        <v>2.15</v>
      </c>
    </row>
    <row r="8391" spans="1:14">
      <c r="A8391" s="20">
        <v>4311221345482</v>
      </c>
      <c r="B8391" s="18" t="s">
        <v>16</v>
      </c>
      <c r="C8391" s="21">
        <v>20201222</v>
      </c>
      <c r="D8391" s="21">
        <v>610538201209</v>
      </c>
      <c r="E8391" s="21" t="s">
        <v>16</v>
      </c>
      <c r="F8391" s="21">
        <v>20210101</v>
      </c>
      <c r="G8391" s="21" t="s">
        <v>17</v>
      </c>
      <c r="H8391" s="21" t="s">
        <v>68</v>
      </c>
      <c r="I8391" s="21" t="s">
        <v>234</v>
      </c>
      <c r="J8391" s="21">
        <v>3.24</v>
      </c>
      <c r="K8391" s="21" t="s">
        <v>20</v>
      </c>
      <c r="L8391">
        <f t="shared" si="153"/>
        <v>4</v>
      </c>
      <c r="M8391">
        <f>MATCH(H:H,价格表!$B$4:$B$35,0)</f>
        <v>5</v>
      </c>
      <c r="N8391" s="27">
        <f>IF(J8391&lt;=0.3,INDEX(价格表!$B$4:$I$31,M8391,2),IF(AND(J8391&gt;0.3,J8391&lt;=1),INDEX(价格表!$B$4:$I$31,M8391,3),IF(AND(J8391&gt;1,J8391&lt;=2.2),INDEX(价格表!$B$4:$I$31,M8391,4),IF(AND(J8391&gt;2.2,J8391&lt;=3.3),INDEX(价格表!$B$4:$I$31,M8391,5),IF(AND(J8391&gt;3.3,J8391&lt;=4),INDEX(价格表!$B$4:$I$31,M8391,6),IF(AND(J8391&gt;4,J8391&lt;=5.5),INDEX(价格表!$B$4:$I$31,M8391,7),IF(J8391&gt;5.5,2.6+INDEX(价格表!$B$4:$I$31,M8391,8)*L8391)))))))</f>
        <v>2.5</v>
      </c>
    </row>
    <row r="8392" spans="1:14">
      <c r="A8392" s="20">
        <v>4311221345483</v>
      </c>
      <c r="B8392" s="18" t="s">
        <v>16</v>
      </c>
      <c r="C8392" s="21">
        <v>20201222</v>
      </c>
      <c r="D8392" s="21">
        <v>610538201209</v>
      </c>
      <c r="E8392" s="21" t="s">
        <v>16</v>
      </c>
      <c r="F8392" s="21">
        <v>20210101</v>
      </c>
      <c r="G8392" s="21" t="s">
        <v>17</v>
      </c>
      <c r="H8392" s="21" t="s">
        <v>39</v>
      </c>
      <c r="I8392" s="21" t="s">
        <v>245</v>
      </c>
      <c r="J8392" s="21">
        <v>1.44</v>
      </c>
      <c r="K8392" s="21" t="s">
        <v>20</v>
      </c>
      <c r="L8392">
        <f t="shared" si="153"/>
        <v>2</v>
      </c>
      <c r="M8392">
        <f>MATCH(H:H,价格表!$B$4:$B$35,0)</f>
        <v>23</v>
      </c>
      <c r="N8392" s="27">
        <f>IF(J8392&lt;=0.3,INDEX(价格表!$B$4:$I$31,M8392,2),IF(AND(J8392&gt;0.3,J8392&lt;=1),INDEX(价格表!$B$4:$I$31,M8392,3),IF(AND(J8392&gt;1,J8392&lt;=2.2),INDEX(价格表!$B$4:$I$31,M8392,4),IF(AND(J8392&gt;2.2,J8392&lt;=3.3),INDEX(价格表!$B$4:$I$31,M8392,5),IF(AND(J8392&gt;3.3,J8392&lt;=4),INDEX(价格表!$B$4:$I$31,M8392,6),IF(AND(J8392&gt;4,J8392&lt;=5.5),INDEX(价格表!$B$4:$I$31,M8392,7),IF(J8392&gt;5.5,2.6+INDEX(价格表!$B$4:$I$31,M8392,8)*L8392)))))))</f>
        <v>2.15</v>
      </c>
    </row>
    <row r="8393" spans="1:14">
      <c r="A8393" s="20">
        <v>4311221345485</v>
      </c>
      <c r="B8393" s="18" t="s">
        <v>16</v>
      </c>
      <c r="C8393" s="21">
        <v>20201222</v>
      </c>
      <c r="D8393" s="21">
        <v>610538201209</v>
      </c>
      <c r="E8393" s="21" t="s">
        <v>16</v>
      </c>
      <c r="F8393" s="21">
        <v>20210101</v>
      </c>
      <c r="G8393" s="21" t="s">
        <v>17</v>
      </c>
      <c r="H8393" s="21" t="s">
        <v>27</v>
      </c>
      <c r="I8393" s="21" t="s">
        <v>128</v>
      </c>
      <c r="J8393" s="21">
        <v>1.68</v>
      </c>
      <c r="K8393" s="21" t="s">
        <v>20</v>
      </c>
      <c r="L8393">
        <f t="shared" si="153"/>
        <v>2</v>
      </c>
      <c r="M8393">
        <f>MATCH(H:H,价格表!$B$4:$B$35,0)</f>
        <v>3</v>
      </c>
      <c r="N8393" s="27">
        <f>IF(J8393&lt;=0.3,INDEX(价格表!$B$4:$I$31,M8393,2),IF(AND(J8393&gt;0.3,J8393&lt;=1),INDEX(价格表!$B$4:$I$31,M8393,3),IF(AND(J8393&gt;1,J8393&lt;=2.2),INDEX(价格表!$B$4:$I$31,M8393,4),IF(AND(J8393&gt;2.2,J8393&lt;=3.3),INDEX(价格表!$B$4:$I$31,M8393,5),IF(AND(J8393&gt;3.3,J8393&lt;=4),INDEX(价格表!$B$4:$I$31,M8393,6),IF(AND(J8393&gt;4,J8393&lt;=5.5),INDEX(价格表!$B$4:$I$31,M8393,7),IF(J8393&gt;5.5,2.6+INDEX(价格表!$B$4:$I$31,M8393,8)*L8393)))))))</f>
        <v>2.15</v>
      </c>
    </row>
    <row r="8394" spans="1:14">
      <c r="A8394" s="20">
        <v>4311221345486</v>
      </c>
      <c r="B8394" s="18" t="s">
        <v>16</v>
      </c>
      <c r="C8394" s="21">
        <v>20201222</v>
      </c>
      <c r="D8394" s="21">
        <v>610538201209</v>
      </c>
      <c r="E8394" s="21" t="s">
        <v>16</v>
      </c>
      <c r="F8394" s="21">
        <v>20210101</v>
      </c>
      <c r="G8394" s="21" t="s">
        <v>17</v>
      </c>
      <c r="H8394" s="21" t="s">
        <v>21</v>
      </c>
      <c r="I8394" s="21" t="s">
        <v>163</v>
      </c>
      <c r="J8394" s="21">
        <v>1.61</v>
      </c>
      <c r="K8394" s="21" t="s">
        <v>20</v>
      </c>
      <c r="L8394">
        <f t="shared" si="153"/>
        <v>2</v>
      </c>
      <c r="M8394">
        <f>MATCH(H:H,价格表!$B$4:$B$35,0)</f>
        <v>20</v>
      </c>
      <c r="N8394" s="27">
        <f>IF(J8394&lt;=0.3,INDEX(价格表!$B$4:$I$31,M8394,2),IF(AND(J8394&gt;0.3,J8394&lt;=1),INDEX(价格表!$B$4:$I$31,M8394,3),IF(AND(J8394&gt;1,J8394&lt;=2.2),INDEX(价格表!$B$4:$I$31,M8394,4),IF(AND(J8394&gt;2.2,J8394&lt;=3.3),INDEX(价格表!$B$4:$I$31,M8394,5),IF(AND(J8394&gt;3.3,J8394&lt;=4),INDEX(价格表!$B$4:$I$31,M8394,6),IF(AND(J8394&gt;4,J8394&lt;=5.5),INDEX(价格表!$B$4:$I$31,M8394,7),IF(J8394&gt;5.5,2.6+INDEX(价格表!$B$4:$I$31,M8394,8)*L8394)))))))</f>
        <v>2.15</v>
      </c>
    </row>
    <row r="8395" spans="1:14">
      <c r="A8395" s="20">
        <v>4311221345487</v>
      </c>
      <c r="B8395" s="18" t="s">
        <v>16</v>
      </c>
      <c r="C8395" s="21">
        <v>20201222</v>
      </c>
      <c r="D8395" s="21">
        <v>610538201209</v>
      </c>
      <c r="E8395" s="21" t="s">
        <v>16</v>
      </c>
      <c r="F8395" s="21">
        <v>20210101</v>
      </c>
      <c r="G8395" s="21" t="s">
        <v>17</v>
      </c>
      <c r="H8395" s="21" t="s">
        <v>21</v>
      </c>
      <c r="I8395" s="21" t="s">
        <v>109</v>
      </c>
      <c r="J8395" s="21">
        <v>1.53</v>
      </c>
      <c r="K8395" s="21" t="s">
        <v>20</v>
      </c>
      <c r="L8395">
        <f t="shared" si="153"/>
        <v>2</v>
      </c>
      <c r="M8395">
        <f>MATCH(H:H,价格表!$B$4:$B$35,0)</f>
        <v>20</v>
      </c>
      <c r="N8395" s="27">
        <f>IF(J8395&lt;=0.3,INDEX(价格表!$B$4:$I$31,M8395,2),IF(AND(J8395&gt;0.3,J8395&lt;=1),INDEX(价格表!$B$4:$I$31,M8395,3),IF(AND(J8395&gt;1,J8395&lt;=2.2),INDEX(价格表!$B$4:$I$31,M8395,4),IF(AND(J8395&gt;2.2,J8395&lt;=3.3),INDEX(价格表!$B$4:$I$31,M8395,5),IF(AND(J8395&gt;3.3,J8395&lt;=4),INDEX(价格表!$B$4:$I$31,M8395,6),IF(AND(J8395&gt;4,J8395&lt;=5.5),INDEX(价格表!$B$4:$I$31,M8395,7),IF(J8395&gt;5.5,2.6+INDEX(价格表!$B$4:$I$31,M8395,8)*L8395)))))))</f>
        <v>2.15</v>
      </c>
    </row>
    <row r="8396" spans="1:14">
      <c r="A8396" s="20">
        <v>4311221345488</v>
      </c>
      <c r="B8396" s="18" t="s">
        <v>16</v>
      </c>
      <c r="C8396" s="21">
        <v>20201222</v>
      </c>
      <c r="D8396" s="21">
        <v>610538201209</v>
      </c>
      <c r="E8396" s="21" t="s">
        <v>16</v>
      </c>
      <c r="F8396" s="21">
        <v>20210101</v>
      </c>
      <c r="G8396" s="21" t="s">
        <v>17</v>
      </c>
      <c r="H8396" s="21" t="s">
        <v>73</v>
      </c>
      <c r="I8396" s="21" t="s">
        <v>93</v>
      </c>
      <c r="J8396" s="21">
        <v>1.44</v>
      </c>
      <c r="K8396" s="21" t="s">
        <v>20</v>
      </c>
      <c r="L8396">
        <f t="shared" si="153"/>
        <v>2</v>
      </c>
      <c r="M8396">
        <f>MATCH(H:H,价格表!$B$4:$B$35,0)</f>
        <v>7</v>
      </c>
      <c r="N8396" s="27">
        <f>IF(J8396&lt;=0.3,INDEX(价格表!$B$4:$I$31,M8396,2),IF(AND(J8396&gt;0.3,J8396&lt;=1),INDEX(价格表!$B$4:$I$31,M8396,3),IF(AND(J8396&gt;1,J8396&lt;=2.2),INDEX(价格表!$B$4:$I$31,M8396,4),IF(AND(J8396&gt;2.2,J8396&lt;=3.3),INDEX(价格表!$B$4:$I$31,M8396,5),IF(AND(J8396&gt;3.3,J8396&lt;=4),INDEX(价格表!$B$4:$I$31,M8396,6),IF(AND(J8396&gt;4,J8396&lt;=5.5),INDEX(价格表!$B$4:$I$31,M8396,7),IF(J8396&gt;5.5,2.6+INDEX(价格表!$B$4:$I$31,M8396,8)*L8396)))))))</f>
        <v>2.15</v>
      </c>
    </row>
    <row r="8397" spans="1:14">
      <c r="A8397" s="20">
        <v>4311221346804</v>
      </c>
      <c r="B8397" s="18" t="s">
        <v>16</v>
      </c>
      <c r="C8397" s="21">
        <v>20201222</v>
      </c>
      <c r="D8397" s="21">
        <v>610538201209</v>
      </c>
      <c r="E8397" s="21" t="s">
        <v>16</v>
      </c>
      <c r="F8397" s="21">
        <v>20210101</v>
      </c>
      <c r="G8397" s="21" t="s">
        <v>17</v>
      </c>
      <c r="H8397" s="21" t="s">
        <v>21</v>
      </c>
      <c r="I8397" s="21" t="s">
        <v>228</v>
      </c>
      <c r="J8397" s="21">
        <v>1.44</v>
      </c>
      <c r="K8397" s="21" t="s">
        <v>20</v>
      </c>
      <c r="L8397">
        <f t="shared" si="153"/>
        <v>2</v>
      </c>
      <c r="M8397">
        <f>MATCH(H:H,价格表!$B$4:$B$35,0)</f>
        <v>20</v>
      </c>
      <c r="N8397" s="27">
        <f>IF(J8397&lt;=0.3,INDEX(价格表!$B$4:$I$31,M8397,2),IF(AND(J8397&gt;0.3,J8397&lt;=1),INDEX(价格表!$B$4:$I$31,M8397,3),IF(AND(J8397&gt;1,J8397&lt;=2.2),INDEX(价格表!$B$4:$I$31,M8397,4),IF(AND(J8397&gt;2.2,J8397&lt;=3.3),INDEX(价格表!$B$4:$I$31,M8397,5),IF(AND(J8397&gt;3.3,J8397&lt;=4),INDEX(价格表!$B$4:$I$31,M8397,6),IF(AND(J8397&gt;4,J8397&lt;=5.5),INDEX(价格表!$B$4:$I$31,M8397,7),IF(J8397&gt;5.5,2.6+INDEX(价格表!$B$4:$I$31,M8397,8)*L8397)))))))</f>
        <v>2.15</v>
      </c>
    </row>
    <row r="8398" spans="1:14">
      <c r="A8398" s="20">
        <v>4311221346805</v>
      </c>
      <c r="B8398" s="18" t="s">
        <v>16</v>
      </c>
      <c r="C8398" s="21">
        <v>20201222</v>
      </c>
      <c r="D8398" s="21">
        <v>610538201209</v>
      </c>
      <c r="E8398" s="21" t="s">
        <v>16</v>
      </c>
      <c r="F8398" s="21">
        <v>20210101</v>
      </c>
      <c r="G8398" s="21" t="s">
        <v>17</v>
      </c>
      <c r="H8398" s="21" t="s">
        <v>73</v>
      </c>
      <c r="I8398" s="21" t="s">
        <v>169</v>
      </c>
      <c r="J8398" s="21">
        <v>1.44</v>
      </c>
      <c r="K8398" s="21" t="s">
        <v>20</v>
      </c>
      <c r="L8398">
        <f t="shared" si="153"/>
        <v>2</v>
      </c>
      <c r="M8398">
        <f>MATCH(H:H,价格表!$B$4:$B$35,0)</f>
        <v>7</v>
      </c>
      <c r="N8398" s="27">
        <f>IF(J8398&lt;=0.3,INDEX(价格表!$B$4:$I$31,M8398,2),IF(AND(J8398&gt;0.3,J8398&lt;=1),INDEX(价格表!$B$4:$I$31,M8398,3),IF(AND(J8398&gt;1,J8398&lt;=2.2),INDEX(价格表!$B$4:$I$31,M8398,4),IF(AND(J8398&gt;2.2,J8398&lt;=3.3),INDEX(价格表!$B$4:$I$31,M8398,5),IF(AND(J8398&gt;3.3,J8398&lt;=4),INDEX(价格表!$B$4:$I$31,M8398,6),IF(AND(J8398&gt;4,J8398&lt;=5.5),INDEX(价格表!$B$4:$I$31,M8398,7),IF(J8398&gt;5.5,2.6+INDEX(价格表!$B$4:$I$31,M8398,8)*L8398)))))))</f>
        <v>2.15</v>
      </c>
    </row>
    <row r="8399" spans="1:14">
      <c r="A8399" s="20">
        <v>4311221346806</v>
      </c>
      <c r="B8399" s="18" t="s">
        <v>16</v>
      </c>
      <c r="C8399" s="21">
        <v>20201222</v>
      </c>
      <c r="D8399" s="21">
        <v>610538201209</v>
      </c>
      <c r="E8399" s="21" t="s">
        <v>16</v>
      </c>
      <c r="F8399" s="21">
        <v>20210101</v>
      </c>
      <c r="G8399" s="21" t="s">
        <v>17</v>
      </c>
      <c r="H8399" s="21" t="s">
        <v>18</v>
      </c>
      <c r="I8399" s="21" t="s">
        <v>53</v>
      </c>
      <c r="J8399" s="21">
        <v>1.44</v>
      </c>
      <c r="K8399" s="21" t="s">
        <v>20</v>
      </c>
      <c r="L8399">
        <f t="shared" si="153"/>
        <v>2</v>
      </c>
      <c r="M8399">
        <f>MATCH(H:H,价格表!$B$4:$B$35,0)</f>
        <v>1</v>
      </c>
      <c r="N8399" s="27">
        <f>IF(J8399&lt;=0.3,INDEX(价格表!$B$4:$I$31,M8399,2),IF(AND(J8399&gt;0.3,J8399&lt;=1),INDEX(价格表!$B$4:$I$31,M8399,3),IF(AND(J8399&gt;1,J8399&lt;=2.2),INDEX(价格表!$B$4:$I$31,M8399,4),IF(AND(J8399&gt;2.2,J8399&lt;=3.3),INDEX(价格表!$B$4:$I$31,M8399,5),IF(AND(J8399&gt;3.3,J8399&lt;=4),INDEX(价格表!$B$4:$I$31,M8399,6),IF(AND(J8399&gt;4,J8399&lt;=5.5),INDEX(价格表!$B$4:$I$31,M8399,7),IF(J8399&gt;5.5,2.6+INDEX(价格表!$B$4:$I$31,M8399,8)*L8399)))))))</f>
        <v>2.15</v>
      </c>
    </row>
    <row r="8400" spans="1:14">
      <c r="A8400" s="20">
        <v>4311221346807</v>
      </c>
      <c r="B8400" s="18" t="s">
        <v>16</v>
      </c>
      <c r="C8400" s="21">
        <v>20201222</v>
      </c>
      <c r="D8400" s="21">
        <v>610538201209</v>
      </c>
      <c r="E8400" s="21" t="s">
        <v>16</v>
      </c>
      <c r="F8400" s="21">
        <v>20210101</v>
      </c>
      <c r="G8400" s="21" t="s">
        <v>17</v>
      </c>
      <c r="H8400" s="21" t="s">
        <v>75</v>
      </c>
      <c r="I8400" s="21" t="s">
        <v>114</v>
      </c>
      <c r="J8400" s="21">
        <v>1.44</v>
      </c>
      <c r="K8400" s="21" t="s">
        <v>20</v>
      </c>
      <c r="L8400">
        <f t="shared" si="153"/>
        <v>2</v>
      </c>
      <c r="M8400">
        <f>MATCH(H:H,价格表!$B$4:$B$35,0)</f>
        <v>24</v>
      </c>
      <c r="N8400" s="27">
        <f>IF(J8400&lt;=0.3,INDEX(价格表!$B$4:$I$31,M8400,2),IF(AND(J8400&gt;0.3,J8400&lt;=1),INDEX(价格表!$B$4:$I$31,M8400,3),IF(AND(J8400&gt;1,J8400&lt;=2.2),INDEX(价格表!$B$4:$I$31,M8400,4),IF(AND(J8400&gt;2.2,J8400&lt;=3.3),INDEX(价格表!$B$4:$I$31,M8400,5),IF(AND(J8400&gt;3.3,J8400&lt;=4),INDEX(价格表!$B$4:$I$31,M8400,6),IF(AND(J8400&gt;4,J8400&lt;=5.5),INDEX(价格表!$B$4:$I$31,M8400,7),IF(J8400&gt;5.5,2.6+INDEX(价格表!$B$4:$I$31,M8400,8)*L8400)))))))</f>
        <v>2.15</v>
      </c>
    </row>
    <row r="8401" spans="1:14">
      <c r="A8401" s="20">
        <v>4311221346808</v>
      </c>
      <c r="B8401" s="18" t="s">
        <v>16</v>
      </c>
      <c r="C8401" s="21">
        <v>20201222</v>
      </c>
      <c r="D8401" s="21">
        <v>610538201209</v>
      </c>
      <c r="E8401" s="21" t="s">
        <v>16</v>
      </c>
      <c r="F8401" s="21">
        <v>20210101</v>
      </c>
      <c r="G8401" s="21" t="s">
        <v>17</v>
      </c>
      <c r="H8401" s="21" t="s">
        <v>88</v>
      </c>
      <c r="I8401" s="21" t="s">
        <v>110</v>
      </c>
      <c r="J8401" s="21">
        <v>1.44</v>
      </c>
      <c r="K8401" s="21" t="s">
        <v>20</v>
      </c>
      <c r="L8401">
        <f t="shared" si="153"/>
        <v>2</v>
      </c>
      <c r="M8401">
        <f>MATCH(H:H,价格表!$B$4:$B$35,0)</f>
        <v>19</v>
      </c>
      <c r="N8401" s="27">
        <f>IF(J8401&lt;=0.3,INDEX(价格表!$B$4:$I$31,M8401,2),IF(AND(J8401&gt;0.3,J8401&lt;=1),INDEX(价格表!$B$4:$I$31,M8401,3),IF(AND(J8401&gt;1,J8401&lt;=2.2),INDEX(价格表!$B$4:$I$31,M8401,4),IF(AND(J8401&gt;2.2,J8401&lt;=3.3),INDEX(价格表!$B$4:$I$31,M8401,5),IF(AND(J8401&gt;3.3,J8401&lt;=4),INDEX(价格表!$B$4:$I$31,M8401,6),IF(AND(J8401&gt;4,J8401&lt;=5.5),INDEX(价格表!$B$4:$I$31,M8401,7),IF(J8401&gt;5.5,2.6+INDEX(价格表!$B$4:$I$31,M8401,8)*L8401)))))))</f>
        <v>2.15</v>
      </c>
    </row>
    <row r="8402" spans="1:14">
      <c r="A8402" s="20">
        <v>4311221346809</v>
      </c>
      <c r="B8402" s="18" t="s">
        <v>16</v>
      </c>
      <c r="C8402" s="21">
        <v>20201222</v>
      </c>
      <c r="D8402" s="21">
        <v>610538201209</v>
      </c>
      <c r="E8402" s="21" t="s">
        <v>16</v>
      </c>
      <c r="F8402" s="21">
        <v>20210101</v>
      </c>
      <c r="G8402" s="21" t="s">
        <v>17</v>
      </c>
      <c r="H8402" s="21" t="s">
        <v>75</v>
      </c>
      <c r="I8402" s="21" t="s">
        <v>111</v>
      </c>
      <c r="J8402" s="21">
        <v>1.44</v>
      </c>
      <c r="K8402" s="21" t="s">
        <v>20</v>
      </c>
      <c r="L8402">
        <f t="shared" si="153"/>
        <v>2</v>
      </c>
      <c r="M8402">
        <f>MATCH(H:H,价格表!$B$4:$B$35,0)</f>
        <v>24</v>
      </c>
      <c r="N8402" s="27">
        <f>IF(J8402&lt;=0.3,INDEX(价格表!$B$4:$I$31,M8402,2),IF(AND(J8402&gt;0.3,J8402&lt;=1),INDEX(价格表!$B$4:$I$31,M8402,3),IF(AND(J8402&gt;1,J8402&lt;=2.2),INDEX(价格表!$B$4:$I$31,M8402,4),IF(AND(J8402&gt;2.2,J8402&lt;=3.3),INDEX(价格表!$B$4:$I$31,M8402,5),IF(AND(J8402&gt;3.3,J8402&lt;=4),INDEX(价格表!$B$4:$I$31,M8402,6),IF(AND(J8402&gt;4,J8402&lt;=5.5),INDEX(价格表!$B$4:$I$31,M8402,7),IF(J8402&gt;5.5,2.6+INDEX(价格表!$B$4:$I$31,M8402,8)*L8402)))))))</f>
        <v>2.15</v>
      </c>
    </row>
    <row r="8403" spans="1:14">
      <c r="A8403" s="20">
        <v>4311221346810</v>
      </c>
      <c r="B8403" s="18" t="s">
        <v>16</v>
      </c>
      <c r="C8403" s="21">
        <v>20201222</v>
      </c>
      <c r="D8403" s="21">
        <v>610538201209</v>
      </c>
      <c r="E8403" s="21" t="s">
        <v>16</v>
      </c>
      <c r="F8403" s="21">
        <v>20210101</v>
      </c>
      <c r="G8403" s="21" t="s">
        <v>17</v>
      </c>
      <c r="H8403" s="21" t="s">
        <v>25</v>
      </c>
      <c r="I8403" s="21" t="s">
        <v>188</v>
      </c>
      <c r="J8403" s="21">
        <v>1.44</v>
      </c>
      <c r="K8403" s="21" t="s">
        <v>20</v>
      </c>
      <c r="L8403">
        <f t="shared" si="153"/>
        <v>2</v>
      </c>
      <c r="M8403">
        <f>MATCH(H:H,价格表!$B$4:$B$35,0)</f>
        <v>25</v>
      </c>
      <c r="N8403" s="27">
        <f>IF(J8403&lt;=0.3,INDEX(价格表!$B$4:$I$31,M8403,2),IF(AND(J8403&gt;0.3,J8403&lt;=1),INDEX(价格表!$B$4:$I$31,M8403,3),IF(AND(J8403&gt;1,J8403&lt;=2.2),INDEX(价格表!$B$4:$I$31,M8403,4),IF(AND(J8403&gt;2.2,J8403&lt;=3.3),INDEX(价格表!$B$4:$I$31,M8403,5),IF(AND(J8403&gt;3.3,J8403&lt;=4),INDEX(价格表!$B$4:$I$31,M8403,6),IF(AND(J8403&gt;4,J8403&lt;=5.5),INDEX(价格表!$B$4:$I$31,M8403,7),IF(J8403&gt;5.5,2.6+INDEX(价格表!$B$4:$I$31,M8403,8)*L8403)))))))</f>
        <v>2.15</v>
      </c>
    </row>
    <row r="8404" spans="1:14">
      <c r="A8404" s="20">
        <v>4311221346811</v>
      </c>
      <c r="B8404" s="18" t="s">
        <v>16</v>
      </c>
      <c r="C8404" s="21">
        <v>20201222</v>
      </c>
      <c r="D8404" s="21">
        <v>610538201209</v>
      </c>
      <c r="E8404" s="21" t="s">
        <v>16</v>
      </c>
      <c r="F8404" s="21">
        <v>20210101</v>
      </c>
      <c r="G8404" s="21" t="s">
        <v>17</v>
      </c>
      <c r="H8404" s="21" t="s">
        <v>27</v>
      </c>
      <c r="I8404" s="21" t="s">
        <v>85</v>
      </c>
      <c r="J8404" s="21">
        <v>1.44</v>
      </c>
      <c r="K8404" s="21" t="s">
        <v>20</v>
      </c>
      <c r="L8404">
        <f t="shared" si="153"/>
        <v>2</v>
      </c>
      <c r="M8404">
        <f>MATCH(H:H,价格表!$B$4:$B$35,0)</f>
        <v>3</v>
      </c>
      <c r="N8404" s="27">
        <f>IF(J8404&lt;=0.3,INDEX(价格表!$B$4:$I$31,M8404,2),IF(AND(J8404&gt;0.3,J8404&lt;=1),INDEX(价格表!$B$4:$I$31,M8404,3),IF(AND(J8404&gt;1,J8404&lt;=2.2),INDEX(价格表!$B$4:$I$31,M8404,4),IF(AND(J8404&gt;2.2,J8404&lt;=3.3),INDEX(价格表!$B$4:$I$31,M8404,5),IF(AND(J8404&gt;3.3,J8404&lt;=4),INDEX(价格表!$B$4:$I$31,M8404,6),IF(AND(J8404&gt;4,J8404&lt;=5.5),INDEX(价格表!$B$4:$I$31,M8404,7),IF(J8404&gt;5.5,2.6+INDEX(价格表!$B$4:$I$31,M8404,8)*L8404)))))))</f>
        <v>2.15</v>
      </c>
    </row>
    <row r="8405" spans="1:14">
      <c r="A8405" s="20">
        <v>4311221346812</v>
      </c>
      <c r="B8405" s="18" t="s">
        <v>16</v>
      </c>
      <c r="C8405" s="21">
        <v>20201222</v>
      </c>
      <c r="D8405" s="21">
        <v>610538201209</v>
      </c>
      <c r="E8405" s="21" t="s">
        <v>16</v>
      </c>
      <c r="F8405" s="21">
        <v>20210101</v>
      </c>
      <c r="G8405" s="21" t="s">
        <v>17</v>
      </c>
      <c r="H8405" s="21" t="s">
        <v>21</v>
      </c>
      <c r="I8405" s="21" t="s">
        <v>181</v>
      </c>
      <c r="J8405" s="21">
        <v>1.58</v>
      </c>
      <c r="K8405" s="21" t="s">
        <v>20</v>
      </c>
      <c r="L8405">
        <f t="shared" si="153"/>
        <v>2</v>
      </c>
      <c r="M8405">
        <f>MATCH(H:H,价格表!$B$4:$B$35,0)</f>
        <v>20</v>
      </c>
      <c r="N8405" s="27">
        <f>IF(J8405&lt;=0.3,INDEX(价格表!$B$4:$I$31,M8405,2),IF(AND(J8405&gt;0.3,J8405&lt;=1),INDEX(价格表!$B$4:$I$31,M8405,3),IF(AND(J8405&gt;1,J8405&lt;=2.2),INDEX(价格表!$B$4:$I$31,M8405,4),IF(AND(J8405&gt;2.2,J8405&lt;=3.3),INDEX(价格表!$B$4:$I$31,M8405,5),IF(AND(J8405&gt;3.3,J8405&lt;=4),INDEX(价格表!$B$4:$I$31,M8405,6),IF(AND(J8405&gt;4,J8405&lt;=5.5),INDEX(价格表!$B$4:$I$31,M8405,7),IF(J8405&gt;5.5,2.6+INDEX(价格表!$B$4:$I$31,M8405,8)*L8405)))))))</f>
        <v>2.15</v>
      </c>
    </row>
    <row r="8406" spans="1:14">
      <c r="A8406" s="20">
        <v>4311221346813</v>
      </c>
      <c r="B8406" s="18" t="s">
        <v>16</v>
      </c>
      <c r="C8406" s="21">
        <v>20201222</v>
      </c>
      <c r="D8406" s="21">
        <v>610538201209</v>
      </c>
      <c r="E8406" s="21" t="s">
        <v>16</v>
      </c>
      <c r="F8406" s="21">
        <v>20210101</v>
      </c>
      <c r="G8406" s="21" t="s">
        <v>17</v>
      </c>
      <c r="H8406" s="21" t="s">
        <v>30</v>
      </c>
      <c r="I8406" s="21" t="s">
        <v>281</v>
      </c>
      <c r="J8406" s="21">
        <v>1.44</v>
      </c>
      <c r="K8406" s="21" t="s">
        <v>20</v>
      </c>
      <c r="L8406">
        <f t="shared" si="153"/>
        <v>2</v>
      </c>
      <c r="M8406">
        <f>MATCH(H:H,价格表!$B$4:$B$35,0)</f>
        <v>16</v>
      </c>
      <c r="N8406" s="27">
        <f>IF(J8406&lt;=0.3,INDEX(价格表!$B$4:$I$31,M8406,2),IF(AND(J8406&gt;0.3,J8406&lt;=1),INDEX(价格表!$B$4:$I$31,M8406,3),IF(AND(J8406&gt;1,J8406&lt;=2.2),INDEX(价格表!$B$4:$I$31,M8406,4),IF(AND(J8406&gt;2.2,J8406&lt;=3.3),INDEX(价格表!$B$4:$I$31,M8406,5),IF(AND(J8406&gt;3.3,J8406&lt;=4),INDEX(价格表!$B$4:$I$31,M8406,6),IF(AND(J8406&gt;4,J8406&lt;=5.5),INDEX(价格表!$B$4:$I$31,M8406,7),IF(J8406&gt;5.5,2.6+INDEX(价格表!$B$4:$I$31,M8406,8)*L8406)))))))</f>
        <v>2.15</v>
      </c>
    </row>
    <row r="8407" spans="1:14">
      <c r="A8407" s="20">
        <v>4311221346824</v>
      </c>
      <c r="B8407" s="18" t="s">
        <v>16</v>
      </c>
      <c r="C8407" s="21">
        <v>20201222</v>
      </c>
      <c r="D8407" s="21">
        <v>610538201209</v>
      </c>
      <c r="E8407" s="21" t="s">
        <v>16</v>
      </c>
      <c r="F8407" s="21">
        <v>20210101</v>
      </c>
      <c r="G8407" s="21" t="s">
        <v>17</v>
      </c>
      <c r="H8407" s="21" t="s">
        <v>88</v>
      </c>
      <c r="I8407" s="21" t="s">
        <v>101</v>
      </c>
      <c r="J8407" s="21">
        <v>1.44</v>
      </c>
      <c r="K8407" s="21" t="s">
        <v>20</v>
      </c>
      <c r="L8407">
        <f t="shared" si="153"/>
        <v>2</v>
      </c>
      <c r="M8407">
        <f>MATCH(H:H,价格表!$B$4:$B$35,0)</f>
        <v>19</v>
      </c>
      <c r="N8407" s="27">
        <f>IF(J8407&lt;=0.3,INDEX(价格表!$B$4:$I$31,M8407,2),IF(AND(J8407&gt;0.3,J8407&lt;=1),INDEX(价格表!$B$4:$I$31,M8407,3),IF(AND(J8407&gt;1,J8407&lt;=2.2),INDEX(价格表!$B$4:$I$31,M8407,4),IF(AND(J8407&gt;2.2,J8407&lt;=3.3),INDEX(价格表!$B$4:$I$31,M8407,5),IF(AND(J8407&gt;3.3,J8407&lt;=4),INDEX(价格表!$B$4:$I$31,M8407,6),IF(AND(J8407&gt;4,J8407&lt;=5.5),INDEX(价格表!$B$4:$I$31,M8407,7),IF(J8407&gt;5.5,2.6+INDEX(价格表!$B$4:$I$31,M8407,8)*L8407)))))))</f>
        <v>2.15</v>
      </c>
    </row>
    <row r="8408" spans="1:14">
      <c r="A8408" s="20">
        <v>4311221346825</v>
      </c>
      <c r="B8408" s="18" t="s">
        <v>16</v>
      </c>
      <c r="C8408" s="21">
        <v>20201222</v>
      </c>
      <c r="D8408" s="21">
        <v>610538201209</v>
      </c>
      <c r="E8408" s="21" t="s">
        <v>16</v>
      </c>
      <c r="F8408" s="21">
        <v>20210101</v>
      </c>
      <c r="G8408" s="21" t="s">
        <v>17</v>
      </c>
      <c r="H8408" s="21" t="s">
        <v>25</v>
      </c>
      <c r="I8408" s="21" t="s">
        <v>160</v>
      </c>
      <c r="J8408" s="21">
        <v>1.44</v>
      </c>
      <c r="K8408" s="21" t="s">
        <v>20</v>
      </c>
      <c r="L8408">
        <f t="shared" si="153"/>
        <v>2</v>
      </c>
      <c r="M8408">
        <f>MATCH(H:H,价格表!$B$4:$B$35,0)</f>
        <v>25</v>
      </c>
      <c r="N8408" s="27">
        <f>IF(J8408&lt;=0.3,INDEX(价格表!$B$4:$I$31,M8408,2),IF(AND(J8408&gt;0.3,J8408&lt;=1),INDEX(价格表!$B$4:$I$31,M8408,3),IF(AND(J8408&gt;1,J8408&lt;=2.2),INDEX(价格表!$B$4:$I$31,M8408,4),IF(AND(J8408&gt;2.2,J8408&lt;=3.3),INDEX(价格表!$B$4:$I$31,M8408,5),IF(AND(J8408&gt;3.3,J8408&lt;=4),INDEX(价格表!$B$4:$I$31,M8408,6),IF(AND(J8408&gt;4,J8408&lt;=5.5),INDEX(价格表!$B$4:$I$31,M8408,7),IF(J8408&gt;5.5,2.6+INDEX(价格表!$B$4:$I$31,M8408,8)*L8408)))))))</f>
        <v>2.15</v>
      </c>
    </row>
    <row r="8409" spans="1:14">
      <c r="A8409" s="20">
        <v>4311221346826</v>
      </c>
      <c r="B8409" s="18" t="s">
        <v>16</v>
      </c>
      <c r="C8409" s="21">
        <v>20201222</v>
      </c>
      <c r="D8409" s="21">
        <v>610538201209</v>
      </c>
      <c r="E8409" s="21" t="s">
        <v>16</v>
      </c>
      <c r="F8409" s="21">
        <v>20210101</v>
      </c>
      <c r="G8409" s="21" t="s">
        <v>17</v>
      </c>
      <c r="H8409" s="21" t="s">
        <v>43</v>
      </c>
      <c r="I8409" s="21" t="s">
        <v>292</v>
      </c>
      <c r="J8409" s="21">
        <v>1.47</v>
      </c>
      <c r="K8409" s="21" t="s">
        <v>20</v>
      </c>
      <c r="L8409">
        <f t="shared" si="153"/>
        <v>2</v>
      </c>
      <c r="M8409">
        <f>MATCH(H:H,价格表!$B$4:$B$35,0)</f>
        <v>10</v>
      </c>
      <c r="N8409" s="27">
        <f>IF(J8409&lt;=0.3,INDEX(价格表!$B$4:$I$31,M8409,2),IF(AND(J8409&gt;0.3,J8409&lt;=1),INDEX(价格表!$B$4:$I$31,M8409,3),IF(AND(J8409&gt;1,J8409&lt;=2.2),INDEX(价格表!$B$4:$I$31,M8409,4),IF(AND(J8409&gt;2.2,J8409&lt;=3.3),INDEX(价格表!$B$4:$I$31,M8409,5),IF(AND(J8409&gt;3.3,J8409&lt;=4),INDEX(价格表!$B$4:$I$31,M8409,6),IF(AND(J8409&gt;4,J8409&lt;=5.5),INDEX(价格表!$B$4:$I$31,M8409,7),IF(J8409&gt;5.5,2.6+INDEX(价格表!$B$4:$I$31,M8409,8)*L8409)))))))</f>
        <v>2.15</v>
      </c>
    </row>
    <row r="8410" spans="1:14">
      <c r="A8410" s="20">
        <v>4311221346828</v>
      </c>
      <c r="B8410" s="18" t="s">
        <v>16</v>
      </c>
      <c r="C8410" s="21">
        <v>20201222</v>
      </c>
      <c r="D8410" s="21">
        <v>610538201209</v>
      </c>
      <c r="E8410" s="21" t="s">
        <v>16</v>
      </c>
      <c r="F8410" s="21">
        <v>20210101</v>
      </c>
      <c r="G8410" s="21" t="s">
        <v>17</v>
      </c>
      <c r="H8410" s="21" t="s">
        <v>18</v>
      </c>
      <c r="I8410" s="21" t="s">
        <v>223</v>
      </c>
      <c r="J8410" s="21">
        <v>1.44</v>
      </c>
      <c r="K8410" s="21" t="s">
        <v>20</v>
      </c>
      <c r="L8410">
        <f t="shared" si="153"/>
        <v>2</v>
      </c>
      <c r="M8410">
        <f>MATCH(H:H,价格表!$B$4:$B$35,0)</f>
        <v>1</v>
      </c>
      <c r="N8410" s="27">
        <f>IF(J8410&lt;=0.3,INDEX(价格表!$B$4:$I$31,M8410,2),IF(AND(J8410&gt;0.3,J8410&lt;=1),INDEX(价格表!$B$4:$I$31,M8410,3),IF(AND(J8410&gt;1,J8410&lt;=2.2),INDEX(价格表!$B$4:$I$31,M8410,4),IF(AND(J8410&gt;2.2,J8410&lt;=3.3),INDEX(价格表!$B$4:$I$31,M8410,5),IF(AND(J8410&gt;3.3,J8410&lt;=4),INDEX(价格表!$B$4:$I$31,M8410,6),IF(AND(J8410&gt;4,J8410&lt;=5.5),INDEX(价格表!$B$4:$I$31,M8410,7),IF(J8410&gt;5.5,2.6+INDEX(价格表!$B$4:$I$31,M8410,8)*L8410)))))))</f>
        <v>2.15</v>
      </c>
    </row>
    <row r="8411" spans="1:14">
      <c r="A8411" s="20">
        <v>4311221346829</v>
      </c>
      <c r="B8411" s="18" t="s">
        <v>16</v>
      </c>
      <c r="C8411" s="21">
        <v>20201222</v>
      </c>
      <c r="D8411" s="21">
        <v>610538201209</v>
      </c>
      <c r="E8411" s="21" t="s">
        <v>16</v>
      </c>
      <c r="F8411" s="21">
        <v>20210101</v>
      </c>
      <c r="G8411" s="21" t="s">
        <v>17</v>
      </c>
      <c r="H8411" s="21" t="s">
        <v>66</v>
      </c>
      <c r="I8411" s="21" t="s">
        <v>67</v>
      </c>
      <c r="J8411" s="21">
        <v>1.44</v>
      </c>
      <c r="K8411" s="21" t="s">
        <v>20</v>
      </c>
      <c r="L8411">
        <f t="shared" si="153"/>
        <v>2</v>
      </c>
      <c r="M8411">
        <f>MATCH(H:H,价格表!$B$4:$B$35,0)</f>
        <v>17</v>
      </c>
      <c r="N8411" s="27">
        <f>IF(J8411&lt;=0.3,INDEX(价格表!$B$4:$I$31,M8411,2),IF(AND(J8411&gt;0.3,J8411&lt;=1),INDEX(价格表!$B$4:$I$31,M8411,3),IF(AND(J8411&gt;1,J8411&lt;=2.2),INDEX(价格表!$B$4:$I$31,M8411,4),IF(AND(J8411&gt;2.2,J8411&lt;=3.3),INDEX(价格表!$B$4:$I$31,M8411,5),IF(AND(J8411&gt;3.3,J8411&lt;=4),INDEX(价格表!$B$4:$I$31,M8411,6),IF(AND(J8411&gt;4,J8411&lt;=5.5),INDEX(价格表!$B$4:$I$31,M8411,7),IF(J8411&gt;5.5,2.6+INDEX(价格表!$B$4:$I$31,M8411,8)*L8411)))))))</f>
        <v>2.15</v>
      </c>
    </row>
    <row r="8412" spans="1:14">
      <c r="A8412" s="20">
        <v>4311221346830</v>
      </c>
      <c r="B8412" s="18" t="s">
        <v>16</v>
      </c>
      <c r="C8412" s="21">
        <v>20201222</v>
      </c>
      <c r="D8412" s="21">
        <v>610538201209</v>
      </c>
      <c r="E8412" s="21" t="s">
        <v>16</v>
      </c>
      <c r="F8412" s="21">
        <v>20210101</v>
      </c>
      <c r="G8412" s="21" t="s">
        <v>17</v>
      </c>
      <c r="H8412" s="21" t="s">
        <v>82</v>
      </c>
      <c r="I8412" s="21" t="s">
        <v>83</v>
      </c>
      <c r="J8412" s="21">
        <v>1.49</v>
      </c>
      <c r="K8412" s="21" t="s">
        <v>20</v>
      </c>
      <c r="L8412">
        <f t="shared" si="153"/>
        <v>2</v>
      </c>
      <c r="M8412">
        <f>MATCH(H:H,价格表!$B$4:$B$35,0)</f>
        <v>2</v>
      </c>
      <c r="N8412" s="27">
        <f>IF(J8412&lt;=0.3,INDEX(价格表!$B$4:$I$31,M8412,2),IF(AND(J8412&gt;0.3,J8412&lt;=1),INDEX(价格表!$B$4:$I$31,M8412,3),IF(AND(J8412&gt;1,J8412&lt;=2.2),INDEX(价格表!$B$4:$I$31,M8412,4),IF(AND(J8412&gt;2.2,J8412&lt;=3.3),INDEX(价格表!$B$4:$I$31,M8412,5),IF(AND(J8412&gt;3.3,J8412&lt;=4),INDEX(价格表!$B$4:$I$31,M8412,6),IF(AND(J8412&gt;4,J8412&lt;=5.5),INDEX(价格表!$B$4:$I$31,M8412,7),IF(J8412&gt;5.5,2.6+INDEX(价格表!$B$4:$I$31,M8412,8)*L8412)))))))</f>
        <v>2.15</v>
      </c>
    </row>
    <row r="8413" spans="1:14">
      <c r="A8413" s="20">
        <v>4311221346831</v>
      </c>
      <c r="B8413" s="18" t="s">
        <v>16</v>
      </c>
      <c r="C8413" s="21">
        <v>20201222</v>
      </c>
      <c r="D8413" s="21">
        <v>610538201209</v>
      </c>
      <c r="E8413" s="21" t="s">
        <v>16</v>
      </c>
      <c r="F8413" s="21">
        <v>20210101</v>
      </c>
      <c r="G8413" s="21" t="s">
        <v>17</v>
      </c>
      <c r="H8413" s="21" t="s">
        <v>43</v>
      </c>
      <c r="I8413" s="21" t="s">
        <v>292</v>
      </c>
      <c r="J8413" s="21">
        <v>1.44</v>
      </c>
      <c r="K8413" s="21" t="s">
        <v>20</v>
      </c>
      <c r="L8413">
        <f t="shared" si="153"/>
        <v>2</v>
      </c>
      <c r="M8413">
        <f>MATCH(H:H,价格表!$B$4:$B$35,0)</f>
        <v>10</v>
      </c>
      <c r="N8413" s="27">
        <f>IF(J8413&lt;=0.3,INDEX(价格表!$B$4:$I$31,M8413,2),IF(AND(J8413&gt;0.3,J8413&lt;=1),INDEX(价格表!$B$4:$I$31,M8413,3),IF(AND(J8413&gt;1,J8413&lt;=2.2),INDEX(价格表!$B$4:$I$31,M8413,4),IF(AND(J8413&gt;2.2,J8413&lt;=3.3),INDEX(价格表!$B$4:$I$31,M8413,5),IF(AND(J8413&gt;3.3,J8413&lt;=4),INDEX(价格表!$B$4:$I$31,M8413,6),IF(AND(J8413&gt;4,J8413&lt;=5.5),INDEX(价格表!$B$4:$I$31,M8413,7),IF(J8413&gt;5.5,2.6+INDEX(价格表!$B$4:$I$31,M8413,8)*L8413)))))))</f>
        <v>2.15</v>
      </c>
    </row>
    <row r="8414" spans="1:14">
      <c r="A8414" s="20">
        <v>4311221346832</v>
      </c>
      <c r="B8414" s="18" t="s">
        <v>16</v>
      </c>
      <c r="C8414" s="21">
        <v>20201222</v>
      </c>
      <c r="D8414" s="21">
        <v>610538201209</v>
      </c>
      <c r="E8414" s="21" t="s">
        <v>16</v>
      </c>
      <c r="F8414" s="21">
        <v>20210101</v>
      </c>
      <c r="G8414" s="21" t="s">
        <v>17</v>
      </c>
      <c r="H8414" s="21" t="s">
        <v>25</v>
      </c>
      <c r="I8414" s="21" t="s">
        <v>26</v>
      </c>
      <c r="J8414" s="21">
        <v>1.51</v>
      </c>
      <c r="K8414" s="21" t="s">
        <v>20</v>
      </c>
      <c r="L8414">
        <f t="shared" si="153"/>
        <v>2</v>
      </c>
      <c r="M8414">
        <f>MATCH(H:H,价格表!$B$4:$B$35,0)</f>
        <v>25</v>
      </c>
      <c r="N8414" s="27">
        <f>IF(J8414&lt;=0.3,INDEX(价格表!$B$4:$I$31,M8414,2),IF(AND(J8414&gt;0.3,J8414&lt;=1),INDEX(价格表!$B$4:$I$31,M8414,3),IF(AND(J8414&gt;1,J8414&lt;=2.2),INDEX(价格表!$B$4:$I$31,M8414,4),IF(AND(J8414&gt;2.2,J8414&lt;=3.3),INDEX(价格表!$B$4:$I$31,M8414,5),IF(AND(J8414&gt;3.3,J8414&lt;=4),INDEX(价格表!$B$4:$I$31,M8414,6),IF(AND(J8414&gt;4,J8414&lt;=5.5),INDEX(价格表!$B$4:$I$31,M8414,7),IF(J8414&gt;5.5,2.6+INDEX(价格表!$B$4:$I$31,M8414,8)*L8414)))))))</f>
        <v>2.15</v>
      </c>
    </row>
    <row r="8415" spans="1:14">
      <c r="A8415" s="20">
        <v>4311221348097</v>
      </c>
      <c r="B8415" s="18" t="s">
        <v>16</v>
      </c>
      <c r="C8415" s="21">
        <v>20201222</v>
      </c>
      <c r="D8415" s="21">
        <v>610538201209</v>
      </c>
      <c r="E8415" s="21" t="s">
        <v>16</v>
      </c>
      <c r="F8415" s="21">
        <v>20210101</v>
      </c>
      <c r="G8415" s="21" t="s">
        <v>17</v>
      </c>
      <c r="H8415" s="21" t="s">
        <v>88</v>
      </c>
      <c r="I8415" s="21" t="s">
        <v>216</v>
      </c>
      <c r="J8415" s="21">
        <v>1.44</v>
      </c>
      <c r="K8415" s="21" t="s">
        <v>20</v>
      </c>
      <c r="L8415">
        <f t="shared" si="153"/>
        <v>2</v>
      </c>
      <c r="M8415">
        <f>MATCH(H:H,价格表!$B$4:$B$35,0)</f>
        <v>19</v>
      </c>
      <c r="N8415" s="27">
        <f>IF(J8415&lt;=0.3,INDEX(价格表!$B$4:$I$31,M8415,2),IF(AND(J8415&gt;0.3,J8415&lt;=1),INDEX(价格表!$B$4:$I$31,M8415,3),IF(AND(J8415&gt;1,J8415&lt;=2.2),INDEX(价格表!$B$4:$I$31,M8415,4),IF(AND(J8415&gt;2.2,J8415&lt;=3.3),INDEX(价格表!$B$4:$I$31,M8415,5),IF(AND(J8415&gt;3.3,J8415&lt;=4),INDEX(价格表!$B$4:$I$31,M8415,6),IF(AND(J8415&gt;4,J8415&lt;=5.5),INDEX(价格表!$B$4:$I$31,M8415,7),IF(J8415&gt;5.5,2.6+INDEX(价格表!$B$4:$I$31,M8415,8)*L8415)))))))</f>
        <v>2.15</v>
      </c>
    </row>
    <row r="8416" spans="1:14">
      <c r="A8416" s="20">
        <v>4311221348099</v>
      </c>
      <c r="B8416" s="18" t="s">
        <v>16</v>
      </c>
      <c r="C8416" s="21">
        <v>20201222</v>
      </c>
      <c r="D8416" s="21">
        <v>610538201209</v>
      </c>
      <c r="E8416" s="21" t="s">
        <v>16</v>
      </c>
      <c r="F8416" s="21">
        <v>20210101</v>
      </c>
      <c r="G8416" s="21" t="s">
        <v>17</v>
      </c>
      <c r="H8416" s="21" t="s">
        <v>35</v>
      </c>
      <c r="I8416" s="21" t="s">
        <v>170</v>
      </c>
      <c r="J8416" s="21">
        <v>1.47</v>
      </c>
      <c r="K8416" s="21" t="s">
        <v>20</v>
      </c>
      <c r="L8416">
        <f t="shared" si="153"/>
        <v>2</v>
      </c>
      <c r="M8416">
        <f>MATCH(H:H,价格表!$B$4:$B$35,0)</f>
        <v>22</v>
      </c>
      <c r="N8416" s="27">
        <f>IF(J8416&lt;=0.3,INDEX(价格表!$B$4:$I$31,M8416,2),IF(AND(J8416&gt;0.3,J8416&lt;=1),INDEX(价格表!$B$4:$I$31,M8416,3),IF(AND(J8416&gt;1,J8416&lt;=2.2),INDEX(价格表!$B$4:$I$31,M8416,4),IF(AND(J8416&gt;2.2,J8416&lt;=3.3),INDEX(价格表!$B$4:$I$31,M8416,5),IF(AND(J8416&gt;3.3,J8416&lt;=4),INDEX(价格表!$B$4:$I$31,M8416,6),IF(AND(J8416&gt;4,J8416&lt;=5.5),INDEX(价格表!$B$4:$I$31,M8416,7),IF(J8416&gt;5.5,2.6+INDEX(价格表!$B$4:$I$31,M8416,8)*L8416)))))))</f>
        <v>2.15</v>
      </c>
    </row>
    <row r="8417" spans="1:14">
      <c r="A8417" s="20">
        <v>4311221348100</v>
      </c>
      <c r="B8417" s="18" t="s">
        <v>16</v>
      </c>
      <c r="C8417" s="21">
        <v>20201222</v>
      </c>
      <c r="D8417" s="21">
        <v>610538201209</v>
      </c>
      <c r="E8417" s="21" t="s">
        <v>16</v>
      </c>
      <c r="F8417" s="21">
        <v>20210101</v>
      </c>
      <c r="G8417" s="21" t="s">
        <v>17</v>
      </c>
      <c r="H8417" s="21" t="s">
        <v>37</v>
      </c>
      <c r="I8417" s="21" t="s">
        <v>38</v>
      </c>
      <c r="J8417" s="21">
        <v>1.46</v>
      </c>
      <c r="K8417" s="21" t="s">
        <v>20</v>
      </c>
      <c r="L8417">
        <f t="shared" si="153"/>
        <v>2</v>
      </c>
      <c r="M8417">
        <f>MATCH(H:H,价格表!$B$4:$B$35,0)</f>
        <v>12</v>
      </c>
      <c r="N8417" s="27">
        <f>IF(J8417&lt;=0.3,INDEX(价格表!$B$4:$I$31,M8417,2),IF(AND(J8417&gt;0.3,J8417&lt;=1),INDEX(价格表!$B$4:$I$31,M8417,3),IF(AND(J8417&gt;1,J8417&lt;=2.2),INDEX(价格表!$B$4:$I$31,M8417,4),IF(AND(J8417&gt;2.2,J8417&lt;=3.3),INDEX(价格表!$B$4:$I$31,M8417,5),IF(AND(J8417&gt;3.3,J8417&lt;=4),INDEX(价格表!$B$4:$I$31,M8417,6),IF(AND(J8417&gt;4,J8417&lt;=5.5),INDEX(价格表!$B$4:$I$31,M8417,7),IF(J8417&gt;5.5,2.6+INDEX(价格表!$B$4:$I$31,M8417,8)*L8417)))))))</f>
        <v>2.15</v>
      </c>
    </row>
    <row r="8418" spans="1:14">
      <c r="A8418" s="20">
        <v>4311221348101</v>
      </c>
      <c r="B8418" s="18" t="s">
        <v>16</v>
      </c>
      <c r="C8418" s="21">
        <v>20201222</v>
      </c>
      <c r="D8418" s="21">
        <v>610538201209</v>
      </c>
      <c r="E8418" s="21" t="s">
        <v>16</v>
      </c>
      <c r="F8418" s="21">
        <v>20210101</v>
      </c>
      <c r="G8418" s="21" t="s">
        <v>17</v>
      </c>
      <c r="H8418" s="21" t="s">
        <v>35</v>
      </c>
      <c r="I8418" s="21" t="s">
        <v>229</v>
      </c>
      <c r="J8418" s="21">
        <v>1.46</v>
      </c>
      <c r="K8418" s="21" t="s">
        <v>20</v>
      </c>
      <c r="L8418">
        <f t="shared" si="153"/>
        <v>2</v>
      </c>
      <c r="M8418">
        <f>MATCH(H:H,价格表!$B$4:$B$35,0)</f>
        <v>22</v>
      </c>
      <c r="N8418" s="27">
        <f>IF(J8418&lt;=0.3,INDEX(价格表!$B$4:$I$31,M8418,2),IF(AND(J8418&gt;0.3,J8418&lt;=1),INDEX(价格表!$B$4:$I$31,M8418,3),IF(AND(J8418&gt;1,J8418&lt;=2.2),INDEX(价格表!$B$4:$I$31,M8418,4),IF(AND(J8418&gt;2.2,J8418&lt;=3.3),INDEX(价格表!$B$4:$I$31,M8418,5),IF(AND(J8418&gt;3.3,J8418&lt;=4),INDEX(价格表!$B$4:$I$31,M8418,6),IF(AND(J8418&gt;4,J8418&lt;=5.5),INDEX(价格表!$B$4:$I$31,M8418,7),IF(J8418&gt;5.5,2.6+INDEX(价格表!$B$4:$I$31,M8418,8)*L8418)))))))</f>
        <v>2.15</v>
      </c>
    </row>
    <row r="8419" spans="1:14">
      <c r="A8419" s="20">
        <v>4311221348102</v>
      </c>
      <c r="B8419" s="18" t="s">
        <v>16</v>
      </c>
      <c r="C8419" s="21">
        <v>20201222</v>
      </c>
      <c r="D8419" s="21">
        <v>610538201209</v>
      </c>
      <c r="E8419" s="21" t="s">
        <v>16</v>
      </c>
      <c r="F8419" s="21">
        <v>20210101</v>
      </c>
      <c r="G8419" s="21" t="s">
        <v>17</v>
      </c>
      <c r="H8419" s="21" t="s">
        <v>50</v>
      </c>
      <c r="I8419" s="21" t="s">
        <v>62</v>
      </c>
      <c r="J8419" s="21">
        <v>1.45</v>
      </c>
      <c r="K8419" s="21" t="s">
        <v>20</v>
      </c>
      <c r="L8419">
        <f t="shared" si="153"/>
        <v>2</v>
      </c>
      <c r="M8419">
        <f>MATCH(H:H,价格表!$B$4:$B$35,0)</f>
        <v>4</v>
      </c>
      <c r="N8419" s="27">
        <f>IF(J8419&lt;=0.3,INDEX(价格表!$B$4:$I$31,M8419,2),IF(AND(J8419&gt;0.3,J8419&lt;=1),INDEX(价格表!$B$4:$I$31,M8419,3),IF(AND(J8419&gt;1,J8419&lt;=2.2),INDEX(价格表!$B$4:$I$31,M8419,4),IF(AND(J8419&gt;2.2,J8419&lt;=3.3),INDEX(价格表!$B$4:$I$31,M8419,5),IF(AND(J8419&gt;3.3,J8419&lt;=4),INDEX(价格表!$B$4:$I$31,M8419,6),IF(AND(J8419&gt;4,J8419&lt;=5.5),INDEX(价格表!$B$4:$I$31,M8419,7),IF(J8419&gt;5.5,2.6+INDEX(价格表!$B$4:$I$31,M8419,8)*L8419)))))))</f>
        <v>2.15</v>
      </c>
    </row>
    <row r="8420" spans="1:14">
      <c r="A8420" s="20">
        <v>4311221348103</v>
      </c>
      <c r="B8420" s="18" t="s">
        <v>16</v>
      </c>
      <c r="C8420" s="21">
        <v>20201222</v>
      </c>
      <c r="D8420" s="21">
        <v>610538201209</v>
      </c>
      <c r="E8420" s="21" t="s">
        <v>16</v>
      </c>
      <c r="F8420" s="21">
        <v>20210101</v>
      </c>
      <c r="G8420" s="21" t="s">
        <v>17</v>
      </c>
      <c r="H8420" s="21" t="s">
        <v>25</v>
      </c>
      <c r="I8420" s="21" t="s">
        <v>248</v>
      </c>
      <c r="J8420" s="21">
        <v>1.48</v>
      </c>
      <c r="K8420" s="21" t="s">
        <v>20</v>
      </c>
      <c r="L8420">
        <f t="shared" si="153"/>
        <v>2</v>
      </c>
      <c r="M8420">
        <f>MATCH(H:H,价格表!$B$4:$B$35,0)</f>
        <v>25</v>
      </c>
      <c r="N8420" s="27">
        <f>IF(J8420&lt;=0.3,INDEX(价格表!$B$4:$I$31,M8420,2),IF(AND(J8420&gt;0.3,J8420&lt;=1),INDEX(价格表!$B$4:$I$31,M8420,3),IF(AND(J8420&gt;1,J8420&lt;=2.2),INDEX(价格表!$B$4:$I$31,M8420,4),IF(AND(J8420&gt;2.2,J8420&lt;=3.3),INDEX(价格表!$B$4:$I$31,M8420,5),IF(AND(J8420&gt;3.3,J8420&lt;=4),INDEX(价格表!$B$4:$I$31,M8420,6),IF(AND(J8420&gt;4,J8420&lt;=5.5),INDEX(价格表!$B$4:$I$31,M8420,7),IF(J8420&gt;5.5,2.6+INDEX(价格表!$B$4:$I$31,M8420,8)*L8420)))))))</f>
        <v>2.15</v>
      </c>
    </row>
    <row r="8421" spans="1:14">
      <c r="A8421" s="20">
        <v>4311221348104</v>
      </c>
      <c r="B8421" s="18" t="s">
        <v>16</v>
      </c>
      <c r="C8421" s="21">
        <v>20201222</v>
      </c>
      <c r="D8421" s="21">
        <v>610538201209</v>
      </c>
      <c r="E8421" s="21" t="s">
        <v>16</v>
      </c>
      <c r="F8421" s="21">
        <v>20210101</v>
      </c>
      <c r="G8421" s="21" t="s">
        <v>17</v>
      </c>
      <c r="H8421" s="21" t="s">
        <v>33</v>
      </c>
      <c r="I8421" s="21" t="s">
        <v>34</v>
      </c>
      <c r="J8421" s="21">
        <v>1.44</v>
      </c>
      <c r="K8421" s="21" t="s">
        <v>20</v>
      </c>
      <c r="L8421">
        <f t="shared" si="153"/>
        <v>2</v>
      </c>
      <c r="M8421">
        <f>MATCH(H:H,价格表!$B$4:$B$35,0)</f>
        <v>13</v>
      </c>
      <c r="N8421" s="27">
        <f>IF(J8421&lt;=0.3,INDEX(价格表!$B$4:$I$31,M8421,2),IF(AND(J8421&gt;0.3,J8421&lt;=1),INDEX(价格表!$B$4:$I$31,M8421,3),IF(AND(J8421&gt;1,J8421&lt;=2.2),INDEX(价格表!$B$4:$I$31,M8421,4),IF(AND(J8421&gt;2.2,J8421&lt;=3.3),INDEX(价格表!$B$4:$I$31,M8421,5),IF(AND(J8421&gt;3.3,J8421&lt;=4),INDEX(价格表!$B$4:$I$31,M8421,6),IF(AND(J8421&gt;4,J8421&lt;=5.5),INDEX(价格表!$B$4:$I$31,M8421,7),IF(J8421&gt;5.5,2.6+INDEX(价格表!$B$4:$I$31,M8421,8)*L8421)))))))</f>
        <v>2.15</v>
      </c>
    </row>
    <row r="8422" spans="1:14">
      <c r="A8422" s="20">
        <v>4311221348105</v>
      </c>
      <c r="B8422" s="18" t="s">
        <v>16</v>
      </c>
      <c r="C8422" s="21">
        <v>20201222</v>
      </c>
      <c r="D8422" s="21">
        <v>610538201209</v>
      </c>
      <c r="E8422" s="21" t="s">
        <v>16</v>
      </c>
      <c r="F8422" s="21">
        <v>20210101</v>
      </c>
      <c r="G8422" s="21" t="s">
        <v>17</v>
      </c>
      <c r="H8422" s="21" t="s">
        <v>68</v>
      </c>
      <c r="I8422" s="21" t="s">
        <v>249</v>
      </c>
      <c r="J8422" s="21">
        <v>1.49</v>
      </c>
      <c r="K8422" s="21" t="s">
        <v>20</v>
      </c>
      <c r="L8422">
        <f t="shared" si="153"/>
        <v>2</v>
      </c>
      <c r="M8422">
        <f>MATCH(H:H,价格表!$B$4:$B$35,0)</f>
        <v>5</v>
      </c>
      <c r="N8422" s="27">
        <f>IF(J8422&lt;=0.3,INDEX(价格表!$B$4:$I$31,M8422,2),IF(AND(J8422&gt;0.3,J8422&lt;=1),INDEX(价格表!$B$4:$I$31,M8422,3),IF(AND(J8422&gt;1,J8422&lt;=2.2),INDEX(价格表!$B$4:$I$31,M8422,4),IF(AND(J8422&gt;2.2,J8422&lt;=3.3),INDEX(价格表!$B$4:$I$31,M8422,5),IF(AND(J8422&gt;3.3,J8422&lt;=4),INDEX(价格表!$B$4:$I$31,M8422,6),IF(AND(J8422&gt;4,J8422&lt;=5.5),INDEX(价格表!$B$4:$I$31,M8422,7),IF(J8422&gt;5.5,2.6+INDEX(价格表!$B$4:$I$31,M8422,8)*L8422)))))))</f>
        <v>2.15</v>
      </c>
    </row>
    <row r="8423" spans="1:14">
      <c r="A8423" s="20">
        <v>4311221349315</v>
      </c>
      <c r="B8423" s="18" t="s">
        <v>16</v>
      </c>
      <c r="C8423" s="21">
        <v>20201222</v>
      </c>
      <c r="D8423" s="21">
        <v>610538201209</v>
      </c>
      <c r="E8423" s="21" t="s">
        <v>16</v>
      </c>
      <c r="F8423" s="21">
        <v>20210101</v>
      </c>
      <c r="G8423" s="21" t="s">
        <v>17</v>
      </c>
      <c r="H8423" s="21" t="s">
        <v>43</v>
      </c>
      <c r="I8423" s="21" t="s">
        <v>47</v>
      </c>
      <c r="J8423" s="21">
        <v>1.44</v>
      </c>
      <c r="K8423" s="21" t="s">
        <v>20</v>
      </c>
      <c r="L8423">
        <f t="shared" si="153"/>
        <v>2</v>
      </c>
      <c r="M8423">
        <f>MATCH(H:H,价格表!$B$4:$B$35,0)</f>
        <v>10</v>
      </c>
      <c r="N8423" s="27">
        <f>IF(J8423&lt;=0.3,INDEX(价格表!$B$4:$I$31,M8423,2),IF(AND(J8423&gt;0.3,J8423&lt;=1),INDEX(价格表!$B$4:$I$31,M8423,3),IF(AND(J8423&gt;1,J8423&lt;=2.2),INDEX(价格表!$B$4:$I$31,M8423,4),IF(AND(J8423&gt;2.2,J8423&lt;=3.3),INDEX(价格表!$B$4:$I$31,M8423,5),IF(AND(J8423&gt;3.3,J8423&lt;=4),INDEX(价格表!$B$4:$I$31,M8423,6),IF(AND(J8423&gt;4,J8423&lt;=5.5),INDEX(价格表!$B$4:$I$31,M8423,7),IF(J8423&gt;5.5,2.6+INDEX(价格表!$B$4:$I$31,M8423,8)*L8423)))))))</f>
        <v>2.15</v>
      </c>
    </row>
    <row r="8424" spans="1:14">
      <c r="A8424" s="20">
        <v>4311221349332</v>
      </c>
      <c r="B8424" s="18" t="s">
        <v>16</v>
      </c>
      <c r="C8424" s="21">
        <v>20201222</v>
      </c>
      <c r="D8424" s="21">
        <v>610538201209</v>
      </c>
      <c r="E8424" s="21" t="s">
        <v>16</v>
      </c>
      <c r="F8424" s="21">
        <v>20210101</v>
      </c>
      <c r="G8424" s="21" t="s">
        <v>17</v>
      </c>
      <c r="H8424" s="21" t="s">
        <v>45</v>
      </c>
      <c r="I8424" s="21" t="s">
        <v>143</v>
      </c>
      <c r="J8424" s="21">
        <v>1.44</v>
      </c>
      <c r="K8424" s="21" t="s">
        <v>20</v>
      </c>
      <c r="L8424">
        <f t="shared" si="153"/>
        <v>2</v>
      </c>
      <c r="M8424">
        <f>MATCH(H:H,价格表!$B$4:$B$35,0)</f>
        <v>9</v>
      </c>
      <c r="N8424" s="27">
        <f>IF(J8424&lt;=0.3,INDEX(价格表!$B$4:$I$31,M8424,2),IF(AND(J8424&gt;0.3,J8424&lt;=1),INDEX(价格表!$B$4:$I$31,M8424,3),IF(AND(J8424&gt;1,J8424&lt;=2.2),INDEX(价格表!$B$4:$I$31,M8424,4),IF(AND(J8424&gt;2.2,J8424&lt;=3.3),INDEX(价格表!$B$4:$I$31,M8424,5),IF(AND(J8424&gt;3.3,J8424&lt;=4),INDEX(价格表!$B$4:$I$31,M8424,6),IF(AND(J8424&gt;4,J8424&lt;=5.5),INDEX(价格表!$B$4:$I$31,M8424,7),IF(J8424&gt;5.5,2.6+INDEX(价格表!$B$4:$I$31,M8424,8)*L8424)))))))</f>
        <v>2.15</v>
      </c>
    </row>
    <row r="8425" spans="1:14">
      <c r="A8425" s="20">
        <v>4311221349333</v>
      </c>
      <c r="B8425" s="18" t="s">
        <v>16</v>
      </c>
      <c r="C8425" s="21">
        <v>20201222</v>
      </c>
      <c r="D8425" s="21">
        <v>610538201209</v>
      </c>
      <c r="E8425" s="21" t="s">
        <v>16</v>
      </c>
      <c r="F8425" s="21">
        <v>20210101</v>
      </c>
      <c r="G8425" s="21" t="s">
        <v>17</v>
      </c>
      <c r="H8425" s="21" t="s">
        <v>45</v>
      </c>
      <c r="I8425" s="21" t="s">
        <v>46</v>
      </c>
      <c r="J8425" s="21">
        <v>1.44</v>
      </c>
      <c r="K8425" s="21" t="s">
        <v>20</v>
      </c>
      <c r="L8425">
        <f t="shared" si="153"/>
        <v>2</v>
      </c>
      <c r="M8425">
        <f>MATCH(H:H,价格表!$B$4:$B$35,0)</f>
        <v>9</v>
      </c>
      <c r="N8425" s="27">
        <f>IF(J8425&lt;=0.3,INDEX(价格表!$B$4:$I$31,M8425,2),IF(AND(J8425&gt;0.3,J8425&lt;=1),INDEX(价格表!$B$4:$I$31,M8425,3),IF(AND(J8425&gt;1,J8425&lt;=2.2),INDEX(价格表!$B$4:$I$31,M8425,4),IF(AND(J8425&gt;2.2,J8425&lt;=3.3),INDEX(价格表!$B$4:$I$31,M8425,5),IF(AND(J8425&gt;3.3,J8425&lt;=4),INDEX(价格表!$B$4:$I$31,M8425,6),IF(AND(J8425&gt;4,J8425&lt;=5.5),INDEX(价格表!$B$4:$I$31,M8425,7),IF(J8425&gt;5.5,2.6+INDEX(价格表!$B$4:$I$31,M8425,8)*L8425)))))))</f>
        <v>2.15</v>
      </c>
    </row>
    <row r="8426" spans="1:14">
      <c r="A8426" s="20">
        <v>4311221349334</v>
      </c>
      <c r="B8426" s="18" t="s">
        <v>16</v>
      </c>
      <c r="C8426" s="21">
        <v>20201222</v>
      </c>
      <c r="D8426" s="21">
        <v>610538201209</v>
      </c>
      <c r="E8426" s="21" t="s">
        <v>16</v>
      </c>
      <c r="F8426" s="21">
        <v>20210101</v>
      </c>
      <c r="G8426" s="21" t="s">
        <v>17</v>
      </c>
      <c r="H8426" s="21" t="s">
        <v>63</v>
      </c>
      <c r="I8426" s="21" t="s">
        <v>350</v>
      </c>
      <c r="J8426" s="21">
        <v>1.53</v>
      </c>
      <c r="K8426" s="21" t="s">
        <v>20</v>
      </c>
      <c r="L8426">
        <f t="shared" si="153"/>
        <v>2</v>
      </c>
      <c r="M8426">
        <f>MATCH(H:H,价格表!$B$4:$B$35,0)</f>
        <v>21</v>
      </c>
      <c r="N8426" s="27">
        <f>IF(J8426&lt;=0.3,INDEX(价格表!$B$4:$I$31,M8426,2),IF(AND(J8426&gt;0.3,J8426&lt;=1),INDEX(价格表!$B$4:$I$31,M8426,3),IF(AND(J8426&gt;1,J8426&lt;=2.2),INDEX(价格表!$B$4:$I$31,M8426,4),IF(AND(J8426&gt;2.2,J8426&lt;=3.3),INDEX(价格表!$B$4:$I$31,M8426,5),IF(AND(J8426&gt;3.3,J8426&lt;=4),INDEX(价格表!$B$4:$I$31,M8426,6),IF(AND(J8426&gt;4,J8426&lt;=5.5),INDEX(价格表!$B$4:$I$31,M8426,7),IF(J8426&gt;5.5,2.6+INDEX(价格表!$B$4:$I$31,M8426,8)*L8426)))))))</f>
        <v>2.15</v>
      </c>
    </row>
    <row r="8427" spans="1:14">
      <c r="A8427" s="20">
        <v>4311221349335</v>
      </c>
      <c r="B8427" s="18" t="s">
        <v>16</v>
      </c>
      <c r="C8427" s="21">
        <v>20201222</v>
      </c>
      <c r="D8427" s="21">
        <v>610538201209</v>
      </c>
      <c r="E8427" s="21" t="s">
        <v>16</v>
      </c>
      <c r="F8427" s="21">
        <v>20210101</v>
      </c>
      <c r="G8427" s="21" t="s">
        <v>17</v>
      </c>
      <c r="H8427" s="21" t="s">
        <v>27</v>
      </c>
      <c r="I8427" s="21" t="s">
        <v>155</v>
      </c>
      <c r="J8427" s="21">
        <v>1.44</v>
      </c>
      <c r="K8427" s="21" t="s">
        <v>20</v>
      </c>
      <c r="L8427">
        <f t="shared" si="153"/>
        <v>2</v>
      </c>
      <c r="M8427">
        <f>MATCH(H:H,价格表!$B$4:$B$35,0)</f>
        <v>3</v>
      </c>
      <c r="N8427" s="27">
        <f>IF(J8427&lt;=0.3,INDEX(价格表!$B$4:$I$31,M8427,2),IF(AND(J8427&gt;0.3,J8427&lt;=1),INDEX(价格表!$B$4:$I$31,M8427,3),IF(AND(J8427&gt;1,J8427&lt;=2.2),INDEX(价格表!$B$4:$I$31,M8427,4),IF(AND(J8427&gt;2.2,J8427&lt;=3.3),INDEX(价格表!$B$4:$I$31,M8427,5),IF(AND(J8427&gt;3.3,J8427&lt;=4),INDEX(价格表!$B$4:$I$31,M8427,6),IF(AND(J8427&gt;4,J8427&lt;=5.5),INDEX(价格表!$B$4:$I$31,M8427,7),IF(J8427&gt;5.5,2.6+INDEX(价格表!$B$4:$I$31,M8427,8)*L8427)))))))</f>
        <v>2.15</v>
      </c>
    </row>
    <row r="8428" spans="1:14">
      <c r="A8428" s="20">
        <v>4311221349336</v>
      </c>
      <c r="B8428" s="18" t="s">
        <v>16</v>
      </c>
      <c r="C8428" s="21">
        <v>20201222</v>
      </c>
      <c r="D8428" s="21">
        <v>610538201209</v>
      </c>
      <c r="E8428" s="21" t="s">
        <v>16</v>
      </c>
      <c r="F8428" s="21">
        <v>20210101</v>
      </c>
      <c r="G8428" s="21" t="s">
        <v>17</v>
      </c>
      <c r="H8428" s="21" t="s">
        <v>82</v>
      </c>
      <c r="I8428" s="21" t="s">
        <v>83</v>
      </c>
      <c r="J8428" s="21">
        <v>1.45</v>
      </c>
      <c r="K8428" s="21" t="s">
        <v>20</v>
      </c>
      <c r="L8428">
        <f t="shared" si="153"/>
        <v>2</v>
      </c>
      <c r="M8428">
        <f>MATCH(H:H,价格表!$B$4:$B$35,0)</f>
        <v>2</v>
      </c>
      <c r="N8428" s="27">
        <f>IF(J8428&lt;=0.3,INDEX(价格表!$B$4:$I$31,M8428,2),IF(AND(J8428&gt;0.3,J8428&lt;=1),INDEX(价格表!$B$4:$I$31,M8428,3),IF(AND(J8428&gt;1,J8428&lt;=2.2),INDEX(价格表!$B$4:$I$31,M8428,4),IF(AND(J8428&gt;2.2,J8428&lt;=3.3),INDEX(价格表!$B$4:$I$31,M8428,5),IF(AND(J8428&gt;3.3,J8428&lt;=4),INDEX(价格表!$B$4:$I$31,M8428,6),IF(AND(J8428&gt;4,J8428&lt;=5.5),INDEX(价格表!$B$4:$I$31,M8428,7),IF(J8428&gt;5.5,2.6+INDEX(价格表!$B$4:$I$31,M8428,8)*L8428)))))))</f>
        <v>2.15</v>
      </c>
    </row>
    <row r="8429" spans="1:14">
      <c r="A8429" s="20">
        <v>4311221349337</v>
      </c>
      <c r="B8429" s="18" t="s">
        <v>16</v>
      </c>
      <c r="C8429" s="21">
        <v>20201222</v>
      </c>
      <c r="D8429" s="21">
        <v>610538201209</v>
      </c>
      <c r="E8429" s="21" t="s">
        <v>16</v>
      </c>
      <c r="F8429" s="21">
        <v>20210101</v>
      </c>
      <c r="G8429" s="21" t="s">
        <v>17</v>
      </c>
      <c r="H8429" s="21" t="s">
        <v>82</v>
      </c>
      <c r="I8429" s="21" t="s">
        <v>83</v>
      </c>
      <c r="J8429" s="21">
        <v>1.44</v>
      </c>
      <c r="K8429" s="21" t="s">
        <v>20</v>
      </c>
      <c r="L8429">
        <f t="shared" si="153"/>
        <v>2</v>
      </c>
      <c r="M8429">
        <f>MATCH(H:H,价格表!$B$4:$B$35,0)</f>
        <v>2</v>
      </c>
      <c r="N8429" s="27">
        <f>IF(J8429&lt;=0.3,INDEX(价格表!$B$4:$I$31,M8429,2),IF(AND(J8429&gt;0.3,J8429&lt;=1),INDEX(价格表!$B$4:$I$31,M8429,3),IF(AND(J8429&gt;1,J8429&lt;=2.2),INDEX(价格表!$B$4:$I$31,M8429,4),IF(AND(J8429&gt;2.2,J8429&lt;=3.3),INDEX(价格表!$B$4:$I$31,M8429,5),IF(AND(J8429&gt;3.3,J8429&lt;=4),INDEX(价格表!$B$4:$I$31,M8429,6),IF(AND(J8429&gt;4,J8429&lt;=5.5),INDEX(价格表!$B$4:$I$31,M8429,7),IF(J8429&gt;5.5,2.6+INDEX(价格表!$B$4:$I$31,M8429,8)*L8429)))))))</f>
        <v>2.15</v>
      </c>
    </row>
    <row r="8430" spans="1:14">
      <c r="A8430" s="20">
        <v>4311221349338</v>
      </c>
      <c r="B8430" s="18" t="s">
        <v>16</v>
      </c>
      <c r="C8430" s="21">
        <v>20201222</v>
      </c>
      <c r="D8430" s="21">
        <v>610538201209</v>
      </c>
      <c r="E8430" s="21" t="s">
        <v>16</v>
      </c>
      <c r="F8430" s="21">
        <v>20210101</v>
      </c>
      <c r="G8430" s="21" t="s">
        <v>17</v>
      </c>
      <c r="H8430" s="21" t="s">
        <v>73</v>
      </c>
      <c r="I8430" s="21" t="s">
        <v>92</v>
      </c>
      <c r="J8430" s="21">
        <v>1.57</v>
      </c>
      <c r="K8430" s="21" t="s">
        <v>20</v>
      </c>
      <c r="L8430">
        <f t="shared" si="153"/>
        <v>2</v>
      </c>
      <c r="M8430">
        <f>MATCH(H:H,价格表!$B$4:$B$35,0)</f>
        <v>7</v>
      </c>
      <c r="N8430" s="27">
        <f>IF(J8430&lt;=0.3,INDEX(价格表!$B$4:$I$31,M8430,2),IF(AND(J8430&gt;0.3,J8430&lt;=1),INDEX(价格表!$B$4:$I$31,M8430,3),IF(AND(J8430&gt;1,J8430&lt;=2.2),INDEX(价格表!$B$4:$I$31,M8430,4),IF(AND(J8430&gt;2.2,J8430&lt;=3.3),INDEX(价格表!$B$4:$I$31,M8430,5),IF(AND(J8430&gt;3.3,J8430&lt;=4),INDEX(价格表!$B$4:$I$31,M8430,6),IF(AND(J8430&gt;4,J8430&lt;=5.5),INDEX(价格表!$B$4:$I$31,M8430,7),IF(J8430&gt;5.5,2.6+INDEX(价格表!$B$4:$I$31,M8430,8)*L8430)))))))</f>
        <v>2.15</v>
      </c>
    </row>
    <row r="8431" spans="1:14">
      <c r="A8431" s="20">
        <v>4311221349340</v>
      </c>
      <c r="B8431" s="18" t="s">
        <v>16</v>
      </c>
      <c r="C8431" s="21">
        <v>20201222</v>
      </c>
      <c r="D8431" s="21">
        <v>610538201209</v>
      </c>
      <c r="E8431" s="21" t="s">
        <v>16</v>
      </c>
      <c r="F8431" s="21">
        <v>20210101</v>
      </c>
      <c r="G8431" s="21" t="s">
        <v>17</v>
      </c>
      <c r="H8431" s="21" t="s">
        <v>73</v>
      </c>
      <c r="I8431" s="21" t="s">
        <v>92</v>
      </c>
      <c r="J8431" s="21">
        <v>1.45</v>
      </c>
      <c r="K8431" s="21" t="s">
        <v>20</v>
      </c>
      <c r="L8431">
        <f t="shared" si="153"/>
        <v>2</v>
      </c>
      <c r="M8431">
        <f>MATCH(H:H,价格表!$B$4:$B$35,0)</f>
        <v>7</v>
      </c>
      <c r="N8431" s="27">
        <f>IF(J8431&lt;=0.3,INDEX(价格表!$B$4:$I$31,M8431,2),IF(AND(J8431&gt;0.3,J8431&lt;=1),INDEX(价格表!$B$4:$I$31,M8431,3),IF(AND(J8431&gt;1,J8431&lt;=2.2),INDEX(价格表!$B$4:$I$31,M8431,4),IF(AND(J8431&gt;2.2,J8431&lt;=3.3),INDEX(价格表!$B$4:$I$31,M8431,5),IF(AND(J8431&gt;3.3,J8431&lt;=4),INDEX(价格表!$B$4:$I$31,M8431,6),IF(AND(J8431&gt;4,J8431&lt;=5.5),INDEX(价格表!$B$4:$I$31,M8431,7),IF(J8431&gt;5.5,2.6+INDEX(价格表!$B$4:$I$31,M8431,8)*L8431)))))))</f>
        <v>2.15</v>
      </c>
    </row>
    <row r="8432" spans="1:14">
      <c r="A8432" s="20">
        <v>4311221349341</v>
      </c>
      <c r="B8432" s="18" t="s">
        <v>16</v>
      </c>
      <c r="C8432" s="21">
        <v>20201222</v>
      </c>
      <c r="D8432" s="21">
        <v>610538201209</v>
      </c>
      <c r="E8432" s="21" t="s">
        <v>16</v>
      </c>
      <c r="F8432" s="21">
        <v>20210101</v>
      </c>
      <c r="G8432" s="21" t="s">
        <v>17</v>
      </c>
      <c r="H8432" s="21" t="s">
        <v>18</v>
      </c>
      <c r="I8432" s="21" t="s">
        <v>53</v>
      </c>
      <c r="J8432" s="21">
        <v>2.38</v>
      </c>
      <c r="K8432" s="21" t="s">
        <v>20</v>
      </c>
      <c r="L8432">
        <f t="shared" si="153"/>
        <v>3</v>
      </c>
      <c r="M8432">
        <f>MATCH(H:H,价格表!$B$4:$B$35,0)</f>
        <v>1</v>
      </c>
      <c r="N8432" s="27">
        <f>IF(J8432&lt;=0.3,INDEX(价格表!$B$4:$I$31,M8432,2),IF(AND(J8432&gt;0.3,J8432&lt;=1),INDEX(价格表!$B$4:$I$31,M8432,3),IF(AND(J8432&gt;1,J8432&lt;=2.2),INDEX(价格表!$B$4:$I$31,M8432,4),IF(AND(J8432&gt;2.2,J8432&lt;=3.3),INDEX(价格表!$B$4:$I$31,M8432,5),IF(AND(J8432&gt;3.3,J8432&lt;=4),INDEX(价格表!$B$4:$I$31,M8432,6),IF(AND(J8432&gt;4,J8432&lt;=5.5),INDEX(价格表!$B$4:$I$31,M8432,7),IF(J8432&gt;5.5,2.6+INDEX(价格表!$B$4:$I$31,M8432,8)*L8432)))))))</f>
        <v>2.5</v>
      </c>
    </row>
    <row r="8433" spans="1:14">
      <c r="A8433" s="20">
        <v>4311221349393</v>
      </c>
      <c r="B8433" s="18" t="s">
        <v>16</v>
      </c>
      <c r="C8433" s="21">
        <v>20201222</v>
      </c>
      <c r="D8433" s="21">
        <v>610538201209</v>
      </c>
      <c r="E8433" s="21" t="s">
        <v>16</v>
      </c>
      <c r="F8433" s="21">
        <v>20210101</v>
      </c>
      <c r="G8433" s="21" t="s">
        <v>17</v>
      </c>
      <c r="H8433" s="21" t="s">
        <v>88</v>
      </c>
      <c r="I8433" s="21" t="s">
        <v>250</v>
      </c>
      <c r="J8433" s="21">
        <v>1.44</v>
      </c>
      <c r="K8433" s="21" t="s">
        <v>20</v>
      </c>
      <c r="L8433">
        <f t="shared" si="153"/>
        <v>2</v>
      </c>
      <c r="M8433">
        <f>MATCH(H:H,价格表!$B$4:$B$35,0)</f>
        <v>19</v>
      </c>
      <c r="N8433" s="27">
        <f>IF(J8433&lt;=0.3,INDEX(价格表!$B$4:$I$31,M8433,2),IF(AND(J8433&gt;0.3,J8433&lt;=1),INDEX(价格表!$B$4:$I$31,M8433,3),IF(AND(J8433&gt;1,J8433&lt;=2.2),INDEX(价格表!$B$4:$I$31,M8433,4),IF(AND(J8433&gt;2.2,J8433&lt;=3.3),INDEX(价格表!$B$4:$I$31,M8433,5),IF(AND(J8433&gt;3.3,J8433&lt;=4),INDEX(价格表!$B$4:$I$31,M8433,6),IF(AND(J8433&gt;4,J8433&lt;=5.5),INDEX(价格表!$B$4:$I$31,M8433,7),IF(J8433&gt;5.5,2.6+INDEX(价格表!$B$4:$I$31,M8433,8)*L8433)))))))</f>
        <v>2.15</v>
      </c>
    </row>
    <row r="8434" spans="1:14">
      <c r="A8434" s="20">
        <v>4311221349453</v>
      </c>
      <c r="B8434" s="18" t="s">
        <v>16</v>
      </c>
      <c r="C8434" s="21">
        <v>20201222</v>
      </c>
      <c r="D8434" s="21">
        <v>610538201209</v>
      </c>
      <c r="E8434" s="21" t="s">
        <v>16</v>
      </c>
      <c r="F8434" s="21">
        <v>20210101</v>
      </c>
      <c r="G8434" s="21" t="s">
        <v>17</v>
      </c>
      <c r="H8434" s="21" t="s">
        <v>73</v>
      </c>
      <c r="I8434" s="21" t="s">
        <v>256</v>
      </c>
      <c r="J8434" s="21">
        <v>1.49</v>
      </c>
      <c r="K8434" s="21" t="s">
        <v>20</v>
      </c>
      <c r="L8434">
        <f t="shared" si="153"/>
        <v>2</v>
      </c>
      <c r="M8434">
        <f>MATCH(H:H,价格表!$B$4:$B$35,0)</f>
        <v>7</v>
      </c>
      <c r="N8434" s="27">
        <f>IF(J8434&lt;=0.3,INDEX(价格表!$B$4:$I$31,M8434,2),IF(AND(J8434&gt;0.3,J8434&lt;=1),INDEX(价格表!$B$4:$I$31,M8434,3),IF(AND(J8434&gt;1,J8434&lt;=2.2),INDEX(价格表!$B$4:$I$31,M8434,4),IF(AND(J8434&gt;2.2,J8434&lt;=3.3),INDEX(价格表!$B$4:$I$31,M8434,5),IF(AND(J8434&gt;3.3,J8434&lt;=4),INDEX(价格表!$B$4:$I$31,M8434,6),IF(AND(J8434&gt;4,J8434&lt;=5.5),INDEX(价格表!$B$4:$I$31,M8434,7),IF(J8434&gt;5.5,2.6+INDEX(价格表!$B$4:$I$31,M8434,8)*L8434)))))))</f>
        <v>2.15</v>
      </c>
    </row>
    <row r="8435" spans="1:14">
      <c r="A8435" s="20">
        <v>4311221349454</v>
      </c>
      <c r="B8435" s="18" t="s">
        <v>16</v>
      </c>
      <c r="C8435" s="21">
        <v>20201222</v>
      </c>
      <c r="D8435" s="21">
        <v>610538201209</v>
      </c>
      <c r="E8435" s="21" t="s">
        <v>16</v>
      </c>
      <c r="F8435" s="21">
        <v>20210101</v>
      </c>
      <c r="G8435" s="21" t="s">
        <v>17</v>
      </c>
      <c r="H8435" s="21" t="s">
        <v>66</v>
      </c>
      <c r="I8435" s="21" t="s">
        <v>113</v>
      </c>
      <c r="J8435" s="21">
        <v>1.44</v>
      </c>
      <c r="K8435" s="21" t="s">
        <v>20</v>
      </c>
      <c r="L8435">
        <f t="shared" si="153"/>
        <v>2</v>
      </c>
      <c r="M8435">
        <f>MATCH(H:H,价格表!$B$4:$B$35,0)</f>
        <v>17</v>
      </c>
      <c r="N8435" s="27">
        <f>IF(J8435&lt;=0.3,INDEX(价格表!$B$4:$I$31,M8435,2),IF(AND(J8435&gt;0.3,J8435&lt;=1),INDEX(价格表!$B$4:$I$31,M8435,3),IF(AND(J8435&gt;1,J8435&lt;=2.2),INDEX(价格表!$B$4:$I$31,M8435,4),IF(AND(J8435&gt;2.2,J8435&lt;=3.3),INDEX(价格表!$B$4:$I$31,M8435,5),IF(AND(J8435&gt;3.3,J8435&lt;=4),INDEX(价格表!$B$4:$I$31,M8435,6),IF(AND(J8435&gt;4,J8435&lt;=5.5),INDEX(价格表!$B$4:$I$31,M8435,7),IF(J8435&gt;5.5,2.6+INDEX(价格表!$B$4:$I$31,M8435,8)*L8435)))))))</f>
        <v>2.15</v>
      </c>
    </row>
    <row r="8436" spans="1:14">
      <c r="A8436" s="20">
        <v>4311221349456</v>
      </c>
      <c r="B8436" s="18" t="s">
        <v>16</v>
      </c>
      <c r="C8436" s="21">
        <v>20201222</v>
      </c>
      <c r="D8436" s="21">
        <v>610538201209</v>
      </c>
      <c r="E8436" s="21" t="s">
        <v>16</v>
      </c>
      <c r="F8436" s="21">
        <v>20210101</v>
      </c>
      <c r="G8436" s="21" t="s">
        <v>17</v>
      </c>
      <c r="H8436" s="21" t="s">
        <v>37</v>
      </c>
      <c r="I8436" s="21" t="s">
        <v>72</v>
      </c>
      <c r="J8436" s="21">
        <v>1.44</v>
      </c>
      <c r="K8436" s="21" t="s">
        <v>20</v>
      </c>
      <c r="L8436">
        <f t="shared" si="153"/>
        <v>2</v>
      </c>
      <c r="M8436">
        <f>MATCH(H:H,价格表!$B$4:$B$35,0)</f>
        <v>12</v>
      </c>
      <c r="N8436" s="27">
        <f>IF(J8436&lt;=0.3,INDEX(价格表!$B$4:$I$31,M8436,2),IF(AND(J8436&gt;0.3,J8436&lt;=1),INDEX(价格表!$B$4:$I$31,M8436,3),IF(AND(J8436&gt;1,J8436&lt;=2.2),INDEX(价格表!$B$4:$I$31,M8436,4),IF(AND(J8436&gt;2.2,J8436&lt;=3.3),INDEX(价格表!$B$4:$I$31,M8436,5),IF(AND(J8436&gt;3.3,J8436&lt;=4),INDEX(价格表!$B$4:$I$31,M8436,6),IF(AND(J8436&gt;4,J8436&lt;=5.5),INDEX(价格表!$B$4:$I$31,M8436,7),IF(J8436&gt;5.5,2.6+INDEX(价格表!$B$4:$I$31,M8436,8)*L8436)))))))</f>
        <v>2.15</v>
      </c>
    </row>
    <row r="8437" spans="1:14">
      <c r="A8437" s="20">
        <v>4311221349457</v>
      </c>
      <c r="B8437" s="18" t="s">
        <v>16</v>
      </c>
      <c r="C8437" s="21">
        <v>20201222</v>
      </c>
      <c r="D8437" s="21">
        <v>610538201209</v>
      </c>
      <c r="E8437" s="21" t="s">
        <v>16</v>
      </c>
      <c r="F8437" s="21">
        <v>20210101</v>
      </c>
      <c r="G8437" s="21" t="s">
        <v>17</v>
      </c>
      <c r="H8437" s="21" t="s">
        <v>27</v>
      </c>
      <c r="I8437" s="21" t="s">
        <v>85</v>
      </c>
      <c r="J8437" s="21">
        <v>1.45</v>
      </c>
      <c r="K8437" s="21" t="s">
        <v>20</v>
      </c>
      <c r="L8437">
        <f t="shared" si="153"/>
        <v>2</v>
      </c>
      <c r="M8437">
        <f>MATCH(H:H,价格表!$B$4:$B$35,0)</f>
        <v>3</v>
      </c>
      <c r="N8437" s="27">
        <f>IF(J8437&lt;=0.3,INDEX(价格表!$B$4:$I$31,M8437,2),IF(AND(J8437&gt;0.3,J8437&lt;=1),INDEX(价格表!$B$4:$I$31,M8437,3),IF(AND(J8437&gt;1,J8437&lt;=2.2),INDEX(价格表!$B$4:$I$31,M8437,4),IF(AND(J8437&gt;2.2,J8437&lt;=3.3),INDEX(价格表!$B$4:$I$31,M8437,5),IF(AND(J8437&gt;3.3,J8437&lt;=4),INDEX(价格表!$B$4:$I$31,M8437,6),IF(AND(J8437&gt;4,J8437&lt;=5.5),INDEX(价格表!$B$4:$I$31,M8437,7),IF(J8437&gt;5.5,2.6+INDEX(价格表!$B$4:$I$31,M8437,8)*L8437)))))))</f>
        <v>2.15</v>
      </c>
    </row>
    <row r="8438" spans="1:14">
      <c r="A8438" s="20">
        <v>4311221349458</v>
      </c>
      <c r="B8438" s="18" t="s">
        <v>16</v>
      </c>
      <c r="C8438" s="21">
        <v>20201222</v>
      </c>
      <c r="D8438" s="21">
        <v>610538201209</v>
      </c>
      <c r="E8438" s="21" t="s">
        <v>16</v>
      </c>
      <c r="F8438" s="21">
        <v>20210101</v>
      </c>
      <c r="G8438" s="21" t="s">
        <v>17</v>
      </c>
      <c r="H8438" s="21" t="s">
        <v>35</v>
      </c>
      <c r="I8438" s="21" t="s">
        <v>156</v>
      </c>
      <c r="J8438" s="21">
        <v>0.17</v>
      </c>
      <c r="K8438" s="21" t="s">
        <v>20</v>
      </c>
      <c r="L8438">
        <f t="shared" si="153"/>
        <v>1</v>
      </c>
      <c r="M8438">
        <f>MATCH(H:H,价格表!$B$4:$B$35,0)</f>
        <v>22</v>
      </c>
      <c r="N8438" s="27">
        <f>IF(J8438&lt;=0.3,INDEX(价格表!$B$4:$I$31,M8438,2),IF(AND(J8438&gt;0.3,J8438&lt;=1),INDEX(价格表!$B$4:$I$31,M8438,3),IF(AND(J8438&gt;1,J8438&lt;=2.2),INDEX(价格表!$B$4:$I$31,M8438,4),IF(AND(J8438&gt;2.2,J8438&lt;=3.3),INDEX(价格表!$B$4:$I$31,M8438,5),IF(AND(J8438&gt;3.3,J8438&lt;=4),INDEX(价格表!$B$4:$I$31,M8438,6),IF(AND(J8438&gt;4,J8438&lt;=5.5),INDEX(价格表!$B$4:$I$31,M8438,7),IF(J8438&gt;5.5,2.6+INDEX(价格表!$B$4:$I$31,M8438,8)*L8438)))))))</f>
        <v>1.65</v>
      </c>
    </row>
    <row r="8439" spans="1:14">
      <c r="A8439" s="20">
        <v>4311221349459</v>
      </c>
      <c r="B8439" s="18" t="s">
        <v>16</v>
      </c>
      <c r="C8439" s="21">
        <v>20201222</v>
      </c>
      <c r="D8439" s="21">
        <v>610538201209</v>
      </c>
      <c r="E8439" s="21" t="s">
        <v>16</v>
      </c>
      <c r="F8439" s="21">
        <v>20210101</v>
      </c>
      <c r="G8439" s="21" t="s">
        <v>17</v>
      </c>
      <c r="H8439" s="21" t="s">
        <v>75</v>
      </c>
      <c r="I8439" s="21" t="s">
        <v>238</v>
      </c>
      <c r="J8439" s="21">
        <v>1.92</v>
      </c>
      <c r="K8439" s="21" t="s">
        <v>20</v>
      </c>
      <c r="L8439">
        <f t="shared" si="153"/>
        <v>2</v>
      </c>
      <c r="M8439">
        <f>MATCH(H:H,价格表!$B$4:$B$35,0)</f>
        <v>24</v>
      </c>
      <c r="N8439" s="27">
        <f>IF(J8439&lt;=0.3,INDEX(价格表!$B$4:$I$31,M8439,2),IF(AND(J8439&gt;0.3,J8439&lt;=1),INDEX(价格表!$B$4:$I$31,M8439,3),IF(AND(J8439&gt;1,J8439&lt;=2.2),INDEX(价格表!$B$4:$I$31,M8439,4),IF(AND(J8439&gt;2.2,J8439&lt;=3.3),INDEX(价格表!$B$4:$I$31,M8439,5),IF(AND(J8439&gt;3.3,J8439&lt;=4),INDEX(价格表!$B$4:$I$31,M8439,6),IF(AND(J8439&gt;4,J8439&lt;=5.5),INDEX(价格表!$B$4:$I$31,M8439,7),IF(J8439&gt;5.5,2.6+INDEX(价格表!$B$4:$I$31,M8439,8)*L8439)))))))</f>
        <v>2.15</v>
      </c>
    </row>
    <row r="8440" spans="1:14">
      <c r="A8440" s="20">
        <v>4311221349460</v>
      </c>
      <c r="B8440" s="18" t="s">
        <v>16</v>
      </c>
      <c r="C8440" s="21">
        <v>20201222</v>
      </c>
      <c r="D8440" s="21">
        <v>610538201209</v>
      </c>
      <c r="E8440" s="21" t="s">
        <v>16</v>
      </c>
      <c r="F8440" s="21">
        <v>20210101</v>
      </c>
      <c r="G8440" s="21" t="s">
        <v>17</v>
      </c>
      <c r="H8440" s="21" t="s">
        <v>75</v>
      </c>
      <c r="I8440" s="21" t="s">
        <v>114</v>
      </c>
      <c r="J8440" s="21">
        <v>1.55</v>
      </c>
      <c r="K8440" s="21" t="s">
        <v>20</v>
      </c>
      <c r="L8440">
        <f t="shared" si="153"/>
        <v>2</v>
      </c>
      <c r="M8440">
        <f>MATCH(H:H,价格表!$B$4:$B$35,0)</f>
        <v>24</v>
      </c>
      <c r="N8440" s="27">
        <f>IF(J8440&lt;=0.3,INDEX(价格表!$B$4:$I$31,M8440,2),IF(AND(J8440&gt;0.3,J8440&lt;=1),INDEX(价格表!$B$4:$I$31,M8440,3),IF(AND(J8440&gt;1,J8440&lt;=2.2),INDEX(价格表!$B$4:$I$31,M8440,4),IF(AND(J8440&gt;2.2,J8440&lt;=3.3),INDEX(价格表!$B$4:$I$31,M8440,5),IF(AND(J8440&gt;3.3,J8440&lt;=4),INDEX(价格表!$B$4:$I$31,M8440,6),IF(AND(J8440&gt;4,J8440&lt;=5.5),INDEX(价格表!$B$4:$I$31,M8440,7),IF(J8440&gt;5.5,2.6+INDEX(价格表!$B$4:$I$31,M8440,8)*L8440)))))))</f>
        <v>2.15</v>
      </c>
    </row>
    <row r="8441" spans="1:14">
      <c r="A8441" s="20">
        <v>4311221349461</v>
      </c>
      <c r="B8441" s="18" t="s">
        <v>16</v>
      </c>
      <c r="C8441" s="21">
        <v>20201222</v>
      </c>
      <c r="D8441" s="21">
        <v>610538201209</v>
      </c>
      <c r="E8441" s="21" t="s">
        <v>16</v>
      </c>
      <c r="F8441" s="21">
        <v>20210101</v>
      </c>
      <c r="G8441" s="21" t="s">
        <v>17</v>
      </c>
      <c r="H8441" s="21" t="s">
        <v>88</v>
      </c>
      <c r="I8441" s="21" t="s">
        <v>216</v>
      </c>
      <c r="J8441" s="21">
        <v>2.38</v>
      </c>
      <c r="K8441" s="21" t="s">
        <v>20</v>
      </c>
      <c r="L8441">
        <f t="shared" si="153"/>
        <v>3</v>
      </c>
      <c r="M8441">
        <f>MATCH(H:H,价格表!$B$4:$B$35,0)</f>
        <v>19</v>
      </c>
      <c r="N8441" s="27">
        <f>IF(J8441&lt;=0.3,INDEX(价格表!$B$4:$I$31,M8441,2),IF(AND(J8441&gt;0.3,J8441&lt;=1),INDEX(价格表!$B$4:$I$31,M8441,3),IF(AND(J8441&gt;1,J8441&lt;=2.2),INDEX(价格表!$B$4:$I$31,M8441,4),IF(AND(J8441&gt;2.2,J8441&lt;=3.3),INDEX(价格表!$B$4:$I$31,M8441,5),IF(AND(J8441&gt;3.3,J8441&lt;=4),INDEX(价格表!$B$4:$I$31,M8441,6),IF(AND(J8441&gt;4,J8441&lt;=5.5),INDEX(价格表!$B$4:$I$31,M8441,7),IF(J8441&gt;5.5,2.6+INDEX(价格表!$B$4:$I$31,M8441,8)*L8441)))))))</f>
        <v>2.5</v>
      </c>
    </row>
    <row r="8442" spans="1:14">
      <c r="A8442" s="20">
        <v>4311221349462</v>
      </c>
      <c r="B8442" s="18" t="s">
        <v>16</v>
      </c>
      <c r="C8442" s="21">
        <v>20201222</v>
      </c>
      <c r="D8442" s="21">
        <v>610538201209</v>
      </c>
      <c r="E8442" s="21" t="s">
        <v>16</v>
      </c>
      <c r="F8442" s="21">
        <v>20210101</v>
      </c>
      <c r="G8442" s="21" t="s">
        <v>17</v>
      </c>
      <c r="H8442" s="21" t="s">
        <v>21</v>
      </c>
      <c r="I8442" s="21" t="s">
        <v>228</v>
      </c>
      <c r="J8442" s="21">
        <v>1.44</v>
      </c>
      <c r="K8442" s="21" t="s">
        <v>20</v>
      </c>
      <c r="L8442">
        <f t="shared" si="153"/>
        <v>2</v>
      </c>
      <c r="M8442">
        <f>MATCH(H:H,价格表!$B$4:$B$35,0)</f>
        <v>20</v>
      </c>
      <c r="N8442" s="27">
        <f>IF(J8442&lt;=0.3,INDEX(价格表!$B$4:$I$31,M8442,2),IF(AND(J8442&gt;0.3,J8442&lt;=1),INDEX(价格表!$B$4:$I$31,M8442,3),IF(AND(J8442&gt;1,J8442&lt;=2.2),INDEX(价格表!$B$4:$I$31,M8442,4),IF(AND(J8442&gt;2.2,J8442&lt;=3.3),INDEX(价格表!$B$4:$I$31,M8442,5),IF(AND(J8442&gt;3.3,J8442&lt;=4),INDEX(价格表!$B$4:$I$31,M8442,6),IF(AND(J8442&gt;4,J8442&lt;=5.5),INDEX(价格表!$B$4:$I$31,M8442,7),IF(J8442&gt;5.5,2.6+INDEX(价格表!$B$4:$I$31,M8442,8)*L8442)))))))</f>
        <v>2.15</v>
      </c>
    </row>
    <row r="8443" spans="1:14">
      <c r="A8443" s="20">
        <v>4311221353048</v>
      </c>
      <c r="B8443" s="18" t="s">
        <v>16</v>
      </c>
      <c r="C8443" s="21">
        <v>20201222</v>
      </c>
      <c r="D8443" s="21">
        <v>610538201209</v>
      </c>
      <c r="E8443" s="21" t="s">
        <v>16</v>
      </c>
      <c r="F8443" s="21">
        <v>20210101</v>
      </c>
      <c r="G8443" s="21" t="s">
        <v>17</v>
      </c>
      <c r="H8443" s="21" t="s">
        <v>54</v>
      </c>
      <c r="I8443" s="21" t="s">
        <v>264</v>
      </c>
      <c r="J8443" s="21">
        <v>1.46</v>
      </c>
      <c r="K8443" s="21" t="s">
        <v>20</v>
      </c>
      <c r="L8443">
        <f t="shared" si="153"/>
        <v>2</v>
      </c>
      <c r="M8443">
        <f>MATCH(H:H,价格表!$B$4:$B$35,0)</f>
        <v>14</v>
      </c>
      <c r="N8443" s="27">
        <f>IF(J8443&lt;=0.3,INDEX(价格表!$B$4:$I$31,M8443,2),IF(AND(J8443&gt;0.3,J8443&lt;=1),INDEX(价格表!$B$4:$I$31,M8443,3),IF(AND(J8443&gt;1,J8443&lt;=2.2),INDEX(价格表!$B$4:$I$31,M8443,4),IF(AND(J8443&gt;2.2,J8443&lt;=3.3),INDEX(价格表!$B$4:$I$31,M8443,5),IF(AND(J8443&gt;3.3,J8443&lt;=4),INDEX(价格表!$B$4:$I$31,M8443,6),IF(AND(J8443&gt;4,J8443&lt;=5.5),INDEX(价格表!$B$4:$I$31,M8443,7),IF(J8443&gt;5.5,2.6+INDEX(价格表!$B$4:$I$31,M8443,8)*L8443)))))))</f>
        <v>2.15</v>
      </c>
    </row>
    <row r="8444" spans="1:14">
      <c r="A8444" s="20">
        <v>4311221353049</v>
      </c>
      <c r="B8444" s="18" t="s">
        <v>16</v>
      </c>
      <c r="C8444" s="21">
        <v>20201222</v>
      </c>
      <c r="D8444" s="21">
        <v>610538201209</v>
      </c>
      <c r="E8444" s="21" t="s">
        <v>16</v>
      </c>
      <c r="F8444" s="21">
        <v>20210101</v>
      </c>
      <c r="G8444" s="21" t="s">
        <v>17</v>
      </c>
      <c r="H8444" s="21" t="s">
        <v>43</v>
      </c>
      <c r="I8444" s="21" t="s">
        <v>95</v>
      </c>
      <c r="J8444" s="21">
        <v>1.44</v>
      </c>
      <c r="K8444" s="21" t="s">
        <v>20</v>
      </c>
      <c r="L8444">
        <f t="shared" si="153"/>
        <v>2</v>
      </c>
      <c r="M8444">
        <f>MATCH(H:H,价格表!$B$4:$B$35,0)</f>
        <v>10</v>
      </c>
      <c r="N8444" s="27">
        <f>IF(J8444&lt;=0.3,INDEX(价格表!$B$4:$I$31,M8444,2),IF(AND(J8444&gt;0.3,J8444&lt;=1),INDEX(价格表!$B$4:$I$31,M8444,3),IF(AND(J8444&gt;1,J8444&lt;=2.2),INDEX(价格表!$B$4:$I$31,M8444,4),IF(AND(J8444&gt;2.2,J8444&lt;=3.3),INDEX(价格表!$B$4:$I$31,M8444,5),IF(AND(J8444&gt;3.3,J8444&lt;=4),INDEX(价格表!$B$4:$I$31,M8444,6),IF(AND(J8444&gt;4,J8444&lt;=5.5),INDEX(价格表!$B$4:$I$31,M8444,7),IF(J8444&gt;5.5,2.6+INDEX(价格表!$B$4:$I$31,M8444,8)*L8444)))))))</f>
        <v>2.15</v>
      </c>
    </row>
    <row r="8445" spans="1:14">
      <c r="A8445" s="20">
        <v>4311221353050</v>
      </c>
      <c r="B8445" s="18" t="s">
        <v>16</v>
      </c>
      <c r="C8445" s="21">
        <v>20201222</v>
      </c>
      <c r="D8445" s="21">
        <v>610538201209</v>
      </c>
      <c r="E8445" s="21" t="s">
        <v>16</v>
      </c>
      <c r="F8445" s="21">
        <v>20210101</v>
      </c>
      <c r="G8445" s="21" t="s">
        <v>17</v>
      </c>
      <c r="H8445" s="21" t="s">
        <v>82</v>
      </c>
      <c r="I8445" s="21" t="s">
        <v>83</v>
      </c>
      <c r="J8445" s="21">
        <v>1.48</v>
      </c>
      <c r="K8445" s="21" t="s">
        <v>20</v>
      </c>
      <c r="L8445">
        <f t="shared" si="153"/>
        <v>2</v>
      </c>
      <c r="M8445">
        <f>MATCH(H:H,价格表!$B$4:$B$35,0)</f>
        <v>2</v>
      </c>
      <c r="N8445" s="27">
        <f>IF(J8445&lt;=0.3,INDEX(价格表!$B$4:$I$31,M8445,2),IF(AND(J8445&gt;0.3,J8445&lt;=1),INDEX(价格表!$B$4:$I$31,M8445,3),IF(AND(J8445&gt;1,J8445&lt;=2.2),INDEX(价格表!$B$4:$I$31,M8445,4),IF(AND(J8445&gt;2.2,J8445&lt;=3.3),INDEX(价格表!$B$4:$I$31,M8445,5),IF(AND(J8445&gt;3.3,J8445&lt;=4),INDEX(价格表!$B$4:$I$31,M8445,6),IF(AND(J8445&gt;4,J8445&lt;=5.5),INDEX(价格表!$B$4:$I$31,M8445,7),IF(J8445&gt;5.5,2.6+INDEX(价格表!$B$4:$I$31,M8445,8)*L8445)))))))</f>
        <v>2.15</v>
      </c>
    </row>
    <row r="8446" spans="1:14">
      <c r="A8446" s="20">
        <v>4311221353051</v>
      </c>
      <c r="B8446" s="18" t="s">
        <v>16</v>
      </c>
      <c r="C8446" s="21">
        <v>20201222</v>
      </c>
      <c r="D8446" s="21">
        <v>610538201209</v>
      </c>
      <c r="E8446" s="21" t="s">
        <v>16</v>
      </c>
      <c r="F8446" s="21">
        <v>20210101</v>
      </c>
      <c r="G8446" s="21" t="s">
        <v>17</v>
      </c>
      <c r="H8446" s="21" t="s">
        <v>68</v>
      </c>
      <c r="I8446" s="21" t="s">
        <v>140</v>
      </c>
      <c r="J8446" s="21">
        <v>1.42</v>
      </c>
      <c r="K8446" s="21" t="s">
        <v>20</v>
      </c>
      <c r="L8446">
        <f t="shared" si="153"/>
        <v>2</v>
      </c>
      <c r="M8446">
        <f>MATCH(H:H,价格表!$B$4:$B$35,0)</f>
        <v>5</v>
      </c>
      <c r="N8446" s="27">
        <f>IF(J8446&lt;=0.3,INDEX(价格表!$B$4:$I$31,M8446,2),IF(AND(J8446&gt;0.3,J8446&lt;=1),INDEX(价格表!$B$4:$I$31,M8446,3),IF(AND(J8446&gt;1,J8446&lt;=2.2),INDEX(价格表!$B$4:$I$31,M8446,4),IF(AND(J8446&gt;2.2,J8446&lt;=3.3),INDEX(价格表!$B$4:$I$31,M8446,5),IF(AND(J8446&gt;3.3,J8446&lt;=4),INDEX(价格表!$B$4:$I$31,M8446,6),IF(AND(J8446&gt;4,J8446&lt;=5.5),INDEX(价格表!$B$4:$I$31,M8446,7),IF(J8446&gt;5.5,2.6+INDEX(价格表!$B$4:$I$31,M8446,8)*L8446)))))))</f>
        <v>2.15</v>
      </c>
    </row>
    <row r="8447" spans="1:14">
      <c r="A8447" s="20">
        <v>4311221353052</v>
      </c>
      <c r="B8447" s="18" t="s">
        <v>16</v>
      </c>
      <c r="C8447" s="21">
        <v>20201222</v>
      </c>
      <c r="D8447" s="21">
        <v>610538201209</v>
      </c>
      <c r="E8447" s="21" t="s">
        <v>16</v>
      </c>
      <c r="F8447" s="21">
        <v>20210101</v>
      </c>
      <c r="G8447" s="21" t="s">
        <v>17</v>
      </c>
      <c r="H8447" s="21" t="s">
        <v>35</v>
      </c>
      <c r="I8447" s="21" t="s">
        <v>224</v>
      </c>
      <c r="J8447" s="21">
        <v>1.67</v>
      </c>
      <c r="K8447" s="21" t="s">
        <v>20</v>
      </c>
      <c r="L8447">
        <f t="shared" si="153"/>
        <v>2</v>
      </c>
      <c r="M8447">
        <f>MATCH(H:H,价格表!$B$4:$B$35,0)</f>
        <v>22</v>
      </c>
      <c r="N8447" s="27">
        <f>IF(J8447&lt;=0.3,INDEX(价格表!$B$4:$I$31,M8447,2),IF(AND(J8447&gt;0.3,J8447&lt;=1),INDEX(价格表!$B$4:$I$31,M8447,3),IF(AND(J8447&gt;1,J8447&lt;=2.2),INDEX(价格表!$B$4:$I$31,M8447,4),IF(AND(J8447&gt;2.2,J8447&lt;=3.3),INDEX(价格表!$B$4:$I$31,M8447,5),IF(AND(J8447&gt;3.3,J8447&lt;=4),INDEX(价格表!$B$4:$I$31,M8447,6),IF(AND(J8447&gt;4,J8447&lt;=5.5),INDEX(价格表!$B$4:$I$31,M8447,7),IF(J8447&gt;5.5,2.6+INDEX(价格表!$B$4:$I$31,M8447,8)*L8447)))))))</f>
        <v>2.15</v>
      </c>
    </row>
    <row r="8448" spans="1:14">
      <c r="A8448" s="20">
        <v>4311221353054</v>
      </c>
      <c r="B8448" s="18" t="s">
        <v>16</v>
      </c>
      <c r="C8448" s="21">
        <v>20201222</v>
      </c>
      <c r="D8448" s="21">
        <v>610538201209</v>
      </c>
      <c r="E8448" s="21" t="s">
        <v>16</v>
      </c>
      <c r="F8448" s="21">
        <v>20210101</v>
      </c>
      <c r="G8448" s="21" t="s">
        <v>17</v>
      </c>
      <c r="H8448" s="21" t="s">
        <v>30</v>
      </c>
      <c r="I8448" s="21" t="s">
        <v>335</v>
      </c>
      <c r="J8448" s="21">
        <v>1.44</v>
      </c>
      <c r="K8448" s="21" t="s">
        <v>20</v>
      </c>
      <c r="L8448">
        <f t="shared" si="153"/>
        <v>2</v>
      </c>
      <c r="M8448">
        <f>MATCH(H:H,价格表!$B$4:$B$35,0)</f>
        <v>16</v>
      </c>
      <c r="N8448" s="27">
        <f>IF(J8448&lt;=0.3,INDEX(价格表!$B$4:$I$31,M8448,2),IF(AND(J8448&gt;0.3,J8448&lt;=1),INDEX(价格表!$B$4:$I$31,M8448,3),IF(AND(J8448&gt;1,J8448&lt;=2.2),INDEX(价格表!$B$4:$I$31,M8448,4),IF(AND(J8448&gt;2.2,J8448&lt;=3.3),INDEX(价格表!$B$4:$I$31,M8448,5),IF(AND(J8448&gt;3.3,J8448&lt;=4),INDEX(价格表!$B$4:$I$31,M8448,6),IF(AND(J8448&gt;4,J8448&lt;=5.5),INDEX(价格表!$B$4:$I$31,M8448,7),IF(J8448&gt;5.5,2.6+INDEX(价格表!$B$4:$I$31,M8448,8)*L8448)))))))</f>
        <v>2.15</v>
      </c>
    </row>
    <row r="8449" spans="1:14">
      <c r="A8449" s="20">
        <v>4311221353055</v>
      </c>
      <c r="B8449" s="18" t="s">
        <v>16</v>
      </c>
      <c r="C8449" s="21">
        <v>20201222</v>
      </c>
      <c r="D8449" s="21">
        <v>610538201209</v>
      </c>
      <c r="E8449" s="21" t="s">
        <v>16</v>
      </c>
      <c r="F8449" s="21">
        <v>20210101</v>
      </c>
      <c r="G8449" s="21" t="s">
        <v>17</v>
      </c>
      <c r="H8449" s="21" t="s">
        <v>50</v>
      </c>
      <c r="I8449" s="21" t="s">
        <v>77</v>
      </c>
      <c r="J8449" s="21">
        <v>1.44</v>
      </c>
      <c r="K8449" s="21" t="s">
        <v>20</v>
      </c>
      <c r="L8449">
        <f t="shared" si="153"/>
        <v>2</v>
      </c>
      <c r="M8449">
        <f>MATCH(H:H,价格表!$B$4:$B$35,0)</f>
        <v>4</v>
      </c>
      <c r="N8449" s="27">
        <f>IF(J8449&lt;=0.3,INDEX(价格表!$B$4:$I$31,M8449,2),IF(AND(J8449&gt;0.3,J8449&lt;=1),INDEX(价格表!$B$4:$I$31,M8449,3),IF(AND(J8449&gt;1,J8449&lt;=2.2),INDEX(价格表!$B$4:$I$31,M8449,4),IF(AND(J8449&gt;2.2,J8449&lt;=3.3),INDEX(价格表!$B$4:$I$31,M8449,5),IF(AND(J8449&gt;3.3,J8449&lt;=4),INDEX(价格表!$B$4:$I$31,M8449,6),IF(AND(J8449&gt;4,J8449&lt;=5.5),INDEX(价格表!$B$4:$I$31,M8449,7),IF(J8449&gt;5.5,2.6+INDEX(价格表!$B$4:$I$31,M8449,8)*L8449)))))))</f>
        <v>2.15</v>
      </c>
    </row>
    <row r="8450" spans="1:14">
      <c r="A8450" s="20">
        <v>4311221353056</v>
      </c>
      <c r="B8450" s="18" t="s">
        <v>16</v>
      </c>
      <c r="C8450" s="21">
        <v>20201222</v>
      </c>
      <c r="D8450" s="21">
        <v>610538201209</v>
      </c>
      <c r="E8450" s="21" t="s">
        <v>16</v>
      </c>
      <c r="F8450" s="21">
        <v>20210101</v>
      </c>
      <c r="G8450" s="21" t="s">
        <v>17</v>
      </c>
      <c r="H8450" s="21" t="s">
        <v>45</v>
      </c>
      <c r="I8450" s="21" t="s">
        <v>143</v>
      </c>
      <c r="J8450" s="21">
        <v>1.46</v>
      </c>
      <c r="K8450" s="21" t="s">
        <v>20</v>
      </c>
      <c r="L8450">
        <f t="shared" si="153"/>
        <v>2</v>
      </c>
      <c r="M8450">
        <f>MATCH(H:H,价格表!$B$4:$B$35,0)</f>
        <v>9</v>
      </c>
      <c r="N8450" s="27">
        <f>IF(J8450&lt;=0.3,INDEX(价格表!$B$4:$I$31,M8450,2),IF(AND(J8450&gt;0.3,J8450&lt;=1),INDEX(价格表!$B$4:$I$31,M8450,3),IF(AND(J8450&gt;1,J8450&lt;=2.2),INDEX(价格表!$B$4:$I$31,M8450,4),IF(AND(J8450&gt;2.2,J8450&lt;=3.3),INDEX(价格表!$B$4:$I$31,M8450,5),IF(AND(J8450&gt;3.3,J8450&lt;=4),INDEX(价格表!$B$4:$I$31,M8450,6),IF(AND(J8450&gt;4,J8450&lt;=5.5),INDEX(价格表!$B$4:$I$31,M8450,7),IF(J8450&gt;5.5,2.6+INDEX(价格表!$B$4:$I$31,M8450,8)*L8450)))))))</f>
        <v>2.15</v>
      </c>
    </row>
    <row r="8451" spans="1:14">
      <c r="A8451" s="20">
        <v>4311221353057</v>
      </c>
      <c r="B8451" s="18" t="s">
        <v>16</v>
      </c>
      <c r="C8451" s="21">
        <v>20201222</v>
      </c>
      <c r="D8451" s="21">
        <v>610538201209</v>
      </c>
      <c r="E8451" s="21" t="s">
        <v>16</v>
      </c>
      <c r="F8451" s="21">
        <v>20210101</v>
      </c>
      <c r="G8451" s="21" t="s">
        <v>17</v>
      </c>
      <c r="H8451" s="21" t="s">
        <v>21</v>
      </c>
      <c r="I8451" s="21" t="s">
        <v>179</v>
      </c>
      <c r="J8451" s="21">
        <v>1.44</v>
      </c>
      <c r="K8451" s="21" t="s">
        <v>20</v>
      </c>
      <c r="L8451">
        <f t="shared" si="153"/>
        <v>2</v>
      </c>
      <c r="M8451">
        <f>MATCH(H:H,价格表!$B$4:$B$35,0)</f>
        <v>20</v>
      </c>
      <c r="N8451" s="27">
        <f>IF(J8451&lt;=0.3,INDEX(价格表!$B$4:$I$31,M8451,2),IF(AND(J8451&gt;0.3,J8451&lt;=1),INDEX(价格表!$B$4:$I$31,M8451,3),IF(AND(J8451&gt;1,J8451&lt;=2.2),INDEX(价格表!$B$4:$I$31,M8451,4),IF(AND(J8451&gt;2.2,J8451&lt;=3.3),INDEX(价格表!$B$4:$I$31,M8451,5),IF(AND(J8451&gt;3.3,J8451&lt;=4),INDEX(价格表!$B$4:$I$31,M8451,6),IF(AND(J8451&gt;4,J8451&lt;=5.5),INDEX(价格表!$B$4:$I$31,M8451,7),IF(J8451&gt;5.5,2.6+INDEX(价格表!$B$4:$I$31,M8451,8)*L8451)))))))</f>
        <v>2.15</v>
      </c>
    </row>
    <row r="8452" spans="1:14">
      <c r="A8452" s="20">
        <v>4311221353512</v>
      </c>
      <c r="B8452" s="18" t="s">
        <v>16</v>
      </c>
      <c r="C8452" s="21">
        <v>20201222</v>
      </c>
      <c r="D8452" s="21">
        <v>610538201209</v>
      </c>
      <c r="E8452" s="21" t="s">
        <v>16</v>
      </c>
      <c r="F8452" s="21">
        <v>20210101</v>
      </c>
      <c r="G8452" s="21" t="s">
        <v>17</v>
      </c>
      <c r="H8452" s="21" t="s">
        <v>27</v>
      </c>
      <c r="I8452" s="21" t="s">
        <v>126</v>
      </c>
      <c r="J8452" s="21">
        <v>1.44</v>
      </c>
      <c r="K8452" s="21" t="s">
        <v>20</v>
      </c>
      <c r="L8452">
        <f t="shared" ref="L8452:L8515" si="154">ROUNDUP(J8452,0)</f>
        <v>2</v>
      </c>
      <c r="M8452">
        <f>MATCH(H:H,价格表!$B$4:$B$35,0)</f>
        <v>3</v>
      </c>
      <c r="N8452" s="27">
        <f>IF(J8452&lt;=0.3,INDEX(价格表!$B$4:$I$31,M8452,2),IF(AND(J8452&gt;0.3,J8452&lt;=1),INDEX(价格表!$B$4:$I$31,M8452,3),IF(AND(J8452&gt;1,J8452&lt;=2.2),INDEX(价格表!$B$4:$I$31,M8452,4),IF(AND(J8452&gt;2.2,J8452&lt;=3.3),INDEX(价格表!$B$4:$I$31,M8452,5),IF(AND(J8452&gt;3.3,J8452&lt;=4),INDEX(价格表!$B$4:$I$31,M8452,6),IF(AND(J8452&gt;4,J8452&lt;=5.5),INDEX(价格表!$B$4:$I$31,M8452,7),IF(J8452&gt;5.5,2.6+INDEX(价格表!$B$4:$I$31,M8452,8)*L8452)))))))</f>
        <v>2.15</v>
      </c>
    </row>
    <row r="8453" spans="1:14">
      <c r="A8453" s="20">
        <v>4311221353513</v>
      </c>
      <c r="B8453" s="18" t="s">
        <v>16</v>
      </c>
      <c r="C8453" s="21">
        <v>20201222</v>
      </c>
      <c r="D8453" s="21">
        <v>610538201209</v>
      </c>
      <c r="E8453" s="21" t="s">
        <v>16</v>
      </c>
      <c r="F8453" s="21">
        <v>20210101</v>
      </c>
      <c r="G8453" s="21" t="s">
        <v>17</v>
      </c>
      <c r="H8453" s="21" t="s">
        <v>63</v>
      </c>
      <c r="I8453" s="21" t="s">
        <v>382</v>
      </c>
      <c r="J8453" s="21">
        <v>1.44</v>
      </c>
      <c r="K8453" s="21" t="s">
        <v>20</v>
      </c>
      <c r="L8453">
        <f t="shared" si="154"/>
        <v>2</v>
      </c>
      <c r="M8453">
        <f>MATCH(H:H,价格表!$B$4:$B$35,0)</f>
        <v>21</v>
      </c>
      <c r="N8453" s="27">
        <f>IF(J8453&lt;=0.3,INDEX(价格表!$B$4:$I$31,M8453,2),IF(AND(J8453&gt;0.3,J8453&lt;=1),INDEX(价格表!$B$4:$I$31,M8453,3),IF(AND(J8453&gt;1,J8453&lt;=2.2),INDEX(价格表!$B$4:$I$31,M8453,4),IF(AND(J8453&gt;2.2,J8453&lt;=3.3),INDEX(价格表!$B$4:$I$31,M8453,5),IF(AND(J8453&gt;3.3,J8453&lt;=4),INDEX(价格表!$B$4:$I$31,M8453,6),IF(AND(J8453&gt;4,J8453&lt;=5.5),INDEX(价格表!$B$4:$I$31,M8453,7),IF(J8453&gt;5.5,2.6+INDEX(价格表!$B$4:$I$31,M8453,8)*L8453)))))))</f>
        <v>2.15</v>
      </c>
    </row>
    <row r="8454" spans="1:14">
      <c r="A8454" s="20">
        <v>4311221353515</v>
      </c>
      <c r="B8454" s="18" t="s">
        <v>16</v>
      </c>
      <c r="C8454" s="21">
        <v>20201222</v>
      </c>
      <c r="D8454" s="21">
        <v>610538201209</v>
      </c>
      <c r="E8454" s="21" t="s">
        <v>16</v>
      </c>
      <c r="F8454" s="21">
        <v>20210101</v>
      </c>
      <c r="G8454" s="21" t="s">
        <v>17</v>
      </c>
      <c r="H8454" s="21" t="s">
        <v>88</v>
      </c>
      <c r="I8454" s="21" t="s">
        <v>101</v>
      </c>
      <c r="J8454" s="21">
        <v>1.44</v>
      </c>
      <c r="K8454" s="21" t="s">
        <v>20</v>
      </c>
      <c r="L8454">
        <f t="shared" si="154"/>
        <v>2</v>
      </c>
      <c r="M8454">
        <f>MATCH(H:H,价格表!$B$4:$B$35,0)</f>
        <v>19</v>
      </c>
      <c r="N8454" s="27">
        <f>IF(J8454&lt;=0.3,INDEX(价格表!$B$4:$I$31,M8454,2),IF(AND(J8454&gt;0.3,J8454&lt;=1),INDEX(价格表!$B$4:$I$31,M8454,3),IF(AND(J8454&gt;1,J8454&lt;=2.2),INDEX(价格表!$B$4:$I$31,M8454,4),IF(AND(J8454&gt;2.2,J8454&lt;=3.3),INDEX(价格表!$B$4:$I$31,M8454,5),IF(AND(J8454&gt;3.3,J8454&lt;=4),INDEX(价格表!$B$4:$I$31,M8454,6),IF(AND(J8454&gt;4,J8454&lt;=5.5),INDEX(价格表!$B$4:$I$31,M8454,7),IF(J8454&gt;5.5,2.6+INDEX(价格表!$B$4:$I$31,M8454,8)*L8454)))))))</f>
        <v>2.15</v>
      </c>
    </row>
    <row r="8455" spans="1:14">
      <c r="A8455" s="20">
        <v>4311221353516</v>
      </c>
      <c r="B8455" s="18" t="s">
        <v>16</v>
      </c>
      <c r="C8455" s="21">
        <v>20201222</v>
      </c>
      <c r="D8455" s="21">
        <v>610538201209</v>
      </c>
      <c r="E8455" s="21" t="s">
        <v>16</v>
      </c>
      <c r="F8455" s="21">
        <v>20210101</v>
      </c>
      <c r="G8455" s="21" t="s">
        <v>17</v>
      </c>
      <c r="H8455" s="21" t="s">
        <v>27</v>
      </c>
      <c r="I8455" s="21" t="s">
        <v>70</v>
      </c>
      <c r="J8455" s="21">
        <v>1.44</v>
      </c>
      <c r="K8455" s="21" t="s">
        <v>20</v>
      </c>
      <c r="L8455">
        <f t="shared" si="154"/>
        <v>2</v>
      </c>
      <c r="M8455">
        <f>MATCH(H:H,价格表!$B$4:$B$35,0)</f>
        <v>3</v>
      </c>
      <c r="N8455" s="27">
        <f>IF(J8455&lt;=0.3,INDEX(价格表!$B$4:$I$31,M8455,2),IF(AND(J8455&gt;0.3,J8455&lt;=1),INDEX(价格表!$B$4:$I$31,M8455,3),IF(AND(J8455&gt;1,J8455&lt;=2.2),INDEX(价格表!$B$4:$I$31,M8455,4),IF(AND(J8455&gt;2.2,J8455&lt;=3.3),INDEX(价格表!$B$4:$I$31,M8455,5),IF(AND(J8455&gt;3.3,J8455&lt;=4),INDEX(价格表!$B$4:$I$31,M8455,6),IF(AND(J8455&gt;4,J8455&lt;=5.5),INDEX(价格表!$B$4:$I$31,M8455,7),IF(J8455&gt;5.5,2.6+INDEX(价格表!$B$4:$I$31,M8455,8)*L8455)))))))</f>
        <v>2.15</v>
      </c>
    </row>
    <row r="8456" spans="1:14">
      <c r="A8456" s="20">
        <v>4311221353519</v>
      </c>
      <c r="B8456" s="18" t="s">
        <v>16</v>
      </c>
      <c r="C8456" s="21">
        <v>20201222</v>
      </c>
      <c r="D8456" s="21">
        <v>610538201209</v>
      </c>
      <c r="E8456" s="21" t="s">
        <v>16</v>
      </c>
      <c r="F8456" s="21">
        <v>20210101</v>
      </c>
      <c r="G8456" s="21" t="s">
        <v>17</v>
      </c>
      <c r="H8456" s="21" t="s">
        <v>21</v>
      </c>
      <c r="I8456" s="21" t="s">
        <v>279</v>
      </c>
      <c r="J8456" s="21">
        <v>1.44</v>
      </c>
      <c r="K8456" s="21" t="s">
        <v>20</v>
      </c>
      <c r="L8456">
        <f t="shared" si="154"/>
        <v>2</v>
      </c>
      <c r="M8456">
        <f>MATCH(H:H,价格表!$B$4:$B$35,0)</f>
        <v>20</v>
      </c>
      <c r="N8456" s="27">
        <f>IF(J8456&lt;=0.3,INDEX(价格表!$B$4:$I$31,M8456,2),IF(AND(J8456&gt;0.3,J8456&lt;=1),INDEX(价格表!$B$4:$I$31,M8456,3),IF(AND(J8456&gt;1,J8456&lt;=2.2),INDEX(价格表!$B$4:$I$31,M8456,4),IF(AND(J8456&gt;2.2,J8456&lt;=3.3),INDEX(价格表!$B$4:$I$31,M8456,5),IF(AND(J8456&gt;3.3,J8456&lt;=4),INDEX(价格表!$B$4:$I$31,M8456,6),IF(AND(J8456&gt;4,J8456&lt;=5.5),INDEX(价格表!$B$4:$I$31,M8456,7),IF(J8456&gt;5.5,2.6+INDEX(价格表!$B$4:$I$31,M8456,8)*L8456)))))))</f>
        <v>2.15</v>
      </c>
    </row>
    <row r="8457" spans="1:14">
      <c r="A8457" s="20">
        <v>4311221353520</v>
      </c>
      <c r="B8457" s="18" t="s">
        <v>16</v>
      </c>
      <c r="C8457" s="21">
        <v>20201222</v>
      </c>
      <c r="D8457" s="21">
        <v>610538201209</v>
      </c>
      <c r="E8457" s="21" t="s">
        <v>16</v>
      </c>
      <c r="F8457" s="21">
        <v>20210101</v>
      </c>
      <c r="G8457" s="21" t="s">
        <v>17</v>
      </c>
      <c r="H8457" s="21" t="s">
        <v>21</v>
      </c>
      <c r="I8457" s="21" t="s">
        <v>228</v>
      </c>
      <c r="J8457" s="21">
        <v>1.44</v>
      </c>
      <c r="K8457" s="21" t="s">
        <v>20</v>
      </c>
      <c r="L8457">
        <f t="shared" si="154"/>
        <v>2</v>
      </c>
      <c r="M8457">
        <f>MATCH(H:H,价格表!$B$4:$B$35,0)</f>
        <v>20</v>
      </c>
      <c r="N8457" s="27">
        <f>IF(J8457&lt;=0.3,INDEX(价格表!$B$4:$I$31,M8457,2),IF(AND(J8457&gt;0.3,J8457&lt;=1),INDEX(价格表!$B$4:$I$31,M8457,3),IF(AND(J8457&gt;1,J8457&lt;=2.2),INDEX(价格表!$B$4:$I$31,M8457,4),IF(AND(J8457&gt;2.2,J8457&lt;=3.3),INDEX(价格表!$B$4:$I$31,M8457,5),IF(AND(J8457&gt;3.3,J8457&lt;=4),INDEX(价格表!$B$4:$I$31,M8457,6),IF(AND(J8457&gt;4,J8457&lt;=5.5),INDEX(价格表!$B$4:$I$31,M8457,7),IF(J8457&gt;5.5,2.6+INDEX(价格表!$B$4:$I$31,M8457,8)*L8457)))))))</f>
        <v>2.15</v>
      </c>
    </row>
    <row r="8458" spans="1:14">
      <c r="A8458" s="20">
        <v>4311221355303</v>
      </c>
      <c r="B8458" s="18" t="s">
        <v>16</v>
      </c>
      <c r="C8458" s="21">
        <v>20201222</v>
      </c>
      <c r="D8458" s="21">
        <v>610538201209</v>
      </c>
      <c r="E8458" s="21" t="s">
        <v>16</v>
      </c>
      <c r="F8458" s="21">
        <v>20210101</v>
      </c>
      <c r="G8458" s="21" t="s">
        <v>17</v>
      </c>
      <c r="H8458" s="21" t="s">
        <v>23</v>
      </c>
      <c r="I8458" s="21" t="s">
        <v>118</v>
      </c>
      <c r="J8458" s="21">
        <v>1.48</v>
      </c>
      <c r="K8458" s="21" t="s">
        <v>20</v>
      </c>
      <c r="L8458">
        <f t="shared" si="154"/>
        <v>2</v>
      </c>
      <c r="M8458">
        <f>MATCH(H:H,价格表!$B$4:$B$35,0)</f>
        <v>15</v>
      </c>
      <c r="N8458" s="27">
        <f>IF(J8458&lt;=0.3,INDEX(价格表!$B$4:$I$31,M8458,2),IF(AND(J8458&gt;0.3,J8458&lt;=1),INDEX(价格表!$B$4:$I$31,M8458,3),IF(AND(J8458&gt;1,J8458&lt;=2.2),INDEX(价格表!$B$4:$I$31,M8458,4),IF(AND(J8458&gt;2.2,J8458&lt;=3.3),INDEX(价格表!$B$4:$I$31,M8458,5),IF(AND(J8458&gt;3.3,J8458&lt;=4),INDEX(价格表!$B$4:$I$31,M8458,6),IF(AND(J8458&gt;4,J8458&lt;=5.5),INDEX(价格表!$B$4:$I$31,M8458,7),IF(J8458&gt;5.5,2.6+INDEX(价格表!$B$4:$I$31,M8458,8)*L8458)))))))</f>
        <v>2.15</v>
      </c>
    </row>
    <row r="8459" spans="1:14">
      <c r="A8459" s="20">
        <v>4311221355304</v>
      </c>
      <c r="B8459" s="18" t="s">
        <v>16</v>
      </c>
      <c r="C8459" s="21">
        <v>20201222</v>
      </c>
      <c r="D8459" s="21">
        <v>610538201209</v>
      </c>
      <c r="E8459" s="21" t="s">
        <v>16</v>
      </c>
      <c r="F8459" s="21">
        <v>20210101</v>
      </c>
      <c r="G8459" s="21" t="s">
        <v>17</v>
      </c>
      <c r="H8459" s="21" t="s">
        <v>50</v>
      </c>
      <c r="I8459" s="21" t="s">
        <v>77</v>
      </c>
      <c r="J8459" s="21">
        <v>1.45</v>
      </c>
      <c r="K8459" s="21" t="s">
        <v>20</v>
      </c>
      <c r="L8459">
        <f t="shared" si="154"/>
        <v>2</v>
      </c>
      <c r="M8459">
        <f>MATCH(H:H,价格表!$B$4:$B$35,0)</f>
        <v>4</v>
      </c>
      <c r="N8459" s="27">
        <f>IF(J8459&lt;=0.3,INDEX(价格表!$B$4:$I$31,M8459,2),IF(AND(J8459&gt;0.3,J8459&lt;=1),INDEX(价格表!$B$4:$I$31,M8459,3),IF(AND(J8459&gt;1,J8459&lt;=2.2),INDEX(价格表!$B$4:$I$31,M8459,4),IF(AND(J8459&gt;2.2,J8459&lt;=3.3),INDEX(价格表!$B$4:$I$31,M8459,5),IF(AND(J8459&gt;3.3,J8459&lt;=4),INDEX(价格表!$B$4:$I$31,M8459,6),IF(AND(J8459&gt;4,J8459&lt;=5.5),INDEX(价格表!$B$4:$I$31,M8459,7),IF(J8459&gt;5.5,2.6+INDEX(价格表!$B$4:$I$31,M8459,8)*L8459)))))))</f>
        <v>2.15</v>
      </c>
    </row>
    <row r="8460" spans="1:14">
      <c r="A8460" s="20">
        <v>4311221355305</v>
      </c>
      <c r="B8460" s="18" t="s">
        <v>16</v>
      </c>
      <c r="C8460" s="21">
        <v>20201222</v>
      </c>
      <c r="D8460" s="21">
        <v>610538201209</v>
      </c>
      <c r="E8460" s="21" t="s">
        <v>16</v>
      </c>
      <c r="F8460" s="21">
        <v>20210101</v>
      </c>
      <c r="G8460" s="21" t="s">
        <v>17</v>
      </c>
      <c r="H8460" s="21" t="s">
        <v>56</v>
      </c>
      <c r="I8460" s="21" t="s">
        <v>233</v>
      </c>
      <c r="J8460" s="21">
        <v>1.44</v>
      </c>
      <c r="K8460" s="21" t="s">
        <v>20</v>
      </c>
      <c r="L8460">
        <f t="shared" si="154"/>
        <v>2</v>
      </c>
      <c r="M8460">
        <f>MATCH(H:H,价格表!$B$4:$B$35,0)</f>
        <v>11</v>
      </c>
      <c r="N8460" s="27">
        <f>IF(J8460&lt;=0.3,INDEX(价格表!$B$4:$I$31,M8460,2),IF(AND(J8460&gt;0.3,J8460&lt;=1),INDEX(价格表!$B$4:$I$31,M8460,3),IF(AND(J8460&gt;1,J8460&lt;=2.2),INDEX(价格表!$B$4:$I$31,M8460,4),IF(AND(J8460&gt;2.2,J8460&lt;=3.3),INDEX(价格表!$B$4:$I$31,M8460,5),IF(AND(J8460&gt;3.3,J8460&lt;=4),INDEX(价格表!$B$4:$I$31,M8460,6),IF(AND(J8460&gt;4,J8460&lt;=5.5),INDEX(价格表!$B$4:$I$31,M8460,7),IF(J8460&gt;5.5,2.6+INDEX(价格表!$B$4:$I$31,M8460,8)*L8460)))))))</f>
        <v>2.15</v>
      </c>
    </row>
    <row r="8461" spans="1:14">
      <c r="A8461" s="20">
        <v>4311221355306</v>
      </c>
      <c r="B8461" s="18" t="s">
        <v>16</v>
      </c>
      <c r="C8461" s="21">
        <v>20201222</v>
      </c>
      <c r="D8461" s="21">
        <v>610538201209</v>
      </c>
      <c r="E8461" s="21" t="s">
        <v>16</v>
      </c>
      <c r="F8461" s="21">
        <v>20210101</v>
      </c>
      <c r="G8461" s="21" t="s">
        <v>17</v>
      </c>
      <c r="H8461" s="21" t="s">
        <v>68</v>
      </c>
      <c r="I8461" s="21" t="s">
        <v>117</v>
      </c>
      <c r="J8461" s="21">
        <v>1.57</v>
      </c>
      <c r="K8461" s="21" t="s">
        <v>20</v>
      </c>
      <c r="L8461">
        <f t="shared" si="154"/>
        <v>2</v>
      </c>
      <c r="M8461">
        <f>MATCH(H:H,价格表!$B$4:$B$35,0)</f>
        <v>5</v>
      </c>
      <c r="N8461" s="27">
        <f>IF(J8461&lt;=0.3,INDEX(价格表!$B$4:$I$31,M8461,2),IF(AND(J8461&gt;0.3,J8461&lt;=1),INDEX(价格表!$B$4:$I$31,M8461,3),IF(AND(J8461&gt;1,J8461&lt;=2.2),INDEX(价格表!$B$4:$I$31,M8461,4),IF(AND(J8461&gt;2.2,J8461&lt;=3.3),INDEX(价格表!$B$4:$I$31,M8461,5),IF(AND(J8461&gt;3.3,J8461&lt;=4),INDEX(价格表!$B$4:$I$31,M8461,6),IF(AND(J8461&gt;4,J8461&lt;=5.5),INDEX(价格表!$B$4:$I$31,M8461,7),IF(J8461&gt;5.5,2.6+INDEX(价格表!$B$4:$I$31,M8461,8)*L8461)))))))</f>
        <v>2.15</v>
      </c>
    </row>
    <row r="8462" spans="1:14">
      <c r="A8462" s="20">
        <v>4311221355308</v>
      </c>
      <c r="B8462" s="18" t="s">
        <v>16</v>
      </c>
      <c r="C8462" s="21">
        <v>20201222</v>
      </c>
      <c r="D8462" s="21">
        <v>610538201209</v>
      </c>
      <c r="E8462" s="21" t="s">
        <v>16</v>
      </c>
      <c r="F8462" s="21">
        <v>20210101</v>
      </c>
      <c r="G8462" s="21" t="s">
        <v>17</v>
      </c>
      <c r="H8462" s="21" t="s">
        <v>27</v>
      </c>
      <c r="I8462" s="21" t="s">
        <v>126</v>
      </c>
      <c r="J8462" s="21">
        <v>1.44</v>
      </c>
      <c r="K8462" s="21" t="s">
        <v>20</v>
      </c>
      <c r="L8462">
        <f t="shared" si="154"/>
        <v>2</v>
      </c>
      <c r="M8462">
        <f>MATCH(H:H,价格表!$B$4:$B$35,0)</f>
        <v>3</v>
      </c>
      <c r="N8462" s="27">
        <f>IF(J8462&lt;=0.3,INDEX(价格表!$B$4:$I$31,M8462,2),IF(AND(J8462&gt;0.3,J8462&lt;=1),INDEX(价格表!$B$4:$I$31,M8462,3),IF(AND(J8462&gt;1,J8462&lt;=2.2),INDEX(价格表!$B$4:$I$31,M8462,4),IF(AND(J8462&gt;2.2,J8462&lt;=3.3),INDEX(价格表!$B$4:$I$31,M8462,5),IF(AND(J8462&gt;3.3,J8462&lt;=4),INDEX(价格表!$B$4:$I$31,M8462,6),IF(AND(J8462&gt;4,J8462&lt;=5.5),INDEX(价格表!$B$4:$I$31,M8462,7),IF(J8462&gt;5.5,2.6+INDEX(价格表!$B$4:$I$31,M8462,8)*L8462)))))))</f>
        <v>2.15</v>
      </c>
    </row>
    <row r="8463" spans="1:14">
      <c r="A8463" s="20">
        <v>4311221355309</v>
      </c>
      <c r="B8463" s="18" t="s">
        <v>16</v>
      </c>
      <c r="C8463" s="21">
        <v>20201222</v>
      </c>
      <c r="D8463" s="21">
        <v>610538201209</v>
      </c>
      <c r="E8463" s="21" t="s">
        <v>16</v>
      </c>
      <c r="F8463" s="21">
        <v>20210101</v>
      </c>
      <c r="G8463" s="21" t="s">
        <v>17</v>
      </c>
      <c r="H8463" s="21" t="s">
        <v>73</v>
      </c>
      <c r="I8463" s="21" t="s">
        <v>80</v>
      </c>
      <c r="J8463" s="21">
        <v>1.45</v>
      </c>
      <c r="K8463" s="21" t="s">
        <v>20</v>
      </c>
      <c r="L8463">
        <f t="shared" si="154"/>
        <v>2</v>
      </c>
      <c r="M8463">
        <f>MATCH(H:H,价格表!$B$4:$B$35,0)</f>
        <v>7</v>
      </c>
      <c r="N8463" s="27">
        <f>IF(J8463&lt;=0.3,INDEX(价格表!$B$4:$I$31,M8463,2),IF(AND(J8463&gt;0.3,J8463&lt;=1),INDEX(价格表!$B$4:$I$31,M8463,3),IF(AND(J8463&gt;1,J8463&lt;=2.2),INDEX(价格表!$B$4:$I$31,M8463,4),IF(AND(J8463&gt;2.2,J8463&lt;=3.3),INDEX(价格表!$B$4:$I$31,M8463,5),IF(AND(J8463&gt;3.3,J8463&lt;=4),INDEX(价格表!$B$4:$I$31,M8463,6),IF(AND(J8463&gt;4,J8463&lt;=5.5),INDEX(价格表!$B$4:$I$31,M8463,7),IF(J8463&gt;5.5,2.6+INDEX(价格表!$B$4:$I$31,M8463,8)*L8463)))))))</f>
        <v>2.15</v>
      </c>
    </row>
    <row r="8464" spans="1:14">
      <c r="A8464" s="20">
        <v>4311221355310</v>
      </c>
      <c r="B8464" s="18" t="s">
        <v>16</v>
      </c>
      <c r="C8464" s="21">
        <v>20201222</v>
      </c>
      <c r="D8464" s="21">
        <v>610538201209</v>
      </c>
      <c r="E8464" s="21" t="s">
        <v>16</v>
      </c>
      <c r="F8464" s="21">
        <v>20210101</v>
      </c>
      <c r="G8464" s="21" t="s">
        <v>17</v>
      </c>
      <c r="H8464" s="21" t="s">
        <v>39</v>
      </c>
      <c r="I8464" s="21" t="s">
        <v>81</v>
      </c>
      <c r="J8464" s="21">
        <v>1.5</v>
      </c>
      <c r="K8464" s="21" t="s">
        <v>20</v>
      </c>
      <c r="L8464">
        <f t="shared" si="154"/>
        <v>2</v>
      </c>
      <c r="M8464">
        <f>MATCH(H:H,价格表!$B$4:$B$35,0)</f>
        <v>23</v>
      </c>
      <c r="N8464" s="27">
        <f>IF(J8464&lt;=0.3,INDEX(价格表!$B$4:$I$31,M8464,2),IF(AND(J8464&gt;0.3,J8464&lt;=1),INDEX(价格表!$B$4:$I$31,M8464,3),IF(AND(J8464&gt;1,J8464&lt;=2.2),INDEX(价格表!$B$4:$I$31,M8464,4),IF(AND(J8464&gt;2.2,J8464&lt;=3.3),INDEX(价格表!$B$4:$I$31,M8464,5),IF(AND(J8464&gt;3.3,J8464&lt;=4),INDEX(价格表!$B$4:$I$31,M8464,6),IF(AND(J8464&gt;4,J8464&lt;=5.5),INDEX(价格表!$B$4:$I$31,M8464,7),IF(J8464&gt;5.5,2.6+INDEX(价格表!$B$4:$I$31,M8464,8)*L8464)))))))</f>
        <v>2.15</v>
      </c>
    </row>
    <row r="8465" spans="1:14">
      <c r="A8465" s="20">
        <v>4311221355312</v>
      </c>
      <c r="B8465" s="18" t="s">
        <v>16</v>
      </c>
      <c r="C8465" s="21">
        <v>20201222</v>
      </c>
      <c r="D8465" s="21">
        <v>610538201209</v>
      </c>
      <c r="E8465" s="21" t="s">
        <v>16</v>
      </c>
      <c r="F8465" s="21">
        <v>20210101</v>
      </c>
      <c r="G8465" s="21" t="s">
        <v>17</v>
      </c>
      <c r="H8465" s="21" t="s">
        <v>27</v>
      </c>
      <c r="I8465" s="21" t="s">
        <v>128</v>
      </c>
      <c r="J8465" s="21">
        <v>1.44</v>
      </c>
      <c r="K8465" s="21" t="s">
        <v>20</v>
      </c>
      <c r="L8465">
        <f t="shared" si="154"/>
        <v>2</v>
      </c>
      <c r="M8465">
        <f>MATCH(H:H,价格表!$B$4:$B$35,0)</f>
        <v>3</v>
      </c>
      <c r="N8465" s="27">
        <f>IF(J8465&lt;=0.3,INDEX(价格表!$B$4:$I$31,M8465,2),IF(AND(J8465&gt;0.3,J8465&lt;=1),INDEX(价格表!$B$4:$I$31,M8465,3),IF(AND(J8465&gt;1,J8465&lt;=2.2),INDEX(价格表!$B$4:$I$31,M8465,4),IF(AND(J8465&gt;2.2,J8465&lt;=3.3),INDEX(价格表!$B$4:$I$31,M8465,5),IF(AND(J8465&gt;3.3,J8465&lt;=4),INDEX(价格表!$B$4:$I$31,M8465,6),IF(AND(J8465&gt;4,J8465&lt;=5.5),INDEX(价格表!$B$4:$I$31,M8465,7),IF(J8465&gt;5.5,2.6+INDEX(价格表!$B$4:$I$31,M8465,8)*L8465)))))))</f>
        <v>2.15</v>
      </c>
    </row>
    <row r="8466" spans="1:14">
      <c r="A8466" s="20">
        <v>4311221355351</v>
      </c>
      <c r="B8466" s="18" t="s">
        <v>16</v>
      </c>
      <c r="C8466" s="21">
        <v>20201222</v>
      </c>
      <c r="D8466" s="21">
        <v>610538201209</v>
      </c>
      <c r="E8466" s="21" t="s">
        <v>16</v>
      </c>
      <c r="F8466" s="21">
        <v>20210101</v>
      </c>
      <c r="G8466" s="21" t="s">
        <v>17</v>
      </c>
      <c r="H8466" s="21" t="s">
        <v>25</v>
      </c>
      <c r="I8466" s="21" t="s">
        <v>188</v>
      </c>
      <c r="J8466" s="21">
        <v>1.47</v>
      </c>
      <c r="K8466" s="21" t="s">
        <v>20</v>
      </c>
      <c r="L8466">
        <f t="shared" si="154"/>
        <v>2</v>
      </c>
      <c r="M8466">
        <f>MATCH(H:H,价格表!$B$4:$B$35,0)</f>
        <v>25</v>
      </c>
      <c r="N8466" s="27">
        <f>IF(J8466&lt;=0.3,INDEX(价格表!$B$4:$I$31,M8466,2),IF(AND(J8466&gt;0.3,J8466&lt;=1),INDEX(价格表!$B$4:$I$31,M8466,3),IF(AND(J8466&gt;1,J8466&lt;=2.2),INDEX(价格表!$B$4:$I$31,M8466,4),IF(AND(J8466&gt;2.2,J8466&lt;=3.3),INDEX(价格表!$B$4:$I$31,M8466,5),IF(AND(J8466&gt;3.3,J8466&lt;=4),INDEX(价格表!$B$4:$I$31,M8466,6),IF(AND(J8466&gt;4,J8466&lt;=5.5),INDEX(价格表!$B$4:$I$31,M8466,7),IF(J8466&gt;5.5,2.6+INDEX(价格表!$B$4:$I$31,M8466,8)*L8466)))))))</f>
        <v>2.15</v>
      </c>
    </row>
    <row r="8467" spans="1:14">
      <c r="A8467" s="20">
        <v>4311221355352</v>
      </c>
      <c r="B8467" s="18" t="s">
        <v>16</v>
      </c>
      <c r="C8467" s="21">
        <v>20201222</v>
      </c>
      <c r="D8467" s="21">
        <v>610538201209</v>
      </c>
      <c r="E8467" s="21" t="s">
        <v>16</v>
      </c>
      <c r="F8467" s="21">
        <v>20210101</v>
      </c>
      <c r="G8467" s="21" t="s">
        <v>17</v>
      </c>
      <c r="H8467" s="21" t="s">
        <v>37</v>
      </c>
      <c r="I8467" s="21" t="s">
        <v>72</v>
      </c>
      <c r="J8467" s="21">
        <v>1.49</v>
      </c>
      <c r="K8467" s="21" t="s">
        <v>20</v>
      </c>
      <c r="L8467">
        <f t="shared" si="154"/>
        <v>2</v>
      </c>
      <c r="M8467">
        <f>MATCH(H:H,价格表!$B$4:$B$35,0)</f>
        <v>12</v>
      </c>
      <c r="N8467" s="27">
        <f>IF(J8467&lt;=0.3,INDEX(价格表!$B$4:$I$31,M8467,2),IF(AND(J8467&gt;0.3,J8467&lt;=1),INDEX(价格表!$B$4:$I$31,M8467,3),IF(AND(J8467&gt;1,J8467&lt;=2.2),INDEX(价格表!$B$4:$I$31,M8467,4),IF(AND(J8467&gt;2.2,J8467&lt;=3.3),INDEX(价格表!$B$4:$I$31,M8467,5),IF(AND(J8467&gt;3.3,J8467&lt;=4),INDEX(价格表!$B$4:$I$31,M8467,6),IF(AND(J8467&gt;4,J8467&lt;=5.5),INDEX(价格表!$B$4:$I$31,M8467,7),IF(J8467&gt;5.5,2.6+INDEX(价格表!$B$4:$I$31,M8467,8)*L8467)))))))</f>
        <v>2.15</v>
      </c>
    </row>
    <row r="8468" spans="1:14">
      <c r="A8468" s="20">
        <v>4311221355354</v>
      </c>
      <c r="B8468" s="18" t="s">
        <v>16</v>
      </c>
      <c r="C8468" s="21">
        <v>20201222</v>
      </c>
      <c r="D8468" s="21">
        <v>610538201209</v>
      </c>
      <c r="E8468" s="21" t="s">
        <v>16</v>
      </c>
      <c r="F8468" s="21">
        <v>20210101</v>
      </c>
      <c r="G8468" s="21" t="s">
        <v>17</v>
      </c>
      <c r="H8468" s="21" t="s">
        <v>50</v>
      </c>
      <c r="I8468" s="21" t="s">
        <v>177</v>
      </c>
      <c r="J8468" s="21">
        <v>1.44</v>
      </c>
      <c r="K8468" s="21" t="s">
        <v>20</v>
      </c>
      <c r="L8468">
        <f t="shared" si="154"/>
        <v>2</v>
      </c>
      <c r="M8468">
        <f>MATCH(H:H,价格表!$B$4:$B$35,0)</f>
        <v>4</v>
      </c>
      <c r="N8468" s="27">
        <f>IF(J8468&lt;=0.3,INDEX(价格表!$B$4:$I$31,M8468,2),IF(AND(J8468&gt;0.3,J8468&lt;=1),INDEX(价格表!$B$4:$I$31,M8468,3),IF(AND(J8468&gt;1,J8468&lt;=2.2),INDEX(价格表!$B$4:$I$31,M8468,4),IF(AND(J8468&gt;2.2,J8468&lt;=3.3),INDEX(价格表!$B$4:$I$31,M8468,5),IF(AND(J8468&gt;3.3,J8468&lt;=4),INDEX(价格表!$B$4:$I$31,M8468,6),IF(AND(J8468&gt;4,J8468&lt;=5.5),INDEX(价格表!$B$4:$I$31,M8468,7),IF(J8468&gt;5.5,2.6+INDEX(价格表!$B$4:$I$31,M8468,8)*L8468)))))))</f>
        <v>2.15</v>
      </c>
    </row>
    <row r="8469" spans="1:14">
      <c r="A8469" s="20">
        <v>4311221355356</v>
      </c>
      <c r="B8469" s="18" t="s">
        <v>16</v>
      </c>
      <c r="C8469" s="21">
        <v>20201222</v>
      </c>
      <c r="D8469" s="21">
        <v>610538201209</v>
      </c>
      <c r="E8469" s="21" t="s">
        <v>16</v>
      </c>
      <c r="F8469" s="21">
        <v>20210101</v>
      </c>
      <c r="G8469" s="21" t="s">
        <v>17</v>
      </c>
      <c r="H8469" s="21" t="s">
        <v>35</v>
      </c>
      <c r="I8469" s="21" t="s">
        <v>156</v>
      </c>
      <c r="J8469" s="21">
        <v>1.55</v>
      </c>
      <c r="K8469" s="21" t="s">
        <v>20</v>
      </c>
      <c r="L8469">
        <f t="shared" si="154"/>
        <v>2</v>
      </c>
      <c r="M8469">
        <f>MATCH(H:H,价格表!$B$4:$B$35,0)</f>
        <v>22</v>
      </c>
      <c r="N8469" s="27">
        <f>IF(J8469&lt;=0.3,INDEX(价格表!$B$4:$I$31,M8469,2),IF(AND(J8469&gt;0.3,J8469&lt;=1),INDEX(价格表!$B$4:$I$31,M8469,3),IF(AND(J8469&gt;1,J8469&lt;=2.2),INDEX(价格表!$B$4:$I$31,M8469,4),IF(AND(J8469&gt;2.2,J8469&lt;=3.3),INDEX(价格表!$B$4:$I$31,M8469,5),IF(AND(J8469&gt;3.3,J8469&lt;=4),INDEX(价格表!$B$4:$I$31,M8469,6),IF(AND(J8469&gt;4,J8469&lt;=5.5),INDEX(价格表!$B$4:$I$31,M8469,7),IF(J8469&gt;5.5,2.6+INDEX(价格表!$B$4:$I$31,M8469,8)*L8469)))))))</f>
        <v>2.15</v>
      </c>
    </row>
    <row r="8470" spans="1:14">
      <c r="A8470" s="20">
        <v>4311221355358</v>
      </c>
      <c r="B8470" s="18" t="s">
        <v>16</v>
      </c>
      <c r="C8470" s="21">
        <v>20201222</v>
      </c>
      <c r="D8470" s="21">
        <v>610538201209</v>
      </c>
      <c r="E8470" s="21" t="s">
        <v>16</v>
      </c>
      <c r="F8470" s="21">
        <v>20210101</v>
      </c>
      <c r="G8470" s="21" t="s">
        <v>17</v>
      </c>
      <c r="H8470" s="21" t="s">
        <v>54</v>
      </c>
      <c r="I8470" s="21" t="s">
        <v>78</v>
      </c>
      <c r="J8470" s="21">
        <v>1.46</v>
      </c>
      <c r="K8470" s="21" t="s">
        <v>20</v>
      </c>
      <c r="L8470">
        <f t="shared" si="154"/>
        <v>2</v>
      </c>
      <c r="M8470">
        <f>MATCH(H:H,价格表!$B$4:$B$35,0)</f>
        <v>14</v>
      </c>
      <c r="N8470" s="27">
        <f>IF(J8470&lt;=0.3,INDEX(价格表!$B$4:$I$31,M8470,2),IF(AND(J8470&gt;0.3,J8470&lt;=1),INDEX(价格表!$B$4:$I$31,M8470,3),IF(AND(J8470&gt;1,J8470&lt;=2.2),INDEX(价格表!$B$4:$I$31,M8470,4),IF(AND(J8470&gt;2.2,J8470&lt;=3.3),INDEX(价格表!$B$4:$I$31,M8470,5),IF(AND(J8470&gt;3.3,J8470&lt;=4),INDEX(价格表!$B$4:$I$31,M8470,6),IF(AND(J8470&gt;4,J8470&lt;=5.5),INDEX(价格表!$B$4:$I$31,M8470,7),IF(J8470&gt;5.5,2.6+INDEX(价格表!$B$4:$I$31,M8470,8)*L8470)))))))</f>
        <v>2.15</v>
      </c>
    </row>
    <row r="8471" spans="1:14">
      <c r="A8471" s="20">
        <v>4311221355359</v>
      </c>
      <c r="B8471" s="18" t="s">
        <v>16</v>
      </c>
      <c r="C8471" s="21">
        <v>20201222</v>
      </c>
      <c r="D8471" s="21">
        <v>610538201209</v>
      </c>
      <c r="E8471" s="21" t="s">
        <v>16</v>
      </c>
      <c r="F8471" s="21">
        <v>20210101</v>
      </c>
      <c r="G8471" s="21" t="s">
        <v>17</v>
      </c>
      <c r="H8471" s="21" t="s">
        <v>37</v>
      </c>
      <c r="I8471" s="21" t="s">
        <v>122</v>
      </c>
      <c r="J8471" s="21">
        <v>1.89</v>
      </c>
      <c r="K8471" s="21" t="s">
        <v>20</v>
      </c>
      <c r="L8471">
        <f t="shared" si="154"/>
        <v>2</v>
      </c>
      <c r="M8471">
        <f>MATCH(H:H,价格表!$B$4:$B$35,0)</f>
        <v>12</v>
      </c>
      <c r="N8471" s="27">
        <f>IF(J8471&lt;=0.3,INDEX(价格表!$B$4:$I$31,M8471,2),IF(AND(J8471&gt;0.3,J8471&lt;=1),INDEX(价格表!$B$4:$I$31,M8471,3),IF(AND(J8471&gt;1,J8471&lt;=2.2),INDEX(价格表!$B$4:$I$31,M8471,4),IF(AND(J8471&gt;2.2,J8471&lt;=3.3),INDEX(价格表!$B$4:$I$31,M8471,5),IF(AND(J8471&gt;3.3,J8471&lt;=4),INDEX(价格表!$B$4:$I$31,M8471,6),IF(AND(J8471&gt;4,J8471&lt;=5.5),INDEX(价格表!$B$4:$I$31,M8471,7),IF(J8471&gt;5.5,2.6+INDEX(价格表!$B$4:$I$31,M8471,8)*L8471)))))))</f>
        <v>2.15</v>
      </c>
    </row>
    <row r="8472" spans="1:14">
      <c r="A8472" s="20">
        <v>4311221355360</v>
      </c>
      <c r="B8472" s="18" t="s">
        <v>16</v>
      </c>
      <c r="C8472" s="21">
        <v>20201222</v>
      </c>
      <c r="D8472" s="21">
        <v>610538201209</v>
      </c>
      <c r="E8472" s="21" t="s">
        <v>16</v>
      </c>
      <c r="F8472" s="21">
        <v>20210101</v>
      </c>
      <c r="G8472" s="21" t="s">
        <v>17</v>
      </c>
      <c r="H8472" s="21" t="s">
        <v>88</v>
      </c>
      <c r="I8472" s="21" t="s">
        <v>101</v>
      </c>
      <c r="J8472" s="21">
        <v>1.44</v>
      </c>
      <c r="K8472" s="21" t="s">
        <v>20</v>
      </c>
      <c r="L8472">
        <f t="shared" si="154"/>
        <v>2</v>
      </c>
      <c r="M8472">
        <f>MATCH(H:H,价格表!$B$4:$B$35,0)</f>
        <v>19</v>
      </c>
      <c r="N8472" s="27">
        <f>IF(J8472&lt;=0.3,INDEX(价格表!$B$4:$I$31,M8472,2),IF(AND(J8472&gt;0.3,J8472&lt;=1),INDEX(价格表!$B$4:$I$31,M8472,3),IF(AND(J8472&gt;1,J8472&lt;=2.2),INDEX(价格表!$B$4:$I$31,M8472,4),IF(AND(J8472&gt;2.2,J8472&lt;=3.3),INDEX(价格表!$B$4:$I$31,M8472,5),IF(AND(J8472&gt;3.3,J8472&lt;=4),INDEX(价格表!$B$4:$I$31,M8472,6),IF(AND(J8472&gt;4,J8472&lt;=5.5),INDEX(价格表!$B$4:$I$31,M8472,7),IF(J8472&gt;5.5,2.6+INDEX(价格表!$B$4:$I$31,M8472,8)*L8472)))))))</f>
        <v>2.15</v>
      </c>
    </row>
    <row r="8473" spans="1:14">
      <c r="A8473" s="20">
        <v>4311221355745</v>
      </c>
      <c r="B8473" s="18" t="s">
        <v>16</v>
      </c>
      <c r="C8473" s="21">
        <v>20201222</v>
      </c>
      <c r="D8473" s="21">
        <v>610538201209</v>
      </c>
      <c r="E8473" s="21" t="s">
        <v>16</v>
      </c>
      <c r="F8473" s="21">
        <v>20210101</v>
      </c>
      <c r="G8473" s="21" t="s">
        <v>17</v>
      </c>
      <c r="H8473" s="21" t="s">
        <v>27</v>
      </c>
      <c r="I8473" s="21" t="s">
        <v>134</v>
      </c>
      <c r="J8473" s="21">
        <v>1.47</v>
      </c>
      <c r="K8473" s="21" t="s">
        <v>20</v>
      </c>
      <c r="L8473">
        <f t="shared" si="154"/>
        <v>2</v>
      </c>
      <c r="M8473">
        <f>MATCH(H:H,价格表!$B$4:$B$35,0)</f>
        <v>3</v>
      </c>
      <c r="N8473" s="27">
        <f>IF(J8473&lt;=0.3,INDEX(价格表!$B$4:$I$31,M8473,2),IF(AND(J8473&gt;0.3,J8473&lt;=1),INDEX(价格表!$B$4:$I$31,M8473,3),IF(AND(J8473&gt;1,J8473&lt;=2.2),INDEX(价格表!$B$4:$I$31,M8473,4),IF(AND(J8473&gt;2.2,J8473&lt;=3.3),INDEX(价格表!$B$4:$I$31,M8473,5),IF(AND(J8473&gt;3.3,J8473&lt;=4),INDEX(价格表!$B$4:$I$31,M8473,6),IF(AND(J8473&gt;4,J8473&lt;=5.5),INDEX(价格表!$B$4:$I$31,M8473,7),IF(J8473&gt;5.5,2.6+INDEX(价格表!$B$4:$I$31,M8473,8)*L8473)))))))</f>
        <v>2.15</v>
      </c>
    </row>
    <row r="8474" spans="1:14">
      <c r="A8474" s="20">
        <v>4311221355746</v>
      </c>
      <c r="B8474" s="18" t="s">
        <v>16</v>
      </c>
      <c r="C8474" s="21">
        <v>20201222</v>
      </c>
      <c r="D8474" s="21">
        <v>610538201209</v>
      </c>
      <c r="E8474" s="21" t="s">
        <v>16</v>
      </c>
      <c r="F8474" s="21">
        <v>20210101</v>
      </c>
      <c r="G8474" s="21" t="s">
        <v>17</v>
      </c>
      <c r="H8474" s="21" t="s">
        <v>73</v>
      </c>
      <c r="I8474" s="21" t="s">
        <v>93</v>
      </c>
      <c r="J8474" s="21">
        <v>1.47</v>
      </c>
      <c r="K8474" s="21" t="s">
        <v>20</v>
      </c>
      <c r="L8474">
        <f t="shared" si="154"/>
        <v>2</v>
      </c>
      <c r="M8474">
        <f>MATCH(H:H,价格表!$B$4:$B$35,0)</f>
        <v>7</v>
      </c>
      <c r="N8474" s="27">
        <f>IF(J8474&lt;=0.3,INDEX(价格表!$B$4:$I$31,M8474,2),IF(AND(J8474&gt;0.3,J8474&lt;=1),INDEX(价格表!$B$4:$I$31,M8474,3),IF(AND(J8474&gt;1,J8474&lt;=2.2),INDEX(价格表!$B$4:$I$31,M8474,4),IF(AND(J8474&gt;2.2,J8474&lt;=3.3),INDEX(价格表!$B$4:$I$31,M8474,5),IF(AND(J8474&gt;3.3,J8474&lt;=4),INDEX(价格表!$B$4:$I$31,M8474,6),IF(AND(J8474&gt;4,J8474&lt;=5.5),INDEX(价格表!$B$4:$I$31,M8474,7),IF(J8474&gt;5.5,2.6+INDEX(价格表!$B$4:$I$31,M8474,8)*L8474)))))))</f>
        <v>2.15</v>
      </c>
    </row>
    <row r="8475" spans="1:14">
      <c r="A8475" s="20">
        <v>4311221355747</v>
      </c>
      <c r="B8475" s="18" t="s">
        <v>16</v>
      </c>
      <c r="C8475" s="21">
        <v>20201222</v>
      </c>
      <c r="D8475" s="21">
        <v>610538201209</v>
      </c>
      <c r="E8475" s="21" t="s">
        <v>16</v>
      </c>
      <c r="F8475" s="21">
        <v>20210101</v>
      </c>
      <c r="G8475" s="21" t="s">
        <v>17</v>
      </c>
      <c r="H8475" s="21" t="s">
        <v>73</v>
      </c>
      <c r="I8475" s="21" t="s">
        <v>92</v>
      </c>
      <c r="J8475" s="21">
        <v>1.48</v>
      </c>
      <c r="K8475" s="21" t="s">
        <v>20</v>
      </c>
      <c r="L8475">
        <f t="shared" si="154"/>
        <v>2</v>
      </c>
      <c r="M8475">
        <f>MATCH(H:H,价格表!$B$4:$B$35,0)</f>
        <v>7</v>
      </c>
      <c r="N8475" s="27">
        <f>IF(J8475&lt;=0.3,INDEX(价格表!$B$4:$I$31,M8475,2),IF(AND(J8475&gt;0.3,J8475&lt;=1),INDEX(价格表!$B$4:$I$31,M8475,3),IF(AND(J8475&gt;1,J8475&lt;=2.2),INDEX(价格表!$B$4:$I$31,M8475,4),IF(AND(J8475&gt;2.2,J8475&lt;=3.3),INDEX(价格表!$B$4:$I$31,M8475,5),IF(AND(J8475&gt;3.3,J8475&lt;=4),INDEX(价格表!$B$4:$I$31,M8475,6),IF(AND(J8475&gt;4,J8475&lt;=5.5),INDEX(价格表!$B$4:$I$31,M8475,7),IF(J8475&gt;5.5,2.6+INDEX(价格表!$B$4:$I$31,M8475,8)*L8475)))))))</f>
        <v>2.15</v>
      </c>
    </row>
    <row r="8476" spans="1:14">
      <c r="A8476" s="20">
        <v>4311221355748</v>
      </c>
      <c r="B8476" s="18" t="s">
        <v>16</v>
      </c>
      <c r="C8476" s="21">
        <v>20201222</v>
      </c>
      <c r="D8476" s="21">
        <v>610538201209</v>
      </c>
      <c r="E8476" s="21" t="s">
        <v>16</v>
      </c>
      <c r="F8476" s="21">
        <v>20210101</v>
      </c>
      <c r="G8476" s="21" t="s">
        <v>17</v>
      </c>
      <c r="H8476" s="21" t="s">
        <v>18</v>
      </c>
      <c r="I8476" s="21" t="s">
        <v>53</v>
      </c>
      <c r="J8476" s="21">
        <v>3.29</v>
      </c>
      <c r="K8476" s="21" t="s">
        <v>20</v>
      </c>
      <c r="L8476">
        <f t="shared" si="154"/>
        <v>4</v>
      </c>
      <c r="M8476">
        <f>MATCH(H:H,价格表!$B$4:$B$35,0)</f>
        <v>1</v>
      </c>
      <c r="N8476" s="27">
        <f>IF(J8476&lt;=0.3,INDEX(价格表!$B$4:$I$31,M8476,2),IF(AND(J8476&gt;0.3,J8476&lt;=1),INDEX(价格表!$B$4:$I$31,M8476,3),IF(AND(J8476&gt;1,J8476&lt;=2.2),INDEX(价格表!$B$4:$I$31,M8476,4),IF(AND(J8476&gt;2.2,J8476&lt;=3.3),INDEX(价格表!$B$4:$I$31,M8476,5),IF(AND(J8476&gt;3.3,J8476&lt;=4),INDEX(价格表!$B$4:$I$31,M8476,6),IF(AND(J8476&gt;4,J8476&lt;=5.5),INDEX(价格表!$B$4:$I$31,M8476,7),IF(J8476&gt;5.5,2.6+INDEX(价格表!$B$4:$I$31,M8476,8)*L8476)))))))</f>
        <v>2.5</v>
      </c>
    </row>
    <row r="8477" spans="1:14">
      <c r="A8477" s="20">
        <v>4311221355749</v>
      </c>
      <c r="B8477" s="18" t="s">
        <v>16</v>
      </c>
      <c r="C8477" s="21">
        <v>20201222</v>
      </c>
      <c r="D8477" s="21">
        <v>610538201209</v>
      </c>
      <c r="E8477" s="21" t="s">
        <v>16</v>
      </c>
      <c r="F8477" s="21">
        <v>20210101</v>
      </c>
      <c r="G8477" s="21" t="s">
        <v>17</v>
      </c>
      <c r="H8477" s="21" t="s">
        <v>73</v>
      </c>
      <c r="I8477" s="21" t="s">
        <v>215</v>
      </c>
      <c r="J8477" s="21">
        <v>1.44</v>
      </c>
      <c r="K8477" s="21" t="s">
        <v>20</v>
      </c>
      <c r="L8477">
        <f t="shared" si="154"/>
        <v>2</v>
      </c>
      <c r="M8477">
        <f>MATCH(H:H,价格表!$B$4:$B$35,0)</f>
        <v>7</v>
      </c>
      <c r="N8477" s="27">
        <f>IF(J8477&lt;=0.3,INDEX(价格表!$B$4:$I$31,M8477,2),IF(AND(J8477&gt;0.3,J8477&lt;=1),INDEX(价格表!$B$4:$I$31,M8477,3),IF(AND(J8477&gt;1,J8477&lt;=2.2),INDEX(价格表!$B$4:$I$31,M8477,4),IF(AND(J8477&gt;2.2,J8477&lt;=3.3),INDEX(价格表!$B$4:$I$31,M8477,5),IF(AND(J8477&gt;3.3,J8477&lt;=4),INDEX(价格表!$B$4:$I$31,M8477,6),IF(AND(J8477&gt;4,J8477&lt;=5.5),INDEX(价格表!$B$4:$I$31,M8477,7),IF(J8477&gt;5.5,2.6+INDEX(价格表!$B$4:$I$31,M8477,8)*L8477)))))))</f>
        <v>2.15</v>
      </c>
    </row>
    <row r="8478" spans="1:14">
      <c r="A8478" s="20">
        <v>4311221355750</v>
      </c>
      <c r="B8478" s="18" t="s">
        <v>16</v>
      </c>
      <c r="C8478" s="21">
        <v>20201222</v>
      </c>
      <c r="D8478" s="21">
        <v>610538201209</v>
      </c>
      <c r="E8478" s="21" t="s">
        <v>16</v>
      </c>
      <c r="F8478" s="21">
        <v>20210101</v>
      </c>
      <c r="G8478" s="21" t="s">
        <v>17</v>
      </c>
      <c r="H8478" s="21" t="s">
        <v>27</v>
      </c>
      <c r="I8478" s="21" t="s">
        <v>126</v>
      </c>
      <c r="J8478" s="21">
        <v>1.47</v>
      </c>
      <c r="K8478" s="21" t="s">
        <v>20</v>
      </c>
      <c r="L8478">
        <f t="shared" si="154"/>
        <v>2</v>
      </c>
      <c r="M8478">
        <f>MATCH(H:H,价格表!$B$4:$B$35,0)</f>
        <v>3</v>
      </c>
      <c r="N8478" s="27">
        <f>IF(J8478&lt;=0.3,INDEX(价格表!$B$4:$I$31,M8478,2),IF(AND(J8478&gt;0.3,J8478&lt;=1),INDEX(价格表!$B$4:$I$31,M8478,3),IF(AND(J8478&gt;1,J8478&lt;=2.2),INDEX(价格表!$B$4:$I$31,M8478,4),IF(AND(J8478&gt;2.2,J8478&lt;=3.3),INDEX(价格表!$B$4:$I$31,M8478,5),IF(AND(J8478&gt;3.3,J8478&lt;=4),INDEX(价格表!$B$4:$I$31,M8478,6),IF(AND(J8478&gt;4,J8478&lt;=5.5),INDEX(价格表!$B$4:$I$31,M8478,7),IF(J8478&gt;5.5,2.6+INDEX(价格表!$B$4:$I$31,M8478,8)*L8478)))))))</f>
        <v>2.15</v>
      </c>
    </row>
    <row r="8479" spans="1:14">
      <c r="A8479" s="20">
        <v>4311221355751</v>
      </c>
      <c r="B8479" s="18" t="s">
        <v>16</v>
      </c>
      <c r="C8479" s="21">
        <v>20201222</v>
      </c>
      <c r="D8479" s="21">
        <v>610538201209</v>
      </c>
      <c r="E8479" s="21" t="s">
        <v>16</v>
      </c>
      <c r="F8479" s="21">
        <v>20210101</v>
      </c>
      <c r="G8479" s="21" t="s">
        <v>17</v>
      </c>
      <c r="H8479" s="21" t="s">
        <v>18</v>
      </c>
      <c r="I8479" s="21" t="s">
        <v>53</v>
      </c>
      <c r="J8479" s="21">
        <v>1.44</v>
      </c>
      <c r="K8479" s="21" t="s">
        <v>20</v>
      </c>
      <c r="L8479">
        <f t="shared" si="154"/>
        <v>2</v>
      </c>
      <c r="M8479">
        <f>MATCH(H:H,价格表!$B$4:$B$35,0)</f>
        <v>1</v>
      </c>
      <c r="N8479" s="27">
        <f>IF(J8479&lt;=0.3,INDEX(价格表!$B$4:$I$31,M8479,2),IF(AND(J8479&gt;0.3,J8479&lt;=1),INDEX(价格表!$B$4:$I$31,M8479,3),IF(AND(J8479&gt;1,J8479&lt;=2.2),INDEX(价格表!$B$4:$I$31,M8479,4),IF(AND(J8479&gt;2.2,J8479&lt;=3.3),INDEX(价格表!$B$4:$I$31,M8479,5),IF(AND(J8479&gt;3.3,J8479&lt;=4),INDEX(价格表!$B$4:$I$31,M8479,6),IF(AND(J8479&gt;4,J8479&lt;=5.5),INDEX(价格表!$B$4:$I$31,M8479,7),IF(J8479&gt;5.5,2.6+INDEX(价格表!$B$4:$I$31,M8479,8)*L8479)))))))</f>
        <v>2.15</v>
      </c>
    </row>
    <row r="8480" spans="1:14">
      <c r="A8480" s="20">
        <v>4311221355753</v>
      </c>
      <c r="B8480" s="18" t="s">
        <v>16</v>
      </c>
      <c r="C8480" s="21">
        <v>20201222</v>
      </c>
      <c r="D8480" s="21">
        <v>610538201209</v>
      </c>
      <c r="E8480" s="21" t="s">
        <v>16</v>
      </c>
      <c r="F8480" s="21">
        <v>20210101</v>
      </c>
      <c r="G8480" s="21" t="s">
        <v>17</v>
      </c>
      <c r="H8480" s="21" t="s">
        <v>63</v>
      </c>
      <c r="I8480" s="21" t="s">
        <v>64</v>
      </c>
      <c r="J8480" s="21">
        <v>1.45</v>
      </c>
      <c r="K8480" s="21" t="s">
        <v>20</v>
      </c>
      <c r="L8480">
        <f t="shared" si="154"/>
        <v>2</v>
      </c>
      <c r="M8480">
        <f>MATCH(H:H,价格表!$B$4:$B$35,0)</f>
        <v>21</v>
      </c>
      <c r="N8480" s="27">
        <f>IF(J8480&lt;=0.3,INDEX(价格表!$B$4:$I$31,M8480,2),IF(AND(J8480&gt;0.3,J8480&lt;=1),INDEX(价格表!$B$4:$I$31,M8480,3),IF(AND(J8480&gt;1,J8480&lt;=2.2),INDEX(价格表!$B$4:$I$31,M8480,4),IF(AND(J8480&gt;2.2,J8480&lt;=3.3),INDEX(价格表!$B$4:$I$31,M8480,5),IF(AND(J8480&gt;3.3,J8480&lt;=4),INDEX(价格表!$B$4:$I$31,M8480,6),IF(AND(J8480&gt;4,J8480&lt;=5.5),INDEX(价格表!$B$4:$I$31,M8480,7),IF(J8480&gt;5.5,2.6+INDEX(价格表!$B$4:$I$31,M8480,8)*L8480)))))))</f>
        <v>2.15</v>
      </c>
    </row>
    <row r="8481" spans="1:14">
      <c r="A8481" s="20">
        <v>4311221355754</v>
      </c>
      <c r="B8481" s="18" t="s">
        <v>16</v>
      </c>
      <c r="C8481" s="21">
        <v>20201222</v>
      </c>
      <c r="D8481" s="21">
        <v>610538201209</v>
      </c>
      <c r="E8481" s="21" t="s">
        <v>16</v>
      </c>
      <c r="F8481" s="21">
        <v>20210101</v>
      </c>
      <c r="G8481" s="21" t="s">
        <v>17</v>
      </c>
      <c r="H8481" s="21" t="s">
        <v>27</v>
      </c>
      <c r="I8481" s="21" t="s">
        <v>128</v>
      </c>
      <c r="J8481" s="21">
        <v>1.44</v>
      </c>
      <c r="K8481" s="21" t="s">
        <v>20</v>
      </c>
      <c r="L8481">
        <f t="shared" si="154"/>
        <v>2</v>
      </c>
      <c r="M8481">
        <f>MATCH(H:H,价格表!$B$4:$B$35,0)</f>
        <v>3</v>
      </c>
      <c r="N8481" s="27">
        <f>IF(J8481&lt;=0.3,INDEX(价格表!$B$4:$I$31,M8481,2),IF(AND(J8481&gt;0.3,J8481&lt;=1),INDEX(价格表!$B$4:$I$31,M8481,3),IF(AND(J8481&gt;1,J8481&lt;=2.2),INDEX(价格表!$B$4:$I$31,M8481,4),IF(AND(J8481&gt;2.2,J8481&lt;=3.3),INDEX(价格表!$B$4:$I$31,M8481,5),IF(AND(J8481&gt;3.3,J8481&lt;=4),INDEX(价格表!$B$4:$I$31,M8481,6),IF(AND(J8481&gt;4,J8481&lt;=5.5),INDEX(价格表!$B$4:$I$31,M8481,7),IF(J8481&gt;5.5,2.6+INDEX(价格表!$B$4:$I$31,M8481,8)*L8481)))))))</f>
        <v>2.15</v>
      </c>
    </row>
    <row r="8482" spans="1:14">
      <c r="A8482" s="20">
        <v>4311221357361</v>
      </c>
      <c r="B8482" s="18" t="s">
        <v>16</v>
      </c>
      <c r="C8482" s="21">
        <v>20201222</v>
      </c>
      <c r="D8482" s="21">
        <v>610538201209</v>
      </c>
      <c r="E8482" s="21" t="s">
        <v>16</v>
      </c>
      <c r="F8482" s="21">
        <v>20210101</v>
      </c>
      <c r="G8482" s="21" t="s">
        <v>17</v>
      </c>
      <c r="H8482" s="21" t="s">
        <v>50</v>
      </c>
      <c r="I8482" s="21" t="s">
        <v>62</v>
      </c>
      <c r="J8482" s="21">
        <v>2.36</v>
      </c>
      <c r="K8482" s="21" t="s">
        <v>20</v>
      </c>
      <c r="L8482">
        <f t="shared" si="154"/>
        <v>3</v>
      </c>
      <c r="M8482">
        <f>MATCH(H:H,价格表!$B$4:$B$35,0)</f>
        <v>4</v>
      </c>
      <c r="N8482" s="27">
        <f>IF(J8482&lt;=0.3,INDEX(价格表!$B$4:$I$31,M8482,2),IF(AND(J8482&gt;0.3,J8482&lt;=1),INDEX(价格表!$B$4:$I$31,M8482,3),IF(AND(J8482&gt;1,J8482&lt;=2.2),INDEX(价格表!$B$4:$I$31,M8482,4),IF(AND(J8482&gt;2.2,J8482&lt;=3.3),INDEX(价格表!$B$4:$I$31,M8482,5),IF(AND(J8482&gt;3.3,J8482&lt;=4),INDEX(价格表!$B$4:$I$31,M8482,6),IF(AND(J8482&gt;4,J8482&lt;=5.5),INDEX(价格表!$B$4:$I$31,M8482,7),IF(J8482&gt;5.5,2.6+INDEX(价格表!$B$4:$I$31,M8482,8)*L8482)))))))</f>
        <v>2.5</v>
      </c>
    </row>
    <row r="8483" spans="1:14">
      <c r="A8483" s="20">
        <v>4311221357439</v>
      </c>
      <c r="B8483" s="18" t="s">
        <v>16</v>
      </c>
      <c r="C8483" s="21">
        <v>20201222</v>
      </c>
      <c r="D8483" s="21">
        <v>610538201209</v>
      </c>
      <c r="E8483" s="21" t="s">
        <v>16</v>
      </c>
      <c r="F8483" s="21">
        <v>20210101</v>
      </c>
      <c r="G8483" s="21" t="s">
        <v>17</v>
      </c>
      <c r="H8483" s="21" t="s">
        <v>56</v>
      </c>
      <c r="I8483" s="21" t="s">
        <v>57</v>
      </c>
      <c r="J8483" s="21">
        <v>1.44</v>
      </c>
      <c r="K8483" s="21" t="s">
        <v>20</v>
      </c>
      <c r="L8483">
        <f t="shared" si="154"/>
        <v>2</v>
      </c>
      <c r="M8483">
        <f>MATCH(H:H,价格表!$B$4:$B$35,0)</f>
        <v>11</v>
      </c>
      <c r="N8483" s="27">
        <f>IF(J8483&lt;=0.3,INDEX(价格表!$B$4:$I$31,M8483,2),IF(AND(J8483&gt;0.3,J8483&lt;=1),INDEX(价格表!$B$4:$I$31,M8483,3),IF(AND(J8483&gt;1,J8483&lt;=2.2),INDEX(价格表!$B$4:$I$31,M8483,4),IF(AND(J8483&gt;2.2,J8483&lt;=3.3),INDEX(价格表!$B$4:$I$31,M8483,5),IF(AND(J8483&gt;3.3,J8483&lt;=4),INDEX(价格表!$B$4:$I$31,M8483,6),IF(AND(J8483&gt;4,J8483&lt;=5.5),INDEX(价格表!$B$4:$I$31,M8483,7),IF(J8483&gt;5.5,2.6+INDEX(价格表!$B$4:$I$31,M8483,8)*L8483)))))))</f>
        <v>2.15</v>
      </c>
    </row>
    <row r="8484" spans="1:14">
      <c r="A8484" s="20">
        <v>4311221357455</v>
      </c>
      <c r="B8484" s="18" t="s">
        <v>16</v>
      </c>
      <c r="C8484" s="21">
        <v>20201222</v>
      </c>
      <c r="D8484" s="21">
        <v>610538201209</v>
      </c>
      <c r="E8484" s="21" t="s">
        <v>16</v>
      </c>
      <c r="F8484" s="21">
        <v>20210101</v>
      </c>
      <c r="G8484" s="21" t="s">
        <v>17</v>
      </c>
      <c r="H8484" s="21" t="s">
        <v>68</v>
      </c>
      <c r="I8484" s="21" t="s">
        <v>249</v>
      </c>
      <c r="J8484" s="21">
        <v>1.44</v>
      </c>
      <c r="K8484" s="21" t="s">
        <v>20</v>
      </c>
      <c r="L8484">
        <f t="shared" si="154"/>
        <v>2</v>
      </c>
      <c r="M8484">
        <f>MATCH(H:H,价格表!$B$4:$B$35,0)</f>
        <v>5</v>
      </c>
      <c r="N8484" s="27">
        <f>IF(J8484&lt;=0.3,INDEX(价格表!$B$4:$I$31,M8484,2),IF(AND(J8484&gt;0.3,J8484&lt;=1),INDEX(价格表!$B$4:$I$31,M8484,3),IF(AND(J8484&gt;1,J8484&lt;=2.2),INDEX(价格表!$B$4:$I$31,M8484,4),IF(AND(J8484&gt;2.2,J8484&lt;=3.3),INDEX(价格表!$B$4:$I$31,M8484,5),IF(AND(J8484&gt;3.3,J8484&lt;=4),INDEX(价格表!$B$4:$I$31,M8484,6),IF(AND(J8484&gt;4,J8484&lt;=5.5),INDEX(价格表!$B$4:$I$31,M8484,7),IF(J8484&gt;5.5,2.6+INDEX(价格表!$B$4:$I$31,M8484,8)*L8484)))))))</f>
        <v>2.15</v>
      </c>
    </row>
    <row r="8485" spans="1:14">
      <c r="A8485" s="20">
        <v>4311221357470</v>
      </c>
      <c r="B8485" s="18" t="s">
        <v>16</v>
      </c>
      <c r="C8485" s="21">
        <v>20201222</v>
      </c>
      <c r="D8485" s="21">
        <v>610538201209</v>
      </c>
      <c r="E8485" s="21" t="s">
        <v>16</v>
      </c>
      <c r="F8485" s="21">
        <v>20210101</v>
      </c>
      <c r="G8485" s="21" t="s">
        <v>17</v>
      </c>
      <c r="H8485" s="21" t="s">
        <v>123</v>
      </c>
      <c r="I8485" s="21" t="s">
        <v>368</v>
      </c>
      <c r="J8485" s="21">
        <v>1.44</v>
      </c>
      <c r="K8485" s="21" t="s">
        <v>20</v>
      </c>
      <c r="L8485">
        <f t="shared" si="154"/>
        <v>2</v>
      </c>
      <c r="M8485">
        <f>MATCH(H:H,价格表!$B$4:$B$35,0)</f>
        <v>30</v>
      </c>
      <c r="N8485" s="27">
        <f>L8485*7+3</f>
        <v>17</v>
      </c>
    </row>
    <row r="8486" spans="1:14">
      <c r="A8486" s="20">
        <v>4311221357471</v>
      </c>
      <c r="B8486" s="18" t="s">
        <v>16</v>
      </c>
      <c r="C8486" s="21">
        <v>20201222</v>
      </c>
      <c r="D8486" s="21">
        <v>610538201209</v>
      </c>
      <c r="E8486" s="21" t="s">
        <v>16</v>
      </c>
      <c r="F8486" s="21">
        <v>20210101</v>
      </c>
      <c r="G8486" s="21" t="s">
        <v>17</v>
      </c>
      <c r="H8486" s="21" t="s">
        <v>30</v>
      </c>
      <c r="I8486" s="21" t="s">
        <v>360</v>
      </c>
      <c r="J8486" s="21">
        <v>1.44</v>
      </c>
      <c r="K8486" s="21" t="s">
        <v>20</v>
      </c>
      <c r="L8486">
        <f t="shared" si="154"/>
        <v>2</v>
      </c>
      <c r="M8486">
        <f>MATCH(H:H,价格表!$B$4:$B$35,0)</f>
        <v>16</v>
      </c>
      <c r="N8486" s="27">
        <f>IF(J8486&lt;=0.3,INDEX(价格表!$B$4:$I$31,M8486,2),IF(AND(J8486&gt;0.3,J8486&lt;=1),INDEX(价格表!$B$4:$I$31,M8486,3),IF(AND(J8486&gt;1,J8486&lt;=2.2),INDEX(价格表!$B$4:$I$31,M8486,4),IF(AND(J8486&gt;2.2,J8486&lt;=3.3),INDEX(价格表!$B$4:$I$31,M8486,5),IF(AND(J8486&gt;3.3,J8486&lt;=4),INDEX(价格表!$B$4:$I$31,M8486,6),IF(AND(J8486&gt;4,J8486&lt;=5.5),INDEX(价格表!$B$4:$I$31,M8486,7),IF(J8486&gt;5.5,2.6+INDEX(价格表!$B$4:$I$31,M8486,8)*L8486)))))))</f>
        <v>2.15</v>
      </c>
    </row>
    <row r="8487" spans="1:14">
      <c r="A8487" s="20">
        <v>4311221357472</v>
      </c>
      <c r="B8487" s="18" t="s">
        <v>16</v>
      </c>
      <c r="C8487" s="21">
        <v>20201222</v>
      </c>
      <c r="D8487" s="21">
        <v>610538201209</v>
      </c>
      <c r="E8487" s="21" t="s">
        <v>16</v>
      </c>
      <c r="F8487" s="21">
        <v>20210101</v>
      </c>
      <c r="G8487" s="21" t="s">
        <v>17</v>
      </c>
      <c r="H8487" s="21" t="s">
        <v>88</v>
      </c>
      <c r="I8487" s="21" t="s">
        <v>101</v>
      </c>
      <c r="J8487" s="21">
        <v>1.5</v>
      </c>
      <c r="K8487" s="21" t="s">
        <v>20</v>
      </c>
      <c r="L8487">
        <f t="shared" si="154"/>
        <v>2</v>
      </c>
      <c r="M8487">
        <f>MATCH(H:H,价格表!$B$4:$B$35,0)</f>
        <v>19</v>
      </c>
      <c r="N8487" s="27">
        <f>IF(J8487&lt;=0.3,INDEX(价格表!$B$4:$I$31,M8487,2),IF(AND(J8487&gt;0.3,J8487&lt;=1),INDEX(价格表!$B$4:$I$31,M8487,3),IF(AND(J8487&gt;1,J8487&lt;=2.2),INDEX(价格表!$B$4:$I$31,M8487,4),IF(AND(J8487&gt;2.2,J8487&lt;=3.3),INDEX(价格表!$B$4:$I$31,M8487,5),IF(AND(J8487&gt;3.3,J8487&lt;=4),INDEX(价格表!$B$4:$I$31,M8487,6),IF(AND(J8487&gt;4,J8487&lt;=5.5),INDEX(价格表!$B$4:$I$31,M8487,7),IF(J8487&gt;5.5,2.6+INDEX(价格表!$B$4:$I$31,M8487,8)*L8487)))))))</f>
        <v>2.15</v>
      </c>
    </row>
    <row r="8488" spans="1:14">
      <c r="A8488" s="20">
        <v>4311221357474</v>
      </c>
      <c r="B8488" s="18" t="s">
        <v>16</v>
      </c>
      <c r="C8488" s="21">
        <v>20201222</v>
      </c>
      <c r="D8488" s="21">
        <v>610538201209</v>
      </c>
      <c r="E8488" s="21" t="s">
        <v>16</v>
      </c>
      <c r="F8488" s="21">
        <v>20210101</v>
      </c>
      <c r="G8488" s="21" t="s">
        <v>17</v>
      </c>
      <c r="H8488" s="21" t="s">
        <v>54</v>
      </c>
      <c r="I8488" s="21" t="s">
        <v>78</v>
      </c>
      <c r="J8488" s="21">
        <v>1.44</v>
      </c>
      <c r="K8488" s="21" t="s">
        <v>20</v>
      </c>
      <c r="L8488">
        <f t="shared" si="154"/>
        <v>2</v>
      </c>
      <c r="M8488">
        <f>MATCH(H:H,价格表!$B$4:$B$35,0)</f>
        <v>14</v>
      </c>
      <c r="N8488" s="27">
        <f>IF(J8488&lt;=0.3,INDEX(价格表!$B$4:$I$31,M8488,2),IF(AND(J8488&gt;0.3,J8488&lt;=1),INDEX(价格表!$B$4:$I$31,M8488,3),IF(AND(J8488&gt;1,J8488&lt;=2.2),INDEX(价格表!$B$4:$I$31,M8488,4),IF(AND(J8488&gt;2.2,J8488&lt;=3.3),INDEX(价格表!$B$4:$I$31,M8488,5),IF(AND(J8488&gt;3.3,J8488&lt;=4),INDEX(价格表!$B$4:$I$31,M8488,6),IF(AND(J8488&gt;4,J8488&lt;=5.5),INDEX(价格表!$B$4:$I$31,M8488,7),IF(J8488&gt;5.5,2.6+INDEX(价格表!$B$4:$I$31,M8488,8)*L8488)))))))</f>
        <v>2.15</v>
      </c>
    </row>
    <row r="8489" spans="1:14">
      <c r="A8489" s="20">
        <v>4311221357475</v>
      </c>
      <c r="B8489" s="18" t="s">
        <v>16</v>
      </c>
      <c r="C8489" s="21">
        <v>20201222</v>
      </c>
      <c r="D8489" s="21">
        <v>610538201209</v>
      </c>
      <c r="E8489" s="21" t="s">
        <v>16</v>
      </c>
      <c r="F8489" s="21">
        <v>20210101</v>
      </c>
      <c r="G8489" s="21" t="s">
        <v>17</v>
      </c>
      <c r="H8489" s="21" t="s">
        <v>39</v>
      </c>
      <c r="I8489" s="21" t="s">
        <v>245</v>
      </c>
      <c r="J8489" s="21">
        <v>1.44</v>
      </c>
      <c r="K8489" s="21" t="s">
        <v>20</v>
      </c>
      <c r="L8489">
        <f t="shared" si="154"/>
        <v>2</v>
      </c>
      <c r="M8489">
        <f>MATCH(H:H,价格表!$B$4:$B$35,0)</f>
        <v>23</v>
      </c>
      <c r="N8489" s="27">
        <f>IF(J8489&lt;=0.3,INDEX(价格表!$B$4:$I$31,M8489,2),IF(AND(J8489&gt;0.3,J8489&lt;=1),INDEX(价格表!$B$4:$I$31,M8489,3),IF(AND(J8489&gt;1,J8489&lt;=2.2),INDEX(价格表!$B$4:$I$31,M8489,4),IF(AND(J8489&gt;2.2,J8489&lt;=3.3),INDEX(价格表!$B$4:$I$31,M8489,5),IF(AND(J8489&gt;3.3,J8489&lt;=4),INDEX(价格表!$B$4:$I$31,M8489,6),IF(AND(J8489&gt;4,J8489&lt;=5.5),INDEX(价格表!$B$4:$I$31,M8489,7),IF(J8489&gt;5.5,2.6+INDEX(价格表!$B$4:$I$31,M8489,8)*L8489)))))))</f>
        <v>2.15</v>
      </c>
    </row>
    <row r="8490" spans="1:14">
      <c r="A8490" s="20">
        <v>4311221357476</v>
      </c>
      <c r="B8490" s="18" t="s">
        <v>16</v>
      </c>
      <c r="C8490" s="21">
        <v>20201222</v>
      </c>
      <c r="D8490" s="21">
        <v>610538201209</v>
      </c>
      <c r="E8490" s="21" t="s">
        <v>16</v>
      </c>
      <c r="F8490" s="21">
        <v>20210101</v>
      </c>
      <c r="G8490" s="21" t="s">
        <v>17</v>
      </c>
      <c r="H8490" s="21" t="s">
        <v>35</v>
      </c>
      <c r="I8490" s="21" t="s">
        <v>170</v>
      </c>
      <c r="J8490" s="21">
        <v>1.44</v>
      </c>
      <c r="K8490" s="21" t="s">
        <v>20</v>
      </c>
      <c r="L8490">
        <f t="shared" si="154"/>
        <v>2</v>
      </c>
      <c r="M8490">
        <f>MATCH(H:H,价格表!$B$4:$B$35,0)</f>
        <v>22</v>
      </c>
      <c r="N8490" s="27">
        <f>IF(J8490&lt;=0.3,INDEX(价格表!$B$4:$I$31,M8490,2),IF(AND(J8490&gt;0.3,J8490&lt;=1),INDEX(价格表!$B$4:$I$31,M8490,3),IF(AND(J8490&gt;1,J8490&lt;=2.2),INDEX(价格表!$B$4:$I$31,M8490,4),IF(AND(J8490&gt;2.2,J8490&lt;=3.3),INDEX(价格表!$B$4:$I$31,M8490,5),IF(AND(J8490&gt;3.3,J8490&lt;=4),INDEX(价格表!$B$4:$I$31,M8490,6),IF(AND(J8490&gt;4,J8490&lt;=5.5),INDEX(价格表!$B$4:$I$31,M8490,7),IF(J8490&gt;5.5,2.6+INDEX(价格表!$B$4:$I$31,M8490,8)*L8490)))))))</f>
        <v>2.15</v>
      </c>
    </row>
    <row r="8491" spans="1:14">
      <c r="A8491" s="20">
        <v>4311221357477</v>
      </c>
      <c r="B8491" s="18" t="s">
        <v>16</v>
      </c>
      <c r="C8491" s="21">
        <v>20201222</v>
      </c>
      <c r="D8491" s="21">
        <v>610538201209</v>
      </c>
      <c r="E8491" s="21" t="s">
        <v>16</v>
      </c>
      <c r="F8491" s="21">
        <v>20210101</v>
      </c>
      <c r="G8491" s="21" t="s">
        <v>17</v>
      </c>
      <c r="H8491" s="21" t="s">
        <v>45</v>
      </c>
      <c r="I8491" s="21" t="s">
        <v>48</v>
      </c>
      <c r="J8491" s="21">
        <v>1.44</v>
      </c>
      <c r="K8491" s="21" t="s">
        <v>20</v>
      </c>
      <c r="L8491">
        <f t="shared" si="154"/>
        <v>2</v>
      </c>
      <c r="M8491">
        <f>MATCH(H:H,价格表!$B$4:$B$35,0)</f>
        <v>9</v>
      </c>
      <c r="N8491" s="27">
        <f>IF(J8491&lt;=0.3,INDEX(价格表!$B$4:$I$31,M8491,2),IF(AND(J8491&gt;0.3,J8491&lt;=1),INDEX(价格表!$B$4:$I$31,M8491,3),IF(AND(J8491&gt;1,J8491&lt;=2.2),INDEX(价格表!$B$4:$I$31,M8491,4),IF(AND(J8491&gt;2.2,J8491&lt;=3.3),INDEX(价格表!$B$4:$I$31,M8491,5),IF(AND(J8491&gt;3.3,J8491&lt;=4),INDEX(价格表!$B$4:$I$31,M8491,6),IF(AND(J8491&gt;4,J8491&lt;=5.5),INDEX(价格表!$B$4:$I$31,M8491,7),IF(J8491&gt;5.5,2.6+INDEX(价格表!$B$4:$I$31,M8491,8)*L8491)))))))</f>
        <v>2.15</v>
      </c>
    </row>
    <row r="8492" spans="1:14">
      <c r="A8492" s="20">
        <v>4311221357479</v>
      </c>
      <c r="B8492" s="18" t="s">
        <v>16</v>
      </c>
      <c r="C8492" s="21">
        <v>20201222</v>
      </c>
      <c r="D8492" s="21">
        <v>610538201209</v>
      </c>
      <c r="E8492" s="21" t="s">
        <v>16</v>
      </c>
      <c r="F8492" s="21">
        <v>20210101</v>
      </c>
      <c r="G8492" s="21" t="s">
        <v>17</v>
      </c>
      <c r="H8492" s="21" t="s">
        <v>18</v>
      </c>
      <c r="I8492" s="21" t="s">
        <v>185</v>
      </c>
      <c r="J8492" s="21">
        <v>1.44</v>
      </c>
      <c r="K8492" s="21" t="s">
        <v>20</v>
      </c>
      <c r="L8492">
        <f t="shared" si="154"/>
        <v>2</v>
      </c>
      <c r="M8492">
        <f>MATCH(H:H,价格表!$B$4:$B$35,0)</f>
        <v>1</v>
      </c>
      <c r="N8492" s="27">
        <f>IF(J8492&lt;=0.3,INDEX(价格表!$B$4:$I$31,M8492,2),IF(AND(J8492&gt;0.3,J8492&lt;=1),INDEX(价格表!$B$4:$I$31,M8492,3),IF(AND(J8492&gt;1,J8492&lt;=2.2),INDEX(价格表!$B$4:$I$31,M8492,4),IF(AND(J8492&gt;2.2,J8492&lt;=3.3),INDEX(价格表!$B$4:$I$31,M8492,5),IF(AND(J8492&gt;3.3,J8492&lt;=4),INDEX(价格表!$B$4:$I$31,M8492,6),IF(AND(J8492&gt;4,J8492&lt;=5.5),INDEX(价格表!$B$4:$I$31,M8492,7),IF(J8492&gt;5.5,2.6+INDEX(价格表!$B$4:$I$31,M8492,8)*L8492)))))))</f>
        <v>2.15</v>
      </c>
    </row>
    <row r="8493" spans="1:14">
      <c r="A8493" s="20">
        <v>4311221360901</v>
      </c>
      <c r="B8493" s="18" t="s">
        <v>16</v>
      </c>
      <c r="C8493" s="21">
        <v>20201222</v>
      </c>
      <c r="D8493" s="21">
        <v>610538201209</v>
      </c>
      <c r="E8493" s="21" t="s">
        <v>16</v>
      </c>
      <c r="F8493" s="21">
        <v>20210101</v>
      </c>
      <c r="G8493" s="21" t="s">
        <v>17</v>
      </c>
      <c r="H8493" s="21" t="s">
        <v>21</v>
      </c>
      <c r="I8493" s="21" t="s">
        <v>22</v>
      </c>
      <c r="J8493" s="21">
        <v>1.44</v>
      </c>
      <c r="K8493" s="21" t="s">
        <v>20</v>
      </c>
      <c r="L8493">
        <f t="shared" si="154"/>
        <v>2</v>
      </c>
      <c r="M8493">
        <f>MATCH(H:H,价格表!$B$4:$B$35,0)</f>
        <v>20</v>
      </c>
      <c r="N8493" s="27">
        <f>IF(J8493&lt;=0.3,INDEX(价格表!$B$4:$I$31,M8493,2),IF(AND(J8493&gt;0.3,J8493&lt;=1),INDEX(价格表!$B$4:$I$31,M8493,3),IF(AND(J8493&gt;1,J8493&lt;=2.2),INDEX(价格表!$B$4:$I$31,M8493,4),IF(AND(J8493&gt;2.2,J8493&lt;=3.3),INDEX(价格表!$B$4:$I$31,M8493,5),IF(AND(J8493&gt;3.3,J8493&lt;=4),INDEX(价格表!$B$4:$I$31,M8493,6),IF(AND(J8493&gt;4,J8493&lt;=5.5),INDEX(价格表!$B$4:$I$31,M8493,7),IF(J8493&gt;5.5,2.6+INDEX(价格表!$B$4:$I$31,M8493,8)*L8493)))))))</f>
        <v>2.15</v>
      </c>
    </row>
    <row r="8494" spans="1:14">
      <c r="A8494" s="20">
        <v>4311221360903</v>
      </c>
      <c r="B8494" s="18" t="s">
        <v>16</v>
      </c>
      <c r="C8494" s="21">
        <v>20201222</v>
      </c>
      <c r="D8494" s="21">
        <v>610538201209</v>
      </c>
      <c r="E8494" s="21" t="s">
        <v>16</v>
      </c>
      <c r="F8494" s="21">
        <v>20210101</v>
      </c>
      <c r="G8494" s="21" t="s">
        <v>17</v>
      </c>
      <c r="H8494" s="21" t="s">
        <v>75</v>
      </c>
      <c r="I8494" s="21" t="s">
        <v>111</v>
      </c>
      <c r="J8494" s="21">
        <v>1.44</v>
      </c>
      <c r="K8494" s="21" t="s">
        <v>20</v>
      </c>
      <c r="L8494">
        <f t="shared" si="154"/>
        <v>2</v>
      </c>
      <c r="M8494">
        <f>MATCH(H:H,价格表!$B$4:$B$35,0)</f>
        <v>24</v>
      </c>
      <c r="N8494" s="27">
        <f>IF(J8494&lt;=0.3,INDEX(价格表!$B$4:$I$31,M8494,2),IF(AND(J8494&gt;0.3,J8494&lt;=1),INDEX(价格表!$B$4:$I$31,M8494,3),IF(AND(J8494&gt;1,J8494&lt;=2.2),INDEX(价格表!$B$4:$I$31,M8494,4),IF(AND(J8494&gt;2.2,J8494&lt;=3.3),INDEX(价格表!$B$4:$I$31,M8494,5),IF(AND(J8494&gt;3.3,J8494&lt;=4),INDEX(价格表!$B$4:$I$31,M8494,6),IF(AND(J8494&gt;4,J8494&lt;=5.5),INDEX(价格表!$B$4:$I$31,M8494,7),IF(J8494&gt;5.5,2.6+INDEX(价格表!$B$4:$I$31,M8494,8)*L8494)))))))</f>
        <v>2.15</v>
      </c>
    </row>
    <row r="8495" spans="1:14">
      <c r="A8495" s="20">
        <v>4311221360904</v>
      </c>
      <c r="B8495" s="18" t="s">
        <v>16</v>
      </c>
      <c r="C8495" s="21">
        <v>20201222</v>
      </c>
      <c r="D8495" s="21">
        <v>610538201209</v>
      </c>
      <c r="E8495" s="21" t="s">
        <v>16</v>
      </c>
      <c r="F8495" s="21">
        <v>20210101</v>
      </c>
      <c r="G8495" s="21" t="s">
        <v>17</v>
      </c>
      <c r="H8495" s="21" t="s">
        <v>73</v>
      </c>
      <c r="I8495" s="21" t="s">
        <v>92</v>
      </c>
      <c r="J8495" s="21">
        <v>1.44</v>
      </c>
      <c r="K8495" s="21" t="s">
        <v>20</v>
      </c>
      <c r="L8495">
        <f t="shared" si="154"/>
        <v>2</v>
      </c>
      <c r="M8495">
        <f>MATCH(H:H,价格表!$B$4:$B$35,0)</f>
        <v>7</v>
      </c>
      <c r="N8495" s="27">
        <f>IF(J8495&lt;=0.3,INDEX(价格表!$B$4:$I$31,M8495,2),IF(AND(J8495&gt;0.3,J8495&lt;=1),INDEX(价格表!$B$4:$I$31,M8495,3),IF(AND(J8495&gt;1,J8495&lt;=2.2),INDEX(价格表!$B$4:$I$31,M8495,4),IF(AND(J8495&gt;2.2,J8495&lt;=3.3),INDEX(价格表!$B$4:$I$31,M8495,5),IF(AND(J8495&gt;3.3,J8495&lt;=4),INDEX(价格表!$B$4:$I$31,M8495,6),IF(AND(J8495&gt;4,J8495&lt;=5.5),INDEX(价格表!$B$4:$I$31,M8495,7),IF(J8495&gt;5.5,2.6+INDEX(价格表!$B$4:$I$31,M8495,8)*L8495)))))))</f>
        <v>2.15</v>
      </c>
    </row>
    <row r="8496" spans="1:14">
      <c r="A8496" s="20">
        <v>4311221360906</v>
      </c>
      <c r="B8496" s="18" t="s">
        <v>16</v>
      </c>
      <c r="C8496" s="21">
        <v>20201222</v>
      </c>
      <c r="D8496" s="21">
        <v>610538201209</v>
      </c>
      <c r="E8496" s="21" t="s">
        <v>16</v>
      </c>
      <c r="F8496" s="21">
        <v>20210101</v>
      </c>
      <c r="G8496" s="21" t="s">
        <v>17</v>
      </c>
      <c r="H8496" s="21" t="s">
        <v>73</v>
      </c>
      <c r="I8496" s="21" t="s">
        <v>184</v>
      </c>
      <c r="J8496" s="21">
        <v>1.44</v>
      </c>
      <c r="K8496" s="21" t="s">
        <v>20</v>
      </c>
      <c r="L8496">
        <f t="shared" si="154"/>
        <v>2</v>
      </c>
      <c r="M8496">
        <f>MATCH(H:H,价格表!$B$4:$B$35,0)</f>
        <v>7</v>
      </c>
      <c r="N8496" s="27">
        <f>IF(J8496&lt;=0.3,INDEX(价格表!$B$4:$I$31,M8496,2),IF(AND(J8496&gt;0.3,J8496&lt;=1),INDEX(价格表!$B$4:$I$31,M8496,3),IF(AND(J8496&gt;1,J8496&lt;=2.2),INDEX(价格表!$B$4:$I$31,M8496,4),IF(AND(J8496&gt;2.2,J8496&lt;=3.3),INDEX(价格表!$B$4:$I$31,M8496,5),IF(AND(J8496&gt;3.3,J8496&lt;=4),INDEX(价格表!$B$4:$I$31,M8496,6),IF(AND(J8496&gt;4,J8496&lt;=5.5),INDEX(价格表!$B$4:$I$31,M8496,7),IF(J8496&gt;5.5,2.6+INDEX(价格表!$B$4:$I$31,M8496,8)*L8496)))))))</f>
        <v>2.15</v>
      </c>
    </row>
    <row r="8497" spans="1:14">
      <c r="A8497" s="20">
        <v>4311221360907</v>
      </c>
      <c r="B8497" s="18" t="s">
        <v>16</v>
      </c>
      <c r="C8497" s="21">
        <v>20201222</v>
      </c>
      <c r="D8497" s="21">
        <v>610538201209</v>
      </c>
      <c r="E8497" s="21" t="s">
        <v>16</v>
      </c>
      <c r="F8497" s="21">
        <v>20210101</v>
      </c>
      <c r="G8497" s="21" t="s">
        <v>17</v>
      </c>
      <c r="H8497" s="21" t="s">
        <v>43</v>
      </c>
      <c r="I8497" s="21" t="s">
        <v>79</v>
      </c>
      <c r="J8497" s="21">
        <v>1.44</v>
      </c>
      <c r="K8497" s="21" t="s">
        <v>20</v>
      </c>
      <c r="L8497">
        <f t="shared" si="154"/>
        <v>2</v>
      </c>
      <c r="M8497">
        <f>MATCH(H:H,价格表!$B$4:$B$35,0)</f>
        <v>10</v>
      </c>
      <c r="N8497" s="27">
        <f>IF(J8497&lt;=0.3,INDEX(价格表!$B$4:$I$31,M8497,2),IF(AND(J8497&gt;0.3,J8497&lt;=1),INDEX(价格表!$B$4:$I$31,M8497,3),IF(AND(J8497&gt;1,J8497&lt;=2.2),INDEX(价格表!$B$4:$I$31,M8497,4),IF(AND(J8497&gt;2.2,J8497&lt;=3.3),INDEX(价格表!$B$4:$I$31,M8497,5),IF(AND(J8497&gt;3.3,J8497&lt;=4),INDEX(价格表!$B$4:$I$31,M8497,6),IF(AND(J8497&gt;4,J8497&lt;=5.5),INDEX(价格表!$B$4:$I$31,M8497,7),IF(J8497&gt;5.5,2.6+INDEX(价格表!$B$4:$I$31,M8497,8)*L8497)))))))</f>
        <v>2.15</v>
      </c>
    </row>
    <row r="8498" spans="1:14">
      <c r="A8498" s="20">
        <v>4311221360908</v>
      </c>
      <c r="B8498" s="18" t="s">
        <v>16</v>
      </c>
      <c r="C8498" s="21">
        <v>20201222</v>
      </c>
      <c r="D8498" s="21">
        <v>610538201209</v>
      </c>
      <c r="E8498" s="21" t="s">
        <v>16</v>
      </c>
      <c r="F8498" s="21">
        <v>20210101</v>
      </c>
      <c r="G8498" s="21" t="s">
        <v>17</v>
      </c>
      <c r="H8498" s="21" t="s">
        <v>45</v>
      </c>
      <c r="I8498" s="21" t="s">
        <v>352</v>
      </c>
      <c r="J8498" s="21">
        <v>1.44</v>
      </c>
      <c r="K8498" s="21" t="s">
        <v>20</v>
      </c>
      <c r="L8498">
        <f t="shared" si="154"/>
        <v>2</v>
      </c>
      <c r="M8498">
        <f>MATCH(H:H,价格表!$B$4:$B$35,0)</f>
        <v>9</v>
      </c>
      <c r="N8498" s="27">
        <f>IF(J8498&lt;=0.3,INDEX(价格表!$B$4:$I$31,M8498,2),IF(AND(J8498&gt;0.3,J8498&lt;=1),INDEX(价格表!$B$4:$I$31,M8498,3),IF(AND(J8498&gt;1,J8498&lt;=2.2),INDEX(价格表!$B$4:$I$31,M8498,4),IF(AND(J8498&gt;2.2,J8498&lt;=3.3),INDEX(价格表!$B$4:$I$31,M8498,5),IF(AND(J8498&gt;3.3,J8498&lt;=4),INDEX(价格表!$B$4:$I$31,M8498,6),IF(AND(J8498&gt;4,J8498&lt;=5.5),INDEX(价格表!$B$4:$I$31,M8498,7),IF(J8498&gt;5.5,2.6+INDEX(价格表!$B$4:$I$31,M8498,8)*L8498)))))))</f>
        <v>2.15</v>
      </c>
    </row>
    <row r="8499" spans="1:14">
      <c r="A8499" s="20">
        <v>4311221360909</v>
      </c>
      <c r="B8499" s="18" t="s">
        <v>16</v>
      </c>
      <c r="C8499" s="21">
        <v>20201222</v>
      </c>
      <c r="D8499" s="21">
        <v>610538201209</v>
      </c>
      <c r="E8499" s="21" t="s">
        <v>16</v>
      </c>
      <c r="F8499" s="21">
        <v>20210101</v>
      </c>
      <c r="G8499" s="21" t="s">
        <v>17</v>
      </c>
      <c r="H8499" s="21" t="s">
        <v>21</v>
      </c>
      <c r="I8499" s="21" t="s">
        <v>363</v>
      </c>
      <c r="J8499" s="21">
        <v>1.44</v>
      </c>
      <c r="K8499" s="21" t="s">
        <v>20</v>
      </c>
      <c r="L8499">
        <f t="shared" si="154"/>
        <v>2</v>
      </c>
      <c r="M8499">
        <f>MATCH(H:H,价格表!$B$4:$B$35,0)</f>
        <v>20</v>
      </c>
      <c r="N8499" s="27">
        <f>IF(J8499&lt;=0.3,INDEX(价格表!$B$4:$I$31,M8499,2),IF(AND(J8499&gt;0.3,J8499&lt;=1),INDEX(价格表!$B$4:$I$31,M8499,3),IF(AND(J8499&gt;1,J8499&lt;=2.2),INDEX(价格表!$B$4:$I$31,M8499,4),IF(AND(J8499&gt;2.2,J8499&lt;=3.3),INDEX(价格表!$B$4:$I$31,M8499,5),IF(AND(J8499&gt;3.3,J8499&lt;=4),INDEX(价格表!$B$4:$I$31,M8499,6),IF(AND(J8499&gt;4,J8499&lt;=5.5),INDEX(价格表!$B$4:$I$31,M8499,7),IF(J8499&gt;5.5,2.6+INDEX(价格表!$B$4:$I$31,M8499,8)*L8499)))))))</f>
        <v>2.15</v>
      </c>
    </row>
    <row r="8500" spans="1:14">
      <c r="A8500" s="20">
        <v>4311221360910</v>
      </c>
      <c r="B8500" s="18" t="s">
        <v>16</v>
      </c>
      <c r="C8500" s="21">
        <v>20201222</v>
      </c>
      <c r="D8500" s="21">
        <v>610538201209</v>
      </c>
      <c r="E8500" s="21" t="s">
        <v>16</v>
      </c>
      <c r="F8500" s="21">
        <v>20210101</v>
      </c>
      <c r="G8500" s="21" t="s">
        <v>17</v>
      </c>
      <c r="H8500" s="21" t="s">
        <v>82</v>
      </c>
      <c r="I8500" s="21" t="s">
        <v>83</v>
      </c>
      <c r="J8500" s="21">
        <v>1.51</v>
      </c>
      <c r="K8500" s="21" t="s">
        <v>20</v>
      </c>
      <c r="L8500">
        <f t="shared" si="154"/>
        <v>2</v>
      </c>
      <c r="M8500">
        <f>MATCH(H:H,价格表!$B$4:$B$35,0)</f>
        <v>2</v>
      </c>
      <c r="N8500" s="27">
        <f>IF(J8500&lt;=0.3,INDEX(价格表!$B$4:$I$31,M8500,2),IF(AND(J8500&gt;0.3,J8500&lt;=1),INDEX(价格表!$B$4:$I$31,M8500,3),IF(AND(J8500&gt;1,J8500&lt;=2.2),INDEX(价格表!$B$4:$I$31,M8500,4),IF(AND(J8500&gt;2.2,J8500&lt;=3.3),INDEX(价格表!$B$4:$I$31,M8500,5),IF(AND(J8500&gt;3.3,J8500&lt;=4),INDEX(价格表!$B$4:$I$31,M8500,6),IF(AND(J8500&gt;4,J8500&lt;=5.5),INDEX(价格表!$B$4:$I$31,M8500,7),IF(J8500&gt;5.5,2.6+INDEX(价格表!$B$4:$I$31,M8500,8)*L8500)))))))</f>
        <v>2.15</v>
      </c>
    </row>
    <row r="8501" spans="1:14">
      <c r="A8501" s="20">
        <v>4311221362355</v>
      </c>
      <c r="B8501" s="18" t="s">
        <v>16</v>
      </c>
      <c r="C8501" s="21">
        <v>20201222</v>
      </c>
      <c r="D8501" s="21">
        <v>610538201209</v>
      </c>
      <c r="E8501" s="21" t="s">
        <v>16</v>
      </c>
      <c r="F8501" s="21">
        <v>20210101</v>
      </c>
      <c r="G8501" s="21" t="s">
        <v>17</v>
      </c>
      <c r="H8501" s="21" t="s">
        <v>75</v>
      </c>
      <c r="I8501" s="21" t="s">
        <v>76</v>
      </c>
      <c r="J8501" s="21">
        <v>1.44</v>
      </c>
      <c r="K8501" s="21" t="s">
        <v>20</v>
      </c>
      <c r="L8501">
        <f t="shared" si="154"/>
        <v>2</v>
      </c>
      <c r="M8501">
        <f>MATCH(H:H,价格表!$B$4:$B$35,0)</f>
        <v>24</v>
      </c>
      <c r="N8501" s="27">
        <f>IF(J8501&lt;=0.3,INDEX(价格表!$B$4:$I$31,M8501,2),IF(AND(J8501&gt;0.3,J8501&lt;=1),INDEX(价格表!$B$4:$I$31,M8501,3),IF(AND(J8501&gt;1,J8501&lt;=2.2),INDEX(价格表!$B$4:$I$31,M8501,4),IF(AND(J8501&gt;2.2,J8501&lt;=3.3),INDEX(价格表!$B$4:$I$31,M8501,5),IF(AND(J8501&gt;3.3,J8501&lt;=4),INDEX(价格表!$B$4:$I$31,M8501,6),IF(AND(J8501&gt;4,J8501&lt;=5.5),INDEX(价格表!$B$4:$I$31,M8501,7),IF(J8501&gt;5.5,2.6+INDEX(价格表!$B$4:$I$31,M8501,8)*L8501)))))))</f>
        <v>2.15</v>
      </c>
    </row>
    <row r="8502" spans="1:14">
      <c r="A8502" s="20">
        <v>4311221362356</v>
      </c>
      <c r="B8502" s="18" t="s">
        <v>16</v>
      </c>
      <c r="C8502" s="21">
        <v>20201222</v>
      </c>
      <c r="D8502" s="21">
        <v>610538201209</v>
      </c>
      <c r="E8502" s="21" t="s">
        <v>16</v>
      </c>
      <c r="F8502" s="21">
        <v>20210101</v>
      </c>
      <c r="G8502" s="21" t="s">
        <v>17</v>
      </c>
      <c r="H8502" s="21" t="s">
        <v>43</v>
      </c>
      <c r="I8502" s="21" t="s">
        <v>95</v>
      </c>
      <c r="J8502" s="21">
        <v>1.44</v>
      </c>
      <c r="K8502" s="21" t="s">
        <v>20</v>
      </c>
      <c r="L8502">
        <f t="shared" si="154"/>
        <v>2</v>
      </c>
      <c r="M8502">
        <f>MATCH(H:H,价格表!$B$4:$B$35,0)</f>
        <v>10</v>
      </c>
      <c r="N8502" s="27">
        <f>IF(J8502&lt;=0.3,INDEX(价格表!$B$4:$I$31,M8502,2),IF(AND(J8502&gt;0.3,J8502&lt;=1),INDEX(价格表!$B$4:$I$31,M8502,3),IF(AND(J8502&gt;1,J8502&lt;=2.2),INDEX(价格表!$B$4:$I$31,M8502,4),IF(AND(J8502&gt;2.2,J8502&lt;=3.3),INDEX(价格表!$B$4:$I$31,M8502,5),IF(AND(J8502&gt;3.3,J8502&lt;=4),INDEX(价格表!$B$4:$I$31,M8502,6),IF(AND(J8502&gt;4,J8502&lt;=5.5),INDEX(价格表!$B$4:$I$31,M8502,7),IF(J8502&gt;5.5,2.6+INDEX(价格表!$B$4:$I$31,M8502,8)*L8502)))))))</f>
        <v>2.15</v>
      </c>
    </row>
    <row r="8503" spans="1:14">
      <c r="A8503" s="20">
        <v>4311221362357</v>
      </c>
      <c r="B8503" s="18" t="s">
        <v>16</v>
      </c>
      <c r="C8503" s="21">
        <v>20201222</v>
      </c>
      <c r="D8503" s="21">
        <v>610538201209</v>
      </c>
      <c r="E8503" s="21" t="s">
        <v>16</v>
      </c>
      <c r="F8503" s="21">
        <v>20210101</v>
      </c>
      <c r="G8503" s="21" t="s">
        <v>17</v>
      </c>
      <c r="H8503" s="21" t="s">
        <v>27</v>
      </c>
      <c r="I8503" s="21" t="s">
        <v>28</v>
      </c>
      <c r="J8503" s="21">
        <v>1.53</v>
      </c>
      <c r="K8503" s="21" t="s">
        <v>20</v>
      </c>
      <c r="L8503">
        <f t="shared" si="154"/>
        <v>2</v>
      </c>
      <c r="M8503">
        <f>MATCH(H:H,价格表!$B$4:$B$35,0)</f>
        <v>3</v>
      </c>
      <c r="N8503" s="27">
        <f>IF(J8503&lt;=0.3,INDEX(价格表!$B$4:$I$31,M8503,2),IF(AND(J8503&gt;0.3,J8503&lt;=1),INDEX(价格表!$B$4:$I$31,M8503,3),IF(AND(J8503&gt;1,J8503&lt;=2.2),INDEX(价格表!$B$4:$I$31,M8503,4),IF(AND(J8503&gt;2.2,J8503&lt;=3.3),INDEX(价格表!$B$4:$I$31,M8503,5),IF(AND(J8503&gt;3.3,J8503&lt;=4),INDEX(价格表!$B$4:$I$31,M8503,6),IF(AND(J8503&gt;4,J8503&lt;=5.5),INDEX(价格表!$B$4:$I$31,M8503,7),IF(J8503&gt;5.5,2.6+INDEX(价格表!$B$4:$I$31,M8503,8)*L8503)))))))</f>
        <v>2.15</v>
      </c>
    </row>
    <row r="8504" spans="1:14">
      <c r="A8504" s="20">
        <v>4311221362358</v>
      </c>
      <c r="B8504" s="18" t="s">
        <v>16</v>
      </c>
      <c r="C8504" s="21">
        <v>20201222</v>
      </c>
      <c r="D8504" s="21">
        <v>610538201209</v>
      </c>
      <c r="E8504" s="21" t="s">
        <v>16</v>
      </c>
      <c r="F8504" s="21">
        <v>20210101</v>
      </c>
      <c r="G8504" s="21" t="s">
        <v>17</v>
      </c>
      <c r="H8504" s="21" t="s">
        <v>35</v>
      </c>
      <c r="I8504" s="21" t="s">
        <v>253</v>
      </c>
      <c r="J8504" s="21">
        <v>1.44</v>
      </c>
      <c r="K8504" s="21" t="s">
        <v>20</v>
      </c>
      <c r="L8504">
        <f t="shared" si="154"/>
        <v>2</v>
      </c>
      <c r="M8504">
        <f>MATCH(H:H,价格表!$B$4:$B$35,0)</f>
        <v>22</v>
      </c>
      <c r="N8504" s="27">
        <f>IF(J8504&lt;=0.3,INDEX(价格表!$B$4:$I$31,M8504,2),IF(AND(J8504&gt;0.3,J8504&lt;=1),INDEX(价格表!$B$4:$I$31,M8504,3),IF(AND(J8504&gt;1,J8504&lt;=2.2),INDEX(价格表!$B$4:$I$31,M8504,4),IF(AND(J8504&gt;2.2,J8504&lt;=3.3),INDEX(价格表!$B$4:$I$31,M8504,5),IF(AND(J8504&gt;3.3,J8504&lt;=4),INDEX(价格表!$B$4:$I$31,M8504,6),IF(AND(J8504&gt;4,J8504&lt;=5.5),INDEX(价格表!$B$4:$I$31,M8504,7),IF(J8504&gt;5.5,2.6+INDEX(价格表!$B$4:$I$31,M8504,8)*L8504)))))))</f>
        <v>2.15</v>
      </c>
    </row>
    <row r="8505" spans="1:14">
      <c r="A8505" s="20">
        <v>4311221362359</v>
      </c>
      <c r="B8505" s="18" t="s">
        <v>16</v>
      </c>
      <c r="C8505" s="21">
        <v>20201222</v>
      </c>
      <c r="D8505" s="21">
        <v>610538201209</v>
      </c>
      <c r="E8505" s="21" t="s">
        <v>16</v>
      </c>
      <c r="F8505" s="21">
        <v>20210101</v>
      </c>
      <c r="G8505" s="21" t="s">
        <v>17</v>
      </c>
      <c r="H8505" s="21" t="s">
        <v>50</v>
      </c>
      <c r="I8505" s="21" t="s">
        <v>62</v>
      </c>
      <c r="J8505" s="21">
        <v>1.53</v>
      </c>
      <c r="K8505" s="21" t="s">
        <v>20</v>
      </c>
      <c r="L8505">
        <f t="shared" si="154"/>
        <v>2</v>
      </c>
      <c r="M8505">
        <f>MATCH(H:H,价格表!$B$4:$B$35,0)</f>
        <v>4</v>
      </c>
      <c r="N8505" s="27">
        <f>IF(J8505&lt;=0.3,INDEX(价格表!$B$4:$I$31,M8505,2),IF(AND(J8505&gt;0.3,J8505&lt;=1),INDEX(价格表!$B$4:$I$31,M8505,3),IF(AND(J8505&gt;1,J8505&lt;=2.2),INDEX(价格表!$B$4:$I$31,M8505,4),IF(AND(J8505&gt;2.2,J8505&lt;=3.3),INDEX(价格表!$B$4:$I$31,M8505,5),IF(AND(J8505&gt;3.3,J8505&lt;=4),INDEX(价格表!$B$4:$I$31,M8505,6),IF(AND(J8505&gt;4,J8505&lt;=5.5),INDEX(价格表!$B$4:$I$31,M8505,7),IF(J8505&gt;5.5,2.6+INDEX(价格表!$B$4:$I$31,M8505,8)*L8505)))))))</f>
        <v>2.15</v>
      </c>
    </row>
    <row r="8506" spans="1:14">
      <c r="A8506" s="20">
        <v>4311221362361</v>
      </c>
      <c r="B8506" s="18" t="s">
        <v>16</v>
      </c>
      <c r="C8506" s="21">
        <v>20201222</v>
      </c>
      <c r="D8506" s="21">
        <v>610538201209</v>
      </c>
      <c r="E8506" s="21" t="s">
        <v>16</v>
      </c>
      <c r="F8506" s="21">
        <v>20210101</v>
      </c>
      <c r="G8506" s="21" t="s">
        <v>17</v>
      </c>
      <c r="H8506" s="21" t="s">
        <v>25</v>
      </c>
      <c r="I8506" s="21" t="s">
        <v>199</v>
      </c>
      <c r="J8506" s="21">
        <v>1.44</v>
      </c>
      <c r="K8506" s="21" t="s">
        <v>20</v>
      </c>
      <c r="L8506">
        <f t="shared" si="154"/>
        <v>2</v>
      </c>
      <c r="M8506">
        <f>MATCH(H:H,价格表!$B$4:$B$35,0)</f>
        <v>25</v>
      </c>
      <c r="N8506" s="27">
        <f>IF(J8506&lt;=0.3,INDEX(价格表!$B$4:$I$31,M8506,2),IF(AND(J8506&gt;0.3,J8506&lt;=1),INDEX(价格表!$B$4:$I$31,M8506,3),IF(AND(J8506&gt;1,J8506&lt;=2.2),INDEX(价格表!$B$4:$I$31,M8506,4),IF(AND(J8506&gt;2.2,J8506&lt;=3.3),INDEX(价格表!$B$4:$I$31,M8506,5),IF(AND(J8506&gt;3.3,J8506&lt;=4),INDEX(价格表!$B$4:$I$31,M8506,6),IF(AND(J8506&gt;4,J8506&lt;=5.5),INDEX(价格表!$B$4:$I$31,M8506,7),IF(J8506&gt;5.5,2.6+INDEX(价格表!$B$4:$I$31,M8506,8)*L8506)))))))</f>
        <v>2.15</v>
      </c>
    </row>
    <row r="8507" spans="1:14">
      <c r="A8507" s="20">
        <v>4311221362362</v>
      </c>
      <c r="B8507" s="18" t="s">
        <v>16</v>
      </c>
      <c r="C8507" s="21">
        <v>20201222</v>
      </c>
      <c r="D8507" s="21">
        <v>610538201209</v>
      </c>
      <c r="E8507" s="21" t="s">
        <v>16</v>
      </c>
      <c r="F8507" s="21">
        <v>20210101</v>
      </c>
      <c r="G8507" s="21" t="s">
        <v>17</v>
      </c>
      <c r="H8507" s="21" t="s">
        <v>23</v>
      </c>
      <c r="I8507" s="21" t="s">
        <v>99</v>
      </c>
      <c r="J8507" s="21">
        <v>1.44</v>
      </c>
      <c r="K8507" s="21" t="s">
        <v>20</v>
      </c>
      <c r="L8507">
        <f t="shared" si="154"/>
        <v>2</v>
      </c>
      <c r="M8507">
        <f>MATCH(H:H,价格表!$B$4:$B$35,0)</f>
        <v>15</v>
      </c>
      <c r="N8507" s="27">
        <f>IF(J8507&lt;=0.3,INDEX(价格表!$B$4:$I$31,M8507,2),IF(AND(J8507&gt;0.3,J8507&lt;=1),INDEX(价格表!$B$4:$I$31,M8507,3),IF(AND(J8507&gt;1,J8507&lt;=2.2),INDEX(价格表!$B$4:$I$31,M8507,4),IF(AND(J8507&gt;2.2,J8507&lt;=3.3),INDEX(价格表!$B$4:$I$31,M8507,5),IF(AND(J8507&gt;3.3,J8507&lt;=4),INDEX(价格表!$B$4:$I$31,M8507,6),IF(AND(J8507&gt;4,J8507&lt;=5.5),INDEX(价格表!$B$4:$I$31,M8507,7),IF(J8507&gt;5.5,2.6+INDEX(价格表!$B$4:$I$31,M8507,8)*L8507)))))))</f>
        <v>2.15</v>
      </c>
    </row>
    <row r="8508" spans="1:14">
      <c r="A8508" s="20">
        <v>4311221362363</v>
      </c>
      <c r="B8508" s="18" t="s">
        <v>16</v>
      </c>
      <c r="C8508" s="21">
        <v>20201222</v>
      </c>
      <c r="D8508" s="21">
        <v>610538201209</v>
      </c>
      <c r="E8508" s="21" t="s">
        <v>16</v>
      </c>
      <c r="F8508" s="21">
        <v>20210101</v>
      </c>
      <c r="G8508" s="21" t="s">
        <v>17</v>
      </c>
      <c r="H8508" s="21" t="s">
        <v>21</v>
      </c>
      <c r="I8508" s="21" t="s">
        <v>109</v>
      </c>
      <c r="J8508" s="21">
        <v>1.66</v>
      </c>
      <c r="K8508" s="21" t="s">
        <v>20</v>
      </c>
      <c r="L8508">
        <f t="shared" si="154"/>
        <v>2</v>
      </c>
      <c r="M8508">
        <f>MATCH(H:H,价格表!$B$4:$B$35,0)</f>
        <v>20</v>
      </c>
      <c r="N8508" s="27">
        <f>IF(J8508&lt;=0.3,INDEX(价格表!$B$4:$I$31,M8508,2),IF(AND(J8508&gt;0.3,J8508&lt;=1),INDEX(价格表!$B$4:$I$31,M8508,3),IF(AND(J8508&gt;1,J8508&lt;=2.2),INDEX(价格表!$B$4:$I$31,M8508,4),IF(AND(J8508&gt;2.2,J8508&lt;=3.3),INDEX(价格表!$B$4:$I$31,M8508,5),IF(AND(J8508&gt;3.3,J8508&lt;=4),INDEX(价格表!$B$4:$I$31,M8508,6),IF(AND(J8508&gt;4,J8508&lt;=5.5),INDEX(价格表!$B$4:$I$31,M8508,7),IF(J8508&gt;5.5,2.6+INDEX(价格表!$B$4:$I$31,M8508,8)*L8508)))))))</f>
        <v>2.15</v>
      </c>
    </row>
    <row r="8509" spans="1:14">
      <c r="A8509" s="20">
        <v>4311221362364</v>
      </c>
      <c r="B8509" s="18" t="s">
        <v>16</v>
      </c>
      <c r="C8509" s="21">
        <v>20201222</v>
      </c>
      <c r="D8509" s="21">
        <v>610538201209</v>
      </c>
      <c r="E8509" s="21" t="s">
        <v>16</v>
      </c>
      <c r="F8509" s="21">
        <v>20210101</v>
      </c>
      <c r="G8509" s="21" t="s">
        <v>17</v>
      </c>
      <c r="H8509" s="21" t="s">
        <v>75</v>
      </c>
      <c r="I8509" s="21" t="s">
        <v>76</v>
      </c>
      <c r="J8509" s="21">
        <v>1.44</v>
      </c>
      <c r="K8509" s="21" t="s">
        <v>20</v>
      </c>
      <c r="L8509">
        <f t="shared" si="154"/>
        <v>2</v>
      </c>
      <c r="M8509">
        <f>MATCH(H:H,价格表!$B$4:$B$35,0)</f>
        <v>24</v>
      </c>
      <c r="N8509" s="27">
        <f>IF(J8509&lt;=0.3,INDEX(价格表!$B$4:$I$31,M8509,2),IF(AND(J8509&gt;0.3,J8509&lt;=1),INDEX(价格表!$B$4:$I$31,M8509,3),IF(AND(J8509&gt;1,J8509&lt;=2.2),INDEX(价格表!$B$4:$I$31,M8509,4),IF(AND(J8509&gt;2.2,J8509&lt;=3.3),INDEX(价格表!$B$4:$I$31,M8509,5),IF(AND(J8509&gt;3.3,J8509&lt;=4),INDEX(价格表!$B$4:$I$31,M8509,6),IF(AND(J8509&gt;4,J8509&lt;=5.5),INDEX(价格表!$B$4:$I$31,M8509,7),IF(J8509&gt;5.5,2.6+INDEX(价格表!$B$4:$I$31,M8509,8)*L8509)))))))</f>
        <v>2.15</v>
      </c>
    </row>
    <row r="8510" spans="1:14">
      <c r="A8510" s="20">
        <v>4311221363245</v>
      </c>
      <c r="B8510" s="18" t="s">
        <v>16</v>
      </c>
      <c r="C8510" s="21">
        <v>20201222</v>
      </c>
      <c r="D8510" s="21">
        <v>610538201209</v>
      </c>
      <c r="E8510" s="21" t="s">
        <v>16</v>
      </c>
      <c r="F8510" s="21">
        <v>20210101</v>
      </c>
      <c r="G8510" s="21" t="s">
        <v>17</v>
      </c>
      <c r="H8510" s="21" t="s">
        <v>66</v>
      </c>
      <c r="I8510" s="21" t="s">
        <v>113</v>
      </c>
      <c r="J8510" s="21">
        <v>1.44</v>
      </c>
      <c r="K8510" s="21" t="s">
        <v>20</v>
      </c>
      <c r="L8510">
        <f t="shared" si="154"/>
        <v>2</v>
      </c>
      <c r="M8510">
        <f>MATCH(H:H,价格表!$B$4:$B$35,0)</f>
        <v>17</v>
      </c>
      <c r="N8510" s="27">
        <f>IF(J8510&lt;=0.3,INDEX(价格表!$B$4:$I$31,M8510,2),IF(AND(J8510&gt;0.3,J8510&lt;=1),INDEX(价格表!$B$4:$I$31,M8510,3),IF(AND(J8510&gt;1,J8510&lt;=2.2),INDEX(价格表!$B$4:$I$31,M8510,4),IF(AND(J8510&gt;2.2,J8510&lt;=3.3),INDEX(价格表!$B$4:$I$31,M8510,5),IF(AND(J8510&gt;3.3,J8510&lt;=4),INDEX(价格表!$B$4:$I$31,M8510,6),IF(AND(J8510&gt;4,J8510&lt;=5.5),INDEX(价格表!$B$4:$I$31,M8510,7),IF(J8510&gt;5.5,2.6+INDEX(价格表!$B$4:$I$31,M8510,8)*L8510)))))))</f>
        <v>2.15</v>
      </c>
    </row>
    <row r="8511" spans="1:14">
      <c r="A8511" s="20">
        <v>4311221363246</v>
      </c>
      <c r="B8511" s="18" t="s">
        <v>16</v>
      </c>
      <c r="C8511" s="21">
        <v>20201222</v>
      </c>
      <c r="D8511" s="21">
        <v>610538201209</v>
      </c>
      <c r="E8511" s="21" t="s">
        <v>16</v>
      </c>
      <c r="F8511" s="21">
        <v>20210101</v>
      </c>
      <c r="G8511" s="21" t="s">
        <v>17</v>
      </c>
      <c r="H8511" s="21" t="s">
        <v>35</v>
      </c>
      <c r="I8511" s="21" t="s">
        <v>224</v>
      </c>
      <c r="J8511" s="21">
        <v>1.5</v>
      </c>
      <c r="K8511" s="21" t="s">
        <v>20</v>
      </c>
      <c r="L8511">
        <f t="shared" si="154"/>
        <v>2</v>
      </c>
      <c r="M8511">
        <f>MATCH(H:H,价格表!$B$4:$B$35,0)</f>
        <v>22</v>
      </c>
      <c r="N8511" s="27">
        <f>IF(J8511&lt;=0.3,INDEX(价格表!$B$4:$I$31,M8511,2),IF(AND(J8511&gt;0.3,J8511&lt;=1),INDEX(价格表!$B$4:$I$31,M8511,3),IF(AND(J8511&gt;1,J8511&lt;=2.2),INDEX(价格表!$B$4:$I$31,M8511,4),IF(AND(J8511&gt;2.2,J8511&lt;=3.3),INDEX(价格表!$B$4:$I$31,M8511,5),IF(AND(J8511&gt;3.3,J8511&lt;=4),INDEX(价格表!$B$4:$I$31,M8511,6),IF(AND(J8511&gt;4,J8511&lt;=5.5),INDEX(价格表!$B$4:$I$31,M8511,7),IF(J8511&gt;5.5,2.6+INDEX(价格表!$B$4:$I$31,M8511,8)*L8511)))))))</f>
        <v>2.15</v>
      </c>
    </row>
    <row r="8512" spans="1:14">
      <c r="A8512" s="20">
        <v>4311221363247</v>
      </c>
      <c r="B8512" s="18" t="s">
        <v>16</v>
      </c>
      <c r="C8512" s="21">
        <v>20201222</v>
      </c>
      <c r="D8512" s="21">
        <v>610538201209</v>
      </c>
      <c r="E8512" s="21" t="s">
        <v>16</v>
      </c>
      <c r="F8512" s="21">
        <v>20210101</v>
      </c>
      <c r="G8512" s="21" t="s">
        <v>17</v>
      </c>
      <c r="H8512" s="21" t="s">
        <v>88</v>
      </c>
      <c r="I8512" s="21" t="s">
        <v>250</v>
      </c>
      <c r="J8512" s="21">
        <v>1.44</v>
      </c>
      <c r="K8512" s="21" t="s">
        <v>20</v>
      </c>
      <c r="L8512">
        <f t="shared" si="154"/>
        <v>2</v>
      </c>
      <c r="M8512">
        <f>MATCH(H:H,价格表!$B$4:$B$35,0)</f>
        <v>19</v>
      </c>
      <c r="N8512" s="27">
        <f>IF(J8512&lt;=0.3,INDEX(价格表!$B$4:$I$31,M8512,2),IF(AND(J8512&gt;0.3,J8512&lt;=1),INDEX(价格表!$B$4:$I$31,M8512,3),IF(AND(J8512&gt;1,J8512&lt;=2.2),INDEX(价格表!$B$4:$I$31,M8512,4),IF(AND(J8512&gt;2.2,J8512&lt;=3.3),INDEX(价格表!$B$4:$I$31,M8512,5),IF(AND(J8512&gt;3.3,J8512&lt;=4),INDEX(价格表!$B$4:$I$31,M8512,6),IF(AND(J8512&gt;4,J8512&lt;=5.5),INDEX(价格表!$B$4:$I$31,M8512,7),IF(J8512&gt;5.5,2.6+INDEX(价格表!$B$4:$I$31,M8512,8)*L8512)))))))</f>
        <v>2.15</v>
      </c>
    </row>
    <row r="8513" spans="1:14">
      <c r="A8513" s="20">
        <v>4311221363248</v>
      </c>
      <c r="B8513" s="18" t="s">
        <v>16</v>
      </c>
      <c r="C8513" s="21">
        <v>20201222</v>
      </c>
      <c r="D8513" s="21">
        <v>610538201209</v>
      </c>
      <c r="E8513" s="21" t="s">
        <v>16</v>
      </c>
      <c r="F8513" s="21">
        <v>20210101</v>
      </c>
      <c r="G8513" s="21" t="s">
        <v>17</v>
      </c>
      <c r="H8513" s="21" t="s">
        <v>73</v>
      </c>
      <c r="I8513" s="21" t="s">
        <v>80</v>
      </c>
      <c r="J8513" s="21">
        <v>3.24</v>
      </c>
      <c r="K8513" s="21" t="s">
        <v>20</v>
      </c>
      <c r="L8513">
        <f t="shared" si="154"/>
        <v>4</v>
      </c>
      <c r="M8513">
        <f>MATCH(H:H,价格表!$B$4:$B$35,0)</f>
        <v>7</v>
      </c>
      <c r="N8513" s="27">
        <f>IF(J8513&lt;=0.3,INDEX(价格表!$B$4:$I$31,M8513,2),IF(AND(J8513&gt;0.3,J8513&lt;=1),INDEX(价格表!$B$4:$I$31,M8513,3),IF(AND(J8513&gt;1,J8513&lt;=2.2),INDEX(价格表!$B$4:$I$31,M8513,4),IF(AND(J8513&gt;2.2,J8513&lt;=3.3),INDEX(价格表!$B$4:$I$31,M8513,5),IF(AND(J8513&gt;3.3,J8513&lt;=4),INDEX(价格表!$B$4:$I$31,M8513,6),IF(AND(J8513&gt;4,J8513&lt;=5.5),INDEX(价格表!$B$4:$I$31,M8513,7),IF(J8513&gt;5.5,2.6+INDEX(价格表!$B$4:$I$31,M8513,8)*L8513)))))))</f>
        <v>2.5</v>
      </c>
    </row>
    <row r="8514" spans="1:14">
      <c r="A8514" s="20">
        <v>4311221363249</v>
      </c>
      <c r="B8514" s="18" t="s">
        <v>16</v>
      </c>
      <c r="C8514" s="21">
        <v>20201222</v>
      </c>
      <c r="D8514" s="21">
        <v>610538201209</v>
      </c>
      <c r="E8514" s="21" t="s">
        <v>16</v>
      </c>
      <c r="F8514" s="21">
        <v>20210101</v>
      </c>
      <c r="G8514" s="21" t="s">
        <v>17</v>
      </c>
      <c r="H8514" s="21" t="s">
        <v>73</v>
      </c>
      <c r="I8514" s="21" t="s">
        <v>256</v>
      </c>
      <c r="J8514" s="21">
        <v>1.44</v>
      </c>
      <c r="K8514" s="21" t="s">
        <v>20</v>
      </c>
      <c r="L8514">
        <f t="shared" si="154"/>
        <v>2</v>
      </c>
      <c r="M8514">
        <f>MATCH(H:H,价格表!$B$4:$B$35,0)</f>
        <v>7</v>
      </c>
      <c r="N8514" s="27">
        <f>IF(J8514&lt;=0.3,INDEX(价格表!$B$4:$I$31,M8514,2),IF(AND(J8514&gt;0.3,J8514&lt;=1),INDEX(价格表!$B$4:$I$31,M8514,3),IF(AND(J8514&gt;1,J8514&lt;=2.2),INDEX(价格表!$B$4:$I$31,M8514,4),IF(AND(J8514&gt;2.2,J8514&lt;=3.3),INDEX(价格表!$B$4:$I$31,M8514,5),IF(AND(J8514&gt;3.3,J8514&lt;=4),INDEX(价格表!$B$4:$I$31,M8514,6),IF(AND(J8514&gt;4,J8514&lt;=5.5),INDEX(价格表!$B$4:$I$31,M8514,7),IF(J8514&gt;5.5,2.6+INDEX(价格表!$B$4:$I$31,M8514,8)*L8514)))))))</f>
        <v>2.15</v>
      </c>
    </row>
    <row r="8515" spans="1:14">
      <c r="A8515" s="20">
        <v>4311221363250</v>
      </c>
      <c r="B8515" s="18" t="s">
        <v>16</v>
      </c>
      <c r="C8515" s="21">
        <v>20201222</v>
      </c>
      <c r="D8515" s="21">
        <v>610538201209</v>
      </c>
      <c r="E8515" s="21" t="s">
        <v>16</v>
      </c>
      <c r="F8515" s="21">
        <v>20210101</v>
      </c>
      <c r="G8515" s="21" t="s">
        <v>17</v>
      </c>
      <c r="H8515" s="21" t="s">
        <v>82</v>
      </c>
      <c r="I8515" s="21" t="s">
        <v>285</v>
      </c>
      <c r="J8515" s="21">
        <v>1.44</v>
      </c>
      <c r="K8515" s="21" t="s">
        <v>20</v>
      </c>
      <c r="L8515">
        <f t="shared" si="154"/>
        <v>2</v>
      </c>
      <c r="M8515">
        <f>MATCH(H:H,价格表!$B$4:$B$35,0)</f>
        <v>2</v>
      </c>
      <c r="N8515" s="27">
        <f>IF(J8515&lt;=0.3,INDEX(价格表!$B$4:$I$31,M8515,2),IF(AND(J8515&gt;0.3,J8515&lt;=1),INDEX(价格表!$B$4:$I$31,M8515,3),IF(AND(J8515&gt;1,J8515&lt;=2.2),INDEX(价格表!$B$4:$I$31,M8515,4),IF(AND(J8515&gt;2.2,J8515&lt;=3.3),INDEX(价格表!$B$4:$I$31,M8515,5),IF(AND(J8515&gt;3.3,J8515&lt;=4),INDEX(价格表!$B$4:$I$31,M8515,6),IF(AND(J8515&gt;4,J8515&lt;=5.5),INDEX(价格表!$B$4:$I$31,M8515,7),IF(J8515&gt;5.5,2.6+INDEX(价格表!$B$4:$I$31,M8515,8)*L8515)))))))</f>
        <v>2.15</v>
      </c>
    </row>
    <row r="8516" spans="1:14">
      <c r="A8516" s="20">
        <v>4311221363252</v>
      </c>
      <c r="B8516" s="18" t="s">
        <v>16</v>
      </c>
      <c r="C8516" s="21">
        <v>20201222</v>
      </c>
      <c r="D8516" s="21">
        <v>610538201209</v>
      </c>
      <c r="E8516" s="21" t="s">
        <v>16</v>
      </c>
      <c r="F8516" s="21">
        <v>20210101</v>
      </c>
      <c r="G8516" s="21" t="s">
        <v>17</v>
      </c>
      <c r="H8516" s="21" t="s">
        <v>73</v>
      </c>
      <c r="I8516" s="21" t="s">
        <v>91</v>
      </c>
      <c r="J8516" s="21">
        <v>1.44</v>
      </c>
      <c r="K8516" s="21" t="s">
        <v>20</v>
      </c>
      <c r="L8516">
        <f t="shared" ref="L8516:L8579" si="155">ROUNDUP(J8516,0)</f>
        <v>2</v>
      </c>
      <c r="M8516">
        <f>MATCH(H:H,价格表!$B$4:$B$35,0)</f>
        <v>7</v>
      </c>
      <c r="N8516" s="27">
        <f>IF(J8516&lt;=0.3,INDEX(价格表!$B$4:$I$31,M8516,2),IF(AND(J8516&gt;0.3,J8516&lt;=1),INDEX(价格表!$B$4:$I$31,M8516,3),IF(AND(J8516&gt;1,J8516&lt;=2.2),INDEX(价格表!$B$4:$I$31,M8516,4),IF(AND(J8516&gt;2.2,J8516&lt;=3.3),INDEX(价格表!$B$4:$I$31,M8516,5),IF(AND(J8516&gt;3.3,J8516&lt;=4),INDEX(价格表!$B$4:$I$31,M8516,6),IF(AND(J8516&gt;4,J8516&lt;=5.5),INDEX(价格表!$B$4:$I$31,M8516,7),IF(J8516&gt;5.5,2.6+INDEX(价格表!$B$4:$I$31,M8516,8)*L8516)))))))</f>
        <v>2.15</v>
      </c>
    </row>
    <row r="8517" spans="1:14">
      <c r="A8517" s="20">
        <v>4311221363253</v>
      </c>
      <c r="B8517" s="18" t="s">
        <v>16</v>
      </c>
      <c r="C8517" s="21">
        <v>20201222</v>
      </c>
      <c r="D8517" s="21">
        <v>610538201209</v>
      </c>
      <c r="E8517" s="21" t="s">
        <v>16</v>
      </c>
      <c r="F8517" s="21">
        <v>20210101</v>
      </c>
      <c r="G8517" s="21" t="s">
        <v>17</v>
      </c>
      <c r="H8517" s="21" t="s">
        <v>56</v>
      </c>
      <c r="I8517" s="21" t="s">
        <v>57</v>
      </c>
      <c r="J8517" s="21">
        <v>3.28</v>
      </c>
      <c r="K8517" s="21" t="s">
        <v>20</v>
      </c>
      <c r="L8517">
        <f t="shared" si="155"/>
        <v>4</v>
      </c>
      <c r="M8517">
        <f>MATCH(H:H,价格表!$B$4:$B$35,0)</f>
        <v>11</v>
      </c>
      <c r="N8517" s="27">
        <f>IF(J8517&lt;=0.3,INDEX(价格表!$B$4:$I$31,M8517,2),IF(AND(J8517&gt;0.3,J8517&lt;=1),INDEX(价格表!$B$4:$I$31,M8517,3),IF(AND(J8517&gt;1,J8517&lt;=2.2),INDEX(价格表!$B$4:$I$31,M8517,4),IF(AND(J8517&gt;2.2,J8517&lt;=3.3),INDEX(价格表!$B$4:$I$31,M8517,5),IF(AND(J8517&gt;3.3,J8517&lt;=4),INDEX(价格表!$B$4:$I$31,M8517,6),IF(AND(J8517&gt;4,J8517&lt;=5.5),INDEX(价格表!$B$4:$I$31,M8517,7),IF(J8517&gt;5.5,2.6+INDEX(价格表!$B$4:$I$31,M8517,8)*L8517)))))))</f>
        <v>2.5</v>
      </c>
    </row>
    <row r="8518" spans="1:14">
      <c r="A8518" s="20">
        <v>4311221363254</v>
      </c>
      <c r="B8518" s="18" t="s">
        <v>16</v>
      </c>
      <c r="C8518" s="21">
        <v>20201222</v>
      </c>
      <c r="D8518" s="21">
        <v>610538201209</v>
      </c>
      <c r="E8518" s="21" t="s">
        <v>16</v>
      </c>
      <c r="F8518" s="21">
        <v>20210101</v>
      </c>
      <c r="G8518" s="21" t="s">
        <v>17</v>
      </c>
      <c r="H8518" s="21" t="s">
        <v>88</v>
      </c>
      <c r="I8518" s="21" t="s">
        <v>242</v>
      </c>
      <c r="J8518" s="21">
        <v>1.44</v>
      </c>
      <c r="K8518" s="21" t="s">
        <v>20</v>
      </c>
      <c r="L8518">
        <f t="shared" si="155"/>
        <v>2</v>
      </c>
      <c r="M8518">
        <f>MATCH(H:H,价格表!$B$4:$B$35,0)</f>
        <v>19</v>
      </c>
      <c r="N8518" s="27">
        <f>IF(J8518&lt;=0.3,INDEX(价格表!$B$4:$I$31,M8518,2),IF(AND(J8518&gt;0.3,J8518&lt;=1),INDEX(价格表!$B$4:$I$31,M8518,3),IF(AND(J8518&gt;1,J8518&lt;=2.2),INDEX(价格表!$B$4:$I$31,M8518,4),IF(AND(J8518&gt;2.2,J8518&lt;=3.3),INDEX(价格表!$B$4:$I$31,M8518,5),IF(AND(J8518&gt;3.3,J8518&lt;=4),INDEX(价格表!$B$4:$I$31,M8518,6),IF(AND(J8518&gt;4,J8518&lt;=5.5),INDEX(价格表!$B$4:$I$31,M8518,7),IF(J8518&gt;5.5,2.6+INDEX(价格表!$B$4:$I$31,M8518,8)*L8518)))))))</f>
        <v>2.15</v>
      </c>
    </row>
    <row r="8519" spans="1:14">
      <c r="A8519" s="20">
        <v>4311221363621</v>
      </c>
      <c r="B8519" s="18" t="s">
        <v>16</v>
      </c>
      <c r="C8519" s="21">
        <v>20201222</v>
      </c>
      <c r="D8519" s="21">
        <v>610538201209</v>
      </c>
      <c r="E8519" s="21" t="s">
        <v>16</v>
      </c>
      <c r="F8519" s="21">
        <v>20210101</v>
      </c>
      <c r="G8519" s="21" t="s">
        <v>17</v>
      </c>
      <c r="H8519" s="21" t="s">
        <v>68</v>
      </c>
      <c r="I8519" s="21" t="s">
        <v>97</v>
      </c>
      <c r="J8519" s="21">
        <v>1.44</v>
      </c>
      <c r="K8519" s="21" t="s">
        <v>20</v>
      </c>
      <c r="L8519">
        <f t="shared" si="155"/>
        <v>2</v>
      </c>
      <c r="M8519">
        <f>MATCH(H:H,价格表!$B$4:$B$35,0)</f>
        <v>5</v>
      </c>
      <c r="N8519" s="27">
        <f>IF(J8519&lt;=0.3,INDEX(价格表!$B$4:$I$31,M8519,2),IF(AND(J8519&gt;0.3,J8519&lt;=1),INDEX(价格表!$B$4:$I$31,M8519,3),IF(AND(J8519&gt;1,J8519&lt;=2.2),INDEX(价格表!$B$4:$I$31,M8519,4),IF(AND(J8519&gt;2.2,J8519&lt;=3.3),INDEX(价格表!$B$4:$I$31,M8519,5),IF(AND(J8519&gt;3.3,J8519&lt;=4),INDEX(价格表!$B$4:$I$31,M8519,6),IF(AND(J8519&gt;4,J8519&lt;=5.5),INDEX(价格表!$B$4:$I$31,M8519,7),IF(J8519&gt;5.5,2.6+INDEX(价格表!$B$4:$I$31,M8519,8)*L8519)))))))</f>
        <v>2.15</v>
      </c>
    </row>
    <row r="8520" spans="1:14">
      <c r="A8520" s="20">
        <v>4311221363622</v>
      </c>
      <c r="B8520" s="18" t="s">
        <v>16</v>
      </c>
      <c r="C8520" s="21">
        <v>20201222</v>
      </c>
      <c r="D8520" s="21">
        <v>610538201209</v>
      </c>
      <c r="E8520" s="21" t="s">
        <v>16</v>
      </c>
      <c r="F8520" s="21">
        <v>20210101</v>
      </c>
      <c r="G8520" s="21" t="s">
        <v>17</v>
      </c>
      <c r="H8520" s="21" t="s">
        <v>18</v>
      </c>
      <c r="I8520" s="21" t="s">
        <v>53</v>
      </c>
      <c r="J8520" s="21">
        <v>1.49</v>
      </c>
      <c r="K8520" s="21" t="s">
        <v>20</v>
      </c>
      <c r="L8520">
        <f t="shared" si="155"/>
        <v>2</v>
      </c>
      <c r="M8520">
        <f>MATCH(H:H,价格表!$B$4:$B$35,0)</f>
        <v>1</v>
      </c>
      <c r="N8520" s="27">
        <f>IF(J8520&lt;=0.3,INDEX(价格表!$B$4:$I$31,M8520,2),IF(AND(J8520&gt;0.3,J8520&lt;=1),INDEX(价格表!$B$4:$I$31,M8520,3),IF(AND(J8520&gt;1,J8520&lt;=2.2),INDEX(价格表!$B$4:$I$31,M8520,4),IF(AND(J8520&gt;2.2,J8520&lt;=3.3),INDEX(价格表!$B$4:$I$31,M8520,5),IF(AND(J8520&gt;3.3,J8520&lt;=4),INDEX(价格表!$B$4:$I$31,M8520,6),IF(AND(J8520&gt;4,J8520&lt;=5.5),INDEX(价格表!$B$4:$I$31,M8520,7),IF(J8520&gt;5.5,2.6+INDEX(价格表!$B$4:$I$31,M8520,8)*L8520)))))))</f>
        <v>2.15</v>
      </c>
    </row>
    <row r="8521" spans="1:14">
      <c r="A8521" s="20">
        <v>4311221363623</v>
      </c>
      <c r="B8521" s="18" t="s">
        <v>16</v>
      </c>
      <c r="C8521" s="21">
        <v>20201222</v>
      </c>
      <c r="D8521" s="21">
        <v>610538201209</v>
      </c>
      <c r="E8521" s="21" t="s">
        <v>16</v>
      </c>
      <c r="F8521" s="21">
        <v>20210101</v>
      </c>
      <c r="G8521" s="21" t="s">
        <v>17</v>
      </c>
      <c r="H8521" s="21" t="s">
        <v>33</v>
      </c>
      <c r="I8521" s="21" t="s">
        <v>34</v>
      </c>
      <c r="J8521" s="21">
        <v>1.45</v>
      </c>
      <c r="K8521" s="21" t="s">
        <v>20</v>
      </c>
      <c r="L8521">
        <f t="shared" si="155"/>
        <v>2</v>
      </c>
      <c r="M8521">
        <f>MATCH(H:H,价格表!$B$4:$B$35,0)</f>
        <v>13</v>
      </c>
      <c r="N8521" s="27">
        <f>IF(J8521&lt;=0.3,INDEX(价格表!$B$4:$I$31,M8521,2),IF(AND(J8521&gt;0.3,J8521&lt;=1),INDEX(价格表!$B$4:$I$31,M8521,3),IF(AND(J8521&gt;1,J8521&lt;=2.2),INDEX(价格表!$B$4:$I$31,M8521,4),IF(AND(J8521&gt;2.2,J8521&lt;=3.3),INDEX(价格表!$B$4:$I$31,M8521,5),IF(AND(J8521&gt;3.3,J8521&lt;=4),INDEX(价格表!$B$4:$I$31,M8521,6),IF(AND(J8521&gt;4,J8521&lt;=5.5),INDEX(价格表!$B$4:$I$31,M8521,7),IF(J8521&gt;5.5,2.6+INDEX(价格表!$B$4:$I$31,M8521,8)*L8521)))))))</f>
        <v>2.15</v>
      </c>
    </row>
    <row r="8522" spans="1:14">
      <c r="A8522" s="20">
        <v>4311221363624</v>
      </c>
      <c r="B8522" s="18" t="s">
        <v>16</v>
      </c>
      <c r="C8522" s="21">
        <v>20201222</v>
      </c>
      <c r="D8522" s="21">
        <v>610538201209</v>
      </c>
      <c r="E8522" s="21" t="s">
        <v>16</v>
      </c>
      <c r="F8522" s="21">
        <v>20210101</v>
      </c>
      <c r="G8522" s="21" t="s">
        <v>17</v>
      </c>
      <c r="H8522" s="21" t="s">
        <v>75</v>
      </c>
      <c r="I8522" s="21" t="s">
        <v>114</v>
      </c>
      <c r="J8522" s="21">
        <v>1.44</v>
      </c>
      <c r="K8522" s="21" t="s">
        <v>20</v>
      </c>
      <c r="L8522">
        <f t="shared" si="155"/>
        <v>2</v>
      </c>
      <c r="M8522">
        <f>MATCH(H:H,价格表!$B$4:$B$35,0)</f>
        <v>24</v>
      </c>
      <c r="N8522" s="27">
        <f>IF(J8522&lt;=0.3,INDEX(价格表!$B$4:$I$31,M8522,2),IF(AND(J8522&gt;0.3,J8522&lt;=1),INDEX(价格表!$B$4:$I$31,M8522,3),IF(AND(J8522&gt;1,J8522&lt;=2.2),INDEX(价格表!$B$4:$I$31,M8522,4),IF(AND(J8522&gt;2.2,J8522&lt;=3.3),INDEX(价格表!$B$4:$I$31,M8522,5),IF(AND(J8522&gt;3.3,J8522&lt;=4),INDEX(价格表!$B$4:$I$31,M8522,6),IF(AND(J8522&gt;4,J8522&lt;=5.5),INDEX(价格表!$B$4:$I$31,M8522,7),IF(J8522&gt;5.5,2.6+INDEX(价格表!$B$4:$I$31,M8522,8)*L8522)))))))</f>
        <v>2.15</v>
      </c>
    </row>
    <row r="8523" spans="1:14">
      <c r="A8523" s="20">
        <v>4311221363626</v>
      </c>
      <c r="B8523" s="18" t="s">
        <v>16</v>
      </c>
      <c r="C8523" s="21">
        <v>20201222</v>
      </c>
      <c r="D8523" s="21">
        <v>610538201209</v>
      </c>
      <c r="E8523" s="21" t="s">
        <v>16</v>
      </c>
      <c r="F8523" s="21">
        <v>20210101</v>
      </c>
      <c r="G8523" s="21" t="s">
        <v>17</v>
      </c>
      <c r="H8523" s="21" t="s">
        <v>23</v>
      </c>
      <c r="I8523" s="21" t="s">
        <v>189</v>
      </c>
      <c r="J8523" s="21">
        <v>1.44</v>
      </c>
      <c r="K8523" s="21" t="s">
        <v>20</v>
      </c>
      <c r="L8523">
        <f t="shared" si="155"/>
        <v>2</v>
      </c>
      <c r="M8523">
        <f>MATCH(H:H,价格表!$B$4:$B$35,0)</f>
        <v>15</v>
      </c>
      <c r="N8523" s="27">
        <f>IF(J8523&lt;=0.3,INDEX(价格表!$B$4:$I$31,M8523,2),IF(AND(J8523&gt;0.3,J8523&lt;=1),INDEX(价格表!$B$4:$I$31,M8523,3),IF(AND(J8523&gt;1,J8523&lt;=2.2),INDEX(价格表!$B$4:$I$31,M8523,4),IF(AND(J8523&gt;2.2,J8523&lt;=3.3),INDEX(价格表!$B$4:$I$31,M8523,5),IF(AND(J8523&gt;3.3,J8523&lt;=4),INDEX(价格表!$B$4:$I$31,M8523,6),IF(AND(J8523&gt;4,J8523&lt;=5.5),INDEX(价格表!$B$4:$I$31,M8523,7),IF(J8523&gt;5.5,2.6+INDEX(价格表!$B$4:$I$31,M8523,8)*L8523)))))))</f>
        <v>2.15</v>
      </c>
    </row>
    <row r="8524" spans="1:14">
      <c r="A8524" s="20">
        <v>4311221363627</v>
      </c>
      <c r="B8524" s="18" t="s">
        <v>16</v>
      </c>
      <c r="C8524" s="21">
        <v>20201222</v>
      </c>
      <c r="D8524" s="21">
        <v>610538201209</v>
      </c>
      <c r="E8524" s="21" t="s">
        <v>16</v>
      </c>
      <c r="F8524" s="21">
        <v>20210101</v>
      </c>
      <c r="G8524" s="21" t="s">
        <v>17</v>
      </c>
      <c r="H8524" s="21" t="s">
        <v>88</v>
      </c>
      <c r="I8524" s="21" t="s">
        <v>101</v>
      </c>
      <c r="J8524" s="21">
        <v>1.44</v>
      </c>
      <c r="K8524" s="21" t="s">
        <v>20</v>
      </c>
      <c r="L8524">
        <f t="shared" si="155"/>
        <v>2</v>
      </c>
      <c r="M8524">
        <f>MATCH(H:H,价格表!$B$4:$B$35,0)</f>
        <v>19</v>
      </c>
      <c r="N8524" s="27">
        <f>IF(J8524&lt;=0.3,INDEX(价格表!$B$4:$I$31,M8524,2),IF(AND(J8524&gt;0.3,J8524&lt;=1),INDEX(价格表!$B$4:$I$31,M8524,3),IF(AND(J8524&gt;1,J8524&lt;=2.2),INDEX(价格表!$B$4:$I$31,M8524,4),IF(AND(J8524&gt;2.2,J8524&lt;=3.3),INDEX(价格表!$B$4:$I$31,M8524,5),IF(AND(J8524&gt;3.3,J8524&lt;=4),INDEX(价格表!$B$4:$I$31,M8524,6),IF(AND(J8524&gt;4,J8524&lt;=5.5),INDEX(价格表!$B$4:$I$31,M8524,7),IF(J8524&gt;5.5,2.6+INDEX(价格表!$B$4:$I$31,M8524,8)*L8524)))))))</f>
        <v>2.15</v>
      </c>
    </row>
    <row r="8525" spans="1:14">
      <c r="A8525" s="20">
        <v>4311221363628</v>
      </c>
      <c r="B8525" s="18" t="s">
        <v>16</v>
      </c>
      <c r="C8525" s="21">
        <v>20201222</v>
      </c>
      <c r="D8525" s="21">
        <v>610538201209</v>
      </c>
      <c r="E8525" s="21" t="s">
        <v>16</v>
      </c>
      <c r="F8525" s="21">
        <v>20210101</v>
      </c>
      <c r="G8525" s="21" t="s">
        <v>17</v>
      </c>
      <c r="H8525" s="21" t="s">
        <v>39</v>
      </c>
      <c r="I8525" s="21" t="s">
        <v>81</v>
      </c>
      <c r="J8525" s="21">
        <v>1.49</v>
      </c>
      <c r="K8525" s="21" t="s">
        <v>20</v>
      </c>
      <c r="L8525">
        <f t="shared" si="155"/>
        <v>2</v>
      </c>
      <c r="M8525">
        <f>MATCH(H:H,价格表!$B$4:$B$35,0)</f>
        <v>23</v>
      </c>
      <c r="N8525" s="27">
        <f>IF(J8525&lt;=0.3,INDEX(价格表!$B$4:$I$31,M8525,2),IF(AND(J8525&gt;0.3,J8525&lt;=1),INDEX(价格表!$B$4:$I$31,M8525,3),IF(AND(J8525&gt;1,J8525&lt;=2.2),INDEX(价格表!$B$4:$I$31,M8525,4),IF(AND(J8525&gt;2.2,J8525&lt;=3.3),INDEX(价格表!$B$4:$I$31,M8525,5),IF(AND(J8525&gt;3.3,J8525&lt;=4),INDEX(价格表!$B$4:$I$31,M8525,6),IF(AND(J8525&gt;4,J8525&lt;=5.5),INDEX(价格表!$B$4:$I$31,M8525,7),IF(J8525&gt;5.5,2.6+INDEX(价格表!$B$4:$I$31,M8525,8)*L8525)))))))</f>
        <v>2.15</v>
      </c>
    </row>
    <row r="8526" spans="1:14">
      <c r="A8526" s="20">
        <v>4311221363629</v>
      </c>
      <c r="B8526" s="18" t="s">
        <v>16</v>
      </c>
      <c r="C8526" s="21">
        <v>20201222</v>
      </c>
      <c r="D8526" s="21">
        <v>610538201209</v>
      </c>
      <c r="E8526" s="21" t="s">
        <v>16</v>
      </c>
      <c r="F8526" s="21">
        <v>20210101</v>
      </c>
      <c r="G8526" s="21" t="s">
        <v>17</v>
      </c>
      <c r="H8526" s="21" t="s">
        <v>23</v>
      </c>
      <c r="I8526" s="21" t="s">
        <v>32</v>
      </c>
      <c r="J8526" s="21">
        <v>1.51</v>
      </c>
      <c r="K8526" s="21" t="s">
        <v>20</v>
      </c>
      <c r="L8526">
        <f t="shared" si="155"/>
        <v>2</v>
      </c>
      <c r="M8526">
        <f>MATCH(H:H,价格表!$B$4:$B$35,0)</f>
        <v>15</v>
      </c>
      <c r="N8526" s="27">
        <f>IF(J8526&lt;=0.3,INDEX(价格表!$B$4:$I$31,M8526,2),IF(AND(J8526&gt;0.3,J8526&lt;=1),INDEX(价格表!$B$4:$I$31,M8526,3),IF(AND(J8526&gt;1,J8526&lt;=2.2),INDEX(价格表!$B$4:$I$31,M8526,4),IF(AND(J8526&gt;2.2,J8526&lt;=3.3),INDEX(价格表!$B$4:$I$31,M8526,5),IF(AND(J8526&gt;3.3,J8526&lt;=4),INDEX(价格表!$B$4:$I$31,M8526,6),IF(AND(J8526&gt;4,J8526&lt;=5.5),INDEX(价格表!$B$4:$I$31,M8526,7),IF(J8526&gt;5.5,2.6+INDEX(价格表!$B$4:$I$31,M8526,8)*L8526)))))))</f>
        <v>2.15</v>
      </c>
    </row>
    <row r="8527" spans="1:14">
      <c r="A8527" s="20">
        <v>4311221363630</v>
      </c>
      <c r="B8527" s="18" t="s">
        <v>16</v>
      </c>
      <c r="C8527" s="21">
        <v>20201222</v>
      </c>
      <c r="D8527" s="21">
        <v>610538201209</v>
      </c>
      <c r="E8527" s="21" t="s">
        <v>16</v>
      </c>
      <c r="F8527" s="21">
        <v>20210101</v>
      </c>
      <c r="G8527" s="21" t="s">
        <v>17</v>
      </c>
      <c r="H8527" s="21" t="s">
        <v>21</v>
      </c>
      <c r="I8527" s="21" t="s">
        <v>201</v>
      </c>
      <c r="J8527" s="21">
        <v>1.44</v>
      </c>
      <c r="K8527" s="21" t="s">
        <v>20</v>
      </c>
      <c r="L8527">
        <f t="shared" si="155"/>
        <v>2</v>
      </c>
      <c r="M8527">
        <f>MATCH(H:H,价格表!$B$4:$B$35,0)</f>
        <v>20</v>
      </c>
      <c r="N8527" s="27">
        <f>IF(J8527&lt;=0.3,INDEX(价格表!$B$4:$I$31,M8527,2),IF(AND(J8527&gt;0.3,J8527&lt;=1),INDEX(价格表!$B$4:$I$31,M8527,3),IF(AND(J8527&gt;1,J8527&lt;=2.2),INDEX(价格表!$B$4:$I$31,M8527,4),IF(AND(J8527&gt;2.2,J8527&lt;=3.3),INDEX(价格表!$B$4:$I$31,M8527,5),IF(AND(J8527&gt;3.3,J8527&lt;=4),INDEX(价格表!$B$4:$I$31,M8527,6),IF(AND(J8527&gt;4,J8527&lt;=5.5),INDEX(价格表!$B$4:$I$31,M8527,7),IF(J8527&gt;5.5,2.6+INDEX(价格表!$B$4:$I$31,M8527,8)*L8527)))))))</f>
        <v>2.15</v>
      </c>
    </row>
    <row r="8528" spans="1:14">
      <c r="A8528" s="20">
        <v>4311221364082</v>
      </c>
      <c r="B8528" s="18" t="s">
        <v>16</v>
      </c>
      <c r="C8528" s="21">
        <v>20201222</v>
      </c>
      <c r="D8528" s="21">
        <v>610538201209</v>
      </c>
      <c r="E8528" s="21" t="s">
        <v>16</v>
      </c>
      <c r="F8528" s="21">
        <v>20210101</v>
      </c>
      <c r="G8528" s="21" t="s">
        <v>17</v>
      </c>
      <c r="H8528" s="21" t="s">
        <v>50</v>
      </c>
      <c r="I8528" s="21" t="s">
        <v>345</v>
      </c>
      <c r="J8528" s="21">
        <v>3.27</v>
      </c>
      <c r="K8528" s="21" t="s">
        <v>20</v>
      </c>
      <c r="L8528">
        <f t="shared" si="155"/>
        <v>4</v>
      </c>
      <c r="M8528">
        <f>MATCH(H:H,价格表!$B$4:$B$35,0)</f>
        <v>4</v>
      </c>
      <c r="N8528" s="27">
        <f>IF(J8528&lt;=0.3,INDEX(价格表!$B$4:$I$31,M8528,2),IF(AND(J8528&gt;0.3,J8528&lt;=1),INDEX(价格表!$B$4:$I$31,M8528,3),IF(AND(J8528&gt;1,J8528&lt;=2.2),INDEX(价格表!$B$4:$I$31,M8528,4),IF(AND(J8528&gt;2.2,J8528&lt;=3.3),INDEX(价格表!$B$4:$I$31,M8528,5),IF(AND(J8528&gt;3.3,J8528&lt;=4),INDEX(价格表!$B$4:$I$31,M8528,6),IF(AND(J8528&gt;4,J8528&lt;=5.5),INDEX(价格表!$B$4:$I$31,M8528,7),IF(J8528&gt;5.5,2.6+INDEX(价格表!$B$4:$I$31,M8528,8)*L8528)))))))</f>
        <v>2.5</v>
      </c>
    </row>
    <row r="8529" spans="1:14">
      <c r="A8529" s="20">
        <v>4311221364083</v>
      </c>
      <c r="B8529" s="18" t="s">
        <v>16</v>
      </c>
      <c r="C8529" s="21">
        <v>20201222</v>
      </c>
      <c r="D8529" s="21">
        <v>610538201209</v>
      </c>
      <c r="E8529" s="21" t="s">
        <v>16</v>
      </c>
      <c r="F8529" s="21">
        <v>20210101</v>
      </c>
      <c r="G8529" s="21" t="s">
        <v>17</v>
      </c>
      <c r="H8529" s="21" t="s">
        <v>23</v>
      </c>
      <c r="I8529" s="21" t="s">
        <v>202</v>
      </c>
      <c r="J8529" s="21">
        <v>1.44</v>
      </c>
      <c r="K8529" s="21" t="s">
        <v>20</v>
      </c>
      <c r="L8529">
        <f t="shared" si="155"/>
        <v>2</v>
      </c>
      <c r="M8529">
        <f>MATCH(H:H,价格表!$B$4:$B$35,0)</f>
        <v>15</v>
      </c>
      <c r="N8529" s="27">
        <f>IF(J8529&lt;=0.3,INDEX(价格表!$B$4:$I$31,M8529,2),IF(AND(J8529&gt;0.3,J8529&lt;=1),INDEX(价格表!$B$4:$I$31,M8529,3),IF(AND(J8529&gt;1,J8529&lt;=2.2),INDEX(价格表!$B$4:$I$31,M8529,4),IF(AND(J8529&gt;2.2,J8529&lt;=3.3),INDEX(价格表!$B$4:$I$31,M8529,5),IF(AND(J8529&gt;3.3,J8529&lt;=4),INDEX(价格表!$B$4:$I$31,M8529,6),IF(AND(J8529&gt;4,J8529&lt;=5.5),INDEX(价格表!$B$4:$I$31,M8529,7),IF(J8529&gt;5.5,2.6+INDEX(价格表!$B$4:$I$31,M8529,8)*L8529)))))))</f>
        <v>2.15</v>
      </c>
    </row>
    <row r="8530" spans="1:14">
      <c r="A8530" s="20">
        <v>4311221364084</v>
      </c>
      <c r="B8530" s="18" t="s">
        <v>16</v>
      </c>
      <c r="C8530" s="21">
        <v>20201222</v>
      </c>
      <c r="D8530" s="21">
        <v>610538201209</v>
      </c>
      <c r="E8530" s="21" t="s">
        <v>16</v>
      </c>
      <c r="F8530" s="21">
        <v>20210101</v>
      </c>
      <c r="G8530" s="21" t="s">
        <v>17</v>
      </c>
      <c r="H8530" s="21" t="s">
        <v>23</v>
      </c>
      <c r="I8530" s="21" t="s">
        <v>32</v>
      </c>
      <c r="J8530" s="21">
        <v>1.46</v>
      </c>
      <c r="K8530" s="21" t="s">
        <v>20</v>
      </c>
      <c r="L8530">
        <f t="shared" si="155"/>
        <v>2</v>
      </c>
      <c r="M8530">
        <f>MATCH(H:H,价格表!$B$4:$B$35,0)</f>
        <v>15</v>
      </c>
      <c r="N8530" s="27">
        <f>IF(J8530&lt;=0.3,INDEX(价格表!$B$4:$I$31,M8530,2),IF(AND(J8530&gt;0.3,J8530&lt;=1),INDEX(价格表!$B$4:$I$31,M8530,3),IF(AND(J8530&gt;1,J8530&lt;=2.2),INDEX(价格表!$B$4:$I$31,M8530,4),IF(AND(J8530&gt;2.2,J8530&lt;=3.3),INDEX(价格表!$B$4:$I$31,M8530,5),IF(AND(J8530&gt;3.3,J8530&lt;=4),INDEX(价格表!$B$4:$I$31,M8530,6),IF(AND(J8530&gt;4,J8530&lt;=5.5),INDEX(价格表!$B$4:$I$31,M8530,7),IF(J8530&gt;5.5,2.6+INDEX(价格表!$B$4:$I$31,M8530,8)*L8530)))))))</f>
        <v>2.15</v>
      </c>
    </row>
    <row r="8531" spans="1:14">
      <c r="A8531" s="20">
        <v>4311221364085</v>
      </c>
      <c r="B8531" s="18" t="s">
        <v>16</v>
      </c>
      <c r="C8531" s="21">
        <v>20201222</v>
      </c>
      <c r="D8531" s="21">
        <v>610538201209</v>
      </c>
      <c r="E8531" s="21" t="s">
        <v>16</v>
      </c>
      <c r="F8531" s="21">
        <v>20210101</v>
      </c>
      <c r="G8531" s="21" t="s">
        <v>17</v>
      </c>
      <c r="H8531" s="21" t="s">
        <v>45</v>
      </c>
      <c r="I8531" s="21" t="s">
        <v>46</v>
      </c>
      <c r="J8531" s="21">
        <v>1.44</v>
      </c>
      <c r="K8531" s="21" t="s">
        <v>20</v>
      </c>
      <c r="L8531">
        <f t="shared" si="155"/>
        <v>2</v>
      </c>
      <c r="M8531">
        <f>MATCH(H:H,价格表!$B$4:$B$35,0)</f>
        <v>9</v>
      </c>
      <c r="N8531" s="27">
        <f>IF(J8531&lt;=0.3,INDEX(价格表!$B$4:$I$31,M8531,2),IF(AND(J8531&gt;0.3,J8531&lt;=1),INDEX(价格表!$B$4:$I$31,M8531,3),IF(AND(J8531&gt;1,J8531&lt;=2.2),INDEX(价格表!$B$4:$I$31,M8531,4),IF(AND(J8531&gt;2.2,J8531&lt;=3.3),INDEX(价格表!$B$4:$I$31,M8531,5),IF(AND(J8531&gt;3.3,J8531&lt;=4),INDEX(价格表!$B$4:$I$31,M8531,6),IF(AND(J8531&gt;4,J8531&lt;=5.5),INDEX(价格表!$B$4:$I$31,M8531,7),IF(J8531&gt;5.5,2.6+INDEX(价格表!$B$4:$I$31,M8531,8)*L8531)))))))</f>
        <v>2.15</v>
      </c>
    </row>
    <row r="8532" spans="1:14">
      <c r="A8532" s="20">
        <v>4311221364086</v>
      </c>
      <c r="B8532" s="18" t="s">
        <v>16</v>
      </c>
      <c r="C8532" s="21">
        <v>20201222</v>
      </c>
      <c r="D8532" s="21">
        <v>610538201209</v>
      </c>
      <c r="E8532" s="21" t="s">
        <v>16</v>
      </c>
      <c r="F8532" s="21">
        <v>20210101</v>
      </c>
      <c r="G8532" s="21" t="s">
        <v>17</v>
      </c>
      <c r="H8532" s="21" t="s">
        <v>39</v>
      </c>
      <c r="I8532" s="21" t="s">
        <v>235</v>
      </c>
      <c r="J8532" s="21">
        <v>1.44</v>
      </c>
      <c r="K8532" s="21" t="s">
        <v>20</v>
      </c>
      <c r="L8532">
        <f t="shared" si="155"/>
        <v>2</v>
      </c>
      <c r="M8532">
        <f>MATCH(H:H,价格表!$B$4:$B$35,0)</f>
        <v>23</v>
      </c>
      <c r="N8532" s="27">
        <f>IF(J8532&lt;=0.3,INDEX(价格表!$B$4:$I$31,M8532,2),IF(AND(J8532&gt;0.3,J8532&lt;=1),INDEX(价格表!$B$4:$I$31,M8532,3),IF(AND(J8532&gt;1,J8532&lt;=2.2),INDEX(价格表!$B$4:$I$31,M8532,4),IF(AND(J8532&gt;2.2,J8532&lt;=3.3),INDEX(价格表!$B$4:$I$31,M8532,5),IF(AND(J8532&gt;3.3,J8532&lt;=4),INDEX(价格表!$B$4:$I$31,M8532,6),IF(AND(J8532&gt;4,J8532&lt;=5.5),INDEX(价格表!$B$4:$I$31,M8532,7),IF(J8532&gt;5.5,2.6+INDEX(价格表!$B$4:$I$31,M8532,8)*L8532)))))))</f>
        <v>2.15</v>
      </c>
    </row>
    <row r="8533" spans="1:14">
      <c r="A8533" s="20">
        <v>4311221364088</v>
      </c>
      <c r="B8533" s="18" t="s">
        <v>16</v>
      </c>
      <c r="C8533" s="21">
        <v>20201222</v>
      </c>
      <c r="D8533" s="21">
        <v>610538201209</v>
      </c>
      <c r="E8533" s="21" t="s">
        <v>16</v>
      </c>
      <c r="F8533" s="21">
        <v>20210101</v>
      </c>
      <c r="G8533" s="21" t="s">
        <v>17</v>
      </c>
      <c r="H8533" s="21" t="s">
        <v>23</v>
      </c>
      <c r="I8533" s="21" t="s">
        <v>225</v>
      </c>
      <c r="J8533" s="21">
        <v>1.44</v>
      </c>
      <c r="K8533" s="21" t="s">
        <v>20</v>
      </c>
      <c r="L8533">
        <f t="shared" si="155"/>
        <v>2</v>
      </c>
      <c r="M8533">
        <f>MATCH(H:H,价格表!$B$4:$B$35,0)</f>
        <v>15</v>
      </c>
      <c r="N8533" s="27">
        <f>IF(J8533&lt;=0.3,INDEX(价格表!$B$4:$I$31,M8533,2),IF(AND(J8533&gt;0.3,J8533&lt;=1),INDEX(价格表!$B$4:$I$31,M8533,3),IF(AND(J8533&gt;1,J8533&lt;=2.2),INDEX(价格表!$B$4:$I$31,M8533,4),IF(AND(J8533&gt;2.2,J8533&lt;=3.3),INDEX(价格表!$B$4:$I$31,M8533,5),IF(AND(J8533&gt;3.3,J8533&lt;=4),INDEX(价格表!$B$4:$I$31,M8533,6),IF(AND(J8533&gt;4,J8533&lt;=5.5),INDEX(价格表!$B$4:$I$31,M8533,7),IF(J8533&gt;5.5,2.6+INDEX(价格表!$B$4:$I$31,M8533,8)*L8533)))))))</f>
        <v>2.15</v>
      </c>
    </row>
    <row r="8534" spans="1:14">
      <c r="A8534" s="20">
        <v>4311221364089</v>
      </c>
      <c r="B8534" s="18" t="s">
        <v>16</v>
      </c>
      <c r="C8534" s="21">
        <v>20201222</v>
      </c>
      <c r="D8534" s="21">
        <v>610538201209</v>
      </c>
      <c r="E8534" s="21" t="s">
        <v>16</v>
      </c>
      <c r="F8534" s="21">
        <v>20210101</v>
      </c>
      <c r="G8534" s="21" t="s">
        <v>17</v>
      </c>
      <c r="H8534" s="21" t="s">
        <v>68</v>
      </c>
      <c r="I8534" s="21" t="s">
        <v>140</v>
      </c>
      <c r="J8534" s="21">
        <v>1.44</v>
      </c>
      <c r="K8534" s="21" t="s">
        <v>20</v>
      </c>
      <c r="L8534">
        <f t="shared" si="155"/>
        <v>2</v>
      </c>
      <c r="M8534">
        <f>MATCH(H:H,价格表!$B$4:$B$35,0)</f>
        <v>5</v>
      </c>
      <c r="N8534" s="27">
        <f>IF(J8534&lt;=0.3,INDEX(价格表!$B$4:$I$31,M8534,2),IF(AND(J8534&gt;0.3,J8534&lt;=1),INDEX(价格表!$B$4:$I$31,M8534,3),IF(AND(J8534&gt;1,J8534&lt;=2.2),INDEX(价格表!$B$4:$I$31,M8534,4),IF(AND(J8534&gt;2.2,J8534&lt;=3.3),INDEX(价格表!$B$4:$I$31,M8534,5),IF(AND(J8534&gt;3.3,J8534&lt;=4),INDEX(价格表!$B$4:$I$31,M8534,6),IF(AND(J8534&gt;4,J8534&lt;=5.5),INDEX(价格表!$B$4:$I$31,M8534,7),IF(J8534&gt;5.5,2.6+INDEX(价格表!$B$4:$I$31,M8534,8)*L8534)))))))</f>
        <v>2.15</v>
      </c>
    </row>
    <row r="8535" spans="1:14">
      <c r="A8535" s="20">
        <v>4311221364090</v>
      </c>
      <c r="B8535" s="18" t="s">
        <v>16</v>
      </c>
      <c r="C8535" s="21">
        <v>20201222</v>
      </c>
      <c r="D8535" s="21">
        <v>610538201209</v>
      </c>
      <c r="E8535" s="21" t="s">
        <v>16</v>
      </c>
      <c r="F8535" s="21">
        <v>20210101</v>
      </c>
      <c r="G8535" s="21" t="s">
        <v>17</v>
      </c>
      <c r="H8535" s="21" t="s">
        <v>21</v>
      </c>
      <c r="I8535" s="21" t="s">
        <v>228</v>
      </c>
      <c r="J8535" s="21">
        <v>1.44</v>
      </c>
      <c r="K8535" s="21" t="s">
        <v>20</v>
      </c>
      <c r="L8535">
        <f t="shared" si="155"/>
        <v>2</v>
      </c>
      <c r="M8535">
        <f>MATCH(H:H,价格表!$B$4:$B$35,0)</f>
        <v>20</v>
      </c>
      <c r="N8535" s="27">
        <f>IF(J8535&lt;=0.3,INDEX(价格表!$B$4:$I$31,M8535,2),IF(AND(J8535&gt;0.3,J8535&lt;=1),INDEX(价格表!$B$4:$I$31,M8535,3),IF(AND(J8535&gt;1,J8535&lt;=2.2),INDEX(价格表!$B$4:$I$31,M8535,4),IF(AND(J8535&gt;2.2,J8535&lt;=3.3),INDEX(价格表!$B$4:$I$31,M8535,5),IF(AND(J8535&gt;3.3,J8535&lt;=4),INDEX(价格表!$B$4:$I$31,M8535,6),IF(AND(J8535&gt;4,J8535&lt;=5.5),INDEX(价格表!$B$4:$I$31,M8535,7),IF(J8535&gt;5.5,2.6+INDEX(价格表!$B$4:$I$31,M8535,8)*L8535)))))))</f>
        <v>2.15</v>
      </c>
    </row>
    <row r="8536" spans="1:14">
      <c r="A8536" s="20">
        <v>4311221364479</v>
      </c>
      <c r="B8536" s="18" t="s">
        <v>16</v>
      </c>
      <c r="C8536" s="21">
        <v>20201222</v>
      </c>
      <c r="D8536" s="21">
        <v>610538201209</v>
      </c>
      <c r="E8536" s="21" t="s">
        <v>16</v>
      </c>
      <c r="F8536" s="21">
        <v>20210101</v>
      </c>
      <c r="G8536" s="21" t="s">
        <v>17</v>
      </c>
      <c r="H8536" s="21" t="s">
        <v>18</v>
      </c>
      <c r="I8536" s="21" t="s">
        <v>61</v>
      </c>
      <c r="J8536" s="21">
        <v>1.42</v>
      </c>
      <c r="K8536" s="21" t="s">
        <v>20</v>
      </c>
      <c r="L8536">
        <f t="shared" si="155"/>
        <v>2</v>
      </c>
      <c r="M8536">
        <f>MATCH(H:H,价格表!$B$4:$B$35,0)</f>
        <v>1</v>
      </c>
      <c r="N8536" s="27">
        <f>IF(J8536&lt;=0.3,INDEX(价格表!$B$4:$I$31,M8536,2),IF(AND(J8536&gt;0.3,J8536&lt;=1),INDEX(价格表!$B$4:$I$31,M8536,3),IF(AND(J8536&gt;1,J8536&lt;=2.2),INDEX(价格表!$B$4:$I$31,M8536,4),IF(AND(J8536&gt;2.2,J8536&lt;=3.3),INDEX(价格表!$B$4:$I$31,M8536,5),IF(AND(J8536&gt;3.3,J8536&lt;=4),INDEX(价格表!$B$4:$I$31,M8536,6),IF(AND(J8536&gt;4,J8536&lt;=5.5),INDEX(价格表!$B$4:$I$31,M8536,7),IF(J8536&gt;5.5,2.6+INDEX(价格表!$B$4:$I$31,M8536,8)*L8536)))))))</f>
        <v>2.15</v>
      </c>
    </row>
    <row r="8537" spans="1:14">
      <c r="A8537" s="20">
        <v>4311221364480</v>
      </c>
      <c r="B8537" s="18" t="s">
        <v>16</v>
      </c>
      <c r="C8537" s="21">
        <v>20201222</v>
      </c>
      <c r="D8537" s="21">
        <v>610538201209</v>
      </c>
      <c r="E8537" s="21" t="s">
        <v>16</v>
      </c>
      <c r="F8537" s="21">
        <v>20210101</v>
      </c>
      <c r="G8537" s="21" t="s">
        <v>17</v>
      </c>
      <c r="H8537" s="21" t="s">
        <v>18</v>
      </c>
      <c r="I8537" s="21" t="s">
        <v>61</v>
      </c>
      <c r="J8537" s="21">
        <v>3.25</v>
      </c>
      <c r="K8537" s="21" t="s">
        <v>20</v>
      </c>
      <c r="L8537">
        <f t="shared" si="155"/>
        <v>4</v>
      </c>
      <c r="M8537">
        <f>MATCH(H:H,价格表!$B$4:$B$35,0)</f>
        <v>1</v>
      </c>
      <c r="N8537" s="27">
        <f>IF(J8537&lt;=0.3,INDEX(价格表!$B$4:$I$31,M8537,2),IF(AND(J8537&gt;0.3,J8537&lt;=1),INDEX(价格表!$B$4:$I$31,M8537,3),IF(AND(J8537&gt;1,J8537&lt;=2.2),INDEX(价格表!$B$4:$I$31,M8537,4),IF(AND(J8537&gt;2.2,J8537&lt;=3.3),INDEX(价格表!$B$4:$I$31,M8537,5),IF(AND(J8537&gt;3.3,J8537&lt;=4),INDEX(价格表!$B$4:$I$31,M8537,6),IF(AND(J8537&gt;4,J8537&lt;=5.5),INDEX(价格表!$B$4:$I$31,M8537,7),IF(J8537&gt;5.5,2.6+INDEX(价格表!$B$4:$I$31,M8537,8)*L8537)))))))</f>
        <v>2.5</v>
      </c>
    </row>
    <row r="8538" spans="1:14">
      <c r="A8538" s="20">
        <v>4311221364481</v>
      </c>
      <c r="B8538" s="18" t="s">
        <v>16</v>
      </c>
      <c r="C8538" s="21">
        <v>20201222</v>
      </c>
      <c r="D8538" s="21">
        <v>610538201209</v>
      </c>
      <c r="E8538" s="21" t="s">
        <v>16</v>
      </c>
      <c r="F8538" s="21">
        <v>20210101</v>
      </c>
      <c r="G8538" s="21" t="s">
        <v>17</v>
      </c>
      <c r="H8538" s="21" t="s">
        <v>18</v>
      </c>
      <c r="I8538" s="21" t="s">
        <v>53</v>
      </c>
      <c r="J8538" s="21">
        <v>1.44</v>
      </c>
      <c r="K8538" s="21" t="s">
        <v>20</v>
      </c>
      <c r="L8538">
        <f t="shared" si="155"/>
        <v>2</v>
      </c>
      <c r="M8538">
        <f>MATCH(H:H,价格表!$B$4:$B$35,0)</f>
        <v>1</v>
      </c>
      <c r="N8538" s="27">
        <f>IF(J8538&lt;=0.3,INDEX(价格表!$B$4:$I$31,M8538,2),IF(AND(J8538&gt;0.3,J8538&lt;=1),INDEX(价格表!$B$4:$I$31,M8538,3),IF(AND(J8538&gt;1,J8538&lt;=2.2),INDEX(价格表!$B$4:$I$31,M8538,4),IF(AND(J8538&gt;2.2,J8538&lt;=3.3),INDEX(价格表!$B$4:$I$31,M8538,5),IF(AND(J8538&gt;3.3,J8538&lt;=4),INDEX(价格表!$B$4:$I$31,M8538,6),IF(AND(J8538&gt;4,J8538&lt;=5.5),INDEX(价格表!$B$4:$I$31,M8538,7),IF(J8538&gt;5.5,2.6+INDEX(价格表!$B$4:$I$31,M8538,8)*L8538)))))))</f>
        <v>2.15</v>
      </c>
    </row>
    <row r="8539" spans="1:14">
      <c r="A8539" s="20">
        <v>4311221364482</v>
      </c>
      <c r="B8539" s="18" t="s">
        <v>16</v>
      </c>
      <c r="C8539" s="21">
        <v>20201222</v>
      </c>
      <c r="D8539" s="21">
        <v>610538201209</v>
      </c>
      <c r="E8539" s="21" t="s">
        <v>16</v>
      </c>
      <c r="F8539" s="21">
        <v>20210101</v>
      </c>
      <c r="G8539" s="21" t="s">
        <v>17</v>
      </c>
      <c r="H8539" s="21" t="s">
        <v>39</v>
      </c>
      <c r="I8539" s="21" t="s">
        <v>40</v>
      </c>
      <c r="J8539" s="21">
        <v>1.42</v>
      </c>
      <c r="K8539" s="21" t="s">
        <v>20</v>
      </c>
      <c r="L8539">
        <f t="shared" si="155"/>
        <v>2</v>
      </c>
      <c r="M8539">
        <f>MATCH(H:H,价格表!$B$4:$B$35,0)</f>
        <v>23</v>
      </c>
      <c r="N8539" s="27">
        <f>IF(J8539&lt;=0.3,INDEX(价格表!$B$4:$I$31,M8539,2),IF(AND(J8539&gt;0.3,J8539&lt;=1),INDEX(价格表!$B$4:$I$31,M8539,3),IF(AND(J8539&gt;1,J8539&lt;=2.2),INDEX(价格表!$B$4:$I$31,M8539,4),IF(AND(J8539&gt;2.2,J8539&lt;=3.3),INDEX(价格表!$B$4:$I$31,M8539,5),IF(AND(J8539&gt;3.3,J8539&lt;=4),INDEX(价格表!$B$4:$I$31,M8539,6),IF(AND(J8539&gt;4,J8539&lt;=5.5),INDEX(价格表!$B$4:$I$31,M8539,7),IF(J8539&gt;5.5,2.6+INDEX(价格表!$B$4:$I$31,M8539,8)*L8539)))))))</f>
        <v>2.15</v>
      </c>
    </row>
    <row r="8540" spans="1:14">
      <c r="A8540" s="20">
        <v>4311221364483</v>
      </c>
      <c r="B8540" s="18" t="s">
        <v>16</v>
      </c>
      <c r="C8540" s="21">
        <v>20201222</v>
      </c>
      <c r="D8540" s="21">
        <v>610538201209</v>
      </c>
      <c r="E8540" s="21" t="s">
        <v>16</v>
      </c>
      <c r="F8540" s="21">
        <v>20210101</v>
      </c>
      <c r="G8540" s="21" t="s">
        <v>17</v>
      </c>
      <c r="H8540" s="21" t="s">
        <v>35</v>
      </c>
      <c r="I8540" s="21" t="s">
        <v>224</v>
      </c>
      <c r="J8540" s="21">
        <v>1.46</v>
      </c>
      <c r="K8540" s="21" t="s">
        <v>20</v>
      </c>
      <c r="L8540">
        <f t="shared" si="155"/>
        <v>2</v>
      </c>
      <c r="M8540">
        <f>MATCH(H:H,价格表!$B$4:$B$35,0)</f>
        <v>22</v>
      </c>
      <c r="N8540" s="27">
        <f>IF(J8540&lt;=0.3,INDEX(价格表!$B$4:$I$31,M8540,2),IF(AND(J8540&gt;0.3,J8540&lt;=1),INDEX(价格表!$B$4:$I$31,M8540,3),IF(AND(J8540&gt;1,J8540&lt;=2.2),INDEX(价格表!$B$4:$I$31,M8540,4),IF(AND(J8540&gt;2.2,J8540&lt;=3.3),INDEX(价格表!$B$4:$I$31,M8540,5),IF(AND(J8540&gt;3.3,J8540&lt;=4),INDEX(价格表!$B$4:$I$31,M8540,6),IF(AND(J8540&gt;4,J8540&lt;=5.5),INDEX(价格表!$B$4:$I$31,M8540,7),IF(J8540&gt;5.5,2.6+INDEX(价格表!$B$4:$I$31,M8540,8)*L8540)))))))</f>
        <v>2.15</v>
      </c>
    </row>
    <row r="8541" spans="1:14">
      <c r="A8541" s="20">
        <v>4311221364484</v>
      </c>
      <c r="B8541" s="18" t="s">
        <v>16</v>
      </c>
      <c r="C8541" s="21">
        <v>20201222</v>
      </c>
      <c r="D8541" s="21">
        <v>610538201209</v>
      </c>
      <c r="E8541" s="21" t="s">
        <v>16</v>
      </c>
      <c r="F8541" s="21">
        <v>20210101</v>
      </c>
      <c r="G8541" s="21" t="s">
        <v>17</v>
      </c>
      <c r="H8541" s="21" t="s">
        <v>37</v>
      </c>
      <c r="I8541" s="21" t="s">
        <v>72</v>
      </c>
      <c r="J8541" s="21">
        <v>1.44</v>
      </c>
      <c r="K8541" s="21" t="s">
        <v>20</v>
      </c>
      <c r="L8541">
        <f t="shared" si="155"/>
        <v>2</v>
      </c>
      <c r="M8541">
        <f>MATCH(H:H,价格表!$B$4:$B$35,0)</f>
        <v>12</v>
      </c>
      <c r="N8541" s="27">
        <f>IF(J8541&lt;=0.3,INDEX(价格表!$B$4:$I$31,M8541,2),IF(AND(J8541&gt;0.3,J8541&lt;=1),INDEX(价格表!$B$4:$I$31,M8541,3),IF(AND(J8541&gt;1,J8541&lt;=2.2),INDEX(价格表!$B$4:$I$31,M8541,4),IF(AND(J8541&gt;2.2,J8541&lt;=3.3),INDEX(价格表!$B$4:$I$31,M8541,5),IF(AND(J8541&gt;3.3,J8541&lt;=4),INDEX(价格表!$B$4:$I$31,M8541,6),IF(AND(J8541&gt;4,J8541&lt;=5.5),INDEX(价格表!$B$4:$I$31,M8541,7),IF(J8541&gt;5.5,2.6+INDEX(价格表!$B$4:$I$31,M8541,8)*L8541)))))))</f>
        <v>2.15</v>
      </c>
    </row>
    <row r="8542" spans="1:14">
      <c r="A8542" s="20">
        <v>4311221364485</v>
      </c>
      <c r="B8542" s="18" t="s">
        <v>16</v>
      </c>
      <c r="C8542" s="21">
        <v>20201222</v>
      </c>
      <c r="D8542" s="21">
        <v>610538201209</v>
      </c>
      <c r="E8542" s="21" t="s">
        <v>16</v>
      </c>
      <c r="F8542" s="21">
        <v>20210101</v>
      </c>
      <c r="G8542" s="21" t="s">
        <v>17</v>
      </c>
      <c r="H8542" s="21" t="s">
        <v>39</v>
      </c>
      <c r="I8542" s="21" t="s">
        <v>226</v>
      </c>
      <c r="J8542" s="21">
        <v>1.44</v>
      </c>
      <c r="K8542" s="21" t="s">
        <v>20</v>
      </c>
      <c r="L8542">
        <f t="shared" si="155"/>
        <v>2</v>
      </c>
      <c r="M8542">
        <f>MATCH(H:H,价格表!$B$4:$B$35,0)</f>
        <v>23</v>
      </c>
      <c r="N8542" s="27">
        <f>IF(J8542&lt;=0.3,INDEX(价格表!$B$4:$I$31,M8542,2),IF(AND(J8542&gt;0.3,J8542&lt;=1),INDEX(价格表!$B$4:$I$31,M8542,3),IF(AND(J8542&gt;1,J8542&lt;=2.2),INDEX(价格表!$B$4:$I$31,M8542,4),IF(AND(J8542&gt;2.2,J8542&lt;=3.3),INDEX(价格表!$B$4:$I$31,M8542,5),IF(AND(J8542&gt;3.3,J8542&lt;=4),INDEX(价格表!$B$4:$I$31,M8542,6),IF(AND(J8542&gt;4,J8542&lt;=5.5),INDEX(价格表!$B$4:$I$31,M8542,7),IF(J8542&gt;5.5,2.6+INDEX(价格表!$B$4:$I$31,M8542,8)*L8542)))))))</f>
        <v>2.15</v>
      </c>
    </row>
    <row r="8543" spans="1:14">
      <c r="A8543" s="20">
        <v>4311221364486</v>
      </c>
      <c r="B8543" s="18" t="s">
        <v>16</v>
      </c>
      <c r="C8543" s="21">
        <v>20201222</v>
      </c>
      <c r="D8543" s="21">
        <v>610538201209</v>
      </c>
      <c r="E8543" s="21" t="s">
        <v>16</v>
      </c>
      <c r="F8543" s="21">
        <v>20210101</v>
      </c>
      <c r="G8543" s="21" t="s">
        <v>17</v>
      </c>
      <c r="H8543" s="21" t="s">
        <v>18</v>
      </c>
      <c r="I8543" s="21" t="s">
        <v>53</v>
      </c>
      <c r="J8543" s="21">
        <v>1.44</v>
      </c>
      <c r="K8543" s="21" t="s">
        <v>20</v>
      </c>
      <c r="L8543">
        <f t="shared" si="155"/>
        <v>2</v>
      </c>
      <c r="M8543">
        <f>MATCH(H:H,价格表!$B$4:$B$35,0)</f>
        <v>1</v>
      </c>
      <c r="N8543" s="27">
        <f>IF(J8543&lt;=0.3,INDEX(价格表!$B$4:$I$31,M8543,2),IF(AND(J8543&gt;0.3,J8543&lt;=1),INDEX(价格表!$B$4:$I$31,M8543,3),IF(AND(J8543&gt;1,J8543&lt;=2.2),INDEX(价格表!$B$4:$I$31,M8543,4),IF(AND(J8543&gt;2.2,J8543&lt;=3.3),INDEX(价格表!$B$4:$I$31,M8543,5),IF(AND(J8543&gt;3.3,J8543&lt;=4),INDEX(价格表!$B$4:$I$31,M8543,6),IF(AND(J8543&gt;4,J8543&lt;=5.5),INDEX(价格表!$B$4:$I$31,M8543,7),IF(J8543&gt;5.5,2.6+INDEX(价格表!$B$4:$I$31,M8543,8)*L8543)))))))</f>
        <v>2.15</v>
      </c>
    </row>
    <row r="8544" spans="1:14">
      <c r="A8544" s="20">
        <v>4311221364487</v>
      </c>
      <c r="B8544" s="18" t="s">
        <v>16</v>
      </c>
      <c r="C8544" s="21">
        <v>20201222</v>
      </c>
      <c r="D8544" s="21">
        <v>610538201209</v>
      </c>
      <c r="E8544" s="21" t="s">
        <v>16</v>
      </c>
      <c r="F8544" s="21">
        <v>20210101</v>
      </c>
      <c r="G8544" s="21" t="s">
        <v>17</v>
      </c>
      <c r="H8544" s="21" t="s">
        <v>73</v>
      </c>
      <c r="I8544" s="21" t="s">
        <v>215</v>
      </c>
      <c r="J8544" s="21">
        <v>3.3</v>
      </c>
      <c r="K8544" s="21" t="s">
        <v>20</v>
      </c>
      <c r="L8544">
        <f t="shared" si="155"/>
        <v>4</v>
      </c>
      <c r="M8544">
        <f>MATCH(H:H,价格表!$B$4:$B$35,0)</f>
        <v>7</v>
      </c>
      <c r="N8544" s="27">
        <f>IF(J8544&lt;=0.3,INDEX(价格表!$B$4:$I$31,M8544,2),IF(AND(J8544&gt;0.3,J8544&lt;=1),INDEX(价格表!$B$4:$I$31,M8544,3),IF(AND(J8544&gt;1,J8544&lt;=2.2),INDEX(价格表!$B$4:$I$31,M8544,4),IF(AND(J8544&gt;2.2,J8544&lt;=3.3),INDEX(价格表!$B$4:$I$31,M8544,5),IF(AND(J8544&gt;3.3,J8544&lt;=4),INDEX(价格表!$B$4:$I$31,M8544,6),IF(AND(J8544&gt;4,J8544&lt;=5.5),INDEX(价格表!$B$4:$I$31,M8544,7),IF(J8544&gt;5.5,2.6+INDEX(价格表!$B$4:$I$31,M8544,8)*L8544)))))))</f>
        <v>2.5</v>
      </c>
    </row>
    <row r="8545" spans="1:14">
      <c r="A8545" s="20">
        <v>4311221364488</v>
      </c>
      <c r="B8545" s="18" t="s">
        <v>16</v>
      </c>
      <c r="C8545" s="21">
        <v>20201222</v>
      </c>
      <c r="D8545" s="21">
        <v>610538201209</v>
      </c>
      <c r="E8545" s="21" t="s">
        <v>16</v>
      </c>
      <c r="F8545" s="21">
        <v>20210101</v>
      </c>
      <c r="G8545" s="21" t="s">
        <v>17</v>
      </c>
      <c r="H8545" s="21" t="s">
        <v>33</v>
      </c>
      <c r="I8545" s="21" t="s">
        <v>34</v>
      </c>
      <c r="J8545" s="21">
        <v>1.44</v>
      </c>
      <c r="K8545" s="21" t="s">
        <v>20</v>
      </c>
      <c r="L8545">
        <f t="shared" si="155"/>
        <v>2</v>
      </c>
      <c r="M8545">
        <f>MATCH(H:H,价格表!$B$4:$B$35,0)</f>
        <v>13</v>
      </c>
      <c r="N8545" s="27">
        <f>IF(J8545&lt;=0.3,INDEX(价格表!$B$4:$I$31,M8545,2),IF(AND(J8545&gt;0.3,J8545&lt;=1),INDEX(价格表!$B$4:$I$31,M8545,3),IF(AND(J8545&gt;1,J8545&lt;=2.2),INDEX(价格表!$B$4:$I$31,M8545,4),IF(AND(J8545&gt;2.2,J8545&lt;=3.3),INDEX(价格表!$B$4:$I$31,M8545,5),IF(AND(J8545&gt;3.3,J8545&lt;=4),INDEX(价格表!$B$4:$I$31,M8545,6),IF(AND(J8545&gt;4,J8545&lt;=5.5),INDEX(价格表!$B$4:$I$31,M8545,7),IF(J8545&gt;5.5,2.6+INDEX(价格表!$B$4:$I$31,M8545,8)*L8545)))))))</f>
        <v>2.15</v>
      </c>
    </row>
    <row r="8546" spans="1:14">
      <c r="A8546" s="20">
        <v>4311221365315</v>
      </c>
      <c r="B8546" s="18" t="s">
        <v>16</v>
      </c>
      <c r="C8546" s="21">
        <v>20201222</v>
      </c>
      <c r="D8546" s="21">
        <v>610538201209</v>
      </c>
      <c r="E8546" s="21" t="s">
        <v>16</v>
      </c>
      <c r="F8546" s="21">
        <v>20210101</v>
      </c>
      <c r="G8546" s="21" t="s">
        <v>17</v>
      </c>
      <c r="H8546" s="21" t="s">
        <v>45</v>
      </c>
      <c r="I8546" s="21" t="s">
        <v>167</v>
      </c>
      <c r="J8546" s="21">
        <v>1.44</v>
      </c>
      <c r="K8546" s="21" t="s">
        <v>20</v>
      </c>
      <c r="L8546">
        <f t="shared" si="155"/>
        <v>2</v>
      </c>
      <c r="M8546">
        <f>MATCH(H:H,价格表!$B$4:$B$35,0)</f>
        <v>9</v>
      </c>
      <c r="N8546" s="27">
        <f>IF(J8546&lt;=0.3,INDEX(价格表!$B$4:$I$31,M8546,2),IF(AND(J8546&gt;0.3,J8546&lt;=1),INDEX(价格表!$B$4:$I$31,M8546,3),IF(AND(J8546&gt;1,J8546&lt;=2.2),INDEX(价格表!$B$4:$I$31,M8546,4),IF(AND(J8546&gt;2.2,J8546&lt;=3.3),INDEX(价格表!$B$4:$I$31,M8546,5),IF(AND(J8546&gt;3.3,J8546&lt;=4),INDEX(价格表!$B$4:$I$31,M8546,6),IF(AND(J8546&gt;4,J8546&lt;=5.5),INDEX(价格表!$B$4:$I$31,M8546,7),IF(J8546&gt;5.5,2.6+INDEX(价格表!$B$4:$I$31,M8546,8)*L8546)))))))</f>
        <v>2.15</v>
      </c>
    </row>
    <row r="8547" spans="1:14">
      <c r="A8547" s="20">
        <v>4311221365388</v>
      </c>
      <c r="B8547" s="18" t="s">
        <v>16</v>
      </c>
      <c r="C8547" s="21">
        <v>20201222</v>
      </c>
      <c r="D8547" s="21">
        <v>610538201209</v>
      </c>
      <c r="E8547" s="21" t="s">
        <v>16</v>
      </c>
      <c r="F8547" s="21">
        <v>20210101</v>
      </c>
      <c r="G8547" s="21" t="s">
        <v>17</v>
      </c>
      <c r="H8547" s="21" t="s">
        <v>45</v>
      </c>
      <c r="I8547" s="21" t="s">
        <v>167</v>
      </c>
      <c r="J8547" s="21">
        <v>1.45</v>
      </c>
      <c r="K8547" s="21" t="s">
        <v>20</v>
      </c>
      <c r="L8547">
        <f t="shared" si="155"/>
        <v>2</v>
      </c>
      <c r="M8547">
        <f>MATCH(H:H,价格表!$B$4:$B$35,0)</f>
        <v>9</v>
      </c>
      <c r="N8547" s="27">
        <f>IF(J8547&lt;=0.3,INDEX(价格表!$B$4:$I$31,M8547,2),IF(AND(J8547&gt;0.3,J8547&lt;=1),INDEX(价格表!$B$4:$I$31,M8547,3),IF(AND(J8547&gt;1,J8547&lt;=2.2),INDEX(价格表!$B$4:$I$31,M8547,4),IF(AND(J8547&gt;2.2,J8547&lt;=3.3),INDEX(价格表!$B$4:$I$31,M8547,5),IF(AND(J8547&gt;3.3,J8547&lt;=4),INDEX(价格表!$B$4:$I$31,M8547,6),IF(AND(J8547&gt;4,J8547&lt;=5.5),INDEX(价格表!$B$4:$I$31,M8547,7),IF(J8547&gt;5.5,2.6+INDEX(价格表!$B$4:$I$31,M8547,8)*L8547)))))))</f>
        <v>2.15</v>
      </c>
    </row>
    <row r="8548" spans="1:14">
      <c r="A8548" s="20">
        <v>4311221365399</v>
      </c>
      <c r="B8548" s="18" t="s">
        <v>16</v>
      </c>
      <c r="C8548" s="21">
        <v>20201222</v>
      </c>
      <c r="D8548" s="21">
        <v>610538201209</v>
      </c>
      <c r="E8548" s="21" t="s">
        <v>16</v>
      </c>
      <c r="F8548" s="21">
        <v>20210101</v>
      </c>
      <c r="G8548" s="21" t="s">
        <v>17</v>
      </c>
      <c r="H8548" s="21" t="s">
        <v>18</v>
      </c>
      <c r="I8548" s="21" t="s">
        <v>53</v>
      </c>
      <c r="J8548" s="21">
        <v>1.44</v>
      </c>
      <c r="K8548" s="21" t="s">
        <v>20</v>
      </c>
      <c r="L8548">
        <f t="shared" si="155"/>
        <v>2</v>
      </c>
      <c r="M8548">
        <f>MATCH(H:H,价格表!$B$4:$B$35,0)</f>
        <v>1</v>
      </c>
      <c r="N8548" s="27">
        <f>IF(J8548&lt;=0.3,INDEX(价格表!$B$4:$I$31,M8548,2),IF(AND(J8548&gt;0.3,J8548&lt;=1),INDEX(价格表!$B$4:$I$31,M8548,3),IF(AND(J8548&gt;1,J8548&lt;=2.2),INDEX(价格表!$B$4:$I$31,M8548,4),IF(AND(J8548&gt;2.2,J8548&lt;=3.3),INDEX(价格表!$B$4:$I$31,M8548,5),IF(AND(J8548&gt;3.3,J8548&lt;=4),INDEX(价格表!$B$4:$I$31,M8548,6),IF(AND(J8548&gt;4,J8548&lt;=5.5),INDEX(价格表!$B$4:$I$31,M8548,7),IF(J8548&gt;5.5,2.6+INDEX(价格表!$B$4:$I$31,M8548,8)*L8548)))))))</f>
        <v>2.15</v>
      </c>
    </row>
    <row r="8549" spans="1:14">
      <c r="A8549" s="20">
        <v>4311221382789</v>
      </c>
      <c r="B8549" s="18" t="s">
        <v>16</v>
      </c>
      <c r="C8549" s="21">
        <v>20201222</v>
      </c>
      <c r="D8549" s="21">
        <v>610538201209</v>
      </c>
      <c r="E8549" s="21" t="s">
        <v>16</v>
      </c>
      <c r="F8549" s="21">
        <v>20210101</v>
      </c>
      <c r="G8549" s="21" t="s">
        <v>17</v>
      </c>
      <c r="H8549" s="21" t="s">
        <v>18</v>
      </c>
      <c r="I8549" s="21" t="s">
        <v>53</v>
      </c>
      <c r="J8549" s="21">
        <v>1.44</v>
      </c>
      <c r="K8549" s="21" t="s">
        <v>20</v>
      </c>
      <c r="L8549">
        <f t="shared" si="155"/>
        <v>2</v>
      </c>
      <c r="M8549">
        <f>MATCH(H:H,价格表!$B$4:$B$35,0)</f>
        <v>1</v>
      </c>
      <c r="N8549" s="27">
        <f>IF(J8549&lt;=0.3,INDEX(价格表!$B$4:$I$31,M8549,2),IF(AND(J8549&gt;0.3,J8549&lt;=1),INDEX(价格表!$B$4:$I$31,M8549,3),IF(AND(J8549&gt;1,J8549&lt;=2.2),INDEX(价格表!$B$4:$I$31,M8549,4),IF(AND(J8549&gt;2.2,J8549&lt;=3.3),INDEX(价格表!$B$4:$I$31,M8549,5),IF(AND(J8549&gt;3.3,J8549&lt;=4),INDEX(价格表!$B$4:$I$31,M8549,6),IF(AND(J8549&gt;4,J8549&lt;=5.5),INDEX(价格表!$B$4:$I$31,M8549,7),IF(J8549&gt;5.5,2.6+INDEX(价格表!$B$4:$I$31,M8549,8)*L8549)))))))</f>
        <v>2.15</v>
      </c>
    </row>
    <row r="8550" spans="1:14">
      <c r="A8550" s="20">
        <v>4311221382790</v>
      </c>
      <c r="B8550" s="18" t="s">
        <v>16</v>
      </c>
      <c r="C8550" s="21">
        <v>20201222</v>
      </c>
      <c r="D8550" s="21">
        <v>610538201209</v>
      </c>
      <c r="E8550" s="21" t="s">
        <v>16</v>
      </c>
      <c r="F8550" s="21">
        <v>20210101</v>
      </c>
      <c r="G8550" s="21" t="s">
        <v>17</v>
      </c>
      <c r="H8550" s="21" t="s">
        <v>23</v>
      </c>
      <c r="I8550" s="21" t="s">
        <v>189</v>
      </c>
      <c r="J8550" s="21">
        <v>1.44</v>
      </c>
      <c r="K8550" s="21" t="s">
        <v>20</v>
      </c>
      <c r="L8550">
        <f t="shared" si="155"/>
        <v>2</v>
      </c>
      <c r="M8550">
        <f>MATCH(H:H,价格表!$B$4:$B$35,0)</f>
        <v>15</v>
      </c>
      <c r="N8550" s="27">
        <f>IF(J8550&lt;=0.3,INDEX(价格表!$B$4:$I$31,M8550,2),IF(AND(J8550&gt;0.3,J8550&lt;=1),INDEX(价格表!$B$4:$I$31,M8550,3),IF(AND(J8550&gt;1,J8550&lt;=2.2),INDEX(价格表!$B$4:$I$31,M8550,4),IF(AND(J8550&gt;2.2,J8550&lt;=3.3),INDEX(价格表!$B$4:$I$31,M8550,5),IF(AND(J8550&gt;3.3,J8550&lt;=4),INDEX(价格表!$B$4:$I$31,M8550,6),IF(AND(J8550&gt;4,J8550&lt;=5.5),INDEX(价格表!$B$4:$I$31,M8550,7),IF(J8550&gt;5.5,2.6+INDEX(价格表!$B$4:$I$31,M8550,8)*L8550)))))))</f>
        <v>2.15</v>
      </c>
    </row>
    <row r="8551" spans="1:14">
      <c r="A8551" s="20">
        <v>4311221382791</v>
      </c>
      <c r="B8551" s="18" t="s">
        <v>16</v>
      </c>
      <c r="C8551" s="21">
        <v>20201222</v>
      </c>
      <c r="D8551" s="21">
        <v>610538201209</v>
      </c>
      <c r="E8551" s="21" t="s">
        <v>16</v>
      </c>
      <c r="F8551" s="21">
        <v>20210101</v>
      </c>
      <c r="G8551" s="21" t="s">
        <v>17</v>
      </c>
      <c r="H8551" s="21" t="s">
        <v>88</v>
      </c>
      <c r="I8551" s="21" t="s">
        <v>101</v>
      </c>
      <c r="J8551" s="21">
        <v>1.44</v>
      </c>
      <c r="K8551" s="21" t="s">
        <v>20</v>
      </c>
      <c r="L8551">
        <f t="shared" si="155"/>
        <v>2</v>
      </c>
      <c r="M8551">
        <f>MATCH(H:H,价格表!$B$4:$B$35,0)</f>
        <v>19</v>
      </c>
      <c r="N8551" s="27">
        <f>IF(J8551&lt;=0.3,INDEX(价格表!$B$4:$I$31,M8551,2),IF(AND(J8551&gt;0.3,J8551&lt;=1),INDEX(价格表!$B$4:$I$31,M8551,3),IF(AND(J8551&gt;1,J8551&lt;=2.2),INDEX(价格表!$B$4:$I$31,M8551,4),IF(AND(J8551&gt;2.2,J8551&lt;=3.3),INDEX(价格表!$B$4:$I$31,M8551,5),IF(AND(J8551&gt;3.3,J8551&lt;=4),INDEX(价格表!$B$4:$I$31,M8551,6),IF(AND(J8551&gt;4,J8551&lt;=5.5),INDEX(价格表!$B$4:$I$31,M8551,7),IF(J8551&gt;5.5,2.6+INDEX(价格表!$B$4:$I$31,M8551,8)*L8551)))))))</f>
        <v>2.15</v>
      </c>
    </row>
    <row r="8552" spans="1:14">
      <c r="A8552" s="20">
        <v>4311221382792</v>
      </c>
      <c r="B8552" s="18" t="s">
        <v>16</v>
      </c>
      <c r="C8552" s="21">
        <v>20201222</v>
      </c>
      <c r="D8552" s="21">
        <v>610538201209</v>
      </c>
      <c r="E8552" s="21" t="s">
        <v>16</v>
      </c>
      <c r="F8552" s="21">
        <v>20210101</v>
      </c>
      <c r="G8552" s="21" t="s">
        <v>17</v>
      </c>
      <c r="H8552" s="21" t="s">
        <v>88</v>
      </c>
      <c r="I8552" s="21" t="s">
        <v>96</v>
      </c>
      <c r="J8552" s="21">
        <v>1.45</v>
      </c>
      <c r="K8552" s="21" t="s">
        <v>20</v>
      </c>
      <c r="L8552">
        <f t="shared" si="155"/>
        <v>2</v>
      </c>
      <c r="M8552">
        <f>MATCH(H:H,价格表!$B$4:$B$35,0)</f>
        <v>19</v>
      </c>
      <c r="N8552" s="27">
        <f>IF(J8552&lt;=0.3,INDEX(价格表!$B$4:$I$31,M8552,2),IF(AND(J8552&gt;0.3,J8552&lt;=1),INDEX(价格表!$B$4:$I$31,M8552,3),IF(AND(J8552&gt;1,J8552&lt;=2.2),INDEX(价格表!$B$4:$I$31,M8552,4),IF(AND(J8552&gt;2.2,J8552&lt;=3.3),INDEX(价格表!$B$4:$I$31,M8552,5),IF(AND(J8552&gt;3.3,J8552&lt;=4),INDEX(价格表!$B$4:$I$31,M8552,6),IF(AND(J8552&gt;4,J8552&lt;=5.5),INDEX(价格表!$B$4:$I$31,M8552,7),IF(J8552&gt;5.5,2.6+INDEX(价格表!$B$4:$I$31,M8552,8)*L8552)))))))</f>
        <v>2.15</v>
      </c>
    </row>
    <row r="8553" spans="1:14">
      <c r="A8553" s="20">
        <v>4311221382793</v>
      </c>
      <c r="B8553" s="18" t="s">
        <v>16</v>
      </c>
      <c r="C8553" s="21">
        <v>20201222</v>
      </c>
      <c r="D8553" s="21">
        <v>610538201209</v>
      </c>
      <c r="E8553" s="21" t="s">
        <v>16</v>
      </c>
      <c r="F8553" s="21">
        <v>20210101</v>
      </c>
      <c r="G8553" s="21" t="s">
        <v>17</v>
      </c>
      <c r="H8553" s="21" t="s">
        <v>27</v>
      </c>
      <c r="I8553" s="21" t="s">
        <v>128</v>
      </c>
      <c r="J8553" s="21">
        <v>1.45</v>
      </c>
      <c r="K8553" s="21" t="s">
        <v>20</v>
      </c>
      <c r="L8553">
        <f t="shared" si="155"/>
        <v>2</v>
      </c>
      <c r="M8553">
        <f>MATCH(H:H,价格表!$B$4:$B$35,0)</f>
        <v>3</v>
      </c>
      <c r="N8553" s="27">
        <f>IF(J8553&lt;=0.3,INDEX(价格表!$B$4:$I$31,M8553,2),IF(AND(J8553&gt;0.3,J8553&lt;=1),INDEX(价格表!$B$4:$I$31,M8553,3),IF(AND(J8553&gt;1,J8553&lt;=2.2),INDEX(价格表!$B$4:$I$31,M8553,4),IF(AND(J8553&gt;2.2,J8553&lt;=3.3),INDEX(价格表!$B$4:$I$31,M8553,5),IF(AND(J8553&gt;3.3,J8553&lt;=4),INDEX(价格表!$B$4:$I$31,M8553,6),IF(AND(J8553&gt;4,J8553&lt;=5.5),INDEX(价格表!$B$4:$I$31,M8553,7),IF(J8553&gt;5.5,2.6+INDEX(价格表!$B$4:$I$31,M8553,8)*L8553)))))))</f>
        <v>2.15</v>
      </c>
    </row>
    <row r="8554" spans="1:14">
      <c r="A8554" s="20">
        <v>4311221382794</v>
      </c>
      <c r="B8554" s="18" t="s">
        <v>16</v>
      </c>
      <c r="C8554" s="21">
        <v>20201222</v>
      </c>
      <c r="D8554" s="21">
        <v>610538201209</v>
      </c>
      <c r="E8554" s="21" t="s">
        <v>16</v>
      </c>
      <c r="F8554" s="21">
        <v>20210101</v>
      </c>
      <c r="G8554" s="21" t="s">
        <v>17</v>
      </c>
      <c r="H8554" s="21" t="s">
        <v>43</v>
      </c>
      <c r="I8554" s="21" t="s">
        <v>292</v>
      </c>
      <c r="J8554" s="21">
        <v>1.44</v>
      </c>
      <c r="K8554" s="21" t="s">
        <v>20</v>
      </c>
      <c r="L8554">
        <f t="shared" si="155"/>
        <v>2</v>
      </c>
      <c r="M8554">
        <f>MATCH(H:H,价格表!$B$4:$B$35,0)</f>
        <v>10</v>
      </c>
      <c r="N8554" s="27">
        <f>IF(J8554&lt;=0.3,INDEX(价格表!$B$4:$I$31,M8554,2),IF(AND(J8554&gt;0.3,J8554&lt;=1),INDEX(价格表!$B$4:$I$31,M8554,3),IF(AND(J8554&gt;1,J8554&lt;=2.2),INDEX(价格表!$B$4:$I$31,M8554,4),IF(AND(J8554&gt;2.2,J8554&lt;=3.3),INDEX(价格表!$B$4:$I$31,M8554,5),IF(AND(J8554&gt;3.3,J8554&lt;=4),INDEX(价格表!$B$4:$I$31,M8554,6),IF(AND(J8554&gt;4,J8554&lt;=5.5),INDEX(价格表!$B$4:$I$31,M8554,7),IF(J8554&gt;5.5,2.6+INDEX(价格表!$B$4:$I$31,M8554,8)*L8554)))))))</f>
        <v>2.15</v>
      </c>
    </row>
    <row r="8555" spans="1:14">
      <c r="A8555" s="20">
        <v>4311221382796</v>
      </c>
      <c r="B8555" s="18" t="s">
        <v>16</v>
      </c>
      <c r="C8555" s="21">
        <v>20201222</v>
      </c>
      <c r="D8555" s="21">
        <v>610538201209</v>
      </c>
      <c r="E8555" s="21" t="s">
        <v>16</v>
      </c>
      <c r="F8555" s="21">
        <v>20210101</v>
      </c>
      <c r="G8555" s="21" t="s">
        <v>17</v>
      </c>
      <c r="H8555" s="21" t="s">
        <v>68</v>
      </c>
      <c r="I8555" s="21" t="s">
        <v>140</v>
      </c>
      <c r="J8555" s="21">
        <v>3.26</v>
      </c>
      <c r="K8555" s="21" t="s">
        <v>20</v>
      </c>
      <c r="L8555">
        <f t="shared" si="155"/>
        <v>4</v>
      </c>
      <c r="M8555">
        <f>MATCH(H:H,价格表!$B$4:$B$35,0)</f>
        <v>5</v>
      </c>
      <c r="N8555" s="27">
        <f>IF(J8555&lt;=0.3,INDEX(价格表!$B$4:$I$31,M8555,2),IF(AND(J8555&gt;0.3,J8555&lt;=1),INDEX(价格表!$B$4:$I$31,M8555,3),IF(AND(J8555&gt;1,J8555&lt;=2.2),INDEX(价格表!$B$4:$I$31,M8555,4),IF(AND(J8555&gt;2.2,J8555&lt;=3.3),INDEX(价格表!$B$4:$I$31,M8555,5),IF(AND(J8555&gt;3.3,J8555&lt;=4),INDEX(价格表!$B$4:$I$31,M8555,6),IF(AND(J8555&gt;4,J8555&lt;=5.5),INDEX(价格表!$B$4:$I$31,M8555,7),IF(J8555&gt;5.5,2.6+INDEX(价格表!$B$4:$I$31,M8555,8)*L8555)))))))</f>
        <v>2.5</v>
      </c>
    </row>
    <row r="8556" spans="1:14">
      <c r="A8556" s="20">
        <v>4311221382798</v>
      </c>
      <c r="B8556" s="18" t="s">
        <v>16</v>
      </c>
      <c r="C8556" s="21">
        <v>20201222</v>
      </c>
      <c r="D8556" s="21">
        <v>610538201209</v>
      </c>
      <c r="E8556" s="21" t="s">
        <v>16</v>
      </c>
      <c r="F8556" s="21">
        <v>20210101</v>
      </c>
      <c r="G8556" s="21" t="s">
        <v>17</v>
      </c>
      <c r="H8556" s="21" t="s">
        <v>45</v>
      </c>
      <c r="I8556" s="21" t="s">
        <v>254</v>
      </c>
      <c r="J8556" s="21">
        <v>1.45</v>
      </c>
      <c r="K8556" s="21" t="s">
        <v>20</v>
      </c>
      <c r="L8556">
        <f t="shared" si="155"/>
        <v>2</v>
      </c>
      <c r="M8556">
        <f>MATCH(H:H,价格表!$B$4:$B$35,0)</f>
        <v>9</v>
      </c>
      <c r="N8556" s="27">
        <f>IF(J8556&lt;=0.3,INDEX(价格表!$B$4:$I$31,M8556,2),IF(AND(J8556&gt;0.3,J8556&lt;=1),INDEX(价格表!$B$4:$I$31,M8556,3),IF(AND(J8556&gt;1,J8556&lt;=2.2),INDEX(价格表!$B$4:$I$31,M8556,4),IF(AND(J8556&gt;2.2,J8556&lt;=3.3),INDEX(价格表!$B$4:$I$31,M8556,5),IF(AND(J8556&gt;3.3,J8556&lt;=4),INDEX(价格表!$B$4:$I$31,M8556,6),IF(AND(J8556&gt;4,J8556&lt;=5.5),INDEX(价格表!$B$4:$I$31,M8556,7),IF(J8556&gt;5.5,2.6+INDEX(价格表!$B$4:$I$31,M8556,8)*L8556)))))))</f>
        <v>2.15</v>
      </c>
    </row>
    <row r="8557" spans="1:14">
      <c r="A8557" s="20">
        <v>4311221383480</v>
      </c>
      <c r="B8557" s="18" t="s">
        <v>16</v>
      </c>
      <c r="C8557" s="21">
        <v>20201222</v>
      </c>
      <c r="D8557" s="21">
        <v>610538201209</v>
      </c>
      <c r="E8557" s="21" t="s">
        <v>16</v>
      </c>
      <c r="F8557" s="21">
        <v>20210101</v>
      </c>
      <c r="G8557" s="21" t="s">
        <v>17</v>
      </c>
      <c r="H8557" s="21" t="s">
        <v>73</v>
      </c>
      <c r="I8557" s="21" t="s">
        <v>207</v>
      </c>
      <c r="J8557" s="21">
        <v>0.1</v>
      </c>
      <c r="K8557" s="21" t="s">
        <v>20</v>
      </c>
      <c r="L8557">
        <f t="shared" si="155"/>
        <v>1</v>
      </c>
      <c r="M8557">
        <f>MATCH(H:H,价格表!$B$4:$B$35,0)</f>
        <v>7</v>
      </c>
      <c r="N8557" s="27">
        <f>IF(J8557&lt;=0.3,INDEX(价格表!$B$4:$I$31,M8557,2),IF(AND(J8557&gt;0.3,J8557&lt;=1),INDEX(价格表!$B$4:$I$31,M8557,3),IF(AND(J8557&gt;1,J8557&lt;=2.2),INDEX(价格表!$B$4:$I$31,M8557,4),IF(AND(J8557&gt;2.2,J8557&lt;=3.3),INDEX(价格表!$B$4:$I$31,M8557,5),IF(AND(J8557&gt;3.3,J8557&lt;=4),INDEX(价格表!$B$4:$I$31,M8557,6),IF(AND(J8557&gt;4,J8557&lt;=5.5),INDEX(价格表!$B$4:$I$31,M8557,7),IF(J8557&gt;5.5,2.6+INDEX(价格表!$B$4:$I$31,M8557,8)*L8557)))))))</f>
        <v>1.65</v>
      </c>
    </row>
    <row r="8558" spans="1:14">
      <c r="A8558" s="20">
        <v>4311221383513</v>
      </c>
      <c r="B8558" s="18" t="s">
        <v>16</v>
      </c>
      <c r="C8558" s="21">
        <v>20201222</v>
      </c>
      <c r="D8558" s="21">
        <v>610538201209</v>
      </c>
      <c r="E8558" s="21" t="s">
        <v>16</v>
      </c>
      <c r="F8558" s="21">
        <v>20210101</v>
      </c>
      <c r="G8558" s="21" t="s">
        <v>17</v>
      </c>
      <c r="H8558" s="21" t="s">
        <v>50</v>
      </c>
      <c r="I8558" s="21" t="s">
        <v>177</v>
      </c>
      <c r="J8558" s="21">
        <v>2.84</v>
      </c>
      <c r="K8558" s="21" t="s">
        <v>20</v>
      </c>
      <c r="L8558">
        <f t="shared" si="155"/>
        <v>3</v>
      </c>
      <c r="M8558">
        <f>MATCH(H:H,价格表!$B$4:$B$35,0)</f>
        <v>4</v>
      </c>
      <c r="N8558" s="27">
        <f>IF(J8558&lt;=0.3,INDEX(价格表!$B$4:$I$31,M8558,2),IF(AND(J8558&gt;0.3,J8558&lt;=1),INDEX(价格表!$B$4:$I$31,M8558,3),IF(AND(J8558&gt;1,J8558&lt;=2.2),INDEX(价格表!$B$4:$I$31,M8558,4),IF(AND(J8558&gt;2.2,J8558&lt;=3.3),INDEX(价格表!$B$4:$I$31,M8558,5),IF(AND(J8558&gt;3.3,J8558&lt;=4),INDEX(价格表!$B$4:$I$31,M8558,6),IF(AND(J8558&gt;4,J8558&lt;=5.5),INDEX(价格表!$B$4:$I$31,M8558,7),IF(J8558&gt;5.5,2.6+INDEX(价格表!$B$4:$I$31,M8558,8)*L8558)))))))</f>
        <v>2.5</v>
      </c>
    </row>
    <row r="8559" spans="1:14">
      <c r="A8559" s="20">
        <v>4311221384111</v>
      </c>
      <c r="B8559" s="18" t="s">
        <v>16</v>
      </c>
      <c r="C8559" s="21">
        <v>20201222</v>
      </c>
      <c r="D8559" s="21">
        <v>610538201209</v>
      </c>
      <c r="E8559" s="21" t="s">
        <v>16</v>
      </c>
      <c r="F8559" s="21">
        <v>20210101</v>
      </c>
      <c r="G8559" s="21" t="s">
        <v>17</v>
      </c>
      <c r="H8559" s="21" t="s">
        <v>50</v>
      </c>
      <c r="I8559" s="21" t="s">
        <v>133</v>
      </c>
      <c r="J8559" s="21">
        <v>1.66</v>
      </c>
      <c r="K8559" s="21" t="s">
        <v>20</v>
      </c>
      <c r="L8559">
        <f t="shared" si="155"/>
        <v>2</v>
      </c>
      <c r="M8559">
        <f>MATCH(H:H,价格表!$B$4:$B$35,0)</f>
        <v>4</v>
      </c>
      <c r="N8559" s="27">
        <f>IF(J8559&lt;=0.3,INDEX(价格表!$B$4:$I$31,M8559,2),IF(AND(J8559&gt;0.3,J8559&lt;=1),INDEX(价格表!$B$4:$I$31,M8559,3),IF(AND(J8559&gt;1,J8559&lt;=2.2),INDEX(价格表!$B$4:$I$31,M8559,4),IF(AND(J8559&gt;2.2,J8559&lt;=3.3),INDEX(价格表!$B$4:$I$31,M8559,5),IF(AND(J8559&gt;3.3,J8559&lt;=4),INDEX(价格表!$B$4:$I$31,M8559,6),IF(AND(J8559&gt;4,J8559&lt;=5.5),INDEX(价格表!$B$4:$I$31,M8559,7),IF(J8559&gt;5.5,2.6+INDEX(价格表!$B$4:$I$31,M8559,8)*L8559)))))))</f>
        <v>2.15</v>
      </c>
    </row>
    <row r="8560" spans="1:14">
      <c r="A8560" s="20">
        <v>4311221384113</v>
      </c>
      <c r="B8560" s="18" t="s">
        <v>16</v>
      </c>
      <c r="C8560" s="21">
        <v>20201222</v>
      </c>
      <c r="D8560" s="21">
        <v>610538201209</v>
      </c>
      <c r="E8560" s="21" t="s">
        <v>16</v>
      </c>
      <c r="F8560" s="21">
        <v>20210101</v>
      </c>
      <c r="G8560" s="21" t="s">
        <v>17</v>
      </c>
      <c r="H8560" s="21" t="s">
        <v>68</v>
      </c>
      <c r="I8560" s="21" t="s">
        <v>246</v>
      </c>
      <c r="J8560" s="21">
        <v>1.44</v>
      </c>
      <c r="K8560" s="21" t="s">
        <v>20</v>
      </c>
      <c r="L8560">
        <f t="shared" si="155"/>
        <v>2</v>
      </c>
      <c r="M8560">
        <f>MATCH(H:H,价格表!$B$4:$B$35,0)</f>
        <v>5</v>
      </c>
      <c r="N8560" s="27">
        <f>IF(J8560&lt;=0.3,INDEX(价格表!$B$4:$I$31,M8560,2),IF(AND(J8560&gt;0.3,J8560&lt;=1),INDEX(价格表!$B$4:$I$31,M8560,3),IF(AND(J8560&gt;1,J8560&lt;=2.2),INDEX(价格表!$B$4:$I$31,M8560,4),IF(AND(J8560&gt;2.2,J8560&lt;=3.3),INDEX(价格表!$B$4:$I$31,M8560,5),IF(AND(J8560&gt;3.3,J8560&lt;=4),INDEX(价格表!$B$4:$I$31,M8560,6),IF(AND(J8560&gt;4,J8560&lt;=5.5),INDEX(价格表!$B$4:$I$31,M8560,7),IF(J8560&gt;5.5,2.6+INDEX(价格表!$B$4:$I$31,M8560,8)*L8560)))))))</f>
        <v>2.15</v>
      </c>
    </row>
    <row r="8561" spans="1:14">
      <c r="A8561" s="20">
        <v>4311221384114</v>
      </c>
      <c r="B8561" s="18" t="s">
        <v>16</v>
      </c>
      <c r="C8561" s="21">
        <v>20201222</v>
      </c>
      <c r="D8561" s="21">
        <v>610538201209</v>
      </c>
      <c r="E8561" s="21" t="s">
        <v>16</v>
      </c>
      <c r="F8561" s="21">
        <v>20210101</v>
      </c>
      <c r="G8561" s="21" t="s">
        <v>17</v>
      </c>
      <c r="H8561" s="21" t="s">
        <v>88</v>
      </c>
      <c r="I8561" s="21" t="s">
        <v>101</v>
      </c>
      <c r="J8561" s="21">
        <v>1.6</v>
      </c>
      <c r="K8561" s="21" t="s">
        <v>20</v>
      </c>
      <c r="L8561">
        <f t="shared" si="155"/>
        <v>2</v>
      </c>
      <c r="M8561">
        <f>MATCH(H:H,价格表!$B$4:$B$35,0)</f>
        <v>19</v>
      </c>
      <c r="N8561" s="27">
        <f>IF(J8561&lt;=0.3,INDEX(价格表!$B$4:$I$31,M8561,2),IF(AND(J8561&gt;0.3,J8561&lt;=1),INDEX(价格表!$B$4:$I$31,M8561,3),IF(AND(J8561&gt;1,J8561&lt;=2.2),INDEX(价格表!$B$4:$I$31,M8561,4),IF(AND(J8561&gt;2.2,J8561&lt;=3.3),INDEX(价格表!$B$4:$I$31,M8561,5),IF(AND(J8561&gt;3.3,J8561&lt;=4),INDEX(价格表!$B$4:$I$31,M8561,6),IF(AND(J8561&gt;4,J8561&lt;=5.5),INDEX(价格表!$B$4:$I$31,M8561,7),IF(J8561&gt;5.5,2.6+INDEX(价格表!$B$4:$I$31,M8561,8)*L8561)))))))</f>
        <v>2.15</v>
      </c>
    </row>
    <row r="8562" spans="1:14">
      <c r="A8562" s="20">
        <v>4311221384116</v>
      </c>
      <c r="B8562" s="18" t="s">
        <v>16</v>
      </c>
      <c r="C8562" s="21">
        <v>20201222</v>
      </c>
      <c r="D8562" s="21">
        <v>610538201209</v>
      </c>
      <c r="E8562" s="21" t="s">
        <v>16</v>
      </c>
      <c r="F8562" s="21">
        <v>20210101</v>
      </c>
      <c r="G8562" s="21" t="s">
        <v>17</v>
      </c>
      <c r="H8562" s="21" t="s">
        <v>50</v>
      </c>
      <c r="I8562" s="21" t="s">
        <v>247</v>
      </c>
      <c r="J8562" s="21">
        <v>1.44</v>
      </c>
      <c r="K8562" s="21" t="s">
        <v>20</v>
      </c>
      <c r="L8562">
        <f t="shared" si="155"/>
        <v>2</v>
      </c>
      <c r="M8562">
        <f>MATCH(H:H,价格表!$B$4:$B$35,0)</f>
        <v>4</v>
      </c>
      <c r="N8562" s="27">
        <f>IF(J8562&lt;=0.3,INDEX(价格表!$B$4:$I$31,M8562,2),IF(AND(J8562&gt;0.3,J8562&lt;=1),INDEX(价格表!$B$4:$I$31,M8562,3),IF(AND(J8562&gt;1,J8562&lt;=2.2),INDEX(价格表!$B$4:$I$31,M8562,4),IF(AND(J8562&gt;2.2,J8562&lt;=3.3),INDEX(价格表!$B$4:$I$31,M8562,5),IF(AND(J8562&gt;3.3,J8562&lt;=4),INDEX(价格表!$B$4:$I$31,M8562,6),IF(AND(J8562&gt;4,J8562&lt;=5.5),INDEX(价格表!$B$4:$I$31,M8562,7),IF(J8562&gt;5.5,2.6+INDEX(价格表!$B$4:$I$31,M8562,8)*L8562)))))))</f>
        <v>2.15</v>
      </c>
    </row>
    <row r="8563" spans="1:14">
      <c r="A8563" s="20">
        <v>4311221384117</v>
      </c>
      <c r="B8563" s="18" t="s">
        <v>16</v>
      </c>
      <c r="C8563" s="21">
        <v>20201222</v>
      </c>
      <c r="D8563" s="21">
        <v>610538201209</v>
      </c>
      <c r="E8563" s="21" t="s">
        <v>16</v>
      </c>
      <c r="F8563" s="21">
        <v>20210101</v>
      </c>
      <c r="G8563" s="21" t="s">
        <v>17</v>
      </c>
      <c r="H8563" s="21" t="s">
        <v>88</v>
      </c>
      <c r="I8563" s="21" t="s">
        <v>89</v>
      </c>
      <c r="J8563" s="21">
        <v>1.44</v>
      </c>
      <c r="K8563" s="21" t="s">
        <v>20</v>
      </c>
      <c r="L8563">
        <f t="shared" si="155"/>
        <v>2</v>
      </c>
      <c r="M8563">
        <f>MATCH(H:H,价格表!$B$4:$B$35,0)</f>
        <v>19</v>
      </c>
      <c r="N8563" s="27">
        <f>IF(J8563&lt;=0.3,INDEX(价格表!$B$4:$I$31,M8563,2),IF(AND(J8563&gt;0.3,J8563&lt;=1),INDEX(价格表!$B$4:$I$31,M8563,3),IF(AND(J8563&gt;1,J8563&lt;=2.2),INDEX(价格表!$B$4:$I$31,M8563,4),IF(AND(J8563&gt;2.2,J8563&lt;=3.3),INDEX(价格表!$B$4:$I$31,M8563,5),IF(AND(J8563&gt;3.3,J8563&lt;=4),INDEX(价格表!$B$4:$I$31,M8563,6),IF(AND(J8563&gt;4,J8563&lt;=5.5),INDEX(价格表!$B$4:$I$31,M8563,7),IF(J8563&gt;5.5,2.6+INDEX(价格表!$B$4:$I$31,M8563,8)*L8563)))))))</f>
        <v>2.15</v>
      </c>
    </row>
    <row r="8564" spans="1:14">
      <c r="A8564" s="20">
        <v>4311221384118</v>
      </c>
      <c r="B8564" s="18" t="s">
        <v>16</v>
      </c>
      <c r="C8564" s="21">
        <v>20201222</v>
      </c>
      <c r="D8564" s="21">
        <v>610538201209</v>
      </c>
      <c r="E8564" s="21" t="s">
        <v>16</v>
      </c>
      <c r="F8564" s="21">
        <v>20210101</v>
      </c>
      <c r="G8564" s="21" t="s">
        <v>17</v>
      </c>
      <c r="H8564" s="21" t="s">
        <v>37</v>
      </c>
      <c r="I8564" s="21" t="s">
        <v>103</v>
      </c>
      <c r="J8564" s="21">
        <v>1.51</v>
      </c>
      <c r="K8564" s="21" t="s">
        <v>20</v>
      </c>
      <c r="L8564">
        <f t="shared" si="155"/>
        <v>2</v>
      </c>
      <c r="M8564">
        <f>MATCH(H:H,价格表!$B$4:$B$35,0)</f>
        <v>12</v>
      </c>
      <c r="N8564" s="27">
        <f>IF(J8564&lt;=0.3,INDEX(价格表!$B$4:$I$31,M8564,2),IF(AND(J8564&gt;0.3,J8564&lt;=1),INDEX(价格表!$B$4:$I$31,M8564,3),IF(AND(J8564&gt;1,J8564&lt;=2.2),INDEX(价格表!$B$4:$I$31,M8564,4),IF(AND(J8564&gt;2.2,J8564&lt;=3.3),INDEX(价格表!$B$4:$I$31,M8564,5),IF(AND(J8564&gt;3.3,J8564&lt;=4),INDEX(价格表!$B$4:$I$31,M8564,6),IF(AND(J8564&gt;4,J8564&lt;=5.5),INDEX(价格表!$B$4:$I$31,M8564,7),IF(J8564&gt;5.5,2.6+INDEX(价格表!$B$4:$I$31,M8564,8)*L8564)))))))</f>
        <v>2.15</v>
      </c>
    </row>
    <row r="8565" spans="1:14">
      <c r="A8565" s="20">
        <v>4311221384119</v>
      </c>
      <c r="B8565" s="18" t="s">
        <v>16</v>
      </c>
      <c r="C8565" s="21">
        <v>20201222</v>
      </c>
      <c r="D8565" s="21">
        <v>610538201209</v>
      </c>
      <c r="E8565" s="21" t="s">
        <v>16</v>
      </c>
      <c r="F8565" s="21">
        <v>20210101</v>
      </c>
      <c r="G8565" s="21" t="s">
        <v>17</v>
      </c>
      <c r="H8565" s="21" t="s">
        <v>56</v>
      </c>
      <c r="I8565" s="21" t="s">
        <v>57</v>
      </c>
      <c r="J8565" s="21">
        <v>1.5</v>
      </c>
      <c r="K8565" s="21" t="s">
        <v>20</v>
      </c>
      <c r="L8565">
        <f t="shared" si="155"/>
        <v>2</v>
      </c>
      <c r="M8565">
        <f>MATCH(H:H,价格表!$B$4:$B$35,0)</f>
        <v>11</v>
      </c>
      <c r="N8565" s="27">
        <f>IF(J8565&lt;=0.3,INDEX(价格表!$B$4:$I$31,M8565,2),IF(AND(J8565&gt;0.3,J8565&lt;=1),INDEX(价格表!$B$4:$I$31,M8565,3),IF(AND(J8565&gt;1,J8565&lt;=2.2),INDEX(价格表!$B$4:$I$31,M8565,4),IF(AND(J8565&gt;2.2,J8565&lt;=3.3),INDEX(价格表!$B$4:$I$31,M8565,5),IF(AND(J8565&gt;3.3,J8565&lt;=4),INDEX(价格表!$B$4:$I$31,M8565,6),IF(AND(J8565&gt;4,J8565&lt;=5.5),INDEX(价格表!$B$4:$I$31,M8565,7),IF(J8565&gt;5.5,2.6+INDEX(价格表!$B$4:$I$31,M8565,8)*L8565)))))))</f>
        <v>2.15</v>
      </c>
    </row>
    <row r="8566" spans="1:14">
      <c r="A8566" s="20">
        <v>4311221384120</v>
      </c>
      <c r="B8566" s="18" t="s">
        <v>16</v>
      </c>
      <c r="C8566" s="21">
        <v>20201222</v>
      </c>
      <c r="D8566" s="21">
        <v>610538201209</v>
      </c>
      <c r="E8566" s="21" t="s">
        <v>16</v>
      </c>
      <c r="F8566" s="21">
        <v>20210101</v>
      </c>
      <c r="G8566" s="21" t="s">
        <v>17</v>
      </c>
      <c r="H8566" s="21" t="s">
        <v>50</v>
      </c>
      <c r="I8566" s="21" t="s">
        <v>177</v>
      </c>
      <c r="J8566" s="21">
        <v>1.44</v>
      </c>
      <c r="K8566" s="21" t="s">
        <v>20</v>
      </c>
      <c r="L8566">
        <f t="shared" si="155"/>
        <v>2</v>
      </c>
      <c r="M8566">
        <f>MATCH(H:H,价格表!$B$4:$B$35,0)</f>
        <v>4</v>
      </c>
      <c r="N8566" s="27">
        <f>IF(J8566&lt;=0.3,INDEX(价格表!$B$4:$I$31,M8566,2),IF(AND(J8566&gt;0.3,J8566&lt;=1),INDEX(价格表!$B$4:$I$31,M8566,3),IF(AND(J8566&gt;1,J8566&lt;=2.2),INDEX(价格表!$B$4:$I$31,M8566,4),IF(AND(J8566&gt;2.2,J8566&lt;=3.3),INDEX(价格表!$B$4:$I$31,M8566,5),IF(AND(J8566&gt;3.3,J8566&lt;=4),INDEX(价格表!$B$4:$I$31,M8566,6),IF(AND(J8566&gt;4,J8566&lt;=5.5),INDEX(价格表!$B$4:$I$31,M8566,7),IF(J8566&gt;5.5,2.6+INDEX(价格表!$B$4:$I$31,M8566,8)*L8566)))))))</f>
        <v>2.15</v>
      </c>
    </row>
    <row r="8567" spans="1:14">
      <c r="A8567" s="20">
        <v>4311221384571</v>
      </c>
      <c r="B8567" s="18" t="s">
        <v>16</v>
      </c>
      <c r="C8567" s="21">
        <v>20201222</v>
      </c>
      <c r="D8567" s="21">
        <v>610538201209</v>
      </c>
      <c r="E8567" s="21" t="s">
        <v>16</v>
      </c>
      <c r="F8567" s="21">
        <v>20210101</v>
      </c>
      <c r="G8567" s="21" t="s">
        <v>17</v>
      </c>
      <c r="H8567" s="21" t="s">
        <v>75</v>
      </c>
      <c r="I8567" s="21" t="s">
        <v>221</v>
      </c>
      <c r="J8567" s="21">
        <v>1.53</v>
      </c>
      <c r="K8567" s="21" t="s">
        <v>20</v>
      </c>
      <c r="L8567">
        <f t="shared" si="155"/>
        <v>2</v>
      </c>
      <c r="M8567">
        <f>MATCH(H:H,价格表!$B$4:$B$35,0)</f>
        <v>24</v>
      </c>
      <c r="N8567" s="27">
        <f>IF(J8567&lt;=0.3,INDEX(价格表!$B$4:$I$31,M8567,2),IF(AND(J8567&gt;0.3,J8567&lt;=1),INDEX(价格表!$B$4:$I$31,M8567,3),IF(AND(J8567&gt;1,J8567&lt;=2.2),INDEX(价格表!$B$4:$I$31,M8567,4),IF(AND(J8567&gt;2.2,J8567&lt;=3.3),INDEX(价格表!$B$4:$I$31,M8567,5),IF(AND(J8567&gt;3.3,J8567&lt;=4),INDEX(价格表!$B$4:$I$31,M8567,6),IF(AND(J8567&gt;4,J8567&lt;=5.5),INDEX(价格表!$B$4:$I$31,M8567,7),IF(J8567&gt;5.5,2.6+INDEX(价格表!$B$4:$I$31,M8567,8)*L8567)))))))</f>
        <v>2.15</v>
      </c>
    </row>
    <row r="8568" spans="1:14">
      <c r="A8568" s="20">
        <v>4311221384572</v>
      </c>
      <c r="B8568" s="18" t="s">
        <v>16</v>
      </c>
      <c r="C8568" s="21">
        <v>20201222</v>
      </c>
      <c r="D8568" s="21">
        <v>610538201209</v>
      </c>
      <c r="E8568" s="21" t="s">
        <v>16</v>
      </c>
      <c r="F8568" s="21">
        <v>20210101</v>
      </c>
      <c r="G8568" s="21" t="s">
        <v>17</v>
      </c>
      <c r="H8568" s="21" t="s">
        <v>23</v>
      </c>
      <c r="I8568" s="21" t="s">
        <v>99</v>
      </c>
      <c r="J8568" s="21">
        <v>1.44</v>
      </c>
      <c r="K8568" s="21" t="s">
        <v>20</v>
      </c>
      <c r="L8568">
        <f t="shared" si="155"/>
        <v>2</v>
      </c>
      <c r="M8568">
        <f>MATCH(H:H,价格表!$B$4:$B$35,0)</f>
        <v>15</v>
      </c>
      <c r="N8568" s="27">
        <f>IF(J8568&lt;=0.3,INDEX(价格表!$B$4:$I$31,M8568,2),IF(AND(J8568&gt;0.3,J8568&lt;=1),INDEX(价格表!$B$4:$I$31,M8568,3),IF(AND(J8568&gt;1,J8568&lt;=2.2),INDEX(价格表!$B$4:$I$31,M8568,4),IF(AND(J8568&gt;2.2,J8568&lt;=3.3),INDEX(价格表!$B$4:$I$31,M8568,5),IF(AND(J8568&gt;3.3,J8568&lt;=4),INDEX(价格表!$B$4:$I$31,M8568,6),IF(AND(J8568&gt;4,J8568&lt;=5.5),INDEX(价格表!$B$4:$I$31,M8568,7),IF(J8568&gt;5.5,2.6+INDEX(价格表!$B$4:$I$31,M8568,8)*L8568)))))))</f>
        <v>2.15</v>
      </c>
    </row>
    <row r="8569" spans="1:14">
      <c r="A8569" s="20">
        <v>4311221384574</v>
      </c>
      <c r="B8569" s="18" t="s">
        <v>16</v>
      </c>
      <c r="C8569" s="21">
        <v>20201222</v>
      </c>
      <c r="D8569" s="21">
        <v>610538201209</v>
      </c>
      <c r="E8569" s="21" t="s">
        <v>16</v>
      </c>
      <c r="F8569" s="21">
        <v>20210101</v>
      </c>
      <c r="G8569" s="21" t="s">
        <v>17</v>
      </c>
      <c r="H8569" s="21" t="s">
        <v>30</v>
      </c>
      <c r="I8569" s="21" t="s">
        <v>31</v>
      </c>
      <c r="J8569" s="21">
        <v>1.44</v>
      </c>
      <c r="K8569" s="21" t="s">
        <v>20</v>
      </c>
      <c r="L8569">
        <f t="shared" si="155"/>
        <v>2</v>
      </c>
      <c r="M8569">
        <f>MATCH(H:H,价格表!$B$4:$B$35,0)</f>
        <v>16</v>
      </c>
      <c r="N8569" s="27">
        <f>IF(J8569&lt;=0.3,INDEX(价格表!$B$4:$I$31,M8569,2),IF(AND(J8569&gt;0.3,J8569&lt;=1),INDEX(价格表!$B$4:$I$31,M8569,3),IF(AND(J8569&gt;1,J8569&lt;=2.2),INDEX(价格表!$B$4:$I$31,M8569,4),IF(AND(J8569&gt;2.2,J8569&lt;=3.3),INDEX(价格表!$B$4:$I$31,M8569,5),IF(AND(J8569&gt;3.3,J8569&lt;=4),INDEX(价格表!$B$4:$I$31,M8569,6),IF(AND(J8569&gt;4,J8569&lt;=5.5),INDEX(价格表!$B$4:$I$31,M8569,7),IF(J8569&gt;5.5,2.6+INDEX(价格表!$B$4:$I$31,M8569,8)*L8569)))))))</f>
        <v>2.15</v>
      </c>
    </row>
    <row r="8570" spans="1:14">
      <c r="A8570" s="20">
        <v>4311221384575</v>
      </c>
      <c r="B8570" s="18" t="s">
        <v>16</v>
      </c>
      <c r="C8570" s="21">
        <v>20201222</v>
      </c>
      <c r="D8570" s="21">
        <v>610538201209</v>
      </c>
      <c r="E8570" s="21" t="s">
        <v>16</v>
      </c>
      <c r="F8570" s="21">
        <v>20210101</v>
      </c>
      <c r="G8570" s="21" t="s">
        <v>17</v>
      </c>
      <c r="H8570" s="21" t="s">
        <v>39</v>
      </c>
      <c r="I8570" s="21" t="s">
        <v>81</v>
      </c>
      <c r="J8570" s="21">
        <v>1.47</v>
      </c>
      <c r="K8570" s="21" t="s">
        <v>20</v>
      </c>
      <c r="L8570">
        <f t="shared" si="155"/>
        <v>2</v>
      </c>
      <c r="M8570">
        <f>MATCH(H:H,价格表!$B$4:$B$35,0)</f>
        <v>23</v>
      </c>
      <c r="N8570" s="27">
        <f>IF(J8570&lt;=0.3,INDEX(价格表!$B$4:$I$31,M8570,2),IF(AND(J8570&gt;0.3,J8570&lt;=1),INDEX(价格表!$B$4:$I$31,M8570,3),IF(AND(J8570&gt;1,J8570&lt;=2.2),INDEX(价格表!$B$4:$I$31,M8570,4),IF(AND(J8570&gt;2.2,J8570&lt;=3.3),INDEX(价格表!$B$4:$I$31,M8570,5),IF(AND(J8570&gt;3.3,J8570&lt;=4),INDEX(价格表!$B$4:$I$31,M8570,6),IF(AND(J8570&gt;4,J8570&lt;=5.5),INDEX(价格表!$B$4:$I$31,M8570,7),IF(J8570&gt;5.5,2.6+INDEX(价格表!$B$4:$I$31,M8570,8)*L8570)))))))</f>
        <v>2.15</v>
      </c>
    </row>
    <row r="8571" spans="1:14">
      <c r="A8571" s="20">
        <v>4311221384576</v>
      </c>
      <c r="B8571" s="18" t="s">
        <v>16</v>
      </c>
      <c r="C8571" s="21">
        <v>20201222</v>
      </c>
      <c r="D8571" s="21">
        <v>610538201209</v>
      </c>
      <c r="E8571" s="21" t="s">
        <v>16</v>
      </c>
      <c r="F8571" s="21">
        <v>20210101</v>
      </c>
      <c r="G8571" s="21" t="s">
        <v>17</v>
      </c>
      <c r="H8571" s="21" t="s">
        <v>73</v>
      </c>
      <c r="I8571" s="21" t="s">
        <v>80</v>
      </c>
      <c r="J8571" s="21">
        <v>1.46</v>
      </c>
      <c r="K8571" s="21" t="s">
        <v>20</v>
      </c>
      <c r="L8571">
        <f t="shared" si="155"/>
        <v>2</v>
      </c>
      <c r="M8571">
        <f>MATCH(H:H,价格表!$B$4:$B$35,0)</f>
        <v>7</v>
      </c>
      <c r="N8571" s="27">
        <f>IF(J8571&lt;=0.3,INDEX(价格表!$B$4:$I$31,M8571,2),IF(AND(J8571&gt;0.3,J8571&lt;=1),INDEX(价格表!$B$4:$I$31,M8571,3),IF(AND(J8571&gt;1,J8571&lt;=2.2),INDEX(价格表!$B$4:$I$31,M8571,4),IF(AND(J8571&gt;2.2,J8571&lt;=3.3),INDEX(价格表!$B$4:$I$31,M8571,5),IF(AND(J8571&gt;3.3,J8571&lt;=4),INDEX(价格表!$B$4:$I$31,M8571,6),IF(AND(J8571&gt;4,J8571&lt;=5.5),INDEX(价格表!$B$4:$I$31,M8571,7),IF(J8571&gt;5.5,2.6+INDEX(价格表!$B$4:$I$31,M8571,8)*L8571)))))))</f>
        <v>2.15</v>
      </c>
    </row>
    <row r="8572" spans="1:14">
      <c r="A8572" s="20">
        <v>4311221384578</v>
      </c>
      <c r="B8572" s="18" t="s">
        <v>16</v>
      </c>
      <c r="C8572" s="21">
        <v>20201222</v>
      </c>
      <c r="D8572" s="21">
        <v>610538201209</v>
      </c>
      <c r="E8572" s="21" t="s">
        <v>16</v>
      </c>
      <c r="F8572" s="21">
        <v>20210101</v>
      </c>
      <c r="G8572" s="21" t="s">
        <v>17</v>
      </c>
      <c r="H8572" s="21" t="s">
        <v>23</v>
      </c>
      <c r="I8572" s="21" t="s">
        <v>189</v>
      </c>
      <c r="J8572" s="21">
        <v>1.44</v>
      </c>
      <c r="K8572" s="21" t="s">
        <v>20</v>
      </c>
      <c r="L8572">
        <f t="shared" si="155"/>
        <v>2</v>
      </c>
      <c r="M8572">
        <f>MATCH(H:H,价格表!$B$4:$B$35,0)</f>
        <v>15</v>
      </c>
      <c r="N8572" s="27">
        <f>IF(J8572&lt;=0.3,INDEX(价格表!$B$4:$I$31,M8572,2),IF(AND(J8572&gt;0.3,J8572&lt;=1),INDEX(价格表!$B$4:$I$31,M8572,3),IF(AND(J8572&gt;1,J8572&lt;=2.2),INDEX(价格表!$B$4:$I$31,M8572,4),IF(AND(J8572&gt;2.2,J8572&lt;=3.3),INDEX(价格表!$B$4:$I$31,M8572,5),IF(AND(J8572&gt;3.3,J8572&lt;=4),INDEX(价格表!$B$4:$I$31,M8572,6),IF(AND(J8572&gt;4,J8572&lt;=5.5),INDEX(价格表!$B$4:$I$31,M8572,7),IF(J8572&gt;5.5,2.6+INDEX(价格表!$B$4:$I$31,M8572,8)*L8572)))))))</f>
        <v>2.15</v>
      </c>
    </row>
    <row r="8573" spans="1:14">
      <c r="A8573" s="20">
        <v>4311221385147</v>
      </c>
      <c r="B8573" s="18" t="s">
        <v>16</v>
      </c>
      <c r="C8573" s="21">
        <v>20201222</v>
      </c>
      <c r="D8573" s="21">
        <v>610538201209</v>
      </c>
      <c r="E8573" s="21" t="s">
        <v>16</v>
      </c>
      <c r="F8573" s="21">
        <v>20210101</v>
      </c>
      <c r="G8573" s="21" t="s">
        <v>17</v>
      </c>
      <c r="H8573" s="21" t="s">
        <v>45</v>
      </c>
      <c r="I8573" s="21" t="s">
        <v>48</v>
      </c>
      <c r="J8573" s="21">
        <v>1.44</v>
      </c>
      <c r="K8573" s="21" t="s">
        <v>20</v>
      </c>
      <c r="L8573">
        <f t="shared" si="155"/>
        <v>2</v>
      </c>
      <c r="M8573">
        <f>MATCH(H:H,价格表!$B$4:$B$35,0)</f>
        <v>9</v>
      </c>
      <c r="N8573" s="27">
        <f>IF(J8573&lt;=0.3,INDEX(价格表!$B$4:$I$31,M8573,2),IF(AND(J8573&gt;0.3,J8573&lt;=1),INDEX(价格表!$B$4:$I$31,M8573,3),IF(AND(J8573&gt;1,J8573&lt;=2.2),INDEX(价格表!$B$4:$I$31,M8573,4),IF(AND(J8573&gt;2.2,J8573&lt;=3.3),INDEX(价格表!$B$4:$I$31,M8573,5),IF(AND(J8573&gt;3.3,J8573&lt;=4),INDEX(价格表!$B$4:$I$31,M8573,6),IF(AND(J8573&gt;4,J8573&lt;=5.5),INDEX(价格表!$B$4:$I$31,M8573,7),IF(J8573&gt;5.5,2.6+INDEX(价格表!$B$4:$I$31,M8573,8)*L8573)))))))</f>
        <v>2.15</v>
      </c>
    </row>
    <row r="8574" spans="1:14">
      <c r="A8574" s="20">
        <v>4311221385148</v>
      </c>
      <c r="B8574" s="18" t="s">
        <v>16</v>
      </c>
      <c r="C8574" s="21">
        <v>20201222</v>
      </c>
      <c r="D8574" s="21">
        <v>610538201209</v>
      </c>
      <c r="E8574" s="21" t="s">
        <v>16</v>
      </c>
      <c r="F8574" s="21">
        <v>20210101</v>
      </c>
      <c r="G8574" s="21" t="s">
        <v>17</v>
      </c>
      <c r="H8574" s="21" t="s">
        <v>68</v>
      </c>
      <c r="I8574" s="21" t="s">
        <v>97</v>
      </c>
      <c r="J8574" s="21">
        <v>1.44</v>
      </c>
      <c r="K8574" s="21" t="s">
        <v>20</v>
      </c>
      <c r="L8574">
        <f t="shared" si="155"/>
        <v>2</v>
      </c>
      <c r="M8574">
        <f>MATCH(H:H,价格表!$B$4:$B$35,0)</f>
        <v>5</v>
      </c>
      <c r="N8574" s="27">
        <f>IF(J8574&lt;=0.3,INDEX(价格表!$B$4:$I$31,M8574,2),IF(AND(J8574&gt;0.3,J8574&lt;=1),INDEX(价格表!$B$4:$I$31,M8574,3),IF(AND(J8574&gt;1,J8574&lt;=2.2),INDEX(价格表!$B$4:$I$31,M8574,4),IF(AND(J8574&gt;2.2,J8574&lt;=3.3),INDEX(价格表!$B$4:$I$31,M8574,5),IF(AND(J8574&gt;3.3,J8574&lt;=4),INDEX(价格表!$B$4:$I$31,M8574,6),IF(AND(J8574&gt;4,J8574&lt;=5.5),INDEX(价格表!$B$4:$I$31,M8574,7),IF(J8574&gt;5.5,2.6+INDEX(价格表!$B$4:$I$31,M8574,8)*L8574)))))))</f>
        <v>2.15</v>
      </c>
    </row>
    <row r="8575" spans="1:14">
      <c r="A8575" s="20">
        <v>4311221385149</v>
      </c>
      <c r="B8575" s="18" t="s">
        <v>16</v>
      </c>
      <c r="C8575" s="21">
        <v>20201222</v>
      </c>
      <c r="D8575" s="21">
        <v>610538201209</v>
      </c>
      <c r="E8575" s="21" t="s">
        <v>16</v>
      </c>
      <c r="F8575" s="21">
        <v>20210101</v>
      </c>
      <c r="G8575" s="21" t="s">
        <v>17</v>
      </c>
      <c r="H8575" s="21" t="s">
        <v>23</v>
      </c>
      <c r="I8575" s="21" t="s">
        <v>99</v>
      </c>
      <c r="J8575" s="21">
        <v>1.45</v>
      </c>
      <c r="K8575" s="21" t="s">
        <v>20</v>
      </c>
      <c r="L8575">
        <f t="shared" si="155"/>
        <v>2</v>
      </c>
      <c r="M8575">
        <f>MATCH(H:H,价格表!$B$4:$B$35,0)</f>
        <v>15</v>
      </c>
      <c r="N8575" s="27">
        <f>IF(J8575&lt;=0.3,INDEX(价格表!$B$4:$I$31,M8575,2),IF(AND(J8575&gt;0.3,J8575&lt;=1),INDEX(价格表!$B$4:$I$31,M8575,3),IF(AND(J8575&gt;1,J8575&lt;=2.2),INDEX(价格表!$B$4:$I$31,M8575,4),IF(AND(J8575&gt;2.2,J8575&lt;=3.3),INDEX(价格表!$B$4:$I$31,M8575,5),IF(AND(J8575&gt;3.3,J8575&lt;=4),INDEX(价格表!$B$4:$I$31,M8575,6),IF(AND(J8575&gt;4,J8575&lt;=5.5),INDEX(价格表!$B$4:$I$31,M8575,7),IF(J8575&gt;5.5,2.6+INDEX(价格表!$B$4:$I$31,M8575,8)*L8575)))))))</f>
        <v>2.15</v>
      </c>
    </row>
    <row r="8576" spans="1:14">
      <c r="A8576" s="20">
        <v>4311221385150</v>
      </c>
      <c r="B8576" s="18" t="s">
        <v>16</v>
      </c>
      <c r="C8576" s="21">
        <v>20201222</v>
      </c>
      <c r="D8576" s="21">
        <v>610538201209</v>
      </c>
      <c r="E8576" s="21" t="s">
        <v>16</v>
      </c>
      <c r="F8576" s="21">
        <v>20210101</v>
      </c>
      <c r="G8576" s="21" t="s">
        <v>17</v>
      </c>
      <c r="H8576" s="21" t="s">
        <v>50</v>
      </c>
      <c r="I8576" s="21" t="s">
        <v>77</v>
      </c>
      <c r="J8576" s="21">
        <v>1.52</v>
      </c>
      <c r="K8576" s="21" t="s">
        <v>20</v>
      </c>
      <c r="L8576">
        <f t="shared" si="155"/>
        <v>2</v>
      </c>
      <c r="M8576">
        <f>MATCH(H:H,价格表!$B$4:$B$35,0)</f>
        <v>4</v>
      </c>
      <c r="N8576" s="27">
        <f>IF(J8576&lt;=0.3,INDEX(价格表!$B$4:$I$31,M8576,2),IF(AND(J8576&gt;0.3,J8576&lt;=1),INDEX(价格表!$B$4:$I$31,M8576,3),IF(AND(J8576&gt;1,J8576&lt;=2.2),INDEX(价格表!$B$4:$I$31,M8576,4),IF(AND(J8576&gt;2.2,J8576&lt;=3.3),INDEX(价格表!$B$4:$I$31,M8576,5),IF(AND(J8576&gt;3.3,J8576&lt;=4),INDEX(价格表!$B$4:$I$31,M8576,6),IF(AND(J8576&gt;4,J8576&lt;=5.5),INDEX(价格表!$B$4:$I$31,M8576,7),IF(J8576&gt;5.5,2.6+INDEX(价格表!$B$4:$I$31,M8576,8)*L8576)))))))</f>
        <v>2.15</v>
      </c>
    </row>
    <row r="8577" spans="1:14">
      <c r="A8577" s="20">
        <v>4311221385151</v>
      </c>
      <c r="B8577" s="18" t="s">
        <v>16</v>
      </c>
      <c r="C8577" s="21">
        <v>20201222</v>
      </c>
      <c r="D8577" s="21">
        <v>610538201209</v>
      </c>
      <c r="E8577" s="21" t="s">
        <v>16</v>
      </c>
      <c r="F8577" s="21">
        <v>20210101</v>
      </c>
      <c r="G8577" s="21" t="s">
        <v>17</v>
      </c>
      <c r="H8577" s="21" t="s">
        <v>123</v>
      </c>
      <c r="I8577" s="21" t="s">
        <v>198</v>
      </c>
      <c r="J8577" s="21">
        <v>1.44</v>
      </c>
      <c r="K8577" s="21" t="s">
        <v>20</v>
      </c>
      <c r="L8577">
        <f t="shared" si="155"/>
        <v>2</v>
      </c>
      <c r="M8577">
        <f>MATCH(H:H,价格表!$B$4:$B$35,0)</f>
        <v>30</v>
      </c>
      <c r="N8577" s="27">
        <f>L8577*7+3</f>
        <v>17</v>
      </c>
    </row>
    <row r="8578" spans="1:14">
      <c r="A8578" s="20">
        <v>4311221385153</v>
      </c>
      <c r="B8578" s="18" t="s">
        <v>16</v>
      </c>
      <c r="C8578" s="21">
        <v>20201222</v>
      </c>
      <c r="D8578" s="21">
        <v>610538201209</v>
      </c>
      <c r="E8578" s="21" t="s">
        <v>16</v>
      </c>
      <c r="F8578" s="21">
        <v>20210101</v>
      </c>
      <c r="G8578" s="21" t="s">
        <v>17</v>
      </c>
      <c r="H8578" s="21" t="s">
        <v>68</v>
      </c>
      <c r="I8578" s="21" t="s">
        <v>69</v>
      </c>
      <c r="J8578" s="21">
        <v>1.47</v>
      </c>
      <c r="K8578" s="21" t="s">
        <v>20</v>
      </c>
      <c r="L8578">
        <f t="shared" si="155"/>
        <v>2</v>
      </c>
      <c r="M8578">
        <f>MATCH(H:H,价格表!$B$4:$B$35,0)</f>
        <v>5</v>
      </c>
      <c r="N8578" s="27">
        <f>IF(J8578&lt;=0.3,INDEX(价格表!$B$4:$I$31,M8578,2),IF(AND(J8578&gt;0.3,J8578&lt;=1),INDEX(价格表!$B$4:$I$31,M8578,3),IF(AND(J8578&gt;1,J8578&lt;=2.2),INDEX(价格表!$B$4:$I$31,M8578,4),IF(AND(J8578&gt;2.2,J8578&lt;=3.3),INDEX(价格表!$B$4:$I$31,M8578,5),IF(AND(J8578&gt;3.3,J8578&lt;=4),INDEX(价格表!$B$4:$I$31,M8578,6),IF(AND(J8578&gt;4,J8578&lt;=5.5),INDEX(价格表!$B$4:$I$31,M8578,7),IF(J8578&gt;5.5,2.6+INDEX(价格表!$B$4:$I$31,M8578,8)*L8578)))))))</f>
        <v>2.15</v>
      </c>
    </row>
    <row r="8579" spans="1:14">
      <c r="A8579" s="20">
        <v>4311221385154</v>
      </c>
      <c r="B8579" s="18" t="s">
        <v>16</v>
      </c>
      <c r="C8579" s="21">
        <v>20201222</v>
      </c>
      <c r="D8579" s="21">
        <v>610538201209</v>
      </c>
      <c r="E8579" s="21" t="s">
        <v>16</v>
      </c>
      <c r="F8579" s="21">
        <v>20210101</v>
      </c>
      <c r="G8579" s="21" t="s">
        <v>17</v>
      </c>
      <c r="H8579" s="21" t="s">
        <v>45</v>
      </c>
      <c r="I8579" s="21" t="s">
        <v>196</v>
      </c>
      <c r="J8579" s="21">
        <v>1.44</v>
      </c>
      <c r="K8579" s="21" t="s">
        <v>20</v>
      </c>
      <c r="L8579">
        <f t="shared" si="155"/>
        <v>2</v>
      </c>
      <c r="M8579">
        <f>MATCH(H:H,价格表!$B$4:$B$35,0)</f>
        <v>9</v>
      </c>
      <c r="N8579" s="27">
        <f>IF(J8579&lt;=0.3,INDEX(价格表!$B$4:$I$31,M8579,2),IF(AND(J8579&gt;0.3,J8579&lt;=1),INDEX(价格表!$B$4:$I$31,M8579,3),IF(AND(J8579&gt;1,J8579&lt;=2.2),INDEX(价格表!$B$4:$I$31,M8579,4),IF(AND(J8579&gt;2.2,J8579&lt;=3.3),INDEX(价格表!$B$4:$I$31,M8579,5),IF(AND(J8579&gt;3.3,J8579&lt;=4),INDEX(价格表!$B$4:$I$31,M8579,6),IF(AND(J8579&gt;4,J8579&lt;=5.5),INDEX(价格表!$B$4:$I$31,M8579,7),IF(J8579&gt;5.5,2.6+INDEX(价格表!$B$4:$I$31,M8579,8)*L8579)))))))</f>
        <v>2.15</v>
      </c>
    </row>
    <row r="8580" spans="1:14">
      <c r="A8580" s="20">
        <v>4311221385155</v>
      </c>
      <c r="B8580" s="18" t="s">
        <v>16</v>
      </c>
      <c r="C8580" s="21">
        <v>20201222</v>
      </c>
      <c r="D8580" s="21">
        <v>610538201209</v>
      </c>
      <c r="E8580" s="21" t="s">
        <v>16</v>
      </c>
      <c r="F8580" s="21">
        <v>20210101</v>
      </c>
      <c r="G8580" s="21" t="s">
        <v>17</v>
      </c>
      <c r="H8580" s="21" t="s">
        <v>43</v>
      </c>
      <c r="I8580" s="21" t="s">
        <v>108</v>
      </c>
      <c r="J8580" s="21">
        <v>1.44</v>
      </c>
      <c r="K8580" s="21" t="s">
        <v>20</v>
      </c>
      <c r="L8580">
        <f t="shared" ref="L8580:L8643" si="156">ROUNDUP(J8580,0)</f>
        <v>2</v>
      </c>
      <c r="M8580">
        <f>MATCH(H:H,价格表!$B$4:$B$35,0)</f>
        <v>10</v>
      </c>
      <c r="N8580" s="27">
        <f>IF(J8580&lt;=0.3,INDEX(价格表!$B$4:$I$31,M8580,2),IF(AND(J8580&gt;0.3,J8580&lt;=1),INDEX(价格表!$B$4:$I$31,M8580,3),IF(AND(J8580&gt;1,J8580&lt;=2.2),INDEX(价格表!$B$4:$I$31,M8580,4),IF(AND(J8580&gt;2.2,J8580&lt;=3.3),INDEX(价格表!$B$4:$I$31,M8580,5),IF(AND(J8580&gt;3.3,J8580&lt;=4),INDEX(价格表!$B$4:$I$31,M8580,6),IF(AND(J8580&gt;4,J8580&lt;=5.5),INDEX(价格表!$B$4:$I$31,M8580,7),IF(J8580&gt;5.5,2.6+INDEX(价格表!$B$4:$I$31,M8580,8)*L8580)))))))</f>
        <v>2.15</v>
      </c>
    </row>
    <row r="8581" spans="1:14">
      <c r="A8581" s="20">
        <v>4311221386500</v>
      </c>
      <c r="B8581" s="18" t="s">
        <v>16</v>
      </c>
      <c r="C8581" s="21">
        <v>20201222</v>
      </c>
      <c r="D8581" s="21">
        <v>610538201209</v>
      </c>
      <c r="E8581" s="21" t="s">
        <v>16</v>
      </c>
      <c r="F8581" s="21">
        <v>20210101</v>
      </c>
      <c r="G8581" s="21" t="s">
        <v>17</v>
      </c>
      <c r="H8581" s="21" t="s">
        <v>33</v>
      </c>
      <c r="I8581" s="21" t="s">
        <v>34</v>
      </c>
      <c r="J8581" s="21">
        <v>1.44</v>
      </c>
      <c r="K8581" s="21" t="s">
        <v>20</v>
      </c>
      <c r="L8581">
        <f t="shared" si="156"/>
        <v>2</v>
      </c>
      <c r="M8581">
        <f>MATCH(H:H,价格表!$B$4:$B$35,0)</f>
        <v>13</v>
      </c>
      <c r="N8581" s="27">
        <f>IF(J8581&lt;=0.3,INDEX(价格表!$B$4:$I$31,M8581,2),IF(AND(J8581&gt;0.3,J8581&lt;=1),INDEX(价格表!$B$4:$I$31,M8581,3),IF(AND(J8581&gt;1,J8581&lt;=2.2),INDEX(价格表!$B$4:$I$31,M8581,4),IF(AND(J8581&gt;2.2,J8581&lt;=3.3),INDEX(价格表!$B$4:$I$31,M8581,5),IF(AND(J8581&gt;3.3,J8581&lt;=4),INDEX(价格表!$B$4:$I$31,M8581,6),IF(AND(J8581&gt;4,J8581&lt;=5.5),INDEX(价格表!$B$4:$I$31,M8581,7),IF(J8581&gt;5.5,2.6+INDEX(价格表!$B$4:$I$31,M8581,8)*L8581)))))))</f>
        <v>2.15</v>
      </c>
    </row>
    <row r="8582" spans="1:14">
      <c r="A8582" s="20">
        <v>4311221389669</v>
      </c>
      <c r="B8582" s="18" t="s">
        <v>16</v>
      </c>
      <c r="C8582" s="21">
        <v>20201222</v>
      </c>
      <c r="D8582" s="21">
        <v>610538201209</v>
      </c>
      <c r="E8582" s="21" t="s">
        <v>16</v>
      </c>
      <c r="F8582" s="21">
        <v>20210101</v>
      </c>
      <c r="G8582" s="21" t="s">
        <v>17</v>
      </c>
      <c r="H8582" s="21" t="s">
        <v>35</v>
      </c>
      <c r="I8582" s="21" t="s">
        <v>253</v>
      </c>
      <c r="J8582" s="21">
        <v>1.44</v>
      </c>
      <c r="K8582" s="21" t="s">
        <v>20</v>
      </c>
      <c r="L8582">
        <f t="shared" si="156"/>
        <v>2</v>
      </c>
      <c r="M8582">
        <f>MATCH(H:H,价格表!$B$4:$B$35,0)</f>
        <v>22</v>
      </c>
      <c r="N8582" s="27">
        <f>IF(J8582&lt;=0.3,INDEX(价格表!$B$4:$I$31,M8582,2),IF(AND(J8582&gt;0.3,J8582&lt;=1),INDEX(价格表!$B$4:$I$31,M8582,3),IF(AND(J8582&gt;1,J8582&lt;=2.2),INDEX(价格表!$B$4:$I$31,M8582,4),IF(AND(J8582&gt;2.2,J8582&lt;=3.3),INDEX(价格表!$B$4:$I$31,M8582,5),IF(AND(J8582&gt;3.3,J8582&lt;=4),INDEX(价格表!$B$4:$I$31,M8582,6),IF(AND(J8582&gt;4,J8582&lt;=5.5),INDEX(价格表!$B$4:$I$31,M8582,7),IF(J8582&gt;5.5,2.6+INDEX(价格表!$B$4:$I$31,M8582,8)*L8582)))))))</f>
        <v>2.15</v>
      </c>
    </row>
    <row r="8583" spans="1:14">
      <c r="A8583" s="20">
        <v>4311221389670</v>
      </c>
      <c r="B8583" s="18" t="s">
        <v>16</v>
      </c>
      <c r="C8583" s="21">
        <v>20201222</v>
      </c>
      <c r="D8583" s="21">
        <v>610538201209</v>
      </c>
      <c r="E8583" s="21" t="s">
        <v>16</v>
      </c>
      <c r="F8583" s="21">
        <v>20210101</v>
      </c>
      <c r="G8583" s="21" t="s">
        <v>17</v>
      </c>
      <c r="H8583" s="21" t="s">
        <v>39</v>
      </c>
      <c r="I8583" s="21" t="s">
        <v>81</v>
      </c>
      <c r="J8583" s="21">
        <v>1.44</v>
      </c>
      <c r="K8583" s="21" t="s">
        <v>20</v>
      </c>
      <c r="L8583">
        <f t="shared" si="156"/>
        <v>2</v>
      </c>
      <c r="M8583">
        <f>MATCH(H:H,价格表!$B$4:$B$35,0)</f>
        <v>23</v>
      </c>
      <c r="N8583" s="27">
        <f>IF(J8583&lt;=0.3,INDEX(价格表!$B$4:$I$31,M8583,2),IF(AND(J8583&gt;0.3,J8583&lt;=1),INDEX(价格表!$B$4:$I$31,M8583,3),IF(AND(J8583&gt;1,J8583&lt;=2.2),INDEX(价格表!$B$4:$I$31,M8583,4),IF(AND(J8583&gt;2.2,J8583&lt;=3.3),INDEX(价格表!$B$4:$I$31,M8583,5),IF(AND(J8583&gt;3.3,J8583&lt;=4),INDEX(价格表!$B$4:$I$31,M8583,6),IF(AND(J8583&gt;4,J8583&lt;=5.5),INDEX(价格表!$B$4:$I$31,M8583,7),IF(J8583&gt;5.5,2.6+INDEX(价格表!$B$4:$I$31,M8583,8)*L8583)))))))</f>
        <v>2.15</v>
      </c>
    </row>
    <row r="8584" spans="1:14">
      <c r="A8584" s="20">
        <v>4311221389671</v>
      </c>
      <c r="B8584" s="18" t="s">
        <v>16</v>
      </c>
      <c r="C8584" s="21">
        <v>20201222</v>
      </c>
      <c r="D8584" s="21">
        <v>610538201209</v>
      </c>
      <c r="E8584" s="21" t="s">
        <v>16</v>
      </c>
      <c r="F8584" s="21">
        <v>20210101</v>
      </c>
      <c r="G8584" s="21" t="s">
        <v>17</v>
      </c>
      <c r="H8584" s="21" t="s">
        <v>23</v>
      </c>
      <c r="I8584" s="21" t="s">
        <v>32</v>
      </c>
      <c r="J8584" s="21">
        <v>1.48</v>
      </c>
      <c r="K8584" s="21" t="s">
        <v>20</v>
      </c>
      <c r="L8584">
        <f t="shared" si="156"/>
        <v>2</v>
      </c>
      <c r="M8584">
        <f>MATCH(H:H,价格表!$B$4:$B$35,0)</f>
        <v>15</v>
      </c>
      <c r="N8584" s="27">
        <f>IF(J8584&lt;=0.3,INDEX(价格表!$B$4:$I$31,M8584,2),IF(AND(J8584&gt;0.3,J8584&lt;=1),INDEX(价格表!$B$4:$I$31,M8584,3),IF(AND(J8584&gt;1,J8584&lt;=2.2),INDEX(价格表!$B$4:$I$31,M8584,4),IF(AND(J8584&gt;2.2,J8584&lt;=3.3),INDEX(价格表!$B$4:$I$31,M8584,5),IF(AND(J8584&gt;3.3,J8584&lt;=4),INDEX(价格表!$B$4:$I$31,M8584,6),IF(AND(J8584&gt;4,J8584&lt;=5.5),INDEX(价格表!$B$4:$I$31,M8584,7),IF(J8584&gt;5.5,2.6+INDEX(价格表!$B$4:$I$31,M8584,8)*L8584)))))))</f>
        <v>2.15</v>
      </c>
    </row>
    <row r="8585" spans="1:14">
      <c r="A8585" s="20">
        <v>4311221389672</v>
      </c>
      <c r="B8585" s="18" t="s">
        <v>16</v>
      </c>
      <c r="C8585" s="21">
        <v>20201222</v>
      </c>
      <c r="D8585" s="21">
        <v>610538201209</v>
      </c>
      <c r="E8585" s="21" t="s">
        <v>16</v>
      </c>
      <c r="F8585" s="21">
        <v>20210101</v>
      </c>
      <c r="G8585" s="21" t="s">
        <v>17</v>
      </c>
      <c r="H8585" s="21" t="s">
        <v>35</v>
      </c>
      <c r="I8585" s="21" t="s">
        <v>186</v>
      </c>
      <c r="J8585" s="21">
        <v>1.5</v>
      </c>
      <c r="K8585" s="21" t="s">
        <v>20</v>
      </c>
      <c r="L8585">
        <f t="shared" si="156"/>
        <v>2</v>
      </c>
      <c r="M8585">
        <f>MATCH(H:H,价格表!$B$4:$B$35,0)</f>
        <v>22</v>
      </c>
      <c r="N8585" s="27">
        <f>IF(J8585&lt;=0.3,INDEX(价格表!$B$4:$I$31,M8585,2),IF(AND(J8585&gt;0.3,J8585&lt;=1),INDEX(价格表!$B$4:$I$31,M8585,3),IF(AND(J8585&gt;1,J8585&lt;=2.2),INDEX(价格表!$B$4:$I$31,M8585,4),IF(AND(J8585&gt;2.2,J8585&lt;=3.3),INDEX(价格表!$B$4:$I$31,M8585,5),IF(AND(J8585&gt;3.3,J8585&lt;=4),INDEX(价格表!$B$4:$I$31,M8585,6),IF(AND(J8585&gt;4,J8585&lt;=5.5),INDEX(价格表!$B$4:$I$31,M8585,7),IF(J8585&gt;5.5,2.6+INDEX(价格表!$B$4:$I$31,M8585,8)*L8585)))))))</f>
        <v>2.15</v>
      </c>
    </row>
    <row r="8586" spans="1:14">
      <c r="A8586" s="20">
        <v>4311221389673</v>
      </c>
      <c r="B8586" s="18" t="s">
        <v>16</v>
      </c>
      <c r="C8586" s="21">
        <v>20201222</v>
      </c>
      <c r="D8586" s="21">
        <v>610538201209</v>
      </c>
      <c r="E8586" s="21" t="s">
        <v>16</v>
      </c>
      <c r="F8586" s="21">
        <v>20210101</v>
      </c>
      <c r="G8586" s="21" t="s">
        <v>17</v>
      </c>
      <c r="H8586" s="21" t="s">
        <v>23</v>
      </c>
      <c r="I8586" s="21" t="s">
        <v>115</v>
      </c>
      <c r="J8586" s="21">
        <v>3.28</v>
      </c>
      <c r="K8586" s="21" t="s">
        <v>20</v>
      </c>
      <c r="L8586">
        <f t="shared" si="156"/>
        <v>4</v>
      </c>
      <c r="M8586">
        <f>MATCH(H:H,价格表!$B$4:$B$35,0)</f>
        <v>15</v>
      </c>
      <c r="N8586" s="27">
        <f>IF(J8586&lt;=0.3,INDEX(价格表!$B$4:$I$31,M8586,2),IF(AND(J8586&gt;0.3,J8586&lt;=1),INDEX(价格表!$B$4:$I$31,M8586,3),IF(AND(J8586&gt;1,J8586&lt;=2.2),INDEX(价格表!$B$4:$I$31,M8586,4),IF(AND(J8586&gt;2.2,J8586&lt;=3.3),INDEX(价格表!$B$4:$I$31,M8586,5),IF(AND(J8586&gt;3.3,J8586&lt;=4),INDEX(价格表!$B$4:$I$31,M8586,6),IF(AND(J8586&gt;4,J8586&lt;=5.5),INDEX(价格表!$B$4:$I$31,M8586,7),IF(J8586&gt;5.5,2.6+INDEX(价格表!$B$4:$I$31,M8586,8)*L8586)))))))</f>
        <v>2.5</v>
      </c>
    </row>
    <row r="8587" spans="1:14">
      <c r="A8587" s="20">
        <v>4311221389675</v>
      </c>
      <c r="B8587" s="18" t="s">
        <v>16</v>
      </c>
      <c r="C8587" s="21">
        <v>20201222</v>
      </c>
      <c r="D8587" s="21">
        <v>610538201209</v>
      </c>
      <c r="E8587" s="21" t="s">
        <v>16</v>
      </c>
      <c r="F8587" s="21">
        <v>20210101</v>
      </c>
      <c r="G8587" s="21" t="s">
        <v>17</v>
      </c>
      <c r="H8587" s="21" t="s">
        <v>35</v>
      </c>
      <c r="I8587" s="21" t="s">
        <v>102</v>
      </c>
      <c r="J8587" s="21">
        <v>1.46</v>
      </c>
      <c r="K8587" s="21" t="s">
        <v>20</v>
      </c>
      <c r="L8587">
        <f t="shared" si="156"/>
        <v>2</v>
      </c>
      <c r="M8587">
        <f>MATCH(H:H,价格表!$B$4:$B$35,0)</f>
        <v>22</v>
      </c>
      <c r="N8587" s="27">
        <f>IF(J8587&lt;=0.3,INDEX(价格表!$B$4:$I$31,M8587,2),IF(AND(J8587&gt;0.3,J8587&lt;=1),INDEX(价格表!$B$4:$I$31,M8587,3),IF(AND(J8587&gt;1,J8587&lt;=2.2),INDEX(价格表!$B$4:$I$31,M8587,4),IF(AND(J8587&gt;2.2,J8587&lt;=3.3),INDEX(价格表!$B$4:$I$31,M8587,5),IF(AND(J8587&gt;3.3,J8587&lt;=4),INDEX(价格表!$B$4:$I$31,M8587,6),IF(AND(J8587&gt;4,J8587&lt;=5.5),INDEX(价格表!$B$4:$I$31,M8587,7),IF(J8587&gt;5.5,2.6+INDEX(价格表!$B$4:$I$31,M8587,8)*L8587)))))))</f>
        <v>2.15</v>
      </c>
    </row>
    <row r="8588" spans="1:14">
      <c r="A8588" s="20">
        <v>4311221389676</v>
      </c>
      <c r="B8588" s="18" t="s">
        <v>16</v>
      </c>
      <c r="C8588" s="21">
        <v>20201222</v>
      </c>
      <c r="D8588" s="21">
        <v>610538201209</v>
      </c>
      <c r="E8588" s="21" t="s">
        <v>16</v>
      </c>
      <c r="F8588" s="21">
        <v>20210101</v>
      </c>
      <c r="G8588" s="21" t="s">
        <v>17</v>
      </c>
      <c r="H8588" s="21" t="s">
        <v>23</v>
      </c>
      <c r="I8588" s="21" t="s">
        <v>212</v>
      </c>
      <c r="J8588" s="21">
        <v>1.44</v>
      </c>
      <c r="K8588" s="21" t="s">
        <v>20</v>
      </c>
      <c r="L8588">
        <f t="shared" si="156"/>
        <v>2</v>
      </c>
      <c r="M8588">
        <f>MATCH(H:H,价格表!$B$4:$B$35,0)</f>
        <v>15</v>
      </c>
      <c r="N8588" s="27">
        <f>IF(J8588&lt;=0.3,INDEX(价格表!$B$4:$I$31,M8588,2),IF(AND(J8588&gt;0.3,J8588&lt;=1),INDEX(价格表!$B$4:$I$31,M8588,3),IF(AND(J8588&gt;1,J8588&lt;=2.2),INDEX(价格表!$B$4:$I$31,M8588,4),IF(AND(J8588&gt;2.2,J8588&lt;=3.3),INDEX(价格表!$B$4:$I$31,M8588,5),IF(AND(J8588&gt;3.3,J8588&lt;=4),INDEX(价格表!$B$4:$I$31,M8588,6),IF(AND(J8588&gt;4,J8588&lt;=5.5),INDEX(价格表!$B$4:$I$31,M8588,7),IF(J8588&gt;5.5,2.6+INDEX(价格表!$B$4:$I$31,M8588,8)*L8588)))))))</f>
        <v>2.15</v>
      </c>
    </row>
    <row r="8589" spans="1:14">
      <c r="A8589" s="20">
        <v>4311221389677</v>
      </c>
      <c r="B8589" s="18" t="s">
        <v>16</v>
      </c>
      <c r="C8589" s="21">
        <v>20201222</v>
      </c>
      <c r="D8589" s="21">
        <v>610538201209</v>
      </c>
      <c r="E8589" s="21" t="s">
        <v>16</v>
      </c>
      <c r="F8589" s="21">
        <v>20210101</v>
      </c>
      <c r="G8589" s="21" t="s">
        <v>17</v>
      </c>
      <c r="H8589" s="21" t="s">
        <v>54</v>
      </c>
      <c r="I8589" s="21" t="s">
        <v>55</v>
      </c>
      <c r="J8589" s="21">
        <v>1.46</v>
      </c>
      <c r="K8589" s="21" t="s">
        <v>20</v>
      </c>
      <c r="L8589">
        <f t="shared" si="156"/>
        <v>2</v>
      </c>
      <c r="M8589">
        <f>MATCH(H:H,价格表!$B$4:$B$35,0)</f>
        <v>14</v>
      </c>
      <c r="N8589" s="27">
        <f>IF(J8589&lt;=0.3,INDEX(价格表!$B$4:$I$31,M8589,2),IF(AND(J8589&gt;0.3,J8589&lt;=1),INDEX(价格表!$B$4:$I$31,M8589,3),IF(AND(J8589&gt;1,J8589&lt;=2.2),INDEX(价格表!$B$4:$I$31,M8589,4),IF(AND(J8589&gt;2.2,J8589&lt;=3.3),INDEX(价格表!$B$4:$I$31,M8589,5),IF(AND(J8589&gt;3.3,J8589&lt;=4),INDEX(价格表!$B$4:$I$31,M8589,6),IF(AND(J8589&gt;4,J8589&lt;=5.5),INDEX(价格表!$B$4:$I$31,M8589,7),IF(J8589&gt;5.5,2.6+INDEX(价格表!$B$4:$I$31,M8589,8)*L8589)))))))</f>
        <v>2.15</v>
      </c>
    </row>
    <row r="8590" spans="1:14">
      <c r="A8590" s="20">
        <v>4311221390483</v>
      </c>
      <c r="B8590" s="18" t="s">
        <v>16</v>
      </c>
      <c r="C8590" s="21">
        <v>20201222</v>
      </c>
      <c r="D8590" s="21">
        <v>610538201209</v>
      </c>
      <c r="E8590" s="21" t="s">
        <v>16</v>
      </c>
      <c r="F8590" s="21">
        <v>20210101</v>
      </c>
      <c r="G8590" s="21" t="s">
        <v>17</v>
      </c>
      <c r="H8590" s="21" t="s">
        <v>18</v>
      </c>
      <c r="I8590" s="21" t="s">
        <v>53</v>
      </c>
      <c r="J8590" s="21">
        <v>1.44</v>
      </c>
      <c r="K8590" s="21" t="s">
        <v>20</v>
      </c>
      <c r="L8590">
        <f t="shared" si="156"/>
        <v>2</v>
      </c>
      <c r="M8590">
        <f>MATCH(H:H,价格表!$B$4:$B$35,0)</f>
        <v>1</v>
      </c>
      <c r="N8590" s="27">
        <f>IF(J8590&lt;=0.3,INDEX(价格表!$B$4:$I$31,M8590,2),IF(AND(J8590&gt;0.3,J8590&lt;=1),INDEX(价格表!$B$4:$I$31,M8590,3),IF(AND(J8590&gt;1,J8590&lt;=2.2),INDEX(价格表!$B$4:$I$31,M8590,4),IF(AND(J8590&gt;2.2,J8590&lt;=3.3),INDEX(价格表!$B$4:$I$31,M8590,5),IF(AND(J8590&gt;3.3,J8590&lt;=4),INDEX(价格表!$B$4:$I$31,M8590,6),IF(AND(J8590&gt;4,J8590&lt;=5.5),INDEX(价格表!$B$4:$I$31,M8590,7),IF(J8590&gt;5.5,2.6+INDEX(价格表!$B$4:$I$31,M8590,8)*L8590)))))))</f>
        <v>2.15</v>
      </c>
    </row>
    <row r="8591" spans="1:14">
      <c r="A8591" s="20">
        <v>4311221390484</v>
      </c>
      <c r="B8591" s="18" t="s">
        <v>16</v>
      </c>
      <c r="C8591" s="21">
        <v>20201222</v>
      </c>
      <c r="D8591" s="21">
        <v>610538201209</v>
      </c>
      <c r="E8591" s="21" t="s">
        <v>16</v>
      </c>
      <c r="F8591" s="21">
        <v>20210101</v>
      </c>
      <c r="G8591" s="21" t="s">
        <v>17</v>
      </c>
      <c r="H8591" s="21" t="s">
        <v>88</v>
      </c>
      <c r="I8591" s="21" t="s">
        <v>250</v>
      </c>
      <c r="J8591" s="21">
        <v>1.92</v>
      </c>
      <c r="K8591" s="21" t="s">
        <v>20</v>
      </c>
      <c r="L8591">
        <f t="shared" si="156"/>
        <v>2</v>
      </c>
      <c r="M8591">
        <f>MATCH(H:H,价格表!$B$4:$B$35,0)</f>
        <v>19</v>
      </c>
      <c r="N8591" s="27">
        <f>IF(J8591&lt;=0.3,INDEX(价格表!$B$4:$I$31,M8591,2),IF(AND(J8591&gt;0.3,J8591&lt;=1),INDEX(价格表!$B$4:$I$31,M8591,3),IF(AND(J8591&gt;1,J8591&lt;=2.2),INDEX(价格表!$B$4:$I$31,M8591,4),IF(AND(J8591&gt;2.2,J8591&lt;=3.3),INDEX(价格表!$B$4:$I$31,M8591,5),IF(AND(J8591&gt;3.3,J8591&lt;=4),INDEX(价格表!$B$4:$I$31,M8591,6),IF(AND(J8591&gt;4,J8591&lt;=5.5),INDEX(价格表!$B$4:$I$31,M8591,7),IF(J8591&gt;5.5,2.6+INDEX(价格表!$B$4:$I$31,M8591,8)*L8591)))))))</f>
        <v>2.15</v>
      </c>
    </row>
    <row r="8592" spans="1:14">
      <c r="A8592" s="20">
        <v>4311221390485</v>
      </c>
      <c r="B8592" s="18" t="s">
        <v>16</v>
      </c>
      <c r="C8592" s="21">
        <v>20201222</v>
      </c>
      <c r="D8592" s="21">
        <v>610538201209</v>
      </c>
      <c r="E8592" s="21" t="s">
        <v>16</v>
      </c>
      <c r="F8592" s="21">
        <v>20210101</v>
      </c>
      <c r="G8592" s="21" t="s">
        <v>17</v>
      </c>
      <c r="H8592" s="21" t="s">
        <v>23</v>
      </c>
      <c r="I8592" s="21" t="s">
        <v>189</v>
      </c>
      <c r="J8592" s="21">
        <v>1.47</v>
      </c>
      <c r="K8592" s="21" t="s">
        <v>20</v>
      </c>
      <c r="L8592">
        <f t="shared" si="156"/>
        <v>2</v>
      </c>
      <c r="M8592">
        <f>MATCH(H:H,价格表!$B$4:$B$35,0)</f>
        <v>15</v>
      </c>
      <c r="N8592" s="27">
        <f>IF(J8592&lt;=0.3,INDEX(价格表!$B$4:$I$31,M8592,2),IF(AND(J8592&gt;0.3,J8592&lt;=1),INDEX(价格表!$B$4:$I$31,M8592,3),IF(AND(J8592&gt;1,J8592&lt;=2.2),INDEX(价格表!$B$4:$I$31,M8592,4),IF(AND(J8592&gt;2.2,J8592&lt;=3.3),INDEX(价格表!$B$4:$I$31,M8592,5),IF(AND(J8592&gt;3.3,J8592&lt;=4),INDEX(价格表!$B$4:$I$31,M8592,6),IF(AND(J8592&gt;4,J8592&lt;=5.5),INDEX(价格表!$B$4:$I$31,M8592,7),IF(J8592&gt;5.5,2.6+INDEX(价格表!$B$4:$I$31,M8592,8)*L8592)))))))</f>
        <v>2.15</v>
      </c>
    </row>
    <row r="8593" spans="1:14">
      <c r="A8593" s="20">
        <v>4311221390486</v>
      </c>
      <c r="B8593" s="18" t="s">
        <v>16</v>
      </c>
      <c r="C8593" s="21">
        <v>20201222</v>
      </c>
      <c r="D8593" s="21">
        <v>610538201209</v>
      </c>
      <c r="E8593" s="21" t="s">
        <v>16</v>
      </c>
      <c r="F8593" s="21">
        <v>20210101</v>
      </c>
      <c r="G8593" s="21" t="s">
        <v>17</v>
      </c>
      <c r="H8593" s="21" t="s">
        <v>18</v>
      </c>
      <c r="I8593" s="21" t="s">
        <v>53</v>
      </c>
      <c r="J8593" s="21">
        <v>1.46</v>
      </c>
      <c r="K8593" s="21" t="s">
        <v>20</v>
      </c>
      <c r="L8593">
        <f t="shared" si="156"/>
        <v>2</v>
      </c>
      <c r="M8593">
        <f>MATCH(H:H,价格表!$B$4:$B$35,0)</f>
        <v>1</v>
      </c>
      <c r="N8593" s="27">
        <f>IF(J8593&lt;=0.3,INDEX(价格表!$B$4:$I$31,M8593,2),IF(AND(J8593&gt;0.3,J8593&lt;=1),INDEX(价格表!$B$4:$I$31,M8593,3),IF(AND(J8593&gt;1,J8593&lt;=2.2),INDEX(价格表!$B$4:$I$31,M8593,4),IF(AND(J8593&gt;2.2,J8593&lt;=3.3),INDEX(价格表!$B$4:$I$31,M8593,5),IF(AND(J8593&gt;3.3,J8593&lt;=4),INDEX(价格表!$B$4:$I$31,M8593,6),IF(AND(J8593&gt;4,J8593&lt;=5.5),INDEX(价格表!$B$4:$I$31,M8593,7),IF(J8593&gt;5.5,2.6+INDEX(价格表!$B$4:$I$31,M8593,8)*L8593)))))))</f>
        <v>2.15</v>
      </c>
    </row>
    <row r="8594" spans="1:14">
      <c r="A8594" s="20">
        <v>4311221390487</v>
      </c>
      <c r="B8594" s="18" t="s">
        <v>16</v>
      </c>
      <c r="C8594" s="21">
        <v>20201222</v>
      </c>
      <c r="D8594" s="21">
        <v>610538201209</v>
      </c>
      <c r="E8594" s="21" t="s">
        <v>16</v>
      </c>
      <c r="F8594" s="21">
        <v>20210101</v>
      </c>
      <c r="G8594" s="21" t="s">
        <v>17</v>
      </c>
      <c r="H8594" s="21" t="s">
        <v>39</v>
      </c>
      <c r="I8594" s="21" t="s">
        <v>235</v>
      </c>
      <c r="J8594" s="21">
        <v>1.44</v>
      </c>
      <c r="K8594" s="21" t="s">
        <v>20</v>
      </c>
      <c r="L8594">
        <f t="shared" si="156"/>
        <v>2</v>
      </c>
      <c r="M8594">
        <f>MATCH(H:H,价格表!$B$4:$B$35,0)</f>
        <v>23</v>
      </c>
      <c r="N8594" s="27">
        <f>IF(J8594&lt;=0.3,INDEX(价格表!$B$4:$I$31,M8594,2),IF(AND(J8594&gt;0.3,J8594&lt;=1),INDEX(价格表!$B$4:$I$31,M8594,3),IF(AND(J8594&gt;1,J8594&lt;=2.2),INDEX(价格表!$B$4:$I$31,M8594,4),IF(AND(J8594&gt;2.2,J8594&lt;=3.3),INDEX(价格表!$B$4:$I$31,M8594,5),IF(AND(J8594&gt;3.3,J8594&lt;=4),INDEX(价格表!$B$4:$I$31,M8594,6),IF(AND(J8594&gt;4,J8594&lt;=5.5),INDEX(价格表!$B$4:$I$31,M8594,7),IF(J8594&gt;5.5,2.6+INDEX(价格表!$B$4:$I$31,M8594,8)*L8594)))))))</f>
        <v>2.15</v>
      </c>
    </row>
    <row r="8595" spans="1:14">
      <c r="A8595" s="20">
        <v>4311221390488</v>
      </c>
      <c r="B8595" s="18" t="s">
        <v>16</v>
      </c>
      <c r="C8595" s="21">
        <v>20201222</v>
      </c>
      <c r="D8595" s="21">
        <v>610538201209</v>
      </c>
      <c r="E8595" s="21" t="s">
        <v>16</v>
      </c>
      <c r="F8595" s="21">
        <v>20210101</v>
      </c>
      <c r="G8595" s="21" t="s">
        <v>17</v>
      </c>
      <c r="H8595" s="21" t="s">
        <v>27</v>
      </c>
      <c r="I8595" s="21" t="s">
        <v>211</v>
      </c>
      <c r="J8595" s="21">
        <v>1.44</v>
      </c>
      <c r="K8595" s="21" t="s">
        <v>20</v>
      </c>
      <c r="L8595">
        <f t="shared" si="156"/>
        <v>2</v>
      </c>
      <c r="M8595">
        <f>MATCH(H:H,价格表!$B$4:$B$35,0)</f>
        <v>3</v>
      </c>
      <c r="N8595" s="27">
        <f>IF(J8595&lt;=0.3,INDEX(价格表!$B$4:$I$31,M8595,2),IF(AND(J8595&gt;0.3,J8595&lt;=1),INDEX(价格表!$B$4:$I$31,M8595,3),IF(AND(J8595&gt;1,J8595&lt;=2.2),INDEX(价格表!$B$4:$I$31,M8595,4),IF(AND(J8595&gt;2.2,J8595&lt;=3.3),INDEX(价格表!$B$4:$I$31,M8595,5),IF(AND(J8595&gt;3.3,J8595&lt;=4),INDEX(价格表!$B$4:$I$31,M8595,6),IF(AND(J8595&gt;4,J8595&lt;=5.5),INDEX(价格表!$B$4:$I$31,M8595,7),IF(J8595&gt;5.5,2.6+INDEX(价格表!$B$4:$I$31,M8595,8)*L8595)))))))</f>
        <v>2.15</v>
      </c>
    </row>
    <row r="8596" spans="1:14">
      <c r="A8596" s="20">
        <v>4311221390489</v>
      </c>
      <c r="B8596" s="18" t="s">
        <v>16</v>
      </c>
      <c r="C8596" s="21">
        <v>20201222</v>
      </c>
      <c r="D8596" s="21">
        <v>610538201209</v>
      </c>
      <c r="E8596" s="21" t="s">
        <v>16</v>
      </c>
      <c r="F8596" s="21">
        <v>20210101</v>
      </c>
      <c r="G8596" s="21" t="s">
        <v>17</v>
      </c>
      <c r="H8596" s="21" t="s">
        <v>45</v>
      </c>
      <c r="I8596" s="21" t="s">
        <v>150</v>
      </c>
      <c r="J8596" s="21">
        <v>1.44</v>
      </c>
      <c r="K8596" s="21" t="s">
        <v>20</v>
      </c>
      <c r="L8596">
        <f t="shared" si="156"/>
        <v>2</v>
      </c>
      <c r="M8596">
        <f>MATCH(H:H,价格表!$B$4:$B$35,0)</f>
        <v>9</v>
      </c>
      <c r="N8596" s="27">
        <f>IF(J8596&lt;=0.3,INDEX(价格表!$B$4:$I$31,M8596,2),IF(AND(J8596&gt;0.3,J8596&lt;=1),INDEX(价格表!$B$4:$I$31,M8596,3),IF(AND(J8596&gt;1,J8596&lt;=2.2),INDEX(价格表!$B$4:$I$31,M8596,4),IF(AND(J8596&gt;2.2,J8596&lt;=3.3),INDEX(价格表!$B$4:$I$31,M8596,5),IF(AND(J8596&gt;3.3,J8596&lt;=4),INDEX(价格表!$B$4:$I$31,M8596,6),IF(AND(J8596&gt;4,J8596&lt;=5.5),INDEX(价格表!$B$4:$I$31,M8596,7),IF(J8596&gt;5.5,2.6+INDEX(价格表!$B$4:$I$31,M8596,8)*L8596)))))))</f>
        <v>2.15</v>
      </c>
    </row>
    <row r="8597" spans="1:14">
      <c r="A8597" s="20">
        <v>4311221390490</v>
      </c>
      <c r="B8597" s="18" t="s">
        <v>16</v>
      </c>
      <c r="C8597" s="21">
        <v>20201222</v>
      </c>
      <c r="D8597" s="21">
        <v>610538201209</v>
      </c>
      <c r="E8597" s="21" t="s">
        <v>16</v>
      </c>
      <c r="F8597" s="21">
        <v>20210101</v>
      </c>
      <c r="G8597" s="21" t="s">
        <v>17</v>
      </c>
      <c r="H8597" s="21" t="s">
        <v>50</v>
      </c>
      <c r="I8597" s="21" t="s">
        <v>161</v>
      </c>
      <c r="J8597" s="21">
        <v>1.63</v>
      </c>
      <c r="K8597" s="21" t="s">
        <v>20</v>
      </c>
      <c r="L8597">
        <f t="shared" si="156"/>
        <v>2</v>
      </c>
      <c r="M8597">
        <f>MATCH(H:H,价格表!$B$4:$B$35,0)</f>
        <v>4</v>
      </c>
      <c r="N8597" s="27">
        <f>IF(J8597&lt;=0.3,INDEX(价格表!$B$4:$I$31,M8597,2),IF(AND(J8597&gt;0.3,J8597&lt;=1),INDEX(价格表!$B$4:$I$31,M8597,3),IF(AND(J8597&gt;1,J8597&lt;=2.2),INDEX(价格表!$B$4:$I$31,M8597,4),IF(AND(J8597&gt;2.2,J8597&lt;=3.3),INDEX(价格表!$B$4:$I$31,M8597,5),IF(AND(J8597&gt;3.3,J8597&lt;=4),INDEX(价格表!$B$4:$I$31,M8597,6),IF(AND(J8597&gt;4,J8597&lt;=5.5),INDEX(价格表!$B$4:$I$31,M8597,7),IF(J8597&gt;5.5,2.6+INDEX(价格表!$B$4:$I$31,M8597,8)*L8597)))))))</f>
        <v>2.15</v>
      </c>
    </row>
    <row r="8598" spans="1:14">
      <c r="A8598" s="20">
        <v>4311221390491</v>
      </c>
      <c r="B8598" s="18" t="s">
        <v>16</v>
      </c>
      <c r="C8598" s="21">
        <v>20201222</v>
      </c>
      <c r="D8598" s="21">
        <v>610538201209</v>
      </c>
      <c r="E8598" s="21" t="s">
        <v>16</v>
      </c>
      <c r="F8598" s="21">
        <v>20210101</v>
      </c>
      <c r="G8598" s="21" t="s">
        <v>17</v>
      </c>
      <c r="H8598" s="21" t="s">
        <v>73</v>
      </c>
      <c r="I8598" s="21" t="s">
        <v>131</v>
      </c>
      <c r="J8598" s="21">
        <v>2.1</v>
      </c>
      <c r="K8598" s="21" t="s">
        <v>20</v>
      </c>
      <c r="L8598">
        <f t="shared" si="156"/>
        <v>3</v>
      </c>
      <c r="M8598">
        <f>MATCH(H:H,价格表!$B$4:$B$35,0)</f>
        <v>7</v>
      </c>
      <c r="N8598" s="27">
        <f>IF(J8598&lt;=0.3,INDEX(价格表!$B$4:$I$31,M8598,2),IF(AND(J8598&gt;0.3,J8598&lt;=1),INDEX(价格表!$B$4:$I$31,M8598,3),IF(AND(J8598&gt;1,J8598&lt;=2.2),INDEX(价格表!$B$4:$I$31,M8598,4),IF(AND(J8598&gt;2.2,J8598&lt;=3.3),INDEX(价格表!$B$4:$I$31,M8598,5),IF(AND(J8598&gt;3.3,J8598&lt;=4),INDEX(价格表!$B$4:$I$31,M8598,6),IF(AND(J8598&gt;4,J8598&lt;=5.5),INDEX(价格表!$B$4:$I$31,M8598,7),IF(J8598&gt;5.5,2.6+INDEX(价格表!$B$4:$I$31,M8598,8)*L8598)))))))</f>
        <v>2.15</v>
      </c>
    </row>
    <row r="8599" spans="1:14">
      <c r="A8599" s="20">
        <v>4311221390492</v>
      </c>
      <c r="B8599" s="18" t="s">
        <v>16</v>
      </c>
      <c r="C8599" s="21">
        <v>20201222</v>
      </c>
      <c r="D8599" s="21">
        <v>610538201209</v>
      </c>
      <c r="E8599" s="21" t="s">
        <v>16</v>
      </c>
      <c r="F8599" s="21">
        <v>20210101</v>
      </c>
      <c r="G8599" s="21" t="s">
        <v>17</v>
      </c>
      <c r="H8599" s="21" t="s">
        <v>27</v>
      </c>
      <c r="I8599" s="21" t="s">
        <v>128</v>
      </c>
      <c r="J8599" s="21">
        <v>1.45</v>
      </c>
      <c r="K8599" s="21" t="s">
        <v>20</v>
      </c>
      <c r="L8599">
        <f t="shared" si="156"/>
        <v>2</v>
      </c>
      <c r="M8599">
        <f>MATCH(H:H,价格表!$B$4:$B$35,0)</f>
        <v>3</v>
      </c>
      <c r="N8599" s="27">
        <f>IF(J8599&lt;=0.3,INDEX(价格表!$B$4:$I$31,M8599,2),IF(AND(J8599&gt;0.3,J8599&lt;=1),INDEX(价格表!$B$4:$I$31,M8599,3),IF(AND(J8599&gt;1,J8599&lt;=2.2),INDEX(价格表!$B$4:$I$31,M8599,4),IF(AND(J8599&gt;2.2,J8599&lt;=3.3),INDEX(价格表!$B$4:$I$31,M8599,5),IF(AND(J8599&gt;3.3,J8599&lt;=4),INDEX(价格表!$B$4:$I$31,M8599,6),IF(AND(J8599&gt;4,J8599&lt;=5.5),INDEX(价格表!$B$4:$I$31,M8599,7),IF(J8599&gt;5.5,2.6+INDEX(价格表!$B$4:$I$31,M8599,8)*L8599)))))))</f>
        <v>2.15</v>
      </c>
    </row>
    <row r="8600" spans="1:14">
      <c r="A8600" s="20">
        <v>4311221391206</v>
      </c>
      <c r="B8600" s="18" t="s">
        <v>16</v>
      </c>
      <c r="C8600" s="21">
        <v>20201222</v>
      </c>
      <c r="D8600" s="21">
        <v>610538201209</v>
      </c>
      <c r="E8600" s="21" t="s">
        <v>16</v>
      </c>
      <c r="F8600" s="21">
        <v>20210101</v>
      </c>
      <c r="G8600" s="21" t="s">
        <v>17</v>
      </c>
      <c r="H8600" s="21" t="s">
        <v>45</v>
      </c>
      <c r="I8600" s="21" t="s">
        <v>87</v>
      </c>
      <c r="J8600" s="21">
        <v>1.44</v>
      </c>
      <c r="K8600" s="21" t="s">
        <v>20</v>
      </c>
      <c r="L8600">
        <f t="shared" si="156"/>
        <v>2</v>
      </c>
      <c r="M8600">
        <f>MATCH(H:H,价格表!$B$4:$B$35,0)</f>
        <v>9</v>
      </c>
      <c r="N8600" s="27">
        <f>IF(J8600&lt;=0.3,INDEX(价格表!$B$4:$I$31,M8600,2),IF(AND(J8600&gt;0.3,J8600&lt;=1),INDEX(价格表!$B$4:$I$31,M8600,3),IF(AND(J8600&gt;1,J8600&lt;=2.2),INDEX(价格表!$B$4:$I$31,M8600,4),IF(AND(J8600&gt;2.2,J8600&lt;=3.3),INDEX(价格表!$B$4:$I$31,M8600,5),IF(AND(J8600&gt;3.3,J8600&lt;=4),INDEX(价格表!$B$4:$I$31,M8600,6),IF(AND(J8600&gt;4,J8600&lt;=5.5),INDEX(价格表!$B$4:$I$31,M8600,7),IF(J8600&gt;5.5,2.6+INDEX(价格表!$B$4:$I$31,M8600,8)*L8600)))))))</f>
        <v>2.15</v>
      </c>
    </row>
    <row r="8601" spans="1:14">
      <c r="A8601" s="20">
        <v>4311221392766</v>
      </c>
      <c r="B8601" s="18" t="s">
        <v>16</v>
      </c>
      <c r="C8601" s="21">
        <v>20201222</v>
      </c>
      <c r="D8601" s="21">
        <v>610538201209</v>
      </c>
      <c r="E8601" s="21" t="s">
        <v>16</v>
      </c>
      <c r="F8601" s="21">
        <v>20210101</v>
      </c>
      <c r="G8601" s="21" t="s">
        <v>17</v>
      </c>
      <c r="H8601" s="21" t="s">
        <v>23</v>
      </c>
      <c r="I8601" s="21" t="s">
        <v>202</v>
      </c>
      <c r="J8601" s="21">
        <v>1.44</v>
      </c>
      <c r="K8601" s="21" t="s">
        <v>20</v>
      </c>
      <c r="L8601">
        <f t="shared" si="156"/>
        <v>2</v>
      </c>
      <c r="M8601">
        <f>MATCH(H:H,价格表!$B$4:$B$35,0)</f>
        <v>15</v>
      </c>
      <c r="N8601" s="27">
        <f>IF(J8601&lt;=0.3,INDEX(价格表!$B$4:$I$31,M8601,2),IF(AND(J8601&gt;0.3,J8601&lt;=1),INDEX(价格表!$B$4:$I$31,M8601,3),IF(AND(J8601&gt;1,J8601&lt;=2.2),INDEX(价格表!$B$4:$I$31,M8601,4),IF(AND(J8601&gt;2.2,J8601&lt;=3.3),INDEX(价格表!$B$4:$I$31,M8601,5),IF(AND(J8601&gt;3.3,J8601&lt;=4),INDEX(价格表!$B$4:$I$31,M8601,6),IF(AND(J8601&gt;4,J8601&lt;=5.5),INDEX(价格表!$B$4:$I$31,M8601,7),IF(J8601&gt;5.5,2.6+INDEX(价格表!$B$4:$I$31,M8601,8)*L8601)))))))</f>
        <v>2.15</v>
      </c>
    </row>
    <row r="8602" spans="1:14">
      <c r="A8602" s="20">
        <v>4311221392767</v>
      </c>
      <c r="B8602" s="18" t="s">
        <v>16</v>
      </c>
      <c r="C8602" s="21">
        <v>20201222</v>
      </c>
      <c r="D8602" s="21">
        <v>610538201209</v>
      </c>
      <c r="E8602" s="21" t="s">
        <v>16</v>
      </c>
      <c r="F8602" s="21">
        <v>20210101</v>
      </c>
      <c r="G8602" s="21" t="s">
        <v>17</v>
      </c>
      <c r="H8602" s="21" t="s">
        <v>82</v>
      </c>
      <c r="I8602" s="21" t="s">
        <v>83</v>
      </c>
      <c r="J8602" s="21">
        <v>1.44</v>
      </c>
      <c r="K8602" s="21" t="s">
        <v>20</v>
      </c>
      <c r="L8602">
        <f t="shared" si="156"/>
        <v>2</v>
      </c>
      <c r="M8602">
        <f>MATCH(H:H,价格表!$B$4:$B$35,0)</f>
        <v>2</v>
      </c>
      <c r="N8602" s="27">
        <f>IF(J8602&lt;=0.3,INDEX(价格表!$B$4:$I$31,M8602,2),IF(AND(J8602&gt;0.3,J8602&lt;=1),INDEX(价格表!$B$4:$I$31,M8602,3),IF(AND(J8602&gt;1,J8602&lt;=2.2),INDEX(价格表!$B$4:$I$31,M8602,4),IF(AND(J8602&gt;2.2,J8602&lt;=3.3),INDEX(价格表!$B$4:$I$31,M8602,5),IF(AND(J8602&gt;3.3,J8602&lt;=4),INDEX(价格表!$B$4:$I$31,M8602,6),IF(AND(J8602&gt;4,J8602&lt;=5.5),INDEX(价格表!$B$4:$I$31,M8602,7),IF(J8602&gt;5.5,2.6+INDEX(价格表!$B$4:$I$31,M8602,8)*L8602)))))))</f>
        <v>2.15</v>
      </c>
    </row>
    <row r="8603" spans="1:14">
      <c r="A8603" s="20">
        <v>4311221392768</v>
      </c>
      <c r="B8603" s="18" t="s">
        <v>16</v>
      </c>
      <c r="C8603" s="21">
        <v>20201222</v>
      </c>
      <c r="D8603" s="21">
        <v>610538201209</v>
      </c>
      <c r="E8603" s="21" t="s">
        <v>16</v>
      </c>
      <c r="F8603" s="21">
        <v>20210101</v>
      </c>
      <c r="G8603" s="21" t="s">
        <v>17</v>
      </c>
      <c r="H8603" s="21" t="s">
        <v>50</v>
      </c>
      <c r="I8603" s="21" t="s">
        <v>62</v>
      </c>
      <c r="J8603" s="21">
        <v>1.73</v>
      </c>
      <c r="K8603" s="21" t="s">
        <v>20</v>
      </c>
      <c r="L8603">
        <f t="shared" si="156"/>
        <v>2</v>
      </c>
      <c r="M8603">
        <f>MATCH(H:H,价格表!$B$4:$B$35,0)</f>
        <v>4</v>
      </c>
      <c r="N8603" s="27">
        <f>IF(J8603&lt;=0.3,INDEX(价格表!$B$4:$I$31,M8603,2),IF(AND(J8603&gt;0.3,J8603&lt;=1),INDEX(价格表!$B$4:$I$31,M8603,3),IF(AND(J8603&gt;1,J8603&lt;=2.2),INDEX(价格表!$B$4:$I$31,M8603,4),IF(AND(J8603&gt;2.2,J8603&lt;=3.3),INDEX(价格表!$B$4:$I$31,M8603,5),IF(AND(J8603&gt;3.3,J8603&lt;=4),INDEX(价格表!$B$4:$I$31,M8603,6),IF(AND(J8603&gt;4,J8603&lt;=5.5),INDEX(价格表!$B$4:$I$31,M8603,7),IF(J8603&gt;5.5,2.6+INDEX(价格表!$B$4:$I$31,M8603,8)*L8603)))))))</f>
        <v>2.15</v>
      </c>
    </row>
    <row r="8604" spans="1:14">
      <c r="A8604" s="20">
        <v>4311221392769</v>
      </c>
      <c r="B8604" s="18" t="s">
        <v>16</v>
      </c>
      <c r="C8604" s="21">
        <v>20201222</v>
      </c>
      <c r="D8604" s="21">
        <v>610538201209</v>
      </c>
      <c r="E8604" s="21" t="s">
        <v>16</v>
      </c>
      <c r="F8604" s="21">
        <v>20210101</v>
      </c>
      <c r="G8604" s="21" t="s">
        <v>17</v>
      </c>
      <c r="H8604" s="21" t="s">
        <v>18</v>
      </c>
      <c r="I8604" s="21" t="s">
        <v>53</v>
      </c>
      <c r="J8604" s="21">
        <v>3.26</v>
      </c>
      <c r="K8604" s="21" t="s">
        <v>20</v>
      </c>
      <c r="L8604">
        <f t="shared" si="156"/>
        <v>4</v>
      </c>
      <c r="M8604">
        <f>MATCH(H:H,价格表!$B$4:$B$35,0)</f>
        <v>1</v>
      </c>
      <c r="N8604" s="27">
        <f>IF(J8604&lt;=0.3,INDEX(价格表!$B$4:$I$31,M8604,2),IF(AND(J8604&gt;0.3,J8604&lt;=1),INDEX(价格表!$B$4:$I$31,M8604,3),IF(AND(J8604&gt;1,J8604&lt;=2.2),INDEX(价格表!$B$4:$I$31,M8604,4),IF(AND(J8604&gt;2.2,J8604&lt;=3.3),INDEX(价格表!$B$4:$I$31,M8604,5),IF(AND(J8604&gt;3.3,J8604&lt;=4),INDEX(价格表!$B$4:$I$31,M8604,6),IF(AND(J8604&gt;4,J8604&lt;=5.5),INDEX(价格表!$B$4:$I$31,M8604,7),IF(J8604&gt;5.5,2.6+INDEX(价格表!$B$4:$I$31,M8604,8)*L8604)))))))</f>
        <v>2.5</v>
      </c>
    </row>
    <row r="8605" spans="1:14">
      <c r="A8605" s="20">
        <v>4311221392770</v>
      </c>
      <c r="B8605" s="18" t="s">
        <v>16</v>
      </c>
      <c r="C8605" s="21">
        <v>20201222</v>
      </c>
      <c r="D8605" s="21">
        <v>610538201209</v>
      </c>
      <c r="E8605" s="21" t="s">
        <v>16</v>
      </c>
      <c r="F8605" s="21">
        <v>20210101</v>
      </c>
      <c r="G8605" s="21" t="s">
        <v>17</v>
      </c>
      <c r="H8605" s="21" t="s">
        <v>75</v>
      </c>
      <c r="I8605" s="21" t="s">
        <v>114</v>
      </c>
      <c r="J8605" s="21">
        <v>1.54</v>
      </c>
      <c r="K8605" s="21" t="s">
        <v>20</v>
      </c>
      <c r="L8605">
        <f t="shared" si="156"/>
        <v>2</v>
      </c>
      <c r="M8605">
        <f>MATCH(H:H,价格表!$B$4:$B$35,0)</f>
        <v>24</v>
      </c>
      <c r="N8605" s="27">
        <f>IF(J8605&lt;=0.3,INDEX(价格表!$B$4:$I$31,M8605,2),IF(AND(J8605&gt;0.3,J8605&lt;=1),INDEX(价格表!$B$4:$I$31,M8605,3),IF(AND(J8605&gt;1,J8605&lt;=2.2),INDEX(价格表!$B$4:$I$31,M8605,4),IF(AND(J8605&gt;2.2,J8605&lt;=3.3),INDEX(价格表!$B$4:$I$31,M8605,5),IF(AND(J8605&gt;3.3,J8605&lt;=4),INDEX(价格表!$B$4:$I$31,M8605,6),IF(AND(J8605&gt;4,J8605&lt;=5.5),INDEX(价格表!$B$4:$I$31,M8605,7),IF(J8605&gt;5.5,2.6+INDEX(价格表!$B$4:$I$31,M8605,8)*L8605)))))))</f>
        <v>2.15</v>
      </c>
    </row>
    <row r="8606" spans="1:14">
      <c r="A8606" s="20">
        <v>4311221392771</v>
      </c>
      <c r="B8606" s="18" t="s">
        <v>16</v>
      </c>
      <c r="C8606" s="21">
        <v>20201222</v>
      </c>
      <c r="D8606" s="21">
        <v>610538201209</v>
      </c>
      <c r="E8606" s="21" t="s">
        <v>16</v>
      </c>
      <c r="F8606" s="21">
        <v>20210101</v>
      </c>
      <c r="G8606" s="21" t="s">
        <v>17</v>
      </c>
      <c r="H8606" s="21" t="s">
        <v>35</v>
      </c>
      <c r="I8606" s="21" t="s">
        <v>186</v>
      </c>
      <c r="J8606" s="21">
        <v>1.44</v>
      </c>
      <c r="K8606" s="21" t="s">
        <v>209</v>
      </c>
      <c r="L8606">
        <f t="shared" si="156"/>
        <v>2</v>
      </c>
      <c r="M8606">
        <f>MATCH(H:H,价格表!$B$4:$B$35,0)</f>
        <v>22</v>
      </c>
      <c r="N8606" s="27">
        <f>IF(J8606&lt;=0.3,INDEX(价格表!$B$4:$I$31,M8606,2),IF(AND(J8606&gt;0.3,J8606&lt;=1),INDEX(价格表!$B$4:$I$31,M8606,3),IF(AND(J8606&gt;1,J8606&lt;=2.2),INDEX(价格表!$B$4:$I$31,M8606,4),IF(AND(J8606&gt;2.2,J8606&lt;=3.3),INDEX(价格表!$B$4:$I$31,M8606,5),IF(AND(J8606&gt;3.3,J8606&lt;=4),INDEX(价格表!$B$4:$I$31,M8606,6),IF(AND(J8606&gt;4,J8606&lt;=5.5),INDEX(价格表!$B$4:$I$31,M8606,7),IF(J8606&gt;5.5,2.6+INDEX(价格表!$B$4:$I$31,M8606,8)*L8606)))))))</f>
        <v>2.15</v>
      </c>
    </row>
    <row r="8607" spans="1:14">
      <c r="A8607" s="20">
        <v>4311221392772</v>
      </c>
      <c r="B8607" s="18" t="s">
        <v>16</v>
      </c>
      <c r="C8607" s="21">
        <v>20201222</v>
      </c>
      <c r="D8607" s="21">
        <v>610538201209</v>
      </c>
      <c r="E8607" s="21" t="s">
        <v>16</v>
      </c>
      <c r="F8607" s="21">
        <v>20210101</v>
      </c>
      <c r="G8607" s="21" t="s">
        <v>17</v>
      </c>
      <c r="H8607" s="21" t="s">
        <v>123</v>
      </c>
      <c r="I8607" s="21" t="s">
        <v>368</v>
      </c>
      <c r="J8607" s="21">
        <v>1.44</v>
      </c>
      <c r="K8607" s="21" t="s">
        <v>20</v>
      </c>
      <c r="L8607">
        <f t="shared" si="156"/>
        <v>2</v>
      </c>
      <c r="M8607">
        <f>MATCH(H:H,价格表!$B$4:$B$35,0)</f>
        <v>30</v>
      </c>
      <c r="N8607" s="27">
        <f>L8607*7+3</f>
        <v>17</v>
      </c>
    </row>
    <row r="8608" spans="1:14">
      <c r="A8608" s="20">
        <v>4311221392773</v>
      </c>
      <c r="B8608" s="18" t="s">
        <v>16</v>
      </c>
      <c r="C8608" s="21">
        <v>20201222</v>
      </c>
      <c r="D8608" s="21">
        <v>610538201209</v>
      </c>
      <c r="E8608" s="21" t="s">
        <v>16</v>
      </c>
      <c r="F8608" s="21">
        <v>20210101</v>
      </c>
      <c r="G8608" s="21" t="s">
        <v>17</v>
      </c>
      <c r="H8608" s="21" t="s">
        <v>27</v>
      </c>
      <c r="I8608" s="21" t="s">
        <v>28</v>
      </c>
      <c r="J8608" s="21">
        <v>1.44</v>
      </c>
      <c r="K8608" s="21" t="s">
        <v>20</v>
      </c>
      <c r="L8608">
        <f t="shared" si="156"/>
        <v>2</v>
      </c>
      <c r="M8608">
        <f>MATCH(H:H,价格表!$B$4:$B$35,0)</f>
        <v>3</v>
      </c>
      <c r="N8608" s="27">
        <f>IF(J8608&lt;=0.3,INDEX(价格表!$B$4:$I$31,M8608,2),IF(AND(J8608&gt;0.3,J8608&lt;=1),INDEX(价格表!$B$4:$I$31,M8608,3),IF(AND(J8608&gt;1,J8608&lt;=2.2),INDEX(价格表!$B$4:$I$31,M8608,4),IF(AND(J8608&gt;2.2,J8608&lt;=3.3),INDEX(价格表!$B$4:$I$31,M8608,5),IF(AND(J8608&gt;3.3,J8608&lt;=4),INDEX(价格表!$B$4:$I$31,M8608,6),IF(AND(J8608&gt;4,J8608&lt;=5.5),INDEX(价格表!$B$4:$I$31,M8608,7),IF(J8608&gt;5.5,2.6+INDEX(价格表!$B$4:$I$31,M8608,8)*L8608)))))))</f>
        <v>2.15</v>
      </c>
    </row>
    <row r="8609" spans="1:14">
      <c r="A8609" s="20">
        <v>4311221392774</v>
      </c>
      <c r="B8609" s="18" t="s">
        <v>16</v>
      </c>
      <c r="C8609" s="21">
        <v>20201222</v>
      </c>
      <c r="D8609" s="21">
        <v>610538201209</v>
      </c>
      <c r="E8609" s="21" t="s">
        <v>16</v>
      </c>
      <c r="F8609" s="21">
        <v>20210101</v>
      </c>
      <c r="G8609" s="21" t="s">
        <v>17</v>
      </c>
      <c r="H8609" s="21" t="s">
        <v>21</v>
      </c>
      <c r="I8609" s="21" t="s">
        <v>279</v>
      </c>
      <c r="J8609" s="21">
        <v>1.44</v>
      </c>
      <c r="K8609" s="21" t="s">
        <v>20</v>
      </c>
      <c r="L8609">
        <f t="shared" si="156"/>
        <v>2</v>
      </c>
      <c r="M8609">
        <f>MATCH(H:H,价格表!$B$4:$B$35,0)</f>
        <v>20</v>
      </c>
      <c r="N8609" s="27">
        <f>IF(J8609&lt;=0.3,INDEX(价格表!$B$4:$I$31,M8609,2),IF(AND(J8609&gt;0.3,J8609&lt;=1),INDEX(价格表!$B$4:$I$31,M8609,3),IF(AND(J8609&gt;1,J8609&lt;=2.2),INDEX(价格表!$B$4:$I$31,M8609,4),IF(AND(J8609&gt;2.2,J8609&lt;=3.3),INDEX(价格表!$B$4:$I$31,M8609,5),IF(AND(J8609&gt;3.3,J8609&lt;=4),INDEX(价格表!$B$4:$I$31,M8609,6),IF(AND(J8609&gt;4,J8609&lt;=5.5),INDEX(价格表!$B$4:$I$31,M8609,7),IF(J8609&gt;5.5,2.6+INDEX(价格表!$B$4:$I$31,M8609,8)*L8609)))))))</f>
        <v>2.15</v>
      </c>
    </row>
    <row r="8610" spans="1:14">
      <c r="A8610" s="20">
        <v>4311221392775</v>
      </c>
      <c r="B8610" s="18" t="s">
        <v>16</v>
      </c>
      <c r="C8610" s="21">
        <v>20201222</v>
      </c>
      <c r="D8610" s="21">
        <v>610538201209</v>
      </c>
      <c r="E8610" s="21" t="s">
        <v>16</v>
      </c>
      <c r="F8610" s="21">
        <v>20210101</v>
      </c>
      <c r="G8610" s="21" t="s">
        <v>17</v>
      </c>
      <c r="H8610" s="21" t="s">
        <v>25</v>
      </c>
      <c r="I8610" s="21" t="s">
        <v>84</v>
      </c>
      <c r="J8610" s="21">
        <v>1.44</v>
      </c>
      <c r="K8610" s="21" t="s">
        <v>20</v>
      </c>
      <c r="L8610">
        <f t="shared" si="156"/>
        <v>2</v>
      </c>
      <c r="M8610">
        <f>MATCH(H:H,价格表!$B$4:$B$35,0)</f>
        <v>25</v>
      </c>
      <c r="N8610" s="27">
        <f>IF(J8610&lt;=0.3,INDEX(价格表!$B$4:$I$31,M8610,2),IF(AND(J8610&gt;0.3,J8610&lt;=1),INDEX(价格表!$B$4:$I$31,M8610,3),IF(AND(J8610&gt;1,J8610&lt;=2.2),INDEX(价格表!$B$4:$I$31,M8610,4),IF(AND(J8610&gt;2.2,J8610&lt;=3.3),INDEX(价格表!$B$4:$I$31,M8610,5),IF(AND(J8610&gt;3.3,J8610&lt;=4),INDEX(价格表!$B$4:$I$31,M8610,6),IF(AND(J8610&gt;4,J8610&lt;=5.5),INDEX(价格表!$B$4:$I$31,M8610,7),IF(J8610&gt;5.5,2.6+INDEX(价格表!$B$4:$I$31,M8610,8)*L8610)))))))</f>
        <v>2.15</v>
      </c>
    </row>
    <row r="8611" spans="1:14">
      <c r="A8611" s="20">
        <v>4311221393079</v>
      </c>
      <c r="B8611" s="18" t="s">
        <v>16</v>
      </c>
      <c r="C8611" s="21">
        <v>20201222</v>
      </c>
      <c r="D8611" s="21">
        <v>610538201209</v>
      </c>
      <c r="E8611" s="21" t="s">
        <v>16</v>
      </c>
      <c r="F8611" s="21">
        <v>20210101</v>
      </c>
      <c r="G8611" s="21" t="s">
        <v>17</v>
      </c>
      <c r="H8611" s="21" t="s">
        <v>21</v>
      </c>
      <c r="I8611" s="21" t="s">
        <v>22</v>
      </c>
      <c r="J8611" s="21">
        <v>1.44</v>
      </c>
      <c r="K8611" s="21" t="s">
        <v>20</v>
      </c>
      <c r="L8611">
        <f t="shared" si="156"/>
        <v>2</v>
      </c>
      <c r="M8611">
        <f>MATCH(H:H,价格表!$B$4:$B$35,0)</f>
        <v>20</v>
      </c>
      <c r="N8611" s="27">
        <f>IF(J8611&lt;=0.3,INDEX(价格表!$B$4:$I$31,M8611,2),IF(AND(J8611&gt;0.3,J8611&lt;=1),INDEX(价格表!$B$4:$I$31,M8611,3),IF(AND(J8611&gt;1,J8611&lt;=2.2),INDEX(价格表!$B$4:$I$31,M8611,4),IF(AND(J8611&gt;2.2,J8611&lt;=3.3),INDEX(价格表!$B$4:$I$31,M8611,5),IF(AND(J8611&gt;3.3,J8611&lt;=4),INDEX(价格表!$B$4:$I$31,M8611,6),IF(AND(J8611&gt;4,J8611&lt;=5.5),INDEX(价格表!$B$4:$I$31,M8611,7),IF(J8611&gt;5.5,2.6+INDEX(价格表!$B$4:$I$31,M8611,8)*L8611)))))))</f>
        <v>2.15</v>
      </c>
    </row>
    <row r="8612" spans="1:14">
      <c r="A8612" s="20">
        <v>4311221393080</v>
      </c>
      <c r="B8612" s="18" t="s">
        <v>16</v>
      </c>
      <c r="C8612" s="21">
        <v>20201222</v>
      </c>
      <c r="D8612" s="21">
        <v>610538201209</v>
      </c>
      <c r="E8612" s="21" t="s">
        <v>16</v>
      </c>
      <c r="F8612" s="21">
        <v>20210101</v>
      </c>
      <c r="G8612" s="21" t="s">
        <v>17</v>
      </c>
      <c r="H8612" s="21" t="s">
        <v>68</v>
      </c>
      <c r="I8612" s="21" t="s">
        <v>234</v>
      </c>
      <c r="J8612" s="21">
        <v>1.52</v>
      </c>
      <c r="K8612" s="21" t="s">
        <v>20</v>
      </c>
      <c r="L8612">
        <f t="shared" si="156"/>
        <v>2</v>
      </c>
      <c r="M8612">
        <f>MATCH(H:H,价格表!$B$4:$B$35,0)</f>
        <v>5</v>
      </c>
      <c r="N8612" s="27">
        <f>IF(J8612&lt;=0.3,INDEX(价格表!$B$4:$I$31,M8612,2),IF(AND(J8612&gt;0.3,J8612&lt;=1),INDEX(价格表!$B$4:$I$31,M8612,3),IF(AND(J8612&gt;1,J8612&lt;=2.2),INDEX(价格表!$B$4:$I$31,M8612,4),IF(AND(J8612&gt;2.2,J8612&lt;=3.3),INDEX(价格表!$B$4:$I$31,M8612,5),IF(AND(J8612&gt;3.3,J8612&lt;=4),INDEX(价格表!$B$4:$I$31,M8612,6),IF(AND(J8612&gt;4,J8612&lt;=5.5),INDEX(价格表!$B$4:$I$31,M8612,7),IF(J8612&gt;5.5,2.6+INDEX(价格表!$B$4:$I$31,M8612,8)*L8612)))))))</f>
        <v>2.15</v>
      </c>
    </row>
    <row r="8613" spans="1:14">
      <c r="A8613" s="20">
        <v>4311221393081</v>
      </c>
      <c r="B8613" s="18" t="s">
        <v>16</v>
      </c>
      <c r="C8613" s="21">
        <v>20201222</v>
      </c>
      <c r="D8613" s="21">
        <v>610538201209</v>
      </c>
      <c r="E8613" s="21" t="s">
        <v>16</v>
      </c>
      <c r="F8613" s="21">
        <v>20210101</v>
      </c>
      <c r="G8613" s="21" t="s">
        <v>17</v>
      </c>
      <c r="H8613" s="21" t="s">
        <v>39</v>
      </c>
      <c r="I8613" s="21" t="s">
        <v>245</v>
      </c>
      <c r="J8613" s="21">
        <v>1.48</v>
      </c>
      <c r="K8613" s="21" t="s">
        <v>20</v>
      </c>
      <c r="L8613">
        <f t="shared" si="156"/>
        <v>2</v>
      </c>
      <c r="M8613">
        <f>MATCH(H:H,价格表!$B$4:$B$35,0)</f>
        <v>23</v>
      </c>
      <c r="N8613" s="27">
        <f>IF(J8613&lt;=0.3,INDEX(价格表!$B$4:$I$31,M8613,2),IF(AND(J8613&gt;0.3,J8613&lt;=1),INDEX(价格表!$B$4:$I$31,M8613,3),IF(AND(J8613&gt;1,J8613&lt;=2.2),INDEX(价格表!$B$4:$I$31,M8613,4),IF(AND(J8613&gt;2.2,J8613&lt;=3.3),INDEX(价格表!$B$4:$I$31,M8613,5),IF(AND(J8613&gt;3.3,J8613&lt;=4),INDEX(价格表!$B$4:$I$31,M8613,6),IF(AND(J8613&gt;4,J8613&lt;=5.5),INDEX(价格表!$B$4:$I$31,M8613,7),IF(J8613&gt;5.5,2.6+INDEX(价格表!$B$4:$I$31,M8613,8)*L8613)))))))</f>
        <v>2.15</v>
      </c>
    </row>
    <row r="8614" spans="1:14">
      <c r="A8614" s="20">
        <v>4311221393083</v>
      </c>
      <c r="B8614" s="18" t="s">
        <v>16</v>
      </c>
      <c r="C8614" s="21">
        <v>20201222</v>
      </c>
      <c r="D8614" s="21">
        <v>610538201209</v>
      </c>
      <c r="E8614" s="21" t="s">
        <v>16</v>
      </c>
      <c r="F8614" s="21">
        <v>20210101</v>
      </c>
      <c r="G8614" s="21" t="s">
        <v>17</v>
      </c>
      <c r="H8614" s="21" t="s">
        <v>56</v>
      </c>
      <c r="I8614" s="21" t="s">
        <v>136</v>
      </c>
      <c r="J8614" s="21">
        <v>1.44</v>
      </c>
      <c r="K8614" s="21" t="s">
        <v>20</v>
      </c>
      <c r="L8614">
        <f t="shared" si="156"/>
        <v>2</v>
      </c>
      <c r="M8614">
        <f>MATCH(H:H,价格表!$B$4:$B$35,0)</f>
        <v>11</v>
      </c>
      <c r="N8614" s="27">
        <f>IF(J8614&lt;=0.3,INDEX(价格表!$B$4:$I$31,M8614,2),IF(AND(J8614&gt;0.3,J8614&lt;=1),INDEX(价格表!$B$4:$I$31,M8614,3),IF(AND(J8614&gt;1,J8614&lt;=2.2),INDEX(价格表!$B$4:$I$31,M8614,4),IF(AND(J8614&gt;2.2,J8614&lt;=3.3),INDEX(价格表!$B$4:$I$31,M8614,5),IF(AND(J8614&gt;3.3,J8614&lt;=4),INDEX(价格表!$B$4:$I$31,M8614,6),IF(AND(J8614&gt;4,J8614&lt;=5.5),INDEX(价格表!$B$4:$I$31,M8614,7),IF(J8614&gt;5.5,2.6+INDEX(价格表!$B$4:$I$31,M8614,8)*L8614)))))))</f>
        <v>2.15</v>
      </c>
    </row>
    <row r="8615" spans="1:14">
      <c r="A8615" s="20">
        <v>4311221393084</v>
      </c>
      <c r="B8615" s="18" t="s">
        <v>16</v>
      </c>
      <c r="C8615" s="21">
        <v>20201222</v>
      </c>
      <c r="D8615" s="21">
        <v>610538201209</v>
      </c>
      <c r="E8615" s="21" t="s">
        <v>16</v>
      </c>
      <c r="F8615" s="21">
        <v>20210101</v>
      </c>
      <c r="G8615" s="21" t="s">
        <v>17</v>
      </c>
      <c r="H8615" s="21" t="s">
        <v>73</v>
      </c>
      <c r="I8615" s="21" t="s">
        <v>93</v>
      </c>
      <c r="J8615" s="21">
        <v>1.44</v>
      </c>
      <c r="K8615" s="21" t="s">
        <v>20</v>
      </c>
      <c r="L8615">
        <f t="shared" si="156"/>
        <v>2</v>
      </c>
      <c r="M8615">
        <f>MATCH(H:H,价格表!$B$4:$B$35,0)</f>
        <v>7</v>
      </c>
      <c r="N8615" s="27">
        <f>IF(J8615&lt;=0.3,INDEX(价格表!$B$4:$I$31,M8615,2),IF(AND(J8615&gt;0.3,J8615&lt;=1),INDEX(价格表!$B$4:$I$31,M8615,3),IF(AND(J8615&gt;1,J8615&lt;=2.2),INDEX(价格表!$B$4:$I$31,M8615,4),IF(AND(J8615&gt;2.2,J8615&lt;=3.3),INDEX(价格表!$B$4:$I$31,M8615,5),IF(AND(J8615&gt;3.3,J8615&lt;=4),INDEX(价格表!$B$4:$I$31,M8615,6),IF(AND(J8615&gt;4,J8615&lt;=5.5),INDEX(价格表!$B$4:$I$31,M8615,7),IF(J8615&gt;5.5,2.6+INDEX(价格表!$B$4:$I$31,M8615,8)*L8615)))))))</f>
        <v>2.15</v>
      </c>
    </row>
    <row r="8616" spans="1:14">
      <c r="A8616" s="20">
        <v>4311221393085</v>
      </c>
      <c r="B8616" s="18" t="s">
        <v>16</v>
      </c>
      <c r="C8616" s="21">
        <v>20201222</v>
      </c>
      <c r="D8616" s="21">
        <v>610538201209</v>
      </c>
      <c r="E8616" s="21" t="s">
        <v>16</v>
      </c>
      <c r="F8616" s="21">
        <v>20210101</v>
      </c>
      <c r="G8616" s="21" t="s">
        <v>17</v>
      </c>
      <c r="H8616" s="21" t="s">
        <v>68</v>
      </c>
      <c r="I8616" s="21" t="s">
        <v>140</v>
      </c>
      <c r="J8616" s="21">
        <v>3.24</v>
      </c>
      <c r="K8616" s="21" t="s">
        <v>20</v>
      </c>
      <c r="L8616">
        <f t="shared" si="156"/>
        <v>4</v>
      </c>
      <c r="M8616">
        <f>MATCH(H:H,价格表!$B$4:$B$35,0)</f>
        <v>5</v>
      </c>
      <c r="N8616" s="27">
        <f>IF(J8616&lt;=0.3,INDEX(价格表!$B$4:$I$31,M8616,2),IF(AND(J8616&gt;0.3,J8616&lt;=1),INDEX(价格表!$B$4:$I$31,M8616,3),IF(AND(J8616&gt;1,J8616&lt;=2.2),INDEX(价格表!$B$4:$I$31,M8616,4),IF(AND(J8616&gt;2.2,J8616&lt;=3.3),INDEX(价格表!$B$4:$I$31,M8616,5),IF(AND(J8616&gt;3.3,J8616&lt;=4),INDEX(价格表!$B$4:$I$31,M8616,6),IF(AND(J8616&gt;4,J8616&lt;=5.5),INDEX(价格表!$B$4:$I$31,M8616,7),IF(J8616&gt;5.5,2.6+INDEX(价格表!$B$4:$I$31,M8616,8)*L8616)))))))</f>
        <v>2.5</v>
      </c>
    </row>
    <row r="8617" spans="1:14">
      <c r="A8617" s="20">
        <v>4311221393086</v>
      </c>
      <c r="B8617" s="18" t="s">
        <v>16</v>
      </c>
      <c r="C8617" s="21">
        <v>20201222</v>
      </c>
      <c r="D8617" s="21">
        <v>610538201209</v>
      </c>
      <c r="E8617" s="21" t="s">
        <v>16</v>
      </c>
      <c r="F8617" s="21">
        <v>20210101</v>
      </c>
      <c r="G8617" s="21" t="s">
        <v>17</v>
      </c>
      <c r="H8617" s="21" t="s">
        <v>21</v>
      </c>
      <c r="I8617" s="21" t="s">
        <v>228</v>
      </c>
      <c r="J8617" s="21">
        <v>1.46</v>
      </c>
      <c r="K8617" s="21" t="s">
        <v>20</v>
      </c>
      <c r="L8617">
        <f t="shared" si="156"/>
        <v>2</v>
      </c>
      <c r="M8617">
        <f>MATCH(H:H,价格表!$B$4:$B$35,0)</f>
        <v>20</v>
      </c>
      <c r="N8617" s="27">
        <f>IF(J8617&lt;=0.3,INDEX(价格表!$B$4:$I$31,M8617,2),IF(AND(J8617&gt;0.3,J8617&lt;=1),INDEX(价格表!$B$4:$I$31,M8617,3),IF(AND(J8617&gt;1,J8617&lt;=2.2),INDEX(价格表!$B$4:$I$31,M8617,4),IF(AND(J8617&gt;2.2,J8617&lt;=3.3),INDEX(价格表!$B$4:$I$31,M8617,5),IF(AND(J8617&gt;3.3,J8617&lt;=4),INDEX(价格表!$B$4:$I$31,M8617,6),IF(AND(J8617&gt;4,J8617&lt;=5.5),INDEX(价格表!$B$4:$I$31,M8617,7),IF(J8617&gt;5.5,2.6+INDEX(价格表!$B$4:$I$31,M8617,8)*L8617)))))))</f>
        <v>2.15</v>
      </c>
    </row>
    <row r="8618" spans="1:14">
      <c r="A8618" s="20">
        <v>4311221393087</v>
      </c>
      <c r="B8618" s="18" t="s">
        <v>16</v>
      </c>
      <c r="C8618" s="21">
        <v>20201222</v>
      </c>
      <c r="D8618" s="21">
        <v>610538201209</v>
      </c>
      <c r="E8618" s="21" t="s">
        <v>16</v>
      </c>
      <c r="F8618" s="21">
        <v>20210101</v>
      </c>
      <c r="G8618" s="21" t="s">
        <v>17</v>
      </c>
      <c r="H8618" s="21" t="s">
        <v>27</v>
      </c>
      <c r="I8618" s="21" t="s">
        <v>28</v>
      </c>
      <c r="J8618" s="21">
        <v>1.49</v>
      </c>
      <c r="K8618" s="21" t="s">
        <v>20</v>
      </c>
      <c r="L8618">
        <f t="shared" si="156"/>
        <v>2</v>
      </c>
      <c r="M8618">
        <f>MATCH(H:H,价格表!$B$4:$B$35,0)</f>
        <v>3</v>
      </c>
      <c r="N8618" s="27">
        <f>IF(J8618&lt;=0.3,INDEX(价格表!$B$4:$I$31,M8618,2),IF(AND(J8618&gt;0.3,J8618&lt;=1),INDEX(价格表!$B$4:$I$31,M8618,3),IF(AND(J8618&gt;1,J8618&lt;=2.2),INDEX(价格表!$B$4:$I$31,M8618,4),IF(AND(J8618&gt;2.2,J8618&lt;=3.3),INDEX(价格表!$B$4:$I$31,M8618,5),IF(AND(J8618&gt;3.3,J8618&lt;=4),INDEX(价格表!$B$4:$I$31,M8618,6),IF(AND(J8618&gt;4,J8618&lt;=5.5),INDEX(价格表!$B$4:$I$31,M8618,7),IF(J8618&gt;5.5,2.6+INDEX(价格表!$B$4:$I$31,M8618,8)*L8618)))))))</f>
        <v>2.15</v>
      </c>
    </row>
    <row r="8619" spans="1:14">
      <c r="A8619" s="20">
        <v>4311221393088</v>
      </c>
      <c r="B8619" s="18" t="s">
        <v>16</v>
      </c>
      <c r="C8619" s="21">
        <v>20201222</v>
      </c>
      <c r="D8619" s="21">
        <v>610538201209</v>
      </c>
      <c r="E8619" s="21" t="s">
        <v>16</v>
      </c>
      <c r="F8619" s="21">
        <v>20210101</v>
      </c>
      <c r="G8619" s="21" t="s">
        <v>17</v>
      </c>
      <c r="H8619" s="21" t="s">
        <v>27</v>
      </c>
      <c r="I8619" s="21" t="s">
        <v>70</v>
      </c>
      <c r="J8619" s="21">
        <v>1.44</v>
      </c>
      <c r="K8619" s="21" t="s">
        <v>20</v>
      </c>
      <c r="L8619">
        <f t="shared" si="156"/>
        <v>2</v>
      </c>
      <c r="M8619">
        <f>MATCH(H:H,价格表!$B$4:$B$35,0)</f>
        <v>3</v>
      </c>
      <c r="N8619" s="27">
        <f>IF(J8619&lt;=0.3,INDEX(价格表!$B$4:$I$31,M8619,2),IF(AND(J8619&gt;0.3,J8619&lt;=1),INDEX(价格表!$B$4:$I$31,M8619,3),IF(AND(J8619&gt;1,J8619&lt;=2.2),INDEX(价格表!$B$4:$I$31,M8619,4),IF(AND(J8619&gt;2.2,J8619&lt;=3.3),INDEX(价格表!$B$4:$I$31,M8619,5),IF(AND(J8619&gt;3.3,J8619&lt;=4),INDEX(价格表!$B$4:$I$31,M8619,6),IF(AND(J8619&gt;4,J8619&lt;=5.5),INDEX(价格表!$B$4:$I$31,M8619,7),IF(J8619&gt;5.5,2.6+INDEX(价格表!$B$4:$I$31,M8619,8)*L8619)))))))</f>
        <v>2.15</v>
      </c>
    </row>
    <row r="8620" spans="1:14">
      <c r="A8620" s="20">
        <v>4311221394066</v>
      </c>
      <c r="B8620" s="18" t="s">
        <v>16</v>
      </c>
      <c r="C8620" s="21">
        <v>20201222</v>
      </c>
      <c r="D8620" s="21">
        <v>610538201209</v>
      </c>
      <c r="E8620" s="21" t="s">
        <v>16</v>
      </c>
      <c r="F8620" s="21">
        <v>20210101</v>
      </c>
      <c r="G8620" s="21" t="s">
        <v>17</v>
      </c>
      <c r="H8620" s="21" t="s">
        <v>54</v>
      </c>
      <c r="I8620" s="21" t="s">
        <v>78</v>
      </c>
      <c r="J8620" s="21">
        <v>1.44</v>
      </c>
      <c r="K8620" s="21" t="s">
        <v>20</v>
      </c>
      <c r="L8620">
        <f t="shared" si="156"/>
        <v>2</v>
      </c>
      <c r="M8620">
        <f>MATCH(H:H,价格表!$B$4:$B$35,0)</f>
        <v>14</v>
      </c>
      <c r="N8620" s="27">
        <f>IF(J8620&lt;=0.3,INDEX(价格表!$B$4:$I$31,M8620,2),IF(AND(J8620&gt;0.3,J8620&lt;=1),INDEX(价格表!$B$4:$I$31,M8620,3),IF(AND(J8620&gt;1,J8620&lt;=2.2),INDEX(价格表!$B$4:$I$31,M8620,4),IF(AND(J8620&gt;2.2,J8620&lt;=3.3),INDEX(价格表!$B$4:$I$31,M8620,5),IF(AND(J8620&gt;3.3,J8620&lt;=4),INDEX(价格表!$B$4:$I$31,M8620,6),IF(AND(J8620&gt;4,J8620&lt;=5.5),INDEX(价格表!$B$4:$I$31,M8620,7),IF(J8620&gt;5.5,2.6+INDEX(价格表!$B$4:$I$31,M8620,8)*L8620)))))))</f>
        <v>2.15</v>
      </c>
    </row>
    <row r="8621" spans="1:14">
      <c r="A8621" s="20">
        <v>4311221397726</v>
      </c>
      <c r="B8621" s="18" t="s">
        <v>16</v>
      </c>
      <c r="C8621" s="21">
        <v>20201222</v>
      </c>
      <c r="D8621" s="21">
        <v>610538201209</v>
      </c>
      <c r="E8621" s="21" t="s">
        <v>16</v>
      </c>
      <c r="F8621" s="21">
        <v>20210101</v>
      </c>
      <c r="G8621" s="21" t="s">
        <v>17</v>
      </c>
      <c r="H8621" s="21" t="s">
        <v>68</v>
      </c>
      <c r="I8621" s="21" t="s">
        <v>263</v>
      </c>
      <c r="J8621" s="21">
        <v>1.44</v>
      </c>
      <c r="K8621" s="21" t="s">
        <v>20</v>
      </c>
      <c r="L8621">
        <f t="shared" si="156"/>
        <v>2</v>
      </c>
      <c r="M8621">
        <f>MATCH(H:H,价格表!$B$4:$B$35,0)</f>
        <v>5</v>
      </c>
      <c r="N8621" s="27">
        <f>IF(J8621&lt;=0.3,INDEX(价格表!$B$4:$I$31,M8621,2),IF(AND(J8621&gt;0.3,J8621&lt;=1),INDEX(价格表!$B$4:$I$31,M8621,3),IF(AND(J8621&gt;1,J8621&lt;=2.2),INDEX(价格表!$B$4:$I$31,M8621,4),IF(AND(J8621&gt;2.2,J8621&lt;=3.3),INDEX(价格表!$B$4:$I$31,M8621,5),IF(AND(J8621&gt;3.3,J8621&lt;=4),INDEX(价格表!$B$4:$I$31,M8621,6),IF(AND(J8621&gt;4,J8621&lt;=5.5),INDEX(价格表!$B$4:$I$31,M8621,7),IF(J8621&gt;5.5,2.6+INDEX(价格表!$B$4:$I$31,M8621,8)*L8621)))))))</f>
        <v>2.15</v>
      </c>
    </row>
    <row r="8622" spans="1:14">
      <c r="A8622" s="20">
        <v>4311221397727</v>
      </c>
      <c r="B8622" s="18" t="s">
        <v>16</v>
      </c>
      <c r="C8622" s="21">
        <v>20201222</v>
      </c>
      <c r="D8622" s="21">
        <v>610538201209</v>
      </c>
      <c r="E8622" s="21" t="s">
        <v>16</v>
      </c>
      <c r="F8622" s="21">
        <v>20210101</v>
      </c>
      <c r="G8622" s="21" t="s">
        <v>17</v>
      </c>
      <c r="H8622" s="21" t="s">
        <v>158</v>
      </c>
      <c r="I8622" s="21" t="s">
        <v>159</v>
      </c>
      <c r="J8622" s="21">
        <v>3.24</v>
      </c>
      <c r="K8622" s="21" t="s">
        <v>20</v>
      </c>
      <c r="L8622">
        <f t="shared" si="156"/>
        <v>4</v>
      </c>
      <c r="M8622">
        <f>MATCH(H:H,价格表!$B$4:$B$35,0)</f>
        <v>31</v>
      </c>
      <c r="N8622" s="27">
        <f>L8622*12+3</f>
        <v>51</v>
      </c>
    </row>
    <row r="8623" spans="1:14">
      <c r="A8623" s="20">
        <v>4311221397728</v>
      </c>
      <c r="B8623" s="18" t="s">
        <v>16</v>
      </c>
      <c r="C8623" s="21">
        <v>20201222</v>
      </c>
      <c r="D8623" s="21">
        <v>610538201209</v>
      </c>
      <c r="E8623" s="21" t="s">
        <v>16</v>
      </c>
      <c r="F8623" s="21">
        <v>20210101</v>
      </c>
      <c r="G8623" s="21" t="s">
        <v>17</v>
      </c>
      <c r="H8623" s="21" t="s">
        <v>27</v>
      </c>
      <c r="I8623" s="21" t="s">
        <v>134</v>
      </c>
      <c r="J8623" s="21">
        <v>1.47</v>
      </c>
      <c r="K8623" s="21" t="s">
        <v>20</v>
      </c>
      <c r="L8623">
        <f t="shared" si="156"/>
        <v>2</v>
      </c>
      <c r="M8623">
        <f>MATCH(H:H,价格表!$B$4:$B$35,0)</f>
        <v>3</v>
      </c>
      <c r="N8623" s="27">
        <f>IF(J8623&lt;=0.3,INDEX(价格表!$B$4:$I$31,M8623,2),IF(AND(J8623&gt;0.3,J8623&lt;=1),INDEX(价格表!$B$4:$I$31,M8623,3),IF(AND(J8623&gt;1,J8623&lt;=2.2),INDEX(价格表!$B$4:$I$31,M8623,4),IF(AND(J8623&gt;2.2,J8623&lt;=3.3),INDEX(价格表!$B$4:$I$31,M8623,5),IF(AND(J8623&gt;3.3,J8623&lt;=4),INDEX(价格表!$B$4:$I$31,M8623,6),IF(AND(J8623&gt;4,J8623&lt;=5.5),INDEX(价格表!$B$4:$I$31,M8623,7),IF(J8623&gt;5.5,2.6+INDEX(价格表!$B$4:$I$31,M8623,8)*L8623)))))))</f>
        <v>2.15</v>
      </c>
    </row>
    <row r="8624" spans="1:14">
      <c r="A8624" s="20">
        <v>4311221397729</v>
      </c>
      <c r="B8624" s="18" t="s">
        <v>16</v>
      </c>
      <c r="C8624" s="21">
        <v>20201222</v>
      </c>
      <c r="D8624" s="21">
        <v>610538201209</v>
      </c>
      <c r="E8624" s="21" t="s">
        <v>16</v>
      </c>
      <c r="F8624" s="21">
        <v>20210101</v>
      </c>
      <c r="G8624" s="21" t="s">
        <v>17</v>
      </c>
      <c r="H8624" s="21" t="s">
        <v>88</v>
      </c>
      <c r="I8624" s="21" t="s">
        <v>101</v>
      </c>
      <c r="J8624" s="21">
        <v>1.44</v>
      </c>
      <c r="K8624" s="21" t="s">
        <v>20</v>
      </c>
      <c r="L8624">
        <f t="shared" si="156"/>
        <v>2</v>
      </c>
      <c r="M8624">
        <f>MATCH(H:H,价格表!$B$4:$B$35,0)</f>
        <v>19</v>
      </c>
      <c r="N8624" s="27">
        <f>IF(J8624&lt;=0.3,INDEX(价格表!$B$4:$I$31,M8624,2),IF(AND(J8624&gt;0.3,J8624&lt;=1),INDEX(价格表!$B$4:$I$31,M8624,3),IF(AND(J8624&gt;1,J8624&lt;=2.2),INDEX(价格表!$B$4:$I$31,M8624,4),IF(AND(J8624&gt;2.2,J8624&lt;=3.3),INDEX(价格表!$B$4:$I$31,M8624,5),IF(AND(J8624&gt;3.3,J8624&lt;=4),INDEX(价格表!$B$4:$I$31,M8624,6),IF(AND(J8624&gt;4,J8624&lt;=5.5),INDEX(价格表!$B$4:$I$31,M8624,7),IF(J8624&gt;5.5,2.6+INDEX(价格表!$B$4:$I$31,M8624,8)*L8624)))))))</f>
        <v>2.15</v>
      </c>
    </row>
    <row r="8625" spans="1:14">
      <c r="A8625" s="20">
        <v>4311221397730</v>
      </c>
      <c r="B8625" s="18" t="s">
        <v>16</v>
      </c>
      <c r="C8625" s="21">
        <v>20201222</v>
      </c>
      <c r="D8625" s="21">
        <v>610538201209</v>
      </c>
      <c r="E8625" s="21" t="s">
        <v>16</v>
      </c>
      <c r="F8625" s="21">
        <v>20210101</v>
      </c>
      <c r="G8625" s="21" t="s">
        <v>17</v>
      </c>
      <c r="H8625" s="21" t="s">
        <v>73</v>
      </c>
      <c r="I8625" s="21" t="s">
        <v>91</v>
      </c>
      <c r="J8625" s="21">
        <v>1.44</v>
      </c>
      <c r="K8625" s="21" t="s">
        <v>20</v>
      </c>
      <c r="L8625">
        <f t="shared" si="156"/>
        <v>2</v>
      </c>
      <c r="M8625">
        <f>MATCH(H:H,价格表!$B$4:$B$35,0)</f>
        <v>7</v>
      </c>
      <c r="N8625" s="27">
        <f>IF(J8625&lt;=0.3,INDEX(价格表!$B$4:$I$31,M8625,2),IF(AND(J8625&gt;0.3,J8625&lt;=1),INDEX(价格表!$B$4:$I$31,M8625,3),IF(AND(J8625&gt;1,J8625&lt;=2.2),INDEX(价格表!$B$4:$I$31,M8625,4),IF(AND(J8625&gt;2.2,J8625&lt;=3.3),INDEX(价格表!$B$4:$I$31,M8625,5),IF(AND(J8625&gt;3.3,J8625&lt;=4),INDEX(价格表!$B$4:$I$31,M8625,6),IF(AND(J8625&gt;4,J8625&lt;=5.5),INDEX(价格表!$B$4:$I$31,M8625,7),IF(J8625&gt;5.5,2.6+INDEX(价格表!$B$4:$I$31,M8625,8)*L8625)))))))</f>
        <v>2.15</v>
      </c>
    </row>
    <row r="8626" spans="1:14">
      <c r="A8626" s="20">
        <v>4311221397731</v>
      </c>
      <c r="B8626" s="18" t="s">
        <v>16</v>
      </c>
      <c r="C8626" s="21">
        <v>20201222</v>
      </c>
      <c r="D8626" s="21">
        <v>610538201209</v>
      </c>
      <c r="E8626" s="21" t="s">
        <v>16</v>
      </c>
      <c r="F8626" s="21">
        <v>20210101</v>
      </c>
      <c r="G8626" s="21" t="s">
        <v>17</v>
      </c>
      <c r="H8626" s="21" t="s">
        <v>30</v>
      </c>
      <c r="I8626" s="21" t="s">
        <v>360</v>
      </c>
      <c r="J8626" s="21">
        <v>3.26</v>
      </c>
      <c r="K8626" s="21" t="s">
        <v>20</v>
      </c>
      <c r="L8626">
        <f t="shared" si="156"/>
        <v>4</v>
      </c>
      <c r="M8626">
        <f>MATCH(H:H,价格表!$B$4:$B$35,0)</f>
        <v>16</v>
      </c>
      <c r="N8626" s="27">
        <f>IF(J8626&lt;=0.3,INDEX(价格表!$B$4:$I$31,M8626,2),IF(AND(J8626&gt;0.3,J8626&lt;=1),INDEX(价格表!$B$4:$I$31,M8626,3),IF(AND(J8626&gt;1,J8626&lt;=2.2),INDEX(价格表!$B$4:$I$31,M8626,4),IF(AND(J8626&gt;2.2,J8626&lt;=3.3),INDEX(价格表!$B$4:$I$31,M8626,5),IF(AND(J8626&gt;3.3,J8626&lt;=4),INDEX(价格表!$B$4:$I$31,M8626,6),IF(AND(J8626&gt;4,J8626&lt;=5.5),INDEX(价格表!$B$4:$I$31,M8626,7),IF(J8626&gt;5.5,2.6+INDEX(价格表!$B$4:$I$31,M8626,8)*L8626)))))))</f>
        <v>2.5</v>
      </c>
    </row>
    <row r="8627" spans="1:14">
      <c r="A8627" s="20">
        <v>4311221397732</v>
      </c>
      <c r="B8627" s="18" t="s">
        <v>16</v>
      </c>
      <c r="C8627" s="21">
        <v>20201222</v>
      </c>
      <c r="D8627" s="21">
        <v>610538201209</v>
      </c>
      <c r="E8627" s="21" t="s">
        <v>16</v>
      </c>
      <c r="F8627" s="21">
        <v>20210101</v>
      </c>
      <c r="G8627" s="21" t="s">
        <v>17</v>
      </c>
      <c r="H8627" s="21" t="s">
        <v>21</v>
      </c>
      <c r="I8627" s="21" t="s">
        <v>22</v>
      </c>
      <c r="J8627" s="21">
        <v>1.44</v>
      </c>
      <c r="K8627" s="21" t="s">
        <v>20</v>
      </c>
      <c r="L8627">
        <f t="shared" si="156"/>
        <v>2</v>
      </c>
      <c r="M8627">
        <f>MATCH(H:H,价格表!$B$4:$B$35,0)</f>
        <v>20</v>
      </c>
      <c r="N8627" s="27">
        <f>IF(J8627&lt;=0.3,INDEX(价格表!$B$4:$I$31,M8627,2),IF(AND(J8627&gt;0.3,J8627&lt;=1),INDEX(价格表!$B$4:$I$31,M8627,3),IF(AND(J8627&gt;1,J8627&lt;=2.2),INDEX(价格表!$B$4:$I$31,M8627,4),IF(AND(J8627&gt;2.2,J8627&lt;=3.3),INDEX(价格表!$B$4:$I$31,M8627,5),IF(AND(J8627&gt;3.3,J8627&lt;=4),INDEX(价格表!$B$4:$I$31,M8627,6),IF(AND(J8627&gt;4,J8627&lt;=5.5),INDEX(价格表!$B$4:$I$31,M8627,7),IF(J8627&gt;5.5,2.6+INDEX(价格表!$B$4:$I$31,M8627,8)*L8627)))))))</f>
        <v>2.15</v>
      </c>
    </row>
    <row r="8628" spans="1:14">
      <c r="A8628" s="20">
        <v>4311221397733</v>
      </c>
      <c r="B8628" s="18" t="s">
        <v>16</v>
      </c>
      <c r="C8628" s="21">
        <v>20201222</v>
      </c>
      <c r="D8628" s="21">
        <v>610538201209</v>
      </c>
      <c r="E8628" s="21" t="s">
        <v>16</v>
      </c>
      <c r="F8628" s="21">
        <v>20210101</v>
      </c>
      <c r="G8628" s="21" t="s">
        <v>17</v>
      </c>
      <c r="H8628" s="21" t="s">
        <v>30</v>
      </c>
      <c r="I8628" s="21" t="s">
        <v>360</v>
      </c>
      <c r="J8628" s="21">
        <v>1.44</v>
      </c>
      <c r="K8628" s="21" t="s">
        <v>20</v>
      </c>
      <c r="L8628">
        <f t="shared" si="156"/>
        <v>2</v>
      </c>
      <c r="M8628">
        <f>MATCH(H:H,价格表!$B$4:$B$35,0)</f>
        <v>16</v>
      </c>
      <c r="N8628" s="27">
        <f>IF(J8628&lt;=0.3,INDEX(价格表!$B$4:$I$31,M8628,2),IF(AND(J8628&gt;0.3,J8628&lt;=1),INDEX(价格表!$B$4:$I$31,M8628,3),IF(AND(J8628&gt;1,J8628&lt;=2.2),INDEX(价格表!$B$4:$I$31,M8628,4),IF(AND(J8628&gt;2.2,J8628&lt;=3.3),INDEX(价格表!$B$4:$I$31,M8628,5),IF(AND(J8628&gt;3.3,J8628&lt;=4),INDEX(价格表!$B$4:$I$31,M8628,6),IF(AND(J8628&gt;4,J8628&lt;=5.5),INDEX(价格表!$B$4:$I$31,M8628,7),IF(J8628&gt;5.5,2.6+INDEX(价格表!$B$4:$I$31,M8628,8)*L8628)))))))</f>
        <v>2.15</v>
      </c>
    </row>
    <row r="8629" spans="1:14">
      <c r="A8629" s="20">
        <v>4311221397735</v>
      </c>
      <c r="B8629" s="18" t="s">
        <v>16</v>
      </c>
      <c r="C8629" s="21">
        <v>20201222</v>
      </c>
      <c r="D8629" s="21">
        <v>610538201209</v>
      </c>
      <c r="E8629" s="21" t="s">
        <v>16</v>
      </c>
      <c r="F8629" s="21">
        <v>20210101</v>
      </c>
      <c r="G8629" s="21" t="s">
        <v>17</v>
      </c>
      <c r="H8629" s="21" t="s">
        <v>37</v>
      </c>
      <c r="I8629" s="21" t="s">
        <v>105</v>
      </c>
      <c r="J8629" s="21">
        <v>1.48</v>
      </c>
      <c r="K8629" s="21" t="s">
        <v>20</v>
      </c>
      <c r="L8629">
        <f t="shared" si="156"/>
        <v>2</v>
      </c>
      <c r="M8629">
        <f>MATCH(H:H,价格表!$B$4:$B$35,0)</f>
        <v>12</v>
      </c>
      <c r="N8629" s="27">
        <f>IF(J8629&lt;=0.3,INDEX(价格表!$B$4:$I$31,M8629,2),IF(AND(J8629&gt;0.3,J8629&lt;=1),INDEX(价格表!$B$4:$I$31,M8629,3),IF(AND(J8629&gt;1,J8629&lt;=2.2),INDEX(价格表!$B$4:$I$31,M8629,4),IF(AND(J8629&gt;2.2,J8629&lt;=3.3),INDEX(价格表!$B$4:$I$31,M8629,5),IF(AND(J8629&gt;3.3,J8629&lt;=4),INDEX(价格表!$B$4:$I$31,M8629,6),IF(AND(J8629&gt;4,J8629&lt;=5.5),INDEX(价格表!$B$4:$I$31,M8629,7),IF(J8629&gt;5.5,2.6+INDEX(价格表!$B$4:$I$31,M8629,8)*L8629)))))))</f>
        <v>2.15</v>
      </c>
    </row>
    <row r="8630" spans="1:14">
      <c r="A8630" s="20">
        <v>4311221397749</v>
      </c>
      <c r="B8630" s="18" t="s">
        <v>16</v>
      </c>
      <c r="C8630" s="21">
        <v>20201222</v>
      </c>
      <c r="D8630" s="21">
        <v>610538201209</v>
      </c>
      <c r="E8630" s="21" t="s">
        <v>16</v>
      </c>
      <c r="F8630" s="21">
        <v>20210101</v>
      </c>
      <c r="G8630" s="21" t="s">
        <v>17</v>
      </c>
      <c r="H8630" s="21" t="s">
        <v>23</v>
      </c>
      <c r="I8630" s="21" t="s">
        <v>99</v>
      </c>
      <c r="J8630" s="21">
        <v>1.44</v>
      </c>
      <c r="K8630" s="21" t="s">
        <v>20</v>
      </c>
      <c r="L8630">
        <f t="shared" si="156"/>
        <v>2</v>
      </c>
      <c r="M8630">
        <f>MATCH(H:H,价格表!$B$4:$B$35,0)</f>
        <v>15</v>
      </c>
      <c r="N8630" s="27">
        <f>IF(J8630&lt;=0.3,INDEX(价格表!$B$4:$I$31,M8630,2),IF(AND(J8630&gt;0.3,J8630&lt;=1),INDEX(价格表!$B$4:$I$31,M8630,3),IF(AND(J8630&gt;1,J8630&lt;=2.2),INDEX(价格表!$B$4:$I$31,M8630,4),IF(AND(J8630&gt;2.2,J8630&lt;=3.3),INDEX(价格表!$B$4:$I$31,M8630,5),IF(AND(J8630&gt;3.3,J8630&lt;=4),INDEX(价格表!$B$4:$I$31,M8630,6),IF(AND(J8630&gt;4,J8630&lt;=5.5),INDEX(价格表!$B$4:$I$31,M8630,7),IF(J8630&gt;5.5,2.6+INDEX(价格表!$B$4:$I$31,M8630,8)*L8630)))))))</f>
        <v>2.15</v>
      </c>
    </row>
    <row r="8631" spans="1:14">
      <c r="A8631" s="20">
        <v>4311221397750</v>
      </c>
      <c r="B8631" s="18" t="s">
        <v>16</v>
      </c>
      <c r="C8631" s="21">
        <v>20201222</v>
      </c>
      <c r="D8631" s="21">
        <v>610538201209</v>
      </c>
      <c r="E8631" s="21" t="s">
        <v>16</v>
      </c>
      <c r="F8631" s="21">
        <v>20210101</v>
      </c>
      <c r="G8631" s="21" t="s">
        <v>17</v>
      </c>
      <c r="H8631" s="21" t="s">
        <v>50</v>
      </c>
      <c r="I8631" s="21" t="s">
        <v>62</v>
      </c>
      <c r="J8631" s="21">
        <v>1.44</v>
      </c>
      <c r="K8631" s="21" t="s">
        <v>20</v>
      </c>
      <c r="L8631">
        <f t="shared" si="156"/>
        <v>2</v>
      </c>
      <c r="M8631">
        <f>MATCH(H:H,价格表!$B$4:$B$35,0)</f>
        <v>4</v>
      </c>
      <c r="N8631" s="27">
        <f>IF(J8631&lt;=0.3,INDEX(价格表!$B$4:$I$31,M8631,2),IF(AND(J8631&gt;0.3,J8631&lt;=1),INDEX(价格表!$B$4:$I$31,M8631,3),IF(AND(J8631&gt;1,J8631&lt;=2.2),INDEX(价格表!$B$4:$I$31,M8631,4),IF(AND(J8631&gt;2.2,J8631&lt;=3.3),INDEX(价格表!$B$4:$I$31,M8631,5),IF(AND(J8631&gt;3.3,J8631&lt;=4),INDEX(价格表!$B$4:$I$31,M8631,6),IF(AND(J8631&gt;4,J8631&lt;=5.5),INDEX(价格表!$B$4:$I$31,M8631,7),IF(J8631&gt;5.5,2.6+INDEX(价格表!$B$4:$I$31,M8631,8)*L8631)))))))</f>
        <v>2.15</v>
      </c>
    </row>
    <row r="8632" spans="1:14">
      <c r="A8632" s="20">
        <v>4311221397751</v>
      </c>
      <c r="B8632" s="18" t="s">
        <v>16</v>
      </c>
      <c r="C8632" s="21">
        <v>20201222</v>
      </c>
      <c r="D8632" s="21">
        <v>610538201209</v>
      </c>
      <c r="E8632" s="21" t="s">
        <v>16</v>
      </c>
      <c r="F8632" s="21">
        <v>20210101</v>
      </c>
      <c r="G8632" s="21" t="s">
        <v>17</v>
      </c>
      <c r="H8632" s="21" t="s">
        <v>50</v>
      </c>
      <c r="I8632" s="21" t="s">
        <v>161</v>
      </c>
      <c r="J8632" s="21">
        <v>1.5</v>
      </c>
      <c r="K8632" s="21" t="s">
        <v>20</v>
      </c>
      <c r="L8632">
        <f t="shared" si="156"/>
        <v>2</v>
      </c>
      <c r="M8632">
        <f>MATCH(H:H,价格表!$B$4:$B$35,0)</f>
        <v>4</v>
      </c>
      <c r="N8632" s="27">
        <f>IF(J8632&lt;=0.3,INDEX(价格表!$B$4:$I$31,M8632,2),IF(AND(J8632&gt;0.3,J8632&lt;=1),INDEX(价格表!$B$4:$I$31,M8632,3),IF(AND(J8632&gt;1,J8632&lt;=2.2),INDEX(价格表!$B$4:$I$31,M8632,4),IF(AND(J8632&gt;2.2,J8632&lt;=3.3),INDEX(价格表!$B$4:$I$31,M8632,5),IF(AND(J8632&gt;3.3,J8632&lt;=4),INDEX(价格表!$B$4:$I$31,M8632,6),IF(AND(J8632&gt;4,J8632&lt;=5.5),INDEX(价格表!$B$4:$I$31,M8632,7),IF(J8632&gt;5.5,2.6+INDEX(价格表!$B$4:$I$31,M8632,8)*L8632)))))))</f>
        <v>2.15</v>
      </c>
    </row>
    <row r="8633" spans="1:14">
      <c r="A8633" s="20">
        <v>4311221397752</v>
      </c>
      <c r="B8633" s="18" t="s">
        <v>16</v>
      </c>
      <c r="C8633" s="21">
        <v>20201222</v>
      </c>
      <c r="D8633" s="21">
        <v>610538201209</v>
      </c>
      <c r="E8633" s="21" t="s">
        <v>16</v>
      </c>
      <c r="F8633" s="21">
        <v>20210101</v>
      </c>
      <c r="G8633" s="21" t="s">
        <v>17</v>
      </c>
      <c r="H8633" s="21" t="s">
        <v>308</v>
      </c>
      <c r="I8633" s="21" t="s">
        <v>315</v>
      </c>
      <c r="J8633" s="21">
        <v>3.26</v>
      </c>
      <c r="K8633" s="21" t="s">
        <v>20</v>
      </c>
      <c r="L8633">
        <f t="shared" si="156"/>
        <v>4</v>
      </c>
      <c r="M8633">
        <f>MATCH(H:H,价格表!$B$4:$B$35,0)</f>
        <v>27</v>
      </c>
      <c r="N8633" s="27">
        <f>IF(J8633&lt;=0.3,INDEX(价格表!$B$4:$I$31,M8633,2),IF(AND(J8633&gt;0.3,J8633&lt;=1),INDEX(价格表!$B$4:$I$31,M8633,3),IF(AND(J8633&gt;1,J8633&lt;=2.2),INDEX(价格表!$B$4:$I$31,M8633,4),IF(AND(J8633&gt;2.2,J8633&lt;=3.3),INDEX(价格表!$B$4:$I$31,M8633,5),IF(AND(J8633&gt;3.3,J8633&lt;=4),INDEX(价格表!$B$4:$I$31,M8633,6),IF(AND(J8633&gt;4,J8633&lt;=5.5),INDEX(价格表!$B$4:$I$31,M8633,7),IF(J8633&gt;5.5,2.6+INDEX(价格表!$B$4:$I$31,M8633,8)*L8633)))))))</f>
        <v>2.5</v>
      </c>
    </row>
    <row r="8634" spans="1:14">
      <c r="A8634" s="20">
        <v>4311221397753</v>
      </c>
      <c r="B8634" s="18" t="s">
        <v>16</v>
      </c>
      <c r="C8634" s="21">
        <v>20201222</v>
      </c>
      <c r="D8634" s="21">
        <v>610538201209</v>
      </c>
      <c r="E8634" s="21" t="s">
        <v>16</v>
      </c>
      <c r="F8634" s="21">
        <v>20210101</v>
      </c>
      <c r="G8634" s="21" t="s">
        <v>17</v>
      </c>
      <c r="H8634" s="21" t="s">
        <v>75</v>
      </c>
      <c r="I8634" s="21" t="s">
        <v>114</v>
      </c>
      <c r="J8634" s="21">
        <v>1.46</v>
      </c>
      <c r="K8634" s="21" t="s">
        <v>20</v>
      </c>
      <c r="L8634">
        <f t="shared" si="156"/>
        <v>2</v>
      </c>
      <c r="M8634">
        <f>MATCH(H:H,价格表!$B$4:$B$35,0)</f>
        <v>24</v>
      </c>
      <c r="N8634" s="27">
        <f>IF(J8634&lt;=0.3,INDEX(价格表!$B$4:$I$31,M8634,2),IF(AND(J8634&gt;0.3,J8634&lt;=1),INDEX(价格表!$B$4:$I$31,M8634,3),IF(AND(J8634&gt;1,J8634&lt;=2.2),INDEX(价格表!$B$4:$I$31,M8634,4),IF(AND(J8634&gt;2.2,J8634&lt;=3.3),INDEX(价格表!$B$4:$I$31,M8634,5),IF(AND(J8634&gt;3.3,J8634&lt;=4),INDEX(价格表!$B$4:$I$31,M8634,6),IF(AND(J8634&gt;4,J8634&lt;=5.5),INDEX(价格表!$B$4:$I$31,M8634,7),IF(J8634&gt;5.5,2.6+INDEX(价格表!$B$4:$I$31,M8634,8)*L8634)))))))</f>
        <v>2.15</v>
      </c>
    </row>
    <row r="8635" spans="1:14">
      <c r="A8635" s="20">
        <v>4311221397754</v>
      </c>
      <c r="B8635" s="18" t="s">
        <v>16</v>
      </c>
      <c r="C8635" s="21">
        <v>20201222</v>
      </c>
      <c r="D8635" s="21">
        <v>610538201209</v>
      </c>
      <c r="E8635" s="21" t="s">
        <v>16</v>
      </c>
      <c r="F8635" s="21">
        <v>20210101</v>
      </c>
      <c r="G8635" s="21" t="s">
        <v>17</v>
      </c>
      <c r="H8635" s="21" t="s">
        <v>37</v>
      </c>
      <c r="I8635" s="21" t="s">
        <v>38</v>
      </c>
      <c r="J8635" s="21">
        <v>1.44</v>
      </c>
      <c r="K8635" s="21" t="s">
        <v>20</v>
      </c>
      <c r="L8635">
        <f t="shared" si="156"/>
        <v>2</v>
      </c>
      <c r="M8635">
        <f>MATCH(H:H,价格表!$B$4:$B$35,0)</f>
        <v>12</v>
      </c>
      <c r="N8635" s="27">
        <f>IF(J8635&lt;=0.3,INDEX(价格表!$B$4:$I$31,M8635,2),IF(AND(J8635&gt;0.3,J8635&lt;=1),INDEX(价格表!$B$4:$I$31,M8635,3),IF(AND(J8635&gt;1,J8635&lt;=2.2),INDEX(价格表!$B$4:$I$31,M8635,4),IF(AND(J8635&gt;2.2,J8635&lt;=3.3),INDEX(价格表!$B$4:$I$31,M8635,5),IF(AND(J8635&gt;3.3,J8635&lt;=4),INDEX(价格表!$B$4:$I$31,M8635,6),IF(AND(J8635&gt;4,J8635&lt;=5.5),INDEX(价格表!$B$4:$I$31,M8635,7),IF(J8635&gt;5.5,2.6+INDEX(价格表!$B$4:$I$31,M8635,8)*L8635)))))))</f>
        <v>2.15</v>
      </c>
    </row>
    <row r="8636" spans="1:14">
      <c r="A8636" s="20">
        <v>4311221397755</v>
      </c>
      <c r="B8636" s="18" t="s">
        <v>16</v>
      </c>
      <c r="C8636" s="21">
        <v>20201222</v>
      </c>
      <c r="D8636" s="21">
        <v>610538201209</v>
      </c>
      <c r="E8636" s="21" t="s">
        <v>16</v>
      </c>
      <c r="F8636" s="21">
        <v>20210101</v>
      </c>
      <c r="G8636" s="21" t="s">
        <v>17</v>
      </c>
      <c r="H8636" s="21" t="s">
        <v>88</v>
      </c>
      <c r="I8636" s="21" t="s">
        <v>101</v>
      </c>
      <c r="J8636" s="21">
        <v>1.44</v>
      </c>
      <c r="K8636" s="21" t="s">
        <v>20</v>
      </c>
      <c r="L8636">
        <f t="shared" si="156"/>
        <v>2</v>
      </c>
      <c r="M8636">
        <f>MATCH(H:H,价格表!$B$4:$B$35,0)</f>
        <v>19</v>
      </c>
      <c r="N8636" s="27">
        <f>IF(J8636&lt;=0.3,INDEX(价格表!$B$4:$I$31,M8636,2),IF(AND(J8636&gt;0.3,J8636&lt;=1),INDEX(价格表!$B$4:$I$31,M8636,3),IF(AND(J8636&gt;1,J8636&lt;=2.2),INDEX(价格表!$B$4:$I$31,M8636,4),IF(AND(J8636&gt;2.2,J8636&lt;=3.3),INDEX(价格表!$B$4:$I$31,M8636,5),IF(AND(J8636&gt;3.3,J8636&lt;=4),INDEX(价格表!$B$4:$I$31,M8636,6),IF(AND(J8636&gt;4,J8636&lt;=5.5),INDEX(价格表!$B$4:$I$31,M8636,7),IF(J8636&gt;5.5,2.6+INDEX(价格表!$B$4:$I$31,M8636,8)*L8636)))))))</f>
        <v>2.15</v>
      </c>
    </row>
    <row r="8637" spans="1:14">
      <c r="A8637" s="20">
        <v>4311221397756</v>
      </c>
      <c r="B8637" s="18" t="s">
        <v>16</v>
      </c>
      <c r="C8637" s="21">
        <v>20201222</v>
      </c>
      <c r="D8637" s="21">
        <v>610538201209</v>
      </c>
      <c r="E8637" s="21" t="s">
        <v>16</v>
      </c>
      <c r="F8637" s="21">
        <v>20210101</v>
      </c>
      <c r="G8637" s="21" t="s">
        <v>17</v>
      </c>
      <c r="H8637" s="21" t="s">
        <v>30</v>
      </c>
      <c r="I8637" s="21" t="s">
        <v>284</v>
      </c>
      <c r="J8637" s="21">
        <v>1.44</v>
      </c>
      <c r="K8637" s="21" t="s">
        <v>20</v>
      </c>
      <c r="L8637">
        <f t="shared" si="156"/>
        <v>2</v>
      </c>
      <c r="M8637">
        <f>MATCH(H:H,价格表!$B$4:$B$35,0)</f>
        <v>16</v>
      </c>
      <c r="N8637" s="27">
        <f>IF(J8637&lt;=0.3,INDEX(价格表!$B$4:$I$31,M8637,2),IF(AND(J8637&gt;0.3,J8637&lt;=1),INDEX(价格表!$B$4:$I$31,M8637,3),IF(AND(J8637&gt;1,J8637&lt;=2.2),INDEX(价格表!$B$4:$I$31,M8637,4),IF(AND(J8637&gt;2.2,J8637&lt;=3.3),INDEX(价格表!$B$4:$I$31,M8637,5),IF(AND(J8637&gt;3.3,J8637&lt;=4),INDEX(价格表!$B$4:$I$31,M8637,6),IF(AND(J8637&gt;4,J8637&lt;=5.5),INDEX(价格表!$B$4:$I$31,M8637,7),IF(J8637&gt;5.5,2.6+INDEX(价格表!$B$4:$I$31,M8637,8)*L8637)))))))</f>
        <v>2.15</v>
      </c>
    </row>
    <row r="8638" spans="1:14">
      <c r="A8638" s="20">
        <v>4311221397757</v>
      </c>
      <c r="B8638" s="18" t="s">
        <v>16</v>
      </c>
      <c r="C8638" s="21">
        <v>20201222</v>
      </c>
      <c r="D8638" s="21">
        <v>610538201209</v>
      </c>
      <c r="E8638" s="21" t="s">
        <v>16</v>
      </c>
      <c r="F8638" s="21">
        <v>20210101</v>
      </c>
      <c r="G8638" s="21" t="s">
        <v>17</v>
      </c>
      <c r="H8638" s="21" t="s">
        <v>23</v>
      </c>
      <c r="I8638" s="21" t="s">
        <v>99</v>
      </c>
      <c r="J8638" s="21">
        <v>3.29</v>
      </c>
      <c r="K8638" s="21" t="s">
        <v>20</v>
      </c>
      <c r="L8638">
        <f t="shared" si="156"/>
        <v>4</v>
      </c>
      <c r="M8638">
        <f>MATCH(H:H,价格表!$B$4:$B$35,0)</f>
        <v>15</v>
      </c>
      <c r="N8638" s="27">
        <f>IF(J8638&lt;=0.3,INDEX(价格表!$B$4:$I$31,M8638,2),IF(AND(J8638&gt;0.3,J8638&lt;=1),INDEX(价格表!$B$4:$I$31,M8638,3),IF(AND(J8638&gt;1,J8638&lt;=2.2),INDEX(价格表!$B$4:$I$31,M8638,4),IF(AND(J8638&gt;2.2,J8638&lt;=3.3),INDEX(价格表!$B$4:$I$31,M8638,5),IF(AND(J8638&gt;3.3,J8638&lt;=4),INDEX(价格表!$B$4:$I$31,M8638,6),IF(AND(J8638&gt;4,J8638&lt;=5.5),INDEX(价格表!$B$4:$I$31,M8638,7),IF(J8638&gt;5.5,2.6+INDEX(价格表!$B$4:$I$31,M8638,8)*L8638)))))))</f>
        <v>2.5</v>
      </c>
    </row>
    <row r="8639" spans="1:14">
      <c r="A8639" s="20">
        <v>4311221397758</v>
      </c>
      <c r="B8639" s="18" t="s">
        <v>16</v>
      </c>
      <c r="C8639" s="21">
        <v>20201222</v>
      </c>
      <c r="D8639" s="21">
        <v>610538201209</v>
      </c>
      <c r="E8639" s="21" t="s">
        <v>16</v>
      </c>
      <c r="F8639" s="21">
        <v>20210101</v>
      </c>
      <c r="G8639" s="21" t="s">
        <v>17</v>
      </c>
      <c r="H8639" s="21" t="s">
        <v>25</v>
      </c>
      <c r="I8639" s="21" t="s">
        <v>188</v>
      </c>
      <c r="J8639" s="21">
        <v>1.49</v>
      </c>
      <c r="K8639" s="21" t="s">
        <v>20</v>
      </c>
      <c r="L8639">
        <f t="shared" si="156"/>
        <v>2</v>
      </c>
      <c r="M8639">
        <f>MATCH(H:H,价格表!$B$4:$B$35,0)</f>
        <v>25</v>
      </c>
      <c r="N8639" s="27">
        <f>IF(J8639&lt;=0.3,INDEX(价格表!$B$4:$I$31,M8639,2),IF(AND(J8639&gt;0.3,J8639&lt;=1),INDEX(价格表!$B$4:$I$31,M8639,3),IF(AND(J8639&gt;1,J8639&lt;=2.2),INDEX(价格表!$B$4:$I$31,M8639,4),IF(AND(J8639&gt;2.2,J8639&lt;=3.3),INDEX(价格表!$B$4:$I$31,M8639,5),IF(AND(J8639&gt;3.3,J8639&lt;=4),INDEX(价格表!$B$4:$I$31,M8639,6),IF(AND(J8639&gt;4,J8639&lt;=5.5),INDEX(价格表!$B$4:$I$31,M8639,7),IF(J8639&gt;5.5,2.6+INDEX(价格表!$B$4:$I$31,M8639,8)*L8639)))))))</f>
        <v>2.15</v>
      </c>
    </row>
    <row r="8640" spans="1:14">
      <c r="A8640" s="20">
        <v>4311221398131</v>
      </c>
      <c r="B8640" s="18" t="s">
        <v>16</v>
      </c>
      <c r="C8640" s="21">
        <v>20201222</v>
      </c>
      <c r="D8640" s="21">
        <v>610538201209</v>
      </c>
      <c r="E8640" s="21" t="s">
        <v>16</v>
      </c>
      <c r="F8640" s="21">
        <v>20210101</v>
      </c>
      <c r="G8640" s="21" t="s">
        <v>17</v>
      </c>
      <c r="H8640" s="21" t="s">
        <v>158</v>
      </c>
      <c r="I8640" s="21" t="s">
        <v>159</v>
      </c>
      <c r="J8640" s="21">
        <v>1.45</v>
      </c>
      <c r="K8640" s="21" t="s">
        <v>20</v>
      </c>
      <c r="L8640">
        <f t="shared" si="156"/>
        <v>2</v>
      </c>
      <c r="M8640">
        <f>MATCH(H:H,价格表!$B$4:$B$35,0)</f>
        <v>31</v>
      </c>
      <c r="N8640" s="27">
        <f>L8640*12+3</f>
        <v>27</v>
      </c>
    </row>
    <row r="8641" spans="1:14">
      <c r="A8641" s="20">
        <v>4311221398132</v>
      </c>
      <c r="B8641" s="18" t="s">
        <v>16</v>
      </c>
      <c r="C8641" s="21">
        <v>20201222</v>
      </c>
      <c r="D8641" s="21">
        <v>610538201209</v>
      </c>
      <c r="E8641" s="21" t="s">
        <v>16</v>
      </c>
      <c r="F8641" s="21">
        <v>20210101</v>
      </c>
      <c r="G8641" s="21" t="s">
        <v>17</v>
      </c>
      <c r="H8641" s="21" t="s">
        <v>27</v>
      </c>
      <c r="I8641" s="21" t="s">
        <v>70</v>
      </c>
      <c r="J8641" s="21">
        <v>3.26</v>
      </c>
      <c r="K8641" s="21" t="s">
        <v>20</v>
      </c>
      <c r="L8641">
        <f t="shared" si="156"/>
        <v>4</v>
      </c>
      <c r="M8641">
        <f>MATCH(H:H,价格表!$B$4:$B$35,0)</f>
        <v>3</v>
      </c>
      <c r="N8641" s="27">
        <f>IF(J8641&lt;=0.3,INDEX(价格表!$B$4:$I$31,M8641,2),IF(AND(J8641&gt;0.3,J8641&lt;=1),INDEX(价格表!$B$4:$I$31,M8641,3),IF(AND(J8641&gt;1,J8641&lt;=2.2),INDEX(价格表!$B$4:$I$31,M8641,4),IF(AND(J8641&gt;2.2,J8641&lt;=3.3),INDEX(价格表!$B$4:$I$31,M8641,5),IF(AND(J8641&gt;3.3,J8641&lt;=4),INDEX(价格表!$B$4:$I$31,M8641,6),IF(AND(J8641&gt;4,J8641&lt;=5.5),INDEX(价格表!$B$4:$I$31,M8641,7),IF(J8641&gt;5.5,2.6+INDEX(价格表!$B$4:$I$31,M8641,8)*L8641)))))))</f>
        <v>2.5</v>
      </c>
    </row>
    <row r="8642" spans="1:14">
      <c r="A8642" s="20">
        <v>4311221398133</v>
      </c>
      <c r="B8642" s="18" t="s">
        <v>16</v>
      </c>
      <c r="C8642" s="21">
        <v>20201222</v>
      </c>
      <c r="D8642" s="21">
        <v>610538201209</v>
      </c>
      <c r="E8642" s="21" t="s">
        <v>16</v>
      </c>
      <c r="F8642" s="21">
        <v>20210101</v>
      </c>
      <c r="G8642" s="21" t="s">
        <v>17</v>
      </c>
      <c r="H8642" s="21" t="s">
        <v>21</v>
      </c>
      <c r="I8642" s="21" t="s">
        <v>205</v>
      </c>
      <c r="J8642" s="21">
        <v>1.49</v>
      </c>
      <c r="K8642" s="21" t="s">
        <v>20</v>
      </c>
      <c r="L8642">
        <f t="shared" si="156"/>
        <v>2</v>
      </c>
      <c r="M8642">
        <f>MATCH(H:H,价格表!$B$4:$B$35,0)</f>
        <v>20</v>
      </c>
      <c r="N8642" s="27">
        <f>IF(J8642&lt;=0.3,INDEX(价格表!$B$4:$I$31,M8642,2),IF(AND(J8642&gt;0.3,J8642&lt;=1),INDEX(价格表!$B$4:$I$31,M8642,3),IF(AND(J8642&gt;1,J8642&lt;=2.2),INDEX(价格表!$B$4:$I$31,M8642,4),IF(AND(J8642&gt;2.2,J8642&lt;=3.3),INDEX(价格表!$B$4:$I$31,M8642,5),IF(AND(J8642&gt;3.3,J8642&lt;=4),INDEX(价格表!$B$4:$I$31,M8642,6),IF(AND(J8642&gt;4,J8642&lt;=5.5),INDEX(价格表!$B$4:$I$31,M8642,7),IF(J8642&gt;5.5,2.6+INDEX(价格表!$B$4:$I$31,M8642,8)*L8642)))))))</f>
        <v>2.15</v>
      </c>
    </row>
    <row r="8643" spans="1:14">
      <c r="A8643" s="20">
        <v>4311221398134</v>
      </c>
      <c r="B8643" s="18" t="s">
        <v>16</v>
      </c>
      <c r="C8643" s="21">
        <v>20201222</v>
      </c>
      <c r="D8643" s="21">
        <v>610538201209</v>
      </c>
      <c r="E8643" s="21" t="s">
        <v>16</v>
      </c>
      <c r="F8643" s="21">
        <v>20210101</v>
      </c>
      <c r="G8643" s="21" t="s">
        <v>17</v>
      </c>
      <c r="H8643" s="21" t="s">
        <v>43</v>
      </c>
      <c r="I8643" s="21" t="s">
        <v>79</v>
      </c>
      <c r="J8643" s="21">
        <v>1.44</v>
      </c>
      <c r="K8643" s="21" t="s">
        <v>20</v>
      </c>
      <c r="L8643">
        <f t="shared" si="156"/>
        <v>2</v>
      </c>
      <c r="M8643">
        <f>MATCH(H:H,价格表!$B$4:$B$35,0)</f>
        <v>10</v>
      </c>
      <c r="N8643" s="27">
        <f>IF(J8643&lt;=0.3,INDEX(价格表!$B$4:$I$31,M8643,2),IF(AND(J8643&gt;0.3,J8643&lt;=1),INDEX(价格表!$B$4:$I$31,M8643,3),IF(AND(J8643&gt;1,J8643&lt;=2.2),INDEX(价格表!$B$4:$I$31,M8643,4),IF(AND(J8643&gt;2.2,J8643&lt;=3.3),INDEX(价格表!$B$4:$I$31,M8643,5),IF(AND(J8643&gt;3.3,J8643&lt;=4),INDEX(价格表!$B$4:$I$31,M8643,6),IF(AND(J8643&gt;4,J8643&lt;=5.5),INDEX(价格表!$B$4:$I$31,M8643,7),IF(J8643&gt;5.5,2.6+INDEX(价格表!$B$4:$I$31,M8643,8)*L8643)))))))</f>
        <v>2.15</v>
      </c>
    </row>
    <row r="8644" spans="1:14">
      <c r="A8644" s="20">
        <v>4311221398135</v>
      </c>
      <c r="B8644" s="18" t="s">
        <v>16</v>
      </c>
      <c r="C8644" s="21">
        <v>20201222</v>
      </c>
      <c r="D8644" s="21">
        <v>610538201209</v>
      </c>
      <c r="E8644" s="21" t="s">
        <v>16</v>
      </c>
      <c r="F8644" s="21">
        <v>20210101</v>
      </c>
      <c r="G8644" s="21" t="s">
        <v>17</v>
      </c>
      <c r="H8644" s="21" t="s">
        <v>305</v>
      </c>
      <c r="I8644" s="21" t="s">
        <v>307</v>
      </c>
      <c r="J8644" s="21">
        <v>3.24</v>
      </c>
      <c r="K8644" s="21" t="s">
        <v>20</v>
      </c>
      <c r="L8644">
        <f t="shared" ref="L8644:L8707" si="157">ROUNDUP(J8644,0)</f>
        <v>4</v>
      </c>
      <c r="M8644">
        <f>MATCH(H:H,价格表!$B$4:$B$35,0)</f>
        <v>26</v>
      </c>
      <c r="N8644" s="27">
        <f>IF(J8644&lt;=0.3,INDEX(价格表!$B$4:$I$31,M8644,2),IF(AND(J8644&gt;0.3,J8644&lt;=1),INDEX(价格表!$B$4:$I$31,M8644,3),IF(AND(J8644&gt;1,J8644&lt;=2.2),INDEX(价格表!$B$4:$I$31,M8644,4),IF(AND(J8644&gt;2.2,J8644&lt;=3.3),INDEX(价格表!$B$4:$I$31,M8644,5),IF(AND(J8644&gt;3.3,J8644&lt;=4),INDEX(价格表!$B$4:$I$31,M8644,6),IF(AND(J8644&gt;4,J8644&lt;=5.5),INDEX(价格表!$B$4:$I$31,M8644,7),IF(J8644&gt;5.5,2.6+INDEX(价格表!$B$4:$I$31,M8644,8)*L8644)))))))</f>
        <v>2.5</v>
      </c>
    </row>
    <row r="8645" spans="1:14">
      <c r="A8645" s="20">
        <v>4311221398137</v>
      </c>
      <c r="B8645" s="18" t="s">
        <v>16</v>
      </c>
      <c r="C8645" s="21">
        <v>20201222</v>
      </c>
      <c r="D8645" s="21">
        <v>610538201209</v>
      </c>
      <c r="E8645" s="21" t="s">
        <v>16</v>
      </c>
      <c r="F8645" s="21">
        <v>20210101</v>
      </c>
      <c r="G8645" s="21" t="s">
        <v>17</v>
      </c>
      <c r="H8645" s="21" t="s">
        <v>27</v>
      </c>
      <c r="I8645" s="21" t="s">
        <v>155</v>
      </c>
      <c r="J8645" s="21">
        <v>1.44</v>
      </c>
      <c r="K8645" s="21" t="s">
        <v>20</v>
      </c>
      <c r="L8645">
        <f t="shared" si="157"/>
        <v>2</v>
      </c>
      <c r="M8645">
        <f>MATCH(H:H,价格表!$B$4:$B$35,0)</f>
        <v>3</v>
      </c>
      <c r="N8645" s="27">
        <f>IF(J8645&lt;=0.3,INDEX(价格表!$B$4:$I$31,M8645,2),IF(AND(J8645&gt;0.3,J8645&lt;=1),INDEX(价格表!$B$4:$I$31,M8645,3),IF(AND(J8645&gt;1,J8645&lt;=2.2),INDEX(价格表!$B$4:$I$31,M8645,4),IF(AND(J8645&gt;2.2,J8645&lt;=3.3),INDEX(价格表!$B$4:$I$31,M8645,5),IF(AND(J8645&gt;3.3,J8645&lt;=4),INDEX(价格表!$B$4:$I$31,M8645,6),IF(AND(J8645&gt;4,J8645&lt;=5.5),INDEX(价格表!$B$4:$I$31,M8645,7),IF(J8645&gt;5.5,2.6+INDEX(价格表!$B$4:$I$31,M8645,8)*L8645)))))))</f>
        <v>2.15</v>
      </c>
    </row>
    <row r="8646" spans="1:14">
      <c r="A8646" s="20">
        <v>4311221398138</v>
      </c>
      <c r="B8646" s="18" t="s">
        <v>16</v>
      </c>
      <c r="C8646" s="21">
        <v>20201222</v>
      </c>
      <c r="D8646" s="21">
        <v>610538201209</v>
      </c>
      <c r="E8646" s="21" t="s">
        <v>16</v>
      </c>
      <c r="F8646" s="21">
        <v>20210101</v>
      </c>
      <c r="G8646" s="21" t="s">
        <v>17</v>
      </c>
      <c r="H8646" s="21" t="s">
        <v>23</v>
      </c>
      <c r="I8646" s="21" t="s">
        <v>190</v>
      </c>
      <c r="J8646" s="21">
        <v>1.48</v>
      </c>
      <c r="K8646" s="21" t="s">
        <v>20</v>
      </c>
      <c r="L8646">
        <f t="shared" si="157"/>
        <v>2</v>
      </c>
      <c r="M8646">
        <f>MATCH(H:H,价格表!$B$4:$B$35,0)</f>
        <v>15</v>
      </c>
      <c r="N8646" s="27">
        <f>IF(J8646&lt;=0.3,INDEX(价格表!$B$4:$I$31,M8646,2),IF(AND(J8646&gt;0.3,J8646&lt;=1),INDEX(价格表!$B$4:$I$31,M8646,3),IF(AND(J8646&gt;1,J8646&lt;=2.2),INDEX(价格表!$B$4:$I$31,M8646,4),IF(AND(J8646&gt;2.2,J8646&lt;=3.3),INDEX(价格表!$B$4:$I$31,M8646,5),IF(AND(J8646&gt;3.3,J8646&lt;=4),INDEX(价格表!$B$4:$I$31,M8646,6),IF(AND(J8646&gt;4,J8646&lt;=5.5),INDEX(价格表!$B$4:$I$31,M8646,7),IF(J8646&gt;5.5,2.6+INDEX(价格表!$B$4:$I$31,M8646,8)*L8646)))))))</f>
        <v>2.15</v>
      </c>
    </row>
    <row r="8647" spans="1:14">
      <c r="A8647" s="20">
        <v>4311221398163</v>
      </c>
      <c r="B8647" s="18" t="s">
        <v>16</v>
      </c>
      <c r="C8647" s="21">
        <v>20201222</v>
      </c>
      <c r="D8647" s="21">
        <v>610538201209</v>
      </c>
      <c r="E8647" s="21" t="s">
        <v>16</v>
      </c>
      <c r="F8647" s="21">
        <v>20210101</v>
      </c>
      <c r="G8647" s="21" t="s">
        <v>17</v>
      </c>
      <c r="H8647" s="21" t="s">
        <v>25</v>
      </c>
      <c r="I8647" s="21" t="s">
        <v>26</v>
      </c>
      <c r="J8647" s="21">
        <v>1.44</v>
      </c>
      <c r="K8647" s="21" t="s">
        <v>20</v>
      </c>
      <c r="L8647">
        <f t="shared" si="157"/>
        <v>2</v>
      </c>
      <c r="M8647">
        <f>MATCH(H:H,价格表!$B$4:$B$35,0)</f>
        <v>25</v>
      </c>
      <c r="N8647" s="27">
        <f>IF(J8647&lt;=0.3,INDEX(价格表!$B$4:$I$31,M8647,2),IF(AND(J8647&gt;0.3,J8647&lt;=1),INDEX(价格表!$B$4:$I$31,M8647,3),IF(AND(J8647&gt;1,J8647&lt;=2.2),INDEX(价格表!$B$4:$I$31,M8647,4),IF(AND(J8647&gt;2.2,J8647&lt;=3.3),INDEX(价格表!$B$4:$I$31,M8647,5),IF(AND(J8647&gt;3.3,J8647&lt;=4),INDEX(价格表!$B$4:$I$31,M8647,6),IF(AND(J8647&gt;4,J8647&lt;=5.5),INDEX(价格表!$B$4:$I$31,M8647,7),IF(J8647&gt;5.5,2.6+INDEX(价格表!$B$4:$I$31,M8647,8)*L8647)))))))</f>
        <v>2.15</v>
      </c>
    </row>
    <row r="8648" spans="1:14">
      <c r="A8648" s="20">
        <v>4311221398164</v>
      </c>
      <c r="B8648" s="18" t="s">
        <v>16</v>
      </c>
      <c r="C8648" s="21">
        <v>20201222</v>
      </c>
      <c r="D8648" s="21">
        <v>610538201209</v>
      </c>
      <c r="E8648" s="21" t="s">
        <v>16</v>
      </c>
      <c r="F8648" s="21">
        <v>20210101</v>
      </c>
      <c r="G8648" s="21" t="s">
        <v>17</v>
      </c>
      <c r="H8648" s="21" t="s">
        <v>73</v>
      </c>
      <c r="I8648" s="21" t="s">
        <v>92</v>
      </c>
      <c r="J8648" s="21">
        <v>1.44</v>
      </c>
      <c r="K8648" s="21" t="s">
        <v>20</v>
      </c>
      <c r="L8648">
        <f t="shared" si="157"/>
        <v>2</v>
      </c>
      <c r="M8648">
        <f>MATCH(H:H,价格表!$B$4:$B$35,0)</f>
        <v>7</v>
      </c>
      <c r="N8648" s="27">
        <f>IF(J8648&lt;=0.3,INDEX(价格表!$B$4:$I$31,M8648,2),IF(AND(J8648&gt;0.3,J8648&lt;=1),INDEX(价格表!$B$4:$I$31,M8648,3),IF(AND(J8648&gt;1,J8648&lt;=2.2),INDEX(价格表!$B$4:$I$31,M8648,4),IF(AND(J8648&gt;2.2,J8648&lt;=3.3),INDEX(价格表!$B$4:$I$31,M8648,5),IF(AND(J8648&gt;3.3,J8648&lt;=4),INDEX(价格表!$B$4:$I$31,M8648,6),IF(AND(J8648&gt;4,J8648&lt;=5.5),INDEX(价格表!$B$4:$I$31,M8648,7),IF(J8648&gt;5.5,2.6+INDEX(价格表!$B$4:$I$31,M8648,8)*L8648)))))))</f>
        <v>2.15</v>
      </c>
    </row>
    <row r="8649" spans="1:14">
      <c r="A8649" s="20">
        <v>4311221398165</v>
      </c>
      <c r="B8649" s="18" t="s">
        <v>16</v>
      </c>
      <c r="C8649" s="21">
        <v>20201222</v>
      </c>
      <c r="D8649" s="21">
        <v>610538201209</v>
      </c>
      <c r="E8649" s="21" t="s">
        <v>16</v>
      </c>
      <c r="F8649" s="21">
        <v>20210101</v>
      </c>
      <c r="G8649" s="21" t="s">
        <v>17</v>
      </c>
      <c r="H8649" s="21" t="s">
        <v>68</v>
      </c>
      <c r="I8649" s="21" t="s">
        <v>140</v>
      </c>
      <c r="J8649" s="21">
        <v>1.44</v>
      </c>
      <c r="K8649" s="21" t="s">
        <v>20</v>
      </c>
      <c r="L8649">
        <f t="shared" si="157"/>
        <v>2</v>
      </c>
      <c r="M8649">
        <f>MATCH(H:H,价格表!$B$4:$B$35,0)</f>
        <v>5</v>
      </c>
      <c r="N8649" s="27">
        <f>IF(J8649&lt;=0.3,INDEX(价格表!$B$4:$I$31,M8649,2),IF(AND(J8649&gt;0.3,J8649&lt;=1),INDEX(价格表!$B$4:$I$31,M8649,3),IF(AND(J8649&gt;1,J8649&lt;=2.2),INDEX(价格表!$B$4:$I$31,M8649,4),IF(AND(J8649&gt;2.2,J8649&lt;=3.3),INDEX(价格表!$B$4:$I$31,M8649,5),IF(AND(J8649&gt;3.3,J8649&lt;=4),INDEX(价格表!$B$4:$I$31,M8649,6),IF(AND(J8649&gt;4,J8649&lt;=5.5),INDEX(价格表!$B$4:$I$31,M8649,7),IF(J8649&gt;5.5,2.6+INDEX(价格表!$B$4:$I$31,M8649,8)*L8649)))))))</f>
        <v>2.15</v>
      </c>
    </row>
    <row r="8650" spans="1:14">
      <c r="A8650" s="20">
        <v>4311221398166</v>
      </c>
      <c r="B8650" s="18" t="s">
        <v>16</v>
      </c>
      <c r="C8650" s="21">
        <v>20201222</v>
      </c>
      <c r="D8650" s="21">
        <v>610538201209</v>
      </c>
      <c r="E8650" s="21" t="s">
        <v>16</v>
      </c>
      <c r="F8650" s="21">
        <v>20210101</v>
      </c>
      <c r="G8650" s="21" t="s">
        <v>17</v>
      </c>
      <c r="H8650" s="21" t="s">
        <v>45</v>
      </c>
      <c r="I8650" s="21" t="s">
        <v>48</v>
      </c>
      <c r="J8650" s="21">
        <v>1.44</v>
      </c>
      <c r="K8650" s="21" t="s">
        <v>20</v>
      </c>
      <c r="L8650">
        <f t="shared" si="157"/>
        <v>2</v>
      </c>
      <c r="M8650">
        <f>MATCH(H:H,价格表!$B$4:$B$35,0)</f>
        <v>9</v>
      </c>
      <c r="N8650" s="27">
        <f>IF(J8650&lt;=0.3,INDEX(价格表!$B$4:$I$31,M8650,2),IF(AND(J8650&gt;0.3,J8650&lt;=1),INDEX(价格表!$B$4:$I$31,M8650,3),IF(AND(J8650&gt;1,J8650&lt;=2.2),INDEX(价格表!$B$4:$I$31,M8650,4),IF(AND(J8650&gt;2.2,J8650&lt;=3.3),INDEX(价格表!$B$4:$I$31,M8650,5),IF(AND(J8650&gt;3.3,J8650&lt;=4),INDEX(价格表!$B$4:$I$31,M8650,6),IF(AND(J8650&gt;4,J8650&lt;=5.5),INDEX(价格表!$B$4:$I$31,M8650,7),IF(J8650&gt;5.5,2.6+INDEX(价格表!$B$4:$I$31,M8650,8)*L8650)))))))</f>
        <v>2.15</v>
      </c>
    </row>
    <row r="8651" spans="1:14">
      <c r="A8651" s="20">
        <v>4311221398168</v>
      </c>
      <c r="B8651" s="18" t="s">
        <v>16</v>
      </c>
      <c r="C8651" s="21">
        <v>20201222</v>
      </c>
      <c r="D8651" s="21">
        <v>610538201209</v>
      </c>
      <c r="E8651" s="21" t="s">
        <v>16</v>
      </c>
      <c r="F8651" s="21">
        <v>20210101</v>
      </c>
      <c r="G8651" s="21" t="s">
        <v>17</v>
      </c>
      <c r="H8651" s="21" t="s">
        <v>45</v>
      </c>
      <c r="I8651" s="21" t="s">
        <v>87</v>
      </c>
      <c r="J8651" s="21">
        <v>1.46</v>
      </c>
      <c r="K8651" s="21" t="s">
        <v>20</v>
      </c>
      <c r="L8651">
        <f t="shared" si="157"/>
        <v>2</v>
      </c>
      <c r="M8651">
        <f>MATCH(H:H,价格表!$B$4:$B$35,0)</f>
        <v>9</v>
      </c>
      <c r="N8651" s="27">
        <f>IF(J8651&lt;=0.3,INDEX(价格表!$B$4:$I$31,M8651,2),IF(AND(J8651&gt;0.3,J8651&lt;=1),INDEX(价格表!$B$4:$I$31,M8651,3),IF(AND(J8651&gt;1,J8651&lt;=2.2),INDEX(价格表!$B$4:$I$31,M8651,4),IF(AND(J8651&gt;2.2,J8651&lt;=3.3),INDEX(价格表!$B$4:$I$31,M8651,5),IF(AND(J8651&gt;3.3,J8651&lt;=4),INDEX(价格表!$B$4:$I$31,M8651,6),IF(AND(J8651&gt;4,J8651&lt;=5.5),INDEX(价格表!$B$4:$I$31,M8651,7),IF(J8651&gt;5.5,2.6+INDEX(价格表!$B$4:$I$31,M8651,8)*L8651)))))))</f>
        <v>2.15</v>
      </c>
    </row>
    <row r="8652" spans="1:14">
      <c r="A8652" s="20">
        <v>4311221398169</v>
      </c>
      <c r="B8652" s="18" t="s">
        <v>16</v>
      </c>
      <c r="C8652" s="21">
        <v>20201222</v>
      </c>
      <c r="D8652" s="21">
        <v>610538201209</v>
      </c>
      <c r="E8652" s="21" t="s">
        <v>16</v>
      </c>
      <c r="F8652" s="21">
        <v>20210101</v>
      </c>
      <c r="G8652" s="21" t="s">
        <v>17</v>
      </c>
      <c r="H8652" s="21" t="s">
        <v>45</v>
      </c>
      <c r="I8652" s="21" t="s">
        <v>196</v>
      </c>
      <c r="J8652" s="21">
        <v>1.44</v>
      </c>
      <c r="K8652" s="21" t="s">
        <v>20</v>
      </c>
      <c r="L8652">
        <f t="shared" si="157"/>
        <v>2</v>
      </c>
      <c r="M8652">
        <f>MATCH(H:H,价格表!$B$4:$B$35,0)</f>
        <v>9</v>
      </c>
      <c r="N8652" s="27">
        <f>IF(J8652&lt;=0.3,INDEX(价格表!$B$4:$I$31,M8652,2),IF(AND(J8652&gt;0.3,J8652&lt;=1),INDEX(价格表!$B$4:$I$31,M8652,3),IF(AND(J8652&gt;1,J8652&lt;=2.2),INDEX(价格表!$B$4:$I$31,M8652,4),IF(AND(J8652&gt;2.2,J8652&lt;=3.3),INDEX(价格表!$B$4:$I$31,M8652,5),IF(AND(J8652&gt;3.3,J8652&lt;=4),INDEX(价格表!$B$4:$I$31,M8652,6),IF(AND(J8652&gt;4,J8652&lt;=5.5),INDEX(价格表!$B$4:$I$31,M8652,7),IF(J8652&gt;5.5,2.6+INDEX(价格表!$B$4:$I$31,M8652,8)*L8652)))))))</f>
        <v>2.15</v>
      </c>
    </row>
    <row r="8653" spans="1:14">
      <c r="A8653" s="20">
        <v>4311221398170</v>
      </c>
      <c r="B8653" s="18" t="s">
        <v>16</v>
      </c>
      <c r="C8653" s="21">
        <v>20201222</v>
      </c>
      <c r="D8653" s="21">
        <v>610538201209</v>
      </c>
      <c r="E8653" s="21" t="s">
        <v>16</v>
      </c>
      <c r="F8653" s="21">
        <v>20210101</v>
      </c>
      <c r="G8653" s="21" t="s">
        <v>17</v>
      </c>
      <c r="H8653" s="21" t="s">
        <v>43</v>
      </c>
      <c r="I8653" s="21" t="s">
        <v>79</v>
      </c>
      <c r="J8653" s="21">
        <v>1.44</v>
      </c>
      <c r="K8653" s="21" t="s">
        <v>20</v>
      </c>
      <c r="L8653">
        <f t="shared" si="157"/>
        <v>2</v>
      </c>
      <c r="M8653">
        <f>MATCH(H:H,价格表!$B$4:$B$35,0)</f>
        <v>10</v>
      </c>
      <c r="N8653" s="27">
        <f>IF(J8653&lt;=0.3,INDEX(价格表!$B$4:$I$31,M8653,2),IF(AND(J8653&gt;0.3,J8653&lt;=1),INDEX(价格表!$B$4:$I$31,M8653,3),IF(AND(J8653&gt;1,J8653&lt;=2.2),INDEX(价格表!$B$4:$I$31,M8653,4),IF(AND(J8653&gt;2.2,J8653&lt;=3.3),INDEX(价格表!$B$4:$I$31,M8653,5),IF(AND(J8653&gt;3.3,J8653&lt;=4),INDEX(价格表!$B$4:$I$31,M8653,6),IF(AND(J8653&gt;4,J8653&lt;=5.5),INDEX(价格表!$B$4:$I$31,M8653,7),IF(J8653&gt;5.5,2.6+INDEX(价格表!$B$4:$I$31,M8653,8)*L8653)))))))</f>
        <v>2.15</v>
      </c>
    </row>
    <row r="8654" spans="1:14">
      <c r="A8654" s="20">
        <v>4311221398172</v>
      </c>
      <c r="B8654" s="18" t="s">
        <v>16</v>
      </c>
      <c r="C8654" s="21">
        <v>20201222</v>
      </c>
      <c r="D8654" s="21">
        <v>610538201209</v>
      </c>
      <c r="E8654" s="21" t="s">
        <v>16</v>
      </c>
      <c r="F8654" s="21">
        <v>20210101</v>
      </c>
      <c r="G8654" s="21" t="s">
        <v>17</v>
      </c>
      <c r="H8654" s="21" t="s">
        <v>39</v>
      </c>
      <c r="I8654" s="21" t="s">
        <v>245</v>
      </c>
      <c r="J8654" s="21">
        <v>1.42</v>
      </c>
      <c r="K8654" s="21" t="s">
        <v>20</v>
      </c>
      <c r="L8654">
        <f t="shared" si="157"/>
        <v>2</v>
      </c>
      <c r="M8654">
        <f>MATCH(H:H,价格表!$B$4:$B$35,0)</f>
        <v>23</v>
      </c>
      <c r="N8654" s="27">
        <f>IF(J8654&lt;=0.3,INDEX(价格表!$B$4:$I$31,M8654,2),IF(AND(J8654&gt;0.3,J8654&lt;=1),INDEX(价格表!$B$4:$I$31,M8654,3),IF(AND(J8654&gt;1,J8654&lt;=2.2),INDEX(价格表!$B$4:$I$31,M8654,4),IF(AND(J8654&gt;2.2,J8654&lt;=3.3),INDEX(价格表!$B$4:$I$31,M8654,5),IF(AND(J8654&gt;3.3,J8654&lt;=4),INDEX(价格表!$B$4:$I$31,M8654,6),IF(AND(J8654&gt;4,J8654&lt;=5.5),INDEX(价格表!$B$4:$I$31,M8654,7),IF(J8654&gt;5.5,2.6+INDEX(价格表!$B$4:$I$31,M8654,8)*L8654)))))))</f>
        <v>2.15</v>
      </c>
    </row>
    <row r="8655" spans="1:14">
      <c r="A8655" s="20">
        <v>4311221399017</v>
      </c>
      <c r="B8655" s="18" t="s">
        <v>16</v>
      </c>
      <c r="C8655" s="21">
        <v>20201222</v>
      </c>
      <c r="D8655" s="21">
        <v>610538201209</v>
      </c>
      <c r="E8655" s="21" t="s">
        <v>16</v>
      </c>
      <c r="F8655" s="21">
        <v>20210101</v>
      </c>
      <c r="G8655" s="21" t="s">
        <v>17</v>
      </c>
      <c r="H8655" s="21" t="s">
        <v>73</v>
      </c>
      <c r="I8655" s="21" t="s">
        <v>91</v>
      </c>
      <c r="J8655" s="21">
        <v>0.52</v>
      </c>
      <c r="K8655" s="21" t="s">
        <v>20</v>
      </c>
      <c r="L8655">
        <f t="shared" si="157"/>
        <v>1</v>
      </c>
      <c r="M8655">
        <f>MATCH(H:H,价格表!$B$4:$B$35,0)</f>
        <v>7</v>
      </c>
      <c r="N8655" s="27">
        <f>IF(J8655&lt;=0.3,INDEX(价格表!$B$4:$I$31,M8655,2),IF(AND(J8655&gt;0.3,J8655&lt;=1),INDEX(价格表!$B$4:$I$31,M8655,3),IF(AND(J8655&gt;1,J8655&lt;=2.2),INDEX(价格表!$B$4:$I$31,M8655,4),IF(AND(J8655&gt;2.2,J8655&lt;=3.3),INDEX(价格表!$B$4:$I$31,M8655,5),IF(AND(J8655&gt;3.3,J8655&lt;=4),INDEX(价格表!$B$4:$I$31,M8655,6),IF(AND(J8655&gt;4,J8655&lt;=5.5),INDEX(价格表!$B$4:$I$31,M8655,7),IF(J8655&gt;5.5,2.6+INDEX(价格表!$B$4:$I$31,M8655,8)*L8655)))))))</f>
        <v>1.8</v>
      </c>
    </row>
    <row r="8656" spans="1:14">
      <c r="A8656" s="20">
        <v>4311221399856</v>
      </c>
      <c r="B8656" s="18" t="s">
        <v>16</v>
      </c>
      <c r="C8656" s="21">
        <v>20201222</v>
      </c>
      <c r="D8656" s="21">
        <v>610538201209</v>
      </c>
      <c r="E8656" s="21" t="s">
        <v>16</v>
      </c>
      <c r="F8656" s="21">
        <v>20210101</v>
      </c>
      <c r="G8656" s="21" t="s">
        <v>17</v>
      </c>
      <c r="H8656" s="21" t="s">
        <v>50</v>
      </c>
      <c r="I8656" s="21" t="s">
        <v>62</v>
      </c>
      <c r="J8656" s="21">
        <v>1.44</v>
      </c>
      <c r="K8656" s="21" t="s">
        <v>20</v>
      </c>
      <c r="L8656">
        <f t="shared" si="157"/>
        <v>2</v>
      </c>
      <c r="M8656">
        <f>MATCH(H:H,价格表!$B$4:$B$35,0)</f>
        <v>4</v>
      </c>
      <c r="N8656" s="27">
        <f>IF(J8656&lt;=0.3,INDEX(价格表!$B$4:$I$31,M8656,2),IF(AND(J8656&gt;0.3,J8656&lt;=1),INDEX(价格表!$B$4:$I$31,M8656,3),IF(AND(J8656&gt;1,J8656&lt;=2.2),INDEX(价格表!$B$4:$I$31,M8656,4),IF(AND(J8656&gt;2.2,J8656&lt;=3.3),INDEX(价格表!$B$4:$I$31,M8656,5),IF(AND(J8656&gt;3.3,J8656&lt;=4),INDEX(价格表!$B$4:$I$31,M8656,6),IF(AND(J8656&gt;4,J8656&lt;=5.5),INDEX(价格表!$B$4:$I$31,M8656,7),IF(J8656&gt;5.5,2.6+INDEX(价格表!$B$4:$I$31,M8656,8)*L8656)))))))</f>
        <v>2.15</v>
      </c>
    </row>
    <row r="8657" spans="1:14">
      <c r="A8657" s="20">
        <v>4311221399857</v>
      </c>
      <c r="B8657" s="18" t="s">
        <v>16</v>
      </c>
      <c r="C8657" s="21">
        <v>20201222</v>
      </c>
      <c r="D8657" s="21">
        <v>610538201209</v>
      </c>
      <c r="E8657" s="21" t="s">
        <v>16</v>
      </c>
      <c r="F8657" s="21">
        <v>20210101</v>
      </c>
      <c r="G8657" s="21" t="s">
        <v>17</v>
      </c>
      <c r="H8657" s="21" t="s">
        <v>54</v>
      </c>
      <c r="I8657" s="21" t="s">
        <v>353</v>
      </c>
      <c r="J8657" s="21">
        <v>1.44</v>
      </c>
      <c r="K8657" s="21" t="s">
        <v>20</v>
      </c>
      <c r="L8657">
        <f t="shared" si="157"/>
        <v>2</v>
      </c>
      <c r="M8657">
        <f>MATCH(H:H,价格表!$B$4:$B$35,0)</f>
        <v>14</v>
      </c>
      <c r="N8657" s="27">
        <f>IF(J8657&lt;=0.3,INDEX(价格表!$B$4:$I$31,M8657,2),IF(AND(J8657&gt;0.3,J8657&lt;=1),INDEX(价格表!$B$4:$I$31,M8657,3),IF(AND(J8657&gt;1,J8657&lt;=2.2),INDEX(价格表!$B$4:$I$31,M8657,4),IF(AND(J8657&gt;2.2,J8657&lt;=3.3),INDEX(价格表!$B$4:$I$31,M8657,5),IF(AND(J8657&gt;3.3,J8657&lt;=4),INDEX(价格表!$B$4:$I$31,M8657,6),IF(AND(J8657&gt;4,J8657&lt;=5.5),INDEX(价格表!$B$4:$I$31,M8657,7),IF(J8657&gt;5.5,2.6+INDEX(价格表!$B$4:$I$31,M8657,8)*L8657)))))))</f>
        <v>2.15</v>
      </c>
    </row>
    <row r="8658" spans="1:14">
      <c r="A8658" s="20">
        <v>4311221399859</v>
      </c>
      <c r="B8658" s="18" t="s">
        <v>16</v>
      </c>
      <c r="C8658" s="21">
        <v>20201222</v>
      </c>
      <c r="D8658" s="21">
        <v>610538201209</v>
      </c>
      <c r="E8658" s="21" t="s">
        <v>16</v>
      </c>
      <c r="F8658" s="21">
        <v>20210101</v>
      </c>
      <c r="G8658" s="21" t="s">
        <v>17</v>
      </c>
      <c r="H8658" s="21" t="s">
        <v>68</v>
      </c>
      <c r="I8658" s="21" t="s">
        <v>140</v>
      </c>
      <c r="J8658" s="21">
        <v>3.28</v>
      </c>
      <c r="K8658" s="21" t="s">
        <v>20</v>
      </c>
      <c r="L8658">
        <f t="shared" si="157"/>
        <v>4</v>
      </c>
      <c r="M8658">
        <f>MATCH(H:H,价格表!$B$4:$B$35,0)</f>
        <v>5</v>
      </c>
      <c r="N8658" s="27">
        <f>IF(J8658&lt;=0.3,INDEX(价格表!$B$4:$I$31,M8658,2),IF(AND(J8658&gt;0.3,J8658&lt;=1),INDEX(价格表!$B$4:$I$31,M8658,3),IF(AND(J8658&gt;1,J8658&lt;=2.2),INDEX(价格表!$B$4:$I$31,M8658,4),IF(AND(J8658&gt;2.2,J8658&lt;=3.3),INDEX(价格表!$B$4:$I$31,M8658,5),IF(AND(J8658&gt;3.3,J8658&lt;=4),INDEX(价格表!$B$4:$I$31,M8658,6),IF(AND(J8658&gt;4,J8658&lt;=5.5),INDEX(价格表!$B$4:$I$31,M8658,7),IF(J8658&gt;5.5,2.6+INDEX(价格表!$B$4:$I$31,M8658,8)*L8658)))))))</f>
        <v>2.5</v>
      </c>
    </row>
    <row r="8659" spans="1:14">
      <c r="A8659" s="20">
        <v>4311221399860</v>
      </c>
      <c r="B8659" s="18" t="s">
        <v>16</v>
      </c>
      <c r="C8659" s="21">
        <v>20201222</v>
      </c>
      <c r="D8659" s="21">
        <v>610538201209</v>
      </c>
      <c r="E8659" s="21" t="s">
        <v>16</v>
      </c>
      <c r="F8659" s="21">
        <v>20210101</v>
      </c>
      <c r="G8659" s="21" t="s">
        <v>17</v>
      </c>
      <c r="H8659" s="21" t="s">
        <v>23</v>
      </c>
      <c r="I8659" s="21" t="s">
        <v>115</v>
      </c>
      <c r="J8659" s="21">
        <v>1.44</v>
      </c>
      <c r="K8659" s="21" t="s">
        <v>20</v>
      </c>
      <c r="L8659">
        <f t="shared" si="157"/>
        <v>2</v>
      </c>
      <c r="M8659">
        <f>MATCH(H:H,价格表!$B$4:$B$35,0)</f>
        <v>15</v>
      </c>
      <c r="N8659" s="27">
        <f>IF(J8659&lt;=0.3,INDEX(价格表!$B$4:$I$31,M8659,2),IF(AND(J8659&gt;0.3,J8659&lt;=1),INDEX(价格表!$B$4:$I$31,M8659,3),IF(AND(J8659&gt;1,J8659&lt;=2.2),INDEX(价格表!$B$4:$I$31,M8659,4),IF(AND(J8659&gt;2.2,J8659&lt;=3.3),INDEX(价格表!$B$4:$I$31,M8659,5),IF(AND(J8659&gt;3.3,J8659&lt;=4),INDEX(价格表!$B$4:$I$31,M8659,6),IF(AND(J8659&gt;4,J8659&lt;=5.5),INDEX(价格表!$B$4:$I$31,M8659,7),IF(J8659&gt;5.5,2.6+INDEX(价格表!$B$4:$I$31,M8659,8)*L8659)))))))</f>
        <v>2.15</v>
      </c>
    </row>
    <row r="8660" spans="1:14">
      <c r="A8660" s="20">
        <v>4311221399862</v>
      </c>
      <c r="B8660" s="18" t="s">
        <v>16</v>
      </c>
      <c r="C8660" s="21">
        <v>20201222</v>
      </c>
      <c r="D8660" s="21">
        <v>610538201209</v>
      </c>
      <c r="E8660" s="21" t="s">
        <v>16</v>
      </c>
      <c r="F8660" s="21">
        <v>20210101</v>
      </c>
      <c r="G8660" s="21" t="s">
        <v>17</v>
      </c>
      <c r="H8660" s="21" t="s">
        <v>18</v>
      </c>
      <c r="I8660" s="21" t="s">
        <v>385</v>
      </c>
      <c r="J8660" s="21">
        <v>1.44</v>
      </c>
      <c r="K8660" s="21" t="s">
        <v>20</v>
      </c>
      <c r="L8660">
        <f t="shared" si="157"/>
        <v>2</v>
      </c>
      <c r="M8660">
        <f>MATCH(H:H,价格表!$B$4:$B$35,0)</f>
        <v>1</v>
      </c>
      <c r="N8660" s="27">
        <f>IF(J8660&lt;=0.3,INDEX(价格表!$B$4:$I$31,M8660,2),IF(AND(J8660&gt;0.3,J8660&lt;=1),INDEX(价格表!$B$4:$I$31,M8660,3),IF(AND(J8660&gt;1,J8660&lt;=2.2),INDEX(价格表!$B$4:$I$31,M8660,4),IF(AND(J8660&gt;2.2,J8660&lt;=3.3),INDEX(价格表!$B$4:$I$31,M8660,5),IF(AND(J8660&gt;3.3,J8660&lt;=4),INDEX(价格表!$B$4:$I$31,M8660,6),IF(AND(J8660&gt;4,J8660&lt;=5.5),INDEX(价格表!$B$4:$I$31,M8660,7),IF(J8660&gt;5.5,2.6+INDEX(价格表!$B$4:$I$31,M8660,8)*L8660)))))))</f>
        <v>2.15</v>
      </c>
    </row>
    <row r="8661" spans="1:14">
      <c r="A8661" s="20">
        <v>4311221399863</v>
      </c>
      <c r="B8661" s="18" t="s">
        <v>16</v>
      </c>
      <c r="C8661" s="21">
        <v>20201222</v>
      </c>
      <c r="D8661" s="21">
        <v>610538201209</v>
      </c>
      <c r="E8661" s="21" t="s">
        <v>16</v>
      </c>
      <c r="F8661" s="21">
        <v>20210101</v>
      </c>
      <c r="G8661" s="21" t="s">
        <v>17</v>
      </c>
      <c r="H8661" s="21" t="s">
        <v>39</v>
      </c>
      <c r="I8661" s="21" t="s">
        <v>81</v>
      </c>
      <c r="J8661" s="21">
        <v>1.44</v>
      </c>
      <c r="K8661" s="21" t="s">
        <v>20</v>
      </c>
      <c r="L8661">
        <f t="shared" si="157"/>
        <v>2</v>
      </c>
      <c r="M8661">
        <f>MATCH(H:H,价格表!$B$4:$B$35,0)</f>
        <v>23</v>
      </c>
      <c r="N8661" s="27">
        <f>IF(J8661&lt;=0.3,INDEX(价格表!$B$4:$I$31,M8661,2),IF(AND(J8661&gt;0.3,J8661&lt;=1),INDEX(价格表!$B$4:$I$31,M8661,3),IF(AND(J8661&gt;1,J8661&lt;=2.2),INDEX(价格表!$B$4:$I$31,M8661,4),IF(AND(J8661&gt;2.2,J8661&lt;=3.3),INDEX(价格表!$B$4:$I$31,M8661,5),IF(AND(J8661&gt;3.3,J8661&lt;=4),INDEX(价格表!$B$4:$I$31,M8661,6),IF(AND(J8661&gt;4,J8661&lt;=5.5),INDEX(价格表!$B$4:$I$31,M8661,7),IF(J8661&gt;5.5,2.6+INDEX(价格表!$B$4:$I$31,M8661,8)*L8661)))))))</f>
        <v>2.15</v>
      </c>
    </row>
    <row r="8662" spans="1:14">
      <c r="A8662" s="20">
        <v>4311221399864</v>
      </c>
      <c r="B8662" s="18" t="s">
        <v>16</v>
      </c>
      <c r="C8662" s="21">
        <v>20201222</v>
      </c>
      <c r="D8662" s="21">
        <v>610538201209</v>
      </c>
      <c r="E8662" s="21" t="s">
        <v>16</v>
      </c>
      <c r="F8662" s="21">
        <v>20210101</v>
      </c>
      <c r="G8662" s="21" t="s">
        <v>17</v>
      </c>
      <c r="H8662" s="21" t="s">
        <v>75</v>
      </c>
      <c r="I8662" s="21" t="s">
        <v>114</v>
      </c>
      <c r="J8662" s="21">
        <v>1.6</v>
      </c>
      <c r="K8662" s="21" t="s">
        <v>20</v>
      </c>
      <c r="L8662">
        <f t="shared" si="157"/>
        <v>2</v>
      </c>
      <c r="M8662">
        <f>MATCH(H:H,价格表!$B$4:$B$35,0)</f>
        <v>24</v>
      </c>
      <c r="N8662" s="27">
        <f>IF(J8662&lt;=0.3,INDEX(价格表!$B$4:$I$31,M8662,2),IF(AND(J8662&gt;0.3,J8662&lt;=1),INDEX(价格表!$B$4:$I$31,M8662,3),IF(AND(J8662&gt;1,J8662&lt;=2.2),INDEX(价格表!$B$4:$I$31,M8662,4),IF(AND(J8662&gt;2.2,J8662&lt;=3.3),INDEX(价格表!$B$4:$I$31,M8662,5),IF(AND(J8662&gt;3.3,J8662&lt;=4),INDEX(价格表!$B$4:$I$31,M8662,6),IF(AND(J8662&gt;4,J8662&lt;=5.5),INDEX(价格表!$B$4:$I$31,M8662,7),IF(J8662&gt;5.5,2.6+INDEX(价格表!$B$4:$I$31,M8662,8)*L8662)))))))</f>
        <v>2.15</v>
      </c>
    </row>
    <row r="8663" spans="1:14">
      <c r="A8663" s="20">
        <v>4311221400421</v>
      </c>
      <c r="B8663" s="18" t="s">
        <v>16</v>
      </c>
      <c r="C8663" s="21">
        <v>20201222</v>
      </c>
      <c r="D8663" s="21">
        <v>610538201209</v>
      </c>
      <c r="E8663" s="21" t="s">
        <v>16</v>
      </c>
      <c r="F8663" s="21">
        <v>20210101</v>
      </c>
      <c r="G8663" s="21" t="s">
        <v>17</v>
      </c>
      <c r="H8663" s="21" t="s">
        <v>27</v>
      </c>
      <c r="I8663" s="21" t="s">
        <v>176</v>
      </c>
      <c r="J8663" s="21">
        <v>1.44</v>
      </c>
      <c r="K8663" s="21" t="s">
        <v>20</v>
      </c>
      <c r="L8663">
        <f t="shared" si="157"/>
        <v>2</v>
      </c>
      <c r="M8663">
        <f>MATCH(H:H,价格表!$B$4:$B$35,0)</f>
        <v>3</v>
      </c>
      <c r="N8663" s="27">
        <f>IF(J8663&lt;=0.3,INDEX(价格表!$B$4:$I$31,M8663,2),IF(AND(J8663&gt;0.3,J8663&lt;=1),INDEX(价格表!$B$4:$I$31,M8663,3),IF(AND(J8663&gt;1,J8663&lt;=2.2),INDEX(价格表!$B$4:$I$31,M8663,4),IF(AND(J8663&gt;2.2,J8663&lt;=3.3),INDEX(价格表!$B$4:$I$31,M8663,5),IF(AND(J8663&gt;3.3,J8663&lt;=4),INDEX(价格表!$B$4:$I$31,M8663,6),IF(AND(J8663&gt;4,J8663&lt;=5.5),INDEX(价格表!$B$4:$I$31,M8663,7),IF(J8663&gt;5.5,2.6+INDEX(价格表!$B$4:$I$31,M8663,8)*L8663)))))))</f>
        <v>2.15</v>
      </c>
    </row>
    <row r="8664" spans="1:14">
      <c r="A8664" s="20">
        <v>4311221400422</v>
      </c>
      <c r="B8664" s="18" t="s">
        <v>16</v>
      </c>
      <c r="C8664" s="21">
        <v>20201222</v>
      </c>
      <c r="D8664" s="21">
        <v>610538201209</v>
      </c>
      <c r="E8664" s="21" t="s">
        <v>16</v>
      </c>
      <c r="F8664" s="21">
        <v>20210101</v>
      </c>
      <c r="G8664" s="21" t="s">
        <v>17</v>
      </c>
      <c r="H8664" s="21" t="s">
        <v>37</v>
      </c>
      <c r="I8664" s="21" t="s">
        <v>243</v>
      </c>
      <c r="J8664" s="21">
        <v>1.48</v>
      </c>
      <c r="K8664" s="21" t="s">
        <v>20</v>
      </c>
      <c r="L8664">
        <f t="shared" si="157"/>
        <v>2</v>
      </c>
      <c r="M8664">
        <f>MATCH(H:H,价格表!$B$4:$B$35,0)</f>
        <v>12</v>
      </c>
      <c r="N8664" s="27">
        <f>IF(J8664&lt;=0.3,INDEX(价格表!$B$4:$I$31,M8664,2),IF(AND(J8664&gt;0.3,J8664&lt;=1),INDEX(价格表!$B$4:$I$31,M8664,3),IF(AND(J8664&gt;1,J8664&lt;=2.2),INDEX(价格表!$B$4:$I$31,M8664,4),IF(AND(J8664&gt;2.2,J8664&lt;=3.3),INDEX(价格表!$B$4:$I$31,M8664,5),IF(AND(J8664&gt;3.3,J8664&lt;=4),INDEX(价格表!$B$4:$I$31,M8664,6),IF(AND(J8664&gt;4,J8664&lt;=5.5),INDEX(价格表!$B$4:$I$31,M8664,7),IF(J8664&gt;5.5,2.6+INDEX(价格表!$B$4:$I$31,M8664,8)*L8664)))))))</f>
        <v>2.15</v>
      </c>
    </row>
    <row r="8665" spans="1:14">
      <c r="A8665" s="20">
        <v>4311221400423</v>
      </c>
      <c r="B8665" s="18" t="s">
        <v>16</v>
      </c>
      <c r="C8665" s="21">
        <v>20201222</v>
      </c>
      <c r="D8665" s="21">
        <v>610538201209</v>
      </c>
      <c r="E8665" s="21" t="s">
        <v>16</v>
      </c>
      <c r="F8665" s="21">
        <v>20210101</v>
      </c>
      <c r="G8665" s="21" t="s">
        <v>17</v>
      </c>
      <c r="H8665" s="21" t="s">
        <v>23</v>
      </c>
      <c r="I8665" s="21" t="s">
        <v>32</v>
      </c>
      <c r="J8665" s="21">
        <v>1.52</v>
      </c>
      <c r="K8665" s="21" t="s">
        <v>20</v>
      </c>
      <c r="L8665">
        <f t="shared" si="157"/>
        <v>2</v>
      </c>
      <c r="M8665">
        <f>MATCH(H:H,价格表!$B$4:$B$35,0)</f>
        <v>15</v>
      </c>
      <c r="N8665" s="27">
        <f>IF(J8665&lt;=0.3,INDEX(价格表!$B$4:$I$31,M8665,2),IF(AND(J8665&gt;0.3,J8665&lt;=1),INDEX(价格表!$B$4:$I$31,M8665,3),IF(AND(J8665&gt;1,J8665&lt;=2.2),INDEX(价格表!$B$4:$I$31,M8665,4),IF(AND(J8665&gt;2.2,J8665&lt;=3.3),INDEX(价格表!$B$4:$I$31,M8665,5),IF(AND(J8665&gt;3.3,J8665&lt;=4),INDEX(价格表!$B$4:$I$31,M8665,6),IF(AND(J8665&gt;4,J8665&lt;=5.5),INDEX(价格表!$B$4:$I$31,M8665,7),IF(J8665&gt;5.5,2.6+INDEX(价格表!$B$4:$I$31,M8665,8)*L8665)))))))</f>
        <v>2.15</v>
      </c>
    </row>
    <row r="8666" spans="1:14">
      <c r="A8666" s="20">
        <v>4311221400424</v>
      </c>
      <c r="B8666" s="18" t="s">
        <v>16</v>
      </c>
      <c r="C8666" s="21">
        <v>20201222</v>
      </c>
      <c r="D8666" s="21">
        <v>610538201209</v>
      </c>
      <c r="E8666" s="21" t="s">
        <v>16</v>
      </c>
      <c r="F8666" s="21">
        <v>20210101</v>
      </c>
      <c r="G8666" s="21" t="s">
        <v>17</v>
      </c>
      <c r="H8666" s="21" t="s">
        <v>73</v>
      </c>
      <c r="I8666" s="21" t="s">
        <v>231</v>
      </c>
      <c r="J8666" s="21">
        <v>1.48</v>
      </c>
      <c r="K8666" s="21" t="s">
        <v>20</v>
      </c>
      <c r="L8666">
        <f t="shared" si="157"/>
        <v>2</v>
      </c>
      <c r="M8666">
        <f>MATCH(H:H,价格表!$B$4:$B$35,0)</f>
        <v>7</v>
      </c>
      <c r="N8666" s="27">
        <f>IF(J8666&lt;=0.3,INDEX(价格表!$B$4:$I$31,M8666,2),IF(AND(J8666&gt;0.3,J8666&lt;=1),INDEX(价格表!$B$4:$I$31,M8666,3),IF(AND(J8666&gt;1,J8666&lt;=2.2),INDEX(价格表!$B$4:$I$31,M8666,4),IF(AND(J8666&gt;2.2,J8666&lt;=3.3),INDEX(价格表!$B$4:$I$31,M8666,5),IF(AND(J8666&gt;3.3,J8666&lt;=4),INDEX(价格表!$B$4:$I$31,M8666,6),IF(AND(J8666&gt;4,J8666&lt;=5.5),INDEX(价格表!$B$4:$I$31,M8666,7),IF(J8666&gt;5.5,2.6+INDEX(价格表!$B$4:$I$31,M8666,8)*L8666)))))))</f>
        <v>2.15</v>
      </c>
    </row>
    <row r="8667" spans="1:14">
      <c r="A8667" s="20">
        <v>4311221400425</v>
      </c>
      <c r="B8667" s="18" t="s">
        <v>16</v>
      </c>
      <c r="C8667" s="21">
        <v>20201222</v>
      </c>
      <c r="D8667" s="21">
        <v>610538201209</v>
      </c>
      <c r="E8667" s="21" t="s">
        <v>16</v>
      </c>
      <c r="F8667" s="21">
        <v>20210101</v>
      </c>
      <c r="G8667" s="21" t="s">
        <v>17</v>
      </c>
      <c r="H8667" s="21" t="s">
        <v>45</v>
      </c>
      <c r="I8667" s="21" t="s">
        <v>172</v>
      </c>
      <c r="J8667" s="21">
        <v>1.46</v>
      </c>
      <c r="K8667" s="21" t="s">
        <v>20</v>
      </c>
      <c r="L8667">
        <f t="shared" si="157"/>
        <v>2</v>
      </c>
      <c r="M8667">
        <f>MATCH(H:H,价格表!$B$4:$B$35,0)</f>
        <v>9</v>
      </c>
      <c r="N8667" s="27">
        <f>IF(J8667&lt;=0.3,INDEX(价格表!$B$4:$I$31,M8667,2),IF(AND(J8667&gt;0.3,J8667&lt;=1),INDEX(价格表!$B$4:$I$31,M8667,3),IF(AND(J8667&gt;1,J8667&lt;=2.2),INDEX(价格表!$B$4:$I$31,M8667,4),IF(AND(J8667&gt;2.2,J8667&lt;=3.3),INDEX(价格表!$B$4:$I$31,M8667,5),IF(AND(J8667&gt;3.3,J8667&lt;=4),INDEX(价格表!$B$4:$I$31,M8667,6),IF(AND(J8667&gt;4,J8667&lt;=5.5),INDEX(价格表!$B$4:$I$31,M8667,7),IF(J8667&gt;5.5,2.6+INDEX(价格表!$B$4:$I$31,M8667,8)*L8667)))))))</f>
        <v>2.15</v>
      </c>
    </row>
    <row r="8668" spans="1:14">
      <c r="A8668" s="20">
        <v>4311221400426</v>
      </c>
      <c r="B8668" s="18" t="s">
        <v>16</v>
      </c>
      <c r="C8668" s="21">
        <v>20201222</v>
      </c>
      <c r="D8668" s="21">
        <v>610538201209</v>
      </c>
      <c r="E8668" s="21" t="s">
        <v>16</v>
      </c>
      <c r="F8668" s="21">
        <v>20210101</v>
      </c>
      <c r="G8668" s="21" t="s">
        <v>17</v>
      </c>
      <c r="H8668" s="21" t="s">
        <v>27</v>
      </c>
      <c r="I8668" s="21" t="s">
        <v>126</v>
      </c>
      <c r="J8668" s="21">
        <v>1.44</v>
      </c>
      <c r="K8668" s="21" t="s">
        <v>20</v>
      </c>
      <c r="L8668">
        <f t="shared" si="157"/>
        <v>2</v>
      </c>
      <c r="M8668">
        <f>MATCH(H:H,价格表!$B$4:$B$35,0)</f>
        <v>3</v>
      </c>
      <c r="N8668" s="27">
        <f>IF(J8668&lt;=0.3,INDEX(价格表!$B$4:$I$31,M8668,2),IF(AND(J8668&gt;0.3,J8668&lt;=1),INDEX(价格表!$B$4:$I$31,M8668,3),IF(AND(J8668&gt;1,J8668&lt;=2.2),INDEX(价格表!$B$4:$I$31,M8668,4),IF(AND(J8668&gt;2.2,J8668&lt;=3.3),INDEX(价格表!$B$4:$I$31,M8668,5),IF(AND(J8668&gt;3.3,J8668&lt;=4),INDEX(价格表!$B$4:$I$31,M8668,6),IF(AND(J8668&gt;4,J8668&lt;=5.5),INDEX(价格表!$B$4:$I$31,M8668,7),IF(J8668&gt;5.5,2.6+INDEX(价格表!$B$4:$I$31,M8668,8)*L8668)))))))</f>
        <v>2.15</v>
      </c>
    </row>
    <row r="8669" spans="1:14">
      <c r="A8669" s="20">
        <v>4311221400427</v>
      </c>
      <c r="B8669" s="18" t="s">
        <v>16</v>
      </c>
      <c r="C8669" s="21">
        <v>20201222</v>
      </c>
      <c r="D8669" s="21">
        <v>610538201209</v>
      </c>
      <c r="E8669" s="21" t="s">
        <v>16</v>
      </c>
      <c r="F8669" s="21">
        <v>20210101</v>
      </c>
      <c r="G8669" s="21" t="s">
        <v>17</v>
      </c>
      <c r="H8669" s="21" t="s">
        <v>25</v>
      </c>
      <c r="I8669" s="21" t="s">
        <v>84</v>
      </c>
      <c r="J8669" s="21">
        <v>1.49</v>
      </c>
      <c r="K8669" s="21" t="s">
        <v>20</v>
      </c>
      <c r="L8669">
        <f t="shared" si="157"/>
        <v>2</v>
      </c>
      <c r="M8669">
        <f>MATCH(H:H,价格表!$B$4:$B$35,0)</f>
        <v>25</v>
      </c>
      <c r="N8669" s="27">
        <f>IF(J8669&lt;=0.3,INDEX(价格表!$B$4:$I$31,M8669,2),IF(AND(J8669&gt;0.3,J8669&lt;=1),INDEX(价格表!$B$4:$I$31,M8669,3),IF(AND(J8669&gt;1,J8669&lt;=2.2),INDEX(价格表!$B$4:$I$31,M8669,4),IF(AND(J8669&gt;2.2,J8669&lt;=3.3),INDEX(价格表!$B$4:$I$31,M8669,5),IF(AND(J8669&gt;3.3,J8669&lt;=4),INDEX(价格表!$B$4:$I$31,M8669,6),IF(AND(J8669&gt;4,J8669&lt;=5.5),INDEX(价格表!$B$4:$I$31,M8669,7),IF(J8669&gt;5.5,2.6+INDEX(价格表!$B$4:$I$31,M8669,8)*L8669)))))))</f>
        <v>2.15</v>
      </c>
    </row>
    <row r="8670" spans="1:14">
      <c r="A8670" s="20">
        <v>4311221400428</v>
      </c>
      <c r="B8670" s="18" t="s">
        <v>16</v>
      </c>
      <c r="C8670" s="21">
        <v>20201222</v>
      </c>
      <c r="D8670" s="21">
        <v>610538201209</v>
      </c>
      <c r="E8670" s="21" t="s">
        <v>16</v>
      </c>
      <c r="F8670" s="21">
        <v>20210101</v>
      </c>
      <c r="G8670" s="21" t="s">
        <v>17</v>
      </c>
      <c r="H8670" s="21" t="s">
        <v>54</v>
      </c>
      <c r="I8670" s="21" t="s">
        <v>191</v>
      </c>
      <c r="J8670" s="21">
        <v>1.44</v>
      </c>
      <c r="K8670" s="21" t="s">
        <v>20</v>
      </c>
      <c r="L8670">
        <f t="shared" si="157"/>
        <v>2</v>
      </c>
      <c r="M8670">
        <f>MATCH(H:H,价格表!$B$4:$B$35,0)</f>
        <v>14</v>
      </c>
      <c r="N8670" s="27">
        <f>IF(J8670&lt;=0.3,INDEX(价格表!$B$4:$I$31,M8670,2),IF(AND(J8670&gt;0.3,J8670&lt;=1),INDEX(价格表!$B$4:$I$31,M8670,3),IF(AND(J8670&gt;1,J8670&lt;=2.2),INDEX(价格表!$B$4:$I$31,M8670,4),IF(AND(J8670&gt;2.2,J8670&lt;=3.3),INDEX(价格表!$B$4:$I$31,M8670,5),IF(AND(J8670&gt;3.3,J8670&lt;=4),INDEX(价格表!$B$4:$I$31,M8670,6),IF(AND(J8670&gt;4,J8670&lt;=5.5),INDEX(价格表!$B$4:$I$31,M8670,7),IF(J8670&gt;5.5,2.6+INDEX(价格表!$B$4:$I$31,M8670,8)*L8670)))))))</f>
        <v>2.15</v>
      </c>
    </row>
    <row r="8671" spans="1:14">
      <c r="A8671" s="20">
        <v>4311221400429</v>
      </c>
      <c r="B8671" s="18" t="s">
        <v>16</v>
      </c>
      <c r="C8671" s="21">
        <v>20201222</v>
      </c>
      <c r="D8671" s="21">
        <v>610538201209</v>
      </c>
      <c r="E8671" s="21" t="s">
        <v>16</v>
      </c>
      <c r="F8671" s="21">
        <v>20210101</v>
      </c>
      <c r="G8671" s="21" t="s">
        <v>17</v>
      </c>
      <c r="H8671" s="21" t="s">
        <v>66</v>
      </c>
      <c r="I8671" s="21" t="s">
        <v>272</v>
      </c>
      <c r="J8671" s="21">
        <v>1.44</v>
      </c>
      <c r="K8671" s="21" t="s">
        <v>20</v>
      </c>
      <c r="L8671">
        <f t="shared" si="157"/>
        <v>2</v>
      </c>
      <c r="M8671">
        <f>MATCH(H:H,价格表!$B$4:$B$35,0)</f>
        <v>17</v>
      </c>
      <c r="N8671" s="27">
        <f>IF(J8671&lt;=0.3,INDEX(价格表!$B$4:$I$31,M8671,2),IF(AND(J8671&gt;0.3,J8671&lt;=1),INDEX(价格表!$B$4:$I$31,M8671,3),IF(AND(J8671&gt;1,J8671&lt;=2.2),INDEX(价格表!$B$4:$I$31,M8671,4),IF(AND(J8671&gt;2.2,J8671&lt;=3.3),INDEX(价格表!$B$4:$I$31,M8671,5),IF(AND(J8671&gt;3.3,J8671&lt;=4),INDEX(价格表!$B$4:$I$31,M8671,6),IF(AND(J8671&gt;4,J8671&lt;=5.5),INDEX(价格表!$B$4:$I$31,M8671,7),IF(J8671&gt;5.5,2.6+INDEX(价格表!$B$4:$I$31,M8671,8)*L8671)))))))</f>
        <v>2.15</v>
      </c>
    </row>
    <row r="8672" spans="1:14">
      <c r="A8672" s="20">
        <v>4311221400645</v>
      </c>
      <c r="B8672" s="18" t="s">
        <v>16</v>
      </c>
      <c r="C8672" s="21">
        <v>20201222</v>
      </c>
      <c r="D8672" s="21">
        <v>610538201209</v>
      </c>
      <c r="E8672" s="21" t="s">
        <v>16</v>
      </c>
      <c r="F8672" s="21">
        <v>20210101</v>
      </c>
      <c r="G8672" s="21" t="s">
        <v>17</v>
      </c>
      <c r="H8672" s="21" t="s">
        <v>54</v>
      </c>
      <c r="I8672" s="21" t="s">
        <v>273</v>
      </c>
      <c r="J8672" s="21">
        <v>1.48</v>
      </c>
      <c r="K8672" s="21" t="s">
        <v>20</v>
      </c>
      <c r="L8672">
        <f t="shared" si="157"/>
        <v>2</v>
      </c>
      <c r="M8672">
        <f>MATCH(H:H,价格表!$B$4:$B$35,0)</f>
        <v>14</v>
      </c>
      <c r="N8672" s="27">
        <f>IF(J8672&lt;=0.3,INDEX(价格表!$B$4:$I$31,M8672,2),IF(AND(J8672&gt;0.3,J8672&lt;=1),INDEX(价格表!$B$4:$I$31,M8672,3),IF(AND(J8672&gt;1,J8672&lt;=2.2),INDEX(价格表!$B$4:$I$31,M8672,4),IF(AND(J8672&gt;2.2,J8672&lt;=3.3),INDEX(价格表!$B$4:$I$31,M8672,5),IF(AND(J8672&gt;3.3,J8672&lt;=4),INDEX(价格表!$B$4:$I$31,M8672,6),IF(AND(J8672&gt;4,J8672&lt;=5.5),INDEX(价格表!$B$4:$I$31,M8672,7),IF(J8672&gt;5.5,2.6+INDEX(价格表!$B$4:$I$31,M8672,8)*L8672)))))))</f>
        <v>2.15</v>
      </c>
    </row>
    <row r="8673" spans="1:14">
      <c r="A8673" s="20">
        <v>4311221400646</v>
      </c>
      <c r="B8673" s="18" t="s">
        <v>16</v>
      </c>
      <c r="C8673" s="21">
        <v>20201222</v>
      </c>
      <c r="D8673" s="21">
        <v>610538201209</v>
      </c>
      <c r="E8673" s="21" t="s">
        <v>16</v>
      </c>
      <c r="F8673" s="21">
        <v>20210101</v>
      </c>
      <c r="G8673" s="21" t="s">
        <v>17</v>
      </c>
      <c r="H8673" s="21" t="s">
        <v>25</v>
      </c>
      <c r="I8673" s="21" t="s">
        <v>203</v>
      </c>
      <c r="J8673" s="21">
        <v>3.28</v>
      </c>
      <c r="K8673" s="21" t="s">
        <v>20</v>
      </c>
      <c r="L8673">
        <f t="shared" si="157"/>
        <v>4</v>
      </c>
      <c r="M8673">
        <f>MATCH(H:H,价格表!$B$4:$B$35,0)</f>
        <v>25</v>
      </c>
      <c r="N8673" s="27">
        <f>IF(J8673&lt;=0.3,INDEX(价格表!$B$4:$I$31,M8673,2),IF(AND(J8673&gt;0.3,J8673&lt;=1),INDEX(价格表!$B$4:$I$31,M8673,3),IF(AND(J8673&gt;1,J8673&lt;=2.2),INDEX(价格表!$B$4:$I$31,M8673,4),IF(AND(J8673&gt;2.2,J8673&lt;=3.3),INDEX(价格表!$B$4:$I$31,M8673,5),IF(AND(J8673&gt;3.3,J8673&lt;=4),INDEX(价格表!$B$4:$I$31,M8673,6),IF(AND(J8673&gt;4,J8673&lt;=5.5),INDEX(价格表!$B$4:$I$31,M8673,7),IF(J8673&gt;5.5,2.6+INDEX(价格表!$B$4:$I$31,M8673,8)*L8673)))))))</f>
        <v>2.5</v>
      </c>
    </row>
    <row r="8674" spans="1:14">
      <c r="A8674" s="20">
        <v>4311221400647</v>
      </c>
      <c r="B8674" s="18" t="s">
        <v>16</v>
      </c>
      <c r="C8674" s="21">
        <v>20201222</v>
      </c>
      <c r="D8674" s="21">
        <v>610538201209</v>
      </c>
      <c r="E8674" s="21" t="s">
        <v>16</v>
      </c>
      <c r="F8674" s="21">
        <v>20210101</v>
      </c>
      <c r="G8674" s="21" t="s">
        <v>17</v>
      </c>
      <c r="H8674" s="21" t="s">
        <v>73</v>
      </c>
      <c r="I8674" s="21" t="s">
        <v>91</v>
      </c>
      <c r="J8674" s="21">
        <v>1.47</v>
      </c>
      <c r="K8674" s="21" t="s">
        <v>20</v>
      </c>
      <c r="L8674">
        <f t="shared" si="157"/>
        <v>2</v>
      </c>
      <c r="M8674">
        <f>MATCH(H:H,价格表!$B$4:$B$35,0)</f>
        <v>7</v>
      </c>
      <c r="N8674" s="27">
        <f>IF(J8674&lt;=0.3,INDEX(价格表!$B$4:$I$31,M8674,2),IF(AND(J8674&gt;0.3,J8674&lt;=1),INDEX(价格表!$B$4:$I$31,M8674,3),IF(AND(J8674&gt;1,J8674&lt;=2.2),INDEX(价格表!$B$4:$I$31,M8674,4),IF(AND(J8674&gt;2.2,J8674&lt;=3.3),INDEX(价格表!$B$4:$I$31,M8674,5),IF(AND(J8674&gt;3.3,J8674&lt;=4),INDEX(价格表!$B$4:$I$31,M8674,6),IF(AND(J8674&gt;4,J8674&lt;=5.5),INDEX(价格表!$B$4:$I$31,M8674,7),IF(J8674&gt;5.5,2.6+INDEX(价格表!$B$4:$I$31,M8674,8)*L8674)))))))</f>
        <v>2.15</v>
      </c>
    </row>
    <row r="8675" spans="1:14">
      <c r="A8675" s="20">
        <v>4311221400648</v>
      </c>
      <c r="B8675" s="18" t="s">
        <v>16</v>
      </c>
      <c r="C8675" s="21">
        <v>20201222</v>
      </c>
      <c r="D8675" s="21">
        <v>610538201209</v>
      </c>
      <c r="E8675" s="21" t="s">
        <v>16</v>
      </c>
      <c r="F8675" s="21">
        <v>20210101</v>
      </c>
      <c r="G8675" s="21" t="s">
        <v>17</v>
      </c>
      <c r="H8675" s="21" t="s">
        <v>50</v>
      </c>
      <c r="I8675" s="21" t="s">
        <v>51</v>
      </c>
      <c r="J8675" s="21">
        <v>1.45</v>
      </c>
      <c r="K8675" s="21" t="s">
        <v>20</v>
      </c>
      <c r="L8675">
        <f t="shared" si="157"/>
        <v>2</v>
      </c>
      <c r="M8675">
        <f>MATCH(H:H,价格表!$B$4:$B$35,0)</f>
        <v>4</v>
      </c>
      <c r="N8675" s="27">
        <f>IF(J8675&lt;=0.3,INDEX(价格表!$B$4:$I$31,M8675,2),IF(AND(J8675&gt;0.3,J8675&lt;=1),INDEX(价格表!$B$4:$I$31,M8675,3),IF(AND(J8675&gt;1,J8675&lt;=2.2),INDEX(价格表!$B$4:$I$31,M8675,4),IF(AND(J8675&gt;2.2,J8675&lt;=3.3),INDEX(价格表!$B$4:$I$31,M8675,5),IF(AND(J8675&gt;3.3,J8675&lt;=4),INDEX(价格表!$B$4:$I$31,M8675,6),IF(AND(J8675&gt;4,J8675&lt;=5.5),INDEX(价格表!$B$4:$I$31,M8675,7),IF(J8675&gt;5.5,2.6+INDEX(价格表!$B$4:$I$31,M8675,8)*L8675)))))))</f>
        <v>2.15</v>
      </c>
    </row>
    <row r="8676" spans="1:14">
      <c r="A8676" s="20">
        <v>4311221400649</v>
      </c>
      <c r="B8676" s="18" t="s">
        <v>16</v>
      </c>
      <c r="C8676" s="21">
        <v>20201222</v>
      </c>
      <c r="D8676" s="21">
        <v>610538201209</v>
      </c>
      <c r="E8676" s="21" t="s">
        <v>16</v>
      </c>
      <c r="F8676" s="21">
        <v>20210101</v>
      </c>
      <c r="G8676" s="21" t="s">
        <v>17</v>
      </c>
      <c r="H8676" s="21" t="s">
        <v>50</v>
      </c>
      <c r="I8676" s="21" t="s">
        <v>125</v>
      </c>
      <c r="J8676" s="21">
        <v>1.63</v>
      </c>
      <c r="K8676" s="21" t="s">
        <v>20</v>
      </c>
      <c r="L8676">
        <f t="shared" si="157"/>
        <v>2</v>
      </c>
      <c r="M8676">
        <f>MATCH(H:H,价格表!$B$4:$B$35,0)</f>
        <v>4</v>
      </c>
      <c r="N8676" s="27">
        <f>IF(J8676&lt;=0.3,INDEX(价格表!$B$4:$I$31,M8676,2),IF(AND(J8676&gt;0.3,J8676&lt;=1),INDEX(价格表!$B$4:$I$31,M8676,3),IF(AND(J8676&gt;1,J8676&lt;=2.2),INDEX(价格表!$B$4:$I$31,M8676,4),IF(AND(J8676&gt;2.2,J8676&lt;=3.3),INDEX(价格表!$B$4:$I$31,M8676,5),IF(AND(J8676&gt;3.3,J8676&lt;=4),INDEX(价格表!$B$4:$I$31,M8676,6),IF(AND(J8676&gt;4,J8676&lt;=5.5),INDEX(价格表!$B$4:$I$31,M8676,7),IF(J8676&gt;5.5,2.6+INDEX(价格表!$B$4:$I$31,M8676,8)*L8676)))))))</f>
        <v>2.15</v>
      </c>
    </row>
    <row r="8677" spans="1:14">
      <c r="A8677" s="20">
        <v>4311221400650</v>
      </c>
      <c r="B8677" s="18" t="s">
        <v>16</v>
      </c>
      <c r="C8677" s="21">
        <v>20201222</v>
      </c>
      <c r="D8677" s="21">
        <v>610538201209</v>
      </c>
      <c r="E8677" s="21" t="s">
        <v>16</v>
      </c>
      <c r="F8677" s="21">
        <v>20210101</v>
      </c>
      <c r="G8677" s="21" t="s">
        <v>17</v>
      </c>
      <c r="H8677" s="21" t="s">
        <v>56</v>
      </c>
      <c r="I8677" s="21" t="s">
        <v>233</v>
      </c>
      <c r="J8677" s="21">
        <v>1.44</v>
      </c>
      <c r="K8677" s="21" t="s">
        <v>20</v>
      </c>
      <c r="L8677">
        <f t="shared" si="157"/>
        <v>2</v>
      </c>
      <c r="M8677">
        <f>MATCH(H:H,价格表!$B$4:$B$35,0)</f>
        <v>11</v>
      </c>
      <c r="N8677" s="27">
        <f>IF(J8677&lt;=0.3,INDEX(价格表!$B$4:$I$31,M8677,2),IF(AND(J8677&gt;0.3,J8677&lt;=1),INDEX(价格表!$B$4:$I$31,M8677,3),IF(AND(J8677&gt;1,J8677&lt;=2.2),INDEX(价格表!$B$4:$I$31,M8677,4),IF(AND(J8677&gt;2.2,J8677&lt;=3.3),INDEX(价格表!$B$4:$I$31,M8677,5),IF(AND(J8677&gt;3.3,J8677&lt;=4),INDEX(价格表!$B$4:$I$31,M8677,6),IF(AND(J8677&gt;4,J8677&lt;=5.5),INDEX(价格表!$B$4:$I$31,M8677,7),IF(J8677&gt;5.5,2.6+INDEX(价格表!$B$4:$I$31,M8677,8)*L8677)))))))</f>
        <v>2.15</v>
      </c>
    </row>
    <row r="8678" spans="1:14">
      <c r="A8678" s="20">
        <v>4311221400651</v>
      </c>
      <c r="B8678" s="18" t="s">
        <v>16</v>
      </c>
      <c r="C8678" s="21">
        <v>20201222</v>
      </c>
      <c r="D8678" s="21">
        <v>610538201209</v>
      </c>
      <c r="E8678" s="21" t="s">
        <v>16</v>
      </c>
      <c r="F8678" s="21">
        <v>20210101</v>
      </c>
      <c r="G8678" s="21" t="s">
        <v>17</v>
      </c>
      <c r="H8678" s="21" t="s">
        <v>25</v>
      </c>
      <c r="I8678" s="21" t="s">
        <v>248</v>
      </c>
      <c r="J8678" s="21">
        <v>3.26</v>
      </c>
      <c r="K8678" s="21" t="s">
        <v>20</v>
      </c>
      <c r="L8678">
        <f t="shared" si="157"/>
        <v>4</v>
      </c>
      <c r="M8678">
        <f>MATCH(H:H,价格表!$B$4:$B$35,0)</f>
        <v>25</v>
      </c>
      <c r="N8678" s="27">
        <f>IF(J8678&lt;=0.3,INDEX(价格表!$B$4:$I$31,M8678,2),IF(AND(J8678&gt;0.3,J8678&lt;=1),INDEX(价格表!$B$4:$I$31,M8678,3),IF(AND(J8678&gt;1,J8678&lt;=2.2),INDEX(价格表!$B$4:$I$31,M8678,4),IF(AND(J8678&gt;2.2,J8678&lt;=3.3),INDEX(价格表!$B$4:$I$31,M8678,5),IF(AND(J8678&gt;3.3,J8678&lt;=4),INDEX(价格表!$B$4:$I$31,M8678,6),IF(AND(J8678&gt;4,J8678&lt;=5.5),INDEX(价格表!$B$4:$I$31,M8678,7),IF(J8678&gt;5.5,2.6+INDEX(价格表!$B$4:$I$31,M8678,8)*L8678)))))))</f>
        <v>2.5</v>
      </c>
    </row>
    <row r="8679" spans="1:14">
      <c r="A8679" s="20">
        <v>4311221400652</v>
      </c>
      <c r="B8679" s="18" t="s">
        <v>16</v>
      </c>
      <c r="C8679" s="21">
        <v>20201222</v>
      </c>
      <c r="D8679" s="21">
        <v>610538201209</v>
      </c>
      <c r="E8679" s="21" t="s">
        <v>16</v>
      </c>
      <c r="F8679" s="21">
        <v>20210101</v>
      </c>
      <c r="G8679" s="21" t="s">
        <v>17</v>
      </c>
      <c r="H8679" s="21" t="s">
        <v>73</v>
      </c>
      <c r="I8679" s="21" t="s">
        <v>91</v>
      </c>
      <c r="J8679" s="21">
        <v>1.44</v>
      </c>
      <c r="K8679" s="21" t="s">
        <v>20</v>
      </c>
      <c r="L8679">
        <f t="shared" si="157"/>
        <v>2</v>
      </c>
      <c r="M8679">
        <f>MATCH(H:H,价格表!$B$4:$B$35,0)</f>
        <v>7</v>
      </c>
      <c r="N8679" s="27">
        <f>IF(J8679&lt;=0.3,INDEX(价格表!$B$4:$I$31,M8679,2),IF(AND(J8679&gt;0.3,J8679&lt;=1),INDEX(价格表!$B$4:$I$31,M8679,3),IF(AND(J8679&gt;1,J8679&lt;=2.2),INDEX(价格表!$B$4:$I$31,M8679,4),IF(AND(J8679&gt;2.2,J8679&lt;=3.3),INDEX(价格表!$B$4:$I$31,M8679,5),IF(AND(J8679&gt;3.3,J8679&lt;=4),INDEX(价格表!$B$4:$I$31,M8679,6),IF(AND(J8679&gt;4,J8679&lt;=5.5),INDEX(价格表!$B$4:$I$31,M8679,7),IF(J8679&gt;5.5,2.6+INDEX(价格表!$B$4:$I$31,M8679,8)*L8679)))))))</f>
        <v>2.15</v>
      </c>
    </row>
    <row r="8680" spans="1:14">
      <c r="A8680" s="20">
        <v>4311221400653</v>
      </c>
      <c r="B8680" s="18" t="s">
        <v>16</v>
      </c>
      <c r="C8680" s="21">
        <v>20201222</v>
      </c>
      <c r="D8680" s="21">
        <v>610538201209</v>
      </c>
      <c r="E8680" s="21" t="s">
        <v>16</v>
      </c>
      <c r="F8680" s="21">
        <v>20210101</v>
      </c>
      <c r="G8680" s="21" t="s">
        <v>17</v>
      </c>
      <c r="H8680" s="21" t="s">
        <v>73</v>
      </c>
      <c r="I8680" s="21" t="s">
        <v>366</v>
      </c>
      <c r="J8680" s="21">
        <v>1.48</v>
      </c>
      <c r="K8680" s="21" t="s">
        <v>20</v>
      </c>
      <c r="L8680">
        <f t="shared" si="157"/>
        <v>2</v>
      </c>
      <c r="M8680">
        <f>MATCH(H:H,价格表!$B$4:$B$35,0)</f>
        <v>7</v>
      </c>
      <c r="N8680" s="27">
        <f>IF(J8680&lt;=0.3,INDEX(价格表!$B$4:$I$31,M8680,2),IF(AND(J8680&gt;0.3,J8680&lt;=1),INDEX(价格表!$B$4:$I$31,M8680,3),IF(AND(J8680&gt;1,J8680&lt;=2.2),INDEX(价格表!$B$4:$I$31,M8680,4),IF(AND(J8680&gt;2.2,J8680&lt;=3.3),INDEX(价格表!$B$4:$I$31,M8680,5),IF(AND(J8680&gt;3.3,J8680&lt;=4),INDEX(价格表!$B$4:$I$31,M8680,6),IF(AND(J8680&gt;4,J8680&lt;=5.5),INDEX(价格表!$B$4:$I$31,M8680,7),IF(J8680&gt;5.5,2.6+INDEX(价格表!$B$4:$I$31,M8680,8)*L8680)))))))</f>
        <v>2.15</v>
      </c>
    </row>
    <row r="8681" spans="1:14">
      <c r="A8681" s="20">
        <v>4311221400654</v>
      </c>
      <c r="B8681" s="18" t="s">
        <v>16</v>
      </c>
      <c r="C8681" s="21">
        <v>20201222</v>
      </c>
      <c r="D8681" s="21">
        <v>610538201209</v>
      </c>
      <c r="E8681" s="21" t="s">
        <v>16</v>
      </c>
      <c r="F8681" s="21">
        <v>20210101</v>
      </c>
      <c r="G8681" s="21" t="s">
        <v>17</v>
      </c>
      <c r="H8681" s="21" t="s">
        <v>27</v>
      </c>
      <c r="I8681" s="21" t="s">
        <v>211</v>
      </c>
      <c r="J8681" s="21">
        <v>1.46</v>
      </c>
      <c r="K8681" s="21" t="s">
        <v>20</v>
      </c>
      <c r="L8681">
        <f t="shared" si="157"/>
        <v>2</v>
      </c>
      <c r="M8681">
        <f>MATCH(H:H,价格表!$B$4:$B$35,0)</f>
        <v>3</v>
      </c>
      <c r="N8681" s="27">
        <f>IF(J8681&lt;=0.3,INDEX(价格表!$B$4:$I$31,M8681,2),IF(AND(J8681&gt;0.3,J8681&lt;=1),INDEX(价格表!$B$4:$I$31,M8681,3),IF(AND(J8681&gt;1,J8681&lt;=2.2),INDEX(价格表!$B$4:$I$31,M8681,4),IF(AND(J8681&gt;2.2,J8681&lt;=3.3),INDEX(价格表!$B$4:$I$31,M8681,5),IF(AND(J8681&gt;3.3,J8681&lt;=4),INDEX(价格表!$B$4:$I$31,M8681,6),IF(AND(J8681&gt;4,J8681&lt;=5.5),INDEX(价格表!$B$4:$I$31,M8681,7),IF(J8681&gt;5.5,2.6+INDEX(价格表!$B$4:$I$31,M8681,8)*L8681)))))))</f>
        <v>2.15</v>
      </c>
    </row>
    <row r="8682" spans="1:14">
      <c r="A8682" s="20">
        <v>4311221400701</v>
      </c>
      <c r="B8682" s="18" t="s">
        <v>16</v>
      </c>
      <c r="C8682" s="21">
        <v>20201222</v>
      </c>
      <c r="D8682" s="21">
        <v>610538201209</v>
      </c>
      <c r="E8682" s="21" t="s">
        <v>16</v>
      </c>
      <c r="F8682" s="21">
        <v>20210101</v>
      </c>
      <c r="G8682" s="21" t="s">
        <v>17</v>
      </c>
      <c r="H8682" s="21" t="s">
        <v>30</v>
      </c>
      <c r="I8682" s="21" t="s">
        <v>31</v>
      </c>
      <c r="J8682" s="21">
        <v>1.44</v>
      </c>
      <c r="K8682" s="21" t="s">
        <v>20</v>
      </c>
      <c r="L8682">
        <f t="shared" si="157"/>
        <v>2</v>
      </c>
      <c r="M8682">
        <f>MATCH(H:H,价格表!$B$4:$B$35,0)</f>
        <v>16</v>
      </c>
      <c r="N8682" s="27">
        <f>IF(J8682&lt;=0.3,INDEX(价格表!$B$4:$I$31,M8682,2),IF(AND(J8682&gt;0.3,J8682&lt;=1),INDEX(价格表!$B$4:$I$31,M8682,3),IF(AND(J8682&gt;1,J8682&lt;=2.2),INDEX(价格表!$B$4:$I$31,M8682,4),IF(AND(J8682&gt;2.2,J8682&lt;=3.3),INDEX(价格表!$B$4:$I$31,M8682,5),IF(AND(J8682&gt;3.3,J8682&lt;=4),INDEX(价格表!$B$4:$I$31,M8682,6),IF(AND(J8682&gt;4,J8682&lt;=5.5),INDEX(价格表!$B$4:$I$31,M8682,7),IF(J8682&gt;5.5,2.6+INDEX(价格表!$B$4:$I$31,M8682,8)*L8682)))))))</f>
        <v>2.15</v>
      </c>
    </row>
    <row r="8683" spans="1:14">
      <c r="A8683" s="20">
        <v>4311221400702</v>
      </c>
      <c r="B8683" s="18" t="s">
        <v>16</v>
      </c>
      <c r="C8683" s="21">
        <v>20201222</v>
      </c>
      <c r="D8683" s="21">
        <v>610538201209</v>
      </c>
      <c r="E8683" s="21" t="s">
        <v>16</v>
      </c>
      <c r="F8683" s="21">
        <v>20210101</v>
      </c>
      <c r="G8683" s="21" t="s">
        <v>17</v>
      </c>
      <c r="H8683" s="21" t="s">
        <v>45</v>
      </c>
      <c r="I8683" s="21" t="s">
        <v>48</v>
      </c>
      <c r="J8683" s="21">
        <v>1.44</v>
      </c>
      <c r="K8683" s="21" t="s">
        <v>20</v>
      </c>
      <c r="L8683">
        <f t="shared" si="157"/>
        <v>2</v>
      </c>
      <c r="M8683">
        <f>MATCH(H:H,价格表!$B$4:$B$35,0)</f>
        <v>9</v>
      </c>
      <c r="N8683" s="27">
        <f>IF(J8683&lt;=0.3,INDEX(价格表!$B$4:$I$31,M8683,2),IF(AND(J8683&gt;0.3,J8683&lt;=1),INDEX(价格表!$B$4:$I$31,M8683,3),IF(AND(J8683&gt;1,J8683&lt;=2.2),INDEX(价格表!$B$4:$I$31,M8683,4),IF(AND(J8683&gt;2.2,J8683&lt;=3.3),INDEX(价格表!$B$4:$I$31,M8683,5),IF(AND(J8683&gt;3.3,J8683&lt;=4),INDEX(价格表!$B$4:$I$31,M8683,6),IF(AND(J8683&gt;4,J8683&lt;=5.5),INDEX(价格表!$B$4:$I$31,M8683,7),IF(J8683&gt;5.5,2.6+INDEX(价格表!$B$4:$I$31,M8683,8)*L8683)))))))</f>
        <v>2.15</v>
      </c>
    </row>
    <row r="8684" spans="1:14">
      <c r="A8684" s="20">
        <v>4311221400703</v>
      </c>
      <c r="B8684" s="18" t="s">
        <v>16</v>
      </c>
      <c r="C8684" s="21">
        <v>20201222</v>
      </c>
      <c r="D8684" s="21">
        <v>610538201209</v>
      </c>
      <c r="E8684" s="21" t="s">
        <v>16</v>
      </c>
      <c r="F8684" s="21">
        <v>20210101</v>
      </c>
      <c r="G8684" s="21" t="s">
        <v>17</v>
      </c>
      <c r="H8684" s="21" t="s">
        <v>23</v>
      </c>
      <c r="I8684" s="21" t="s">
        <v>258</v>
      </c>
      <c r="J8684" s="21">
        <v>1.44</v>
      </c>
      <c r="K8684" s="21" t="s">
        <v>20</v>
      </c>
      <c r="L8684">
        <f t="shared" si="157"/>
        <v>2</v>
      </c>
      <c r="M8684">
        <f>MATCH(H:H,价格表!$B$4:$B$35,0)</f>
        <v>15</v>
      </c>
      <c r="N8684" s="27">
        <f>IF(J8684&lt;=0.3,INDEX(价格表!$B$4:$I$31,M8684,2),IF(AND(J8684&gt;0.3,J8684&lt;=1),INDEX(价格表!$B$4:$I$31,M8684,3),IF(AND(J8684&gt;1,J8684&lt;=2.2),INDEX(价格表!$B$4:$I$31,M8684,4),IF(AND(J8684&gt;2.2,J8684&lt;=3.3),INDEX(价格表!$B$4:$I$31,M8684,5),IF(AND(J8684&gt;3.3,J8684&lt;=4),INDEX(价格表!$B$4:$I$31,M8684,6),IF(AND(J8684&gt;4,J8684&lt;=5.5),INDEX(价格表!$B$4:$I$31,M8684,7),IF(J8684&gt;5.5,2.6+INDEX(价格表!$B$4:$I$31,M8684,8)*L8684)))))))</f>
        <v>2.15</v>
      </c>
    </row>
    <row r="8685" spans="1:14">
      <c r="A8685" s="20">
        <v>4311221400704</v>
      </c>
      <c r="B8685" s="18" t="s">
        <v>16</v>
      </c>
      <c r="C8685" s="21">
        <v>20201222</v>
      </c>
      <c r="D8685" s="21">
        <v>610538201209</v>
      </c>
      <c r="E8685" s="21" t="s">
        <v>16</v>
      </c>
      <c r="F8685" s="21">
        <v>20210101</v>
      </c>
      <c r="G8685" s="21" t="s">
        <v>17</v>
      </c>
      <c r="H8685" s="21" t="s">
        <v>27</v>
      </c>
      <c r="I8685" s="21" t="s">
        <v>49</v>
      </c>
      <c r="J8685" s="21">
        <v>1.44</v>
      </c>
      <c r="K8685" s="21" t="s">
        <v>20</v>
      </c>
      <c r="L8685">
        <f t="shared" si="157"/>
        <v>2</v>
      </c>
      <c r="M8685">
        <f>MATCH(H:H,价格表!$B$4:$B$35,0)</f>
        <v>3</v>
      </c>
      <c r="N8685" s="27">
        <f>IF(J8685&lt;=0.3,INDEX(价格表!$B$4:$I$31,M8685,2),IF(AND(J8685&gt;0.3,J8685&lt;=1),INDEX(价格表!$B$4:$I$31,M8685,3),IF(AND(J8685&gt;1,J8685&lt;=2.2),INDEX(价格表!$B$4:$I$31,M8685,4),IF(AND(J8685&gt;2.2,J8685&lt;=3.3),INDEX(价格表!$B$4:$I$31,M8685,5),IF(AND(J8685&gt;3.3,J8685&lt;=4),INDEX(价格表!$B$4:$I$31,M8685,6),IF(AND(J8685&gt;4,J8685&lt;=5.5),INDEX(价格表!$B$4:$I$31,M8685,7),IF(J8685&gt;5.5,2.6+INDEX(价格表!$B$4:$I$31,M8685,8)*L8685)))))))</f>
        <v>2.15</v>
      </c>
    </row>
    <row r="8686" spans="1:14">
      <c r="A8686" s="20">
        <v>4311221400705</v>
      </c>
      <c r="B8686" s="18" t="s">
        <v>16</v>
      </c>
      <c r="C8686" s="21">
        <v>20201222</v>
      </c>
      <c r="D8686" s="21">
        <v>610538201209</v>
      </c>
      <c r="E8686" s="21" t="s">
        <v>16</v>
      </c>
      <c r="F8686" s="21">
        <v>20210101</v>
      </c>
      <c r="G8686" s="21" t="s">
        <v>17</v>
      </c>
      <c r="H8686" s="21" t="s">
        <v>66</v>
      </c>
      <c r="I8686" s="21" t="s">
        <v>230</v>
      </c>
      <c r="J8686" s="21">
        <v>1.44</v>
      </c>
      <c r="K8686" s="21" t="s">
        <v>20</v>
      </c>
      <c r="L8686">
        <f t="shared" si="157"/>
        <v>2</v>
      </c>
      <c r="M8686">
        <f>MATCH(H:H,价格表!$B$4:$B$35,0)</f>
        <v>17</v>
      </c>
      <c r="N8686" s="27">
        <f>IF(J8686&lt;=0.3,INDEX(价格表!$B$4:$I$31,M8686,2),IF(AND(J8686&gt;0.3,J8686&lt;=1),INDEX(价格表!$B$4:$I$31,M8686,3),IF(AND(J8686&gt;1,J8686&lt;=2.2),INDEX(价格表!$B$4:$I$31,M8686,4),IF(AND(J8686&gt;2.2,J8686&lt;=3.3),INDEX(价格表!$B$4:$I$31,M8686,5),IF(AND(J8686&gt;3.3,J8686&lt;=4),INDEX(价格表!$B$4:$I$31,M8686,6),IF(AND(J8686&gt;4,J8686&lt;=5.5),INDEX(价格表!$B$4:$I$31,M8686,7),IF(J8686&gt;5.5,2.6+INDEX(价格表!$B$4:$I$31,M8686,8)*L8686)))))))</f>
        <v>2.15</v>
      </c>
    </row>
    <row r="8687" spans="1:14">
      <c r="A8687" s="20">
        <v>4311221400708</v>
      </c>
      <c r="B8687" s="18" t="s">
        <v>16</v>
      </c>
      <c r="C8687" s="21">
        <v>20201222</v>
      </c>
      <c r="D8687" s="21">
        <v>610538201209</v>
      </c>
      <c r="E8687" s="21" t="s">
        <v>16</v>
      </c>
      <c r="F8687" s="21">
        <v>20210101</v>
      </c>
      <c r="G8687" s="21" t="s">
        <v>17</v>
      </c>
      <c r="H8687" s="21" t="s">
        <v>45</v>
      </c>
      <c r="I8687" s="21" t="s">
        <v>46</v>
      </c>
      <c r="J8687" s="21">
        <v>1.44</v>
      </c>
      <c r="K8687" s="21" t="s">
        <v>20</v>
      </c>
      <c r="L8687">
        <f t="shared" si="157"/>
        <v>2</v>
      </c>
      <c r="M8687">
        <f>MATCH(H:H,价格表!$B$4:$B$35,0)</f>
        <v>9</v>
      </c>
      <c r="N8687" s="27">
        <f>IF(J8687&lt;=0.3,INDEX(价格表!$B$4:$I$31,M8687,2),IF(AND(J8687&gt;0.3,J8687&lt;=1),INDEX(价格表!$B$4:$I$31,M8687,3),IF(AND(J8687&gt;1,J8687&lt;=2.2),INDEX(价格表!$B$4:$I$31,M8687,4),IF(AND(J8687&gt;2.2,J8687&lt;=3.3),INDEX(价格表!$B$4:$I$31,M8687,5),IF(AND(J8687&gt;3.3,J8687&lt;=4),INDEX(价格表!$B$4:$I$31,M8687,6),IF(AND(J8687&gt;4,J8687&lt;=5.5),INDEX(价格表!$B$4:$I$31,M8687,7),IF(J8687&gt;5.5,2.6+INDEX(价格表!$B$4:$I$31,M8687,8)*L8687)))))))</f>
        <v>2.15</v>
      </c>
    </row>
    <row r="8688" spans="1:14">
      <c r="A8688" s="20">
        <v>4311221400709</v>
      </c>
      <c r="B8688" s="18" t="s">
        <v>16</v>
      </c>
      <c r="C8688" s="21">
        <v>20201222</v>
      </c>
      <c r="D8688" s="21">
        <v>610538201209</v>
      </c>
      <c r="E8688" s="21" t="s">
        <v>16</v>
      </c>
      <c r="F8688" s="21">
        <v>20210101</v>
      </c>
      <c r="G8688" s="21" t="s">
        <v>17</v>
      </c>
      <c r="H8688" s="21" t="s">
        <v>39</v>
      </c>
      <c r="I8688" s="21" t="s">
        <v>81</v>
      </c>
      <c r="J8688" s="21">
        <v>1.45</v>
      </c>
      <c r="K8688" s="21" t="s">
        <v>20</v>
      </c>
      <c r="L8688">
        <f t="shared" si="157"/>
        <v>2</v>
      </c>
      <c r="M8688">
        <f>MATCH(H:H,价格表!$B$4:$B$35,0)</f>
        <v>23</v>
      </c>
      <c r="N8688" s="27">
        <f>IF(J8688&lt;=0.3,INDEX(价格表!$B$4:$I$31,M8688,2),IF(AND(J8688&gt;0.3,J8688&lt;=1),INDEX(价格表!$B$4:$I$31,M8688,3),IF(AND(J8688&gt;1,J8688&lt;=2.2),INDEX(价格表!$B$4:$I$31,M8688,4),IF(AND(J8688&gt;2.2,J8688&lt;=3.3),INDEX(价格表!$B$4:$I$31,M8688,5),IF(AND(J8688&gt;3.3,J8688&lt;=4),INDEX(价格表!$B$4:$I$31,M8688,6),IF(AND(J8688&gt;4,J8688&lt;=5.5),INDEX(价格表!$B$4:$I$31,M8688,7),IF(J8688&gt;5.5,2.6+INDEX(价格表!$B$4:$I$31,M8688,8)*L8688)))))))</f>
        <v>2.15</v>
      </c>
    </row>
    <row r="8689" spans="1:14">
      <c r="A8689" s="20">
        <v>4311221400710</v>
      </c>
      <c r="B8689" s="18" t="s">
        <v>16</v>
      </c>
      <c r="C8689" s="21">
        <v>20201222</v>
      </c>
      <c r="D8689" s="21">
        <v>610538201209</v>
      </c>
      <c r="E8689" s="21" t="s">
        <v>16</v>
      </c>
      <c r="F8689" s="21">
        <v>20210101</v>
      </c>
      <c r="G8689" s="21" t="s">
        <v>17</v>
      </c>
      <c r="H8689" s="21" t="s">
        <v>27</v>
      </c>
      <c r="I8689" s="21" t="s">
        <v>210</v>
      </c>
      <c r="J8689" s="21">
        <v>1.44</v>
      </c>
      <c r="K8689" s="21" t="s">
        <v>20</v>
      </c>
      <c r="L8689">
        <f t="shared" si="157"/>
        <v>2</v>
      </c>
      <c r="M8689">
        <f>MATCH(H:H,价格表!$B$4:$B$35,0)</f>
        <v>3</v>
      </c>
      <c r="N8689" s="27">
        <f>IF(J8689&lt;=0.3,INDEX(价格表!$B$4:$I$31,M8689,2),IF(AND(J8689&gt;0.3,J8689&lt;=1),INDEX(价格表!$B$4:$I$31,M8689,3),IF(AND(J8689&gt;1,J8689&lt;=2.2),INDEX(价格表!$B$4:$I$31,M8689,4),IF(AND(J8689&gt;2.2,J8689&lt;=3.3),INDEX(价格表!$B$4:$I$31,M8689,5),IF(AND(J8689&gt;3.3,J8689&lt;=4),INDEX(价格表!$B$4:$I$31,M8689,6),IF(AND(J8689&gt;4,J8689&lt;=5.5),INDEX(价格表!$B$4:$I$31,M8689,7),IF(J8689&gt;5.5,2.6+INDEX(价格表!$B$4:$I$31,M8689,8)*L8689)))))))</f>
        <v>2.15</v>
      </c>
    </row>
    <row r="8690" spans="1:14">
      <c r="A8690" s="20">
        <v>4311221401663</v>
      </c>
      <c r="B8690" s="18" t="s">
        <v>16</v>
      </c>
      <c r="C8690" s="21">
        <v>20201222</v>
      </c>
      <c r="D8690" s="21">
        <v>610538201209</v>
      </c>
      <c r="E8690" s="21" t="s">
        <v>16</v>
      </c>
      <c r="F8690" s="21">
        <v>20210101</v>
      </c>
      <c r="G8690" s="21" t="s">
        <v>17</v>
      </c>
      <c r="H8690" s="21" t="s">
        <v>21</v>
      </c>
      <c r="I8690" s="21" t="s">
        <v>228</v>
      </c>
      <c r="J8690" s="21">
        <v>1.44</v>
      </c>
      <c r="K8690" s="21" t="s">
        <v>20</v>
      </c>
      <c r="L8690">
        <f t="shared" si="157"/>
        <v>2</v>
      </c>
      <c r="M8690">
        <f>MATCH(H:H,价格表!$B$4:$B$35,0)</f>
        <v>20</v>
      </c>
      <c r="N8690" s="27">
        <f>IF(J8690&lt;=0.3,INDEX(价格表!$B$4:$I$31,M8690,2),IF(AND(J8690&gt;0.3,J8690&lt;=1),INDEX(价格表!$B$4:$I$31,M8690,3),IF(AND(J8690&gt;1,J8690&lt;=2.2),INDEX(价格表!$B$4:$I$31,M8690,4),IF(AND(J8690&gt;2.2,J8690&lt;=3.3),INDEX(价格表!$B$4:$I$31,M8690,5),IF(AND(J8690&gt;3.3,J8690&lt;=4),INDEX(价格表!$B$4:$I$31,M8690,6),IF(AND(J8690&gt;4,J8690&lt;=5.5),INDEX(价格表!$B$4:$I$31,M8690,7),IF(J8690&gt;5.5,2.6+INDEX(价格表!$B$4:$I$31,M8690,8)*L8690)))))))</f>
        <v>2.15</v>
      </c>
    </row>
    <row r="8691" spans="1:14">
      <c r="A8691" s="20">
        <v>4311221401673</v>
      </c>
      <c r="B8691" s="18" t="s">
        <v>16</v>
      </c>
      <c r="C8691" s="21">
        <v>20201222</v>
      </c>
      <c r="D8691" s="21">
        <v>610538201209</v>
      </c>
      <c r="E8691" s="21" t="s">
        <v>16</v>
      </c>
      <c r="F8691" s="21">
        <v>20210101</v>
      </c>
      <c r="G8691" s="21" t="s">
        <v>17</v>
      </c>
      <c r="H8691" s="21" t="s">
        <v>50</v>
      </c>
      <c r="I8691" s="21" t="s">
        <v>77</v>
      </c>
      <c r="J8691" s="21">
        <v>1.44</v>
      </c>
      <c r="K8691" s="21" t="s">
        <v>20</v>
      </c>
      <c r="L8691">
        <f t="shared" si="157"/>
        <v>2</v>
      </c>
      <c r="M8691">
        <f>MATCH(H:H,价格表!$B$4:$B$35,0)</f>
        <v>4</v>
      </c>
      <c r="N8691" s="27">
        <f>IF(J8691&lt;=0.3,INDEX(价格表!$B$4:$I$31,M8691,2),IF(AND(J8691&gt;0.3,J8691&lt;=1),INDEX(价格表!$B$4:$I$31,M8691,3),IF(AND(J8691&gt;1,J8691&lt;=2.2),INDEX(价格表!$B$4:$I$31,M8691,4),IF(AND(J8691&gt;2.2,J8691&lt;=3.3),INDEX(价格表!$B$4:$I$31,M8691,5),IF(AND(J8691&gt;3.3,J8691&lt;=4),INDEX(价格表!$B$4:$I$31,M8691,6),IF(AND(J8691&gt;4,J8691&lt;=5.5),INDEX(价格表!$B$4:$I$31,M8691,7),IF(J8691&gt;5.5,2.6+INDEX(价格表!$B$4:$I$31,M8691,8)*L8691)))))))</f>
        <v>2.15</v>
      </c>
    </row>
    <row r="8692" spans="1:14">
      <c r="A8692" s="20">
        <v>4311221406294</v>
      </c>
      <c r="B8692" s="18" t="s">
        <v>16</v>
      </c>
      <c r="C8692" s="21">
        <v>20201222</v>
      </c>
      <c r="D8692" s="21">
        <v>610538201209</v>
      </c>
      <c r="E8692" s="21" t="s">
        <v>16</v>
      </c>
      <c r="F8692" s="21">
        <v>20210101</v>
      </c>
      <c r="G8692" s="21" t="s">
        <v>17</v>
      </c>
      <c r="H8692" s="21" t="s">
        <v>50</v>
      </c>
      <c r="I8692" s="21" t="s">
        <v>177</v>
      </c>
      <c r="J8692" s="21">
        <v>3.28</v>
      </c>
      <c r="K8692" s="21" t="s">
        <v>20</v>
      </c>
      <c r="L8692">
        <f t="shared" si="157"/>
        <v>4</v>
      </c>
      <c r="M8692">
        <f>MATCH(H:H,价格表!$B$4:$B$35,0)</f>
        <v>4</v>
      </c>
      <c r="N8692" s="27">
        <f>IF(J8692&lt;=0.3,INDEX(价格表!$B$4:$I$31,M8692,2),IF(AND(J8692&gt;0.3,J8692&lt;=1),INDEX(价格表!$B$4:$I$31,M8692,3),IF(AND(J8692&gt;1,J8692&lt;=2.2),INDEX(价格表!$B$4:$I$31,M8692,4),IF(AND(J8692&gt;2.2,J8692&lt;=3.3),INDEX(价格表!$B$4:$I$31,M8692,5),IF(AND(J8692&gt;3.3,J8692&lt;=4),INDEX(价格表!$B$4:$I$31,M8692,6),IF(AND(J8692&gt;4,J8692&lt;=5.5),INDEX(价格表!$B$4:$I$31,M8692,7),IF(J8692&gt;5.5,2.6+INDEX(价格表!$B$4:$I$31,M8692,8)*L8692)))))))</f>
        <v>2.5</v>
      </c>
    </row>
    <row r="8693" spans="1:14">
      <c r="A8693" s="20">
        <v>4311221406296</v>
      </c>
      <c r="B8693" s="18" t="s">
        <v>16</v>
      </c>
      <c r="C8693" s="21">
        <v>20201222</v>
      </c>
      <c r="D8693" s="21">
        <v>610538201209</v>
      </c>
      <c r="E8693" s="21" t="s">
        <v>16</v>
      </c>
      <c r="F8693" s="21">
        <v>20210101</v>
      </c>
      <c r="G8693" s="21" t="s">
        <v>17</v>
      </c>
      <c r="H8693" s="21" t="s">
        <v>88</v>
      </c>
      <c r="I8693" s="21" t="s">
        <v>96</v>
      </c>
      <c r="J8693" s="21">
        <v>1.44</v>
      </c>
      <c r="K8693" s="21" t="s">
        <v>20</v>
      </c>
      <c r="L8693">
        <f t="shared" si="157"/>
        <v>2</v>
      </c>
      <c r="M8693">
        <f>MATCH(H:H,价格表!$B$4:$B$35,0)</f>
        <v>19</v>
      </c>
      <c r="N8693" s="27">
        <f>IF(J8693&lt;=0.3,INDEX(价格表!$B$4:$I$31,M8693,2),IF(AND(J8693&gt;0.3,J8693&lt;=1),INDEX(价格表!$B$4:$I$31,M8693,3),IF(AND(J8693&gt;1,J8693&lt;=2.2),INDEX(价格表!$B$4:$I$31,M8693,4),IF(AND(J8693&gt;2.2,J8693&lt;=3.3),INDEX(价格表!$B$4:$I$31,M8693,5),IF(AND(J8693&gt;3.3,J8693&lt;=4),INDEX(价格表!$B$4:$I$31,M8693,6),IF(AND(J8693&gt;4,J8693&lt;=5.5),INDEX(价格表!$B$4:$I$31,M8693,7),IF(J8693&gt;5.5,2.6+INDEX(价格表!$B$4:$I$31,M8693,8)*L8693)))))))</f>
        <v>2.15</v>
      </c>
    </row>
    <row r="8694" spans="1:14">
      <c r="A8694" s="20">
        <v>4311221406297</v>
      </c>
      <c r="B8694" s="18" t="s">
        <v>16</v>
      </c>
      <c r="C8694" s="21">
        <v>20201222</v>
      </c>
      <c r="D8694" s="21">
        <v>610538201209</v>
      </c>
      <c r="E8694" s="21" t="s">
        <v>16</v>
      </c>
      <c r="F8694" s="21">
        <v>20210101</v>
      </c>
      <c r="G8694" s="21" t="s">
        <v>17</v>
      </c>
      <c r="H8694" s="21" t="s">
        <v>21</v>
      </c>
      <c r="I8694" s="21" t="s">
        <v>181</v>
      </c>
      <c r="J8694" s="21">
        <v>1.44</v>
      </c>
      <c r="K8694" s="21" t="s">
        <v>20</v>
      </c>
      <c r="L8694">
        <f t="shared" si="157"/>
        <v>2</v>
      </c>
      <c r="M8694">
        <f>MATCH(H:H,价格表!$B$4:$B$35,0)</f>
        <v>20</v>
      </c>
      <c r="N8694" s="27">
        <f>IF(J8694&lt;=0.3,INDEX(价格表!$B$4:$I$31,M8694,2),IF(AND(J8694&gt;0.3,J8694&lt;=1),INDEX(价格表!$B$4:$I$31,M8694,3),IF(AND(J8694&gt;1,J8694&lt;=2.2),INDEX(价格表!$B$4:$I$31,M8694,4),IF(AND(J8694&gt;2.2,J8694&lt;=3.3),INDEX(价格表!$B$4:$I$31,M8694,5),IF(AND(J8694&gt;3.3,J8694&lt;=4),INDEX(价格表!$B$4:$I$31,M8694,6),IF(AND(J8694&gt;4,J8694&lt;=5.5),INDEX(价格表!$B$4:$I$31,M8694,7),IF(J8694&gt;5.5,2.6+INDEX(价格表!$B$4:$I$31,M8694,8)*L8694)))))))</f>
        <v>2.15</v>
      </c>
    </row>
    <row r="8695" spans="1:14">
      <c r="A8695" s="20">
        <v>4311221406298</v>
      </c>
      <c r="B8695" s="18" t="s">
        <v>16</v>
      </c>
      <c r="C8695" s="21">
        <v>20201222</v>
      </c>
      <c r="D8695" s="21">
        <v>610538201209</v>
      </c>
      <c r="E8695" s="21" t="s">
        <v>16</v>
      </c>
      <c r="F8695" s="21">
        <v>20210101</v>
      </c>
      <c r="G8695" s="21" t="s">
        <v>17</v>
      </c>
      <c r="H8695" s="21" t="s">
        <v>88</v>
      </c>
      <c r="I8695" s="21" t="s">
        <v>101</v>
      </c>
      <c r="J8695" s="21">
        <v>1.44</v>
      </c>
      <c r="K8695" s="21" t="s">
        <v>20</v>
      </c>
      <c r="L8695">
        <f t="shared" si="157"/>
        <v>2</v>
      </c>
      <c r="M8695">
        <f>MATCH(H:H,价格表!$B$4:$B$35,0)</f>
        <v>19</v>
      </c>
      <c r="N8695" s="27">
        <f>IF(J8695&lt;=0.3,INDEX(价格表!$B$4:$I$31,M8695,2),IF(AND(J8695&gt;0.3,J8695&lt;=1),INDEX(价格表!$B$4:$I$31,M8695,3),IF(AND(J8695&gt;1,J8695&lt;=2.2),INDEX(价格表!$B$4:$I$31,M8695,4),IF(AND(J8695&gt;2.2,J8695&lt;=3.3),INDEX(价格表!$B$4:$I$31,M8695,5),IF(AND(J8695&gt;3.3,J8695&lt;=4),INDEX(价格表!$B$4:$I$31,M8695,6),IF(AND(J8695&gt;4,J8695&lt;=5.5),INDEX(价格表!$B$4:$I$31,M8695,7),IF(J8695&gt;5.5,2.6+INDEX(价格表!$B$4:$I$31,M8695,8)*L8695)))))))</f>
        <v>2.15</v>
      </c>
    </row>
    <row r="8696" spans="1:14">
      <c r="A8696" s="20">
        <v>4311221406299</v>
      </c>
      <c r="B8696" s="18" t="s">
        <v>16</v>
      </c>
      <c r="C8696" s="21">
        <v>20201222</v>
      </c>
      <c r="D8696" s="21">
        <v>610538201209</v>
      </c>
      <c r="E8696" s="21" t="s">
        <v>16</v>
      </c>
      <c r="F8696" s="21">
        <v>20210101</v>
      </c>
      <c r="G8696" s="21" t="s">
        <v>17</v>
      </c>
      <c r="H8696" s="21" t="s">
        <v>75</v>
      </c>
      <c r="I8696" s="21" t="s">
        <v>111</v>
      </c>
      <c r="J8696" s="21">
        <v>1.51</v>
      </c>
      <c r="K8696" s="21" t="s">
        <v>20</v>
      </c>
      <c r="L8696">
        <f t="shared" si="157"/>
        <v>2</v>
      </c>
      <c r="M8696">
        <f>MATCH(H:H,价格表!$B$4:$B$35,0)</f>
        <v>24</v>
      </c>
      <c r="N8696" s="27">
        <f>IF(J8696&lt;=0.3,INDEX(价格表!$B$4:$I$31,M8696,2),IF(AND(J8696&gt;0.3,J8696&lt;=1),INDEX(价格表!$B$4:$I$31,M8696,3),IF(AND(J8696&gt;1,J8696&lt;=2.2),INDEX(价格表!$B$4:$I$31,M8696,4),IF(AND(J8696&gt;2.2,J8696&lt;=3.3),INDEX(价格表!$B$4:$I$31,M8696,5),IF(AND(J8696&gt;3.3,J8696&lt;=4),INDEX(价格表!$B$4:$I$31,M8696,6),IF(AND(J8696&gt;4,J8696&lt;=5.5),INDEX(价格表!$B$4:$I$31,M8696,7),IF(J8696&gt;5.5,2.6+INDEX(价格表!$B$4:$I$31,M8696,8)*L8696)))))))</f>
        <v>2.15</v>
      </c>
    </row>
    <row r="8697" spans="1:14">
      <c r="A8697" s="20">
        <v>4311221406300</v>
      </c>
      <c r="B8697" s="18" t="s">
        <v>16</v>
      </c>
      <c r="C8697" s="21">
        <v>20201222</v>
      </c>
      <c r="D8697" s="21">
        <v>610538201209</v>
      </c>
      <c r="E8697" s="21" t="s">
        <v>16</v>
      </c>
      <c r="F8697" s="21">
        <v>20210101</v>
      </c>
      <c r="G8697" s="21" t="s">
        <v>17</v>
      </c>
      <c r="H8697" s="21" t="s">
        <v>73</v>
      </c>
      <c r="I8697" s="21" t="s">
        <v>180</v>
      </c>
      <c r="J8697" s="21">
        <v>3.3</v>
      </c>
      <c r="K8697" s="21" t="s">
        <v>20</v>
      </c>
      <c r="L8697">
        <f t="shared" si="157"/>
        <v>4</v>
      </c>
      <c r="M8697">
        <f>MATCH(H:H,价格表!$B$4:$B$35,0)</f>
        <v>7</v>
      </c>
      <c r="N8697" s="27">
        <f>IF(J8697&lt;=0.3,INDEX(价格表!$B$4:$I$31,M8697,2),IF(AND(J8697&gt;0.3,J8697&lt;=1),INDEX(价格表!$B$4:$I$31,M8697,3),IF(AND(J8697&gt;1,J8697&lt;=2.2),INDEX(价格表!$B$4:$I$31,M8697,4),IF(AND(J8697&gt;2.2,J8697&lt;=3.3),INDEX(价格表!$B$4:$I$31,M8697,5),IF(AND(J8697&gt;3.3,J8697&lt;=4),INDEX(价格表!$B$4:$I$31,M8697,6),IF(AND(J8697&gt;4,J8697&lt;=5.5),INDEX(价格表!$B$4:$I$31,M8697,7),IF(J8697&gt;5.5,2.6+INDEX(价格表!$B$4:$I$31,M8697,8)*L8697)))))))</f>
        <v>2.5</v>
      </c>
    </row>
    <row r="8698" spans="1:14">
      <c r="A8698" s="20">
        <v>4311221406301</v>
      </c>
      <c r="B8698" s="18" t="s">
        <v>16</v>
      </c>
      <c r="C8698" s="21">
        <v>20201222</v>
      </c>
      <c r="D8698" s="21">
        <v>610538201209</v>
      </c>
      <c r="E8698" s="21" t="s">
        <v>16</v>
      </c>
      <c r="F8698" s="21">
        <v>20210101</v>
      </c>
      <c r="G8698" s="21" t="s">
        <v>17</v>
      </c>
      <c r="H8698" s="21" t="s">
        <v>88</v>
      </c>
      <c r="I8698" s="21" t="s">
        <v>101</v>
      </c>
      <c r="J8698" s="21">
        <v>1.44</v>
      </c>
      <c r="K8698" s="21" t="s">
        <v>20</v>
      </c>
      <c r="L8698">
        <f t="shared" si="157"/>
        <v>2</v>
      </c>
      <c r="M8698">
        <f>MATCH(H:H,价格表!$B$4:$B$35,0)</f>
        <v>19</v>
      </c>
      <c r="N8698" s="27">
        <f>IF(J8698&lt;=0.3,INDEX(价格表!$B$4:$I$31,M8698,2),IF(AND(J8698&gt;0.3,J8698&lt;=1),INDEX(价格表!$B$4:$I$31,M8698,3),IF(AND(J8698&gt;1,J8698&lt;=2.2),INDEX(价格表!$B$4:$I$31,M8698,4),IF(AND(J8698&gt;2.2,J8698&lt;=3.3),INDEX(价格表!$B$4:$I$31,M8698,5),IF(AND(J8698&gt;3.3,J8698&lt;=4),INDEX(价格表!$B$4:$I$31,M8698,6),IF(AND(J8698&gt;4,J8698&lt;=5.5),INDEX(价格表!$B$4:$I$31,M8698,7),IF(J8698&gt;5.5,2.6+INDEX(价格表!$B$4:$I$31,M8698,8)*L8698)))))))</f>
        <v>2.15</v>
      </c>
    </row>
    <row r="8699" spans="1:14">
      <c r="A8699" s="20">
        <v>4311221406302</v>
      </c>
      <c r="B8699" s="18" t="s">
        <v>16</v>
      </c>
      <c r="C8699" s="21">
        <v>20201222</v>
      </c>
      <c r="D8699" s="21">
        <v>610538201209</v>
      </c>
      <c r="E8699" s="21" t="s">
        <v>16</v>
      </c>
      <c r="F8699" s="21">
        <v>20210101</v>
      </c>
      <c r="G8699" s="21" t="s">
        <v>17</v>
      </c>
      <c r="H8699" s="21" t="s">
        <v>21</v>
      </c>
      <c r="I8699" s="21" t="s">
        <v>279</v>
      </c>
      <c r="J8699" s="21">
        <v>1.44</v>
      </c>
      <c r="K8699" s="21" t="s">
        <v>20</v>
      </c>
      <c r="L8699">
        <f t="shared" si="157"/>
        <v>2</v>
      </c>
      <c r="M8699">
        <f>MATCH(H:H,价格表!$B$4:$B$35,0)</f>
        <v>20</v>
      </c>
      <c r="N8699" s="27">
        <f>IF(J8699&lt;=0.3,INDEX(价格表!$B$4:$I$31,M8699,2),IF(AND(J8699&gt;0.3,J8699&lt;=1),INDEX(价格表!$B$4:$I$31,M8699,3),IF(AND(J8699&gt;1,J8699&lt;=2.2),INDEX(价格表!$B$4:$I$31,M8699,4),IF(AND(J8699&gt;2.2,J8699&lt;=3.3),INDEX(价格表!$B$4:$I$31,M8699,5),IF(AND(J8699&gt;3.3,J8699&lt;=4),INDEX(价格表!$B$4:$I$31,M8699,6),IF(AND(J8699&gt;4,J8699&lt;=5.5),INDEX(价格表!$B$4:$I$31,M8699,7),IF(J8699&gt;5.5,2.6+INDEX(价格表!$B$4:$I$31,M8699,8)*L8699)))))))</f>
        <v>2.15</v>
      </c>
    </row>
    <row r="8700" spans="1:14">
      <c r="A8700" s="20">
        <v>4311221406303</v>
      </c>
      <c r="B8700" s="18" t="s">
        <v>16</v>
      </c>
      <c r="C8700" s="21">
        <v>20201222</v>
      </c>
      <c r="D8700" s="21">
        <v>610538201209</v>
      </c>
      <c r="E8700" s="21" t="s">
        <v>16</v>
      </c>
      <c r="F8700" s="21">
        <v>20210101</v>
      </c>
      <c r="G8700" s="21" t="s">
        <v>17</v>
      </c>
      <c r="H8700" s="21" t="s">
        <v>21</v>
      </c>
      <c r="I8700" s="21" t="s">
        <v>163</v>
      </c>
      <c r="J8700" s="21">
        <v>1.44</v>
      </c>
      <c r="K8700" s="21" t="s">
        <v>20</v>
      </c>
      <c r="L8700">
        <f t="shared" si="157"/>
        <v>2</v>
      </c>
      <c r="M8700">
        <f>MATCH(H:H,价格表!$B$4:$B$35,0)</f>
        <v>20</v>
      </c>
      <c r="N8700" s="27">
        <f>IF(J8700&lt;=0.3,INDEX(价格表!$B$4:$I$31,M8700,2),IF(AND(J8700&gt;0.3,J8700&lt;=1),INDEX(价格表!$B$4:$I$31,M8700,3),IF(AND(J8700&gt;1,J8700&lt;=2.2),INDEX(价格表!$B$4:$I$31,M8700,4),IF(AND(J8700&gt;2.2,J8700&lt;=3.3),INDEX(价格表!$B$4:$I$31,M8700,5),IF(AND(J8700&gt;3.3,J8700&lt;=4),INDEX(价格表!$B$4:$I$31,M8700,6),IF(AND(J8700&gt;4,J8700&lt;=5.5),INDEX(价格表!$B$4:$I$31,M8700,7),IF(J8700&gt;5.5,2.6+INDEX(价格表!$B$4:$I$31,M8700,8)*L8700)))))))</f>
        <v>2.15</v>
      </c>
    </row>
    <row r="8701" spans="1:14">
      <c r="A8701" s="20">
        <v>4311221413657</v>
      </c>
      <c r="B8701" s="18" t="s">
        <v>16</v>
      </c>
      <c r="C8701" s="21">
        <v>20201222</v>
      </c>
      <c r="D8701" s="21">
        <v>610538201209</v>
      </c>
      <c r="E8701" s="21" t="s">
        <v>16</v>
      </c>
      <c r="F8701" s="21">
        <v>20210101</v>
      </c>
      <c r="G8701" s="21" t="s">
        <v>17</v>
      </c>
      <c r="H8701" s="21" t="s">
        <v>73</v>
      </c>
      <c r="I8701" s="21" t="s">
        <v>92</v>
      </c>
      <c r="J8701" s="21">
        <v>1.52</v>
      </c>
      <c r="K8701" s="21" t="s">
        <v>20</v>
      </c>
      <c r="L8701">
        <f t="shared" si="157"/>
        <v>2</v>
      </c>
      <c r="M8701">
        <f>MATCH(H:H,价格表!$B$4:$B$35,0)</f>
        <v>7</v>
      </c>
      <c r="N8701" s="27">
        <f>IF(J8701&lt;=0.3,INDEX(价格表!$B$4:$I$31,M8701,2),IF(AND(J8701&gt;0.3,J8701&lt;=1),INDEX(价格表!$B$4:$I$31,M8701,3),IF(AND(J8701&gt;1,J8701&lt;=2.2),INDEX(价格表!$B$4:$I$31,M8701,4),IF(AND(J8701&gt;2.2,J8701&lt;=3.3),INDEX(价格表!$B$4:$I$31,M8701,5),IF(AND(J8701&gt;3.3,J8701&lt;=4),INDEX(价格表!$B$4:$I$31,M8701,6),IF(AND(J8701&gt;4,J8701&lt;=5.5),INDEX(价格表!$B$4:$I$31,M8701,7),IF(J8701&gt;5.5,2.6+INDEX(价格表!$B$4:$I$31,M8701,8)*L8701)))))))</f>
        <v>2.15</v>
      </c>
    </row>
    <row r="8702" spans="1:14">
      <c r="A8702" s="20">
        <v>4311221413764</v>
      </c>
      <c r="B8702" s="18" t="s">
        <v>16</v>
      </c>
      <c r="C8702" s="21">
        <v>20201222</v>
      </c>
      <c r="D8702" s="21">
        <v>610538201209</v>
      </c>
      <c r="E8702" s="21" t="s">
        <v>16</v>
      </c>
      <c r="F8702" s="21">
        <v>20210101</v>
      </c>
      <c r="G8702" s="21" t="s">
        <v>17</v>
      </c>
      <c r="H8702" s="21" t="s">
        <v>27</v>
      </c>
      <c r="I8702" s="21" t="s">
        <v>28</v>
      </c>
      <c r="J8702" s="21">
        <v>0.08</v>
      </c>
      <c r="K8702" s="21" t="s">
        <v>20</v>
      </c>
      <c r="L8702">
        <f t="shared" si="157"/>
        <v>1</v>
      </c>
      <c r="M8702">
        <f>MATCH(H:H,价格表!$B$4:$B$35,0)</f>
        <v>3</v>
      </c>
      <c r="N8702" s="27">
        <f>IF(J8702&lt;=0.3,INDEX(价格表!$B$4:$I$31,M8702,2),IF(AND(J8702&gt;0.3,J8702&lt;=1),INDEX(价格表!$B$4:$I$31,M8702,3),IF(AND(J8702&gt;1,J8702&lt;=2.2),INDEX(价格表!$B$4:$I$31,M8702,4),IF(AND(J8702&gt;2.2,J8702&lt;=3.3),INDEX(价格表!$B$4:$I$31,M8702,5),IF(AND(J8702&gt;3.3,J8702&lt;=4),INDEX(价格表!$B$4:$I$31,M8702,6),IF(AND(J8702&gt;4,J8702&lt;=5.5),INDEX(价格表!$B$4:$I$31,M8702,7),IF(J8702&gt;5.5,2.6+INDEX(价格表!$B$4:$I$31,M8702,8)*L8702)))))))</f>
        <v>1.65</v>
      </c>
    </row>
    <row r="8703" spans="1:14">
      <c r="A8703" s="20">
        <v>4311221415239</v>
      </c>
      <c r="B8703" s="18" t="s">
        <v>16</v>
      </c>
      <c r="C8703" s="21">
        <v>20201222</v>
      </c>
      <c r="D8703" s="21">
        <v>610538201209</v>
      </c>
      <c r="E8703" s="21" t="s">
        <v>16</v>
      </c>
      <c r="F8703" s="21">
        <v>20210101</v>
      </c>
      <c r="G8703" s="21" t="s">
        <v>17</v>
      </c>
      <c r="H8703" s="21" t="s">
        <v>73</v>
      </c>
      <c r="I8703" s="21" t="s">
        <v>80</v>
      </c>
      <c r="J8703" s="21">
        <v>1.44</v>
      </c>
      <c r="K8703" s="21" t="s">
        <v>20</v>
      </c>
      <c r="L8703">
        <f t="shared" si="157"/>
        <v>2</v>
      </c>
      <c r="M8703">
        <f>MATCH(H:H,价格表!$B$4:$B$35,0)</f>
        <v>7</v>
      </c>
      <c r="N8703" s="27">
        <f>IF(J8703&lt;=0.3,INDEX(价格表!$B$4:$I$31,M8703,2),IF(AND(J8703&gt;0.3,J8703&lt;=1),INDEX(价格表!$B$4:$I$31,M8703,3),IF(AND(J8703&gt;1,J8703&lt;=2.2),INDEX(价格表!$B$4:$I$31,M8703,4),IF(AND(J8703&gt;2.2,J8703&lt;=3.3),INDEX(价格表!$B$4:$I$31,M8703,5),IF(AND(J8703&gt;3.3,J8703&lt;=4),INDEX(价格表!$B$4:$I$31,M8703,6),IF(AND(J8703&gt;4,J8703&lt;=5.5),INDEX(价格表!$B$4:$I$31,M8703,7),IF(J8703&gt;5.5,2.6+INDEX(价格表!$B$4:$I$31,M8703,8)*L8703)))))))</f>
        <v>2.15</v>
      </c>
    </row>
    <row r="8704" spans="1:14">
      <c r="A8704" s="20">
        <v>4311221415240</v>
      </c>
      <c r="B8704" s="18" t="s">
        <v>16</v>
      </c>
      <c r="C8704" s="21">
        <v>20201222</v>
      </c>
      <c r="D8704" s="21">
        <v>610538201209</v>
      </c>
      <c r="E8704" s="21" t="s">
        <v>16</v>
      </c>
      <c r="F8704" s="21">
        <v>20210101</v>
      </c>
      <c r="G8704" s="21" t="s">
        <v>17</v>
      </c>
      <c r="H8704" s="21" t="s">
        <v>18</v>
      </c>
      <c r="I8704" s="21" t="s">
        <v>278</v>
      </c>
      <c r="J8704" s="21">
        <v>1.44</v>
      </c>
      <c r="K8704" s="21" t="s">
        <v>20</v>
      </c>
      <c r="L8704">
        <f t="shared" si="157"/>
        <v>2</v>
      </c>
      <c r="M8704">
        <f>MATCH(H:H,价格表!$B$4:$B$35,0)</f>
        <v>1</v>
      </c>
      <c r="N8704" s="27">
        <f>IF(J8704&lt;=0.3,INDEX(价格表!$B$4:$I$31,M8704,2),IF(AND(J8704&gt;0.3,J8704&lt;=1),INDEX(价格表!$B$4:$I$31,M8704,3),IF(AND(J8704&gt;1,J8704&lt;=2.2),INDEX(价格表!$B$4:$I$31,M8704,4),IF(AND(J8704&gt;2.2,J8704&lt;=3.3),INDEX(价格表!$B$4:$I$31,M8704,5),IF(AND(J8704&gt;3.3,J8704&lt;=4),INDEX(价格表!$B$4:$I$31,M8704,6),IF(AND(J8704&gt;4,J8704&lt;=5.5),INDEX(价格表!$B$4:$I$31,M8704,7),IF(J8704&gt;5.5,2.6+INDEX(价格表!$B$4:$I$31,M8704,8)*L8704)))))))</f>
        <v>2.15</v>
      </c>
    </row>
    <row r="8705" spans="1:14">
      <c r="A8705" s="20">
        <v>4311221415241</v>
      </c>
      <c r="B8705" s="18" t="s">
        <v>16</v>
      </c>
      <c r="C8705" s="21">
        <v>20201222</v>
      </c>
      <c r="D8705" s="21">
        <v>610538201209</v>
      </c>
      <c r="E8705" s="21" t="s">
        <v>16</v>
      </c>
      <c r="F8705" s="21">
        <v>20210101</v>
      </c>
      <c r="G8705" s="21" t="s">
        <v>17</v>
      </c>
      <c r="H8705" s="21" t="s">
        <v>23</v>
      </c>
      <c r="I8705" s="21" t="s">
        <v>32</v>
      </c>
      <c r="J8705" s="21">
        <v>1.44</v>
      </c>
      <c r="K8705" s="21" t="s">
        <v>20</v>
      </c>
      <c r="L8705">
        <f t="shared" si="157"/>
        <v>2</v>
      </c>
      <c r="M8705">
        <f>MATCH(H:H,价格表!$B$4:$B$35,0)</f>
        <v>15</v>
      </c>
      <c r="N8705" s="27">
        <f>IF(J8705&lt;=0.3,INDEX(价格表!$B$4:$I$31,M8705,2),IF(AND(J8705&gt;0.3,J8705&lt;=1),INDEX(价格表!$B$4:$I$31,M8705,3),IF(AND(J8705&gt;1,J8705&lt;=2.2),INDEX(价格表!$B$4:$I$31,M8705,4),IF(AND(J8705&gt;2.2,J8705&lt;=3.3),INDEX(价格表!$B$4:$I$31,M8705,5),IF(AND(J8705&gt;3.3,J8705&lt;=4),INDEX(价格表!$B$4:$I$31,M8705,6),IF(AND(J8705&gt;4,J8705&lt;=5.5),INDEX(价格表!$B$4:$I$31,M8705,7),IF(J8705&gt;5.5,2.6+INDEX(价格表!$B$4:$I$31,M8705,8)*L8705)))))))</f>
        <v>2.15</v>
      </c>
    </row>
    <row r="8706" spans="1:14">
      <c r="A8706" s="20">
        <v>4311221415242</v>
      </c>
      <c r="B8706" s="18" t="s">
        <v>16</v>
      </c>
      <c r="C8706" s="21">
        <v>20201222</v>
      </c>
      <c r="D8706" s="21">
        <v>610538201209</v>
      </c>
      <c r="E8706" s="21" t="s">
        <v>16</v>
      </c>
      <c r="F8706" s="21">
        <v>20210101</v>
      </c>
      <c r="G8706" s="21" t="s">
        <v>17</v>
      </c>
      <c r="H8706" s="21" t="s">
        <v>43</v>
      </c>
      <c r="I8706" s="21" t="s">
        <v>287</v>
      </c>
      <c r="J8706" s="21">
        <v>1.44</v>
      </c>
      <c r="K8706" s="21" t="s">
        <v>20</v>
      </c>
      <c r="L8706">
        <f t="shared" si="157"/>
        <v>2</v>
      </c>
      <c r="M8706">
        <f>MATCH(H:H,价格表!$B$4:$B$35,0)</f>
        <v>10</v>
      </c>
      <c r="N8706" s="27">
        <f>IF(J8706&lt;=0.3,INDEX(价格表!$B$4:$I$31,M8706,2),IF(AND(J8706&gt;0.3,J8706&lt;=1),INDEX(价格表!$B$4:$I$31,M8706,3),IF(AND(J8706&gt;1,J8706&lt;=2.2),INDEX(价格表!$B$4:$I$31,M8706,4),IF(AND(J8706&gt;2.2,J8706&lt;=3.3),INDEX(价格表!$B$4:$I$31,M8706,5),IF(AND(J8706&gt;3.3,J8706&lt;=4),INDEX(价格表!$B$4:$I$31,M8706,6),IF(AND(J8706&gt;4,J8706&lt;=5.5),INDEX(价格表!$B$4:$I$31,M8706,7),IF(J8706&gt;5.5,2.6+INDEX(价格表!$B$4:$I$31,M8706,8)*L8706)))))))</f>
        <v>2.15</v>
      </c>
    </row>
    <row r="8707" spans="1:14">
      <c r="A8707" s="20">
        <v>4311221415245</v>
      </c>
      <c r="B8707" s="18" t="s">
        <v>16</v>
      </c>
      <c r="C8707" s="21">
        <v>20201222</v>
      </c>
      <c r="D8707" s="21">
        <v>610538201209</v>
      </c>
      <c r="E8707" s="21" t="s">
        <v>16</v>
      </c>
      <c r="F8707" s="21">
        <v>20210101</v>
      </c>
      <c r="G8707" s="21" t="s">
        <v>17</v>
      </c>
      <c r="H8707" s="21" t="s">
        <v>23</v>
      </c>
      <c r="I8707" s="21" t="s">
        <v>98</v>
      </c>
      <c r="J8707" s="21">
        <v>1.44</v>
      </c>
      <c r="K8707" s="21" t="s">
        <v>20</v>
      </c>
      <c r="L8707">
        <f t="shared" si="157"/>
        <v>2</v>
      </c>
      <c r="M8707">
        <f>MATCH(H:H,价格表!$B$4:$B$35,0)</f>
        <v>15</v>
      </c>
      <c r="N8707" s="27">
        <f>IF(J8707&lt;=0.3,INDEX(价格表!$B$4:$I$31,M8707,2),IF(AND(J8707&gt;0.3,J8707&lt;=1),INDEX(价格表!$B$4:$I$31,M8707,3),IF(AND(J8707&gt;1,J8707&lt;=2.2),INDEX(价格表!$B$4:$I$31,M8707,4),IF(AND(J8707&gt;2.2,J8707&lt;=3.3),INDEX(价格表!$B$4:$I$31,M8707,5),IF(AND(J8707&gt;3.3,J8707&lt;=4),INDEX(价格表!$B$4:$I$31,M8707,6),IF(AND(J8707&gt;4,J8707&lt;=5.5),INDEX(价格表!$B$4:$I$31,M8707,7),IF(J8707&gt;5.5,2.6+INDEX(价格表!$B$4:$I$31,M8707,8)*L8707)))))))</f>
        <v>2.15</v>
      </c>
    </row>
    <row r="8708" spans="1:14">
      <c r="A8708" s="20">
        <v>4311221415246</v>
      </c>
      <c r="B8708" s="18" t="s">
        <v>16</v>
      </c>
      <c r="C8708" s="21">
        <v>20201222</v>
      </c>
      <c r="D8708" s="21">
        <v>610538201209</v>
      </c>
      <c r="E8708" s="21" t="s">
        <v>16</v>
      </c>
      <c r="F8708" s="21">
        <v>20210101</v>
      </c>
      <c r="G8708" s="21" t="s">
        <v>17</v>
      </c>
      <c r="H8708" s="21" t="s">
        <v>73</v>
      </c>
      <c r="I8708" s="21" t="s">
        <v>231</v>
      </c>
      <c r="J8708" s="21">
        <v>1.47</v>
      </c>
      <c r="K8708" s="21" t="s">
        <v>20</v>
      </c>
      <c r="L8708">
        <f t="shared" ref="L8708:L8771" si="158">ROUNDUP(J8708,0)</f>
        <v>2</v>
      </c>
      <c r="M8708">
        <f>MATCH(H:H,价格表!$B$4:$B$35,0)</f>
        <v>7</v>
      </c>
      <c r="N8708" s="27">
        <f>IF(J8708&lt;=0.3,INDEX(价格表!$B$4:$I$31,M8708,2),IF(AND(J8708&gt;0.3,J8708&lt;=1),INDEX(价格表!$B$4:$I$31,M8708,3),IF(AND(J8708&gt;1,J8708&lt;=2.2),INDEX(价格表!$B$4:$I$31,M8708,4),IF(AND(J8708&gt;2.2,J8708&lt;=3.3),INDEX(价格表!$B$4:$I$31,M8708,5),IF(AND(J8708&gt;3.3,J8708&lt;=4),INDEX(价格表!$B$4:$I$31,M8708,6),IF(AND(J8708&gt;4,J8708&lt;=5.5),INDEX(价格表!$B$4:$I$31,M8708,7),IF(J8708&gt;5.5,2.6+INDEX(价格表!$B$4:$I$31,M8708,8)*L8708)))))))</f>
        <v>2.15</v>
      </c>
    </row>
    <row r="8709" spans="1:14">
      <c r="A8709" s="20">
        <v>4311221415247</v>
      </c>
      <c r="B8709" s="18" t="s">
        <v>16</v>
      </c>
      <c r="C8709" s="21">
        <v>20201222</v>
      </c>
      <c r="D8709" s="21">
        <v>610538201209</v>
      </c>
      <c r="E8709" s="21" t="s">
        <v>16</v>
      </c>
      <c r="F8709" s="21">
        <v>20210101</v>
      </c>
      <c r="G8709" s="21" t="s">
        <v>17</v>
      </c>
      <c r="H8709" s="21" t="s">
        <v>35</v>
      </c>
      <c r="I8709" s="21" t="s">
        <v>102</v>
      </c>
      <c r="J8709" s="21">
        <v>3.26</v>
      </c>
      <c r="K8709" s="21" t="s">
        <v>20</v>
      </c>
      <c r="L8709">
        <f t="shared" si="158"/>
        <v>4</v>
      </c>
      <c r="M8709">
        <f>MATCH(H:H,价格表!$B$4:$B$35,0)</f>
        <v>22</v>
      </c>
      <c r="N8709" s="27">
        <f>IF(J8709&lt;=0.3,INDEX(价格表!$B$4:$I$31,M8709,2),IF(AND(J8709&gt;0.3,J8709&lt;=1),INDEX(价格表!$B$4:$I$31,M8709,3),IF(AND(J8709&gt;1,J8709&lt;=2.2),INDEX(价格表!$B$4:$I$31,M8709,4),IF(AND(J8709&gt;2.2,J8709&lt;=3.3),INDEX(价格表!$B$4:$I$31,M8709,5),IF(AND(J8709&gt;3.3,J8709&lt;=4),INDEX(价格表!$B$4:$I$31,M8709,6),IF(AND(J8709&gt;4,J8709&lt;=5.5),INDEX(价格表!$B$4:$I$31,M8709,7),IF(J8709&gt;5.5,2.6+INDEX(价格表!$B$4:$I$31,M8709,8)*L8709)))))))</f>
        <v>2.5</v>
      </c>
    </row>
    <row r="8710" spans="1:14">
      <c r="A8710" s="20">
        <v>4311221415596</v>
      </c>
      <c r="B8710" s="18" t="s">
        <v>16</v>
      </c>
      <c r="C8710" s="21">
        <v>20201222</v>
      </c>
      <c r="D8710" s="21">
        <v>610538201209</v>
      </c>
      <c r="E8710" s="21" t="s">
        <v>16</v>
      </c>
      <c r="F8710" s="21">
        <v>20210101</v>
      </c>
      <c r="G8710" s="21" t="s">
        <v>17</v>
      </c>
      <c r="H8710" s="21" t="s">
        <v>18</v>
      </c>
      <c r="I8710" s="21" t="s">
        <v>139</v>
      </c>
      <c r="J8710" s="21">
        <v>1.46</v>
      </c>
      <c r="K8710" s="21" t="s">
        <v>20</v>
      </c>
      <c r="L8710">
        <f t="shared" si="158"/>
        <v>2</v>
      </c>
      <c r="M8710">
        <f>MATCH(H:H,价格表!$B$4:$B$35,0)</f>
        <v>1</v>
      </c>
      <c r="N8710" s="27">
        <f>IF(J8710&lt;=0.3,INDEX(价格表!$B$4:$I$31,M8710,2),IF(AND(J8710&gt;0.3,J8710&lt;=1),INDEX(价格表!$B$4:$I$31,M8710,3),IF(AND(J8710&gt;1,J8710&lt;=2.2),INDEX(价格表!$B$4:$I$31,M8710,4),IF(AND(J8710&gt;2.2,J8710&lt;=3.3),INDEX(价格表!$B$4:$I$31,M8710,5),IF(AND(J8710&gt;3.3,J8710&lt;=4),INDEX(价格表!$B$4:$I$31,M8710,6),IF(AND(J8710&gt;4,J8710&lt;=5.5),INDEX(价格表!$B$4:$I$31,M8710,7),IF(J8710&gt;5.5,2.6+INDEX(价格表!$B$4:$I$31,M8710,8)*L8710)))))))</f>
        <v>2.15</v>
      </c>
    </row>
    <row r="8711" spans="1:14">
      <c r="A8711" s="20">
        <v>4311221415597</v>
      </c>
      <c r="B8711" s="18" t="s">
        <v>16</v>
      </c>
      <c r="C8711" s="21">
        <v>20201222</v>
      </c>
      <c r="D8711" s="21">
        <v>610538201209</v>
      </c>
      <c r="E8711" s="21" t="s">
        <v>16</v>
      </c>
      <c r="F8711" s="21">
        <v>20210101</v>
      </c>
      <c r="G8711" s="21" t="s">
        <v>17</v>
      </c>
      <c r="H8711" s="21" t="s">
        <v>73</v>
      </c>
      <c r="I8711" s="21" t="s">
        <v>93</v>
      </c>
      <c r="J8711" s="21">
        <v>1.84</v>
      </c>
      <c r="K8711" s="21" t="s">
        <v>20</v>
      </c>
      <c r="L8711">
        <f t="shared" si="158"/>
        <v>2</v>
      </c>
      <c r="M8711">
        <f>MATCH(H:H,价格表!$B$4:$B$35,0)</f>
        <v>7</v>
      </c>
      <c r="N8711" s="27">
        <f>IF(J8711&lt;=0.3,INDEX(价格表!$B$4:$I$31,M8711,2),IF(AND(J8711&gt;0.3,J8711&lt;=1),INDEX(价格表!$B$4:$I$31,M8711,3),IF(AND(J8711&gt;1,J8711&lt;=2.2),INDEX(价格表!$B$4:$I$31,M8711,4),IF(AND(J8711&gt;2.2,J8711&lt;=3.3),INDEX(价格表!$B$4:$I$31,M8711,5),IF(AND(J8711&gt;3.3,J8711&lt;=4),INDEX(价格表!$B$4:$I$31,M8711,6),IF(AND(J8711&gt;4,J8711&lt;=5.5),INDEX(价格表!$B$4:$I$31,M8711,7),IF(J8711&gt;5.5,2.6+INDEX(价格表!$B$4:$I$31,M8711,8)*L8711)))))))</f>
        <v>2.15</v>
      </c>
    </row>
    <row r="8712" spans="1:14">
      <c r="A8712" s="20">
        <v>4311221415598</v>
      </c>
      <c r="B8712" s="18" t="s">
        <v>16</v>
      </c>
      <c r="C8712" s="21">
        <v>20201222</v>
      </c>
      <c r="D8712" s="21">
        <v>610538201209</v>
      </c>
      <c r="E8712" s="21" t="s">
        <v>16</v>
      </c>
      <c r="F8712" s="21">
        <v>20210101</v>
      </c>
      <c r="G8712" s="21" t="s">
        <v>17</v>
      </c>
      <c r="H8712" s="21" t="s">
        <v>88</v>
      </c>
      <c r="I8712" s="21" t="s">
        <v>101</v>
      </c>
      <c r="J8712" s="21">
        <v>1.44</v>
      </c>
      <c r="K8712" s="21" t="s">
        <v>20</v>
      </c>
      <c r="L8712">
        <f t="shared" si="158"/>
        <v>2</v>
      </c>
      <c r="M8712">
        <f>MATCH(H:H,价格表!$B$4:$B$35,0)</f>
        <v>19</v>
      </c>
      <c r="N8712" s="27">
        <f>IF(J8712&lt;=0.3,INDEX(价格表!$B$4:$I$31,M8712,2),IF(AND(J8712&gt;0.3,J8712&lt;=1),INDEX(价格表!$B$4:$I$31,M8712,3),IF(AND(J8712&gt;1,J8712&lt;=2.2),INDEX(价格表!$B$4:$I$31,M8712,4),IF(AND(J8712&gt;2.2,J8712&lt;=3.3),INDEX(价格表!$B$4:$I$31,M8712,5),IF(AND(J8712&gt;3.3,J8712&lt;=4),INDEX(价格表!$B$4:$I$31,M8712,6),IF(AND(J8712&gt;4,J8712&lt;=5.5),INDEX(价格表!$B$4:$I$31,M8712,7),IF(J8712&gt;5.5,2.6+INDEX(价格表!$B$4:$I$31,M8712,8)*L8712)))))))</f>
        <v>2.15</v>
      </c>
    </row>
    <row r="8713" spans="1:14">
      <c r="A8713" s="20">
        <v>4311221415600</v>
      </c>
      <c r="B8713" s="18" t="s">
        <v>16</v>
      </c>
      <c r="C8713" s="21">
        <v>20201222</v>
      </c>
      <c r="D8713" s="21">
        <v>610538201209</v>
      </c>
      <c r="E8713" s="21" t="s">
        <v>16</v>
      </c>
      <c r="F8713" s="21">
        <v>20210101</v>
      </c>
      <c r="G8713" s="21" t="s">
        <v>17</v>
      </c>
      <c r="H8713" s="21" t="s">
        <v>45</v>
      </c>
      <c r="I8713" s="21" t="s">
        <v>137</v>
      </c>
      <c r="J8713" s="21">
        <v>1.44</v>
      </c>
      <c r="K8713" s="21" t="s">
        <v>20</v>
      </c>
      <c r="L8713">
        <f t="shared" si="158"/>
        <v>2</v>
      </c>
      <c r="M8713">
        <f>MATCH(H:H,价格表!$B$4:$B$35,0)</f>
        <v>9</v>
      </c>
      <c r="N8713" s="27">
        <f>IF(J8713&lt;=0.3,INDEX(价格表!$B$4:$I$31,M8713,2),IF(AND(J8713&gt;0.3,J8713&lt;=1),INDEX(价格表!$B$4:$I$31,M8713,3),IF(AND(J8713&gt;1,J8713&lt;=2.2),INDEX(价格表!$B$4:$I$31,M8713,4),IF(AND(J8713&gt;2.2,J8713&lt;=3.3),INDEX(价格表!$B$4:$I$31,M8713,5),IF(AND(J8713&gt;3.3,J8713&lt;=4),INDEX(价格表!$B$4:$I$31,M8713,6),IF(AND(J8713&gt;4,J8713&lt;=5.5),INDEX(价格表!$B$4:$I$31,M8713,7),IF(J8713&gt;5.5,2.6+INDEX(价格表!$B$4:$I$31,M8713,8)*L8713)))))))</f>
        <v>2.15</v>
      </c>
    </row>
    <row r="8714" spans="1:14">
      <c r="A8714" s="20">
        <v>4311221415601</v>
      </c>
      <c r="B8714" s="18" t="s">
        <v>16</v>
      </c>
      <c r="C8714" s="21">
        <v>20201222</v>
      </c>
      <c r="D8714" s="21">
        <v>610538201209</v>
      </c>
      <c r="E8714" s="21" t="s">
        <v>16</v>
      </c>
      <c r="F8714" s="21">
        <v>20210101</v>
      </c>
      <c r="G8714" s="21" t="s">
        <v>17</v>
      </c>
      <c r="H8714" s="21" t="s">
        <v>66</v>
      </c>
      <c r="I8714" s="21" t="s">
        <v>67</v>
      </c>
      <c r="J8714" s="21">
        <v>1.44</v>
      </c>
      <c r="K8714" s="21" t="s">
        <v>20</v>
      </c>
      <c r="L8714">
        <f t="shared" si="158"/>
        <v>2</v>
      </c>
      <c r="M8714">
        <f>MATCH(H:H,价格表!$B$4:$B$35,0)</f>
        <v>17</v>
      </c>
      <c r="N8714" s="27">
        <f>IF(J8714&lt;=0.3,INDEX(价格表!$B$4:$I$31,M8714,2),IF(AND(J8714&gt;0.3,J8714&lt;=1),INDEX(价格表!$B$4:$I$31,M8714,3),IF(AND(J8714&gt;1,J8714&lt;=2.2),INDEX(价格表!$B$4:$I$31,M8714,4),IF(AND(J8714&gt;2.2,J8714&lt;=3.3),INDEX(价格表!$B$4:$I$31,M8714,5),IF(AND(J8714&gt;3.3,J8714&lt;=4),INDEX(价格表!$B$4:$I$31,M8714,6),IF(AND(J8714&gt;4,J8714&lt;=5.5),INDEX(价格表!$B$4:$I$31,M8714,7),IF(J8714&gt;5.5,2.6+INDEX(价格表!$B$4:$I$31,M8714,8)*L8714)))))))</f>
        <v>2.15</v>
      </c>
    </row>
    <row r="8715" spans="1:14">
      <c r="A8715" s="20">
        <v>4311221415602</v>
      </c>
      <c r="B8715" s="18" t="s">
        <v>16</v>
      </c>
      <c r="C8715" s="21">
        <v>20201222</v>
      </c>
      <c r="D8715" s="21">
        <v>610538201209</v>
      </c>
      <c r="E8715" s="21" t="s">
        <v>16</v>
      </c>
      <c r="F8715" s="21">
        <v>20210101</v>
      </c>
      <c r="G8715" s="21" t="s">
        <v>17</v>
      </c>
      <c r="H8715" s="21" t="s">
        <v>39</v>
      </c>
      <c r="I8715" s="21" t="s">
        <v>81</v>
      </c>
      <c r="J8715" s="21">
        <v>1.44</v>
      </c>
      <c r="K8715" s="21" t="s">
        <v>20</v>
      </c>
      <c r="L8715">
        <f t="shared" si="158"/>
        <v>2</v>
      </c>
      <c r="M8715">
        <f>MATCH(H:H,价格表!$B$4:$B$35,0)</f>
        <v>23</v>
      </c>
      <c r="N8715" s="27">
        <f>IF(J8715&lt;=0.3,INDEX(价格表!$B$4:$I$31,M8715,2),IF(AND(J8715&gt;0.3,J8715&lt;=1),INDEX(价格表!$B$4:$I$31,M8715,3),IF(AND(J8715&gt;1,J8715&lt;=2.2),INDEX(价格表!$B$4:$I$31,M8715,4),IF(AND(J8715&gt;2.2,J8715&lt;=3.3),INDEX(价格表!$B$4:$I$31,M8715,5),IF(AND(J8715&gt;3.3,J8715&lt;=4),INDEX(价格表!$B$4:$I$31,M8715,6),IF(AND(J8715&gt;4,J8715&lt;=5.5),INDEX(价格表!$B$4:$I$31,M8715,7),IF(J8715&gt;5.5,2.6+INDEX(价格表!$B$4:$I$31,M8715,8)*L8715)))))))</f>
        <v>2.15</v>
      </c>
    </row>
    <row r="8716" spans="1:14">
      <c r="A8716" s="20">
        <v>4311221415603</v>
      </c>
      <c r="B8716" s="18" t="s">
        <v>16</v>
      </c>
      <c r="C8716" s="21">
        <v>20201222</v>
      </c>
      <c r="D8716" s="21">
        <v>610538201209</v>
      </c>
      <c r="E8716" s="21" t="s">
        <v>16</v>
      </c>
      <c r="F8716" s="21">
        <v>20210101</v>
      </c>
      <c r="G8716" s="21" t="s">
        <v>17</v>
      </c>
      <c r="H8716" s="21" t="s">
        <v>23</v>
      </c>
      <c r="I8716" s="21" t="s">
        <v>189</v>
      </c>
      <c r="J8716" s="21">
        <v>1.44</v>
      </c>
      <c r="K8716" s="21" t="s">
        <v>20</v>
      </c>
      <c r="L8716">
        <f t="shared" si="158"/>
        <v>2</v>
      </c>
      <c r="M8716">
        <f>MATCH(H:H,价格表!$B$4:$B$35,0)</f>
        <v>15</v>
      </c>
      <c r="N8716" s="27">
        <f>IF(J8716&lt;=0.3,INDEX(价格表!$B$4:$I$31,M8716,2),IF(AND(J8716&gt;0.3,J8716&lt;=1),INDEX(价格表!$B$4:$I$31,M8716,3),IF(AND(J8716&gt;1,J8716&lt;=2.2),INDEX(价格表!$B$4:$I$31,M8716,4),IF(AND(J8716&gt;2.2,J8716&lt;=3.3),INDEX(价格表!$B$4:$I$31,M8716,5),IF(AND(J8716&gt;3.3,J8716&lt;=4),INDEX(价格表!$B$4:$I$31,M8716,6),IF(AND(J8716&gt;4,J8716&lt;=5.5),INDEX(价格表!$B$4:$I$31,M8716,7),IF(J8716&gt;5.5,2.6+INDEX(价格表!$B$4:$I$31,M8716,8)*L8716)))))))</f>
        <v>2.15</v>
      </c>
    </row>
    <row r="8717" spans="1:14">
      <c r="A8717" s="20">
        <v>4311221415604</v>
      </c>
      <c r="B8717" s="18" t="s">
        <v>16</v>
      </c>
      <c r="C8717" s="21">
        <v>20201222</v>
      </c>
      <c r="D8717" s="21">
        <v>610538201209</v>
      </c>
      <c r="E8717" s="21" t="s">
        <v>16</v>
      </c>
      <c r="F8717" s="21">
        <v>20210101</v>
      </c>
      <c r="G8717" s="21" t="s">
        <v>17</v>
      </c>
      <c r="H8717" s="21" t="s">
        <v>23</v>
      </c>
      <c r="I8717" s="21" t="s">
        <v>258</v>
      </c>
      <c r="J8717" s="21">
        <v>1.44</v>
      </c>
      <c r="K8717" s="21" t="s">
        <v>20</v>
      </c>
      <c r="L8717">
        <f t="shared" si="158"/>
        <v>2</v>
      </c>
      <c r="M8717">
        <f>MATCH(H:H,价格表!$B$4:$B$35,0)</f>
        <v>15</v>
      </c>
      <c r="N8717" s="27">
        <f>IF(J8717&lt;=0.3,INDEX(价格表!$B$4:$I$31,M8717,2),IF(AND(J8717&gt;0.3,J8717&lt;=1),INDEX(价格表!$B$4:$I$31,M8717,3),IF(AND(J8717&gt;1,J8717&lt;=2.2),INDEX(价格表!$B$4:$I$31,M8717,4),IF(AND(J8717&gt;2.2,J8717&lt;=3.3),INDEX(价格表!$B$4:$I$31,M8717,5),IF(AND(J8717&gt;3.3,J8717&lt;=4),INDEX(价格表!$B$4:$I$31,M8717,6),IF(AND(J8717&gt;4,J8717&lt;=5.5),INDEX(价格表!$B$4:$I$31,M8717,7),IF(J8717&gt;5.5,2.6+INDEX(价格表!$B$4:$I$31,M8717,8)*L8717)))))))</f>
        <v>2.15</v>
      </c>
    </row>
    <row r="8718" spans="1:14">
      <c r="A8718" s="20">
        <v>4311221415605</v>
      </c>
      <c r="B8718" s="18" t="s">
        <v>16</v>
      </c>
      <c r="C8718" s="21">
        <v>20201222</v>
      </c>
      <c r="D8718" s="21">
        <v>610538201209</v>
      </c>
      <c r="E8718" s="21" t="s">
        <v>16</v>
      </c>
      <c r="F8718" s="21">
        <v>20210101</v>
      </c>
      <c r="G8718" s="21" t="s">
        <v>17</v>
      </c>
      <c r="H8718" s="21" t="s">
        <v>82</v>
      </c>
      <c r="I8718" s="21" t="s">
        <v>83</v>
      </c>
      <c r="J8718" s="21">
        <v>1.47</v>
      </c>
      <c r="K8718" s="21" t="s">
        <v>20</v>
      </c>
      <c r="L8718">
        <f t="shared" si="158"/>
        <v>2</v>
      </c>
      <c r="M8718">
        <f>MATCH(H:H,价格表!$B$4:$B$35,0)</f>
        <v>2</v>
      </c>
      <c r="N8718" s="27">
        <f>IF(J8718&lt;=0.3,INDEX(价格表!$B$4:$I$31,M8718,2),IF(AND(J8718&gt;0.3,J8718&lt;=1),INDEX(价格表!$B$4:$I$31,M8718,3),IF(AND(J8718&gt;1,J8718&lt;=2.2),INDEX(价格表!$B$4:$I$31,M8718,4),IF(AND(J8718&gt;2.2,J8718&lt;=3.3),INDEX(价格表!$B$4:$I$31,M8718,5),IF(AND(J8718&gt;3.3,J8718&lt;=4),INDEX(价格表!$B$4:$I$31,M8718,6),IF(AND(J8718&gt;4,J8718&lt;=5.5),INDEX(价格表!$B$4:$I$31,M8718,7),IF(J8718&gt;5.5,2.6+INDEX(价格表!$B$4:$I$31,M8718,8)*L8718)))))))</f>
        <v>2.15</v>
      </c>
    </row>
    <row r="8719" spans="1:14">
      <c r="A8719" s="20">
        <v>4311221421942</v>
      </c>
      <c r="B8719" s="18" t="s">
        <v>16</v>
      </c>
      <c r="C8719" s="21">
        <v>20201222</v>
      </c>
      <c r="D8719" s="21">
        <v>610538201209</v>
      </c>
      <c r="E8719" s="21" t="s">
        <v>16</v>
      </c>
      <c r="F8719" s="21">
        <v>20210101</v>
      </c>
      <c r="G8719" s="21" t="s">
        <v>17</v>
      </c>
      <c r="H8719" s="21" t="s">
        <v>45</v>
      </c>
      <c r="I8719" s="21" t="s">
        <v>48</v>
      </c>
      <c r="J8719" s="21">
        <v>1.44</v>
      </c>
      <c r="K8719" s="21" t="s">
        <v>20</v>
      </c>
      <c r="L8719">
        <f t="shared" si="158"/>
        <v>2</v>
      </c>
      <c r="M8719">
        <f>MATCH(H:H,价格表!$B$4:$B$35,0)</f>
        <v>9</v>
      </c>
      <c r="N8719" s="27">
        <f>IF(J8719&lt;=0.3,INDEX(价格表!$B$4:$I$31,M8719,2),IF(AND(J8719&gt;0.3,J8719&lt;=1),INDEX(价格表!$B$4:$I$31,M8719,3),IF(AND(J8719&gt;1,J8719&lt;=2.2),INDEX(价格表!$B$4:$I$31,M8719,4),IF(AND(J8719&gt;2.2,J8719&lt;=3.3),INDEX(价格表!$B$4:$I$31,M8719,5),IF(AND(J8719&gt;3.3,J8719&lt;=4),INDEX(价格表!$B$4:$I$31,M8719,6),IF(AND(J8719&gt;4,J8719&lt;=5.5),INDEX(价格表!$B$4:$I$31,M8719,7),IF(J8719&gt;5.5,2.6+INDEX(价格表!$B$4:$I$31,M8719,8)*L8719)))))))</f>
        <v>2.15</v>
      </c>
    </row>
    <row r="8720" spans="1:14">
      <c r="A8720" s="20">
        <v>4311221421943</v>
      </c>
      <c r="B8720" s="18" t="s">
        <v>16</v>
      </c>
      <c r="C8720" s="21">
        <v>20201222</v>
      </c>
      <c r="D8720" s="21">
        <v>610538201209</v>
      </c>
      <c r="E8720" s="21" t="s">
        <v>16</v>
      </c>
      <c r="F8720" s="21">
        <v>20210101</v>
      </c>
      <c r="G8720" s="21" t="s">
        <v>17</v>
      </c>
      <c r="H8720" s="21" t="s">
        <v>25</v>
      </c>
      <c r="I8720" s="21" t="s">
        <v>26</v>
      </c>
      <c r="J8720" s="21">
        <v>1.44</v>
      </c>
      <c r="K8720" s="21" t="s">
        <v>20</v>
      </c>
      <c r="L8720">
        <f t="shared" si="158"/>
        <v>2</v>
      </c>
      <c r="M8720">
        <f>MATCH(H:H,价格表!$B$4:$B$35,0)</f>
        <v>25</v>
      </c>
      <c r="N8720" s="27">
        <f>IF(J8720&lt;=0.3,INDEX(价格表!$B$4:$I$31,M8720,2),IF(AND(J8720&gt;0.3,J8720&lt;=1),INDEX(价格表!$B$4:$I$31,M8720,3),IF(AND(J8720&gt;1,J8720&lt;=2.2),INDEX(价格表!$B$4:$I$31,M8720,4),IF(AND(J8720&gt;2.2,J8720&lt;=3.3),INDEX(价格表!$B$4:$I$31,M8720,5),IF(AND(J8720&gt;3.3,J8720&lt;=4),INDEX(价格表!$B$4:$I$31,M8720,6),IF(AND(J8720&gt;4,J8720&lt;=5.5),INDEX(价格表!$B$4:$I$31,M8720,7),IF(J8720&gt;5.5,2.6+INDEX(价格表!$B$4:$I$31,M8720,8)*L8720)))))))</f>
        <v>2.15</v>
      </c>
    </row>
    <row r="8721" spans="1:14">
      <c r="A8721" s="20">
        <v>4311221421944</v>
      </c>
      <c r="B8721" s="18" t="s">
        <v>16</v>
      </c>
      <c r="C8721" s="21">
        <v>20201222</v>
      </c>
      <c r="D8721" s="21">
        <v>610538201209</v>
      </c>
      <c r="E8721" s="21" t="s">
        <v>16</v>
      </c>
      <c r="F8721" s="21">
        <v>20210101</v>
      </c>
      <c r="G8721" s="21" t="s">
        <v>17</v>
      </c>
      <c r="H8721" s="21" t="s">
        <v>88</v>
      </c>
      <c r="I8721" s="21" t="s">
        <v>96</v>
      </c>
      <c r="J8721" s="21">
        <v>1.44</v>
      </c>
      <c r="K8721" s="21" t="s">
        <v>20</v>
      </c>
      <c r="L8721">
        <f t="shared" si="158"/>
        <v>2</v>
      </c>
      <c r="M8721">
        <f>MATCH(H:H,价格表!$B$4:$B$35,0)</f>
        <v>19</v>
      </c>
      <c r="N8721" s="27">
        <f>IF(J8721&lt;=0.3,INDEX(价格表!$B$4:$I$31,M8721,2),IF(AND(J8721&gt;0.3,J8721&lt;=1),INDEX(价格表!$B$4:$I$31,M8721,3),IF(AND(J8721&gt;1,J8721&lt;=2.2),INDEX(价格表!$B$4:$I$31,M8721,4),IF(AND(J8721&gt;2.2,J8721&lt;=3.3),INDEX(价格表!$B$4:$I$31,M8721,5),IF(AND(J8721&gt;3.3,J8721&lt;=4),INDEX(价格表!$B$4:$I$31,M8721,6),IF(AND(J8721&gt;4,J8721&lt;=5.5),INDEX(价格表!$B$4:$I$31,M8721,7),IF(J8721&gt;5.5,2.6+INDEX(价格表!$B$4:$I$31,M8721,8)*L8721)))))))</f>
        <v>2.15</v>
      </c>
    </row>
    <row r="8722" spans="1:14">
      <c r="A8722" s="20">
        <v>4311221421945</v>
      </c>
      <c r="B8722" s="18" t="s">
        <v>16</v>
      </c>
      <c r="C8722" s="21">
        <v>20201222</v>
      </c>
      <c r="D8722" s="21">
        <v>610538201209</v>
      </c>
      <c r="E8722" s="21" t="s">
        <v>16</v>
      </c>
      <c r="F8722" s="21">
        <v>20210101</v>
      </c>
      <c r="G8722" s="21" t="s">
        <v>17</v>
      </c>
      <c r="H8722" s="21" t="s">
        <v>45</v>
      </c>
      <c r="I8722" s="21" t="s">
        <v>60</v>
      </c>
      <c r="J8722" s="21">
        <v>1.44</v>
      </c>
      <c r="K8722" s="21" t="s">
        <v>20</v>
      </c>
      <c r="L8722">
        <f t="shared" si="158"/>
        <v>2</v>
      </c>
      <c r="M8722">
        <f>MATCH(H:H,价格表!$B$4:$B$35,0)</f>
        <v>9</v>
      </c>
      <c r="N8722" s="27">
        <f>IF(J8722&lt;=0.3,INDEX(价格表!$B$4:$I$31,M8722,2),IF(AND(J8722&gt;0.3,J8722&lt;=1),INDEX(价格表!$B$4:$I$31,M8722,3),IF(AND(J8722&gt;1,J8722&lt;=2.2),INDEX(价格表!$B$4:$I$31,M8722,4),IF(AND(J8722&gt;2.2,J8722&lt;=3.3),INDEX(价格表!$B$4:$I$31,M8722,5),IF(AND(J8722&gt;3.3,J8722&lt;=4),INDEX(价格表!$B$4:$I$31,M8722,6),IF(AND(J8722&gt;4,J8722&lt;=5.5),INDEX(价格表!$B$4:$I$31,M8722,7),IF(J8722&gt;5.5,2.6+INDEX(价格表!$B$4:$I$31,M8722,8)*L8722)))))))</f>
        <v>2.15</v>
      </c>
    </row>
    <row r="8723" spans="1:14">
      <c r="A8723" s="20">
        <v>4311221421946</v>
      </c>
      <c r="B8723" s="18" t="s">
        <v>16</v>
      </c>
      <c r="C8723" s="21">
        <v>20201222</v>
      </c>
      <c r="D8723" s="21">
        <v>610538201209</v>
      </c>
      <c r="E8723" s="21" t="s">
        <v>16</v>
      </c>
      <c r="F8723" s="21">
        <v>20210101</v>
      </c>
      <c r="G8723" s="21" t="s">
        <v>17</v>
      </c>
      <c r="H8723" s="21" t="s">
        <v>54</v>
      </c>
      <c r="I8723" s="21" t="s">
        <v>78</v>
      </c>
      <c r="J8723" s="21">
        <v>1.44</v>
      </c>
      <c r="K8723" s="21" t="s">
        <v>20</v>
      </c>
      <c r="L8723">
        <f t="shared" si="158"/>
        <v>2</v>
      </c>
      <c r="M8723">
        <f>MATCH(H:H,价格表!$B$4:$B$35,0)</f>
        <v>14</v>
      </c>
      <c r="N8723" s="27">
        <f>IF(J8723&lt;=0.3,INDEX(价格表!$B$4:$I$31,M8723,2),IF(AND(J8723&gt;0.3,J8723&lt;=1),INDEX(价格表!$B$4:$I$31,M8723,3),IF(AND(J8723&gt;1,J8723&lt;=2.2),INDEX(价格表!$B$4:$I$31,M8723,4),IF(AND(J8723&gt;2.2,J8723&lt;=3.3),INDEX(价格表!$B$4:$I$31,M8723,5),IF(AND(J8723&gt;3.3,J8723&lt;=4),INDEX(价格表!$B$4:$I$31,M8723,6),IF(AND(J8723&gt;4,J8723&lt;=5.5),INDEX(价格表!$B$4:$I$31,M8723,7),IF(J8723&gt;5.5,2.6+INDEX(价格表!$B$4:$I$31,M8723,8)*L8723)))))))</f>
        <v>2.15</v>
      </c>
    </row>
    <row r="8724" spans="1:14">
      <c r="A8724" s="20">
        <v>4311221421948</v>
      </c>
      <c r="B8724" s="18" t="s">
        <v>16</v>
      </c>
      <c r="C8724" s="21">
        <v>20201222</v>
      </c>
      <c r="D8724" s="21">
        <v>610538201209</v>
      </c>
      <c r="E8724" s="21" t="s">
        <v>16</v>
      </c>
      <c r="F8724" s="21">
        <v>20210101</v>
      </c>
      <c r="G8724" s="21" t="s">
        <v>17</v>
      </c>
      <c r="H8724" s="21" t="s">
        <v>39</v>
      </c>
      <c r="I8724" s="21" t="s">
        <v>40</v>
      </c>
      <c r="J8724" s="21">
        <v>1.46</v>
      </c>
      <c r="K8724" s="21" t="s">
        <v>20</v>
      </c>
      <c r="L8724">
        <f t="shared" si="158"/>
        <v>2</v>
      </c>
      <c r="M8724">
        <f>MATCH(H:H,价格表!$B$4:$B$35,0)</f>
        <v>23</v>
      </c>
      <c r="N8724" s="27">
        <f>IF(J8724&lt;=0.3,INDEX(价格表!$B$4:$I$31,M8724,2),IF(AND(J8724&gt;0.3,J8724&lt;=1),INDEX(价格表!$B$4:$I$31,M8724,3),IF(AND(J8724&gt;1,J8724&lt;=2.2),INDEX(价格表!$B$4:$I$31,M8724,4),IF(AND(J8724&gt;2.2,J8724&lt;=3.3),INDEX(价格表!$B$4:$I$31,M8724,5),IF(AND(J8724&gt;3.3,J8724&lt;=4),INDEX(价格表!$B$4:$I$31,M8724,6),IF(AND(J8724&gt;4,J8724&lt;=5.5),INDEX(价格表!$B$4:$I$31,M8724,7),IF(J8724&gt;5.5,2.6+INDEX(价格表!$B$4:$I$31,M8724,8)*L8724)))))))</f>
        <v>2.15</v>
      </c>
    </row>
    <row r="8725" spans="1:14">
      <c r="A8725" s="20">
        <v>4311221421949</v>
      </c>
      <c r="B8725" s="18" t="s">
        <v>16</v>
      </c>
      <c r="C8725" s="21">
        <v>20201222</v>
      </c>
      <c r="D8725" s="21">
        <v>610538201209</v>
      </c>
      <c r="E8725" s="21" t="s">
        <v>16</v>
      </c>
      <c r="F8725" s="21">
        <v>20210101</v>
      </c>
      <c r="G8725" s="21" t="s">
        <v>17</v>
      </c>
      <c r="H8725" s="21" t="s">
        <v>35</v>
      </c>
      <c r="I8725" s="21" t="s">
        <v>135</v>
      </c>
      <c r="J8725" s="21">
        <v>1.44</v>
      </c>
      <c r="K8725" s="21" t="s">
        <v>20</v>
      </c>
      <c r="L8725">
        <f t="shared" si="158"/>
        <v>2</v>
      </c>
      <c r="M8725">
        <f>MATCH(H:H,价格表!$B$4:$B$35,0)</f>
        <v>22</v>
      </c>
      <c r="N8725" s="27">
        <f>IF(J8725&lt;=0.3,INDEX(价格表!$B$4:$I$31,M8725,2),IF(AND(J8725&gt;0.3,J8725&lt;=1),INDEX(价格表!$B$4:$I$31,M8725,3),IF(AND(J8725&gt;1,J8725&lt;=2.2),INDEX(价格表!$B$4:$I$31,M8725,4),IF(AND(J8725&gt;2.2,J8725&lt;=3.3),INDEX(价格表!$B$4:$I$31,M8725,5),IF(AND(J8725&gt;3.3,J8725&lt;=4),INDEX(价格表!$B$4:$I$31,M8725,6),IF(AND(J8725&gt;4,J8725&lt;=5.5),INDEX(价格表!$B$4:$I$31,M8725,7),IF(J8725&gt;5.5,2.6+INDEX(价格表!$B$4:$I$31,M8725,8)*L8725)))))))</f>
        <v>2.15</v>
      </c>
    </row>
    <row r="8726" spans="1:14">
      <c r="A8726" s="20">
        <v>4311221421950</v>
      </c>
      <c r="B8726" s="18" t="s">
        <v>16</v>
      </c>
      <c r="C8726" s="21">
        <v>20201222</v>
      </c>
      <c r="D8726" s="21">
        <v>610538201209</v>
      </c>
      <c r="E8726" s="21" t="s">
        <v>16</v>
      </c>
      <c r="F8726" s="21">
        <v>20210101</v>
      </c>
      <c r="G8726" s="21" t="s">
        <v>17</v>
      </c>
      <c r="H8726" s="21" t="s">
        <v>82</v>
      </c>
      <c r="I8726" s="21" t="s">
        <v>83</v>
      </c>
      <c r="J8726" s="21">
        <v>1.44</v>
      </c>
      <c r="K8726" s="21" t="s">
        <v>20</v>
      </c>
      <c r="L8726">
        <f t="shared" si="158"/>
        <v>2</v>
      </c>
      <c r="M8726">
        <f>MATCH(H:H,价格表!$B$4:$B$35,0)</f>
        <v>2</v>
      </c>
      <c r="N8726" s="27">
        <f>IF(J8726&lt;=0.3,INDEX(价格表!$B$4:$I$31,M8726,2),IF(AND(J8726&gt;0.3,J8726&lt;=1),INDEX(价格表!$B$4:$I$31,M8726,3),IF(AND(J8726&gt;1,J8726&lt;=2.2),INDEX(价格表!$B$4:$I$31,M8726,4),IF(AND(J8726&gt;2.2,J8726&lt;=3.3),INDEX(价格表!$B$4:$I$31,M8726,5),IF(AND(J8726&gt;3.3,J8726&lt;=4),INDEX(价格表!$B$4:$I$31,M8726,6),IF(AND(J8726&gt;4,J8726&lt;=5.5),INDEX(价格表!$B$4:$I$31,M8726,7),IF(J8726&gt;5.5,2.6+INDEX(价格表!$B$4:$I$31,M8726,8)*L8726)))))))</f>
        <v>2.15</v>
      </c>
    </row>
    <row r="8727" spans="1:14">
      <c r="A8727" s="20">
        <v>4311221421951</v>
      </c>
      <c r="B8727" s="18" t="s">
        <v>16</v>
      </c>
      <c r="C8727" s="21">
        <v>20201222</v>
      </c>
      <c r="D8727" s="21">
        <v>610538201209</v>
      </c>
      <c r="E8727" s="21" t="s">
        <v>16</v>
      </c>
      <c r="F8727" s="21">
        <v>20210101</v>
      </c>
      <c r="G8727" s="21" t="s">
        <v>17</v>
      </c>
      <c r="H8727" s="21" t="s">
        <v>23</v>
      </c>
      <c r="I8727" s="21" t="s">
        <v>202</v>
      </c>
      <c r="J8727" s="21">
        <v>1.47</v>
      </c>
      <c r="K8727" s="21" t="s">
        <v>20</v>
      </c>
      <c r="L8727">
        <f t="shared" si="158"/>
        <v>2</v>
      </c>
      <c r="M8727">
        <f>MATCH(H:H,价格表!$B$4:$B$35,0)</f>
        <v>15</v>
      </c>
      <c r="N8727" s="27">
        <f>IF(J8727&lt;=0.3,INDEX(价格表!$B$4:$I$31,M8727,2),IF(AND(J8727&gt;0.3,J8727&lt;=1),INDEX(价格表!$B$4:$I$31,M8727,3),IF(AND(J8727&gt;1,J8727&lt;=2.2),INDEX(价格表!$B$4:$I$31,M8727,4),IF(AND(J8727&gt;2.2,J8727&lt;=3.3),INDEX(价格表!$B$4:$I$31,M8727,5),IF(AND(J8727&gt;3.3,J8727&lt;=4),INDEX(价格表!$B$4:$I$31,M8727,6),IF(AND(J8727&gt;4,J8727&lt;=5.5),INDEX(价格表!$B$4:$I$31,M8727,7),IF(J8727&gt;5.5,2.6+INDEX(价格表!$B$4:$I$31,M8727,8)*L8727)))))))</f>
        <v>2.15</v>
      </c>
    </row>
    <row r="8728" spans="1:14">
      <c r="A8728" s="20">
        <v>4311221421969</v>
      </c>
      <c r="B8728" s="18" t="s">
        <v>16</v>
      </c>
      <c r="C8728" s="21">
        <v>20201222</v>
      </c>
      <c r="D8728" s="21">
        <v>610538201209</v>
      </c>
      <c r="E8728" s="21" t="s">
        <v>16</v>
      </c>
      <c r="F8728" s="21">
        <v>20210101</v>
      </c>
      <c r="G8728" s="21" t="s">
        <v>17</v>
      </c>
      <c r="H8728" s="21" t="s">
        <v>27</v>
      </c>
      <c r="I8728" s="21" t="s">
        <v>28</v>
      </c>
      <c r="J8728" s="21">
        <v>1.44</v>
      </c>
      <c r="K8728" s="21" t="s">
        <v>20</v>
      </c>
      <c r="L8728">
        <f t="shared" si="158"/>
        <v>2</v>
      </c>
      <c r="M8728">
        <f>MATCH(H:H,价格表!$B$4:$B$35,0)</f>
        <v>3</v>
      </c>
      <c r="N8728" s="27">
        <f>IF(J8728&lt;=0.3,INDEX(价格表!$B$4:$I$31,M8728,2),IF(AND(J8728&gt;0.3,J8728&lt;=1),INDEX(价格表!$B$4:$I$31,M8728,3),IF(AND(J8728&gt;1,J8728&lt;=2.2),INDEX(价格表!$B$4:$I$31,M8728,4),IF(AND(J8728&gt;2.2,J8728&lt;=3.3),INDEX(价格表!$B$4:$I$31,M8728,5),IF(AND(J8728&gt;3.3,J8728&lt;=4),INDEX(价格表!$B$4:$I$31,M8728,6),IF(AND(J8728&gt;4,J8728&lt;=5.5),INDEX(价格表!$B$4:$I$31,M8728,7),IF(J8728&gt;5.5,2.6+INDEX(价格表!$B$4:$I$31,M8728,8)*L8728)))))))</f>
        <v>2.15</v>
      </c>
    </row>
    <row r="8729" spans="1:14">
      <c r="A8729" s="20">
        <v>4311221421970</v>
      </c>
      <c r="B8729" s="18" t="s">
        <v>16</v>
      </c>
      <c r="C8729" s="21">
        <v>20201222</v>
      </c>
      <c r="D8729" s="21">
        <v>610538201209</v>
      </c>
      <c r="E8729" s="21" t="s">
        <v>16</v>
      </c>
      <c r="F8729" s="21">
        <v>20210101</v>
      </c>
      <c r="G8729" s="21" t="s">
        <v>17</v>
      </c>
      <c r="H8729" s="21" t="s">
        <v>23</v>
      </c>
      <c r="I8729" s="21" t="s">
        <v>98</v>
      </c>
      <c r="J8729" s="21">
        <v>1.44</v>
      </c>
      <c r="K8729" s="21" t="s">
        <v>20</v>
      </c>
      <c r="L8729">
        <f t="shared" si="158"/>
        <v>2</v>
      </c>
      <c r="M8729">
        <f>MATCH(H:H,价格表!$B$4:$B$35,0)</f>
        <v>15</v>
      </c>
      <c r="N8729" s="27">
        <f>IF(J8729&lt;=0.3,INDEX(价格表!$B$4:$I$31,M8729,2),IF(AND(J8729&gt;0.3,J8729&lt;=1),INDEX(价格表!$B$4:$I$31,M8729,3),IF(AND(J8729&gt;1,J8729&lt;=2.2),INDEX(价格表!$B$4:$I$31,M8729,4),IF(AND(J8729&gt;2.2,J8729&lt;=3.3),INDEX(价格表!$B$4:$I$31,M8729,5),IF(AND(J8729&gt;3.3,J8729&lt;=4),INDEX(价格表!$B$4:$I$31,M8729,6),IF(AND(J8729&gt;4,J8729&lt;=5.5),INDEX(价格表!$B$4:$I$31,M8729,7),IF(J8729&gt;5.5,2.6+INDEX(价格表!$B$4:$I$31,M8729,8)*L8729)))))))</f>
        <v>2.15</v>
      </c>
    </row>
    <row r="8730" spans="1:14">
      <c r="A8730" s="20">
        <v>4311221421971</v>
      </c>
      <c r="B8730" s="18" t="s">
        <v>16</v>
      </c>
      <c r="C8730" s="21">
        <v>20201222</v>
      </c>
      <c r="D8730" s="21">
        <v>610538201209</v>
      </c>
      <c r="E8730" s="21" t="s">
        <v>16</v>
      </c>
      <c r="F8730" s="21">
        <v>20210101</v>
      </c>
      <c r="G8730" s="21" t="s">
        <v>17</v>
      </c>
      <c r="H8730" s="21" t="s">
        <v>50</v>
      </c>
      <c r="I8730" s="21" t="s">
        <v>62</v>
      </c>
      <c r="J8730" s="21">
        <v>1.66</v>
      </c>
      <c r="K8730" s="21" t="s">
        <v>20</v>
      </c>
      <c r="L8730">
        <f t="shared" si="158"/>
        <v>2</v>
      </c>
      <c r="M8730">
        <f>MATCH(H:H,价格表!$B$4:$B$35,0)</f>
        <v>4</v>
      </c>
      <c r="N8730" s="27">
        <f>IF(J8730&lt;=0.3,INDEX(价格表!$B$4:$I$31,M8730,2),IF(AND(J8730&gt;0.3,J8730&lt;=1),INDEX(价格表!$B$4:$I$31,M8730,3),IF(AND(J8730&gt;1,J8730&lt;=2.2),INDEX(价格表!$B$4:$I$31,M8730,4),IF(AND(J8730&gt;2.2,J8730&lt;=3.3),INDEX(价格表!$B$4:$I$31,M8730,5),IF(AND(J8730&gt;3.3,J8730&lt;=4),INDEX(价格表!$B$4:$I$31,M8730,6),IF(AND(J8730&gt;4,J8730&lt;=5.5),INDEX(价格表!$B$4:$I$31,M8730,7),IF(J8730&gt;5.5,2.6+INDEX(价格表!$B$4:$I$31,M8730,8)*L8730)))))))</f>
        <v>2.15</v>
      </c>
    </row>
    <row r="8731" spans="1:14">
      <c r="A8731" s="20">
        <v>4311221421972</v>
      </c>
      <c r="B8731" s="18" t="s">
        <v>16</v>
      </c>
      <c r="C8731" s="21">
        <v>20201222</v>
      </c>
      <c r="D8731" s="21">
        <v>610538201209</v>
      </c>
      <c r="E8731" s="21" t="s">
        <v>16</v>
      </c>
      <c r="F8731" s="21">
        <v>20210101</v>
      </c>
      <c r="G8731" s="21" t="s">
        <v>17</v>
      </c>
      <c r="H8731" s="21" t="s">
        <v>33</v>
      </c>
      <c r="I8731" s="21" t="s">
        <v>34</v>
      </c>
      <c r="J8731" s="21">
        <v>1.44</v>
      </c>
      <c r="K8731" s="21" t="s">
        <v>20</v>
      </c>
      <c r="L8731">
        <f t="shared" si="158"/>
        <v>2</v>
      </c>
      <c r="M8731">
        <f>MATCH(H:H,价格表!$B$4:$B$35,0)</f>
        <v>13</v>
      </c>
      <c r="N8731" s="27">
        <f>IF(J8731&lt;=0.3,INDEX(价格表!$B$4:$I$31,M8731,2),IF(AND(J8731&gt;0.3,J8731&lt;=1),INDEX(价格表!$B$4:$I$31,M8731,3),IF(AND(J8731&gt;1,J8731&lt;=2.2),INDEX(价格表!$B$4:$I$31,M8731,4),IF(AND(J8731&gt;2.2,J8731&lt;=3.3),INDEX(价格表!$B$4:$I$31,M8731,5),IF(AND(J8731&gt;3.3,J8731&lt;=4),INDEX(价格表!$B$4:$I$31,M8731,6),IF(AND(J8731&gt;4,J8731&lt;=5.5),INDEX(价格表!$B$4:$I$31,M8731,7),IF(J8731&gt;5.5,2.6+INDEX(价格表!$B$4:$I$31,M8731,8)*L8731)))))))</f>
        <v>2.15</v>
      </c>
    </row>
    <row r="8732" spans="1:14">
      <c r="A8732" s="20">
        <v>4311221421973</v>
      </c>
      <c r="B8732" s="18" t="s">
        <v>16</v>
      </c>
      <c r="C8732" s="21">
        <v>20201222</v>
      </c>
      <c r="D8732" s="21">
        <v>610538201209</v>
      </c>
      <c r="E8732" s="21" t="s">
        <v>16</v>
      </c>
      <c r="F8732" s="21">
        <v>20210101</v>
      </c>
      <c r="G8732" s="21" t="s">
        <v>17</v>
      </c>
      <c r="H8732" s="21" t="s">
        <v>18</v>
      </c>
      <c r="I8732" s="21" t="s">
        <v>346</v>
      </c>
      <c r="J8732" s="21">
        <v>1.44</v>
      </c>
      <c r="K8732" s="21" t="s">
        <v>20</v>
      </c>
      <c r="L8732">
        <f t="shared" si="158"/>
        <v>2</v>
      </c>
      <c r="M8732">
        <f>MATCH(H:H,价格表!$B$4:$B$35,0)</f>
        <v>1</v>
      </c>
      <c r="N8732" s="27">
        <f>IF(J8732&lt;=0.3,INDEX(价格表!$B$4:$I$31,M8732,2),IF(AND(J8732&gt;0.3,J8732&lt;=1),INDEX(价格表!$B$4:$I$31,M8732,3),IF(AND(J8732&gt;1,J8732&lt;=2.2),INDEX(价格表!$B$4:$I$31,M8732,4),IF(AND(J8732&gt;2.2,J8732&lt;=3.3),INDEX(价格表!$B$4:$I$31,M8732,5),IF(AND(J8732&gt;3.3,J8732&lt;=4),INDEX(价格表!$B$4:$I$31,M8732,6),IF(AND(J8732&gt;4,J8732&lt;=5.5),INDEX(价格表!$B$4:$I$31,M8732,7),IF(J8732&gt;5.5,2.6+INDEX(价格表!$B$4:$I$31,M8732,8)*L8732)))))))</f>
        <v>2.15</v>
      </c>
    </row>
    <row r="8733" spans="1:14">
      <c r="A8733" s="20">
        <v>4311221421974</v>
      </c>
      <c r="B8733" s="18" t="s">
        <v>16</v>
      </c>
      <c r="C8733" s="21">
        <v>20201222</v>
      </c>
      <c r="D8733" s="21">
        <v>610538201209</v>
      </c>
      <c r="E8733" s="21" t="s">
        <v>16</v>
      </c>
      <c r="F8733" s="21">
        <v>20210101</v>
      </c>
      <c r="G8733" s="21" t="s">
        <v>17</v>
      </c>
      <c r="H8733" s="21" t="s">
        <v>27</v>
      </c>
      <c r="I8733" s="21" t="s">
        <v>70</v>
      </c>
      <c r="J8733" s="21">
        <v>1.44</v>
      </c>
      <c r="K8733" s="21" t="s">
        <v>20</v>
      </c>
      <c r="L8733">
        <f t="shared" si="158"/>
        <v>2</v>
      </c>
      <c r="M8733">
        <f>MATCH(H:H,价格表!$B$4:$B$35,0)</f>
        <v>3</v>
      </c>
      <c r="N8733" s="27">
        <f>IF(J8733&lt;=0.3,INDEX(价格表!$B$4:$I$31,M8733,2),IF(AND(J8733&gt;0.3,J8733&lt;=1),INDEX(价格表!$B$4:$I$31,M8733,3),IF(AND(J8733&gt;1,J8733&lt;=2.2),INDEX(价格表!$B$4:$I$31,M8733,4),IF(AND(J8733&gt;2.2,J8733&lt;=3.3),INDEX(价格表!$B$4:$I$31,M8733,5),IF(AND(J8733&gt;3.3,J8733&lt;=4),INDEX(价格表!$B$4:$I$31,M8733,6),IF(AND(J8733&gt;4,J8733&lt;=5.5),INDEX(价格表!$B$4:$I$31,M8733,7),IF(J8733&gt;5.5,2.6+INDEX(价格表!$B$4:$I$31,M8733,8)*L8733)))))))</f>
        <v>2.15</v>
      </c>
    </row>
    <row r="8734" spans="1:14">
      <c r="A8734" s="20">
        <v>4311221421975</v>
      </c>
      <c r="B8734" s="18" t="s">
        <v>16</v>
      </c>
      <c r="C8734" s="21">
        <v>20201222</v>
      </c>
      <c r="D8734" s="21">
        <v>610538201209</v>
      </c>
      <c r="E8734" s="21" t="s">
        <v>16</v>
      </c>
      <c r="F8734" s="21">
        <v>20210101</v>
      </c>
      <c r="G8734" s="21" t="s">
        <v>17</v>
      </c>
      <c r="H8734" s="21" t="s">
        <v>43</v>
      </c>
      <c r="I8734" s="21" t="s">
        <v>108</v>
      </c>
      <c r="J8734" s="21">
        <v>1.44</v>
      </c>
      <c r="K8734" s="21" t="s">
        <v>20</v>
      </c>
      <c r="L8734">
        <f t="shared" si="158"/>
        <v>2</v>
      </c>
      <c r="M8734">
        <f>MATCH(H:H,价格表!$B$4:$B$35,0)</f>
        <v>10</v>
      </c>
      <c r="N8734" s="27">
        <f>IF(J8734&lt;=0.3,INDEX(价格表!$B$4:$I$31,M8734,2),IF(AND(J8734&gt;0.3,J8734&lt;=1),INDEX(价格表!$B$4:$I$31,M8734,3),IF(AND(J8734&gt;1,J8734&lt;=2.2),INDEX(价格表!$B$4:$I$31,M8734,4),IF(AND(J8734&gt;2.2,J8734&lt;=3.3),INDEX(价格表!$B$4:$I$31,M8734,5),IF(AND(J8734&gt;3.3,J8734&lt;=4),INDEX(价格表!$B$4:$I$31,M8734,6),IF(AND(J8734&gt;4,J8734&lt;=5.5),INDEX(价格表!$B$4:$I$31,M8734,7),IF(J8734&gt;5.5,2.6+INDEX(价格表!$B$4:$I$31,M8734,8)*L8734)))))))</f>
        <v>2.15</v>
      </c>
    </row>
    <row r="8735" spans="1:14">
      <c r="A8735" s="20">
        <v>4311221421977</v>
      </c>
      <c r="B8735" s="18" t="s">
        <v>16</v>
      </c>
      <c r="C8735" s="21">
        <v>20201222</v>
      </c>
      <c r="D8735" s="21">
        <v>610538201209</v>
      </c>
      <c r="E8735" s="21" t="s">
        <v>16</v>
      </c>
      <c r="F8735" s="21">
        <v>20210101</v>
      </c>
      <c r="G8735" s="21" t="s">
        <v>17</v>
      </c>
      <c r="H8735" s="21" t="s">
        <v>54</v>
      </c>
      <c r="I8735" s="21" t="s">
        <v>206</v>
      </c>
      <c r="J8735" s="21">
        <v>1.46</v>
      </c>
      <c r="K8735" s="21" t="s">
        <v>20</v>
      </c>
      <c r="L8735">
        <f t="shared" si="158"/>
        <v>2</v>
      </c>
      <c r="M8735">
        <f>MATCH(H:H,价格表!$B$4:$B$35,0)</f>
        <v>14</v>
      </c>
      <c r="N8735" s="27">
        <f>IF(J8735&lt;=0.3,INDEX(价格表!$B$4:$I$31,M8735,2),IF(AND(J8735&gt;0.3,J8735&lt;=1),INDEX(价格表!$B$4:$I$31,M8735,3),IF(AND(J8735&gt;1,J8735&lt;=2.2),INDEX(价格表!$B$4:$I$31,M8735,4),IF(AND(J8735&gt;2.2,J8735&lt;=3.3),INDEX(价格表!$B$4:$I$31,M8735,5),IF(AND(J8735&gt;3.3,J8735&lt;=4),INDEX(价格表!$B$4:$I$31,M8735,6),IF(AND(J8735&gt;4,J8735&lt;=5.5),INDEX(价格表!$B$4:$I$31,M8735,7),IF(J8735&gt;5.5,2.6+INDEX(价格表!$B$4:$I$31,M8735,8)*L8735)))))))</f>
        <v>2.15</v>
      </c>
    </row>
    <row r="8736" spans="1:14">
      <c r="A8736" s="20">
        <v>4311221421978</v>
      </c>
      <c r="B8736" s="18" t="s">
        <v>16</v>
      </c>
      <c r="C8736" s="21">
        <v>20201222</v>
      </c>
      <c r="D8736" s="21">
        <v>610538201209</v>
      </c>
      <c r="E8736" s="21" t="s">
        <v>16</v>
      </c>
      <c r="F8736" s="21">
        <v>20210101</v>
      </c>
      <c r="G8736" s="21" t="s">
        <v>17</v>
      </c>
      <c r="H8736" s="21" t="s">
        <v>35</v>
      </c>
      <c r="I8736" s="21" t="s">
        <v>170</v>
      </c>
      <c r="J8736" s="21">
        <v>1.46</v>
      </c>
      <c r="K8736" s="21" t="s">
        <v>20</v>
      </c>
      <c r="L8736">
        <f t="shared" si="158"/>
        <v>2</v>
      </c>
      <c r="M8736">
        <f>MATCH(H:H,价格表!$B$4:$B$35,0)</f>
        <v>22</v>
      </c>
      <c r="N8736" s="27">
        <f>IF(J8736&lt;=0.3,INDEX(价格表!$B$4:$I$31,M8736,2),IF(AND(J8736&gt;0.3,J8736&lt;=1),INDEX(价格表!$B$4:$I$31,M8736,3),IF(AND(J8736&gt;1,J8736&lt;=2.2),INDEX(价格表!$B$4:$I$31,M8736,4),IF(AND(J8736&gt;2.2,J8736&lt;=3.3),INDEX(价格表!$B$4:$I$31,M8736,5),IF(AND(J8736&gt;3.3,J8736&lt;=4),INDEX(价格表!$B$4:$I$31,M8736,6),IF(AND(J8736&gt;4,J8736&lt;=5.5),INDEX(价格表!$B$4:$I$31,M8736,7),IF(J8736&gt;5.5,2.6+INDEX(价格表!$B$4:$I$31,M8736,8)*L8736)))))))</f>
        <v>2.15</v>
      </c>
    </row>
    <row r="8737" spans="1:14">
      <c r="A8737" s="20">
        <v>4311221422395</v>
      </c>
      <c r="B8737" s="18" t="s">
        <v>16</v>
      </c>
      <c r="C8737" s="21">
        <v>20201222</v>
      </c>
      <c r="D8737" s="21">
        <v>610538201209</v>
      </c>
      <c r="E8737" s="21" t="s">
        <v>16</v>
      </c>
      <c r="F8737" s="21">
        <v>20210101</v>
      </c>
      <c r="G8737" s="21" t="s">
        <v>17</v>
      </c>
      <c r="H8737" s="21" t="s">
        <v>50</v>
      </c>
      <c r="I8737" s="21" t="s">
        <v>51</v>
      </c>
      <c r="J8737" s="21">
        <v>1.44</v>
      </c>
      <c r="K8737" s="21" t="s">
        <v>20</v>
      </c>
      <c r="L8737">
        <f t="shared" si="158"/>
        <v>2</v>
      </c>
      <c r="M8737">
        <f>MATCH(H:H,价格表!$B$4:$B$35,0)</f>
        <v>4</v>
      </c>
      <c r="N8737" s="27">
        <f>IF(J8737&lt;=0.3,INDEX(价格表!$B$4:$I$31,M8737,2),IF(AND(J8737&gt;0.3,J8737&lt;=1),INDEX(价格表!$B$4:$I$31,M8737,3),IF(AND(J8737&gt;1,J8737&lt;=2.2),INDEX(价格表!$B$4:$I$31,M8737,4),IF(AND(J8737&gt;2.2,J8737&lt;=3.3),INDEX(价格表!$B$4:$I$31,M8737,5),IF(AND(J8737&gt;3.3,J8737&lt;=4),INDEX(价格表!$B$4:$I$31,M8737,6),IF(AND(J8737&gt;4,J8737&lt;=5.5),INDEX(价格表!$B$4:$I$31,M8737,7),IF(J8737&gt;5.5,2.6+INDEX(价格表!$B$4:$I$31,M8737,8)*L8737)))))))</f>
        <v>2.15</v>
      </c>
    </row>
    <row r="8738" spans="1:14">
      <c r="A8738" s="20">
        <v>4311221422397</v>
      </c>
      <c r="B8738" s="18" t="s">
        <v>16</v>
      </c>
      <c r="C8738" s="21">
        <v>20201222</v>
      </c>
      <c r="D8738" s="21">
        <v>610538201209</v>
      </c>
      <c r="E8738" s="21" t="s">
        <v>16</v>
      </c>
      <c r="F8738" s="21">
        <v>20210101</v>
      </c>
      <c r="G8738" s="21" t="s">
        <v>17</v>
      </c>
      <c r="H8738" s="21" t="s">
        <v>50</v>
      </c>
      <c r="I8738" s="21" t="s">
        <v>77</v>
      </c>
      <c r="J8738" s="21">
        <v>1.44</v>
      </c>
      <c r="K8738" s="21" t="s">
        <v>20</v>
      </c>
      <c r="L8738">
        <f t="shared" si="158"/>
        <v>2</v>
      </c>
      <c r="M8738">
        <f>MATCH(H:H,价格表!$B$4:$B$35,0)</f>
        <v>4</v>
      </c>
      <c r="N8738" s="27">
        <f>IF(J8738&lt;=0.3,INDEX(价格表!$B$4:$I$31,M8738,2),IF(AND(J8738&gt;0.3,J8738&lt;=1),INDEX(价格表!$B$4:$I$31,M8738,3),IF(AND(J8738&gt;1,J8738&lt;=2.2),INDEX(价格表!$B$4:$I$31,M8738,4),IF(AND(J8738&gt;2.2,J8738&lt;=3.3),INDEX(价格表!$B$4:$I$31,M8738,5),IF(AND(J8738&gt;3.3,J8738&lt;=4),INDEX(价格表!$B$4:$I$31,M8738,6),IF(AND(J8738&gt;4,J8738&lt;=5.5),INDEX(价格表!$B$4:$I$31,M8738,7),IF(J8738&gt;5.5,2.6+INDEX(价格表!$B$4:$I$31,M8738,8)*L8738)))))))</f>
        <v>2.15</v>
      </c>
    </row>
    <row r="8739" spans="1:14">
      <c r="A8739" s="20">
        <v>4311221422398</v>
      </c>
      <c r="B8739" s="18" t="s">
        <v>16</v>
      </c>
      <c r="C8739" s="21">
        <v>20201222</v>
      </c>
      <c r="D8739" s="21">
        <v>610538201209</v>
      </c>
      <c r="E8739" s="21" t="s">
        <v>16</v>
      </c>
      <c r="F8739" s="21">
        <v>20210101</v>
      </c>
      <c r="G8739" s="21" t="s">
        <v>17</v>
      </c>
      <c r="H8739" s="21" t="s">
        <v>50</v>
      </c>
      <c r="I8739" s="21" t="s">
        <v>166</v>
      </c>
      <c r="J8739" s="21">
        <v>1.44</v>
      </c>
      <c r="K8739" s="21" t="s">
        <v>20</v>
      </c>
      <c r="L8739">
        <f t="shared" si="158"/>
        <v>2</v>
      </c>
      <c r="M8739">
        <f>MATCH(H:H,价格表!$B$4:$B$35,0)</f>
        <v>4</v>
      </c>
      <c r="N8739" s="27">
        <f>IF(J8739&lt;=0.3,INDEX(价格表!$B$4:$I$31,M8739,2),IF(AND(J8739&gt;0.3,J8739&lt;=1),INDEX(价格表!$B$4:$I$31,M8739,3),IF(AND(J8739&gt;1,J8739&lt;=2.2),INDEX(价格表!$B$4:$I$31,M8739,4),IF(AND(J8739&gt;2.2,J8739&lt;=3.3),INDEX(价格表!$B$4:$I$31,M8739,5),IF(AND(J8739&gt;3.3,J8739&lt;=4),INDEX(价格表!$B$4:$I$31,M8739,6),IF(AND(J8739&gt;4,J8739&lt;=5.5),INDEX(价格表!$B$4:$I$31,M8739,7),IF(J8739&gt;5.5,2.6+INDEX(价格表!$B$4:$I$31,M8739,8)*L8739)))))))</f>
        <v>2.15</v>
      </c>
    </row>
    <row r="8740" spans="1:14">
      <c r="A8740" s="20">
        <v>4311221422399</v>
      </c>
      <c r="B8740" s="18" t="s">
        <v>16</v>
      </c>
      <c r="C8740" s="21">
        <v>20201222</v>
      </c>
      <c r="D8740" s="21">
        <v>610538201209</v>
      </c>
      <c r="E8740" s="21" t="s">
        <v>16</v>
      </c>
      <c r="F8740" s="21">
        <v>20210101</v>
      </c>
      <c r="G8740" s="21" t="s">
        <v>17</v>
      </c>
      <c r="H8740" s="21" t="s">
        <v>18</v>
      </c>
      <c r="I8740" s="21" t="s">
        <v>53</v>
      </c>
      <c r="J8740" s="21">
        <v>1.45</v>
      </c>
      <c r="K8740" s="21" t="s">
        <v>20</v>
      </c>
      <c r="L8740">
        <f t="shared" si="158"/>
        <v>2</v>
      </c>
      <c r="M8740">
        <f>MATCH(H:H,价格表!$B$4:$B$35,0)</f>
        <v>1</v>
      </c>
      <c r="N8740" s="27">
        <f>IF(J8740&lt;=0.3,INDEX(价格表!$B$4:$I$31,M8740,2),IF(AND(J8740&gt;0.3,J8740&lt;=1),INDEX(价格表!$B$4:$I$31,M8740,3),IF(AND(J8740&gt;1,J8740&lt;=2.2),INDEX(价格表!$B$4:$I$31,M8740,4),IF(AND(J8740&gt;2.2,J8740&lt;=3.3),INDEX(价格表!$B$4:$I$31,M8740,5),IF(AND(J8740&gt;3.3,J8740&lt;=4),INDEX(价格表!$B$4:$I$31,M8740,6),IF(AND(J8740&gt;4,J8740&lt;=5.5),INDEX(价格表!$B$4:$I$31,M8740,7),IF(J8740&gt;5.5,2.6+INDEX(价格表!$B$4:$I$31,M8740,8)*L8740)))))))</f>
        <v>2.15</v>
      </c>
    </row>
    <row r="8741" spans="1:14">
      <c r="A8741" s="20">
        <v>4311221422402</v>
      </c>
      <c r="B8741" s="18" t="s">
        <v>16</v>
      </c>
      <c r="C8741" s="21">
        <v>20201222</v>
      </c>
      <c r="D8741" s="21">
        <v>610538201209</v>
      </c>
      <c r="E8741" s="21" t="s">
        <v>16</v>
      </c>
      <c r="F8741" s="21">
        <v>20210101</v>
      </c>
      <c r="G8741" s="21" t="s">
        <v>17</v>
      </c>
      <c r="H8741" s="21" t="s">
        <v>88</v>
      </c>
      <c r="I8741" s="21" t="s">
        <v>89</v>
      </c>
      <c r="J8741" s="21">
        <v>1.44</v>
      </c>
      <c r="K8741" s="21" t="s">
        <v>20</v>
      </c>
      <c r="L8741">
        <f t="shared" si="158"/>
        <v>2</v>
      </c>
      <c r="M8741">
        <f>MATCH(H:H,价格表!$B$4:$B$35,0)</f>
        <v>19</v>
      </c>
      <c r="N8741" s="27">
        <f>IF(J8741&lt;=0.3,INDEX(价格表!$B$4:$I$31,M8741,2),IF(AND(J8741&gt;0.3,J8741&lt;=1),INDEX(价格表!$B$4:$I$31,M8741,3),IF(AND(J8741&gt;1,J8741&lt;=2.2),INDEX(价格表!$B$4:$I$31,M8741,4),IF(AND(J8741&gt;2.2,J8741&lt;=3.3),INDEX(价格表!$B$4:$I$31,M8741,5),IF(AND(J8741&gt;3.3,J8741&lt;=4),INDEX(价格表!$B$4:$I$31,M8741,6),IF(AND(J8741&gt;4,J8741&lt;=5.5),INDEX(价格表!$B$4:$I$31,M8741,7),IF(J8741&gt;5.5,2.6+INDEX(价格表!$B$4:$I$31,M8741,8)*L8741)))))))</f>
        <v>2.15</v>
      </c>
    </row>
    <row r="8742" spans="1:14">
      <c r="A8742" s="20">
        <v>4311221422403</v>
      </c>
      <c r="B8742" s="18" t="s">
        <v>16</v>
      </c>
      <c r="C8742" s="21">
        <v>20201222</v>
      </c>
      <c r="D8742" s="21">
        <v>610538201209</v>
      </c>
      <c r="E8742" s="21" t="s">
        <v>16</v>
      </c>
      <c r="F8742" s="21">
        <v>20210101</v>
      </c>
      <c r="G8742" s="21" t="s">
        <v>17</v>
      </c>
      <c r="H8742" s="21" t="s">
        <v>21</v>
      </c>
      <c r="I8742" s="21" t="s">
        <v>228</v>
      </c>
      <c r="J8742" s="21">
        <v>1.5</v>
      </c>
      <c r="K8742" s="21" t="s">
        <v>20</v>
      </c>
      <c r="L8742">
        <f t="shared" si="158"/>
        <v>2</v>
      </c>
      <c r="M8742">
        <f>MATCH(H:H,价格表!$B$4:$B$35,0)</f>
        <v>20</v>
      </c>
      <c r="N8742" s="27">
        <f>IF(J8742&lt;=0.3,INDEX(价格表!$B$4:$I$31,M8742,2),IF(AND(J8742&gt;0.3,J8742&lt;=1),INDEX(价格表!$B$4:$I$31,M8742,3),IF(AND(J8742&gt;1,J8742&lt;=2.2),INDEX(价格表!$B$4:$I$31,M8742,4),IF(AND(J8742&gt;2.2,J8742&lt;=3.3),INDEX(价格表!$B$4:$I$31,M8742,5),IF(AND(J8742&gt;3.3,J8742&lt;=4),INDEX(价格表!$B$4:$I$31,M8742,6),IF(AND(J8742&gt;4,J8742&lt;=5.5),INDEX(价格表!$B$4:$I$31,M8742,7),IF(J8742&gt;5.5,2.6+INDEX(价格表!$B$4:$I$31,M8742,8)*L8742)))))))</f>
        <v>2.15</v>
      </c>
    </row>
    <row r="8743" spans="1:14">
      <c r="A8743" s="20">
        <v>4311221422404</v>
      </c>
      <c r="B8743" s="18" t="s">
        <v>16</v>
      </c>
      <c r="C8743" s="21">
        <v>20201222</v>
      </c>
      <c r="D8743" s="21">
        <v>610538201209</v>
      </c>
      <c r="E8743" s="21" t="s">
        <v>16</v>
      </c>
      <c r="F8743" s="21">
        <v>20210101</v>
      </c>
      <c r="G8743" s="21" t="s">
        <v>17</v>
      </c>
      <c r="H8743" s="21" t="s">
        <v>68</v>
      </c>
      <c r="I8743" s="21" t="s">
        <v>175</v>
      </c>
      <c r="J8743" s="21">
        <v>1.44</v>
      </c>
      <c r="K8743" s="21" t="s">
        <v>20</v>
      </c>
      <c r="L8743">
        <f t="shared" si="158"/>
        <v>2</v>
      </c>
      <c r="M8743">
        <f>MATCH(H:H,价格表!$B$4:$B$35,0)</f>
        <v>5</v>
      </c>
      <c r="N8743" s="27">
        <f>IF(J8743&lt;=0.3,INDEX(价格表!$B$4:$I$31,M8743,2),IF(AND(J8743&gt;0.3,J8743&lt;=1),INDEX(价格表!$B$4:$I$31,M8743,3),IF(AND(J8743&gt;1,J8743&lt;=2.2),INDEX(价格表!$B$4:$I$31,M8743,4),IF(AND(J8743&gt;2.2,J8743&lt;=3.3),INDEX(价格表!$B$4:$I$31,M8743,5),IF(AND(J8743&gt;3.3,J8743&lt;=4),INDEX(价格表!$B$4:$I$31,M8743,6),IF(AND(J8743&gt;4,J8743&lt;=5.5),INDEX(价格表!$B$4:$I$31,M8743,7),IF(J8743&gt;5.5,2.6+INDEX(价格表!$B$4:$I$31,M8743,8)*L8743)))))))</f>
        <v>2.15</v>
      </c>
    </row>
    <row r="8744" spans="1:14">
      <c r="A8744" s="20">
        <v>4311221422925</v>
      </c>
      <c r="B8744" s="18" t="s">
        <v>16</v>
      </c>
      <c r="C8744" s="21">
        <v>20201222</v>
      </c>
      <c r="D8744" s="21">
        <v>610538201209</v>
      </c>
      <c r="E8744" s="21" t="s">
        <v>16</v>
      </c>
      <c r="F8744" s="21">
        <v>20210101</v>
      </c>
      <c r="G8744" s="21" t="s">
        <v>17</v>
      </c>
      <c r="H8744" s="21" t="s">
        <v>21</v>
      </c>
      <c r="I8744" s="21" t="s">
        <v>179</v>
      </c>
      <c r="J8744" s="21">
        <v>1.44</v>
      </c>
      <c r="K8744" s="21" t="s">
        <v>20</v>
      </c>
      <c r="L8744">
        <f t="shared" si="158"/>
        <v>2</v>
      </c>
      <c r="M8744">
        <f>MATCH(H:H,价格表!$B$4:$B$35,0)</f>
        <v>20</v>
      </c>
      <c r="N8744" s="27">
        <f>IF(J8744&lt;=0.3,INDEX(价格表!$B$4:$I$31,M8744,2),IF(AND(J8744&gt;0.3,J8744&lt;=1),INDEX(价格表!$B$4:$I$31,M8744,3),IF(AND(J8744&gt;1,J8744&lt;=2.2),INDEX(价格表!$B$4:$I$31,M8744,4),IF(AND(J8744&gt;2.2,J8744&lt;=3.3),INDEX(价格表!$B$4:$I$31,M8744,5),IF(AND(J8744&gt;3.3,J8744&lt;=4),INDEX(价格表!$B$4:$I$31,M8744,6),IF(AND(J8744&gt;4,J8744&lt;=5.5),INDEX(价格表!$B$4:$I$31,M8744,7),IF(J8744&gt;5.5,2.6+INDEX(价格表!$B$4:$I$31,M8744,8)*L8744)))))))</f>
        <v>2.15</v>
      </c>
    </row>
    <row r="8745" spans="1:14">
      <c r="A8745" s="20">
        <v>4311221422926</v>
      </c>
      <c r="B8745" s="18" t="s">
        <v>16</v>
      </c>
      <c r="C8745" s="21">
        <v>20201222</v>
      </c>
      <c r="D8745" s="21">
        <v>610538201209</v>
      </c>
      <c r="E8745" s="21" t="s">
        <v>16</v>
      </c>
      <c r="F8745" s="21">
        <v>20210101</v>
      </c>
      <c r="G8745" s="21" t="s">
        <v>17</v>
      </c>
      <c r="H8745" s="21" t="s">
        <v>21</v>
      </c>
      <c r="I8745" s="21" t="s">
        <v>204</v>
      </c>
      <c r="J8745" s="21">
        <v>1.44</v>
      </c>
      <c r="K8745" s="21" t="s">
        <v>20</v>
      </c>
      <c r="L8745">
        <f t="shared" si="158"/>
        <v>2</v>
      </c>
      <c r="M8745">
        <f>MATCH(H:H,价格表!$B$4:$B$35,0)</f>
        <v>20</v>
      </c>
      <c r="N8745" s="27">
        <f>IF(J8745&lt;=0.3,INDEX(价格表!$B$4:$I$31,M8745,2),IF(AND(J8745&gt;0.3,J8745&lt;=1),INDEX(价格表!$B$4:$I$31,M8745,3),IF(AND(J8745&gt;1,J8745&lt;=2.2),INDEX(价格表!$B$4:$I$31,M8745,4),IF(AND(J8745&gt;2.2,J8745&lt;=3.3),INDEX(价格表!$B$4:$I$31,M8745,5),IF(AND(J8745&gt;3.3,J8745&lt;=4),INDEX(价格表!$B$4:$I$31,M8745,6),IF(AND(J8745&gt;4,J8745&lt;=5.5),INDEX(价格表!$B$4:$I$31,M8745,7),IF(J8745&gt;5.5,2.6+INDEX(价格表!$B$4:$I$31,M8745,8)*L8745)))))))</f>
        <v>2.15</v>
      </c>
    </row>
    <row r="8746" spans="1:14">
      <c r="A8746" s="20">
        <v>4311221422928</v>
      </c>
      <c r="B8746" s="18" t="s">
        <v>16</v>
      </c>
      <c r="C8746" s="21">
        <v>20201222</v>
      </c>
      <c r="D8746" s="21">
        <v>610538201209</v>
      </c>
      <c r="E8746" s="21" t="s">
        <v>16</v>
      </c>
      <c r="F8746" s="21">
        <v>20210101</v>
      </c>
      <c r="G8746" s="21" t="s">
        <v>17</v>
      </c>
      <c r="H8746" s="21" t="s">
        <v>21</v>
      </c>
      <c r="I8746" s="21" t="s">
        <v>109</v>
      </c>
      <c r="J8746" s="21">
        <v>1.44</v>
      </c>
      <c r="K8746" s="21" t="s">
        <v>20</v>
      </c>
      <c r="L8746">
        <f t="shared" si="158"/>
        <v>2</v>
      </c>
      <c r="M8746">
        <f>MATCH(H:H,价格表!$B$4:$B$35,0)</f>
        <v>20</v>
      </c>
      <c r="N8746" s="27">
        <f>IF(J8746&lt;=0.3,INDEX(价格表!$B$4:$I$31,M8746,2),IF(AND(J8746&gt;0.3,J8746&lt;=1),INDEX(价格表!$B$4:$I$31,M8746,3),IF(AND(J8746&gt;1,J8746&lt;=2.2),INDEX(价格表!$B$4:$I$31,M8746,4),IF(AND(J8746&gt;2.2,J8746&lt;=3.3),INDEX(价格表!$B$4:$I$31,M8746,5),IF(AND(J8746&gt;3.3,J8746&lt;=4),INDEX(价格表!$B$4:$I$31,M8746,6),IF(AND(J8746&gt;4,J8746&lt;=5.5),INDEX(价格表!$B$4:$I$31,M8746,7),IF(J8746&gt;5.5,2.6+INDEX(价格表!$B$4:$I$31,M8746,8)*L8746)))))))</f>
        <v>2.15</v>
      </c>
    </row>
    <row r="8747" spans="1:14">
      <c r="A8747" s="20">
        <v>4311221422929</v>
      </c>
      <c r="B8747" s="18" t="s">
        <v>16</v>
      </c>
      <c r="C8747" s="21">
        <v>20201222</v>
      </c>
      <c r="D8747" s="21">
        <v>610538201209</v>
      </c>
      <c r="E8747" s="21" t="s">
        <v>16</v>
      </c>
      <c r="F8747" s="21">
        <v>20210101</v>
      </c>
      <c r="G8747" s="21" t="s">
        <v>17</v>
      </c>
      <c r="H8747" s="21" t="s">
        <v>75</v>
      </c>
      <c r="I8747" s="21" t="s">
        <v>293</v>
      </c>
      <c r="J8747" s="21">
        <v>1.44</v>
      </c>
      <c r="K8747" s="21" t="s">
        <v>20</v>
      </c>
      <c r="L8747">
        <f t="shared" si="158"/>
        <v>2</v>
      </c>
      <c r="M8747">
        <f>MATCH(H:H,价格表!$B$4:$B$35,0)</f>
        <v>24</v>
      </c>
      <c r="N8747" s="27">
        <f>IF(J8747&lt;=0.3,INDEX(价格表!$B$4:$I$31,M8747,2),IF(AND(J8747&gt;0.3,J8747&lt;=1),INDEX(价格表!$B$4:$I$31,M8747,3),IF(AND(J8747&gt;1,J8747&lt;=2.2),INDEX(价格表!$B$4:$I$31,M8747,4),IF(AND(J8747&gt;2.2,J8747&lt;=3.3),INDEX(价格表!$B$4:$I$31,M8747,5),IF(AND(J8747&gt;3.3,J8747&lt;=4),INDEX(价格表!$B$4:$I$31,M8747,6),IF(AND(J8747&gt;4,J8747&lt;=5.5),INDEX(价格表!$B$4:$I$31,M8747,7),IF(J8747&gt;5.5,2.6+INDEX(价格表!$B$4:$I$31,M8747,8)*L8747)))))))</f>
        <v>2.15</v>
      </c>
    </row>
    <row r="8748" spans="1:14">
      <c r="A8748" s="20">
        <v>4311221422930</v>
      </c>
      <c r="B8748" s="18" t="s">
        <v>16</v>
      </c>
      <c r="C8748" s="21">
        <v>20201222</v>
      </c>
      <c r="D8748" s="21">
        <v>610538201209</v>
      </c>
      <c r="E8748" s="21" t="s">
        <v>16</v>
      </c>
      <c r="F8748" s="21">
        <v>20210101</v>
      </c>
      <c r="G8748" s="21" t="s">
        <v>17</v>
      </c>
      <c r="H8748" s="21" t="s">
        <v>39</v>
      </c>
      <c r="I8748" s="21" t="s">
        <v>81</v>
      </c>
      <c r="J8748" s="21">
        <v>1.44</v>
      </c>
      <c r="K8748" s="21" t="s">
        <v>20</v>
      </c>
      <c r="L8748">
        <f t="shared" si="158"/>
        <v>2</v>
      </c>
      <c r="M8748">
        <f>MATCH(H:H,价格表!$B$4:$B$35,0)</f>
        <v>23</v>
      </c>
      <c r="N8748" s="27">
        <f>IF(J8748&lt;=0.3,INDEX(价格表!$B$4:$I$31,M8748,2),IF(AND(J8748&gt;0.3,J8748&lt;=1),INDEX(价格表!$B$4:$I$31,M8748,3),IF(AND(J8748&gt;1,J8748&lt;=2.2),INDEX(价格表!$B$4:$I$31,M8748,4),IF(AND(J8748&gt;2.2,J8748&lt;=3.3),INDEX(价格表!$B$4:$I$31,M8748,5),IF(AND(J8748&gt;3.3,J8748&lt;=4),INDEX(价格表!$B$4:$I$31,M8748,6),IF(AND(J8748&gt;4,J8748&lt;=5.5),INDEX(价格表!$B$4:$I$31,M8748,7),IF(J8748&gt;5.5,2.6+INDEX(价格表!$B$4:$I$31,M8748,8)*L8748)))))))</f>
        <v>2.15</v>
      </c>
    </row>
    <row r="8749" spans="1:14">
      <c r="A8749" s="20">
        <v>4311221422931</v>
      </c>
      <c r="B8749" s="18" t="s">
        <v>16</v>
      </c>
      <c r="C8749" s="21">
        <v>20201222</v>
      </c>
      <c r="D8749" s="21">
        <v>610538201209</v>
      </c>
      <c r="E8749" s="21" t="s">
        <v>16</v>
      </c>
      <c r="F8749" s="21">
        <v>20210101</v>
      </c>
      <c r="G8749" s="21" t="s">
        <v>17</v>
      </c>
      <c r="H8749" s="21" t="s">
        <v>18</v>
      </c>
      <c r="I8749" s="21" t="s">
        <v>369</v>
      </c>
      <c r="J8749" s="21">
        <v>1.47</v>
      </c>
      <c r="K8749" s="21" t="s">
        <v>20</v>
      </c>
      <c r="L8749">
        <f t="shared" si="158"/>
        <v>2</v>
      </c>
      <c r="M8749">
        <f>MATCH(H:H,价格表!$B$4:$B$35,0)</f>
        <v>1</v>
      </c>
      <c r="N8749" s="27">
        <f>IF(J8749&lt;=0.3,INDEX(价格表!$B$4:$I$31,M8749,2),IF(AND(J8749&gt;0.3,J8749&lt;=1),INDEX(价格表!$B$4:$I$31,M8749,3),IF(AND(J8749&gt;1,J8749&lt;=2.2),INDEX(价格表!$B$4:$I$31,M8749,4),IF(AND(J8749&gt;2.2,J8749&lt;=3.3),INDEX(价格表!$B$4:$I$31,M8749,5),IF(AND(J8749&gt;3.3,J8749&lt;=4),INDEX(价格表!$B$4:$I$31,M8749,6),IF(AND(J8749&gt;4,J8749&lt;=5.5),INDEX(价格表!$B$4:$I$31,M8749,7),IF(J8749&gt;5.5,2.6+INDEX(价格表!$B$4:$I$31,M8749,8)*L8749)))))))</f>
        <v>2.15</v>
      </c>
    </row>
    <row r="8750" spans="1:14">
      <c r="A8750" s="20">
        <v>4311221422932</v>
      </c>
      <c r="B8750" s="18" t="s">
        <v>16</v>
      </c>
      <c r="C8750" s="21">
        <v>20201222</v>
      </c>
      <c r="D8750" s="21">
        <v>610538201209</v>
      </c>
      <c r="E8750" s="21" t="s">
        <v>16</v>
      </c>
      <c r="F8750" s="21">
        <v>20210101</v>
      </c>
      <c r="G8750" s="21" t="s">
        <v>17</v>
      </c>
      <c r="H8750" s="21" t="s">
        <v>18</v>
      </c>
      <c r="I8750" s="21" t="s">
        <v>53</v>
      </c>
      <c r="J8750" s="21">
        <v>1.44</v>
      </c>
      <c r="K8750" s="21" t="s">
        <v>20</v>
      </c>
      <c r="L8750">
        <f t="shared" si="158"/>
        <v>2</v>
      </c>
      <c r="M8750">
        <f>MATCH(H:H,价格表!$B$4:$B$35,0)</f>
        <v>1</v>
      </c>
      <c r="N8750" s="27">
        <f>IF(J8750&lt;=0.3,INDEX(价格表!$B$4:$I$31,M8750,2),IF(AND(J8750&gt;0.3,J8750&lt;=1),INDEX(价格表!$B$4:$I$31,M8750,3),IF(AND(J8750&gt;1,J8750&lt;=2.2),INDEX(价格表!$B$4:$I$31,M8750,4),IF(AND(J8750&gt;2.2,J8750&lt;=3.3),INDEX(价格表!$B$4:$I$31,M8750,5),IF(AND(J8750&gt;3.3,J8750&lt;=4),INDEX(价格表!$B$4:$I$31,M8750,6),IF(AND(J8750&gt;4,J8750&lt;=5.5),INDEX(价格表!$B$4:$I$31,M8750,7),IF(J8750&gt;5.5,2.6+INDEX(价格表!$B$4:$I$31,M8750,8)*L8750)))))))</f>
        <v>2.15</v>
      </c>
    </row>
    <row r="8751" spans="1:14">
      <c r="A8751" s="20">
        <v>4311221422933</v>
      </c>
      <c r="B8751" s="18" t="s">
        <v>16</v>
      </c>
      <c r="C8751" s="21">
        <v>20201222</v>
      </c>
      <c r="D8751" s="21">
        <v>610538201209</v>
      </c>
      <c r="E8751" s="21" t="s">
        <v>16</v>
      </c>
      <c r="F8751" s="21">
        <v>20210101</v>
      </c>
      <c r="G8751" s="21" t="s">
        <v>17</v>
      </c>
      <c r="H8751" s="21" t="s">
        <v>39</v>
      </c>
      <c r="I8751" s="21" t="s">
        <v>245</v>
      </c>
      <c r="J8751" s="21">
        <v>1.44</v>
      </c>
      <c r="K8751" s="21" t="s">
        <v>20</v>
      </c>
      <c r="L8751">
        <f t="shared" si="158"/>
        <v>2</v>
      </c>
      <c r="M8751">
        <f>MATCH(H:H,价格表!$B$4:$B$35,0)</f>
        <v>23</v>
      </c>
      <c r="N8751" s="27">
        <f>IF(J8751&lt;=0.3,INDEX(价格表!$B$4:$I$31,M8751,2),IF(AND(J8751&gt;0.3,J8751&lt;=1),INDEX(价格表!$B$4:$I$31,M8751,3),IF(AND(J8751&gt;1,J8751&lt;=2.2),INDEX(价格表!$B$4:$I$31,M8751,4),IF(AND(J8751&gt;2.2,J8751&lt;=3.3),INDEX(价格表!$B$4:$I$31,M8751,5),IF(AND(J8751&gt;3.3,J8751&lt;=4),INDEX(价格表!$B$4:$I$31,M8751,6),IF(AND(J8751&gt;4,J8751&lt;=5.5),INDEX(价格表!$B$4:$I$31,M8751,7),IF(J8751&gt;5.5,2.6+INDEX(价格表!$B$4:$I$31,M8751,8)*L8751)))))))</f>
        <v>2.15</v>
      </c>
    </row>
    <row r="8752" spans="1:14">
      <c r="A8752" s="20">
        <v>4311221422934</v>
      </c>
      <c r="B8752" s="18" t="s">
        <v>16</v>
      </c>
      <c r="C8752" s="21">
        <v>20201222</v>
      </c>
      <c r="D8752" s="21">
        <v>610538201209</v>
      </c>
      <c r="E8752" s="21" t="s">
        <v>16</v>
      </c>
      <c r="F8752" s="21">
        <v>20210101</v>
      </c>
      <c r="G8752" s="21" t="s">
        <v>17</v>
      </c>
      <c r="H8752" s="21" t="s">
        <v>88</v>
      </c>
      <c r="I8752" s="21" t="s">
        <v>89</v>
      </c>
      <c r="J8752" s="21">
        <v>1.44</v>
      </c>
      <c r="K8752" s="21" t="s">
        <v>20</v>
      </c>
      <c r="L8752">
        <f t="shared" si="158"/>
        <v>2</v>
      </c>
      <c r="M8752">
        <f>MATCH(H:H,价格表!$B$4:$B$35,0)</f>
        <v>19</v>
      </c>
      <c r="N8752" s="27">
        <f>IF(J8752&lt;=0.3,INDEX(价格表!$B$4:$I$31,M8752,2),IF(AND(J8752&gt;0.3,J8752&lt;=1),INDEX(价格表!$B$4:$I$31,M8752,3),IF(AND(J8752&gt;1,J8752&lt;=2.2),INDEX(价格表!$B$4:$I$31,M8752,4),IF(AND(J8752&gt;2.2,J8752&lt;=3.3),INDEX(价格表!$B$4:$I$31,M8752,5),IF(AND(J8752&gt;3.3,J8752&lt;=4),INDEX(价格表!$B$4:$I$31,M8752,6),IF(AND(J8752&gt;4,J8752&lt;=5.5),INDEX(价格表!$B$4:$I$31,M8752,7),IF(J8752&gt;5.5,2.6+INDEX(价格表!$B$4:$I$31,M8752,8)*L8752)))))))</f>
        <v>2.15</v>
      </c>
    </row>
    <row r="8753" spans="1:14">
      <c r="A8753" s="20">
        <v>4311221423626</v>
      </c>
      <c r="B8753" s="18" t="s">
        <v>16</v>
      </c>
      <c r="C8753" s="21">
        <v>20201222</v>
      </c>
      <c r="D8753" s="21">
        <v>610538201209</v>
      </c>
      <c r="E8753" s="21" t="s">
        <v>16</v>
      </c>
      <c r="F8753" s="21">
        <v>20210101</v>
      </c>
      <c r="G8753" s="21" t="s">
        <v>17</v>
      </c>
      <c r="H8753" s="21" t="s">
        <v>27</v>
      </c>
      <c r="I8753" s="21" t="s">
        <v>155</v>
      </c>
      <c r="J8753" s="21">
        <v>1.44</v>
      </c>
      <c r="K8753" s="21" t="s">
        <v>20</v>
      </c>
      <c r="L8753">
        <f t="shared" si="158"/>
        <v>2</v>
      </c>
      <c r="M8753">
        <f>MATCH(H:H,价格表!$B$4:$B$35,0)</f>
        <v>3</v>
      </c>
      <c r="N8753" s="27">
        <f>IF(J8753&lt;=0.3,INDEX(价格表!$B$4:$I$31,M8753,2),IF(AND(J8753&gt;0.3,J8753&lt;=1),INDEX(价格表!$B$4:$I$31,M8753,3),IF(AND(J8753&gt;1,J8753&lt;=2.2),INDEX(价格表!$B$4:$I$31,M8753,4),IF(AND(J8753&gt;2.2,J8753&lt;=3.3),INDEX(价格表!$B$4:$I$31,M8753,5),IF(AND(J8753&gt;3.3,J8753&lt;=4),INDEX(价格表!$B$4:$I$31,M8753,6),IF(AND(J8753&gt;4,J8753&lt;=5.5),INDEX(价格表!$B$4:$I$31,M8753,7),IF(J8753&gt;5.5,2.6+INDEX(价格表!$B$4:$I$31,M8753,8)*L8753)))))))</f>
        <v>2.15</v>
      </c>
    </row>
    <row r="8754" spans="1:14">
      <c r="A8754" s="20">
        <v>4311221423627</v>
      </c>
      <c r="B8754" s="18" t="s">
        <v>16</v>
      </c>
      <c r="C8754" s="21">
        <v>20201222</v>
      </c>
      <c r="D8754" s="21">
        <v>610538201209</v>
      </c>
      <c r="E8754" s="21" t="s">
        <v>16</v>
      </c>
      <c r="F8754" s="21">
        <v>20210101</v>
      </c>
      <c r="G8754" s="21" t="s">
        <v>17</v>
      </c>
      <c r="H8754" s="21" t="s">
        <v>50</v>
      </c>
      <c r="I8754" s="21" t="s">
        <v>166</v>
      </c>
      <c r="J8754" s="21">
        <v>1.44</v>
      </c>
      <c r="K8754" s="21" t="s">
        <v>20</v>
      </c>
      <c r="L8754">
        <f t="shared" si="158"/>
        <v>2</v>
      </c>
      <c r="M8754">
        <f>MATCH(H:H,价格表!$B$4:$B$35,0)</f>
        <v>4</v>
      </c>
      <c r="N8754" s="27">
        <f>IF(J8754&lt;=0.3,INDEX(价格表!$B$4:$I$31,M8754,2),IF(AND(J8754&gt;0.3,J8754&lt;=1),INDEX(价格表!$B$4:$I$31,M8754,3),IF(AND(J8754&gt;1,J8754&lt;=2.2),INDEX(价格表!$B$4:$I$31,M8754,4),IF(AND(J8754&gt;2.2,J8754&lt;=3.3),INDEX(价格表!$B$4:$I$31,M8754,5),IF(AND(J8754&gt;3.3,J8754&lt;=4),INDEX(价格表!$B$4:$I$31,M8754,6),IF(AND(J8754&gt;4,J8754&lt;=5.5),INDEX(价格表!$B$4:$I$31,M8754,7),IF(J8754&gt;5.5,2.6+INDEX(价格表!$B$4:$I$31,M8754,8)*L8754)))))))</f>
        <v>2.15</v>
      </c>
    </row>
    <row r="8755" spans="1:14">
      <c r="A8755" s="20">
        <v>4311221423628</v>
      </c>
      <c r="B8755" s="18" t="s">
        <v>16</v>
      </c>
      <c r="C8755" s="21">
        <v>20201222</v>
      </c>
      <c r="D8755" s="21">
        <v>610538201209</v>
      </c>
      <c r="E8755" s="21" t="s">
        <v>16</v>
      </c>
      <c r="F8755" s="21">
        <v>20210101</v>
      </c>
      <c r="G8755" s="21" t="s">
        <v>17</v>
      </c>
      <c r="H8755" s="21" t="s">
        <v>45</v>
      </c>
      <c r="I8755" s="21" t="s">
        <v>143</v>
      </c>
      <c r="J8755" s="21">
        <v>3.22</v>
      </c>
      <c r="K8755" s="21" t="s">
        <v>20</v>
      </c>
      <c r="L8755">
        <f t="shared" si="158"/>
        <v>4</v>
      </c>
      <c r="M8755">
        <f>MATCH(H:H,价格表!$B$4:$B$35,0)</f>
        <v>9</v>
      </c>
      <c r="N8755" s="27">
        <f>IF(J8755&lt;=0.3,INDEX(价格表!$B$4:$I$31,M8755,2),IF(AND(J8755&gt;0.3,J8755&lt;=1),INDEX(价格表!$B$4:$I$31,M8755,3),IF(AND(J8755&gt;1,J8755&lt;=2.2),INDEX(价格表!$B$4:$I$31,M8755,4),IF(AND(J8755&gt;2.2,J8755&lt;=3.3),INDEX(价格表!$B$4:$I$31,M8755,5),IF(AND(J8755&gt;3.3,J8755&lt;=4),INDEX(价格表!$B$4:$I$31,M8755,6),IF(AND(J8755&gt;4,J8755&lt;=5.5),INDEX(价格表!$B$4:$I$31,M8755,7),IF(J8755&gt;5.5,2.6+INDEX(价格表!$B$4:$I$31,M8755,8)*L8755)))))))</f>
        <v>2.5</v>
      </c>
    </row>
    <row r="8756" spans="1:14">
      <c r="A8756" s="20">
        <v>4311221423630</v>
      </c>
      <c r="B8756" s="18" t="s">
        <v>16</v>
      </c>
      <c r="C8756" s="21">
        <v>20201222</v>
      </c>
      <c r="D8756" s="21">
        <v>610538201209</v>
      </c>
      <c r="E8756" s="21" t="s">
        <v>16</v>
      </c>
      <c r="F8756" s="21">
        <v>20210101</v>
      </c>
      <c r="G8756" s="21" t="s">
        <v>17</v>
      </c>
      <c r="H8756" s="21" t="s">
        <v>35</v>
      </c>
      <c r="I8756" s="21" t="s">
        <v>156</v>
      </c>
      <c r="J8756" s="21">
        <v>1.47</v>
      </c>
      <c r="K8756" s="21" t="s">
        <v>20</v>
      </c>
      <c r="L8756">
        <f t="shared" si="158"/>
        <v>2</v>
      </c>
      <c r="M8756">
        <f>MATCH(H:H,价格表!$B$4:$B$35,0)</f>
        <v>22</v>
      </c>
      <c r="N8756" s="27">
        <f>IF(J8756&lt;=0.3,INDEX(价格表!$B$4:$I$31,M8756,2),IF(AND(J8756&gt;0.3,J8756&lt;=1),INDEX(价格表!$B$4:$I$31,M8756,3),IF(AND(J8756&gt;1,J8756&lt;=2.2),INDEX(价格表!$B$4:$I$31,M8756,4),IF(AND(J8756&gt;2.2,J8756&lt;=3.3),INDEX(价格表!$B$4:$I$31,M8756,5),IF(AND(J8756&gt;3.3,J8756&lt;=4),INDEX(价格表!$B$4:$I$31,M8756,6),IF(AND(J8756&gt;4,J8756&lt;=5.5),INDEX(价格表!$B$4:$I$31,M8756,7),IF(J8756&gt;5.5,2.6+INDEX(价格表!$B$4:$I$31,M8756,8)*L8756)))))))</f>
        <v>2.15</v>
      </c>
    </row>
    <row r="8757" spans="1:14">
      <c r="A8757" s="20">
        <v>4311221423631</v>
      </c>
      <c r="B8757" s="18" t="s">
        <v>16</v>
      </c>
      <c r="C8757" s="21">
        <v>20201222</v>
      </c>
      <c r="D8757" s="21">
        <v>610538201209</v>
      </c>
      <c r="E8757" s="21" t="s">
        <v>16</v>
      </c>
      <c r="F8757" s="21">
        <v>20210101</v>
      </c>
      <c r="G8757" s="21" t="s">
        <v>17</v>
      </c>
      <c r="H8757" s="21" t="s">
        <v>75</v>
      </c>
      <c r="I8757" s="21" t="s">
        <v>192</v>
      </c>
      <c r="J8757" s="21">
        <v>1.45</v>
      </c>
      <c r="K8757" s="21" t="s">
        <v>20</v>
      </c>
      <c r="L8757">
        <f t="shared" si="158"/>
        <v>2</v>
      </c>
      <c r="M8757">
        <f>MATCH(H:H,价格表!$B$4:$B$35,0)</f>
        <v>24</v>
      </c>
      <c r="N8757" s="27">
        <f>IF(J8757&lt;=0.3,INDEX(价格表!$B$4:$I$31,M8757,2),IF(AND(J8757&gt;0.3,J8757&lt;=1),INDEX(价格表!$B$4:$I$31,M8757,3),IF(AND(J8757&gt;1,J8757&lt;=2.2),INDEX(价格表!$B$4:$I$31,M8757,4),IF(AND(J8757&gt;2.2,J8757&lt;=3.3),INDEX(价格表!$B$4:$I$31,M8757,5),IF(AND(J8757&gt;3.3,J8757&lt;=4),INDEX(价格表!$B$4:$I$31,M8757,6),IF(AND(J8757&gt;4,J8757&lt;=5.5),INDEX(价格表!$B$4:$I$31,M8757,7),IF(J8757&gt;5.5,2.6+INDEX(价格表!$B$4:$I$31,M8757,8)*L8757)))))))</f>
        <v>2.15</v>
      </c>
    </row>
    <row r="8758" spans="1:14">
      <c r="A8758" s="20">
        <v>4311221423632</v>
      </c>
      <c r="B8758" s="18" t="s">
        <v>16</v>
      </c>
      <c r="C8758" s="21">
        <v>20201222</v>
      </c>
      <c r="D8758" s="21">
        <v>610538201209</v>
      </c>
      <c r="E8758" s="21" t="s">
        <v>16</v>
      </c>
      <c r="F8758" s="21">
        <v>20210101</v>
      </c>
      <c r="G8758" s="21" t="s">
        <v>17</v>
      </c>
      <c r="H8758" s="21" t="s">
        <v>73</v>
      </c>
      <c r="I8758" s="21" t="s">
        <v>215</v>
      </c>
      <c r="J8758" s="21">
        <v>2.28</v>
      </c>
      <c r="K8758" s="21" t="s">
        <v>20</v>
      </c>
      <c r="L8758">
        <f t="shared" si="158"/>
        <v>3</v>
      </c>
      <c r="M8758">
        <f>MATCH(H:H,价格表!$B$4:$B$35,0)</f>
        <v>7</v>
      </c>
      <c r="N8758" s="27">
        <f>IF(J8758&lt;=0.3,INDEX(价格表!$B$4:$I$31,M8758,2),IF(AND(J8758&gt;0.3,J8758&lt;=1),INDEX(价格表!$B$4:$I$31,M8758,3),IF(AND(J8758&gt;1,J8758&lt;=2.2),INDEX(价格表!$B$4:$I$31,M8758,4),IF(AND(J8758&gt;2.2,J8758&lt;=3.3),INDEX(价格表!$B$4:$I$31,M8758,5),IF(AND(J8758&gt;3.3,J8758&lt;=4),INDEX(价格表!$B$4:$I$31,M8758,6),IF(AND(J8758&gt;4,J8758&lt;=5.5),INDEX(价格表!$B$4:$I$31,M8758,7),IF(J8758&gt;5.5,2.6+INDEX(价格表!$B$4:$I$31,M8758,8)*L8758)))))))</f>
        <v>2.5</v>
      </c>
    </row>
    <row r="8759" spans="1:14">
      <c r="A8759" s="20">
        <v>4311221429935</v>
      </c>
      <c r="B8759" s="18" t="s">
        <v>16</v>
      </c>
      <c r="C8759" s="21">
        <v>20201222</v>
      </c>
      <c r="D8759" s="21">
        <v>610538201209</v>
      </c>
      <c r="E8759" s="21" t="s">
        <v>16</v>
      </c>
      <c r="F8759" s="21">
        <v>20210101</v>
      </c>
      <c r="G8759" s="21" t="s">
        <v>17</v>
      </c>
      <c r="H8759" s="21" t="s">
        <v>37</v>
      </c>
      <c r="I8759" s="21" t="s">
        <v>72</v>
      </c>
      <c r="J8759" s="21">
        <v>3.27</v>
      </c>
      <c r="K8759" s="21" t="s">
        <v>20</v>
      </c>
      <c r="L8759">
        <f t="shared" si="158"/>
        <v>4</v>
      </c>
      <c r="M8759">
        <f>MATCH(H:H,价格表!$B$4:$B$35,0)</f>
        <v>12</v>
      </c>
      <c r="N8759" s="27">
        <f>IF(J8759&lt;=0.3,INDEX(价格表!$B$4:$I$31,M8759,2),IF(AND(J8759&gt;0.3,J8759&lt;=1),INDEX(价格表!$B$4:$I$31,M8759,3),IF(AND(J8759&gt;1,J8759&lt;=2.2),INDEX(价格表!$B$4:$I$31,M8759,4),IF(AND(J8759&gt;2.2,J8759&lt;=3.3),INDEX(价格表!$B$4:$I$31,M8759,5),IF(AND(J8759&gt;3.3,J8759&lt;=4),INDEX(价格表!$B$4:$I$31,M8759,6),IF(AND(J8759&gt;4,J8759&lt;=5.5),INDEX(价格表!$B$4:$I$31,M8759,7),IF(J8759&gt;5.5,2.6+INDEX(价格表!$B$4:$I$31,M8759,8)*L8759)))))))</f>
        <v>2.5</v>
      </c>
    </row>
    <row r="8760" spans="1:14">
      <c r="A8760" s="20">
        <v>4311221429936</v>
      </c>
      <c r="B8760" s="18" t="s">
        <v>16</v>
      </c>
      <c r="C8760" s="21">
        <v>20201222</v>
      </c>
      <c r="D8760" s="21">
        <v>610538201209</v>
      </c>
      <c r="E8760" s="21" t="s">
        <v>16</v>
      </c>
      <c r="F8760" s="21">
        <v>20210101</v>
      </c>
      <c r="G8760" s="21" t="s">
        <v>17</v>
      </c>
      <c r="H8760" s="21" t="s">
        <v>75</v>
      </c>
      <c r="I8760" s="21" t="s">
        <v>114</v>
      </c>
      <c r="J8760" s="21">
        <v>1.52</v>
      </c>
      <c r="K8760" s="21" t="s">
        <v>20</v>
      </c>
      <c r="L8760">
        <f t="shared" si="158"/>
        <v>2</v>
      </c>
      <c r="M8760">
        <f>MATCH(H:H,价格表!$B$4:$B$35,0)</f>
        <v>24</v>
      </c>
      <c r="N8760" s="27">
        <f>IF(J8760&lt;=0.3,INDEX(价格表!$B$4:$I$31,M8760,2),IF(AND(J8760&gt;0.3,J8760&lt;=1),INDEX(价格表!$B$4:$I$31,M8760,3),IF(AND(J8760&gt;1,J8760&lt;=2.2),INDEX(价格表!$B$4:$I$31,M8760,4),IF(AND(J8760&gt;2.2,J8760&lt;=3.3),INDEX(价格表!$B$4:$I$31,M8760,5),IF(AND(J8760&gt;3.3,J8760&lt;=4),INDEX(价格表!$B$4:$I$31,M8760,6),IF(AND(J8760&gt;4,J8760&lt;=5.5),INDEX(价格表!$B$4:$I$31,M8760,7),IF(J8760&gt;5.5,2.6+INDEX(价格表!$B$4:$I$31,M8760,8)*L8760)))))))</f>
        <v>2.15</v>
      </c>
    </row>
    <row r="8761" spans="1:14">
      <c r="A8761" s="20">
        <v>4311221429937</v>
      </c>
      <c r="B8761" s="18" t="s">
        <v>16</v>
      </c>
      <c r="C8761" s="21">
        <v>20201222</v>
      </c>
      <c r="D8761" s="21">
        <v>610538201209</v>
      </c>
      <c r="E8761" s="21" t="s">
        <v>16</v>
      </c>
      <c r="F8761" s="21">
        <v>20210101</v>
      </c>
      <c r="G8761" s="21" t="s">
        <v>17</v>
      </c>
      <c r="H8761" s="21" t="s">
        <v>25</v>
      </c>
      <c r="I8761" s="21" t="s">
        <v>42</v>
      </c>
      <c r="J8761" s="21">
        <v>1.44</v>
      </c>
      <c r="K8761" s="21" t="s">
        <v>20</v>
      </c>
      <c r="L8761">
        <f t="shared" si="158"/>
        <v>2</v>
      </c>
      <c r="M8761">
        <f>MATCH(H:H,价格表!$B$4:$B$35,0)</f>
        <v>25</v>
      </c>
      <c r="N8761" s="27">
        <f>IF(J8761&lt;=0.3,INDEX(价格表!$B$4:$I$31,M8761,2),IF(AND(J8761&gt;0.3,J8761&lt;=1),INDEX(价格表!$B$4:$I$31,M8761,3),IF(AND(J8761&gt;1,J8761&lt;=2.2),INDEX(价格表!$B$4:$I$31,M8761,4),IF(AND(J8761&gt;2.2,J8761&lt;=3.3),INDEX(价格表!$B$4:$I$31,M8761,5),IF(AND(J8761&gt;3.3,J8761&lt;=4),INDEX(价格表!$B$4:$I$31,M8761,6),IF(AND(J8761&gt;4,J8761&lt;=5.5),INDEX(价格表!$B$4:$I$31,M8761,7),IF(J8761&gt;5.5,2.6+INDEX(价格表!$B$4:$I$31,M8761,8)*L8761)))))))</f>
        <v>2.15</v>
      </c>
    </row>
    <row r="8762" spans="1:14">
      <c r="A8762" s="20">
        <v>4311221429938</v>
      </c>
      <c r="B8762" s="18" t="s">
        <v>16</v>
      </c>
      <c r="C8762" s="21">
        <v>20201222</v>
      </c>
      <c r="D8762" s="21">
        <v>610538201209</v>
      </c>
      <c r="E8762" s="21" t="s">
        <v>16</v>
      </c>
      <c r="F8762" s="21">
        <v>20210101</v>
      </c>
      <c r="G8762" s="21" t="s">
        <v>17</v>
      </c>
      <c r="H8762" s="21" t="s">
        <v>39</v>
      </c>
      <c r="I8762" s="21" t="s">
        <v>200</v>
      </c>
      <c r="J8762" s="21">
        <v>1.47</v>
      </c>
      <c r="K8762" s="21" t="s">
        <v>20</v>
      </c>
      <c r="L8762">
        <f t="shared" si="158"/>
        <v>2</v>
      </c>
      <c r="M8762">
        <f>MATCH(H:H,价格表!$B$4:$B$35,0)</f>
        <v>23</v>
      </c>
      <c r="N8762" s="27">
        <f>IF(J8762&lt;=0.3,INDEX(价格表!$B$4:$I$31,M8762,2),IF(AND(J8762&gt;0.3,J8762&lt;=1),INDEX(价格表!$B$4:$I$31,M8762,3),IF(AND(J8762&gt;1,J8762&lt;=2.2),INDEX(价格表!$B$4:$I$31,M8762,4),IF(AND(J8762&gt;2.2,J8762&lt;=3.3),INDEX(价格表!$B$4:$I$31,M8762,5),IF(AND(J8762&gt;3.3,J8762&lt;=4),INDEX(价格表!$B$4:$I$31,M8762,6),IF(AND(J8762&gt;4,J8762&lt;=5.5),INDEX(价格表!$B$4:$I$31,M8762,7),IF(J8762&gt;5.5,2.6+INDEX(价格表!$B$4:$I$31,M8762,8)*L8762)))))))</f>
        <v>2.15</v>
      </c>
    </row>
    <row r="8763" spans="1:14">
      <c r="A8763" s="20">
        <v>4311221429939</v>
      </c>
      <c r="B8763" s="18" t="s">
        <v>16</v>
      </c>
      <c r="C8763" s="21">
        <v>20201222</v>
      </c>
      <c r="D8763" s="21">
        <v>610538201209</v>
      </c>
      <c r="E8763" s="21" t="s">
        <v>16</v>
      </c>
      <c r="F8763" s="21">
        <v>20210101</v>
      </c>
      <c r="G8763" s="21" t="s">
        <v>17</v>
      </c>
      <c r="H8763" s="21" t="s">
        <v>21</v>
      </c>
      <c r="I8763" s="21" t="s">
        <v>179</v>
      </c>
      <c r="J8763" s="21">
        <v>1.44</v>
      </c>
      <c r="K8763" s="21" t="s">
        <v>20</v>
      </c>
      <c r="L8763">
        <f t="shared" si="158"/>
        <v>2</v>
      </c>
      <c r="M8763">
        <f>MATCH(H:H,价格表!$B$4:$B$35,0)</f>
        <v>20</v>
      </c>
      <c r="N8763" s="27">
        <f>IF(J8763&lt;=0.3,INDEX(价格表!$B$4:$I$31,M8763,2),IF(AND(J8763&gt;0.3,J8763&lt;=1),INDEX(价格表!$B$4:$I$31,M8763,3),IF(AND(J8763&gt;1,J8763&lt;=2.2),INDEX(价格表!$B$4:$I$31,M8763,4),IF(AND(J8763&gt;2.2,J8763&lt;=3.3),INDEX(价格表!$B$4:$I$31,M8763,5),IF(AND(J8763&gt;3.3,J8763&lt;=4),INDEX(价格表!$B$4:$I$31,M8763,6),IF(AND(J8763&gt;4,J8763&lt;=5.5),INDEX(价格表!$B$4:$I$31,M8763,7),IF(J8763&gt;5.5,2.6+INDEX(价格表!$B$4:$I$31,M8763,8)*L8763)))))))</f>
        <v>2.15</v>
      </c>
    </row>
    <row r="8764" spans="1:14">
      <c r="A8764" s="20">
        <v>4311221429940</v>
      </c>
      <c r="B8764" s="18" t="s">
        <v>16</v>
      </c>
      <c r="C8764" s="21">
        <v>20201222</v>
      </c>
      <c r="D8764" s="21">
        <v>610538201209</v>
      </c>
      <c r="E8764" s="21" t="s">
        <v>16</v>
      </c>
      <c r="F8764" s="21">
        <v>20210101</v>
      </c>
      <c r="G8764" s="21" t="s">
        <v>17</v>
      </c>
      <c r="H8764" s="21" t="s">
        <v>35</v>
      </c>
      <c r="I8764" s="21" t="s">
        <v>229</v>
      </c>
      <c r="J8764" s="21">
        <v>1.44</v>
      </c>
      <c r="K8764" s="21" t="s">
        <v>20</v>
      </c>
      <c r="L8764">
        <f t="shared" si="158"/>
        <v>2</v>
      </c>
      <c r="M8764">
        <f>MATCH(H:H,价格表!$B$4:$B$35,0)</f>
        <v>22</v>
      </c>
      <c r="N8764" s="27">
        <f>IF(J8764&lt;=0.3,INDEX(价格表!$B$4:$I$31,M8764,2),IF(AND(J8764&gt;0.3,J8764&lt;=1),INDEX(价格表!$B$4:$I$31,M8764,3),IF(AND(J8764&gt;1,J8764&lt;=2.2),INDEX(价格表!$B$4:$I$31,M8764,4),IF(AND(J8764&gt;2.2,J8764&lt;=3.3),INDEX(价格表!$B$4:$I$31,M8764,5),IF(AND(J8764&gt;3.3,J8764&lt;=4),INDEX(价格表!$B$4:$I$31,M8764,6),IF(AND(J8764&gt;4,J8764&lt;=5.5),INDEX(价格表!$B$4:$I$31,M8764,7),IF(J8764&gt;5.5,2.6+INDEX(价格表!$B$4:$I$31,M8764,8)*L8764)))))))</f>
        <v>2.15</v>
      </c>
    </row>
    <row r="8765" spans="1:14">
      <c r="A8765" s="20">
        <v>4311221429941</v>
      </c>
      <c r="B8765" s="18" t="s">
        <v>16</v>
      </c>
      <c r="C8765" s="21">
        <v>20201222</v>
      </c>
      <c r="D8765" s="21">
        <v>610538201209</v>
      </c>
      <c r="E8765" s="21" t="s">
        <v>16</v>
      </c>
      <c r="F8765" s="21">
        <v>20210101</v>
      </c>
      <c r="G8765" s="21" t="s">
        <v>17</v>
      </c>
      <c r="H8765" s="21" t="s">
        <v>23</v>
      </c>
      <c r="I8765" s="21" t="s">
        <v>99</v>
      </c>
      <c r="J8765" s="21">
        <v>1.44</v>
      </c>
      <c r="K8765" s="21" t="s">
        <v>20</v>
      </c>
      <c r="L8765">
        <f t="shared" si="158"/>
        <v>2</v>
      </c>
      <c r="M8765">
        <f>MATCH(H:H,价格表!$B$4:$B$35,0)</f>
        <v>15</v>
      </c>
      <c r="N8765" s="27">
        <f>IF(J8765&lt;=0.3,INDEX(价格表!$B$4:$I$31,M8765,2),IF(AND(J8765&gt;0.3,J8765&lt;=1),INDEX(价格表!$B$4:$I$31,M8765,3),IF(AND(J8765&gt;1,J8765&lt;=2.2),INDEX(价格表!$B$4:$I$31,M8765,4),IF(AND(J8765&gt;2.2,J8765&lt;=3.3),INDEX(价格表!$B$4:$I$31,M8765,5),IF(AND(J8765&gt;3.3,J8765&lt;=4),INDEX(价格表!$B$4:$I$31,M8765,6),IF(AND(J8765&gt;4,J8765&lt;=5.5),INDEX(价格表!$B$4:$I$31,M8765,7),IF(J8765&gt;5.5,2.6+INDEX(价格表!$B$4:$I$31,M8765,8)*L8765)))))))</f>
        <v>2.15</v>
      </c>
    </row>
    <row r="8766" spans="1:14">
      <c r="A8766" s="20">
        <v>4311221429942</v>
      </c>
      <c r="B8766" s="18" t="s">
        <v>16</v>
      </c>
      <c r="C8766" s="21">
        <v>20201222</v>
      </c>
      <c r="D8766" s="21">
        <v>610538201209</v>
      </c>
      <c r="E8766" s="21" t="s">
        <v>16</v>
      </c>
      <c r="F8766" s="21">
        <v>20210101</v>
      </c>
      <c r="G8766" s="21" t="s">
        <v>17</v>
      </c>
      <c r="H8766" s="21" t="s">
        <v>18</v>
      </c>
      <c r="I8766" s="21" t="s">
        <v>61</v>
      </c>
      <c r="J8766" s="21">
        <v>1.44</v>
      </c>
      <c r="K8766" s="21" t="s">
        <v>20</v>
      </c>
      <c r="L8766">
        <f t="shared" si="158"/>
        <v>2</v>
      </c>
      <c r="M8766">
        <f>MATCH(H:H,价格表!$B$4:$B$35,0)</f>
        <v>1</v>
      </c>
      <c r="N8766" s="27">
        <f>IF(J8766&lt;=0.3,INDEX(价格表!$B$4:$I$31,M8766,2),IF(AND(J8766&gt;0.3,J8766&lt;=1),INDEX(价格表!$B$4:$I$31,M8766,3),IF(AND(J8766&gt;1,J8766&lt;=2.2),INDEX(价格表!$B$4:$I$31,M8766,4),IF(AND(J8766&gt;2.2,J8766&lt;=3.3),INDEX(价格表!$B$4:$I$31,M8766,5),IF(AND(J8766&gt;3.3,J8766&lt;=4),INDEX(价格表!$B$4:$I$31,M8766,6),IF(AND(J8766&gt;4,J8766&lt;=5.5),INDEX(价格表!$B$4:$I$31,M8766,7),IF(J8766&gt;5.5,2.6+INDEX(价格表!$B$4:$I$31,M8766,8)*L8766)))))))</f>
        <v>2.15</v>
      </c>
    </row>
    <row r="8767" spans="1:14">
      <c r="A8767" s="20">
        <v>4311221429943</v>
      </c>
      <c r="B8767" s="18" t="s">
        <v>16</v>
      </c>
      <c r="C8767" s="21">
        <v>20201222</v>
      </c>
      <c r="D8767" s="21">
        <v>610538201209</v>
      </c>
      <c r="E8767" s="21" t="s">
        <v>16</v>
      </c>
      <c r="F8767" s="21">
        <v>20210101</v>
      </c>
      <c r="G8767" s="21" t="s">
        <v>17</v>
      </c>
      <c r="H8767" s="21" t="s">
        <v>30</v>
      </c>
      <c r="I8767" s="21" t="s">
        <v>354</v>
      </c>
      <c r="J8767" s="21">
        <v>1.44</v>
      </c>
      <c r="K8767" s="21" t="s">
        <v>20</v>
      </c>
      <c r="L8767">
        <f t="shared" si="158"/>
        <v>2</v>
      </c>
      <c r="M8767">
        <f>MATCH(H:H,价格表!$B$4:$B$35,0)</f>
        <v>16</v>
      </c>
      <c r="N8767" s="27">
        <f>IF(J8767&lt;=0.3,INDEX(价格表!$B$4:$I$31,M8767,2),IF(AND(J8767&gt;0.3,J8767&lt;=1),INDEX(价格表!$B$4:$I$31,M8767,3),IF(AND(J8767&gt;1,J8767&lt;=2.2),INDEX(价格表!$B$4:$I$31,M8767,4),IF(AND(J8767&gt;2.2,J8767&lt;=3.3),INDEX(价格表!$B$4:$I$31,M8767,5),IF(AND(J8767&gt;3.3,J8767&lt;=4),INDEX(价格表!$B$4:$I$31,M8767,6),IF(AND(J8767&gt;4,J8767&lt;=5.5),INDEX(价格表!$B$4:$I$31,M8767,7),IF(J8767&gt;5.5,2.6+INDEX(价格表!$B$4:$I$31,M8767,8)*L8767)))))))</f>
        <v>2.15</v>
      </c>
    </row>
    <row r="8768" spans="1:14">
      <c r="A8768" s="20">
        <v>4311221430450</v>
      </c>
      <c r="B8768" s="18" t="s">
        <v>16</v>
      </c>
      <c r="C8768" s="21">
        <v>20201222</v>
      </c>
      <c r="D8768" s="21">
        <v>610538201209</v>
      </c>
      <c r="E8768" s="21" t="s">
        <v>16</v>
      </c>
      <c r="F8768" s="21">
        <v>20210101</v>
      </c>
      <c r="G8768" s="21" t="s">
        <v>17</v>
      </c>
      <c r="H8768" s="21" t="s">
        <v>68</v>
      </c>
      <c r="I8768" s="21" t="s">
        <v>140</v>
      </c>
      <c r="J8768" s="21">
        <v>1.71</v>
      </c>
      <c r="K8768" s="21" t="s">
        <v>20</v>
      </c>
      <c r="L8768">
        <f t="shared" si="158"/>
        <v>2</v>
      </c>
      <c r="M8768">
        <f>MATCH(H:H,价格表!$B$4:$B$35,0)</f>
        <v>5</v>
      </c>
      <c r="N8768" s="27">
        <f>IF(J8768&lt;=0.3,INDEX(价格表!$B$4:$I$31,M8768,2),IF(AND(J8768&gt;0.3,J8768&lt;=1),INDEX(价格表!$B$4:$I$31,M8768,3),IF(AND(J8768&gt;1,J8768&lt;=2.2),INDEX(价格表!$B$4:$I$31,M8768,4),IF(AND(J8768&gt;2.2,J8768&lt;=3.3),INDEX(价格表!$B$4:$I$31,M8768,5),IF(AND(J8768&gt;3.3,J8768&lt;=4),INDEX(价格表!$B$4:$I$31,M8768,6),IF(AND(J8768&gt;4,J8768&lt;=5.5),INDEX(价格表!$B$4:$I$31,M8768,7),IF(J8768&gt;5.5,2.6+INDEX(价格表!$B$4:$I$31,M8768,8)*L8768)))))))</f>
        <v>2.15</v>
      </c>
    </row>
    <row r="8769" spans="1:14">
      <c r="A8769" s="20">
        <v>4311221430451</v>
      </c>
      <c r="B8769" s="18" t="s">
        <v>16</v>
      </c>
      <c r="C8769" s="21">
        <v>20201222</v>
      </c>
      <c r="D8769" s="21">
        <v>610538201209</v>
      </c>
      <c r="E8769" s="21" t="s">
        <v>16</v>
      </c>
      <c r="F8769" s="21">
        <v>20210101</v>
      </c>
      <c r="G8769" s="21" t="s">
        <v>17</v>
      </c>
      <c r="H8769" s="21" t="s">
        <v>25</v>
      </c>
      <c r="I8769" s="21" t="s">
        <v>26</v>
      </c>
      <c r="J8769" s="21">
        <v>1.48</v>
      </c>
      <c r="K8769" s="21" t="s">
        <v>20</v>
      </c>
      <c r="L8769">
        <f t="shared" si="158"/>
        <v>2</v>
      </c>
      <c r="M8769">
        <f>MATCH(H:H,价格表!$B$4:$B$35,0)</f>
        <v>25</v>
      </c>
      <c r="N8769" s="27">
        <f>IF(J8769&lt;=0.3,INDEX(价格表!$B$4:$I$31,M8769,2),IF(AND(J8769&gt;0.3,J8769&lt;=1),INDEX(价格表!$B$4:$I$31,M8769,3),IF(AND(J8769&gt;1,J8769&lt;=2.2),INDEX(价格表!$B$4:$I$31,M8769,4),IF(AND(J8769&gt;2.2,J8769&lt;=3.3),INDEX(价格表!$B$4:$I$31,M8769,5),IF(AND(J8769&gt;3.3,J8769&lt;=4),INDEX(价格表!$B$4:$I$31,M8769,6),IF(AND(J8769&gt;4,J8769&lt;=5.5),INDEX(价格表!$B$4:$I$31,M8769,7),IF(J8769&gt;5.5,2.6+INDEX(价格表!$B$4:$I$31,M8769,8)*L8769)))))))</f>
        <v>2.15</v>
      </c>
    </row>
    <row r="8770" spans="1:14">
      <c r="A8770" s="20">
        <v>4311221430452</v>
      </c>
      <c r="B8770" s="18" t="s">
        <v>16</v>
      </c>
      <c r="C8770" s="21">
        <v>20201222</v>
      </c>
      <c r="D8770" s="21">
        <v>610538201209</v>
      </c>
      <c r="E8770" s="21" t="s">
        <v>16</v>
      </c>
      <c r="F8770" s="21">
        <v>20210101</v>
      </c>
      <c r="G8770" s="21" t="s">
        <v>17</v>
      </c>
      <c r="H8770" s="21" t="s">
        <v>54</v>
      </c>
      <c r="I8770" s="21" t="s">
        <v>78</v>
      </c>
      <c r="J8770" s="21">
        <v>1.46</v>
      </c>
      <c r="K8770" s="21" t="s">
        <v>20</v>
      </c>
      <c r="L8770">
        <f t="shared" si="158"/>
        <v>2</v>
      </c>
      <c r="M8770">
        <f>MATCH(H:H,价格表!$B$4:$B$35,0)</f>
        <v>14</v>
      </c>
      <c r="N8770" s="27">
        <f>IF(J8770&lt;=0.3,INDEX(价格表!$B$4:$I$31,M8770,2),IF(AND(J8770&gt;0.3,J8770&lt;=1),INDEX(价格表!$B$4:$I$31,M8770,3),IF(AND(J8770&gt;1,J8770&lt;=2.2),INDEX(价格表!$B$4:$I$31,M8770,4),IF(AND(J8770&gt;2.2,J8770&lt;=3.3),INDEX(价格表!$B$4:$I$31,M8770,5),IF(AND(J8770&gt;3.3,J8770&lt;=4),INDEX(价格表!$B$4:$I$31,M8770,6),IF(AND(J8770&gt;4,J8770&lt;=5.5),INDEX(价格表!$B$4:$I$31,M8770,7),IF(J8770&gt;5.5,2.6+INDEX(价格表!$B$4:$I$31,M8770,8)*L8770)))))))</f>
        <v>2.15</v>
      </c>
    </row>
    <row r="8771" spans="1:14">
      <c r="A8771" s="20">
        <v>4311221430453</v>
      </c>
      <c r="B8771" s="18" t="s">
        <v>16</v>
      </c>
      <c r="C8771" s="21">
        <v>20201222</v>
      </c>
      <c r="D8771" s="21">
        <v>610538201209</v>
      </c>
      <c r="E8771" s="21" t="s">
        <v>16</v>
      </c>
      <c r="F8771" s="21">
        <v>20210101</v>
      </c>
      <c r="G8771" s="21" t="s">
        <v>17</v>
      </c>
      <c r="H8771" s="21" t="s">
        <v>37</v>
      </c>
      <c r="I8771" s="21" t="s">
        <v>103</v>
      </c>
      <c r="J8771" s="21">
        <v>1.44</v>
      </c>
      <c r="K8771" s="21" t="s">
        <v>20</v>
      </c>
      <c r="L8771">
        <f t="shared" si="158"/>
        <v>2</v>
      </c>
      <c r="M8771">
        <f>MATCH(H:H,价格表!$B$4:$B$35,0)</f>
        <v>12</v>
      </c>
      <c r="N8771" s="27">
        <f>IF(J8771&lt;=0.3,INDEX(价格表!$B$4:$I$31,M8771,2),IF(AND(J8771&gt;0.3,J8771&lt;=1),INDEX(价格表!$B$4:$I$31,M8771,3),IF(AND(J8771&gt;1,J8771&lt;=2.2),INDEX(价格表!$B$4:$I$31,M8771,4),IF(AND(J8771&gt;2.2,J8771&lt;=3.3),INDEX(价格表!$B$4:$I$31,M8771,5),IF(AND(J8771&gt;3.3,J8771&lt;=4),INDEX(价格表!$B$4:$I$31,M8771,6),IF(AND(J8771&gt;4,J8771&lt;=5.5),INDEX(价格表!$B$4:$I$31,M8771,7),IF(J8771&gt;5.5,2.6+INDEX(价格表!$B$4:$I$31,M8771,8)*L8771)))))))</f>
        <v>2.15</v>
      </c>
    </row>
    <row r="8772" spans="1:14">
      <c r="A8772" s="20">
        <v>4311221430454</v>
      </c>
      <c r="B8772" s="18" t="s">
        <v>16</v>
      </c>
      <c r="C8772" s="21">
        <v>20201222</v>
      </c>
      <c r="D8772" s="21">
        <v>610538201209</v>
      </c>
      <c r="E8772" s="21" t="s">
        <v>16</v>
      </c>
      <c r="F8772" s="21">
        <v>20210101</v>
      </c>
      <c r="G8772" s="21" t="s">
        <v>17</v>
      </c>
      <c r="H8772" s="21" t="s">
        <v>23</v>
      </c>
      <c r="I8772" s="21" t="s">
        <v>99</v>
      </c>
      <c r="J8772" s="21">
        <v>3.3</v>
      </c>
      <c r="K8772" s="21" t="s">
        <v>20</v>
      </c>
      <c r="L8772">
        <f t="shared" ref="L8772:L8835" si="159">ROUNDUP(J8772,0)</f>
        <v>4</v>
      </c>
      <c r="M8772">
        <f>MATCH(H:H,价格表!$B$4:$B$35,0)</f>
        <v>15</v>
      </c>
      <c r="N8772" s="27">
        <f>IF(J8772&lt;=0.3,INDEX(价格表!$B$4:$I$31,M8772,2),IF(AND(J8772&gt;0.3,J8772&lt;=1),INDEX(价格表!$B$4:$I$31,M8772,3),IF(AND(J8772&gt;1,J8772&lt;=2.2),INDEX(价格表!$B$4:$I$31,M8772,4),IF(AND(J8772&gt;2.2,J8772&lt;=3.3),INDEX(价格表!$B$4:$I$31,M8772,5),IF(AND(J8772&gt;3.3,J8772&lt;=4),INDEX(价格表!$B$4:$I$31,M8772,6),IF(AND(J8772&gt;4,J8772&lt;=5.5),INDEX(价格表!$B$4:$I$31,M8772,7),IF(J8772&gt;5.5,2.6+INDEX(价格表!$B$4:$I$31,M8772,8)*L8772)))))))</f>
        <v>2.5</v>
      </c>
    </row>
    <row r="8773" spans="1:14">
      <c r="A8773" s="20">
        <v>4311221430455</v>
      </c>
      <c r="B8773" s="18" t="s">
        <v>16</v>
      </c>
      <c r="C8773" s="21">
        <v>20201222</v>
      </c>
      <c r="D8773" s="21">
        <v>610538201209</v>
      </c>
      <c r="E8773" s="21" t="s">
        <v>16</v>
      </c>
      <c r="F8773" s="21">
        <v>20210101</v>
      </c>
      <c r="G8773" s="21" t="s">
        <v>17</v>
      </c>
      <c r="H8773" s="21" t="s">
        <v>68</v>
      </c>
      <c r="I8773" s="21" t="s">
        <v>249</v>
      </c>
      <c r="J8773" s="21">
        <v>1.44</v>
      </c>
      <c r="K8773" s="21" t="s">
        <v>20</v>
      </c>
      <c r="L8773">
        <f t="shared" si="159"/>
        <v>2</v>
      </c>
      <c r="M8773">
        <f>MATCH(H:H,价格表!$B$4:$B$35,0)</f>
        <v>5</v>
      </c>
      <c r="N8773" s="27">
        <f>IF(J8773&lt;=0.3,INDEX(价格表!$B$4:$I$31,M8773,2),IF(AND(J8773&gt;0.3,J8773&lt;=1),INDEX(价格表!$B$4:$I$31,M8773,3),IF(AND(J8773&gt;1,J8773&lt;=2.2),INDEX(价格表!$B$4:$I$31,M8773,4),IF(AND(J8773&gt;2.2,J8773&lt;=3.3),INDEX(价格表!$B$4:$I$31,M8773,5),IF(AND(J8773&gt;3.3,J8773&lt;=4),INDEX(价格表!$B$4:$I$31,M8773,6),IF(AND(J8773&gt;4,J8773&lt;=5.5),INDEX(价格表!$B$4:$I$31,M8773,7),IF(J8773&gt;5.5,2.6+INDEX(价格表!$B$4:$I$31,M8773,8)*L8773)))))))</f>
        <v>2.15</v>
      </c>
    </row>
    <row r="8774" spans="1:14">
      <c r="A8774" s="20">
        <v>4311221430456</v>
      </c>
      <c r="B8774" s="18" t="s">
        <v>16</v>
      </c>
      <c r="C8774" s="21">
        <v>20201222</v>
      </c>
      <c r="D8774" s="21">
        <v>610538201209</v>
      </c>
      <c r="E8774" s="21" t="s">
        <v>16</v>
      </c>
      <c r="F8774" s="21">
        <v>20210101</v>
      </c>
      <c r="G8774" s="21" t="s">
        <v>17</v>
      </c>
      <c r="H8774" s="21" t="s">
        <v>25</v>
      </c>
      <c r="I8774" s="21" t="s">
        <v>121</v>
      </c>
      <c r="J8774" s="21">
        <v>1.44</v>
      </c>
      <c r="K8774" s="21" t="s">
        <v>20</v>
      </c>
      <c r="L8774">
        <f t="shared" si="159"/>
        <v>2</v>
      </c>
      <c r="M8774">
        <f>MATCH(H:H,价格表!$B$4:$B$35,0)</f>
        <v>25</v>
      </c>
      <c r="N8774" s="27">
        <f>IF(J8774&lt;=0.3,INDEX(价格表!$B$4:$I$31,M8774,2),IF(AND(J8774&gt;0.3,J8774&lt;=1),INDEX(价格表!$B$4:$I$31,M8774,3),IF(AND(J8774&gt;1,J8774&lt;=2.2),INDEX(价格表!$B$4:$I$31,M8774,4),IF(AND(J8774&gt;2.2,J8774&lt;=3.3),INDEX(价格表!$B$4:$I$31,M8774,5),IF(AND(J8774&gt;3.3,J8774&lt;=4),INDEX(价格表!$B$4:$I$31,M8774,6),IF(AND(J8774&gt;4,J8774&lt;=5.5),INDEX(价格表!$B$4:$I$31,M8774,7),IF(J8774&gt;5.5,2.6+INDEX(价格表!$B$4:$I$31,M8774,8)*L8774)))))))</f>
        <v>2.15</v>
      </c>
    </row>
    <row r="8775" spans="1:14">
      <c r="A8775" s="20">
        <v>4311221430457</v>
      </c>
      <c r="B8775" s="18" t="s">
        <v>16</v>
      </c>
      <c r="C8775" s="21">
        <v>20201222</v>
      </c>
      <c r="D8775" s="21">
        <v>610538201209</v>
      </c>
      <c r="E8775" s="21" t="s">
        <v>16</v>
      </c>
      <c r="F8775" s="21">
        <v>20210101</v>
      </c>
      <c r="G8775" s="21" t="s">
        <v>17</v>
      </c>
      <c r="H8775" s="21" t="s">
        <v>23</v>
      </c>
      <c r="I8775" s="21" t="s">
        <v>115</v>
      </c>
      <c r="J8775" s="21">
        <v>1.5</v>
      </c>
      <c r="K8775" s="21" t="s">
        <v>20</v>
      </c>
      <c r="L8775">
        <f t="shared" si="159"/>
        <v>2</v>
      </c>
      <c r="M8775">
        <f>MATCH(H:H,价格表!$B$4:$B$35,0)</f>
        <v>15</v>
      </c>
      <c r="N8775" s="27">
        <f>IF(J8775&lt;=0.3,INDEX(价格表!$B$4:$I$31,M8775,2),IF(AND(J8775&gt;0.3,J8775&lt;=1),INDEX(价格表!$B$4:$I$31,M8775,3),IF(AND(J8775&gt;1,J8775&lt;=2.2),INDEX(价格表!$B$4:$I$31,M8775,4),IF(AND(J8775&gt;2.2,J8775&lt;=3.3),INDEX(价格表!$B$4:$I$31,M8775,5),IF(AND(J8775&gt;3.3,J8775&lt;=4),INDEX(价格表!$B$4:$I$31,M8775,6),IF(AND(J8775&gt;4,J8775&lt;=5.5),INDEX(价格表!$B$4:$I$31,M8775,7),IF(J8775&gt;5.5,2.6+INDEX(价格表!$B$4:$I$31,M8775,8)*L8775)))))))</f>
        <v>2.15</v>
      </c>
    </row>
    <row r="8776" spans="1:14">
      <c r="A8776" s="20">
        <v>4311221430458</v>
      </c>
      <c r="B8776" s="18" t="s">
        <v>16</v>
      </c>
      <c r="C8776" s="21">
        <v>20201222</v>
      </c>
      <c r="D8776" s="21">
        <v>610538201209</v>
      </c>
      <c r="E8776" s="21" t="s">
        <v>16</v>
      </c>
      <c r="F8776" s="21">
        <v>20210101</v>
      </c>
      <c r="G8776" s="21" t="s">
        <v>17</v>
      </c>
      <c r="H8776" s="21" t="s">
        <v>43</v>
      </c>
      <c r="I8776" s="21" t="s">
        <v>95</v>
      </c>
      <c r="J8776" s="21">
        <v>1.44</v>
      </c>
      <c r="K8776" s="21" t="s">
        <v>20</v>
      </c>
      <c r="L8776">
        <f t="shared" si="159"/>
        <v>2</v>
      </c>
      <c r="M8776">
        <f>MATCH(H:H,价格表!$B$4:$B$35,0)</f>
        <v>10</v>
      </c>
      <c r="N8776" s="27">
        <f>IF(J8776&lt;=0.3,INDEX(价格表!$B$4:$I$31,M8776,2),IF(AND(J8776&gt;0.3,J8776&lt;=1),INDEX(价格表!$B$4:$I$31,M8776,3),IF(AND(J8776&gt;1,J8776&lt;=2.2),INDEX(价格表!$B$4:$I$31,M8776,4),IF(AND(J8776&gt;2.2,J8776&lt;=3.3),INDEX(价格表!$B$4:$I$31,M8776,5),IF(AND(J8776&gt;3.3,J8776&lt;=4),INDEX(价格表!$B$4:$I$31,M8776,6),IF(AND(J8776&gt;4,J8776&lt;=5.5),INDEX(价格表!$B$4:$I$31,M8776,7),IF(J8776&gt;5.5,2.6+INDEX(价格表!$B$4:$I$31,M8776,8)*L8776)))))))</f>
        <v>2.15</v>
      </c>
    </row>
    <row r="8777" spans="1:14">
      <c r="A8777" s="20">
        <v>4311221430459</v>
      </c>
      <c r="B8777" s="18" t="s">
        <v>16</v>
      </c>
      <c r="C8777" s="21">
        <v>20201222</v>
      </c>
      <c r="D8777" s="21">
        <v>610538201209</v>
      </c>
      <c r="E8777" s="21" t="s">
        <v>16</v>
      </c>
      <c r="F8777" s="21">
        <v>20210101</v>
      </c>
      <c r="G8777" s="21" t="s">
        <v>17</v>
      </c>
      <c r="H8777" s="21" t="s">
        <v>27</v>
      </c>
      <c r="I8777" s="21" t="s">
        <v>210</v>
      </c>
      <c r="J8777" s="21">
        <v>1.44</v>
      </c>
      <c r="K8777" s="21" t="s">
        <v>20</v>
      </c>
      <c r="L8777">
        <f t="shared" si="159"/>
        <v>2</v>
      </c>
      <c r="M8777">
        <f>MATCH(H:H,价格表!$B$4:$B$35,0)</f>
        <v>3</v>
      </c>
      <c r="N8777" s="27">
        <f>IF(J8777&lt;=0.3,INDEX(价格表!$B$4:$I$31,M8777,2),IF(AND(J8777&gt;0.3,J8777&lt;=1),INDEX(价格表!$B$4:$I$31,M8777,3),IF(AND(J8777&gt;1,J8777&lt;=2.2),INDEX(价格表!$B$4:$I$31,M8777,4),IF(AND(J8777&gt;2.2,J8777&lt;=3.3),INDEX(价格表!$B$4:$I$31,M8777,5),IF(AND(J8777&gt;3.3,J8777&lt;=4),INDEX(价格表!$B$4:$I$31,M8777,6),IF(AND(J8777&gt;4,J8777&lt;=5.5),INDEX(价格表!$B$4:$I$31,M8777,7),IF(J8777&gt;5.5,2.6+INDEX(价格表!$B$4:$I$31,M8777,8)*L8777)))))))</f>
        <v>2.15</v>
      </c>
    </row>
    <row r="8778" spans="1:14">
      <c r="A8778" s="20">
        <v>4311221430486</v>
      </c>
      <c r="B8778" s="18" t="s">
        <v>16</v>
      </c>
      <c r="C8778" s="21">
        <v>20201222</v>
      </c>
      <c r="D8778" s="21">
        <v>610538201209</v>
      </c>
      <c r="E8778" s="21" t="s">
        <v>16</v>
      </c>
      <c r="F8778" s="21">
        <v>20210101</v>
      </c>
      <c r="G8778" s="21" t="s">
        <v>17</v>
      </c>
      <c r="H8778" s="21" t="s">
        <v>27</v>
      </c>
      <c r="I8778" s="21" t="s">
        <v>107</v>
      </c>
      <c r="J8778" s="21">
        <v>1.44</v>
      </c>
      <c r="K8778" s="21" t="s">
        <v>20</v>
      </c>
      <c r="L8778">
        <f t="shared" si="159"/>
        <v>2</v>
      </c>
      <c r="M8778">
        <f>MATCH(H:H,价格表!$B$4:$B$35,0)</f>
        <v>3</v>
      </c>
      <c r="N8778" s="27">
        <f>IF(J8778&lt;=0.3,INDEX(价格表!$B$4:$I$31,M8778,2),IF(AND(J8778&gt;0.3,J8778&lt;=1),INDEX(价格表!$B$4:$I$31,M8778,3),IF(AND(J8778&gt;1,J8778&lt;=2.2),INDEX(价格表!$B$4:$I$31,M8778,4),IF(AND(J8778&gt;2.2,J8778&lt;=3.3),INDEX(价格表!$B$4:$I$31,M8778,5),IF(AND(J8778&gt;3.3,J8778&lt;=4),INDEX(价格表!$B$4:$I$31,M8778,6),IF(AND(J8778&gt;4,J8778&lt;=5.5),INDEX(价格表!$B$4:$I$31,M8778,7),IF(J8778&gt;5.5,2.6+INDEX(价格表!$B$4:$I$31,M8778,8)*L8778)))))))</f>
        <v>2.15</v>
      </c>
    </row>
    <row r="8779" spans="1:14">
      <c r="A8779" s="20">
        <v>4311221430487</v>
      </c>
      <c r="B8779" s="18" t="s">
        <v>16</v>
      </c>
      <c r="C8779" s="21">
        <v>20201222</v>
      </c>
      <c r="D8779" s="21">
        <v>610538201209</v>
      </c>
      <c r="E8779" s="21" t="s">
        <v>16</v>
      </c>
      <c r="F8779" s="21">
        <v>20210101</v>
      </c>
      <c r="G8779" s="21" t="s">
        <v>17</v>
      </c>
      <c r="H8779" s="21" t="s">
        <v>75</v>
      </c>
      <c r="I8779" s="21" t="s">
        <v>111</v>
      </c>
      <c r="J8779" s="21">
        <v>1.5</v>
      </c>
      <c r="K8779" s="21" t="s">
        <v>20</v>
      </c>
      <c r="L8779">
        <f t="shared" si="159"/>
        <v>2</v>
      </c>
      <c r="M8779">
        <f>MATCH(H:H,价格表!$B$4:$B$35,0)</f>
        <v>24</v>
      </c>
      <c r="N8779" s="27">
        <f>IF(J8779&lt;=0.3,INDEX(价格表!$B$4:$I$31,M8779,2),IF(AND(J8779&gt;0.3,J8779&lt;=1),INDEX(价格表!$B$4:$I$31,M8779,3),IF(AND(J8779&gt;1,J8779&lt;=2.2),INDEX(价格表!$B$4:$I$31,M8779,4),IF(AND(J8779&gt;2.2,J8779&lt;=3.3),INDEX(价格表!$B$4:$I$31,M8779,5),IF(AND(J8779&gt;3.3,J8779&lt;=4),INDEX(价格表!$B$4:$I$31,M8779,6),IF(AND(J8779&gt;4,J8779&lt;=5.5),INDEX(价格表!$B$4:$I$31,M8779,7),IF(J8779&gt;5.5,2.6+INDEX(价格表!$B$4:$I$31,M8779,8)*L8779)))))))</f>
        <v>2.15</v>
      </c>
    </row>
    <row r="8780" spans="1:14">
      <c r="A8780" s="20">
        <v>4311221430488</v>
      </c>
      <c r="B8780" s="18" t="s">
        <v>16</v>
      </c>
      <c r="C8780" s="21">
        <v>20201222</v>
      </c>
      <c r="D8780" s="21">
        <v>610538201209</v>
      </c>
      <c r="E8780" s="21" t="s">
        <v>16</v>
      </c>
      <c r="F8780" s="21">
        <v>20210101</v>
      </c>
      <c r="G8780" s="21" t="s">
        <v>17</v>
      </c>
      <c r="H8780" s="21" t="s">
        <v>27</v>
      </c>
      <c r="I8780" s="21" t="s">
        <v>28</v>
      </c>
      <c r="J8780" s="21">
        <v>1.49</v>
      </c>
      <c r="K8780" s="21" t="s">
        <v>20</v>
      </c>
      <c r="L8780">
        <f t="shared" si="159"/>
        <v>2</v>
      </c>
      <c r="M8780">
        <f>MATCH(H:H,价格表!$B$4:$B$35,0)</f>
        <v>3</v>
      </c>
      <c r="N8780" s="27">
        <f>IF(J8780&lt;=0.3,INDEX(价格表!$B$4:$I$31,M8780,2),IF(AND(J8780&gt;0.3,J8780&lt;=1),INDEX(价格表!$B$4:$I$31,M8780,3),IF(AND(J8780&gt;1,J8780&lt;=2.2),INDEX(价格表!$B$4:$I$31,M8780,4),IF(AND(J8780&gt;2.2,J8780&lt;=3.3),INDEX(价格表!$B$4:$I$31,M8780,5),IF(AND(J8780&gt;3.3,J8780&lt;=4),INDEX(价格表!$B$4:$I$31,M8780,6),IF(AND(J8780&gt;4,J8780&lt;=5.5),INDEX(价格表!$B$4:$I$31,M8780,7),IF(J8780&gt;5.5,2.6+INDEX(价格表!$B$4:$I$31,M8780,8)*L8780)))))))</f>
        <v>2.15</v>
      </c>
    </row>
    <row r="8781" spans="1:14">
      <c r="A8781" s="20">
        <v>4311221430489</v>
      </c>
      <c r="B8781" s="18" t="s">
        <v>16</v>
      </c>
      <c r="C8781" s="21">
        <v>20201222</v>
      </c>
      <c r="D8781" s="21">
        <v>610538201209</v>
      </c>
      <c r="E8781" s="21" t="s">
        <v>16</v>
      </c>
      <c r="F8781" s="21">
        <v>20210101</v>
      </c>
      <c r="G8781" s="21" t="s">
        <v>17</v>
      </c>
      <c r="H8781" s="21" t="s">
        <v>88</v>
      </c>
      <c r="I8781" s="21" t="s">
        <v>260</v>
      </c>
      <c r="J8781" s="21">
        <v>1.44</v>
      </c>
      <c r="K8781" s="21" t="s">
        <v>20</v>
      </c>
      <c r="L8781">
        <f t="shared" si="159"/>
        <v>2</v>
      </c>
      <c r="M8781">
        <f>MATCH(H:H,价格表!$B$4:$B$35,0)</f>
        <v>19</v>
      </c>
      <c r="N8781" s="27">
        <f>IF(J8781&lt;=0.3,INDEX(价格表!$B$4:$I$31,M8781,2),IF(AND(J8781&gt;0.3,J8781&lt;=1),INDEX(价格表!$B$4:$I$31,M8781,3),IF(AND(J8781&gt;1,J8781&lt;=2.2),INDEX(价格表!$B$4:$I$31,M8781,4),IF(AND(J8781&gt;2.2,J8781&lt;=3.3),INDEX(价格表!$B$4:$I$31,M8781,5),IF(AND(J8781&gt;3.3,J8781&lt;=4),INDEX(价格表!$B$4:$I$31,M8781,6),IF(AND(J8781&gt;4,J8781&lt;=5.5),INDEX(价格表!$B$4:$I$31,M8781,7),IF(J8781&gt;5.5,2.6+INDEX(价格表!$B$4:$I$31,M8781,8)*L8781)))))))</f>
        <v>2.15</v>
      </c>
    </row>
    <row r="8782" spans="1:14">
      <c r="A8782" s="20">
        <v>4311221430490</v>
      </c>
      <c r="B8782" s="18" t="s">
        <v>16</v>
      </c>
      <c r="C8782" s="21">
        <v>20201222</v>
      </c>
      <c r="D8782" s="21">
        <v>610538201209</v>
      </c>
      <c r="E8782" s="21" t="s">
        <v>16</v>
      </c>
      <c r="F8782" s="21">
        <v>20210101</v>
      </c>
      <c r="G8782" s="21" t="s">
        <v>17</v>
      </c>
      <c r="H8782" s="21" t="s">
        <v>54</v>
      </c>
      <c r="I8782" s="21" t="s">
        <v>376</v>
      </c>
      <c r="J8782" s="21">
        <v>1.44</v>
      </c>
      <c r="K8782" s="21" t="s">
        <v>20</v>
      </c>
      <c r="L8782">
        <f t="shared" si="159"/>
        <v>2</v>
      </c>
      <c r="M8782">
        <f>MATCH(H:H,价格表!$B$4:$B$35,0)</f>
        <v>14</v>
      </c>
      <c r="N8782" s="27">
        <f>IF(J8782&lt;=0.3,INDEX(价格表!$B$4:$I$31,M8782,2),IF(AND(J8782&gt;0.3,J8782&lt;=1),INDEX(价格表!$B$4:$I$31,M8782,3),IF(AND(J8782&gt;1,J8782&lt;=2.2),INDEX(价格表!$B$4:$I$31,M8782,4),IF(AND(J8782&gt;2.2,J8782&lt;=3.3),INDEX(价格表!$B$4:$I$31,M8782,5),IF(AND(J8782&gt;3.3,J8782&lt;=4),INDEX(价格表!$B$4:$I$31,M8782,6),IF(AND(J8782&gt;4,J8782&lt;=5.5),INDEX(价格表!$B$4:$I$31,M8782,7),IF(J8782&gt;5.5,2.6+INDEX(价格表!$B$4:$I$31,M8782,8)*L8782)))))))</f>
        <v>2.15</v>
      </c>
    </row>
    <row r="8783" spans="1:14">
      <c r="A8783" s="20">
        <v>4311221430491</v>
      </c>
      <c r="B8783" s="18" t="s">
        <v>16</v>
      </c>
      <c r="C8783" s="21">
        <v>20201222</v>
      </c>
      <c r="D8783" s="21">
        <v>610538201209</v>
      </c>
      <c r="E8783" s="21" t="s">
        <v>16</v>
      </c>
      <c r="F8783" s="21">
        <v>20210101</v>
      </c>
      <c r="G8783" s="21" t="s">
        <v>17</v>
      </c>
      <c r="H8783" s="21" t="s">
        <v>23</v>
      </c>
      <c r="I8783" s="21" t="s">
        <v>32</v>
      </c>
      <c r="J8783" s="21">
        <v>1.44</v>
      </c>
      <c r="K8783" s="21" t="s">
        <v>20</v>
      </c>
      <c r="L8783">
        <f t="shared" si="159"/>
        <v>2</v>
      </c>
      <c r="M8783">
        <f>MATCH(H:H,价格表!$B$4:$B$35,0)</f>
        <v>15</v>
      </c>
      <c r="N8783" s="27">
        <f>IF(J8783&lt;=0.3,INDEX(价格表!$B$4:$I$31,M8783,2),IF(AND(J8783&gt;0.3,J8783&lt;=1),INDEX(价格表!$B$4:$I$31,M8783,3),IF(AND(J8783&gt;1,J8783&lt;=2.2),INDEX(价格表!$B$4:$I$31,M8783,4),IF(AND(J8783&gt;2.2,J8783&lt;=3.3),INDEX(价格表!$B$4:$I$31,M8783,5),IF(AND(J8783&gt;3.3,J8783&lt;=4),INDEX(价格表!$B$4:$I$31,M8783,6),IF(AND(J8783&gt;4,J8783&lt;=5.5),INDEX(价格表!$B$4:$I$31,M8783,7),IF(J8783&gt;5.5,2.6+INDEX(价格表!$B$4:$I$31,M8783,8)*L8783)))))))</f>
        <v>2.15</v>
      </c>
    </row>
    <row r="8784" spans="1:14">
      <c r="A8784" s="20">
        <v>4311221430493</v>
      </c>
      <c r="B8784" s="18" t="s">
        <v>16</v>
      </c>
      <c r="C8784" s="21">
        <v>20201222</v>
      </c>
      <c r="D8784" s="21">
        <v>610538201209</v>
      </c>
      <c r="E8784" s="21" t="s">
        <v>16</v>
      </c>
      <c r="F8784" s="21">
        <v>20210101</v>
      </c>
      <c r="G8784" s="21" t="s">
        <v>17</v>
      </c>
      <c r="H8784" s="21" t="s">
        <v>25</v>
      </c>
      <c r="I8784" s="21" t="s">
        <v>42</v>
      </c>
      <c r="J8784" s="21">
        <v>1.48</v>
      </c>
      <c r="K8784" s="21" t="s">
        <v>20</v>
      </c>
      <c r="L8784">
        <f t="shared" si="159"/>
        <v>2</v>
      </c>
      <c r="M8784">
        <f>MATCH(H:H,价格表!$B$4:$B$35,0)</f>
        <v>25</v>
      </c>
      <c r="N8784" s="27">
        <f>IF(J8784&lt;=0.3,INDEX(价格表!$B$4:$I$31,M8784,2),IF(AND(J8784&gt;0.3,J8784&lt;=1),INDEX(价格表!$B$4:$I$31,M8784,3),IF(AND(J8784&gt;1,J8784&lt;=2.2),INDEX(价格表!$B$4:$I$31,M8784,4),IF(AND(J8784&gt;2.2,J8784&lt;=3.3),INDEX(价格表!$B$4:$I$31,M8784,5),IF(AND(J8784&gt;3.3,J8784&lt;=4),INDEX(价格表!$B$4:$I$31,M8784,6),IF(AND(J8784&gt;4,J8784&lt;=5.5),INDEX(价格表!$B$4:$I$31,M8784,7),IF(J8784&gt;5.5,2.6+INDEX(价格表!$B$4:$I$31,M8784,8)*L8784)))))))</f>
        <v>2.15</v>
      </c>
    </row>
    <row r="8785" spans="1:14">
      <c r="A8785" s="20">
        <v>4311221430494</v>
      </c>
      <c r="B8785" s="18" t="s">
        <v>16</v>
      </c>
      <c r="C8785" s="21">
        <v>20201222</v>
      </c>
      <c r="D8785" s="21">
        <v>610538201209</v>
      </c>
      <c r="E8785" s="21" t="s">
        <v>16</v>
      </c>
      <c r="F8785" s="21">
        <v>20210101</v>
      </c>
      <c r="G8785" s="21" t="s">
        <v>17</v>
      </c>
      <c r="H8785" s="21" t="s">
        <v>18</v>
      </c>
      <c r="I8785" s="21" t="s">
        <v>359</v>
      </c>
      <c r="J8785" s="21">
        <v>1.44</v>
      </c>
      <c r="K8785" s="21" t="s">
        <v>20</v>
      </c>
      <c r="L8785">
        <f t="shared" si="159"/>
        <v>2</v>
      </c>
      <c r="M8785">
        <f>MATCH(H:H,价格表!$B$4:$B$35,0)</f>
        <v>1</v>
      </c>
      <c r="N8785" s="27">
        <f>IF(J8785&lt;=0.3,INDEX(价格表!$B$4:$I$31,M8785,2),IF(AND(J8785&gt;0.3,J8785&lt;=1),INDEX(价格表!$B$4:$I$31,M8785,3),IF(AND(J8785&gt;1,J8785&lt;=2.2),INDEX(价格表!$B$4:$I$31,M8785,4),IF(AND(J8785&gt;2.2,J8785&lt;=3.3),INDEX(价格表!$B$4:$I$31,M8785,5),IF(AND(J8785&gt;3.3,J8785&lt;=4),INDEX(价格表!$B$4:$I$31,M8785,6),IF(AND(J8785&gt;4,J8785&lt;=5.5),INDEX(价格表!$B$4:$I$31,M8785,7),IF(J8785&gt;5.5,2.6+INDEX(价格表!$B$4:$I$31,M8785,8)*L8785)))))))</f>
        <v>2.15</v>
      </c>
    </row>
    <row r="8786" spans="1:14">
      <c r="A8786" s="20">
        <v>4311221431366</v>
      </c>
      <c r="B8786" s="18" t="s">
        <v>16</v>
      </c>
      <c r="C8786" s="21">
        <v>20201222</v>
      </c>
      <c r="D8786" s="21">
        <v>610538201209</v>
      </c>
      <c r="E8786" s="21" t="s">
        <v>16</v>
      </c>
      <c r="F8786" s="21">
        <v>20210101</v>
      </c>
      <c r="G8786" s="21" t="s">
        <v>17</v>
      </c>
      <c r="H8786" s="21" t="s">
        <v>21</v>
      </c>
      <c r="I8786" s="21" t="s">
        <v>201</v>
      </c>
      <c r="J8786" s="21">
        <v>1.49</v>
      </c>
      <c r="K8786" s="21" t="s">
        <v>20</v>
      </c>
      <c r="L8786">
        <f t="shared" si="159"/>
        <v>2</v>
      </c>
      <c r="M8786">
        <f>MATCH(H:H,价格表!$B$4:$B$35,0)</f>
        <v>20</v>
      </c>
      <c r="N8786" s="27">
        <f>IF(J8786&lt;=0.3,INDEX(价格表!$B$4:$I$31,M8786,2),IF(AND(J8786&gt;0.3,J8786&lt;=1),INDEX(价格表!$B$4:$I$31,M8786,3),IF(AND(J8786&gt;1,J8786&lt;=2.2),INDEX(价格表!$B$4:$I$31,M8786,4),IF(AND(J8786&gt;2.2,J8786&lt;=3.3),INDEX(价格表!$B$4:$I$31,M8786,5),IF(AND(J8786&gt;3.3,J8786&lt;=4),INDEX(价格表!$B$4:$I$31,M8786,6),IF(AND(J8786&gt;4,J8786&lt;=5.5),INDEX(价格表!$B$4:$I$31,M8786,7),IF(J8786&gt;5.5,2.6+INDEX(价格表!$B$4:$I$31,M8786,8)*L8786)))))))</f>
        <v>2.15</v>
      </c>
    </row>
    <row r="8787" spans="1:14">
      <c r="A8787" s="20">
        <v>4311221431367</v>
      </c>
      <c r="B8787" s="18" t="s">
        <v>16</v>
      </c>
      <c r="C8787" s="21">
        <v>20201222</v>
      </c>
      <c r="D8787" s="21">
        <v>610538201209</v>
      </c>
      <c r="E8787" s="21" t="s">
        <v>16</v>
      </c>
      <c r="F8787" s="21">
        <v>20210101</v>
      </c>
      <c r="G8787" s="21" t="s">
        <v>17</v>
      </c>
      <c r="H8787" s="21" t="s">
        <v>73</v>
      </c>
      <c r="I8787" s="21" t="s">
        <v>91</v>
      </c>
      <c r="J8787" s="21">
        <v>1.44</v>
      </c>
      <c r="K8787" s="21" t="s">
        <v>20</v>
      </c>
      <c r="L8787">
        <f t="shared" si="159"/>
        <v>2</v>
      </c>
      <c r="M8787">
        <f>MATCH(H:H,价格表!$B$4:$B$35,0)</f>
        <v>7</v>
      </c>
      <c r="N8787" s="27">
        <f>IF(J8787&lt;=0.3,INDEX(价格表!$B$4:$I$31,M8787,2),IF(AND(J8787&gt;0.3,J8787&lt;=1),INDEX(价格表!$B$4:$I$31,M8787,3),IF(AND(J8787&gt;1,J8787&lt;=2.2),INDEX(价格表!$B$4:$I$31,M8787,4),IF(AND(J8787&gt;2.2,J8787&lt;=3.3),INDEX(价格表!$B$4:$I$31,M8787,5),IF(AND(J8787&gt;3.3,J8787&lt;=4),INDEX(价格表!$B$4:$I$31,M8787,6),IF(AND(J8787&gt;4,J8787&lt;=5.5),INDEX(价格表!$B$4:$I$31,M8787,7),IF(J8787&gt;5.5,2.6+INDEX(价格表!$B$4:$I$31,M8787,8)*L8787)))))))</f>
        <v>2.15</v>
      </c>
    </row>
    <row r="8788" spans="1:14">
      <c r="A8788" s="20">
        <v>4311221431369</v>
      </c>
      <c r="B8788" s="18" t="s">
        <v>16</v>
      </c>
      <c r="C8788" s="21">
        <v>20201222</v>
      </c>
      <c r="D8788" s="21">
        <v>610538201209</v>
      </c>
      <c r="E8788" s="21" t="s">
        <v>16</v>
      </c>
      <c r="F8788" s="21">
        <v>20210101</v>
      </c>
      <c r="G8788" s="21" t="s">
        <v>17</v>
      </c>
      <c r="H8788" s="21" t="s">
        <v>298</v>
      </c>
      <c r="I8788" s="21" t="s">
        <v>322</v>
      </c>
      <c r="J8788" s="21">
        <v>3.24</v>
      </c>
      <c r="K8788" s="21" t="s">
        <v>20</v>
      </c>
      <c r="L8788">
        <f t="shared" si="159"/>
        <v>4</v>
      </c>
      <c r="M8788">
        <f>MATCH(H:H,价格表!$B$4:$B$35,0)</f>
        <v>29</v>
      </c>
      <c r="N8788" s="27">
        <f>L8788*8+3</f>
        <v>35</v>
      </c>
    </row>
    <row r="8789" spans="1:14">
      <c r="A8789" s="20">
        <v>4311221431370</v>
      </c>
      <c r="B8789" s="18" t="s">
        <v>16</v>
      </c>
      <c r="C8789" s="21">
        <v>20201222</v>
      </c>
      <c r="D8789" s="21">
        <v>610538201209</v>
      </c>
      <c r="E8789" s="21" t="s">
        <v>16</v>
      </c>
      <c r="F8789" s="21">
        <v>20210101</v>
      </c>
      <c r="G8789" s="21" t="s">
        <v>17</v>
      </c>
      <c r="H8789" s="21" t="s">
        <v>25</v>
      </c>
      <c r="I8789" s="21" t="s">
        <v>26</v>
      </c>
      <c r="J8789" s="21">
        <v>1.49</v>
      </c>
      <c r="K8789" s="21" t="s">
        <v>20</v>
      </c>
      <c r="L8789">
        <f t="shared" si="159"/>
        <v>2</v>
      </c>
      <c r="M8789">
        <f>MATCH(H:H,价格表!$B$4:$B$35,0)</f>
        <v>25</v>
      </c>
      <c r="N8789" s="27">
        <f>IF(J8789&lt;=0.3,INDEX(价格表!$B$4:$I$31,M8789,2),IF(AND(J8789&gt;0.3,J8789&lt;=1),INDEX(价格表!$B$4:$I$31,M8789,3),IF(AND(J8789&gt;1,J8789&lt;=2.2),INDEX(价格表!$B$4:$I$31,M8789,4),IF(AND(J8789&gt;2.2,J8789&lt;=3.3),INDEX(价格表!$B$4:$I$31,M8789,5),IF(AND(J8789&gt;3.3,J8789&lt;=4),INDEX(价格表!$B$4:$I$31,M8789,6),IF(AND(J8789&gt;4,J8789&lt;=5.5),INDEX(价格表!$B$4:$I$31,M8789,7),IF(J8789&gt;5.5,2.6+INDEX(价格表!$B$4:$I$31,M8789,8)*L8789)))))))</f>
        <v>2.15</v>
      </c>
    </row>
    <row r="8790" spans="1:14">
      <c r="A8790" s="20">
        <v>4311221431372</v>
      </c>
      <c r="B8790" s="18" t="s">
        <v>16</v>
      </c>
      <c r="C8790" s="21">
        <v>20201222</v>
      </c>
      <c r="D8790" s="21">
        <v>610538201209</v>
      </c>
      <c r="E8790" s="21" t="s">
        <v>16</v>
      </c>
      <c r="F8790" s="21">
        <v>20210101</v>
      </c>
      <c r="G8790" s="21" t="s">
        <v>17</v>
      </c>
      <c r="H8790" s="21" t="s">
        <v>23</v>
      </c>
      <c r="I8790" s="21" t="s">
        <v>286</v>
      </c>
      <c r="J8790" s="21">
        <v>1.44</v>
      </c>
      <c r="K8790" s="21" t="s">
        <v>20</v>
      </c>
      <c r="L8790">
        <f t="shared" si="159"/>
        <v>2</v>
      </c>
      <c r="M8790">
        <f>MATCH(H:H,价格表!$B$4:$B$35,0)</f>
        <v>15</v>
      </c>
      <c r="N8790" s="27">
        <f>IF(J8790&lt;=0.3,INDEX(价格表!$B$4:$I$31,M8790,2),IF(AND(J8790&gt;0.3,J8790&lt;=1),INDEX(价格表!$B$4:$I$31,M8790,3),IF(AND(J8790&gt;1,J8790&lt;=2.2),INDEX(价格表!$B$4:$I$31,M8790,4),IF(AND(J8790&gt;2.2,J8790&lt;=3.3),INDEX(价格表!$B$4:$I$31,M8790,5),IF(AND(J8790&gt;3.3,J8790&lt;=4),INDEX(价格表!$B$4:$I$31,M8790,6),IF(AND(J8790&gt;4,J8790&lt;=5.5),INDEX(价格表!$B$4:$I$31,M8790,7),IF(J8790&gt;5.5,2.6+INDEX(价格表!$B$4:$I$31,M8790,8)*L8790)))))))</f>
        <v>2.15</v>
      </c>
    </row>
    <row r="8791" spans="1:14">
      <c r="A8791" s="20">
        <v>4311221431374</v>
      </c>
      <c r="B8791" s="18" t="s">
        <v>16</v>
      </c>
      <c r="C8791" s="21">
        <v>20201222</v>
      </c>
      <c r="D8791" s="21">
        <v>610538201209</v>
      </c>
      <c r="E8791" s="21" t="s">
        <v>16</v>
      </c>
      <c r="F8791" s="21">
        <v>20210101</v>
      </c>
      <c r="G8791" s="21" t="s">
        <v>17</v>
      </c>
      <c r="H8791" s="21" t="s">
        <v>27</v>
      </c>
      <c r="I8791" s="21" t="s">
        <v>49</v>
      </c>
      <c r="J8791" s="21">
        <v>1.44</v>
      </c>
      <c r="K8791" s="21" t="s">
        <v>20</v>
      </c>
      <c r="L8791">
        <f t="shared" si="159"/>
        <v>2</v>
      </c>
      <c r="M8791">
        <f>MATCH(H:H,价格表!$B$4:$B$35,0)</f>
        <v>3</v>
      </c>
      <c r="N8791" s="27">
        <f>IF(J8791&lt;=0.3,INDEX(价格表!$B$4:$I$31,M8791,2),IF(AND(J8791&gt;0.3,J8791&lt;=1),INDEX(价格表!$B$4:$I$31,M8791,3),IF(AND(J8791&gt;1,J8791&lt;=2.2),INDEX(价格表!$B$4:$I$31,M8791,4),IF(AND(J8791&gt;2.2,J8791&lt;=3.3),INDEX(价格表!$B$4:$I$31,M8791,5),IF(AND(J8791&gt;3.3,J8791&lt;=4),INDEX(价格表!$B$4:$I$31,M8791,6),IF(AND(J8791&gt;4,J8791&lt;=5.5),INDEX(价格表!$B$4:$I$31,M8791,7),IF(J8791&gt;5.5,2.6+INDEX(价格表!$B$4:$I$31,M8791,8)*L8791)))))))</f>
        <v>2.15</v>
      </c>
    </row>
    <row r="8792" spans="1:14">
      <c r="A8792" s="20">
        <v>4311221431375</v>
      </c>
      <c r="B8792" s="18" t="s">
        <v>16</v>
      </c>
      <c r="C8792" s="21">
        <v>20201222</v>
      </c>
      <c r="D8792" s="21">
        <v>610538201209</v>
      </c>
      <c r="E8792" s="21" t="s">
        <v>16</v>
      </c>
      <c r="F8792" s="21">
        <v>20210101</v>
      </c>
      <c r="G8792" s="21" t="s">
        <v>17</v>
      </c>
      <c r="H8792" s="21" t="s">
        <v>54</v>
      </c>
      <c r="I8792" s="21" t="s">
        <v>55</v>
      </c>
      <c r="J8792" s="21">
        <v>1.51</v>
      </c>
      <c r="K8792" s="21" t="s">
        <v>20</v>
      </c>
      <c r="L8792">
        <f t="shared" si="159"/>
        <v>2</v>
      </c>
      <c r="M8792">
        <f>MATCH(H:H,价格表!$B$4:$B$35,0)</f>
        <v>14</v>
      </c>
      <c r="N8792" s="27">
        <f>IF(J8792&lt;=0.3,INDEX(价格表!$B$4:$I$31,M8792,2),IF(AND(J8792&gt;0.3,J8792&lt;=1),INDEX(价格表!$B$4:$I$31,M8792,3),IF(AND(J8792&gt;1,J8792&lt;=2.2),INDEX(价格表!$B$4:$I$31,M8792,4),IF(AND(J8792&gt;2.2,J8792&lt;=3.3),INDEX(价格表!$B$4:$I$31,M8792,5),IF(AND(J8792&gt;3.3,J8792&lt;=4),INDEX(价格表!$B$4:$I$31,M8792,6),IF(AND(J8792&gt;4,J8792&lt;=5.5),INDEX(价格表!$B$4:$I$31,M8792,7),IF(J8792&gt;5.5,2.6+INDEX(价格表!$B$4:$I$31,M8792,8)*L8792)))))))</f>
        <v>2.15</v>
      </c>
    </row>
    <row r="8793" spans="1:14">
      <c r="A8793" s="20">
        <v>4311221440166</v>
      </c>
      <c r="B8793" s="18" t="s">
        <v>16</v>
      </c>
      <c r="C8793" s="21">
        <v>20201222</v>
      </c>
      <c r="D8793" s="21">
        <v>610538201209</v>
      </c>
      <c r="E8793" s="21" t="s">
        <v>16</v>
      </c>
      <c r="F8793" s="21">
        <v>20210101</v>
      </c>
      <c r="G8793" s="21" t="s">
        <v>17</v>
      </c>
      <c r="H8793" s="21" t="s">
        <v>30</v>
      </c>
      <c r="I8793" s="21" t="s">
        <v>31</v>
      </c>
      <c r="J8793" s="21">
        <v>1.44</v>
      </c>
      <c r="K8793" s="21" t="s">
        <v>20</v>
      </c>
      <c r="L8793">
        <f t="shared" si="159"/>
        <v>2</v>
      </c>
      <c r="M8793">
        <f>MATCH(H:H,价格表!$B$4:$B$35,0)</f>
        <v>16</v>
      </c>
      <c r="N8793" s="27">
        <f>IF(J8793&lt;=0.3,INDEX(价格表!$B$4:$I$31,M8793,2),IF(AND(J8793&gt;0.3,J8793&lt;=1),INDEX(价格表!$B$4:$I$31,M8793,3),IF(AND(J8793&gt;1,J8793&lt;=2.2),INDEX(价格表!$B$4:$I$31,M8793,4),IF(AND(J8793&gt;2.2,J8793&lt;=3.3),INDEX(价格表!$B$4:$I$31,M8793,5),IF(AND(J8793&gt;3.3,J8793&lt;=4),INDEX(价格表!$B$4:$I$31,M8793,6),IF(AND(J8793&gt;4,J8793&lt;=5.5),INDEX(价格表!$B$4:$I$31,M8793,7),IF(J8793&gt;5.5,2.6+INDEX(价格表!$B$4:$I$31,M8793,8)*L8793)))))))</f>
        <v>2.15</v>
      </c>
    </row>
    <row r="8794" spans="1:14">
      <c r="A8794" s="20">
        <v>4311221689517</v>
      </c>
      <c r="B8794" s="18" t="s">
        <v>16</v>
      </c>
      <c r="C8794" s="21">
        <v>20201222</v>
      </c>
      <c r="D8794" s="21">
        <v>610538201209</v>
      </c>
      <c r="E8794" s="21" t="s">
        <v>16</v>
      </c>
      <c r="F8794" s="21">
        <v>20210101</v>
      </c>
      <c r="G8794" s="21" t="s">
        <v>17</v>
      </c>
      <c r="H8794" s="21" t="s">
        <v>50</v>
      </c>
      <c r="I8794" s="21" t="s">
        <v>62</v>
      </c>
      <c r="J8794" s="21">
        <v>1.44</v>
      </c>
      <c r="K8794" s="21" t="s">
        <v>20</v>
      </c>
      <c r="L8794">
        <f t="shared" si="159"/>
        <v>2</v>
      </c>
      <c r="M8794">
        <f>MATCH(H:H,价格表!$B$4:$B$35,0)</f>
        <v>4</v>
      </c>
      <c r="N8794" s="27">
        <f>IF(J8794&lt;=0.3,INDEX(价格表!$B$4:$I$31,M8794,2),IF(AND(J8794&gt;0.3,J8794&lt;=1),INDEX(价格表!$B$4:$I$31,M8794,3),IF(AND(J8794&gt;1,J8794&lt;=2.2),INDEX(价格表!$B$4:$I$31,M8794,4),IF(AND(J8794&gt;2.2,J8794&lt;=3.3),INDEX(价格表!$B$4:$I$31,M8794,5),IF(AND(J8794&gt;3.3,J8794&lt;=4),INDEX(价格表!$B$4:$I$31,M8794,6),IF(AND(J8794&gt;4,J8794&lt;=5.5),INDEX(价格表!$B$4:$I$31,M8794,7),IF(J8794&gt;5.5,2.6+INDEX(价格表!$B$4:$I$31,M8794,8)*L8794)))))))</f>
        <v>2.15</v>
      </c>
    </row>
    <row r="8795" spans="1:14">
      <c r="A8795" s="20">
        <v>4311221689614</v>
      </c>
      <c r="B8795" s="18" t="s">
        <v>16</v>
      </c>
      <c r="C8795" s="21">
        <v>20201222</v>
      </c>
      <c r="D8795" s="21">
        <v>610538201209</v>
      </c>
      <c r="E8795" s="21" t="s">
        <v>16</v>
      </c>
      <c r="F8795" s="21">
        <v>20210101</v>
      </c>
      <c r="G8795" s="21" t="s">
        <v>17</v>
      </c>
      <c r="H8795" s="21" t="s">
        <v>50</v>
      </c>
      <c r="I8795" s="21" t="s">
        <v>125</v>
      </c>
      <c r="J8795" s="21">
        <v>1.67</v>
      </c>
      <c r="K8795" s="21" t="s">
        <v>20</v>
      </c>
      <c r="L8795">
        <f t="shared" si="159"/>
        <v>2</v>
      </c>
      <c r="M8795">
        <f>MATCH(H:H,价格表!$B$4:$B$35,0)</f>
        <v>4</v>
      </c>
      <c r="N8795" s="27">
        <f>IF(J8795&lt;=0.3,INDEX(价格表!$B$4:$I$31,M8795,2),IF(AND(J8795&gt;0.3,J8795&lt;=1),INDEX(价格表!$B$4:$I$31,M8795,3),IF(AND(J8795&gt;1,J8795&lt;=2.2),INDEX(价格表!$B$4:$I$31,M8795,4),IF(AND(J8795&gt;2.2,J8795&lt;=3.3),INDEX(价格表!$B$4:$I$31,M8795,5),IF(AND(J8795&gt;3.3,J8795&lt;=4),INDEX(价格表!$B$4:$I$31,M8795,6),IF(AND(J8795&gt;4,J8795&lt;=5.5),INDEX(价格表!$B$4:$I$31,M8795,7),IF(J8795&gt;5.5,2.6+INDEX(价格表!$B$4:$I$31,M8795,8)*L8795)))))))</f>
        <v>2.15</v>
      </c>
    </row>
    <row r="8796" spans="1:14">
      <c r="A8796" s="20">
        <v>4311221689615</v>
      </c>
      <c r="B8796" s="18" t="s">
        <v>16</v>
      </c>
      <c r="C8796" s="21">
        <v>20201222</v>
      </c>
      <c r="D8796" s="21">
        <v>610538201209</v>
      </c>
      <c r="E8796" s="21" t="s">
        <v>16</v>
      </c>
      <c r="F8796" s="21">
        <v>20210101</v>
      </c>
      <c r="G8796" s="21" t="s">
        <v>17</v>
      </c>
      <c r="H8796" s="21" t="s">
        <v>18</v>
      </c>
      <c r="I8796" s="21" t="s">
        <v>346</v>
      </c>
      <c r="J8796" s="21">
        <v>1.44</v>
      </c>
      <c r="K8796" s="21" t="s">
        <v>20</v>
      </c>
      <c r="L8796">
        <f t="shared" si="159"/>
        <v>2</v>
      </c>
      <c r="M8796">
        <f>MATCH(H:H,价格表!$B$4:$B$35,0)</f>
        <v>1</v>
      </c>
      <c r="N8796" s="27">
        <f>IF(J8796&lt;=0.3,INDEX(价格表!$B$4:$I$31,M8796,2),IF(AND(J8796&gt;0.3,J8796&lt;=1),INDEX(价格表!$B$4:$I$31,M8796,3),IF(AND(J8796&gt;1,J8796&lt;=2.2),INDEX(价格表!$B$4:$I$31,M8796,4),IF(AND(J8796&gt;2.2,J8796&lt;=3.3),INDEX(价格表!$B$4:$I$31,M8796,5),IF(AND(J8796&gt;3.3,J8796&lt;=4),INDEX(价格表!$B$4:$I$31,M8796,6),IF(AND(J8796&gt;4,J8796&lt;=5.5),INDEX(价格表!$B$4:$I$31,M8796,7),IF(J8796&gt;5.5,2.6+INDEX(价格表!$B$4:$I$31,M8796,8)*L8796)))))))</f>
        <v>2.15</v>
      </c>
    </row>
    <row r="8797" spans="1:14">
      <c r="A8797" s="20">
        <v>4311221689616</v>
      </c>
      <c r="B8797" s="18" t="s">
        <v>16</v>
      </c>
      <c r="C8797" s="21">
        <v>20201222</v>
      </c>
      <c r="D8797" s="21">
        <v>610538201209</v>
      </c>
      <c r="E8797" s="21" t="s">
        <v>16</v>
      </c>
      <c r="F8797" s="21">
        <v>20210101</v>
      </c>
      <c r="G8797" s="21" t="s">
        <v>17</v>
      </c>
      <c r="H8797" s="21" t="s">
        <v>54</v>
      </c>
      <c r="I8797" s="21" t="s">
        <v>55</v>
      </c>
      <c r="J8797" s="21">
        <v>1.44</v>
      </c>
      <c r="K8797" s="21" t="s">
        <v>20</v>
      </c>
      <c r="L8797">
        <f t="shared" si="159"/>
        <v>2</v>
      </c>
      <c r="M8797">
        <f>MATCH(H:H,价格表!$B$4:$B$35,0)</f>
        <v>14</v>
      </c>
      <c r="N8797" s="27">
        <f>IF(J8797&lt;=0.3,INDEX(价格表!$B$4:$I$31,M8797,2),IF(AND(J8797&gt;0.3,J8797&lt;=1),INDEX(价格表!$B$4:$I$31,M8797,3),IF(AND(J8797&gt;1,J8797&lt;=2.2),INDEX(价格表!$B$4:$I$31,M8797,4),IF(AND(J8797&gt;2.2,J8797&lt;=3.3),INDEX(价格表!$B$4:$I$31,M8797,5),IF(AND(J8797&gt;3.3,J8797&lt;=4),INDEX(价格表!$B$4:$I$31,M8797,6),IF(AND(J8797&gt;4,J8797&lt;=5.5),INDEX(价格表!$B$4:$I$31,M8797,7),IF(J8797&gt;5.5,2.6+INDEX(价格表!$B$4:$I$31,M8797,8)*L8797)))))))</f>
        <v>2.15</v>
      </c>
    </row>
    <row r="8798" spans="1:14">
      <c r="A8798" s="20">
        <v>4311221689617</v>
      </c>
      <c r="B8798" s="18" t="s">
        <v>16</v>
      </c>
      <c r="C8798" s="21">
        <v>20201222</v>
      </c>
      <c r="D8798" s="21">
        <v>610538201209</v>
      </c>
      <c r="E8798" s="21" t="s">
        <v>16</v>
      </c>
      <c r="F8798" s="21">
        <v>20210101</v>
      </c>
      <c r="G8798" s="21" t="s">
        <v>17</v>
      </c>
      <c r="H8798" s="21" t="s">
        <v>45</v>
      </c>
      <c r="I8798" s="21" t="s">
        <v>48</v>
      </c>
      <c r="J8798" s="21">
        <v>1.44</v>
      </c>
      <c r="K8798" s="21" t="s">
        <v>20</v>
      </c>
      <c r="L8798">
        <f t="shared" si="159"/>
        <v>2</v>
      </c>
      <c r="M8798">
        <f>MATCH(H:H,价格表!$B$4:$B$35,0)</f>
        <v>9</v>
      </c>
      <c r="N8798" s="27">
        <f>IF(J8798&lt;=0.3,INDEX(价格表!$B$4:$I$31,M8798,2),IF(AND(J8798&gt;0.3,J8798&lt;=1),INDEX(价格表!$B$4:$I$31,M8798,3),IF(AND(J8798&gt;1,J8798&lt;=2.2),INDEX(价格表!$B$4:$I$31,M8798,4),IF(AND(J8798&gt;2.2,J8798&lt;=3.3),INDEX(价格表!$B$4:$I$31,M8798,5),IF(AND(J8798&gt;3.3,J8798&lt;=4),INDEX(价格表!$B$4:$I$31,M8798,6),IF(AND(J8798&gt;4,J8798&lt;=5.5),INDEX(价格表!$B$4:$I$31,M8798,7),IF(J8798&gt;5.5,2.6+INDEX(价格表!$B$4:$I$31,M8798,8)*L8798)))))))</f>
        <v>2.15</v>
      </c>
    </row>
    <row r="8799" spans="1:14">
      <c r="A8799" s="20">
        <v>4311221689618</v>
      </c>
      <c r="B8799" s="18" t="s">
        <v>16</v>
      </c>
      <c r="C8799" s="21">
        <v>20201222</v>
      </c>
      <c r="D8799" s="21">
        <v>610538201209</v>
      </c>
      <c r="E8799" s="21" t="s">
        <v>16</v>
      </c>
      <c r="F8799" s="21">
        <v>20210101</v>
      </c>
      <c r="G8799" s="21" t="s">
        <v>17</v>
      </c>
      <c r="H8799" s="21" t="s">
        <v>56</v>
      </c>
      <c r="I8799" s="21" t="s">
        <v>136</v>
      </c>
      <c r="J8799" s="21">
        <v>1.44</v>
      </c>
      <c r="K8799" s="21" t="s">
        <v>20</v>
      </c>
      <c r="L8799">
        <f t="shared" si="159"/>
        <v>2</v>
      </c>
      <c r="M8799">
        <f>MATCH(H:H,价格表!$B$4:$B$35,0)</f>
        <v>11</v>
      </c>
      <c r="N8799" s="27">
        <f>IF(J8799&lt;=0.3,INDEX(价格表!$B$4:$I$31,M8799,2),IF(AND(J8799&gt;0.3,J8799&lt;=1),INDEX(价格表!$B$4:$I$31,M8799,3),IF(AND(J8799&gt;1,J8799&lt;=2.2),INDEX(价格表!$B$4:$I$31,M8799,4),IF(AND(J8799&gt;2.2,J8799&lt;=3.3),INDEX(价格表!$B$4:$I$31,M8799,5),IF(AND(J8799&gt;3.3,J8799&lt;=4),INDEX(价格表!$B$4:$I$31,M8799,6),IF(AND(J8799&gt;4,J8799&lt;=5.5),INDEX(价格表!$B$4:$I$31,M8799,7),IF(J8799&gt;5.5,2.6+INDEX(价格表!$B$4:$I$31,M8799,8)*L8799)))))))</f>
        <v>2.15</v>
      </c>
    </row>
    <row r="8800" spans="1:14">
      <c r="A8800" s="20">
        <v>4311221689619</v>
      </c>
      <c r="B8800" s="18" t="s">
        <v>16</v>
      </c>
      <c r="C8800" s="21">
        <v>20201222</v>
      </c>
      <c r="D8800" s="21">
        <v>610538201209</v>
      </c>
      <c r="E8800" s="21" t="s">
        <v>16</v>
      </c>
      <c r="F8800" s="21">
        <v>20210101</v>
      </c>
      <c r="G8800" s="21" t="s">
        <v>17</v>
      </c>
      <c r="H8800" s="21" t="s">
        <v>63</v>
      </c>
      <c r="I8800" s="21" t="s">
        <v>187</v>
      </c>
      <c r="J8800" s="21">
        <v>1.44</v>
      </c>
      <c r="K8800" s="21" t="s">
        <v>20</v>
      </c>
      <c r="L8800">
        <f t="shared" si="159"/>
        <v>2</v>
      </c>
      <c r="M8800">
        <f>MATCH(H:H,价格表!$B$4:$B$35,0)</f>
        <v>21</v>
      </c>
      <c r="N8800" s="27">
        <f>IF(J8800&lt;=0.3,INDEX(价格表!$B$4:$I$31,M8800,2),IF(AND(J8800&gt;0.3,J8800&lt;=1),INDEX(价格表!$B$4:$I$31,M8800,3),IF(AND(J8800&gt;1,J8800&lt;=2.2),INDEX(价格表!$B$4:$I$31,M8800,4),IF(AND(J8800&gt;2.2,J8800&lt;=3.3),INDEX(价格表!$B$4:$I$31,M8800,5),IF(AND(J8800&gt;3.3,J8800&lt;=4),INDEX(价格表!$B$4:$I$31,M8800,6),IF(AND(J8800&gt;4,J8800&lt;=5.5),INDEX(价格表!$B$4:$I$31,M8800,7),IF(J8800&gt;5.5,2.6+INDEX(价格表!$B$4:$I$31,M8800,8)*L8800)))))))</f>
        <v>2.15</v>
      </c>
    </row>
    <row r="8801" spans="1:14">
      <c r="A8801" s="20">
        <v>4311221689620</v>
      </c>
      <c r="B8801" s="18" t="s">
        <v>16</v>
      </c>
      <c r="C8801" s="21">
        <v>20201222</v>
      </c>
      <c r="D8801" s="21">
        <v>610538201209</v>
      </c>
      <c r="E8801" s="21" t="s">
        <v>16</v>
      </c>
      <c r="F8801" s="21">
        <v>20210101</v>
      </c>
      <c r="G8801" s="21" t="s">
        <v>17</v>
      </c>
      <c r="H8801" s="21" t="s">
        <v>50</v>
      </c>
      <c r="I8801" s="21" t="s">
        <v>177</v>
      </c>
      <c r="J8801" s="21">
        <v>1.47</v>
      </c>
      <c r="K8801" s="21" t="s">
        <v>20</v>
      </c>
      <c r="L8801">
        <f t="shared" si="159"/>
        <v>2</v>
      </c>
      <c r="M8801">
        <f>MATCH(H:H,价格表!$B$4:$B$35,0)</f>
        <v>4</v>
      </c>
      <c r="N8801" s="27">
        <f>IF(J8801&lt;=0.3,INDEX(价格表!$B$4:$I$31,M8801,2),IF(AND(J8801&gt;0.3,J8801&lt;=1),INDEX(价格表!$B$4:$I$31,M8801,3),IF(AND(J8801&gt;1,J8801&lt;=2.2),INDEX(价格表!$B$4:$I$31,M8801,4),IF(AND(J8801&gt;2.2,J8801&lt;=3.3),INDEX(价格表!$B$4:$I$31,M8801,5),IF(AND(J8801&gt;3.3,J8801&lt;=4),INDEX(价格表!$B$4:$I$31,M8801,6),IF(AND(J8801&gt;4,J8801&lt;=5.5),INDEX(价格表!$B$4:$I$31,M8801,7),IF(J8801&gt;5.5,2.6+INDEX(价格表!$B$4:$I$31,M8801,8)*L8801)))))))</f>
        <v>2.15</v>
      </c>
    </row>
    <row r="8802" spans="1:14">
      <c r="A8802" s="20">
        <v>4311221689621</v>
      </c>
      <c r="B8802" s="18" t="s">
        <v>16</v>
      </c>
      <c r="C8802" s="21">
        <v>20201222</v>
      </c>
      <c r="D8802" s="21">
        <v>610538201209</v>
      </c>
      <c r="E8802" s="21" t="s">
        <v>16</v>
      </c>
      <c r="F8802" s="21">
        <v>20210101</v>
      </c>
      <c r="G8802" s="21" t="s">
        <v>17</v>
      </c>
      <c r="H8802" s="21" t="s">
        <v>50</v>
      </c>
      <c r="I8802" s="21" t="s">
        <v>51</v>
      </c>
      <c r="J8802" s="21">
        <v>1.44</v>
      </c>
      <c r="K8802" s="21" t="s">
        <v>20</v>
      </c>
      <c r="L8802">
        <f t="shared" si="159"/>
        <v>2</v>
      </c>
      <c r="M8802">
        <f>MATCH(H:H,价格表!$B$4:$B$35,0)</f>
        <v>4</v>
      </c>
      <c r="N8802" s="27">
        <f>IF(J8802&lt;=0.3,INDEX(价格表!$B$4:$I$31,M8802,2),IF(AND(J8802&gt;0.3,J8802&lt;=1),INDEX(价格表!$B$4:$I$31,M8802,3),IF(AND(J8802&gt;1,J8802&lt;=2.2),INDEX(价格表!$B$4:$I$31,M8802,4),IF(AND(J8802&gt;2.2,J8802&lt;=3.3),INDEX(价格表!$B$4:$I$31,M8802,5),IF(AND(J8802&gt;3.3,J8802&lt;=4),INDEX(价格表!$B$4:$I$31,M8802,6),IF(AND(J8802&gt;4,J8802&lt;=5.5),INDEX(价格表!$B$4:$I$31,M8802,7),IF(J8802&gt;5.5,2.6+INDEX(价格表!$B$4:$I$31,M8802,8)*L8802)))))))</f>
        <v>2.15</v>
      </c>
    </row>
    <row r="8803" spans="1:14">
      <c r="A8803" s="20">
        <v>4311221689622</v>
      </c>
      <c r="B8803" s="18" t="s">
        <v>16</v>
      </c>
      <c r="C8803" s="21">
        <v>20201222</v>
      </c>
      <c r="D8803" s="21">
        <v>610538201209</v>
      </c>
      <c r="E8803" s="21" t="s">
        <v>16</v>
      </c>
      <c r="F8803" s="21">
        <v>20210101</v>
      </c>
      <c r="G8803" s="21" t="s">
        <v>17</v>
      </c>
      <c r="H8803" s="21" t="s">
        <v>37</v>
      </c>
      <c r="I8803" s="21" t="s">
        <v>105</v>
      </c>
      <c r="J8803" s="21">
        <v>1.44</v>
      </c>
      <c r="K8803" s="21" t="s">
        <v>20</v>
      </c>
      <c r="L8803">
        <f t="shared" si="159"/>
        <v>2</v>
      </c>
      <c r="M8803">
        <f>MATCH(H:H,价格表!$B$4:$B$35,0)</f>
        <v>12</v>
      </c>
      <c r="N8803" s="27">
        <f>IF(J8803&lt;=0.3,INDEX(价格表!$B$4:$I$31,M8803,2),IF(AND(J8803&gt;0.3,J8803&lt;=1),INDEX(价格表!$B$4:$I$31,M8803,3),IF(AND(J8803&gt;1,J8803&lt;=2.2),INDEX(价格表!$B$4:$I$31,M8803,4),IF(AND(J8803&gt;2.2,J8803&lt;=3.3),INDEX(价格表!$B$4:$I$31,M8803,5),IF(AND(J8803&gt;3.3,J8803&lt;=4),INDEX(价格表!$B$4:$I$31,M8803,6),IF(AND(J8803&gt;4,J8803&lt;=5.5),INDEX(价格表!$B$4:$I$31,M8803,7),IF(J8803&gt;5.5,2.6+INDEX(价格表!$B$4:$I$31,M8803,8)*L8803)))))))</f>
        <v>2.15</v>
      </c>
    </row>
    <row r="8804" spans="1:14">
      <c r="A8804" s="20">
        <v>4311221690099</v>
      </c>
      <c r="B8804" s="18" t="s">
        <v>16</v>
      </c>
      <c r="C8804" s="21">
        <v>20201222</v>
      </c>
      <c r="D8804" s="21">
        <v>610538201209</v>
      </c>
      <c r="E8804" s="21" t="s">
        <v>16</v>
      </c>
      <c r="F8804" s="21">
        <v>20210101</v>
      </c>
      <c r="G8804" s="21" t="s">
        <v>17</v>
      </c>
      <c r="H8804" s="21" t="s">
        <v>56</v>
      </c>
      <c r="I8804" s="21" t="s">
        <v>106</v>
      </c>
      <c r="J8804" s="21">
        <v>1.44</v>
      </c>
      <c r="K8804" s="21" t="s">
        <v>20</v>
      </c>
      <c r="L8804">
        <f t="shared" si="159"/>
        <v>2</v>
      </c>
      <c r="M8804">
        <f>MATCH(H:H,价格表!$B$4:$B$35,0)</f>
        <v>11</v>
      </c>
      <c r="N8804" s="27">
        <f>IF(J8804&lt;=0.3,INDEX(价格表!$B$4:$I$31,M8804,2),IF(AND(J8804&gt;0.3,J8804&lt;=1),INDEX(价格表!$B$4:$I$31,M8804,3),IF(AND(J8804&gt;1,J8804&lt;=2.2),INDEX(价格表!$B$4:$I$31,M8804,4),IF(AND(J8804&gt;2.2,J8804&lt;=3.3),INDEX(价格表!$B$4:$I$31,M8804,5),IF(AND(J8804&gt;3.3,J8804&lt;=4),INDEX(价格表!$B$4:$I$31,M8804,6),IF(AND(J8804&gt;4,J8804&lt;=5.5),INDEX(价格表!$B$4:$I$31,M8804,7),IF(J8804&gt;5.5,2.6+INDEX(价格表!$B$4:$I$31,M8804,8)*L8804)))))))</f>
        <v>2.15</v>
      </c>
    </row>
    <row r="8805" spans="1:14">
      <c r="A8805" s="20">
        <v>4311221690709</v>
      </c>
      <c r="B8805" s="18" t="s">
        <v>16</v>
      </c>
      <c r="C8805" s="21">
        <v>20201222</v>
      </c>
      <c r="D8805" s="21">
        <v>610538201209</v>
      </c>
      <c r="E8805" s="21" t="s">
        <v>16</v>
      </c>
      <c r="F8805" s="21">
        <v>20210101</v>
      </c>
      <c r="G8805" s="21" t="s">
        <v>17</v>
      </c>
      <c r="H8805" s="21" t="s">
        <v>73</v>
      </c>
      <c r="I8805" s="21" t="s">
        <v>184</v>
      </c>
      <c r="J8805" s="21">
        <v>3.26</v>
      </c>
      <c r="K8805" s="21" t="s">
        <v>20</v>
      </c>
      <c r="L8805">
        <f t="shared" si="159"/>
        <v>4</v>
      </c>
      <c r="M8805">
        <f>MATCH(H:H,价格表!$B$4:$B$35,0)</f>
        <v>7</v>
      </c>
      <c r="N8805" s="27">
        <f>IF(J8805&lt;=0.3,INDEX(价格表!$B$4:$I$31,M8805,2),IF(AND(J8805&gt;0.3,J8805&lt;=1),INDEX(价格表!$B$4:$I$31,M8805,3),IF(AND(J8805&gt;1,J8805&lt;=2.2),INDEX(价格表!$B$4:$I$31,M8805,4),IF(AND(J8805&gt;2.2,J8805&lt;=3.3),INDEX(价格表!$B$4:$I$31,M8805,5),IF(AND(J8805&gt;3.3,J8805&lt;=4),INDEX(价格表!$B$4:$I$31,M8805,6),IF(AND(J8805&gt;4,J8805&lt;=5.5),INDEX(价格表!$B$4:$I$31,M8805,7),IF(J8805&gt;5.5,2.6+INDEX(价格表!$B$4:$I$31,M8805,8)*L8805)))))))</f>
        <v>2.5</v>
      </c>
    </row>
    <row r="8806" spans="1:14">
      <c r="A8806" s="20">
        <v>4311221690710</v>
      </c>
      <c r="B8806" s="18" t="s">
        <v>16</v>
      </c>
      <c r="C8806" s="21">
        <v>20201222</v>
      </c>
      <c r="D8806" s="21">
        <v>610538201209</v>
      </c>
      <c r="E8806" s="21" t="s">
        <v>16</v>
      </c>
      <c r="F8806" s="21">
        <v>20210101</v>
      </c>
      <c r="G8806" s="21" t="s">
        <v>17</v>
      </c>
      <c r="H8806" s="21" t="s">
        <v>54</v>
      </c>
      <c r="I8806" s="21" t="s">
        <v>275</v>
      </c>
      <c r="J8806" s="21">
        <v>1.44</v>
      </c>
      <c r="K8806" s="21" t="s">
        <v>20</v>
      </c>
      <c r="L8806">
        <f t="shared" si="159"/>
        <v>2</v>
      </c>
      <c r="M8806">
        <f>MATCH(H:H,价格表!$B$4:$B$35,0)</f>
        <v>14</v>
      </c>
      <c r="N8806" s="27">
        <f>IF(J8806&lt;=0.3,INDEX(价格表!$B$4:$I$31,M8806,2),IF(AND(J8806&gt;0.3,J8806&lt;=1),INDEX(价格表!$B$4:$I$31,M8806,3),IF(AND(J8806&gt;1,J8806&lt;=2.2),INDEX(价格表!$B$4:$I$31,M8806,4),IF(AND(J8806&gt;2.2,J8806&lt;=3.3),INDEX(价格表!$B$4:$I$31,M8806,5),IF(AND(J8806&gt;3.3,J8806&lt;=4),INDEX(价格表!$B$4:$I$31,M8806,6),IF(AND(J8806&gt;4,J8806&lt;=5.5),INDEX(价格表!$B$4:$I$31,M8806,7),IF(J8806&gt;5.5,2.6+INDEX(价格表!$B$4:$I$31,M8806,8)*L8806)))))))</f>
        <v>2.15</v>
      </c>
    </row>
    <row r="8807" spans="1:14">
      <c r="A8807" s="20">
        <v>4311221690711</v>
      </c>
      <c r="B8807" s="18" t="s">
        <v>16</v>
      </c>
      <c r="C8807" s="21">
        <v>20201222</v>
      </c>
      <c r="D8807" s="21">
        <v>610538201209</v>
      </c>
      <c r="E8807" s="21" t="s">
        <v>16</v>
      </c>
      <c r="F8807" s="21">
        <v>20210101</v>
      </c>
      <c r="G8807" s="21" t="s">
        <v>17</v>
      </c>
      <c r="H8807" s="21" t="s">
        <v>68</v>
      </c>
      <c r="I8807" s="21" t="s">
        <v>112</v>
      </c>
      <c r="J8807" s="21">
        <v>1.44</v>
      </c>
      <c r="K8807" s="21" t="s">
        <v>20</v>
      </c>
      <c r="L8807">
        <f t="shared" si="159"/>
        <v>2</v>
      </c>
      <c r="M8807">
        <f>MATCH(H:H,价格表!$B$4:$B$35,0)</f>
        <v>5</v>
      </c>
      <c r="N8807" s="27">
        <f>IF(J8807&lt;=0.3,INDEX(价格表!$B$4:$I$31,M8807,2),IF(AND(J8807&gt;0.3,J8807&lt;=1),INDEX(价格表!$B$4:$I$31,M8807,3),IF(AND(J8807&gt;1,J8807&lt;=2.2),INDEX(价格表!$B$4:$I$31,M8807,4),IF(AND(J8807&gt;2.2,J8807&lt;=3.3),INDEX(价格表!$B$4:$I$31,M8807,5),IF(AND(J8807&gt;3.3,J8807&lt;=4),INDEX(价格表!$B$4:$I$31,M8807,6),IF(AND(J8807&gt;4,J8807&lt;=5.5),INDEX(价格表!$B$4:$I$31,M8807,7),IF(J8807&gt;5.5,2.6+INDEX(价格表!$B$4:$I$31,M8807,8)*L8807)))))))</f>
        <v>2.15</v>
      </c>
    </row>
    <row r="8808" spans="1:14">
      <c r="A8808" s="20">
        <v>4311221690714</v>
      </c>
      <c r="B8808" s="18" t="s">
        <v>16</v>
      </c>
      <c r="C8808" s="21">
        <v>20201222</v>
      </c>
      <c r="D8808" s="21">
        <v>610538201209</v>
      </c>
      <c r="E8808" s="21" t="s">
        <v>16</v>
      </c>
      <c r="F8808" s="21">
        <v>20210101</v>
      </c>
      <c r="G8808" s="21" t="s">
        <v>17</v>
      </c>
      <c r="H8808" s="21" t="s">
        <v>23</v>
      </c>
      <c r="I8808" s="21" t="s">
        <v>99</v>
      </c>
      <c r="J8808" s="21">
        <v>1.44</v>
      </c>
      <c r="K8808" s="21" t="s">
        <v>20</v>
      </c>
      <c r="L8808">
        <f t="shared" si="159"/>
        <v>2</v>
      </c>
      <c r="M8808">
        <f>MATCH(H:H,价格表!$B$4:$B$35,0)</f>
        <v>15</v>
      </c>
      <c r="N8808" s="27">
        <f>IF(J8808&lt;=0.3,INDEX(价格表!$B$4:$I$31,M8808,2),IF(AND(J8808&gt;0.3,J8808&lt;=1),INDEX(价格表!$B$4:$I$31,M8808,3),IF(AND(J8808&gt;1,J8808&lt;=2.2),INDEX(价格表!$B$4:$I$31,M8808,4),IF(AND(J8808&gt;2.2,J8808&lt;=3.3),INDEX(价格表!$B$4:$I$31,M8808,5),IF(AND(J8808&gt;3.3,J8808&lt;=4),INDEX(价格表!$B$4:$I$31,M8808,6),IF(AND(J8808&gt;4,J8808&lt;=5.5),INDEX(价格表!$B$4:$I$31,M8808,7),IF(J8808&gt;5.5,2.6+INDEX(价格表!$B$4:$I$31,M8808,8)*L8808)))))))</f>
        <v>2.15</v>
      </c>
    </row>
    <row r="8809" spans="1:14">
      <c r="A8809" s="20">
        <v>4311221690715</v>
      </c>
      <c r="B8809" s="18" t="s">
        <v>16</v>
      </c>
      <c r="C8809" s="21">
        <v>20201222</v>
      </c>
      <c r="D8809" s="21">
        <v>610538201209</v>
      </c>
      <c r="E8809" s="21" t="s">
        <v>16</v>
      </c>
      <c r="F8809" s="21">
        <v>20210101</v>
      </c>
      <c r="G8809" s="21" t="s">
        <v>17</v>
      </c>
      <c r="H8809" s="21" t="s">
        <v>56</v>
      </c>
      <c r="I8809" s="21" t="s">
        <v>106</v>
      </c>
      <c r="J8809" s="21">
        <v>1.47</v>
      </c>
      <c r="K8809" s="21" t="s">
        <v>20</v>
      </c>
      <c r="L8809">
        <f t="shared" si="159"/>
        <v>2</v>
      </c>
      <c r="M8809">
        <f>MATCH(H:H,价格表!$B$4:$B$35,0)</f>
        <v>11</v>
      </c>
      <c r="N8809" s="27">
        <f>IF(J8809&lt;=0.3,INDEX(价格表!$B$4:$I$31,M8809,2),IF(AND(J8809&gt;0.3,J8809&lt;=1),INDEX(价格表!$B$4:$I$31,M8809,3),IF(AND(J8809&gt;1,J8809&lt;=2.2),INDEX(价格表!$B$4:$I$31,M8809,4),IF(AND(J8809&gt;2.2,J8809&lt;=3.3),INDEX(价格表!$B$4:$I$31,M8809,5),IF(AND(J8809&gt;3.3,J8809&lt;=4),INDEX(价格表!$B$4:$I$31,M8809,6),IF(AND(J8809&gt;4,J8809&lt;=5.5),INDEX(价格表!$B$4:$I$31,M8809,7),IF(J8809&gt;5.5,2.6+INDEX(价格表!$B$4:$I$31,M8809,8)*L8809)))))))</f>
        <v>2.15</v>
      </c>
    </row>
    <row r="8810" spans="1:14">
      <c r="A8810" s="20">
        <v>4311221690716</v>
      </c>
      <c r="B8810" s="18" t="s">
        <v>16</v>
      </c>
      <c r="C8810" s="21">
        <v>20201222</v>
      </c>
      <c r="D8810" s="21">
        <v>610538201209</v>
      </c>
      <c r="E8810" s="21" t="s">
        <v>16</v>
      </c>
      <c r="F8810" s="21">
        <v>20210101</v>
      </c>
      <c r="G8810" s="21" t="s">
        <v>17</v>
      </c>
      <c r="H8810" s="21" t="s">
        <v>23</v>
      </c>
      <c r="I8810" s="21" t="s">
        <v>189</v>
      </c>
      <c r="J8810" s="21">
        <v>1.44</v>
      </c>
      <c r="K8810" s="21" t="s">
        <v>20</v>
      </c>
      <c r="L8810">
        <f t="shared" si="159"/>
        <v>2</v>
      </c>
      <c r="M8810">
        <f>MATCH(H:H,价格表!$B$4:$B$35,0)</f>
        <v>15</v>
      </c>
      <c r="N8810" s="27">
        <f>IF(J8810&lt;=0.3,INDEX(价格表!$B$4:$I$31,M8810,2),IF(AND(J8810&gt;0.3,J8810&lt;=1),INDEX(价格表!$B$4:$I$31,M8810,3),IF(AND(J8810&gt;1,J8810&lt;=2.2),INDEX(价格表!$B$4:$I$31,M8810,4),IF(AND(J8810&gt;2.2,J8810&lt;=3.3),INDEX(价格表!$B$4:$I$31,M8810,5),IF(AND(J8810&gt;3.3,J8810&lt;=4),INDEX(价格表!$B$4:$I$31,M8810,6),IF(AND(J8810&gt;4,J8810&lt;=5.5),INDEX(价格表!$B$4:$I$31,M8810,7),IF(J8810&gt;5.5,2.6+INDEX(价格表!$B$4:$I$31,M8810,8)*L8810)))))))</f>
        <v>2.15</v>
      </c>
    </row>
    <row r="8811" spans="1:14">
      <c r="A8811" s="20">
        <v>4311221690718</v>
      </c>
      <c r="B8811" s="18" t="s">
        <v>16</v>
      </c>
      <c r="C8811" s="21">
        <v>20201222</v>
      </c>
      <c r="D8811" s="21">
        <v>610538201209</v>
      </c>
      <c r="E8811" s="21" t="s">
        <v>16</v>
      </c>
      <c r="F8811" s="21">
        <v>20210101</v>
      </c>
      <c r="G8811" s="21" t="s">
        <v>17</v>
      </c>
      <c r="H8811" s="21" t="s">
        <v>82</v>
      </c>
      <c r="I8811" s="21" t="s">
        <v>83</v>
      </c>
      <c r="J8811" s="21">
        <v>1.44</v>
      </c>
      <c r="K8811" s="21" t="s">
        <v>20</v>
      </c>
      <c r="L8811">
        <f t="shared" si="159"/>
        <v>2</v>
      </c>
      <c r="M8811">
        <f>MATCH(H:H,价格表!$B$4:$B$35,0)</f>
        <v>2</v>
      </c>
      <c r="N8811" s="27">
        <f>IF(J8811&lt;=0.3,INDEX(价格表!$B$4:$I$31,M8811,2),IF(AND(J8811&gt;0.3,J8811&lt;=1),INDEX(价格表!$B$4:$I$31,M8811,3),IF(AND(J8811&gt;1,J8811&lt;=2.2),INDEX(价格表!$B$4:$I$31,M8811,4),IF(AND(J8811&gt;2.2,J8811&lt;=3.3),INDEX(价格表!$B$4:$I$31,M8811,5),IF(AND(J8811&gt;3.3,J8811&lt;=4),INDEX(价格表!$B$4:$I$31,M8811,6),IF(AND(J8811&gt;4,J8811&lt;=5.5),INDEX(价格表!$B$4:$I$31,M8811,7),IF(J8811&gt;5.5,2.6+INDEX(价格表!$B$4:$I$31,M8811,8)*L8811)))))))</f>
        <v>2.15</v>
      </c>
    </row>
    <row r="8812" spans="1:14">
      <c r="A8812" s="20">
        <v>4311221691660</v>
      </c>
      <c r="B8812" s="18" t="s">
        <v>16</v>
      </c>
      <c r="C8812" s="21">
        <v>20201222</v>
      </c>
      <c r="D8812" s="21">
        <v>610538201209</v>
      </c>
      <c r="E8812" s="21" t="s">
        <v>16</v>
      </c>
      <c r="F8812" s="21">
        <v>20210101</v>
      </c>
      <c r="G8812" s="21" t="s">
        <v>17</v>
      </c>
      <c r="H8812" s="21" t="s">
        <v>23</v>
      </c>
      <c r="I8812" s="21" t="s">
        <v>194</v>
      </c>
      <c r="J8812" s="21">
        <v>1.47</v>
      </c>
      <c r="K8812" s="21" t="s">
        <v>20</v>
      </c>
      <c r="L8812">
        <f t="shared" si="159"/>
        <v>2</v>
      </c>
      <c r="M8812">
        <f>MATCH(H:H,价格表!$B$4:$B$35,0)</f>
        <v>15</v>
      </c>
      <c r="N8812" s="27">
        <f>IF(J8812&lt;=0.3,INDEX(价格表!$B$4:$I$31,M8812,2),IF(AND(J8812&gt;0.3,J8812&lt;=1),INDEX(价格表!$B$4:$I$31,M8812,3),IF(AND(J8812&gt;1,J8812&lt;=2.2),INDEX(价格表!$B$4:$I$31,M8812,4),IF(AND(J8812&gt;2.2,J8812&lt;=3.3),INDEX(价格表!$B$4:$I$31,M8812,5),IF(AND(J8812&gt;3.3,J8812&lt;=4),INDEX(价格表!$B$4:$I$31,M8812,6),IF(AND(J8812&gt;4,J8812&lt;=5.5),INDEX(价格表!$B$4:$I$31,M8812,7),IF(J8812&gt;5.5,2.6+INDEX(价格表!$B$4:$I$31,M8812,8)*L8812)))))))</f>
        <v>2.15</v>
      </c>
    </row>
    <row r="8813" spans="1:14">
      <c r="A8813" s="20">
        <v>4311221691690</v>
      </c>
      <c r="B8813" s="18" t="s">
        <v>16</v>
      </c>
      <c r="C8813" s="21">
        <v>20201222</v>
      </c>
      <c r="D8813" s="21">
        <v>610538201209</v>
      </c>
      <c r="E8813" s="21" t="s">
        <v>16</v>
      </c>
      <c r="F8813" s="21">
        <v>20210101</v>
      </c>
      <c r="G8813" s="21" t="s">
        <v>17</v>
      </c>
      <c r="H8813" s="21" t="s">
        <v>27</v>
      </c>
      <c r="I8813" s="21" t="s">
        <v>126</v>
      </c>
      <c r="J8813" s="21">
        <v>1.44</v>
      </c>
      <c r="K8813" s="21" t="s">
        <v>20</v>
      </c>
      <c r="L8813">
        <f t="shared" si="159"/>
        <v>2</v>
      </c>
      <c r="M8813">
        <f>MATCH(H:H,价格表!$B$4:$B$35,0)</f>
        <v>3</v>
      </c>
      <c r="N8813" s="27">
        <f>IF(J8813&lt;=0.3,INDEX(价格表!$B$4:$I$31,M8813,2),IF(AND(J8813&gt;0.3,J8813&lt;=1),INDEX(价格表!$B$4:$I$31,M8813,3),IF(AND(J8813&gt;1,J8813&lt;=2.2),INDEX(价格表!$B$4:$I$31,M8813,4),IF(AND(J8813&gt;2.2,J8813&lt;=3.3),INDEX(价格表!$B$4:$I$31,M8813,5),IF(AND(J8813&gt;3.3,J8813&lt;=4),INDEX(价格表!$B$4:$I$31,M8813,6),IF(AND(J8813&gt;4,J8813&lt;=5.5),INDEX(价格表!$B$4:$I$31,M8813,7),IF(J8813&gt;5.5,2.6+INDEX(价格表!$B$4:$I$31,M8813,8)*L8813)))))))</f>
        <v>2.15</v>
      </c>
    </row>
    <row r="8814" spans="1:14">
      <c r="A8814" s="20">
        <v>4311221691691</v>
      </c>
      <c r="B8814" s="18" t="s">
        <v>16</v>
      </c>
      <c r="C8814" s="21">
        <v>20201222</v>
      </c>
      <c r="D8814" s="21">
        <v>610538201209</v>
      </c>
      <c r="E8814" s="21" t="s">
        <v>16</v>
      </c>
      <c r="F8814" s="21">
        <v>20210101</v>
      </c>
      <c r="G8814" s="21" t="s">
        <v>17</v>
      </c>
      <c r="H8814" s="21" t="s">
        <v>27</v>
      </c>
      <c r="I8814" s="21" t="s">
        <v>107</v>
      </c>
      <c r="J8814" s="21">
        <v>1.55</v>
      </c>
      <c r="K8814" s="21" t="s">
        <v>20</v>
      </c>
      <c r="L8814">
        <f t="shared" si="159"/>
        <v>2</v>
      </c>
      <c r="M8814">
        <f>MATCH(H:H,价格表!$B$4:$B$35,0)</f>
        <v>3</v>
      </c>
      <c r="N8814" s="27">
        <f>IF(J8814&lt;=0.3,INDEX(价格表!$B$4:$I$31,M8814,2),IF(AND(J8814&gt;0.3,J8814&lt;=1),INDEX(价格表!$B$4:$I$31,M8814,3),IF(AND(J8814&gt;1,J8814&lt;=2.2),INDEX(价格表!$B$4:$I$31,M8814,4),IF(AND(J8814&gt;2.2,J8814&lt;=3.3),INDEX(价格表!$B$4:$I$31,M8814,5),IF(AND(J8814&gt;3.3,J8814&lt;=4),INDEX(价格表!$B$4:$I$31,M8814,6),IF(AND(J8814&gt;4,J8814&lt;=5.5),INDEX(价格表!$B$4:$I$31,M8814,7),IF(J8814&gt;5.5,2.6+INDEX(价格表!$B$4:$I$31,M8814,8)*L8814)))))))</f>
        <v>2.15</v>
      </c>
    </row>
    <row r="8815" spans="1:14">
      <c r="A8815" s="20">
        <v>4311221691692</v>
      </c>
      <c r="B8815" s="18" t="s">
        <v>16</v>
      </c>
      <c r="C8815" s="21">
        <v>20201222</v>
      </c>
      <c r="D8815" s="21">
        <v>610538201209</v>
      </c>
      <c r="E8815" s="21" t="s">
        <v>16</v>
      </c>
      <c r="F8815" s="21">
        <v>20210101</v>
      </c>
      <c r="G8815" s="21" t="s">
        <v>17</v>
      </c>
      <c r="H8815" s="21" t="s">
        <v>23</v>
      </c>
      <c r="I8815" s="21" t="s">
        <v>99</v>
      </c>
      <c r="J8815" s="21">
        <v>1.44</v>
      </c>
      <c r="K8815" s="21" t="s">
        <v>20</v>
      </c>
      <c r="L8815">
        <f t="shared" si="159"/>
        <v>2</v>
      </c>
      <c r="M8815">
        <f>MATCH(H:H,价格表!$B$4:$B$35,0)</f>
        <v>15</v>
      </c>
      <c r="N8815" s="27">
        <f>IF(J8815&lt;=0.3,INDEX(价格表!$B$4:$I$31,M8815,2),IF(AND(J8815&gt;0.3,J8815&lt;=1),INDEX(价格表!$B$4:$I$31,M8815,3),IF(AND(J8815&gt;1,J8815&lt;=2.2),INDEX(价格表!$B$4:$I$31,M8815,4),IF(AND(J8815&gt;2.2,J8815&lt;=3.3),INDEX(价格表!$B$4:$I$31,M8815,5),IF(AND(J8815&gt;3.3,J8815&lt;=4),INDEX(价格表!$B$4:$I$31,M8815,6),IF(AND(J8815&gt;4,J8815&lt;=5.5),INDEX(价格表!$B$4:$I$31,M8815,7),IF(J8815&gt;5.5,2.6+INDEX(价格表!$B$4:$I$31,M8815,8)*L8815)))))))</f>
        <v>2.15</v>
      </c>
    </row>
    <row r="8816" spans="1:14">
      <c r="A8816" s="20">
        <v>4311221691693</v>
      </c>
      <c r="B8816" s="18" t="s">
        <v>16</v>
      </c>
      <c r="C8816" s="21">
        <v>20201222</v>
      </c>
      <c r="D8816" s="21">
        <v>610538201209</v>
      </c>
      <c r="E8816" s="21" t="s">
        <v>16</v>
      </c>
      <c r="F8816" s="21">
        <v>20210101</v>
      </c>
      <c r="G8816" s="21" t="s">
        <v>17</v>
      </c>
      <c r="H8816" s="21" t="s">
        <v>23</v>
      </c>
      <c r="I8816" s="21" t="s">
        <v>99</v>
      </c>
      <c r="J8816" s="21">
        <v>1.47</v>
      </c>
      <c r="K8816" s="21" t="s">
        <v>20</v>
      </c>
      <c r="L8816">
        <f t="shared" si="159"/>
        <v>2</v>
      </c>
      <c r="M8816">
        <f>MATCH(H:H,价格表!$B$4:$B$35,0)</f>
        <v>15</v>
      </c>
      <c r="N8816" s="27">
        <f>IF(J8816&lt;=0.3,INDEX(价格表!$B$4:$I$31,M8816,2),IF(AND(J8816&gt;0.3,J8816&lt;=1),INDEX(价格表!$B$4:$I$31,M8816,3),IF(AND(J8816&gt;1,J8816&lt;=2.2),INDEX(价格表!$B$4:$I$31,M8816,4),IF(AND(J8816&gt;2.2,J8816&lt;=3.3),INDEX(价格表!$B$4:$I$31,M8816,5),IF(AND(J8816&gt;3.3,J8816&lt;=4),INDEX(价格表!$B$4:$I$31,M8816,6),IF(AND(J8816&gt;4,J8816&lt;=5.5),INDEX(价格表!$B$4:$I$31,M8816,7),IF(J8816&gt;5.5,2.6+INDEX(价格表!$B$4:$I$31,M8816,8)*L8816)))))))</f>
        <v>2.15</v>
      </c>
    </row>
    <row r="8817" spans="1:14">
      <c r="A8817" s="20">
        <v>4311221691694</v>
      </c>
      <c r="B8817" s="18" t="s">
        <v>16</v>
      </c>
      <c r="C8817" s="21">
        <v>20201222</v>
      </c>
      <c r="D8817" s="21">
        <v>610538201209</v>
      </c>
      <c r="E8817" s="21" t="s">
        <v>16</v>
      </c>
      <c r="F8817" s="21">
        <v>20210101</v>
      </c>
      <c r="G8817" s="21" t="s">
        <v>17</v>
      </c>
      <c r="H8817" s="21" t="s">
        <v>30</v>
      </c>
      <c r="I8817" s="21" t="s">
        <v>360</v>
      </c>
      <c r="J8817" s="21">
        <v>1.44</v>
      </c>
      <c r="K8817" s="21" t="s">
        <v>20</v>
      </c>
      <c r="L8817">
        <f t="shared" si="159"/>
        <v>2</v>
      </c>
      <c r="M8817">
        <f>MATCH(H:H,价格表!$B$4:$B$35,0)</f>
        <v>16</v>
      </c>
      <c r="N8817" s="27">
        <f>IF(J8817&lt;=0.3,INDEX(价格表!$B$4:$I$31,M8817,2),IF(AND(J8817&gt;0.3,J8817&lt;=1),INDEX(价格表!$B$4:$I$31,M8817,3),IF(AND(J8817&gt;1,J8817&lt;=2.2),INDEX(价格表!$B$4:$I$31,M8817,4),IF(AND(J8817&gt;2.2,J8817&lt;=3.3),INDEX(价格表!$B$4:$I$31,M8817,5),IF(AND(J8817&gt;3.3,J8817&lt;=4),INDEX(价格表!$B$4:$I$31,M8817,6),IF(AND(J8817&gt;4,J8817&lt;=5.5),INDEX(价格表!$B$4:$I$31,M8817,7),IF(J8817&gt;5.5,2.6+INDEX(价格表!$B$4:$I$31,M8817,8)*L8817)))))))</f>
        <v>2.15</v>
      </c>
    </row>
    <row r="8818" spans="1:14">
      <c r="A8818" s="20">
        <v>4311221691695</v>
      </c>
      <c r="B8818" s="18" t="s">
        <v>16</v>
      </c>
      <c r="C8818" s="21">
        <v>20201222</v>
      </c>
      <c r="D8818" s="21">
        <v>610538201209</v>
      </c>
      <c r="E8818" s="21" t="s">
        <v>16</v>
      </c>
      <c r="F8818" s="21">
        <v>20210101</v>
      </c>
      <c r="G8818" s="21" t="s">
        <v>17</v>
      </c>
      <c r="H8818" s="21" t="s">
        <v>33</v>
      </c>
      <c r="I8818" s="21" t="s">
        <v>34</v>
      </c>
      <c r="J8818" s="21">
        <v>1.48</v>
      </c>
      <c r="K8818" s="21" t="s">
        <v>20</v>
      </c>
      <c r="L8818">
        <f t="shared" si="159"/>
        <v>2</v>
      </c>
      <c r="M8818">
        <f>MATCH(H:H,价格表!$B$4:$B$35,0)</f>
        <v>13</v>
      </c>
      <c r="N8818" s="27">
        <f>IF(J8818&lt;=0.3,INDEX(价格表!$B$4:$I$31,M8818,2),IF(AND(J8818&gt;0.3,J8818&lt;=1),INDEX(价格表!$B$4:$I$31,M8818,3),IF(AND(J8818&gt;1,J8818&lt;=2.2),INDEX(价格表!$B$4:$I$31,M8818,4),IF(AND(J8818&gt;2.2,J8818&lt;=3.3),INDEX(价格表!$B$4:$I$31,M8818,5),IF(AND(J8818&gt;3.3,J8818&lt;=4),INDEX(价格表!$B$4:$I$31,M8818,6),IF(AND(J8818&gt;4,J8818&lt;=5.5),INDEX(价格表!$B$4:$I$31,M8818,7),IF(J8818&gt;5.5,2.6+INDEX(价格表!$B$4:$I$31,M8818,8)*L8818)))))))</f>
        <v>2.15</v>
      </c>
    </row>
    <row r="8819" spans="1:14">
      <c r="A8819" s="20">
        <v>4311221691696</v>
      </c>
      <c r="B8819" s="18" t="s">
        <v>16</v>
      </c>
      <c r="C8819" s="21">
        <v>20201222</v>
      </c>
      <c r="D8819" s="21">
        <v>610538201209</v>
      </c>
      <c r="E8819" s="21" t="s">
        <v>16</v>
      </c>
      <c r="F8819" s="21">
        <v>20210101</v>
      </c>
      <c r="G8819" s="21" t="s">
        <v>17</v>
      </c>
      <c r="H8819" s="21" t="s">
        <v>21</v>
      </c>
      <c r="I8819" s="21" t="s">
        <v>163</v>
      </c>
      <c r="J8819" s="21">
        <v>3.3</v>
      </c>
      <c r="K8819" s="21" t="s">
        <v>20</v>
      </c>
      <c r="L8819">
        <f t="shared" si="159"/>
        <v>4</v>
      </c>
      <c r="M8819">
        <f>MATCH(H:H,价格表!$B$4:$B$35,0)</f>
        <v>20</v>
      </c>
      <c r="N8819" s="27">
        <f>IF(J8819&lt;=0.3,INDEX(价格表!$B$4:$I$31,M8819,2),IF(AND(J8819&gt;0.3,J8819&lt;=1),INDEX(价格表!$B$4:$I$31,M8819,3),IF(AND(J8819&gt;1,J8819&lt;=2.2),INDEX(价格表!$B$4:$I$31,M8819,4),IF(AND(J8819&gt;2.2,J8819&lt;=3.3),INDEX(价格表!$B$4:$I$31,M8819,5),IF(AND(J8819&gt;3.3,J8819&lt;=4),INDEX(价格表!$B$4:$I$31,M8819,6),IF(AND(J8819&gt;4,J8819&lt;=5.5),INDEX(价格表!$B$4:$I$31,M8819,7),IF(J8819&gt;5.5,2.6+INDEX(价格表!$B$4:$I$31,M8819,8)*L8819)))))))</f>
        <v>2.5</v>
      </c>
    </row>
    <row r="8820" spans="1:14">
      <c r="A8820" s="20">
        <v>4311221691697</v>
      </c>
      <c r="B8820" s="18" t="s">
        <v>16</v>
      </c>
      <c r="C8820" s="21">
        <v>20201222</v>
      </c>
      <c r="D8820" s="21">
        <v>610538201209</v>
      </c>
      <c r="E8820" s="21" t="s">
        <v>16</v>
      </c>
      <c r="F8820" s="21">
        <v>20210101</v>
      </c>
      <c r="G8820" s="21" t="s">
        <v>17</v>
      </c>
      <c r="H8820" s="21" t="s">
        <v>37</v>
      </c>
      <c r="I8820" s="21" t="s">
        <v>72</v>
      </c>
      <c r="J8820" s="21">
        <v>1.44</v>
      </c>
      <c r="K8820" s="21" t="s">
        <v>20</v>
      </c>
      <c r="L8820">
        <f t="shared" si="159"/>
        <v>2</v>
      </c>
      <c r="M8820">
        <f>MATCH(H:H,价格表!$B$4:$B$35,0)</f>
        <v>12</v>
      </c>
      <c r="N8820" s="27">
        <f>IF(J8820&lt;=0.3,INDEX(价格表!$B$4:$I$31,M8820,2),IF(AND(J8820&gt;0.3,J8820&lt;=1),INDEX(价格表!$B$4:$I$31,M8820,3),IF(AND(J8820&gt;1,J8820&lt;=2.2),INDEX(价格表!$B$4:$I$31,M8820,4),IF(AND(J8820&gt;2.2,J8820&lt;=3.3),INDEX(价格表!$B$4:$I$31,M8820,5),IF(AND(J8820&gt;3.3,J8820&lt;=4),INDEX(价格表!$B$4:$I$31,M8820,6),IF(AND(J8820&gt;4,J8820&lt;=5.5),INDEX(价格表!$B$4:$I$31,M8820,7),IF(J8820&gt;5.5,2.6+INDEX(价格表!$B$4:$I$31,M8820,8)*L8820)))))))</f>
        <v>2.15</v>
      </c>
    </row>
    <row r="8821" spans="1:14">
      <c r="A8821" s="20">
        <v>4311221693094</v>
      </c>
      <c r="B8821" s="18" t="s">
        <v>16</v>
      </c>
      <c r="C8821" s="21">
        <v>20201222</v>
      </c>
      <c r="D8821" s="21">
        <v>610538201209</v>
      </c>
      <c r="E8821" s="21" t="s">
        <v>16</v>
      </c>
      <c r="F8821" s="21">
        <v>20210101</v>
      </c>
      <c r="G8821" s="21" t="s">
        <v>17</v>
      </c>
      <c r="H8821" s="21" t="s">
        <v>50</v>
      </c>
      <c r="I8821" s="21" t="s">
        <v>62</v>
      </c>
      <c r="J8821" s="21">
        <v>1.44</v>
      </c>
      <c r="K8821" s="21" t="s">
        <v>20</v>
      </c>
      <c r="L8821">
        <f t="shared" si="159"/>
        <v>2</v>
      </c>
      <c r="M8821">
        <f>MATCH(H:H,价格表!$B$4:$B$35,0)</f>
        <v>4</v>
      </c>
      <c r="N8821" s="27">
        <f>IF(J8821&lt;=0.3,INDEX(价格表!$B$4:$I$31,M8821,2),IF(AND(J8821&gt;0.3,J8821&lt;=1),INDEX(价格表!$B$4:$I$31,M8821,3),IF(AND(J8821&gt;1,J8821&lt;=2.2),INDEX(价格表!$B$4:$I$31,M8821,4),IF(AND(J8821&gt;2.2,J8821&lt;=3.3),INDEX(价格表!$B$4:$I$31,M8821,5),IF(AND(J8821&gt;3.3,J8821&lt;=4),INDEX(价格表!$B$4:$I$31,M8821,6),IF(AND(J8821&gt;4,J8821&lt;=5.5),INDEX(价格表!$B$4:$I$31,M8821,7),IF(J8821&gt;5.5,2.6+INDEX(价格表!$B$4:$I$31,M8821,8)*L8821)))))))</f>
        <v>2.15</v>
      </c>
    </row>
    <row r="8822" spans="1:14">
      <c r="A8822" s="20">
        <v>4311221693095</v>
      </c>
      <c r="B8822" s="18" t="s">
        <v>16</v>
      </c>
      <c r="C8822" s="21">
        <v>20201222</v>
      </c>
      <c r="D8822" s="21">
        <v>610538201209</v>
      </c>
      <c r="E8822" s="21" t="s">
        <v>16</v>
      </c>
      <c r="F8822" s="21">
        <v>20210101</v>
      </c>
      <c r="G8822" s="21" t="s">
        <v>17</v>
      </c>
      <c r="H8822" s="21" t="s">
        <v>50</v>
      </c>
      <c r="I8822" s="21" t="s">
        <v>177</v>
      </c>
      <c r="J8822" s="21">
        <v>3.3</v>
      </c>
      <c r="K8822" s="21" t="s">
        <v>20</v>
      </c>
      <c r="L8822">
        <f t="shared" si="159"/>
        <v>4</v>
      </c>
      <c r="M8822">
        <f>MATCH(H:H,价格表!$B$4:$B$35,0)</f>
        <v>4</v>
      </c>
      <c r="N8822" s="27">
        <f>IF(J8822&lt;=0.3,INDEX(价格表!$B$4:$I$31,M8822,2),IF(AND(J8822&gt;0.3,J8822&lt;=1),INDEX(价格表!$B$4:$I$31,M8822,3),IF(AND(J8822&gt;1,J8822&lt;=2.2),INDEX(价格表!$B$4:$I$31,M8822,4),IF(AND(J8822&gt;2.2,J8822&lt;=3.3),INDEX(价格表!$B$4:$I$31,M8822,5),IF(AND(J8822&gt;3.3,J8822&lt;=4),INDEX(价格表!$B$4:$I$31,M8822,6),IF(AND(J8822&gt;4,J8822&lt;=5.5),INDEX(价格表!$B$4:$I$31,M8822,7),IF(J8822&gt;5.5,2.6+INDEX(价格表!$B$4:$I$31,M8822,8)*L8822)))))))</f>
        <v>2.5</v>
      </c>
    </row>
    <row r="8823" spans="1:14">
      <c r="A8823" s="20">
        <v>4311221693096</v>
      </c>
      <c r="B8823" s="18" t="s">
        <v>16</v>
      </c>
      <c r="C8823" s="21">
        <v>20201222</v>
      </c>
      <c r="D8823" s="21">
        <v>610538201209</v>
      </c>
      <c r="E8823" s="21" t="s">
        <v>16</v>
      </c>
      <c r="F8823" s="21">
        <v>20210101</v>
      </c>
      <c r="G8823" s="21" t="s">
        <v>17</v>
      </c>
      <c r="H8823" s="21" t="s">
        <v>45</v>
      </c>
      <c r="I8823" s="21" t="s">
        <v>137</v>
      </c>
      <c r="J8823" s="21">
        <v>1.44</v>
      </c>
      <c r="K8823" s="21" t="s">
        <v>20</v>
      </c>
      <c r="L8823">
        <f t="shared" si="159"/>
        <v>2</v>
      </c>
      <c r="M8823">
        <f>MATCH(H:H,价格表!$B$4:$B$35,0)</f>
        <v>9</v>
      </c>
      <c r="N8823" s="27">
        <f>IF(J8823&lt;=0.3,INDEX(价格表!$B$4:$I$31,M8823,2),IF(AND(J8823&gt;0.3,J8823&lt;=1),INDEX(价格表!$B$4:$I$31,M8823,3),IF(AND(J8823&gt;1,J8823&lt;=2.2),INDEX(价格表!$B$4:$I$31,M8823,4),IF(AND(J8823&gt;2.2,J8823&lt;=3.3),INDEX(价格表!$B$4:$I$31,M8823,5),IF(AND(J8823&gt;3.3,J8823&lt;=4),INDEX(价格表!$B$4:$I$31,M8823,6),IF(AND(J8823&gt;4,J8823&lt;=5.5),INDEX(价格表!$B$4:$I$31,M8823,7),IF(J8823&gt;5.5,2.6+INDEX(价格表!$B$4:$I$31,M8823,8)*L8823)))))))</f>
        <v>2.15</v>
      </c>
    </row>
    <row r="8824" spans="1:14">
      <c r="A8824" s="20">
        <v>4311221693097</v>
      </c>
      <c r="B8824" s="18" t="s">
        <v>16</v>
      </c>
      <c r="C8824" s="21">
        <v>20201222</v>
      </c>
      <c r="D8824" s="21">
        <v>610538201209</v>
      </c>
      <c r="E8824" s="21" t="s">
        <v>16</v>
      </c>
      <c r="F8824" s="21">
        <v>20210101</v>
      </c>
      <c r="G8824" s="21" t="s">
        <v>17</v>
      </c>
      <c r="H8824" s="21" t="s">
        <v>23</v>
      </c>
      <c r="I8824" s="21" t="s">
        <v>258</v>
      </c>
      <c r="J8824" s="21">
        <v>1.85</v>
      </c>
      <c r="K8824" s="21" t="s">
        <v>20</v>
      </c>
      <c r="L8824">
        <f t="shared" si="159"/>
        <v>2</v>
      </c>
      <c r="M8824">
        <f>MATCH(H:H,价格表!$B$4:$B$35,0)</f>
        <v>15</v>
      </c>
      <c r="N8824" s="27">
        <f>IF(J8824&lt;=0.3,INDEX(价格表!$B$4:$I$31,M8824,2),IF(AND(J8824&gt;0.3,J8824&lt;=1),INDEX(价格表!$B$4:$I$31,M8824,3),IF(AND(J8824&gt;1,J8824&lt;=2.2),INDEX(价格表!$B$4:$I$31,M8824,4),IF(AND(J8824&gt;2.2,J8824&lt;=3.3),INDEX(价格表!$B$4:$I$31,M8824,5),IF(AND(J8824&gt;3.3,J8824&lt;=4),INDEX(价格表!$B$4:$I$31,M8824,6),IF(AND(J8824&gt;4,J8824&lt;=5.5),INDEX(价格表!$B$4:$I$31,M8824,7),IF(J8824&gt;5.5,2.6+INDEX(价格表!$B$4:$I$31,M8824,8)*L8824)))))))</f>
        <v>2.15</v>
      </c>
    </row>
    <row r="8825" spans="1:14">
      <c r="A8825" s="20">
        <v>4311221693098</v>
      </c>
      <c r="B8825" s="18" t="s">
        <v>16</v>
      </c>
      <c r="C8825" s="21">
        <v>20201222</v>
      </c>
      <c r="D8825" s="21">
        <v>610538201209</v>
      </c>
      <c r="E8825" s="21" t="s">
        <v>16</v>
      </c>
      <c r="F8825" s="21">
        <v>20210101</v>
      </c>
      <c r="G8825" s="21" t="s">
        <v>17</v>
      </c>
      <c r="H8825" s="21" t="s">
        <v>43</v>
      </c>
      <c r="I8825" s="21" t="s">
        <v>108</v>
      </c>
      <c r="J8825" s="21">
        <v>1.46</v>
      </c>
      <c r="K8825" s="21" t="s">
        <v>20</v>
      </c>
      <c r="L8825">
        <f t="shared" si="159"/>
        <v>2</v>
      </c>
      <c r="M8825">
        <f>MATCH(H:H,价格表!$B$4:$B$35,0)</f>
        <v>10</v>
      </c>
      <c r="N8825" s="27">
        <f>IF(J8825&lt;=0.3,INDEX(价格表!$B$4:$I$31,M8825,2),IF(AND(J8825&gt;0.3,J8825&lt;=1),INDEX(价格表!$B$4:$I$31,M8825,3),IF(AND(J8825&gt;1,J8825&lt;=2.2),INDEX(价格表!$B$4:$I$31,M8825,4),IF(AND(J8825&gt;2.2,J8825&lt;=3.3),INDEX(价格表!$B$4:$I$31,M8825,5),IF(AND(J8825&gt;3.3,J8825&lt;=4),INDEX(价格表!$B$4:$I$31,M8825,6),IF(AND(J8825&gt;4,J8825&lt;=5.5),INDEX(价格表!$B$4:$I$31,M8825,7),IF(J8825&gt;5.5,2.6+INDEX(价格表!$B$4:$I$31,M8825,8)*L8825)))))))</f>
        <v>2.15</v>
      </c>
    </row>
    <row r="8826" spans="1:14">
      <c r="A8826" s="20">
        <v>4311221705387</v>
      </c>
      <c r="B8826" s="18" t="s">
        <v>16</v>
      </c>
      <c r="C8826" s="21">
        <v>20201222</v>
      </c>
      <c r="D8826" s="21">
        <v>610538201209</v>
      </c>
      <c r="E8826" s="21" t="s">
        <v>16</v>
      </c>
      <c r="F8826" s="21">
        <v>20210101</v>
      </c>
      <c r="G8826" s="21" t="s">
        <v>17</v>
      </c>
      <c r="H8826" s="21" t="s">
        <v>18</v>
      </c>
      <c r="I8826" s="21" t="s">
        <v>53</v>
      </c>
      <c r="J8826" s="21">
        <v>1.46</v>
      </c>
      <c r="K8826" s="21" t="s">
        <v>20</v>
      </c>
      <c r="L8826">
        <f t="shared" si="159"/>
        <v>2</v>
      </c>
      <c r="M8826">
        <f>MATCH(H:H,价格表!$B$4:$B$35,0)</f>
        <v>1</v>
      </c>
      <c r="N8826" s="27">
        <f>IF(J8826&lt;=0.3,INDEX(价格表!$B$4:$I$31,M8826,2),IF(AND(J8826&gt;0.3,J8826&lt;=1),INDEX(价格表!$B$4:$I$31,M8826,3),IF(AND(J8826&gt;1,J8826&lt;=2.2),INDEX(价格表!$B$4:$I$31,M8826,4),IF(AND(J8826&gt;2.2,J8826&lt;=3.3),INDEX(价格表!$B$4:$I$31,M8826,5),IF(AND(J8826&gt;3.3,J8826&lt;=4),INDEX(价格表!$B$4:$I$31,M8826,6),IF(AND(J8826&gt;4,J8826&lt;=5.5),INDEX(价格表!$B$4:$I$31,M8826,7),IF(J8826&gt;5.5,2.6+INDEX(价格表!$B$4:$I$31,M8826,8)*L8826)))))))</f>
        <v>2.15</v>
      </c>
    </row>
    <row r="8827" spans="1:14">
      <c r="A8827" s="20">
        <v>4311221705388</v>
      </c>
      <c r="B8827" s="18" t="s">
        <v>16</v>
      </c>
      <c r="C8827" s="21">
        <v>20201222</v>
      </c>
      <c r="D8827" s="21">
        <v>610538201209</v>
      </c>
      <c r="E8827" s="21" t="s">
        <v>16</v>
      </c>
      <c r="F8827" s="21">
        <v>20210101</v>
      </c>
      <c r="G8827" s="21" t="s">
        <v>17</v>
      </c>
      <c r="H8827" s="21" t="s">
        <v>18</v>
      </c>
      <c r="I8827" s="21" t="s">
        <v>53</v>
      </c>
      <c r="J8827" s="21">
        <v>1.44</v>
      </c>
      <c r="K8827" s="21" t="s">
        <v>20</v>
      </c>
      <c r="L8827">
        <f t="shared" si="159"/>
        <v>2</v>
      </c>
      <c r="M8827">
        <f>MATCH(H:H,价格表!$B$4:$B$35,0)</f>
        <v>1</v>
      </c>
      <c r="N8827" s="27">
        <f>IF(J8827&lt;=0.3,INDEX(价格表!$B$4:$I$31,M8827,2),IF(AND(J8827&gt;0.3,J8827&lt;=1),INDEX(价格表!$B$4:$I$31,M8827,3),IF(AND(J8827&gt;1,J8827&lt;=2.2),INDEX(价格表!$B$4:$I$31,M8827,4),IF(AND(J8827&gt;2.2,J8827&lt;=3.3),INDEX(价格表!$B$4:$I$31,M8827,5),IF(AND(J8827&gt;3.3,J8827&lt;=4),INDEX(价格表!$B$4:$I$31,M8827,6),IF(AND(J8827&gt;4,J8827&lt;=5.5),INDEX(价格表!$B$4:$I$31,M8827,7),IF(J8827&gt;5.5,2.6+INDEX(价格表!$B$4:$I$31,M8827,8)*L8827)))))))</f>
        <v>2.15</v>
      </c>
    </row>
    <row r="8828" spans="1:14">
      <c r="A8828" s="20">
        <v>4311221705389</v>
      </c>
      <c r="B8828" s="18" t="s">
        <v>16</v>
      </c>
      <c r="C8828" s="21">
        <v>20201222</v>
      </c>
      <c r="D8828" s="21">
        <v>610538201209</v>
      </c>
      <c r="E8828" s="21" t="s">
        <v>16</v>
      </c>
      <c r="F8828" s="21">
        <v>20210101</v>
      </c>
      <c r="G8828" s="21" t="s">
        <v>17</v>
      </c>
      <c r="H8828" s="21" t="s">
        <v>63</v>
      </c>
      <c r="I8828" s="21" t="s">
        <v>187</v>
      </c>
      <c r="J8828" s="21">
        <v>1.44</v>
      </c>
      <c r="K8828" s="21" t="s">
        <v>20</v>
      </c>
      <c r="L8828">
        <f t="shared" si="159"/>
        <v>2</v>
      </c>
      <c r="M8828">
        <f>MATCH(H:H,价格表!$B$4:$B$35,0)</f>
        <v>21</v>
      </c>
      <c r="N8828" s="27">
        <f>IF(J8828&lt;=0.3,INDEX(价格表!$B$4:$I$31,M8828,2),IF(AND(J8828&gt;0.3,J8828&lt;=1),INDEX(价格表!$B$4:$I$31,M8828,3),IF(AND(J8828&gt;1,J8828&lt;=2.2),INDEX(价格表!$B$4:$I$31,M8828,4),IF(AND(J8828&gt;2.2,J8828&lt;=3.3),INDEX(价格表!$B$4:$I$31,M8828,5),IF(AND(J8828&gt;3.3,J8828&lt;=4),INDEX(价格表!$B$4:$I$31,M8828,6),IF(AND(J8828&gt;4,J8828&lt;=5.5),INDEX(价格表!$B$4:$I$31,M8828,7),IF(J8828&gt;5.5,2.6+INDEX(价格表!$B$4:$I$31,M8828,8)*L8828)))))))</f>
        <v>2.15</v>
      </c>
    </row>
    <row r="8829" spans="1:14">
      <c r="A8829" s="20">
        <v>4311221705390</v>
      </c>
      <c r="B8829" s="18" t="s">
        <v>16</v>
      </c>
      <c r="C8829" s="21">
        <v>20201222</v>
      </c>
      <c r="D8829" s="21">
        <v>610538201209</v>
      </c>
      <c r="E8829" s="21" t="s">
        <v>16</v>
      </c>
      <c r="F8829" s="21">
        <v>20210101</v>
      </c>
      <c r="G8829" s="21" t="s">
        <v>17</v>
      </c>
      <c r="H8829" s="21" t="s">
        <v>88</v>
      </c>
      <c r="I8829" s="21" t="s">
        <v>101</v>
      </c>
      <c r="J8829" s="21">
        <v>1.44</v>
      </c>
      <c r="K8829" s="21" t="s">
        <v>20</v>
      </c>
      <c r="L8829">
        <f t="shared" si="159"/>
        <v>2</v>
      </c>
      <c r="M8829">
        <f>MATCH(H:H,价格表!$B$4:$B$35,0)</f>
        <v>19</v>
      </c>
      <c r="N8829" s="27">
        <f>IF(J8829&lt;=0.3,INDEX(价格表!$B$4:$I$31,M8829,2),IF(AND(J8829&gt;0.3,J8829&lt;=1),INDEX(价格表!$B$4:$I$31,M8829,3),IF(AND(J8829&gt;1,J8829&lt;=2.2),INDEX(价格表!$B$4:$I$31,M8829,4),IF(AND(J8829&gt;2.2,J8829&lt;=3.3),INDEX(价格表!$B$4:$I$31,M8829,5),IF(AND(J8829&gt;3.3,J8829&lt;=4),INDEX(价格表!$B$4:$I$31,M8829,6),IF(AND(J8829&gt;4,J8829&lt;=5.5),INDEX(价格表!$B$4:$I$31,M8829,7),IF(J8829&gt;5.5,2.6+INDEX(价格表!$B$4:$I$31,M8829,8)*L8829)))))))</f>
        <v>2.15</v>
      </c>
    </row>
    <row r="8830" spans="1:14">
      <c r="A8830" s="20">
        <v>4311221705391</v>
      </c>
      <c r="B8830" s="18" t="s">
        <v>16</v>
      </c>
      <c r="C8830" s="21">
        <v>20201222</v>
      </c>
      <c r="D8830" s="21">
        <v>610538201209</v>
      </c>
      <c r="E8830" s="21" t="s">
        <v>16</v>
      </c>
      <c r="F8830" s="21">
        <v>20210101</v>
      </c>
      <c r="G8830" s="21" t="s">
        <v>17</v>
      </c>
      <c r="H8830" s="21" t="s">
        <v>75</v>
      </c>
      <c r="I8830" s="21" t="s">
        <v>114</v>
      </c>
      <c r="J8830" s="21">
        <v>1.54</v>
      </c>
      <c r="K8830" s="21" t="s">
        <v>20</v>
      </c>
      <c r="L8830">
        <f t="shared" si="159"/>
        <v>2</v>
      </c>
      <c r="M8830">
        <f>MATCH(H:H,价格表!$B$4:$B$35,0)</f>
        <v>24</v>
      </c>
      <c r="N8830" s="27">
        <f>IF(J8830&lt;=0.3,INDEX(价格表!$B$4:$I$31,M8830,2),IF(AND(J8830&gt;0.3,J8830&lt;=1),INDEX(价格表!$B$4:$I$31,M8830,3),IF(AND(J8830&gt;1,J8830&lt;=2.2),INDEX(价格表!$B$4:$I$31,M8830,4),IF(AND(J8830&gt;2.2,J8830&lt;=3.3),INDEX(价格表!$B$4:$I$31,M8830,5),IF(AND(J8830&gt;3.3,J8830&lt;=4),INDEX(价格表!$B$4:$I$31,M8830,6),IF(AND(J8830&gt;4,J8830&lt;=5.5),INDEX(价格表!$B$4:$I$31,M8830,7),IF(J8830&gt;5.5,2.6+INDEX(价格表!$B$4:$I$31,M8830,8)*L8830)))))))</f>
        <v>2.15</v>
      </c>
    </row>
    <row r="8831" spans="1:14">
      <c r="A8831" s="20">
        <v>4311221705392</v>
      </c>
      <c r="B8831" s="18" t="s">
        <v>16</v>
      </c>
      <c r="C8831" s="21">
        <v>20201222</v>
      </c>
      <c r="D8831" s="21">
        <v>610538201209</v>
      </c>
      <c r="E8831" s="21" t="s">
        <v>16</v>
      </c>
      <c r="F8831" s="21">
        <v>20210101</v>
      </c>
      <c r="G8831" s="21" t="s">
        <v>17</v>
      </c>
      <c r="H8831" s="21" t="s">
        <v>33</v>
      </c>
      <c r="I8831" s="21" t="s">
        <v>34</v>
      </c>
      <c r="J8831" s="21">
        <v>1.44</v>
      </c>
      <c r="K8831" s="21" t="s">
        <v>20</v>
      </c>
      <c r="L8831">
        <f t="shared" si="159"/>
        <v>2</v>
      </c>
      <c r="M8831">
        <f>MATCH(H:H,价格表!$B$4:$B$35,0)</f>
        <v>13</v>
      </c>
      <c r="N8831" s="27">
        <f>IF(J8831&lt;=0.3,INDEX(价格表!$B$4:$I$31,M8831,2),IF(AND(J8831&gt;0.3,J8831&lt;=1),INDEX(价格表!$B$4:$I$31,M8831,3),IF(AND(J8831&gt;1,J8831&lt;=2.2),INDEX(价格表!$B$4:$I$31,M8831,4),IF(AND(J8831&gt;2.2,J8831&lt;=3.3),INDEX(价格表!$B$4:$I$31,M8831,5),IF(AND(J8831&gt;3.3,J8831&lt;=4),INDEX(价格表!$B$4:$I$31,M8831,6),IF(AND(J8831&gt;4,J8831&lt;=5.5),INDEX(价格表!$B$4:$I$31,M8831,7),IF(J8831&gt;5.5,2.6+INDEX(价格表!$B$4:$I$31,M8831,8)*L8831)))))))</f>
        <v>2.15</v>
      </c>
    </row>
    <row r="8832" spans="1:14">
      <c r="A8832" s="20">
        <v>4311221705393</v>
      </c>
      <c r="B8832" s="18" t="s">
        <v>16</v>
      </c>
      <c r="C8832" s="21">
        <v>20201222</v>
      </c>
      <c r="D8832" s="21">
        <v>610538201209</v>
      </c>
      <c r="E8832" s="21" t="s">
        <v>16</v>
      </c>
      <c r="F8832" s="21">
        <v>20210101</v>
      </c>
      <c r="G8832" s="21" t="s">
        <v>17</v>
      </c>
      <c r="H8832" s="21" t="s">
        <v>45</v>
      </c>
      <c r="I8832" s="21" t="s">
        <v>48</v>
      </c>
      <c r="J8832" s="21">
        <v>1.44</v>
      </c>
      <c r="K8832" s="21" t="s">
        <v>20</v>
      </c>
      <c r="L8832">
        <f t="shared" si="159"/>
        <v>2</v>
      </c>
      <c r="M8832">
        <f>MATCH(H:H,价格表!$B$4:$B$35,0)</f>
        <v>9</v>
      </c>
      <c r="N8832" s="27">
        <f>IF(J8832&lt;=0.3,INDEX(价格表!$B$4:$I$31,M8832,2),IF(AND(J8832&gt;0.3,J8832&lt;=1),INDEX(价格表!$B$4:$I$31,M8832,3),IF(AND(J8832&gt;1,J8832&lt;=2.2),INDEX(价格表!$B$4:$I$31,M8832,4),IF(AND(J8832&gt;2.2,J8832&lt;=3.3),INDEX(价格表!$B$4:$I$31,M8832,5),IF(AND(J8832&gt;3.3,J8832&lt;=4),INDEX(价格表!$B$4:$I$31,M8832,6),IF(AND(J8832&gt;4,J8832&lt;=5.5),INDEX(价格表!$B$4:$I$31,M8832,7),IF(J8832&gt;5.5,2.6+INDEX(价格表!$B$4:$I$31,M8832,8)*L8832)))))))</f>
        <v>2.15</v>
      </c>
    </row>
    <row r="8833" spans="1:14">
      <c r="A8833" s="20">
        <v>4311221705394</v>
      </c>
      <c r="B8833" s="18" t="s">
        <v>16</v>
      </c>
      <c r="C8833" s="21">
        <v>20201222</v>
      </c>
      <c r="D8833" s="21">
        <v>610538201209</v>
      </c>
      <c r="E8833" s="21" t="s">
        <v>16</v>
      </c>
      <c r="F8833" s="21">
        <v>20210101</v>
      </c>
      <c r="G8833" s="21" t="s">
        <v>17</v>
      </c>
      <c r="H8833" s="21" t="s">
        <v>27</v>
      </c>
      <c r="I8833" s="21" t="s">
        <v>107</v>
      </c>
      <c r="J8833" s="21">
        <v>1.44</v>
      </c>
      <c r="K8833" s="21" t="s">
        <v>20</v>
      </c>
      <c r="L8833">
        <f t="shared" si="159"/>
        <v>2</v>
      </c>
      <c r="M8833">
        <f>MATCH(H:H,价格表!$B$4:$B$35,0)</f>
        <v>3</v>
      </c>
      <c r="N8833" s="27">
        <f>IF(J8833&lt;=0.3,INDEX(价格表!$B$4:$I$31,M8833,2),IF(AND(J8833&gt;0.3,J8833&lt;=1),INDEX(价格表!$B$4:$I$31,M8833,3),IF(AND(J8833&gt;1,J8833&lt;=2.2),INDEX(价格表!$B$4:$I$31,M8833,4),IF(AND(J8833&gt;2.2,J8833&lt;=3.3),INDEX(价格表!$B$4:$I$31,M8833,5),IF(AND(J8833&gt;3.3,J8833&lt;=4),INDEX(价格表!$B$4:$I$31,M8833,6),IF(AND(J8833&gt;4,J8833&lt;=5.5),INDEX(价格表!$B$4:$I$31,M8833,7),IF(J8833&gt;5.5,2.6+INDEX(价格表!$B$4:$I$31,M8833,8)*L8833)))))))</f>
        <v>2.15</v>
      </c>
    </row>
    <row r="8834" spans="1:14">
      <c r="A8834" s="20">
        <v>4311221705856</v>
      </c>
      <c r="B8834" s="18" t="s">
        <v>16</v>
      </c>
      <c r="C8834" s="21">
        <v>20201222</v>
      </c>
      <c r="D8834" s="21">
        <v>610538201209</v>
      </c>
      <c r="E8834" s="21" t="s">
        <v>16</v>
      </c>
      <c r="F8834" s="21">
        <v>20210101</v>
      </c>
      <c r="G8834" s="21" t="s">
        <v>17</v>
      </c>
      <c r="H8834" s="21" t="s">
        <v>21</v>
      </c>
      <c r="I8834" s="21" t="s">
        <v>22</v>
      </c>
      <c r="J8834" s="21">
        <v>1.45</v>
      </c>
      <c r="K8834" s="21" t="s">
        <v>20</v>
      </c>
      <c r="L8834">
        <f t="shared" si="159"/>
        <v>2</v>
      </c>
      <c r="M8834">
        <f>MATCH(H:H,价格表!$B$4:$B$35,0)</f>
        <v>20</v>
      </c>
      <c r="N8834" s="27">
        <f>IF(J8834&lt;=0.3,INDEX(价格表!$B$4:$I$31,M8834,2),IF(AND(J8834&gt;0.3,J8834&lt;=1),INDEX(价格表!$B$4:$I$31,M8834,3),IF(AND(J8834&gt;1,J8834&lt;=2.2),INDEX(价格表!$B$4:$I$31,M8834,4),IF(AND(J8834&gt;2.2,J8834&lt;=3.3),INDEX(价格表!$B$4:$I$31,M8834,5),IF(AND(J8834&gt;3.3,J8834&lt;=4),INDEX(价格表!$B$4:$I$31,M8834,6),IF(AND(J8834&gt;4,J8834&lt;=5.5),INDEX(价格表!$B$4:$I$31,M8834,7),IF(J8834&gt;5.5,2.6+INDEX(价格表!$B$4:$I$31,M8834,8)*L8834)))))))</f>
        <v>2.15</v>
      </c>
    </row>
    <row r="8835" spans="1:14">
      <c r="A8835" s="20">
        <v>4311221705956</v>
      </c>
      <c r="B8835" s="18" t="s">
        <v>16</v>
      </c>
      <c r="C8835" s="21">
        <v>20201222</v>
      </c>
      <c r="D8835" s="21">
        <v>610538201209</v>
      </c>
      <c r="E8835" s="21" t="s">
        <v>16</v>
      </c>
      <c r="F8835" s="21">
        <v>20210101</v>
      </c>
      <c r="G8835" s="21" t="s">
        <v>17</v>
      </c>
      <c r="H8835" s="21" t="s">
        <v>68</v>
      </c>
      <c r="I8835" s="21" t="s">
        <v>130</v>
      </c>
      <c r="J8835" s="21">
        <v>1.44</v>
      </c>
      <c r="K8835" s="21" t="s">
        <v>20</v>
      </c>
      <c r="L8835">
        <f t="shared" si="159"/>
        <v>2</v>
      </c>
      <c r="M8835">
        <f>MATCH(H:H,价格表!$B$4:$B$35,0)</f>
        <v>5</v>
      </c>
      <c r="N8835" s="27">
        <f>IF(J8835&lt;=0.3,INDEX(价格表!$B$4:$I$31,M8835,2),IF(AND(J8835&gt;0.3,J8835&lt;=1),INDEX(价格表!$B$4:$I$31,M8835,3),IF(AND(J8835&gt;1,J8835&lt;=2.2),INDEX(价格表!$B$4:$I$31,M8835,4),IF(AND(J8835&gt;2.2,J8835&lt;=3.3),INDEX(价格表!$B$4:$I$31,M8835,5),IF(AND(J8835&gt;3.3,J8835&lt;=4),INDEX(价格表!$B$4:$I$31,M8835,6),IF(AND(J8835&gt;4,J8835&lt;=5.5),INDEX(价格表!$B$4:$I$31,M8835,7),IF(J8835&gt;5.5,2.6+INDEX(价格表!$B$4:$I$31,M8835,8)*L8835)))))))</f>
        <v>2.15</v>
      </c>
    </row>
    <row r="8836" spans="1:14">
      <c r="A8836" s="20">
        <v>4311221705957</v>
      </c>
      <c r="B8836" s="18" t="s">
        <v>16</v>
      </c>
      <c r="C8836" s="21">
        <v>20201222</v>
      </c>
      <c r="D8836" s="21">
        <v>610538201209</v>
      </c>
      <c r="E8836" s="21" t="s">
        <v>16</v>
      </c>
      <c r="F8836" s="21">
        <v>20210101</v>
      </c>
      <c r="G8836" s="21" t="s">
        <v>17</v>
      </c>
      <c r="H8836" s="21" t="s">
        <v>21</v>
      </c>
      <c r="I8836" s="21" t="s">
        <v>205</v>
      </c>
      <c r="J8836" s="21">
        <v>1.51</v>
      </c>
      <c r="K8836" s="21" t="s">
        <v>20</v>
      </c>
      <c r="L8836">
        <f t="shared" ref="L8836:L8899" si="160">ROUNDUP(J8836,0)</f>
        <v>2</v>
      </c>
      <c r="M8836">
        <f>MATCH(H:H,价格表!$B$4:$B$35,0)</f>
        <v>20</v>
      </c>
      <c r="N8836" s="27">
        <f>IF(J8836&lt;=0.3,INDEX(价格表!$B$4:$I$31,M8836,2),IF(AND(J8836&gt;0.3,J8836&lt;=1),INDEX(价格表!$B$4:$I$31,M8836,3),IF(AND(J8836&gt;1,J8836&lt;=2.2),INDEX(价格表!$B$4:$I$31,M8836,4),IF(AND(J8836&gt;2.2,J8836&lt;=3.3),INDEX(价格表!$B$4:$I$31,M8836,5),IF(AND(J8836&gt;3.3,J8836&lt;=4),INDEX(价格表!$B$4:$I$31,M8836,6),IF(AND(J8836&gt;4,J8836&lt;=5.5),INDEX(价格表!$B$4:$I$31,M8836,7),IF(J8836&gt;5.5,2.6+INDEX(价格表!$B$4:$I$31,M8836,8)*L8836)))))))</f>
        <v>2.15</v>
      </c>
    </row>
    <row r="8837" spans="1:14">
      <c r="A8837" s="20">
        <v>4311221705958</v>
      </c>
      <c r="B8837" s="18" t="s">
        <v>16</v>
      </c>
      <c r="C8837" s="21">
        <v>20201222</v>
      </c>
      <c r="D8837" s="21">
        <v>610538201209</v>
      </c>
      <c r="E8837" s="21" t="s">
        <v>16</v>
      </c>
      <c r="F8837" s="21">
        <v>20210101</v>
      </c>
      <c r="G8837" s="21" t="s">
        <v>17</v>
      </c>
      <c r="H8837" s="21" t="s">
        <v>45</v>
      </c>
      <c r="I8837" s="21" t="s">
        <v>143</v>
      </c>
      <c r="J8837" s="21">
        <v>1.44</v>
      </c>
      <c r="K8837" s="21" t="s">
        <v>20</v>
      </c>
      <c r="L8837">
        <f t="shared" si="160"/>
        <v>2</v>
      </c>
      <c r="M8837">
        <f>MATCH(H:H,价格表!$B$4:$B$35,0)</f>
        <v>9</v>
      </c>
      <c r="N8837" s="27">
        <f>IF(J8837&lt;=0.3,INDEX(价格表!$B$4:$I$31,M8837,2),IF(AND(J8837&gt;0.3,J8837&lt;=1),INDEX(价格表!$B$4:$I$31,M8837,3),IF(AND(J8837&gt;1,J8837&lt;=2.2),INDEX(价格表!$B$4:$I$31,M8837,4),IF(AND(J8837&gt;2.2,J8837&lt;=3.3),INDEX(价格表!$B$4:$I$31,M8837,5),IF(AND(J8837&gt;3.3,J8837&lt;=4),INDEX(价格表!$B$4:$I$31,M8837,6),IF(AND(J8837&gt;4,J8837&lt;=5.5),INDEX(价格表!$B$4:$I$31,M8837,7),IF(J8837&gt;5.5,2.6+INDEX(价格表!$B$4:$I$31,M8837,8)*L8837)))))))</f>
        <v>2.15</v>
      </c>
    </row>
    <row r="8838" spans="1:14">
      <c r="A8838" s="20">
        <v>4311221705959</v>
      </c>
      <c r="B8838" s="18" t="s">
        <v>16</v>
      </c>
      <c r="C8838" s="21">
        <v>20201222</v>
      </c>
      <c r="D8838" s="21">
        <v>610538201209</v>
      </c>
      <c r="E8838" s="21" t="s">
        <v>16</v>
      </c>
      <c r="F8838" s="21">
        <v>20210101</v>
      </c>
      <c r="G8838" s="21" t="s">
        <v>17</v>
      </c>
      <c r="H8838" s="21" t="s">
        <v>21</v>
      </c>
      <c r="I8838" s="21" t="s">
        <v>22</v>
      </c>
      <c r="J8838" s="21">
        <v>3.08</v>
      </c>
      <c r="K8838" s="21" t="s">
        <v>20</v>
      </c>
      <c r="L8838">
        <f t="shared" si="160"/>
        <v>4</v>
      </c>
      <c r="M8838">
        <f>MATCH(H:H,价格表!$B$4:$B$35,0)</f>
        <v>20</v>
      </c>
      <c r="N8838" s="27">
        <f>IF(J8838&lt;=0.3,INDEX(价格表!$B$4:$I$31,M8838,2),IF(AND(J8838&gt;0.3,J8838&lt;=1),INDEX(价格表!$B$4:$I$31,M8838,3),IF(AND(J8838&gt;1,J8838&lt;=2.2),INDEX(价格表!$B$4:$I$31,M8838,4),IF(AND(J8838&gt;2.2,J8838&lt;=3.3),INDEX(价格表!$B$4:$I$31,M8838,5),IF(AND(J8838&gt;3.3,J8838&lt;=4),INDEX(价格表!$B$4:$I$31,M8838,6),IF(AND(J8838&gt;4,J8838&lt;=5.5),INDEX(价格表!$B$4:$I$31,M8838,7),IF(J8838&gt;5.5,2.6+INDEX(价格表!$B$4:$I$31,M8838,8)*L8838)))))))</f>
        <v>2.5</v>
      </c>
    </row>
    <row r="8839" spans="1:14">
      <c r="A8839" s="20">
        <v>4311221705960</v>
      </c>
      <c r="B8839" s="18" t="s">
        <v>16</v>
      </c>
      <c r="C8839" s="21">
        <v>20201222</v>
      </c>
      <c r="D8839" s="21">
        <v>610538201209</v>
      </c>
      <c r="E8839" s="21" t="s">
        <v>16</v>
      </c>
      <c r="F8839" s="21">
        <v>20210101</v>
      </c>
      <c r="G8839" s="21" t="s">
        <v>17</v>
      </c>
      <c r="H8839" s="21" t="s">
        <v>56</v>
      </c>
      <c r="I8839" s="21" t="s">
        <v>356</v>
      </c>
      <c r="J8839" s="21">
        <v>1.45</v>
      </c>
      <c r="K8839" s="21" t="s">
        <v>20</v>
      </c>
      <c r="L8839">
        <f t="shared" si="160"/>
        <v>2</v>
      </c>
      <c r="M8839">
        <f>MATCH(H:H,价格表!$B$4:$B$35,0)</f>
        <v>11</v>
      </c>
      <c r="N8839" s="27">
        <f>IF(J8839&lt;=0.3,INDEX(价格表!$B$4:$I$31,M8839,2),IF(AND(J8839&gt;0.3,J8839&lt;=1),INDEX(价格表!$B$4:$I$31,M8839,3),IF(AND(J8839&gt;1,J8839&lt;=2.2),INDEX(价格表!$B$4:$I$31,M8839,4),IF(AND(J8839&gt;2.2,J8839&lt;=3.3),INDEX(价格表!$B$4:$I$31,M8839,5),IF(AND(J8839&gt;3.3,J8839&lt;=4),INDEX(价格表!$B$4:$I$31,M8839,6),IF(AND(J8839&gt;4,J8839&lt;=5.5),INDEX(价格表!$B$4:$I$31,M8839,7),IF(J8839&gt;5.5,2.6+INDEX(价格表!$B$4:$I$31,M8839,8)*L8839)))))))</f>
        <v>2.15</v>
      </c>
    </row>
    <row r="8840" spans="1:14">
      <c r="A8840" s="20">
        <v>4311221705961</v>
      </c>
      <c r="B8840" s="18" t="s">
        <v>16</v>
      </c>
      <c r="C8840" s="21">
        <v>20201222</v>
      </c>
      <c r="D8840" s="21">
        <v>610538201209</v>
      </c>
      <c r="E8840" s="21" t="s">
        <v>16</v>
      </c>
      <c r="F8840" s="21">
        <v>20210101</v>
      </c>
      <c r="G8840" s="21" t="s">
        <v>17</v>
      </c>
      <c r="H8840" s="21" t="s">
        <v>75</v>
      </c>
      <c r="I8840" s="21" t="s">
        <v>114</v>
      </c>
      <c r="J8840" s="21">
        <v>1.48</v>
      </c>
      <c r="K8840" s="21" t="s">
        <v>20</v>
      </c>
      <c r="L8840">
        <f t="shared" si="160"/>
        <v>2</v>
      </c>
      <c r="M8840">
        <f>MATCH(H:H,价格表!$B$4:$B$35,0)</f>
        <v>24</v>
      </c>
      <c r="N8840" s="27">
        <f>IF(J8840&lt;=0.3,INDEX(价格表!$B$4:$I$31,M8840,2),IF(AND(J8840&gt;0.3,J8840&lt;=1),INDEX(价格表!$B$4:$I$31,M8840,3),IF(AND(J8840&gt;1,J8840&lt;=2.2),INDEX(价格表!$B$4:$I$31,M8840,4),IF(AND(J8840&gt;2.2,J8840&lt;=3.3),INDEX(价格表!$B$4:$I$31,M8840,5),IF(AND(J8840&gt;3.3,J8840&lt;=4),INDEX(价格表!$B$4:$I$31,M8840,6),IF(AND(J8840&gt;4,J8840&lt;=5.5),INDEX(价格表!$B$4:$I$31,M8840,7),IF(J8840&gt;5.5,2.6+INDEX(价格表!$B$4:$I$31,M8840,8)*L8840)))))))</f>
        <v>2.15</v>
      </c>
    </row>
    <row r="8841" spans="1:14">
      <c r="A8841" s="20">
        <v>4311221705962</v>
      </c>
      <c r="B8841" s="18" t="s">
        <v>16</v>
      </c>
      <c r="C8841" s="21">
        <v>20201222</v>
      </c>
      <c r="D8841" s="21">
        <v>610538201209</v>
      </c>
      <c r="E8841" s="21" t="s">
        <v>16</v>
      </c>
      <c r="F8841" s="21">
        <v>20210101</v>
      </c>
      <c r="G8841" s="21" t="s">
        <v>17</v>
      </c>
      <c r="H8841" s="21" t="s">
        <v>88</v>
      </c>
      <c r="I8841" s="21" t="s">
        <v>101</v>
      </c>
      <c r="J8841" s="21">
        <v>1.44</v>
      </c>
      <c r="K8841" s="21" t="s">
        <v>20</v>
      </c>
      <c r="L8841">
        <f t="shared" si="160"/>
        <v>2</v>
      </c>
      <c r="M8841">
        <f>MATCH(H:H,价格表!$B$4:$B$35,0)</f>
        <v>19</v>
      </c>
      <c r="N8841" s="27">
        <f>IF(J8841&lt;=0.3,INDEX(价格表!$B$4:$I$31,M8841,2),IF(AND(J8841&gt;0.3,J8841&lt;=1),INDEX(价格表!$B$4:$I$31,M8841,3),IF(AND(J8841&gt;1,J8841&lt;=2.2),INDEX(价格表!$B$4:$I$31,M8841,4),IF(AND(J8841&gt;2.2,J8841&lt;=3.3),INDEX(价格表!$B$4:$I$31,M8841,5),IF(AND(J8841&gt;3.3,J8841&lt;=4),INDEX(价格表!$B$4:$I$31,M8841,6),IF(AND(J8841&gt;4,J8841&lt;=5.5),INDEX(价格表!$B$4:$I$31,M8841,7),IF(J8841&gt;5.5,2.6+INDEX(价格表!$B$4:$I$31,M8841,8)*L8841)))))))</f>
        <v>2.15</v>
      </c>
    </row>
    <row r="8842" spans="1:14">
      <c r="A8842" s="20">
        <v>4311221705963</v>
      </c>
      <c r="B8842" s="18" t="s">
        <v>16</v>
      </c>
      <c r="C8842" s="21">
        <v>20201222</v>
      </c>
      <c r="D8842" s="21">
        <v>610538201209</v>
      </c>
      <c r="E8842" s="21" t="s">
        <v>16</v>
      </c>
      <c r="F8842" s="21">
        <v>20210101</v>
      </c>
      <c r="G8842" s="21" t="s">
        <v>17</v>
      </c>
      <c r="H8842" s="21" t="s">
        <v>23</v>
      </c>
      <c r="I8842" s="21" t="s">
        <v>98</v>
      </c>
      <c r="J8842" s="21">
        <v>3.24</v>
      </c>
      <c r="K8842" s="21" t="s">
        <v>20</v>
      </c>
      <c r="L8842">
        <f t="shared" si="160"/>
        <v>4</v>
      </c>
      <c r="M8842">
        <f>MATCH(H:H,价格表!$B$4:$B$35,0)</f>
        <v>15</v>
      </c>
      <c r="N8842" s="27">
        <f>IF(J8842&lt;=0.3,INDEX(价格表!$B$4:$I$31,M8842,2),IF(AND(J8842&gt;0.3,J8842&lt;=1),INDEX(价格表!$B$4:$I$31,M8842,3),IF(AND(J8842&gt;1,J8842&lt;=2.2),INDEX(价格表!$B$4:$I$31,M8842,4),IF(AND(J8842&gt;2.2,J8842&lt;=3.3),INDEX(价格表!$B$4:$I$31,M8842,5),IF(AND(J8842&gt;3.3,J8842&lt;=4),INDEX(价格表!$B$4:$I$31,M8842,6),IF(AND(J8842&gt;4,J8842&lt;=5.5),INDEX(价格表!$B$4:$I$31,M8842,7),IF(J8842&gt;5.5,2.6+INDEX(价格表!$B$4:$I$31,M8842,8)*L8842)))))))</f>
        <v>2.5</v>
      </c>
    </row>
    <row r="8843" spans="1:14">
      <c r="A8843" s="20">
        <v>4311221705964</v>
      </c>
      <c r="B8843" s="18" t="s">
        <v>16</v>
      </c>
      <c r="C8843" s="21">
        <v>20201222</v>
      </c>
      <c r="D8843" s="21">
        <v>610538201209</v>
      </c>
      <c r="E8843" s="21" t="s">
        <v>16</v>
      </c>
      <c r="F8843" s="21">
        <v>20210101</v>
      </c>
      <c r="G8843" s="21" t="s">
        <v>17</v>
      </c>
      <c r="H8843" s="21" t="s">
        <v>21</v>
      </c>
      <c r="I8843" s="21" t="s">
        <v>205</v>
      </c>
      <c r="J8843" s="21">
        <v>1.54</v>
      </c>
      <c r="K8843" s="21" t="s">
        <v>20</v>
      </c>
      <c r="L8843">
        <f t="shared" si="160"/>
        <v>2</v>
      </c>
      <c r="M8843">
        <f>MATCH(H:H,价格表!$B$4:$B$35,0)</f>
        <v>20</v>
      </c>
      <c r="N8843" s="27">
        <f>IF(J8843&lt;=0.3,INDEX(价格表!$B$4:$I$31,M8843,2),IF(AND(J8843&gt;0.3,J8843&lt;=1),INDEX(价格表!$B$4:$I$31,M8843,3),IF(AND(J8843&gt;1,J8843&lt;=2.2),INDEX(价格表!$B$4:$I$31,M8843,4),IF(AND(J8843&gt;2.2,J8843&lt;=3.3),INDEX(价格表!$B$4:$I$31,M8843,5),IF(AND(J8843&gt;3.3,J8843&lt;=4),INDEX(价格表!$B$4:$I$31,M8843,6),IF(AND(J8843&gt;4,J8843&lt;=5.5),INDEX(价格表!$B$4:$I$31,M8843,7),IF(J8843&gt;5.5,2.6+INDEX(价格表!$B$4:$I$31,M8843,8)*L8843)))))))</f>
        <v>2.15</v>
      </c>
    </row>
    <row r="8844" spans="1:14">
      <c r="A8844" s="20">
        <v>4311221705965</v>
      </c>
      <c r="B8844" s="18" t="s">
        <v>16</v>
      </c>
      <c r="C8844" s="21">
        <v>20201222</v>
      </c>
      <c r="D8844" s="21">
        <v>610538201209</v>
      </c>
      <c r="E8844" s="21" t="s">
        <v>16</v>
      </c>
      <c r="F8844" s="21">
        <v>20210101</v>
      </c>
      <c r="G8844" s="21" t="s">
        <v>17</v>
      </c>
      <c r="H8844" s="21" t="s">
        <v>88</v>
      </c>
      <c r="I8844" s="21" t="s">
        <v>250</v>
      </c>
      <c r="J8844" s="21">
        <v>1.44</v>
      </c>
      <c r="K8844" s="21" t="s">
        <v>20</v>
      </c>
      <c r="L8844">
        <f t="shared" si="160"/>
        <v>2</v>
      </c>
      <c r="M8844">
        <f>MATCH(H:H,价格表!$B$4:$B$35,0)</f>
        <v>19</v>
      </c>
      <c r="N8844" s="27">
        <f>IF(J8844&lt;=0.3,INDEX(价格表!$B$4:$I$31,M8844,2),IF(AND(J8844&gt;0.3,J8844&lt;=1),INDEX(价格表!$B$4:$I$31,M8844,3),IF(AND(J8844&gt;1,J8844&lt;=2.2),INDEX(价格表!$B$4:$I$31,M8844,4),IF(AND(J8844&gt;2.2,J8844&lt;=3.3),INDEX(价格表!$B$4:$I$31,M8844,5),IF(AND(J8844&gt;3.3,J8844&lt;=4),INDEX(价格表!$B$4:$I$31,M8844,6),IF(AND(J8844&gt;4,J8844&lt;=5.5),INDEX(价格表!$B$4:$I$31,M8844,7),IF(J8844&gt;5.5,2.6+INDEX(价格表!$B$4:$I$31,M8844,8)*L8844)))))))</f>
        <v>2.15</v>
      </c>
    </row>
    <row r="8845" spans="1:14">
      <c r="A8845" s="20">
        <v>4311221705976</v>
      </c>
      <c r="B8845" s="18" t="s">
        <v>16</v>
      </c>
      <c r="C8845" s="21">
        <v>20201222</v>
      </c>
      <c r="D8845" s="21">
        <v>610538201209</v>
      </c>
      <c r="E8845" s="21" t="s">
        <v>16</v>
      </c>
      <c r="F8845" s="21">
        <v>20210101</v>
      </c>
      <c r="G8845" s="21" t="s">
        <v>17</v>
      </c>
      <c r="H8845" s="21" t="s">
        <v>56</v>
      </c>
      <c r="I8845" s="21" t="s">
        <v>100</v>
      </c>
      <c r="J8845" s="21">
        <v>1.44</v>
      </c>
      <c r="K8845" s="21" t="s">
        <v>20</v>
      </c>
      <c r="L8845">
        <f t="shared" si="160"/>
        <v>2</v>
      </c>
      <c r="M8845">
        <f>MATCH(H:H,价格表!$B$4:$B$35,0)</f>
        <v>11</v>
      </c>
      <c r="N8845" s="27">
        <f>IF(J8845&lt;=0.3,INDEX(价格表!$B$4:$I$31,M8845,2),IF(AND(J8845&gt;0.3,J8845&lt;=1),INDEX(价格表!$B$4:$I$31,M8845,3),IF(AND(J8845&gt;1,J8845&lt;=2.2),INDEX(价格表!$B$4:$I$31,M8845,4),IF(AND(J8845&gt;2.2,J8845&lt;=3.3),INDEX(价格表!$B$4:$I$31,M8845,5),IF(AND(J8845&gt;3.3,J8845&lt;=4),INDEX(价格表!$B$4:$I$31,M8845,6),IF(AND(J8845&gt;4,J8845&lt;=5.5),INDEX(价格表!$B$4:$I$31,M8845,7),IF(J8845&gt;5.5,2.6+INDEX(价格表!$B$4:$I$31,M8845,8)*L8845)))))))</f>
        <v>2.15</v>
      </c>
    </row>
    <row r="8846" spans="1:14">
      <c r="A8846" s="20">
        <v>4311221705977</v>
      </c>
      <c r="B8846" s="18" t="s">
        <v>16</v>
      </c>
      <c r="C8846" s="21">
        <v>20201222</v>
      </c>
      <c r="D8846" s="21">
        <v>610538201209</v>
      </c>
      <c r="E8846" s="21" t="s">
        <v>16</v>
      </c>
      <c r="F8846" s="21">
        <v>20210101</v>
      </c>
      <c r="G8846" s="21" t="s">
        <v>17</v>
      </c>
      <c r="H8846" s="21" t="s">
        <v>25</v>
      </c>
      <c r="I8846" s="21" t="s">
        <v>160</v>
      </c>
      <c r="J8846" s="21">
        <v>1.44</v>
      </c>
      <c r="K8846" s="21" t="s">
        <v>20</v>
      </c>
      <c r="L8846">
        <f t="shared" si="160"/>
        <v>2</v>
      </c>
      <c r="M8846">
        <f>MATCH(H:H,价格表!$B$4:$B$35,0)</f>
        <v>25</v>
      </c>
      <c r="N8846" s="27">
        <f>IF(J8846&lt;=0.3,INDEX(价格表!$B$4:$I$31,M8846,2),IF(AND(J8846&gt;0.3,J8846&lt;=1),INDEX(价格表!$B$4:$I$31,M8846,3),IF(AND(J8846&gt;1,J8846&lt;=2.2),INDEX(价格表!$B$4:$I$31,M8846,4),IF(AND(J8846&gt;2.2,J8846&lt;=3.3),INDEX(价格表!$B$4:$I$31,M8846,5),IF(AND(J8846&gt;3.3,J8846&lt;=4),INDEX(价格表!$B$4:$I$31,M8846,6),IF(AND(J8846&gt;4,J8846&lt;=5.5),INDEX(价格表!$B$4:$I$31,M8846,7),IF(J8846&gt;5.5,2.6+INDEX(价格表!$B$4:$I$31,M8846,8)*L8846)))))))</f>
        <v>2.15</v>
      </c>
    </row>
    <row r="8847" spans="1:14">
      <c r="A8847" s="20">
        <v>4311221705979</v>
      </c>
      <c r="B8847" s="18" t="s">
        <v>16</v>
      </c>
      <c r="C8847" s="21">
        <v>20201222</v>
      </c>
      <c r="D8847" s="21">
        <v>610538201209</v>
      </c>
      <c r="E8847" s="21" t="s">
        <v>16</v>
      </c>
      <c r="F8847" s="21">
        <v>20210101</v>
      </c>
      <c r="G8847" s="21" t="s">
        <v>17</v>
      </c>
      <c r="H8847" s="21" t="s">
        <v>298</v>
      </c>
      <c r="I8847" s="21" t="s">
        <v>300</v>
      </c>
      <c r="J8847" s="21">
        <v>3.28</v>
      </c>
      <c r="K8847" s="21" t="s">
        <v>20</v>
      </c>
      <c r="L8847">
        <f t="shared" si="160"/>
        <v>4</v>
      </c>
      <c r="M8847">
        <f>MATCH(H:H,价格表!$B$4:$B$35,0)</f>
        <v>29</v>
      </c>
      <c r="N8847" s="27">
        <f>L8847*5+3</f>
        <v>23</v>
      </c>
    </row>
    <row r="8848" spans="1:14">
      <c r="A8848" s="20">
        <v>4311221705980</v>
      </c>
      <c r="B8848" s="18" t="s">
        <v>16</v>
      </c>
      <c r="C8848" s="21">
        <v>20201222</v>
      </c>
      <c r="D8848" s="21">
        <v>610538201209</v>
      </c>
      <c r="E8848" s="21" t="s">
        <v>16</v>
      </c>
      <c r="F8848" s="21">
        <v>20210101</v>
      </c>
      <c r="G8848" s="21" t="s">
        <v>17</v>
      </c>
      <c r="H8848" s="21" t="s">
        <v>73</v>
      </c>
      <c r="I8848" s="21" t="s">
        <v>93</v>
      </c>
      <c r="J8848" s="21">
        <v>1.6</v>
      </c>
      <c r="K8848" s="21" t="s">
        <v>20</v>
      </c>
      <c r="L8848">
        <f t="shared" si="160"/>
        <v>2</v>
      </c>
      <c r="M8848">
        <f>MATCH(H:H,价格表!$B$4:$B$35,0)</f>
        <v>7</v>
      </c>
      <c r="N8848" s="27">
        <f>IF(J8848&lt;=0.3,INDEX(价格表!$B$4:$I$31,M8848,2),IF(AND(J8848&gt;0.3,J8848&lt;=1),INDEX(价格表!$B$4:$I$31,M8848,3),IF(AND(J8848&gt;1,J8848&lt;=2.2),INDEX(价格表!$B$4:$I$31,M8848,4),IF(AND(J8848&gt;2.2,J8848&lt;=3.3),INDEX(价格表!$B$4:$I$31,M8848,5),IF(AND(J8848&gt;3.3,J8848&lt;=4),INDEX(价格表!$B$4:$I$31,M8848,6),IF(AND(J8848&gt;4,J8848&lt;=5.5),INDEX(价格表!$B$4:$I$31,M8848,7),IF(J8848&gt;5.5,2.6+INDEX(价格表!$B$4:$I$31,M8848,8)*L8848)))))))</f>
        <v>2.15</v>
      </c>
    </row>
    <row r="8849" spans="1:14">
      <c r="A8849" s="20">
        <v>4311221705981</v>
      </c>
      <c r="B8849" s="18" t="s">
        <v>16</v>
      </c>
      <c r="C8849" s="21">
        <v>20201222</v>
      </c>
      <c r="D8849" s="21">
        <v>610538201209</v>
      </c>
      <c r="E8849" s="21" t="s">
        <v>16</v>
      </c>
      <c r="F8849" s="21">
        <v>20210101</v>
      </c>
      <c r="G8849" s="21" t="s">
        <v>17</v>
      </c>
      <c r="H8849" s="21" t="s">
        <v>68</v>
      </c>
      <c r="I8849" s="21" t="s">
        <v>112</v>
      </c>
      <c r="J8849" s="21">
        <v>3.28</v>
      </c>
      <c r="K8849" s="21" t="s">
        <v>20</v>
      </c>
      <c r="L8849">
        <f t="shared" si="160"/>
        <v>4</v>
      </c>
      <c r="M8849">
        <f>MATCH(H:H,价格表!$B$4:$B$35,0)</f>
        <v>5</v>
      </c>
      <c r="N8849" s="27">
        <f>IF(J8849&lt;=0.3,INDEX(价格表!$B$4:$I$31,M8849,2),IF(AND(J8849&gt;0.3,J8849&lt;=1),INDEX(价格表!$B$4:$I$31,M8849,3),IF(AND(J8849&gt;1,J8849&lt;=2.2),INDEX(价格表!$B$4:$I$31,M8849,4),IF(AND(J8849&gt;2.2,J8849&lt;=3.3),INDEX(价格表!$B$4:$I$31,M8849,5),IF(AND(J8849&gt;3.3,J8849&lt;=4),INDEX(价格表!$B$4:$I$31,M8849,6),IF(AND(J8849&gt;4,J8849&lt;=5.5),INDEX(价格表!$B$4:$I$31,M8849,7),IF(J8849&gt;5.5,2.6+INDEX(价格表!$B$4:$I$31,M8849,8)*L8849)))))))</f>
        <v>2.5</v>
      </c>
    </row>
    <row r="8850" spans="1:14">
      <c r="A8850" s="20">
        <v>4311221705982</v>
      </c>
      <c r="B8850" s="18" t="s">
        <v>16</v>
      </c>
      <c r="C8850" s="21">
        <v>20201222</v>
      </c>
      <c r="D8850" s="21">
        <v>610538201209</v>
      </c>
      <c r="E8850" s="21" t="s">
        <v>16</v>
      </c>
      <c r="F8850" s="21">
        <v>20210101</v>
      </c>
      <c r="G8850" s="21" t="s">
        <v>17</v>
      </c>
      <c r="H8850" s="21" t="s">
        <v>43</v>
      </c>
      <c r="I8850" s="21" t="s">
        <v>217</v>
      </c>
      <c r="J8850" s="21">
        <v>1.47</v>
      </c>
      <c r="K8850" s="21" t="s">
        <v>20</v>
      </c>
      <c r="L8850">
        <f t="shared" si="160"/>
        <v>2</v>
      </c>
      <c r="M8850">
        <f>MATCH(H:H,价格表!$B$4:$B$35,0)</f>
        <v>10</v>
      </c>
      <c r="N8850" s="27">
        <f>IF(J8850&lt;=0.3,INDEX(价格表!$B$4:$I$31,M8850,2),IF(AND(J8850&gt;0.3,J8850&lt;=1),INDEX(价格表!$B$4:$I$31,M8850,3),IF(AND(J8850&gt;1,J8850&lt;=2.2),INDEX(价格表!$B$4:$I$31,M8850,4),IF(AND(J8850&gt;2.2,J8850&lt;=3.3),INDEX(价格表!$B$4:$I$31,M8850,5),IF(AND(J8850&gt;3.3,J8850&lt;=4),INDEX(价格表!$B$4:$I$31,M8850,6),IF(AND(J8850&gt;4,J8850&lt;=5.5),INDEX(价格表!$B$4:$I$31,M8850,7),IF(J8850&gt;5.5,2.6+INDEX(价格表!$B$4:$I$31,M8850,8)*L8850)))))))</f>
        <v>2.15</v>
      </c>
    </row>
    <row r="8851" spans="1:14">
      <c r="A8851" s="20">
        <v>4311221705984</v>
      </c>
      <c r="B8851" s="18" t="s">
        <v>16</v>
      </c>
      <c r="C8851" s="21">
        <v>20201222</v>
      </c>
      <c r="D8851" s="21">
        <v>610538201209</v>
      </c>
      <c r="E8851" s="21" t="s">
        <v>16</v>
      </c>
      <c r="F8851" s="21">
        <v>20210101</v>
      </c>
      <c r="G8851" s="21" t="s">
        <v>17</v>
      </c>
      <c r="H8851" s="21" t="s">
        <v>27</v>
      </c>
      <c r="I8851" s="21" t="s">
        <v>155</v>
      </c>
      <c r="J8851" s="21">
        <v>1.44</v>
      </c>
      <c r="K8851" s="21" t="s">
        <v>20</v>
      </c>
      <c r="L8851">
        <f t="shared" si="160"/>
        <v>2</v>
      </c>
      <c r="M8851">
        <f>MATCH(H:H,价格表!$B$4:$B$35,0)</f>
        <v>3</v>
      </c>
      <c r="N8851" s="27">
        <f>IF(J8851&lt;=0.3,INDEX(价格表!$B$4:$I$31,M8851,2),IF(AND(J8851&gt;0.3,J8851&lt;=1),INDEX(价格表!$B$4:$I$31,M8851,3),IF(AND(J8851&gt;1,J8851&lt;=2.2),INDEX(价格表!$B$4:$I$31,M8851,4),IF(AND(J8851&gt;2.2,J8851&lt;=3.3),INDEX(价格表!$B$4:$I$31,M8851,5),IF(AND(J8851&gt;3.3,J8851&lt;=4),INDEX(价格表!$B$4:$I$31,M8851,6),IF(AND(J8851&gt;4,J8851&lt;=5.5),INDEX(价格表!$B$4:$I$31,M8851,7),IF(J8851&gt;5.5,2.6+INDEX(价格表!$B$4:$I$31,M8851,8)*L8851)))))))</f>
        <v>2.15</v>
      </c>
    </row>
    <row r="8852" spans="1:14">
      <c r="A8852" s="20">
        <v>4311221705985</v>
      </c>
      <c r="B8852" s="18" t="s">
        <v>16</v>
      </c>
      <c r="C8852" s="21">
        <v>20201222</v>
      </c>
      <c r="D8852" s="21">
        <v>610538201209</v>
      </c>
      <c r="E8852" s="21" t="s">
        <v>16</v>
      </c>
      <c r="F8852" s="21">
        <v>20210101</v>
      </c>
      <c r="G8852" s="21" t="s">
        <v>17</v>
      </c>
      <c r="H8852" s="21" t="s">
        <v>35</v>
      </c>
      <c r="I8852" s="21" t="s">
        <v>224</v>
      </c>
      <c r="J8852" s="21">
        <v>1.44</v>
      </c>
      <c r="K8852" s="21" t="s">
        <v>20</v>
      </c>
      <c r="L8852">
        <f t="shared" si="160"/>
        <v>2</v>
      </c>
      <c r="M8852">
        <f>MATCH(H:H,价格表!$B$4:$B$35,0)</f>
        <v>22</v>
      </c>
      <c r="N8852" s="27">
        <f>IF(J8852&lt;=0.3,INDEX(价格表!$B$4:$I$31,M8852,2),IF(AND(J8852&gt;0.3,J8852&lt;=1),INDEX(价格表!$B$4:$I$31,M8852,3),IF(AND(J8852&gt;1,J8852&lt;=2.2),INDEX(价格表!$B$4:$I$31,M8852,4),IF(AND(J8852&gt;2.2,J8852&lt;=3.3),INDEX(价格表!$B$4:$I$31,M8852,5),IF(AND(J8852&gt;3.3,J8852&lt;=4),INDEX(价格表!$B$4:$I$31,M8852,6),IF(AND(J8852&gt;4,J8852&lt;=5.5),INDEX(价格表!$B$4:$I$31,M8852,7),IF(J8852&gt;5.5,2.6+INDEX(价格表!$B$4:$I$31,M8852,8)*L8852)))))))</f>
        <v>2.15</v>
      </c>
    </row>
    <row r="8853" spans="1:14">
      <c r="A8853" s="20">
        <v>4311221706502</v>
      </c>
      <c r="B8853" s="18" t="s">
        <v>16</v>
      </c>
      <c r="C8853" s="21">
        <v>20201222</v>
      </c>
      <c r="D8853" s="21">
        <v>610538201209</v>
      </c>
      <c r="E8853" s="21" t="s">
        <v>16</v>
      </c>
      <c r="F8853" s="21">
        <v>20210101</v>
      </c>
      <c r="G8853" s="21" t="s">
        <v>17</v>
      </c>
      <c r="H8853" s="21" t="s">
        <v>27</v>
      </c>
      <c r="I8853" s="21" t="s">
        <v>128</v>
      </c>
      <c r="J8853" s="21">
        <v>1.44</v>
      </c>
      <c r="K8853" s="21" t="s">
        <v>20</v>
      </c>
      <c r="L8853">
        <f t="shared" si="160"/>
        <v>2</v>
      </c>
      <c r="M8853">
        <f>MATCH(H:H,价格表!$B$4:$B$35,0)</f>
        <v>3</v>
      </c>
      <c r="N8853" s="27">
        <f>IF(J8853&lt;=0.3,INDEX(价格表!$B$4:$I$31,M8853,2),IF(AND(J8853&gt;0.3,J8853&lt;=1),INDEX(价格表!$B$4:$I$31,M8853,3),IF(AND(J8853&gt;1,J8853&lt;=2.2),INDEX(价格表!$B$4:$I$31,M8853,4),IF(AND(J8853&gt;2.2,J8853&lt;=3.3),INDEX(价格表!$B$4:$I$31,M8853,5),IF(AND(J8853&gt;3.3,J8853&lt;=4),INDEX(价格表!$B$4:$I$31,M8853,6),IF(AND(J8853&gt;4,J8853&lt;=5.5),INDEX(价格表!$B$4:$I$31,M8853,7),IF(J8853&gt;5.5,2.6+INDEX(价格表!$B$4:$I$31,M8853,8)*L8853)))))))</f>
        <v>2.15</v>
      </c>
    </row>
    <row r="8854" spans="1:14">
      <c r="A8854" s="20">
        <v>4311221707941</v>
      </c>
      <c r="B8854" s="18" t="s">
        <v>16</v>
      </c>
      <c r="C8854" s="21">
        <v>20201222</v>
      </c>
      <c r="D8854" s="21">
        <v>610538201209</v>
      </c>
      <c r="E8854" s="21" t="s">
        <v>16</v>
      </c>
      <c r="F8854" s="21">
        <v>20210101</v>
      </c>
      <c r="G8854" s="21" t="s">
        <v>17</v>
      </c>
      <c r="H8854" s="21" t="s">
        <v>23</v>
      </c>
      <c r="I8854" s="21" t="s">
        <v>99</v>
      </c>
      <c r="J8854" s="21">
        <v>1.47</v>
      </c>
      <c r="K8854" s="21" t="s">
        <v>20</v>
      </c>
      <c r="L8854">
        <f t="shared" si="160"/>
        <v>2</v>
      </c>
      <c r="M8854">
        <f>MATCH(H:H,价格表!$B$4:$B$35,0)</f>
        <v>15</v>
      </c>
      <c r="N8854" s="27">
        <f>IF(J8854&lt;=0.3,INDEX(价格表!$B$4:$I$31,M8854,2),IF(AND(J8854&gt;0.3,J8854&lt;=1),INDEX(价格表!$B$4:$I$31,M8854,3),IF(AND(J8854&gt;1,J8854&lt;=2.2),INDEX(价格表!$B$4:$I$31,M8854,4),IF(AND(J8854&gt;2.2,J8854&lt;=3.3),INDEX(价格表!$B$4:$I$31,M8854,5),IF(AND(J8854&gt;3.3,J8854&lt;=4),INDEX(价格表!$B$4:$I$31,M8854,6),IF(AND(J8854&gt;4,J8854&lt;=5.5),INDEX(价格表!$B$4:$I$31,M8854,7),IF(J8854&gt;5.5,2.6+INDEX(价格表!$B$4:$I$31,M8854,8)*L8854)))))))</f>
        <v>2.15</v>
      </c>
    </row>
    <row r="8855" spans="1:14">
      <c r="A8855" s="20">
        <v>4311221708883</v>
      </c>
      <c r="B8855" s="18" t="s">
        <v>16</v>
      </c>
      <c r="C8855" s="21">
        <v>20201222</v>
      </c>
      <c r="D8855" s="21">
        <v>610538201209</v>
      </c>
      <c r="E8855" s="21" t="s">
        <v>16</v>
      </c>
      <c r="F8855" s="21">
        <v>20210101</v>
      </c>
      <c r="G8855" s="21" t="s">
        <v>17</v>
      </c>
      <c r="H8855" s="21" t="s">
        <v>35</v>
      </c>
      <c r="I8855" s="21" t="s">
        <v>102</v>
      </c>
      <c r="J8855" s="21">
        <v>1.49</v>
      </c>
      <c r="K8855" s="21" t="s">
        <v>20</v>
      </c>
      <c r="L8855">
        <f t="shared" si="160"/>
        <v>2</v>
      </c>
      <c r="M8855">
        <f>MATCH(H:H,价格表!$B$4:$B$35,0)</f>
        <v>22</v>
      </c>
      <c r="N8855" s="27">
        <f>IF(J8855&lt;=0.3,INDEX(价格表!$B$4:$I$31,M8855,2),IF(AND(J8855&gt;0.3,J8855&lt;=1),INDEX(价格表!$B$4:$I$31,M8855,3),IF(AND(J8855&gt;1,J8855&lt;=2.2),INDEX(价格表!$B$4:$I$31,M8855,4),IF(AND(J8855&gt;2.2,J8855&lt;=3.3),INDEX(价格表!$B$4:$I$31,M8855,5),IF(AND(J8855&gt;3.3,J8855&lt;=4),INDEX(价格表!$B$4:$I$31,M8855,6),IF(AND(J8855&gt;4,J8855&lt;=5.5),INDEX(价格表!$B$4:$I$31,M8855,7),IF(J8855&gt;5.5,2.6+INDEX(价格表!$B$4:$I$31,M8855,8)*L8855)))))))</f>
        <v>2.15</v>
      </c>
    </row>
    <row r="8856" spans="1:14">
      <c r="A8856" s="20">
        <v>4311221708890</v>
      </c>
      <c r="B8856" s="18" t="s">
        <v>16</v>
      </c>
      <c r="C8856" s="21">
        <v>20201222</v>
      </c>
      <c r="D8856" s="21">
        <v>610538201209</v>
      </c>
      <c r="E8856" s="21" t="s">
        <v>16</v>
      </c>
      <c r="F8856" s="21">
        <v>20210101</v>
      </c>
      <c r="G8856" s="21" t="s">
        <v>17</v>
      </c>
      <c r="H8856" s="21" t="s">
        <v>68</v>
      </c>
      <c r="I8856" s="21" t="s">
        <v>112</v>
      </c>
      <c r="J8856" s="21">
        <v>1.48</v>
      </c>
      <c r="K8856" s="21" t="s">
        <v>20</v>
      </c>
      <c r="L8856">
        <f t="shared" si="160"/>
        <v>2</v>
      </c>
      <c r="M8856">
        <f>MATCH(H:H,价格表!$B$4:$B$35,0)</f>
        <v>5</v>
      </c>
      <c r="N8856" s="27">
        <f>IF(J8856&lt;=0.3,INDEX(价格表!$B$4:$I$31,M8856,2),IF(AND(J8856&gt;0.3,J8856&lt;=1),INDEX(价格表!$B$4:$I$31,M8856,3),IF(AND(J8856&gt;1,J8856&lt;=2.2),INDEX(价格表!$B$4:$I$31,M8856,4),IF(AND(J8856&gt;2.2,J8856&lt;=3.3),INDEX(价格表!$B$4:$I$31,M8856,5),IF(AND(J8856&gt;3.3,J8856&lt;=4),INDEX(价格表!$B$4:$I$31,M8856,6),IF(AND(J8856&gt;4,J8856&lt;=5.5),INDEX(价格表!$B$4:$I$31,M8856,7),IF(J8856&gt;5.5,2.6+INDEX(价格表!$B$4:$I$31,M8856,8)*L8856)))))))</f>
        <v>2.15</v>
      </c>
    </row>
    <row r="8857" spans="1:14">
      <c r="A8857" s="20">
        <v>4311221712904</v>
      </c>
      <c r="B8857" s="18" t="s">
        <v>16</v>
      </c>
      <c r="C8857" s="21">
        <v>20201222</v>
      </c>
      <c r="D8857" s="21">
        <v>610538201209</v>
      </c>
      <c r="E8857" s="21" t="s">
        <v>16</v>
      </c>
      <c r="F8857" s="21">
        <v>20210101</v>
      </c>
      <c r="G8857" s="21" t="s">
        <v>17</v>
      </c>
      <c r="H8857" s="21" t="s">
        <v>54</v>
      </c>
      <c r="I8857" s="21" t="s">
        <v>78</v>
      </c>
      <c r="J8857" s="21">
        <v>1.44</v>
      </c>
      <c r="K8857" s="21" t="s">
        <v>20</v>
      </c>
      <c r="L8857">
        <f t="shared" si="160"/>
        <v>2</v>
      </c>
      <c r="M8857">
        <f>MATCH(H:H,价格表!$B$4:$B$35,0)</f>
        <v>14</v>
      </c>
      <c r="N8857" s="27">
        <f>IF(J8857&lt;=0.3,INDEX(价格表!$B$4:$I$31,M8857,2),IF(AND(J8857&gt;0.3,J8857&lt;=1),INDEX(价格表!$B$4:$I$31,M8857,3),IF(AND(J8857&gt;1,J8857&lt;=2.2),INDEX(价格表!$B$4:$I$31,M8857,4),IF(AND(J8857&gt;2.2,J8857&lt;=3.3),INDEX(价格表!$B$4:$I$31,M8857,5),IF(AND(J8857&gt;3.3,J8857&lt;=4),INDEX(价格表!$B$4:$I$31,M8857,6),IF(AND(J8857&gt;4,J8857&lt;=5.5),INDEX(价格表!$B$4:$I$31,M8857,7),IF(J8857&gt;5.5,2.6+INDEX(价格表!$B$4:$I$31,M8857,8)*L8857)))))))</f>
        <v>2.15</v>
      </c>
    </row>
    <row r="8858" spans="1:14">
      <c r="A8858" s="20">
        <v>4311221712914</v>
      </c>
      <c r="B8858" s="18" t="s">
        <v>16</v>
      </c>
      <c r="C8858" s="21">
        <v>20201222</v>
      </c>
      <c r="D8858" s="21">
        <v>610538201209</v>
      </c>
      <c r="E8858" s="21" t="s">
        <v>16</v>
      </c>
      <c r="F8858" s="21">
        <v>20210101</v>
      </c>
      <c r="G8858" s="21" t="s">
        <v>17</v>
      </c>
      <c r="H8858" s="21" t="s">
        <v>25</v>
      </c>
      <c r="I8858" s="21" t="s">
        <v>84</v>
      </c>
      <c r="J8858" s="21">
        <v>1.45</v>
      </c>
      <c r="K8858" s="21" t="s">
        <v>20</v>
      </c>
      <c r="L8858">
        <f t="shared" si="160"/>
        <v>2</v>
      </c>
      <c r="M8858">
        <f>MATCH(H:H,价格表!$B$4:$B$35,0)</f>
        <v>25</v>
      </c>
      <c r="N8858" s="27">
        <f>IF(J8858&lt;=0.3,INDEX(价格表!$B$4:$I$31,M8858,2),IF(AND(J8858&gt;0.3,J8858&lt;=1),INDEX(价格表!$B$4:$I$31,M8858,3),IF(AND(J8858&gt;1,J8858&lt;=2.2),INDEX(价格表!$B$4:$I$31,M8858,4),IF(AND(J8858&gt;2.2,J8858&lt;=3.3),INDEX(价格表!$B$4:$I$31,M8858,5),IF(AND(J8858&gt;3.3,J8858&lt;=4),INDEX(价格表!$B$4:$I$31,M8858,6),IF(AND(J8858&gt;4,J8858&lt;=5.5),INDEX(价格表!$B$4:$I$31,M8858,7),IF(J8858&gt;5.5,2.6+INDEX(价格表!$B$4:$I$31,M8858,8)*L8858)))))))</f>
        <v>2.15</v>
      </c>
    </row>
    <row r="8859" spans="1:14">
      <c r="A8859" s="20">
        <v>4311221712957</v>
      </c>
      <c r="B8859" s="18" t="s">
        <v>16</v>
      </c>
      <c r="C8859" s="21">
        <v>20201222</v>
      </c>
      <c r="D8859" s="21">
        <v>610538201209</v>
      </c>
      <c r="E8859" s="21" t="s">
        <v>16</v>
      </c>
      <c r="F8859" s="21">
        <v>20210101</v>
      </c>
      <c r="G8859" s="21" t="s">
        <v>17</v>
      </c>
      <c r="H8859" s="21" t="s">
        <v>37</v>
      </c>
      <c r="I8859" s="21" t="s">
        <v>105</v>
      </c>
      <c r="J8859" s="21">
        <v>1.44</v>
      </c>
      <c r="K8859" s="21" t="s">
        <v>20</v>
      </c>
      <c r="L8859">
        <f t="shared" si="160"/>
        <v>2</v>
      </c>
      <c r="M8859">
        <f>MATCH(H:H,价格表!$B$4:$B$35,0)</f>
        <v>12</v>
      </c>
      <c r="N8859" s="27">
        <f>IF(J8859&lt;=0.3,INDEX(价格表!$B$4:$I$31,M8859,2),IF(AND(J8859&gt;0.3,J8859&lt;=1),INDEX(价格表!$B$4:$I$31,M8859,3),IF(AND(J8859&gt;1,J8859&lt;=2.2),INDEX(价格表!$B$4:$I$31,M8859,4),IF(AND(J8859&gt;2.2,J8859&lt;=3.3),INDEX(价格表!$B$4:$I$31,M8859,5),IF(AND(J8859&gt;3.3,J8859&lt;=4),INDEX(价格表!$B$4:$I$31,M8859,6),IF(AND(J8859&gt;4,J8859&lt;=5.5),INDEX(价格表!$B$4:$I$31,M8859,7),IF(J8859&gt;5.5,2.6+INDEX(价格表!$B$4:$I$31,M8859,8)*L8859)))))))</f>
        <v>2.15</v>
      </c>
    </row>
    <row r="8860" spans="1:14">
      <c r="A8860" s="20">
        <v>4311221712958</v>
      </c>
      <c r="B8860" s="18" t="s">
        <v>16</v>
      </c>
      <c r="C8860" s="21">
        <v>20201222</v>
      </c>
      <c r="D8860" s="21">
        <v>610538201209</v>
      </c>
      <c r="E8860" s="21" t="s">
        <v>16</v>
      </c>
      <c r="F8860" s="21">
        <v>20210101</v>
      </c>
      <c r="G8860" s="21" t="s">
        <v>17</v>
      </c>
      <c r="H8860" s="21" t="s">
        <v>25</v>
      </c>
      <c r="I8860" s="21" t="s">
        <v>121</v>
      </c>
      <c r="J8860" s="21">
        <v>1.5</v>
      </c>
      <c r="K8860" s="21" t="s">
        <v>20</v>
      </c>
      <c r="L8860">
        <f t="shared" si="160"/>
        <v>2</v>
      </c>
      <c r="M8860">
        <f>MATCH(H:H,价格表!$B$4:$B$35,0)</f>
        <v>25</v>
      </c>
      <c r="N8860" s="27">
        <f>IF(J8860&lt;=0.3,INDEX(价格表!$B$4:$I$31,M8860,2),IF(AND(J8860&gt;0.3,J8860&lt;=1),INDEX(价格表!$B$4:$I$31,M8860,3),IF(AND(J8860&gt;1,J8860&lt;=2.2),INDEX(价格表!$B$4:$I$31,M8860,4),IF(AND(J8860&gt;2.2,J8860&lt;=3.3),INDEX(价格表!$B$4:$I$31,M8860,5),IF(AND(J8860&gt;3.3,J8860&lt;=4),INDEX(价格表!$B$4:$I$31,M8860,6),IF(AND(J8860&gt;4,J8860&lt;=5.5),INDEX(价格表!$B$4:$I$31,M8860,7),IF(J8860&gt;5.5,2.6+INDEX(价格表!$B$4:$I$31,M8860,8)*L8860)))))))</f>
        <v>2.15</v>
      </c>
    </row>
    <row r="8861" spans="1:14">
      <c r="A8861" s="20">
        <v>4311221712959</v>
      </c>
      <c r="B8861" s="18" t="s">
        <v>16</v>
      </c>
      <c r="C8861" s="21">
        <v>20201222</v>
      </c>
      <c r="D8861" s="21">
        <v>610538201209</v>
      </c>
      <c r="E8861" s="21" t="s">
        <v>16</v>
      </c>
      <c r="F8861" s="21">
        <v>20210101</v>
      </c>
      <c r="G8861" s="21" t="s">
        <v>17</v>
      </c>
      <c r="H8861" s="21" t="s">
        <v>18</v>
      </c>
      <c r="I8861" s="21" t="s">
        <v>53</v>
      </c>
      <c r="J8861" s="21">
        <v>1.44</v>
      </c>
      <c r="K8861" s="21" t="s">
        <v>20</v>
      </c>
      <c r="L8861">
        <f t="shared" si="160"/>
        <v>2</v>
      </c>
      <c r="M8861">
        <f>MATCH(H:H,价格表!$B$4:$B$35,0)</f>
        <v>1</v>
      </c>
      <c r="N8861" s="27">
        <f>IF(J8861&lt;=0.3,INDEX(价格表!$B$4:$I$31,M8861,2),IF(AND(J8861&gt;0.3,J8861&lt;=1),INDEX(价格表!$B$4:$I$31,M8861,3),IF(AND(J8861&gt;1,J8861&lt;=2.2),INDEX(价格表!$B$4:$I$31,M8861,4),IF(AND(J8861&gt;2.2,J8861&lt;=3.3),INDEX(价格表!$B$4:$I$31,M8861,5),IF(AND(J8861&gt;3.3,J8861&lt;=4),INDEX(价格表!$B$4:$I$31,M8861,6),IF(AND(J8861&gt;4,J8861&lt;=5.5),INDEX(价格表!$B$4:$I$31,M8861,7),IF(J8861&gt;5.5,2.6+INDEX(价格表!$B$4:$I$31,M8861,8)*L8861)))))))</f>
        <v>2.15</v>
      </c>
    </row>
    <row r="8862" spans="1:14">
      <c r="A8862" s="20">
        <v>4311221712960</v>
      </c>
      <c r="B8862" s="18" t="s">
        <v>16</v>
      </c>
      <c r="C8862" s="21">
        <v>20201222</v>
      </c>
      <c r="D8862" s="21">
        <v>610538201209</v>
      </c>
      <c r="E8862" s="21" t="s">
        <v>16</v>
      </c>
      <c r="F8862" s="21">
        <v>20210101</v>
      </c>
      <c r="G8862" s="21" t="s">
        <v>17</v>
      </c>
      <c r="H8862" s="21" t="s">
        <v>50</v>
      </c>
      <c r="I8862" s="21" t="s">
        <v>177</v>
      </c>
      <c r="J8862" s="21">
        <v>3.26</v>
      </c>
      <c r="K8862" s="21" t="s">
        <v>20</v>
      </c>
      <c r="L8862">
        <f t="shared" si="160"/>
        <v>4</v>
      </c>
      <c r="M8862">
        <f>MATCH(H:H,价格表!$B$4:$B$35,0)</f>
        <v>4</v>
      </c>
      <c r="N8862" s="27">
        <f>IF(J8862&lt;=0.3,INDEX(价格表!$B$4:$I$31,M8862,2),IF(AND(J8862&gt;0.3,J8862&lt;=1),INDEX(价格表!$B$4:$I$31,M8862,3),IF(AND(J8862&gt;1,J8862&lt;=2.2),INDEX(价格表!$B$4:$I$31,M8862,4),IF(AND(J8862&gt;2.2,J8862&lt;=3.3),INDEX(价格表!$B$4:$I$31,M8862,5),IF(AND(J8862&gt;3.3,J8862&lt;=4),INDEX(价格表!$B$4:$I$31,M8862,6),IF(AND(J8862&gt;4,J8862&lt;=5.5),INDEX(价格表!$B$4:$I$31,M8862,7),IF(J8862&gt;5.5,2.6+INDEX(价格表!$B$4:$I$31,M8862,8)*L8862)))))))</f>
        <v>2.5</v>
      </c>
    </row>
    <row r="8863" spans="1:14">
      <c r="A8863" s="20">
        <v>4311221712961</v>
      </c>
      <c r="B8863" s="18" t="s">
        <v>16</v>
      </c>
      <c r="C8863" s="21">
        <v>20201222</v>
      </c>
      <c r="D8863" s="21">
        <v>610538201209</v>
      </c>
      <c r="E8863" s="21" t="s">
        <v>16</v>
      </c>
      <c r="F8863" s="21">
        <v>20210101</v>
      </c>
      <c r="G8863" s="21" t="s">
        <v>17</v>
      </c>
      <c r="H8863" s="21" t="s">
        <v>82</v>
      </c>
      <c r="I8863" s="21" t="s">
        <v>285</v>
      </c>
      <c r="J8863" s="21">
        <v>1.45</v>
      </c>
      <c r="K8863" s="21" t="s">
        <v>20</v>
      </c>
      <c r="L8863">
        <f t="shared" si="160"/>
        <v>2</v>
      </c>
      <c r="M8863">
        <f>MATCH(H:H,价格表!$B$4:$B$35,0)</f>
        <v>2</v>
      </c>
      <c r="N8863" s="27">
        <f>IF(J8863&lt;=0.3,INDEX(价格表!$B$4:$I$31,M8863,2),IF(AND(J8863&gt;0.3,J8863&lt;=1),INDEX(价格表!$B$4:$I$31,M8863,3),IF(AND(J8863&gt;1,J8863&lt;=2.2),INDEX(价格表!$B$4:$I$31,M8863,4),IF(AND(J8863&gt;2.2,J8863&lt;=3.3),INDEX(价格表!$B$4:$I$31,M8863,5),IF(AND(J8863&gt;3.3,J8863&lt;=4),INDEX(价格表!$B$4:$I$31,M8863,6),IF(AND(J8863&gt;4,J8863&lt;=5.5),INDEX(价格表!$B$4:$I$31,M8863,7),IF(J8863&gt;5.5,2.6+INDEX(价格表!$B$4:$I$31,M8863,8)*L8863)))))))</f>
        <v>2.15</v>
      </c>
    </row>
    <row r="8864" spans="1:14">
      <c r="A8864" s="20">
        <v>4311221712962</v>
      </c>
      <c r="B8864" s="18" t="s">
        <v>16</v>
      </c>
      <c r="C8864" s="21">
        <v>20201222</v>
      </c>
      <c r="D8864" s="21">
        <v>610538201209</v>
      </c>
      <c r="E8864" s="21" t="s">
        <v>16</v>
      </c>
      <c r="F8864" s="21">
        <v>20210101</v>
      </c>
      <c r="G8864" s="21" t="s">
        <v>17</v>
      </c>
      <c r="H8864" s="21" t="s">
        <v>82</v>
      </c>
      <c r="I8864" s="21" t="s">
        <v>83</v>
      </c>
      <c r="J8864" s="21">
        <v>3.26</v>
      </c>
      <c r="K8864" s="21" t="s">
        <v>20</v>
      </c>
      <c r="L8864">
        <f t="shared" si="160"/>
        <v>4</v>
      </c>
      <c r="M8864">
        <f>MATCH(H:H,价格表!$B$4:$B$35,0)</f>
        <v>2</v>
      </c>
      <c r="N8864" s="27">
        <f>IF(J8864&lt;=0.3,INDEX(价格表!$B$4:$I$31,M8864,2),IF(AND(J8864&gt;0.3,J8864&lt;=1),INDEX(价格表!$B$4:$I$31,M8864,3),IF(AND(J8864&gt;1,J8864&lt;=2.2),INDEX(价格表!$B$4:$I$31,M8864,4),IF(AND(J8864&gt;2.2,J8864&lt;=3.3),INDEX(价格表!$B$4:$I$31,M8864,5),IF(AND(J8864&gt;3.3,J8864&lt;=4),INDEX(价格表!$B$4:$I$31,M8864,6),IF(AND(J8864&gt;4,J8864&lt;=5.5),INDEX(价格表!$B$4:$I$31,M8864,7),IF(J8864&gt;5.5,2.6+INDEX(价格表!$B$4:$I$31,M8864,8)*L8864)))))))</f>
        <v>2.5</v>
      </c>
    </row>
    <row r="8865" spans="1:14">
      <c r="A8865" s="20">
        <v>4311221712963</v>
      </c>
      <c r="B8865" s="18" t="s">
        <v>16</v>
      </c>
      <c r="C8865" s="21">
        <v>20201222</v>
      </c>
      <c r="D8865" s="21">
        <v>610538201209</v>
      </c>
      <c r="E8865" s="21" t="s">
        <v>16</v>
      </c>
      <c r="F8865" s="21">
        <v>20210101</v>
      </c>
      <c r="G8865" s="21" t="s">
        <v>17</v>
      </c>
      <c r="H8865" s="21" t="s">
        <v>25</v>
      </c>
      <c r="I8865" s="21" t="s">
        <v>84</v>
      </c>
      <c r="J8865" s="21">
        <v>1.44</v>
      </c>
      <c r="K8865" s="21" t="s">
        <v>20</v>
      </c>
      <c r="L8865">
        <f t="shared" si="160"/>
        <v>2</v>
      </c>
      <c r="M8865">
        <f>MATCH(H:H,价格表!$B$4:$B$35,0)</f>
        <v>25</v>
      </c>
      <c r="N8865" s="27">
        <f>IF(J8865&lt;=0.3,INDEX(价格表!$B$4:$I$31,M8865,2),IF(AND(J8865&gt;0.3,J8865&lt;=1),INDEX(价格表!$B$4:$I$31,M8865,3),IF(AND(J8865&gt;1,J8865&lt;=2.2),INDEX(价格表!$B$4:$I$31,M8865,4),IF(AND(J8865&gt;2.2,J8865&lt;=3.3),INDEX(价格表!$B$4:$I$31,M8865,5),IF(AND(J8865&gt;3.3,J8865&lt;=4),INDEX(价格表!$B$4:$I$31,M8865,6),IF(AND(J8865&gt;4,J8865&lt;=5.5),INDEX(价格表!$B$4:$I$31,M8865,7),IF(J8865&gt;5.5,2.6+INDEX(价格表!$B$4:$I$31,M8865,8)*L8865)))))))</f>
        <v>2.15</v>
      </c>
    </row>
    <row r="8866" spans="1:14">
      <c r="A8866" s="20">
        <v>4311221712964</v>
      </c>
      <c r="B8866" s="18" t="s">
        <v>16</v>
      </c>
      <c r="C8866" s="21">
        <v>20201222</v>
      </c>
      <c r="D8866" s="21">
        <v>610538201209</v>
      </c>
      <c r="E8866" s="21" t="s">
        <v>16</v>
      </c>
      <c r="F8866" s="21">
        <v>20210101</v>
      </c>
      <c r="G8866" s="21" t="s">
        <v>17</v>
      </c>
      <c r="H8866" s="21" t="s">
        <v>123</v>
      </c>
      <c r="I8866" s="21" t="s">
        <v>368</v>
      </c>
      <c r="J8866" s="21">
        <v>1.44</v>
      </c>
      <c r="K8866" s="21" t="s">
        <v>20</v>
      </c>
      <c r="L8866">
        <f t="shared" si="160"/>
        <v>2</v>
      </c>
      <c r="M8866">
        <f>MATCH(H:H,价格表!$B$4:$B$35,0)</f>
        <v>30</v>
      </c>
      <c r="N8866" s="27">
        <f>L8866*7+3</f>
        <v>17</v>
      </c>
    </row>
    <row r="8867" spans="1:14">
      <c r="A8867" s="20">
        <v>4311221712965</v>
      </c>
      <c r="B8867" s="18" t="s">
        <v>16</v>
      </c>
      <c r="C8867" s="21">
        <v>20201222</v>
      </c>
      <c r="D8867" s="21">
        <v>610538201209</v>
      </c>
      <c r="E8867" s="21" t="s">
        <v>16</v>
      </c>
      <c r="F8867" s="21">
        <v>20210101</v>
      </c>
      <c r="G8867" s="21" t="s">
        <v>17</v>
      </c>
      <c r="H8867" s="21" t="s">
        <v>27</v>
      </c>
      <c r="I8867" s="21" t="s">
        <v>28</v>
      </c>
      <c r="J8867" s="21">
        <v>1.44</v>
      </c>
      <c r="K8867" s="21" t="s">
        <v>20</v>
      </c>
      <c r="L8867">
        <f t="shared" si="160"/>
        <v>2</v>
      </c>
      <c r="M8867">
        <f>MATCH(H:H,价格表!$B$4:$B$35,0)</f>
        <v>3</v>
      </c>
      <c r="N8867" s="27">
        <f>IF(J8867&lt;=0.3,INDEX(价格表!$B$4:$I$31,M8867,2),IF(AND(J8867&gt;0.3,J8867&lt;=1),INDEX(价格表!$B$4:$I$31,M8867,3),IF(AND(J8867&gt;1,J8867&lt;=2.2),INDEX(价格表!$B$4:$I$31,M8867,4),IF(AND(J8867&gt;2.2,J8867&lt;=3.3),INDEX(价格表!$B$4:$I$31,M8867,5),IF(AND(J8867&gt;3.3,J8867&lt;=4),INDEX(价格表!$B$4:$I$31,M8867,6),IF(AND(J8867&gt;4,J8867&lt;=5.5),INDEX(价格表!$B$4:$I$31,M8867,7),IF(J8867&gt;5.5,2.6+INDEX(价格表!$B$4:$I$31,M8867,8)*L8867)))))))</f>
        <v>2.15</v>
      </c>
    </row>
    <row r="8868" spans="1:14">
      <c r="A8868" s="20">
        <v>4311221712966</v>
      </c>
      <c r="B8868" s="18" t="s">
        <v>16</v>
      </c>
      <c r="C8868" s="21">
        <v>20201222</v>
      </c>
      <c r="D8868" s="21">
        <v>610538201209</v>
      </c>
      <c r="E8868" s="21" t="s">
        <v>16</v>
      </c>
      <c r="F8868" s="21">
        <v>20210101</v>
      </c>
      <c r="G8868" s="21" t="s">
        <v>17</v>
      </c>
      <c r="H8868" s="21" t="s">
        <v>73</v>
      </c>
      <c r="I8868" s="21" t="s">
        <v>91</v>
      </c>
      <c r="J8868" s="21">
        <v>1.44</v>
      </c>
      <c r="K8868" s="21" t="s">
        <v>20</v>
      </c>
      <c r="L8868">
        <f t="shared" si="160"/>
        <v>2</v>
      </c>
      <c r="M8868">
        <f>MATCH(H:H,价格表!$B$4:$B$35,0)</f>
        <v>7</v>
      </c>
      <c r="N8868" s="27">
        <f>IF(J8868&lt;=0.3,INDEX(价格表!$B$4:$I$31,M8868,2),IF(AND(J8868&gt;0.3,J8868&lt;=1),INDEX(价格表!$B$4:$I$31,M8868,3),IF(AND(J8868&gt;1,J8868&lt;=2.2),INDEX(价格表!$B$4:$I$31,M8868,4),IF(AND(J8868&gt;2.2,J8868&lt;=3.3),INDEX(价格表!$B$4:$I$31,M8868,5),IF(AND(J8868&gt;3.3,J8868&lt;=4),INDEX(价格表!$B$4:$I$31,M8868,6),IF(AND(J8868&gt;4,J8868&lt;=5.5),INDEX(价格表!$B$4:$I$31,M8868,7),IF(J8868&gt;5.5,2.6+INDEX(价格表!$B$4:$I$31,M8868,8)*L8868)))))))</f>
        <v>2.15</v>
      </c>
    </row>
    <row r="8869" spans="1:14">
      <c r="A8869" s="20">
        <v>4311221714044</v>
      </c>
      <c r="B8869" s="18" t="s">
        <v>16</v>
      </c>
      <c r="C8869" s="21">
        <v>20201222</v>
      </c>
      <c r="D8869" s="21">
        <v>610538201209</v>
      </c>
      <c r="E8869" s="21" t="s">
        <v>16</v>
      </c>
      <c r="F8869" s="21">
        <v>20210101</v>
      </c>
      <c r="G8869" s="21" t="s">
        <v>17</v>
      </c>
      <c r="H8869" s="21" t="s">
        <v>27</v>
      </c>
      <c r="I8869" s="21" t="s">
        <v>210</v>
      </c>
      <c r="J8869" s="21">
        <v>1.44</v>
      </c>
      <c r="K8869" s="21" t="s">
        <v>20</v>
      </c>
      <c r="L8869">
        <f t="shared" si="160"/>
        <v>2</v>
      </c>
      <c r="M8869">
        <f>MATCH(H:H,价格表!$B$4:$B$35,0)</f>
        <v>3</v>
      </c>
      <c r="N8869" s="27">
        <f>IF(J8869&lt;=0.3,INDEX(价格表!$B$4:$I$31,M8869,2),IF(AND(J8869&gt;0.3,J8869&lt;=1),INDEX(价格表!$B$4:$I$31,M8869,3),IF(AND(J8869&gt;1,J8869&lt;=2.2),INDEX(价格表!$B$4:$I$31,M8869,4),IF(AND(J8869&gt;2.2,J8869&lt;=3.3),INDEX(价格表!$B$4:$I$31,M8869,5),IF(AND(J8869&gt;3.3,J8869&lt;=4),INDEX(价格表!$B$4:$I$31,M8869,6),IF(AND(J8869&gt;4,J8869&lt;=5.5),INDEX(价格表!$B$4:$I$31,M8869,7),IF(J8869&gt;5.5,2.6+INDEX(价格表!$B$4:$I$31,M8869,8)*L8869)))))))</f>
        <v>2.15</v>
      </c>
    </row>
    <row r="8870" spans="1:14">
      <c r="A8870" s="20">
        <v>4311221714431</v>
      </c>
      <c r="B8870" s="18" t="s">
        <v>16</v>
      </c>
      <c r="C8870" s="21">
        <v>20201222</v>
      </c>
      <c r="D8870" s="21">
        <v>610538201209</v>
      </c>
      <c r="E8870" s="21" t="s">
        <v>16</v>
      </c>
      <c r="F8870" s="21">
        <v>20210101</v>
      </c>
      <c r="G8870" s="21" t="s">
        <v>17</v>
      </c>
      <c r="H8870" s="21" t="s">
        <v>66</v>
      </c>
      <c r="I8870" s="21" t="s">
        <v>67</v>
      </c>
      <c r="J8870" s="21">
        <v>1.44</v>
      </c>
      <c r="K8870" s="21" t="s">
        <v>20</v>
      </c>
      <c r="L8870">
        <f t="shared" si="160"/>
        <v>2</v>
      </c>
      <c r="M8870">
        <f>MATCH(H:H,价格表!$B$4:$B$35,0)</f>
        <v>17</v>
      </c>
      <c r="N8870" s="27">
        <f>IF(J8870&lt;=0.3,INDEX(价格表!$B$4:$I$31,M8870,2),IF(AND(J8870&gt;0.3,J8870&lt;=1),INDEX(价格表!$B$4:$I$31,M8870,3),IF(AND(J8870&gt;1,J8870&lt;=2.2),INDEX(价格表!$B$4:$I$31,M8870,4),IF(AND(J8870&gt;2.2,J8870&lt;=3.3),INDEX(价格表!$B$4:$I$31,M8870,5),IF(AND(J8870&gt;3.3,J8870&lt;=4),INDEX(价格表!$B$4:$I$31,M8870,6),IF(AND(J8870&gt;4,J8870&lt;=5.5),INDEX(价格表!$B$4:$I$31,M8870,7),IF(J8870&gt;5.5,2.6+INDEX(价格表!$B$4:$I$31,M8870,8)*L8870)))))))</f>
        <v>2.15</v>
      </c>
    </row>
    <row r="8871" spans="1:14">
      <c r="A8871" s="20">
        <v>4311221714441</v>
      </c>
      <c r="B8871" s="18" t="s">
        <v>16</v>
      </c>
      <c r="C8871" s="21">
        <v>20201222</v>
      </c>
      <c r="D8871" s="21">
        <v>610538201209</v>
      </c>
      <c r="E8871" s="21" t="s">
        <v>16</v>
      </c>
      <c r="F8871" s="21">
        <v>20210101</v>
      </c>
      <c r="G8871" s="21" t="s">
        <v>17</v>
      </c>
      <c r="H8871" s="21" t="s">
        <v>23</v>
      </c>
      <c r="I8871" s="21" t="s">
        <v>98</v>
      </c>
      <c r="J8871" s="21">
        <v>1.44</v>
      </c>
      <c r="K8871" s="21" t="s">
        <v>20</v>
      </c>
      <c r="L8871">
        <f t="shared" si="160"/>
        <v>2</v>
      </c>
      <c r="M8871">
        <f>MATCH(H:H,价格表!$B$4:$B$35,0)</f>
        <v>15</v>
      </c>
      <c r="N8871" s="27">
        <f>IF(J8871&lt;=0.3,INDEX(价格表!$B$4:$I$31,M8871,2),IF(AND(J8871&gt;0.3,J8871&lt;=1),INDEX(价格表!$B$4:$I$31,M8871,3),IF(AND(J8871&gt;1,J8871&lt;=2.2),INDEX(价格表!$B$4:$I$31,M8871,4),IF(AND(J8871&gt;2.2,J8871&lt;=3.3),INDEX(价格表!$B$4:$I$31,M8871,5),IF(AND(J8871&gt;3.3,J8871&lt;=4),INDEX(价格表!$B$4:$I$31,M8871,6),IF(AND(J8871&gt;4,J8871&lt;=5.5),INDEX(价格表!$B$4:$I$31,M8871,7),IF(J8871&gt;5.5,2.6+INDEX(价格表!$B$4:$I$31,M8871,8)*L8871)))))))</f>
        <v>2.15</v>
      </c>
    </row>
    <row r="8872" spans="1:14">
      <c r="A8872" s="20">
        <v>4311221714472</v>
      </c>
      <c r="B8872" s="18" t="s">
        <v>16</v>
      </c>
      <c r="C8872" s="21">
        <v>20201222</v>
      </c>
      <c r="D8872" s="21">
        <v>610538201209</v>
      </c>
      <c r="E8872" s="21" t="s">
        <v>16</v>
      </c>
      <c r="F8872" s="21">
        <v>20210101</v>
      </c>
      <c r="G8872" s="21" t="s">
        <v>17</v>
      </c>
      <c r="H8872" s="21" t="s">
        <v>88</v>
      </c>
      <c r="I8872" s="21" t="s">
        <v>216</v>
      </c>
      <c r="J8872" s="21">
        <v>1.44</v>
      </c>
      <c r="K8872" s="21" t="s">
        <v>20</v>
      </c>
      <c r="L8872">
        <f t="shared" si="160"/>
        <v>2</v>
      </c>
      <c r="M8872">
        <f>MATCH(H:H,价格表!$B$4:$B$35,0)</f>
        <v>19</v>
      </c>
      <c r="N8872" s="27">
        <f>IF(J8872&lt;=0.3,INDEX(价格表!$B$4:$I$31,M8872,2),IF(AND(J8872&gt;0.3,J8872&lt;=1),INDEX(价格表!$B$4:$I$31,M8872,3),IF(AND(J8872&gt;1,J8872&lt;=2.2),INDEX(价格表!$B$4:$I$31,M8872,4),IF(AND(J8872&gt;2.2,J8872&lt;=3.3),INDEX(价格表!$B$4:$I$31,M8872,5),IF(AND(J8872&gt;3.3,J8872&lt;=4),INDEX(价格表!$B$4:$I$31,M8872,6),IF(AND(J8872&gt;4,J8872&lt;=5.5),INDEX(价格表!$B$4:$I$31,M8872,7),IF(J8872&gt;5.5,2.6+INDEX(价格表!$B$4:$I$31,M8872,8)*L8872)))))))</f>
        <v>2.15</v>
      </c>
    </row>
    <row r="8873" spans="1:14">
      <c r="A8873" s="20">
        <v>4311221714494</v>
      </c>
      <c r="B8873" s="18" t="s">
        <v>16</v>
      </c>
      <c r="C8873" s="21">
        <v>20201222</v>
      </c>
      <c r="D8873" s="21">
        <v>610538201209</v>
      </c>
      <c r="E8873" s="21" t="s">
        <v>16</v>
      </c>
      <c r="F8873" s="21">
        <v>20210101</v>
      </c>
      <c r="G8873" s="21" t="s">
        <v>17</v>
      </c>
      <c r="H8873" s="21" t="s">
        <v>23</v>
      </c>
      <c r="I8873" s="21" t="s">
        <v>99</v>
      </c>
      <c r="J8873" s="21">
        <v>1.44</v>
      </c>
      <c r="K8873" s="21" t="s">
        <v>20</v>
      </c>
      <c r="L8873">
        <f t="shared" si="160"/>
        <v>2</v>
      </c>
      <c r="M8873">
        <f>MATCH(H:H,价格表!$B$4:$B$35,0)</f>
        <v>15</v>
      </c>
      <c r="N8873" s="27">
        <f>IF(J8873&lt;=0.3,INDEX(价格表!$B$4:$I$31,M8873,2),IF(AND(J8873&gt;0.3,J8873&lt;=1),INDEX(价格表!$B$4:$I$31,M8873,3),IF(AND(J8873&gt;1,J8873&lt;=2.2),INDEX(价格表!$B$4:$I$31,M8873,4),IF(AND(J8873&gt;2.2,J8873&lt;=3.3),INDEX(价格表!$B$4:$I$31,M8873,5),IF(AND(J8873&gt;3.3,J8873&lt;=4),INDEX(价格表!$B$4:$I$31,M8873,6),IF(AND(J8873&gt;4,J8873&lt;=5.5),INDEX(价格表!$B$4:$I$31,M8873,7),IF(J8873&gt;5.5,2.6+INDEX(价格表!$B$4:$I$31,M8873,8)*L8873)))))))</f>
        <v>2.15</v>
      </c>
    </row>
    <row r="8874" spans="1:14">
      <c r="A8874" s="20">
        <v>4311221714495</v>
      </c>
      <c r="B8874" s="18" t="s">
        <v>16</v>
      </c>
      <c r="C8874" s="21">
        <v>20201222</v>
      </c>
      <c r="D8874" s="21">
        <v>610538201209</v>
      </c>
      <c r="E8874" s="21" t="s">
        <v>16</v>
      </c>
      <c r="F8874" s="21">
        <v>20210101</v>
      </c>
      <c r="G8874" s="21" t="s">
        <v>17</v>
      </c>
      <c r="H8874" s="21" t="s">
        <v>82</v>
      </c>
      <c r="I8874" s="21" t="s">
        <v>285</v>
      </c>
      <c r="J8874" s="21">
        <v>1.44</v>
      </c>
      <c r="K8874" s="21" t="s">
        <v>20</v>
      </c>
      <c r="L8874">
        <f t="shared" si="160"/>
        <v>2</v>
      </c>
      <c r="M8874">
        <f>MATCH(H:H,价格表!$B$4:$B$35,0)</f>
        <v>2</v>
      </c>
      <c r="N8874" s="27">
        <f>IF(J8874&lt;=0.3,INDEX(价格表!$B$4:$I$31,M8874,2),IF(AND(J8874&gt;0.3,J8874&lt;=1),INDEX(价格表!$B$4:$I$31,M8874,3),IF(AND(J8874&gt;1,J8874&lt;=2.2),INDEX(价格表!$B$4:$I$31,M8874,4),IF(AND(J8874&gt;2.2,J8874&lt;=3.3),INDEX(价格表!$B$4:$I$31,M8874,5),IF(AND(J8874&gt;3.3,J8874&lt;=4),INDEX(价格表!$B$4:$I$31,M8874,6),IF(AND(J8874&gt;4,J8874&lt;=5.5),INDEX(价格表!$B$4:$I$31,M8874,7),IF(J8874&gt;5.5,2.6+INDEX(价格表!$B$4:$I$31,M8874,8)*L8874)))))))</f>
        <v>2.15</v>
      </c>
    </row>
    <row r="8875" spans="1:14">
      <c r="A8875" s="20">
        <v>4311221714496</v>
      </c>
      <c r="B8875" s="18" t="s">
        <v>16</v>
      </c>
      <c r="C8875" s="21">
        <v>20201222</v>
      </c>
      <c r="D8875" s="21">
        <v>610538201209</v>
      </c>
      <c r="E8875" s="21" t="s">
        <v>16</v>
      </c>
      <c r="F8875" s="21">
        <v>20210101</v>
      </c>
      <c r="G8875" s="21" t="s">
        <v>17</v>
      </c>
      <c r="H8875" s="21" t="s">
        <v>39</v>
      </c>
      <c r="I8875" s="21" t="s">
        <v>40</v>
      </c>
      <c r="J8875" s="21">
        <v>1.47</v>
      </c>
      <c r="K8875" s="21" t="s">
        <v>20</v>
      </c>
      <c r="L8875">
        <f t="shared" si="160"/>
        <v>2</v>
      </c>
      <c r="M8875">
        <f>MATCH(H:H,价格表!$B$4:$B$35,0)</f>
        <v>23</v>
      </c>
      <c r="N8875" s="27">
        <f>IF(J8875&lt;=0.3,INDEX(价格表!$B$4:$I$31,M8875,2),IF(AND(J8875&gt;0.3,J8875&lt;=1),INDEX(价格表!$B$4:$I$31,M8875,3),IF(AND(J8875&gt;1,J8875&lt;=2.2),INDEX(价格表!$B$4:$I$31,M8875,4),IF(AND(J8875&gt;2.2,J8875&lt;=3.3),INDEX(价格表!$B$4:$I$31,M8875,5),IF(AND(J8875&gt;3.3,J8875&lt;=4),INDEX(价格表!$B$4:$I$31,M8875,6),IF(AND(J8875&gt;4,J8875&lt;=5.5),INDEX(价格表!$B$4:$I$31,M8875,7),IF(J8875&gt;5.5,2.6+INDEX(价格表!$B$4:$I$31,M8875,8)*L8875)))))))</f>
        <v>2.15</v>
      </c>
    </row>
    <row r="8876" spans="1:14">
      <c r="A8876" s="20">
        <v>4311221714497</v>
      </c>
      <c r="B8876" s="18" t="s">
        <v>16</v>
      </c>
      <c r="C8876" s="21">
        <v>20201222</v>
      </c>
      <c r="D8876" s="21">
        <v>610538201209</v>
      </c>
      <c r="E8876" s="21" t="s">
        <v>16</v>
      </c>
      <c r="F8876" s="21">
        <v>20210101</v>
      </c>
      <c r="G8876" s="21" t="s">
        <v>17</v>
      </c>
      <c r="H8876" s="21" t="s">
        <v>73</v>
      </c>
      <c r="I8876" s="21" t="s">
        <v>207</v>
      </c>
      <c r="J8876" s="21">
        <v>1.7</v>
      </c>
      <c r="K8876" s="21" t="s">
        <v>20</v>
      </c>
      <c r="L8876">
        <f t="shared" si="160"/>
        <v>2</v>
      </c>
      <c r="M8876">
        <f>MATCH(H:H,价格表!$B$4:$B$35,0)</f>
        <v>7</v>
      </c>
      <c r="N8876" s="27">
        <f>IF(J8876&lt;=0.3,INDEX(价格表!$B$4:$I$31,M8876,2),IF(AND(J8876&gt;0.3,J8876&lt;=1),INDEX(价格表!$B$4:$I$31,M8876,3),IF(AND(J8876&gt;1,J8876&lt;=2.2),INDEX(价格表!$B$4:$I$31,M8876,4),IF(AND(J8876&gt;2.2,J8876&lt;=3.3),INDEX(价格表!$B$4:$I$31,M8876,5),IF(AND(J8876&gt;3.3,J8876&lt;=4),INDEX(价格表!$B$4:$I$31,M8876,6),IF(AND(J8876&gt;4,J8876&lt;=5.5),INDEX(价格表!$B$4:$I$31,M8876,7),IF(J8876&gt;5.5,2.6+INDEX(价格表!$B$4:$I$31,M8876,8)*L8876)))))))</f>
        <v>2.15</v>
      </c>
    </row>
    <row r="8877" spans="1:14">
      <c r="A8877" s="20">
        <v>4311221714499</v>
      </c>
      <c r="B8877" s="18" t="s">
        <v>16</v>
      </c>
      <c r="C8877" s="21">
        <v>20201222</v>
      </c>
      <c r="D8877" s="21">
        <v>610538201209</v>
      </c>
      <c r="E8877" s="21" t="s">
        <v>16</v>
      </c>
      <c r="F8877" s="21">
        <v>20210101</v>
      </c>
      <c r="G8877" s="21" t="s">
        <v>17</v>
      </c>
      <c r="H8877" s="21" t="s">
        <v>27</v>
      </c>
      <c r="I8877" s="21" t="s">
        <v>49</v>
      </c>
      <c r="J8877" s="21">
        <v>1.44</v>
      </c>
      <c r="K8877" s="21" t="s">
        <v>20</v>
      </c>
      <c r="L8877">
        <f t="shared" si="160"/>
        <v>2</v>
      </c>
      <c r="M8877">
        <f>MATCH(H:H,价格表!$B$4:$B$35,0)</f>
        <v>3</v>
      </c>
      <c r="N8877" s="27">
        <f>IF(J8877&lt;=0.3,INDEX(价格表!$B$4:$I$31,M8877,2),IF(AND(J8877&gt;0.3,J8877&lt;=1),INDEX(价格表!$B$4:$I$31,M8877,3),IF(AND(J8877&gt;1,J8877&lt;=2.2),INDEX(价格表!$B$4:$I$31,M8877,4),IF(AND(J8877&gt;2.2,J8877&lt;=3.3),INDEX(价格表!$B$4:$I$31,M8877,5),IF(AND(J8877&gt;3.3,J8877&lt;=4),INDEX(价格表!$B$4:$I$31,M8877,6),IF(AND(J8877&gt;4,J8877&lt;=5.5),INDEX(价格表!$B$4:$I$31,M8877,7),IF(J8877&gt;5.5,2.6+INDEX(价格表!$B$4:$I$31,M8877,8)*L8877)))))))</f>
        <v>2.15</v>
      </c>
    </row>
    <row r="8878" spans="1:14">
      <c r="A8878" s="20">
        <v>4311221714501</v>
      </c>
      <c r="B8878" s="18" t="s">
        <v>16</v>
      </c>
      <c r="C8878" s="21">
        <v>20201222</v>
      </c>
      <c r="D8878" s="21">
        <v>610538201209</v>
      </c>
      <c r="E8878" s="21" t="s">
        <v>16</v>
      </c>
      <c r="F8878" s="21">
        <v>20210101</v>
      </c>
      <c r="G8878" s="21" t="s">
        <v>17</v>
      </c>
      <c r="H8878" s="21" t="s">
        <v>56</v>
      </c>
      <c r="I8878" s="21" t="s">
        <v>356</v>
      </c>
      <c r="J8878" s="21">
        <v>1.44</v>
      </c>
      <c r="K8878" s="21" t="s">
        <v>20</v>
      </c>
      <c r="L8878">
        <f t="shared" si="160"/>
        <v>2</v>
      </c>
      <c r="M8878">
        <f>MATCH(H:H,价格表!$B$4:$B$35,0)</f>
        <v>11</v>
      </c>
      <c r="N8878" s="27">
        <f>IF(J8878&lt;=0.3,INDEX(价格表!$B$4:$I$31,M8878,2),IF(AND(J8878&gt;0.3,J8878&lt;=1),INDEX(价格表!$B$4:$I$31,M8878,3),IF(AND(J8878&gt;1,J8878&lt;=2.2),INDEX(价格表!$B$4:$I$31,M8878,4),IF(AND(J8878&gt;2.2,J8878&lt;=3.3),INDEX(价格表!$B$4:$I$31,M8878,5),IF(AND(J8878&gt;3.3,J8878&lt;=4),INDEX(价格表!$B$4:$I$31,M8878,6),IF(AND(J8878&gt;4,J8878&lt;=5.5),INDEX(价格表!$B$4:$I$31,M8878,7),IF(J8878&gt;5.5,2.6+INDEX(价格表!$B$4:$I$31,M8878,8)*L8878)))))))</f>
        <v>2.15</v>
      </c>
    </row>
    <row r="8879" spans="1:14">
      <c r="A8879" s="20">
        <v>4311221714502</v>
      </c>
      <c r="B8879" s="18" t="s">
        <v>16</v>
      </c>
      <c r="C8879" s="21">
        <v>20201222</v>
      </c>
      <c r="D8879" s="21">
        <v>610538201209</v>
      </c>
      <c r="E8879" s="21" t="s">
        <v>16</v>
      </c>
      <c r="F8879" s="21">
        <v>20210101</v>
      </c>
      <c r="G8879" s="21" t="s">
        <v>17</v>
      </c>
      <c r="H8879" s="21" t="s">
        <v>68</v>
      </c>
      <c r="I8879" s="21" t="s">
        <v>97</v>
      </c>
      <c r="J8879" s="21">
        <v>1.44</v>
      </c>
      <c r="K8879" s="21" t="s">
        <v>20</v>
      </c>
      <c r="L8879">
        <f t="shared" si="160"/>
        <v>2</v>
      </c>
      <c r="M8879">
        <f>MATCH(H:H,价格表!$B$4:$B$35,0)</f>
        <v>5</v>
      </c>
      <c r="N8879" s="27">
        <f>IF(J8879&lt;=0.3,INDEX(价格表!$B$4:$I$31,M8879,2),IF(AND(J8879&gt;0.3,J8879&lt;=1),INDEX(价格表!$B$4:$I$31,M8879,3),IF(AND(J8879&gt;1,J8879&lt;=2.2),INDEX(价格表!$B$4:$I$31,M8879,4),IF(AND(J8879&gt;2.2,J8879&lt;=3.3),INDEX(价格表!$B$4:$I$31,M8879,5),IF(AND(J8879&gt;3.3,J8879&lt;=4),INDEX(价格表!$B$4:$I$31,M8879,6),IF(AND(J8879&gt;4,J8879&lt;=5.5),INDEX(价格表!$B$4:$I$31,M8879,7),IF(J8879&gt;5.5,2.6+INDEX(价格表!$B$4:$I$31,M8879,8)*L8879)))))))</f>
        <v>2.15</v>
      </c>
    </row>
    <row r="8880" spans="1:14">
      <c r="A8880" s="20">
        <v>4311221714503</v>
      </c>
      <c r="B8880" s="18" t="s">
        <v>16</v>
      </c>
      <c r="C8880" s="21">
        <v>20201222</v>
      </c>
      <c r="D8880" s="21">
        <v>610538201209</v>
      </c>
      <c r="E8880" s="21" t="s">
        <v>16</v>
      </c>
      <c r="F8880" s="21">
        <v>20210101</v>
      </c>
      <c r="G8880" s="21" t="s">
        <v>17</v>
      </c>
      <c r="H8880" s="21" t="s">
        <v>88</v>
      </c>
      <c r="I8880" s="21" t="s">
        <v>250</v>
      </c>
      <c r="J8880" s="21">
        <v>1.44</v>
      </c>
      <c r="K8880" s="21" t="s">
        <v>20</v>
      </c>
      <c r="L8880">
        <f t="shared" si="160"/>
        <v>2</v>
      </c>
      <c r="M8880">
        <f>MATCH(H:H,价格表!$B$4:$B$35,0)</f>
        <v>19</v>
      </c>
      <c r="N8880" s="27">
        <f>IF(J8880&lt;=0.3,INDEX(价格表!$B$4:$I$31,M8880,2),IF(AND(J8880&gt;0.3,J8880&lt;=1),INDEX(价格表!$B$4:$I$31,M8880,3),IF(AND(J8880&gt;1,J8880&lt;=2.2),INDEX(价格表!$B$4:$I$31,M8880,4),IF(AND(J8880&gt;2.2,J8880&lt;=3.3),INDEX(价格表!$B$4:$I$31,M8880,5),IF(AND(J8880&gt;3.3,J8880&lt;=4),INDEX(价格表!$B$4:$I$31,M8880,6),IF(AND(J8880&gt;4,J8880&lt;=5.5),INDEX(价格表!$B$4:$I$31,M8880,7),IF(J8880&gt;5.5,2.6+INDEX(价格表!$B$4:$I$31,M8880,8)*L8880)))))))</f>
        <v>2.15</v>
      </c>
    </row>
    <row r="8881" spans="1:14">
      <c r="A8881" s="20">
        <v>4311221715039</v>
      </c>
      <c r="B8881" s="18" t="s">
        <v>16</v>
      </c>
      <c r="C8881" s="21">
        <v>20201222</v>
      </c>
      <c r="D8881" s="21">
        <v>610538201209</v>
      </c>
      <c r="E8881" s="21" t="s">
        <v>16</v>
      </c>
      <c r="F8881" s="21">
        <v>20210101</v>
      </c>
      <c r="G8881" s="21" t="s">
        <v>17</v>
      </c>
      <c r="H8881" s="21" t="s">
        <v>73</v>
      </c>
      <c r="I8881" s="21" t="s">
        <v>91</v>
      </c>
      <c r="J8881" s="21">
        <v>1.47</v>
      </c>
      <c r="K8881" s="21" t="s">
        <v>20</v>
      </c>
      <c r="L8881">
        <f t="shared" si="160"/>
        <v>2</v>
      </c>
      <c r="M8881">
        <f>MATCH(H:H,价格表!$B$4:$B$35,0)</f>
        <v>7</v>
      </c>
      <c r="N8881" s="27">
        <f>IF(J8881&lt;=0.3,INDEX(价格表!$B$4:$I$31,M8881,2),IF(AND(J8881&gt;0.3,J8881&lt;=1),INDEX(价格表!$B$4:$I$31,M8881,3),IF(AND(J8881&gt;1,J8881&lt;=2.2),INDEX(价格表!$B$4:$I$31,M8881,4),IF(AND(J8881&gt;2.2,J8881&lt;=3.3),INDEX(价格表!$B$4:$I$31,M8881,5),IF(AND(J8881&gt;3.3,J8881&lt;=4),INDEX(价格表!$B$4:$I$31,M8881,6),IF(AND(J8881&gt;4,J8881&lt;=5.5),INDEX(价格表!$B$4:$I$31,M8881,7),IF(J8881&gt;5.5,2.6+INDEX(价格表!$B$4:$I$31,M8881,8)*L8881)))))))</f>
        <v>2.15</v>
      </c>
    </row>
    <row r="8882" spans="1:14">
      <c r="A8882" s="20">
        <v>4311221715040</v>
      </c>
      <c r="B8882" s="18" t="s">
        <v>16</v>
      </c>
      <c r="C8882" s="21">
        <v>20201222</v>
      </c>
      <c r="D8882" s="21">
        <v>610538201209</v>
      </c>
      <c r="E8882" s="21" t="s">
        <v>16</v>
      </c>
      <c r="F8882" s="21">
        <v>20210101</v>
      </c>
      <c r="G8882" s="21" t="s">
        <v>17</v>
      </c>
      <c r="H8882" s="21" t="s">
        <v>73</v>
      </c>
      <c r="I8882" s="21" t="s">
        <v>92</v>
      </c>
      <c r="J8882" s="21">
        <v>1.44</v>
      </c>
      <c r="K8882" s="21" t="s">
        <v>20</v>
      </c>
      <c r="L8882">
        <f t="shared" si="160"/>
        <v>2</v>
      </c>
      <c r="M8882">
        <f>MATCH(H:H,价格表!$B$4:$B$35,0)</f>
        <v>7</v>
      </c>
      <c r="N8882" s="27">
        <f>IF(J8882&lt;=0.3,INDEX(价格表!$B$4:$I$31,M8882,2),IF(AND(J8882&gt;0.3,J8882&lt;=1),INDEX(价格表!$B$4:$I$31,M8882,3),IF(AND(J8882&gt;1,J8882&lt;=2.2),INDEX(价格表!$B$4:$I$31,M8882,4),IF(AND(J8882&gt;2.2,J8882&lt;=3.3),INDEX(价格表!$B$4:$I$31,M8882,5),IF(AND(J8882&gt;3.3,J8882&lt;=4),INDEX(价格表!$B$4:$I$31,M8882,6),IF(AND(J8882&gt;4,J8882&lt;=5.5),INDEX(价格表!$B$4:$I$31,M8882,7),IF(J8882&gt;5.5,2.6+INDEX(价格表!$B$4:$I$31,M8882,8)*L8882)))))))</f>
        <v>2.15</v>
      </c>
    </row>
    <row r="8883" spans="1:14">
      <c r="A8883" s="20">
        <v>4311221715041</v>
      </c>
      <c r="B8883" s="18" t="s">
        <v>16</v>
      </c>
      <c r="C8883" s="21">
        <v>20201222</v>
      </c>
      <c r="D8883" s="21">
        <v>610538201209</v>
      </c>
      <c r="E8883" s="21" t="s">
        <v>16</v>
      </c>
      <c r="F8883" s="21">
        <v>20210101</v>
      </c>
      <c r="G8883" s="21" t="s">
        <v>17</v>
      </c>
      <c r="H8883" s="21" t="s">
        <v>82</v>
      </c>
      <c r="I8883" s="21" t="s">
        <v>83</v>
      </c>
      <c r="J8883" s="21">
        <v>1.47</v>
      </c>
      <c r="K8883" s="21" t="s">
        <v>20</v>
      </c>
      <c r="L8883">
        <f t="shared" si="160"/>
        <v>2</v>
      </c>
      <c r="M8883">
        <f>MATCH(H:H,价格表!$B$4:$B$35,0)</f>
        <v>2</v>
      </c>
      <c r="N8883" s="27">
        <f>IF(J8883&lt;=0.3,INDEX(价格表!$B$4:$I$31,M8883,2),IF(AND(J8883&gt;0.3,J8883&lt;=1),INDEX(价格表!$B$4:$I$31,M8883,3),IF(AND(J8883&gt;1,J8883&lt;=2.2),INDEX(价格表!$B$4:$I$31,M8883,4),IF(AND(J8883&gt;2.2,J8883&lt;=3.3),INDEX(价格表!$B$4:$I$31,M8883,5),IF(AND(J8883&gt;3.3,J8883&lt;=4),INDEX(价格表!$B$4:$I$31,M8883,6),IF(AND(J8883&gt;4,J8883&lt;=5.5),INDEX(价格表!$B$4:$I$31,M8883,7),IF(J8883&gt;5.5,2.6+INDEX(价格表!$B$4:$I$31,M8883,8)*L8883)))))))</f>
        <v>2.15</v>
      </c>
    </row>
    <row r="8884" spans="1:14">
      <c r="A8884" s="20">
        <v>4311221715043</v>
      </c>
      <c r="B8884" s="18" t="s">
        <v>16</v>
      </c>
      <c r="C8884" s="21">
        <v>20201222</v>
      </c>
      <c r="D8884" s="21">
        <v>610538201209</v>
      </c>
      <c r="E8884" s="21" t="s">
        <v>16</v>
      </c>
      <c r="F8884" s="21">
        <v>20210101</v>
      </c>
      <c r="G8884" s="21" t="s">
        <v>17</v>
      </c>
      <c r="H8884" s="21" t="s">
        <v>54</v>
      </c>
      <c r="I8884" s="21" t="s">
        <v>78</v>
      </c>
      <c r="J8884" s="21">
        <v>1.44</v>
      </c>
      <c r="K8884" s="21" t="s">
        <v>20</v>
      </c>
      <c r="L8884">
        <f t="shared" si="160"/>
        <v>2</v>
      </c>
      <c r="M8884">
        <f>MATCH(H:H,价格表!$B$4:$B$35,0)</f>
        <v>14</v>
      </c>
      <c r="N8884" s="27">
        <f>IF(J8884&lt;=0.3,INDEX(价格表!$B$4:$I$31,M8884,2),IF(AND(J8884&gt;0.3,J8884&lt;=1),INDEX(价格表!$B$4:$I$31,M8884,3),IF(AND(J8884&gt;1,J8884&lt;=2.2),INDEX(价格表!$B$4:$I$31,M8884,4),IF(AND(J8884&gt;2.2,J8884&lt;=3.3),INDEX(价格表!$B$4:$I$31,M8884,5),IF(AND(J8884&gt;3.3,J8884&lt;=4),INDEX(价格表!$B$4:$I$31,M8884,6),IF(AND(J8884&gt;4,J8884&lt;=5.5),INDEX(价格表!$B$4:$I$31,M8884,7),IF(J8884&gt;5.5,2.6+INDEX(价格表!$B$4:$I$31,M8884,8)*L8884)))))))</f>
        <v>2.15</v>
      </c>
    </row>
    <row r="8885" spans="1:14">
      <c r="A8885" s="20">
        <v>4311221715044</v>
      </c>
      <c r="B8885" s="18" t="s">
        <v>16</v>
      </c>
      <c r="C8885" s="21">
        <v>20201222</v>
      </c>
      <c r="D8885" s="21">
        <v>610538201209</v>
      </c>
      <c r="E8885" s="21" t="s">
        <v>16</v>
      </c>
      <c r="F8885" s="21">
        <v>20210101</v>
      </c>
      <c r="G8885" s="21" t="s">
        <v>17</v>
      </c>
      <c r="H8885" s="21" t="s">
        <v>63</v>
      </c>
      <c r="I8885" s="21" t="s">
        <v>289</v>
      </c>
      <c r="J8885" s="21">
        <v>1.46</v>
      </c>
      <c r="K8885" s="21" t="s">
        <v>20</v>
      </c>
      <c r="L8885">
        <f t="shared" si="160"/>
        <v>2</v>
      </c>
      <c r="M8885">
        <f>MATCH(H:H,价格表!$B$4:$B$35,0)</f>
        <v>21</v>
      </c>
      <c r="N8885" s="27">
        <f>IF(J8885&lt;=0.3,INDEX(价格表!$B$4:$I$31,M8885,2),IF(AND(J8885&gt;0.3,J8885&lt;=1),INDEX(价格表!$B$4:$I$31,M8885,3),IF(AND(J8885&gt;1,J8885&lt;=2.2),INDEX(价格表!$B$4:$I$31,M8885,4),IF(AND(J8885&gt;2.2,J8885&lt;=3.3),INDEX(价格表!$B$4:$I$31,M8885,5),IF(AND(J8885&gt;3.3,J8885&lt;=4),INDEX(价格表!$B$4:$I$31,M8885,6),IF(AND(J8885&gt;4,J8885&lt;=5.5),INDEX(价格表!$B$4:$I$31,M8885,7),IF(J8885&gt;5.5,2.6+INDEX(价格表!$B$4:$I$31,M8885,8)*L8885)))))))</f>
        <v>2.15</v>
      </c>
    </row>
    <row r="8886" spans="1:14">
      <c r="A8886" s="20">
        <v>4311221715045</v>
      </c>
      <c r="B8886" s="18" t="s">
        <v>16</v>
      </c>
      <c r="C8886" s="21">
        <v>20201222</v>
      </c>
      <c r="D8886" s="21">
        <v>610538201209</v>
      </c>
      <c r="E8886" s="21" t="s">
        <v>16</v>
      </c>
      <c r="F8886" s="21">
        <v>20210101</v>
      </c>
      <c r="G8886" s="21" t="s">
        <v>17</v>
      </c>
      <c r="H8886" s="21" t="s">
        <v>27</v>
      </c>
      <c r="I8886" s="21" t="s">
        <v>126</v>
      </c>
      <c r="J8886" s="21">
        <v>1.47</v>
      </c>
      <c r="K8886" s="21" t="s">
        <v>20</v>
      </c>
      <c r="L8886">
        <f t="shared" si="160"/>
        <v>2</v>
      </c>
      <c r="M8886">
        <f>MATCH(H:H,价格表!$B$4:$B$35,0)</f>
        <v>3</v>
      </c>
      <c r="N8886" s="27">
        <f>IF(J8886&lt;=0.3,INDEX(价格表!$B$4:$I$31,M8886,2),IF(AND(J8886&gt;0.3,J8886&lt;=1),INDEX(价格表!$B$4:$I$31,M8886,3),IF(AND(J8886&gt;1,J8886&lt;=2.2),INDEX(价格表!$B$4:$I$31,M8886,4),IF(AND(J8886&gt;2.2,J8886&lt;=3.3),INDEX(价格表!$B$4:$I$31,M8886,5),IF(AND(J8886&gt;3.3,J8886&lt;=4),INDEX(价格表!$B$4:$I$31,M8886,6),IF(AND(J8886&gt;4,J8886&lt;=5.5),INDEX(价格表!$B$4:$I$31,M8886,7),IF(J8886&gt;5.5,2.6+INDEX(价格表!$B$4:$I$31,M8886,8)*L8886)))))))</f>
        <v>2.15</v>
      </c>
    </row>
    <row r="8887" spans="1:14">
      <c r="A8887" s="20">
        <v>4311221715046</v>
      </c>
      <c r="B8887" s="18" t="s">
        <v>16</v>
      </c>
      <c r="C8887" s="21">
        <v>20201222</v>
      </c>
      <c r="D8887" s="21">
        <v>610538201209</v>
      </c>
      <c r="E8887" s="21" t="s">
        <v>16</v>
      </c>
      <c r="F8887" s="21">
        <v>20210101</v>
      </c>
      <c r="G8887" s="21" t="s">
        <v>17</v>
      </c>
      <c r="H8887" s="21" t="s">
        <v>56</v>
      </c>
      <c r="I8887" s="21" t="s">
        <v>106</v>
      </c>
      <c r="J8887" s="21">
        <v>1.44</v>
      </c>
      <c r="K8887" s="21" t="s">
        <v>20</v>
      </c>
      <c r="L8887">
        <f t="shared" si="160"/>
        <v>2</v>
      </c>
      <c r="M8887">
        <f>MATCH(H:H,价格表!$B$4:$B$35,0)</f>
        <v>11</v>
      </c>
      <c r="N8887" s="27">
        <f>IF(J8887&lt;=0.3,INDEX(价格表!$B$4:$I$31,M8887,2),IF(AND(J8887&gt;0.3,J8887&lt;=1),INDEX(价格表!$B$4:$I$31,M8887,3),IF(AND(J8887&gt;1,J8887&lt;=2.2),INDEX(价格表!$B$4:$I$31,M8887,4),IF(AND(J8887&gt;2.2,J8887&lt;=3.3),INDEX(价格表!$B$4:$I$31,M8887,5),IF(AND(J8887&gt;3.3,J8887&lt;=4),INDEX(价格表!$B$4:$I$31,M8887,6),IF(AND(J8887&gt;4,J8887&lt;=5.5),INDEX(价格表!$B$4:$I$31,M8887,7),IF(J8887&gt;5.5,2.6+INDEX(价格表!$B$4:$I$31,M8887,8)*L8887)))))))</f>
        <v>2.15</v>
      </c>
    </row>
    <row r="8888" spans="1:14">
      <c r="A8888" s="20">
        <v>4311221715047</v>
      </c>
      <c r="B8888" s="18" t="s">
        <v>16</v>
      </c>
      <c r="C8888" s="21">
        <v>20201222</v>
      </c>
      <c r="D8888" s="21">
        <v>610538201209</v>
      </c>
      <c r="E8888" s="21" t="s">
        <v>16</v>
      </c>
      <c r="F8888" s="21">
        <v>20210101</v>
      </c>
      <c r="G8888" s="21" t="s">
        <v>17</v>
      </c>
      <c r="H8888" s="21" t="s">
        <v>27</v>
      </c>
      <c r="I8888" s="21" t="s">
        <v>70</v>
      </c>
      <c r="J8888" s="21">
        <v>1.47</v>
      </c>
      <c r="K8888" s="21" t="s">
        <v>20</v>
      </c>
      <c r="L8888">
        <f t="shared" si="160"/>
        <v>2</v>
      </c>
      <c r="M8888">
        <f>MATCH(H:H,价格表!$B$4:$B$35,0)</f>
        <v>3</v>
      </c>
      <c r="N8888" s="27">
        <f>IF(J8888&lt;=0.3,INDEX(价格表!$B$4:$I$31,M8888,2),IF(AND(J8888&gt;0.3,J8888&lt;=1),INDEX(价格表!$B$4:$I$31,M8888,3),IF(AND(J8888&gt;1,J8888&lt;=2.2),INDEX(价格表!$B$4:$I$31,M8888,4),IF(AND(J8888&gt;2.2,J8888&lt;=3.3),INDEX(价格表!$B$4:$I$31,M8888,5),IF(AND(J8888&gt;3.3,J8888&lt;=4),INDEX(价格表!$B$4:$I$31,M8888,6),IF(AND(J8888&gt;4,J8888&lt;=5.5),INDEX(价格表!$B$4:$I$31,M8888,7),IF(J8888&gt;5.5,2.6+INDEX(价格表!$B$4:$I$31,M8888,8)*L8888)))))))</f>
        <v>2.15</v>
      </c>
    </row>
    <row r="8889" spans="1:14">
      <c r="A8889" s="20">
        <v>4311221715048</v>
      </c>
      <c r="B8889" s="18" t="s">
        <v>16</v>
      </c>
      <c r="C8889" s="21">
        <v>20201222</v>
      </c>
      <c r="D8889" s="21">
        <v>610538201209</v>
      </c>
      <c r="E8889" s="21" t="s">
        <v>16</v>
      </c>
      <c r="F8889" s="21">
        <v>20210101</v>
      </c>
      <c r="G8889" s="21" t="s">
        <v>17</v>
      </c>
      <c r="H8889" s="21" t="s">
        <v>37</v>
      </c>
      <c r="I8889" s="21" t="s">
        <v>214</v>
      </c>
      <c r="J8889" s="21">
        <v>1.46</v>
      </c>
      <c r="K8889" s="21" t="s">
        <v>20</v>
      </c>
      <c r="L8889">
        <f t="shared" si="160"/>
        <v>2</v>
      </c>
      <c r="M8889">
        <f>MATCH(H:H,价格表!$B$4:$B$35,0)</f>
        <v>12</v>
      </c>
      <c r="N8889" s="27">
        <f>IF(J8889&lt;=0.3,INDEX(价格表!$B$4:$I$31,M8889,2),IF(AND(J8889&gt;0.3,J8889&lt;=1),INDEX(价格表!$B$4:$I$31,M8889,3),IF(AND(J8889&gt;1,J8889&lt;=2.2),INDEX(价格表!$B$4:$I$31,M8889,4),IF(AND(J8889&gt;2.2,J8889&lt;=3.3),INDEX(价格表!$B$4:$I$31,M8889,5),IF(AND(J8889&gt;3.3,J8889&lt;=4),INDEX(价格表!$B$4:$I$31,M8889,6),IF(AND(J8889&gt;4,J8889&lt;=5.5),INDEX(价格表!$B$4:$I$31,M8889,7),IF(J8889&gt;5.5,2.6+INDEX(价格表!$B$4:$I$31,M8889,8)*L8889)))))))</f>
        <v>2.15</v>
      </c>
    </row>
    <row r="8890" spans="1:14">
      <c r="A8890" s="20">
        <v>4311221716366</v>
      </c>
      <c r="B8890" s="18" t="s">
        <v>16</v>
      </c>
      <c r="C8890" s="21">
        <v>20201222</v>
      </c>
      <c r="D8890" s="21">
        <v>610538201209</v>
      </c>
      <c r="E8890" s="21" t="s">
        <v>16</v>
      </c>
      <c r="F8890" s="21">
        <v>20210101</v>
      </c>
      <c r="G8890" s="21" t="s">
        <v>17</v>
      </c>
      <c r="H8890" s="21" t="s">
        <v>50</v>
      </c>
      <c r="I8890" s="21" t="s">
        <v>125</v>
      </c>
      <c r="J8890" s="21">
        <v>1.62</v>
      </c>
      <c r="K8890" s="21" t="s">
        <v>20</v>
      </c>
      <c r="L8890">
        <f t="shared" si="160"/>
        <v>2</v>
      </c>
      <c r="M8890">
        <f>MATCH(H:H,价格表!$B$4:$B$35,0)</f>
        <v>4</v>
      </c>
      <c r="N8890" s="27">
        <f>IF(J8890&lt;=0.3,INDEX(价格表!$B$4:$I$31,M8890,2),IF(AND(J8890&gt;0.3,J8890&lt;=1),INDEX(价格表!$B$4:$I$31,M8890,3),IF(AND(J8890&gt;1,J8890&lt;=2.2),INDEX(价格表!$B$4:$I$31,M8890,4),IF(AND(J8890&gt;2.2,J8890&lt;=3.3),INDEX(价格表!$B$4:$I$31,M8890,5),IF(AND(J8890&gt;3.3,J8890&lt;=4),INDEX(价格表!$B$4:$I$31,M8890,6),IF(AND(J8890&gt;4,J8890&lt;=5.5),INDEX(价格表!$B$4:$I$31,M8890,7),IF(J8890&gt;5.5,2.6+INDEX(价格表!$B$4:$I$31,M8890,8)*L8890)))))))</f>
        <v>2.15</v>
      </c>
    </row>
    <row r="8891" spans="1:14">
      <c r="A8891" s="20">
        <v>4311221721652</v>
      </c>
      <c r="B8891" s="18" t="s">
        <v>16</v>
      </c>
      <c r="C8891" s="21">
        <v>20201222</v>
      </c>
      <c r="D8891" s="21">
        <v>610538201209</v>
      </c>
      <c r="E8891" s="21" t="s">
        <v>16</v>
      </c>
      <c r="F8891" s="21">
        <v>20210101</v>
      </c>
      <c r="G8891" s="21" t="s">
        <v>17</v>
      </c>
      <c r="H8891" s="21" t="s">
        <v>88</v>
      </c>
      <c r="I8891" s="21" t="s">
        <v>101</v>
      </c>
      <c r="J8891" s="21">
        <v>1.44</v>
      </c>
      <c r="K8891" s="21" t="s">
        <v>20</v>
      </c>
      <c r="L8891">
        <f t="shared" si="160"/>
        <v>2</v>
      </c>
      <c r="M8891">
        <f>MATCH(H:H,价格表!$B$4:$B$35,0)</f>
        <v>19</v>
      </c>
      <c r="N8891" s="27">
        <f>IF(J8891&lt;=0.3,INDEX(价格表!$B$4:$I$31,M8891,2),IF(AND(J8891&gt;0.3,J8891&lt;=1),INDEX(价格表!$B$4:$I$31,M8891,3),IF(AND(J8891&gt;1,J8891&lt;=2.2),INDEX(价格表!$B$4:$I$31,M8891,4),IF(AND(J8891&gt;2.2,J8891&lt;=3.3),INDEX(价格表!$B$4:$I$31,M8891,5),IF(AND(J8891&gt;3.3,J8891&lt;=4),INDEX(价格表!$B$4:$I$31,M8891,6),IF(AND(J8891&gt;4,J8891&lt;=5.5),INDEX(价格表!$B$4:$I$31,M8891,7),IF(J8891&gt;5.5,2.6+INDEX(价格表!$B$4:$I$31,M8891,8)*L8891)))))))</f>
        <v>2.15</v>
      </c>
    </row>
    <row r="8892" spans="1:14">
      <c r="A8892" s="20">
        <v>4311221721653</v>
      </c>
      <c r="B8892" s="18" t="s">
        <v>16</v>
      </c>
      <c r="C8892" s="21">
        <v>20201222</v>
      </c>
      <c r="D8892" s="21">
        <v>610538201209</v>
      </c>
      <c r="E8892" s="21" t="s">
        <v>16</v>
      </c>
      <c r="F8892" s="21">
        <v>20210101</v>
      </c>
      <c r="G8892" s="21" t="s">
        <v>17</v>
      </c>
      <c r="H8892" s="21" t="s">
        <v>43</v>
      </c>
      <c r="I8892" s="21" t="s">
        <v>292</v>
      </c>
      <c r="J8892" s="21">
        <v>1.44</v>
      </c>
      <c r="K8892" s="21" t="s">
        <v>20</v>
      </c>
      <c r="L8892">
        <f t="shared" si="160"/>
        <v>2</v>
      </c>
      <c r="M8892">
        <f>MATCH(H:H,价格表!$B$4:$B$35,0)</f>
        <v>10</v>
      </c>
      <c r="N8892" s="27">
        <f>IF(J8892&lt;=0.3,INDEX(价格表!$B$4:$I$31,M8892,2),IF(AND(J8892&gt;0.3,J8892&lt;=1),INDEX(价格表!$B$4:$I$31,M8892,3),IF(AND(J8892&gt;1,J8892&lt;=2.2),INDEX(价格表!$B$4:$I$31,M8892,4),IF(AND(J8892&gt;2.2,J8892&lt;=3.3),INDEX(价格表!$B$4:$I$31,M8892,5),IF(AND(J8892&gt;3.3,J8892&lt;=4),INDEX(价格表!$B$4:$I$31,M8892,6),IF(AND(J8892&gt;4,J8892&lt;=5.5),INDEX(价格表!$B$4:$I$31,M8892,7),IF(J8892&gt;5.5,2.6+INDEX(价格表!$B$4:$I$31,M8892,8)*L8892)))))))</f>
        <v>2.15</v>
      </c>
    </row>
    <row r="8893" spans="1:14">
      <c r="A8893" s="20">
        <v>4311221721654</v>
      </c>
      <c r="B8893" s="18" t="s">
        <v>16</v>
      </c>
      <c r="C8893" s="21">
        <v>20201222</v>
      </c>
      <c r="D8893" s="21">
        <v>610538201209</v>
      </c>
      <c r="E8893" s="21" t="s">
        <v>16</v>
      </c>
      <c r="F8893" s="21">
        <v>20210101</v>
      </c>
      <c r="G8893" s="21" t="s">
        <v>17</v>
      </c>
      <c r="H8893" s="21" t="s">
        <v>56</v>
      </c>
      <c r="I8893" s="21" t="s">
        <v>149</v>
      </c>
      <c r="J8893" s="21">
        <v>1.44</v>
      </c>
      <c r="K8893" s="21" t="s">
        <v>20</v>
      </c>
      <c r="L8893">
        <f t="shared" si="160"/>
        <v>2</v>
      </c>
      <c r="M8893">
        <f>MATCH(H:H,价格表!$B$4:$B$35,0)</f>
        <v>11</v>
      </c>
      <c r="N8893" s="27">
        <f>IF(J8893&lt;=0.3,INDEX(价格表!$B$4:$I$31,M8893,2),IF(AND(J8893&gt;0.3,J8893&lt;=1),INDEX(价格表!$B$4:$I$31,M8893,3),IF(AND(J8893&gt;1,J8893&lt;=2.2),INDEX(价格表!$B$4:$I$31,M8893,4),IF(AND(J8893&gt;2.2,J8893&lt;=3.3),INDEX(价格表!$B$4:$I$31,M8893,5),IF(AND(J8893&gt;3.3,J8893&lt;=4),INDEX(价格表!$B$4:$I$31,M8893,6),IF(AND(J8893&gt;4,J8893&lt;=5.5),INDEX(价格表!$B$4:$I$31,M8893,7),IF(J8893&gt;5.5,2.6+INDEX(价格表!$B$4:$I$31,M8893,8)*L8893)))))))</f>
        <v>2.15</v>
      </c>
    </row>
    <row r="8894" spans="1:14">
      <c r="A8894" s="20">
        <v>4311221721655</v>
      </c>
      <c r="B8894" s="18" t="s">
        <v>16</v>
      </c>
      <c r="C8894" s="21">
        <v>20201222</v>
      </c>
      <c r="D8894" s="21">
        <v>610538201209</v>
      </c>
      <c r="E8894" s="21" t="s">
        <v>16</v>
      </c>
      <c r="F8894" s="21">
        <v>20210101</v>
      </c>
      <c r="G8894" s="21" t="s">
        <v>17</v>
      </c>
      <c r="H8894" s="21" t="s">
        <v>35</v>
      </c>
      <c r="I8894" s="21" t="s">
        <v>186</v>
      </c>
      <c r="J8894" s="21">
        <v>1.44</v>
      </c>
      <c r="K8894" s="21" t="s">
        <v>20</v>
      </c>
      <c r="L8894">
        <f t="shared" si="160"/>
        <v>2</v>
      </c>
      <c r="M8894">
        <f>MATCH(H:H,价格表!$B$4:$B$35,0)</f>
        <v>22</v>
      </c>
      <c r="N8894" s="27">
        <f>IF(J8894&lt;=0.3,INDEX(价格表!$B$4:$I$31,M8894,2),IF(AND(J8894&gt;0.3,J8894&lt;=1),INDEX(价格表!$B$4:$I$31,M8894,3),IF(AND(J8894&gt;1,J8894&lt;=2.2),INDEX(价格表!$B$4:$I$31,M8894,4),IF(AND(J8894&gt;2.2,J8894&lt;=3.3),INDEX(价格表!$B$4:$I$31,M8894,5),IF(AND(J8894&gt;3.3,J8894&lt;=4),INDEX(价格表!$B$4:$I$31,M8894,6),IF(AND(J8894&gt;4,J8894&lt;=5.5),INDEX(价格表!$B$4:$I$31,M8894,7),IF(J8894&gt;5.5,2.6+INDEX(价格表!$B$4:$I$31,M8894,8)*L8894)))))))</f>
        <v>2.15</v>
      </c>
    </row>
    <row r="8895" spans="1:14">
      <c r="A8895" s="20">
        <v>4311221721656</v>
      </c>
      <c r="B8895" s="18" t="s">
        <v>16</v>
      </c>
      <c r="C8895" s="21">
        <v>20201222</v>
      </c>
      <c r="D8895" s="21">
        <v>610538201209</v>
      </c>
      <c r="E8895" s="21" t="s">
        <v>16</v>
      </c>
      <c r="F8895" s="21">
        <v>20210101</v>
      </c>
      <c r="G8895" s="21" t="s">
        <v>17</v>
      </c>
      <c r="H8895" s="21" t="s">
        <v>18</v>
      </c>
      <c r="I8895" s="21" t="s">
        <v>53</v>
      </c>
      <c r="J8895" s="21">
        <v>1.46</v>
      </c>
      <c r="K8895" s="21" t="s">
        <v>20</v>
      </c>
      <c r="L8895">
        <f t="shared" si="160"/>
        <v>2</v>
      </c>
      <c r="M8895">
        <f>MATCH(H:H,价格表!$B$4:$B$35,0)</f>
        <v>1</v>
      </c>
      <c r="N8895" s="27">
        <f>IF(J8895&lt;=0.3,INDEX(价格表!$B$4:$I$31,M8895,2),IF(AND(J8895&gt;0.3,J8895&lt;=1),INDEX(价格表!$B$4:$I$31,M8895,3),IF(AND(J8895&gt;1,J8895&lt;=2.2),INDEX(价格表!$B$4:$I$31,M8895,4),IF(AND(J8895&gt;2.2,J8895&lt;=3.3),INDEX(价格表!$B$4:$I$31,M8895,5),IF(AND(J8895&gt;3.3,J8895&lt;=4),INDEX(价格表!$B$4:$I$31,M8895,6),IF(AND(J8895&gt;4,J8895&lt;=5.5),INDEX(价格表!$B$4:$I$31,M8895,7),IF(J8895&gt;5.5,2.6+INDEX(价格表!$B$4:$I$31,M8895,8)*L8895)))))))</f>
        <v>2.15</v>
      </c>
    </row>
    <row r="8896" spans="1:14">
      <c r="A8896" s="20">
        <v>4311221721657</v>
      </c>
      <c r="B8896" s="18" t="s">
        <v>16</v>
      </c>
      <c r="C8896" s="21">
        <v>20201222</v>
      </c>
      <c r="D8896" s="21">
        <v>610538201209</v>
      </c>
      <c r="E8896" s="21" t="s">
        <v>16</v>
      </c>
      <c r="F8896" s="21">
        <v>20210101</v>
      </c>
      <c r="G8896" s="21" t="s">
        <v>17</v>
      </c>
      <c r="H8896" s="21" t="s">
        <v>35</v>
      </c>
      <c r="I8896" s="21" t="s">
        <v>102</v>
      </c>
      <c r="J8896" s="21">
        <v>1.44</v>
      </c>
      <c r="K8896" s="21" t="s">
        <v>20</v>
      </c>
      <c r="L8896">
        <f t="shared" si="160"/>
        <v>2</v>
      </c>
      <c r="M8896">
        <f>MATCH(H:H,价格表!$B$4:$B$35,0)</f>
        <v>22</v>
      </c>
      <c r="N8896" s="27">
        <f>IF(J8896&lt;=0.3,INDEX(价格表!$B$4:$I$31,M8896,2),IF(AND(J8896&gt;0.3,J8896&lt;=1),INDEX(价格表!$B$4:$I$31,M8896,3),IF(AND(J8896&gt;1,J8896&lt;=2.2),INDEX(价格表!$B$4:$I$31,M8896,4),IF(AND(J8896&gt;2.2,J8896&lt;=3.3),INDEX(价格表!$B$4:$I$31,M8896,5),IF(AND(J8896&gt;3.3,J8896&lt;=4),INDEX(价格表!$B$4:$I$31,M8896,6),IF(AND(J8896&gt;4,J8896&lt;=5.5),INDEX(价格表!$B$4:$I$31,M8896,7),IF(J8896&gt;5.5,2.6+INDEX(价格表!$B$4:$I$31,M8896,8)*L8896)))))))</f>
        <v>2.15</v>
      </c>
    </row>
    <row r="8897" spans="1:14">
      <c r="A8897" s="20">
        <v>4311221721658</v>
      </c>
      <c r="B8897" s="18" t="s">
        <v>16</v>
      </c>
      <c r="C8897" s="21">
        <v>20201222</v>
      </c>
      <c r="D8897" s="21">
        <v>610538201209</v>
      </c>
      <c r="E8897" s="21" t="s">
        <v>16</v>
      </c>
      <c r="F8897" s="21">
        <v>20210101</v>
      </c>
      <c r="G8897" s="21" t="s">
        <v>17</v>
      </c>
      <c r="H8897" s="21" t="s">
        <v>75</v>
      </c>
      <c r="I8897" s="21" t="s">
        <v>114</v>
      </c>
      <c r="J8897" s="21">
        <v>1.45</v>
      </c>
      <c r="K8897" s="21" t="s">
        <v>20</v>
      </c>
      <c r="L8897">
        <f t="shared" si="160"/>
        <v>2</v>
      </c>
      <c r="M8897">
        <f>MATCH(H:H,价格表!$B$4:$B$35,0)</f>
        <v>24</v>
      </c>
      <c r="N8897" s="27">
        <f>IF(J8897&lt;=0.3,INDEX(价格表!$B$4:$I$31,M8897,2),IF(AND(J8897&gt;0.3,J8897&lt;=1),INDEX(价格表!$B$4:$I$31,M8897,3),IF(AND(J8897&gt;1,J8897&lt;=2.2),INDEX(价格表!$B$4:$I$31,M8897,4),IF(AND(J8897&gt;2.2,J8897&lt;=3.3),INDEX(价格表!$B$4:$I$31,M8897,5),IF(AND(J8897&gt;3.3,J8897&lt;=4),INDEX(价格表!$B$4:$I$31,M8897,6),IF(AND(J8897&gt;4,J8897&lt;=5.5),INDEX(价格表!$B$4:$I$31,M8897,7),IF(J8897&gt;5.5,2.6+INDEX(价格表!$B$4:$I$31,M8897,8)*L8897)))))))</f>
        <v>2.15</v>
      </c>
    </row>
    <row r="8898" spans="1:14">
      <c r="A8898" s="20">
        <v>4311221721659</v>
      </c>
      <c r="B8898" s="18" t="s">
        <v>16</v>
      </c>
      <c r="C8898" s="21">
        <v>20201222</v>
      </c>
      <c r="D8898" s="21">
        <v>610538201209</v>
      </c>
      <c r="E8898" s="21" t="s">
        <v>16</v>
      </c>
      <c r="F8898" s="21">
        <v>20210101</v>
      </c>
      <c r="G8898" s="21" t="s">
        <v>17</v>
      </c>
      <c r="H8898" s="21" t="s">
        <v>30</v>
      </c>
      <c r="I8898" s="21" t="s">
        <v>157</v>
      </c>
      <c r="J8898" s="21">
        <v>1.44</v>
      </c>
      <c r="K8898" s="21" t="s">
        <v>20</v>
      </c>
      <c r="L8898">
        <f t="shared" si="160"/>
        <v>2</v>
      </c>
      <c r="M8898">
        <f>MATCH(H:H,价格表!$B$4:$B$35,0)</f>
        <v>16</v>
      </c>
      <c r="N8898" s="27">
        <f>IF(J8898&lt;=0.3,INDEX(价格表!$B$4:$I$31,M8898,2),IF(AND(J8898&gt;0.3,J8898&lt;=1),INDEX(价格表!$B$4:$I$31,M8898,3),IF(AND(J8898&gt;1,J8898&lt;=2.2),INDEX(价格表!$B$4:$I$31,M8898,4),IF(AND(J8898&gt;2.2,J8898&lt;=3.3),INDEX(价格表!$B$4:$I$31,M8898,5),IF(AND(J8898&gt;3.3,J8898&lt;=4),INDEX(价格表!$B$4:$I$31,M8898,6),IF(AND(J8898&gt;4,J8898&lt;=5.5),INDEX(价格表!$B$4:$I$31,M8898,7),IF(J8898&gt;5.5,2.6+INDEX(价格表!$B$4:$I$31,M8898,8)*L8898)))))))</f>
        <v>2.15</v>
      </c>
    </row>
    <row r="8899" spans="1:14">
      <c r="A8899" s="20">
        <v>4311221721660</v>
      </c>
      <c r="B8899" s="18" t="s">
        <v>16</v>
      </c>
      <c r="C8899" s="21">
        <v>20201222</v>
      </c>
      <c r="D8899" s="21">
        <v>610538201209</v>
      </c>
      <c r="E8899" s="21" t="s">
        <v>16</v>
      </c>
      <c r="F8899" s="21">
        <v>20210101</v>
      </c>
      <c r="G8899" s="21" t="s">
        <v>17</v>
      </c>
      <c r="H8899" s="21" t="s">
        <v>50</v>
      </c>
      <c r="I8899" s="21" t="s">
        <v>166</v>
      </c>
      <c r="J8899" s="21">
        <v>1.44</v>
      </c>
      <c r="K8899" s="21" t="s">
        <v>20</v>
      </c>
      <c r="L8899">
        <f t="shared" si="160"/>
        <v>2</v>
      </c>
      <c r="M8899">
        <f>MATCH(H:H,价格表!$B$4:$B$35,0)</f>
        <v>4</v>
      </c>
      <c r="N8899" s="27">
        <f>IF(J8899&lt;=0.3,INDEX(价格表!$B$4:$I$31,M8899,2),IF(AND(J8899&gt;0.3,J8899&lt;=1),INDEX(价格表!$B$4:$I$31,M8899,3),IF(AND(J8899&gt;1,J8899&lt;=2.2),INDEX(价格表!$B$4:$I$31,M8899,4),IF(AND(J8899&gt;2.2,J8899&lt;=3.3),INDEX(价格表!$B$4:$I$31,M8899,5),IF(AND(J8899&gt;3.3,J8899&lt;=4),INDEX(价格表!$B$4:$I$31,M8899,6),IF(AND(J8899&gt;4,J8899&lt;=5.5),INDEX(价格表!$B$4:$I$31,M8899,7),IF(J8899&gt;5.5,2.6+INDEX(价格表!$B$4:$I$31,M8899,8)*L8899)))))))</f>
        <v>2.15</v>
      </c>
    </row>
    <row r="8900" spans="1:14">
      <c r="A8900" s="20">
        <v>4311221721661</v>
      </c>
      <c r="B8900" s="18" t="s">
        <v>16</v>
      </c>
      <c r="C8900" s="21">
        <v>20201222</v>
      </c>
      <c r="D8900" s="21">
        <v>610538201209</v>
      </c>
      <c r="E8900" s="21" t="s">
        <v>16</v>
      </c>
      <c r="F8900" s="21">
        <v>20210101</v>
      </c>
      <c r="G8900" s="21" t="s">
        <v>17</v>
      </c>
      <c r="H8900" s="21" t="s">
        <v>27</v>
      </c>
      <c r="I8900" s="21" t="s">
        <v>49</v>
      </c>
      <c r="J8900" s="21">
        <v>1.44</v>
      </c>
      <c r="K8900" s="21" t="s">
        <v>20</v>
      </c>
      <c r="L8900">
        <f t="shared" ref="L8900:L8963" si="161">ROUNDUP(J8900,0)</f>
        <v>2</v>
      </c>
      <c r="M8900">
        <f>MATCH(H:H,价格表!$B$4:$B$35,0)</f>
        <v>3</v>
      </c>
      <c r="N8900" s="27">
        <f>IF(J8900&lt;=0.3,INDEX(价格表!$B$4:$I$31,M8900,2),IF(AND(J8900&gt;0.3,J8900&lt;=1),INDEX(价格表!$B$4:$I$31,M8900,3),IF(AND(J8900&gt;1,J8900&lt;=2.2),INDEX(价格表!$B$4:$I$31,M8900,4),IF(AND(J8900&gt;2.2,J8900&lt;=3.3),INDEX(价格表!$B$4:$I$31,M8900,5),IF(AND(J8900&gt;3.3,J8900&lt;=4),INDEX(价格表!$B$4:$I$31,M8900,6),IF(AND(J8900&gt;4,J8900&lt;=5.5),INDEX(价格表!$B$4:$I$31,M8900,7),IF(J8900&gt;5.5,2.6+INDEX(价格表!$B$4:$I$31,M8900,8)*L8900)))))))</f>
        <v>2.15</v>
      </c>
    </row>
    <row r="8901" spans="1:14">
      <c r="A8901" s="20">
        <v>4311221722161</v>
      </c>
      <c r="B8901" s="18" t="s">
        <v>16</v>
      </c>
      <c r="C8901" s="21">
        <v>20201222</v>
      </c>
      <c r="D8901" s="21">
        <v>610538201209</v>
      </c>
      <c r="E8901" s="21" t="s">
        <v>16</v>
      </c>
      <c r="F8901" s="21">
        <v>20210101</v>
      </c>
      <c r="G8901" s="21" t="s">
        <v>17</v>
      </c>
      <c r="H8901" s="21" t="s">
        <v>50</v>
      </c>
      <c r="I8901" s="21" t="s">
        <v>51</v>
      </c>
      <c r="J8901" s="21">
        <v>1.44</v>
      </c>
      <c r="K8901" s="21" t="s">
        <v>20</v>
      </c>
      <c r="L8901">
        <f t="shared" si="161"/>
        <v>2</v>
      </c>
      <c r="M8901">
        <f>MATCH(H:H,价格表!$B$4:$B$35,0)</f>
        <v>4</v>
      </c>
      <c r="N8901" s="27">
        <f>IF(J8901&lt;=0.3,INDEX(价格表!$B$4:$I$31,M8901,2),IF(AND(J8901&gt;0.3,J8901&lt;=1),INDEX(价格表!$B$4:$I$31,M8901,3),IF(AND(J8901&gt;1,J8901&lt;=2.2),INDEX(价格表!$B$4:$I$31,M8901,4),IF(AND(J8901&gt;2.2,J8901&lt;=3.3),INDEX(价格表!$B$4:$I$31,M8901,5),IF(AND(J8901&gt;3.3,J8901&lt;=4),INDEX(价格表!$B$4:$I$31,M8901,6),IF(AND(J8901&gt;4,J8901&lt;=5.5),INDEX(价格表!$B$4:$I$31,M8901,7),IF(J8901&gt;5.5,2.6+INDEX(价格表!$B$4:$I$31,M8901,8)*L8901)))))))</f>
        <v>2.15</v>
      </c>
    </row>
    <row r="8902" spans="1:14">
      <c r="A8902" s="20">
        <v>4311221722707</v>
      </c>
      <c r="B8902" s="18" t="s">
        <v>16</v>
      </c>
      <c r="C8902" s="21">
        <v>20201222</v>
      </c>
      <c r="D8902" s="21">
        <v>610538201209</v>
      </c>
      <c r="E8902" s="21" t="s">
        <v>16</v>
      </c>
      <c r="F8902" s="21">
        <v>20210101</v>
      </c>
      <c r="G8902" s="21" t="s">
        <v>17</v>
      </c>
      <c r="H8902" s="21" t="s">
        <v>25</v>
      </c>
      <c r="I8902" s="21" t="s">
        <v>121</v>
      </c>
      <c r="J8902" s="21">
        <v>1.44</v>
      </c>
      <c r="K8902" s="21" t="s">
        <v>20</v>
      </c>
      <c r="L8902">
        <f t="shared" si="161"/>
        <v>2</v>
      </c>
      <c r="M8902">
        <f>MATCH(H:H,价格表!$B$4:$B$35,0)</f>
        <v>25</v>
      </c>
      <c r="N8902" s="27">
        <f>IF(J8902&lt;=0.3,INDEX(价格表!$B$4:$I$31,M8902,2),IF(AND(J8902&gt;0.3,J8902&lt;=1),INDEX(价格表!$B$4:$I$31,M8902,3),IF(AND(J8902&gt;1,J8902&lt;=2.2),INDEX(价格表!$B$4:$I$31,M8902,4),IF(AND(J8902&gt;2.2,J8902&lt;=3.3),INDEX(价格表!$B$4:$I$31,M8902,5),IF(AND(J8902&gt;3.3,J8902&lt;=4),INDEX(价格表!$B$4:$I$31,M8902,6),IF(AND(J8902&gt;4,J8902&lt;=5.5),INDEX(价格表!$B$4:$I$31,M8902,7),IF(J8902&gt;5.5,2.6+INDEX(价格表!$B$4:$I$31,M8902,8)*L8902)))))))</f>
        <v>2.15</v>
      </c>
    </row>
    <row r="8903" spans="1:14">
      <c r="A8903" s="20">
        <v>4311221722708</v>
      </c>
      <c r="B8903" s="18" t="s">
        <v>16</v>
      </c>
      <c r="C8903" s="21">
        <v>20201222</v>
      </c>
      <c r="D8903" s="21">
        <v>610538201209</v>
      </c>
      <c r="E8903" s="21" t="s">
        <v>16</v>
      </c>
      <c r="F8903" s="21">
        <v>20210101</v>
      </c>
      <c r="G8903" s="21" t="s">
        <v>17</v>
      </c>
      <c r="H8903" s="21" t="s">
        <v>82</v>
      </c>
      <c r="I8903" s="21" t="s">
        <v>83</v>
      </c>
      <c r="J8903" s="21">
        <v>1.44</v>
      </c>
      <c r="K8903" s="21" t="s">
        <v>20</v>
      </c>
      <c r="L8903">
        <f t="shared" si="161"/>
        <v>2</v>
      </c>
      <c r="M8903">
        <f>MATCH(H:H,价格表!$B$4:$B$35,0)</f>
        <v>2</v>
      </c>
      <c r="N8903" s="27">
        <f>IF(J8903&lt;=0.3,INDEX(价格表!$B$4:$I$31,M8903,2),IF(AND(J8903&gt;0.3,J8903&lt;=1),INDEX(价格表!$B$4:$I$31,M8903,3),IF(AND(J8903&gt;1,J8903&lt;=2.2),INDEX(价格表!$B$4:$I$31,M8903,4),IF(AND(J8903&gt;2.2,J8903&lt;=3.3),INDEX(价格表!$B$4:$I$31,M8903,5),IF(AND(J8903&gt;3.3,J8903&lt;=4),INDEX(价格表!$B$4:$I$31,M8903,6),IF(AND(J8903&gt;4,J8903&lt;=5.5),INDEX(价格表!$B$4:$I$31,M8903,7),IF(J8903&gt;5.5,2.6+INDEX(价格表!$B$4:$I$31,M8903,8)*L8903)))))))</f>
        <v>2.15</v>
      </c>
    </row>
    <row r="8904" spans="1:14">
      <c r="A8904" s="20">
        <v>4311221722709</v>
      </c>
      <c r="B8904" s="18" t="s">
        <v>16</v>
      </c>
      <c r="C8904" s="21">
        <v>20201222</v>
      </c>
      <c r="D8904" s="21">
        <v>610538201209</v>
      </c>
      <c r="E8904" s="21" t="s">
        <v>16</v>
      </c>
      <c r="F8904" s="21">
        <v>20210101</v>
      </c>
      <c r="G8904" s="21" t="s">
        <v>17</v>
      </c>
      <c r="H8904" s="21" t="s">
        <v>45</v>
      </c>
      <c r="I8904" s="21" t="s">
        <v>196</v>
      </c>
      <c r="J8904" s="21">
        <v>1.47</v>
      </c>
      <c r="K8904" s="21" t="s">
        <v>20</v>
      </c>
      <c r="L8904">
        <f t="shared" si="161"/>
        <v>2</v>
      </c>
      <c r="M8904">
        <f>MATCH(H:H,价格表!$B$4:$B$35,0)</f>
        <v>9</v>
      </c>
      <c r="N8904" s="27">
        <f>IF(J8904&lt;=0.3,INDEX(价格表!$B$4:$I$31,M8904,2),IF(AND(J8904&gt;0.3,J8904&lt;=1),INDEX(价格表!$B$4:$I$31,M8904,3),IF(AND(J8904&gt;1,J8904&lt;=2.2),INDEX(价格表!$B$4:$I$31,M8904,4),IF(AND(J8904&gt;2.2,J8904&lt;=3.3),INDEX(价格表!$B$4:$I$31,M8904,5),IF(AND(J8904&gt;3.3,J8904&lt;=4),INDEX(价格表!$B$4:$I$31,M8904,6),IF(AND(J8904&gt;4,J8904&lt;=5.5),INDEX(价格表!$B$4:$I$31,M8904,7),IF(J8904&gt;5.5,2.6+INDEX(价格表!$B$4:$I$31,M8904,8)*L8904)))))))</f>
        <v>2.15</v>
      </c>
    </row>
    <row r="8905" spans="1:14">
      <c r="A8905" s="20">
        <v>4311221722710</v>
      </c>
      <c r="B8905" s="18" t="s">
        <v>16</v>
      </c>
      <c r="C8905" s="21">
        <v>20201222</v>
      </c>
      <c r="D8905" s="21">
        <v>610538201209</v>
      </c>
      <c r="E8905" s="21" t="s">
        <v>16</v>
      </c>
      <c r="F8905" s="21">
        <v>20210101</v>
      </c>
      <c r="G8905" s="21" t="s">
        <v>17</v>
      </c>
      <c r="H8905" s="21" t="s">
        <v>50</v>
      </c>
      <c r="I8905" s="21" t="s">
        <v>62</v>
      </c>
      <c r="J8905" s="21">
        <v>1.53</v>
      </c>
      <c r="K8905" s="21" t="s">
        <v>20</v>
      </c>
      <c r="L8905">
        <f t="shared" si="161"/>
        <v>2</v>
      </c>
      <c r="M8905">
        <f>MATCH(H:H,价格表!$B$4:$B$35,0)</f>
        <v>4</v>
      </c>
      <c r="N8905" s="27">
        <f>IF(J8905&lt;=0.3,INDEX(价格表!$B$4:$I$31,M8905,2),IF(AND(J8905&gt;0.3,J8905&lt;=1),INDEX(价格表!$B$4:$I$31,M8905,3),IF(AND(J8905&gt;1,J8905&lt;=2.2),INDEX(价格表!$B$4:$I$31,M8905,4),IF(AND(J8905&gt;2.2,J8905&lt;=3.3),INDEX(价格表!$B$4:$I$31,M8905,5),IF(AND(J8905&gt;3.3,J8905&lt;=4),INDEX(价格表!$B$4:$I$31,M8905,6),IF(AND(J8905&gt;4,J8905&lt;=5.5),INDEX(价格表!$B$4:$I$31,M8905,7),IF(J8905&gt;5.5,2.6+INDEX(价格表!$B$4:$I$31,M8905,8)*L8905)))))))</f>
        <v>2.15</v>
      </c>
    </row>
    <row r="8906" spans="1:14">
      <c r="A8906" s="20">
        <v>4311221722711</v>
      </c>
      <c r="B8906" s="18" t="s">
        <v>16</v>
      </c>
      <c r="C8906" s="21">
        <v>20201222</v>
      </c>
      <c r="D8906" s="21">
        <v>610538201209</v>
      </c>
      <c r="E8906" s="21" t="s">
        <v>16</v>
      </c>
      <c r="F8906" s="21">
        <v>20210101</v>
      </c>
      <c r="G8906" s="21" t="s">
        <v>17</v>
      </c>
      <c r="H8906" s="21" t="s">
        <v>75</v>
      </c>
      <c r="I8906" s="21" t="s">
        <v>238</v>
      </c>
      <c r="J8906" s="21">
        <v>1.48</v>
      </c>
      <c r="K8906" s="21" t="s">
        <v>20</v>
      </c>
      <c r="L8906">
        <f t="shared" si="161"/>
        <v>2</v>
      </c>
      <c r="M8906">
        <f>MATCH(H:H,价格表!$B$4:$B$35,0)</f>
        <v>24</v>
      </c>
      <c r="N8906" s="27">
        <f>IF(J8906&lt;=0.3,INDEX(价格表!$B$4:$I$31,M8906,2),IF(AND(J8906&gt;0.3,J8906&lt;=1),INDEX(价格表!$B$4:$I$31,M8906,3),IF(AND(J8906&gt;1,J8906&lt;=2.2),INDEX(价格表!$B$4:$I$31,M8906,4),IF(AND(J8906&gt;2.2,J8906&lt;=3.3),INDEX(价格表!$B$4:$I$31,M8906,5),IF(AND(J8906&gt;3.3,J8906&lt;=4),INDEX(价格表!$B$4:$I$31,M8906,6),IF(AND(J8906&gt;4,J8906&lt;=5.5),INDEX(价格表!$B$4:$I$31,M8906,7),IF(J8906&gt;5.5,2.6+INDEX(价格表!$B$4:$I$31,M8906,8)*L8906)))))))</f>
        <v>2.15</v>
      </c>
    </row>
    <row r="8907" spans="1:14">
      <c r="A8907" s="20">
        <v>4311221722712</v>
      </c>
      <c r="B8907" s="18" t="s">
        <v>16</v>
      </c>
      <c r="C8907" s="21">
        <v>20201222</v>
      </c>
      <c r="D8907" s="21">
        <v>610538201209</v>
      </c>
      <c r="E8907" s="21" t="s">
        <v>16</v>
      </c>
      <c r="F8907" s="21">
        <v>20210101</v>
      </c>
      <c r="G8907" s="21" t="s">
        <v>17</v>
      </c>
      <c r="H8907" s="21" t="s">
        <v>23</v>
      </c>
      <c r="I8907" s="21" t="s">
        <v>225</v>
      </c>
      <c r="J8907" s="21">
        <v>1.44</v>
      </c>
      <c r="K8907" s="21" t="s">
        <v>20</v>
      </c>
      <c r="L8907">
        <f t="shared" si="161"/>
        <v>2</v>
      </c>
      <c r="M8907">
        <f>MATCH(H:H,价格表!$B$4:$B$35,0)</f>
        <v>15</v>
      </c>
      <c r="N8907" s="27">
        <f>IF(J8907&lt;=0.3,INDEX(价格表!$B$4:$I$31,M8907,2),IF(AND(J8907&gt;0.3,J8907&lt;=1),INDEX(价格表!$B$4:$I$31,M8907,3),IF(AND(J8907&gt;1,J8907&lt;=2.2),INDEX(价格表!$B$4:$I$31,M8907,4),IF(AND(J8907&gt;2.2,J8907&lt;=3.3),INDEX(价格表!$B$4:$I$31,M8907,5),IF(AND(J8907&gt;3.3,J8907&lt;=4),INDEX(价格表!$B$4:$I$31,M8907,6),IF(AND(J8907&gt;4,J8907&lt;=5.5),INDEX(价格表!$B$4:$I$31,M8907,7),IF(J8907&gt;5.5,2.6+INDEX(价格表!$B$4:$I$31,M8907,8)*L8907)))))))</f>
        <v>2.15</v>
      </c>
    </row>
    <row r="8908" spans="1:14">
      <c r="A8908" s="20">
        <v>4311221722714</v>
      </c>
      <c r="B8908" s="18" t="s">
        <v>16</v>
      </c>
      <c r="C8908" s="21">
        <v>20201222</v>
      </c>
      <c r="D8908" s="21">
        <v>610538201209</v>
      </c>
      <c r="E8908" s="21" t="s">
        <v>16</v>
      </c>
      <c r="F8908" s="21">
        <v>20210101</v>
      </c>
      <c r="G8908" s="21" t="s">
        <v>17</v>
      </c>
      <c r="H8908" s="21" t="s">
        <v>88</v>
      </c>
      <c r="I8908" s="21" t="s">
        <v>250</v>
      </c>
      <c r="J8908" s="21">
        <v>1.48</v>
      </c>
      <c r="K8908" s="21" t="s">
        <v>20</v>
      </c>
      <c r="L8908">
        <f t="shared" si="161"/>
        <v>2</v>
      </c>
      <c r="M8908">
        <f>MATCH(H:H,价格表!$B$4:$B$35,0)</f>
        <v>19</v>
      </c>
      <c r="N8908" s="27">
        <f>IF(J8908&lt;=0.3,INDEX(价格表!$B$4:$I$31,M8908,2),IF(AND(J8908&gt;0.3,J8908&lt;=1),INDEX(价格表!$B$4:$I$31,M8908,3),IF(AND(J8908&gt;1,J8908&lt;=2.2),INDEX(价格表!$B$4:$I$31,M8908,4),IF(AND(J8908&gt;2.2,J8908&lt;=3.3),INDEX(价格表!$B$4:$I$31,M8908,5),IF(AND(J8908&gt;3.3,J8908&lt;=4),INDEX(价格表!$B$4:$I$31,M8908,6),IF(AND(J8908&gt;4,J8908&lt;=5.5),INDEX(价格表!$B$4:$I$31,M8908,7),IF(J8908&gt;5.5,2.6+INDEX(价格表!$B$4:$I$31,M8908,8)*L8908)))))))</f>
        <v>2.15</v>
      </c>
    </row>
    <row r="8909" spans="1:14">
      <c r="A8909" s="20">
        <v>4311221722715</v>
      </c>
      <c r="B8909" s="18" t="s">
        <v>16</v>
      </c>
      <c r="C8909" s="21">
        <v>20201222</v>
      </c>
      <c r="D8909" s="21">
        <v>610538201209</v>
      </c>
      <c r="E8909" s="21" t="s">
        <v>16</v>
      </c>
      <c r="F8909" s="21">
        <v>20210101</v>
      </c>
      <c r="G8909" s="21" t="s">
        <v>17</v>
      </c>
      <c r="H8909" s="21" t="s">
        <v>73</v>
      </c>
      <c r="I8909" s="21" t="s">
        <v>93</v>
      </c>
      <c r="J8909" s="21">
        <v>1.44</v>
      </c>
      <c r="K8909" s="21" t="s">
        <v>20</v>
      </c>
      <c r="L8909">
        <f t="shared" si="161"/>
        <v>2</v>
      </c>
      <c r="M8909">
        <f>MATCH(H:H,价格表!$B$4:$B$35,0)</f>
        <v>7</v>
      </c>
      <c r="N8909" s="27">
        <f>IF(J8909&lt;=0.3,INDEX(价格表!$B$4:$I$31,M8909,2),IF(AND(J8909&gt;0.3,J8909&lt;=1),INDEX(价格表!$B$4:$I$31,M8909,3),IF(AND(J8909&gt;1,J8909&lt;=2.2),INDEX(价格表!$B$4:$I$31,M8909,4),IF(AND(J8909&gt;2.2,J8909&lt;=3.3),INDEX(价格表!$B$4:$I$31,M8909,5),IF(AND(J8909&gt;3.3,J8909&lt;=4),INDEX(价格表!$B$4:$I$31,M8909,6),IF(AND(J8909&gt;4,J8909&lt;=5.5),INDEX(价格表!$B$4:$I$31,M8909,7),IF(J8909&gt;5.5,2.6+INDEX(价格表!$B$4:$I$31,M8909,8)*L8909)))))))</f>
        <v>2.15</v>
      </c>
    </row>
    <row r="8910" spans="1:14">
      <c r="A8910" s="20">
        <v>4311221722716</v>
      </c>
      <c r="B8910" s="18" t="s">
        <v>16</v>
      </c>
      <c r="C8910" s="21">
        <v>20201222</v>
      </c>
      <c r="D8910" s="21">
        <v>610538201209</v>
      </c>
      <c r="E8910" s="21" t="s">
        <v>16</v>
      </c>
      <c r="F8910" s="21">
        <v>20210101</v>
      </c>
      <c r="G8910" s="21" t="s">
        <v>17</v>
      </c>
      <c r="H8910" s="21" t="s">
        <v>27</v>
      </c>
      <c r="I8910" s="21" t="s">
        <v>85</v>
      </c>
      <c r="J8910" s="21">
        <v>1.48</v>
      </c>
      <c r="K8910" s="21" t="s">
        <v>20</v>
      </c>
      <c r="L8910">
        <f t="shared" si="161"/>
        <v>2</v>
      </c>
      <c r="M8910">
        <f>MATCH(H:H,价格表!$B$4:$B$35,0)</f>
        <v>3</v>
      </c>
      <c r="N8910" s="27">
        <f>IF(J8910&lt;=0.3,INDEX(价格表!$B$4:$I$31,M8910,2),IF(AND(J8910&gt;0.3,J8910&lt;=1),INDEX(价格表!$B$4:$I$31,M8910,3),IF(AND(J8910&gt;1,J8910&lt;=2.2),INDEX(价格表!$B$4:$I$31,M8910,4),IF(AND(J8910&gt;2.2,J8910&lt;=3.3),INDEX(价格表!$B$4:$I$31,M8910,5),IF(AND(J8910&gt;3.3,J8910&lt;=4),INDEX(价格表!$B$4:$I$31,M8910,6),IF(AND(J8910&gt;4,J8910&lt;=5.5),INDEX(价格表!$B$4:$I$31,M8910,7),IF(J8910&gt;5.5,2.6+INDEX(价格表!$B$4:$I$31,M8910,8)*L8910)))))))</f>
        <v>2.15</v>
      </c>
    </row>
    <row r="8911" spans="1:14">
      <c r="A8911" s="20">
        <v>4311221723725</v>
      </c>
      <c r="B8911" s="18" t="s">
        <v>16</v>
      </c>
      <c r="C8911" s="21">
        <v>20201222</v>
      </c>
      <c r="D8911" s="21">
        <v>610538201209</v>
      </c>
      <c r="E8911" s="21" t="s">
        <v>16</v>
      </c>
      <c r="F8911" s="21">
        <v>20210101</v>
      </c>
      <c r="G8911" s="21" t="s">
        <v>17</v>
      </c>
      <c r="H8911" s="21" t="s">
        <v>25</v>
      </c>
      <c r="I8911" s="21" t="s">
        <v>199</v>
      </c>
      <c r="J8911" s="21">
        <v>1.47</v>
      </c>
      <c r="K8911" s="21" t="s">
        <v>20</v>
      </c>
      <c r="L8911">
        <f t="shared" si="161"/>
        <v>2</v>
      </c>
      <c r="M8911">
        <f>MATCH(H:H,价格表!$B$4:$B$35,0)</f>
        <v>25</v>
      </c>
      <c r="N8911" s="27">
        <f>IF(J8911&lt;=0.3,INDEX(价格表!$B$4:$I$31,M8911,2),IF(AND(J8911&gt;0.3,J8911&lt;=1),INDEX(价格表!$B$4:$I$31,M8911,3),IF(AND(J8911&gt;1,J8911&lt;=2.2),INDEX(价格表!$B$4:$I$31,M8911,4),IF(AND(J8911&gt;2.2,J8911&lt;=3.3),INDEX(价格表!$B$4:$I$31,M8911,5),IF(AND(J8911&gt;3.3,J8911&lt;=4),INDEX(价格表!$B$4:$I$31,M8911,6),IF(AND(J8911&gt;4,J8911&lt;=5.5),INDEX(价格表!$B$4:$I$31,M8911,7),IF(J8911&gt;5.5,2.6+INDEX(价格表!$B$4:$I$31,M8911,8)*L8911)))))))</f>
        <v>2.15</v>
      </c>
    </row>
    <row r="8912" spans="1:14">
      <c r="A8912" s="20">
        <v>4311221723779</v>
      </c>
      <c r="B8912" s="18" t="s">
        <v>16</v>
      </c>
      <c r="C8912" s="21">
        <v>20201222</v>
      </c>
      <c r="D8912" s="21">
        <v>610538201209</v>
      </c>
      <c r="E8912" s="21" t="s">
        <v>16</v>
      </c>
      <c r="F8912" s="21">
        <v>20210101</v>
      </c>
      <c r="G8912" s="21" t="s">
        <v>17</v>
      </c>
      <c r="H8912" s="21" t="s">
        <v>56</v>
      </c>
      <c r="I8912" s="21" t="s">
        <v>149</v>
      </c>
      <c r="J8912" s="21">
        <v>1.45</v>
      </c>
      <c r="K8912" s="21" t="s">
        <v>20</v>
      </c>
      <c r="L8912">
        <f t="shared" si="161"/>
        <v>2</v>
      </c>
      <c r="M8912">
        <f>MATCH(H:H,价格表!$B$4:$B$35,0)</f>
        <v>11</v>
      </c>
      <c r="N8912" s="27">
        <f>IF(J8912&lt;=0.3,INDEX(价格表!$B$4:$I$31,M8912,2),IF(AND(J8912&gt;0.3,J8912&lt;=1),INDEX(价格表!$B$4:$I$31,M8912,3),IF(AND(J8912&gt;1,J8912&lt;=2.2),INDEX(价格表!$B$4:$I$31,M8912,4),IF(AND(J8912&gt;2.2,J8912&lt;=3.3),INDEX(价格表!$B$4:$I$31,M8912,5),IF(AND(J8912&gt;3.3,J8912&lt;=4),INDEX(价格表!$B$4:$I$31,M8912,6),IF(AND(J8912&gt;4,J8912&lt;=5.5),INDEX(价格表!$B$4:$I$31,M8912,7),IF(J8912&gt;5.5,2.6+INDEX(价格表!$B$4:$I$31,M8912,8)*L8912)))))))</f>
        <v>2.15</v>
      </c>
    </row>
    <row r="8913" spans="1:14">
      <c r="A8913" s="20">
        <v>4311221724558</v>
      </c>
      <c r="B8913" s="18" t="s">
        <v>16</v>
      </c>
      <c r="C8913" s="21">
        <v>20201222</v>
      </c>
      <c r="D8913" s="21">
        <v>610538201209</v>
      </c>
      <c r="E8913" s="21" t="s">
        <v>16</v>
      </c>
      <c r="F8913" s="21">
        <v>20210101</v>
      </c>
      <c r="G8913" s="21" t="s">
        <v>17</v>
      </c>
      <c r="H8913" s="21" t="s">
        <v>50</v>
      </c>
      <c r="I8913" s="21" t="s">
        <v>177</v>
      </c>
      <c r="J8913" s="21">
        <v>1.44</v>
      </c>
      <c r="K8913" s="21" t="s">
        <v>20</v>
      </c>
      <c r="L8913">
        <f t="shared" si="161"/>
        <v>2</v>
      </c>
      <c r="M8913">
        <f>MATCH(H:H,价格表!$B$4:$B$35,0)</f>
        <v>4</v>
      </c>
      <c r="N8913" s="27">
        <f>IF(J8913&lt;=0.3,INDEX(价格表!$B$4:$I$31,M8913,2),IF(AND(J8913&gt;0.3,J8913&lt;=1),INDEX(价格表!$B$4:$I$31,M8913,3),IF(AND(J8913&gt;1,J8913&lt;=2.2),INDEX(价格表!$B$4:$I$31,M8913,4),IF(AND(J8913&gt;2.2,J8913&lt;=3.3),INDEX(价格表!$B$4:$I$31,M8913,5),IF(AND(J8913&gt;3.3,J8913&lt;=4),INDEX(价格表!$B$4:$I$31,M8913,6),IF(AND(J8913&gt;4,J8913&lt;=5.5),INDEX(价格表!$B$4:$I$31,M8913,7),IF(J8913&gt;5.5,2.6+INDEX(价格表!$B$4:$I$31,M8913,8)*L8913)))))))</f>
        <v>2.15</v>
      </c>
    </row>
    <row r="8914" spans="1:14">
      <c r="A8914" s="20">
        <v>4311221728547</v>
      </c>
      <c r="B8914" s="18" t="s">
        <v>16</v>
      </c>
      <c r="C8914" s="21">
        <v>20201222</v>
      </c>
      <c r="D8914" s="21">
        <v>610538201209</v>
      </c>
      <c r="E8914" s="21" t="s">
        <v>16</v>
      </c>
      <c r="F8914" s="21">
        <v>20210101</v>
      </c>
      <c r="G8914" s="21" t="s">
        <v>17</v>
      </c>
      <c r="H8914" s="21" t="s">
        <v>37</v>
      </c>
      <c r="I8914" s="21" t="s">
        <v>357</v>
      </c>
      <c r="J8914" s="21">
        <v>1.44</v>
      </c>
      <c r="K8914" s="21" t="s">
        <v>20</v>
      </c>
      <c r="L8914">
        <f t="shared" si="161"/>
        <v>2</v>
      </c>
      <c r="M8914">
        <f>MATCH(H:H,价格表!$B$4:$B$35,0)</f>
        <v>12</v>
      </c>
      <c r="N8914" s="27">
        <f>IF(J8914&lt;=0.3,INDEX(价格表!$B$4:$I$31,M8914,2),IF(AND(J8914&gt;0.3,J8914&lt;=1),INDEX(价格表!$B$4:$I$31,M8914,3),IF(AND(J8914&gt;1,J8914&lt;=2.2),INDEX(价格表!$B$4:$I$31,M8914,4),IF(AND(J8914&gt;2.2,J8914&lt;=3.3),INDEX(价格表!$B$4:$I$31,M8914,5),IF(AND(J8914&gt;3.3,J8914&lt;=4),INDEX(价格表!$B$4:$I$31,M8914,6),IF(AND(J8914&gt;4,J8914&lt;=5.5),INDEX(价格表!$B$4:$I$31,M8914,7),IF(J8914&gt;5.5,2.6+INDEX(价格表!$B$4:$I$31,M8914,8)*L8914)))))))</f>
        <v>2.15</v>
      </c>
    </row>
    <row r="8915" spans="1:14">
      <c r="A8915" s="20">
        <v>4311221728548</v>
      </c>
      <c r="B8915" s="18" t="s">
        <v>16</v>
      </c>
      <c r="C8915" s="21">
        <v>20201222</v>
      </c>
      <c r="D8915" s="21">
        <v>610538201209</v>
      </c>
      <c r="E8915" s="21" t="s">
        <v>16</v>
      </c>
      <c r="F8915" s="21">
        <v>20210101</v>
      </c>
      <c r="G8915" s="21" t="s">
        <v>17</v>
      </c>
      <c r="H8915" s="21" t="s">
        <v>37</v>
      </c>
      <c r="I8915" s="21" t="s">
        <v>214</v>
      </c>
      <c r="J8915" s="21">
        <v>1.44</v>
      </c>
      <c r="K8915" s="21" t="s">
        <v>20</v>
      </c>
      <c r="L8915">
        <f t="shared" si="161"/>
        <v>2</v>
      </c>
      <c r="M8915">
        <f>MATCH(H:H,价格表!$B$4:$B$35,0)</f>
        <v>12</v>
      </c>
      <c r="N8915" s="27">
        <f>IF(J8915&lt;=0.3,INDEX(价格表!$B$4:$I$31,M8915,2),IF(AND(J8915&gt;0.3,J8915&lt;=1),INDEX(价格表!$B$4:$I$31,M8915,3),IF(AND(J8915&gt;1,J8915&lt;=2.2),INDEX(价格表!$B$4:$I$31,M8915,4),IF(AND(J8915&gt;2.2,J8915&lt;=3.3),INDEX(价格表!$B$4:$I$31,M8915,5),IF(AND(J8915&gt;3.3,J8915&lt;=4),INDEX(价格表!$B$4:$I$31,M8915,6),IF(AND(J8915&gt;4,J8915&lt;=5.5),INDEX(价格表!$B$4:$I$31,M8915,7),IF(J8915&gt;5.5,2.6+INDEX(价格表!$B$4:$I$31,M8915,8)*L8915)))))))</f>
        <v>2.15</v>
      </c>
    </row>
    <row r="8916" spans="1:14">
      <c r="A8916" s="20">
        <v>4311221728549</v>
      </c>
      <c r="B8916" s="18" t="s">
        <v>16</v>
      </c>
      <c r="C8916" s="21">
        <v>20201222</v>
      </c>
      <c r="D8916" s="21">
        <v>610538201209</v>
      </c>
      <c r="E8916" s="21" t="s">
        <v>16</v>
      </c>
      <c r="F8916" s="21">
        <v>20210101</v>
      </c>
      <c r="G8916" s="21" t="s">
        <v>17</v>
      </c>
      <c r="H8916" s="21" t="s">
        <v>23</v>
      </c>
      <c r="I8916" s="21" t="s">
        <v>258</v>
      </c>
      <c r="J8916" s="21">
        <v>1.45</v>
      </c>
      <c r="K8916" s="21" t="s">
        <v>20</v>
      </c>
      <c r="L8916">
        <f t="shared" si="161"/>
        <v>2</v>
      </c>
      <c r="M8916">
        <f>MATCH(H:H,价格表!$B$4:$B$35,0)</f>
        <v>15</v>
      </c>
      <c r="N8916" s="27">
        <f>IF(J8916&lt;=0.3,INDEX(价格表!$B$4:$I$31,M8916,2),IF(AND(J8916&gt;0.3,J8916&lt;=1),INDEX(价格表!$B$4:$I$31,M8916,3),IF(AND(J8916&gt;1,J8916&lt;=2.2),INDEX(价格表!$B$4:$I$31,M8916,4),IF(AND(J8916&gt;2.2,J8916&lt;=3.3),INDEX(价格表!$B$4:$I$31,M8916,5),IF(AND(J8916&gt;3.3,J8916&lt;=4),INDEX(价格表!$B$4:$I$31,M8916,6),IF(AND(J8916&gt;4,J8916&lt;=5.5),INDEX(价格表!$B$4:$I$31,M8916,7),IF(J8916&gt;5.5,2.6+INDEX(价格表!$B$4:$I$31,M8916,8)*L8916)))))))</f>
        <v>2.15</v>
      </c>
    </row>
    <row r="8917" spans="1:14">
      <c r="A8917" s="20">
        <v>4311221728550</v>
      </c>
      <c r="B8917" s="18" t="s">
        <v>16</v>
      </c>
      <c r="C8917" s="21">
        <v>20201222</v>
      </c>
      <c r="D8917" s="21">
        <v>610538201209</v>
      </c>
      <c r="E8917" s="21" t="s">
        <v>16</v>
      </c>
      <c r="F8917" s="21">
        <v>20210101</v>
      </c>
      <c r="G8917" s="21" t="s">
        <v>17</v>
      </c>
      <c r="H8917" s="21" t="s">
        <v>39</v>
      </c>
      <c r="I8917" s="21" t="s">
        <v>40</v>
      </c>
      <c r="J8917" s="21">
        <v>3.26</v>
      </c>
      <c r="K8917" s="21" t="s">
        <v>20</v>
      </c>
      <c r="L8917">
        <f t="shared" si="161"/>
        <v>4</v>
      </c>
      <c r="M8917">
        <f>MATCH(H:H,价格表!$B$4:$B$35,0)</f>
        <v>23</v>
      </c>
      <c r="N8917" s="27">
        <f>IF(J8917&lt;=0.3,INDEX(价格表!$B$4:$I$31,M8917,2),IF(AND(J8917&gt;0.3,J8917&lt;=1),INDEX(价格表!$B$4:$I$31,M8917,3),IF(AND(J8917&gt;1,J8917&lt;=2.2),INDEX(价格表!$B$4:$I$31,M8917,4),IF(AND(J8917&gt;2.2,J8917&lt;=3.3),INDEX(价格表!$B$4:$I$31,M8917,5),IF(AND(J8917&gt;3.3,J8917&lt;=4),INDEX(价格表!$B$4:$I$31,M8917,6),IF(AND(J8917&gt;4,J8917&lt;=5.5),INDEX(价格表!$B$4:$I$31,M8917,7),IF(J8917&gt;5.5,2.6+INDEX(价格表!$B$4:$I$31,M8917,8)*L8917)))))))</f>
        <v>2.5</v>
      </c>
    </row>
    <row r="8918" spans="1:14">
      <c r="A8918" s="20">
        <v>4311221728551</v>
      </c>
      <c r="B8918" s="18" t="s">
        <v>16</v>
      </c>
      <c r="C8918" s="21">
        <v>20201222</v>
      </c>
      <c r="D8918" s="21">
        <v>610538201209</v>
      </c>
      <c r="E8918" s="21" t="s">
        <v>16</v>
      </c>
      <c r="F8918" s="21">
        <v>20210101</v>
      </c>
      <c r="G8918" s="21" t="s">
        <v>17</v>
      </c>
      <c r="H8918" s="21" t="s">
        <v>50</v>
      </c>
      <c r="I8918" s="21" t="s">
        <v>77</v>
      </c>
      <c r="J8918" s="21">
        <v>1.44</v>
      </c>
      <c r="K8918" s="21" t="s">
        <v>20</v>
      </c>
      <c r="L8918">
        <f t="shared" si="161"/>
        <v>2</v>
      </c>
      <c r="M8918">
        <f>MATCH(H:H,价格表!$B$4:$B$35,0)</f>
        <v>4</v>
      </c>
      <c r="N8918" s="27">
        <f>IF(J8918&lt;=0.3,INDEX(价格表!$B$4:$I$31,M8918,2),IF(AND(J8918&gt;0.3,J8918&lt;=1),INDEX(价格表!$B$4:$I$31,M8918,3),IF(AND(J8918&gt;1,J8918&lt;=2.2),INDEX(价格表!$B$4:$I$31,M8918,4),IF(AND(J8918&gt;2.2,J8918&lt;=3.3),INDEX(价格表!$B$4:$I$31,M8918,5),IF(AND(J8918&gt;3.3,J8918&lt;=4),INDEX(价格表!$B$4:$I$31,M8918,6),IF(AND(J8918&gt;4,J8918&lt;=5.5),INDEX(价格表!$B$4:$I$31,M8918,7),IF(J8918&gt;5.5,2.6+INDEX(价格表!$B$4:$I$31,M8918,8)*L8918)))))))</f>
        <v>2.15</v>
      </c>
    </row>
    <row r="8919" spans="1:14">
      <c r="A8919" s="20">
        <v>4311221728552</v>
      </c>
      <c r="B8919" s="18" t="s">
        <v>16</v>
      </c>
      <c r="C8919" s="21">
        <v>20201222</v>
      </c>
      <c r="D8919" s="21">
        <v>610538201209</v>
      </c>
      <c r="E8919" s="21" t="s">
        <v>16</v>
      </c>
      <c r="F8919" s="21">
        <v>20210101</v>
      </c>
      <c r="G8919" s="21" t="s">
        <v>17</v>
      </c>
      <c r="H8919" s="21" t="s">
        <v>56</v>
      </c>
      <c r="I8919" s="21" t="s">
        <v>136</v>
      </c>
      <c r="J8919" s="21">
        <v>1.44</v>
      </c>
      <c r="K8919" s="21" t="s">
        <v>20</v>
      </c>
      <c r="L8919">
        <f t="shared" si="161"/>
        <v>2</v>
      </c>
      <c r="M8919">
        <f>MATCH(H:H,价格表!$B$4:$B$35,0)</f>
        <v>11</v>
      </c>
      <c r="N8919" s="27">
        <f>IF(J8919&lt;=0.3,INDEX(价格表!$B$4:$I$31,M8919,2),IF(AND(J8919&gt;0.3,J8919&lt;=1),INDEX(价格表!$B$4:$I$31,M8919,3),IF(AND(J8919&gt;1,J8919&lt;=2.2),INDEX(价格表!$B$4:$I$31,M8919,4),IF(AND(J8919&gt;2.2,J8919&lt;=3.3),INDEX(价格表!$B$4:$I$31,M8919,5),IF(AND(J8919&gt;3.3,J8919&lt;=4),INDEX(价格表!$B$4:$I$31,M8919,6),IF(AND(J8919&gt;4,J8919&lt;=5.5),INDEX(价格表!$B$4:$I$31,M8919,7),IF(J8919&gt;5.5,2.6+INDEX(价格表!$B$4:$I$31,M8919,8)*L8919)))))))</f>
        <v>2.15</v>
      </c>
    </row>
    <row r="8920" spans="1:14">
      <c r="A8920" s="20">
        <v>4311221728553</v>
      </c>
      <c r="B8920" s="18" t="s">
        <v>16</v>
      </c>
      <c r="C8920" s="21">
        <v>20201222</v>
      </c>
      <c r="D8920" s="21">
        <v>610538201209</v>
      </c>
      <c r="E8920" s="21" t="s">
        <v>16</v>
      </c>
      <c r="F8920" s="21">
        <v>20210101</v>
      </c>
      <c r="G8920" s="21" t="s">
        <v>17</v>
      </c>
      <c r="H8920" s="21" t="s">
        <v>43</v>
      </c>
      <c r="I8920" s="21" t="s">
        <v>44</v>
      </c>
      <c r="J8920" s="21">
        <v>1.44</v>
      </c>
      <c r="K8920" s="21" t="s">
        <v>20</v>
      </c>
      <c r="L8920">
        <f t="shared" si="161"/>
        <v>2</v>
      </c>
      <c r="M8920">
        <f>MATCH(H:H,价格表!$B$4:$B$35,0)</f>
        <v>10</v>
      </c>
      <c r="N8920" s="27">
        <f>IF(J8920&lt;=0.3,INDEX(价格表!$B$4:$I$31,M8920,2),IF(AND(J8920&gt;0.3,J8920&lt;=1),INDEX(价格表!$B$4:$I$31,M8920,3),IF(AND(J8920&gt;1,J8920&lt;=2.2),INDEX(价格表!$B$4:$I$31,M8920,4),IF(AND(J8920&gt;2.2,J8920&lt;=3.3),INDEX(价格表!$B$4:$I$31,M8920,5),IF(AND(J8920&gt;3.3,J8920&lt;=4),INDEX(价格表!$B$4:$I$31,M8920,6),IF(AND(J8920&gt;4,J8920&lt;=5.5),INDEX(价格表!$B$4:$I$31,M8920,7),IF(J8920&gt;5.5,2.6+INDEX(价格表!$B$4:$I$31,M8920,8)*L8920)))))))</f>
        <v>2.15</v>
      </c>
    </row>
    <row r="8921" spans="1:14">
      <c r="A8921" s="20">
        <v>4311221728554</v>
      </c>
      <c r="B8921" s="18" t="s">
        <v>16</v>
      </c>
      <c r="C8921" s="21">
        <v>20201222</v>
      </c>
      <c r="D8921" s="21">
        <v>610538201209</v>
      </c>
      <c r="E8921" s="21" t="s">
        <v>16</v>
      </c>
      <c r="F8921" s="21">
        <v>20210101</v>
      </c>
      <c r="G8921" s="21" t="s">
        <v>17</v>
      </c>
      <c r="H8921" s="21" t="s">
        <v>23</v>
      </c>
      <c r="I8921" s="21" t="s">
        <v>202</v>
      </c>
      <c r="J8921" s="21">
        <v>1.44</v>
      </c>
      <c r="K8921" s="21" t="s">
        <v>20</v>
      </c>
      <c r="L8921">
        <f t="shared" si="161"/>
        <v>2</v>
      </c>
      <c r="M8921">
        <f>MATCH(H:H,价格表!$B$4:$B$35,0)</f>
        <v>15</v>
      </c>
      <c r="N8921" s="27">
        <f>IF(J8921&lt;=0.3,INDEX(价格表!$B$4:$I$31,M8921,2),IF(AND(J8921&gt;0.3,J8921&lt;=1),INDEX(价格表!$B$4:$I$31,M8921,3),IF(AND(J8921&gt;1,J8921&lt;=2.2),INDEX(价格表!$B$4:$I$31,M8921,4),IF(AND(J8921&gt;2.2,J8921&lt;=3.3),INDEX(价格表!$B$4:$I$31,M8921,5),IF(AND(J8921&gt;3.3,J8921&lt;=4),INDEX(价格表!$B$4:$I$31,M8921,6),IF(AND(J8921&gt;4,J8921&lt;=5.5),INDEX(价格表!$B$4:$I$31,M8921,7),IF(J8921&gt;5.5,2.6+INDEX(价格表!$B$4:$I$31,M8921,8)*L8921)))))))</f>
        <v>2.15</v>
      </c>
    </row>
    <row r="8922" spans="1:14">
      <c r="A8922" s="20">
        <v>4311221728555</v>
      </c>
      <c r="B8922" s="18" t="s">
        <v>16</v>
      </c>
      <c r="C8922" s="21">
        <v>20201222</v>
      </c>
      <c r="D8922" s="21">
        <v>610538201209</v>
      </c>
      <c r="E8922" s="21" t="s">
        <v>16</v>
      </c>
      <c r="F8922" s="21">
        <v>20210101</v>
      </c>
      <c r="G8922" s="21" t="s">
        <v>17</v>
      </c>
      <c r="H8922" s="21" t="s">
        <v>158</v>
      </c>
      <c r="I8922" s="21" t="s">
        <v>383</v>
      </c>
      <c r="J8922" s="21">
        <v>3.26</v>
      </c>
      <c r="K8922" s="21" t="s">
        <v>20</v>
      </c>
      <c r="L8922">
        <f t="shared" si="161"/>
        <v>4</v>
      </c>
      <c r="M8922">
        <f>MATCH(H:H,价格表!$B$4:$B$35,0)</f>
        <v>31</v>
      </c>
      <c r="N8922" s="27">
        <f>L8922*12+3</f>
        <v>51</v>
      </c>
    </row>
    <row r="8923" spans="1:14">
      <c r="A8923" s="20">
        <v>4311221728556</v>
      </c>
      <c r="B8923" s="18" t="s">
        <v>16</v>
      </c>
      <c r="C8923" s="21">
        <v>20201222</v>
      </c>
      <c r="D8923" s="21">
        <v>610538201209</v>
      </c>
      <c r="E8923" s="21" t="s">
        <v>16</v>
      </c>
      <c r="F8923" s="21">
        <v>20210101</v>
      </c>
      <c r="G8923" s="21" t="s">
        <v>17</v>
      </c>
      <c r="H8923" s="21" t="s">
        <v>43</v>
      </c>
      <c r="I8923" s="21" t="s">
        <v>95</v>
      </c>
      <c r="J8923" s="21">
        <v>1.44</v>
      </c>
      <c r="K8923" s="21" t="s">
        <v>20</v>
      </c>
      <c r="L8923">
        <f t="shared" si="161"/>
        <v>2</v>
      </c>
      <c r="M8923">
        <f>MATCH(H:H,价格表!$B$4:$B$35,0)</f>
        <v>10</v>
      </c>
      <c r="N8923" s="27">
        <f>IF(J8923&lt;=0.3,INDEX(价格表!$B$4:$I$31,M8923,2),IF(AND(J8923&gt;0.3,J8923&lt;=1),INDEX(价格表!$B$4:$I$31,M8923,3),IF(AND(J8923&gt;1,J8923&lt;=2.2),INDEX(价格表!$B$4:$I$31,M8923,4),IF(AND(J8923&gt;2.2,J8923&lt;=3.3),INDEX(价格表!$B$4:$I$31,M8923,5),IF(AND(J8923&gt;3.3,J8923&lt;=4),INDEX(价格表!$B$4:$I$31,M8923,6),IF(AND(J8923&gt;4,J8923&lt;=5.5),INDEX(价格表!$B$4:$I$31,M8923,7),IF(J8923&gt;5.5,2.6+INDEX(价格表!$B$4:$I$31,M8923,8)*L8923)))))))</f>
        <v>2.15</v>
      </c>
    </row>
    <row r="8924" spans="1:14">
      <c r="A8924" s="20">
        <v>4311221729055</v>
      </c>
      <c r="B8924" s="18" t="s">
        <v>16</v>
      </c>
      <c r="C8924" s="21">
        <v>20201222</v>
      </c>
      <c r="D8924" s="21">
        <v>610538201209</v>
      </c>
      <c r="E8924" s="21" t="s">
        <v>16</v>
      </c>
      <c r="F8924" s="21">
        <v>20210101</v>
      </c>
      <c r="G8924" s="21" t="s">
        <v>17</v>
      </c>
      <c r="H8924" s="21" t="s">
        <v>305</v>
      </c>
      <c r="I8924" s="21" t="s">
        <v>311</v>
      </c>
      <c r="J8924" s="21">
        <v>3.26</v>
      </c>
      <c r="K8924" s="21" t="s">
        <v>20</v>
      </c>
      <c r="L8924">
        <f t="shared" si="161"/>
        <v>4</v>
      </c>
      <c r="M8924">
        <f>MATCH(H:H,价格表!$B$4:$B$35,0)</f>
        <v>26</v>
      </c>
      <c r="N8924" s="27">
        <f>IF(J8924&lt;=0.3,INDEX(价格表!$B$4:$I$31,M8924,2),IF(AND(J8924&gt;0.3,J8924&lt;=1),INDEX(价格表!$B$4:$I$31,M8924,3),IF(AND(J8924&gt;1,J8924&lt;=2.2),INDEX(价格表!$B$4:$I$31,M8924,4),IF(AND(J8924&gt;2.2,J8924&lt;=3.3),INDEX(价格表!$B$4:$I$31,M8924,5),IF(AND(J8924&gt;3.3,J8924&lt;=4),INDEX(价格表!$B$4:$I$31,M8924,6),IF(AND(J8924&gt;4,J8924&lt;=5.5),INDEX(价格表!$B$4:$I$31,M8924,7),IF(J8924&gt;5.5,2.6+INDEX(价格表!$B$4:$I$31,M8924,8)*L8924)))))))</f>
        <v>2.5</v>
      </c>
    </row>
    <row r="8925" spans="1:14">
      <c r="A8925" s="20">
        <v>4311221729056</v>
      </c>
      <c r="B8925" s="18" t="s">
        <v>16</v>
      </c>
      <c r="C8925" s="21">
        <v>20201222</v>
      </c>
      <c r="D8925" s="21">
        <v>610538201209</v>
      </c>
      <c r="E8925" s="21" t="s">
        <v>16</v>
      </c>
      <c r="F8925" s="21">
        <v>20210101</v>
      </c>
      <c r="G8925" s="21" t="s">
        <v>17</v>
      </c>
      <c r="H8925" s="21" t="s">
        <v>73</v>
      </c>
      <c r="I8925" s="21" t="s">
        <v>74</v>
      </c>
      <c r="J8925" s="21">
        <v>1.44</v>
      </c>
      <c r="K8925" s="21" t="s">
        <v>20</v>
      </c>
      <c r="L8925">
        <f t="shared" si="161"/>
        <v>2</v>
      </c>
      <c r="M8925">
        <f>MATCH(H:H,价格表!$B$4:$B$35,0)</f>
        <v>7</v>
      </c>
      <c r="N8925" s="27">
        <f>IF(J8925&lt;=0.3,INDEX(价格表!$B$4:$I$31,M8925,2),IF(AND(J8925&gt;0.3,J8925&lt;=1),INDEX(价格表!$B$4:$I$31,M8925,3),IF(AND(J8925&gt;1,J8925&lt;=2.2),INDEX(价格表!$B$4:$I$31,M8925,4),IF(AND(J8925&gt;2.2,J8925&lt;=3.3),INDEX(价格表!$B$4:$I$31,M8925,5),IF(AND(J8925&gt;3.3,J8925&lt;=4),INDEX(价格表!$B$4:$I$31,M8925,6),IF(AND(J8925&gt;4,J8925&lt;=5.5),INDEX(价格表!$B$4:$I$31,M8925,7),IF(J8925&gt;5.5,2.6+INDEX(价格表!$B$4:$I$31,M8925,8)*L8925)))))))</f>
        <v>2.15</v>
      </c>
    </row>
    <row r="8926" spans="1:14">
      <c r="A8926" s="20">
        <v>4311221729057</v>
      </c>
      <c r="B8926" s="18" t="s">
        <v>16</v>
      </c>
      <c r="C8926" s="21">
        <v>20201222</v>
      </c>
      <c r="D8926" s="21">
        <v>610538201209</v>
      </c>
      <c r="E8926" s="21" t="s">
        <v>16</v>
      </c>
      <c r="F8926" s="21">
        <v>20210101</v>
      </c>
      <c r="G8926" s="21" t="s">
        <v>17</v>
      </c>
      <c r="H8926" s="21" t="s">
        <v>45</v>
      </c>
      <c r="I8926" s="21" t="s">
        <v>137</v>
      </c>
      <c r="J8926" s="21">
        <v>1.45</v>
      </c>
      <c r="K8926" s="21" t="s">
        <v>20</v>
      </c>
      <c r="L8926">
        <f t="shared" si="161"/>
        <v>2</v>
      </c>
      <c r="M8926">
        <f>MATCH(H:H,价格表!$B$4:$B$35,0)</f>
        <v>9</v>
      </c>
      <c r="N8926" s="27">
        <f>IF(J8926&lt;=0.3,INDEX(价格表!$B$4:$I$31,M8926,2),IF(AND(J8926&gt;0.3,J8926&lt;=1),INDEX(价格表!$B$4:$I$31,M8926,3),IF(AND(J8926&gt;1,J8926&lt;=2.2),INDEX(价格表!$B$4:$I$31,M8926,4),IF(AND(J8926&gt;2.2,J8926&lt;=3.3),INDEX(价格表!$B$4:$I$31,M8926,5),IF(AND(J8926&gt;3.3,J8926&lt;=4),INDEX(价格表!$B$4:$I$31,M8926,6),IF(AND(J8926&gt;4,J8926&lt;=5.5),INDEX(价格表!$B$4:$I$31,M8926,7),IF(J8926&gt;5.5,2.6+INDEX(价格表!$B$4:$I$31,M8926,8)*L8926)))))))</f>
        <v>2.15</v>
      </c>
    </row>
    <row r="8927" spans="1:14">
      <c r="A8927" s="20">
        <v>4311221729058</v>
      </c>
      <c r="B8927" s="18" t="s">
        <v>16</v>
      </c>
      <c r="C8927" s="21">
        <v>20201222</v>
      </c>
      <c r="D8927" s="21">
        <v>610538201209</v>
      </c>
      <c r="E8927" s="21" t="s">
        <v>16</v>
      </c>
      <c r="F8927" s="21">
        <v>20210101</v>
      </c>
      <c r="G8927" s="21" t="s">
        <v>17</v>
      </c>
      <c r="H8927" s="21" t="s">
        <v>45</v>
      </c>
      <c r="I8927" s="21" t="s">
        <v>347</v>
      </c>
      <c r="J8927" s="21">
        <v>1.49</v>
      </c>
      <c r="K8927" s="21" t="s">
        <v>20</v>
      </c>
      <c r="L8927">
        <f t="shared" si="161"/>
        <v>2</v>
      </c>
      <c r="M8927">
        <f>MATCH(H:H,价格表!$B$4:$B$35,0)</f>
        <v>9</v>
      </c>
      <c r="N8927" s="27">
        <f>IF(J8927&lt;=0.3,INDEX(价格表!$B$4:$I$31,M8927,2),IF(AND(J8927&gt;0.3,J8927&lt;=1),INDEX(价格表!$B$4:$I$31,M8927,3),IF(AND(J8927&gt;1,J8927&lt;=2.2),INDEX(价格表!$B$4:$I$31,M8927,4),IF(AND(J8927&gt;2.2,J8927&lt;=3.3),INDEX(价格表!$B$4:$I$31,M8927,5),IF(AND(J8927&gt;3.3,J8927&lt;=4),INDEX(价格表!$B$4:$I$31,M8927,6),IF(AND(J8927&gt;4,J8927&lt;=5.5),INDEX(价格表!$B$4:$I$31,M8927,7),IF(J8927&gt;5.5,2.6+INDEX(价格表!$B$4:$I$31,M8927,8)*L8927)))))))</f>
        <v>2.15</v>
      </c>
    </row>
    <row r="8928" spans="1:14">
      <c r="A8928" s="20">
        <v>4311221729060</v>
      </c>
      <c r="B8928" s="18" t="s">
        <v>16</v>
      </c>
      <c r="C8928" s="21">
        <v>20201222</v>
      </c>
      <c r="D8928" s="21">
        <v>610538201209</v>
      </c>
      <c r="E8928" s="21" t="s">
        <v>16</v>
      </c>
      <c r="F8928" s="21">
        <v>20210101</v>
      </c>
      <c r="G8928" s="21" t="s">
        <v>17</v>
      </c>
      <c r="H8928" s="21" t="s">
        <v>18</v>
      </c>
      <c r="I8928" s="21" t="s">
        <v>145</v>
      </c>
      <c r="J8928" s="21">
        <v>1.45</v>
      </c>
      <c r="K8928" s="21" t="s">
        <v>20</v>
      </c>
      <c r="L8928">
        <f t="shared" si="161"/>
        <v>2</v>
      </c>
      <c r="M8928">
        <f>MATCH(H:H,价格表!$B$4:$B$35,0)</f>
        <v>1</v>
      </c>
      <c r="N8928" s="27">
        <f>IF(J8928&lt;=0.3,INDEX(价格表!$B$4:$I$31,M8928,2),IF(AND(J8928&gt;0.3,J8928&lt;=1),INDEX(价格表!$B$4:$I$31,M8928,3),IF(AND(J8928&gt;1,J8928&lt;=2.2),INDEX(价格表!$B$4:$I$31,M8928,4),IF(AND(J8928&gt;2.2,J8928&lt;=3.3),INDEX(价格表!$B$4:$I$31,M8928,5),IF(AND(J8928&gt;3.3,J8928&lt;=4),INDEX(价格表!$B$4:$I$31,M8928,6),IF(AND(J8928&gt;4,J8928&lt;=5.5),INDEX(价格表!$B$4:$I$31,M8928,7),IF(J8928&gt;5.5,2.6+INDEX(价格表!$B$4:$I$31,M8928,8)*L8928)))))))</f>
        <v>2.15</v>
      </c>
    </row>
    <row r="8929" spans="1:14">
      <c r="A8929" s="20">
        <v>4311221729061</v>
      </c>
      <c r="B8929" s="18" t="s">
        <v>16</v>
      </c>
      <c r="C8929" s="21">
        <v>20201222</v>
      </c>
      <c r="D8929" s="21">
        <v>610538201209</v>
      </c>
      <c r="E8929" s="21" t="s">
        <v>16</v>
      </c>
      <c r="F8929" s="21">
        <v>20210101</v>
      </c>
      <c r="G8929" s="21" t="s">
        <v>17</v>
      </c>
      <c r="H8929" s="21" t="s">
        <v>27</v>
      </c>
      <c r="I8929" s="21" t="s">
        <v>210</v>
      </c>
      <c r="J8929" s="21">
        <v>1.44</v>
      </c>
      <c r="K8929" s="21" t="s">
        <v>20</v>
      </c>
      <c r="L8929">
        <f t="shared" si="161"/>
        <v>2</v>
      </c>
      <c r="M8929">
        <f>MATCH(H:H,价格表!$B$4:$B$35,0)</f>
        <v>3</v>
      </c>
      <c r="N8929" s="27">
        <f>IF(J8929&lt;=0.3,INDEX(价格表!$B$4:$I$31,M8929,2),IF(AND(J8929&gt;0.3,J8929&lt;=1),INDEX(价格表!$B$4:$I$31,M8929,3),IF(AND(J8929&gt;1,J8929&lt;=2.2),INDEX(价格表!$B$4:$I$31,M8929,4),IF(AND(J8929&gt;2.2,J8929&lt;=3.3),INDEX(价格表!$B$4:$I$31,M8929,5),IF(AND(J8929&gt;3.3,J8929&lt;=4),INDEX(价格表!$B$4:$I$31,M8929,6),IF(AND(J8929&gt;4,J8929&lt;=5.5),INDEX(价格表!$B$4:$I$31,M8929,7),IF(J8929&gt;5.5,2.6+INDEX(价格表!$B$4:$I$31,M8929,8)*L8929)))))))</f>
        <v>2.15</v>
      </c>
    </row>
    <row r="8930" spans="1:14">
      <c r="A8930" s="20">
        <v>4311221729063</v>
      </c>
      <c r="B8930" s="18" t="s">
        <v>16</v>
      </c>
      <c r="C8930" s="21">
        <v>20201222</v>
      </c>
      <c r="D8930" s="21">
        <v>610538201209</v>
      </c>
      <c r="E8930" s="21" t="s">
        <v>16</v>
      </c>
      <c r="F8930" s="21">
        <v>20210101</v>
      </c>
      <c r="G8930" s="21" t="s">
        <v>17</v>
      </c>
      <c r="H8930" s="21" t="s">
        <v>23</v>
      </c>
      <c r="I8930" s="21" t="s">
        <v>24</v>
      </c>
      <c r="J8930" s="21">
        <v>1.44</v>
      </c>
      <c r="K8930" s="21" t="s">
        <v>20</v>
      </c>
      <c r="L8930">
        <f t="shared" si="161"/>
        <v>2</v>
      </c>
      <c r="M8930">
        <f>MATCH(H:H,价格表!$B$4:$B$35,0)</f>
        <v>15</v>
      </c>
      <c r="N8930" s="27">
        <f>IF(J8930&lt;=0.3,INDEX(价格表!$B$4:$I$31,M8930,2),IF(AND(J8930&gt;0.3,J8930&lt;=1),INDEX(价格表!$B$4:$I$31,M8930,3),IF(AND(J8930&gt;1,J8930&lt;=2.2),INDEX(价格表!$B$4:$I$31,M8930,4),IF(AND(J8930&gt;2.2,J8930&lt;=3.3),INDEX(价格表!$B$4:$I$31,M8930,5),IF(AND(J8930&gt;3.3,J8930&lt;=4),INDEX(价格表!$B$4:$I$31,M8930,6),IF(AND(J8930&gt;4,J8930&lt;=5.5),INDEX(价格表!$B$4:$I$31,M8930,7),IF(J8930&gt;5.5,2.6+INDEX(价格表!$B$4:$I$31,M8930,8)*L8930)))))))</f>
        <v>2.15</v>
      </c>
    </row>
    <row r="8931" spans="1:14">
      <c r="A8931" s="20">
        <v>4311221729064</v>
      </c>
      <c r="B8931" s="18" t="s">
        <v>16</v>
      </c>
      <c r="C8931" s="21">
        <v>20201222</v>
      </c>
      <c r="D8931" s="21">
        <v>610538201209</v>
      </c>
      <c r="E8931" s="21" t="s">
        <v>16</v>
      </c>
      <c r="F8931" s="21">
        <v>20210101</v>
      </c>
      <c r="G8931" s="21" t="s">
        <v>17</v>
      </c>
      <c r="H8931" s="21" t="s">
        <v>45</v>
      </c>
      <c r="I8931" s="21" t="s">
        <v>167</v>
      </c>
      <c r="J8931" s="21">
        <v>1.44</v>
      </c>
      <c r="K8931" s="21" t="s">
        <v>20</v>
      </c>
      <c r="L8931">
        <f t="shared" si="161"/>
        <v>2</v>
      </c>
      <c r="M8931">
        <f>MATCH(H:H,价格表!$B$4:$B$35,0)</f>
        <v>9</v>
      </c>
      <c r="N8931" s="27">
        <f>IF(J8931&lt;=0.3,INDEX(价格表!$B$4:$I$31,M8931,2),IF(AND(J8931&gt;0.3,J8931&lt;=1),INDEX(价格表!$B$4:$I$31,M8931,3),IF(AND(J8931&gt;1,J8931&lt;=2.2),INDEX(价格表!$B$4:$I$31,M8931,4),IF(AND(J8931&gt;2.2,J8931&lt;=3.3),INDEX(价格表!$B$4:$I$31,M8931,5),IF(AND(J8931&gt;3.3,J8931&lt;=4),INDEX(价格表!$B$4:$I$31,M8931,6),IF(AND(J8931&gt;4,J8931&lt;=5.5),INDEX(价格表!$B$4:$I$31,M8931,7),IF(J8931&gt;5.5,2.6+INDEX(价格表!$B$4:$I$31,M8931,8)*L8931)))))))</f>
        <v>2.15</v>
      </c>
    </row>
    <row r="8932" spans="1:14">
      <c r="A8932" s="20">
        <v>4311221730133</v>
      </c>
      <c r="B8932" s="18" t="s">
        <v>16</v>
      </c>
      <c r="C8932" s="21">
        <v>20201222</v>
      </c>
      <c r="D8932" s="21">
        <v>610538201209</v>
      </c>
      <c r="E8932" s="21" t="s">
        <v>16</v>
      </c>
      <c r="F8932" s="21">
        <v>20210101</v>
      </c>
      <c r="G8932" s="21" t="s">
        <v>17</v>
      </c>
      <c r="H8932" s="21" t="s">
        <v>39</v>
      </c>
      <c r="I8932" s="21" t="s">
        <v>81</v>
      </c>
      <c r="J8932" s="21">
        <v>1.45</v>
      </c>
      <c r="K8932" s="21" t="s">
        <v>20</v>
      </c>
      <c r="L8932">
        <f t="shared" si="161"/>
        <v>2</v>
      </c>
      <c r="M8932">
        <f>MATCH(H:H,价格表!$B$4:$B$35,0)</f>
        <v>23</v>
      </c>
      <c r="N8932" s="27">
        <f>IF(J8932&lt;=0.3,INDEX(价格表!$B$4:$I$31,M8932,2),IF(AND(J8932&gt;0.3,J8932&lt;=1),INDEX(价格表!$B$4:$I$31,M8932,3),IF(AND(J8932&gt;1,J8932&lt;=2.2),INDEX(价格表!$B$4:$I$31,M8932,4),IF(AND(J8932&gt;2.2,J8932&lt;=3.3),INDEX(价格表!$B$4:$I$31,M8932,5),IF(AND(J8932&gt;3.3,J8932&lt;=4),INDEX(价格表!$B$4:$I$31,M8932,6),IF(AND(J8932&gt;4,J8932&lt;=5.5),INDEX(价格表!$B$4:$I$31,M8932,7),IF(J8932&gt;5.5,2.6+INDEX(价格表!$B$4:$I$31,M8932,8)*L8932)))))))</f>
        <v>2.15</v>
      </c>
    </row>
    <row r="8933" spans="1:14">
      <c r="A8933" s="20">
        <v>4311221730135</v>
      </c>
      <c r="B8933" s="18" t="s">
        <v>16</v>
      </c>
      <c r="C8933" s="21">
        <v>20201222</v>
      </c>
      <c r="D8933" s="21">
        <v>610538201209</v>
      </c>
      <c r="E8933" s="21" t="s">
        <v>16</v>
      </c>
      <c r="F8933" s="21">
        <v>20210101</v>
      </c>
      <c r="G8933" s="21" t="s">
        <v>17</v>
      </c>
      <c r="H8933" s="21" t="s">
        <v>88</v>
      </c>
      <c r="I8933" s="21" t="s">
        <v>110</v>
      </c>
      <c r="J8933" s="21">
        <v>1.47</v>
      </c>
      <c r="K8933" s="21" t="s">
        <v>20</v>
      </c>
      <c r="L8933">
        <f t="shared" si="161"/>
        <v>2</v>
      </c>
      <c r="M8933">
        <f>MATCH(H:H,价格表!$B$4:$B$35,0)</f>
        <v>19</v>
      </c>
      <c r="N8933" s="27">
        <f>IF(J8933&lt;=0.3,INDEX(价格表!$B$4:$I$31,M8933,2),IF(AND(J8933&gt;0.3,J8933&lt;=1),INDEX(价格表!$B$4:$I$31,M8933,3),IF(AND(J8933&gt;1,J8933&lt;=2.2),INDEX(价格表!$B$4:$I$31,M8933,4),IF(AND(J8933&gt;2.2,J8933&lt;=3.3),INDEX(价格表!$B$4:$I$31,M8933,5),IF(AND(J8933&gt;3.3,J8933&lt;=4),INDEX(价格表!$B$4:$I$31,M8933,6),IF(AND(J8933&gt;4,J8933&lt;=5.5),INDEX(价格表!$B$4:$I$31,M8933,7),IF(J8933&gt;5.5,2.6+INDEX(价格表!$B$4:$I$31,M8933,8)*L8933)))))))</f>
        <v>2.15</v>
      </c>
    </row>
    <row r="8934" spans="1:14">
      <c r="A8934" s="20">
        <v>4311221730136</v>
      </c>
      <c r="B8934" s="18" t="s">
        <v>16</v>
      </c>
      <c r="C8934" s="21">
        <v>20201222</v>
      </c>
      <c r="D8934" s="21">
        <v>610538201209</v>
      </c>
      <c r="E8934" s="21" t="s">
        <v>16</v>
      </c>
      <c r="F8934" s="21">
        <v>20210101</v>
      </c>
      <c r="G8934" s="21" t="s">
        <v>17</v>
      </c>
      <c r="H8934" s="21" t="s">
        <v>30</v>
      </c>
      <c r="I8934" s="21" t="s">
        <v>270</v>
      </c>
      <c r="J8934" s="21">
        <v>1.48</v>
      </c>
      <c r="K8934" s="21" t="s">
        <v>20</v>
      </c>
      <c r="L8934">
        <f t="shared" si="161"/>
        <v>2</v>
      </c>
      <c r="M8934">
        <f>MATCH(H:H,价格表!$B$4:$B$35,0)</f>
        <v>16</v>
      </c>
      <c r="N8934" s="27">
        <f>IF(J8934&lt;=0.3,INDEX(价格表!$B$4:$I$31,M8934,2),IF(AND(J8934&gt;0.3,J8934&lt;=1),INDEX(价格表!$B$4:$I$31,M8934,3),IF(AND(J8934&gt;1,J8934&lt;=2.2),INDEX(价格表!$B$4:$I$31,M8934,4),IF(AND(J8934&gt;2.2,J8934&lt;=3.3),INDEX(价格表!$B$4:$I$31,M8934,5),IF(AND(J8934&gt;3.3,J8934&lt;=4),INDEX(价格表!$B$4:$I$31,M8934,6),IF(AND(J8934&gt;4,J8934&lt;=5.5),INDEX(价格表!$B$4:$I$31,M8934,7),IF(J8934&gt;5.5,2.6+INDEX(价格表!$B$4:$I$31,M8934,8)*L8934)))))))</f>
        <v>2.15</v>
      </c>
    </row>
    <row r="8935" spans="1:14">
      <c r="A8935" s="20">
        <v>4311221730138</v>
      </c>
      <c r="B8935" s="18" t="s">
        <v>16</v>
      </c>
      <c r="C8935" s="21">
        <v>20201222</v>
      </c>
      <c r="D8935" s="21">
        <v>610538201209</v>
      </c>
      <c r="E8935" s="21" t="s">
        <v>16</v>
      </c>
      <c r="F8935" s="21">
        <v>20210101</v>
      </c>
      <c r="G8935" s="21" t="s">
        <v>17</v>
      </c>
      <c r="H8935" s="21" t="s">
        <v>73</v>
      </c>
      <c r="I8935" s="21" t="s">
        <v>93</v>
      </c>
      <c r="J8935" s="21">
        <v>1.48</v>
      </c>
      <c r="K8935" s="21" t="s">
        <v>20</v>
      </c>
      <c r="L8935">
        <f t="shared" si="161"/>
        <v>2</v>
      </c>
      <c r="M8935">
        <f>MATCH(H:H,价格表!$B$4:$B$35,0)</f>
        <v>7</v>
      </c>
      <c r="N8935" s="27">
        <f>IF(J8935&lt;=0.3,INDEX(价格表!$B$4:$I$31,M8935,2),IF(AND(J8935&gt;0.3,J8935&lt;=1),INDEX(价格表!$B$4:$I$31,M8935,3),IF(AND(J8935&gt;1,J8935&lt;=2.2),INDEX(价格表!$B$4:$I$31,M8935,4),IF(AND(J8935&gt;2.2,J8935&lt;=3.3),INDEX(价格表!$B$4:$I$31,M8935,5),IF(AND(J8935&gt;3.3,J8935&lt;=4),INDEX(价格表!$B$4:$I$31,M8935,6),IF(AND(J8935&gt;4,J8935&lt;=5.5),INDEX(价格表!$B$4:$I$31,M8935,7),IF(J8935&gt;5.5,2.6+INDEX(价格表!$B$4:$I$31,M8935,8)*L8935)))))))</f>
        <v>2.15</v>
      </c>
    </row>
    <row r="8936" spans="1:14">
      <c r="A8936" s="20">
        <v>4311221730139</v>
      </c>
      <c r="B8936" s="18" t="s">
        <v>16</v>
      </c>
      <c r="C8936" s="21">
        <v>20201222</v>
      </c>
      <c r="D8936" s="21">
        <v>610538201209</v>
      </c>
      <c r="E8936" s="21" t="s">
        <v>16</v>
      </c>
      <c r="F8936" s="21">
        <v>20210101</v>
      </c>
      <c r="G8936" s="21" t="s">
        <v>17</v>
      </c>
      <c r="H8936" s="21" t="s">
        <v>45</v>
      </c>
      <c r="I8936" s="21" t="s">
        <v>48</v>
      </c>
      <c r="J8936" s="21">
        <v>1.46</v>
      </c>
      <c r="K8936" s="21" t="s">
        <v>20</v>
      </c>
      <c r="L8936">
        <f t="shared" si="161"/>
        <v>2</v>
      </c>
      <c r="M8936">
        <f>MATCH(H:H,价格表!$B$4:$B$35,0)</f>
        <v>9</v>
      </c>
      <c r="N8936" s="27">
        <f>IF(J8936&lt;=0.3,INDEX(价格表!$B$4:$I$31,M8936,2),IF(AND(J8936&gt;0.3,J8936&lt;=1),INDEX(价格表!$B$4:$I$31,M8936,3),IF(AND(J8936&gt;1,J8936&lt;=2.2),INDEX(价格表!$B$4:$I$31,M8936,4),IF(AND(J8936&gt;2.2,J8936&lt;=3.3),INDEX(价格表!$B$4:$I$31,M8936,5),IF(AND(J8936&gt;3.3,J8936&lt;=4),INDEX(价格表!$B$4:$I$31,M8936,6),IF(AND(J8936&gt;4,J8936&lt;=5.5),INDEX(价格表!$B$4:$I$31,M8936,7),IF(J8936&gt;5.5,2.6+INDEX(价格表!$B$4:$I$31,M8936,8)*L8936)))))))</f>
        <v>2.15</v>
      </c>
    </row>
    <row r="8937" spans="1:14">
      <c r="A8937" s="20">
        <v>4311221730140</v>
      </c>
      <c r="B8937" s="18" t="s">
        <v>16</v>
      </c>
      <c r="C8937" s="21">
        <v>20201222</v>
      </c>
      <c r="D8937" s="21">
        <v>610538201209</v>
      </c>
      <c r="E8937" s="21" t="s">
        <v>16</v>
      </c>
      <c r="F8937" s="21">
        <v>20210101</v>
      </c>
      <c r="G8937" s="21" t="s">
        <v>17</v>
      </c>
      <c r="H8937" s="21" t="s">
        <v>18</v>
      </c>
      <c r="I8937" s="21" t="s">
        <v>369</v>
      </c>
      <c r="J8937" s="21">
        <v>1.47</v>
      </c>
      <c r="K8937" s="21" t="s">
        <v>20</v>
      </c>
      <c r="L8937">
        <f t="shared" si="161"/>
        <v>2</v>
      </c>
      <c r="M8937">
        <f>MATCH(H:H,价格表!$B$4:$B$35,0)</f>
        <v>1</v>
      </c>
      <c r="N8937" s="27">
        <f>IF(J8937&lt;=0.3,INDEX(价格表!$B$4:$I$31,M8937,2),IF(AND(J8937&gt;0.3,J8937&lt;=1),INDEX(价格表!$B$4:$I$31,M8937,3),IF(AND(J8937&gt;1,J8937&lt;=2.2),INDEX(价格表!$B$4:$I$31,M8937,4),IF(AND(J8937&gt;2.2,J8937&lt;=3.3),INDEX(价格表!$B$4:$I$31,M8937,5),IF(AND(J8937&gt;3.3,J8937&lt;=4),INDEX(价格表!$B$4:$I$31,M8937,6),IF(AND(J8937&gt;4,J8937&lt;=5.5),INDEX(价格表!$B$4:$I$31,M8937,7),IF(J8937&gt;5.5,2.6+INDEX(价格表!$B$4:$I$31,M8937,8)*L8937)))))))</f>
        <v>2.15</v>
      </c>
    </row>
    <row r="8938" spans="1:14">
      <c r="A8938" s="20">
        <v>4311221730141</v>
      </c>
      <c r="B8938" s="18" t="s">
        <v>16</v>
      </c>
      <c r="C8938" s="21">
        <v>20201222</v>
      </c>
      <c r="D8938" s="21">
        <v>610538201209</v>
      </c>
      <c r="E8938" s="21" t="s">
        <v>16</v>
      </c>
      <c r="F8938" s="21">
        <v>20210101</v>
      </c>
      <c r="G8938" s="21" t="s">
        <v>17</v>
      </c>
      <c r="H8938" s="21" t="s">
        <v>27</v>
      </c>
      <c r="I8938" s="21" t="s">
        <v>126</v>
      </c>
      <c r="J8938" s="21">
        <v>1.44</v>
      </c>
      <c r="K8938" s="21" t="s">
        <v>20</v>
      </c>
      <c r="L8938">
        <f t="shared" si="161"/>
        <v>2</v>
      </c>
      <c r="M8938">
        <f>MATCH(H:H,价格表!$B$4:$B$35,0)</f>
        <v>3</v>
      </c>
      <c r="N8938" s="27">
        <f>IF(J8938&lt;=0.3,INDEX(价格表!$B$4:$I$31,M8938,2),IF(AND(J8938&gt;0.3,J8938&lt;=1),INDEX(价格表!$B$4:$I$31,M8938,3),IF(AND(J8938&gt;1,J8938&lt;=2.2),INDEX(价格表!$B$4:$I$31,M8938,4),IF(AND(J8938&gt;2.2,J8938&lt;=3.3),INDEX(价格表!$B$4:$I$31,M8938,5),IF(AND(J8938&gt;3.3,J8938&lt;=4),INDEX(价格表!$B$4:$I$31,M8938,6),IF(AND(J8938&gt;4,J8938&lt;=5.5),INDEX(价格表!$B$4:$I$31,M8938,7),IF(J8938&gt;5.5,2.6+INDEX(价格表!$B$4:$I$31,M8938,8)*L8938)))))))</f>
        <v>2.15</v>
      </c>
    </row>
    <row r="8939" spans="1:14">
      <c r="A8939" s="20">
        <v>4311221730142</v>
      </c>
      <c r="B8939" s="18" t="s">
        <v>16</v>
      </c>
      <c r="C8939" s="21">
        <v>20201222</v>
      </c>
      <c r="D8939" s="21">
        <v>610538201209</v>
      </c>
      <c r="E8939" s="21" t="s">
        <v>16</v>
      </c>
      <c r="F8939" s="21">
        <v>20210101</v>
      </c>
      <c r="G8939" s="21" t="s">
        <v>17</v>
      </c>
      <c r="H8939" s="21" t="s">
        <v>37</v>
      </c>
      <c r="I8939" s="21" t="s">
        <v>38</v>
      </c>
      <c r="J8939" s="21">
        <v>3.26</v>
      </c>
      <c r="K8939" s="21" t="s">
        <v>20</v>
      </c>
      <c r="L8939">
        <f t="shared" si="161"/>
        <v>4</v>
      </c>
      <c r="M8939">
        <f>MATCH(H:H,价格表!$B$4:$B$35,0)</f>
        <v>12</v>
      </c>
      <c r="N8939" s="27">
        <f>IF(J8939&lt;=0.3,INDEX(价格表!$B$4:$I$31,M8939,2),IF(AND(J8939&gt;0.3,J8939&lt;=1),INDEX(价格表!$B$4:$I$31,M8939,3),IF(AND(J8939&gt;1,J8939&lt;=2.2),INDEX(价格表!$B$4:$I$31,M8939,4),IF(AND(J8939&gt;2.2,J8939&lt;=3.3),INDEX(价格表!$B$4:$I$31,M8939,5),IF(AND(J8939&gt;3.3,J8939&lt;=4),INDEX(价格表!$B$4:$I$31,M8939,6),IF(AND(J8939&gt;4,J8939&lt;=5.5),INDEX(价格表!$B$4:$I$31,M8939,7),IF(J8939&gt;5.5,2.6+INDEX(价格表!$B$4:$I$31,M8939,8)*L8939)))))))</f>
        <v>2.5</v>
      </c>
    </row>
    <row r="8940" spans="1:14">
      <c r="A8940" s="20">
        <v>4311221736338</v>
      </c>
      <c r="B8940" s="18" t="s">
        <v>16</v>
      </c>
      <c r="C8940" s="21">
        <v>20201222</v>
      </c>
      <c r="D8940" s="21">
        <v>610538201209</v>
      </c>
      <c r="E8940" s="21" t="s">
        <v>16</v>
      </c>
      <c r="F8940" s="21">
        <v>20210101</v>
      </c>
      <c r="G8940" s="21" t="s">
        <v>17</v>
      </c>
      <c r="H8940" s="21" t="s">
        <v>68</v>
      </c>
      <c r="I8940" s="21" t="s">
        <v>140</v>
      </c>
      <c r="J8940" s="21">
        <v>1.44</v>
      </c>
      <c r="K8940" s="21" t="s">
        <v>20</v>
      </c>
      <c r="L8940">
        <f t="shared" si="161"/>
        <v>2</v>
      </c>
      <c r="M8940">
        <f>MATCH(H:H,价格表!$B$4:$B$35,0)</f>
        <v>5</v>
      </c>
      <c r="N8940" s="27">
        <f>IF(J8940&lt;=0.3,INDEX(价格表!$B$4:$I$31,M8940,2),IF(AND(J8940&gt;0.3,J8940&lt;=1),INDEX(价格表!$B$4:$I$31,M8940,3),IF(AND(J8940&gt;1,J8940&lt;=2.2),INDEX(价格表!$B$4:$I$31,M8940,4),IF(AND(J8940&gt;2.2,J8940&lt;=3.3),INDEX(价格表!$B$4:$I$31,M8940,5),IF(AND(J8940&gt;3.3,J8940&lt;=4),INDEX(价格表!$B$4:$I$31,M8940,6),IF(AND(J8940&gt;4,J8940&lt;=5.5),INDEX(价格表!$B$4:$I$31,M8940,7),IF(J8940&gt;5.5,2.6+INDEX(价格表!$B$4:$I$31,M8940,8)*L8940)))))))</f>
        <v>2.15</v>
      </c>
    </row>
    <row r="8941" spans="1:14">
      <c r="A8941" s="20">
        <v>4311221736917</v>
      </c>
      <c r="B8941" s="18" t="s">
        <v>16</v>
      </c>
      <c r="C8941" s="21">
        <v>20201222</v>
      </c>
      <c r="D8941" s="21">
        <v>610538201209</v>
      </c>
      <c r="E8941" s="21" t="s">
        <v>16</v>
      </c>
      <c r="F8941" s="21">
        <v>20210101</v>
      </c>
      <c r="G8941" s="21" t="s">
        <v>17</v>
      </c>
      <c r="H8941" s="21" t="s">
        <v>25</v>
      </c>
      <c r="I8941" s="21" t="s">
        <v>26</v>
      </c>
      <c r="J8941" s="21">
        <v>1.44</v>
      </c>
      <c r="K8941" s="21" t="s">
        <v>20</v>
      </c>
      <c r="L8941">
        <f t="shared" si="161"/>
        <v>2</v>
      </c>
      <c r="M8941">
        <f>MATCH(H:H,价格表!$B$4:$B$35,0)</f>
        <v>25</v>
      </c>
      <c r="N8941" s="27">
        <f>IF(J8941&lt;=0.3,INDEX(价格表!$B$4:$I$31,M8941,2),IF(AND(J8941&gt;0.3,J8941&lt;=1),INDEX(价格表!$B$4:$I$31,M8941,3),IF(AND(J8941&gt;1,J8941&lt;=2.2),INDEX(价格表!$B$4:$I$31,M8941,4),IF(AND(J8941&gt;2.2,J8941&lt;=3.3),INDEX(价格表!$B$4:$I$31,M8941,5),IF(AND(J8941&gt;3.3,J8941&lt;=4),INDEX(价格表!$B$4:$I$31,M8941,6),IF(AND(J8941&gt;4,J8941&lt;=5.5),INDEX(价格表!$B$4:$I$31,M8941,7),IF(J8941&gt;5.5,2.6+INDEX(价格表!$B$4:$I$31,M8941,8)*L8941)))))))</f>
        <v>2.15</v>
      </c>
    </row>
    <row r="8942" spans="1:14">
      <c r="A8942" s="20">
        <v>4311221736942</v>
      </c>
      <c r="B8942" s="18" t="s">
        <v>16</v>
      </c>
      <c r="C8942" s="21">
        <v>20201222</v>
      </c>
      <c r="D8942" s="21">
        <v>610538201209</v>
      </c>
      <c r="E8942" s="21" t="s">
        <v>16</v>
      </c>
      <c r="F8942" s="21">
        <v>20210101</v>
      </c>
      <c r="G8942" s="21" t="s">
        <v>17</v>
      </c>
      <c r="H8942" s="21" t="s">
        <v>298</v>
      </c>
      <c r="I8942" s="21" t="s">
        <v>325</v>
      </c>
      <c r="J8942" s="21">
        <v>3.28</v>
      </c>
      <c r="K8942" s="21" t="s">
        <v>20</v>
      </c>
      <c r="L8942">
        <f t="shared" si="161"/>
        <v>4</v>
      </c>
      <c r="M8942">
        <f>MATCH(H:H,价格表!$B$4:$B$35,0)</f>
        <v>29</v>
      </c>
      <c r="N8942" s="27">
        <f>L8942*8+3</f>
        <v>35</v>
      </c>
    </row>
    <row r="8943" spans="1:14">
      <c r="A8943" s="20">
        <v>4311221736943</v>
      </c>
      <c r="B8943" s="18" t="s">
        <v>16</v>
      </c>
      <c r="C8943" s="21">
        <v>20201222</v>
      </c>
      <c r="D8943" s="21">
        <v>610538201209</v>
      </c>
      <c r="E8943" s="21" t="s">
        <v>16</v>
      </c>
      <c r="F8943" s="21">
        <v>20210101</v>
      </c>
      <c r="G8943" s="21" t="s">
        <v>17</v>
      </c>
      <c r="H8943" s="21" t="s">
        <v>27</v>
      </c>
      <c r="I8943" s="21" t="s">
        <v>210</v>
      </c>
      <c r="J8943" s="21">
        <v>1.44</v>
      </c>
      <c r="K8943" s="21" t="s">
        <v>20</v>
      </c>
      <c r="L8943">
        <f t="shared" si="161"/>
        <v>2</v>
      </c>
      <c r="M8943">
        <f>MATCH(H:H,价格表!$B$4:$B$35,0)</f>
        <v>3</v>
      </c>
      <c r="N8943" s="27">
        <f>IF(J8943&lt;=0.3,INDEX(价格表!$B$4:$I$31,M8943,2),IF(AND(J8943&gt;0.3,J8943&lt;=1),INDEX(价格表!$B$4:$I$31,M8943,3),IF(AND(J8943&gt;1,J8943&lt;=2.2),INDEX(价格表!$B$4:$I$31,M8943,4),IF(AND(J8943&gt;2.2,J8943&lt;=3.3),INDEX(价格表!$B$4:$I$31,M8943,5),IF(AND(J8943&gt;3.3,J8943&lt;=4),INDEX(价格表!$B$4:$I$31,M8943,6),IF(AND(J8943&gt;4,J8943&lt;=5.5),INDEX(价格表!$B$4:$I$31,M8943,7),IF(J8943&gt;5.5,2.6+INDEX(价格表!$B$4:$I$31,M8943,8)*L8943)))))))</f>
        <v>2.15</v>
      </c>
    </row>
    <row r="8944" spans="1:14">
      <c r="A8944" s="20">
        <v>4311221736944</v>
      </c>
      <c r="B8944" s="18" t="s">
        <v>16</v>
      </c>
      <c r="C8944" s="21">
        <v>20201222</v>
      </c>
      <c r="D8944" s="21">
        <v>610538201209</v>
      </c>
      <c r="E8944" s="21" t="s">
        <v>16</v>
      </c>
      <c r="F8944" s="21">
        <v>20210101</v>
      </c>
      <c r="G8944" s="21" t="s">
        <v>17</v>
      </c>
      <c r="H8944" s="21" t="s">
        <v>66</v>
      </c>
      <c r="I8944" s="21" t="s">
        <v>142</v>
      </c>
      <c r="J8944" s="21">
        <v>1.44</v>
      </c>
      <c r="K8944" s="21" t="s">
        <v>20</v>
      </c>
      <c r="L8944">
        <f t="shared" si="161"/>
        <v>2</v>
      </c>
      <c r="M8944">
        <f>MATCH(H:H,价格表!$B$4:$B$35,0)</f>
        <v>17</v>
      </c>
      <c r="N8944" s="27">
        <f>IF(J8944&lt;=0.3,INDEX(价格表!$B$4:$I$31,M8944,2),IF(AND(J8944&gt;0.3,J8944&lt;=1),INDEX(价格表!$B$4:$I$31,M8944,3),IF(AND(J8944&gt;1,J8944&lt;=2.2),INDEX(价格表!$B$4:$I$31,M8944,4),IF(AND(J8944&gt;2.2,J8944&lt;=3.3),INDEX(价格表!$B$4:$I$31,M8944,5),IF(AND(J8944&gt;3.3,J8944&lt;=4),INDEX(价格表!$B$4:$I$31,M8944,6),IF(AND(J8944&gt;4,J8944&lt;=5.5),INDEX(价格表!$B$4:$I$31,M8944,7),IF(J8944&gt;5.5,2.6+INDEX(价格表!$B$4:$I$31,M8944,8)*L8944)))))))</f>
        <v>2.15</v>
      </c>
    </row>
    <row r="8945" spans="1:14">
      <c r="A8945" s="20">
        <v>4311221736945</v>
      </c>
      <c r="B8945" s="18" t="s">
        <v>16</v>
      </c>
      <c r="C8945" s="21">
        <v>20201222</v>
      </c>
      <c r="D8945" s="21">
        <v>610538201209</v>
      </c>
      <c r="E8945" s="21" t="s">
        <v>16</v>
      </c>
      <c r="F8945" s="21">
        <v>20210101</v>
      </c>
      <c r="G8945" s="21" t="s">
        <v>17</v>
      </c>
      <c r="H8945" s="21" t="s">
        <v>30</v>
      </c>
      <c r="I8945" s="21" t="s">
        <v>31</v>
      </c>
      <c r="J8945" s="21">
        <v>1.44</v>
      </c>
      <c r="K8945" s="21" t="s">
        <v>20</v>
      </c>
      <c r="L8945">
        <f t="shared" si="161"/>
        <v>2</v>
      </c>
      <c r="M8945">
        <f>MATCH(H:H,价格表!$B$4:$B$35,0)</f>
        <v>16</v>
      </c>
      <c r="N8945" s="27">
        <f>IF(J8945&lt;=0.3,INDEX(价格表!$B$4:$I$31,M8945,2),IF(AND(J8945&gt;0.3,J8945&lt;=1),INDEX(价格表!$B$4:$I$31,M8945,3),IF(AND(J8945&gt;1,J8945&lt;=2.2),INDEX(价格表!$B$4:$I$31,M8945,4),IF(AND(J8945&gt;2.2,J8945&lt;=3.3),INDEX(价格表!$B$4:$I$31,M8945,5),IF(AND(J8945&gt;3.3,J8945&lt;=4),INDEX(价格表!$B$4:$I$31,M8945,6),IF(AND(J8945&gt;4,J8945&lt;=5.5),INDEX(价格表!$B$4:$I$31,M8945,7),IF(J8945&gt;5.5,2.6+INDEX(价格表!$B$4:$I$31,M8945,8)*L8945)))))))</f>
        <v>2.15</v>
      </c>
    </row>
    <row r="8946" spans="1:14">
      <c r="A8946" s="20">
        <v>4311221736947</v>
      </c>
      <c r="B8946" s="18" t="s">
        <v>16</v>
      </c>
      <c r="C8946" s="21">
        <v>20201222</v>
      </c>
      <c r="D8946" s="21">
        <v>610538201209</v>
      </c>
      <c r="E8946" s="21" t="s">
        <v>16</v>
      </c>
      <c r="F8946" s="21">
        <v>20210101</v>
      </c>
      <c r="G8946" s="21" t="s">
        <v>17</v>
      </c>
      <c r="H8946" s="21" t="s">
        <v>37</v>
      </c>
      <c r="I8946" s="21" t="s">
        <v>243</v>
      </c>
      <c r="J8946" s="21">
        <v>1.44</v>
      </c>
      <c r="K8946" s="21" t="s">
        <v>20</v>
      </c>
      <c r="L8946">
        <f t="shared" si="161"/>
        <v>2</v>
      </c>
      <c r="M8946">
        <f>MATCH(H:H,价格表!$B$4:$B$35,0)</f>
        <v>12</v>
      </c>
      <c r="N8946" s="27">
        <f>IF(J8946&lt;=0.3,INDEX(价格表!$B$4:$I$31,M8946,2),IF(AND(J8946&gt;0.3,J8946&lt;=1),INDEX(价格表!$B$4:$I$31,M8946,3),IF(AND(J8946&gt;1,J8946&lt;=2.2),INDEX(价格表!$B$4:$I$31,M8946,4),IF(AND(J8946&gt;2.2,J8946&lt;=3.3),INDEX(价格表!$B$4:$I$31,M8946,5),IF(AND(J8946&gt;3.3,J8946&lt;=4),INDEX(价格表!$B$4:$I$31,M8946,6),IF(AND(J8946&gt;4,J8946&lt;=5.5),INDEX(价格表!$B$4:$I$31,M8946,7),IF(J8946&gt;5.5,2.6+INDEX(价格表!$B$4:$I$31,M8946,8)*L8946)))))))</f>
        <v>2.15</v>
      </c>
    </row>
    <row r="8947" spans="1:14">
      <c r="A8947" s="20">
        <v>4311221736948</v>
      </c>
      <c r="B8947" s="18" t="s">
        <v>16</v>
      </c>
      <c r="C8947" s="21">
        <v>20201222</v>
      </c>
      <c r="D8947" s="21">
        <v>610538201209</v>
      </c>
      <c r="E8947" s="21" t="s">
        <v>16</v>
      </c>
      <c r="F8947" s="21">
        <v>20210101</v>
      </c>
      <c r="G8947" s="21" t="s">
        <v>17</v>
      </c>
      <c r="H8947" s="21" t="s">
        <v>82</v>
      </c>
      <c r="I8947" s="21" t="s">
        <v>83</v>
      </c>
      <c r="J8947" s="21">
        <v>1.44</v>
      </c>
      <c r="K8947" s="21" t="s">
        <v>20</v>
      </c>
      <c r="L8947">
        <f t="shared" si="161"/>
        <v>2</v>
      </c>
      <c r="M8947">
        <f>MATCH(H:H,价格表!$B$4:$B$35,0)</f>
        <v>2</v>
      </c>
      <c r="N8947" s="27">
        <f>IF(J8947&lt;=0.3,INDEX(价格表!$B$4:$I$31,M8947,2),IF(AND(J8947&gt;0.3,J8947&lt;=1),INDEX(价格表!$B$4:$I$31,M8947,3),IF(AND(J8947&gt;1,J8947&lt;=2.2),INDEX(价格表!$B$4:$I$31,M8947,4),IF(AND(J8947&gt;2.2,J8947&lt;=3.3),INDEX(价格表!$B$4:$I$31,M8947,5),IF(AND(J8947&gt;3.3,J8947&lt;=4),INDEX(价格表!$B$4:$I$31,M8947,6),IF(AND(J8947&gt;4,J8947&lt;=5.5),INDEX(价格表!$B$4:$I$31,M8947,7),IF(J8947&gt;5.5,2.6+INDEX(价格表!$B$4:$I$31,M8947,8)*L8947)))))))</f>
        <v>2.15</v>
      </c>
    </row>
    <row r="8948" spans="1:14">
      <c r="A8948" s="20">
        <v>4311221736949</v>
      </c>
      <c r="B8948" s="18" t="s">
        <v>16</v>
      </c>
      <c r="C8948" s="21">
        <v>20201222</v>
      </c>
      <c r="D8948" s="21">
        <v>610538201209</v>
      </c>
      <c r="E8948" s="21" t="s">
        <v>16</v>
      </c>
      <c r="F8948" s="21">
        <v>20210101</v>
      </c>
      <c r="G8948" s="21" t="s">
        <v>17</v>
      </c>
      <c r="H8948" s="21" t="s">
        <v>88</v>
      </c>
      <c r="I8948" s="21" t="s">
        <v>101</v>
      </c>
      <c r="J8948" s="21">
        <v>1.44</v>
      </c>
      <c r="K8948" s="21" t="s">
        <v>20</v>
      </c>
      <c r="L8948">
        <f t="shared" si="161"/>
        <v>2</v>
      </c>
      <c r="M8948">
        <f>MATCH(H:H,价格表!$B$4:$B$35,0)</f>
        <v>19</v>
      </c>
      <c r="N8948" s="27">
        <f>IF(J8948&lt;=0.3,INDEX(价格表!$B$4:$I$31,M8948,2),IF(AND(J8948&gt;0.3,J8948&lt;=1),INDEX(价格表!$B$4:$I$31,M8948,3),IF(AND(J8948&gt;1,J8948&lt;=2.2),INDEX(价格表!$B$4:$I$31,M8948,4),IF(AND(J8948&gt;2.2,J8948&lt;=3.3),INDEX(价格表!$B$4:$I$31,M8948,5),IF(AND(J8948&gt;3.3,J8948&lt;=4),INDEX(价格表!$B$4:$I$31,M8948,6),IF(AND(J8948&gt;4,J8948&lt;=5.5),INDEX(价格表!$B$4:$I$31,M8948,7),IF(J8948&gt;5.5,2.6+INDEX(价格表!$B$4:$I$31,M8948,8)*L8948)))))))</f>
        <v>2.15</v>
      </c>
    </row>
    <row r="8949" spans="1:14">
      <c r="A8949" s="20">
        <v>4311221736951</v>
      </c>
      <c r="B8949" s="18" t="s">
        <v>16</v>
      </c>
      <c r="C8949" s="21">
        <v>20201222</v>
      </c>
      <c r="D8949" s="21">
        <v>610538201209</v>
      </c>
      <c r="E8949" s="21" t="s">
        <v>16</v>
      </c>
      <c r="F8949" s="21">
        <v>20210101</v>
      </c>
      <c r="G8949" s="21" t="s">
        <v>17</v>
      </c>
      <c r="H8949" s="21" t="s">
        <v>27</v>
      </c>
      <c r="I8949" s="21" t="s">
        <v>211</v>
      </c>
      <c r="J8949" s="21">
        <v>3.28</v>
      </c>
      <c r="K8949" s="21" t="s">
        <v>20</v>
      </c>
      <c r="L8949">
        <f t="shared" si="161"/>
        <v>4</v>
      </c>
      <c r="M8949">
        <f>MATCH(H:H,价格表!$B$4:$B$35,0)</f>
        <v>3</v>
      </c>
      <c r="N8949" s="27">
        <f>IF(J8949&lt;=0.3,INDEX(价格表!$B$4:$I$31,M8949,2),IF(AND(J8949&gt;0.3,J8949&lt;=1),INDEX(价格表!$B$4:$I$31,M8949,3),IF(AND(J8949&gt;1,J8949&lt;=2.2),INDEX(价格表!$B$4:$I$31,M8949,4),IF(AND(J8949&gt;2.2,J8949&lt;=3.3),INDEX(价格表!$B$4:$I$31,M8949,5),IF(AND(J8949&gt;3.3,J8949&lt;=4),INDEX(价格表!$B$4:$I$31,M8949,6),IF(AND(J8949&gt;4,J8949&lt;=5.5),INDEX(价格表!$B$4:$I$31,M8949,7),IF(J8949&gt;5.5,2.6+INDEX(价格表!$B$4:$I$31,M8949,8)*L8949)))))))</f>
        <v>2.5</v>
      </c>
    </row>
    <row r="8950" spans="1:14">
      <c r="A8950" s="20">
        <v>4311221737353</v>
      </c>
      <c r="B8950" s="18" t="s">
        <v>16</v>
      </c>
      <c r="C8950" s="21">
        <v>20201222</v>
      </c>
      <c r="D8950" s="21">
        <v>610538201209</v>
      </c>
      <c r="E8950" s="21" t="s">
        <v>16</v>
      </c>
      <c r="F8950" s="21">
        <v>20210101</v>
      </c>
      <c r="G8950" s="21" t="s">
        <v>17</v>
      </c>
      <c r="H8950" s="21" t="s">
        <v>27</v>
      </c>
      <c r="I8950" s="21" t="s">
        <v>134</v>
      </c>
      <c r="J8950" s="21">
        <v>1.44</v>
      </c>
      <c r="K8950" s="21" t="s">
        <v>20</v>
      </c>
      <c r="L8950">
        <f t="shared" si="161"/>
        <v>2</v>
      </c>
      <c r="M8950">
        <f>MATCH(H:H,价格表!$B$4:$B$35,0)</f>
        <v>3</v>
      </c>
      <c r="N8950" s="27">
        <f>IF(J8950&lt;=0.3,INDEX(价格表!$B$4:$I$31,M8950,2),IF(AND(J8950&gt;0.3,J8950&lt;=1),INDEX(价格表!$B$4:$I$31,M8950,3),IF(AND(J8950&gt;1,J8950&lt;=2.2),INDEX(价格表!$B$4:$I$31,M8950,4),IF(AND(J8950&gt;2.2,J8950&lt;=3.3),INDEX(价格表!$B$4:$I$31,M8950,5),IF(AND(J8950&gt;3.3,J8950&lt;=4),INDEX(价格表!$B$4:$I$31,M8950,6),IF(AND(J8950&gt;4,J8950&lt;=5.5),INDEX(价格表!$B$4:$I$31,M8950,7),IF(J8950&gt;5.5,2.6+INDEX(价格表!$B$4:$I$31,M8950,8)*L8950)))))))</f>
        <v>2.15</v>
      </c>
    </row>
    <row r="8951" spans="1:14">
      <c r="A8951" s="20">
        <v>4311221737441</v>
      </c>
      <c r="B8951" s="18" t="s">
        <v>16</v>
      </c>
      <c r="C8951" s="21">
        <v>20201222</v>
      </c>
      <c r="D8951" s="21">
        <v>610538201209</v>
      </c>
      <c r="E8951" s="21" t="s">
        <v>16</v>
      </c>
      <c r="F8951" s="21">
        <v>20210101</v>
      </c>
      <c r="G8951" s="21" t="s">
        <v>17</v>
      </c>
      <c r="H8951" s="21" t="s">
        <v>23</v>
      </c>
      <c r="I8951" s="21" t="s">
        <v>258</v>
      </c>
      <c r="J8951" s="21">
        <v>1.44</v>
      </c>
      <c r="K8951" s="21" t="s">
        <v>20</v>
      </c>
      <c r="L8951">
        <f t="shared" si="161"/>
        <v>2</v>
      </c>
      <c r="M8951">
        <f>MATCH(H:H,价格表!$B$4:$B$35,0)</f>
        <v>15</v>
      </c>
      <c r="N8951" s="27">
        <f>IF(J8951&lt;=0.3,INDEX(价格表!$B$4:$I$31,M8951,2),IF(AND(J8951&gt;0.3,J8951&lt;=1),INDEX(价格表!$B$4:$I$31,M8951,3),IF(AND(J8951&gt;1,J8951&lt;=2.2),INDEX(价格表!$B$4:$I$31,M8951,4),IF(AND(J8951&gt;2.2,J8951&lt;=3.3),INDEX(价格表!$B$4:$I$31,M8951,5),IF(AND(J8951&gt;3.3,J8951&lt;=4),INDEX(价格表!$B$4:$I$31,M8951,6),IF(AND(J8951&gt;4,J8951&lt;=5.5),INDEX(价格表!$B$4:$I$31,M8951,7),IF(J8951&gt;5.5,2.6+INDEX(价格表!$B$4:$I$31,M8951,8)*L8951)))))))</f>
        <v>2.15</v>
      </c>
    </row>
    <row r="8952" spans="1:14">
      <c r="A8952" s="20">
        <v>4311221737442</v>
      </c>
      <c r="B8952" s="18" t="s">
        <v>16</v>
      </c>
      <c r="C8952" s="21">
        <v>20201222</v>
      </c>
      <c r="D8952" s="21">
        <v>610538201209</v>
      </c>
      <c r="E8952" s="21" t="s">
        <v>16</v>
      </c>
      <c r="F8952" s="21">
        <v>20210101</v>
      </c>
      <c r="G8952" s="21" t="s">
        <v>17</v>
      </c>
      <c r="H8952" s="21" t="s">
        <v>68</v>
      </c>
      <c r="I8952" s="21" t="s">
        <v>69</v>
      </c>
      <c r="J8952" s="21">
        <v>1.47</v>
      </c>
      <c r="K8952" s="21" t="s">
        <v>20</v>
      </c>
      <c r="L8952">
        <f t="shared" si="161"/>
        <v>2</v>
      </c>
      <c r="M8952">
        <f>MATCH(H:H,价格表!$B$4:$B$35,0)</f>
        <v>5</v>
      </c>
      <c r="N8952" s="27">
        <f>IF(J8952&lt;=0.3,INDEX(价格表!$B$4:$I$31,M8952,2),IF(AND(J8952&gt;0.3,J8952&lt;=1),INDEX(价格表!$B$4:$I$31,M8952,3),IF(AND(J8952&gt;1,J8952&lt;=2.2),INDEX(价格表!$B$4:$I$31,M8952,4),IF(AND(J8952&gt;2.2,J8952&lt;=3.3),INDEX(价格表!$B$4:$I$31,M8952,5),IF(AND(J8952&gt;3.3,J8952&lt;=4),INDEX(价格表!$B$4:$I$31,M8952,6),IF(AND(J8952&gt;4,J8952&lt;=5.5),INDEX(价格表!$B$4:$I$31,M8952,7),IF(J8952&gt;5.5,2.6+INDEX(价格表!$B$4:$I$31,M8952,8)*L8952)))))))</f>
        <v>2.15</v>
      </c>
    </row>
    <row r="8953" spans="1:14">
      <c r="A8953" s="20">
        <v>4311221737443</v>
      </c>
      <c r="B8953" s="18" t="s">
        <v>16</v>
      </c>
      <c r="C8953" s="21">
        <v>20201222</v>
      </c>
      <c r="D8953" s="21">
        <v>610538201209</v>
      </c>
      <c r="E8953" s="21" t="s">
        <v>16</v>
      </c>
      <c r="F8953" s="21">
        <v>20210101</v>
      </c>
      <c r="G8953" s="21" t="s">
        <v>17</v>
      </c>
      <c r="H8953" s="21" t="s">
        <v>21</v>
      </c>
      <c r="I8953" s="21" t="s">
        <v>205</v>
      </c>
      <c r="J8953" s="21">
        <v>1.45</v>
      </c>
      <c r="K8953" s="21" t="s">
        <v>20</v>
      </c>
      <c r="L8953">
        <f t="shared" si="161"/>
        <v>2</v>
      </c>
      <c r="M8953">
        <f>MATCH(H:H,价格表!$B$4:$B$35,0)</f>
        <v>20</v>
      </c>
      <c r="N8953" s="27">
        <f>IF(J8953&lt;=0.3,INDEX(价格表!$B$4:$I$31,M8953,2),IF(AND(J8953&gt;0.3,J8953&lt;=1),INDEX(价格表!$B$4:$I$31,M8953,3),IF(AND(J8953&gt;1,J8953&lt;=2.2),INDEX(价格表!$B$4:$I$31,M8953,4),IF(AND(J8953&gt;2.2,J8953&lt;=3.3),INDEX(价格表!$B$4:$I$31,M8953,5),IF(AND(J8953&gt;3.3,J8953&lt;=4),INDEX(价格表!$B$4:$I$31,M8953,6),IF(AND(J8953&gt;4,J8953&lt;=5.5),INDEX(价格表!$B$4:$I$31,M8953,7),IF(J8953&gt;5.5,2.6+INDEX(价格表!$B$4:$I$31,M8953,8)*L8953)))))))</f>
        <v>2.15</v>
      </c>
    </row>
    <row r="8954" spans="1:14">
      <c r="A8954" s="20">
        <v>4311221737444</v>
      </c>
      <c r="B8954" s="18" t="s">
        <v>16</v>
      </c>
      <c r="C8954" s="21">
        <v>20201222</v>
      </c>
      <c r="D8954" s="21">
        <v>610538201209</v>
      </c>
      <c r="E8954" s="21" t="s">
        <v>16</v>
      </c>
      <c r="F8954" s="21">
        <v>20210101</v>
      </c>
      <c r="G8954" s="21" t="s">
        <v>17</v>
      </c>
      <c r="H8954" s="21" t="s">
        <v>66</v>
      </c>
      <c r="I8954" s="21" t="s">
        <v>142</v>
      </c>
      <c r="J8954" s="21">
        <v>1.47</v>
      </c>
      <c r="K8954" s="21" t="s">
        <v>20</v>
      </c>
      <c r="L8954">
        <f t="shared" si="161"/>
        <v>2</v>
      </c>
      <c r="M8954">
        <f>MATCH(H:H,价格表!$B$4:$B$35,0)</f>
        <v>17</v>
      </c>
      <c r="N8954" s="27">
        <f>IF(J8954&lt;=0.3,INDEX(价格表!$B$4:$I$31,M8954,2),IF(AND(J8954&gt;0.3,J8954&lt;=1),INDEX(价格表!$B$4:$I$31,M8954,3),IF(AND(J8954&gt;1,J8954&lt;=2.2),INDEX(价格表!$B$4:$I$31,M8954,4),IF(AND(J8954&gt;2.2,J8954&lt;=3.3),INDEX(价格表!$B$4:$I$31,M8954,5),IF(AND(J8954&gt;3.3,J8954&lt;=4),INDEX(价格表!$B$4:$I$31,M8954,6),IF(AND(J8954&gt;4,J8954&lt;=5.5),INDEX(价格表!$B$4:$I$31,M8954,7),IF(J8954&gt;5.5,2.6+INDEX(价格表!$B$4:$I$31,M8954,8)*L8954)))))))</f>
        <v>2.15</v>
      </c>
    </row>
    <row r="8955" spans="1:14">
      <c r="A8955" s="20">
        <v>4311221737445</v>
      </c>
      <c r="B8955" s="18" t="s">
        <v>16</v>
      </c>
      <c r="C8955" s="21">
        <v>20201222</v>
      </c>
      <c r="D8955" s="21">
        <v>610538201209</v>
      </c>
      <c r="E8955" s="21" t="s">
        <v>16</v>
      </c>
      <c r="F8955" s="21">
        <v>20210101</v>
      </c>
      <c r="G8955" s="21" t="s">
        <v>17</v>
      </c>
      <c r="H8955" s="21" t="s">
        <v>21</v>
      </c>
      <c r="I8955" s="21" t="s">
        <v>204</v>
      </c>
      <c r="J8955" s="21">
        <v>1.66</v>
      </c>
      <c r="K8955" s="21" t="s">
        <v>20</v>
      </c>
      <c r="L8955">
        <f t="shared" si="161"/>
        <v>2</v>
      </c>
      <c r="M8955">
        <f>MATCH(H:H,价格表!$B$4:$B$35,0)</f>
        <v>20</v>
      </c>
      <c r="N8955" s="27">
        <f>IF(J8955&lt;=0.3,INDEX(价格表!$B$4:$I$31,M8955,2),IF(AND(J8955&gt;0.3,J8955&lt;=1),INDEX(价格表!$B$4:$I$31,M8955,3),IF(AND(J8955&gt;1,J8955&lt;=2.2),INDEX(价格表!$B$4:$I$31,M8955,4),IF(AND(J8955&gt;2.2,J8955&lt;=3.3),INDEX(价格表!$B$4:$I$31,M8955,5),IF(AND(J8955&gt;3.3,J8955&lt;=4),INDEX(价格表!$B$4:$I$31,M8955,6),IF(AND(J8955&gt;4,J8955&lt;=5.5),INDEX(价格表!$B$4:$I$31,M8955,7),IF(J8955&gt;5.5,2.6+INDEX(价格表!$B$4:$I$31,M8955,8)*L8955)))))))</f>
        <v>2.15</v>
      </c>
    </row>
    <row r="8956" spans="1:14">
      <c r="A8956" s="20">
        <v>4311221737446</v>
      </c>
      <c r="B8956" s="18" t="s">
        <v>16</v>
      </c>
      <c r="C8956" s="21">
        <v>20201222</v>
      </c>
      <c r="D8956" s="21">
        <v>610538201209</v>
      </c>
      <c r="E8956" s="21" t="s">
        <v>16</v>
      </c>
      <c r="F8956" s="21">
        <v>20210101</v>
      </c>
      <c r="G8956" s="21" t="s">
        <v>17</v>
      </c>
      <c r="H8956" s="21" t="s">
        <v>27</v>
      </c>
      <c r="I8956" s="21" t="s">
        <v>210</v>
      </c>
      <c r="J8956" s="21">
        <v>1.48</v>
      </c>
      <c r="K8956" s="21" t="s">
        <v>20</v>
      </c>
      <c r="L8956">
        <f t="shared" si="161"/>
        <v>2</v>
      </c>
      <c r="M8956">
        <f>MATCH(H:H,价格表!$B$4:$B$35,0)</f>
        <v>3</v>
      </c>
      <c r="N8956" s="27">
        <f>IF(J8956&lt;=0.3,INDEX(价格表!$B$4:$I$31,M8956,2),IF(AND(J8956&gt;0.3,J8956&lt;=1),INDEX(价格表!$B$4:$I$31,M8956,3),IF(AND(J8956&gt;1,J8956&lt;=2.2),INDEX(价格表!$B$4:$I$31,M8956,4),IF(AND(J8956&gt;2.2,J8956&lt;=3.3),INDEX(价格表!$B$4:$I$31,M8956,5),IF(AND(J8956&gt;3.3,J8956&lt;=4),INDEX(价格表!$B$4:$I$31,M8956,6),IF(AND(J8956&gt;4,J8956&lt;=5.5),INDEX(价格表!$B$4:$I$31,M8956,7),IF(J8956&gt;5.5,2.6+INDEX(价格表!$B$4:$I$31,M8956,8)*L8956)))))))</f>
        <v>2.15</v>
      </c>
    </row>
    <row r="8957" spans="1:14">
      <c r="A8957" s="20">
        <v>4311221737447</v>
      </c>
      <c r="B8957" s="18" t="s">
        <v>16</v>
      </c>
      <c r="C8957" s="21">
        <v>20201222</v>
      </c>
      <c r="D8957" s="21">
        <v>610538201209</v>
      </c>
      <c r="E8957" s="21" t="s">
        <v>16</v>
      </c>
      <c r="F8957" s="21">
        <v>20210101</v>
      </c>
      <c r="G8957" s="21" t="s">
        <v>17</v>
      </c>
      <c r="H8957" s="21" t="s">
        <v>27</v>
      </c>
      <c r="I8957" s="21" t="s">
        <v>28</v>
      </c>
      <c r="J8957" s="21">
        <v>1.45</v>
      </c>
      <c r="K8957" s="21" t="s">
        <v>20</v>
      </c>
      <c r="L8957">
        <f t="shared" si="161"/>
        <v>2</v>
      </c>
      <c r="M8957">
        <f>MATCH(H:H,价格表!$B$4:$B$35,0)</f>
        <v>3</v>
      </c>
      <c r="N8957" s="27">
        <f>IF(J8957&lt;=0.3,INDEX(价格表!$B$4:$I$31,M8957,2),IF(AND(J8957&gt;0.3,J8957&lt;=1),INDEX(价格表!$B$4:$I$31,M8957,3),IF(AND(J8957&gt;1,J8957&lt;=2.2),INDEX(价格表!$B$4:$I$31,M8957,4),IF(AND(J8957&gt;2.2,J8957&lt;=3.3),INDEX(价格表!$B$4:$I$31,M8957,5),IF(AND(J8957&gt;3.3,J8957&lt;=4),INDEX(价格表!$B$4:$I$31,M8957,6),IF(AND(J8957&gt;4,J8957&lt;=5.5),INDEX(价格表!$B$4:$I$31,M8957,7),IF(J8957&gt;5.5,2.6+INDEX(价格表!$B$4:$I$31,M8957,8)*L8957)))))))</f>
        <v>2.15</v>
      </c>
    </row>
    <row r="8958" spans="1:14">
      <c r="A8958" s="20">
        <v>4311221737448</v>
      </c>
      <c r="B8958" s="18" t="s">
        <v>16</v>
      </c>
      <c r="C8958" s="21">
        <v>20201222</v>
      </c>
      <c r="D8958" s="21">
        <v>610538201209</v>
      </c>
      <c r="E8958" s="21" t="s">
        <v>16</v>
      </c>
      <c r="F8958" s="21">
        <v>20210101</v>
      </c>
      <c r="G8958" s="21" t="s">
        <v>17</v>
      </c>
      <c r="H8958" s="21" t="s">
        <v>18</v>
      </c>
      <c r="I8958" s="21" t="s">
        <v>139</v>
      </c>
      <c r="J8958" s="21">
        <v>1.45</v>
      </c>
      <c r="K8958" s="21" t="s">
        <v>20</v>
      </c>
      <c r="L8958">
        <f t="shared" si="161"/>
        <v>2</v>
      </c>
      <c r="M8958">
        <f>MATCH(H:H,价格表!$B$4:$B$35,0)</f>
        <v>1</v>
      </c>
      <c r="N8958" s="27">
        <f>IF(J8958&lt;=0.3,INDEX(价格表!$B$4:$I$31,M8958,2),IF(AND(J8958&gt;0.3,J8958&lt;=1),INDEX(价格表!$B$4:$I$31,M8958,3),IF(AND(J8958&gt;1,J8958&lt;=2.2),INDEX(价格表!$B$4:$I$31,M8958,4),IF(AND(J8958&gt;2.2,J8958&lt;=3.3),INDEX(价格表!$B$4:$I$31,M8958,5),IF(AND(J8958&gt;3.3,J8958&lt;=4),INDEX(价格表!$B$4:$I$31,M8958,6),IF(AND(J8958&gt;4,J8958&lt;=5.5),INDEX(价格表!$B$4:$I$31,M8958,7),IF(J8958&gt;5.5,2.6+INDEX(价格表!$B$4:$I$31,M8958,8)*L8958)))))))</f>
        <v>2.15</v>
      </c>
    </row>
    <row r="8959" spans="1:14">
      <c r="A8959" s="20">
        <v>4311221737449</v>
      </c>
      <c r="B8959" s="18" t="s">
        <v>16</v>
      </c>
      <c r="C8959" s="21">
        <v>20201222</v>
      </c>
      <c r="D8959" s="21">
        <v>610538201209</v>
      </c>
      <c r="E8959" s="21" t="s">
        <v>16</v>
      </c>
      <c r="F8959" s="21">
        <v>20210101</v>
      </c>
      <c r="G8959" s="21" t="s">
        <v>17</v>
      </c>
      <c r="H8959" s="21" t="s">
        <v>37</v>
      </c>
      <c r="I8959" s="21" t="s">
        <v>243</v>
      </c>
      <c r="J8959" s="21">
        <v>1.48</v>
      </c>
      <c r="K8959" s="21" t="s">
        <v>20</v>
      </c>
      <c r="L8959">
        <f t="shared" si="161"/>
        <v>2</v>
      </c>
      <c r="M8959">
        <f>MATCH(H:H,价格表!$B$4:$B$35,0)</f>
        <v>12</v>
      </c>
      <c r="N8959" s="27">
        <f>IF(J8959&lt;=0.3,INDEX(价格表!$B$4:$I$31,M8959,2),IF(AND(J8959&gt;0.3,J8959&lt;=1),INDEX(价格表!$B$4:$I$31,M8959,3),IF(AND(J8959&gt;1,J8959&lt;=2.2),INDEX(价格表!$B$4:$I$31,M8959,4),IF(AND(J8959&gt;2.2,J8959&lt;=3.3),INDEX(价格表!$B$4:$I$31,M8959,5),IF(AND(J8959&gt;3.3,J8959&lt;=4),INDEX(价格表!$B$4:$I$31,M8959,6),IF(AND(J8959&gt;4,J8959&lt;=5.5),INDEX(价格表!$B$4:$I$31,M8959,7),IF(J8959&gt;5.5,2.6+INDEX(价格表!$B$4:$I$31,M8959,8)*L8959)))))))</f>
        <v>2.15</v>
      </c>
    </row>
    <row r="8960" spans="1:14">
      <c r="A8960" s="20">
        <v>4311221737450</v>
      </c>
      <c r="B8960" s="18" t="s">
        <v>16</v>
      </c>
      <c r="C8960" s="21">
        <v>20201222</v>
      </c>
      <c r="D8960" s="21">
        <v>610538201209</v>
      </c>
      <c r="E8960" s="21" t="s">
        <v>16</v>
      </c>
      <c r="F8960" s="21">
        <v>20210101</v>
      </c>
      <c r="G8960" s="21" t="s">
        <v>17</v>
      </c>
      <c r="H8960" s="21" t="s">
        <v>23</v>
      </c>
      <c r="I8960" s="21" t="s">
        <v>190</v>
      </c>
      <c r="J8960" s="21">
        <v>1.44</v>
      </c>
      <c r="K8960" s="21" t="s">
        <v>20</v>
      </c>
      <c r="L8960">
        <f t="shared" si="161"/>
        <v>2</v>
      </c>
      <c r="M8960">
        <f>MATCH(H:H,价格表!$B$4:$B$35,0)</f>
        <v>15</v>
      </c>
      <c r="N8960" s="27">
        <f>IF(J8960&lt;=0.3,INDEX(价格表!$B$4:$I$31,M8960,2),IF(AND(J8960&gt;0.3,J8960&lt;=1),INDEX(价格表!$B$4:$I$31,M8960,3),IF(AND(J8960&gt;1,J8960&lt;=2.2),INDEX(价格表!$B$4:$I$31,M8960,4),IF(AND(J8960&gt;2.2,J8960&lt;=3.3),INDEX(价格表!$B$4:$I$31,M8960,5),IF(AND(J8960&gt;3.3,J8960&lt;=4),INDEX(价格表!$B$4:$I$31,M8960,6),IF(AND(J8960&gt;4,J8960&lt;=5.5),INDEX(价格表!$B$4:$I$31,M8960,7),IF(J8960&gt;5.5,2.6+INDEX(价格表!$B$4:$I$31,M8960,8)*L8960)))))))</f>
        <v>2.15</v>
      </c>
    </row>
    <row r="8961" spans="1:14">
      <c r="A8961" s="20">
        <v>4311221737878</v>
      </c>
      <c r="B8961" s="18" t="s">
        <v>16</v>
      </c>
      <c r="C8961" s="21">
        <v>20201222</v>
      </c>
      <c r="D8961" s="21">
        <v>610538201209</v>
      </c>
      <c r="E8961" s="21" t="s">
        <v>16</v>
      </c>
      <c r="F8961" s="21">
        <v>20210101</v>
      </c>
      <c r="G8961" s="21" t="s">
        <v>17</v>
      </c>
      <c r="H8961" s="21" t="s">
        <v>18</v>
      </c>
      <c r="I8961" s="21" t="s">
        <v>168</v>
      </c>
      <c r="J8961" s="21">
        <v>1.45</v>
      </c>
      <c r="K8961" s="21" t="s">
        <v>20</v>
      </c>
      <c r="L8961">
        <f t="shared" si="161"/>
        <v>2</v>
      </c>
      <c r="M8961">
        <f>MATCH(H:H,价格表!$B$4:$B$35,0)</f>
        <v>1</v>
      </c>
      <c r="N8961" s="27">
        <f>IF(J8961&lt;=0.3,INDEX(价格表!$B$4:$I$31,M8961,2),IF(AND(J8961&gt;0.3,J8961&lt;=1),INDEX(价格表!$B$4:$I$31,M8961,3),IF(AND(J8961&gt;1,J8961&lt;=2.2),INDEX(价格表!$B$4:$I$31,M8961,4),IF(AND(J8961&gt;2.2,J8961&lt;=3.3),INDEX(价格表!$B$4:$I$31,M8961,5),IF(AND(J8961&gt;3.3,J8961&lt;=4),INDEX(价格表!$B$4:$I$31,M8961,6),IF(AND(J8961&gt;4,J8961&lt;=5.5),INDEX(价格表!$B$4:$I$31,M8961,7),IF(J8961&gt;5.5,2.6+INDEX(价格表!$B$4:$I$31,M8961,8)*L8961)))))))</f>
        <v>2.15</v>
      </c>
    </row>
    <row r="8962" spans="1:14">
      <c r="A8962" s="20">
        <v>4311221738453</v>
      </c>
      <c r="B8962" s="18" t="s">
        <v>16</v>
      </c>
      <c r="C8962" s="21">
        <v>20201222</v>
      </c>
      <c r="D8962" s="21">
        <v>610538201209</v>
      </c>
      <c r="E8962" s="21" t="s">
        <v>16</v>
      </c>
      <c r="F8962" s="21">
        <v>20210101</v>
      </c>
      <c r="G8962" s="21" t="s">
        <v>17</v>
      </c>
      <c r="H8962" s="21" t="s">
        <v>21</v>
      </c>
      <c r="I8962" s="21" t="s">
        <v>205</v>
      </c>
      <c r="J8962" s="21">
        <v>1.49</v>
      </c>
      <c r="K8962" s="21" t="s">
        <v>20</v>
      </c>
      <c r="L8962">
        <f t="shared" si="161"/>
        <v>2</v>
      </c>
      <c r="M8962">
        <f>MATCH(H:H,价格表!$B$4:$B$35,0)</f>
        <v>20</v>
      </c>
      <c r="N8962" s="27">
        <f>IF(J8962&lt;=0.3,INDEX(价格表!$B$4:$I$31,M8962,2),IF(AND(J8962&gt;0.3,J8962&lt;=1),INDEX(价格表!$B$4:$I$31,M8962,3),IF(AND(J8962&gt;1,J8962&lt;=2.2),INDEX(价格表!$B$4:$I$31,M8962,4),IF(AND(J8962&gt;2.2,J8962&lt;=3.3),INDEX(价格表!$B$4:$I$31,M8962,5),IF(AND(J8962&gt;3.3,J8962&lt;=4),INDEX(价格表!$B$4:$I$31,M8962,6),IF(AND(J8962&gt;4,J8962&lt;=5.5),INDEX(价格表!$B$4:$I$31,M8962,7),IF(J8962&gt;5.5,2.6+INDEX(价格表!$B$4:$I$31,M8962,8)*L8962)))))))</f>
        <v>2.15</v>
      </c>
    </row>
    <row r="8963" spans="1:14">
      <c r="A8963" s="20">
        <v>4311221739264</v>
      </c>
      <c r="B8963" s="18" t="s">
        <v>16</v>
      </c>
      <c r="C8963" s="21">
        <v>20201222</v>
      </c>
      <c r="D8963" s="21">
        <v>610538201209</v>
      </c>
      <c r="E8963" s="21" t="s">
        <v>16</v>
      </c>
      <c r="F8963" s="21">
        <v>20210101</v>
      </c>
      <c r="G8963" s="21" t="s">
        <v>17</v>
      </c>
      <c r="H8963" s="21" t="s">
        <v>35</v>
      </c>
      <c r="I8963" s="21" t="s">
        <v>102</v>
      </c>
      <c r="J8963" s="21">
        <v>1.46</v>
      </c>
      <c r="K8963" s="21" t="s">
        <v>20</v>
      </c>
      <c r="L8963">
        <f t="shared" si="161"/>
        <v>2</v>
      </c>
      <c r="M8963">
        <f>MATCH(H:H,价格表!$B$4:$B$35,0)</f>
        <v>22</v>
      </c>
      <c r="N8963" s="27">
        <f>IF(J8963&lt;=0.3,INDEX(价格表!$B$4:$I$31,M8963,2),IF(AND(J8963&gt;0.3,J8963&lt;=1),INDEX(价格表!$B$4:$I$31,M8963,3),IF(AND(J8963&gt;1,J8963&lt;=2.2),INDEX(价格表!$B$4:$I$31,M8963,4),IF(AND(J8963&gt;2.2,J8963&lt;=3.3),INDEX(价格表!$B$4:$I$31,M8963,5),IF(AND(J8963&gt;3.3,J8963&lt;=4),INDEX(价格表!$B$4:$I$31,M8963,6),IF(AND(J8963&gt;4,J8963&lt;=5.5),INDEX(价格表!$B$4:$I$31,M8963,7),IF(J8963&gt;5.5,2.6+INDEX(价格表!$B$4:$I$31,M8963,8)*L8963)))))))</f>
        <v>2.15</v>
      </c>
    </row>
    <row r="8964" spans="1:14">
      <c r="A8964" s="20">
        <v>4311221744877</v>
      </c>
      <c r="B8964" s="18" t="s">
        <v>16</v>
      </c>
      <c r="C8964" s="21">
        <v>20201222</v>
      </c>
      <c r="D8964" s="21">
        <v>610538201209</v>
      </c>
      <c r="E8964" s="21" t="s">
        <v>16</v>
      </c>
      <c r="F8964" s="21">
        <v>20210101</v>
      </c>
      <c r="G8964" s="21" t="s">
        <v>17</v>
      </c>
      <c r="H8964" s="21" t="s">
        <v>35</v>
      </c>
      <c r="I8964" s="21" t="s">
        <v>102</v>
      </c>
      <c r="J8964" s="21">
        <v>1.44</v>
      </c>
      <c r="K8964" s="21" t="s">
        <v>20</v>
      </c>
      <c r="L8964">
        <f t="shared" ref="L8964:L9027" si="162">ROUNDUP(J8964,0)</f>
        <v>2</v>
      </c>
      <c r="M8964">
        <f>MATCH(H:H,价格表!$B$4:$B$35,0)</f>
        <v>22</v>
      </c>
      <c r="N8964" s="27">
        <f>IF(J8964&lt;=0.3,INDEX(价格表!$B$4:$I$31,M8964,2),IF(AND(J8964&gt;0.3,J8964&lt;=1),INDEX(价格表!$B$4:$I$31,M8964,3),IF(AND(J8964&gt;1,J8964&lt;=2.2),INDEX(价格表!$B$4:$I$31,M8964,4),IF(AND(J8964&gt;2.2,J8964&lt;=3.3),INDEX(价格表!$B$4:$I$31,M8964,5),IF(AND(J8964&gt;3.3,J8964&lt;=4),INDEX(价格表!$B$4:$I$31,M8964,6),IF(AND(J8964&gt;4,J8964&lt;=5.5),INDEX(价格表!$B$4:$I$31,M8964,7),IF(J8964&gt;5.5,2.6+INDEX(价格表!$B$4:$I$31,M8964,8)*L8964)))))))</f>
        <v>2.15</v>
      </c>
    </row>
    <row r="8965" spans="1:14">
      <c r="A8965" s="20">
        <v>4311221744878</v>
      </c>
      <c r="B8965" s="18" t="s">
        <v>16</v>
      </c>
      <c r="C8965" s="21">
        <v>20201222</v>
      </c>
      <c r="D8965" s="21">
        <v>610538201209</v>
      </c>
      <c r="E8965" s="21" t="s">
        <v>16</v>
      </c>
      <c r="F8965" s="21">
        <v>20210101</v>
      </c>
      <c r="G8965" s="21" t="s">
        <v>17</v>
      </c>
      <c r="H8965" s="21" t="s">
        <v>37</v>
      </c>
      <c r="I8965" s="21" t="s">
        <v>349</v>
      </c>
      <c r="J8965" s="21">
        <v>1.44</v>
      </c>
      <c r="K8965" s="21" t="s">
        <v>20</v>
      </c>
      <c r="L8965">
        <f t="shared" si="162"/>
        <v>2</v>
      </c>
      <c r="M8965">
        <f>MATCH(H:H,价格表!$B$4:$B$35,0)</f>
        <v>12</v>
      </c>
      <c r="N8965" s="27">
        <f>IF(J8965&lt;=0.3,INDEX(价格表!$B$4:$I$31,M8965,2),IF(AND(J8965&gt;0.3,J8965&lt;=1),INDEX(价格表!$B$4:$I$31,M8965,3),IF(AND(J8965&gt;1,J8965&lt;=2.2),INDEX(价格表!$B$4:$I$31,M8965,4),IF(AND(J8965&gt;2.2,J8965&lt;=3.3),INDEX(价格表!$B$4:$I$31,M8965,5),IF(AND(J8965&gt;3.3,J8965&lt;=4),INDEX(价格表!$B$4:$I$31,M8965,6),IF(AND(J8965&gt;4,J8965&lt;=5.5),INDEX(价格表!$B$4:$I$31,M8965,7),IF(J8965&gt;5.5,2.6+INDEX(价格表!$B$4:$I$31,M8965,8)*L8965)))))))</f>
        <v>2.15</v>
      </c>
    </row>
    <row r="8966" spans="1:14">
      <c r="A8966" s="20">
        <v>4311221744879</v>
      </c>
      <c r="B8966" s="18" t="s">
        <v>16</v>
      </c>
      <c r="C8966" s="21">
        <v>20201222</v>
      </c>
      <c r="D8966" s="21">
        <v>610538201209</v>
      </c>
      <c r="E8966" s="21" t="s">
        <v>16</v>
      </c>
      <c r="F8966" s="21">
        <v>20210101</v>
      </c>
      <c r="G8966" s="21" t="s">
        <v>17</v>
      </c>
      <c r="H8966" s="21" t="s">
        <v>63</v>
      </c>
      <c r="I8966" s="21" t="s">
        <v>289</v>
      </c>
      <c r="J8966" s="21">
        <v>1.44</v>
      </c>
      <c r="K8966" s="21" t="s">
        <v>20</v>
      </c>
      <c r="L8966">
        <f t="shared" si="162"/>
        <v>2</v>
      </c>
      <c r="M8966">
        <f>MATCH(H:H,价格表!$B$4:$B$35,0)</f>
        <v>21</v>
      </c>
      <c r="N8966" s="27">
        <f>IF(J8966&lt;=0.3,INDEX(价格表!$B$4:$I$31,M8966,2),IF(AND(J8966&gt;0.3,J8966&lt;=1),INDEX(价格表!$B$4:$I$31,M8966,3),IF(AND(J8966&gt;1,J8966&lt;=2.2),INDEX(价格表!$B$4:$I$31,M8966,4),IF(AND(J8966&gt;2.2,J8966&lt;=3.3),INDEX(价格表!$B$4:$I$31,M8966,5),IF(AND(J8966&gt;3.3,J8966&lt;=4),INDEX(价格表!$B$4:$I$31,M8966,6),IF(AND(J8966&gt;4,J8966&lt;=5.5),INDEX(价格表!$B$4:$I$31,M8966,7),IF(J8966&gt;5.5,2.6+INDEX(价格表!$B$4:$I$31,M8966,8)*L8966)))))))</f>
        <v>2.15</v>
      </c>
    </row>
    <row r="8967" spans="1:14">
      <c r="A8967" s="20">
        <v>4311221744881</v>
      </c>
      <c r="B8967" s="18" t="s">
        <v>16</v>
      </c>
      <c r="C8967" s="21">
        <v>20201222</v>
      </c>
      <c r="D8967" s="21">
        <v>610538201209</v>
      </c>
      <c r="E8967" s="21" t="s">
        <v>16</v>
      </c>
      <c r="F8967" s="21">
        <v>20210101</v>
      </c>
      <c r="G8967" s="21" t="s">
        <v>17</v>
      </c>
      <c r="H8967" s="21" t="s">
        <v>39</v>
      </c>
      <c r="I8967" s="21" t="s">
        <v>40</v>
      </c>
      <c r="J8967" s="21">
        <v>1.44</v>
      </c>
      <c r="K8967" s="21" t="s">
        <v>20</v>
      </c>
      <c r="L8967">
        <f t="shared" si="162"/>
        <v>2</v>
      </c>
      <c r="M8967">
        <f>MATCH(H:H,价格表!$B$4:$B$35,0)</f>
        <v>23</v>
      </c>
      <c r="N8967" s="27">
        <f>IF(J8967&lt;=0.3,INDEX(价格表!$B$4:$I$31,M8967,2),IF(AND(J8967&gt;0.3,J8967&lt;=1),INDEX(价格表!$B$4:$I$31,M8967,3),IF(AND(J8967&gt;1,J8967&lt;=2.2),INDEX(价格表!$B$4:$I$31,M8967,4),IF(AND(J8967&gt;2.2,J8967&lt;=3.3),INDEX(价格表!$B$4:$I$31,M8967,5),IF(AND(J8967&gt;3.3,J8967&lt;=4),INDEX(价格表!$B$4:$I$31,M8967,6),IF(AND(J8967&gt;4,J8967&lt;=5.5),INDEX(价格表!$B$4:$I$31,M8967,7),IF(J8967&gt;5.5,2.6+INDEX(价格表!$B$4:$I$31,M8967,8)*L8967)))))))</f>
        <v>2.15</v>
      </c>
    </row>
    <row r="8968" spans="1:14">
      <c r="A8968" s="20">
        <v>4311221744882</v>
      </c>
      <c r="B8968" s="18" t="s">
        <v>16</v>
      </c>
      <c r="C8968" s="21">
        <v>20201222</v>
      </c>
      <c r="D8968" s="21">
        <v>610538201209</v>
      </c>
      <c r="E8968" s="21" t="s">
        <v>16</v>
      </c>
      <c r="F8968" s="21">
        <v>20210101</v>
      </c>
      <c r="G8968" s="21" t="s">
        <v>17</v>
      </c>
      <c r="H8968" s="21" t="s">
        <v>88</v>
      </c>
      <c r="I8968" s="21" t="s">
        <v>216</v>
      </c>
      <c r="J8968" s="21">
        <v>3.26</v>
      </c>
      <c r="K8968" s="21" t="s">
        <v>20</v>
      </c>
      <c r="L8968">
        <f t="shared" si="162"/>
        <v>4</v>
      </c>
      <c r="M8968">
        <f>MATCH(H:H,价格表!$B$4:$B$35,0)</f>
        <v>19</v>
      </c>
      <c r="N8968" s="27">
        <f>IF(J8968&lt;=0.3,INDEX(价格表!$B$4:$I$31,M8968,2),IF(AND(J8968&gt;0.3,J8968&lt;=1),INDEX(价格表!$B$4:$I$31,M8968,3),IF(AND(J8968&gt;1,J8968&lt;=2.2),INDEX(价格表!$B$4:$I$31,M8968,4),IF(AND(J8968&gt;2.2,J8968&lt;=3.3),INDEX(价格表!$B$4:$I$31,M8968,5),IF(AND(J8968&gt;3.3,J8968&lt;=4),INDEX(价格表!$B$4:$I$31,M8968,6),IF(AND(J8968&gt;4,J8968&lt;=5.5),INDEX(价格表!$B$4:$I$31,M8968,7),IF(J8968&gt;5.5,2.6+INDEX(价格表!$B$4:$I$31,M8968,8)*L8968)))))))</f>
        <v>2.5</v>
      </c>
    </row>
    <row r="8969" spans="1:14">
      <c r="A8969" s="20">
        <v>4311221744883</v>
      </c>
      <c r="B8969" s="18" t="s">
        <v>16</v>
      </c>
      <c r="C8969" s="21">
        <v>20201222</v>
      </c>
      <c r="D8969" s="21">
        <v>610538201209</v>
      </c>
      <c r="E8969" s="21" t="s">
        <v>16</v>
      </c>
      <c r="F8969" s="21">
        <v>20210101</v>
      </c>
      <c r="G8969" s="21" t="s">
        <v>17</v>
      </c>
      <c r="H8969" s="21" t="s">
        <v>23</v>
      </c>
      <c r="I8969" s="21" t="s">
        <v>98</v>
      </c>
      <c r="J8969" s="21">
        <v>1.44</v>
      </c>
      <c r="K8969" s="21" t="s">
        <v>20</v>
      </c>
      <c r="L8969">
        <f t="shared" si="162"/>
        <v>2</v>
      </c>
      <c r="M8969">
        <f>MATCH(H:H,价格表!$B$4:$B$35,0)</f>
        <v>15</v>
      </c>
      <c r="N8969" s="27">
        <f>IF(J8969&lt;=0.3,INDEX(价格表!$B$4:$I$31,M8969,2),IF(AND(J8969&gt;0.3,J8969&lt;=1),INDEX(价格表!$B$4:$I$31,M8969,3),IF(AND(J8969&gt;1,J8969&lt;=2.2),INDEX(价格表!$B$4:$I$31,M8969,4),IF(AND(J8969&gt;2.2,J8969&lt;=3.3),INDEX(价格表!$B$4:$I$31,M8969,5),IF(AND(J8969&gt;3.3,J8969&lt;=4),INDEX(价格表!$B$4:$I$31,M8969,6),IF(AND(J8969&gt;4,J8969&lt;=5.5),INDEX(价格表!$B$4:$I$31,M8969,7),IF(J8969&gt;5.5,2.6+INDEX(价格表!$B$4:$I$31,M8969,8)*L8969)))))))</f>
        <v>2.15</v>
      </c>
    </row>
    <row r="8970" spans="1:14">
      <c r="A8970" s="20">
        <v>4311221744884</v>
      </c>
      <c r="B8970" s="18" t="s">
        <v>16</v>
      </c>
      <c r="C8970" s="21">
        <v>20201222</v>
      </c>
      <c r="D8970" s="21">
        <v>610538201209</v>
      </c>
      <c r="E8970" s="21" t="s">
        <v>16</v>
      </c>
      <c r="F8970" s="21">
        <v>20210101</v>
      </c>
      <c r="G8970" s="21" t="s">
        <v>17</v>
      </c>
      <c r="H8970" s="21" t="s">
        <v>18</v>
      </c>
      <c r="I8970" s="21" t="s">
        <v>267</v>
      </c>
      <c r="J8970" s="21">
        <v>1.44</v>
      </c>
      <c r="K8970" s="21" t="s">
        <v>20</v>
      </c>
      <c r="L8970">
        <f t="shared" si="162"/>
        <v>2</v>
      </c>
      <c r="M8970">
        <f>MATCH(H:H,价格表!$B$4:$B$35,0)</f>
        <v>1</v>
      </c>
      <c r="N8970" s="27">
        <f>IF(J8970&lt;=0.3,INDEX(价格表!$B$4:$I$31,M8970,2),IF(AND(J8970&gt;0.3,J8970&lt;=1),INDEX(价格表!$B$4:$I$31,M8970,3),IF(AND(J8970&gt;1,J8970&lt;=2.2),INDEX(价格表!$B$4:$I$31,M8970,4),IF(AND(J8970&gt;2.2,J8970&lt;=3.3),INDEX(价格表!$B$4:$I$31,M8970,5),IF(AND(J8970&gt;3.3,J8970&lt;=4),INDEX(价格表!$B$4:$I$31,M8970,6),IF(AND(J8970&gt;4,J8970&lt;=5.5),INDEX(价格表!$B$4:$I$31,M8970,7),IF(J8970&gt;5.5,2.6+INDEX(价格表!$B$4:$I$31,M8970,8)*L8970)))))))</f>
        <v>2.15</v>
      </c>
    </row>
    <row r="8971" spans="1:14">
      <c r="A8971" s="20">
        <v>4311221744885</v>
      </c>
      <c r="B8971" s="18" t="s">
        <v>16</v>
      </c>
      <c r="C8971" s="21">
        <v>20201222</v>
      </c>
      <c r="D8971" s="21">
        <v>610538201209</v>
      </c>
      <c r="E8971" s="21" t="s">
        <v>16</v>
      </c>
      <c r="F8971" s="21">
        <v>20210101</v>
      </c>
      <c r="G8971" s="21" t="s">
        <v>17</v>
      </c>
      <c r="H8971" s="21" t="s">
        <v>54</v>
      </c>
      <c r="I8971" s="21" t="s">
        <v>275</v>
      </c>
      <c r="J8971" s="21">
        <v>1.44</v>
      </c>
      <c r="K8971" s="21" t="s">
        <v>20</v>
      </c>
      <c r="L8971">
        <f t="shared" si="162"/>
        <v>2</v>
      </c>
      <c r="M8971">
        <f>MATCH(H:H,价格表!$B$4:$B$35,0)</f>
        <v>14</v>
      </c>
      <c r="N8971" s="27">
        <f>IF(J8971&lt;=0.3,INDEX(价格表!$B$4:$I$31,M8971,2),IF(AND(J8971&gt;0.3,J8971&lt;=1),INDEX(价格表!$B$4:$I$31,M8971,3),IF(AND(J8971&gt;1,J8971&lt;=2.2),INDEX(价格表!$B$4:$I$31,M8971,4),IF(AND(J8971&gt;2.2,J8971&lt;=3.3),INDEX(价格表!$B$4:$I$31,M8971,5),IF(AND(J8971&gt;3.3,J8971&lt;=4),INDEX(价格表!$B$4:$I$31,M8971,6),IF(AND(J8971&gt;4,J8971&lt;=5.5),INDEX(价格表!$B$4:$I$31,M8971,7),IF(J8971&gt;5.5,2.6+INDEX(价格表!$B$4:$I$31,M8971,8)*L8971)))))))</f>
        <v>2.15</v>
      </c>
    </row>
    <row r="8972" spans="1:14">
      <c r="A8972" s="20">
        <v>4311221744886</v>
      </c>
      <c r="B8972" s="18" t="s">
        <v>16</v>
      </c>
      <c r="C8972" s="21">
        <v>20201222</v>
      </c>
      <c r="D8972" s="21">
        <v>610538201209</v>
      </c>
      <c r="E8972" s="21" t="s">
        <v>16</v>
      </c>
      <c r="F8972" s="21">
        <v>20210101</v>
      </c>
      <c r="G8972" s="21" t="s">
        <v>17</v>
      </c>
      <c r="H8972" s="21" t="s">
        <v>50</v>
      </c>
      <c r="I8972" s="21" t="s">
        <v>62</v>
      </c>
      <c r="J8972" s="21">
        <v>3.24</v>
      </c>
      <c r="K8972" s="21" t="s">
        <v>20</v>
      </c>
      <c r="L8972">
        <f t="shared" si="162"/>
        <v>4</v>
      </c>
      <c r="M8972">
        <f>MATCH(H:H,价格表!$B$4:$B$35,0)</f>
        <v>4</v>
      </c>
      <c r="N8972" s="27">
        <f>IF(J8972&lt;=0.3,INDEX(价格表!$B$4:$I$31,M8972,2),IF(AND(J8972&gt;0.3,J8972&lt;=1),INDEX(价格表!$B$4:$I$31,M8972,3),IF(AND(J8972&gt;1,J8972&lt;=2.2),INDEX(价格表!$B$4:$I$31,M8972,4),IF(AND(J8972&gt;2.2,J8972&lt;=3.3),INDEX(价格表!$B$4:$I$31,M8972,5),IF(AND(J8972&gt;3.3,J8972&lt;=4),INDEX(价格表!$B$4:$I$31,M8972,6),IF(AND(J8972&gt;4,J8972&lt;=5.5),INDEX(价格表!$B$4:$I$31,M8972,7),IF(J8972&gt;5.5,2.6+INDEX(价格表!$B$4:$I$31,M8972,8)*L8972)))))))</f>
        <v>2.5</v>
      </c>
    </row>
    <row r="8973" spans="1:14">
      <c r="A8973" s="20">
        <v>4311221744902</v>
      </c>
      <c r="B8973" s="18" t="s">
        <v>16</v>
      </c>
      <c r="C8973" s="21">
        <v>20201222</v>
      </c>
      <c r="D8973" s="21">
        <v>610538201209</v>
      </c>
      <c r="E8973" s="21" t="s">
        <v>16</v>
      </c>
      <c r="F8973" s="21">
        <v>20210101</v>
      </c>
      <c r="G8973" s="21" t="s">
        <v>17</v>
      </c>
      <c r="H8973" s="21" t="s">
        <v>30</v>
      </c>
      <c r="I8973" s="21" t="s">
        <v>31</v>
      </c>
      <c r="J8973" s="21">
        <v>1.44</v>
      </c>
      <c r="K8973" s="21" t="s">
        <v>20</v>
      </c>
      <c r="L8973">
        <f t="shared" si="162"/>
        <v>2</v>
      </c>
      <c r="M8973">
        <f>MATCH(H:H,价格表!$B$4:$B$35,0)</f>
        <v>16</v>
      </c>
      <c r="N8973" s="27">
        <f>IF(J8973&lt;=0.3,INDEX(价格表!$B$4:$I$31,M8973,2),IF(AND(J8973&gt;0.3,J8973&lt;=1),INDEX(价格表!$B$4:$I$31,M8973,3),IF(AND(J8973&gt;1,J8973&lt;=2.2),INDEX(价格表!$B$4:$I$31,M8973,4),IF(AND(J8973&gt;2.2,J8973&lt;=3.3),INDEX(价格表!$B$4:$I$31,M8973,5),IF(AND(J8973&gt;3.3,J8973&lt;=4),INDEX(价格表!$B$4:$I$31,M8973,6),IF(AND(J8973&gt;4,J8973&lt;=5.5),INDEX(价格表!$B$4:$I$31,M8973,7),IF(J8973&gt;5.5,2.6+INDEX(价格表!$B$4:$I$31,M8973,8)*L8973)))))))</f>
        <v>2.15</v>
      </c>
    </row>
    <row r="8974" spans="1:14">
      <c r="A8974" s="20">
        <v>4311221744904</v>
      </c>
      <c r="B8974" s="18" t="s">
        <v>16</v>
      </c>
      <c r="C8974" s="21">
        <v>20201222</v>
      </c>
      <c r="D8974" s="21">
        <v>610538201209</v>
      </c>
      <c r="E8974" s="21" t="s">
        <v>16</v>
      </c>
      <c r="F8974" s="21">
        <v>20210101</v>
      </c>
      <c r="G8974" s="21" t="s">
        <v>17</v>
      </c>
      <c r="H8974" s="21" t="s">
        <v>73</v>
      </c>
      <c r="I8974" s="21" t="s">
        <v>93</v>
      </c>
      <c r="J8974" s="21">
        <v>1.64</v>
      </c>
      <c r="K8974" s="21" t="s">
        <v>20</v>
      </c>
      <c r="L8974">
        <f t="shared" si="162"/>
        <v>2</v>
      </c>
      <c r="M8974">
        <f>MATCH(H:H,价格表!$B$4:$B$35,0)</f>
        <v>7</v>
      </c>
      <c r="N8974" s="27">
        <f>IF(J8974&lt;=0.3,INDEX(价格表!$B$4:$I$31,M8974,2),IF(AND(J8974&gt;0.3,J8974&lt;=1),INDEX(价格表!$B$4:$I$31,M8974,3),IF(AND(J8974&gt;1,J8974&lt;=2.2),INDEX(价格表!$B$4:$I$31,M8974,4),IF(AND(J8974&gt;2.2,J8974&lt;=3.3),INDEX(价格表!$B$4:$I$31,M8974,5),IF(AND(J8974&gt;3.3,J8974&lt;=4),INDEX(价格表!$B$4:$I$31,M8974,6),IF(AND(J8974&gt;4,J8974&lt;=5.5),INDEX(价格表!$B$4:$I$31,M8974,7),IF(J8974&gt;5.5,2.6+INDEX(价格表!$B$4:$I$31,M8974,8)*L8974)))))))</f>
        <v>2.15</v>
      </c>
    </row>
    <row r="8975" spans="1:14">
      <c r="A8975" s="20">
        <v>4311221744905</v>
      </c>
      <c r="B8975" s="18" t="s">
        <v>16</v>
      </c>
      <c r="C8975" s="21">
        <v>20201222</v>
      </c>
      <c r="D8975" s="21">
        <v>610538201209</v>
      </c>
      <c r="E8975" s="21" t="s">
        <v>16</v>
      </c>
      <c r="F8975" s="21">
        <v>20210101</v>
      </c>
      <c r="G8975" s="21" t="s">
        <v>17</v>
      </c>
      <c r="H8975" s="21" t="s">
        <v>68</v>
      </c>
      <c r="I8975" s="21" t="s">
        <v>193</v>
      </c>
      <c r="J8975" s="21">
        <v>1.5</v>
      </c>
      <c r="K8975" s="21" t="s">
        <v>20</v>
      </c>
      <c r="L8975">
        <f t="shared" si="162"/>
        <v>2</v>
      </c>
      <c r="M8975">
        <f>MATCH(H:H,价格表!$B$4:$B$35,0)</f>
        <v>5</v>
      </c>
      <c r="N8975" s="27">
        <f>IF(J8975&lt;=0.3,INDEX(价格表!$B$4:$I$31,M8975,2),IF(AND(J8975&gt;0.3,J8975&lt;=1),INDEX(价格表!$B$4:$I$31,M8975,3),IF(AND(J8975&gt;1,J8975&lt;=2.2),INDEX(价格表!$B$4:$I$31,M8975,4),IF(AND(J8975&gt;2.2,J8975&lt;=3.3),INDEX(价格表!$B$4:$I$31,M8975,5),IF(AND(J8975&gt;3.3,J8975&lt;=4),INDEX(价格表!$B$4:$I$31,M8975,6),IF(AND(J8975&gt;4,J8975&lt;=5.5),INDEX(价格表!$B$4:$I$31,M8975,7),IF(J8975&gt;5.5,2.6+INDEX(价格表!$B$4:$I$31,M8975,8)*L8975)))))))</f>
        <v>2.15</v>
      </c>
    </row>
    <row r="8976" spans="1:14">
      <c r="A8976" s="20">
        <v>4311221744906</v>
      </c>
      <c r="B8976" s="18" t="s">
        <v>16</v>
      </c>
      <c r="C8976" s="21">
        <v>20201222</v>
      </c>
      <c r="D8976" s="21">
        <v>610538201209</v>
      </c>
      <c r="E8976" s="21" t="s">
        <v>16</v>
      </c>
      <c r="F8976" s="21">
        <v>20210101</v>
      </c>
      <c r="G8976" s="21" t="s">
        <v>17</v>
      </c>
      <c r="H8976" s="21" t="s">
        <v>39</v>
      </c>
      <c r="I8976" s="21" t="s">
        <v>235</v>
      </c>
      <c r="J8976" s="21">
        <v>1.44</v>
      </c>
      <c r="K8976" s="21" t="s">
        <v>20</v>
      </c>
      <c r="L8976">
        <f t="shared" si="162"/>
        <v>2</v>
      </c>
      <c r="M8976">
        <f>MATCH(H:H,价格表!$B$4:$B$35,0)</f>
        <v>23</v>
      </c>
      <c r="N8976" s="27">
        <f>IF(J8976&lt;=0.3,INDEX(价格表!$B$4:$I$31,M8976,2),IF(AND(J8976&gt;0.3,J8976&lt;=1),INDEX(价格表!$B$4:$I$31,M8976,3),IF(AND(J8976&gt;1,J8976&lt;=2.2),INDEX(价格表!$B$4:$I$31,M8976,4),IF(AND(J8976&gt;2.2,J8976&lt;=3.3),INDEX(价格表!$B$4:$I$31,M8976,5),IF(AND(J8976&gt;3.3,J8976&lt;=4),INDEX(价格表!$B$4:$I$31,M8976,6),IF(AND(J8976&gt;4,J8976&lt;=5.5),INDEX(价格表!$B$4:$I$31,M8976,7),IF(J8976&gt;5.5,2.6+INDEX(价格表!$B$4:$I$31,M8976,8)*L8976)))))))</f>
        <v>2.15</v>
      </c>
    </row>
    <row r="8977" spans="1:14">
      <c r="A8977" s="20">
        <v>4311221744907</v>
      </c>
      <c r="B8977" s="18" t="s">
        <v>16</v>
      </c>
      <c r="C8977" s="21">
        <v>20201222</v>
      </c>
      <c r="D8977" s="21">
        <v>610538201209</v>
      </c>
      <c r="E8977" s="21" t="s">
        <v>16</v>
      </c>
      <c r="F8977" s="21">
        <v>20210101</v>
      </c>
      <c r="G8977" s="21" t="s">
        <v>17</v>
      </c>
      <c r="H8977" s="21" t="s">
        <v>54</v>
      </c>
      <c r="I8977" s="21" t="s">
        <v>94</v>
      </c>
      <c r="J8977" s="21">
        <v>1.44</v>
      </c>
      <c r="K8977" s="21" t="s">
        <v>20</v>
      </c>
      <c r="L8977">
        <f t="shared" si="162"/>
        <v>2</v>
      </c>
      <c r="M8977">
        <f>MATCH(H:H,价格表!$B$4:$B$35,0)</f>
        <v>14</v>
      </c>
      <c r="N8977" s="27">
        <f>IF(J8977&lt;=0.3,INDEX(价格表!$B$4:$I$31,M8977,2),IF(AND(J8977&gt;0.3,J8977&lt;=1),INDEX(价格表!$B$4:$I$31,M8977,3),IF(AND(J8977&gt;1,J8977&lt;=2.2),INDEX(价格表!$B$4:$I$31,M8977,4),IF(AND(J8977&gt;2.2,J8977&lt;=3.3),INDEX(价格表!$B$4:$I$31,M8977,5),IF(AND(J8977&gt;3.3,J8977&lt;=4),INDEX(价格表!$B$4:$I$31,M8977,6),IF(AND(J8977&gt;4,J8977&lt;=5.5),INDEX(价格表!$B$4:$I$31,M8977,7),IF(J8977&gt;5.5,2.6+INDEX(价格表!$B$4:$I$31,M8977,8)*L8977)))))))</f>
        <v>2.15</v>
      </c>
    </row>
    <row r="8978" spans="1:14">
      <c r="A8978" s="20">
        <v>4311221744908</v>
      </c>
      <c r="B8978" s="18" t="s">
        <v>16</v>
      </c>
      <c r="C8978" s="21">
        <v>20201222</v>
      </c>
      <c r="D8978" s="21">
        <v>610538201209</v>
      </c>
      <c r="E8978" s="21" t="s">
        <v>16</v>
      </c>
      <c r="F8978" s="21">
        <v>20210101</v>
      </c>
      <c r="G8978" s="21" t="s">
        <v>17</v>
      </c>
      <c r="H8978" s="21" t="s">
        <v>88</v>
      </c>
      <c r="I8978" s="21" t="s">
        <v>101</v>
      </c>
      <c r="J8978" s="21">
        <v>1.44</v>
      </c>
      <c r="K8978" s="21" t="s">
        <v>20</v>
      </c>
      <c r="L8978">
        <f t="shared" si="162"/>
        <v>2</v>
      </c>
      <c r="M8978">
        <f>MATCH(H:H,价格表!$B$4:$B$35,0)</f>
        <v>19</v>
      </c>
      <c r="N8978" s="27">
        <f>IF(J8978&lt;=0.3,INDEX(价格表!$B$4:$I$31,M8978,2),IF(AND(J8978&gt;0.3,J8978&lt;=1),INDEX(价格表!$B$4:$I$31,M8978,3),IF(AND(J8978&gt;1,J8978&lt;=2.2),INDEX(价格表!$B$4:$I$31,M8978,4),IF(AND(J8978&gt;2.2,J8978&lt;=3.3),INDEX(价格表!$B$4:$I$31,M8978,5),IF(AND(J8978&gt;3.3,J8978&lt;=4),INDEX(价格表!$B$4:$I$31,M8978,6),IF(AND(J8978&gt;4,J8978&lt;=5.5),INDEX(价格表!$B$4:$I$31,M8978,7),IF(J8978&gt;5.5,2.6+INDEX(价格表!$B$4:$I$31,M8978,8)*L8978)))))))</f>
        <v>2.15</v>
      </c>
    </row>
    <row r="8979" spans="1:14">
      <c r="A8979" s="20">
        <v>4311221744909</v>
      </c>
      <c r="B8979" s="18" t="s">
        <v>16</v>
      </c>
      <c r="C8979" s="21">
        <v>20201222</v>
      </c>
      <c r="D8979" s="21">
        <v>610538201209</v>
      </c>
      <c r="E8979" s="21" t="s">
        <v>16</v>
      </c>
      <c r="F8979" s="21">
        <v>20210101</v>
      </c>
      <c r="G8979" s="21" t="s">
        <v>17</v>
      </c>
      <c r="H8979" s="21" t="s">
        <v>27</v>
      </c>
      <c r="I8979" s="21" t="s">
        <v>134</v>
      </c>
      <c r="J8979" s="21">
        <v>1.44</v>
      </c>
      <c r="K8979" s="21" t="s">
        <v>20</v>
      </c>
      <c r="L8979">
        <f t="shared" si="162"/>
        <v>2</v>
      </c>
      <c r="M8979">
        <f>MATCH(H:H,价格表!$B$4:$B$35,0)</f>
        <v>3</v>
      </c>
      <c r="N8979" s="27">
        <f>IF(J8979&lt;=0.3,INDEX(价格表!$B$4:$I$31,M8979,2),IF(AND(J8979&gt;0.3,J8979&lt;=1),INDEX(价格表!$B$4:$I$31,M8979,3),IF(AND(J8979&gt;1,J8979&lt;=2.2),INDEX(价格表!$B$4:$I$31,M8979,4),IF(AND(J8979&gt;2.2,J8979&lt;=3.3),INDEX(价格表!$B$4:$I$31,M8979,5),IF(AND(J8979&gt;3.3,J8979&lt;=4),INDEX(价格表!$B$4:$I$31,M8979,6),IF(AND(J8979&gt;4,J8979&lt;=5.5),INDEX(价格表!$B$4:$I$31,M8979,7),IF(J8979&gt;5.5,2.6+INDEX(价格表!$B$4:$I$31,M8979,8)*L8979)))))))</f>
        <v>2.15</v>
      </c>
    </row>
    <row r="8980" spans="1:14">
      <c r="A8980" s="20">
        <v>4311221744910</v>
      </c>
      <c r="B8980" s="18" t="s">
        <v>16</v>
      </c>
      <c r="C8980" s="21">
        <v>20201222</v>
      </c>
      <c r="D8980" s="21">
        <v>610538201209</v>
      </c>
      <c r="E8980" s="21" t="s">
        <v>16</v>
      </c>
      <c r="F8980" s="21">
        <v>20210101</v>
      </c>
      <c r="G8980" s="21" t="s">
        <v>17</v>
      </c>
      <c r="H8980" s="21" t="s">
        <v>45</v>
      </c>
      <c r="I8980" s="21" t="s">
        <v>252</v>
      </c>
      <c r="J8980" s="21">
        <v>1.44</v>
      </c>
      <c r="K8980" s="21" t="s">
        <v>20</v>
      </c>
      <c r="L8980">
        <f t="shared" si="162"/>
        <v>2</v>
      </c>
      <c r="M8980">
        <f>MATCH(H:H,价格表!$B$4:$B$35,0)</f>
        <v>9</v>
      </c>
      <c r="N8980" s="27">
        <f>IF(J8980&lt;=0.3,INDEX(价格表!$B$4:$I$31,M8980,2),IF(AND(J8980&gt;0.3,J8980&lt;=1),INDEX(价格表!$B$4:$I$31,M8980,3),IF(AND(J8980&gt;1,J8980&lt;=2.2),INDEX(价格表!$B$4:$I$31,M8980,4),IF(AND(J8980&gt;2.2,J8980&lt;=3.3),INDEX(价格表!$B$4:$I$31,M8980,5),IF(AND(J8980&gt;3.3,J8980&lt;=4),INDEX(价格表!$B$4:$I$31,M8980,6),IF(AND(J8980&gt;4,J8980&lt;=5.5),INDEX(价格表!$B$4:$I$31,M8980,7),IF(J8980&gt;5.5,2.6+INDEX(价格表!$B$4:$I$31,M8980,8)*L8980)))))))</f>
        <v>2.15</v>
      </c>
    </row>
    <row r="8981" spans="1:14">
      <c r="A8981" s="20">
        <v>4311221744911</v>
      </c>
      <c r="B8981" s="18" t="s">
        <v>16</v>
      </c>
      <c r="C8981" s="21">
        <v>20201222</v>
      </c>
      <c r="D8981" s="21">
        <v>610538201209</v>
      </c>
      <c r="E8981" s="21" t="s">
        <v>16</v>
      </c>
      <c r="F8981" s="21">
        <v>20210101</v>
      </c>
      <c r="G8981" s="21" t="s">
        <v>17</v>
      </c>
      <c r="H8981" s="21" t="s">
        <v>73</v>
      </c>
      <c r="I8981" s="21" t="s">
        <v>74</v>
      </c>
      <c r="J8981" s="21">
        <v>1.44</v>
      </c>
      <c r="K8981" s="21" t="s">
        <v>20</v>
      </c>
      <c r="L8981">
        <f t="shared" si="162"/>
        <v>2</v>
      </c>
      <c r="M8981">
        <f>MATCH(H:H,价格表!$B$4:$B$35,0)</f>
        <v>7</v>
      </c>
      <c r="N8981" s="27">
        <f>IF(J8981&lt;=0.3,INDEX(价格表!$B$4:$I$31,M8981,2),IF(AND(J8981&gt;0.3,J8981&lt;=1),INDEX(价格表!$B$4:$I$31,M8981,3),IF(AND(J8981&gt;1,J8981&lt;=2.2),INDEX(价格表!$B$4:$I$31,M8981,4),IF(AND(J8981&gt;2.2,J8981&lt;=3.3),INDEX(价格表!$B$4:$I$31,M8981,5),IF(AND(J8981&gt;3.3,J8981&lt;=4),INDEX(价格表!$B$4:$I$31,M8981,6),IF(AND(J8981&gt;4,J8981&lt;=5.5),INDEX(价格表!$B$4:$I$31,M8981,7),IF(J8981&gt;5.5,2.6+INDEX(价格表!$B$4:$I$31,M8981,8)*L8981)))))))</f>
        <v>2.15</v>
      </c>
    </row>
    <row r="8982" spans="1:14">
      <c r="A8982" s="20">
        <v>4311221745868</v>
      </c>
      <c r="B8982" s="18" t="s">
        <v>16</v>
      </c>
      <c r="C8982" s="21">
        <v>20201222</v>
      </c>
      <c r="D8982" s="21">
        <v>610538201209</v>
      </c>
      <c r="E8982" s="21" t="s">
        <v>16</v>
      </c>
      <c r="F8982" s="21">
        <v>20210101</v>
      </c>
      <c r="G8982" s="21" t="s">
        <v>17</v>
      </c>
      <c r="H8982" s="21" t="s">
        <v>21</v>
      </c>
      <c r="I8982" s="21" t="s">
        <v>163</v>
      </c>
      <c r="J8982" s="21">
        <v>1.48</v>
      </c>
      <c r="K8982" s="21" t="s">
        <v>20</v>
      </c>
      <c r="L8982">
        <f t="shared" si="162"/>
        <v>2</v>
      </c>
      <c r="M8982">
        <f>MATCH(H:H,价格表!$B$4:$B$35,0)</f>
        <v>20</v>
      </c>
      <c r="N8982" s="27">
        <f>IF(J8982&lt;=0.3,INDEX(价格表!$B$4:$I$31,M8982,2),IF(AND(J8982&gt;0.3,J8982&lt;=1),INDEX(价格表!$B$4:$I$31,M8982,3),IF(AND(J8982&gt;1,J8982&lt;=2.2),INDEX(价格表!$B$4:$I$31,M8982,4),IF(AND(J8982&gt;2.2,J8982&lt;=3.3),INDEX(价格表!$B$4:$I$31,M8982,5),IF(AND(J8982&gt;3.3,J8982&lt;=4),INDEX(价格表!$B$4:$I$31,M8982,6),IF(AND(J8982&gt;4,J8982&lt;=5.5),INDEX(价格表!$B$4:$I$31,M8982,7),IF(J8982&gt;5.5,2.6+INDEX(价格表!$B$4:$I$31,M8982,8)*L8982)))))))</f>
        <v>2.15</v>
      </c>
    </row>
    <row r="8983" spans="1:14">
      <c r="A8983" s="20">
        <v>4311221746542</v>
      </c>
      <c r="B8983" s="18" t="s">
        <v>16</v>
      </c>
      <c r="C8983" s="21">
        <v>20201222</v>
      </c>
      <c r="D8983" s="21">
        <v>610538201209</v>
      </c>
      <c r="E8983" s="21" t="s">
        <v>16</v>
      </c>
      <c r="F8983" s="21">
        <v>20210101</v>
      </c>
      <c r="G8983" s="21" t="s">
        <v>17</v>
      </c>
      <c r="H8983" s="21" t="s">
        <v>68</v>
      </c>
      <c r="I8983" s="21" t="s">
        <v>249</v>
      </c>
      <c r="J8983" s="21">
        <v>1.44</v>
      </c>
      <c r="K8983" s="21" t="s">
        <v>20</v>
      </c>
      <c r="L8983">
        <f t="shared" si="162"/>
        <v>2</v>
      </c>
      <c r="M8983">
        <f>MATCH(H:H,价格表!$B$4:$B$35,0)</f>
        <v>5</v>
      </c>
      <c r="N8983" s="27">
        <f>IF(J8983&lt;=0.3,INDEX(价格表!$B$4:$I$31,M8983,2),IF(AND(J8983&gt;0.3,J8983&lt;=1),INDEX(价格表!$B$4:$I$31,M8983,3),IF(AND(J8983&gt;1,J8983&lt;=2.2),INDEX(价格表!$B$4:$I$31,M8983,4),IF(AND(J8983&gt;2.2,J8983&lt;=3.3),INDEX(价格表!$B$4:$I$31,M8983,5),IF(AND(J8983&gt;3.3,J8983&lt;=4),INDEX(价格表!$B$4:$I$31,M8983,6),IF(AND(J8983&gt;4,J8983&lt;=5.5),INDEX(价格表!$B$4:$I$31,M8983,7),IF(J8983&gt;5.5,2.6+INDEX(价格表!$B$4:$I$31,M8983,8)*L8983)))))))</f>
        <v>2.15</v>
      </c>
    </row>
    <row r="8984" spans="1:14">
      <c r="A8984" s="20">
        <v>4311221746545</v>
      </c>
      <c r="B8984" s="18" t="s">
        <v>16</v>
      </c>
      <c r="C8984" s="21">
        <v>20201222</v>
      </c>
      <c r="D8984" s="21">
        <v>610538201209</v>
      </c>
      <c r="E8984" s="21" t="s">
        <v>16</v>
      </c>
      <c r="F8984" s="21">
        <v>20210101</v>
      </c>
      <c r="G8984" s="21" t="s">
        <v>17</v>
      </c>
      <c r="H8984" s="21" t="s">
        <v>27</v>
      </c>
      <c r="I8984" s="21" t="s">
        <v>176</v>
      </c>
      <c r="J8984" s="21">
        <v>1.44</v>
      </c>
      <c r="K8984" s="21" t="s">
        <v>20</v>
      </c>
      <c r="L8984">
        <f t="shared" si="162"/>
        <v>2</v>
      </c>
      <c r="M8984">
        <f>MATCH(H:H,价格表!$B$4:$B$35,0)</f>
        <v>3</v>
      </c>
      <c r="N8984" s="27">
        <f>IF(J8984&lt;=0.3,INDEX(价格表!$B$4:$I$31,M8984,2),IF(AND(J8984&gt;0.3,J8984&lt;=1),INDEX(价格表!$B$4:$I$31,M8984,3),IF(AND(J8984&gt;1,J8984&lt;=2.2),INDEX(价格表!$B$4:$I$31,M8984,4),IF(AND(J8984&gt;2.2,J8984&lt;=3.3),INDEX(价格表!$B$4:$I$31,M8984,5),IF(AND(J8984&gt;3.3,J8984&lt;=4),INDEX(价格表!$B$4:$I$31,M8984,6),IF(AND(J8984&gt;4,J8984&lt;=5.5),INDEX(价格表!$B$4:$I$31,M8984,7),IF(J8984&gt;5.5,2.6+INDEX(价格表!$B$4:$I$31,M8984,8)*L8984)))))))</f>
        <v>2.15</v>
      </c>
    </row>
    <row r="8985" spans="1:14">
      <c r="A8985" s="20">
        <v>4311221746558</v>
      </c>
      <c r="B8985" s="18" t="s">
        <v>16</v>
      </c>
      <c r="C8985" s="21">
        <v>20201222</v>
      </c>
      <c r="D8985" s="21">
        <v>610538201209</v>
      </c>
      <c r="E8985" s="21" t="s">
        <v>16</v>
      </c>
      <c r="F8985" s="21">
        <v>20210101</v>
      </c>
      <c r="G8985" s="21" t="s">
        <v>17</v>
      </c>
      <c r="H8985" s="21" t="s">
        <v>18</v>
      </c>
      <c r="I8985" s="21" t="s">
        <v>19</v>
      </c>
      <c r="J8985" s="21">
        <v>1.44</v>
      </c>
      <c r="K8985" s="21" t="s">
        <v>20</v>
      </c>
      <c r="L8985">
        <f t="shared" si="162"/>
        <v>2</v>
      </c>
      <c r="M8985">
        <f>MATCH(H:H,价格表!$B$4:$B$35,0)</f>
        <v>1</v>
      </c>
      <c r="N8985" s="27">
        <f>IF(J8985&lt;=0.3,INDEX(价格表!$B$4:$I$31,M8985,2),IF(AND(J8985&gt;0.3,J8985&lt;=1),INDEX(价格表!$B$4:$I$31,M8985,3),IF(AND(J8985&gt;1,J8985&lt;=2.2),INDEX(价格表!$B$4:$I$31,M8985,4),IF(AND(J8985&gt;2.2,J8985&lt;=3.3),INDEX(价格表!$B$4:$I$31,M8985,5),IF(AND(J8985&gt;3.3,J8985&lt;=4),INDEX(价格表!$B$4:$I$31,M8985,6),IF(AND(J8985&gt;4,J8985&lt;=5.5),INDEX(价格表!$B$4:$I$31,M8985,7),IF(J8985&gt;5.5,2.6+INDEX(价格表!$B$4:$I$31,M8985,8)*L8985)))))))</f>
        <v>2.15</v>
      </c>
    </row>
    <row r="8986" spans="1:14">
      <c r="A8986" s="20">
        <v>4311221746559</v>
      </c>
      <c r="B8986" s="18" t="s">
        <v>16</v>
      </c>
      <c r="C8986" s="21">
        <v>20201222</v>
      </c>
      <c r="D8986" s="21">
        <v>610538201209</v>
      </c>
      <c r="E8986" s="21" t="s">
        <v>16</v>
      </c>
      <c r="F8986" s="21">
        <v>20210101</v>
      </c>
      <c r="G8986" s="21" t="s">
        <v>17</v>
      </c>
      <c r="H8986" s="21" t="s">
        <v>88</v>
      </c>
      <c r="I8986" s="21" t="s">
        <v>101</v>
      </c>
      <c r="J8986" s="21">
        <v>1.47</v>
      </c>
      <c r="K8986" s="21" t="s">
        <v>20</v>
      </c>
      <c r="L8986">
        <f t="shared" si="162"/>
        <v>2</v>
      </c>
      <c r="M8986">
        <f>MATCH(H:H,价格表!$B$4:$B$35,0)</f>
        <v>19</v>
      </c>
      <c r="N8986" s="27">
        <f>IF(J8986&lt;=0.3,INDEX(价格表!$B$4:$I$31,M8986,2),IF(AND(J8986&gt;0.3,J8986&lt;=1),INDEX(价格表!$B$4:$I$31,M8986,3),IF(AND(J8986&gt;1,J8986&lt;=2.2),INDEX(价格表!$B$4:$I$31,M8986,4),IF(AND(J8986&gt;2.2,J8986&lt;=3.3),INDEX(价格表!$B$4:$I$31,M8986,5),IF(AND(J8986&gt;3.3,J8986&lt;=4),INDEX(价格表!$B$4:$I$31,M8986,6),IF(AND(J8986&gt;4,J8986&lt;=5.5),INDEX(价格表!$B$4:$I$31,M8986,7),IF(J8986&gt;5.5,2.6+INDEX(价格表!$B$4:$I$31,M8986,8)*L8986)))))))</f>
        <v>2.15</v>
      </c>
    </row>
    <row r="8987" spans="1:14">
      <c r="A8987" s="20">
        <v>4311221746560</v>
      </c>
      <c r="B8987" s="18" t="s">
        <v>16</v>
      </c>
      <c r="C8987" s="21">
        <v>20201222</v>
      </c>
      <c r="D8987" s="21">
        <v>610538201209</v>
      </c>
      <c r="E8987" s="21" t="s">
        <v>16</v>
      </c>
      <c r="F8987" s="21">
        <v>20210101</v>
      </c>
      <c r="G8987" s="21" t="s">
        <v>17</v>
      </c>
      <c r="H8987" s="21" t="s">
        <v>66</v>
      </c>
      <c r="I8987" s="21" t="s">
        <v>67</v>
      </c>
      <c r="J8987" s="21">
        <v>1.47</v>
      </c>
      <c r="K8987" s="21" t="s">
        <v>20</v>
      </c>
      <c r="L8987">
        <f t="shared" si="162"/>
        <v>2</v>
      </c>
      <c r="M8987">
        <f>MATCH(H:H,价格表!$B$4:$B$35,0)</f>
        <v>17</v>
      </c>
      <c r="N8987" s="27">
        <f>IF(J8987&lt;=0.3,INDEX(价格表!$B$4:$I$31,M8987,2),IF(AND(J8987&gt;0.3,J8987&lt;=1),INDEX(价格表!$B$4:$I$31,M8987,3),IF(AND(J8987&gt;1,J8987&lt;=2.2),INDEX(价格表!$B$4:$I$31,M8987,4),IF(AND(J8987&gt;2.2,J8987&lt;=3.3),INDEX(价格表!$B$4:$I$31,M8987,5),IF(AND(J8987&gt;3.3,J8987&lt;=4),INDEX(价格表!$B$4:$I$31,M8987,6),IF(AND(J8987&gt;4,J8987&lt;=5.5),INDEX(价格表!$B$4:$I$31,M8987,7),IF(J8987&gt;5.5,2.6+INDEX(价格表!$B$4:$I$31,M8987,8)*L8987)))))))</f>
        <v>2.15</v>
      </c>
    </row>
    <row r="8988" spans="1:14">
      <c r="A8988" s="20">
        <v>4311221746561</v>
      </c>
      <c r="B8988" s="18" t="s">
        <v>16</v>
      </c>
      <c r="C8988" s="21">
        <v>20201222</v>
      </c>
      <c r="D8988" s="21">
        <v>610538201209</v>
      </c>
      <c r="E8988" s="21" t="s">
        <v>16</v>
      </c>
      <c r="F8988" s="21">
        <v>20210101</v>
      </c>
      <c r="G8988" s="21" t="s">
        <v>17</v>
      </c>
      <c r="H8988" s="21" t="s">
        <v>18</v>
      </c>
      <c r="I8988" s="21" t="s">
        <v>53</v>
      </c>
      <c r="J8988" s="21">
        <v>1.44</v>
      </c>
      <c r="K8988" s="21" t="s">
        <v>20</v>
      </c>
      <c r="L8988">
        <f t="shared" si="162"/>
        <v>2</v>
      </c>
      <c r="M8988">
        <f>MATCH(H:H,价格表!$B$4:$B$35,0)</f>
        <v>1</v>
      </c>
      <c r="N8988" s="27">
        <f>IF(J8988&lt;=0.3,INDEX(价格表!$B$4:$I$31,M8988,2),IF(AND(J8988&gt;0.3,J8988&lt;=1),INDEX(价格表!$B$4:$I$31,M8988,3),IF(AND(J8988&gt;1,J8988&lt;=2.2),INDEX(价格表!$B$4:$I$31,M8988,4),IF(AND(J8988&gt;2.2,J8988&lt;=3.3),INDEX(价格表!$B$4:$I$31,M8988,5),IF(AND(J8988&gt;3.3,J8988&lt;=4),INDEX(价格表!$B$4:$I$31,M8988,6),IF(AND(J8988&gt;4,J8988&lt;=5.5),INDEX(价格表!$B$4:$I$31,M8988,7),IF(J8988&gt;5.5,2.6+INDEX(价格表!$B$4:$I$31,M8988,8)*L8988)))))))</f>
        <v>2.15</v>
      </c>
    </row>
    <row r="8989" spans="1:14">
      <c r="A8989" s="20">
        <v>4311221746562</v>
      </c>
      <c r="B8989" s="18" t="s">
        <v>16</v>
      </c>
      <c r="C8989" s="21">
        <v>20201222</v>
      </c>
      <c r="D8989" s="21">
        <v>610538201209</v>
      </c>
      <c r="E8989" s="21" t="s">
        <v>16</v>
      </c>
      <c r="F8989" s="21">
        <v>20210101</v>
      </c>
      <c r="G8989" s="21" t="s">
        <v>17</v>
      </c>
      <c r="H8989" s="21" t="s">
        <v>56</v>
      </c>
      <c r="I8989" s="21" t="s">
        <v>233</v>
      </c>
      <c r="J8989" s="21">
        <v>1.44</v>
      </c>
      <c r="K8989" s="21" t="s">
        <v>20</v>
      </c>
      <c r="L8989">
        <f t="shared" si="162"/>
        <v>2</v>
      </c>
      <c r="M8989">
        <f>MATCH(H:H,价格表!$B$4:$B$35,0)</f>
        <v>11</v>
      </c>
      <c r="N8989" s="27">
        <f>IF(J8989&lt;=0.3,INDEX(价格表!$B$4:$I$31,M8989,2),IF(AND(J8989&gt;0.3,J8989&lt;=1),INDEX(价格表!$B$4:$I$31,M8989,3),IF(AND(J8989&gt;1,J8989&lt;=2.2),INDEX(价格表!$B$4:$I$31,M8989,4),IF(AND(J8989&gt;2.2,J8989&lt;=3.3),INDEX(价格表!$B$4:$I$31,M8989,5),IF(AND(J8989&gt;3.3,J8989&lt;=4),INDEX(价格表!$B$4:$I$31,M8989,6),IF(AND(J8989&gt;4,J8989&lt;=5.5),INDEX(价格表!$B$4:$I$31,M8989,7),IF(J8989&gt;5.5,2.6+INDEX(价格表!$B$4:$I$31,M8989,8)*L8989)))))))</f>
        <v>2.15</v>
      </c>
    </row>
    <row r="8990" spans="1:14">
      <c r="A8990" s="20">
        <v>4311221746563</v>
      </c>
      <c r="B8990" s="18" t="s">
        <v>16</v>
      </c>
      <c r="C8990" s="21">
        <v>20201222</v>
      </c>
      <c r="D8990" s="21">
        <v>610538201209</v>
      </c>
      <c r="E8990" s="21" t="s">
        <v>16</v>
      </c>
      <c r="F8990" s="21">
        <v>20210101</v>
      </c>
      <c r="G8990" s="21" t="s">
        <v>17</v>
      </c>
      <c r="H8990" s="21" t="s">
        <v>54</v>
      </c>
      <c r="I8990" s="21" t="s">
        <v>78</v>
      </c>
      <c r="J8990" s="21">
        <v>1.44</v>
      </c>
      <c r="K8990" s="21" t="s">
        <v>20</v>
      </c>
      <c r="L8990">
        <f t="shared" si="162"/>
        <v>2</v>
      </c>
      <c r="M8990">
        <f>MATCH(H:H,价格表!$B$4:$B$35,0)</f>
        <v>14</v>
      </c>
      <c r="N8990" s="27">
        <f>IF(J8990&lt;=0.3,INDEX(价格表!$B$4:$I$31,M8990,2),IF(AND(J8990&gt;0.3,J8990&lt;=1),INDEX(价格表!$B$4:$I$31,M8990,3),IF(AND(J8990&gt;1,J8990&lt;=2.2),INDEX(价格表!$B$4:$I$31,M8990,4),IF(AND(J8990&gt;2.2,J8990&lt;=3.3),INDEX(价格表!$B$4:$I$31,M8990,5),IF(AND(J8990&gt;3.3,J8990&lt;=4),INDEX(价格表!$B$4:$I$31,M8990,6),IF(AND(J8990&gt;4,J8990&lt;=5.5),INDEX(价格表!$B$4:$I$31,M8990,7),IF(J8990&gt;5.5,2.6+INDEX(价格表!$B$4:$I$31,M8990,8)*L8990)))))))</f>
        <v>2.15</v>
      </c>
    </row>
    <row r="8991" spans="1:14">
      <c r="A8991" s="20">
        <v>4311221746564</v>
      </c>
      <c r="B8991" s="18" t="s">
        <v>16</v>
      </c>
      <c r="C8991" s="21">
        <v>20201222</v>
      </c>
      <c r="D8991" s="21">
        <v>610538201209</v>
      </c>
      <c r="E8991" s="21" t="s">
        <v>16</v>
      </c>
      <c r="F8991" s="21">
        <v>20210101</v>
      </c>
      <c r="G8991" s="21" t="s">
        <v>17</v>
      </c>
      <c r="H8991" s="21" t="s">
        <v>68</v>
      </c>
      <c r="I8991" s="21" t="s">
        <v>140</v>
      </c>
      <c r="J8991" s="21">
        <v>3.26</v>
      </c>
      <c r="K8991" s="21" t="s">
        <v>20</v>
      </c>
      <c r="L8991">
        <f t="shared" si="162"/>
        <v>4</v>
      </c>
      <c r="M8991">
        <f>MATCH(H:H,价格表!$B$4:$B$35,0)</f>
        <v>5</v>
      </c>
      <c r="N8991" s="27">
        <f>IF(J8991&lt;=0.3,INDEX(价格表!$B$4:$I$31,M8991,2),IF(AND(J8991&gt;0.3,J8991&lt;=1),INDEX(价格表!$B$4:$I$31,M8991,3),IF(AND(J8991&gt;1,J8991&lt;=2.2),INDEX(价格表!$B$4:$I$31,M8991,4),IF(AND(J8991&gt;2.2,J8991&lt;=3.3),INDEX(价格表!$B$4:$I$31,M8991,5),IF(AND(J8991&gt;3.3,J8991&lt;=4),INDEX(价格表!$B$4:$I$31,M8991,6),IF(AND(J8991&gt;4,J8991&lt;=5.5),INDEX(价格表!$B$4:$I$31,M8991,7),IF(J8991&gt;5.5,2.6+INDEX(价格表!$B$4:$I$31,M8991,8)*L8991)))))))</f>
        <v>2.5</v>
      </c>
    </row>
    <row r="8992" spans="1:14">
      <c r="A8992" s="20">
        <v>4311221746567</v>
      </c>
      <c r="B8992" s="18" t="s">
        <v>16</v>
      </c>
      <c r="C8992" s="21">
        <v>20201222</v>
      </c>
      <c r="D8992" s="21">
        <v>610538201209</v>
      </c>
      <c r="E8992" s="21" t="s">
        <v>16</v>
      </c>
      <c r="F8992" s="21">
        <v>20210101</v>
      </c>
      <c r="G8992" s="21" t="s">
        <v>17</v>
      </c>
      <c r="H8992" s="21" t="s">
        <v>66</v>
      </c>
      <c r="I8992" s="21" t="s">
        <v>142</v>
      </c>
      <c r="J8992" s="21">
        <v>1.44</v>
      </c>
      <c r="K8992" s="21" t="s">
        <v>20</v>
      </c>
      <c r="L8992">
        <f t="shared" si="162"/>
        <v>2</v>
      </c>
      <c r="M8992">
        <f>MATCH(H:H,价格表!$B$4:$B$35,0)</f>
        <v>17</v>
      </c>
      <c r="N8992" s="27">
        <f>IF(J8992&lt;=0.3,INDEX(价格表!$B$4:$I$31,M8992,2),IF(AND(J8992&gt;0.3,J8992&lt;=1),INDEX(价格表!$B$4:$I$31,M8992,3),IF(AND(J8992&gt;1,J8992&lt;=2.2),INDEX(价格表!$B$4:$I$31,M8992,4),IF(AND(J8992&gt;2.2,J8992&lt;=3.3),INDEX(价格表!$B$4:$I$31,M8992,5),IF(AND(J8992&gt;3.3,J8992&lt;=4),INDEX(价格表!$B$4:$I$31,M8992,6),IF(AND(J8992&gt;4,J8992&lt;=5.5),INDEX(价格表!$B$4:$I$31,M8992,7),IF(J8992&gt;5.5,2.6+INDEX(价格表!$B$4:$I$31,M8992,8)*L8992)))))))</f>
        <v>2.15</v>
      </c>
    </row>
    <row r="8993" spans="1:14">
      <c r="A8993" s="20">
        <v>4311221751539</v>
      </c>
      <c r="B8993" s="18" t="s">
        <v>16</v>
      </c>
      <c r="C8993" s="21">
        <v>20201222</v>
      </c>
      <c r="D8993" s="21">
        <v>610538201209</v>
      </c>
      <c r="E8993" s="21" t="s">
        <v>16</v>
      </c>
      <c r="F8993" s="21">
        <v>20210101</v>
      </c>
      <c r="G8993" s="21" t="s">
        <v>17</v>
      </c>
      <c r="H8993" s="21" t="s">
        <v>88</v>
      </c>
      <c r="I8993" s="21" t="s">
        <v>89</v>
      </c>
      <c r="J8993" s="21">
        <v>1.44</v>
      </c>
      <c r="K8993" s="21" t="s">
        <v>20</v>
      </c>
      <c r="L8993">
        <f t="shared" si="162"/>
        <v>2</v>
      </c>
      <c r="M8993">
        <f>MATCH(H:H,价格表!$B$4:$B$35,0)</f>
        <v>19</v>
      </c>
      <c r="N8993" s="27">
        <f>IF(J8993&lt;=0.3,INDEX(价格表!$B$4:$I$31,M8993,2),IF(AND(J8993&gt;0.3,J8993&lt;=1),INDEX(价格表!$B$4:$I$31,M8993,3),IF(AND(J8993&gt;1,J8993&lt;=2.2),INDEX(价格表!$B$4:$I$31,M8993,4),IF(AND(J8993&gt;2.2,J8993&lt;=3.3),INDEX(价格表!$B$4:$I$31,M8993,5),IF(AND(J8993&gt;3.3,J8993&lt;=4),INDEX(价格表!$B$4:$I$31,M8993,6),IF(AND(J8993&gt;4,J8993&lt;=5.5),INDEX(价格表!$B$4:$I$31,M8993,7),IF(J8993&gt;5.5,2.6+INDEX(价格表!$B$4:$I$31,M8993,8)*L8993)))))))</f>
        <v>2.15</v>
      </c>
    </row>
    <row r="8994" spans="1:14">
      <c r="A8994" s="20">
        <v>4311221751555</v>
      </c>
      <c r="B8994" s="18" t="s">
        <v>16</v>
      </c>
      <c r="C8994" s="21">
        <v>20201222</v>
      </c>
      <c r="D8994" s="21">
        <v>610538201209</v>
      </c>
      <c r="E8994" s="21" t="s">
        <v>16</v>
      </c>
      <c r="F8994" s="21">
        <v>20210101</v>
      </c>
      <c r="G8994" s="21" t="s">
        <v>17</v>
      </c>
      <c r="H8994" s="21" t="s">
        <v>27</v>
      </c>
      <c r="I8994" s="21" t="s">
        <v>348</v>
      </c>
      <c r="J8994" s="21">
        <v>1.44</v>
      </c>
      <c r="K8994" s="21" t="s">
        <v>20</v>
      </c>
      <c r="L8994">
        <f t="shared" si="162"/>
        <v>2</v>
      </c>
      <c r="M8994">
        <f>MATCH(H:H,价格表!$B$4:$B$35,0)</f>
        <v>3</v>
      </c>
      <c r="N8994" s="27">
        <f>IF(J8994&lt;=0.3,INDEX(价格表!$B$4:$I$31,M8994,2),IF(AND(J8994&gt;0.3,J8994&lt;=1),INDEX(价格表!$B$4:$I$31,M8994,3),IF(AND(J8994&gt;1,J8994&lt;=2.2),INDEX(价格表!$B$4:$I$31,M8994,4),IF(AND(J8994&gt;2.2,J8994&lt;=3.3),INDEX(价格表!$B$4:$I$31,M8994,5),IF(AND(J8994&gt;3.3,J8994&lt;=4),INDEX(价格表!$B$4:$I$31,M8994,6),IF(AND(J8994&gt;4,J8994&lt;=5.5),INDEX(价格表!$B$4:$I$31,M8994,7),IF(J8994&gt;5.5,2.6+INDEX(价格表!$B$4:$I$31,M8994,8)*L8994)))))))</f>
        <v>2.15</v>
      </c>
    </row>
    <row r="8995" spans="1:14">
      <c r="A8995" s="20">
        <v>4311221753220</v>
      </c>
      <c r="B8995" s="18" t="s">
        <v>16</v>
      </c>
      <c r="C8995" s="21">
        <v>20201222</v>
      </c>
      <c r="D8995" s="21">
        <v>610538201209</v>
      </c>
      <c r="E8995" s="21" t="s">
        <v>16</v>
      </c>
      <c r="F8995" s="21">
        <v>20210101</v>
      </c>
      <c r="G8995" s="21" t="s">
        <v>17</v>
      </c>
      <c r="H8995" s="21" t="s">
        <v>43</v>
      </c>
      <c r="I8995" s="21" t="s">
        <v>108</v>
      </c>
      <c r="J8995" s="21">
        <v>3.24</v>
      </c>
      <c r="K8995" s="21" t="s">
        <v>20</v>
      </c>
      <c r="L8995">
        <f t="shared" si="162"/>
        <v>4</v>
      </c>
      <c r="M8995">
        <f>MATCH(H:H,价格表!$B$4:$B$35,0)</f>
        <v>10</v>
      </c>
      <c r="N8995" s="27">
        <f>IF(J8995&lt;=0.3,INDEX(价格表!$B$4:$I$31,M8995,2),IF(AND(J8995&gt;0.3,J8995&lt;=1),INDEX(价格表!$B$4:$I$31,M8995,3),IF(AND(J8995&gt;1,J8995&lt;=2.2),INDEX(价格表!$B$4:$I$31,M8995,4),IF(AND(J8995&gt;2.2,J8995&lt;=3.3),INDEX(价格表!$B$4:$I$31,M8995,5),IF(AND(J8995&gt;3.3,J8995&lt;=4),INDEX(价格表!$B$4:$I$31,M8995,6),IF(AND(J8995&gt;4,J8995&lt;=5.5),INDEX(价格表!$B$4:$I$31,M8995,7),IF(J8995&gt;5.5,2.6+INDEX(价格表!$B$4:$I$31,M8995,8)*L8995)))))))</f>
        <v>2.5</v>
      </c>
    </row>
    <row r="8996" spans="1:14">
      <c r="A8996" s="20">
        <v>4311221753720</v>
      </c>
      <c r="B8996" s="18" t="s">
        <v>16</v>
      </c>
      <c r="C8996" s="21">
        <v>20201222</v>
      </c>
      <c r="D8996" s="21">
        <v>610538201209</v>
      </c>
      <c r="E8996" s="21" t="s">
        <v>16</v>
      </c>
      <c r="F8996" s="21">
        <v>20210101</v>
      </c>
      <c r="G8996" s="21" t="s">
        <v>17</v>
      </c>
      <c r="H8996" s="21" t="s">
        <v>27</v>
      </c>
      <c r="I8996" s="21" t="s">
        <v>28</v>
      </c>
      <c r="J8996" s="21">
        <v>1.48</v>
      </c>
      <c r="K8996" s="21" t="s">
        <v>20</v>
      </c>
      <c r="L8996">
        <f t="shared" si="162"/>
        <v>2</v>
      </c>
      <c r="M8996">
        <f>MATCH(H:H,价格表!$B$4:$B$35,0)</f>
        <v>3</v>
      </c>
      <c r="N8996" s="27">
        <f>IF(J8996&lt;=0.3,INDEX(价格表!$B$4:$I$31,M8996,2),IF(AND(J8996&gt;0.3,J8996&lt;=1),INDEX(价格表!$B$4:$I$31,M8996,3),IF(AND(J8996&gt;1,J8996&lt;=2.2),INDEX(价格表!$B$4:$I$31,M8996,4),IF(AND(J8996&gt;2.2,J8996&lt;=3.3),INDEX(价格表!$B$4:$I$31,M8996,5),IF(AND(J8996&gt;3.3,J8996&lt;=4),INDEX(价格表!$B$4:$I$31,M8996,6),IF(AND(J8996&gt;4,J8996&lt;=5.5),INDEX(价格表!$B$4:$I$31,M8996,7),IF(J8996&gt;5.5,2.6+INDEX(价格表!$B$4:$I$31,M8996,8)*L8996)))))))</f>
        <v>2.15</v>
      </c>
    </row>
    <row r="8997" spans="1:14">
      <c r="A8997" s="20">
        <v>4311221753725</v>
      </c>
      <c r="B8997" s="18" t="s">
        <v>16</v>
      </c>
      <c r="C8997" s="21">
        <v>20201222</v>
      </c>
      <c r="D8997" s="21">
        <v>610538201209</v>
      </c>
      <c r="E8997" s="21" t="s">
        <v>16</v>
      </c>
      <c r="F8997" s="21">
        <v>20210101</v>
      </c>
      <c r="G8997" s="21" t="s">
        <v>17</v>
      </c>
      <c r="H8997" s="21" t="s">
        <v>27</v>
      </c>
      <c r="I8997" s="21" t="s">
        <v>70</v>
      </c>
      <c r="J8997" s="21">
        <v>1.46</v>
      </c>
      <c r="K8997" s="21" t="s">
        <v>20</v>
      </c>
      <c r="L8997">
        <f t="shared" si="162"/>
        <v>2</v>
      </c>
      <c r="M8997">
        <f>MATCH(H:H,价格表!$B$4:$B$35,0)</f>
        <v>3</v>
      </c>
      <c r="N8997" s="27">
        <f>IF(J8997&lt;=0.3,INDEX(价格表!$B$4:$I$31,M8997,2),IF(AND(J8997&gt;0.3,J8997&lt;=1),INDEX(价格表!$B$4:$I$31,M8997,3),IF(AND(J8997&gt;1,J8997&lt;=2.2),INDEX(价格表!$B$4:$I$31,M8997,4),IF(AND(J8997&gt;2.2,J8997&lt;=3.3),INDEX(价格表!$B$4:$I$31,M8997,5),IF(AND(J8997&gt;3.3,J8997&lt;=4),INDEX(价格表!$B$4:$I$31,M8997,6),IF(AND(J8997&gt;4,J8997&lt;=5.5),INDEX(价格表!$B$4:$I$31,M8997,7),IF(J8997&gt;5.5,2.6+INDEX(价格表!$B$4:$I$31,M8997,8)*L8997)))))))</f>
        <v>2.15</v>
      </c>
    </row>
    <row r="8998" spans="1:14">
      <c r="A8998" s="20">
        <v>4311221753740</v>
      </c>
      <c r="B8998" s="18" t="s">
        <v>16</v>
      </c>
      <c r="C8998" s="21">
        <v>20201222</v>
      </c>
      <c r="D8998" s="21">
        <v>610538201209</v>
      </c>
      <c r="E8998" s="21" t="s">
        <v>16</v>
      </c>
      <c r="F8998" s="21">
        <v>20210101</v>
      </c>
      <c r="G8998" s="21" t="s">
        <v>17</v>
      </c>
      <c r="H8998" s="21" t="s">
        <v>27</v>
      </c>
      <c r="I8998" s="21" t="s">
        <v>126</v>
      </c>
      <c r="J8998" s="21">
        <v>1.5</v>
      </c>
      <c r="K8998" s="21" t="s">
        <v>20</v>
      </c>
      <c r="L8998">
        <f t="shared" si="162"/>
        <v>2</v>
      </c>
      <c r="M8998">
        <f>MATCH(H:H,价格表!$B$4:$B$35,0)</f>
        <v>3</v>
      </c>
      <c r="N8998" s="27">
        <f>IF(J8998&lt;=0.3,INDEX(价格表!$B$4:$I$31,M8998,2),IF(AND(J8998&gt;0.3,J8998&lt;=1),INDEX(价格表!$B$4:$I$31,M8998,3),IF(AND(J8998&gt;1,J8998&lt;=2.2),INDEX(价格表!$B$4:$I$31,M8998,4),IF(AND(J8998&gt;2.2,J8998&lt;=3.3),INDEX(价格表!$B$4:$I$31,M8998,5),IF(AND(J8998&gt;3.3,J8998&lt;=4),INDEX(价格表!$B$4:$I$31,M8998,6),IF(AND(J8998&gt;4,J8998&lt;=5.5),INDEX(价格表!$B$4:$I$31,M8998,7),IF(J8998&gt;5.5,2.6+INDEX(价格表!$B$4:$I$31,M8998,8)*L8998)))))))</f>
        <v>2.15</v>
      </c>
    </row>
    <row r="8999" spans="1:14">
      <c r="A8999" s="20">
        <v>4311221753741</v>
      </c>
      <c r="B8999" s="18" t="s">
        <v>16</v>
      </c>
      <c r="C8999" s="21">
        <v>20201222</v>
      </c>
      <c r="D8999" s="21">
        <v>610538201209</v>
      </c>
      <c r="E8999" s="21" t="s">
        <v>16</v>
      </c>
      <c r="F8999" s="21">
        <v>20210101</v>
      </c>
      <c r="G8999" s="21" t="s">
        <v>17</v>
      </c>
      <c r="H8999" s="21" t="s">
        <v>82</v>
      </c>
      <c r="I8999" s="21" t="s">
        <v>285</v>
      </c>
      <c r="J8999" s="21">
        <v>2.51</v>
      </c>
      <c r="K8999" s="21" t="s">
        <v>20</v>
      </c>
      <c r="L8999">
        <f t="shared" si="162"/>
        <v>3</v>
      </c>
      <c r="M8999">
        <f>MATCH(H:H,价格表!$B$4:$B$35,0)</f>
        <v>2</v>
      </c>
      <c r="N8999" s="27">
        <f>IF(J8999&lt;=0.3,INDEX(价格表!$B$4:$I$31,M8999,2),IF(AND(J8999&gt;0.3,J8999&lt;=1),INDEX(价格表!$B$4:$I$31,M8999,3),IF(AND(J8999&gt;1,J8999&lt;=2.2),INDEX(价格表!$B$4:$I$31,M8999,4),IF(AND(J8999&gt;2.2,J8999&lt;=3.3),INDEX(价格表!$B$4:$I$31,M8999,5),IF(AND(J8999&gt;3.3,J8999&lt;=4),INDEX(价格表!$B$4:$I$31,M8999,6),IF(AND(J8999&gt;4,J8999&lt;=5.5),INDEX(价格表!$B$4:$I$31,M8999,7),IF(J8999&gt;5.5,2.6+INDEX(价格表!$B$4:$I$31,M8999,8)*L8999)))))))</f>
        <v>2.5</v>
      </c>
    </row>
    <row r="9000" spans="1:14">
      <c r="A9000" s="20">
        <v>4311221753742</v>
      </c>
      <c r="B9000" s="18" t="s">
        <v>16</v>
      </c>
      <c r="C9000" s="21">
        <v>20201222</v>
      </c>
      <c r="D9000" s="21">
        <v>610538201209</v>
      </c>
      <c r="E9000" s="21" t="s">
        <v>16</v>
      </c>
      <c r="F9000" s="21">
        <v>20210101</v>
      </c>
      <c r="G9000" s="21" t="s">
        <v>17</v>
      </c>
      <c r="H9000" s="21" t="s">
        <v>37</v>
      </c>
      <c r="I9000" s="21" t="s">
        <v>357</v>
      </c>
      <c r="J9000" s="21">
        <v>1.46</v>
      </c>
      <c r="K9000" s="21" t="s">
        <v>20</v>
      </c>
      <c r="L9000">
        <f t="shared" si="162"/>
        <v>2</v>
      </c>
      <c r="M9000">
        <f>MATCH(H:H,价格表!$B$4:$B$35,0)</f>
        <v>12</v>
      </c>
      <c r="N9000" s="27">
        <f>IF(J9000&lt;=0.3,INDEX(价格表!$B$4:$I$31,M9000,2),IF(AND(J9000&gt;0.3,J9000&lt;=1),INDEX(价格表!$B$4:$I$31,M9000,3),IF(AND(J9000&gt;1,J9000&lt;=2.2),INDEX(价格表!$B$4:$I$31,M9000,4),IF(AND(J9000&gt;2.2,J9000&lt;=3.3),INDEX(价格表!$B$4:$I$31,M9000,5),IF(AND(J9000&gt;3.3,J9000&lt;=4),INDEX(价格表!$B$4:$I$31,M9000,6),IF(AND(J9000&gt;4,J9000&lt;=5.5),INDEX(价格表!$B$4:$I$31,M9000,7),IF(J9000&gt;5.5,2.6+INDEX(价格表!$B$4:$I$31,M9000,8)*L9000)))))))</f>
        <v>2.15</v>
      </c>
    </row>
    <row r="9001" spans="1:14">
      <c r="A9001" s="20">
        <v>4311221753743</v>
      </c>
      <c r="B9001" s="18" t="s">
        <v>16</v>
      </c>
      <c r="C9001" s="21">
        <v>20201222</v>
      </c>
      <c r="D9001" s="21">
        <v>610538201209</v>
      </c>
      <c r="E9001" s="21" t="s">
        <v>16</v>
      </c>
      <c r="F9001" s="21">
        <v>20210101</v>
      </c>
      <c r="G9001" s="21" t="s">
        <v>17</v>
      </c>
      <c r="H9001" s="21" t="s">
        <v>73</v>
      </c>
      <c r="I9001" s="21" t="s">
        <v>256</v>
      </c>
      <c r="J9001" s="21">
        <v>1.55</v>
      </c>
      <c r="K9001" s="21" t="s">
        <v>20</v>
      </c>
      <c r="L9001">
        <f t="shared" si="162"/>
        <v>2</v>
      </c>
      <c r="M9001">
        <f>MATCH(H:H,价格表!$B$4:$B$35,0)</f>
        <v>7</v>
      </c>
      <c r="N9001" s="27">
        <f>IF(J9001&lt;=0.3,INDEX(价格表!$B$4:$I$31,M9001,2),IF(AND(J9001&gt;0.3,J9001&lt;=1),INDEX(价格表!$B$4:$I$31,M9001,3),IF(AND(J9001&gt;1,J9001&lt;=2.2),INDEX(价格表!$B$4:$I$31,M9001,4),IF(AND(J9001&gt;2.2,J9001&lt;=3.3),INDEX(价格表!$B$4:$I$31,M9001,5),IF(AND(J9001&gt;3.3,J9001&lt;=4),INDEX(价格表!$B$4:$I$31,M9001,6),IF(AND(J9001&gt;4,J9001&lt;=5.5),INDEX(价格表!$B$4:$I$31,M9001,7),IF(J9001&gt;5.5,2.6+INDEX(价格表!$B$4:$I$31,M9001,8)*L9001)))))))</f>
        <v>2.15</v>
      </c>
    </row>
    <row r="9002" spans="1:14">
      <c r="A9002" s="20">
        <v>4311221753746</v>
      </c>
      <c r="B9002" s="18" t="s">
        <v>16</v>
      </c>
      <c r="C9002" s="21">
        <v>20201222</v>
      </c>
      <c r="D9002" s="21">
        <v>610538201209</v>
      </c>
      <c r="E9002" s="21" t="s">
        <v>16</v>
      </c>
      <c r="F9002" s="21">
        <v>20210101</v>
      </c>
      <c r="G9002" s="21" t="s">
        <v>17</v>
      </c>
      <c r="H9002" s="21" t="s">
        <v>21</v>
      </c>
      <c r="I9002" s="21" t="s">
        <v>201</v>
      </c>
      <c r="J9002" s="21">
        <v>1.44</v>
      </c>
      <c r="K9002" s="21" t="s">
        <v>20</v>
      </c>
      <c r="L9002">
        <f t="shared" si="162"/>
        <v>2</v>
      </c>
      <c r="M9002">
        <f>MATCH(H:H,价格表!$B$4:$B$35,0)</f>
        <v>20</v>
      </c>
      <c r="N9002" s="27">
        <f>IF(J9002&lt;=0.3,INDEX(价格表!$B$4:$I$31,M9002,2),IF(AND(J9002&gt;0.3,J9002&lt;=1),INDEX(价格表!$B$4:$I$31,M9002,3),IF(AND(J9002&gt;1,J9002&lt;=2.2),INDEX(价格表!$B$4:$I$31,M9002,4),IF(AND(J9002&gt;2.2,J9002&lt;=3.3),INDEX(价格表!$B$4:$I$31,M9002,5),IF(AND(J9002&gt;3.3,J9002&lt;=4),INDEX(价格表!$B$4:$I$31,M9002,6),IF(AND(J9002&gt;4,J9002&lt;=5.5),INDEX(价格表!$B$4:$I$31,M9002,7),IF(J9002&gt;5.5,2.6+INDEX(价格表!$B$4:$I$31,M9002,8)*L9002)))))))</f>
        <v>2.15</v>
      </c>
    </row>
    <row r="9003" spans="1:14">
      <c r="A9003" s="20">
        <v>4311221753747</v>
      </c>
      <c r="B9003" s="18" t="s">
        <v>16</v>
      </c>
      <c r="C9003" s="21">
        <v>20201222</v>
      </c>
      <c r="D9003" s="21">
        <v>610538201209</v>
      </c>
      <c r="E9003" s="21" t="s">
        <v>16</v>
      </c>
      <c r="F9003" s="21">
        <v>20210101</v>
      </c>
      <c r="G9003" s="21" t="s">
        <v>17</v>
      </c>
      <c r="H9003" s="21" t="s">
        <v>37</v>
      </c>
      <c r="I9003" s="21" t="s">
        <v>349</v>
      </c>
      <c r="J9003" s="21">
        <v>1.44</v>
      </c>
      <c r="K9003" s="21" t="s">
        <v>20</v>
      </c>
      <c r="L9003">
        <f t="shared" si="162"/>
        <v>2</v>
      </c>
      <c r="M9003">
        <f>MATCH(H:H,价格表!$B$4:$B$35,0)</f>
        <v>12</v>
      </c>
      <c r="N9003" s="27">
        <f>IF(J9003&lt;=0.3,INDEX(价格表!$B$4:$I$31,M9003,2),IF(AND(J9003&gt;0.3,J9003&lt;=1),INDEX(价格表!$B$4:$I$31,M9003,3),IF(AND(J9003&gt;1,J9003&lt;=2.2),INDEX(价格表!$B$4:$I$31,M9003,4),IF(AND(J9003&gt;2.2,J9003&lt;=3.3),INDEX(价格表!$B$4:$I$31,M9003,5),IF(AND(J9003&gt;3.3,J9003&lt;=4),INDEX(价格表!$B$4:$I$31,M9003,6),IF(AND(J9003&gt;4,J9003&lt;=5.5),INDEX(价格表!$B$4:$I$31,M9003,7),IF(J9003&gt;5.5,2.6+INDEX(价格表!$B$4:$I$31,M9003,8)*L9003)))))))</f>
        <v>2.15</v>
      </c>
    </row>
    <row r="9004" spans="1:14">
      <c r="A9004" s="20">
        <v>4311221753748</v>
      </c>
      <c r="B9004" s="18" t="s">
        <v>16</v>
      </c>
      <c r="C9004" s="21">
        <v>20201222</v>
      </c>
      <c r="D9004" s="21">
        <v>610538201209</v>
      </c>
      <c r="E9004" s="21" t="s">
        <v>16</v>
      </c>
      <c r="F9004" s="21">
        <v>20210101</v>
      </c>
      <c r="G9004" s="21" t="s">
        <v>17</v>
      </c>
      <c r="H9004" s="21" t="s">
        <v>27</v>
      </c>
      <c r="I9004" s="21" t="s">
        <v>28</v>
      </c>
      <c r="J9004" s="21">
        <v>1.48</v>
      </c>
      <c r="K9004" s="21" t="s">
        <v>20</v>
      </c>
      <c r="L9004">
        <f t="shared" si="162"/>
        <v>2</v>
      </c>
      <c r="M9004">
        <f>MATCH(H:H,价格表!$B$4:$B$35,0)</f>
        <v>3</v>
      </c>
      <c r="N9004" s="27">
        <f>IF(J9004&lt;=0.3,INDEX(价格表!$B$4:$I$31,M9004,2),IF(AND(J9004&gt;0.3,J9004&lt;=1),INDEX(价格表!$B$4:$I$31,M9004,3),IF(AND(J9004&gt;1,J9004&lt;=2.2),INDEX(价格表!$B$4:$I$31,M9004,4),IF(AND(J9004&gt;2.2,J9004&lt;=3.3),INDEX(价格表!$B$4:$I$31,M9004,5),IF(AND(J9004&gt;3.3,J9004&lt;=4),INDEX(价格表!$B$4:$I$31,M9004,6),IF(AND(J9004&gt;4,J9004&lt;=5.5),INDEX(价格表!$B$4:$I$31,M9004,7),IF(J9004&gt;5.5,2.6+INDEX(价格表!$B$4:$I$31,M9004,8)*L9004)))))))</f>
        <v>2.15</v>
      </c>
    </row>
    <row r="9005" spans="1:14">
      <c r="A9005" s="20">
        <v>4311221753749</v>
      </c>
      <c r="B9005" s="18" t="s">
        <v>16</v>
      </c>
      <c r="C9005" s="21">
        <v>20201222</v>
      </c>
      <c r="D9005" s="21">
        <v>610538201209</v>
      </c>
      <c r="E9005" s="21" t="s">
        <v>16</v>
      </c>
      <c r="F9005" s="21">
        <v>20210101</v>
      </c>
      <c r="G9005" s="21" t="s">
        <v>17</v>
      </c>
      <c r="H9005" s="21" t="s">
        <v>123</v>
      </c>
      <c r="I9005" s="21" t="s">
        <v>124</v>
      </c>
      <c r="J9005" s="21">
        <v>1.44</v>
      </c>
      <c r="K9005" s="21" t="s">
        <v>20</v>
      </c>
      <c r="L9005">
        <f t="shared" si="162"/>
        <v>2</v>
      </c>
      <c r="M9005">
        <f>MATCH(H:H,价格表!$B$4:$B$35,0)</f>
        <v>30</v>
      </c>
      <c r="N9005" s="27">
        <f>L9005*7+3</f>
        <v>17</v>
      </c>
    </row>
    <row r="9006" spans="1:14">
      <c r="A9006" s="20">
        <v>4311221753790</v>
      </c>
      <c r="B9006" s="18" t="s">
        <v>16</v>
      </c>
      <c r="C9006" s="21">
        <v>20201222</v>
      </c>
      <c r="D9006" s="21">
        <v>610538201209</v>
      </c>
      <c r="E9006" s="21" t="s">
        <v>16</v>
      </c>
      <c r="F9006" s="21">
        <v>20210101</v>
      </c>
      <c r="G9006" s="21" t="s">
        <v>17</v>
      </c>
      <c r="H9006" s="21" t="s">
        <v>73</v>
      </c>
      <c r="I9006" s="21" t="s">
        <v>91</v>
      </c>
      <c r="J9006" s="21">
        <v>1.44</v>
      </c>
      <c r="K9006" s="21" t="s">
        <v>20</v>
      </c>
      <c r="L9006">
        <f t="shared" si="162"/>
        <v>2</v>
      </c>
      <c r="M9006">
        <f>MATCH(H:H,价格表!$B$4:$B$35,0)</f>
        <v>7</v>
      </c>
      <c r="N9006" s="27">
        <f>IF(J9006&lt;=0.3,INDEX(价格表!$B$4:$I$31,M9006,2),IF(AND(J9006&gt;0.3,J9006&lt;=1),INDEX(价格表!$B$4:$I$31,M9006,3),IF(AND(J9006&gt;1,J9006&lt;=2.2),INDEX(价格表!$B$4:$I$31,M9006,4),IF(AND(J9006&gt;2.2,J9006&lt;=3.3),INDEX(价格表!$B$4:$I$31,M9006,5),IF(AND(J9006&gt;3.3,J9006&lt;=4),INDEX(价格表!$B$4:$I$31,M9006,6),IF(AND(J9006&gt;4,J9006&lt;=5.5),INDEX(价格表!$B$4:$I$31,M9006,7),IF(J9006&gt;5.5,2.6+INDEX(价格表!$B$4:$I$31,M9006,8)*L9006)))))))</f>
        <v>2.15</v>
      </c>
    </row>
    <row r="9007" spans="1:14">
      <c r="A9007" s="20">
        <v>4311221753791</v>
      </c>
      <c r="B9007" s="18" t="s">
        <v>16</v>
      </c>
      <c r="C9007" s="21">
        <v>20201222</v>
      </c>
      <c r="D9007" s="21">
        <v>610538201209</v>
      </c>
      <c r="E9007" s="21" t="s">
        <v>16</v>
      </c>
      <c r="F9007" s="21">
        <v>20210101</v>
      </c>
      <c r="G9007" s="21" t="s">
        <v>17</v>
      </c>
      <c r="H9007" s="21" t="s">
        <v>25</v>
      </c>
      <c r="I9007" s="21" t="s">
        <v>84</v>
      </c>
      <c r="J9007" s="21">
        <v>1.44</v>
      </c>
      <c r="K9007" s="21" t="s">
        <v>20</v>
      </c>
      <c r="L9007">
        <f t="shared" si="162"/>
        <v>2</v>
      </c>
      <c r="M9007">
        <f>MATCH(H:H,价格表!$B$4:$B$35,0)</f>
        <v>25</v>
      </c>
      <c r="N9007" s="27">
        <f>IF(J9007&lt;=0.3,INDEX(价格表!$B$4:$I$31,M9007,2),IF(AND(J9007&gt;0.3,J9007&lt;=1),INDEX(价格表!$B$4:$I$31,M9007,3),IF(AND(J9007&gt;1,J9007&lt;=2.2),INDEX(价格表!$B$4:$I$31,M9007,4),IF(AND(J9007&gt;2.2,J9007&lt;=3.3),INDEX(价格表!$B$4:$I$31,M9007,5),IF(AND(J9007&gt;3.3,J9007&lt;=4),INDEX(价格表!$B$4:$I$31,M9007,6),IF(AND(J9007&gt;4,J9007&lt;=5.5),INDEX(价格表!$B$4:$I$31,M9007,7),IF(J9007&gt;5.5,2.6+INDEX(价格表!$B$4:$I$31,M9007,8)*L9007)))))))</f>
        <v>2.15</v>
      </c>
    </row>
    <row r="9008" spans="1:14">
      <c r="A9008" s="20">
        <v>4311221753792</v>
      </c>
      <c r="B9008" s="18" t="s">
        <v>16</v>
      </c>
      <c r="C9008" s="21">
        <v>20201222</v>
      </c>
      <c r="D9008" s="21">
        <v>610538201209</v>
      </c>
      <c r="E9008" s="21" t="s">
        <v>16</v>
      </c>
      <c r="F9008" s="21">
        <v>20210101</v>
      </c>
      <c r="G9008" s="21" t="s">
        <v>17</v>
      </c>
      <c r="H9008" s="21" t="s">
        <v>21</v>
      </c>
      <c r="I9008" s="21" t="s">
        <v>181</v>
      </c>
      <c r="J9008" s="21">
        <v>1.57</v>
      </c>
      <c r="K9008" s="21" t="s">
        <v>20</v>
      </c>
      <c r="L9008">
        <f t="shared" si="162"/>
        <v>2</v>
      </c>
      <c r="M9008">
        <f>MATCH(H:H,价格表!$B$4:$B$35,0)</f>
        <v>20</v>
      </c>
      <c r="N9008" s="27">
        <f>IF(J9008&lt;=0.3,INDEX(价格表!$B$4:$I$31,M9008,2),IF(AND(J9008&gt;0.3,J9008&lt;=1),INDEX(价格表!$B$4:$I$31,M9008,3),IF(AND(J9008&gt;1,J9008&lt;=2.2),INDEX(价格表!$B$4:$I$31,M9008,4),IF(AND(J9008&gt;2.2,J9008&lt;=3.3),INDEX(价格表!$B$4:$I$31,M9008,5),IF(AND(J9008&gt;3.3,J9008&lt;=4),INDEX(价格表!$B$4:$I$31,M9008,6),IF(AND(J9008&gt;4,J9008&lt;=5.5),INDEX(价格表!$B$4:$I$31,M9008,7),IF(J9008&gt;5.5,2.6+INDEX(价格表!$B$4:$I$31,M9008,8)*L9008)))))))</f>
        <v>2.15</v>
      </c>
    </row>
    <row r="9009" spans="1:14">
      <c r="A9009" s="20">
        <v>4311221753793</v>
      </c>
      <c r="B9009" s="18" t="s">
        <v>16</v>
      </c>
      <c r="C9009" s="21">
        <v>20201222</v>
      </c>
      <c r="D9009" s="21">
        <v>610538201209</v>
      </c>
      <c r="E9009" s="21" t="s">
        <v>16</v>
      </c>
      <c r="F9009" s="21">
        <v>20210101</v>
      </c>
      <c r="G9009" s="21" t="s">
        <v>17</v>
      </c>
      <c r="H9009" s="21" t="s">
        <v>33</v>
      </c>
      <c r="I9009" s="21" t="s">
        <v>34</v>
      </c>
      <c r="J9009" s="21">
        <v>1.46</v>
      </c>
      <c r="K9009" s="21" t="s">
        <v>20</v>
      </c>
      <c r="L9009">
        <f t="shared" si="162"/>
        <v>2</v>
      </c>
      <c r="M9009">
        <f>MATCH(H:H,价格表!$B$4:$B$35,0)</f>
        <v>13</v>
      </c>
      <c r="N9009" s="27">
        <f>IF(J9009&lt;=0.3,INDEX(价格表!$B$4:$I$31,M9009,2),IF(AND(J9009&gt;0.3,J9009&lt;=1),INDEX(价格表!$B$4:$I$31,M9009,3),IF(AND(J9009&gt;1,J9009&lt;=2.2),INDEX(价格表!$B$4:$I$31,M9009,4),IF(AND(J9009&gt;2.2,J9009&lt;=3.3),INDEX(价格表!$B$4:$I$31,M9009,5),IF(AND(J9009&gt;3.3,J9009&lt;=4),INDEX(价格表!$B$4:$I$31,M9009,6),IF(AND(J9009&gt;4,J9009&lt;=5.5),INDEX(价格表!$B$4:$I$31,M9009,7),IF(J9009&gt;5.5,2.6+INDEX(价格表!$B$4:$I$31,M9009,8)*L9009)))))))</f>
        <v>2.15</v>
      </c>
    </row>
    <row r="9010" spans="1:14">
      <c r="A9010" s="20">
        <v>4311221753795</v>
      </c>
      <c r="B9010" s="18" t="s">
        <v>16</v>
      </c>
      <c r="C9010" s="21">
        <v>20201222</v>
      </c>
      <c r="D9010" s="21">
        <v>610538201209</v>
      </c>
      <c r="E9010" s="21" t="s">
        <v>16</v>
      </c>
      <c r="F9010" s="21">
        <v>20210101</v>
      </c>
      <c r="G9010" s="21" t="s">
        <v>17</v>
      </c>
      <c r="H9010" s="21" t="s">
        <v>18</v>
      </c>
      <c r="I9010" s="21" t="s">
        <v>266</v>
      </c>
      <c r="J9010" s="21">
        <v>1.44</v>
      </c>
      <c r="K9010" s="21" t="s">
        <v>20</v>
      </c>
      <c r="L9010">
        <f t="shared" si="162"/>
        <v>2</v>
      </c>
      <c r="M9010">
        <f>MATCH(H:H,价格表!$B$4:$B$35,0)</f>
        <v>1</v>
      </c>
      <c r="N9010" s="27">
        <f>IF(J9010&lt;=0.3,INDEX(价格表!$B$4:$I$31,M9010,2),IF(AND(J9010&gt;0.3,J9010&lt;=1),INDEX(价格表!$B$4:$I$31,M9010,3),IF(AND(J9010&gt;1,J9010&lt;=2.2),INDEX(价格表!$B$4:$I$31,M9010,4),IF(AND(J9010&gt;2.2,J9010&lt;=3.3),INDEX(价格表!$B$4:$I$31,M9010,5),IF(AND(J9010&gt;3.3,J9010&lt;=4),INDEX(价格表!$B$4:$I$31,M9010,6),IF(AND(J9010&gt;4,J9010&lt;=5.5),INDEX(价格表!$B$4:$I$31,M9010,7),IF(J9010&gt;5.5,2.6+INDEX(价格表!$B$4:$I$31,M9010,8)*L9010)))))))</f>
        <v>2.15</v>
      </c>
    </row>
    <row r="9011" spans="1:14">
      <c r="A9011" s="20">
        <v>4311221753796</v>
      </c>
      <c r="B9011" s="18" t="s">
        <v>16</v>
      </c>
      <c r="C9011" s="21">
        <v>20201222</v>
      </c>
      <c r="D9011" s="21">
        <v>610538201209</v>
      </c>
      <c r="E9011" s="21" t="s">
        <v>16</v>
      </c>
      <c r="F9011" s="21">
        <v>20210101</v>
      </c>
      <c r="G9011" s="21" t="s">
        <v>17</v>
      </c>
      <c r="H9011" s="21" t="s">
        <v>25</v>
      </c>
      <c r="I9011" s="21" t="s">
        <v>84</v>
      </c>
      <c r="J9011" s="21">
        <v>1.44</v>
      </c>
      <c r="K9011" s="21" t="s">
        <v>20</v>
      </c>
      <c r="L9011">
        <f t="shared" si="162"/>
        <v>2</v>
      </c>
      <c r="M9011">
        <f>MATCH(H:H,价格表!$B$4:$B$35,0)</f>
        <v>25</v>
      </c>
      <c r="N9011" s="27">
        <f>IF(J9011&lt;=0.3,INDEX(价格表!$B$4:$I$31,M9011,2),IF(AND(J9011&gt;0.3,J9011&lt;=1),INDEX(价格表!$B$4:$I$31,M9011,3),IF(AND(J9011&gt;1,J9011&lt;=2.2),INDEX(价格表!$B$4:$I$31,M9011,4),IF(AND(J9011&gt;2.2,J9011&lt;=3.3),INDEX(价格表!$B$4:$I$31,M9011,5),IF(AND(J9011&gt;3.3,J9011&lt;=4),INDEX(价格表!$B$4:$I$31,M9011,6),IF(AND(J9011&gt;4,J9011&lt;=5.5),INDEX(价格表!$B$4:$I$31,M9011,7),IF(J9011&gt;5.5,2.6+INDEX(价格表!$B$4:$I$31,M9011,8)*L9011)))))))</f>
        <v>2.15</v>
      </c>
    </row>
    <row r="9012" spans="1:14">
      <c r="A9012" s="20">
        <v>4311221753798</v>
      </c>
      <c r="B9012" s="18" t="s">
        <v>16</v>
      </c>
      <c r="C9012" s="21">
        <v>20201222</v>
      </c>
      <c r="D9012" s="21">
        <v>610538201209</v>
      </c>
      <c r="E9012" s="21" t="s">
        <v>16</v>
      </c>
      <c r="F9012" s="21">
        <v>20210101</v>
      </c>
      <c r="G9012" s="21" t="s">
        <v>17</v>
      </c>
      <c r="H9012" s="21" t="s">
        <v>21</v>
      </c>
      <c r="I9012" s="21" t="s">
        <v>163</v>
      </c>
      <c r="J9012" s="21">
        <v>1.46</v>
      </c>
      <c r="K9012" s="21" t="s">
        <v>20</v>
      </c>
      <c r="L9012">
        <f t="shared" si="162"/>
        <v>2</v>
      </c>
      <c r="M9012">
        <f>MATCH(H:H,价格表!$B$4:$B$35,0)</f>
        <v>20</v>
      </c>
      <c r="N9012" s="27">
        <f>IF(J9012&lt;=0.3,INDEX(价格表!$B$4:$I$31,M9012,2),IF(AND(J9012&gt;0.3,J9012&lt;=1),INDEX(价格表!$B$4:$I$31,M9012,3),IF(AND(J9012&gt;1,J9012&lt;=2.2),INDEX(价格表!$B$4:$I$31,M9012,4),IF(AND(J9012&gt;2.2,J9012&lt;=3.3),INDEX(价格表!$B$4:$I$31,M9012,5),IF(AND(J9012&gt;3.3,J9012&lt;=4),INDEX(价格表!$B$4:$I$31,M9012,6),IF(AND(J9012&gt;4,J9012&lt;=5.5),INDEX(价格表!$B$4:$I$31,M9012,7),IF(J9012&gt;5.5,2.6+INDEX(价格表!$B$4:$I$31,M9012,8)*L9012)))))))</f>
        <v>2.15</v>
      </c>
    </row>
    <row r="9013" spans="1:14">
      <c r="A9013" s="20">
        <v>4311223786088</v>
      </c>
      <c r="B9013" s="18" t="s">
        <v>16</v>
      </c>
      <c r="C9013" s="21">
        <v>20201222</v>
      </c>
      <c r="D9013" s="21">
        <v>610538201209</v>
      </c>
      <c r="E9013" s="21" t="s">
        <v>16</v>
      </c>
      <c r="F9013" s="21">
        <v>20210101</v>
      </c>
      <c r="G9013" s="21" t="s">
        <v>17</v>
      </c>
      <c r="H9013" s="21" t="s">
        <v>63</v>
      </c>
      <c r="I9013" s="21" t="s">
        <v>187</v>
      </c>
      <c r="J9013" s="21">
        <v>3.11</v>
      </c>
      <c r="K9013" s="21" t="s">
        <v>20</v>
      </c>
      <c r="L9013">
        <f t="shared" si="162"/>
        <v>4</v>
      </c>
      <c r="M9013">
        <f>MATCH(H:H,价格表!$B$4:$B$35,0)</f>
        <v>21</v>
      </c>
      <c r="N9013" s="27">
        <f>IF(J9013&lt;=0.3,INDEX(价格表!$B$4:$I$31,M9013,2),IF(AND(J9013&gt;0.3,J9013&lt;=1),INDEX(价格表!$B$4:$I$31,M9013,3),IF(AND(J9013&gt;1,J9013&lt;=2.2),INDEX(价格表!$B$4:$I$31,M9013,4),IF(AND(J9013&gt;2.2,J9013&lt;=3.3),INDEX(价格表!$B$4:$I$31,M9013,5),IF(AND(J9013&gt;3.3,J9013&lt;=4),INDEX(价格表!$B$4:$I$31,M9013,6),IF(AND(J9013&gt;4,J9013&lt;=5.5),INDEX(价格表!$B$4:$I$31,M9013,7),IF(J9013&gt;5.5,2.6+INDEX(价格表!$B$4:$I$31,M9013,8)*L9013)))))))</f>
        <v>2.5</v>
      </c>
    </row>
    <row r="9014" spans="1:14">
      <c r="A9014" s="20">
        <v>4311223786122</v>
      </c>
      <c r="B9014" s="18" t="s">
        <v>16</v>
      </c>
      <c r="C9014" s="21">
        <v>20201222</v>
      </c>
      <c r="D9014" s="21">
        <v>610538201209</v>
      </c>
      <c r="E9014" s="21" t="s">
        <v>16</v>
      </c>
      <c r="F9014" s="21">
        <v>20210101</v>
      </c>
      <c r="G9014" s="21" t="s">
        <v>17</v>
      </c>
      <c r="H9014" s="21" t="s">
        <v>68</v>
      </c>
      <c r="I9014" s="21" t="s">
        <v>140</v>
      </c>
      <c r="J9014" s="21">
        <v>1.95</v>
      </c>
      <c r="K9014" s="21" t="s">
        <v>20</v>
      </c>
      <c r="L9014">
        <f t="shared" si="162"/>
        <v>2</v>
      </c>
      <c r="M9014">
        <f>MATCH(H:H,价格表!$B$4:$B$35,0)</f>
        <v>5</v>
      </c>
      <c r="N9014" s="27">
        <f>IF(J9014&lt;=0.3,INDEX(价格表!$B$4:$I$31,M9014,2),IF(AND(J9014&gt;0.3,J9014&lt;=1),INDEX(价格表!$B$4:$I$31,M9014,3),IF(AND(J9014&gt;1,J9014&lt;=2.2),INDEX(价格表!$B$4:$I$31,M9014,4),IF(AND(J9014&gt;2.2,J9014&lt;=3.3),INDEX(价格表!$B$4:$I$31,M9014,5),IF(AND(J9014&gt;3.3,J9014&lt;=4),INDEX(价格表!$B$4:$I$31,M9014,6),IF(AND(J9014&gt;4,J9014&lt;=5.5),INDEX(价格表!$B$4:$I$31,M9014,7),IF(J9014&gt;5.5,2.6+INDEX(价格表!$B$4:$I$31,M9014,8)*L9014)))))))</f>
        <v>2.15</v>
      </c>
    </row>
    <row r="9015" spans="1:14">
      <c r="A9015" s="20">
        <v>4311223786123</v>
      </c>
      <c r="B9015" s="18" t="s">
        <v>16</v>
      </c>
      <c r="C9015" s="21">
        <v>20201222</v>
      </c>
      <c r="D9015" s="21">
        <v>610538201209</v>
      </c>
      <c r="E9015" s="21" t="s">
        <v>16</v>
      </c>
      <c r="F9015" s="21">
        <v>20210101</v>
      </c>
      <c r="G9015" s="21" t="s">
        <v>17</v>
      </c>
      <c r="H9015" s="21" t="s">
        <v>68</v>
      </c>
      <c r="I9015" s="21" t="s">
        <v>140</v>
      </c>
      <c r="J9015" s="21">
        <v>1.44</v>
      </c>
      <c r="K9015" s="21" t="s">
        <v>20</v>
      </c>
      <c r="L9015">
        <f t="shared" si="162"/>
        <v>2</v>
      </c>
      <c r="M9015">
        <f>MATCH(H:H,价格表!$B$4:$B$35,0)</f>
        <v>5</v>
      </c>
      <c r="N9015" s="27">
        <f>IF(J9015&lt;=0.3,INDEX(价格表!$B$4:$I$31,M9015,2),IF(AND(J9015&gt;0.3,J9015&lt;=1),INDEX(价格表!$B$4:$I$31,M9015,3),IF(AND(J9015&gt;1,J9015&lt;=2.2),INDEX(价格表!$B$4:$I$31,M9015,4),IF(AND(J9015&gt;2.2,J9015&lt;=3.3),INDEX(价格表!$B$4:$I$31,M9015,5),IF(AND(J9015&gt;3.3,J9015&lt;=4),INDEX(价格表!$B$4:$I$31,M9015,6),IF(AND(J9015&gt;4,J9015&lt;=5.5),INDEX(价格表!$B$4:$I$31,M9015,7),IF(J9015&gt;5.5,2.6+INDEX(价格表!$B$4:$I$31,M9015,8)*L9015)))))))</f>
        <v>2.15</v>
      </c>
    </row>
    <row r="9016" spans="1:14">
      <c r="A9016" s="20">
        <v>4311223786127</v>
      </c>
      <c r="B9016" s="18" t="s">
        <v>16</v>
      </c>
      <c r="C9016" s="21">
        <v>20201222</v>
      </c>
      <c r="D9016" s="21">
        <v>610538201209</v>
      </c>
      <c r="E9016" s="21" t="s">
        <v>16</v>
      </c>
      <c r="F9016" s="21">
        <v>20210101</v>
      </c>
      <c r="G9016" s="21" t="s">
        <v>17</v>
      </c>
      <c r="H9016" s="21" t="s">
        <v>88</v>
      </c>
      <c r="I9016" s="21" t="s">
        <v>232</v>
      </c>
      <c r="J9016" s="21">
        <v>1.42</v>
      </c>
      <c r="K9016" s="21" t="s">
        <v>20</v>
      </c>
      <c r="L9016">
        <f t="shared" si="162"/>
        <v>2</v>
      </c>
      <c r="M9016">
        <f>MATCH(H:H,价格表!$B$4:$B$35,0)</f>
        <v>19</v>
      </c>
      <c r="N9016" s="27">
        <f>IF(J9016&lt;=0.3,INDEX(价格表!$B$4:$I$31,M9016,2),IF(AND(J9016&gt;0.3,J9016&lt;=1),INDEX(价格表!$B$4:$I$31,M9016,3),IF(AND(J9016&gt;1,J9016&lt;=2.2),INDEX(价格表!$B$4:$I$31,M9016,4),IF(AND(J9016&gt;2.2,J9016&lt;=3.3),INDEX(价格表!$B$4:$I$31,M9016,5),IF(AND(J9016&gt;3.3,J9016&lt;=4),INDEX(价格表!$B$4:$I$31,M9016,6),IF(AND(J9016&gt;4,J9016&lt;=5.5),INDEX(价格表!$B$4:$I$31,M9016,7),IF(J9016&gt;5.5,2.6+INDEX(价格表!$B$4:$I$31,M9016,8)*L9016)))))))</f>
        <v>2.15</v>
      </c>
    </row>
    <row r="9017" spans="1:14">
      <c r="A9017" s="20">
        <v>4311223801115</v>
      </c>
      <c r="B9017" s="18" t="s">
        <v>16</v>
      </c>
      <c r="C9017" s="21">
        <v>20201222</v>
      </c>
      <c r="D9017" s="21">
        <v>610538201209</v>
      </c>
      <c r="E9017" s="21" t="s">
        <v>16</v>
      </c>
      <c r="F9017" s="21">
        <v>20210101</v>
      </c>
      <c r="G9017" s="21" t="s">
        <v>17</v>
      </c>
      <c r="H9017" s="21" t="s">
        <v>50</v>
      </c>
      <c r="I9017" s="21" t="s">
        <v>62</v>
      </c>
      <c r="J9017" s="21">
        <v>3.26</v>
      </c>
      <c r="K9017" s="21" t="s">
        <v>20</v>
      </c>
      <c r="L9017">
        <f t="shared" si="162"/>
        <v>4</v>
      </c>
      <c r="M9017">
        <f>MATCH(H:H,价格表!$B$4:$B$35,0)</f>
        <v>4</v>
      </c>
      <c r="N9017" s="27">
        <f>IF(J9017&lt;=0.3,INDEX(价格表!$B$4:$I$31,M9017,2),IF(AND(J9017&gt;0.3,J9017&lt;=1),INDEX(价格表!$B$4:$I$31,M9017,3),IF(AND(J9017&gt;1,J9017&lt;=2.2),INDEX(价格表!$B$4:$I$31,M9017,4),IF(AND(J9017&gt;2.2,J9017&lt;=3.3),INDEX(价格表!$B$4:$I$31,M9017,5),IF(AND(J9017&gt;3.3,J9017&lt;=4),INDEX(价格表!$B$4:$I$31,M9017,6),IF(AND(J9017&gt;4,J9017&lt;=5.5),INDEX(价格表!$B$4:$I$31,M9017,7),IF(J9017&gt;5.5,2.6+INDEX(价格表!$B$4:$I$31,M9017,8)*L9017)))))))</f>
        <v>2.5</v>
      </c>
    </row>
    <row r="9018" spans="1:14">
      <c r="A9018" s="20">
        <v>4311223809132</v>
      </c>
      <c r="B9018" s="18" t="s">
        <v>16</v>
      </c>
      <c r="C9018" s="21">
        <v>20201222</v>
      </c>
      <c r="D9018" s="21">
        <v>610538201209</v>
      </c>
      <c r="E9018" s="21" t="s">
        <v>16</v>
      </c>
      <c r="F9018" s="21">
        <v>20210101</v>
      </c>
      <c r="G9018" s="21" t="s">
        <v>17</v>
      </c>
      <c r="H9018" s="21" t="s">
        <v>25</v>
      </c>
      <c r="I9018" s="21" t="s">
        <v>84</v>
      </c>
      <c r="J9018" s="21">
        <v>1.46</v>
      </c>
      <c r="K9018" s="21" t="s">
        <v>20</v>
      </c>
      <c r="L9018">
        <f t="shared" si="162"/>
        <v>2</v>
      </c>
      <c r="M9018">
        <f>MATCH(H:H,价格表!$B$4:$B$35,0)</f>
        <v>25</v>
      </c>
      <c r="N9018" s="27">
        <f>IF(J9018&lt;=0.3,INDEX(价格表!$B$4:$I$31,M9018,2),IF(AND(J9018&gt;0.3,J9018&lt;=1),INDEX(价格表!$B$4:$I$31,M9018,3),IF(AND(J9018&gt;1,J9018&lt;=2.2),INDEX(价格表!$B$4:$I$31,M9018,4),IF(AND(J9018&gt;2.2,J9018&lt;=3.3),INDEX(价格表!$B$4:$I$31,M9018,5),IF(AND(J9018&gt;3.3,J9018&lt;=4),INDEX(价格表!$B$4:$I$31,M9018,6),IF(AND(J9018&gt;4,J9018&lt;=5.5),INDEX(价格表!$B$4:$I$31,M9018,7),IF(J9018&gt;5.5,2.6+INDEX(价格表!$B$4:$I$31,M9018,8)*L9018)))))))</f>
        <v>2.15</v>
      </c>
    </row>
    <row r="9019" spans="1:14">
      <c r="A9019" s="20">
        <v>4311223809165</v>
      </c>
      <c r="B9019" s="18" t="s">
        <v>16</v>
      </c>
      <c r="C9019" s="21">
        <v>20201222</v>
      </c>
      <c r="D9019" s="21">
        <v>610538201209</v>
      </c>
      <c r="E9019" s="21" t="s">
        <v>16</v>
      </c>
      <c r="F9019" s="21">
        <v>20210101</v>
      </c>
      <c r="G9019" s="21" t="s">
        <v>17</v>
      </c>
      <c r="H9019" s="21" t="s">
        <v>73</v>
      </c>
      <c r="I9019" s="21" t="s">
        <v>215</v>
      </c>
      <c r="J9019" s="21">
        <v>1.44</v>
      </c>
      <c r="K9019" s="21" t="s">
        <v>20</v>
      </c>
      <c r="L9019">
        <f t="shared" si="162"/>
        <v>2</v>
      </c>
      <c r="M9019">
        <f>MATCH(H:H,价格表!$B$4:$B$35,0)</f>
        <v>7</v>
      </c>
      <c r="N9019" s="27">
        <f>IF(J9019&lt;=0.3,INDEX(价格表!$B$4:$I$31,M9019,2),IF(AND(J9019&gt;0.3,J9019&lt;=1),INDEX(价格表!$B$4:$I$31,M9019,3),IF(AND(J9019&gt;1,J9019&lt;=2.2),INDEX(价格表!$B$4:$I$31,M9019,4),IF(AND(J9019&gt;2.2,J9019&lt;=3.3),INDEX(价格表!$B$4:$I$31,M9019,5),IF(AND(J9019&gt;3.3,J9019&lt;=4),INDEX(价格表!$B$4:$I$31,M9019,6),IF(AND(J9019&gt;4,J9019&lt;=5.5),INDEX(价格表!$B$4:$I$31,M9019,7),IF(J9019&gt;5.5,2.6+INDEX(价格表!$B$4:$I$31,M9019,8)*L9019)))))))</f>
        <v>2.15</v>
      </c>
    </row>
    <row r="9020" spans="1:14">
      <c r="A9020" s="20">
        <v>4311223809166</v>
      </c>
      <c r="B9020" s="18" t="s">
        <v>16</v>
      </c>
      <c r="C9020" s="21">
        <v>20201222</v>
      </c>
      <c r="D9020" s="21">
        <v>610538201209</v>
      </c>
      <c r="E9020" s="21" t="s">
        <v>16</v>
      </c>
      <c r="F9020" s="21">
        <v>20210101</v>
      </c>
      <c r="G9020" s="21" t="s">
        <v>17</v>
      </c>
      <c r="H9020" s="21" t="s">
        <v>25</v>
      </c>
      <c r="I9020" s="21" t="s">
        <v>248</v>
      </c>
      <c r="J9020" s="21">
        <v>1.4</v>
      </c>
      <c r="K9020" s="21" t="s">
        <v>20</v>
      </c>
      <c r="L9020">
        <f t="shared" si="162"/>
        <v>2</v>
      </c>
      <c r="M9020">
        <f>MATCH(H:H,价格表!$B$4:$B$35,0)</f>
        <v>25</v>
      </c>
      <c r="N9020" s="27">
        <f>IF(J9020&lt;=0.3,INDEX(价格表!$B$4:$I$31,M9020,2),IF(AND(J9020&gt;0.3,J9020&lt;=1),INDEX(价格表!$B$4:$I$31,M9020,3),IF(AND(J9020&gt;1,J9020&lt;=2.2),INDEX(价格表!$B$4:$I$31,M9020,4),IF(AND(J9020&gt;2.2,J9020&lt;=3.3),INDEX(价格表!$B$4:$I$31,M9020,5),IF(AND(J9020&gt;3.3,J9020&lt;=4),INDEX(价格表!$B$4:$I$31,M9020,6),IF(AND(J9020&gt;4,J9020&lt;=5.5),INDEX(价格表!$B$4:$I$31,M9020,7),IF(J9020&gt;5.5,2.6+INDEX(价格表!$B$4:$I$31,M9020,8)*L9020)))))))</f>
        <v>2.15</v>
      </c>
    </row>
    <row r="9021" spans="1:14">
      <c r="A9021" s="20">
        <v>4311223809167</v>
      </c>
      <c r="B9021" s="18" t="s">
        <v>16</v>
      </c>
      <c r="C9021" s="21">
        <v>20201222</v>
      </c>
      <c r="D9021" s="21">
        <v>610538201209</v>
      </c>
      <c r="E9021" s="21" t="s">
        <v>16</v>
      </c>
      <c r="F9021" s="21">
        <v>20210101</v>
      </c>
      <c r="G9021" s="21" t="s">
        <v>17</v>
      </c>
      <c r="H9021" s="21" t="s">
        <v>43</v>
      </c>
      <c r="I9021" s="21" t="s">
        <v>292</v>
      </c>
      <c r="J9021" s="21">
        <v>1.5</v>
      </c>
      <c r="K9021" s="21" t="s">
        <v>20</v>
      </c>
      <c r="L9021">
        <f t="shared" si="162"/>
        <v>2</v>
      </c>
      <c r="M9021">
        <f>MATCH(H:H,价格表!$B$4:$B$35,0)</f>
        <v>10</v>
      </c>
      <c r="N9021" s="27">
        <f>IF(J9021&lt;=0.3,INDEX(价格表!$B$4:$I$31,M9021,2),IF(AND(J9021&gt;0.3,J9021&lt;=1),INDEX(价格表!$B$4:$I$31,M9021,3),IF(AND(J9021&gt;1,J9021&lt;=2.2),INDEX(价格表!$B$4:$I$31,M9021,4),IF(AND(J9021&gt;2.2,J9021&lt;=3.3),INDEX(价格表!$B$4:$I$31,M9021,5),IF(AND(J9021&gt;3.3,J9021&lt;=4),INDEX(价格表!$B$4:$I$31,M9021,6),IF(AND(J9021&gt;4,J9021&lt;=5.5),INDEX(价格表!$B$4:$I$31,M9021,7),IF(J9021&gt;5.5,2.6+INDEX(价格表!$B$4:$I$31,M9021,8)*L9021)))))))</f>
        <v>2.15</v>
      </c>
    </row>
    <row r="9022" spans="1:14">
      <c r="A9022" s="20">
        <v>4311223831564</v>
      </c>
      <c r="B9022" s="18" t="s">
        <v>16</v>
      </c>
      <c r="C9022" s="21">
        <v>20201222</v>
      </c>
      <c r="D9022" s="21">
        <v>610538201209</v>
      </c>
      <c r="E9022" s="21" t="s">
        <v>16</v>
      </c>
      <c r="F9022" s="21">
        <v>20210101</v>
      </c>
      <c r="G9022" s="21" t="s">
        <v>17</v>
      </c>
      <c r="H9022" s="21" t="s">
        <v>45</v>
      </c>
      <c r="I9022" s="21" t="s">
        <v>87</v>
      </c>
      <c r="J9022" s="21">
        <v>2.38</v>
      </c>
      <c r="K9022" s="21" t="s">
        <v>20</v>
      </c>
      <c r="L9022">
        <f t="shared" si="162"/>
        <v>3</v>
      </c>
      <c r="M9022">
        <f>MATCH(H:H,价格表!$B$4:$B$35,0)</f>
        <v>9</v>
      </c>
      <c r="N9022" s="27">
        <f>IF(J9022&lt;=0.3,INDEX(价格表!$B$4:$I$31,M9022,2),IF(AND(J9022&gt;0.3,J9022&lt;=1),INDEX(价格表!$B$4:$I$31,M9022,3),IF(AND(J9022&gt;1,J9022&lt;=2.2),INDEX(价格表!$B$4:$I$31,M9022,4),IF(AND(J9022&gt;2.2,J9022&lt;=3.3),INDEX(价格表!$B$4:$I$31,M9022,5),IF(AND(J9022&gt;3.3,J9022&lt;=4),INDEX(价格表!$B$4:$I$31,M9022,6),IF(AND(J9022&gt;4,J9022&lt;=5.5),INDEX(价格表!$B$4:$I$31,M9022,7),IF(J9022&gt;5.5,2.6+INDEX(价格表!$B$4:$I$31,M9022,8)*L9022)))))))</f>
        <v>2.5</v>
      </c>
    </row>
    <row r="9023" spans="1:14">
      <c r="A9023" s="20">
        <v>4311223838361</v>
      </c>
      <c r="B9023" s="18" t="s">
        <v>16</v>
      </c>
      <c r="C9023" s="21">
        <v>20201222</v>
      </c>
      <c r="D9023" s="21">
        <v>610538201209</v>
      </c>
      <c r="E9023" s="21" t="s">
        <v>16</v>
      </c>
      <c r="F9023" s="21">
        <v>20210101</v>
      </c>
      <c r="G9023" s="21" t="s">
        <v>17</v>
      </c>
      <c r="H9023" s="21" t="s">
        <v>73</v>
      </c>
      <c r="I9023" s="21" t="s">
        <v>91</v>
      </c>
      <c r="J9023" s="21">
        <v>0.1</v>
      </c>
      <c r="K9023" s="21" t="s">
        <v>20</v>
      </c>
      <c r="L9023">
        <f t="shared" si="162"/>
        <v>1</v>
      </c>
      <c r="M9023">
        <f>MATCH(H:H,价格表!$B$4:$B$35,0)</f>
        <v>7</v>
      </c>
      <c r="N9023" s="27">
        <f>IF(J9023&lt;=0.3,INDEX(价格表!$B$4:$I$31,M9023,2),IF(AND(J9023&gt;0.3,J9023&lt;=1),INDEX(价格表!$B$4:$I$31,M9023,3),IF(AND(J9023&gt;1,J9023&lt;=2.2),INDEX(价格表!$B$4:$I$31,M9023,4),IF(AND(J9023&gt;2.2,J9023&lt;=3.3),INDEX(价格表!$B$4:$I$31,M9023,5),IF(AND(J9023&gt;3.3,J9023&lt;=4),INDEX(价格表!$B$4:$I$31,M9023,6),IF(AND(J9023&gt;4,J9023&lt;=5.5),INDEX(价格表!$B$4:$I$31,M9023,7),IF(J9023&gt;5.5,2.6+INDEX(价格表!$B$4:$I$31,M9023,8)*L9023)))))))</f>
        <v>1.65</v>
      </c>
    </row>
    <row r="9024" spans="1:14">
      <c r="A9024" s="20">
        <v>4606250999102</v>
      </c>
      <c r="B9024" s="18" t="s">
        <v>16</v>
      </c>
      <c r="C9024" s="21">
        <v>20201222</v>
      </c>
      <c r="D9024" s="21">
        <v>610538201209</v>
      </c>
      <c r="E9024" s="21" t="s">
        <v>16</v>
      </c>
      <c r="F9024" s="21">
        <v>20210101</v>
      </c>
      <c r="G9024" s="21" t="s">
        <v>17</v>
      </c>
      <c r="H9024" s="21" t="s">
        <v>308</v>
      </c>
      <c r="I9024" s="21" t="s">
        <v>315</v>
      </c>
      <c r="J9024" s="21">
        <v>0.08</v>
      </c>
      <c r="K9024" s="21" t="s">
        <v>20</v>
      </c>
      <c r="L9024">
        <f t="shared" si="162"/>
        <v>1</v>
      </c>
      <c r="M9024">
        <f>MATCH(H:H,价格表!$B$4:$B$35,0)</f>
        <v>27</v>
      </c>
      <c r="N9024" s="27">
        <f>IF(J9024&lt;=0.3,INDEX(价格表!$B$4:$I$31,M9024,2),IF(AND(J9024&gt;0.3,J9024&lt;=1),INDEX(价格表!$B$4:$I$31,M9024,3),IF(AND(J9024&gt;1,J9024&lt;=2.2),INDEX(价格表!$B$4:$I$31,M9024,4),IF(AND(J9024&gt;2.2,J9024&lt;=3.3),INDEX(价格表!$B$4:$I$31,M9024,5),IF(AND(J9024&gt;3.3,J9024&lt;=4),INDEX(价格表!$B$4:$I$31,M9024,6),IF(AND(J9024&gt;4,J9024&lt;=5.5),INDEX(价格表!$B$4:$I$31,M9024,7),IF(J9024&gt;5.5,2.6+INDEX(价格表!$B$4:$I$31,M9024,8)*L9024)))))))</f>
        <v>1.65</v>
      </c>
    </row>
    <row r="9025" spans="1:14">
      <c r="A9025" s="20">
        <v>4606252292903</v>
      </c>
      <c r="B9025" s="18" t="s">
        <v>16</v>
      </c>
      <c r="C9025" s="21">
        <v>20201222</v>
      </c>
      <c r="D9025" s="21">
        <v>610538201209</v>
      </c>
      <c r="E9025" s="21" t="s">
        <v>16</v>
      </c>
      <c r="F9025" s="21">
        <v>20210101</v>
      </c>
      <c r="G9025" s="21" t="s">
        <v>17</v>
      </c>
      <c r="H9025" s="21" t="s">
        <v>54</v>
      </c>
      <c r="I9025" s="21" t="s">
        <v>206</v>
      </c>
      <c r="J9025" s="21">
        <v>2.04</v>
      </c>
      <c r="K9025" s="21" t="s">
        <v>20</v>
      </c>
      <c r="L9025">
        <f t="shared" si="162"/>
        <v>3</v>
      </c>
      <c r="M9025">
        <f>MATCH(H:H,价格表!$B$4:$B$35,0)</f>
        <v>14</v>
      </c>
      <c r="N9025" s="27">
        <f>IF(J9025&lt;=0.3,INDEX(价格表!$B$4:$I$31,M9025,2),IF(AND(J9025&gt;0.3,J9025&lt;=1),INDEX(价格表!$B$4:$I$31,M9025,3),IF(AND(J9025&gt;1,J9025&lt;=2.2),INDEX(价格表!$B$4:$I$31,M9025,4),IF(AND(J9025&gt;2.2,J9025&lt;=3.3),INDEX(价格表!$B$4:$I$31,M9025,5),IF(AND(J9025&gt;3.3,J9025&lt;=4),INDEX(价格表!$B$4:$I$31,M9025,6),IF(AND(J9025&gt;4,J9025&lt;=5.5),INDEX(价格表!$B$4:$I$31,M9025,7),IF(J9025&gt;5.5,2.6+INDEX(价格表!$B$4:$I$31,M9025,8)*L9025)))))))</f>
        <v>2.15</v>
      </c>
    </row>
    <row r="9026" spans="1:14">
      <c r="A9026" s="20">
        <v>4606252292992</v>
      </c>
      <c r="B9026" s="18" t="s">
        <v>16</v>
      </c>
      <c r="C9026" s="21">
        <v>20201222</v>
      </c>
      <c r="D9026" s="21">
        <v>610538201209</v>
      </c>
      <c r="E9026" s="21" t="s">
        <v>16</v>
      </c>
      <c r="F9026" s="21">
        <v>20210101</v>
      </c>
      <c r="G9026" s="21" t="s">
        <v>17</v>
      </c>
      <c r="H9026" s="21" t="s">
        <v>88</v>
      </c>
      <c r="I9026" s="21" t="s">
        <v>101</v>
      </c>
      <c r="J9026" s="21">
        <v>2.06</v>
      </c>
      <c r="K9026" s="21" t="s">
        <v>20</v>
      </c>
      <c r="L9026">
        <f t="shared" si="162"/>
        <v>3</v>
      </c>
      <c r="M9026">
        <f>MATCH(H:H,价格表!$B$4:$B$35,0)</f>
        <v>19</v>
      </c>
      <c r="N9026" s="27">
        <f>IF(J9026&lt;=0.3,INDEX(价格表!$B$4:$I$31,M9026,2),IF(AND(J9026&gt;0.3,J9026&lt;=1),INDEX(价格表!$B$4:$I$31,M9026,3),IF(AND(J9026&gt;1,J9026&lt;=2.2),INDEX(价格表!$B$4:$I$31,M9026,4),IF(AND(J9026&gt;2.2,J9026&lt;=3.3),INDEX(价格表!$B$4:$I$31,M9026,5),IF(AND(J9026&gt;3.3,J9026&lt;=4),INDEX(价格表!$B$4:$I$31,M9026,6),IF(AND(J9026&gt;4,J9026&lt;=5.5),INDEX(价格表!$B$4:$I$31,M9026,7),IF(J9026&gt;5.5,2.6+INDEX(价格表!$B$4:$I$31,M9026,8)*L9026)))))))</f>
        <v>2.15</v>
      </c>
    </row>
    <row r="9027" spans="1:14">
      <c r="A9027" s="20">
        <v>4606252293153</v>
      </c>
      <c r="B9027" s="18" t="s">
        <v>16</v>
      </c>
      <c r="C9027" s="21">
        <v>20201222</v>
      </c>
      <c r="D9027" s="21">
        <v>610538201209</v>
      </c>
      <c r="E9027" s="21" t="s">
        <v>16</v>
      </c>
      <c r="F9027" s="21">
        <v>20210101</v>
      </c>
      <c r="G9027" s="21" t="s">
        <v>17</v>
      </c>
      <c r="H9027" s="21" t="s">
        <v>25</v>
      </c>
      <c r="I9027" s="21" t="s">
        <v>199</v>
      </c>
      <c r="J9027" s="21">
        <v>2.15</v>
      </c>
      <c r="K9027" s="21" t="s">
        <v>20</v>
      </c>
      <c r="L9027">
        <f t="shared" si="162"/>
        <v>3</v>
      </c>
      <c r="M9027">
        <f>MATCH(H:H,价格表!$B$4:$B$35,0)</f>
        <v>25</v>
      </c>
      <c r="N9027" s="27">
        <f>IF(J9027&lt;=0.3,INDEX(价格表!$B$4:$I$31,M9027,2),IF(AND(J9027&gt;0.3,J9027&lt;=1),INDEX(价格表!$B$4:$I$31,M9027,3),IF(AND(J9027&gt;1,J9027&lt;=2.2),INDEX(价格表!$B$4:$I$31,M9027,4),IF(AND(J9027&gt;2.2,J9027&lt;=3.3),INDEX(价格表!$B$4:$I$31,M9027,5),IF(AND(J9027&gt;3.3,J9027&lt;=4),INDEX(价格表!$B$4:$I$31,M9027,6),IF(AND(J9027&gt;4,J9027&lt;=5.5),INDEX(价格表!$B$4:$I$31,M9027,7),IF(J9027&gt;5.5,2.6+INDEX(价格表!$B$4:$I$31,M9027,8)*L9027)))))))</f>
        <v>2.15</v>
      </c>
    </row>
    <row r="9028" spans="1:14">
      <c r="A9028" s="20">
        <v>4606252307141</v>
      </c>
      <c r="B9028" s="18" t="s">
        <v>16</v>
      </c>
      <c r="C9028" s="21">
        <v>20201222</v>
      </c>
      <c r="D9028" s="21">
        <v>610538201209</v>
      </c>
      <c r="E9028" s="21" t="s">
        <v>16</v>
      </c>
      <c r="F9028" s="21">
        <v>20210101</v>
      </c>
      <c r="G9028" s="21" t="s">
        <v>17</v>
      </c>
      <c r="H9028" s="21" t="s">
        <v>23</v>
      </c>
      <c r="I9028" s="21" t="s">
        <v>190</v>
      </c>
      <c r="J9028" s="21">
        <v>2.04</v>
      </c>
      <c r="K9028" s="21" t="s">
        <v>20</v>
      </c>
      <c r="L9028">
        <f t="shared" ref="L9028:L9091" si="163">ROUNDUP(J9028,0)</f>
        <v>3</v>
      </c>
      <c r="M9028">
        <f>MATCH(H:H,价格表!$B$4:$B$35,0)</f>
        <v>15</v>
      </c>
      <c r="N9028" s="27">
        <f>IF(J9028&lt;=0.3,INDEX(价格表!$B$4:$I$31,M9028,2),IF(AND(J9028&gt;0.3,J9028&lt;=1),INDEX(价格表!$B$4:$I$31,M9028,3),IF(AND(J9028&gt;1,J9028&lt;=2.2),INDEX(价格表!$B$4:$I$31,M9028,4),IF(AND(J9028&gt;2.2,J9028&lt;=3.3),INDEX(价格表!$B$4:$I$31,M9028,5),IF(AND(J9028&gt;3.3,J9028&lt;=4),INDEX(价格表!$B$4:$I$31,M9028,6),IF(AND(J9028&gt;4,J9028&lt;=5.5),INDEX(价格表!$B$4:$I$31,M9028,7),IF(J9028&gt;5.5,2.6+INDEX(价格表!$B$4:$I$31,M9028,8)*L9028)))))))</f>
        <v>2.15</v>
      </c>
    </row>
    <row r="9029" spans="1:14">
      <c r="A9029" s="20">
        <v>4606252307210</v>
      </c>
      <c r="B9029" s="18" t="s">
        <v>16</v>
      </c>
      <c r="C9029" s="21">
        <v>20201222</v>
      </c>
      <c r="D9029" s="21">
        <v>610538201209</v>
      </c>
      <c r="E9029" s="21" t="s">
        <v>16</v>
      </c>
      <c r="F9029" s="21">
        <v>20210101</v>
      </c>
      <c r="G9029" s="21" t="s">
        <v>17</v>
      </c>
      <c r="H9029" s="21" t="s">
        <v>35</v>
      </c>
      <c r="I9029" s="21" t="s">
        <v>102</v>
      </c>
      <c r="J9029" s="21">
        <v>2.58</v>
      </c>
      <c r="K9029" s="21" t="s">
        <v>20</v>
      </c>
      <c r="L9029">
        <f t="shared" si="163"/>
        <v>3</v>
      </c>
      <c r="M9029">
        <f>MATCH(H:H,价格表!$B$4:$B$35,0)</f>
        <v>22</v>
      </c>
      <c r="N9029" s="27">
        <f>IF(J9029&lt;=0.3,INDEX(价格表!$B$4:$I$31,M9029,2),IF(AND(J9029&gt;0.3,J9029&lt;=1),INDEX(价格表!$B$4:$I$31,M9029,3),IF(AND(J9029&gt;1,J9029&lt;=2.2),INDEX(价格表!$B$4:$I$31,M9029,4),IF(AND(J9029&gt;2.2,J9029&lt;=3.3),INDEX(价格表!$B$4:$I$31,M9029,5),IF(AND(J9029&gt;3.3,J9029&lt;=4),INDEX(价格表!$B$4:$I$31,M9029,6),IF(AND(J9029&gt;4,J9029&lt;=5.5),INDEX(价格表!$B$4:$I$31,M9029,7),IF(J9029&gt;5.5,2.6+INDEX(价格表!$B$4:$I$31,M9029,8)*L9029)))))))</f>
        <v>2.5</v>
      </c>
    </row>
    <row r="9030" spans="1:14">
      <c r="A9030" s="20">
        <v>4606252307315</v>
      </c>
      <c r="B9030" s="18" t="s">
        <v>16</v>
      </c>
      <c r="C9030" s="21">
        <v>20201222</v>
      </c>
      <c r="D9030" s="21">
        <v>610538201209</v>
      </c>
      <c r="E9030" s="21" t="s">
        <v>16</v>
      </c>
      <c r="F9030" s="21">
        <v>20210101</v>
      </c>
      <c r="G9030" s="21" t="s">
        <v>17</v>
      </c>
      <c r="H9030" s="21" t="s">
        <v>43</v>
      </c>
      <c r="I9030" s="21" t="s">
        <v>95</v>
      </c>
      <c r="J9030" s="21">
        <v>2.12</v>
      </c>
      <c r="K9030" s="21" t="s">
        <v>20</v>
      </c>
      <c r="L9030">
        <f t="shared" si="163"/>
        <v>3</v>
      </c>
      <c r="M9030">
        <f>MATCH(H:H,价格表!$B$4:$B$35,0)</f>
        <v>10</v>
      </c>
      <c r="N9030" s="27">
        <f>IF(J9030&lt;=0.3,INDEX(价格表!$B$4:$I$31,M9030,2),IF(AND(J9030&gt;0.3,J9030&lt;=1),INDEX(价格表!$B$4:$I$31,M9030,3),IF(AND(J9030&gt;1,J9030&lt;=2.2),INDEX(价格表!$B$4:$I$31,M9030,4),IF(AND(J9030&gt;2.2,J9030&lt;=3.3),INDEX(价格表!$B$4:$I$31,M9030,5),IF(AND(J9030&gt;3.3,J9030&lt;=4),INDEX(价格表!$B$4:$I$31,M9030,6),IF(AND(J9030&gt;4,J9030&lt;=5.5),INDEX(价格表!$B$4:$I$31,M9030,7),IF(J9030&gt;5.5,2.6+INDEX(价格表!$B$4:$I$31,M9030,8)*L9030)))))))</f>
        <v>2.15</v>
      </c>
    </row>
    <row r="9031" spans="1:14">
      <c r="A9031" s="20">
        <v>4606252308078</v>
      </c>
      <c r="B9031" s="18" t="s">
        <v>16</v>
      </c>
      <c r="C9031" s="21">
        <v>20201222</v>
      </c>
      <c r="D9031" s="21">
        <v>610538201209</v>
      </c>
      <c r="E9031" s="21" t="s">
        <v>16</v>
      </c>
      <c r="F9031" s="21">
        <v>20210101</v>
      </c>
      <c r="G9031" s="21" t="s">
        <v>17</v>
      </c>
      <c r="H9031" s="21" t="s">
        <v>33</v>
      </c>
      <c r="I9031" s="21" t="s">
        <v>34</v>
      </c>
      <c r="J9031" s="21">
        <v>2.06</v>
      </c>
      <c r="K9031" s="21" t="s">
        <v>20</v>
      </c>
      <c r="L9031">
        <f t="shared" si="163"/>
        <v>3</v>
      </c>
      <c r="M9031">
        <f>MATCH(H:H,价格表!$B$4:$B$35,0)</f>
        <v>13</v>
      </c>
      <c r="N9031" s="27">
        <f>IF(J9031&lt;=0.3,INDEX(价格表!$B$4:$I$31,M9031,2),IF(AND(J9031&gt;0.3,J9031&lt;=1),INDEX(价格表!$B$4:$I$31,M9031,3),IF(AND(J9031&gt;1,J9031&lt;=2.2),INDEX(价格表!$B$4:$I$31,M9031,4),IF(AND(J9031&gt;2.2,J9031&lt;=3.3),INDEX(价格表!$B$4:$I$31,M9031,5),IF(AND(J9031&gt;3.3,J9031&lt;=4),INDEX(价格表!$B$4:$I$31,M9031,6),IF(AND(J9031&gt;4,J9031&lt;=5.5),INDEX(价格表!$B$4:$I$31,M9031,7),IF(J9031&gt;5.5,2.6+INDEX(价格表!$B$4:$I$31,M9031,8)*L9031)))))))</f>
        <v>2.15</v>
      </c>
    </row>
    <row r="9032" spans="1:14">
      <c r="A9032" s="20">
        <v>4606252308096</v>
      </c>
      <c r="B9032" s="18" t="s">
        <v>16</v>
      </c>
      <c r="C9032" s="21">
        <v>20201222</v>
      </c>
      <c r="D9032" s="21">
        <v>610538201209</v>
      </c>
      <c r="E9032" s="21" t="s">
        <v>16</v>
      </c>
      <c r="F9032" s="21">
        <v>20210101</v>
      </c>
      <c r="G9032" s="21" t="s">
        <v>17</v>
      </c>
      <c r="H9032" s="21" t="s">
        <v>35</v>
      </c>
      <c r="I9032" s="21" t="s">
        <v>362</v>
      </c>
      <c r="J9032" s="21">
        <v>2.08</v>
      </c>
      <c r="K9032" s="21" t="s">
        <v>20</v>
      </c>
      <c r="L9032">
        <f t="shared" si="163"/>
        <v>3</v>
      </c>
      <c r="M9032">
        <f>MATCH(H:H,价格表!$B$4:$B$35,0)</f>
        <v>22</v>
      </c>
      <c r="N9032" s="27">
        <f>IF(J9032&lt;=0.3,INDEX(价格表!$B$4:$I$31,M9032,2),IF(AND(J9032&gt;0.3,J9032&lt;=1),INDEX(价格表!$B$4:$I$31,M9032,3),IF(AND(J9032&gt;1,J9032&lt;=2.2),INDEX(价格表!$B$4:$I$31,M9032,4),IF(AND(J9032&gt;2.2,J9032&lt;=3.3),INDEX(价格表!$B$4:$I$31,M9032,5),IF(AND(J9032&gt;3.3,J9032&lt;=4),INDEX(价格表!$B$4:$I$31,M9032,6),IF(AND(J9032&gt;4,J9032&lt;=5.5),INDEX(价格表!$B$4:$I$31,M9032,7),IF(J9032&gt;5.5,2.6+INDEX(价格表!$B$4:$I$31,M9032,8)*L9032)))))))</f>
        <v>2.15</v>
      </c>
    </row>
    <row r="9033" spans="1:14">
      <c r="A9033" s="20">
        <v>4606252308143</v>
      </c>
      <c r="B9033" s="18" t="s">
        <v>16</v>
      </c>
      <c r="C9033" s="21">
        <v>20201222</v>
      </c>
      <c r="D9033" s="21">
        <v>610538201209</v>
      </c>
      <c r="E9033" s="21" t="s">
        <v>16</v>
      </c>
      <c r="F9033" s="21">
        <v>20210101</v>
      </c>
      <c r="G9033" s="21" t="s">
        <v>17</v>
      </c>
      <c r="H9033" s="21" t="s">
        <v>73</v>
      </c>
      <c r="I9033" s="21" t="s">
        <v>80</v>
      </c>
      <c r="J9033" s="21">
        <v>2.04</v>
      </c>
      <c r="K9033" s="21" t="s">
        <v>20</v>
      </c>
      <c r="L9033">
        <f t="shared" si="163"/>
        <v>3</v>
      </c>
      <c r="M9033">
        <f>MATCH(H:H,价格表!$B$4:$B$35,0)</f>
        <v>7</v>
      </c>
      <c r="N9033" s="27">
        <f>IF(J9033&lt;=0.3,INDEX(价格表!$B$4:$I$31,M9033,2),IF(AND(J9033&gt;0.3,J9033&lt;=1),INDEX(价格表!$B$4:$I$31,M9033,3),IF(AND(J9033&gt;1,J9033&lt;=2.2),INDEX(价格表!$B$4:$I$31,M9033,4),IF(AND(J9033&gt;2.2,J9033&lt;=3.3),INDEX(价格表!$B$4:$I$31,M9033,5),IF(AND(J9033&gt;3.3,J9033&lt;=4),INDEX(价格表!$B$4:$I$31,M9033,6),IF(AND(J9033&gt;4,J9033&lt;=5.5),INDEX(价格表!$B$4:$I$31,M9033,7),IF(J9033&gt;5.5,2.6+INDEX(价格表!$B$4:$I$31,M9033,8)*L9033)))))))</f>
        <v>2.15</v>
      </c>
    </row>
    <row r="9034" spans="1:14">
      <c r="A9034" s="20">
        <v>4606252934433</v>
      </c>
      <c r="B9034" s="18" t="s">
        <v>16</v>
      </c>
      <c r="C9034" s="21">
        <v>20201222</v>
      </c>
      <c r="D9034" s="21">
        <v>610538201209</v>
      </c>
      <c r="E9034" s="21" t="s">
        <v>16</v>
      </c>
      <c r="F9034" s="21">
        <v>20210101</v>
      </c>
      <c r="G9034" s="21" t="s">
        <v>17</v>
      </c>
      <c r="H9034" s="21" t="s">
        <v>73</v>
      </c>
      <c r="I9034" s="21" t="s">
        <v>138</v>
      </c>
      <c r="J9034" s="21">
        <v>0.08</v>
      </c>
      <c r="K9034" s="21" t="s">
        <v>20</v>
      </c>
      <c r="L9034">
        <f t="shared" si="163"/>
        <v>1</v>
      </c>
      <c r="M9034">
        <f>MATCH(H:H,价格表!$B$4:$B$35,0)</f>
        <v>7</v>
      </c>
      <c r="N9034" s="27">
        <f>IF(J9034&lt;=0.3,INDEX(价格表!$B$4:$I$31,M9034,2),IF(AND(J9034&gt;0.3,J9034&lt;=1),INDEX(价格表!$B$4:$I$31,M9034,3),IF(AND(J9034&gt;1,J9034&lt;=2.2),INDEX(价格表!$B$4:$I$31,M9034,4),IF(AND(J9034&gt;2.2,J9034&lt;=3.3),INDEX(价格表!$B$4:$I$31,M9034,5),IF(AND(J9034&gt;3.3,J9034&lt;=4),INDEX(价格表!$B$4:$I$31,M9034,6),IF(AND(J9034&gt;4,J9034&lt;=5.5),INDEX(价格表!$B$4:$I$31,M9034,7),IF(J9034&gt;5.5,2.6+INDEX(价格表!$B$4:$I$31,M9034,8)*L9034)))))))</f>
        <v>1.65</v>
      </c>
    </row>
    <row r="9035" spans="1:14">
      <c r="A9035" s="20">
        <v>4606294258197</v>
      </c>
      <c r="B9035" s="18" t="s">
        <v>16</v>
      </c>
      <c r="C9035" s="21">
        <v>20201222</v>
      </c>
      <c r="D9035" s="21">
        <v>610538201209</v>
      </c>
      <c r="E9035" s="21" t="s">
        <v>16</v>
      </c>
      <c r="F9035" s="21">
        <v>20210101</v>
      </c>
      <c r="G9035" s="21" t="s">
        <v>17</v>
      </c>
      <c r="H9035" s="21" t="s">
        <v>45</v>
      </c>
      <c r="I9035" s="21" t="s">
        <v>172</v>
      </c>
      <c r="J9035" s="21">
        <v>2.58</v>
      </c>
      <c r="K9035" s="21" t="s">
        <v>20</v>
      </c>
      <c r="L9035">
        <f t="shared" si="163"/>
        <v>3</v>
      </c>
      <c r="M9035">
        <f>MATCH(H:H,价格表!$B$4:$B$35,0)</f>
        <v>9</v>
      </c>
      <c r="N9035" s="27">
        <f>IF(J9035&lt;=0.3,INDEX(价格表!$B$4:$I$31,M9035,2),IF(AND(J9035&gt;0.3,J9035&lt;=1),INDEX(价格表!$B$4:$I$31,M9035,3),IF(AND(J9035&gt;1,J9035&lt;=2.2),INDEX(价格表!$B$4:$I$31,M9035,4),IF(AND(J9035&gt;2.2,J9035&lt;=3.3),INDEX(价格表!$B$4:$I$31,M9035,5),IF(AND(J9035&gt;3.3,J9035&lt;=4),INDEX(价格表!$B$4:$I$31,M9035,6),IF(AND(J9035&gt;4,J9035&lt;=5.5),INDEX(价格表!$B$4:$I$31,M9035,7),IF(J9035&gt;5.5,2.6+INDEX(价格表!$B$4:$I$31,M9035,8)*L9035)))))))</f>
        <v>2.5</v>
      </c>
    </row>
    <row r="9036" spans="1:14">
      <c r="A9036" s="20">
        <v>4606294258422</v>
      </c>
      <c r="B9036" s="18" t="s">
        <v>16</v>
      </c>
      <c r="C9036" s="21">
        <v>20201222</v>
      </c>
      <c r="D9036" s="21">
        <v>610538201209</v>
      </c>
      <c r="E9036" s="21" t="s">
        <v>16</v>
      </c>
      <c r="F9036" s="21">
        <v>20210101</v>
      </c>
      <c r="G9036" s="21" t="s">
        <v>17</v>
      </c>
      <c r="H9036" s="21" t="s">
        <v>43</v>
      </c>
      <c r="I9036" s="21" t="s">
        <v>44</v>
      </c>
      <c r="J9036" s="21">
        <v>2.16</v>
      </c>
      <c r="K9036" s="21" t="s">
        <v>20</v>
      </c>
      <c r="L9036">
        <f t="shared" si="163"/>
        <v>3</v>
      </c>
      <c r="M9036">
        <f>MATCH(H:H,价格表!$B$4:$B$35,0)</f>
        <v>10</v>
      </c>
      <c r="N9036" s="27">
        <f>IF(J9036&lt;=0.3,INDEX(价格表!$B$4:$I$31,M9036,2),IF(AND(J9036&gt;0.3,J9036&lt;=1),INDEX(价格表!$B$4:$I$31,M9036,3),IF(AND(J9036&gt;1,J9036&lt;=2.2),INDEX(价格表!$B$4:$I$31,M9036,4),IF(AND(J9036&gt;2.2,J9036&lt;=3.3),INDEX(价格表!$B$4:$I$31,M9036,5),IF(AND(J9036&gt;3.3,J9036&lt;=4),INDEX(价格表!$B$4:$I$31,M9036,6),IF(AND(J9036&gt;4,J9036&lt;=5.5),INDEX(价格表!$B$4:$I$31,M9036,7),IF(J9036&gt;5.5,2.6+INDEX(价格表!$B$4:$I$31,M9036,8)*L9036)))))))</f>
        <v>2.15</v>
      </c>
    </row>
    <row r="9037" spans="1:14">
      <c r="A9037" s="20">
        <v>4606294258586</v>
      </c>
      <c r="B9037" s="18" t="s">
        <v>16</v>
      </c>
      <c r="C9037" s="21">
        <v>20201222</v>
      </c>
      <c r="D9037" s="21">
        <v>610538201209</v>
      </c>
      <c r="E9037" s="21" t="s">
        <v>16</v>
      </c>
      <c r="F9037" s="21">
        <v>20210101</v>
      </c>
      <c r="G9037" s="21" t="s">
        <v>17</v>
      </c>
      <c r="H9037" s="21" t="s">
        <v>37</v>
      </c>
      <c r="I9037" s="21" t="s">
        <v>265</v>
      </c>
      <c r="J9037" s="21">
        <v>2.14</v>
      </c>
      <c r="K9037" s="21" t="s">
        <v>20</v>
      </c>
      <c r="L9037">
        <f t="shared" si="163"/>
        <v>3</v>
      </c>
      <c r="M9037">
        <f>MATCH(H:H,价格表!$B$4:$B$35,0)</f>
        <v>12</v>
      </c>
      <c r="N9037" s="27">
        <f>IF(J9037&lt;=0.3,INDEX(价格表!$B$4:$I$31,M9037,2),IF(AND(J9037&gt;0.3,J9037&lt;=1),INDEX(价格表!$B$4:$I$31,M9037,3),IF(AND(J9037&gt;1,J9037&lt;=2.2),INDEX(价格表!$B$4:$I$31,M9037,4),IF(AND(J9037&gt;2.2,J9037&lt;=3.3),INDEX(价格表!$B$4:$I$31,M9037,5),IF(AND(J9037&gt;3.3,J9037&lt;=4),INDEX(价格表!$B$4:$I$31,M9037,6),IF(AND(J9037&gt;4,J9037&lt;=5.5),INDEX(价格表!$B$4:$I$31,M9037,7),IF(J9037&gt;5.5,2.6+INDEX(价格表!$B$4:$I$31,M9037,8)*L9037)))))))</f>
        <v>2.15</v>
      </c>
    </row>
    <row r="9038" spans="1:14">
      <c r="A9038" s="20">
        <v>4606294258635</v>
      </c>
      <c r="B9038" s="18" t="s">
        <v>16</v>
      </c>
      <c r="C9038" s="21">
        <v>20201222</v>
      </c>
      <c r="D9038" s="21">
        <v>610538201209</v>
      </c>
      <c r="E9038" s="21" t="s">
        <v>16</v>
      </c>
      <c r="F9038" s="21">
        <v>20210101</v>
      </c>
      <c r="G9038" s="21" t="s">
        <v>17</v>
      </c>
      <c r="H9038" s="21" t="s">
        <v>30</v>
      </c>
      <c r="I9038" s="21" t="s">
        <v>360</v>
      </c>
      <c r="J9038" s="21">
        <v>2.14</v>
      </c>
      <c r="K9038" s="21" t="s">
        <v>20</v>
      </c>
      <c r="L9038">
        <f t="shared" si="163"/>
        <v>3</v>
      </c>
      <c r="M9038">
        <f>MATCH(H:H,价格表!$B$4:$B$35,0)</f>
        <v>16</v>
      </c>
      <c r="N9038" s="27">
        <f>IF(J9038&lt;=0.3,INDEX(价格表!$B$4:$I$31,M9038,2),IF(AND(J9038&gt;0.3,J9038&lt;=1),INDEX(价格表!$B$4:$I$31,M9038,3),IF(AND(J9038&gt;1,J9038&lt;=2.2),INDEX(价格表!$B$4:$I$31,M9038,4),IF(AND(J9038&gt;2.2,J9038&lt;=3.3),INDEX(价格表!$B$4:$I$31,M9038,5),IF(AND(J9038&gt;3.3,J9038&lt;=4),INDEX(价格表!$B$4:$I$31,M9038,6),IF(AND(J9038&gt;4,J9038&lt;=5.5),INDEX(价格表!$B$4:$I$31,M9038,7),IF(J9038&gt;5.5,2.6+INDEX(价格表!$B$4:$I$31,M9038,8)*L9038)))))))</f>
        <v>2.15</v>
      </c>
    </row>
    <row r="9039" spans="1:14">
      <c r="A9039" s="20">
        <v>4606294258987</v>
      </c>
      <c r="B9039" s="18" t="s">
        <v>16</v>
      </c>
      <c r="C9039" s="21">
        <v>20201222</v>
      </c>
      <c r="D9039" s="21">
        <v>610538201209</v>
      </c>
      <c r="E9039" s="21" t="s">
        <v>16</v>
      </c>
      <c r="F9039" s="21">
        <v>20210101</v>
      </c>
      <c r="G9039" s="21" t="s">
        <v>17</v>
      </c>
      <c r="H9039" s="21" t="s">
        <v>73</v>
      </c>
      <c r="I9039" s="21" t="s">
        <v>218</v>
      </c>
      <c r="J9039" s="21">
        <v>2.06</v>
      </c>
      <c r="K9039" s="21" t="s">
        <v>20</v>
      </c>
      <c r="L9039">
        <f t="shared" si="163"/>
        <v>3</v>
      </c>
      <c r="M9039">
        <f>MATCH(H:H,价格表!$B$4:$B$35,0)</f>
        <v>7</v>
      </c>
      <c r="N9039" s="27">
        <f>IF(J9039&lt;=0.3,INDEX(价格表!$B$4:$I$31,M9039,2),IF(AND(J9039&gt;0.3,J9039&lt;=1),INDEX(价格表!$B$4:$I$31,M9039,3),IF(AND(J9039&gt;1,J9039&lt;=2.2),INDEX(价格表!$B$4:$I$31,M9039,4),IF(AND(J9039&gt;2.2,J9039&lt;=3.3),INDEX(价格表!$B$4:$I$31,M9039,5),IF(AND(J9039&gt;3.3,J9039&lt;=4),INDEX(价格表!$B$4:$I$31,M9039,6),IF(AND(J9039&gt;4,J9039&lt;=5.5),INDEX(价格表!$B$4:$I$31,M9039,7),IF(J9039&gt;5.5,2.6+INDEX(价格表!$B$4:$I$31,M9039,8)*L9039)))))))</f>
        <v>2.15</v>
      </c>
    </row>
    <row r="9040" spans="1:14">
      <c r="A9040" s="20">
        <v>4606294258999</v>
      </c>
      <c r="B9040" s="18" t="s">
        <v>16</v>
      </c>
      <c r="C9040" s="21">
        <v>20201222</v>
      </c>
      <c r="D9040" s="21">
        <v>610538201209</v>
      </c>
      <c r="E9040" s="21" t="s">
        <v>16</v>
      </c>
      <c r="F9040" s="21">
        <v>20210101</v>
      </c>
      <c r="G9040" s="21" t="s">
        <v>17</v>
      </c>
      <c r="H9040" s="21" t="s">
        <v>56</v>
      </c>
      <c r="I9040" s="21" t="s">
        <v>57</v>
      </c>
      <c r="J9040" s="21">
        <v>2.06</v>
      </c>
      <c r="K9040" s="21" t="s">
        <v>20</v>
      </c>
      <c r="L9040">
        <f t="shared" si="163"/>
        <v>3</v>
      </c>
      <c r="M9040">
        <f>MATCH(H:H,价格表!$B$4:$B$35,0)</f>
        <v>11</v>
      </c>
      <c r="N9040" s="27">
        <f>IF(J9040&lt;=0.3,INDEX(价格表!$B$4:$I$31,M9040,2),IF(AND(J9040&gt;0.3,J9040&lt;=1),INDEX(价格表!$B$4:$I$31,M9040,3),IF(AND(J9040&gt;1,J9040&lt;=2.2),INDEX(价格表!$B$4:$I$31,M9040,4),IF(AND(J9040&gt;2.2,J9040&lt;=3.3),INDEX(价格表!$B$4:$I$31,M9040,5),IF(AND(J9040&gt;3.3,J9040&lt;=4),INDEX(价格表!$B$4:$I$31,M9040,6),IF(AND(J9040&gt;4,J9040&lt;=5.5),INDEX(价格表!$B$4:$I$31,M9040,7),IF(J9040&gt;5.5,2.6+INDEX(价格表!$B$4:$I$31,M9040,8)*L9040)))))))</f>
        <v>2.15</v>
      </c>
    </row>
    <row r="9041" spans="1:14">
      <c r="A9041" s="20">
        <v>4606294259321</v>
      </c>
      <c r="B9041" s="18" t="s">
        <v>16</v>
      </c>
      <c r="C9041" s="21">
        <v>20201222</v>
      </c>
      <c r="D9041" s="21">
        <v>610538201209</v>
      </c>
      <c r="E9041" s="21" t="s">
        <v>16</v>
      </c>
      <c r="F9041" s="21">
        <v>20210101</v>
      </c>
      <c r="G9041" s="21" t="s">
        <v>17</v>
      </c>
      <c r="H9041" s="21" t="s">
        <v>63</v>
      </c>
      <c r="I9041" s="21" t="s">
        <v>274</v>
      </c>
      <c r="J9041" s="21">
        <v>2.88</v>
      </c>
      <c r="K9041" s="21" t="s">
        <v>20</v>
      </c>
      <c r="L9041">
        <f t="shared" si="163"/>
        <v>3</v>
      </c>
      <c r="M9041">
        <f>MATCH(H:H,价格表!$B$4:$B$35,0)</f>
        <v>21</v>
      </c>
      <c r="N9041" s="27">
        <f>IF(J9041&lt;=0.3,INDEX(价格表!$B$4:$I$31,M9041,2),IF(AND(J9041&gt;0.3,J9041&lt;=1),INDEX(价格表!$B$4:$I$31,M9041,3),IF(AND(J9041&gt;1,J9041&lt;=2.2),INDEX(价格表!$B$4:$I$31,M9041,4),IF(AND(J9041&gt;2.2,J9041&lt;=3.3),INDEX(价格表!$B$4:$I$31,M9041,5),IF(AND(J9041&gt;3.3,J9041&lt;=4),INDEX(价格表!$B$4:$I$31,M9041,6),IF(AND(J9041&gt;4,J9041&lt;=5.5),INDEX(价格表!$B$4:$I$31,M9041,7),IF(J9041&gt;5.5,2.6+INDEX(价格表!$B$4:$I$31,M9041,8)*L9041)))))))</f>
        <v>2.5</v>
      </c>
    </row>
    <row r="9042" spans="1:14">
      <c r="A9042" s="20">
        <v>4606294259446</v>
      </c>
      <c r="B9042" s="18" t="s">
        <v>16</v>
      </c>
      <c r="C9042" s="21">
        <v>20201222</v>
      </c>
      <c r="D9042" s="21">
        <v>610538201209</v>
      </c>
      <c r="E9042" s="21" t="s">
        <v>16</v>
      </c>
      <c r="F9042" s="21">
        <v>20210101</v>
      </c>
      <c r="G9042" s="21" t="s">
        <v>17</v>
      </c>
      <c r="H9042" s="21" t="s">
        <v>88</v>
      </c>
      <c r="I9042" s="21" t="s">
        <v>101</v>
      </c>
      <c r="J9042" s="21">
        <v>3.3</v>
      </c>
      <c r="K9042" s="21" t="s">
        <v>20</v>
      </c>
      <c r="L9042">
        <f t="shared" si="163"/>
        <v>4</v>
      </c>
      <c r="M9042">
        <f>MATCH(H:H,价格表!$B$4:$B$35,0)</f>
        <v>19</v>
      </c>
      <c r="N9042" s="27">
        <f>IF(J9042&lt;=0.3,INDEX(价格表!$B$4:$I$31,M9042,2),IF(AND(J9042&gt;0.3,J9042&lt;=1),INDEX(价格表!$B$4:$I$31,M9042,3),IF(AND(J9042&gt;1,J9042&lt;=2.2),INDEX(价格表!$B$4:$I$31,M9042,4),IF(AND(J9042&gt;2.2,J9042&lt;=3.3),INDEX(价格表!$B$4:$I$31,M9042,5),IF(AND(J9042&gt;3.3,J9042&lt;=4),INDEX(价格表!$B$4:$I$31,M9042,6),IF(AND(J9042&gt;4,J9042&lt;=5.5),INDEX(价格表!$B$4:$I$31,M9042,7),IF(J9042&gt;5.5,2.6+INDEX(价格表!$B$4:$I$31,M9042,8)*L9042)))))))</f>
        <v>2.5</v>
      </c>
    </row>
    <row r="9043" spans="1:14">
      <c r="A9043" s="20">
        <v>4606294259676</v>
      </c>
      <c r="B9043" s="18" t="s">
        <v>16</v>
      </c>
      <c r="C9043" s="21">
        <v>20201222</v>
      </c>
      <c r="D9043" s="21">
        <v>610538201209</v>
      </c>
      <c r="E9043" s="21" t="s">
        <v>16</v>
      </c>
      <c r="F9043" s="21">
        <v>20210101</v>
      </c>
      <c r="G9043" s="21" t="s">
        <v>17</v>
      </c>
      <c r="H9043" s="21" t="s">
        <v>39</v>
      </c>
      <c r="I9043" s="21" t="s">
        <v>40</v>
      </c>
      <c r="J9043" s="21">
        <v>2.06</v>
      </c>
      <c r="K9043" s="21" t="s">
        <v>20</v>
      </c>
      <c r="L9043">
        <f t="shared" si="163"/>
        <v>3</v>
      </c>
      <c r="M9043">
        <f>MATCH(H:H,价格表!$B$4:$B$35,0)</f>
        <v>23</v>
      </c>
      <c r="N9043" s="27">
        <f>IF(J9043&lt;=0.3,INDEX(价格表!$B$4:$I$31,M9043,2),IF(AND(J9043&gt;0.3,J9043&lt;=1),INDEX(价格表!$B$4:$I$31,M9043,3),IF(AND(J9043&gt;1,J9043&lt;=2.2),INDEX(价格表!$B$4:$I$31,M9043,4),IF(AND(J9043&gt;2.2,J9043&lt;=3.3),INDEX(价格表!$B$4:$I$31,M9043,5),IF(AND(J9043&gt;3.3,J9043&lt;=4),INDEX(价格表!$B$4:$I$31,M9043,6),IF(AND(J9043&gt;4,J9043&lt;=5.5),INDEX(价格表!$B$4:$I$31,M9043,7),IF(J9043&gt;5.5,2.6+INDEX(价格表!$B$4:$I$31,M9043,8)*L9043)))))))</f>
        <v>2.15</v>
      </c>
    </row>
    <row r="9044" spans="1:14">
      <c r="A9044" s="20">
        <v>4311221278494</v>
      </c>
      <c r="B9044" s="18" t="s">
        <v>16</v>
      </c>
      <c r="C9044" s="21">
        <v>20201222</v>
      </c>
      <c r="D9044" s="21">
        <v>610538201209</v>
      </c>
      <c r="E9044" s="21" t="s">
        <v>16</v>
      </c>
      <c r="F9044" s="21">
        <v>20210101</v>
      </c>
      <c r="G9044" s="21" t="s">
        <v>17</v>
      </c>
      <c r="H9044" s="21" t="s">
        <v>18</v>
      </c>
      <c r="I9044" s="21" t="s">
        <v>53</v>
      </c>
      <c r="J9044" s="21">
        <v>3.34</v>
      </c>
      <c r="K9044" s="21" t="s">
        <v>20</v>
      </c>
      <c r="L9044">
        <f t="shared" si="163"/>
        <v>4</v>
      </c>
      <c r="M9044">
        <f>MATCH(H:H,价格表!$B$4:$B$35,0)</f>
        <v>1</v>
      </c>
      <c r="N9044" s="27">
        <f>IF(J9044&lt;=0.3,INDEX(价格表!$B$4:$I$31,M9044,2),IF(AND(J9044&gt;0.3,J9044&lt;=1),INDEX(价格表!$B$4:$I$31,M9044,3),IF(AND(J9044&gt;1,J9044&lt;=2.2),INDEX(价格表!$B$4:$I$31,M9044,4),IF(AND(J9044&gt;2.2,J9044&lt;=3.3),INDEX(价格表!$B$4:$I$31,M9044,5),IF(AND(J9044&gt;3.3,J9044&lt;=4),INDEX(价格表!$B$4:$I$31,M9044,6),IF(AND(J9044&gt;4,J9044&lt;=5.5),INDEX(价格表!$B$4:$I$31,M9044,7),IF(J9044&gt;5.5,2.6+INDEX(价格表!$B$4:$I$31,M9044,8)*L9044)))))))</f>
        <v>3.7</v>
      </c>
    </row>
    <row r="9045" spans="1:14">
      <c r="A9045" s="20">
        <v>4311221309144</v>
      </c>
      <c r="B9045" s="18" t="s">
        <v>16</v>
      </c>
      <c r="C9045" s="21">
        <v>20201222</v>
      </c>
      <c r="D9045" s="21">
        <v>610538201209</v>
      </c>
      <c r="E9045" s="21" t="s">
        <v>16</v>
      </c>
      <c r="F9045" s="21">
        <v>20210101</v>
      </c>
      <c r="G9045" s="21" t="s">
        <v>17</v>
      </c>
      <c r="H9045" s="21" t="s">
        <v>50</v>
      </c>
      <c r="I9045" s="21" t="s">
        <v>62</v>
      </c>
      <c r="J9045" s="21">
        <v>3.45</v>
      </c>
      <c r="K9045" s="21" t="s">
        <v>20</v>
      </c>
      <c r="L9045">
        <f t="shared" si="163"/>
        <v>4</v>
      </c>
      <c r="M9045">
        <f>MATCH(H:H,价格表!$B$4:$B$35,0)</f>
        <v>4</v>
      </c>
      <c r="N9045" s="27">
        <f>IF(J9045&lt;=0.3,INDEX(价格表!$B$4:$I$31,M9045,2),IF(AND(J9045&gt;0.3,J9045&lt;=1),INDEX(价格表!$B$4:$I$31,M9045,3),IF(AND(J9045&gt;1,J9045&lt;=2.2),INDEX(价格表!$B$4:$I$31,M9045,4),IF(AND(J9045&gt;2.2,J9045&lt;=3.3),INDEX(价格表!$B$4:$I$31,M9045,5),IF(AND(J9045&gt;3.3,J9045&lt;=4),INDEX(价格表!$B$4:$I$31,M9045,6),IF(AND(J9045&gt;4,J9045&lt;=5.5),INDEX(价格表!$B$4:$I$31,M9045,7),IF(J9045&gt;5.5,2.6+INDEX(价格表!$B$4:$I$31,M9045,8)*L9045)))))))</f>
        <v>3.7</v>
      </c>
    </row>
    <row r="9046" spans="1:14">
      <c r="A9046" s="20">
        <v>4311221316234</v>
      </c>
      <c r="B9046" s="18" t="s">
        <v>16</v>
      </c>
      <c r="C9046" s="21">
        <v>20201222</v>
      </c>
      <c r="D9046" s="21">
        <v>610538201209</v>
      </c>
      <c r="E9046" s="21" t="s">
        <v>16</v>
      </c>
      <c r="F9046" s="21">
        <v>20210101</v>
      </c>
      <c r="G9046" s="21" t="s">
        <v>17</v>
      </c>
      <c r="H9046" s="21" t="s">
        <v>23</v>
      </c>
      <c r="I9046" s="21" t="s">
        <v>99</v>
      </c>
      <c r="J9046" s="21">
        <v>3.32</v>
      </c>
      <c r="K9046" s="21" t="s">
        <v>20</v>
      </c>
      <c r="L9046">
        <f t="shared" si="163"/>
        <v>4</v>
      </c>
      <c r="M9046">
        <f>MATCH(H:H,价格表!$B$4:$B$35,0)</f>
        <v>15</v>
      </c>
      <c r="N9046" s="27">
        <f>IF(J9046&lt;=0.3,INDEX(价格表!$B$4:$I$31,M9046,2),IF(AND(J9046&gt;0.3,J9046&lt;=1),INDEX(价格表!$B$4:$I$31,M9046,3),IF(AND(J9046&gt;1,J9046&lt;=2.2),INDEX(价格表!$B$4:$I$31,M9046,4),IF(AND(J9046&gt;2.2,J9046&lt;=3.3),INDEX(价格表!$B$4:$I$31,M9046,5),IF(AND(J9046&gt;3.3,J9046&lt;=4),INDEX(价格表!$B$4:$I$31,M9046,6),IF(AND(J9046&gt;4,J9046&lt;=5.5),INDEX(价格表!$B$4:$I$31,M9046,7),IF(J9046&gt;5.5,2.6+INDEX(价格表!$B$4:$I$31,M9046,8)*L9046)))))))</f>
        <v>3.7</v>
      </c>
    </row>
    <row r="9047" spans="1:14">
      <c r="A9047" s="20">
        <v>4311221340157</v>
      </c>
      <c r="B9047" s="18" t="s">
        <v>16</v>
      </c>
      <c r="C9047" s="21">
        <v>20201222</v>
      </c>
      <c r="D9047" s="21">
        <v>610538201209</v>
      </c>
      <c r="E9047" s="21" t="s">
        <v>16</v>
      </c>
      <c r="F9047" s="21">
        <v>20210101</v>
      </c>
      <c r="G9047" s="21" t="s">
        <v>17</v>
      </c>
      <c r="H9047" s="21" t="s">
        <v>37</v>
      </c>
      <c r="I9047" s="21" t="s">
        <v>265</v>
      </c>
      <c r="J9047" s="21">
        <v>3.46</v>
      </c>
      <c r="K9047" s="21" t="s">
        <v>20</v>
      </c>
      <c r="L9047">
        <f t="shared" si="163"/>
        <v>4</v>
      </c>
      <c r="M9047">
        <f>MATCH(H:H,价格表!$B$4:$B$35,0)</f>
        <v>12</v>
      </c>
      <c r="N9047" s="27">
        <f>IF(J9047&lt;=0.3,INDEX(价格表!$B$4:$I$31,M9047,2),IF(AND(J9047&gt;0.3,J9047&lt;=1),INDEX(价格表!$B$4:$I$31,M9047,3),IF(AND(J9047&gt;1,J9047&lt;=2.2),INDEX(价格表!$B$4:$I$31,M9047,4),IF(AND(J9047&gt;2.2,J9047&lt;=3.3),INDEX(价格表!$B$4:$I$31,M9047,5),IF(AND(J9047&gt;3.3,J9047&lt;=4),INDEX(价格表!$B$4:$I$31,M9047,6),IF(AND(J9047&gt;4,J9047&lt;=5.5),INDEX(价格表!$B$4:$I$31,M9047,7),IF(J9047&gt;5.5,2.6+INDEX(价格表!$B$4:$I$31,M9047,8)*L9047)))))))</f>
        <v>3.7</v>
      </c>
    </row>
    <row r="9048" spans="1:14">
      <c r="A9048" s="20">
        <v>4311221348098</v>
      </c>
      <c r="B9048" s="18" t="s">
        <v>16</v>
      </c>
      <c r="C9048" s="21">
        <v>20201222</v>
      </c>
      <c r="D9048" s="21">
        <v>610538201209</v>
      </c>
      <c r="E9048" s="21" t="s">
        <v>16</v>
      </c>
      <c r="F9048" s="21">
        <v>20210101</v>
      </c>
      <c r="G9048" s="21" t="s">
        <v>17</v>
      </c>
      <c r="H9048" s="21" t="s">
        <v>302</v>
      </c>
      <c r="I9048" s="21" t="s">
        <v>303</v>
      </c>
      <c r="J9048" s="21">
        <v>3.39</v>
      </c>
      <c r="K9048" s="21" t="s">
        <v>20</v>
      </c>
      <c r="L9048">
        <f t="shared" si="163"/>
        <v>4</v>
      </c>
      <c r="M9048">
        <f>MATCH(H:H,价格表!$B$4:$B$35,0)</f>
        <v>6</v>
      </c>
      <c r="N9048" s="27">
        <f>IF(J9048&lt;=0.3,INDEX(价格表!$B$4:$I$31,M9048,2),IF(AND(J9048&gt;0.3,J9048&lt;=1),INDEX(价格表!$B$4:$I$31,M9048,3),IF(AND(J9048&gt;1,J9048&lt;=2.2),INDEX(价格表!$B$4:$I$31,M9048,4),IF(AND(J9048&gt;2.2,J9048&lt;=3.3),INDEX(价格表!$B$4:$I$31,M9048,5),IF(AND(J9048&gt;3.3,J9048&lt;=4),INDEX(价格表!$B$4:$I$31,M9048,6),IF(AND(J9048&gt;4,J9048&lt;=5.5),INDEX(价格表!$B$4:$I$31,M9048,7),IF(J9048&gt;5.5,2.6+INDEX(价格表!$B$4:$I$31,M9048,8)*L9048)))))))</f>
        <v>5.6</v>
      </c>
    </row>
    <row r="9049" spans="1:14">
      <c r="A9049" s="20">
        <v>4311221355311</v>
      </c>
      <c r="B9049" s="18" t="s">
        <v>16</v>
      </c>
      <c r="C9049" s="21">
        <v>20201222</v>
      </c>
      <c r="D9049" s="21">
        <v>610538201209</v>
      </c>
      <c r="E9049" s="21" t="s">
        <v>16</v>
      </c>
      <c r="F9049" s="21">
        <v>20210101</v>
      </c>
      <c r="G9049" s="21" t="s">
        <v>17</v>
      </c>
      <c r="H9049" s="21" t="s">
        <v>294</v>
      </c>
      <c r="I9049" s="21" t="s">
        <v>295</v>
      </c>
      <c r="J9049" s="21">
        <v>3.32</v>
      </c>
      <c r="K9049" s="21" t="s">
        <v>20</v>
      </c>
      <c r="L9049">
        <f t="shared" si="163"/>
        <v>4</v>
      </c>
      <c r="M9049">
        <f>MATCH(H:H,价格表!$B$4:$B$35,0)</f>
        <v>18</v>
      </c>
      <c r="N9049" s="27">
        <f>IF(J9049&lt;=0.3,INDEX(价格表!$B$4:$I$31,M9049,2),IF(AND(J9049&gt;0.3,J9049&lt;=1),INDEX(价格表!$B$4:$I$31,M9049,3),IF(AND(J9049&gt;1,J9049&lt;=2.2),INDEX(价格表!$B$4:$I$31,M9049,4),IF(AND(J9049&gt;2.2,J9049&lt;=3.3),INDEX(价格表!$B$4:$I$31,M9049,5),IF(AND(J9049&gt;3.3,J9049&lt;=4),INDEX(价格表!$B$4:$I$31,M9049,6),IF(AND(J9049&gt;4,J9049&lt;=5.5),INDEX(价格表!$B$4:$I$31,M9049,7),IF(J9049&gt;5.5,2.6+INDEX(价格表!$B$4:$I$31,M9049,8)*L9049)))))))</f>
        <v>5.3</v>
      </c>
    </row>
    <row r="9050" spans="1:14">
      <c r="A9050" s="20">
        <v>4311221364091</v>
      </c>
      <c r="B9050" s="18" t="s">
        <v>16</v>
      </c>
      <c r="C9050" s="21">
        <v>20201222</v>
      </c>
      <c r="D9050" s="21">
        <v>610538201209</v>
      </c>
      <c r="E9050" s="21" t="s">
        <v>16</v>
      </c>
      <c r="F9050" s="21">
        <v>20210101</v>
      </c>
      <c r="G9050" s="21" t="s">
        <v>17</v>
      </c>
      <c r="H9050" s="21" t="s">
        <v>294</v>
      </c>
      <c r="I9050" s="21" t="s">
        <v>295</v>
      </c>
      <c r="J9050" s="21">
        <v>3.43</v>
      </c>
      <c r="K9050" s="21" t="s">
        <v>20</v>
      </c>
      <c r="L9050">
        <f t="shared" si="163"/>
        <v>4</v>
      </c>
      <c r="M9050">
        <f>MATCH(H:H,价格表!$B$4:$B$35,0)</f>
        <v>18</v>
      </c>
      <c r="N9050" s="27">
        <f>IF(J9050&lt;=0.3,INDEX(价格表!$B$4:$I$31,M9050,2),IF(AND(J9050&gt;0.3,J9050&lt;=1),INDEX(价格表!$B$4:$I$31,M9050,3),IF(AND(J9050&gt;1,J9050&lt;=2.2),INDEX(价格表!$B$4:$I$31,M9050,4),IF(AND(J9050&gt;2.2,J9050&lt;=3.3),INDEX(价格表!$B$4:$I$31,M9050,5),IF(AND(J9050&gt;3.3,J9050&lt;=4),INDEX(价格表!$B$4:$I$31,M9050,6),IF(AND(J9050&gt;4,J9050&lt;=5.5),INDEX(价格表!$B$4:$I$31,M9050,7),IF(J9050&gt;5.5,2.6+INDEX(价格表!$B$4:$I$31,M9050,8)*L9050)))))))</f>
        <v>5.3</v>
      </c>
    </row>
    <row r="9051" spans="1:14">
      <c r="A9051" s="20">
        <v>4311221384580</v>
      </c>
      <c r="B9051" s="18" t="s">
        <v>16</v>
      </c>
      <c r="C9051" s="21">
        <v>20201222</v>
      </c>
      <c r="D9051" s="21">
        <v>610538201209</v>
      </c>
      <c r="E9051" s="21" t="s">
        <v>16</v>
      </c>
      <c r="F9051" s="21">
        <v>20210101</v>
      </c>
      <c r="G9051" s="21" t="s">
        <v>17</v>
      </c>
      <c r="H9051" s="21" t="s">
        <v>305</v>
      </c>
      <c r="I9051" s="21" t="s">
        <v>319</v>
      </c>
      <c r="J9051" s="21">
        <v>3.31</v>
      </c>
      <c r="K9051" s="21" t="s">
        <v>20</v>
      </c>
      <c r="L9051">
        <f t="shared" si="163"/>
        <v>4</v>
      </c>
      <c r="M9051">
        <f>MATCH(H:H,价格表!$B$4:$B$35,0)</f>
        <v>26</v>
      </c>
      <c r="N9051" s="27">
        <f>IF(J9051&lt;=0.3,INDEX(价格表!$B$4:$I$31,M9051,2),IF(AND(J9051&gt;0.3,J9051&lt;=1),INDEX(价格表!$B$4:$I$31,M9051,3),IF(AND(J9051&gt;1,J9051&lt;=2.2),INDEX(价格表!$B$4:$I$31,M9051,4),IF(AND(J9051&gt;2.2,J9051&lt;=3.3),INDEX(价格表!$B$4:$I$31,M9051,5),IF(AND(J9051&gt;3.3,J9051&lt;=4),INDEX(价格表!$B$4:$I$31,M9051,6),IF(AND(J9051&gt;4,J9051&lt;=5.5),INDEX(价格表!$B$4:$I$31,M9051,7),IF(J9051&gt;5.5,2.6+INDEX(价格表!$B$4:$I$31,M9051,8)*L9051)))))))</f>
        <v>3.7</v>
      </c>
    </row>
    <row r="9052" spans="1:14">
      <c r="A9052" s="20">
        <v>4311221398139</v>
      </c>
      <c r="B9052" s="18" t="s">
        <v>16</v>
      </c>
      <c r="C9052" s="21">
        <v>20201222</v>
      </c>
      <c r="D9052" s="21">
        <v>610538201209</v>
      </c>
      <c r="E9052" s="21" t="s">
        <v>16</v>
      </c>
      <c r="F9052" s="21">
        <v>20210101</v>
      </c>
      <c r="G9052" s="21" t="s">
        <v>17</v>
      </c>
      <c r="H9052" s="21" t="s">
        <v>73</v>
      </c>
      <c r="I9052" s="21" t="s">
        <v>215</v>
      </c>
      <c r="J9052" s="21">
        <v>4.04</v>
      </c>
      <c r="K9052" s="21" t="s">
        <v>20</v>
      </c>
      <c r="L9052">
        <f t="shared" si="163"/>
        <v>5</v>
      </c>
      <c r="M9052">
        <f>MATCH(H:H,价格表!$B$4:$B$35,0)</f>
        <v>7</v>
      </c>
      <c r="N9052" s="27">
        <f>IF(J9052&lt;=0.3,INDEX(价格表!$B$4:$I$31,M9052,2),IF(AND(J9052&gt;0.3,J9052&lt;=1),INDEX(价格表!$B$4:$I$31,M9052,3),IF(AND(J9052&gt;1,J9052&lt;=2.2),INDEX(价格表!$B$4:$I$31,M9052,4),IF(AND(J9052&gt;2.2,J9052&lt;=3.3),INDEX(价格表!$B$4:$I$31,M9052,5),IF(AND(J9052&gt;3.3,J9052&lt;=4),INDEX(价格表!$B$4:$I$31,M9052,6),IF(AND(J9052&gt;4,J9052&lt;=5.5),INDEX(价格表!$B$4:$I$31,M9052,7),IF(J9052&gt;5.5,2.6+INDEX(价格表!$B$4:$I$31,M9052,8)*L9052)))))))</f>
        <v>3.8</v>
      </c>
    </row>
    <row r="9053" spans="1:14">
      <c r="A9053" s="20">
        <v>4311221398167</v>
      </c>
      <c r="B9053" s="18" t="s">
        <v>16</v>
      </c>
      <c r="C9053" s="21">
        <v>20201222</v>
      </c>
      <c r="D9053" s="21">
        <v>610538201209</v>
      </c>
      <c r="E9053" s="21" t="s">
        <v>16</v>
      </c>
      <c r="F9053" s="21">
        <v>20210101</v>
      </c>
      <c r="G9053" s="21" t="s">
        <v>17</v>
      </c>
      <c r="H9053" s="21" t="s">
        <v>21</v>
      </c>
      <c r="I9053" s="21" t="s">
        <v>204</v>
      </c>
      <c r="J9053" s="21">
        <v>3.33</v>
      </c>
      <c r="K9053" s="21" t="s">
        <v>20</v>
      </c>
      <c r="L9053">
        <f t="shared" si="163"/>
        <v>4</v>
      </c>
      <c r="M9053">
        <f>MATCH(H:H,价格表!$B$4:$B$35,0)</f>
        <v>20</v>
      </c>
      <c r="N9053" s="27">
        <f>IF(J9053&lt;=0.3,INDEX(价格表!$B$4:$I$31,M9053,2),IF(AND(J9053&gt;0.3,J9053&lt;=1),INDEX(价格表!$B$4:$I$31,M9053,3),IF(AND(J9053&gt;1,J9053&lt;=2.2),INDEX(价格表!$B$4:$I$31,M9053,4),IF(AND(J9053&gt;2.2,J9053&lt;=3.3),INDEX(价格表!$B$4:$I$31,M9053,5),IF(AND(J9053&gt;3.3,J9053&lt;=4),INDEX(价格表!$B$4:$I$31,M9053,6),IF(AND(J9053&gt;4,J9053&lt;=5.5),INDEX(价格表!$B$4:$I$31,M9053,7),IF(J9053&gt;5.5,2.6+INDEX(价格表!$B$4:$I$31,M9053,8)*L9053)))))))</f>
        <v>3.7</v>
      </c>
    </row>
    <row r="9054" spans="1:14">
      <c r="A9054" s="20">
        <v>4311221400706</v>
      </c>
      <c r="B9054" s="18" t="s">
        <v>16</v>
      </c>
      <c r="C9054" s="21">
        <v>20201222</v>
      </c>
      <c r="D9054" s="21">
        <v>610538201209</v>
      </c>
      <c r="E9054" s="21" t="s">
        <v>16</v>
      </c>
      <c r="F9054" s="21">
        <v>20210101</v>
      </c>
      <c r="G9054" s="21" t="s">
        <v>17</v>
      </c>
      <c r="H9054" s="21" t="s">
        <v>50</v>
      </c>
      <c r="I9054" s="21" t="s">
        <v>166</v>
      </c>
      <c r="J9054" s="21">
        <v>3.4</v>
      </c>
      <c r="K9054" s="21" t="s">
        <v>20</v>
      </c>
      <c r="L9054">
        <f t="shared" si="163"/>
        <v>4</v>
      </c>
      <c r="M9054">
        <f>MATCH(H:H,价格表!$B$4:$B$35,0)</f>
        <v>4</v>
      </c>
      <c r="N9054" s="27">
        <f>IF(J9054&lt;=0.3,INDEX(价格表!$B$4:$I$31,M9054,2),IF(AND(J9054&gt;0.3,J9054&lt;=1),INDEX(价格表!$B$4:$I$31,M9054,3),IF(AND(J9054&gt;1,J9054&lt;=2.2),INDEX(价格表!$B$4:$I$31,M9054,4),IF(AND(J9054&gt;2.2,J9054&lt;=3.3),INDEX(价格表!$B$4:$I$31,M9054,5),IF(AND(J9054&gt;3.3,J9054&lt;=4),INDEX(价格表!$B$4:$I$31,M9054,6),IF(AND(J9054&gt;4,J9054&lt;=5.5),INDEX(价格表!$B$4:$I$31,M9054,7),IF(J9054&gt;5.5,2.6+INDEX(价格表!$B$4:$I$31,M9054,8)*L9054)))))))</f>
        <v>3.7</v>
      </c>
    </row>
    <row r="9055" spans="1:14">
      <c r="A9055" s="20">
        <v>4311221419042</v>
      </c>
      <c r="B9055" s="18" t="s">
        <v>16</v>
      </c>
      <c r="C9055" s="21">
        <v>20201222</v>
      </c>
      <c r="D9055" s="21">
        <v>610538201209</v>
      </c>
      <c r="E9055" s="21" t="s">
        <v>16</v>
      </c>
      <c r="F9055" s="21">
        <v>20210101</v>
      </c>
      <c r="G9055" s="21" t="s">
        <v>17</v>
      </c>
      <c r="H9055" s="21" t="s">
        <v>25</v>
      </c>
      <c r="I9055" s="21" t="s">
        <v>219</v>
      </c>
      <c r="J9055" s="21">
        <v>3.54</v>
      </c>
      <c r="K9055" s="21" t="s">
        <v>20</v>
      </c>
      <c r="L9055">
        <f t="shared" si="163"/>
        <v>4</v>
      </c>
      <c r="M9055">
        <f>MATCH(H:H,价格表!$B$4:$B$35,0)</f>
        <v>25</v>
      </c>
      <c r="N9055" s="27">
        <f>IF(J9055&lt;=0.3,INDEX(价格表!$B$4:$I$31,M9055,2),IF(AND(J9055&gt;0.3,J9055&lt;=1),INDEX(价格表!$B$4:$I$31,M9055,3),IF(AND(J9055&gt;1,J9055&lt;=2.2),INDEX(价格表!$B$4:$I$31,M9055,4),IF(AND(J9055&gt;2.2,J9055&lt;=3.3),INDEX(价格表!$B$4:$I$31,M9055,5),IF(AND(J9055&gt;3.3,J9055&lt;=4),INDEX(价格表!$B$4:$I$31,M9055,6),IF(AND(J9055&gt;4,J9055&lt;=5.5),INDEX(价格表!$B$4:$I$31,M9055,7),IF(J9055&gt;5.5,2.6+INDEX(价格表!$B$4:$I$31,M9055,8)*L9055)))))))</f>
        <v>3.7</v>
      </c>
    </row>
    <row r="9056" spans="1:14">
      <c r="A9056" s="20">
        <v>4311221690095</v>
      </c>
      <c r="B9056" s="18" t="s">
        <v>16</v>
      </c>
      <c r="C9056" s="21">
        <v>20201222</v>
      </c>
      <c r="D9056" s="21">
        <v>610538201209</v>
      </c>
      <c r="E9056" s="21" t="s">
        <v>16</v>
      </c>
      <c r="F9056" s="21">
        <v>20210101</v>
      </c>
      <c r="G9056" s="21" t="s">
        <v>17</v>
      </c>
      <c r="H9056" s="21" t="s">
        <v>75</v>
      </c>
      <c r="I9056" s="21" t="s">
        <v>114</v>
      </c>
      <c r="J9056" s="21">
        <v>3.54</v>
      </c>
      <c r="K9056" s="21" t="s">
        <v>20</v>
      </c>
      <c r="L9056">
        <f t="shared" si="163"/>
        <v>4</v>
      </c>
      <c r="M9056">
        <f>MATCH(H:H,价格表!$B$4:$B$35,0)</f>
        <v>24</v>
      </c>
      <c r="N9056" s="27">
        <f>IF(J9056&lt;=0.3,INDEX(价格表!$B$4:$I$31,M9056,2),IF(AND(J9056&gt;0.3,J9056&lt;=1),INDEX(价格表!$B$4:$I$31,M9056,3),IF(AND(J9056&gt;1,J9056&lt;=2.2),INDEX(价格表!$B$4:$I$31,M9056,4),IF(AND(J9056&gt;2.2,J9056&lt;=3.3),INDEX(价格表!$B$4:$I$31,M9056,5),IF(AND(J9056&gt;3.3,J9056&lt;=4),INDEX(价格表!$B$4:$I$31,M9056,6),IF(AND(J9056&gt;4,J9056&lt;=5.5),INDEX(价格表!$B$4:$I$31,M9056,7),IF(J9056&gt;5.5,2.6+INDEX(价格表!$B$4:$I$31,M9056,8)*L9056)))))))</f>
        <v>3.7</v>
      </c>
    </row>
    <row r="9057" spans="1:14">
      <c r="A9057" s="20">
        <v>4311221705983</v>
      </c>
      <c r="B9057" s="18" t="s">
        <v>16</v>
      </c>
      <c r="C9057" s="21">
        <v>20201222</v>
      </c>
      <c r="D9057" s="21">
        <v>610538201209</v>
      </c>
      <c r="E9057" s="21" t="s">
        <v>16</v>
      </c>
      <c r="F9057" s="21">
        <v>20210101</v>
      </c>
      <c r="G9057" s="21" t="s">
        <v>17</v>
      </c>
      <c r="H9057" s="21" t="s">
        <v>33</v>
      </c>
      <c r="I9057" s="21" t="s">
        <v>34</v>
      </c>
      <c r="J9057" s="21">
        <v>3.47</v>
      </c>
      <c r="K9057" s="21" t="s">
        <v>20</v>
      </c>
      <c r="L9057">
        <f t="shared" si="163"/>
        <v>4</v>
      </c>
      <c r="M9057">
        <f>MATCH(H:H,价格表!$B$4:$B$35,0)</f>
        <v>13</v>
      </c>
      <c r="N9057" s="27">
        <f>IF(J9057&lt;=0.3,INDEX(价格表!$B$4:$I$31,M9057,2),IF(AND(J9057&gt;0.3,J9057&lt;=1),INDEX(价格表!$B$4:$I$31,M9057,3),IF(AND(J9057&gt;1,J9057&lt;=2.2),INDEX(价格表!$B$4:$I$31,M9057,4),IF(AND(J9057&gt;2.2,J9057&lt;=3.3),INDEX(价格表!$B$4:$I$31,M9057,5),IF(AND(J9057&gt;3.3,J9057&lt;=4),INDEX(价格表!$B$4:$I$31,M9057,6),IF(AND(J9057&gt;4,J9057&lt;=5.5),INDEX(价格表!$B$4:$I$31,M9057,7),IF(J9057&gt;5.5,2.6+INDEX(价格表!$B$4:$I$31,M9057,8)*L9057)))))))</f>
        <v>3.7</v>
      </c>
    </row>
    <row r="9058" spans="1:14">
      <c r="A9058" s="20">
        <v>4311221729062</v>
      </c>
      <c r="B9058" s="18" t="s">
        <v>16</v>
      </c>
      <c r="C9058" s="21">
        <v>20201222</v>
      </c>
      <c r="D9058" s="21">
        <v>610538201209</v>
      </c>
      <c r="E9058" s="21" t="s">
        <v>16</v>
      </c>
      <c r="F9058" s="21">
        <v>20210101</v>
      </c>
      <c r="G9058" s="21" t="s">
        <v>17</v>
      </c>
      <c r="H9058" s="21" t="s">
        <v>82</v>
      </c>
      <c r="I9058" s="21" t="s">
        <v>83</v>
      </c>
      <c r="J9058" s="21">
        <v>3.4</v>
      </c>
      <c r="K9058" s="21" t="s">
        <v>20</v>
      </c>
      <c r="L9058">
        <f t="shared" si="163"/>
        <v>4</v>
      </c>
      <c r="M9058">
        <f>MATCH(H:H,价格表!$B$4:$B$35,0)</f>
        <v>2</v>
      </c>
      <c r="N9058" s="27">
        <f>IF(J9058&lt;=0.3,INDEX(价格表!$B$4:$I$31,M9058,2),IF(AND(J9058&gt;0.3,J9058&lt;=1),INDEX(价格表!$B$4:$I$31,M9058,3),IF(AND(J9058&gt;1,J9058&lt;=2.2),INDEX(价格表!$B$4:$I$31,M9058,4),IF(AND(J9058&gt;2.2,J9058&lt;=3.3),INDEX(价格表!$B$4:$I$31,M9058,5),IF(AND(J9058&gt;3.3,J9058&lt;=4),INDEX(价格表!$B$4:$I$31,M9058,6),IF(AND(J9058&gt;4,J9058&lt;=5.5),INDEX(价格表!$B$4:$I$31,M9058,7),IF(J9058&gt;5.5,2.6+INDEX(价格表!$B$4:$I$31,M9058,8)*L9058)))))))</f>
        <v>3.7</v>
      </c>
    </row>
    <row r="9059" spans="1:14">
      <c r="A9059" s="20">
        <v>4311221736946</v>
      </c>
      <c r="B9059" s="18" t="s">
        <v>16</v>
      </c>
      <c r="C9059" s="21">
        <v>20201222</v>
      </c>
      <c r="D9059" s="21">
        <v>610538201209</v>
      </c>
      <c r="E9059" s="21" t="s">
        <v>16</v>
      </c>
      <c r="F9059" s="21">
        <v>20210101</v>
      </c>
      <c r="G9059" s="21" t="s">
        <v>17</v>
      </c>
      <c r="H9059" s="21" t="s">
        <v>25</v>
      </c>
      <c r="I9059" s="21" t="s">
        <v>248</v>
      </c>
      <c r="J9059" s="21">
        <v>3.39</v>
      </c>
      <c r="K9059" s="21" t="s">
        <v>20</v>
      </c>
      <c r="L9059">
        <f t="shared" si="163"/>
        <v>4</v>
      </c>
      <c r="M9059">
        <f>MATCH(H:H,价格表!$B$4:$B$35,0)</f>
        <v>25</v>
      </c>
      <c r="N9059" s="27">
        <f>IF(J9059&lt;=0.3,INDEX(价格表!$B$4:$I$31,M9059,2),IF(AND(J9059&gt;0.3,J9059&lt;=1),INDEX(价格表!$B$4:$I$31,M9059,3),IF(AND(J9059&gt;1,J9059&lt;=2.2),INDEX(价格表!$B$4:$I$31,M9059,4),IF(AND(J9059&gt;2.2,J9059&lt;=3.3),INDEX(价格表!$B$4:$I$31,M9059,5),IF(AND(J9059&gt;3.3,J9059&lt;=4),INDEX(价格表!$B$4:$I$31,M9059,6),IF(AND(J9059&gt;4,J9059&lt;=5.5),INDEX(价格表!$B$4:$I$31,M9059,7),IF(J9059&gt;5.5,2.6+INDEX(价格表!$B$4:$I$31,M9059,8)*L9059)))))))</f>
        <v>3.7</v>
      </c>
    </row>
    <row r="9060" spans="1:14">
      <c r="A9060" s="20">
        <v>4311221744880</v>
      </c>
      <c r="B9060" s="18" t="s">
        <v>16</v>
      </c>
      <c r="C9060" s="21">
        <v>20201222</v>
      </c>
      <c r="D9060" s="21">
        <v>610538201209</v>
      </c>
      <c r="E9060" s="21" t="s">
        <v>16</v>
      </c>
      <c r="F9060" s="21">
        <v>20210101</v>
      </c>
      <c r="G9060" s="21" t="s">
        <v>17</v>
      </c>
      <c r="H9060" s="21" t="s">
        <v>68</v>
      </c>
      <c r="I9060" s="21" t="s">
        <v>193</v>
      </c>
      <c r="J9060" s="21">
        <v>3.64</v>
      </c>
      <c r="K9060" s="21" t="s">
        <v>20</v>
      </c>
      <c r="L9060">
        <f t="shared" si="163"/>
        <v>4</v>
      </c>
      <c r="M9060">
        <f>MATCH(H:H,价格表!$B$4:$B$35,0)</f>
        <v>5</v>
      </c>
      <c r="N9060" s="27">
        <f>IF(J9060&lt;=0.3,INDEX(价格表!$B$4:$I$31,M9060,2),IF(AND(J9060&gt;0.3,J9060&lt;=1),INDEX(价格表!$B$4:$I$31,M9060,3),IF(AND(J9060&gt;1,J9060&lt;=2.2),INDEX(价格表!$B$4:$I$31,M9060,4),IF(AND(J9060&gt;2.2,J9060&lt;=3.3),INDEX(价格表!$B$4:$I$31,M9060,5),IF(AND(J9060&gt;3.3,J9060&lt;=4),INDEX(价格表!$B$4:$I$31,M9060,6),IF(AND(J9060&gt;4,J9060&lt;=5.5),INDEX(价格表!$B$4:$I$31,M9060,7),IF(J9060&gt;5.5,2.6+INDEX(价格表!$B$4:$I$31,M9060,8)*L9060)))))))</f>
        <v>3.7</v>
      </c>
    </row>
    <row r="9061" spans="1:14">
      <c r="A9061" s="20">
        <v>4311223809164</v>
      </c>
      <c r="B9061" s="18" t="s">
        <v>16</v>
      </c>
      <c r="C9061" s="21">
        <v>20201222</v>
      </c>
      <c r="D9061" s="21">
        <v>610538201209</v>
      </c>
      <c r="E9061" s="21" t="s">
        <v>16</v>
      </c>
      <c r="F9061" s="21">
        <v>20210101</v>
      </c>
      <c r="G9061" s="21" t="s">
        <v>17</v>
      </c>
      <c r="H9061" s="21" t="s">
        <v>23</v>
      </c>
      <c r="I9061" s="21" t="s">
        <v>286</v>
      </c>
      <c r="J9061" s="21">
        <v>3.99</v>
      </c>
      <c r="K9061" s="21" t="s">
        <v>20</v>
      </c>
      <c r="L9061">
        <f t="shared" si="163"/>
        <v>4</v>
      </c>
      <c r="M9061">
        <f>MATCH(H:H,价格表!$B$4:$B$35,0)</f>
        <v>15</v>
      </c>
      <c r="N9061" s="27">
        <f>IF(J9061&lt;=0.3,INDEX(价格表!$B$4:$I$31,M9061,2),IF(AND(J9061&gt;0.3,J9061&lt;=1),INDEX(价格表!$B$4:$I$31,M9061,3),IF(AND(J9061&gt;1,J9061&lt;=2.2),INDEX(价格表!$B$4:$I$31,M9061,4),IF(AND(J9061&gt;2.2,J9061&lt;=3.3),INDEX(价格表!$B$4:$I$31,M9061,5),IF(AND(J9061&gt;3.3,J9061&lt;=4),INDEX(价格表!$B$4:$I$31,M9061,6),IF(AND(J9061&gt;4,J9061&lt;=5.5),INDEX(价格表!$B$4:$I$31,M9061,7),IF(J9061&gt;5.5,2.6+INDEX(价格表!$B$4:$I$31,M9061,8)*L9061)))))))</f>
        <v>3.7</v>
      </c>
    </row>
    <row r="9062" spans="1:14">
      <c r="A9062" s="20">
        <v>4311226022848</v>
      </c>
      <c r="B9062" s="18" t="s">
        <v>16</v>
      </c>
      <c r="C9062" s="21">
        <v>20201222</v>
      </c>
      <c r="D9062" s="21">
        <v>610538201209</v>
      </c>
      <c r="E9062" s="21" t="s">
        <v>16</v>
      </c>
      <c r="F9062" s="21">
        <v>20210101</v>
      </c>
      <c r="G9062" s="21" t="s">
        <v>17</v>
      </c>
      <c r="H9062" s="21" t="s">
        <v>68</v>
      </c>
      <c r="I9062" s="21" t="s">
        <v>112</v>
      </c>
      <c r="J9062" s="21">
        <v>3.86</v>
      </c>
      <c r="K9062" s="21" t="s">
        <v>20</v>
      </c>
      <c r="L9062">
        <f t="shared" si="163"/>
        <v>4</v>
      </c>
      <c r="M9062">
        <f>MATCH(H:H,价格表!$B$4:$B$35,0)</f>
        <v>5</v>
      </c>
      <c r="N9062" s="27">
        <f>IF(J9062&lt;=0.3,INDEX(价格表!$B$4:$I$31,M9062,2),IF(AND(J9062&gt;0.3,J9062&lt;=1),INDEX(价格表!$B$4:$I$31,M9062,3),IF(AND(J9062&gt;1,J9062&lt;=2.2),INDEX(价格表!$B$4:$I$31,M9062,4),IF(AND(J9062&gt;2.2,J9062&lt;=3.3),INDEX(价格表!$B$4:$I$31,M9062,5),IF(AND(J9062&gt;3.3,J9062&lt;=4),INDEX(价格表!$B$4:$I$31,M9062,6),IF(AND(J9062&gt;4,J9062&lt;=5.5),INDEX(价格表!$B$4:$I$31,M9062,7),IF(J9062&gt;5.5,2.6+INDEX(价格表!$B$4:$I$31,M9062,8)*L9062)))))))</f>
        <v>3.7</v>
      </c>
    </row>
    <row r="9063" spans="1:14">
      <c r="A9063" s="20">
        <v>4606250599363</v>
      </c>
      <c r="B9063" s="18" t="s">
        <v>16</v>
      </c>
      <c r="C9063" s="21">
        <v>20201222</v>
      </c>
      <c r="D9063" s="21">
        <v>610538201209</v>
      </c>
      <c r="E9063" s="21" t="s">
        <v>16</v>
      </c>
      <c r="F9063" s="21">
        <v>20210101</v>
      </c>
      <c r="G9063" s="21" t="s">
        <v>17</v>
      </c>
      <c r="H9063" s="21" t="s">
        <v>18</v>
      </c>
      <c r="I9063" s="21" t="s">
        <v>53</v>
      </c>
      <c r="J9063" s="21">
        <v>5.02</v>
      </c>
      <c r="K9063" s="21" t="s">
        <v>20</v>
      </c>
      <c r="L9063">
        <f t="shared" si="163"/>
        <v>6</v>
      </c>
      <c r="M9063">
        <f>MATCH(H:H,价格表!$B$4:$B$35,0)</f>
        <v>1</v>
      </c>
      <c r="N9063" s="27">
        <f>IF(J9063&lt;=0.3,INDEX(价格表!$B$4:$I$31,M9063,2),IF(AND(J9063&gt;0.3,J9063&lt;=1),INDEX(价格表!$B$4:$I$31,M9063,3),IF(AND(J9063&gt;1,J9063&lt;=2.2),INDEX(价格表!$B$4:$I$31,M9063,4),IF(AND(J9063&gt;2.2,J9063&lt;=3.3),INDEX(价格表!$B$4:$I$31,M9063,5),IF(AND(J9063&gt;3.3,J9063&lt;=4),INDEX(价格表!$B$4:$I$31,M9063,6),IF(AND(J9063&gt;4,J9063&lt;=5.5),INDEX(价格表!$B$4:$I$31,M9063,7),IF(J9063&gt;5.5,2.6+INDEX(价格表!$B$4:$I$31,M9063,8)*L9063)))))))</f>
        <v>3.8</v>
      </c>
    </row>
    <row r="9064" spans="1:14">
      <c r="A9064" s="20">
        <v>4606250599426</v>
      </c>
      <c r="B9064" s="18" t="s">
        <v>16</v>
      </c>
      <c r="C9064" s="21">
        <v>20201222</v>
      </c>
      <c r="D9064" s="21">
        <v>610538201209</v>
      </c>
      <c r="E9064" s="21" t="s">
        <v>16</v>
      </c>
      <c r="F9064" s="21">
        <v>20210101</v>
      </c>
      <c r="G9064" s="21" t="s">
        <v>17</v>
      </c>
      <c r="H9064" s="21" t="s">
        <v>54</v>
      </c>
      <c r="I9064" s="21" t="s">
        <v>213</v>
      </c>
      <c r="J9064" s="21">
        <v>3.32</v>
      </c>
      <c r="K9064" s="21" t="s">
        <v>20</v>
      </c>
      <c r="L9064">
        <f t="shared" si="163"/>
        <v>4</v>
      </c>
      <c r="M9064">
        <f>MATCH(H:H,价格表!$B$4:$B$35,0)</f>
        <v>14</v>
      </c>
      <c r="N9064" s="27">
        <f>IF(J9064&lt;=0.3,INDEX(价格表!$B$4:$I$31,M9064,2),IF(AND(J9064&gt;0.3,J9064&lt;=1),INDEX(价格表!$B$4:$I$31,M9064,3),IF(AND(J9064&gt;1,J9064&lt;=2.2),INDEX(价格表!$B$4:$I$31,M9064,4),IF(AND(J9064&gt;2.2,J9064&lt;=3.3),INDEX(价格表!$B$4:$I$31,M9064,5),IF(AND(J9064&gt;3.3,J9064&lt;=4),INDEX(价格表!$B$4:$I$31,M9064,6),IF(AND(J9064&gt;4,J9064&lt;=5.5),INDEX(价格表!$B$4:$I$31,M9064,7),IF(J9064&gt;5.5,2.6+INDEX(价格表!$B$4:$I$31,M9064,8)*L9064)))))))</f>
        <v>3.7</v>
      </c>
    </row>
    <row r="9065" spans="1:14">
      <c r="A9065" s="20">
        <v>4606250600636</v>
      </c>
      <c r="B9065" s="18" t="s">
        <v>16</v>
      </c>
      <c r="C9065" s="21">
        <v>20201222</v>
      </c>
      <c r="D9065" s="21">
        <v>610538201209</v>
      </c>
      <c r="E9065" s="21" t="s">
        <v>16</v>
      </c>
      <c r="F9065" s="21">
        <v>20210101</v>
      </c>
      <c r="G9065" s="21" t="s">
        <v>17</v>
      </c>
      <c r="H9065" s="21" t="s">
        <v>23</v>
      </c>
      <c r="I9065" s="21" t="s">
        <v>98</v>
      </c>
      <c r="J9065" s="21">
        <v>4.06</v>
      </c>
      <c r="K9065" s="21" t="s">
        <v>20</v>
      </c>
      <c r="L9065">
        <f t="shared" si="163"/>
        <v>5</v>
      </c>
      <c r="M9065">
        <f>MATCH(H:H,价格表!$B$4:$B$35,0)</f>
        <v>15</v>
      </c>
      <c r="N9065" s="27">
        <f>IF(J9065&lt;=0.3,INDEX(价格表!$B$4:$I$31,M9065,2),IF(AND(J9065&gt;0.3,J9065&lt;=1),INDEX(价格表!$B$4:$I$31,M9065,3),IF(AND(J9065&gt;1,J9065&lt;=2.2),INDEX(价格表!$B$4:$I$31,M9065,4),IF(AND(J9065&gt;2.2,J9065&lt;=3.3),INDEX(价格表!$B$4:$I$31,M9065,5),IF(AND(J9065&gt;3.3,J9065&lt;=4),INDEX(价格表!$B$4:$I$31,M9065,6),IF(AND(J9065&gt;4,J9065&lt;=5.5),INDEX(价格表!$B$4:$I$31,M9065,7),IF(J9065&gt;5.5,2.6+INDEX(价格表!$B$4:$I$31,M9065,8)*L9065)))))))</f>
        <v>3.8</v>
      </c>
    </row>
    <row r="9066" spans="1:14">
      <c r="A9066" s="20">
        <v>4606252934674</v>
      </c>
      <c r="B9066" s="18" t="s">
        <v>16</v>
      </c>
      <c r="C9066" s="21">
        <v>20201222</v>
      </c>
      <c r="D9066" s="21">
        <v>610538201209</v>
      </c>
      <c r="E9066" s="21" t="s">
        <v>16</v>
      </c>
      <c r="F9066" s="21">
        <v>20210101</v>
      </c>
      <c r="G9066" s="21" t="s">
        <v>17</v>
      </c>
      <c r="H9066" s="21" t="s">
        <v>68</v>
      </c>
      <c r="I9066" s="21" t="s">
        <v>69</v>
      </c>
      <c r="J9066" s="21">
        <v>3.4</v>
      </c>
      <c r="K9066" s="21" t="s">
        <v>20</v>
      </c>
      <c r="L9066">
        <f t="shared" si="163"/>
        <v>4</v>
      </c>
      <c r="M9066">
        <f>MATCH(H:H,价格表!$B$4:$B$35,0)</f>
        <v>5</v>
      </c>
      <c r="N9066" s="27">
        <f>IF(J9066&lt;=0.3,INDEX(价格表!$B$4:$I$31,M9066,2),IF(AND(J9066&gt;0.3,J9066&lt;=1),INDEX(价格表!$B$4:$I$31,M9066,3),IF(AND(J9066&gt;1,J9066&lt;=2.2),INDEX(价格表!$B$4:$I$31,M9066,4),IF(AND(J9066&gt;2.2,J9066&lt;=3.3),INDEX(价格表!$B$4:$I$31,M9066,5),IF(AND(J9066&gt;3.3,J9066&lt;=4),INDEX(价格表!$B$4:$I$31,M9066,6),IF(AND(J9066&gt;4,J9066&lt;=5.5),INDEX(价格表!$B$4:$I$31,M9066,7),IF(J9066&gt;5.5,2.6+INDEX(价格表!$B$4:$I$31,M9066,8)*L9066)))))))</f>
        <v>3.7</v>
      </c>
    </row>
    <row r="9067" spans="1:14">
      <c r="A9067" s="20">
        <v>4606252934682</v>
      </c>
      <c r="B9067" s="18" t="s">
        <v>16</v>
      </c>
      <c r="C9067" s="21">
        <v>20201222</v>
      </c>
      <c r="D9067" s="21">
        <v>610538201209</v>
      </c>
      <c r="E9067" s="21" t="s">
        <v>16</v>
      </c>
      <c r="F9067" s="21">
        <v>20210101</v>
      </c>
      <c r="G9067" s="21" t="s">
        <v>17</v>
      </c>
      <c r="H9067" s="21" t="s">
        <v>73</v>
      </c>
      <c r="I9067" s="21" t="s">
        <v>80</v>
      </c>
      <c r="J9067" s="21">
        <v>4.08</v>
      </c>
      <c r="K9067" s="21" t="s">
        <v>20</v>
      </c>
      <c r="L9067">
        <f t="shared" si="163"/>
        <v>5</v>
      </c>
      <c r="M9067">
        <f>MATCH(H:H,价格表!$B$4:$B$35,0)</f>
        <v>7</v>
      </c>
      <c r="N9067" s="27">
        <f>IF(J9067&lt;=0.3,INDEX(价格表!$B$4:$I$31,M9067,2),IF(AND(J9067&gt;0.3,J9067&lt;=1),INDEX(价格表!$B$4:$I$31,M9067,3),IF(AND(J9067&gt;1,J9067&lt;=2.2),INDEX(价格表!$B$4:$I$31,M9067,4),IF(AND(J9067&gt;2.2,J9067&lt;=3.3),INDEX(价格表!$B$4:$I$31,M9067,5),IF(AND(J9067&gt;3.3,J9067&lt;=4),INDEX(价格表!$B$4:$I$31,M9067,6),IF(AND(J9067&gt;4,J9067&lt;=5.5),INDEX(价格表!$B$4:$I$31,M9067,7),IF(J9067&gt;5.5,2.6+INDEX(价格表!$B$4:$I$31,M9067,8)*L9067)))))))</f>
        <v>3.8</v>
      </c>
    </row>
    <row r="9068" spans="1:14">
      <c r="A9068" s="20">
        <v>4606294258412</v>
      </c>
      <c r="B9068" s="18" t="s">
        <v>16</v>
      </c>
      <c r="C9068" s="21">
        <v>20201222</v>
      </c>
      <c r="D9068" s="21">
        <v>610538201209</v>
      </c>
      <c r="E9068" s="21" t="s">
        <v>16</v>
      </c>
      <c r="F9068" s="21">
        <v>20210101</v>
      </c>
      <c r="G9068" s="21" t="s">
        <v>17</v>
      </c>
      <c r="H9068" s="21" t="s">
        <v>45</v>
      </c>
      <c r="I9068" s="21" t="s">
        <v>143</v>
      </c>
      <c r="J9068" s="21">
        <v>3.36</v>
      </c>
      <c r="K9068" s="21" t="s">
        <v>20</v>
      </c>
      <c r="L9068">
        <f t="shared" si="163"/>
        <v>4</v>
      </c>
      <c r="M9068">
        <f>MATCH(H:H,价格表!$B$4:$B$35,0)</f>
        <v>9</v>
      </c>
      <c r="N9068" s="27">
        <f>IF(J9068&lt;=0.3,INDEX(价格表!$B$4:$I$31,M9068,2),IF(AND(J9068&gt;0.3,J9068&lt;=1),INDEX(价格表!$B$4:$I$31,M9068,3),IF(AND(J9068&gt;1,J9068&lt;=2.2),INDEX(价格表!$B$4:$I$31,M9068,4),IF(AND(J9068&gt;2.2,J9068&lt;=3.3),INDEX(价格表!$B$4:$I$31,M9068,5),IF(AND(J9068&gt;3.3,J9068&lt;=4),INDEX(价格表!$B$4:$I$31,M9068,6),IF(AND(J9068&gt;4,J9068&lt;=5.5),INDEX(价格表!$B$4:$I$31,M9068,7),IF(J9068&gt;5.5,2.6+INDEX(价格表!$B$4:$I$31,M9068,8)*L9068)))))))</f>
        <v>3.7</v>
      </c>
    </row>
    <row r="9069" spans="1:14">
      <c r="A9069" s="20">
        <v>4311140708269</v>
      </c>
      <c r="B9069" s="18" t="s">
        <v>16</v>
      </c>
      <c r="C9069" s="21">
        <v>20201222</v>
      </c>
      <c r="D9069" s="21">
        <v>610538201209</v>
      </c>
      <c r="E9069" s="21" t="s">
        <v>16</v>
      </c>
      <c r="F9069" s="21">
        <v>20210101</v>
      </c>
      <c r="G9069" s="21" t="s">
        <v>17</v>
      </c>
      <c r="H9069" s="21" t="s">
        <v>296</v>
      </c>
      <c r="I9069" s="21" t="s">
        <v>297</v>
      </c>
      <c r="J9069" s="21">
        <v>1.49</v>
      </c>
      <c r="K9069" s="21" t="s">
        <v>20</v>
      </c>
      <c r="L9069">
        <f t="shared" si="163"/>
        <v>2</v>
      </c>
      <c r="M9069">
        <f>MATCH(H:H,价格表!$B$4:$B$35,0)</f>
        <v>8</v>
      </c>
      <c r="N9069" s="27">
        <f>IF(J9069&lt;=0.3,INDEX(价格表!$B$4:$I$31,M9069,2),IF(AND(J9069&gt;0.3,J9069&lt;=1),INDEX(价格表!$B$4:$I$31,M9069,3),IF(AND(J9069&gt;1,J9069&lt;=2.2),INDEX(价格表!$B$4:$I$31,M9069,4),IF(AND(J9069&gt;2.2,J9069&lt;=3.3),INDEX(价格表!$B$4:$I$31,M9069,5),IF(AND(J9069&gt;3.3,J9069&lt;=4),INDEX(价格表!$B$4:$I$31,M9069,6),IF(AND(J9069&gt;4,J9069&lt;=5.5),INDEX(价格表!$B$4:$I$31,M9069,7),IF(J9069&gt;5.5,2.6+INDEX(价格表!$B$4:$I$31,M9069,8)*L9069)))))))</f>
        <v>2.95</v>
      </c>
    </row>
    <row r="9070" spans="1:14">
      <c r="A9070" s="20">
        <v>4311140708271</v>
      </c>
      <c r="B9070" s="18" t="s">
        <v>16</v>
      </c>
      <c r="C9070" s="21">
        <v>20201222</v>
      </c>
      <c r="D9070" s="21">
        <v>610538201209</v>
      </c>
      <c r="E9070" s="21" t="s">
        <v>16</v>
      </c>
      <c r="F9070" s="21">
        <v>20210101</v>
      </c>
      <c r="G9070" s="21" t="s">
        <v>17</v>
      </c>
      <c r="H9070" s="21" t="s">
        <v>298</v>
      </c>
      <c r="I9070" s="21" t="s">
        <v>325</v>
      </c>
      <c r="J9070" s="21">
        <v>1.44</v>
      </c>
      <c r="K9070" s="21" t="s">
        <v>20</v>
      </c>
      <c r="L9070">
        <f t="shared" si="163"/>
        <v>2</v>
      </c>
      <c r="M9070">
        <f>MATCH(H:H,价格表!$B$4:$B$35,0)</f>
        <v>29</v>
      </c>
      <c r="N9070" s="27">
        <f>L9070*8+3</f>
        <v>19</v>
      </c>
    </row>
    <row r="9071" spans="1:14">
      <c r="A9071" s="20">
        <v>4311140716586</v>
      </c>
      <c r="B9071" s="18" t="s">
        <v>16</v>
      </c>
      <c r="C9071" s="21">
        <v>20201222</v>
      </c>
      <c r="D9071" s="21">
        <v>610538201209</v>
      </c>
      <c r="E9071" s="21" t="s">
        <v>16</v>
      </c>
      <c r="F9071" s="21">
        <v>20210101</v>
      </c>
      <c r="G9071" s="21" t="s">
        <v>17</v>
      </c>
      <c r="H9071" s="21" t="s">
        <v>294</v>
      </c>
      <c r="I9071" s="21" t="s">
        <v>295</v>
      </c>
      <c r="J9071" s="21">
        <v>1.44</v>
      </c>
      <c r="K9071" s="21" t="s">
        <v>20</v>
      </c>
      <c r="L9071">
        <f t="shared" si="163"/>
        <v>2</v>
      </c>
      <c r="M9071">
        <f>MATCH(H:H,价格表!$B$4:$B$35,0)</f>
        <v>18</v>
      </c>
      <c r="N9071" s="27">
        <f>IF(J9071&lt;=0.3,INDEX(价格表!$B$4:$I$31,M9071,2),IF(AND(J9071&gt;0.3,J9071&lt;=1),INDEX(价格表!$B$4:$I$31,M9071,3),IF(AND(J9071&gt;1,J9071&lt;=2.2),INDEX(价格表!$B$4:$I$31,M9071,4),IF(AND(J9071&gt;2.2,J9071&lt;=3.3),INDEX(价格表!$B$4:$I$31,M9071,5),IF(AND(J9071&gt;3.3,J9071&lt;=4),INDEX(价格表!$B$4:$I$31,M9071,6),IF(AND(J9071&gt;4,J9071&lt;=5.5),INDEX(价格表!$B$4:$I$31,M9071,7),IF(J9071&gt;5.5,2.6+INDEX(价格表!$B$4:$I$31,M9071,8)*L9071)))))))</f>
        <v>3.25</v>
      </c>
    </row>
    <row r="9072" spans="1:14">
      <c r="A9072" s="20">
        <v>4311140731777</v>
      </c>
      <c r="B9072" s="18" t="s">
        <v>16</v>
      </c>
      <c r="C9072" s="21">
        <v>20201222</v>
      </c>
      <c r="D9072" s="21">
        <v>610538201209</v>
      </c>
      <c r="E9072" s="21" t="s">
        <v>16</v>
      </c>
      <c r="F9072" s="21">
        <v>20210101</v>
      </c>
      <c r="G9072" s="21" t="s">
        <v>17</v>
      </c>
      <c r="H9072" s="21" t="s">
        <v>294</v>
      </c>
      <c r="I9072" s="21" t="s">
        <v>295</v>
      </c>
      <c r="J9072" s="21">
        <v>1.48</v>
      </c>
      <c r="K9072" s="21" t="s">
        <v>20</v>
      </c>
      <c r="L9072">
        <f t="shared" si="163"/>
        <v>2</v>
      </c>
      <c r="M9072">
        <f>MATCH(H:H,价格表!$B$4:$B$35,0)</f>
        <v>18</v>
      </c>
      <c r="N9072" s="27">
        <f>IF(J9072&lt;=0.3,INDEX(价格表!$B$4:$I$31,M9072,2),IF(AND(J9072&gt;0.3,J9072&lt;=1),INDEX(价格表!$B$4:$I$31,M9072,3),IF(AND(J9072&gt;1,J9072&lt;=2.2),INDEX(价格表!$B$4:$I$31,M9072,4),IF(AND(J9072&gt;2.2,J9072&lt;=3.3),INDEX(价格表!$B$4:$I$31,M9072,5),IF(AND(J9072&gt;3.3,J9072&lt;=4),INDEX(价格表!$B$4:$I$31,M9072,6),IF(AND(J9072&gt;4,J9072&lt;=5.5),INDEX(价格表!$B$4:$I$31,M9072,7),IF(J9072&gt;5.5,2.6+INDEX(价格表!$B$4:$I$31,M9072,8)*L9072)))))))</f>
        <v>3.25</v>
      </c>
    </row>
    <row r="9073" spans="1:14">
      <c r="A9073" s="20">
        <v>4311140745278</v>
      </c>
      <c r="B9073" s="18" t="s">
        <v>16</v>
      </c>
      <c r="C9073" s="21">
        <v>20201222</v>
      </c>
      <c r="D9073" s="21">
        <v>610538201209</v>
      </c>
      <c r="E9073" s="21" t="s">
        <v>16</v>
      </c>
      <c r="F9073" s="21">
        <v>20210101</v>
      </c>
      <c r="G9073" s="21" t="s">
        <v>17</v>
      </c>
      <c r="H9073" s="21" t="s">
        <v>302</v>
      </c>
      <c r="I9073" s="21" t="s">
        <v>303</v>
      </c>
      <c r="J9073" s="21">
        <v>1.44</v>
      </c>
      <c r="K9073" s="21" t="s">
        <v>20</v>
      </c>
      <c r="L9073">
        <f t="shared" si="163"/>
        <v>2</v>
      </c>
      <c r="M9073">
        <f>MATCH(H:H,价格表!$B$4:$B$35,0)</f>
        <v>6</v>
      </c>
      <c r="N9073" s="27">
        <f>IF(J9073&lt;=0.3,INDEX(价格表!$B$4:$I$31,M9073,2),IF(AND(J9073&gt;0.3,J9073&lt;=1),INDEX(价格表!$B$4:$I$31,M9073,3),IF(AND(J9073&gt;1,J9073&lt;=2.2),INDEX(价格表!$B$4:$I$31,M9073,4),IF(AND(J9073&gt;2.2,J9073&lt;=3.3),INDEX(价格表!$B$4:$I$31,M9073,5),IF(AND(J9073&gt;3.3,J9073&lt;=4),INDEX(价格表!$B$4:$I$31,M9073,6),IF(AND(J9073&gt;4,J9073&lt;=5.5),INDEX(价格表!$B$4:$I$31,M9073,7),IF(J9073&gt;5.5,2.6+INDEX(价格表!$B$4:$I$31,M9073,8)*L9073)))))))</f>
        <v>2.95</v>
      </c>
    </row>
    <row r="9074" spans="1:14">
      <c r="A9074" s="20">
        <v>4311140746362</v>
      </c>
      <c r="B9074" s="18" t="s">
        <v>16</v>
      </c>
      <c r="C9074" s="21">
        <v>20201222</v>
      </c>
      <c r="D9074" s="21">
        <v>610538201209</v>
      </c>
      <c r="E9074" s="21" t="s">
        <v>16</v>
      </c>
      <c r="F9074" s="21">
        <v>20210101</v>
      </c>
      <c r="G9074" s="21" t="s">
        <v>17</v>
      </c>
      <c r="H9074" s="21" t="s">
        <v>296</v>
      </c>
      <c r="I9074" s="21" t="s">
        <v>297</v>
      </c>
      <c r="J9074" s="21">
        <v>1.59</v>
      </c>
      <c r="K9074" s="21" t="s">
        <v>20</v>
      </c>
      <c r="L9074">
        <f t="shared" si="163"/>
        <v>2</v>
      </c>
      <c r="M9074">
        <f>MATCH(H:H,价格表!$B$4:$B$35,0)</f>
        <v>8</v>
      </c>
      <c r="N9074" s="27">
        <f>IF(J9074&lt;=0.3,INDEX(价格表!$B$4:$I$31,M9074,2),IF(AND(J9074&gt;0.3,J9074&lt;=1),INDEX(价格表!$B$4:$I$31,M9074,3),IF(AND(J9074&gt;1,J9074&lt;=2.2),INDEX(价格表!$B$4:$I$31,M9074,4),IF(AND(J9074&gt;2.2,J9074&lt;=3.3),INDEX(价格表!$B$4:$I$31,M9074,5),IF(AND(J9074&gt;3.3,J9074&lt;=4),INDEX(价格表!$B$4:$I$31,M9074,6),IF(AND(J9074&gt;4,J9074&lt;=5.5),INDEX(价格表!$B$4:$I$31,M9074,7),IF(J9074&gt;5.5,2.6+INDEX(价格表!$B$4:$I$31,M9074,8)*L9074)))))))</f>
        <v>2.95</v>
      </c>
    </row>
    <row r="9075" spans="1:14">
      <c r="A9075" s="20">
        <v>4311140775545</v>
      </c>
      <c r="B9075" s="18" t="s">
        <v>16</v>
      </c>
      <c r="C9075" s="21">
        <v>20201222</v>
      </c>
      <c r="D9075" s="21">
        <v>610538201209</v>
      </c>
      <c r="E9075" s="21" t="s">
        <v>16</v>
      </c>
      <c r="F9075" s="21">
        <v>20210101</v>
      </c>
      <c r="G9075" s="21" t="s">
        <v>17</v>
      </c>
      <c r="H9075" s="21" t="s">
        <v>305</v>
      </c>
      <c r="I9075" s="21" t="s">
        <v>324</v>
      </c>
      <c r="J9075" s="21">
        <v>1.44</v>
      </c>
      <c r="K9075" s="21" t="s">
        <v>20</v>
      </c>
      <c r="L9075">
        <f t="shared" si="163"/>
        <v>2</v>
      </c>
      <c r="M9075">
        <f>MATCH(H:H,价格表!$B$4:$B$35,0)</f>
        <v>26</v>
      </c>
      <c r="N9075" s="27">
        <f>IF(J9075&lt;=0.3,INDEX(价格表!$B$4:$I$31,M9075,2),IF(AND(J9075&gt;0.3,J9075&lt;=1),INDEX(价格表!$B$4:$I$31,M9075,3),IF(AND(J9075&gt;1,J9075&lt;=2.2),INDEX(价格表!$B$4:$I$31,M9075,4),IF(AND(J9075&gt;2.2,J9075&lt;=3.3),INDEX(价格表!$B$4:$I$31,M9075,5),IF(AND(J9075&gt;3.3,J9075&lt;=4),INDEX(价格表!$B$4:$I$31,M9075,6),IF(AND(J9075&gt;4,J9075&lt;=5.5),INDEX(价格表!$B$4:$I$31,M9075,7),IF(J9075&gt;5.5,2.6+INDEX(价格表!$B$4:$I$31,M9075,8)*L9075)))))))</f>
        <v>2.15</v>
      </c>
    </row>
    <row r="9076" spans="1:14">
      <c r="A9076" s="20">
        <v>4311140775547</v>
      </c>
      <c r="B9076" s="18" t="s">
        <v>16</v>
      </c>
      <c r="C9076" s="21">
        <v>20201222</v>
      </c>
      <c r="D9076" s="21">
        <v>610538201209</v>
      </c>
      <c r="E9076" s="21" t="s">
        <v>16</v>
      </c>
      <c r="F9076" s="21">
        <v>20210101</v>
      </c>
      <c r="G9076" s="21" t="s">
        <v>17</v>
      </c>
      <c r="H9076" s="21" t="s">
        <v>294</v>
      </c>
      <c r="I9076" s="21" t="s">
        <v>295</v>
      </c>
      <c r="J9076" s="21">
        <v>1.69</v>
      </c>
      <c r="K9076" s="21" t="s">
        <v>20</v>
      </c>
      <c r="L9076">
        <f t="shared" si="163"/>
        <v>2</v>
      </c>
      <c r="M9076">
        <f>MATCH(H:H,价格表!$B$4:$B$35,0)</f>
        <v>18</v>
      </c>
      <c r="N9076" s="27">
        <f>IF(J9076&lt;=0.3,INDEX(价格表!$B$4:$I$31,M9076,2),IF(AND(J9076&gt;0.3,J9076&lt;=1),INDEX(价格表!$B$4:$I$31,M9076,3),IF(AND(J9076&gt;1,J9076&lt;=2.2),INDEX(价格表!$B$4:$I$31,M9076,4),IF(AND(J9076&gt;2.2,J9076&lt;=3.3),INDEX(价格表!$B$4:$I$31,M9076,5),IF(AND(J9076&gt;3.3,J9076&lt;=4),INDEX(价格表!$B$4:$I$31,M9076,6),IF(AND(J9076&gt;4,J9076&lt;=5.5),INDEX(价格表!$B$4:$I$31,M9076,7),IF(J9076&gt;5.5,2.6+INDEX(价格表!$B$4:$I$31,M9076,8)*L9076)))))))</f>
        <v>3.25</v>
      </c>
    </row>
    <row r="9077" spans="1:14">
      <c r="A9077" s="20">
        <v>4311140775549</v>
      </c>
      <c r="B9077" s="18" t="s">
        <v>16</v>
      </c>
      <c r="C9077" s="21">
        <v>20201222</v>
      </c>
      <c r="D9077" s="21">
        <v>610538201209</v>
      </c>
      <c r="E9077" s="21" t="s">
        <v>16</v>
      </c>
      <c r="F9077" s="21">
        <v>20210101</v>
      </c>
      <c r="G9077" s="21" t="s">
        <v>17</v>
      </c>
      <c r="H9077" s="21" t="s">
        <v>298</v>
      </c>
      <c r="I9077" s="21" t="s">
        <v>310</v>
      </c>
      <c r="J9077" s="21">
        <v>1.69</v>
      </c>
      <c r="K9077" s="21" t="s">
        <v>20</v>
      </c>
      <c r="L9077">
        <f t="shared" si="163"/>
        <v>2</v>
      </c>
      <c r="M9077">
        <f>MATCH(H:H,价格表!$B$4:$B$35,0)</f>
        <v>29</v>
      </c>
      <c r="N9077" s="27">
        <f>L9077*8+3</f>
        <v>19</v>
      </c>
    </row>
    <row r="9078" spans="1:14">
      <c r="A9078" s="20">
        <v>4311140775550</v>
      </c>
      <c r="B9078" s="18" t="s">
        <v>16</v>
      </c>
      <c r="C9078" s="21">
        <v>20201222</v>
      </c>
      <c r="D9078" s="21">
        <v>610538201209</v>
      </c>
      <c r="E9078" s="21" t="s">
        <v>16</v>
      </c>
      <c r="F9078" s="21">
        <v>20210101</v>
      </c>
      <c r="G9078" s="21" t="s">
        <v>17</v>
      </c>
      <c r="H9078" s="21" t="s">
        <v>298</v>
      </c>
      <c r="I9078" s="21" t="s">
        <v>301</v>
      </c>
      <c r="J9078" s="21">
        <v>1.58</v>
      </c>
      <c r="K9078" s="21" t="s">
        <v>20</v>
      </c>
      <c r="L9078">
        <f t="shared" si="163"/>
        <v>2</v>
      </c>
      <c r="M9078">
        <f>MATCH(H:H,价格表!$B$4:$B$35,0)</f>
        <v>29</v>
      </c>
      <c r="N9078" s="27">
        <f>L9078*8+3</f>
        <v>19</v>
      </c>
    </row>
    <row r="9079" spans="1:14">
      <c r="A9079" s="20">
        <v>4311140775553</v>
      </c>
      <c r="B9079" s="18" t="s">
        <v>16</v>
      </c>
      <c r="C9079" s="21">
        <v>20201222</v>
      </c>
      <c r="D9079" s="21">
        <v>610538201209</v>
      </c>
      <c r="E9079" s="21" t="s">
        <v>16</v>
      </c>
      <c r="F9079" s="21">
        <v>20210101</v>
      </c>
      <c r="G9079" s="21" t="s">
        <v>17</v>
      </c>
      <c r="H9079" s="21" t="s">
        <v>302</v>
      </c>
      <c r="I9079" s="21" t="s">
        <v>303</v>
      </c>
      <c r="J9079" s="21">
        <v>1.46</v>
      </c>
      <c r="K9079" s="21" t="s">
        <v>20</v>
      </c>
      <c r="L9079">
        <f t="shared" si="163"/>
        <v>2</v>
      </c>
      <c r="M9079">
        <f>MATCH(H:H,价格表!$B$4:$B$35,0)</f>
        <v>6</v>
      </c>
      <c r="N9079" s="27">
        <f>IF(J9079&lt;=0.3,INDEX(价格表!$B$4:$I$31,M9079,2),IF(AND(J9079&gt;0.3,J9079&lt;=1),INDEX(价格表!$B$4:$I$31,M9079,3),IF(AND(J9079&gt;1,J9079&lt;=2.2),INDEX(价格表!$B$4:$I$31,M9079,4),IF(AND(J9079&gt;2.2,J9079&lt;=3.3),INDEX(价格表!$B$4:$I$31,M9079,5),IF(AND(J9079&gt;3.3,J9079&lt;=4),INDEX(价格表!$B$4:$I$31,M9079,6),IF(AND(J9079&gt;4,J9079&lt;=5.5),INDEX(价格表!$B$4:$I$31,M9079,7),IF(J9079&gt;5.5,2.6+INDEX(价格表!$B$4:$I$31,M9079,8)*L9079)))))))</f>
        <v>2.95</v>
      </c>
    </row>
    <row r="9080" spans="1:14">
      <c r="A9080" s="20">
        <v>4311140786860</v>
      </c>
      <c r="B9080" s="18" t="s">
        <v>16</v>
      </c>
      <c r="C9080" s="21">
        <v>20201222</v>
      </c>
      <c r="D9080" s="21">
        <v>610538201209</v>
      </c>
      <c r="E9080" s="21" t="s">
        <v>16</v>
      </c>
      <c r="F9080" s="21">
        <v>20210101</v>
      </c>
      <c r="G9080" s="21" t="s">
        <v>17</v>
      </c>
      <c r="H9080" s="21" t="s">
        <v>308</v>
      </c>
      <c r="I9080" s="21" t="s">
        <v>315</v>
      </c>
      <c r="J9080" s="21">
        <v>1.45</v>
      </c>
      <c r="K9080" s="21" t="s">
        <v>20</v>
      </c>
      <c r="L9080">
        <f t="shared" si="163"/>
        <v>2</v>
      </c>
      <c r="M9080">
        <f>MATCH(H:H,价格表!$B$4:$B$35,0)</f>
        <v>27</v>
      </c>
      <c r="N9080" s="27">
        <f>IF(J9080&lt;=0.3,INDEX(价格表!$B$4:$I$31,M9080,2),IF(AND(J9080&gt;0.3,J9080&lt;=1),INDEX(价格表!$B$4:$I$31,M9080,3),IF(AND(J9080&gt;1,J9080&lt;=2.2),INDEX(价格表!$B$4:$I$31,M9080,4),IF(AND(J9080&gt;2.2,J9080&lt;=3.3),INDEX(价格表!$B$4:$I$31,M9080,5),IF(AND(J9080&gt;3.3,J9080&lt;=4),INDEX(价格表!$B$4:$I$31,M9080,6),IF(AND(J9080&gt;4,J9080&lt;=5.5),INDEX(价格表!$B$4:$I$31,M9080,7),IF(J9080&gt;5.5,2.6+INDEX(价格表!$B$4:$I$31,M9080,8)*L9080)))))))</f>
        <v>2.15</v>
      </c>
    </row>
    <row r="9081" spans="1:14">
      <c r="A9081" s="20">
        <v>4311198293291</v>
      </c>
      <c r="B9081" s="18" t="s">
        <v>16</v>
      </c>
      <c r="C9081" s="21">
        <v>20201222</v>
      </c>
      <c r="D9081" s="21">
        <v>610538201209</v>
      </c>
      <c r="E9081" s="21" t="s">
        <v>16</v>
      </c>
      <c r="F9081" s="21">
        <v>20210101</v>
      </c>
      <c r="G9081" s="21" t="s">
        <v>17</v>
      </c>
      <c r="H9081" s="21" t="s">
        <v>294</v>
      </c>
      <c r="I9081" s="21" t="s">
        <v>295</v>
      </c>
      <c r="J9081" s="21">
        <v>1.44</v>
      </c>
      <c r="K9081" s="21" t="s">
        <v>20</v>
      </c>
      <c r="L9081">
        <f t="shared" si="163"/>
        <v>2</v>
      </c>
      <c r="M9081">
        <f>MATCH(H:H,价格表!$B$4:$B$35,0)</f>
        <v>18</v>
      </c>
      <c r="N9081" s="27">
        <f>IF(J9081&lt;=0.3,INDEX(价格表!$B$4:$I$31,M9081,2),IF(AND(J9081&gt;0.3,J9081&lt;=1),INDEX(价格表!$B$4:$I$31,M9081,3),IF(AND(J9081&gt;1,J9081&lt;=2.2),INDEX(价格表!$B$4:$I$31,M9081,4),IF(AND(J9081&gt;2.2,J9081&lt;=3.3),INDEX(价格表!$B$4:$I$31,M9081,5),IF(AND(J9081&gt;3.3,J9081&lt;=4),INDEX(价格表!$B$4:$I$31,M9081,6),IF(AND(J9081&gt;4,J9081&lt;=5.5),INDEX(价格表!$B$4:$I$31,M9081,7),IF(J9081&gt;5.5,2.6+INDEX(价格表!$B$4:$I$31,M9081,8)*L9081)))))))</f>
        <v>3.25</v>
      </c>
    </row>
    <row r="9082" spans="1:14">
      <c r="A9082" s="20">
        <v>4311221226251</v>
      </c>
      <c r="B9082" s="18" t="s">
        <v>16</v>
      </c>
      <c r="C9082" s="21">
        <v>20201222</v>
      </c>
      <c r="D9082" s="21">
        <v>610538201209</v>
      </c>
      <c r="E9082" s="21" t="s">
        <v>16</v>
      </c>
      <c r="F9082" s="21">
        <v>20210101</v>
      </c>
      <c r="G9082" s="21" t="s">
        <v>17</v>
      </c>
      <c r="H9082" s="21" t="s">
        <v>296</v>
      </c>
      <c r="I9082" s="21" t="s">
        <v>297</v>
      </c>
      <c r="J9082" s="21">
        <v>1.45</v>
      </c>
      <c r="K9082" s="21" t="s">
        <v>20</v>
      </c>
      <c r="L9082">
        <f t="shared" si="163"/>
        <v>2</v>
      </c>
      <c r="M9082">
        <f>MATCH(H:H,价格表!$B$4:$B$35,0)</f>
        <v>8</v>
      </c>
      <c r="N9082" s="27">
        <f>IF(J9082&lt;=0.3,INDEX(价格表!$B$4:$I$31,M9082,2),IF(AND(J9082&gt;0.3,J9082&lt;=1),INDEX(价格表!$B$4:$I$31,M9082,3),IF(AND(J9082&gt;1,J9082&lt;=2.2),INDEX(价格表!$B$4:$I$31,M9082,4),IF(AND(J9082&gt;2.2,J9082&lt;=3.3),INDEX(价格表!$B$4:$I$31,M9082,5),IF(AND(J9082&gt;3.3,J9082&lt;=4),INDEX(价格表!$B$4:$I$31,M9082,6),IF(AND(J9082&gt;4,J9082&lt;=5.5),INDEX(价格表!$B$4:$I$31,M9082,7),IF(J9082&gt;5.5,2.6+INDEX(价格表!$B$4:$I$31,M9082,8)*L9082)))))))</f>
        <v>2.95</v>
      </c>
    </row>
    <row r="9083" spans="1:14">
      <c r="A9083" s="20">
        <v>4311221226252</v>
      </c>
      <c r="B9083" s="18" t="s">
        <v>16</v>
      </c>
      <c r="C9083" s="21">
        <v>20201222</v>
      </c>
      <c r="D9083" s="21">
        <v>610538201209</v>
      </c>
      <c r="E9083" s="21" t="s">
        <v>16</v>
      </c>
      <c r="F9083" s="21">
        <v>20210101</v>
      </c>
      <c r="G9083" s="21" t="s">
        <v>17</v>
      </c>
      <c r="H9083" s="21" t="s">
        <v>294</v>
      </c>
      <c r="I9083" s="21" t="s">
        <v>295</v>
      </c>
      <c r="J9083" s="21">
        <v>1.44</v>
      </c>
      <c r="K9083" s="21" t="s">
        <v>20</v>
      </c>
      <c r="L9083">
        <f t="shared" si="163"/>
        <v>2</v>
      </c>
      <c r="M9083">
        <f>MATCH(H:H,价格表!$B$4:$B$35,0)</f>
        <v>18</v>
      </c>
      <c r="N9083" s="27">
        <f>IF(J9083&lt;=0.3,INDEX(价格表!$B$4:$I$31,M9083,2),IF(AND(J9083&gt;0.3,J9083&lt;=1),INDEX(价格表!$B$4:$I$31,M9083,3),IF(AND(J9083&gt;1,J9083&lt;=2.2),INDEX(价格表!$B$4:$I$31,M9083,4),IF(AND(J9083&gt;2.2,J9083&lt;=3.3),INDEX(价格表!$B$4:$I$31,M9083,5),IF(AND(J9083&gt;3.3,J9083&lt;=4),INDEX(价格表!$B$4:$I$31,M9083,6),IF(AND(J9083&gt;4,J9083&lt;=5.5),INDEX(价格表!$B$4:$I$31,M9083,7),IF(J9083&gt;5.5,2.6+INDEX(价格表!$B$4:$I$31,M9083,8)*L9083)))))))</f>
        <v>3.25</v>
      </c>
    </row>
    <row r="9084" spans="1:14">
      <c r="A9084" s="20">
        <v>4311221226293</v>
      </c>
      <c r="B9084" s="18" t="s">
        <v>16</v>
      </c>
      <c r="C9084" s="21">
        <v>20201222</v>
      </c>
      <c r="D9084" s="21">
        <v>610538201209</v>
      </c>
      <c r="E9084" s="21" t="s">
        <v>16</v>
      </c>
      <c r="F9084" s="21">
        <v>20210101</v>
      </c>
      <c r="G9084" s="21" t="s">
        <v>17</v>
      </c>
      <c r="H9084" s="21" t="s">
        <v>298</v>
      </c>
      <c r="I9084" s="21" t="s">
        <v>300</v>
      </c>
      <c r="J9084" s="21">
        <v>1.44</v>
      </c>
      <c r="K9084" s="21" t="s">
        <v>20</v>
      </c>
      <c r="L9084">
        <f t="shared" si="163"/>
        <v>2</v>
      </c>
      <c r="M9084">
        <f>MATCH(H:H,价格表!$B$4:$B$35,0)</f>
        <v>29</v>
      </c>
      <c r="N9084" s="27">
        <f>L9084*5+3</f>
        <v>13</v>
      </c>
    </row>
    <row r="9085" spans="1:14">
      <c r="A9085" s="20">
        <v>4311221240376</v>
      </c>
      <c r="B9085" s="18" t="s">
        <v>16</v>
      </c>
      <c r="C9085" s="21">
        <v>20201222</v>
      </c>
      <c r="D9085" s="21">
        <v>610538201209</v>
      </c>
      <c r="E9085" s="21" t="s">
        <v>16</v>
      </c>
      <c r="F9085" s="21">
        <v>20210101</v>
      </c>
      <c r="G9085" s="21" t="s">
        <v>17</v>
      </c>
      <c r="H9085" s="21" t="s">
        <v>294</v>
      </c>
      <c r="I9085" s="21" t="s">
        <v>295</v>
      </c>
      <c r="J9085" s="21">
        <v>1.44</v>
      </c>
      <c r="K9085" s="21" t="s">
        <v>20</v>
      </c>
      <c r="L9085">
        <f t="shared" si="163"/>
        <v>2</v>
      </c>
      <c r="M9085">
        <f>MATCH(H:H,价格表!$B$4:$B$35,0)</f>
        <v>18</v>
      </c>
      <c r="N9085" s="27">
        <f>IF(J9085&lt;=0.3,INDEX(价格表!$B$4:$I$31,M9085,2),IF(AND(J9085&gt;0.3,J9085&lt;=1),INDEX(价格表!$B$4:$I$31,M9085,3),IF(AND(J9085&gt;1,J9085&lt;=2.2),INDEX(价格表!$B$4:$I$31,M9085,4),IF(AND(J9085&gt;2.2,J9085&lt;=3.3),INDEX(价格表!$B$4:$I$31,M9085,5),IF(AND(J9085&gt;3.3,J9085&lt;=4),INDEX(价格表!$B$4:$I$31,M9085,6),IF(AND(J9085&gt;4,J9085&lt;=5.5),INDEX(价格表!$B$4:$I$31,M9085,7),IF(J9085&gt;5.5,2.6+INDEX(价格表!$B$4:$I$31,M9085,8)*L9085)))))))</f>
        <v>3.25</v>
      </c>
    </row>
    <row r="9086" spans="1:14">
      <c r="A9086" s="20">
        <v>4311221255275</v>
      </c>
      <c r="B9086" s="18" t="s">
        <v>16</v>
      </c>
      <c r="C9086" s="21">
        <v>20201222</v>
      </c>
      <c r="D9086" s="21">
        <v>610538201209</v>
      </c>
      <c r="E9086" s="21" t="s">
        <v>16</v>
      </c>
      <c r="F9086" s="21">
        <v>20210101</v>
      </c>
      <c r="G9086" s="21" t="s">
        <v>17</v>
      </c>
      <c r="H9086" s="21" t="s">
        <v>302</v>
      </c>
      <c r="I9086" s="21" t="s">
        <v>303</v>
      </c>
      <c r="J9086" s="21">
        <v>2.4</v>
      </c>
      <c r="K9086" s="21" t="s">
        <v>20</v>
      </c>
      <c r="L9086">
        <f t="shared" si="163"/>
        <v>3</v>
      </c>
      <c r="M9086">
        <f>MATCH(H:H,价格表!$B$4:$B$35,0)</f>
        <v>6</v>
      </c>
      <c r="N9086" s="27">
        <f>IF(J9086&lt;=0.3,INDEX(价格表!$B$4:$I$31,M9086,2),IF(AND(J9086&gt;0.3,J9086&lt;=1),INDEX(价格表!$B$4:$I$31,M9086,3),IF(AND(J9086&gt;1,J9086&lt;=2.2),INDEX(价格表!$B$4:$I$31,M9086,4),IF(AND(J9086&gt;2.2,J9086&lt;=3.3),INDEX(价格表!$B$4:$I$31,M9086,5),IF(AND(J9086&gt;3.3,J9086&lt;=4),INDEX(价格表!$B$4:$I$31,M9086,6),IF(AND(J9086&gt;4,J9086&lt;=5.5),INDEX(价格表!$B$4:$I$31,M9086,7),IF(J9086&gt;5.5,2.6+INDEX(价格表!$B$4:$I$31,M9086,8)*L9086)))))))</f>
        <v>3.3</v>
      </c>
    </row>
    <row r="9087" spans="1:14">
      <c r="A9087" s="20">
        <v>4311221255314</v>
      </c>
      <c r="B9087" s="18" t="s">
        <v>16</v>
      </c>
      <c r="C9087" s="21">
        <v>20201222</v>
      </c>
      <c r="D9087" s="21">
        <v>610538201209</v>
      </c>
      <c r="E9087" s="21" t="s">
        <v>16</v>
      </c>
      <c r="F9087" s="21">
        <v>20210101</v>
      </c>
      <c r="G9087" s="21" t="s">
        <v>17</v>
      </c>
      <c r="H9087" s="21" t="s">
        <v>296</v>
      </c>
      <c r="I9087" s="21" t="s">
        <v>297</v>
      </c>
      <c r="J9087" s="21">
        <v>1.5</v>
      </c>
      <c r="K9087" s="21" t="s">
        <v>20</v>
      </c>
      <c r="L9087">
        <f t="shared" si="163"/>
        <v>2</v>
      </c>
      <c r="M9087">
        <f>MATCH(H:H,价格表!$B$4:$B$35,0)</f>
        <v>8</v>
      </c>
      <c r="N9087" s="27">
        <f>IF(J9087&lt;=0.3,INDEX(价格表!$B$4:$I$31,M9087,2),IF(AND(J9087&gt;0.3,J9087&lt;=1),INDEX(价格表!$B$4:$I$31,M9087,3),IF(AND(J9087&gt;1,J9087&lt;=2.2),INDEX(价格表!$B$4:$I$31,M9087,4),IF(AND(J9087&gt;2.2,J9087&lt;=3.3),INDEX(价格表!$B$4:$I$31,M9087,5),IF(AND(J9087&gt;3.3,J9087&lt;=4),INDEX(价格表!$B$4:$I$31,M9087,6),IF(AND(J9087&gt;4,J9087&lt;=5.5),INDEX(价格表!$B$4:$I$31,M9087,7),IF(J9087&gt;5.5,2.6+INDEX(价格表!$B$4:$I$31,M9087,8)*L9087)))))))</f>
        <v>2.95</v>
      </c>
    </row>
    <row r="9088" spans="1:14">
      <c r="A9088" s="20">
        <v>4311221255316</v>
      </c>
      <c r="B9088" s="18" t="s">
        <v>16</v>
      </c>
      <c r="C9088" s="21">
        <v>20201222</v>
      </c>
      <c r="D9088" s="21">
        <v>610538201209</v>
      </c>
      <c r="E9088" s="21" t="s">
        <v>16</v>
      </c>
      <c r="F9088" s="21">
        <v>20210101</v>
      </c>
      <c r="G9088" s="21" t="s">
        <v>17</v>
      </c>
      <c r="H9088" s="21" t="s">
        <v>302</v>
      </c>
      <c r="I9088" s="21" t="s">
        <v>303</v>
      </c>
      <c r="J9088" s="21">
        <v>1.44</v>
      </c>
      <c r="K9088" s="21" t="s">
        <v>20</v>
      </c>
      <c r="L9088">
        <f t="shared" si="163"/>
        <v>2</v>
      </c>
      <c r="M9088">
        <f>MATCH(H:H,价格表!$B$4:$B$35,0)</f>
        <v>6</v>
      </c>
      <c r="N9088" s="27">
        <f>IF(J9088&lt;=0.3,INDEX(价格表!$B$4:$I$31,M9088,2),IF(AND(J9088&gt;0.3,J9088&lt;=1),INDEX(价格表!$B$4:$I$31,M9088,3),IF(AND(J9088&gt;1,J9088&lt;=2.2),INDEX(价格表!$B$4:$I$31,M9088,4),IF(AND(J9088&gt;2.2,J9088&lt;=3.3),INDEX(价格表!$B$4:$I$31,M9088,5),IF(AND(J9088&gt;3.3,J9088&lt;=4),INDEX(价格表!$B$4:$I$31,M9088,6),IF(AND(J9088&gt;4,J9088&lt;=5.5),INDEX(价格表!$B$4:$I$31,M9088,7),IF(J9088&gt;5.5,2.6+INDEX(价格表!$B$4:$I$31,M9088,8)*L9088)))))))</f>
        <v>2.95</v>
      </c>
    </row>
    <row r="9089" spans="1:14">
      <c r="A9089" s="20">
        <v>4311221255318</v>
      </c>
      <c r="B9089" s="18" t="s">
        <v>16</v>
      </c>
      <c r="C9089" s="21">
        <v>20201222</v>
      </c>
      <c r="D9089" s="21">
        <v>610538201209</v>
      </c>
      <c r="E9089" s="21" t="s">
        <v>16</v>
      </c>
      <c r="F9089" s="21">
        <v>20210101</v>
      </c>
      <c r="G9089" s="21" t="s">
        <v>17</v>
      </c>
      <c r="H9089" s="21" t="s">
        <v>294</v>
      </c>
      <c r="I9089" s="21" t="s">
        <v>295</v>
      </c>
      <c r="J9089" s="21">
        <v>1.65</v>
      </c>
      <c r="K9089" s="21" t="s">
        <v>20</v>
      </c>
      <c r="L9089">
        <f t="shared" si="163"/>
        <v>2</v>
      </c>
      <c r="M9089">
        <f>MATCH(H:H,价格表!$B$4:$B$35,0)</f>
        <v>18</v>
      </c>
      <c r="N9089" s="27">
        <f>IF(J9089&lt;=0.3,INDEX(价格表!$B$4:$I$31,M9089,2),IF(AND(J9089&gt;0.3,J9089&lt;=1),INDEX(价格表!$B$4:$I$31,M9089,3),IF(AND(J9089&gt;1,J9089&lt;=2.2),INDEX(价格表!$B$4:$I$31,M9089,4),IF(AND(J9089&gt;2.2,J9089&lt;=3.3),INDEX(价格表!$B$4:$I$31,M9089,5),IF(AND(J9089&gt;3.3,J9089&lt;=4),INDEX(价格表!$B$4:$I$31,M9089,6),IF(AND(J9089&gt;4,J9089&lt;=5.5),INDEX(价格表!$B$4:$I$31,M9089,7),IF(J9089&gt;5.5,2.6+INDEX(价格表!$B$4:$I$31,M9089,8)*L9089)))))))</f>
        <v>3.25</v>
      </c>
    </row>
    <row r="9090" spans="1:14">
      <c r="A9090" s="20">
        <v>4311221255328</v>
      </c>
      <c r="B9090" s="18" t="s">
        <v>16</v>
      </c>
      <c r="C9090" s="21">
        <v>20201222</v>
      </c>
      <c r="D9090" s="21">
        <v>610538201209</v>
      </c>
      <c r="E9090" s="21" t="s">
        <v>16</v>
      </c>
      <c r="F9090" s="21">
        <v>20210101</v>
      </c>
      <c r="G9090" s="21" t="s">
        <v>17</v>
      </c>
      <c r="H9090" s="21" t="s">
        <v>298</v>
      </c>
      <c r="I9090" s="21" t="s">
        <v>325</v>
      </c>
      <c r="J9090" s="21">
        <v>1.47</v>
      </c>
      <c r="K9090" s="21" t="s">
        <v>20</v>
      </c>
      <c r="L9090">
        <f t="shared" si="163"/>
        <v>2</v>
      </c>
      <c r="M9090">
        <f>MATCH(H:H,价格表!$B$4:$B$35,0)</f>
        <v>29</v>
      </c>
      <c r="N9090" s="27">
        <f>L9090*8+3</f>
        <v>19</v>
      </c>
    </row>
    <row r="9091" spans="1:14">
      <c r="A9091" s="20">
        <v>4311221256313</v>
      </c>
      <c r="B9091" s="18" t="s">
        <v>16</v>
      </c>
      <c r="C9091" s="21">
        <v>20201222</v>
      </c>
      <c r="D9091" s="21">
        <v>610538201209</v>
      </c>
      <c r="E9091" s="21" t="s">
        <v>16</v>
      </c>
      <c r="F9091" s="21">
        <v>20210101</v>
      </c>
      <c r="G9091" s="21" t="s">
        <v>17</v>
      </c>
      <c r="H9091" s="21" t="s">
        <v>298</v>
      </c>
      <c r="I9091" s="21" t="s">
        <v>325</v>
      </c>
      <c r="J9091" s="21">
        <v>1.44</v>
      </c>
      <c r="K9091" s="21" t="s">
        <v>20</v>
      </c>
      <c r="L9091">
        <f t="shared" si="163"/>
        <v>2</v>
      </c>
      <c r="M9091">
        <f>MATCH(H:H,价格表!$B$4:$B$35,0)</f>
        <v>29</v>
      </c>
      <c r="N9091" s="27">
        <f>L9091*8+3</f>
        <v>19</v>
      </c>
    </row>
    <row r="9092" spans="1:14">
      <c r="A9092" s="20">
        <v>4311221264110</v>
      </c>
      <c r="B9092" s="18" t="s">
        <v>16</v>
      </c>
      <c r="C9092" s="21">
        <v>20201222</v>
      </c>
      <c r="D9092" s="21">
        <v>610538201209</v>
      </c>
      <c r="E9092" s="21" t="s">
        <v>16</v>
      </c>
      <c r="F9092" s="21">
        <v>20210101</v>
      </c>
      <c r="G9092" s="21" t="s">
        <v>17</v>
      </c>
      <c r="H9092" s="21" t="s">
        <v>305</v>
      </c>
      <c r="I9092" s="21" t="s">
        <v>324</v>
      </c>
      <c r="J9092" s="21">
        <v>1.44</v>
      </c>
      <c r="K9092" s="21" t="s">
        <v>20</v>
      </c>
      <c r="L9092">
        <f t="shared" ref="L9092:L9155" si="164">ROUNDUP(J9092,0)</f>
        <v>2</v>
      </c>
      <c r="M9092">
        <f>MATCH(H:H,价格表!$B$4:$B$35,0)</f>
        <v>26</v>
      </c>
      <c r="N9092" s="27">
        <f>IF(J9092&lt;=0.3,INDEX(价格表!$B$4:$I$31,M9092,2),IF(AND(J9092&gt;0.3,J9092&lt;=1),INDEX(价格表!$B$4:$I$31,M9092,3),IF(AND(J9092&gt;1,J9092&lt;=2.2),INDEX(价格表!$B$4:$I$31,M9092,4),IF(AND(J9092&gt;2.2,J9092&lt;=3.3),INDEX(价格表!$B$4:$I$31,M9092,5),IF(AND(J9092&gt;3.3,J9092&lt;=4),INDEX(价格表!$B$4:$I$31,M9092,6),IF(AND(J9092&gt;4,J9092&lt;=5.5),INDEX(价格表!$B$4:$I$31,M9092,7),IF(J9092&gt;5.5,2.6+INDEX(价格表!$B$4:$I$31,M9092,8)*L9092)))))))</f>
        <v>2.15</v>
      </c>
    </row>
    <row r="9093" spans="1:14">
      <c r="A9093" s="20">
        <v>4311221264112</v>
      </c>
      <c r="B9093" s="18" t="s">
        <v>16</v>
      </c>
      <c r="C9093" s="21">
        <v>20201222</v>
      </c>
      <c r="D9093" s="21">
        <v>610538201209</v>
      </c>
      <c r="E9093" s="21" t="s">
        <v>16</v>
      </c>
      <c r="F9093" s="21">
        <v>20210101</v>
      </c>
      <c r="G9093" s="21" t="s">
        <v>17</v>
      </c>
      <c r="H9093" s="21" t="s">
        <v>305</v>
      </c>
      <c r="I9093" s="21" t="s">
        <v>339</v>
      </c>
      <c r="J9093" s="21">
        <v>1.45</v>
      </c>
      <c r="K9093" s="21" t="s">
        <v>20</v>
      </c>
      <c r="L9093">
        <f t="shared" si="164"/>
        <v>2</v>
      </c>
      <c r="M9093">
        <f>MATCH(H:H,价格表!$B$4:$B$35,0)</f>
        <v>26</v>
      </c>
      <c r="N9093" s="27">
        <f>IF(J9093&lt;=0.3,INDEX(价格表!$B$4:$I$31,M9093,2),IF(AND(J9093&gt;0.3,J9093&lt;=1),INDEX(价格表!$B$4:$I$31,M9093,3),IF(AND(J9093&gt;1,J9093&lt;=2.2),INDEX(价格表!$B$4:$I$31,M9093,4),IF(AND(J9093&gt;2.2,J9093&lt;=3.3),INDEX(价格表!$B$4:$I$31,M9093,5),IF(AND(J9093&gt;3.3,J9093&lt;=4),INDEX(价格表!$B$4:$I$31,M9093,6),IF(AND(J9093&gt;4,J9093&lt;=5.5),INDEX(价格表!$B$4:$I$31,M9093,7),IF(J9093&gt;5.5,2.6+INDEX(价格表!$B$4:$I$31,M9093,8)*L9093)))))))</f>
        <v>2.15</v>
      </c>
    </row>
    <row r="9094" spans="1:14">
      <c r="A9094" s="20">
        <v>4311221271541</v>
      </c>
      <c r="B9094" s="18" t="s">
        <v>16</v>
      </c>
      <c r="C9094" s="21">
        <v>20201222</v>
      </c>
      <c r="D9094" s="21">
        <v>610538201209</v>
      </c>
      <c r="E9094" s="21" t="s">
        <v>16</v>
      </c>
      <c r="F9094" s="21">
        <v>20210101</v>
      </c>
      <c r="G9094" s="21" t="s">
        <v>17</v>
      </c>
      <c r="H9094" s="21" t="s">
        <v>305</v>
      </c>
      <c r="I9094" s="21" t="s">
        <v>306</v>
      </c>
      <c r="J9094" s="21">
        <v>1.51</v>
      </c>
      <c r="K9094" s="21" t="s">
        <v>20</v>
      </c>
      <c r="L9094">
        <f t="shared" si="164"/>
        <v>2</v>
      </c>
      <c r="M9094">
        <f>MATCH(H:H,价格表!$B$4:$B$35,0)</f>
        <v>26</v>
      </c>
      <c r="N9094" s="27">
        <f>IF(J9094&lt;=0.3,INDEX(价格表!$B$4:$I$31,M9094,2),IF(AND(J9094&gt;0.3,J9094&lt;=1),INDEX(价格表!$B$4:$I$31,M9094,3),IF(AND(J9094&gt;1,J9094&lt;=2.2),INDEX(价格表!$B$4:$I$31,M9094,4),IF(AND(J9094&gt;2.2,J9094&lt;=3.3),INDEX(价格表!$B$4:$I$31,M9094,5),IF(AND(J9094&gt;3.3,J9094&lt;=4),INDEX(价格表!$B$4:$I$31,M9094,6),IF(AND(J9094&gt;4,J9094&lt;=5.5),INDEX(价格表!$B$4:$I$31,M9094,7),IF(J9094&gt;5.5,2.6+INDEX(价格表!$B$4:$I$31,M9094,8)*L9094)))))))</f>
        <v>2.15</v>
      </c>
    </row>
    <row r="9095" spans="1:14">
      <c r="A9095" s="20">
        <v>4311221271549</v>
      </c>
      <c r="B9095" s="18" t="s">
        <v>16</v>
      </c>
      <c r="C9095" s="21">
        <v>20201222</v>
      </c>
      <c r="D9095" s="21">
        <v>610538201209</v>
      </c>
      <c r="E9095" s="21" t="s">
        <v>16</v>
      </c>
      <c r="F9095" s="21">
        <v>20210101</v>
      </c>
      <c r="G9095" s="21" t="s">
        <v>17</v>
      </c>
      <c r="H9095" s="21" t="s">
        <v>294</v>
      </c>
      <c r="I9095" s="21" t="s">
        <v>295</v>
      </c>
      <c r="J9095" s="21">
        <v>1.61</v>
      </c>
      <c r="K9095" s="21" t="s">
        <v>20</v>
      </c>
      <c r="L9095">
        <f t="shared" si="164"/>
        <v>2</v>
      </c>
      <c r="M9095">
        <f>MATCH(H:H,价格表!$B$4:$B$35,0)</f>
        <v>18</v>
      </c>
      <c r="N9095" s="27">
        <f>IF(J9095&lt;=0.3,INDEX(价格表!$B$4:$I$31,M9095,2),IF(AND(J9095&gt;0.3,J9095&lt;=1),INDEX(价格表!$B$4:$I$31,M9095,3),IF(AND(J9095&gt;1,J9095&lt;=2.2),INDEX(价格表!$B$4:$I$31,M9095,4),IF(AND(J9095&gt;2.2,J9095&lt;=3.3),INDEX(价格表!$B$4:$I$31,M9095,5),IF(AND(J9095&gt;3.3,J9095&lt;=4),INDEX(价格表!$B$4:$I$31,M9095,6),IF(AND(J9095&gt;4,J9095&lt;=5.5),INDEX(价格表!$B$4:$I$31,M9095,7),IF(J9095&gt;5.5,2.6+INDEX(价格表!$B$4:$I$31,M9095,8)*L9095)))))))</f>
        <v>3.25</v>
      </c>
    </row>
    <row r="9096" spans="1:14">
      <c r="A9096" s="20">
        <v>4311221307270</v>
      </c>
      <c r="B9096" s="18" t="s">
        <v>16</v>
      </c>
      <c r="C9096" s="21">
        <v>20201222</v>
      </c>
      <c r="D9096" s="21">
        <v>610538201209</v>
      </c>
      <c r="E9096" s="21" t="s">
        <v>16</v>
      </c>
      <c r="F9096" s="21">
        <v>20210101</v>
      </c>
      <c r="G9096" s="21" t="s">
        <v>17</v>
      </c>
      <c r="H9096" s="21" t="s">
        <v>305</v>
      </c>
      <c r="I9096" s="21" t="s">
        <v>323</v>
      </c>
      <c r="J9096" s="21">
        <v>1.48</v>
      </c>
      <c r="K9096" s="21" t="s">
        <v>20</v>
      </c>
      <c r="L9096">
        <f t="shared" si="164"/>
        <v>2</v>
      </c>
      <c r="M9096">
        <f>MATCH(H:H,价格表!$B$4:$B$35,0)</f>
        <v>26</v>
      </c>
      <c r="N9096" s="27">
        <f>IF(J9096&lt;=0.3,INDEX(价格表!$B$4:$I$31,M9096,2),IF(AND(J9096&gt;0.3,J9096&lt;=1),INDEX(价格表!$B$4:$I$31,M9096,3),IF(AND(J9096&gt;1,J9096&lt;=2.2),INDEX(价格表!$B$4:$I$31,M9096,4),IF(AND(J9096&gt;2.2,J9096&lt;=3.3),INDEX(价格表!$B$4:$I$31,M9096,5),IF(AND(J9096&gt;3.3,J9096&lt;=4),INDEX(价格表!$B$4:$I$31,M9096,6),IF(AND(J9096&gt;4,J9096&lt;=5.5),INDEX(价格表!$B$4:$I$31,M9096,7),IF(J9096&gt;5.5,2.6+INDEX(价格表!$B$4:$I$31,M9096,8)*L9096)))))))</f>
        <v>2.15</v>
      </c>
    </row>
    <row r="9097" spans="1:14">
      <c r="A9097" s="20">
        <v>4311221307750</v>
      </c>
      <c r="B9097" s="18" t="s">
        <v>16</v>
      </c>
      <c r="C9097" s="21">
        <v>20201222</v>
      </c>
      <c r="D9097" s="21">
        <v>610538201209</v>
      </c>
      <c r="E9097" s="21" t="s">
        <v>16</v>
      </c>
      <c r="F9097" s="21">
        <v>20210101</v>
      </c>
      <c r="G9097" s="21" t="s">
        <v>17</v>
      </c>
      <c r="H9097" s="21" t="s">
        <v>294</v>
      </c>
      <c r="I9097" s="21" t="s">
        <v>295</v>
      </c>
      <c r="J9097" s="21">
        <v>1.44</v>
      </c>
      <c r="K9097" s="21" t="s">
        <v>20</v>
      </c>
      <c r="L9097">
        <f t="shared" si="164"/>
        <v>2</v>
      </c>
      <c r="M9097">
        <f>MATCH(H:H,价格表!$B$4:$B$35,0)</f>
        <v>18</v>
      </c>
      <c r="N9097" s="27">
        <f>IF(J9097&lt;=0.3,INDEX(价格表!$B$4:$I$31,M9097,2),IF(AND(J9097&gt;0.3,J9097&lt;=1),INDEX(价格表!$B$4:$I$31,M9097,3),IF(AND(J9097&gt;1,J9097&lt;=2.2),INDEX(价格表!$B$4:$I$31,M9097,4),IF(AND(J9097&gt;2.2,J9097&lt;=3.3),INDEX(价格表!$B$4:$I$31,M9097,5),IF(AND(J9097&gt;3.3,J9097&lt;=4),INDEX(价格表!$B$4:$I$31,M9097,6),IF(AND(J9097&gt;4,J9097&lt;=5.5),INDEX(价格表!$B$4:$I$31,M9097,7),IF(J9097&gt;5.5,2.6+INDEX(价格表!$B$4:$I$31,M9097,8)*L9097)))))))</f>
        <v>3.25</v>
      </c>
    </row>
    <row r="9098" spans="1:14">
      <c r="A9098" s="20">
        <v>4311221307751</v>
      </c>
      <c r="B9098" s="18" t="s">
        <v>16</v>
      </c>
      <c r="C9098" s="21">
        <v>20201222</v>
      </c>
      <c r="D9098" s="21">
        <v>610538201209</v>
      </c>
      <c r="E9098" s="21" t="s">
        <v>16</v>
      </c>
      <c r="F9098" s="21">
        <v>20210101</v>
      </c>
      <c r="G9098" s="21" t="s">
        <v>17</v>
      </c>
      <c r="H9098" s="21" t="s">
        <v>308</v>
      </c>
      <c r="I9098" s="21" t="s">
        <v>309</v>
      </c>
      <c r="J9098" s="21">
        <v>1.44</v>
      </c>
      <c r="K9098" s="21" t="s">
        <v>20</v>
      </c>
      <c r="L9098">
        <f t="shared" si="164"/>
        <v>2</v>
      </c>
      <c r="M9098">
        <f>MATCH(H:H,价格表!$B$4:$B$35,0)</f>
        <v>27</v>
      </c>
      <c r="N9098" s="27">
        <f>IF(J9098&lt;=0.3,INDEX(价格表!$B$4:$I$31,M9098,2),IF(AND(J9098&gt;0.3,J9098&lt;=1),INDEX(价格表!$B$4:$I$31,M9098,3),IF(AND(J9098&gt;1,J9098&lt;=2.2),INDEX(价格表!$B$4:$I$31,M9098,4),IF(AND(J9098&gt;2.2,J9098&lt;=3.3),INDEX(价格表!$B$4:$I$31,M9098,5),IF(AND(J9098&gt;3.3,J9098&lt;=4),INDEX(价格表!$B$4:$I$31,M9098,6),IF(AND(J9098&gt;4,J9098&lt;=5.5),INDEX(价格表!$B$4:$I$31,M9098,7),IF(J9098&gt;5.5,2.6+INDEX(价格表!$B$4:$I$31,M9098,8)*L9098)))))))</f>
        <v>2.15</v>
      </c>
    </row>
    <row r="9099" spans="1:14">
      <c r="A9099" s="20">
        <v>4311221308158</v>
      </c>
      <c r="B9099" s="18" t="s">
        <v>16</v>
      </c>
      <c r="C9099" s="21">
        <v>20201222</v>
      </c>
      <c r="D9099" s="21">
        <v>610538201209</v>
      </c>
      <c r="E9099" s="21" t="s">
        <v>16</v>
      </c>
      <c r="F9099" s="21">
        <v>20210101</v>
      </c>
      <c r="G9099" s="21" t="s">
        <v>17</v>
      </c>
      <c r="H9099" s="21" t="s">
        <v>296</v>
      </c>
      <c r="I9099" s="21" t="s">
        <v>297</v>
      </c>
      <c r="J9099" s="21">
        <v>2.93</v>
      </c>
      <c r="K9099" s="21" t="s">
        <v>20</v>
      </c>
      <c r="L9099">
        <f t="shared" si="164"/>
        <v>3</v>
      </c>
      <c r="M9099">
        <f>MATCH(H:H,价格表!$B$4:$B$35,0)</f>
        <v>8</v>
      </c>
      <c r="N9099" s="27">
        <f>IF(J9099&lt;=0.3,INDEX(价格表!$B$4:$I$31,M9099,2),IF(AND(J9099&gt;0.3,J9099&lt;=1),INDEX(价格表!$B$4:$I$31,M9099,3),IF(AND(J9099&gt;1,J9099&lt;=2.2),INDEX(价格表!$B$4:$I$31,M9099,4),IF(AND(J9099&gt;2.2,J9099&lt;=3.3),INDEX(价格表!$B$4:$I$31,M9099,5),IF(AND(J9099&gt;3.3,J9099&lt;=4),INDEX(价格表!$B$4:$I$31,M9099,6),IF(AND(J9099&gt;4,J9099&lt;=5.5),INDEX(价格表!$B$4:$I$31,M9099,7),IF(J9099&gt;5.5,2.6+INDEX(价格表!$B$4:$I$31,M9099,8)*L9099)))))))</f>
        <v>3.3</v>
      </c>
    </row>
    <row r="9100" spans="1:14">
      <c r="A9100" s="20">
        <v>4311221308166</v>
      </c>
      <c r="B9100" s="18" t="s">
        <v>16</v>
      </c>
      <c r="C9100" s="21">
        <v>20201222</v>
      </c>
      <c r="D9100" s="21">
        <v>610538201209</v>
      </c>
      <c r="E9100" s="21" t="s">
        <v>16</v>
      </c>
      <c r="F9100" s="21">
        <v>20210101</v>
      </c>
      <c r="G9100" s="21" t="s">
        <v>17</v>
      </c>
      <c r="H9100" s="21" t="s">
        <v>305</v>
      </c>
      <c r="I9100" s="21" t="s">
        <v>318</v>
      </c>
      <c r="J9100" s="21">
        <v>1.44</v>
      </c>
      <c r="K9100" s="21" t="s">
        <v>20</v>
      </c>
      <c r="L9100">
        <f t="shared" si="164"/>
        <v>2</v>
      </c>
      <c r="M9100">
        <f>MATCH(H:H,价格表!$B$4:$B$35,0)</f>
        <v>26</v>
      </c>
      <c r="N9100" s="27">
        <f>IF(J9100&lt;=0.3,INDEX(价格表!$B$4:$I$31,M9100,2),IF(AND(J9100&gt;0.3,J9100&lt;=1),INDEX(价格表!$B$4:$I$31,M9100,3),IF(AND(J9100&gt;1,J9100&lt;=2.2),INDEX(价格表!$B$4:$I$31,M9100,4),IF(AND(J9100&gt;2.2,J9100&lt;=3.3),INDEX(价格表!$B$4:$I$31,M9100,5),IF(AND(J9100&gt;3.3,J9100&lt;=4),INDEX(价格表!$B$4:$I$31,M9100,6),IF(AND(J9100&gt;4,J9100&lt;=5.5),INDEX(价格表!$B$4:$I$31,M9100,7),IF(J9100&gt;5.5,2.6+INDEX(价格表!$B$4:$I$31,M9100,8)*L9100)))))))</f>
        <v>2.15</v>
      </c>
    </row>
    <row r="9101" spans="1:14">
      <c r="A9101" s="20">
        <v>4311221308167</v>
      </c>
      <c r="B9101" s="18" t="s">
        <v>16</v>
      </c>
      <c r="C9101" s="21">
        <v>20201222</v>
      </c>
      <c r="D9101" s="21">
        <v>610538201209</v>
      </c>
      <c r="E9101" s="21" t="s">
        <v>16</v>
      </c>
      <c r="F9101" s="21">
        <v>20210101</v>
      </c>
      <c r="G9101" s="21" t="s">
        <v>17</v>
      </c>
      <c r="H9101" s="21" t="s">
        <v>298</v>
      </c>
      <c r="I9101" s="21" t="s">
        <v>329</v>
      </c>
      <c r="J9101" s="21">
        <v>1.65</v>
      </c>
      <c r="K9101" s="21" t="s">
        <v>20</v>
      </c>
      <c r="L9101">
        <f t="shared" si="164"/>
        <v>2</v>
      </c>
      <c r="M9101">
        <f>MATCH(H:H,价格表!$B$4:$B$35,0)</f>
        <v>29</v>
      </c>
      <c r="N9101" s="27">
        <f>L9101*8+3</f>
        <v>19</v>
      </c>
    </row>
    <row r="9102" spans="1:14">
      <c r="A9102" s="20">
        <v>4311221308742</v>
      </c>
      <c r="B9102" s="18" t="s">
        <v>16</v>
      </c>
      <c r="C9102" s="21">
        <v>20201222</v>
      </c>
      <c r="D9102" s="21">
        <v>610538201209</v>
      </c>
      <c r="E9102" s="21" t="s">
        <v>16</v>
      </c>
      <c r="F9102" s="21">
        <v>20210101</v>
      </c>
      <c r="G9102" s="21" t="s">
        <v>17</v>
      </c>
      <c r="H9102" s="21" t="s">
        <v>305</v>
      </c>
      <c r="I9102" s="21" t="s">
        <v>311</v>
      </c>
      <c r="J9102" s="21">
        <v>1.44</v>
      </c>
      <c r="K9102" s="21" t="s">
        <v>20</v>
      </c>
      <c r="L9102">
        <f t="shared" si="164"/>
        <v>2</v>
      </c>
      <c r="M9102">
        <f>MATCH(H:H,价格表!$B$4:$B$35,0)</f>
        <v>26</v>
      </c>
      <c r="N9102" s="27">
        <f>IF(J9102&lt;=0.3,INDEX(价格表!$B$4:$I$31,M9102,2),IF(AND(J9102&gt;0.3,J9102&lt;=1),INDEX(价格表!$B$4:$I$31,M9102,3),IF(AND(J9102&gt;1,J9102&lt;=2.2),INDEX(价格表!$B$4:$I$31,M9102,4),IF(AND(J9102&gt;2.2,J9102&lt;=3.3),INDEX(价格表!$B$4:$I$31,M9102,5),IF(AND(J9102&gt;3.3,J9102&lt;=4),INDEX(价格表!$B$4:$I$31,M9102,6),IF(AND(J9102&gt;4,J9102&lt;=5.5),INDEX(价格表!$B$4:$I$31,M9102,7),IF(J9102&gt;5.5,2.6+INDEX(价格表!$B$4:$I$31,M9102,8)*L9102)))))))</f>
        <v>2.15</v>
      </c>
    </row>
    <row r="9103" spans="1:14">
      <c r="A9103" s="20">
        <v>4311221308747</v>
      </c>
      <c r="B9103" s="18" t="s">
        <v>16</v>
      </c>
      <c r="C9103" s="21">
        <v>20201222</v>
      </c>
      <c r="D9103" s="21">
        <v>610538201209</v>
      </c>
      <c r="E9103" s="21" t="s">
        <v>16</v>
      </c>
      <c r="F9103" s="21">
        <v>20210101</v>
      </c>
      <c r="G9103" s="21" t="s">
        <v>17</v>
      </c>
      <c r="H9103" s="21" t="s">
        <v>298</v>
      </c>
      <c r="I9103" s="21" t="s">
        <v>321</v>
      </c>
      <c r="J9103" s="21">
        <v>1.54</v>
      </c>
      <c r="K9103" s="21" t="s">
        <v>20</v>
      </c>
      <c r="L9103">
        <f t="shared" si="164"/>
        <v>2</v>
      </c>
      <c r="M9103">
        <f>MATCH(H:H,价格表!$B$4:$B$35,0)</f>
        <v>29</v>
      </c>
      <c r="N9103" s="27">
        <f>L9103*8+3</f>
        <v>19</v>
      </c>
    </row>
    <row r="9104" spans="1:14">
      <c r="A9104" s="20">
        <v>4311221309141</v>
      </c>
      <c r="B9104" s="18" t="s">
        <v>16</v>
      </c>
      <c r="C9104" s="21">
        <v>20201222</v>
      </c>
      <c r="D9104" s="21">
        <v>610538201209</v>
      </c>
      <c r="E9104" s="21" t="s">
        <v>16</v>
      </c>
      <c r="F9104" s="21">
        <v>20210101</v>
      </c>
      <c r="G9104" s="21" t="s">
        <v>17</v>
      </c>
      <c r="H9104" s="21" t="s">
        <v>294</v>
      </c>
      <c r="I9104" s="21" t="s">
        <v>295</v>
      </c>
      <c r="J9104" s="21">
        <v>1.44</v>
      </c>
      <c r="K9104" s="21" t="s">
        <v>20</v>
      </c>
      <c r="L9104">
        <f t="shared" si="164"/>
        <v>2</v>
      </c>
      <c r="M9104">
        <f>MATCH(H:H,价格表!$B$4:$B$35,0)</f>
        <v>18</v>
      </c>
      <c r="N9104" s="27">
        <f>IF(J9104&lt;=0.3,INDEX(价格表!$B$4:$I$31,M9104,2),IF(AND(J9104&gt;0.3,J9104&lt;=1),INDEX(价格表!$B$4:$I$31,M9104,3),IF(AND(J9104&gt;1,J9104&lt;=2.2),INDEX(价格表!$B$4:$I$31,M9104,4),IF(AND(J9104&gt;2.2,J9104&lt;=3.3),INDEX(价格表!$B$4:$I$31,M9104,5),IF(AND(J9104&gt;3.3,J9104&lt;=4),INDEX(价格表!$B$4:$I$31,M9104,6),IF(AND(J9104&gt;4,J9104&lt;=5.5),INDEX(价格表!$B$4:$I$31,M9104,7),IF(J9104&gt;5.5,2.6+INDEX(价格表!$B$4:$I$31,M9104,8)*L9104)))))))</f>
        <v>3.25</v>
      </c>
    </row>
    <row r="9105" spans="1:14">
      <c r="A9105" s="20">
        <v>4311221309147</v>
      </c>
      <c r="B9105" s="18" t="s">
        <v>16</v>
      </c>
      <c r="C9105" s="21">
        <v>20201222</v>
      </c>
      <c r="D9105" s="21">
        <v>610538201209</v>
      </c>
      <c r="E9105" s="21" t="s">
        <v>16</v>
      </c>
      <c r="F9105" s="21">
        <v>20210101</v>
      </c>
      <c r="G9105" s="21" t="s">
        <v>17</v>
      </c>
      <c r="H9105" s="21" t="s">
        <v>305</v>
      </c>
      <c r="I9105" s="21" t="s">
        <v>318</v>
      </c>
      <c r="J9105" s="21">
        <v>1.44</v>
      </c>
      <c r="K9105" s="21" t="s">
        <v>20</v>
      </c>
      <c r="L9105">
        <f t="shared" si="164"/>
        <v>2</v>
      </c>
      <c r="M9105">
        <f>MATCH(H:H,价格表!$B$4:$B$35,0)</f>
        <v>26</v>
      </c>
      <c r="N9105" s="27">
        <f>IF(J9105&lt;=0.3,INDEX(价格表!$B$4:$I$31,M9105,2),IF(AND(J9105&gt;0.3,J9105&lt;=1),INDEX(价格表!$B$4:$I$31,M9105,3),IF(AND(J9105&gt;1,J9105&lt;=2.2),INDEX(价格表!$B$4:$I$31,M9105,4),IF(AND(J9105&gt;2.2,J9105&lt;=3.3),INDEX(价格表!$B$4:$I$31,M9105,5),IF(AND(J9105&gt;3.3,J9105&lt;=4),INDEX(价格表!$B$4:$I$31,M9105,6),IF(AND(J9105&gt;4,J9105&lt;=5.5),INDEX(价格表!$B$4:$I$31,M9105,7),IF(J9105&gt;5.5,2.6+INDEX(价格表!$B$4:$I$31,M9105,8)*L9105)))))))</f>
        <v>2.15</v>
      </c>
    </row>
    <row r="9106" spans="1:14">
      <c r="A9106" s="20">
        <v>4311221315732</v>
      </c>
      <c r="B9106" s="18" t="s">
        <v>16</v>
      </c>
      <c r="C9106" s="21">
        <v>20201222</v>
      </c>
      <c r="D9106" s="21">
        <v>610538201209</v>
      </c>
      <c r="E9106" s="21" t="s">
        <v>16</v>
      </c>
      <c r="F9106" s="21">
        <v>20210101</v>
      </c>
      <c r="G9106" s="21" t="s">
        <v>17</v>
      </c>
      <c r="H9106" s="21" t="s">
        <v>294</v>
      </c>
      <c r="I9106" s="21" t="s">
        <v>295</v>
      </c>
      <c r="J9106" s="21">
        <v>1.44</v>
      </c>
      <c r="K9106" s="21" t="s">
        <v>20</v>
      </c>
      <c r="L9106">
        <f t="shared" si="164"/>
        <v>2</v>
      </c>
      <c r="M9106">
        <f>MATCH(H:H,价格表!$B$4:$B$35,0)</f>
        <v>18</v>
      </c>
      <c r="N9106" s="27">
        <f>IF(J9106&lt;=0.3,INDEX(价格表!$B$4:$I$31,M9106,2),IF(AND(J9106&gt;0.3,J9106&lt;=1),INDEX(价格表!$B$4:$I$31,M9106,3),IF(AND(J9106&gt;1,J9106&lt;=2.2),INDEX(价格表!$B$4:$I$31,M9106,4),IF(AND(J9106&gt;2.2,J9106&lt;=3.3),INDEX(价格表!$B$4:$I$31,M9106,5),IF(AND(J9106&gt;3.3,J9106&lt;=4),INDEX(价格表!$B$4:$I$31,M9106,6),IF(AND(J9106&gt;4,J9106&lt;=5.5),INDEX(价格表!$B$4:$I$31,M9106,7),IF(J9106&gt;5.5,2.6+INDEX(价格表!$B$4:$I$31,M9106,8)*L9106)))))))</f>
        <v>3.25</v>
      </c>
    </row>
    <row r="9107" spans="1:14">
      <c r="A9107" s="20">
        <v>4311221315740</v>
      </c>
      <c r="B9107" s="18" t="s">
        <v>16</v>
      </c>
      <c r="C9107" s="21">
        <v>20201222</v>
      </c>
      <c r="D9107" s="21">
        <v>610538201209</v>
      </c>
      <c r="E9107" s="21" t="s">
        <v>16</v>
      </c>
      <c r="F9107" s="21">
        <v>20210101</v>
      </c>
      <c r="G9107" s="21" t="s">
        <v>17</v>
      </c>
      <c r="H9107" s="21" t="s">
        <v>305</v>
      </c>
      <c r="I9107" s="21" t="s">
        <v>316</v>
      </c>
      <c r="J9107" s="21">
        <v>1.44</v>
      </c>
      <c r="K9107" s="21" t="s">
        <v>20</v>
      </c>
      <c r="L9107">
        <f t="shared" si="164"/>
        <v>2</v>
      </c>
      <c r="M9107">
        <f>MATCH(H:H,价格表!$B$4:$B$35,0)</f>
        <v>26</v>
      </c>
      <c r="N9107" s="27">
        <f>IF(J9107&lt;=0.3,INDEX(价格表!$B$4:$I$31,M9107,2),IF(AND(J9107&gt;0.3,J9107&lt;=1),INDEX(价格表!$B$4:$I$31,M9107,3),IF(AND(J9107&gt;1,J9107&lt;=2.2),INDEX(价格表!$B$4:$I$31,M9107,4),IF(AND(J9107&gt;2.2,J9107&lt;=3.3),INDEX(价格表!$B$4:$I$31,M9107,5),IF(AND(J9107&gt;3.3,J9107&lt;=4),INDEX(价格表!$B$4:$I$31,M9107,6),IF(AND(J9107&gt;4,J9107&lt;=5.5),INDEX(价格表!$B$4:$I$31,M9107,7),IF(J9107&gt;5.5,2.6+INDEX(价格表!$B$4:$I$31,M9107,8)*L9107)))))))</f>
        <v>2.15</v>
      </c>
    </row>
    <row r="9108" spans="1:14">
      <c r="A9108" s="20">
        <v>4311221316265</v>
      </c>
      <c r="B9108" s="18" t="s">
        <v>16</v>
      </c>
      <c r="C9108" s="21">
        <v>20201222</v>
      </c>
      <c r="D9108" s="21">
        <v>610538201209</v>
      </c>
      <c r="E9108" s="21" t="s">
        <v>16</v>
      </c>
      <c r="F9108" s="21">
        <v>20210101</v>
      </c>
      <c r="G9108" s="21" t="s">
        <v>17</v>
      </c>
      <c r="H9108" s="21" t="s">
        <v>298</v>
      </c>
      <c r="I9108" s="21" t="s">
        <v>313</v>
      </c>
      <c r="J9108" s="21">
        <v>1.44</v>
      </c>
      <c r="K9108" s="21" t="s">
        <v>20</v>
      </c>
      <c r="L9108">
        <f t="shared" si="164"/>
        <v>2</v>
      </c>
      <c r="M9108">
        <f>MATCH(H:H,价格表!$B$4:$B$35,0)</f>
        <v>29</v>
      </c>
      <c r="N9108" s="27">
        <f>L9108*5+3</f>
        <v>13</v>
      </c>
    </row>
    <row r="9109" spans="1:14">
      <c r="A9109" s="20">
        <v>4311221323219</v>
      </c>
      <c r="B9109" s="18" t="s">
        <v>16</v>
      </c>
      <c r="C9109" s="21">
        <v>20201222</v>
      </c>
      <c r="D9109" s="21">
        <v>610538201209</v>
      </c>
      <c r="E9109" s="21" t="s">
        <v>16</v>
      </c>
      <c r="F9109" s="21">
        <v>20210101</v>
      </c>
      <c r="G9109" s="21" t="s">
        <v>17</v>
      </c>
      <c r="H9109" s="21" t="s">
        <v>305</v>
      </c>
      <c r="I9109" s="21" t="s">
        <v>314</v>
      </c>
      <c r="J9109" s="21">
        <v>1.59</v>
      </c>
      <c r="K9109" s="21" t="s">
        <v>20</v>
      </c>
      <c r="L9109">
        <f t="shared" si="164"/>
        <v>2</v>
      </c>
      <c r="M9109">
        <f>MATCH(H:H,价格表!$B$4:$B$35,0)</f>
        <v>26</v>
      </c>
      <c r="N9109" s="27">
        <f>IF(J9109&lt;=0.3,INDEX(价格表!$B$4:$I$31,M9109,2),IF(AND(J9109&gt;0.3,J9109&lt;=1),INDEX(价格表!$B$4:$I$31,M9109,3),IF(AND(J9109&gt;1,J9109&lt;=2.2),INDEX(价格表!$B$4:$I$31,M9109,4),IF(AND(J9109&gt;2.2,J9109&lt;=3.3),INDEX(价格表!$B$4:$I$31,M9109,5),IF(AND(J9109&gt;3.3,J9109&lt;=4),INDEX(价格表!$B$4:$I$31,M9109,6),IF(AND(J9109&gt;4,J9109&lt;=5.5),INDEX(价格表!$B$4:$I$31,M9109,7),IF(J9109&gt;5.5,2.6+INDEX(价格表!$B$4:$I$31,M9109,8)*L9109)))))))</f>
        <v>2.15</v>
      </c>
    </row>
    <row r="9110" spans="1:14">
      <c r="A9110" s="20">
        <v>4311221324963</v>
      </c>
      <c r="B9110" s="18" t="s">
        <v>16</v>
      </c>
      <c r="C9110" s="21">
        <v>20201222</v>
      </c>
      <c r="D9110" s="21">
        <v>610538201209</v>
      </c>
      <c r="E9110" s="21" t="s">
        <v>16</v>
      </c>
      <c r="F9110" s="21">
        <v>20210101</v>
      </c>
      <c r="G9110" s="21" t="s">
        <v>17</v>
      </c>
      <c r="H9110" s="21" t="s">
        <v>308</v>
      </c>
      <c r="I9110" s="21" t="s">
        <v>327</v>
      </c>
      <c r="J9110" s="21">
        <v>1.46</v>
      </c>
      <c r="K9110" s="21" t="s">
        <v>20</v>
      </c>
      <c r="L9110">
        <f t="shared" si="164"/>
        <v>2</v>
      </c>
      <c r="M9110">
        <f>MATCH(H:H,价格表!$B$4:$B$35,0)</f>
        <v>27</v>
      </c>
      <c r="N9110" s="27">
        <f>IF(J9110&lt;=0.3,INDEX(价格表!$B$4:$I$31,M9110,2),IF(AND(J9110&gt;0.3,J9110&lt;=1),INDEX(价格表!$B$4:$I$31,M9110,3),IF(AND(J9110&gt;1,J9110&lt;=2.2),INDEX(价格表!$B$4:$I$31,M9110,4),IF(AND(J9110&gt;2.2,J9110&lt;=3.3),INDEX(价格表!$B$4:$I$31,M9110,5),IF(AND(J9110&gt;3.3,J9110&lt;=4),INDEX(价格表!$B$4:$I$31,M9110,6),IF(AND(J9110&gt;4,J9110&lt;=5.5),INDEX(价格表!$B$4:$I$31,M9110,7),IF(J9110&gt;5.5,2.6+INDEX(价格表!$B$4:$I$31,M9110,8)*L9110)))))))</f>
        <v>2.15</v>
      </c>
    </row>
    <row r="9111" spans="1:14">
      <c r="A9111" s="20">
        <v>4311221324965</v>
      </c>
      <c r="B9111" s="18" t="s">
        <v>16</v>
      </c>
      <c r="C9111" s="21">
        <v>20201222</v>
      </c>
      <c r="D9111" s="21">
        <v>610538201209</v>
      </c>
      <c r="E9111" s="21" t="s">
        <v>16</v>
      </c>
      <c r="F9111" s="21">
        <v>20210101</v>
      </c>
      <c r="G9111" s="21" t="s">
        <v>17</v>
      </c>
      <c r="H9111" s="21" t="s">
        <v>294</v>
      </c>
      <c r="I9111" s="21" t="s">
        <v>295</v>
      </c>
      <c r="J9111" s="21">
        <v>1.55</v>
      </c>
      <c r="K9111" s="21" t="s">
        <v>20</v>
      </c>
      <c r="L9111">
        <f t="shared" si="164"/>
        <v>2</v>
      </c>
      <c r="M9111">
        <f>MATCH(H:H,价格表!$B$4:$B$35,0)</f>
        <v>18</v>
      </c>
      <c r="N9111" s="27">
        <f>IF(J9111&lt;=0.3,INDEX(价格表!$B$4:$I$31,M9111,2),IF(AND(J9111&gt;0.3,J9111&lt;=1),INDEX(价格表!$B$4:$I$31,M9111,3),IF(AND(J9111&gt;1,J9111&lt;=2.2),INDEX(价格表!$B$4:$I$31,M9111,4),IF(AND(J9111&gt;2.2,J9111&lt;=3.3),INDEX(价格表!$B$4:$I$31,M9111,5),IF(AND(J9111&gt;3.3,J9111&lt;=4),INDEX(价格表!$B$4:$I$31,M9111,6),IF(AND(J9111&gt;4,J9111&lt;=5.5),INDEX(价格表!$B$4:$I$31,M9111,7),IF(J9111&gt;5.5,2.6+INDEX(价格表!$B$4:$I$31,M9111,8)*L9111)))))))</f>
        <v>3.25</v>
      </c>
    </row>
    <row r="9112" spans="1:14">
      <c r="A9112" s="20">
        <v>4311221325322</v>
      </c>
      <c r="B9112" s="18" t="s">
        <v>16</v>
      </c>
      <c r="C9112" s="21">
        <v>20201222</v>
      </c>
      <c r="D9112" s="21">
        <v>610538201209</v>
      </c>
      <c r="E9112" s="21" t="s">
        <v>16</v>
      </c>
      <c r="F9112" s="21">
        <v>20210101</v>
      </c>
      <c r="G9112" s="21" t="s">
        <v>17</v>
      </c>
      <c r="H9112" s="21" t="s">
        <v>302</v>
      </c>
      <c r="I9112" s="21" t="s">
        <v>303</v>
      </c>
      <c r="J9112" s="21">
        <v>1.5</v>
      </c>
      <c r="K9112" s="21" t="s">
        <v>20</v>
      </c>
      <c r="L9112">
        <f t="shared" si="164"/>
        <v>2</v>
      </c>
      <c r="M9112">
        <f>MATCH(H:H,价格表!$B$4:$B$35,0)</f>
        <v>6</v>
      </c>
      <c r="N9112" s="27">
        <f>IF(J9112&lt;=0.3,INDEX(价格表!$B$4:$I$31,M9112,2),IF(AND(J9112&gt;0.3,J9112&lt;=1),INDEX(价格表!$B$4:$I$31,M9112,3),IF(AND(J9112&gt;1,J9112&lt;=2.2),INDEX(价格表!$B$4:$I$31,M9112,4),IF(AND(J9112&gt;2.2,J9112&lt;=3.3),INDEX(价格表!$B$4:$I$31,M9112,5),IF(AND(J9112&gt;3.3,J9112&lt;=4),INDEX(价格表!$B$4:$I$31,M9112,6),IF(AND(J9112&gt;4,J9112&lt;=5.5),INDEX(价格表!$B$4:$I$31,M9112,7),IF(J9112&gt;5.5,2.6+INDEX(价格表!$B$4:$I$31,M9112,8)*L9112)))))))</f>
        <v>2.95</v>
      </c>
    </row>
    <row r="9113" spans="1:14">
      <c r="A9113" s="20">
        <v>4311221325330</v>
      </c>
      <c r="B9113" s="18" t="s">
        <v>16</v>
      </c>
      <c r="C9113" s="21">
        <v>20201222</v>
      </c>
      <c r="D9113" s="21">
        <v>610538201209</v>
      </c>
      <c r="E9113" s="21" t="s">
        <v>16</v>
      </c>
      <c r="F9113" s="21">
        <v>20210101</v>
      </c>
      <c r="G9113" s="21" t="s">
        <v>17</v>
      </c>
      <c r="H9113" s="21" t="s">
        <v>305</v>
      </c>
      <c r="I9113" s="21" t="s">
        <v>316</v>
      </c>
      <c r="J9113" s="21">
        <v>1.52</v>
      </c>
      <c r="K9113" s="21" t="s">
        <v>20</v>
      </c>
      <c r="L9113">
        <f t="shared" si="164"/>
        <v>2</v>
      </c>
      <c r="M9113">
        <f>MATCH(H:H,价格表!$B$4:$B$35,0)</f>
        <v>26</v>
      </c>
      <c r="N9113" s="27">
        <f>IF(J9113&lt;=0.3,INDEX(价格表!$B$4:$I$31,M9113,2),IF(AND(J9113&gt;0.3,J9113&lt;=1),INDEX(价格表!$B$4:$I$31,M9113,3),IF(AND(J9113&gt;1,J9113&lt;=2.2),INDEX(价格表!$B$4:$I$31,M9113,4),IF(AND(J9113&gt;2.2,J9113&lt;=3.3),INDEX(价格表!$B$4:$I$31,M9113,5),IF(AND(J9113&gt;3.3,J9113&lt;=4),INDEX(价格表!$B$4:$I$31,M9113,6),IF(AND(J9113&gt;4,J9113&lt;=5.5),INDEX(价格表!$B$4:$I$31,M9113,7),IF(J9113&gt;5.5,2.6+INDEX(价格表!$B$4:$I$31,M9113,8)*L9113)))))))</f>
        <v>2.15</v>
      </c>
    </row>
    <row r="9114" spans="1:14">
      <c r="A9114" s="20">
        <v>4311221330360</v>
      </c>
      <c r="B9114" s="18" t="s">
        <v>16</v>
      </c>
      <c r="C9114" s="21">
        <v>20201222</v>
      </c>
      <c r="D9114" s="21">
        <v>610538201209</v>
      </c>
      <c r="E9114" s="21" t="s">
        <v>16</v>
      </c>
      <c r="F9114" s="21">
        <v>20210101</v>
      </c>
      <c r="G9114" s="21" t="s">
        <v>17</v>
      </c>
      <c r="H9114" s="21" t="s">
        <v>305</v>
      </c>
      <c r="I9114" s="21" t="s">
        <v>316</v>
      </c>
      <c r="J9114" s="21">
        <v>1.5</v>
      </c>
      <c r="K9114" s="21" t="s">
        <v>20</v>
      </c>
      <c r="L9114">
        <f t="shared" si="164"/>
        <v>2</v>
      </c>
      <c r="M9114">
        <f>MATCH(H:H,价格表!$B$4:$B$35,0)</f>
        <v>26</v>
      </c>
      <c r="N9114" s="27">
        <f>IF(J9114&lt;=0.3,INDEX(价格表!$B$4:$I$31,M9114,2),IF(AND(J9114&gt;0.3,J9114&lt;=1),INDEX(价格表!$B$4:$I$31,M9114,3),IF(AND(J9114&gt;1,J9114&lt;=2.2),INDEX(价格表!$B$4:$I$31,M9114,4),IF(AND(J9114&gt;2.2,J9114&lt;=3.3),INDEX(价格表!$B$4:$I$31,M9114,5),IF(AND(J9114&gt;3.3,J9114&lt;=4),INDEX(价格表!$B$4:$I$31,M9114,6),IF(AND(J9114&gt;4,J9114&lt;=5.5),INDEX(价格表!$B$4:$I$31,M9114,7),IF(J9114&gt;5.5,2.6+INDEX(价格表!$B$4:$I$31,M9114,8)*L9114)))))))</f>
        <v>2.15</v>
      </c>
    </row>
    <row r="9115" spans="1:14">
      <c r="A9115" s="20">
        <v>4311221330362</v>
      </c>
      <c r="B9115" s="18" t="s">
        <v>16</v>
      </c>
      <c r="C9115" s="21">
        <v>20201222</v>
      </c>
      <c r="D9115" s="21">
        <v>610538201209</v>
      </c>
      <c r="E9115" s="21" t="s">
        <v>16</v>
      </c>
      <c r="F9115" s="21">
        <v>20210101</v>
      </c>
      <c r="G9115" s="21" t="s">
        <v>17</v>
      </c>
      <c r="H9115" s="21" t="s">
        <v>302</v>
      </c>
      <c r="I9115" s="21" t="s">
        <v>303</v>
      </c>
      <c r="J9115" s="21">
        <v>1.44</v>
      </c>
      <c r="K9115" s="21" t="s">
        <v>20</v>
      </c>
      <c r="L9115">
        <f t="shared" si="164"/>
        <v>2</v>
      </c>
      <c r="M9115">
        <f>MATCH(H:H,价格表!$B$4:$B$35,0)</f>
        <v>6</v>
      </c>
      <c r="N9115" s="27">
        <f>IF(J9115&lt;=0.3,INDEX(价格表!$B$4:$I$31,M9115,2),IF(AND(J9115&gt;0.3,J9115&lt;=1),INDEX(价格表!$B$4:$I$31,M9115,3),IF(AND(J9115&gt;1,J9115&lt;=2.2),INDEX(价格表!$B$4:$I$31,M9115,4),IF(AND(J9115&gt;2.2,J9115&lt;=3.3),INDEX(价格表!$B$4:$I$31,M9115,5),IF(AND(J9115&gt;3.3,J9115&lt;=4),INDEX(价格表!$B$4:$I$31,M9115,6),IF(AND(J9115&gt;4,J9115&lt;=5.5),INDEX(价格表!$B$4:$I$31,M9115,7),IF(J9115&gt;5.5,2.6+INDEX(价格表!$B$4:$I$31,M9115,8)*L9115)))))))</f>
        <v>2.95</v>
      </c>
    </row>
    <row r="9116" spans="1:14">
      <c r="A9116" s="20">
        <v>4311221331331</v>
      </c>
      <c r="B9116" s="18" t="s">
        <v>16</v>
      </c>
      <c r="C9116" s="21">
        <v>20201222</v>
      </c>
      <c r="D9116" s="21">
        <v>610538201209</v>
      </c>
      <c r="E9116" s="21" t="s">
        <v>16</v>
      </c>
      <c r="F9116" s="21">
        <v>20210101</v>
      </c>
      <c r="G9116" s="21" t="s">
        <v>17</v>
      </c>
      <c r="H9116" s="21" t="s">
        <v>305</v>
      </c>
      <c r="I9116" s="21" t="s">
        <v>316</v>
      </c>
      <c r="J9116" s="21">
        <v>1.44</v>
      </c>
      <c r="K9116" s="21" t="s">
        <v>20</v>
      </c>
      <c r="L9116">
        <f t="shared" si="164"/>
        <v>2</v>
      </c>
      <c r="M9116">
        <f>MATCH(H:H,价格表!$B$4:$B$35,0)</f>
        <v>26</v>
      </c>
      <c r="N9116" s="27">
        <f>IF(J9116&lt;=0.3,INDEX(价格表!$B$4:$I$31,M9116,2),IF(AND(J9116&gt;0.3,J9116&lt;=1),INDEX(价格表!$B$4:$I$31,M9116,3),IF(AND(J9116&gt;1,J9116&lt;=2.2),INDEX(价格表!$B$4:$I$31,M9116,4),IF(AND(J9116&gt;2.2,J9116&lt;=3.3),INDEX(价格表!$B$4:$I$31,M9116,5),IF(AND(J9116&gt;3.3,J9116&lt;=4),INDEX(价格表!$B$4:$I$31,M9116,6),IF(AND(J9116&gt;4,J9116&lt;=5.5),INDEX(价格表!$B$4:$I$31,M9116,7),IF(J9116&gt;5.5,2.6+INDEX(价格表!$B$4:$I$31,M9116,8)*L9116)))))))</f>
        <v>2.15</v>
      </c>
    </row>
    <row r="9117" spans="1:14">
      <c r="A9117" s="20">
        <v>4311221331744</v>
      </c>
      <c r="B9117" s="18" t="s">
        <v>16</v>
      </c>
      <c r="C9117" s="21">
        <v>20201222</v>
      </c>
      <c r="D9117" s="21">
        <v>610538201209</v>
      </c>
      <c r="E9117" s="21" t="s">
        <v>16</v>
      </c>
      <c r="F9117" s="21">
        <v>20210101</v>
      </c>
      <c r="G9117" s="21" t="s">
        <v>17</v>
      </c>
      <c r="H9117" s="21" t="s">
        <v>305</v>
      </c>
      <c r="I9117" s="21" t="s">
        <v>316</v>
      </c>
      <c r="J9117" s="21">
        <v>1.54</v>
      </c>
      <c r="K9117" s="21" t="s">
        <v>20</v>
      </c>
      <c r="L9117">
        <f t="shared" si="164"/>
        <v>2</v>
      </c>
      <c r="M9117">
        <f>MATCH(H:H,价格表!$B$4:$B$35,0)</f>
        <v>26</v>
      </c>
      <c r="N9117" s="27">
        <f>IF(J9117&lt;=0.3,INDEX(价格表!$B$4:$I$31,M9117,2),IF(AND(J9117&gt;0.3,J9117&lt;=1),INDEX(价格表!$B$4:$I$31,M9117,3),IF(AND(J9117&gt;1,J9117&lt;=2.2),INDEX(价格表!$B$4:$I$31,M9117,4),IF(AND(J9117&gt;2.2,J9117&lt;=3.3),INDEX(价格表!$B$4:$I$31,M9117,5),IF(AND(J9117&gt;3.3,J9117&lt;=4),INDEX(价格表!$B$4:$I$31,M9117,6),IF(AND(J9117&gt;4,J9117&lt;=5.5),INDEX(价格表!$B$4:$I$31,M9117,7),IF(J9117&gt;5.5,2.6+INDEX(价格表!$B$4:$I$31,M9117,8)*L9117)))))))</f>
        <v>2.15</v>
      </c>
    </row>
    <row r="9118" spans="1:14">
      <c r="A9118" s="20">
        <v>4311221332478</v>
      </c>
      <c r="B9118" s="18" t="s">
        <v>16</v>
      </c>
      <c r="C9118" s="21">
        <v>20201222</v>
      </c>
      <c r="D9118" s="21">
        <v>610538201209</v>
      </c>
      <c r="E9118" s="21" t="s">
        <v>16</v>
      </c>
      <c r="F9118" s="21">
        <v>20210101</v>
      </c>
      <c r="G9118" s="21" t="s">
        <v>17</v>
      </c>
      <c r="H9118" s="21" t="s">
        <v>298</v>
      </c>
      <c r="I9118" s="21" t="s">
        <v>329</v>
      </c>
      <c r="J9118" s="21">
        <v>1.62</v>
      </c>
      <c r="K9118" s="21" t="s">
        <v>20</v>
      </c>
      <c r="L9118">
        <f t="shared" si="164"/>
        <v>2</v>
      </c>
      <c r="M9118">
        <f>MATCH(H:H,价格表!$B$4:$B$35,0)</f>
        <v>29</v>
      </c>
      <c r="N9118" s="27">
        <f>L9118*8+3</f>
        <v>19</v>
      </c>
    </row>
    <row r="9119" spans="1:14">
      <c r="A9119" s="20">
        <v>4311221337431</v>
      </c>
      <c r="B9119" s="18" t="s">
        <v>16</v>
      </c>
      <c r="C9119" s="21">
        <v>20201222</v>
      </c>
      <c r="D9119" s="21">
        <v>610538201209</v>
      </c>
      <c r="E9119" s="21" t="s">
        <v>16</v>
      </c>
      <c r="F9119" s="21">
        <v>20210101</v>
      </c>
      <c r="G9119" s="21" t="s">
        <v>17</v>
      </c>
      <c r="H9119" s="21" t="s">
        <v>302</v>
      </c>
      <c r="I9119" s="21" t="s">
        <v>303</v>
      </c>
      <c r="J9119" s="21">
        <v>1.59</v>
      </c>
      <c r="K9119" s="21" t="s">
        <v>20</v>
      </c>
      <c r="L9119">
        <f t="shared" si="164"/>
        <v>2</v>
      </c>
      <c r="M9119">
        <f>MATCH(H:H,价格表!$B$4:$B$35,0)</f>
        <v>6</v>
      </c>
      <c r="N9119" s="27">
        <f>IF(J9119&lt;=0.3,INDEX(价格表!$B$4:$I$31,M9119,2),IF(AND(J9119&gt;0.3,J9119&lt;=1),INDEX(价格表!$B$4:$I$31,M9119,3),IF(AND(J9119&gt;1,J9119&lt;=2.2),INDEX(价格表!$B$4:$I$31,M9119,4),IF(AND(J9119&gt;2.2,J9119&lt;=3.3),INDEX(价格表!$B$4:$I$31,M9119,5),IF(AND(J9119&gt;3.3,J9119&lt;=4),INDEX(价格表!$B$4:$I$31,M9119,6),IF(AND(J9119&gt;4,J9119&lt;=5.5),INDEX(价格表!$B$4:$I$31,M9119,7),IF(J9119&gt;5.5,2.6+INDEX(价格表!$B$4:$I$31,M9119,8)*L9119)))))))</f>
        <v>2.95</v>
      </c>
    </row>
    <row r="9120" spans="1:14">
      <c r="A9120" s="20">
        <v>4311221337434</v>
      </c>
      <c r="B9120" s="18" t="s">
        <v>16</v>
      </c>
      <c r="C9120" s="21">
        <v>20201222</v>
      </c>
      <c r="D9120" s="21">
        <v>610538201209</v>
      </c>
      <c r="E9120" s="21" t="s">
        <v>16</v>
      </c>
      <c r="F9120" s="21">
        <v>20210101</v>
      </c>
      <c r="G9120" s="21" t="s">
        <v>17</v>
      </c>
      <c r="H9120" s="21" t="s">
        <v>302</v>
      </c>
      <c r="I9120" s="21" t="s">
        <v>303</v>
      </c>
      <c r="J9120" s="21">
        <v>1.44</v>
      </c>
      <c r="K9120" s="21" t="s">
        <v>20</v>
      </c>
      <c r="L9120">
        <f t="shared" si="164"/>
        <v>2</v>
      </c>
      <c r="M9120">
        <f>MATCH(H:H,价格表!$B$4:$B$35,0)</f>
        <v>6</v>
      </c>
      <c r="N9120" s="27">
        <f>IF(J9120&lt;=0.3,INDEX(价格表!$B$4:$I$31,M9120,2),IF(AND(J9120&gt;0.3,J9120&lt;=1),INDEX(价格表!$B$4:$I$31,M9120,3),IF(AND(J9120&gt;1,J9120&lt;=2.2),INDEX(价格表!$B$4:$I$31,M9120,4),IF(AND(J9120&gt;2.2,J9120&lt;=3.3),INDEX(价格表!$B$4:$I$31,M9120,5),IF(AND(J9120&gt;3.3,J9120&lt;=4),INDEX(价格表!$B$4:$I$31,M9120,6),IF(AND(J9120&gt;4,J9120&lt;=5.5),INDEX(价格表!$B$4:$I$31,M9120,7),IF(J9120&gt;5.5,2.6+INDEX(价格表!$B$4:$I$31,M9120,8)*L9120)))))))</f>
        <v>2.95</v>
      </c>
    </row>
    <row r="9121" spans="1:14">
      <c r="A9121" s="20">
        <v>4311221337466</v>
      </c>
      <c r="B9121" s="18" t="s">
        <v>16</v>
      </c>
      <c r="C9121" s="21">
        <v>20201222</v>
      </c>
      <c r="D9121" s="21">
        <v>610538201209</v>
      </c>
      <c r="E9121" s="21" t="s">
        <v>16</v>
      </c>
      <c r="F9121" s="21">
        <v>20210101</v>
      </c>
      <c r="G9121" s="21" t="s">
        <v>17</v>
      </c>
      <c r="H9121" s="21" t="s">
        <v>305</v>
      </c>
      <c r="I9121" s="21" t="s">
        <v>319</v>
      </c>
      <c r="J9121" s="21">
        <v>1.82</v>
      </c>
      <c r="K9121" s="21" t="s">
        <v>20</v>
      </c>
      <c r="L9121">
        <f t="shared" si="164"/>
        <v>2</v>
      </c>
      <c r="M9121">
        <f>MATCH(H:H,价格表!$B$4:$B$35,0)</f>
        <v>26</v>
      </c>
      <c r="N9121" s="27">
        <f>IF(J9121&lt;=0.3,INDEX(价格表!$B$4:$I$31,M9121,2),IF(AND(J9121&gt;0.3,J9121&lt;=1),INDEX(价格表!$B$4:$I$31,M9121,3),IF(AND(J9121&gt;1,J9121&lt;=2.2),INDEX(价格表!$B$4:$I$31,M9121,4),IF(AND(J9121&gt;2.2,J9121&lt;=3.3),INDEX(价格表!$B$4:$I$31,M9121,5),IF(AND(J9121&gt;3.3,J9121&lt;=4),INDEX(价格表!$B$4:$I$31,M9121,6),IF(AND(J9121&gt;4,J9121&lt;=5.5),INDEX(价格表!$B$4:$I$31,M9121,7),IF(J9121&gt;5.5,2.6+INDEX(价格表!$B$4:$I$31,M9121,8)*L9121)))))))</f>
        <v>2.15</v>
      </c>
    </row>
    <row r="9122" spans="1:14">
      <c r="A9122" s="20">
        <v>4311221337471</v>
      </c>
      <c r="B9122" s="18" t="s">
        <v>16</v>
      </c>
      <c r="C9122" s="21">
        <v>20201222</v>
      </c>
      <c r="D9122" s="21">
        <v>610538201209</v>
      </c>
      <c r="E9122" s="21" t="s">
        <v>16</v>
      </c>
      <c r="F9122" s="21">
        <v>20210101</v>
      </c>
      <c r="G9122" s="21" t="s">
        <v>17</v>
      </c>
      <c r="H9122" s="21" t="s">
        <v>308</v>
      </c>
      <c r="I9122" s="21" t="s">
        <v>326</v>
      </c>
      <c r="J9122" s="21">
        <v>1.44</v>
      </c>
      <c r="K9122" s="21" t="s">
        <v>20</v>
      </c>
      <c r="L9122">
        <f t="shared" si="164"/>
        <v>2</v>
      </c>
      <c r="M9122">
        <f>MATCH(H:H,价格表!$B$4:$B$35,0)</f>
        <v>27</v>
      </c>
      <c r="N9122" s="27">
        <f>IF(J9122&lt;=0.3,INDEX(价格表!$B$4:$I$31,M9122,2),IF(AND(J9122&gt;0.3,J9122&lt;=1),INDEX(价格表!$B$4:$I$31,M9122,3),IF(AND(J9122&gt;1,J9122&lt;=2.2),INDEX(价格表!$B$4:$I$31,M9122,4),IF(AND(J9122&gt;2.2,J9122&lt;=3.3),INDEX(价格表!$B$4:$I$31,M9122,5),IF(AND(J9122&gt;3.3,J9122&lt;=4),INDEX(价格表!$B$4:$I$31,M9122,6),IF(AND(J9122&gt;4,J9122&lt;=5.5),INDEX(价格表!$B$4:$I$31,M9122,7),IF(J9122&gt;5.5,2.6+INDEX(价格表!$B$4:$I$31,M9122,8)*L9122)))))))</f>
        <v>2.15</v>
      </c>
    </row>
    <row r="9123" spans="1:14">
      <c r="A9123" s="20">
        <v>4311221337880</v>
      </c>
      <c r="B9123" s="18" t="s">
        <v>16</v>
      </c>
      <c r="C9123" s="21">
        <v>20201222</v>
      </c>
      <c r="D9123" s="21">
        <v>610538201209</v>
      </c>
      <c r="E9123" s="21" t="s">
        <v>16</v>
      </c>
      <c r="F9123" s="21">
        <v>20210101</v>
      </c>
      <c r="G9123" s="21" t="s">
        <v>17</v>
      </c>
      <c r="H9123" s="21" t="s">
        <v>308</v>
      </c>
      <c r="I9123" s="21" t="s">
        <v>315</v>
      </c>
      <c r="J9123" s="21">
        <v>1.44</v>
      </c>
      <c r="K9123" s="21" t="s">
        <v>20</v>
      </c>
      <c r="L9123">
        <f t="shared" si="164"/>
        <v>2</v>
      </c>
      <c r="M9123">
        <f>MATCH(H:H,价格表!$B$4:$B$35,0)</f>
        <v>27</v>
      </c>
      <c r="N9123" s="27">
        <f>IF(J9123&lt;=0.3,INDEX(价格表!$B$4:$I$31,M9123,2),IF(AND(J9123&gt;0.3,J9123&lt;=1),INDEX(价格表!$B$4:$I$31,M9123,3),IF(AND(J9123&gt;1,J9123&lt;=2.2),INDEX(价格表!$B$4:$I$31,M9123,4),IF(AND(J9123&gt;2.2,J9123&lt;=3.3),INDEX(价格表!$B$4:$I$31,M9123,5),IF(AND(J9123&gt;3.3,J9123&lt;=4),INDEX(价格表!$B$4:$I$31,M9123,6),IF(AND(J9123&gt;4,J9123&lt;=5.5),INDEX(价格表!$B$4:$I$31,M9123,7),IF(J9123&gt;5.5,2.6+INDEX(价格表!$B$4:$I$31,M9123,8)*L9123)))))))</f>
        <v>2.15</v>
      </c>
    </row>
    <row r="9124" spans="1:14">
      <c r="A9124" s="20">
        <v>4311221337882</v>
      </c>
      <c r="B9124" s="18" t="s">
        <v>16</v>
      </c>
      <c r="C9124" s="21">
        <v>20201222</v>
      </c>
      <c r="D9124" s="21">
        <v>610538201209</v>
      </c>
      <c r="E9124" s="21" t="s">
        <v>16</v>
      </c>
      <c r="F9124" s="21">
        <v>20210101</v>
      </c>
      <c r="G9124" s="21" t="s">
        <v>17</v>
      </c>
      <c r="H9124" s="21" t="s">
        <v>308</v>
      </c>
      <c r="I9124" s="21" t="s">
        <v>326</v>
      </c>
      <c r="J9124" s="21">
        <v>1.44</v>
      </c>
      <c r="K9124" s="21" t="s">
        <v>20</v>
      </c>
      <c r="L9124">
        <f t="shared" si="164"/>
        <v>2</v>
      </c>
      <c r="M9124">
        <f>MATCH(H:H,价格表!$B$4:$B$35,0)</f>
        <v>27</v>
      </c>
      <c r="N9124" s="27">
        <f>IF(J9124&lt;=0.3,INDEX(价格表!$B$4:$I$31,M9124,2),IF(AND(J9124&gt;0.3,J9124&lt;=1),INDEX(价格表!$B$4:$I$31,M9124,3),IF(AND(J9124&gt;1,J9124&lt;=2.2),INDEX(价格表!$B$4:$I$31,M9124,4),IF(AND(J9124&gt;2.2,J9124&lt;=3.3),INDEX(价格表!$B$4:$I$31,M9124,5),IF(AND(J9124&gt;3.3,J9124&lt;=4),INDEX(价格表!$B$4:$I$31,M9124,6),IF(AND(J9124&gt;4,J9124&lt;=5.5),INDEX(价格表!$B$4:$I$31,M9124,7),IF(J9124&gt;5.5,2.6+INDEX(价格表!$B$4:$I$31,M9124,8)*L9124)))))))</f>
        <v>2.15</v>
      </c>
    </row>
    <row r="9125" spans="1:14">
      <c r="A9125" s="20">
        <v>4311221337884</v>
      </c>
      <c r="B9125" s="18" t="s">
        <v>16</v>
      </c>
      <c r="C9125" s="21">
        <v>20201222</v>
      </c>
      <c r="D9125" s="21">
        <v>610538201209</v>
      </c>
      <c r="E9125" s="21" t="s">
        <v>16</v>
      </c>
      <c r="F9125" s="21">
        <v>20210101</v>
      </c>
      <c r="G9125" s="21" t="s">
        <v>17</v>
      </c>
      <c r="H9125" s="21" t="s">
        <v>298</v>
      </c>
      <c r="I9125" s="21" t="s">
        <v>313</v>
      </c>
      <c r="J9125" s="21">
        <v>1.45</v>
      </c>
      <c r="K9125" s="21" t="s">
        <v>20</v>
      </c>
      <c r="L9125">
        <f t="shared" si="164"/>
        <v>2</v>
      </c>
      <c r="M9125">
        <f>MATCH(H:H,价格表!$B$4:$B$35,0)</f>
        <v>29</v>
      </c>
      <c r="N9125" s="27">
        <f>L9125*5+3</f>
        <v>13</v>
      </c>
    </row>
    <row r="9126" spans="1:14">
      <c r="A9126" s="20">
        <v>4311221338348</v>
      </c>
      <c r="B9126" s="18" t="s">
        <v>16</v>
      </c>
      <c r="C9126" s="21">
        <v>20201222</v>
      </c>
      <c r="D9126" s="21">
        <v>610538201209</v>
      </c>
      <c r="E9126" s="21" t="s">
        <v>16</v>
      </c>
      <c r="F9126" s="21">
        <v>20210101</v>
      </c>
      <c r="G9126" s="21" t="s">
        <v>17</v>
      </c>
      <c r="H9126" s="21" t="s">
        <v>302</v>
      </c>
      <c r="I9126" s="21" t="s">
        <v>303</v>
      </c>
      <c r="J9126" s="21">
        <v>1.44</v>
      </c>
      <c r="K9126" s="21" t="s">
        <v>20</v>
      </c>
      <c r="L9126">
        <f t="shared" si="164"/>
        <v>2</v>
      </c>
      <c r="M9126">
        <f>MATCH(H:H,价格表!$B$4:$B$35,0)</f>
        <v>6</v>
      </c>
      <c r="N9126" s="27">
        <f>IF(J9126&lt;=0.3,INDEX(价格表!$B$4:$I$31,M9126,2),IF(AND(J9126&gt;0.3,J9126&lt;=1),INDEX(价格表!$B$4:$I$31,M9126,3),IF(AND(J9126&gt;1,J9126&lt;=2.2),INDEX(价格表!$B$4:$I$31,M9126,4),IF(AND(J9126&gt;2.2,J9126&lt;=3.3),INDEX(价格表!$B$4:$I$31,M9126,5),IF(AND(J9126&gt;3.3,J9126&lt;=4),INDEX(价格表!$B$4:$I$31,M9126,6),IF(AND(J9126&gt;4,J9126&lt;=5.5),INDEX(价格表!$B$4:$I$31,M9126,7),IF(J9126&gt;5.5,2.6+INDEX(价格表!$B$4:$I$31,M9126,8)*L9126)))))))</f>
        <v>2.95</v>
      </c>
    </row>
    <row r="9127" spans="1:14">
      <c r="A9127" s="20">
        <v>4311221338818</v>
      </c>
      <c r="B9127" s="18" t="s">
        <v>16</v>
      </c>
      <c r="C9127" s="21">
        <v>20201222</v>
      </c>
      <c r="D9127" s="21">
        <v>610538201209</v>
      </c>
      <c r="E9127" s="21" t="s">
        <v>16</v>
      </c>
      <c r="F9127" s="21">
        <v>20210101</v>
      </c>
      <c r="G9127" s="21" t="s">
        <v>17</v>
      </c>
      <c r="H9127" s="21" t="s">
        <v>296</v>
      </c>
      <c r="I9127" s="21" t="s">
        <v>297</v>
      </c>
      <c r="J9127" s="21">
        <v>1.46</v>
      </c>
      <c r="K9127" s="21" t="s">
        <v>20</v>
      </c>
      <c r="L9127">
        <f t="shared" si="164"/>
        <v>2</v>
      </c>
      <c r="M9127">
        <f>MATCH(H:H,价格表!$B$4:$B$35,0)</f>
        <v>8</v>
      </c>
      <c r="N9127" s="27">
        <f>IF(J9127&lt;=0.3,INDEX(价格表!$B$4:$I$31,M9127,2),IF(AND(J9127&gt;0.3,J9127&lt;=1),INDEX(价格表!$B$4:$I$31,M9127,3),IF(AND(J9127&gt;1,J9127&lt;=2.2),INDEX(价格表!$B$4:$I$31,M9127,4),IF(AND(J9127&gt;2.2,J9127&lt;=3.3),INDEX(价格表!$B$4:$I$31,M9127,5),IF(AND(J9127&gt;3.3,J9127&lt;=4),INDEX(价格表!$B$4:$I$31,M9127,6),IF(AND(J9127&gt;4,J9127&lt;=5.5),INDEX(价格表!$B$4:$I$31,M9127,7),IF(J9127&gt;5.5,2.6+INDEX(价格表!$B$4:$I$31,M9127,8)*L9127)))))))</f>
        <v>2.95</v>
      </c>
    </row>
    <row r="9128" spans="1:14">
      <c r="A9128" s="20">
        <v>4311221338822</v>
      </c>
      <c r="B9128" s="18" t="s">
        <v>16</v>
      </c>
      <c r="C9128" s="21">
        <v>20201222</v>
      </c>
      <c r="D9128" s="21">
        <v>610538201209</v>
      </c>
      <c r="E9128" s="21" t="s">
        <v>16</v>
      </c>
      <c r="F9128" s="21">
        <v>20210101</v>
      </c>
      <c r="G9128" s="21" t="s">
        <v>17</v>
      </c>
      <c r="H9128" s="21" t="s">
        <v>305</v>
      </c>
      <c r="I9128" s="21" t="s">
        <v>316</v>
      </c>
      <c r="J9128" s="21">
        <v>1.44</v>
      </c>
      <c r="K9128" s="21" t="s">
        <v>20</v>
      </c>
      <c r="L9128">
        <f t="shared" si="164"/>
        <v>2</v>
      </c>
      <c r="M9128">
        <f>MATCH(H:H,价格表!$B$4:$B$35,0)</f>
        <v>26</v>
      </c>
      <c r="N9128" s="27">
        <f>IF(J9128&lt;=0.3,INDEX(价格表!$B$4:$I$31,M9128,2),IF(AND(J9128&gt;0.3,J9128&lt;=1),INDEX(价格表!$B$4:$I$31,M9128,3),IF(AND(J9128&gt;1,J9128&lt;=2.2),INDEX(价格表!$B$4:$I$31,M9128,4),IF(AND(J9128&gt;2.2,J9128&lt;=3.3),INDEX(价格表!$B$4:$I$31,M9128,5),IF(AND(J9128&gt;3.3,J9128&lt;=4),INDEX(价格表!$B$4:$I$31,M9128,6),IF(AND(J9128&gt;4,J9128&lt;=5.5),INDEX(价格表!$B$4:$I$31,M9128,7),IF(J9128&gt;5.5,2.6+INDEX(价格表!$B$4:$I$31,M9128,8)*L9128)))))))</f>
        <v>2.15</v>
      </c>
    </row>
    <row r="9129" spans="1:14">
      <c r="A9129" s="20">
        <v>4311221340158</v>
      </c>
      <c r="B9129" s="18" t="s">
        <v>16</v>
      </c>
      <c r="C9129" s="21">
        <v>20201222</v>
      </c>
      <c r="D9129" s="21">
        <v>610538201209</v>
      </c>
      <c r="E9129" s="21" t="s">
        <v>16</v>
      </c>
      <c r="F9129" s="21">
        <v>20210101</v>
      </c>
      <c r="G9129" s="21" t="s">
        <v>17</v>
      </c>
      <c r="H9129" s="21" t="s">
        <v>302</v>
      </c>
      <c r="I9129" s="21" t="s">
        <v>303</v>
      </c>
      <c r="J9129" s="21">
        <v>1.45</v>
      </c>
      <c r="K9129" s="21" t="s">
        <v>20</v>
      </c>
      <c r="L9129">
        <f t="shared" si="164"/>
        <v>2</v>
      </c>
      <c r="M9129">
        <f>MATCH(H:H,价格表!$B$4:$B$35,0)</f>
        <v>6</v>
      </c>
      <c r="N9129" s="27">
        <f>IF(J9129&lt;=0.3,INDEX(价格表!$B$4:$I$31,M9129,2),IF(AND(J9129&gt;0.3,J9129&lt;=1),INDEX(价格表!$B$4:$I$31,M9129,3),IF(AND(J9129&gt;1,J9129&lt;=2.2),INDEX(价格表!$B$4:$I$31,M9129,4),IF(AND(J9129&gt;2.2,J9129&lt;=3.3),INDEX(价格表!$B$4:$I$31,M9129,5),IF(AND(J9129&gt;3.3,J9129&lt;=4),INDEX(价格表!$B$4:$I$31,M9129,6),IF(AND(J9129&gt;4,J9129&lt;=5.5),INDEX(价格表!$B$4:$I$31,M9129,7),IF(J9129&gt;5.5,2.6+INDEX(价格表!$B$4:$I$31,M9129,8)*L9129)))))))</f>
        <v>2.95</v>
      </c>
    </row>
    <row r="9130" spans="1:14">
      <c r="A9130" s="20">
        <v>4311221345479</v>
      </c>
      <c r="B9130" s="18" t="s">
        <v>16</v>
      </c>
      <c r="C9130" s="21">
        <v>20201222</v>
      </c>
      <c r="D9130" s="21">
        <v>610538201209</v>
      </c>
      <c r="E9130" s="21" t="s">
        <v>16</v>
      </c>
      <c r="F9130" s="21">
        <v>20210101</v>
      </c>
      <c r="G9130" s="21" t="s">
        <v>17</v>
      </c>
      <c r="H9130" s="21" t="s">
        <v>298</v>
      </c>
      <c r="I9130" s="21" t="s">
        <v>320</v>
      </c>
      <c r="J9130" s="21">
        <v>1.44</v>
      </c>
      <c r="K9130" s="21" t="s">
        <v>20</v>
      </c>
      <c r="L9130">
        <f t="shared" si="164"/>
        <v>2</v>
      </c>
      <c r="M9130">
        <f>MATCH(H:H,价格表!$B$4:$B$35,0)</f>
        <v>29</v>
      </c>
      <c r="N9130" s="27">
        <f>L9130*8+3</f>
        <v>19</v>
      </c>
    </row>
    <row r="9131" spans="1:14">
      <c r="A9131" s="20">
        <v>4311221345484</v>
      </c>
      <c r="B9131" s="18" t="s">
        <v>16</v>
      </c>
      <c r="C9131" s="21">
        <v>20201222</v>
      </c>
      <c r="D9131" s="21">
        <v>610538201209</v>
      </c>
      <c r="E9131" s="21" t="s">
        <v>16</v>
      </c>
      <c r="F9131" s="21">
        <v>20210101</v>
      </c>
      <c r="G9131" s="21" t="s">
        <v>17</v>
      </c>
      <c r="H9131" s="21" t="s">
        <v>298</v>
      </c>
      <c r="I9131" s="21" t="s">
        <v>325</v>
      </c>
      <c r="J9131" s="21">
        <v>1.44</v>
      </c>
      <c r="K9131" s="21" t="s">
        <v>20</v>
      </c>
      <c r="L9131">
        <f t="shared" si="164"/>
        <v>2</v>
      </c>
      <c r="M9131">
        <f>MATCH(H:H,价格表!$B$4:$B$35,0)</f>
        <v>29</v>
      </c>
      <c r="N9131" s="27">
        <f>L9131*8+3</f>
        <v>19</v>
      </c>
    </row>
    <row r="9132" spans="1:14">
      <c r="A9132" s="20">
        <v>4311221346823</v>
      </c>
      <c r="B9132" s="18" t="s">
        <v>16</v>
      </c>
      <c r="C9132" s="21">
        <v>20201222</v>
      </c>
      <c r="D9132" s="21">
        <v>610538201209</v>
      </c>
      <c r="E9132" s="21" t="s">
        <v>16</v>
      </c>
      <c r="F9132" s="21">
        <v>20210101</v>
      </c>
      <c r="G9132" s="21" t="s">
        <v>17</v>
      </c>
      <c r="H9132" s="21" t="s">
        <v>294</v>
      </c>
      <c r="I9132" s="21" t="s">
        <v>295</v>
      </c>
      <c r="J9132" s="21">
        <v>1.64</v>
      </c>
      <c r="K9132" s="21" t="s">
        <v>20</v>
      </c>
      <c r="L9132">
        <f t="shared" si="164"/>
        <v>2</v>
      </c>
      <c r="M9132">
        <f>MATCH(H:H,价格表!$B$4:$B$35,0)</f>
        <v>18</v>
      </c>
      <c r="N9132" s="27">
        <f>IF(J9132&lt;=0.3,INDEX(价格表!$B$4:$I$31,M9132,2),IF(AND(J9132&gt;0.3,J9132&lt;=1),INDEX(价格表!$B$4:$I$31,M9132,3),IF(AND(J9132&gt;1,J9132&lt;=2.2),INDEX(价格表!$B$4:$I$31,M9132,4),IF(AND(J9132&gt;2.2,J9132&lt;=3.3),INDEX(价格表!$B$4:$I$31,M9132,5),IF(AND(J9132&gt;3.3,J9132&lt;=4),INDEX(价格表!$B$4:$I$31,M9132,6),IF(AND(J9132&gt;4,J9132&lt;=5.5),INDEX(价格表!$B$4:$I$31,M9132,7),IF(J9132&gt;5.5,2.6+INDEX(价格表!$B$4:$I$31,M9132,8)*L9132)))))))</f>
        <v>3.25</v>
      </c>
    </row>
    <row r="9133" spans="1:14">
      <c r="A9133" s="20">
        <v>4311221346827</v>
      </c>
      <c r="B9133" s="18" t="s">
        <v>16</v>
      </c>
      <c r="C9133" s="21">
        <v>20201222</v>
      </c>
      <c r="D9133" s="21">
        <v>610538201209</v>
      </c>
      <c r="E9133" s="21" t="s">
        <v>16</v>
      </c>
      <c r="F9133" s="21">
        <v>20210101</v>
      </c>
      <c r="G9133" s="21" t="s">
        <v>17</v>
      </c>
      <c r="H9133" s="21" t="s">
        <v>294</v>
      </c>
      <c r="I9133" s="21" t="s">
        <v>295</v>
      </c>
      <c r="J9133" s="21">
        <v>1.44</v>
      </c>
      <c r="K9133" s="21" t="s">
        <v>20</v>
      </c>
      <c r="L9133">
        <f t="shared" si="164"/>
        <v>2</v>
      </c>
      <c r="M9133">
        <f>MATCH(H:H,价格表!$B$4:$B$35,0)</f>
        <v>18</v>
      </c>
      <c r="N9133" s="27">
        <f>IF(J9133&lt;=0.3,INDEX(价格表!$B$4:$I$31,M9133,2),IF(AND(J9133&gt;0.3,J9133&lt;=1),INDEX(价格表!$B$4:$I$31,M9133,3),IF(AND(J9133&gt;1,J9133&lt;=2.2),INDEX(价格表!$B$4:$I$31,M9133,4),IF(AND(J9133&gt;2.2,J9133&lt;=3.3),INDEX(价格表!$B$4:$I$31,M9133,5),IF(AND(J9133&gt;3.3,J9133&lt;=4),INDEX(价格表!$B$4:$I$31,M9133,6),IF(AND(J9133&gt;4,J9133&lt;=5.5),INDEX(价格表!$B$4:$I$31,M9133,7),IF(J9133&gt;5.5,2.6+INDEX(价格表!$B$4:$I$31,M9133,8)*L9133)))))))</f>
        <v>3.25</v>
      </c>
    </row>
    <row r="9134" spans="1:14">
      <c r="A9134" s="20">
        <v>4311221348096</v>
      </c>
      <c r="B9134" s="18" t="s">
        <v>16</v>
      </c>
      <c r="C9134" s="21">
        <v>20201222</v>
      </c>
      <c r="D9134" s="21">
        <v>610538201209</v>
      </c>
      <c r="E9134" s="21" t="s">
        <v>16</v>
      </c>
      <c r="F9134" s="21">
        <v>20210101</v>
      </c>
      <c r="G9134" s="21" t="s">
        <v>17</v>
      </c>
      <c r="H9134" s="21" t="s">
        <v>298</v>
      </c>
      <c r="I9134" s="21" t="s">
        <v>313</v>
      </c>
      <c r="J9134" s="21">
        <v>1.44</v>
      </c>
      <c r="K9134" s="21" t="s">
        <v>20</v>
      </c>
      <c r="L9134">
        <f t="shared" si="164"/>
        <v>2</v>
      </c>
      <c r="M9134">
        <f>MATCH(H:H,价格表!$B$4:$B$35,0)</f>
        <v>29</v>
      </c>
      <c r="N9134" s="27">
        <f>L9134*5+3</f>
        <v>13</v>
      </c>
    </row>
    <row r="9135" spans="1:14">
      <c r="A9135" s="20">
        <v>4311221349339</v>
      </c>
      <c r="B9135" s="18" t="s">
        <v>16</v>
      </c>
      <c r="C9135" s="21">
        <v>20201222</v>
      </c>
      <c r="D9135" s="21">
        <v>610538201209</v>
      </c>
      <c r="E9135" s="21" t="s">
        <v>16</v>
      </c>
      <c r="F9135" s="21">
        <v>20210101</v>
      </c>
      <c r="G9135" s="21" t="s">
        <v>17</v>
      </c>
      <c r="H9135" s="21" t="s">
        <v>302</v>
      </c>
      <c r="I9135" s="21" t="s">
        <v>303</v>
      </c>
      <c r="J9135" s="21">
        <v>1.44</v>
      </c>
      <c r="K9135" s="21" t="s">
        <v>20</v>
      </c>
      <c r="L9135">
        <f t="shared" si="164"/>
        <v>2</v>
      </c>
      <c r="M9135">
        <f>MATCH(H:H,价格表!$B$4:$B$35,0)</f>
        <v>6</v>
      </c>
      <c r="N9135" s="27">
        <f>IF(J9135&lt;=0.3,INDEX(价格表!$B$4:$I$31,M9135,2),IF(AND(J9135&gt;0.3,J9135&lt;=1),INDEX(价格表!$B$4:$I$31,M9135,3),IF(AND(J9135&gt;1,J9135&lt;=2.2),INDEX(价格表!$B$4:$I$31,M9135,4),IF(AND(J9135&gt;2.2,J9135&lt;=3.3),INDEX(价格表!$B$4:$I$31,M9135,5),IF(AND(J9135&gt;3.3,J9135&lt;=4),INDEX(价格表!$B$4:$I$31,M9135,6),IF(AND(J9135&gt;4,J9135&lt;=5.5),INDEX(价格表!$B$4:$I$31,M9135,7),IF(J9135&gt;5.5,2.6+INDEX(价格表!$B$4:$I$31,M9135,8)*L9135)))))))</f>
        <v>2.95</v>
      </c>
    </row>
    <row r="9136" spans="1:14">
      <c r="A9136" s="20">
        <v>4311221349455</v>
      </c>
      <c r="B9136" s="18" t="s">
        <v>16</v>
      </c>
      <c r="C9136" s="21">
        <v>20201222</v>
      </c>
      <c r="D9136" s="21">
        <v>610538201209</v>
      </c>
      <c r="E9136" s="21" t="s">
        <v>16</v>
      </c>
      <c r="F9136" s="21">
        <v>20210101</v>
      </c>
      <c r="G9136" s="21" t="s">
        <v>17</v>
      </c>
      <c r="H9136" s="21" t="s">
        <v>302</v>
      </c>
      <c r="I9136" s="21" t="s">
        <v>303</v>
      </c>
      <c r="J9136" s="21">
        <v>2.42</v>
      </c>
      <c r="K9136" s="21" t="s">
        <v>20</v>
      </c>
      <c r="L9136">
        <f t="shared" si="164"/>
        <v>3</v>
      </c>
      <c r="M9136">
        <f>MATCH(H:H,价格表!$B$4:$B$35,0)</f>
        <v>6</v>
      </c>
      <c r="N9136" s="27">
        <f>IF(J9136&lt;=0.3,INDEX(价格表!$B$4:$I$31,M9136,2),IF(AND(J9136&gt;0.3,J9136&lt;=1),INDEX(价格表!$B$4:$I$31,M9136,3),IF(AND(J9136&gt;1,J9136&lt;=2.2),INDEX(价格表!$B$4:$I$31,M9136,4),IF(AND(J9136&gt;2.2,J9136&lt;=3.3),INDEX(价格表!$B$4:$I$31,M9136,5),IF(AND(J9136&gt;3.3,J9136&lt;=4),INDEX(价格表!$B$4:$I$31,M9136,6),IF(AND(J9136&gt;4,J9136&lt;=5.5),INDEX(价格表!$B$4:$I$31,M9136,7),IF(J9136&gt;5.5,2.6+INDEX(价格表!$B$4:$I$31,M9136,8)*L9136)))))))</f>
        <v>3.3</v>
      </c>
    </row>
    <row r="9137" spans="1:14">
      <c r="A9137" s="20">
        <v>4311221353053</v>
      </c>
      <c r="B9137" s="18" t="s">
        <v>16</v>
      </c>
      <c r="C9137" s="21">
        <v>20201222</v>
      </c>
      <c r="D9137" s="21">
        <v>610538201209</v>
      </c>
      <c r="E9137" s="21" t="s">
        <v>16</v>
      </c>
      <c r="F9137" s="21">
        <v>20210101</v>
      </c>
      <c r="G9137" s="21" t="s">
        <v>17</v>
      </c>
      <c r="H9137" s="21" t="s">
        <v>296</v>
      </c>
      <c r="I9137" s="21" t="s">
        <v>297</v>
      </c>
      <c r="J9137" s="21">
        <v>1.44</v>
      </c>
      <c r="K9137" s="21" t="s">
        <v>20</v>
      </c>
      <c r="L9137">
        <f t="shared" si="164"/>
        <v>2</v>
      </c>
      <c r="M9137">
        <f>MATCH(H:H,价格表!$B$4:$B$35,0)</f>
        <v>8</v>
      </c>
      <c r="N9137" s="27">
        <f>IF(J9137&lt;=0.3,INDEX(价格表!$B$4:$I$31,M9137,2),IF(AND(J9137&gt;0.3,J9137&lt;=1),INDEX(价格表!$B$4:$I$31,M9137,3),IF(AND(J9137&gt;1,J9137&lt;=2.2),INDEX(价格表!$B$4:$I$31,M9137,4),IF(AND(J9137&gt;2.2,J9137&lt;=3.3),INDEX(价格表!$B$4:$I$31,M9137,5),IF(AND(J9137&gt;3.3,J9137&lt;=4),INDEX(价格表!$B$4:$I$31,M9137,6),IF(AND(J9137&gt;4,J9137&lt;=5.5),INDEX(价格表!$B$4:$I$31,M9137,7),IF(J9137&gt;5.5,2.6+INDEX(价格表!$B$4:$I$31,M9137,8)*L9137)))))))</f>
        <v>2.95</v>
      </c>
    </row>
    <row r="9138" spans="1:14">
      <c r="A9138" s="20">
        <v>4311221353514</v>
      </c>
      <c r="B9138" s="18" t="s">
        <v>16</v>
      </c>
      <c r="C9138" s="21">
        <v>20201222</v>
      </c>
      <c r="D9138" s="21">
        <v>610538201209</v>
      </c>
      <c r="E9138" s="21" t="s">
        <v>16</v>
      </c>
      <c r="F9138" s="21">
        <v>20210101</v>
      </c>
      <c r="G9138" s="21" t="s">
        <v>17</v>
      </c>
      <c r="H9138" s="21" t="s">
        <v>294</v>
      </c>
      <c r="I9138" s="21" t="s">
        <v>295</v>
      </c>
      <c r="J9138" s="21">
        <v>1.47</v>
      </c>
      <c r="K9138" s="21" t="s">
        <v>20</v>
      </c>
      <c r="L9138">
        <f t="shared" si="164"/>
        <v>2</v>
      </c>
      <c r="M9138">
        <f>MATCH(H:H,价格表!$B$4:$B$35,0)</f>
        <v>18</v>
      </c>
      <c r="N9138" s="27">
        <f>IF(J9138&lt;=0.3,INDEX(价格表!$B$4:$I$31,M9138,2),IF(AND(J9138&gt;0.3,J9138&lt;=1),INDEX(价格表!$B$4:$I$31,M9138,3),IF(AND(J9138&gt;1,J9138&lt;=2.2),INDEX(价格表!$B$4:$I$31,M9138,4),IF(AND(J9138&gt;2.2,J9138&lt;=3.3),INDEX(价格表!$B$4:$I$31,M9138,5),IF(AND(J9138&gt;3.3,J9138&lt;=4),INDEX(价格表!$B$4:$I$31,M9138,6),IF(AND(J9138&gt;4,J9138&lt;=5.5),INDEX(价格表!$B$4:$I$31,M9138,7),IF(J9138&gt;5.5,2.6+INDEX(价格表!$B$4:$I$31,M9138,8)*L9138)))))))</f>
        <v>3.25</v>
      </c>
    </row>
    <row r="9139" spans="1:14">
      <c r="A9139" s="20">
        <v>4311221353517</v>
      </c>
      <c r="B9139" s="18" t="s">
        <v>16</v>
      </c>
      <c r="C9139" s="21">
        <v>20201222</v>
      </c>
      <c r="D9139" s="21">
        <v>610538201209</v>
      </c>
      <c r="E9139" s="21" t="s">
        <v>16</v>
      </c>
      <c r="F9139" s="21">
        <v>20210101</v>
      </c>
      <c r="G9139" s="21" t="s">
        <v>17</v>
      </c>
      <c r="H9139" s="21" t="s">
        <v>308</v>
      </c>
      <c r="I9139" s="21" t="s">
        <v>315</v>
      </c>
      <c r="J9139" s="21">
        <v>1.44</v>
      </c>
      <c r="K9139" s="21" t="s">
        <v>20</v>
      </c>
      <c r="L9139">
        <f t="shared" si="164"/>
        <v>2</v>
      </c>
      <c r="M9139">
        <f>MATCH(H:H,价格表!$B$4:$B$35,0)</f>
        <v>27</v>
      </c>
      <c r="N9139" s="27">
        <f>IF(J9139&lt;=0.3,INDEX(价格表!$B$4:$I$31,M9139,2),IF(AND(J9139&gt;0.3,J9139&lt;=1),INDEX(价格表!$B$4:$I$31,M9139,3),IF(AND(J9139&gt;1,J9139&lt;=2.2),INDEX(价格表!$B$4:$I$31,M9139,4),IF(AND(J9139&gt;2.2,J9139&lt;=3.3),INDEX(价格表!$B$4:$I$31,M9139,5),IF(AND(J9139&gt;3.3,J9139&lt;=4),INDEX(价格表!$B$4:$I$31,M9139,6),IF(AND(J9139&gt;4,J9139&lt;=5.5),INDEX(价格表!$B$4:$I$31,M9139,7),IF(J9139&gt;5.5,2.6+INDEX(价格表!$B$4:$I$31,M9139,8)*L9139)))))))</f>
        <v>2.15</v>
      </c>
    </row>
    <row r="9140" spans="1:14">
      <c r="A9140" s="20">
        <v>4311221355307</v>
      </c>
      <c r="B9140" s="18" t="s">
        <v>16</v>
      </c>
      <c r="C9140" s="21">
        <v>20201222</v>
      </c>
      <c r="D9140" s="21">
        <v>610538201209</v>
      </c>
      <c r="E9140" s="21" t="s">
        <v>16</v>
      </c>
      <c r="F9140" s="21">
        <v>20210101</v>
      </c>
      <c r="G9140" s="21" t="s">
        <v>17</v>
      </c>
      <c r="H9140" s="21" t="s">
        <v>302</v>
      </c>
      <c r="I9140" s="21" t="s">
        <v>303</v>
      </c>
      <c r="J9140" s="21">
        <v>1.44</v>
      </c>
      <c r="K9140" s="21" t="s">
        <v>20</v>
      </c>
      <c r="L9140">
        <f t="shared" si="164"/>
        <v>2</v>
      </c>
      <c r="M9140">
        <f>MATCH(H:H,价格表!$B$4:$B$35,0)</f>
        <v>6</v>
      </c>
      <c r="N9140" s="27">
        <f>IF(J9140&lt;=0.3,INDEX(价格表!$B$4:$I$31,M9140,2),IF(AND(J9140&gt;0.3,J9140&lt;=1),INDEX(价格表!$B$4:$I$31,M9140,3),IF(AND(J9140&gt;1,J9140&lt;=2.2),INDEX(价格表!$B$4:$I$31,M9140,4),IF(AND(J9140&gt;2.2,J9140&lt;=3.3),INDEX(价格表!$B$4:$I$31,M9140,5),IF(AND(J9140&gt;3.3,J9140&lt;=4),INDEX(价格表!$B$4:$I$31,M9140,6),IF(AND(J9140&gt;4,J9140&lt;=5.5),INDEX(价格表!$B$4:$I$31,M9140,7),IF(J9140&gt;5.5,2.6+INDEX(价格表!$B$4:$I$31,M9140,8)*L9140)))))))</f>
        <v>2.95</v>
      </c>
    </row>
    <row r="9141" spans="1:14">
      <c r="A9141" s="20">
        <v>4311221355353</v>
      </c>
      <c r="B9141" s="18" t="s">
        <v>16</v>
      </c>
      <c r="C9141" s="21">
        <v>20201222</v>
      </c>
      <c r="D9141" s="21">
        <v>610538201209</v>
      </c>
      <c r="E9141" s="21" t="s">
        <v>16</v>
      </c>
      <c r="F9141" s="21">
        <v>20210101</v>
      </c>
      <c r="G9141" s="21" t="s">
        <v>17</v>
      </c>
      <c r="H9141" s="21" t="s">
        <v>305</v>
      </c>
      <c r="I9141" s="21" t="s">
        <v>316</v>
      </c>
      <c r="J9141" s="21">
        <v>1.46</v>
      </c>
      <c r="K9141" s="21" t="s">
        <v>20</v>
      </c>
      <c r="L9141">
        <f t="shared" si="164"/>
        <v>2</v>
      </c>
      <c r="M9141">
        <f>MATCH(H:H,价格表!$B$4:$B$35,0)</f>
        <v>26</v>
      </c>
      <c r="N9141" s="27">
        <f>IF(J9141&lt;=0.3,INDEX(价格表!$B$4:$I$31,M9141,2),IF(AND(J9141&gt;0.3,J9141&lt;=1),INDEX(价格表!$B$4:$I$31,M9141,3),IF(AND(J9141&gt;1,J9141&lt;=2.2),INDEX(价格表!$B$4:$I$31,M9141,4),IF(AND(J9141&gt;2.2,J9141&lt;=3.3),INDEX(价格表!$B$4:$I$31,M9141,5),IF(AND(J9141&gt;3.3,J9141&lt;=4),INDEX(价格表!$B$4:$I$31,M9141,6),IF(AND(J9141&gt;4,J9141&lt;=5.5),INDEX(价格表!$B$4:$I$31,M9141,7),IF(J9141&gt;5.5,2.6+INDEX(价格表!$B$4:$I$31,M9141,8)*L9141)))))))</f>
        <v>2.15</v>
      </c>
    </row>
    <row r="9142" spans="1:14">
      <c r="A9142" s="20">
        <v>4311221355355</v>
      </c>
      <c r="B9142" s="18" t="s">
        <v>16</v>
      </c>
      <c r="C9142" s="21">
        <v>20201222</v>
      </c>
      <c r="D9142" s="21">
        <v>610538201209</v>
      </c>
      <c r="E9142" s="21" t="s">
        <v>16</v>
      </c>
      <c r="F9142" s="21">
        <v>20210101</v>
      </c>
      <c r="G9142" s="21" t="s">
        <v>17</v>
      </c>
      <c r="H9142" s="21" t="s">
        <v>305</v>
      </c>
      <c r="I9142" s="21" t="s">
        <v>337</v>
      </c>
      <c r="J9142" s="21">
        <v>2.8</v>
      </c>
      <c r="K9142" s="21" t="s">
        <v>20</v>
      </c>
      <c r="L9142">
        <f t="shared" si="164"/>
        <v>3</v>
      </c>
      <c r="M9142">
        <f>MATCH(H:H,价格表!$B$4:$B$35,0)</f>
        <v>26</v>
      </c>
      <c r="N9142" s="27">
        <f>IF(J9142&lt;=0.3,INDEX(价格表!$B$4:$I$31,M9142,2),IF(AND(J9142&gt;0.3,J9142&lt;=1),INDEX(价格表!$B$4:$I$31,M9142,3),IF(AND(J9142&gt;1,J9142&lt;=2.2),INDEX(价格表!$B$4:$I$31,M9142,4),IF(AND(J9142&gt;2.2,J9142&lt;=3.3),INDEX(价格表!$B$4:$I$31,M9142,5),IF(AND(J9142&gt;3.3,J9142&lt;=4),INDEX(价格表!$B$4:$I$31,M9142,6),IF(AND(J9142&gt;4,J9142&lt;=5.5),INDEX(价格表!$B$4:$I$31,M9142,7),IF(J9142&gt;5.5,2.6+INDEX(价格表!$B$4:$I$31,M9142,8)*L9142)))))))</f>
        <v>2.5</v>
      </c>
    </row>
    <row r="9143" spans="1:14">
      <c r="A9143" s="20">
        <v>4311221355357</v>
      </c>
      <c r="B9143" s="18" t="s">
        <v>16</v>
      </c>
      <c r="C9143" s="21">
        <v>20201222</v>
      </c>
      <c r="D9143" s="21">
        <v>610538201209</v>
      </c>
      <c r="E9143" s="21" t="s">
        <v>16</v>
      </c>
      <c r="F9143" s="21">
        <v>20210101</v>
      </c>
      <c r="G9143" s="21" t="s">
        <v>17</v>
      </c>
      <c r="H9143" s="21" t="s">
        <v>298</v>
      </c>
      <c r="I9143" s="21" t="s">
        <v>304</v>
      </c>
      <c r="J9143" s="21">
        <v>1.53</v>
      </c>
      <c r="K9143" s="21" t="s">
        <v>20</v>
      </c>
      <c r="L9143">
        <f t="shared" si="164"/>
        <v>2</v>
      </c>
      <c r="M9143">
        <f>MATCH(H:H,价格表!$B$4:$B$35,0)</f>
        <v>29</v>
      </c>
      <c r="N9143" s="27">
        <f>L9143*8+3</f>
        <v>19</v>
      </c>
    </row>
    <row r="9144" spans="1:14">
      <c r="A9144" s="20">
        <v>4311221355752</v>
      </c>
      <c r="B9144" s="18" t="s">
        <v>16</v>
      </c>
      <c r="C9144" s="21">
        <v>20201222</v>
      </c>
      <c r="D9144" s="21">
        <v>610538201209</v>
      </c>
      <c r="E9144" s="21" t="s">
        <v>16</v>
      </c>
      <c r="F9144" s="21">
        <v>20210101</v>
      </c>
      <c r="G9144" s="21" t="s">
        <v>17</v>
      </c>
      <c r="H9144" s="21" t="s">
        <v>302</v>
      </c>
      <c r="I9144" s="21" t="s">
        <v>303</v>
      </c>
      <c r="J9144" s="21">
        <v>1.44</v>
      </c>
      <c r="K9144" s="21" t="s">
        <v>20</v>
      </c>
      <c r="L9144">
        <f t="shared" si="164"/>
        <v>2</v>
      </c>
      <c r="M9144">
        <f>MATCH(H:H,价格表!$B$4:$B$35,0)</f>
        <v>6</v>
      </c>
      <c r="N9144" s="27">
        <f>IF(J9144&lt;=0.3,INDEX(价格表!$B$4:$I$31,M9144,2),IF(AND(J9144&gt;0.3,J9144&lt;=1),INDEX(价格表!$B$4:$I$31,M9144,3),IF(AND(J9144&gt;1,J9144&lt;=2.2),INDEX(价格表!$B$4:$I$31,M9144,4),IF(AND(J9144&gt;2.2,J9144&lt;=3.3),INDEX(价格表!$B$4:$I$31,M9144,5),IF(AND(J9144&gt;3.3,J9144&lt;=4),INDEX(价格表!$B$4:$I$31,M9144,6),IF(AND(J9144&gt;4,J9144&lt;=5.5),INDEX(价格表!$B$4:$I$31,M9144,7),IF(J9144&gt;5.5,2.6+INDEX(价格表!$B$4:$I$31,M9144,8)*L9144)))))))</f>
        <v>2.95</v>
      </c>
    </row>
    <row r="9145" spans="1:14">
      <c r="A9145" s="20">
        <v>4311221357473</v>
      </c>
      <c r="B9145" s="18" t="s">
        <v>16</v>
      </c>
      <c r="C9145" s="21">
        <v>20201222</v>
      </c>
      <c r="D9145" s="21">
        <v>610538201209</v>
      </c>
      <c r="E9145" s="21" t="s">
        <v>16</v>
      </c>
      <c r="F9145" s="21">
        <v>20210101</v>
      </c>
      <c r="G9145" s="21" t="s">
        <v>17</v>
      </c>
      <c r="H9145" s="21" t="s">
        <v>296</v>
      </c>
      <c r="I9145" s="21" t="s">
        <v>297</v>
      </c>
      <c r="J9145" s="21">
        <v>1.44</v>
      </c>
      <c r="K9145" s="21" t="s">
        <v>20</v>
      </c>
      <c r="L9145">
        <f t="shared" si="164"/>
        <v>2</v>
      </c>
      <c r="M9145">
        <f>MATCH(H:H,价格表!$B$4:$B$35,0)</f>
        <v>8</v>
      </c>
      <c r="N9145" s="27">
        <f>IF(J9145&lt;=0.3,INDEX(价格表!$B$4:$I$31,M9145,2),IF(AND(J9145&gt;0.3,J9145&lt;=1),INDEX(价格表!$B$4:$I$31,M9145,3),IF(AND(J9145&gt;1,J9145&lt;=2.2),INDEX(价格表!$B$4:$I$31,M9145,4),IF(AND(J9145&gt;2.2,J9145&lt;=3.3),INDEX(价格表!$B$4:$I$31,M9145,5),IF(AND(J9145&gt;3.3,J9145&lt;=4),INDEX(价格表!$B$4:$I$31,M9145,6),IF(AND(J9145&gt;4,J9145&lt;=5.5),INDEX(价格表!$B$4:$I$31,M9145,7),IF(J9145&gt;5.5,2.6+INDEX(价格表!$B$4:$I$31,M9145,8)*L9145)))))))</f>
        <v>2.95</v>
      </c>
    </row>
    <row r="9146" spans="1:14">
      <c r="A9146" s="20">
        <v>4311221357478</v>
      </c>
      <c r="B9146" s="18" t="s">
        <v>16</v>
      </c>
      <c r="C9146" s="21">
        <v>20201222</v>
      </c>
      <c r="D9146" s="21">
        <v>610538201209</v>
      </c>
      <c r="E9146" s="21" t="s">
        <v>16</v>
      </c>
      <c r="F9146" s="21">
        <v>20210101</v>
      </c>
      <c r="G9146" s="21" t="s">
        <v>17</v>
      </c>
      <c r="H9146" s="21" t="s">
        <v>298</v>
      </c>
      <c r="I9146" s="21" t="s">
        <v>301</v>
      </c>
      <c r="J9146" s="21">
        <v>2.38</v>
      </c>
      <c r="K9146" s="21" t="s">
        <v>20</v>
      </c>
      <c r="L9146">
        <f t="shared" si="164"/>
        <v>3</v>
      </c>
      <c r="M9146">
        <f>MATCH(H:H,价格表!$B$4:$B$35,0)</f>
        <v>29</v>
      </c>
      <c r="N9146" s="27">
        <f>L9146*8+3</f>
        <v>27</v>
      </c>
    </row>
    <row r="9147" spans="1:14">
      <c r="A9147" s="20">
        <v>4311221360902</v>
      </c>
      <c r="B9147" s="18" t="s">
        <v>16</v>
      </c>
      <c r="C9147" s="21">
        <v>20201222</v>
      </c>
      <c r="D9147" s="21">
        <v>610538201209</v>
      </c>
      <c r="E9147" s="21" t="s">
        <v>16</v>
      </c>
      <c r="F9147" s="21">
        <v>20210101</v>
      </c>
      <c r="G9147" s="21" t="s">
        <v>17</v>
      </c>
      <c r="H9147" s="21" t="s">
        <v>298</v>
      </c>
      <c r="I9147" s="21" t="s">
        <v>313</v>
      </c>
      <c r="J9147" s="21">
        <v>1.44</v>
      </c>
      <c r="K9147" s="21" t="s">
        <v>20</v>
      </c>
      <c r="L9147">
        <f t="shared" si="164"/>
        <v>2</v>
      </c>
      <c r="M9147">
        <f>MATCH(H:H,价格表!$B$4:$B$35,0)</f>
        <v>29</v>
      </c>
      <c r="N9147" s="27">
        <f>L9147*5+3</f>
        <v>13</v>
      </c>
    </row>
    <row r="9148" spans="1:14">
      <c r="A9148" s="20">
        <v>4311221360905</v>
      </c>
      <c r="B9148" s="18" t="s">
        <v>16</v>
      </c>
      <c r="C9148" s="21">
        <v>20201222</v>
      </c>
      <c r="D9148" s="21">
        <v>610538201209</v>
      </c>
      <c r="E9148" s="21" t="s">
        <v>16</v>
      </c>
      <c r="F9148" s="21">
        <v>20210101</v>
      </c>
      <c r="G9148" s="21" t="s">
        <v>17</v>
      </c>
      <c r="H9148" s="21" t="s">
        <v>308</v>
      </c>
      <c r="I9148" s="21" t="s">
        <v>315</v>
      </c>
      <c r="J9148" s="21">
        <v>1.44</v>
      </c>
      <c r="K9148" s="21" t="s">
        <v>20</v>
      </c>
      <c r="L9148">
        <f t="shared" si="164"/>
        <v>2</v>
      </c>
      <c r="M9148">
        <f>MATCH(H:H,价格表!$B$4:$B$35,0)</f>
        <v>27</v>
      </c>
      <c r="N9148" s="27">
        <f>IF(J9148&lt;=0.3,INDEX(价格表!$B$4:$I$31,M9148,2),IF(AND(J9148&gt;0.3,J9148&lt;=1),INDEX(价格表!$B$4:$I$31,M9148,3),IF(AND(J9148&gt;1,J9148&lt;=2.2),INDEX(价格表!$B$4:$I$31,M9148,4),IF(AND(J9148&gt;2.2,J9148&lt;=3.3),INDEX(价格表!$B$4:$I$31,M9148,5),IF(AND(J9148&gt;3.3,J9148&lt;=4),INDEX(价格表!$B$4:$I$31,M9148,6),IF(AND(J9148&gt;4,J9148&lt;=5.5),INDEX(价格表!$B$4:$I$31,M9148,7),IF(J9148&gt;5.5,2.6+INDEX(价格表!$B$4:$I$31,M9148,8)*L9148)))))))</f>
        <v>2.15</v>
      </c>
    </row>
    <row r="9149" spans="1:14">
      <c r="A9149" s="20">
        <v>4311221362360</v>
      </c>
      <c r="B9149" s="18" t="s">
        <v>16</v>
      </c>
      <c r="C9149" s="21">
        <v>20201222</v>
      </c>
      <c r="D9149" s="21">
        <v>610538201209</v>
      </c>
      <c r="E9149" s="21" t="s">
        <v>16</v>
      </c>
      <c r="F9149" s="21">
        <v>20210101</v>
      </c>
      <c r="G9149" s="21" t="s">
        <v>17</v>
      </c>
      <c r="H9149" s="21" t="s">
        <v>302</v>
      </c>
      <c r="I9149" s="21" t="s">
        <v>303</v>
      </c>
      <c r="J9149" s="21">
        <v>1.44</v>
      </c>
      <c r="K9149" s="21" t="s">
        <v>20</v>
      </c>
      <c r="L9149">
        <f t="shared" si="164"/>
        <v>2</v>
      </c>
      <c r="M9149">
        <f>MATCH(H:H,价格表!$B$4:$B$35,0)</f>
        <v>6</v>
      </c>
      <c r="N9149" s="27">
        <f>IF(J9149&lt;=0.3,INDEX(价格表!$B$4:$I$31,M9149,2),IF(AND(J9149&gt;0.3,J9149&lt;=1),INDEX(价格表!$B$4:$I$31,M9149,3),IF(AND(J9149&gt;1,J9149&lt;=2.2),INDEX(价格表!$B$4:$I$31,M9149,4),IF(AND(J9149&gt;2.2,J9149&lt;=3.3),INDEX(价格表!$B$4:$I$31,M9149,5),IF(AND(J9149&gt;3.3,J9149&lt;=4),INDEX(价格表!$B$4:$I$31,M9149,6),IF(AND(J9149&gt;4,J9149&lt;=5.5),INDEX(价格表!$B$4:$I$31,M9149,7),IF(J9149&gt;5.5,2.6+INDEX(价格表!$B$4:$I$31,M9149,8)*L9149)))))))</f>
        <v>2.95</v>
      </c>
    </row>
    <row r="9150" spans="1:14">
      <c r="A9150" s="20">
        <v>4311221363251</v>
      </c>
      <c r="B9150" s="18" t="s">
        <v>16</v>
      </c>
      <c r="C9150" s="21">
        <v>20201222</v>
      </c>
      <c r="D9150" s="21">
        <v>610538201209</v>
      </c>
      <c r="E9150" s="21" t="s">
        <v>16</v>
      </c>
      <c r="F9150" s="21">
        <v>20210101</v>
      </c>
      <c r="G9150" s="21" t="s">
        <v>17</v>
      </c>
      <c r="H9150" s="21" t="s">
        <v>298</v>
      </c>
      <c r="I9150" s="21" t="s">
        <v>325</v>
      </c>
      <c r="J9150" s="21">
        <v>1.44</v>
      </c>
      <c r="K9150" s="21" t="s">
        <v>20</v>
      </c>
      <c r="L9150">
        <f t="shared" si="164"/>
        <v>2</v>
      </c>
      <c r="M9150">
        <f>MATCH(H:H,价格表!$B$4:$B$35,0)</f>
        <v>29</v>
      </c>
      <c r="N9150" s="27">
        <f>L9150*8+3</f>
        <v>19</v>
      </c>
    </row>
    <row r="9151" spans="1:14">
      <c r="A9151" s="20">
        <v>4311221363625</v>
      </c>
      <c r="B9151" s="18" t="s">
        <v>16</v>
      </c>
      <c r="C9151" s="21">
        <v>20201222</v>
      </c>
      <c r="D9151" s="21">
        <v>610538201209</v>
      </c>
      <c r="E9151" s="21" t="s">
        <v>16</v>
      </c>
      <c r="F9151" s="21">
        <v>20210101</v>
      </c>
      <c r="G9151" s="21" t="s">
        <v>17</v>
      </c>
      <c r="H9151" s="21" t="s">
        <v>308</v>
      </c>
      <c r="I9151" s="21" t="s">
        <v>315</v>
      </c>
      <c r="J9151" s="21">
        <v>1.48</v>
      </c>
      <c r="K9151" s="21" t="s">
        <v>20</v>
      </c>
      <c r="L9151">
        <f t="shared" si="164"/>
        <v>2</v>
      </c>
      <c r="M9151">
        <f>MATCH(H:H,价格表!$B$4:$B$35,0)</f>
        <v>27</v>
      </c>
      <c r="N9151" s="27">
        <f>IF(J9151&lt;=0.3,INDEX(价格表!$B$4:$I$31,M9151,2),IF(AND(J9151&gt;0.3,J9151&lt;=1),INDEX(价格表!$B$4:$I$31,M9151,3),IF(AND(J9151&gt;1,J9151&lt;=2.2),INDEX(价格表!$B$4:$I$31,M9151,4),IF(AND(J9151&gt;2.2,J9151&lt;=3.3),INDEX(价格表!$B$4:$I$31,M9151,5),IF(AND(J9151&gt;3.3,J9151&lt;=4),INDEX(价格表!$B$4:$I$31,M9151,6),IF(AND(J9151&gt;4,J9151&lt;=5.5),INDEX(价格表!$B$4:$I$31,M9151,7),IF(J9151&gt;5.5,2.6+INDEX(价格表!$B$4:$I$31,M9151,8)*L9151)))))))</f>
        <v>2.15</v>
      </c>
    </row>
    <row r="9152" spans="1:14">
      <c r="A9152" s="20">
        <v>4311221364087</v>
      </c>
      <c r="B9152" s="18" t="s">
        <v>16</v>
      </c>
      <c r="C9152" s="21">
        <v>20201222</v>
      </c>
      <c r="D9152" s="21">
        <v>610538201209</v>
      </c>
      <c r="E9152" s="21" t="s">
        <v>16</v>
      </c>
      <c r="F9152" s="21">
        <v>20210101</v>
      </c>
      <c r="G9152" s="21" t="s">
        <v>17</v>
      </c>
      <c r="H9152" s="21" t="s">
        <v>294</v>
      </c>
      <c r="I9152" s="21" t="s">
        <v>295</v>
      </c>
      <c r="J9152" s="21">
        <v>1.47</v>
      </c>
      <c r="K9152" s="21" t="s">
        <v>20</v>
      </c>
      <c r="L9152">
        <f t="shared" si="164"/>
        <v>2</v>
      </c>
      <c r="M9152">
        <f>MATCH(H:H,价格表!$B$4:$B$35,0)</f>
        <v>18</v>
      </c>
      <c r="N9152" s="27">
        <f>IF(J9152&lt;=0.3,INDEX(价格表!$B$4:$I$31,M9152,2),IF(AND(J9152&gt;0.3,J9152&lt;=1),INDEX(价格表!$B$4:$I$31,M9152,3),IF(AND(J9152&gt;1,J9152&lt;=2.2),INDEX(价格表!$B$4:$I$31,M9152,4),IF(AND(J9152&gt;2.2,J9152&lt;=3.3),INDEX(价格表!$B$4:$I$31,M9152,5),IF(AND(J9152&gt;3.3,J9152&lt;=4),INDEX(价格表!$B$4:$I$31,M9152,6),IF(AND(J9152&gt;4,J9152&lt;=5.5),INDEX(价格表!$B$4:$I$31,M9152,7),IF(J9152&gt;5.5,2.6+INDEX(价格表!$B$4:$I$31,M9152,8)*L9152)))))))</f>
        <v>3.25</v>
      </c>
    </row>
    <row r="9153" spans="1:14">
      <c r="A9153" s="20">
        <v>4311221382795</v>
      </c>
      <c r="B9153" s="18" t="s">
        <v>16</v>
      </c>
      <c r="C9153" s="21">
        <v>20201222</v>
      </c>
      <c r="D9153" s="21">
        <v>610538201209</v>
      </c>
      <c r="E9153" s="21" t="s">
        <v>16</v>
      </c>
      <c r="F9153" s="21">
        <v>20210101</v>
      </c>
      <c r="G9153" s="21" t="s">
        <v>17</v>
      </c>
      <c r="H9153" s="21" t="s">
        <v>302</v>
      </c>
      <c r="I9153" s="21" t="s">
        <v>303</v>
      </c>
      <c r="J9153" s="21">
        <v>1.46</v>
      </c>
      <c r="K9153" s="21" t="s">
        <v>20</v>
      </c>
      <c r="L9153">
        <f t="shared" si="164"/>
        <v>2</v>
      </c>
      <c r="M9153">
        <f>MATCH(H:H,价格表!$B$4:$B$35,0)</f>
        <v>6</v>
      </c>
      <c r="N9153" s="27">
        <f>IF(J9153&lt;=0.3,INDEX(价格表!$B$4:$I$31,M9153,2),IF(AND(J9153&gt;0.3,J9153&lt;=1),INDEX(价格表!$B$4:$I$31,M9153,3),IF(AND(J9153&gt;1,J9153&lt;=2.2),INDEX(价格表!$B$4:$I$31,M9153,4),IF(AND(J9153&gt;2.2,J9153&lt;=3.3),INDEX(价格表!$B$4:$I$31,M9153,5),IF(AND(J9153&gt;3.3,J9153&lt;=4),INDEX(价格表!$B$4:$I$31,M9153,6),IF(AND(J9153&gt;4,J9153&lt;=5.5),INDEX(价格表!$B$4:$I$31,M9153,7),IF(J9153&gt;5.5,2.6+INDEX(价格表!$B$4:$I$31,M9153,8)*L9153)))))))</f>
        <v>2.95</v>
      </c>
    </row>
    <row r="9154" spans="1:14">
      <c r="A9154" s="20">
        <v>4311221382797</v>
      </c>
      <c r="B9154" s="18" t="s">
        <v>16</v>
      </c>
      <c r="C9154" s="21">
        <v>20201222</v>
      </c>
      <c r="D9154" s="21">
        <v>610538201209</v>
      </c>
      <c r="E9154" s="21" t="s">
        <v>16</v>
      </c>
      <c r="F9154" s="21">
        <v>20210101</v>
      </c>
      <c r="G9154" s="21" t="s">
        <v>17</v>
      </c>
      <c r="H9154" s="21" t="s">
        <v>305</v>
      </c>
      <c r="I9154" s="21" t="s">
        <v>316</v>
      </c>
      <c r="J9154" s="21">
        <v>1.44</v>
      </c>
      <c r="K9154" s="21" t="s">
        <v>20</v>
      </c>
      <c r="L9154">
        <f t="shared" si="164"/>
        <v>2</v>
      </c>
      <c r="M9154">
        <f>MATCH(H:H,价格表!$B$4:$B$35,0)</f>
        <v>26</v>
      </c>
      <c r="N9154" s="27">
        <f>IF(J9154&lt;=0.3,INDEX(价格表!$B$4:$I$31,M9154,2),IF(AND(J9154&gt;0.3,J9154&lt;=1),INDEX(价格表!$B$4:$I$31,M9154,3),IF(AND(J9154&gt;1,J9154&lt;=2.2),INDEX(价格表!$B$4:$I$31,M9154,4),IF(AND(J9154&gt;2.2,J9154&lt;=3.3),INDEX(价格表!$B$4:$I$31,M9154,5),IF(AND(J9154&gt;3.3,J9154&lt;=4),INDEX(价格表!$B$4:$I$31,M9154,6),IF(AND(J9154&gt;4,J9154&lt;=5.5),INDEX(价格表!$B$4:$I$31,M9154,7),IF(J9154&gt;5.5,2.6+INDEX(价格表!$B$4:$I$31,M9154,8)*L9154)))))))</f>
        <v>2.15</v>
      </c>
    </row>
    <row r="9155" spans="1:14">
      <c r="A9155" s="20">
        <v>4311221384112</v>
      </c>
      <c r="B9155" s="18" t="s">
        <v>16</v>
      </c>
      <c r="C9155" s="21">
        <v>20201222</v>
      </c>
      <c r="D9155" s="21">
        <v>610538201209</v>
      </c>
      <c r="E9155" s="21" t="s">
        <v>16</v>
      </c>
      <c r="F9155" s="21">
        <v>20210101</v>
      </c>
      <c r="G9155" s="21" t="s">
        <v>17</v>
      </c>
      <c r="H9155" s="21" t="s">
        <v>305</v>
      </c>
      <c r="I9155" s="21" t="s">
        <v>316</v>
      </c>
      <c r="J9155" s="21">
        <v>1.46</v>
      </c>
      <c r="K9155" s="21" t="s">
        <v>20</v>
      </c>
      <c r="L9155">
        <f t="shared" si="164"/>
        <v>2</v>
      </c>
      <c r="M9155">
        <f>MATCH(H:H,价格表!$B$4:$B$35,0)</f>
        <v>26</v>
      </c>
      <c r="N9155" s="27">
        <f>IF(J9155&lt;=0.3,INDEX(价格表!$B$4:$I$31,M9155,2),IF(AND(J9155&gt;0.3,J9155&lt;=1),INDEX(价格表!$B$4:$I$31,M9155,3),IF(AND(J9155&gt;1,J9155&lt;=2.2),INDEX(价格表!$B$4:$I$31,M9155,4),IF(AND(J9155&gt;2.2,J9155&lt;=3.3),INDEX(价格表!$B$4:$I$31,M9155,5),IF(AND(J9155&gt;3.3,J9155&lt;=4),INDEX(价格表!$B$4:$I$31,M9155,6),IF(AND(J9155&gt;4,J9155&lt;=5.5),INDEX(价格表!$B$4:$I$31,M9155,7),IF(J9155&gt;5.5,2.6+INDEX(价格表!$B$4:$I$31,M9155,8)*L9155)))))))</f>
        <v>2.15</v>
      </c>
    </row>
    <row r="9156" spans="1:14">
      <c r="A9156" s="20">
        <v>4311221384115</v>
      </c>
      <c r="B9156" s="18" t="s">
        <v>16</v>
      </c>
      <c r="C9156" s="21">
        <v>20201222</v>
      </c>
      <c r="D9156" s="21">
        <v>610538201209</v>
      </c>
      <c r="E9156" s="21" t="s">
        <v>16</v>
      </c>
      <c r="F9156" s="21">
        <v>20210101</v>
      </c>
      <c r="G9156" s="21" t="s">
        <v>17</v>
      </c>
      <c r="H9156" s="21" t="s">
        <v>294</v>
      </c>
      <c r="I9156" s="21" t="s">
        <v>295</v>
      </c>
      <c r="J9156" s="21">
        <v>1.52</v>
      </c>
      <c r="K9156" s="21" t="s">
        <v>20</v>
      </c>
      <c r="L9156">
        <f t="shared" ref="L9156:L9219" si="165">ROUNDUP(J9156,0)</f>
        <v>2</v>
      </c>
      <c r="M9156">
        <f>MATCH(H:H,价格表!$B$4:$B$35,0)</f>
        <v>18</v>
      </c>
      <c r="N9156" s="27">
        <f>IF(J9156&lt;=0.3,INDEX(价格表!$B$4:$I$31,M9156,2),IF(AND(J9156&gt;0.3,J9156&lt;=1),INDEX(价格表!$B$4:$I$31,M9156,3),IF(AND(J9156&gt;1,J9156&lt;=2.2),INDEX(价格表!$B$4:$I$31,M9156,4),IF(AND(J9156&gt;2.2,J9156&lt;=3.3),INDEX(价格表!$B$4:$I$31,M9156,5),IF(AND(J9156&gt;3.3,J9156&lt;=4),INDEX(价格表!$B$4:$I$31,M9156,6),IF(AND(J9156&gt;4,J9156&lt;=5.5),INDEX(价格表!$B$4:$I$31,M9156,7),IF(J9156&gt;5.5,2.6+INDEX(价格表!$B$4:$I$31,M9156,8)*L9156)))))))</f>
        <v>3.25</v>
      </c>
    </row>
    <row r="9157" spans="1:14">
      <c r="A9157" s="20">
        <v>4311221384573</v>
      </c>
      <c r="B9157" s="18" t="s">
        <v>16</v>
      </c>
      <c r="C9157" s="21">
        <v>20201222</v>
      </c>
      <c r="D9157" s="21">
        <v>610538201209</v>
      </c>
      <c r="E9157" s="21" t="s">
        <v>16</v>
      </c>
      <c r="F9157" s="21">
        <v>20210101</v>
      </c>
      <c r="G9157" s="21" t="s">
        <v>17</v>
      </c>
      <c r="H9157" s="21" t="s">
        <v>294</v>
      </c>
      <c r="I9157" s="21" t="s">
        <v>295</v>
      </c>
      <c r="J9157" s="21">
        <v>1.49</v>
      </c>
      <c r="K9157" s="21" t="s">
        <v>20</v>
      </c>
      <c r="L9157">
        <f t="shared" si="165"/>
        <v>2</v>
      </c>
      <c r="M9157">
        <f>MATCH(H:H,价格表!$B$4:$B$35,0)</f>
        <v>18</v>
      </c>
      <c r="N9157" s="27">
        <f>IF(J9157&lt;=0.3,INDEX(价格表!$B$4:$I$31,M9157,2),IF(AND(J9157&gt;0.3,J9157&lt;=1),INDEX(价格表!$B$4:$I$31,M9157,3),IF(AND(J9157&gt;1,J9157&lt;=2.2),INDEX(价格表!$B$4:$I$31,M9157,4),IF(AND(J9157&gt;2.2,J9157&lt;=3.3),INDEX(价格表!$B$4:$I$31,M9157,5),IF(AND(J9157&gt;3.3,J9157&lt;=4),INDEX(价格表!$B$4:$I$31,M9157,6),IF(AND(J9157&gt;4,J9157&lt;=5.5),INDEX(价格表!$B$4:$I$31,M9157,7),IF(J9157&gt;5.5,2.6+INDEX(价格表!$B$4:$I$31,M9157,8)*L9157)))))))</f>
        <v>3.25</v>
      </c>
    </row>
    <row r="9158" spans="1:14">
      <c r="A9158" s="20">
        <v>4311221384577</v>
      </c>
      <c r="B9158" s="18" t="s">
        <v>16</v>
      </c>
      <c r="C9158" s="21">
        <v>20201222</v>
      </c>
      <c r="D9158" s="21">
        <v>610538201209</v>
      </c>
      <c r="E9158" s="21" t="s">
        <v>16</v>
      </c>
      <c r="F9158" s="21">
        <v>20210101</v>
      </c>
      <c r="G9158" s="21" t="s">
        <v>17</v>
      </c>
      <c r="H9158" s="21" t="s">
        <v>298</v>
      </c>
      <c r="I9158" s="21" t="s">
        <v>325</v>
      </c>
      <c r="J9158" s="21">
        <v>1.44</v>
      </c>
      <c r="K9158" s="21" t="s">
        <v>20</v>
      </c>
      <c r="L9158">
        <f t="shared" si="165"/>
        <v>2</v>
      </c>
      <c r="M9158">
        <f>MATCH(H:H,价格表!$B$4:$B$35,0)</f>
        <v>29</v>
      </c>
      <c r="N9158" s="27">
        <f>L9158*8+3</f>
        <v>19</v>
      </c>
    </row>
    <row r="9159" spans="1:14">
      <c r="A9159" s="20">
        <v>4311221384579</v>
      </c>
      <c r="B9159" s="18" t="s">
        <v>16</v>
      </c>
      <c r="C9159" s="21">
        <v>20201222</v>
      </c>
      <c r="D9159" s="21">
        <v>610538201209</v>
      </c>
      <c r="E9159" s="21" t="s">
        <v>16</v>
      </c>
      <c r="F9159" s="21">
        <v>20210101</v>
      </c>
      <c r="G9159" s="21" t="s">
        <v>17</v>
      </c>
      <c r="H9159" s="21" t="s">
        <v>302</v>
      </c>
      <c r="I9159" s="21" t="s">
        <v>303</v>
      </c>
      <c r="J9159" s="21">
        <v>1.44</v>
      </c>
      <c r="K9159" s="21" t="s">
        <v>20</v>
      </c>
      <c r="L9159">
        <f t="shared" si="165"/>
        <v>2</v>
      </c>
      <c r="M9159">
        <f>MATCH(H:H,价格表!$B$4:$B$35,0)</f>
        <v>6</v>
      </c>
      <c r="N9159" s="27">
        <f>IF(J9159&lt;=0.3,INDEX(价格表!$B$4:$I$31,M9159,2),IF(AND(J9159&gt;0.3,J9159&lt;=1),INDEX(价格表!$B$4:$I$31,M9159,3),IF(AND(J9159&gt;1,J9159&lt;=2.2),INDEX(价格表!$B$4:$I$31,M9159,4),IF(AND(J9159&gt;2.2,J9159&lt;=3.3),INDEX(价格表!$B$4:$I$31,M9159,5),IF(AND(J9159&gt;3.3,J9159&lt;=4),INDEX(价格表!$B$4:$I$31,M9159,6),IF(AND(J9159&gt;4,J9159&lt;=5.5),INDEX(价格表!$B$4:$I$31,M9159,7),IF(J9159&gt;5.5,2.6+INDEX(价格表!$B$4:$I$31,M9159,8)*L9159)))))))</f>
        <v>2.95</v>
      </c>
    </row>
    <row r="9160" spans="1:14">
      <c r="A9160" s="20">
        <v>4311221385152</v>
      </c>
      <c r="B9160" s="18" t="s">
        <v>16</v>
      </c>
      <c r="C9160" s="21">
        <v>20201222</v>
      </c>
      <c r="D9160" s="21">
        <v>610538201209</v>
      </c>
      <c r="E9160" s="21" t="s">
        <v>16</v>
      </c>
      <c r="F9160" s="21">
        <v>20210101</v>
      </c>
      <c r="G9160" s="21" t="s">
        <v>17</v>
      </c>
      <c r="H9160" s="21" t="s">
        <v>302</v>
      </c>
      <c r="I9160" s="21" t="s">
        <v>303</v>
      </c>
      <c r="J9160" s="21">
        <v>1.44</v>
      </c>
      <c r="K9160" s="21" t="s">
        <v>20</v>
      </c>
      <c r="L9160">
        <f t="shared" si="165"/>
        <v>2</v>
      </c>
      <c r="M9160">
        <f>MATCH(H:H,价格表!$B$4:$B$35,0)</f>
        <v>6</v>
      </c>
      <c r="N9160" s="27">
        <f>IF(J9160&lt;=0.3,INDEX(价格表!$B$4:$I$31,M9160,2),IF(AND(J9160&gt;0.3,J9160&lt;=1),INDEX(价格表!$B$4:$I$31,M9160,3),IF(AND(J9160&gt;1,J9160&lt;=2.2),INDEX(价格表!$B$4:$I$31,M9160,4),IF(AND(J9160&gt;2.2,J9160&lt;=3.3),INDEX(价格表!$B$4:$I$31,M9160,5),IF(AND(J9160&gt;3.3,J9160&lt;=4),INDEX(价格表!$B$4:$I$31,M9160,6),IF(AND(J9160&gt;4,J9160&lt;=5.5),INDEX(价格表!$B$4:$I$31,M9160,7),IF(J9160&gt;5.5,2.6+INDEX(价格表!$B$4:$I$31,M9160,8)*L9160)))))))</f>
        <v>2.95</v>
      </c>
    </row>
    <row r="9161" spans="1:14">
      <c r="A9161" s="20">
        <v>4311221385156</v>
      </c>
      <c r="B9161" s="18" t="s">
        <v>16</v>
      </c>
      <c r="C9161" s="21">
        <v>20201222</v>
      </c>
      <c r="D9161" s="21">
        <v>610538201209</v>
      </c>
      <c r="E9161" s="21" t="s">
        <v>16</v>
      </c>
      <c r="F9161" s="21">
        <v>20210101</v>
      </c>
      <c r="G9161" s="21" t="s">
        <v>17</v>
      </c>
      <c r="H9161" s="21" t="s">
        <v>294</v>
      </c>
      <c r="I9161" s="21" t="s">
        <v>295</v>
      </c>
      <c r="J9161" s="21">
        <v>1.44</v>
      </c>
      <c r="K9161" s="21" t="s">
        <v>20</v>
      </c>
      <c r="L9161">
        <f t="shared" si="165"/>
        <v>2</v>
      </c>
      <c r="M9161">
        <f>MATCH(H:H,价格表!$B$4:$B$35,0)</f>
        <v>18</v>
      </c>
      <c r="N9161" s="27">
        <f>IF(J9161&lt;=0.3,INDEX(价格表!$B$4:$I$31,M9161,2),IF(AND(J9161&gt;0.3,J9161&lt;=1),INDEX(价格表!$B$4:$I$31,M9161,3),IF(AND(J9161&gt;1,J9161&lt;=2.2),INDEX(价格表!$B$4:$I$31,M9161,4),IF(AND(J9161&gt;2.2,J9161&lt;=3.3),INDEX(价格表!$B$4:$I$31,M9161,5),IF(AND(J9161&gt;3.3,J9161&lt;=4),INDEX(价格表!$B$4:$I$31,M9161,6),IF(AND(J9161&gt;4,J9161&lt;=5.5),INDEX(价格表!$B$4:$I$31,M9161,7),IF(J9161&gt;5.5,2.6+INDEX(价格表!$B$4:$I$31,M9161,8)*L9161)))))))</f>
        <v>3.25</v>
      </c>
    </row>
    <row r="9162" spans="1:14">
      <c r="A9162" s="20">
        <v>4311221389678</v>
      </c>
      <c r="B9162" s="18" t="s">
        <v>16</v>
      </c>
      <c r="C9162" s="21">
        <v>20201222</v>
      </c>
      <c r="D9162" s="21">
        <v>610538201209</v>
      </c>
      <c r="E9162" s="21" t="s">
        <v>16</v>
      </c>
      <c r="F9162" s="21">
        <v>20210101</v>
      </c>
      <c r="G9162" s="21" t="s">
        <v>17</v>
      </c>
      <c r="H9162" s="21" t="s">
        <v>294</v>
      </c>
      <c r="I9162" s="21" t="s">
        <v>295</v>
      </c>
      <c r="J9162" s="21">
        <v>1.45</v>
      </c>
      <c r="K9162" s="21" t="s">
        <v>20</v>
      </c>
      <c r="L9162">
        <f t="shared" si="165"/>
        <v>2</v>
      </c>
      <c r="M9162">
        <f>MATCH(H:H,价格表!$B$4:$B$35,0)</f>
        <v>18</v>
      </c>
      <c r="N9162" s="27">
        <f>IF(J9162&lt;=0.3,INDEX(价格表!$B$4:$I$31,M9162,2),IF(AND(J9162&gt;0.3,J9162&lt;=1),INDEX(价格表!$B$4:$I$31,M9162,3),IF(AND(J9162&gt;1,J9162&lt;=2.2),INDEX(价格表!$B$4:$I$31,M9162,4),IF(AND(J9162&gt;2.2,J9162&lt;=3.3),INDEX(价格表!$B$4:$I$31,M9162,5),IF(AND(J9162&gt;3.3,J9162&lt;=4),INDEX(价格表!$B$4:$I$31,M9162,6),IF(AND(J9162&gt;4,J9162&lt;=5.5),INDEX(价格表!$B$4:$I$31,M9162,7),IF(J9162&gt;5.5,2.6+INDEX(价格表!$B$4:$I$31,M9162,8)*L9162)))))))</f>
        <v>3.25</v>
      </c>
    </row>
    <row r="9163" spans="1:14">
      <c r="A9163" s="20">
        <v>4311221393082</v>
      </c>
      <c r="B9163" s="18" t="s">
        <v>16</v>
      </c>
      <c r="C9163" s="21">
        <v>20201222</v>
      </c>
      <c r="D9163" s="21">
        <v>610538201209</v>
      </c>
      <c r="E9163" s="21" t="s">
        <v>16</v>
      </c>
      <c r="F9163" s="21">
        <v>20210101</v>
      </c>
      <c r="G9163" s="21" t="s">
        <v>17</v>
      </c>
      <c r="H9163" s="21" t="s">
        <v>298</v>
      </c>
      <c r="I9163" s="21" t="s">
        <v>300</v>
      </c>
      <c r="J9163" s="21">
        <v>1.46</v>
      </c>
      <c r="K9163" s="21" t="s">
        <v>20</v>
      </c>
      <c r="L9163">
        <f t="shared" si="165"/>
        <v>2</v>
      </c>
      <c r="M9163">
        <f>MATCH(H:H,价格表!$B$4:$B$35,0)</f>
        <v>29</v>
      </c>
      <c r="N9163" s="27">
        <f t="shared" ref="N9163:N9167" si="166">L9163*5+3</f>
        <v>13</v>
      </c>
    </row>
    <row r="9164" spans="1:14">
      <c r="A9164" s="20">
        <v>4311221397734</v>
      </c>
      <c r="B9164" s="18" t="s">
        <v>16</v>
      </c>
      <c r="C9164" s="21">
        <v>20201222</v>
      </c>
      <c r="D9164" s="21">
        <v>610538201209</v>
      </c>
      <c r="E9164" s="21" t="s">
        <v>16</v>
      </c>
      <c r="F9164" s="21">
        <v>20210101</v>
      </c>
      <c r="G9164" s="21" t="s">
        <v>17</v>
      </c>
      <c r="H9164" s="21" t="s">
        <v>302</v>
      </c>
      <c r="I9164" s="21" t="s">
        <v>303</v>
      </c>
      <c r="J9164" s="21">
        <v>1.5</v>
      </c>
      <c r="K9164" s="21" t="s">
        <v>20</v>
      </c>
      <c r="L9164">
        <f t="shared" si="165"/>
        <v>2</v>
      </c>
      <c r="M9164">
        <f>MATCH(H:H,价格表!$B$4:$B$35,0)</f>
        <v>6</v>
      </c>
      <c r="N9164" s="27">
        <f>IF(J9164&lt;=0.3,INDEX(价格表!$B$4:$I$31,M9164,2),IF(AND(J9164&gt;0.3,J9164&lt;=1),INDEX(价格表!$B$4:$I$31,M9164,3),IF(AND(J9164&gt;1,J9164&lt;=2.2),INDEX(价格表!$B$4:$I$31,M9164,4),IF(AND(J9164&gt;2.2,J9164&lt;=3.3),INDEX(价格表!$B$4:$I$31,M9164,5),IF(AND(J9164&gt;3.3,J9164&lt;=4),INDEX(价格表!$B$4:$I$31,M9164,6),IF(AND(J9164&gt;4,J9164&lt;=5.5),INDEX(价格表!$B$4:$I$31,M9164,7),IF(J9164&gt;5.5,2.6+INDEX(价格表!$B$4:$I$31,M9164,8)*L9164)))))))</f>
        <v>2.95</v>
      </c>
    </row>
    <row r="9165" spans="1:14">
      <c r="A9165" s="20">
        <v>4311221398130</v>
      </c>
      <c r="B9165" s="18" t="s">
        <v>16</v>
      </c>
      <c r="C9165" s="21">
        <v>20201222</v>
      </c>
      <c r="D9165" s="21">
        <v>610538201209</v>
      </c>
      <c r="E9165" s="21" t="s">
        <v>16</v>
      </c>
      <c r="F9165" s="21">
        <v>20210101</v>
      </c>
      <c r="G9165" s="21" t="s">
        <v>17</v>
      </c>
      <c r="H9165" s="21" t="s">
        <v>294</v>
      </c>
      <c r="I9165" s="21" t="s">
        <v>295</v>
      </c>
      <c r="J9165" s="21">
        <v>1.44</v>
      </c>
      <c r="K9165" s="21" t="s">
        <v>20</v>
      </c>
      <c r="L9165">
        <f t="shared" si="165"/>
        <v>2</v>
      </c>
      <c r="M9165">
        <f>MATCH(H:H,价格表!$B$4:$B$35,0)</f>
        <v>18</v>
      </c>
      <c r="N9165" s="27">
        <f>IF(J9165&lt;=0.3,INDEX(价格表!$B$4:$I$31,M9165,2),IF(AND(J9165&gt;0.3,J9165&lt;=1),INDEX(价格表!$B$4:$I$31,M9165,3),IF(AND(J9165&gt;1,J9165&lt;=2.2),INDEX(价格表!$B$4:$I$31,M9165,4),IF(AND(J9165&gt;2.2,J9165&lt;=3.3),INDEX(价格表!$B$4:$I$31,M9165,5),IF(AND(J9165&gt;3.3,J9165&lt;=4),INDEX(价格表!$B$4:$I$31,M9165,6),IF(AND(J9165&gt;4,J9165&lt;=5.5),INDEX(价格表!$B$4:$I$31,M9165,7),IF(J9165&gt;5.5,2.6+INDEX(价格表!$B$4:$I$31,M9165,8)*L9165)))))))</f>
        <v>3.25</v>
      </c>
    </row>
    <row r="9166" spans="1:14">
      <c r="A9166" s="20">
        <v>4311221398136</v>
      </c>
      <c r="B9166" s="18" t="s">
        <v>16</v>
      </c>
      <c r="C9166" s="21">
        <v>20201222</v>
      </c>
      <c r="D9166" s="21">
        <v>610538201209</v>
      </c>
      <c r="E9166" s="21" t="s">
        <v>16</v>
      </c>
      <c r="F9166" s="21">
        <v>20210101</v>
      </c>
      <c r="G9166" s="21" t="s">
        <v>17</v>
      </c>
      <c r="H9166" s="21" t="s">
        <v>298</v>
      </c>
      <c r="I9166" s="21" t="s">
        <v>300</v>
      </c>
      <c r="J9166" s="21">
        <v>1.44</v>
      </c>
      <c r="K9166" s="21" t="s">
        <v>20</v>
      </c>
      <c r="L9166">
        <f t="shared" si="165"/>
        <v>2</v>
      </c>
      <c r="M9166">
        <f>MATCH(H:H,价格表!$B$4:$B$35,0)</f>
        <v>29</v>
      </c>
      <c r="N9166" s="27">
        <f t="shared" si="166"/>
        <v>13</v>
      </c>
    </row>
    <row r="9167" spans="1:14">
      <c r="A9167" s="20">
        <v>4311221398171</v>
      </c>
      <c r="B9167" s="18" t="s">
        <v>16</v>
      </c>
      <c r="C9167" s="21">
        <v>20201222</v>
      </c>
      <c r="D9167" s="21">
        <v>610538201209</v>
      </c>
      <c r="E9167" s="21" t="s">
        <v>16</v>
      </c>
      <c r="F9167" s="21">
        <v>20210101</v>
      </c>
      <c r="G9167" s="21" t="s">
        <v>17</v>
      </c>
      <c r="H9167" s="21" t="s">
        <v>298</v>
      </c>
      <c r="I9167" s="21" t="s">
        <v>313</v>
      </c>
      <c r="J9167" s="21">
        <v>1.44</v>
      </c>
      <c r="K9167" s="21" t="s">
        <v>20</v>
      </c>
      <c r="L9167">
        <f t="shared" si="165"/>
        <v>2</v>
      </c>
      <c r="M9167">
        <f>MATCH(H:H,价格表!$B$4:$B$35,0)</f>
        <v>29</v>
      </c>
      <c r="N9167" s="27">
        <f t="shared" si="166"/>
        <v>13</v>
      </c>
    </row>
    <row r="9168" spans="1:14">
      <c r="A9168" s="20">
        <v>4311221399029</v>
      </c>
      <c r="B9168" s="18" t="s">
        <v>16</v>
      </c>
      <c r="C9168" s="21">
        <v>20201222</v>
      </c>
      <c r="D9168" s="21">
        <v>610538201209</v>
      </c>
      <c r="E9168" s="21" t="s">
        <v>16</v>
      </c>
      <c r="F9168" s="21">
        <v>20210101</v>
      </c>
      <c r="G9168" s="21" t="s">
        <v>17</v>
      </c>
      <c r="H9168" s="21" t="s">
        <v>302</v>
      </c>
      <c r="I9168" s="21" t="s">
        <v>303</v>
      </c>
      <c r="J9168" s="21">
        <v>1.44</v>
      </c>
      <c r="K9168" s="21" t="s">
        <v>20</v>
      </c>
      <c r="L9168">
        <f t="shared" si="165"/>
        <v>2</v>
      </c>
      <c r="M9168">
        <f>MATCH(H:H,价格表!$B$4:$B$35,0)</f>
        <v>6</v>
      </c>
      <c r="N9168" s="27">
        <f>IF(J9168&lt;=0.3,INDEX(价格表!$B$4:$I$31,M9168,2),IF(AND(J9168&gt;0.3,J9168&lt;=1),INDEX(价格表!$B$4:$I$31,M9168,3),IF(AND(J9168&gt;1,J9168&lt;=2.2),INDEX(价格表!$B$4:$I$31,M9168,4),IF(AND(J9168&gt;2.2,J9168&lt;=3.3),INDEX(价格表!$B$4:$I$31,M9168,5),IF(AND(J9168&gt;3.3,J9168&lt;=4),INDEX(价格表!$B$4:$I$31,M9168,6),IF(AND(J9168&gt;4,J9168&lt;=5.5),INDEX(价格表!$B$4:$I$31,M9168,7),IF(J9168&gt;5.5,2.6+INDEX(价格表!$B$4:$I$31,M9168,8)*L9168)))))))</f>
        <v>2.95</v>
      </c>
    </row>
    <row r="9169" spans="1:14">
      <c r="A9169" s="20">
        <v>4311221399858</v>
      </c>
      <c r="B9169" s="18" t="s">
        <v>16</v>
      </c>
      <c r="C9169" s="21">
        <v>20201222</v>
      </c>
      <c r="D9169" s="21">
        <v>610538201209</v>
      </c>
      <c r="E9169" s="21" t="s">
        <v>16</v>
      </c>
      <c r="F9169" s="21">
        <v>20210101</v>
      </c>
      <c r="G9169" s="21" t="s">
        <v>17</v>
      </c>
      <c r="H9169" s="21" t="s">
        <v>302</v>
      </c>
      <c r="I9169" s="21" t="s">
        <v>303</v>
      </c>
      <c r="J9169" s="21">
        <v>1.44</v>
      </c>
      <c r="K9169" s="21" t="s">
        <v>20</v>
      </c>
      <c r="L9169">
        <f t="shared" si="165"/>
        <v>2</v>
      </c>
      <c r="M9169">
        <f>MATCH(H:H,价格表!$B$4:$B$35,0)</f>
        <v>6</v>
      </c>
      <c r="N9169" s="27">
        <f>IF(J9169&lt;=0.3,INDEX(价格表!$B$4:$I$31,M9169,2),IF(AND(J9169&gt;0.3,J9169&lt;=1),INDEX(价格表!$B$4:$I$31,M9169,3),IF(AND(J9169&gt;1,J9169&lt;=2.2),INDEX(价格表!$B$4:$I$31,M9169,4),IF(AND(J9169&gt;2.2,J9169&lt;=3.3),INDEX(价格表!$B$4:$I$31,M9169,5),IF(AND(J9169&gt;3.3,J9169&lt;=4),INDEX(价格表!$B$4:$I$31,M9169,6),IF(AND(J9169&gt;4,J9169&lt;=5.5),INDEX(价格表!$B$4:$I$31,M9169,7),IF(J9169&gt;5.5,2.6+INDEX(价格表!$B$4:$I$31,M9169,8)*L9169)))))))</f>
        <v>2.95</v>
      </c>
    </row>
    <row r="9170" spans="1:14">
      <c r="A9170" s="20">
        <v>4311221399861</v>
      </c>
      <c r="B9170" s="18" t="s">
        <v>16</v>
      </c>
      <c r="C9170" s="21">
        <v>20201222</v>
      </c>
      <c r="D9170" s="21">
        <v>610538201209</v>
      </c>
      <c r="E9170" s="21" t="s">
        <v>16</v>
      </c>
      <c r="F9170" s="21">
        <v>20210101</v>
      </c>
      <c r="G9170" s="21" t="s">
        <v>17</v>
      </c>
      <c r="H9170" s="21" t="s">
        <v>305</v>
      </c>
      <c r="I9170" s="21" t="s">
        <v>337</v>
      </c>
      <c r="J9170" s="21">
        <v>1.44</v>
      </c>
      <c r="K9170" s="21" t="s">
        <v>20</v>
      </c>
      <c r="L9170">
        <f t="shared" si="165"/>
        <v>2</v>
      </c>
      <c r="M9170">
        <f>MATCH(H:H,价格表!$B$4:$B$35,0)</f>
        <v>26</v>
      </c>
      <c r="N9170" s="27">
        <f>IF(J9170&lt;=0.3,INDEX(价格表!$B$4:$I$31,M9170,2),IF(AND(J9170&gt;0.3,J9170&lt;=1),INDEX(价格表!$B$4:$I$31,M9170,3),IF(AND(J9170&gt;1,J9170&lt;=2.2),INDEX(价格表!$B$4:$I$31,M9170,4),IF(AND(J9170&gt;2.2,J9170&lt;=3.3),INDEX(价格表!$B$4:$I$31,M9170,5),IF(AND(J9170&gt;3.3,J9170&lt;=4),INDEX(价格表!$B$4:$I$31,M9170,6),IF(AND(J9170&gt;4,J9170&lt;=5.5),INDEX(价格表!$B$4:$I$31,M9170,7),IF(J9170&gt;5.5,2.6+INDEX(价格表!$B$4:$I$31,M9170,8)*L9170)))))))</f>
        <v>2.15</v>
      </c>
    </row>
    <row r="9171" spans="1:14">
      <c r="A9171" s="20">
        <v>4311221399865</v>
      </c>
      <c r="B9171" s="18" t="s">
        <v>16</v>
      </c>
      <c r="C9171" s="21">
        <v>20201222</v>
      </c>
      <c r="D9171" s="21">
        <v>610538201209</v>
      </c>
      <c r="E9171" s="21" t="s">
        <v>16</v>
      </c>
      <c r="F9171" s="21">
        <v>20210101</v>
      </c>
      <c r="G9171" s="21" t="s">
        <v>17</v>
      </c>
      <c r="H9171" s="21" t="s">
        <v>302</v>
      </c>
      <c r="I9171" s="21" t="s">
        <v>303</v>
      </c>
      <c r="J9171" s="21">
        <v>1.44</v>
      </c>
      <c r="K9171" s="21" t="s">
        <v>20</v>
      </c>
      <c r="L9171">
        <f t="shared" si="165"/>
        <v>2</v>
      </c>
      <c r="M9171">
        <f>MATCH(H:H,价格表!$B$4:$B$35,0)</f>
        <v>6</v>
      </c>
      <c r="N9171" s="27">
        <f>IF(J9171&lt;=0.3,INDEX(价格表!$B$4:$I$31,M9171,2),IF(AND(J9171&gt;0.3,J9171&lt;=1),INDEX(价格表!$B$4:$I$31,M9171,3),IF(AND(J9171&gt;1,J9171&lt;=2.2),INDEX(价格表!$B$4:$I$31,M9171,4),IF(AND(J9171&gt;2.2,J9171&lt;=3.3),INDEX(价格表!$B$4:$I$31,M9171,5),IF(AND(J9171&gt;3.3,J9171&lt;=4),INDEX(价格表!$B$4:$I$31,M9171,6),IF(AND(J9171&gt;4,J9171&lt;=5.5),INDEX(价格表!$B$4:$I$31,M9171,7),IF(J9171&gt;5.5,2.6+INDEX(价格表!$B$4:$I$31,M9171,8)*L9171)))))))</f>
        <v>2.95</v>
      </c>
    </row>
    <row r="9172" spans="1:14">
      <c r="A9172" s="20">
        <v>4311221400430</v>
      </c>
      <c r="B9172" s="18" t="s">
        <v>16</v>
      </c>
      <c r="C9172" s="21">
        <v>20201222</v>
      </c>
      <c r="D9172" s="21">
        <v>610538201209</v>
      </c>
      <c r="E9172" s="21" t="s">
        <v>16</v>
      </c>
      <c r="F9172" s="21">
        <v>20210101</v>
      </c>
      <c r="G9172" s="21" t="s">
        <v>17</v>
      </c>
      <c r="H9172" s="21" t="s">
        <v>308</v>
      </c>
      <c r="I9172" s="21" t="s">
        <v>315</v>
      </c>
      <c r="J9172" s="21">
        <v>1.44</v>
      </c>
      <c r="K9172" s="21" t="s">
        <v>20</v>
      </c>
      <c r="L9172">
        <f t="shared" si="165"/>
        <v>2</v>
      </c>
      <c r="M9172">
        <f>MATCH(H:H,价格表!$B$4:$B$35,0)</f>
        <v>27</v>
      </c>
      <c r="N9172" s="27">
        <f>IF(J9172&lt;=0.3,INDEX(价格表!$B$4:$I$31,M9172,2),IF(AND(J9172&gt;0.3,J9172&lt;=1),INDEX(价格表!$B$4:$I$31,M9172,3),IF(AND(J9172&gt;1,J9172&lt;=2.2),INDEX(价格表!$B$4:$I$31,M9172,4),IF(AND(J9172&gt;2.2,J9172&lt;=3.3),INDEX(价格表!$B$4:$I$31,M9172,5),IF(AND(J9172&gt;3.3,J9172&lt;=4),INDEX(价格表!$B$4:$I$31,M9172,6),IF(AND(J9172&gt;4,J9172&lt;=5.5),INDEX(价格表!$B$4:$I$31,M9172,7),IF(J9172&gt;5.5,2.6+INDEX(价格表!$B$4:$I$31,M9172,8)*L9172)))))))</f>
        <v>2.15</v>
      </c>
    </row>
    <row r="9173" spans="1:14">
      <c r="A9173" s="20">
        <v>4311221400707</v>
      </c>
      <c r="B9173" s="18" t="s">
        <v>16</v>
      </c>
      <c r="C9173" s="21">
        <v>20201222</v>
      </c>
      <c r="D9173" s="21">
        <v>610538201209</v>
      </c>
      <c r="E9173" s="21" t="s">
        <v>16</v>
      </c>
      <c r="F9173" s="21">
        <v>20210101</v>
      </c>
      <c r="G9173" s="21" t="s">
        <v>17</v>
      </c>
      <c r="H9173" s="21" t="s">
        <v>305</v>
      </c>
      <c r="I9173" s="21" t="s">
        <v>316</v>
      </c>
      <c r="J9173" s="21">
        <v>1.54</v>
      </c>
      <c r="K9173" s="21" t="s">
        <v>20</v>
      </c>
      <c r="L9173">
        <f t="shared" si="165"/>
        <v>2</v>
      </c>
      <c r="M9173">
        <f>MATCH(H:H,价格表!$B$4:$B$35,0)</f>
        <v>26</v>
      </c>
      <c r="N9173" s="27">
        <f>IF(J9173&lt;=0.3,INDEX(价格表!$B$4:$I$31,M9173,2),IF(AND(J9173&gt;0.3,J9173&lt;=1),INDEX(价格表!$B$4:$I$31,M9173,3),IF(AND(J9173&gt;1,J9173&lt;=2.2),INDEX(价格表!$B$4:$I$31,M9173,4),IF(AND(J9173&gt;2.2,J9173&lt;=3.3),INDEX(价格表!$B$4:$I$31,M9173,5),IF(AND(J9173&gt;3.3,J9173&lt;=4),INDEX(价格表!$B$4:$I$31,M9173,6),IF(AND(J9173&gt;4,J9173&lt;=5.5),INDEX(价格表!$B$4:$I$31,M9173,7),IF(J9173&gt;5.5,2.6+INDEX(价格表!$B$4:$I$31,M9173,8)*L9173)))))))</f>
        <v>2.15</v>
      </c>
    </row>
    <row r="9174" spans="1:14">
      <c r="A9174" s="20">
        <v>4311221403964</v>
      </c>
      <c r="B9174" s="18" t="s">
        <v>16</v>
      </c>
      <c r="C9174" s="21">
        <v>20201222</v>
      </c>
      <c r="D9174" s="21">
        <v>610538201209</v>
      </c>
      <c r="E9174" s="21" t="s">
        <v>16</v>
      </c>
      <c r="F9174" s="21">
        <v>20210101</v>
      </c>
      <c r="G9174" s="21" t="s">
        <v>17</v>
      </c>
      <c r="H9174" s="21" t="s">
        <v>294</v>
      </c>
      <c r="I9174" s="21" t="s">
        <v>295</v>
      </c>
      <c r="J9174" s="21">
        <v>1.1</v>
      </c>
      <c r="K9174" s="21" t="s">
        <v>20</v>
      </c>
      <c r="L9174">
        <f t="shared" si="165"/>
        <v>2</v>
      </c>
      <c r="M9174">
        <f>MATCH(H:H,价格表!$B$4:$B$35,0)</f>
        <v>18</v>
      </c>
      <c r="N9174" s="27">
        <f>IF(J9174&lt;=0.3,INDEX(价格表!$B$4:$I$31,M9174,2),IF(AND(J9174&gt;0.3,J9174&lt;=1),INDEX(价格表!$B$4:$I$31,M9174,3),IF(AND(J9174&gt;1,J9174&lt;=2.2),INDEX(价格表!$B$4:$I$31,M9174,4),IF(AND(J9174&gt;2.2,J9174&lt;=3.3),INDEX(价格表!$B$4:$I$31,M9174,5),IF(AND(J9174&gt;3.3,J9174&lt;=4),INDEX(价格表!$B$4:$I$31,M9174,6),IF(AND(J9174&gt;4,J9174&lt;=5.5),INDEX(价格表!$B$4:$I$31,M9174,7),IF(J9174&gt;5.5,2.6+INDEX(价格表!$B$4:$I$31,M9174,8)*L9174)))))))</f>
        <v>3.25</v>
      </c>
    </row>
    <row r="9175" spans="1:14">
      <c r="A9175" s="20">
        <v>4311221406295</v>
      </c>
      <c r="B9175" s="18" t="s">
        <v>16</v>
      </c>
      <c r="C9175" s="21">
        <v>20201222</v>
      </c>
      <c r="D9175" s="21">
        <v>610538201209</v>
      </c>
      <c r="E9175" s="21" t="s">
        <v>16</v>
      </c>
      <c r="F9175" s="21">
        <v>20210101</v>
      </c>
      <c r="G9175" s="21" t="s">
        <v>17</v>
      </c>
      <c r="H9175" s="21" t="s">
        <v>305</v>
      </c>
      <c r="I9175" s="21" t="s">
        <v>319</v>
      </c>
      <c r="J9175" s="21">
        <v>1.44</v>
      </c>
      <c r="K9175" s="21" t="s">
        <v>20</v>
      </c>
      <c r="L9175">
        <f t="shared" si="165"/>
        <v>2</v>
      </c>
      <c r="M9175">
        <f>MATCH(H:H,价格表!$B$4:$B$35,0)</f>
        <v>26</v>
      </c>
      <c r="N9175" s="27">
        <f>IF(J9175&lt;=0.3,INDEX(价格表!$B$4:$I$31,M9175,2),IF(AND(J9175&gt;0.3,J9175&lt;=1),INDEX(价格表!$B$4:$I$31,M9175,3),IF(AND(J9175&gt;1,J9175&lt;=2.2),INDEX(价格表!$B$4:$I$31,M9175,4),IF(AND(J9175&gt;2.2,J9175&lt;=3.3),INDEX(价格表!$B$4:$I$31,M9175,5),IF(AND(J9175&gt;3.3,J9175&lt;=4),INDEX(价格表!$B$4:$I$31,M9175,6),IF(AND(J9175&gt;4,J9175&lt;=5.5),INDEX(价格表!$B$4:$I$31,M9175,7),IF(J9175&gt;5.5,2.6+INDEX(价格表!$B$4:$I$31,M9175,8)*L9175)))))))</f>
        <v>2.15</v>
      </c>
    </row>
    <row r="9176" spans="1:14">
      <c r="A9176" s="20">
        <v>4311221415238</v>
      </c>
      <c r="B9176" s="18" t="s">
        <v>16</v>
      </c>
      <c r="C9176" s="21">
        <v>20201222</v>
      </c>
      <c r="D9176" s="21">
        <v>610538201209</v>
      </c>
      <c r="E9176" s="21" t="s">
        <v>16</v>
      </c>
      <c r="F9176" s="21">
        <v>20210101</v>
      </c>
      <c r="G9176" s="21" t="s">
        <v>17</v>
      </c>
      <c r="H9176" s="21" t="s">
        <v>296</v>
      </c>
      <c r="I9176" s="21" t="s">
        <v>297</v>
      </c>
      <c r="J9176" s="21">
        <v>1.44</v>
      </c>
      <c r="K9176" s="21" t="s">
        <v>20</v>
      </c>
      <c r="L9176">
        <f t="shared" si="165"/>
        <v>2</v>
      </c>
      <c r="M9176">
        <f>MATCH(H:H,价格表!$B$4:$B$35,0)</f>
        <v>8</v>
      </c>
      <c r="N9176" s="27">
        <f>IF(J9176&lt;=0.3,INDEX(价格表!$B$4:$I$31,M9176,2),IF(AND(J9176&gt;0.3,J9176&lt;=1),INDEX(价格表!$B$4:$I$31,M9176,3),IF(AND(J9176&gt;1,J9176&lt;=2.2),INDEX(价格表!$B$4:$I$31,M9176,4),IF(AND(J9176&gt;2.2,J9176&lt;=3.3),INDEX(价格表!$B$4:$I$31,M9176,5),IF(AND(J9176&gt;3.3,J9176&lt;=4),INDEX(价格表!$B$4:$I$31,M9176,6),IF(AND(J9176&gt;4,J9176&lt;=5.5),INDEX(价格表!$B$4:$I$31,M9176,7),IF(J9176&gt;5.5,2.6+INDEX(价格表!$B$4:$I$31,M9176,8)*L9176)))))))</f>
        <v>2.95</v>
      </c>
    </row>
    <row r="9177" spans="1:14">
      <c r="A9177" s="20">
        <v>4311221415243</v>
      </c>
      <c r="B9177" s="18" t="s">
        <v>16</v>
      </c>
      <c r="C9177" s="21">
        <v>20201222</v>
      </c>
      <c r="D9177" s="21">
        <v>610538201209</v>
      </c>
      <c r="E9177" s="21" t="s">
        <v>16</v>
      </c>
      <c r="F9177" s="21">
        <v>20210101</v>
      </c>
      <c r="G9177" s="21" t="s">
        <v>17</v>
      </c>
      <c r="H9177" s="21" t="s">
        <v>305</v>
      </c>
      <c r="I9177" s="21" t="s">
        <v>312</v>
      </c>
      <c r="J9177" s="21">
        <v>1.44</v>
      </c>
      <c r="K9177" s="21" t="s">
        <v>20</v>
      </c>
      <c r="L9177">
        <f t="shared" si="165"/>
        <v>2</v>
      </c>
      <c r="M9177">
        <f>MATCH(H:H,价格表!$B$4:$B$35,0)</f>
        <v>26</v>
      </c>
      <c r="N9177" s="27">
        <f>IF(J9177&lt;=0.3,INDEX(价格表!$B$4:$I$31,M9177,2),IF(AND(J9177&gt;0.3,J9177&lt;=1),INDEX(价格表!$B$4:$I$31,M9177,3),IF(AND(J9177&gt;1,J9177&lt;=2.2),INDEX(价格表!$B$4:$I$31,M9177,4),IF(AND(J9177&gt;2.2,J9177&lt;=3.3),INDEX(价格表!$B$4:$I$31,M9177,5),IF(AND(J9177&gt;3.3,J9177&lt;=4),INDEX(价格表!$B$4:$I$31,M9177,6),IF(AND(J9177&gt;4,J9177&lt;=5.5),INDEX(价格表!$B$4:$I$31,M9177,7),IF(J9177&gt;5.5,2.6+INDEX(价格表!$B$4:$I$31,M9177,8)*L9177)))))))</f>
        <v>2.15</v>
      </c>
    </row>
    <row r="9178" spans="1:14">
      <c r="A9178" s="20">
        <v>4311221415244</v>
      </c>
      <c r="B9178" s="18" t="s">
        <v>16</v>
      </c>
      <c r="C9178" s="21">
        <v>20201222</v>
      </c>
      <c r="D9178" s="21">
        <v>610538201209</v>
      </c>
      <c r="E9178" s="21" t="s">
        <v>16</v>
      </c>
      <c r="F9178" s="21">
        <v>20210101</v>
      </c>
      <c r="G9178" s="21" t="s">
        <v>17</v>
      </c>
      <c r="H9178" s="21" t="s">
        <v>298</v>
      </c>
      <c r="I9178" s="21" t="s">
        <v>325</v>
      </c>
      <c r="J9178" s="21">
        <v>1.44</v>
      </c>
      <c r="K9178" s="21" t="s">
        <v>20</v>
      </c>
      <c r="L9178">
        <f t="shared" si="165"/>
        <v>2</v>
      </c>
      <c r="M9178">
        <f>MATCH(H:H,价格表!$B$4:$B$35,0)</f>
        <v>29</v>
      </c>
      <c r="N9178" s="27">
        <f t="shared" ref="N9178:N9183" si="167">L9178*8+3</f>
        <v>19</v>
      </c>
    </row>
    <row r="9179" spans="1:14">
      <c r="A9179" s="20">
        <v>4311221415599</v>
      </c>
      <c r="B9179" s="18" t="s">
        <v>16</v>
      </c>
      <c r="C9179" s="21">
        <v>20201222</v>
      </c>
      <c r="D9179" s="21">
        <v>610538201209</v>
      </c>
      <c r="E9179" s="21" t="s">
        <v>16</v>
      </c>
      <c r="F9179" s="21">
        <v>20210101</v>
      </c>
      <c r="G9179" s="21" t="s">
        <v>17</v>
      </c>
      <c r="H9179" s="21" t="s">
        <v>294</v>
      </c>
      <c r="I9179" s="21" t="s">
        <v>295</v>
      </c>
      <c r="J9179" s="21">
        <v>1.44</v>
      </c>
      <c r="K9179" s="21" t="s">
        <v>20</v>
      </c>
      <c r="L9179">
        <f t="shared" si="165"/>
        <v>2</v>
      </c>
      <c r="M9179">
        <f>MATCH(H:H,价格表!$B$4:$B$35,0)</f>
        <v>18</v>
      </c>
      <c r="N9179" s="27">
        <f>IF(J9179&lt;=0.3,INDEX(价格表!$B$4:$I$31,M9179,2),IF(AND(J9179&gt;0.3,J9179&lt;=1),INDEX(价格表!$B$4:$I$31,M9179,3),IF(AND(J9179&gt;1,J9179&lt;=2.2),INDEX(价格表!$B$4:$I$31,M9179,4),IF(AND(J9179&gt;2.2,J9179&lt;=3.3),INDEX(价格表!$B$4:$I$31,M9179,5),IF(AND(J9179&gt;3.3,J9179&lt;=4),INDEX(价格表!$B$4:$I$31,M9179,6),IF(AND(J9179&gt;4,J9179&lt;=5.5),INDEX(价格表!$B$4:$I$31,M9179,7),IF(J9179&gt;5.5,2.6+INDEX(价格表!$B$4:$I$31,M9179,8)*L9179)))))))</f>
        <v>3.25</v>
      </c>
    </row>
    <row r="9180" spans="1:14">
      <c r="A9180" s="20">
        <v>4311221421947</v>
      </c>
      <c r="B9180" s="18" t="s">
        <v>16</v>
      </c>
      <c r="C9180" s="21">
        <v>20201222</v>
      </c>
      <c r="D9180" s="21">
        <v>610538201209</v>
      </c>
      <c r="E9180" s="21" t="s">
        <v>16</v>
      </c>
      <c r="F9180" s="21">
        <v>20210101</v>
      </c>
      <c r="G9180" s="21" t="s">
        <v>17</v>
      </c>
      <c r="H9180" s="21" t="s">
        <v>308</v>
      </c>
      <c r="I9180" s="21" t="s">
        <v>309</v>
      </c>
      <c r="J9180" s="21">
        <v>1.44</v>
      </c>
      <c r="K9180" s="21" t="s">
        <v>20</v>
      </c>
      <c r="L9180">
        <f t="shared" si="165"/>
        <v>2</v>
      </c>
      <c r="M9180">
        <f>MATCH(H:H,价格表!$B$4:$B$35,0)</f>
        <v>27</v>
      </c>
      <c r="N9180" s="27">
        <f>IF(J9180&lt;=0.3,INDEX(价格表!$B$4:$I$31,M9180,2),IF(AND(J9180&gt;0.3,J9180&lt;=1),INDEX(价格表!$B$4:$I$31,M9180,3),IF(AND(J9180&gt;1,J9180&lt;=2.2),INDEX(价格表!$B$4:$I$31,M9180,4),IF(AND(J9180&gt;2.2,J9180&lt;=3.3),INDEX(价格表!$B$4:$I$31,M9180,5),IF(AND(J9180&gt;3.3,J9180&lt;=4),INDEX(价格表!$B$4:$I$31,M9180,6),IF(AND(J9180&gt;4,J9180&lt;=5.5),INDEX(价格表!$B$4:$I$31,M9180,7),IF(J9180&gt;5.5,2.6+INDEX(价格表!$B$4:$I$31,M9180,8)*L9180)))))))</f>
        <v>2.15</v>
      </c>
    </row>
    <row r="9181" spans="1:14">
      <c r="A9181" s="20">
        <v>4311221421976</v>
      </c>
      <c r="B9181" s="18" t="s">
        <v>16</v>
      </c>
      <c r="C9181" s="21">
        <v>20201222</v>
      </c>
      <c r="D9181" s="21">
        <v>610538201209</v>
      </c>
      <c r="E9181" s="21" t="s">
        <v>16</v>
      </c>
      <c r="F9181" s="21">
        <v>20210101</v>
      </c>
      <c r="G9181" s="21" t="s">
        <v>17</v>
      </c>
      <c r="H9181" s="21" t="s">
        <v>298</v>
      </c>
      <c r="I9181" s="21" t="s">
        <v>321</v>
      </c>
      <c r="J9181" s="21">
        <v>1.44</v>
      </c>
      <c r="K9181" s="21" t="s">
        <v>20</v>
      </c>
      <c r="L9181">
        <f t="shared" si="165"/>
        <v>2</v>
      </c>
      <c r="M9181">
        <f>MATCH(H:H,价格表!$B$4:$B$35,0)</f>
        <v>29</v>
      </c>
      <c r="N9181" s="27">
        <f t="shared" si="167"/>
        <v>19</v>
      </c>
    </row>
    <row r="9182" spans="1:14">
      <c r="A9182" s="20">
        <v>4311221422396</v>
      </c>
      <c r="B9182" s="18" t="s">
        <v>16</v>
      </c>
      <c r="C9182" s="21">
        <v>20201222</v>
      </c>
      <c r="D9182" s="21">
        <v>610538201209</v>
      </c>
      <c r="E9182" s="21" t="s">
        <v>16</v>
      </c>
      <c r="F9182" s="21">
        <v>20210101</v>
      </c>
      <c r="G9182" s="21" t="s">
        <v>17</v>
      </c>
      <c r="H9182" s="21" t="s">
        <v>298</v>
      </c>
      <c r="I9182" s="21" t="s">
        <v>325</v>
      </c>
      <c r="J9182" s="21">
        <v>1.44</v>
      </c>
      <c r="K9182" s="21" t="s">
        <v>20</v>
      </c>
      <c r="L9182">
        <f t="shared" si="165"/>
        <v>2</v>
      </c>
      <c r="M9182">
        <f>MATCH(H:H,价格表!$B$4:$B$35,0)</f>
        <v>29</v>
      </c>
      <c r="N9182" s="27">
        <f t="shared" si="167"/>
        <v>19</v>
      </c>
    </row>
    <row r="9183" spans="1:14">
      <c r="A9183" s="20">
        <v>4311221422400</v>
      </c>
      <c r="B9183" s="18" t="s">
        <v>16</v>
      </c>
      <c r="C9183" s="21">
        <v>20201222</v>
      </c>
      <c r="D9183" s="21">
        <v>610538201209</v>
      </c>
      <c r="E9183" s="21" t="s">
        <v>16</v>
      </c>
      <c r="F9183" s="21">
        <v>20210101</v>
      </c>
      <c r="G9183" s="21" t="s">
        <v>17</v>
      </c>
      <c r="H9183" s="21" t="s">
        <v>298</v>
      </c>
      <c r="I9183" s="21" t="s">
        <v>325</v>
      </c>
      <c r="J9183" s="21">
        <v>1.46</v>
      </c>
      <c r="K9183" s="21" t="s">
        <v>20</v>
      </c>
      <c r="L9183">
        <f t="shared" si="165"/>
        <v>2</v>
      </c>
      <c r="M9183">
        <f>MATCH(H:H,价格表!$B$4:$B$35,0)</f>
        <v>29</v>
      </c>
      <c r="N9183" s="27">
        <f t="shared" si="167"/>
        <v>19</v>
      </c>
    </row>
    <row r="9184" spans="1:14">
      <c r="A9184" s="20">
        <v>4311221422401</v>
      </c>
      <c r="B9184" s="18" t="s">
        <v>16</v>
      </c>
      <c r="C9184" s="21">
        <v>20201222</v>
      </c>
      <c r="D9184" s="21">
        <v>610538201209</v>
      </c>
      <c r="E9184" s="21" t="s">
        <v>16</v>
      </c>
      <c r="F9184" s="21">
        <v>20210101</v>
      </c>
      <c r="G9184" s="21" t="s">
        <v>17</v>
      </c>
      <c r="H9184" s="21" t="s">
        <v>308</v>
      </c>
      <c r="I9184" s="21" t="s">
        <v>315</v>
      </c>
      <c r="J9184" s="21">
        <v>1.46</v>
      </c>
      <c r="K9184" s="21" t="s">
        <v>20</v>
      </c>
      <c r="L9184">
        <f t="shared" si="165"/>
        <v>2</v>
      </c>
      <c r="M9184">
        <f>MATCH(H:H,价格表!$B$4:$B$35,0)</f>
        <v>27</v>
      </c>
      <c r="N9184" s="27">
        <f>IF(J9184&lt;=0.3,INDEX(价格表!$B$4:$I$31,M9184,2),IF(AND(J9184&gt;0.3,J9184&lt;=1),INDEX(价格表!$B$4:$I$31,M9184,3),IF(AND(J9184&gt;1,J9184&lt;=2.2),INDEX(价格表!$B$4:$I$31,M9184,4),IF(AND(J9184&gt;2.2,J9184&lt;=3.3),INDEX(价格表!$B$4:$I$31,M9184,5),IF(AND(J9184&gt;3.3,J9184&lt;=4),INDEX(价格表!$B$4:$I$31,M9184,6),IF(AND(J9184&gt;4,J9184&lt;=5.5),INDEX(价格表!$B$4:$I$31,M9184,7),IF(J9184&gt;5.5,2.6+INDEX(价格表!$B$4:$I$31,M9184,8)*L9184)))))))</f>
        <v>2.15</v>
      </c>
    </row>
    <row r="9185" spans="1:14">
      <c r="A9185" s="20">
        <v>4311221422927</v>
      </c>
      <c r="B9185" s="18" t="s">
        <v>16</v>
      </c>
      <c r="C9185" s="21">
        <v>20201222</v>
      </c>
      <c r="D9185" s="21">
        <v>610538201209</v>
      </c>
      <c r="E9185" s="21" t="s">
        <v>16</v>
      </c>
      <c r="F9185" s="21">
        <v>20210101</v>
      </c>
      <c r="G9185" s="21" t="s">
        <v>17</v>
      </c>
      <c r="H9185" s="21" t="s">
        <v>298</v>
      </c>
      <c r="I9185" s="21" t="s">
        <v>301</v>
      </c>
      <c r="J9185" s="21">
        <v>1.44</v>
      </c>
      <c r="K9185" s="21" t="s">
        <v>20</v>
      </c>
      <c r="L9185">
        <f t="shared" si="165"/>
        <v>2</v>
      </c>
      <c r="M9185">
        <f>MATCH(H:H,价格表!$B$4:$B$35,0)</f>
        <v>29</v>
      </c>
      <c r="N9185" s="27">
        <f>L9185*8+3</f>
        <v>19</v>
      </c>
    </row>
    <row r="9186" spans="1:14">
      <c r="A9186" s="20">
        <v>4311221423629</v>
      </c>
      <c r="B9186" s="18" t="s">
        <v>16</v>
      </c>
      <c r="C9186" s="21">
        <v>20201222</v>
      </c>
      <c r="D9186" s="21">
        <v>610538201209</v>
      </c>
      <c r="E9186" s="21" t="s">
        <v>16</v>
      </c>
      <c r="F9186" s="21">
        <v>20210101</v>
      </c>
      <c r="G9186" s="21" t="s">
        <v>17</v>
      </c>
      <c r="H9186" s="21" t="s">
        <v>302</v>
      </c>
      <c r="I9186" s="21" t="s">
        <v>303</v>
      </c>
      <c r="J9186" s="21">
        <v>1.47</v>
      </c>
      <c r="K9186" s="21" t="s">
        <v>20</v>
      </c>
      <c r="L9186">
        <f t="shared" si="165"/>
        <v>2</v>
      </c>
      <c r="M9186">
        <f>MATCH(H:H,价格表!$B$4:$B$35,0)</f>
        <v>6</v>
      </c>
      <c r="N9186" s="27">
        <f>IF(J9186&lt;=0.3,INDEX(价格表!$B$4:$I$31,M9186,2),IF(AND(J9186&gt;0.3,J9186&lt;=1),INDEX(价格表!$B$4:$I$31,M9186,3),IF(AND(J9186&gt;1,J9186&lt;=2.2),INDEX(价格表!$B$4:$I$31,M9186,4),IF(AND(J9186&gt;2.2,J9186&lt;=3.3),INDEX(价格表!$B$4:$I$31,M9186,5),IF(AND(J9186&gt;3.3,J9186&lt;=4),INDEX(价格表!$B$4:$I$31,M9186,6),IF(AND(J9186&gt;4,J9186&lt;=5.5),INDEX(价格表!$B$4:$I$31,M9186,7),IF(J9186&gt;5.5,2.6+INDEX(价格表!$B$4:$I$31,M9186,8)*L9186)))))))</f>
        <v>2.95</v>
      </c>
    </row>
    <row r="9187" spans="1:14">
      <c r="A9187" s="20">
        <v>4311221429944</v>
      </c>
      <c r="B9187" s="18" t="s">
        <v>16</v>
      </c>
      <c r="C9187" s="21">
        <v>20201222</v>
      </c>
      <c r="D9187" s="21">
        <v>610538201209</v>
      </c>
      <c r="E9187" s="21" t="s">
        <v>16</v>
      </c>
      <c r="F9187" s="21">
        <v>20210101</v>
      </c>
      <c r="G9187" s="21" t="s">
        <v>17</v>
      </c>
      <c r="H9187" s="21" t="s">
        <v>294</v>
      </c>
      <c r="I9187" s="21" t="s">
        <v>295</v>
      </c>
      <c r="J9187" s="21">
        <v>1.44</v>
      </c>
      <c r="K9187" s="21" t="s">
        <v>20</v>
      </c>
      <c r="L9187">
        <f t="shared" si="165"/>
        <v>2</v>
      </c>
      <c r="M9187">
        <f>MATCH(H:H,价格表!$B$4:$B$35,0)</f>
        <v>18</v>
      </c>
      <c r="N9187" s="27">
        <f>IF(J9187&lt;=0.3,INDEX(价格表!$B$4:$I$31,M9187,2),IF(AND(J9187&gt;0.3,J9187&lt;=1),INDEX(价格表!$B$4:$I$31,M9187,3),IF(AND(J9187&gt;1,J9187&lt;=2.2),INDEX(价格表!$B$4:$I$31,M9187,4),IF(AND(J9187&gt;2.2,J9187&lt;=3.3),INDEX(价格表!$B$4:$I$31,M9187,5),IF(AND(J9187&gt;3.3,J9187&lt;=4),INDEX(价格表!$B$4:$I$31,M9187,6),IF(AND(J9187&gt;4,J9187&lt;=5.5),INDEX(价格表!$B$4:$I$31,M9187,7),IF(J9187&gt;5.5,2.6+INDEX(价格表!$B$4:$I$31,M9187,8)*L9187)))))))</f>
        <v>3.25</v>
      </c>
    </row>
    <row r="9188" spans="1:14">
      <c r="A9188" s="20">
        <v>4311221430492</v>
      </c>
      <c r="B9188" s="18" t="s">
        <v>16</v>
      </c>
      <c r="C9188" s="21">
        <v>20201222</v>
      </c>
      <c r="D9188" s="21">
        <v>610538201209</v>
      </c>
      <c r="E9188" s="21" t="s">
        <v>16</v>
      </c>
      <c r="F9188" s="21">
        <v>20210101</v>
      </c>
      <c r="G9188" s="21" t="s">
        <v>17</v>
      </c>
      <c r="H9188" s="21" t="s">
        <v>305</v>
      </c>
      <c r="I9188" s="21" t="s">
        <v>316</v>
      </c>
      <c r="J9188" s="21">
        <v>1.44</v>
      </c>
      <c r="K9188" s="21" t="s">
        <v>20</v>
      </c>
      <c r="L9188">
        <f t="shared" si="165"/>
        <v>2</v>
      </c>
      <c r="M9188">
        <f>MATCH(H:H,价格表!$B$4:$B$35,0)</f>
        <v>26</v>
      </c>
      <c r="N9188" s="27">
        <f>IF(J9188&lt;=0.3,INDEX(价格表!$B$4:$I$31,M9188,2),IF(AND(J9188&gt;0.3,J9188&lt;=1),INDEX(价格表!$B$4:$I$31,M9188,3),IF(AND(J9188&gt;1,J9188&lt;=2.2),INDEX(价格表!$B$4:$I$31,M9188,4),IF(AND(J9188&gt;2.2,J9188&lt;=3.3),INDEX(价格表!$B$4:$I$31,M9188,5),IF(AND(J9188&gt;3.3,J9188&lt;=4),INDEX(价格表!$B$4:$I$31,M9188,6),IF(AND(J9188&gt;4,J9188&lt;=5.5),INDEX(价格表!$B$4:$I$31,M9188,7),IF(J9188&gt;5.5,2.6+INDEX(价格表!$B$4:$I$31,M9188,8)*L9188)))))))</f>
        <v>2.15</v>
      </c>
    </row>
    <row r="9189" spans="1:14">
      <c r="A9189" s="20">
        <v>4311221430495</v>
      </c>
      <c r="B9189" s="18" t="s">
        <v>16</v>
      </c>
      <c r="C9189" s="21">
        <v>20201222</v>
      </c>
      <c r="D9189" s="21">
        <v>610538201209</v>
      </c>
      <c r="E9189" s="21" t="s">
        <v>16</v>
      </c>
      <c r="F9189" s="21">
        <v>20210101</v>
      </c>
      <c r="G9189" s="21" t="s">
        <v>17</v>
      </c>
      <c r="H9189" s="21" t="s">
        <v>296</v>
      </c>
      <c r="I9189" s="21" t="s">
        <v>297</v>
      </c>
      <c r="J9189" s="21">
        <v>1.44</v>
      </c>
      <c r="K9189" s="21" t="s">
        <v>20</v>
      </c>
      <c r="L9189">
        <f t="shared" si="165"/>
        <v>2</v>
      </c>
      <c r="M9189">
        <f>MATCH(H:H,价格表!$B$4:$B$35,0)</f>
        <v>8</v>
      </c>
      <c r="N9189" s="27">
        <f>IF(J9189&lt;=0.3,INDEX(价格表!$B$4:$I$31,M9189,2),IF(AND(J9189&gt;0.3,J9189&lt;=1),INDEX(价格表!$B$4:$I$31,M9189,3),IF(AND(J9189&gt;1,J9189&lt;=2.2),INDEX(价格表!$B$4:$I$31,M9189,4),IF(AND(J9189&gt;2.2,J9189&lt;=3.3),INDEX(价格表!$B$4:$I$31,M9189,5),IF(AND(J9189&gt;3.3,J9189&lt;=4),INDEX(价格表!$B$4:$I$31,M9189,6),IF(AND(J9189&gt;4,J9189&lt;=5.5),INDEX(价格表!$B$4:$I$31,M9189,7),IF(J9189&gt;5.5,2.6+INDEX(价格表!$B$4:$I$31,M9189,8)*L9189)))))))</f>
        <v>2.95</v>
      </c>
    </row>
    <row r="9190" spans="1:14">
      <c r="A9190" s="20">
        <v>4311221431368</v>
      </c>
      <c r="B9190" s="18" t="s">
        <v>16</v>
      </c>
      <c r="C9190" s="21">
        <v>20201222</v>
      </c>
      <c r="D9190" s="21">
        <v>610538201209</v>
      </c>
      <c r="E9190" s="21" t="s">
        <v>16</v>
      </c>
      <c r="F9190" s="21">
        <v>20210101</v>
      </c>
      <c r="G9190" s="21" t="s">
        <v>17</v>
      </c>
      <c r="H9190" s="21" t="s">
        <v>296</v>
      </c>
      <c r="I9190" s="21" t="s">
        <v>297</v>
      </c>
      <c r="J9190" s="21">
        <v>1.44</v>
      </c>
      <c r="K9190" s="21" t="s">
        <v>20</v>
      </c>
      <c r="L9190">
        <f t="shared" si="165"/>
        <v>2</v>
      </c>
      <c r="M9190">
        <f>MATCH(H:H,价格表!$B$4:$B$35,0)</f>
        <v>8</v>
      </c>
      <c r="N9190" s="27">
        <f>IF(J9190&lt;=0.3,INDEX(价格表!$B$4:$I$31,M9190,2),IF(AND(J9190&gt;0.3,J9190&lt;=1),INDEX(价格表!$B$4:$I$31,M9190,3),IF(AND(J9190&gt;1,J9190&lt;=2.2),INDEX(价格表!$B$4:$I$31,M9190,4),IF(AND(J9190&gt;2.2,J9190&lt;=3.3),INDEX(价格表!$B$4:$I$31,M9190,5),IF(AND(J9190&gt;3.3,J9190&lt;=4),INDEX(价格表!$B$4:$I$31,M9190,6),IF(AND(J9190&gt;4,J9190&lt;=5.5),INDEX(价格表!$B$4:$I$31,M9190,7),IF(J9190&gt;5.5,2.6+INDEX(价格表!$B$4:$I$31,M9190,8)*L9190)))))))</f>
        <v>2.95</v>
      </c>
    </row>
    <row r="9191" spans="1:14">
      <c r="A9191" s="20">
        <v>4311221431371</v>
      </c>
      <c r="B9191" s="18" t="s">
        <v>16</v>
      </c>
      <c r="C9191" s="21">
        <v>20201222</v>
      </c>
      <c r="D9191" s="21">
        <v>610538201209</v>
      </c>
      <c r="E9191" s="21" t="s">
        <v>16</v>
      </c>
      <c r="F9191" s="21">
        <v>20210101</v>
      </c>
      <c r="G9191" s="21" t="s">
        <v>17</v>
      </c>
      <c r="H9191" s="21" t="s">
        <v>305</v>
      </c>
      <c r="I9191" s="21" t="s">
        <v>316</v>
      </c>
      <c r="J9191" s="21">
        <v>1.57</v>
      </c>
      <c r="K9191" s="21" t="s">
        <v>20</v>
      </c>
      <c r="L9191">
        <f t="shared" si="165"/>
        <v>2</v>
      </c>
      <c r="M9191">
        <f>MATCH(H:H,价格表!$B$4:$B$35,0)</f>
        <v>26</v>
      </c>
      <c r="N9191" s="27">
        <f>IF(J9191&lt;=0.3,INDEX(价格表!$B$4:$I$31,M9191,2),IF(AND(J9191&gt;0.3,J9191&lt;=1),INDEX(价格表!$B$4:$I$31,M9191,3),IF(AND(J9191&gt;1,J9191&lt;=2.2),INDEX(价格表!$B$4:$I$31,M9191,4),IF(AND(J9191&gt;2.2,J9191&lt;=3.3),INDEX(价格表!$B$4:$I$31,M9191,5),IF(AND(J9191&gt;3.3,J9191&lt;=4),INDEX(价格表!$B$4:$I$31,M9191,6),IF(AND(J9191&gt;4,J9191&lt;=5.5),INDEX(价格表!$B$4:$I$31,M9191,7),IF(J9191&gt;5.5,2.6+INDEX(价格表!$B$4:$I$31,M9191,8)*L9191)))))))</f>
        <v>2.15</v>
      </c>
    </row>
    <row r="9192" spans="1:14">
      <c r="A9192" s="20">
        <v>4311221689623</v>
      </c>
      <c r="B9192" s="18" t="s">
        <v>16</v>
      </c>
      <c r="C9192" s="21">
        <v>20201222</v>
      </c>
      <c r="D9192" s="21">
        <v>610538201209</v>
      </c>
      <c r="E9192" s="21" t="s">
        <v>16</v>
      </c>
      <c r="F9192" s="21">
        <v>20210101</v>
      </c>
      <c r="G9192" s="21" t="s">
        <v>17</v>
      </c>
      <c r="H9192" s="21" t="s">
        <v>302</v>
      </c>
      <c r="I9192" s="21" t="s">
        <v>303</v>
      </c>
      <c r="J9192" s="21">
        <v>1.44</v>
      </c>
      <c r="K9192" s="21" t="s">
        <v>20</v>
      </c>
      <c r="L9192">
        <f t="shared" si="165"/>
        <v>2</v>
      </c>
      <c r="M9192">
        <f>MATCH(H:H,价格表!$B$4:$B$35,0)</f>
        <v>6</v>
      </c>
      <c r="N9192" s="27">
        <f>IF(J9192&lt;=0.3,INDEX(价格表!$B$4:$I$31,M9192,2),IF(AND(J9192&gt;0.3,J9192&lt;=1),INDEX(价格表!$B$4:$I$31,M9192,3),IF(AND(J9192&gt;1,J9192&lt;=2.2),INDEX(价格表!$B$4:$I$31,M9192,4),IF(AND(J9192&gt;2.2,J9192&lt;=3.3),INDEX(价格表!$B$4:$I$31,M9192,5),IF(AND(J9192&gt;3.3,J9192&lt;=4),INDEX(价格表!$B$4:$I$31,M9192,6),IF(AND(J9192&gt;4,J9192&lt;=5.5),INDEX(价格表!$B$4:$I$31,M9192,7),IF(J9192&gt;5.5,2.6+INDEX(价格表!$B$4:$I$31,M9192,8)*L9192)))))))</f>
        <v>2.95</v>
      </c>
    </row>
    <row r="9193" spans="1:14">
      <c r="A9193" s="20">
        <v>4311221690712</v>
      </c>
      <c r="B9193" s="18" t="s">
        <v>16</v>
      </c>
      <c r="C9193" s="21">
        <v>20201222</v>
      </c>
      <c r="D9193" s="21">
        <v>610538201209</v>
      </c>
      <c r="E9193" s="21" t="s">
        <v>16</v>
      </c>
      <c r="F9193" s="21">
        <v>20210101</v>
      </c>
      <c r="G9193" s="21" t="s">
        <v>17</v>
      </c>
      <c r="H9193" s="21" t="s">
        <v>302</v>
      </c>
      <c r="I9193" s="21" t="s">
        <v>303</v>
      </c>
      <c r="J9193" s="21">
        <v>1.48</v>
      </c>
      <c r="K9193" s="21" t="s">
        <v>20</v>
      </c>
      <c r="L9193">
        <f t="shared" si="165"/>
        <v>2</v>
      </c>
      <c r="M9193">
        <f>MATCH(H:H,价格表!$B$4:$B$35,0)</f>
        <v>6</v>
      </c>
      <c r="N9193" s="27">
        <f>IF(J9193&lt;=0.3,INDEX(价格表!$B$4:$I$31,M9193,2),IF(AND(J9193&gt;0.3,J9193&lt;=1),INDEX(价格表!$B$4:$I$31,M9193,3),IF(AND(J9193&gt;1,J9193&lt;=2.2),INDEX(价格表!$B$4:$I$31,M9193,4),IF(AND(J9193&gt;2.2,J9193&lt;=3.3),INDEX(价格表!$B$4:$I$31,M9193,5),IF(AND(J9193&gt;3.3,J9193&lt;=4),INDEX(价格表!$B$4:$I$31,M9193,6),IF(AND(J9193&gt;4,J9193&lt;=5.5),INDEX(价格表!$B$4:$I$31,M9193,7),IF(J9193&gt;5.5,2.6+INDEX(价格表!$B$4:$I$31,M9193,8)*L9193)))))))</f>
        <v>2.95</v>
      </c>
    </row>
    <row r="9194" spans="1:14">
      <c r="A9194" s="20">
        <v>4311221690713</v>
      </c>
      <c r="B9194" s="18" t="s">
        <v>16</v>
      </c>
      <c r="C9194" s="21">
        <v>20201222</v>
      </c>
      <c r="D9194" s="21">
        <v>610538201209</v>
      </c>
      <c r="E9194" s="21" t="s">
        <v>16</v>
      </c>
      <c r="F9194" s="21">
        <v>20210101</v>
      </c>
      <c r="G9194" s="21" t="s">
        <v>17</v>
      </c>
      <c r="H9194" s="21" t="s">
        <v>308</v>
      </c>
      <c r="I9194" s="21" t="s">
        <v>315</v>
      </c>
      <c r="J9194" s="21">
        <v>1.44</v>
      </c>
      <c r="K9194" s="21" t="s">
        <v>20</v>
      </c>
      <c r="L9194">
        <f t="shared" si="165"/>
        <v>2</v>
      </c>
      <c r="M9194">
        <f>MATCH(H:H,价格表!$B$4:$B$35,0)</f>
        <v>27</v>
      </c>
      <c r="N9194" s="27">
        <f>IF(J9194&lt;=0.3,INDEX(价格表!$B$4:$I$31,M9194,2),IF(AND(J9194&gt;0.3,J9194&lt;=1),INDEX(价格表!$B$4:$I$31,M9194,3),IF(AND(J9194&gt;1,J9194&lt;=2.2),INDEX(价格表!$B$4:$I$31,M9194,4),IF(AND(J9194&gt;2.2,J9194&lt;=3.3),INDEX(价格表!$B$4:$I$31,M9194,5),IF(AND(J9194&gt;3.3,J9194&lt;=4),INDEX(价格表!$B$4:$I$31,M9194,6),IF(AND(J9194&gt;4,J9194&lt;=5.5),INDEX(价格表!$B$4:$I$31,M9194,7),IF(J9194&gt;5.5,2.6+INDEX(价格表!$B$4:$I$31,M9194,8)*L9194)))))))</f>
        <v>2.15</v>
      </c>
    </row>
    <row r="9195" spans="1:14">
      <c r="A9195" s="20">
        <v>4311221690717</v>
      </c>
      <c r="B9195" s="18" t="s">
        <v>16</v>
      </c>
      <c r="C9195" s="21">
        <v>20201222</v>
      </c>
      <c r="D9195" s="21">
        <v>610538201209</v>
      </c>
      <c r="E9195" s="21" t="s">
        <v>16</v>
      </c>
      <c r="F9195" s="21">
        <v>20210101</v>
      </c>
      <c r="G9195" s="21" t="s">
        <v>17</v>
      </c>
      <c r="H9195" s="21" t="s">
        <v>294</v>
      </c>
      <c r="I9195" s="21" t="s">
        <v>295</v>
      </c>
      <c r="J9195" s="21">
        <v>1.44</v>
      </c>
      <c r="K9195" s="21" t="s">
        <v>20</v>
      </c>
      <c r="L9195">
        <f t="shared" si="165"/>
        <v>2</v>
      </c>
      <c r="M9195">
        <f>MATCH(H:H,价格表!$B$4:$B$35,0)</f>
        <v>18</v>
      </c>
      <c r="N9195" s="27">
        <f>IF(J9195&lt;=0.3,INDEX(价格表!$B$4:$I$31,M9195,2),IF(AND(J9195&gt;0.3,J9195&lt;=1),INDEX(价格表!$B$4:$I$31,M9195,3),IF(AND(J9195&gt;1,J9195&lt;=2.2),INDEX(价格表!$B$4:$I$31,M9195,4),IF(AND(J9195&gt;2.2,J9195&lt;=3.3),INDEX(价格表!$B$4:$I$31,M9195,5),IF(AND(J9195&gt;3.3,J9195&lt;=4),INDEX(价格表!$B$4:$I$31,M9195,6),IF(AND(J9195&gt;4,J9195&lt;=5.5),INDEX(价格表!$B$4:$I$31,M9195,7),IF(J9195&gt;5.5,2.6+INDEX(价格表!$B$4:$I$31,M9195,8)*L9195)))))))</f>
        <v>3.25</v>
      </c>
    </row>
    <row r="9196" spans="1:14">
      <c r="A9196" s="20">
        <v>4311221691688</v>
      </c>
      <c r="B9196" s="18" t="s">
        <v>16</v>
      </c>
      <c r="C9196" s="21">
        <v>20201222</v>
      </c>
      <c r="D9196" s="21">
        <v>610538201209</v>
      </c>
      <c r="E9196" s="21" t="s">
        <v>16</v>
      </c>
      <c r="F9196" s="21">
        <v>20210101</v>
      </c>
      <c r="G9196" s="21" t="s">
        <v>17</v>
      </c>
      <c r="H9196" s="21" t="s">
        <v>294</v>
      </c>
      <c r="I9196" s="21" t="s">
        <v>295</v>
      </c>
      <c r="J9196" s="21">
        <v>1.62</v>
      </c>
      <c r="K9196" s="21" t="s">
        <v>20</v>
      </c>
      <c r="L9196">
        <f t="shared" si="165"/>
        <v>2</v>
      </c>
      <c r="M9196">
        <f>MATCH(H:H,价格表!$B$4:$B$35,0)</f>
        <v>18</v>
      </c>
      <c r="N9196" s="27">
        <f>IF(J9196&lt;=0.3,INDEX(价格表!$B$4:$I$31,M9196,2),IF(AND(J9196&gt;0.3,J9196&lt;=1),INDEX(价格表!$B$4:$I$31,M9196,3),IF(AND(J9196&gt;1,J9196&lt;=2.2),INDEX(价格表!$B$4:$I$31,M9196,4),IF(AND(J9196&gt;2.2,J9196&lt;=3.3),INDEX(价格表!$B$4:$I$31,M9196,5),IF(AND(J9196&gt;3.3,J9196&lt;=4),INDEX(价格表!$B$4:$I$31,M9196,6),IF(AND(J9196&gt;4,J9196&lt;=5.5),INDEX(价格表!$B$4:$I$31,M9196,7),IF(J9196&gt;5.5,2.6+INDEX(价格表!$B$4:$I$31,M9196,8)*L9196)))))))</f>
        <v>3.25</v>
      </c>
    </row>
    <row r="9197" spans="1:14">
      <c r="A9197" s="20">
        <v>4311221691689</v>
      </c>
      <c r="B9197" s="18" t="s">
        <v>16</v>
      </c>
      <c r="C9197" s="21">
        <v>20201222</v>
      </c>
      <c r="D9197" s="21">
        <v>610538201209</v>
      </c>
      <c r="E9197" s="21" t="s">
        <v>16</v>
      </c>
      <c r="F9197" s="21">
        <v>20210101</v>
      </c>
      <c r="G9197" s="21" t="s">
        <v>17</v>
      </c>
      <c r="H9197" s="21" t="s">
        <v>305</v>
      </c>
      <c r="I9197" s="21" t="s">
        <v>314</v>
      </c>
      <c r="J9197" s="21">
        <v>1.44</v>
      </c>
      <c r="K9197" s="21" t="s">
        <v>20</v>
      </c>
      <c r="L9197">
        <f t="shared" si="165"/>
        <v>2</v>
      </c>
      <c r="M9197">
        <f>MATCH(H:H,价格表!$B$4:$B$35,0)</f>
        <v>26</v>
      </c>
      <c r="N9197" s="27">
        <f>IF(J9197&lt;=0.3,INDEX(价格表!$B$4:$I$31,M9197,2),IF(AND(J9197&gt;0.3,J9197&lt;=1),INDEX(价格表!$B$4:$I$31,M9197,3),IF(AND(J9197&gt;1,J9197&lt;=2.2),INDEX(价格表!$B$4:$I$31,M9197,4),IF(AND(J9197&gt;2.2,J9197&lt;=3.3),INDEX(价格表!$B$4:$I$31,M9197,5),IF(AND(J9197&gt;3.3,J9197&lt;=4),INDEX(价格表!$B$4:$I$31,M9197,6),IF(AND(J9197&gt;4,J9197&lt;=5.5),INDEX(价格表!$B$4:$I$31,M9197,7),IF(J9197&gt;5.5,2.6+INDEX(价格表!$B$4:$I$31,M9197,8)*L9197)))))))</f>
        <v>2.15</v>
      </c>
    </row>
    <row r="9198" spans="1:14">
      <c r="A9198" s="20">
        <v>4311221705386</v>
      </c>
      <c r="B9198" s="18" t="s">
        <v>16</v>
      </c>
      <c r="C9198" s="21">
        <v>20201222</v>
      </c>
      <c r="D9198" s="21">
        <v>610538201209</v>
      </c>
      <c r="E9198" s="21" t="s">
        <v>16</v>
      </c>
      <c r="F9198" s="21">
        <v>20210101</v>
      </c>
      <c r="G9198" s="21" t="s">
        <v>17</v>
      </c>
      <c r="H9198" s="21" t="s">
        <v>302</v>
      </c>
      <c r="I9198" s="21" t="s">
        <v>303</v>
      </c>
      <c r="J9198" s="21">
        <v>1.44</v>
      </c>
      <c r="K9198" s="21" t="s">
        <v>20</v>
      </c>
      <c r="L9198">
        <f t="shared" si="165"/>
        <v>2</v>
      </c>
      <c r="M9198">
        <f>MATCH(H:H,价格表!$B$4:$B$35,0)</f>
        <v>6</v>
      </c>
      <c r="N9198" s="27">
        <f>IF(J9198&lt;=0.3,INDEX(价格表!$B$4:$I$31,M9198,2),IF(AND(J9198&gt;0.3,J9198&lt;=1),INDEX(价格表!$B$4:$I$31,M9198,3),IF(AND(J9198&gt;1,J9198&lt;=2.2),INDEX(价格表!$B$4:$I$31,M9198,4),IF(AND(J9198&gt;2.2,J9198&lt;=3.3),INDEX(价格表!$B$4:$I$31,M9198,5),IF(AND(J9198&gt;3.3,J9198&lt;=4),INDEX(价格表!$B$4:$I$31,M9198,6),IF(AND(J9198&gt;4,J9198&lt;=5.5),INDEX(价格表!$B$4:$I$31,M9198,7),IF(J9198&gt;5.5,2.6+INDEX(价格表!$B$4:$I$31,M9198,8)*L9198)))))))</f>
        <v>2.95</v>
      </c>
    </row>
    <row r="9199" spans="1:14">
      <c r="A9199" s="20">
        <v>4311221705395</v>
      </c>
      <c r="B9199" s="18" t="s">
        <v>16</v>
      </c>
      <c r="C9199" s="21">
        <v>20201222</v>
      </c>
      <c r="D9199" s="21">
        <v>610538201209</v>
      </c>
      <c r="E9199" s="21" t="s">
        <v>16</v>
      </c>
      <c r="F9199" s="21">
        <v>20210101</v>
      </c>
      <c r="G9199" s="21" t="s">
        <v>17</v>
      </c>
      <c r="H9199" s="21" t="s">
        <v>296</v>
      </c>
      <c r="I9199" s="21" t="s">
        <v>297</v>
      </c>
      <c r="J9199" s="21">
        <v>1.44</v>
      </c>
      <c r="K9199" s="21" t="s">
        <v>20</v>
      </c>
      <c r="L9199">
        <f t="shared" si="165"/>
        <v>2</v>
      </c>
      <c r="M9199">
        <f>MATCH(H:H,价格表!$B$4:$B$35,0)</f>
        <v>8</v>
      </c>
      <c r="N9199" s="27">
        <f>IF(J9199&lt;=0.3,INDEX(价格表!$B$4:$I$31,M9199,2),IF(AND(J9199&gt;0.3,J9199&lt;=1),INDEX(价格表!$B$4:$I$31,M9199,3),IF(AND(J9199&gt;1,J9199&lt;=2.2),INDEX(价格表!$B$4:$I$31,M9199,4),IF(AND(J9199&gt;2.2,J9199&lt;=3.3),INDEX(价格表!$B$4:$I$31,M9199,5),IF(AND(J9199&gt;3.3,J9199&lt;=4),INDEX(价格表!$B$4:$I$31,M9199,6),IF(AND(J9199&gt;4,J9199&lt;=5.5),INDEX(价格表!$B$4:$I$31,M9199,7),IF(J9199&gt;5.5,2.6+INDEX(价格表!$B$4:$I$31,M9199,8)*L9199)))))))</f>
        <v>2.95</v>
      </c>
    </row>
    <row r="9200" spans="1:14">
      <c r="A9200" s="20">
        <v>4311221705978</v>
      </c>
      <c r="B9200" s="18" t="s">
        <v>16</v>
      </c>
      <c r="C9200" s="21">
        <v>20201222</v>
      </c>
      <c r="D9200" s="21">
        <v>610538201209</v>
      </c>
      <c r="E9200" s="21" t="s">
        <v>16</v>
      </c>
      <c r="F9200" s="21">
        <v>20210101</v>
      </c>
      <c r="G9200" s="21" t="s">
        <v>17</v>
      </c>
      <c r="H9200" s="21" t="s">
        <v>294</v>
      </c>
      <c r="I9200" s="21" t="s">
        <v>295</v>
      </c>
      <c r="J9200" s="21">
        <v>1.44</v>
      </c>
      <c r="K9200" s="21" t="s">
        <v>20</v>
      </c>
      <c r="L9200">
        <f t="shared" si="165"/>
        <v>2</v>
      </c>
      <c r="M9200">
        <f>MATCH(H:H,价格表!$B$4:$B$35,0)</f>
        <v>18</v>
      </c>
      <c r="N9200" s="27">
        <f>IF(J9200&lt;=0.3,INDEX(价格表!$B$4:$I$31,M9200,2),IF(AND(J9200&gt;0.3,J9200&lt;=1),INDEX(价格表!$B$4:$I$31,M9200,3),IF(AND(J9200&gt;1,J9200&lt;=2.2),INDEX(价格表!$B$4:$I$31,M9200,4),IF(AND(J9200&gt;2.2,J9200&lt;=3.3),INDEX(价格表!$B$4:$I$31,M9200,5),IF(AND(J9200&gt;3.3,J9200&lt;=4),INDEX(价格表!$B$4:$I$31,M9200,6),IF(AND(J9200&gt;4,J9200&lt;=5.5),INDEX(价格表!$B$4:$I$31,M9200,7),IF(J9200&gt;5.5,2.6+INDEX(价格表!$B$4:$I$31,M9200,8)*L9200)))))))</f>
        <v>3.25</v>
      </c>
    </row>
    <row r="9201" spans="1:14">
      <c r="A9201" s="20">
        <v>4311221714500</v>
      </c>
      <c r="B9201" s="18" t="s">
        <v>16</v>
      </c>
      <c r="C9201" s="21">
        <v>20201222</v>
      </c>
      <c r="D9201" s="21">
        <v>610538201209</v>
      </c>
      <c r="E9201" s="21" t="s">
        <v>16</v>
      </c>
      <c r="F9201" s="21">
        <v>20210101</v>
      </c>
      <c r="G9201" s="21" t="s">
        <v>17</v>
      </c>
      <c r="H9201" s="21" t="s">
        <v>294</v>
      </c>
      <c r="I9201" s="21" t="s">
        <v>295</v>
      </c>
      <c r="J9201" s="21">
        <v>1.47</v>
      </c>
      <c r="K9201" s="21" t="s">
        <v>20</v>
      </c>
      <c r="L9201">
        <f t="shared" si="165"/>
        <v>2</v>
      </c>
      <c r="M9201">
        <f>MATCH(H:H,价格表!$B$4:$B$35,0)</f>
        <v>18</v>
      </c>
      <c r="N9201" s="27">
        <f>IF(J9201&lt;=0.3,INDEX(价格表!$B$4:$I$31,M9201,2),IF(AND(J9201&gt;0.3,J9201&lt;=1),INDEX(价格表!$B$4:$I$31,M9201,3),IF(AND(J9201&gt;1,J9201&lt;=2.2),INDEX(价格表!$B$4:$I$31,M9201,4),IF(AND(J9201&gt;2.2,J9201&lt;=3.3),INDEX(价格表!$B$4:$I$31,M9201,5),IF(AND(J9201&gt;3.3,J9201&lt;=4),INDEX(价格表!$B$4:$I$31,M9201,6),IF(AND(J9201&gt;4,J9201&lt;=5.5),INDEX(价格表!$B$4:$I$31,M9201,7),IF(J9201&gt;5.5,2.6+INDEX(价格表!$B$4:$I$31,M9201,8)*L9201)))))))</f>
        <v>3.25</v>
      </c>
    </row>
    <row r="9202" spans="1:14">
      <c r="A9202" s="20">
        <v>4311221715042</v>
      </c>
      <c r="B9202" s="18" t="s">
        <v>16</v>
      </c>
      <c r="C9202" s="21">
        <v>20201222</v>
      </c>
      <c r="D9202" s="21">
        <v>610538201209</v>
      </c>
      <c r="E9202" s="21" t="s">
        <v>16</v>
      </c>
      <c r="F9202" s="21">
        <v>20210101</v>
      </c>
      <c r="G9202" s="21" t="s">
        <v>17</v>
      </c>
      <c r="H9202" s="21" t="s">
        <v>294</v>
      </c>
      <c r="I9202" s="21" t="s">
        <v>295</v>
      </c>
      <c r="J9202" s="21">
        <v>1.44</v>
      </c>
      <c r="K9202" s="21" t="s">
        <v>20</v>
      </c>
      <c r="L9202">
        <f t="shared" si="165"/>
        <v>2</v>
      </c>
      <c r="M9202">
        <f>MATCH(H:H,价格表!$B$4:$B$35,0)</f>
        <v>18</v>
      </c>
      <c r="N9202" s="27">
        <f>IF(J9202&lt;=0.3,INDEX(价格表!$B$4:$I$31,M9202,2),IF(AND(J9202&gt;0.3,J9202&lt;=1),INDEX(价格表!$B$4:$I$31,M9202,3),IF(AND(J9202&gt;1,J9202&lt;=2.2),INDEX(价格表!$B$4:$I$31,M9202,4),IF(AND(J9202&gt;2.2,J9202&lt;=3.3),INDEX(价格表!$B$4:$I$31,M9202,5),IF(AND(J9202&gt;3.3,J9202&lt;=4),INDEX(价格表!$B$4:$I$31,M9202,6),IF(AND(J9202&gt;4,J9202&lt;=5.5),INDEX(价格表!$B$4:$I$31,M9202,7),IF(J9202&gt;5.5,2.6+INDEX(价格表!$B$4:$I$31,M9202,8)*L9202)))))))</f>
        <v>3.25</v>
      </c>
    </row>
    <row r="9203" spans="1:14">
      <c r="A9203" s="20">
        <v>4311221722713</v>
      </c>
      <c r="B9203" s="18" t="s">
        <v>16</v>
      </c>
      <c r="C9203" s="21">
        <v>20201222</v>
      </c>
      <c r="D9203" s="21">
        <v>610538201209</v>
      </c>
      <c r="E9203" s="21" t="s">
        <v>16</v>
      </c>
      <c r="F9203" s="21">
        <v>20210101</v>
      </c>
      <c r="G9203" s="21" t="s">
        <v>17</v>
      </c>
      <c r="H9203" s="21" t="s">
        <v>305</v>
      </c>
      <c r="I9203" s="21" t="s">
        <v>314</v>
      </c>
      <c r="J9203" s="21">
        <v>1.47</v>
      </c>
      <c r="K9203" s="21" t="s">
        <v>20</v>
      </c>
      <c r="L9203">
        <f t="shared" si="165"/>
        <v>2</v>
      </c>
      <c r="M9203">
        <f>MATCH(H:H,价格表!$B$4:$B$35,0)</f>
        <v>26</v>
      </c>
      <c r="N9203" s="27">
        <f>IF(J9203&lt;=0.3,INDEX(价格表!$B$4:$I$31,M9203,2),IF(AND(J9203&gt;0.3,J9203&lt;=1),INDEX(价格表!$B$4:$I$31,M9203,3),IF(AND(J9203&gt;1,J9203&lt;=2.2),INDEX(价格表!$B$4:$I$31,M9203,4),IF(AND(J9203&gt;2.2,J9203&lt;=3.3),INDEX(价格表!$B$4:$I$31,M9203,5),IF(AND(J9203&gt;3.3,J9203&lt;=4),INDEX(价格表!$B$4:$I$31,M9203,6),IF(AND(J9203&gt;4,J9203&lt;=5.5),INDEX(价格表!$B$4:$I$31,M9203,7),IF(J9203&gt;5.5,2.6+INDEX(价格表!$B$4:$I$31,M9203,8)*L9203)))))))</f>
        <v>2.15</v>
      </c>
    </row>
    <row r="9204" spans="1:14">
      <c r="A9204" s="20">
        <v>4311221729032</v>
      </c>
      <c r="B9204" s="18" t="s">
        <v>16</v>
      </c>
      <c r="C9204" s="21">
        <v>20201222</v>
      </c>
      <c r="D9204" s="21">
        <v>610538201209</v>
      </c>
      <c r="E9204" s="21" t="s">
        <v>16</v>
      </c>
      <c r="F9204" s="21">
        <v>20210101</v>
      </c>
      <c r="G9204" s="21" t="s">
        <v>17</v>
      </c>
      <c r="H9204" s="21" t="s">
        <v>302</v>
      </c>
      <c r="I9204" s="21" t="s">
        <v>303</v>
      </c>
      <c r="J9204" s="21">
        <v>1.44</v>
      </c>
      <c r="K9204" s="21" t="s">
        <v>20</v>
      </c>
      <c r="L9204">
        <f t="shared" si="165"/>
        <v>2</v>
      </c>
      <c r="M9204">
        <f>MATCH(H:H,价格表!$B$4:$B$35,0)</f>
        <v>6</v>
      </c>
      <c r="N9204" s="27">
        <f>IF(J9204&lt;=0.3,INDEX(价格表!$B$4:$I$31,M9204,2),IF(AND(J9204&gt;0.3,J9204&lt;=1),INDEX(价格表!$B$4:$I$31,M9204,3),IF(AND(J9204&gt;1,J9204&lt;=2.2),INDEX(价格表!$B$4:$I$31,M9204,4),IF(AND(J9204&gt;2.2,J9204&lt;=3.3),INDEX(价格表!$B$4:$I$31,M9204,5),IF(AND(J9204&gt;3.3,J9204&lt;=4),INDEX(价格表!$B$4:$I$31,M9204,6),IF(AND(J9204&gt;4,J9204&lt;=5.5),INDEX(价格表!$B$4:$I$31,M9204,7),IF(J9204&gt;5.5,2.6+INDEX(价格表!$B$4:$I$31,M9204,8)*L9204)))))))</f>
        <v>2.95</v>
      </c>
    </row>
    <row r="9205" spans="1:14">
      <c r="A9205" s="20">
        <v>4311221729059</v>
      </c>
      <c r="B9205" s="18" t="s">
        <v>16</v>
      </c>
      <c r="C9205" s="21">
        <v>20201222</v>
      </c>
      <c r="D9205" s="21">
        <v>610538201209</v>
      </c>
      <c r="E9205" s="21" t="s">
        <v>16</v>
      </c>
      <c r="F9205" s="21">
        <v>20210101</v>
      </c>
      <c r="G9205" s="21" t="s">
        <v>17</v>
      </c>
      <c r="H9205" s="21" t="s">
        <v>305</v>
      </c>
      <c r="I9205" s="21" t="s">
        <v>307</v>
      </c>
      <c r="J9205" s="21">
        <v>1.5</v>
      </c>
      <c r="K9205" s="21" t="s">
        <v>20</v>
      </c>
      <c r="L9205">
        <f t="shared" si="165"/>
        <v>2</v>
      </c>
      <c r="M9205">
        <f>MATCH(H:H,价格表!$B$4:$B$35,0)</f>
        <v>26</v>
      </c>
      <c r="N9205" s="27">
        <f>IF(J9205&lt;=0.3,INDEX(价格表!$B$4:$I$31,M9205,2),IF(AND(J9205&gt;0.3,J9205&lt;=1),INDEX(价格表!$B$4:$I$31,M9205,3),IF(AND(J9205&gt;1,J9205&lt;=2.2),INDEX(价格表!$B$4:$I$31,M9205,4),IF(AND(J9205&gt;2.2,J9205&lt;=3.3),INDEX(价格表!$B$4:$I$31,M9205,5),IF(AND(J9205&gt;3.3,J9205&lt;=4),INDEX(价格表!$B$4:$I$31,M9205,6),IF(AND(J9205&gt;4,J9205&lt;=5.5),INDEX(价格表!$B$4:$I$31,M9205,7),IF(J9205&gt;5.5,2.6+INDEX(价格表!$B$4:$I$31,M9205,8)*L9205)))))))</f>
        <v>2.15</v>
      </c>
    </row>
    <row r="9206" spans="1:14">
      <c r="A9206" s="20">
        <v>4311221730134</v>
      </c>
      <c r="B9206" s="18" t="s">
        <v>16</v>
      </c>
      <c r="C9206" s="21">
        <v>20201222</v>
      </c>
      <c r="D9206" s="21">
        <v>610538201209</v>
      </c>
      <c r="E9206" s="21" t="s">
        <v>16</v>
      </c>
      <c r="F9206" s="21">
        <v>20210101</v>
      </c>
      <c r="G9206" s="21" t="s">
        <v>17</v>
      </c>
      <c r="H9206" s="21" t="s">
        <v>298</v>
      </c>
      <c r="I9206" s="21" t="s">
        <v>321</v>
      </c>
      <c r="J9206" s="21">
        <v>1.51</v>
      </c>
      <c r="K9206" s="21" t="s">
        <v>20</v>
      </c>
      <c r="L9206">
        <f t="shared" si="165"/>
        <v>2</v>
      </c>
      <c r="M9206">
        <f>MATCH(H:H,价格表!$B$4:$B$35,0)</f>
        <v>29</v>
      </c>
      <c r="N9206" s="27">
        <f>L9206*8+3</f>
        <v>19</v>
      </c>
    </row>
    <row r="9207" spans="1:14">
      <c r="A9207" s="20">
        <v>4311221730137</v>
      </c>
      <c r="B9207" s="18" t="s">
        <v>16</v>
      </c>
      <c r="C9207" s="21">
        <v>20201222</v>
      </c>
      <c r="D9207" s="21">
        <v>610538201209</v>
      </c>
      <c r="E9207" s="21" t="s">
        <v>16</v>
      </c>
      <c r="F9207" s="21">
        <v>20210101</v>
      </c>
      <c r="G9207" s="21" t="s">
        <v>17</v>
      </c>
      <c r="H9207" s="21" t="s">
        <v>294</v>
      </c>
      <c r="I9207" s="21" t="s">
        <v>295</v>
      </c>
      <c r="J9207" s="21">
        <v>1.47</v>
      </c>
      <c r="K9207" s="21" t="s">
        <v>20</v>
      </c>
      <c r="L9207">
        <f t="shared" si="165"/>
        <v>2</v>
      </c>
      <c r="M9207">
        <f>MATCH(H:H,价格表!$B$4:$B$35,0)</f>
        <v>18</v>
      </c>
      <c r="N9207" s="27">
        <f>IF(J9207&lt;=0.3,INDEX(价格表!$B$4:$I$31,M9207,2),IF(AND(J9207&gt;0.3,J9207&lt;=1),INDEX(价格表!$B$4:$I$31,M9207,3),IF(AND(J9207&gt;1,J9207&lt;=2.2),INDEX(价格表!$B$4:$I$31,M9207,4),IF(AND(J9207&gt;2.2,J9207&lt;=3.3),INDEX(价格表!$B$4:$I$31,M9207,5),IF(AND(J9207&gt;3.3,J9207&lt;=4),INDEX(价格表!$B$4:$I$31,M9207,6),IF(AND(J9207&gt;4,J9207&lt;=5.5),INDEX(价格表!$B$4:$I$31,M9207,7),IF(J9207&gt;5.5,2.6+INDEX(价格表!$B$4:$I$31,M9207,8)*L9207)))))))</f>
        <v>3.25</v>
      </c>
    </row>
    <row r="9208" spans="1:14">
      <c r="A9208" s="20">
        <v>4311221736950</v>
      </c>
      <c r="B9208" s="18" t="s">
        <v>16</v>
      </c>
      <c r="C9208" s="21">
        <v>20201222</v>
      </c>
      <c r="D9208" s="21">
        <v>610538201209</v>
      </c>
      <c r="E9208" s="21" t="s">
        <v>16</v>
      </c>
      <c r="F9208" s="21">
        <v>20210101</v>
      </c>
      <c r="G9208" s="21" t="s">
        <v>17</v>
      </c>
      <c r="H9208" s="21" t="s">
        <v>298</v>
      </c>
      <c r="I9208" s="21" t="s">
        <v>300</v>
      </c>
      <c r="J9208" s="21">
        <v>1.44</v>
      </c>
      <c r="K9208" s="21" t="s">
        <v>20</v>
      </c>
      <c r="L9208">
        <f t="shared" si="165"/>
        <v>2</v>
      </c>
      <c r="M9208">
        <f>MATCH(H:H,价格表!$B$4:$B$35,0)</f>
        <v>29</v>
      </c>
      <c r="N9208" s="27">
        <f>L9208*5+3</f>
        <v>13</v>
      </c>
    </row>
    <row r="9209" spans="1:14">
      <c r="A9209" s="20">
        <v>4311221744903</v>
      </c>
      <c r="B9209" s="18" t="s">
        <v>16</v>
      </c>
      <c r="C9209" s="21">
        <v>20201222</v>
      </c>
      <c r="D9209" s="21">
        <v>610538201209</v>
      </c>
      <c r="E9209" s="21" t="s">
        <v>16</v>
      </c>
      <c r="F9209" s="21">
        <v>20210101</v>
      </c>
      <c r="G9209" s="21" t="s">
        <v>17</v>
      </c>
      <c r="H9209" s="21" t="s">
        <v>302</v>
      </c>
      <c r="I9209" s="21" t="s">
        <v>303</v>
      </c>
      <c r="J9209" s="21">
        <v>1.44</v>
      </c>
      <c r="K9209" s="21" t="s">
        <v>20</v>
      </c>
      <c r="L9209">
        <f t="shared" si="165"/>
        <v>2</v>
      </c>
      <c r="M9209">
        <f>MATCH(H:H,价格表!$B$4:$B$35,0)</f>
        <v>6</v>
      </c>
      <c r="N9209" s="27">
        <f>IF(J9209&lt;=0.3,INDEX(价格表!$B$4:$I$31,M9209,2),IF(AND(J9209&gt;0.3,J9209&lt;=1),INDEX(价格表!$B$4:$I$31,M9209,3),IF(AND(J9209&gt;1,J9209&lt;=2.2),INDEX(价格表!$B$4:$I$31,M9209,4),IF(AND(J9209&gt;2.2,J9209&lt;=3.3),INDEX(价格表!$B$4:$I$31,M9209,5),IF(AND(J9209&gt;3.3,J9209&lt;=4),INDEX(价格表!$B$4:$I$31,M9209,6),IF(AND(J9209&gt;4,J9209&lt;=5.5),INDEX(价格表!$B$4:$I$31,M9209,7),IF(J9209&gt;5.5,2.6+INDEX(价格表!$B$4:$I$31,M9209,8)*L9209)))))))</f>
        <v>2.95</v>
      </c>
    </row>
    <row r="9210" spans="1:14">
      <c r="A9210" s="20">
        <v>4311221746565</v>
      </c>
      <c r="B9210" s="18" t="s">
        <v>16</v>
      </c>
      <c r="C9210" s="21">
        <v>20201222</v>
      </c>
      <c r="D9210" s="21">
        <v>610538201209</v>
      </c>
      <c r="E9210" s="21" t="s">
        <v>16</v>
      </c>
      <c r="F9210" s="21">
        <v>20210101</v>
      </c>
      <c r="G9210" s="21" t="s">
        <v>17</v>
      </c>
      <c r="H9210" s="21" t="s">
        <v>298</v>
      </c>
      <c r="I9210" s="21" t="s">
        <v>320</v>
      </c>
      <c r="J9210" s="21">
        <v>1.44</v>
      </c>
      <c r="K9210" s="21" t="s">
        <v>20</v>
      </c>
      <c r="L9210">
        <f t="shared" si="165"/>
        <v>2</v>
      </c>
      <c r="M9210">
        <f>MATCH(H:H,价格表!$B$4:$B$35,0)</f>
        <v>29</v>
      </c>
      <c r="N9210" s="27">
        <f t="shared" ref="N9210:N9215" si="168">L9210*8+3</f>
        <v>19</v>
      </c>
    </row>
    <row r="9211" spans="1:14">
      <c r="A9211" s="20">
        <v>4311221752764</v>
      </c>
      <c r="B9211" s="18" t="s">
        <v>16</v>
      </c>
      <c r="C9211" s="21">
        <v>20201222</v>
      </c>
      <c r="D9211" s="21">
        <v>610538201209</v>
      </c>
      <c r="E9211" s="21" t="s">
        <v>16</v>
      </c>
      <c r="F9211" s="21">
        <v>20210101</v>
      </c>
      <c r="G9211" s="21" t="s">
        <v>17</v>
      </c>
      <c r="H9211" s="21" t="s">
        <v>296</v>
      </c>
      <c r="I9211" s="21" t="s">
        <v>297</v>
      </c>
      <c r="J9211" s="21">
        <v>1.54</v>
      </c>
      <c r="K9211" s="21" t="s">
        <v>20</v>
      </c>
      <c r="L9211">
        <f t="shared" si="165"/>
        <v>2</v>
      </c>
      <c r="M9211">
        <f>MATCH(H:H,价格表!$B$4:$B$35,0)</f>
        <v>8</v>
      </c>
      <c r="N9211" s="27">
        <f>IF(J9211&lt;=0.3,INDEX(价格表!$B$4:$I$31,M9211,2),IF(AND(J9211&gt;0.3,J9211&lt;=1),INDEX(价格表!$B$4:$I$31,M9211,3),IF(AND(J9211&gt;1,J9211&lt;=2.2),INDEX(价格表!$B$4:$I$31,M9211,4),IF(AND(J9211&gt;2.2,J9211&lt;=3.3),INDEX(价格表!$B$4:$I$31,M9211,5),IF(AND(J9211&gt;3.3,J9211&lt;=4),INDEX(价格表!$B$4:$I$31,M9211,6),IF(AND(J9211&gt;4,J9211&lt;=5.5),INDEX(价格表!$B$4:$I$31,M9211,7),IF(J9211&gt;5.5,2.6+INDEX(价格表!$B$4:$I$31,M9211,8)*L9211)))))))</f>
        <v>2.95</v>
      </c>
    </row>
    <row r="9212" spans="1:14">
      <c r="A9212" s="20">
        <v>4311221753744</v>
      </c>
      <c r="B9212" s="18" t="s">
        <v>16</v>
      </c>
      <c r="C9212" s="21">
        <v>20201222</v>
      </c>
      <c r="D9212" s="21">
        <v>610538201209</v>
      </c>
      <c r="E9212" s="21" t="s">
        <v>16</v>
      </c>
      <c r="F9212" s="21">
        <v>20210101</v>
      </c>
      <c r="G9212" s="21" t="s">
        <v>17</v>
      </c>
      <c r="H9212" s="21" t="s">
        <v>305</v>
      </c>
      <c r="I9212" s="21" t="s">
        <v>316</v>
      </c>
      <c r="J9212" s="21">
        <v>1.44</v>
      </c>
      <c r="K9212" s="21" t="s">
        <v>20</v>
      </c>
      <c r="L9212">
        <f t="shared" si="165"/>
        <v>2</v>
      </c>
      <c r="M9212">
        <f>MATCH(H:H,价格表!$B$4:$B$35,0)</f>
        <v>26</v>
      </c>
      <c r="N9212" s="27">
        <f>IF(J9212&lt;=0.3,INDEX(价格表!$B$4:$I$31,M9212,2),IF(AND(J9212&gt;0.3,J9212&lt;=1),INDEX(价格表!$B$4:$I$31,M9212,3),IF(AND(J9212&gt;1,J9212&lt;=2.2),INDEX(价格表!$B$4:$I$31,M9212,4),IF(AND(J9212&gt;2.2,J9212&lt;=3.3),INDEX(价格表!$B$4:$I$31,M9212,5),IF(AND(J9212&gt;3.3,J9212&lt;=4),INDEX(价格表!$B$4:$I$31,M9212,6),IF(AND(J9212&gt;4,J9212&lt;=5.5),INDEX(价格表!$B$4:$I$31,M9212,7),IF(J9212&gt;5.5,2.6+INDEX(价格表!$B$4:$I$31,M9212,8)*L9212)))))))</f>
        <v>2.15</v>
      </c>
    </row>
    <row r="9213" spans="1:14">
      <c r="A9213" s="20">
        <v>4311221753745</v>
      </c>
      <c r="B9213" s="18" t="s">
        <v>16</v>
      </c>
      <c r="C9213" s="21">
        <v>20201222</v>
      </c>
      <c r="D9213" s="21">
        <v>610538201209</v>
      </c>
      <c r="E9213" s="21" t="s">
        <v>16</v>
      </c>
      <c r="F9213" s="21">
        <v>20210101</v>
      </c>
      <c r="G9213" s="21" t="s">
        <v>17</v>
      </c>
      <c r="H9213" s="21" t="s">
        <v>305</v>
      </c>
      <c r="I9213" s="21" t="s">
        <v>314</v>
      </c>
      <c r="J9213" s="21">
        <v>1.44</v>
      </c>
      <c r="K9213" s="21" t="s">
        <v>20</v>
      </c>
      <c r="L9213">
        <f t="shared" si="165"/>
        <v>2</v>
      </c>
      <c r="M9213">
        <f>MATCH(H:H,价格表!$B$4:$B$35,0)</f>
        <v>26</v>
      </c>
      <c r="N9213" s="27">
        <f>IF(J9213&lt;=0.3,INDEX(价格表!$B$4:$I$31,M9213,2),IF(AND(J9213&gt;0.3,J9213&lt;=1),INDEX(价格表!$B$4:$I$31,M9213,3),IF(AND(J9213&gt;1,J9213&lt;=2.2),INDEX(价格表!$B$4:$I$31,M9213,4),IF(AND(J9213&gt;2.2,J9213&lt;=3.3),INDEX(价格表!$B$4:$I$31,M9213,5),IF(AND(J9213&gt;3.3,J9213&lt;=4),INDEX(价格表!$B$4:$I$31,M9213,6),IF(AND(J9213&gt;4,J9213&lt;=5.5),INDEX(价格表!$B$4:$I$31,M9213,7),IF(J9213&gt;5.5,2.6+INDEX(价格表!$B$4:$I$31,M9213,8)*L9213)))))))</f>
        <v>2.15</v>
      </c>
    </row>
    <row r="9214" spans="1:14">
      <c r="A9214" s="20">
        <v>4311221753789</v>
      </c>
      <c r="B9214" s="18" t="s">
        <v>16</v>
      </c>
      <c r="C9214" s="21">
        <v>20201222</v>
      </c>
      <c r="D9214" s="21">
        <v>610538201209</v>
      </c>
      <c r="E9214" s="21" t="s">
        <v>16</v>
      </c>
      <c r="F9214" s="21">
        <v>20210101</v>
      </c>
      <c r="G9214" s="21" t="s">
        <v>17</v>
      </c>
      <c r="H9214" s="21" t="s">
        <v>298</v>
      </c>
      <c r="I9214" s="21" t="s">
        <v>328</v>
      </c>
      <c r="J9214" s="21">
        <v>1.44</v>
      </c>
      <c r="K9214" s="21" t="s">
        <v>20</v>
      </c>
      <c r="L9214">
        <f t="shared" si="165"/>
        <v>2</v>
      </c>
      <c r="M9214">
        <f>MATCH(H:H,价格表!$B$4:$B$35,0)</f>
        <v>29</v>
      </c>
      <c r="N9214" s="27">
        <f t="shared" si="168"/>
        <v>19</v>
      </c>
    </row>
    <row r="9215" spans="1:14">
      <c r="A9215" s="20">
        <v>4311221753794</v>
      </c>
      <c r="B9215" s="18" t="s">
        <v>16</v>
      </c>
      <c r="C9215" s="21">
        <v>20201222</v>
      </c>
      <c r="D9215" s="21">
        <v>610538201209</v>
      </c>
      <c r="E9215" s="21" t="s">
        <v>16</v>
      </c>
      <c r="F9215" s="21">
        <v>20210101</v>
      </c>
      <c r="G9215" s="21" t="s">
        <v>17</v>
      </c>
      <c r="H9215" s="21" t="s">
        <v>298</v>
      </c>
      <c r="I9215" s="21" t="s">
        <v>328</v>
      </c>
      <c r="J9215" s="21">
        <v>1.53</v>
      </c>
      <c r="K9215" s="21" t="s">
        <v>20</v>
      </c>
      <c r="L9215">
        <f t="shared" si="165"/>
        <v>2</v>
      </c>
      <c r="M9215">
        <f>MATCH(H:H,价格表!$B$4:$B$35,0)</f>
        <v>29</v>
      </c>
      <c r="N9215" s="27">
        <f t="shared" si="168"/>
        <v>19</v>
      </c>
    </row>
    <row r="9216" spans="1:14">
      <c r="A9216" s="20">
        <v>4311221753797</v>
      </c>
      <c r="B9216" s="18" t="s">
        <v>16</v>
      </c>
      <c r="C9216" s="21">
        <v>20201222</v>
      </c>
      <c r="D9216" s="21">
        <v>610538201209</v>
      </c>
      <c r="E9216" s="21" t="s">
        <v>16</v>
      </c>
      <c r="F9216" s="21">
        <v>20210101</v>
      </c>
      <c r="G9216" s="21" t="s">
        <v>17</v>
      </c>
      <c r="H9216" s="21" t="s">
        <v>294</v>
      </c>
      <c r="I9216" s="21" t="s">
        <v>295</v>
      </c>
      <c r="J9216" s="21">
        <v>1.44</v>
      </c>
      <c r="K9216" s="21" t="s">
        <v>20</v>
      </c>
      <c r="L9216">
        <f t="shared" si="165"/>
        <v>2</v>
      </c>
      <c r="M9216">
        <f>MATCH(H:H,价格表!$B$4:$B$35,0)</f>
        <v>18</v>
      </c>
      <c r="N9216" s="27">
        <f>IF(J9216&lt;=0.3,INDEX(价格表!$B$4:$I$31,M9216,2),IF(AND(J9216&gt;0.3,J9216&lt;=1),INDEX(价格表!$B$4:$I$31,M9216,3),IF(AND(J9216&gt;1,J9216&lt;=2.2),INDEX(价格表!$B$4:$I$31,M9216,4),IF(AND(J9216&gt;2.2,J9216&lt;=3.3),INDEX(价格表!$B$4:$I$31,M9216,5),IF(AND(J9216&gt;3.3,J9216&lt;=4),INDEX(价格表!$B$4:$I$31,M9216,6),IF(AND(J9216&gt;4,J9216&lt;=5.5),INDEX(价格表!$B$4:$I$31,M9216,7),IF(J9216&gt;5.5,2.6+INDEX(价格表!$B$4:$I$31,M9216,8)*L9216)))))))</f>
        <v>3.25</v>
      </c>
    </row>
    <row r="9217" spans="1:14">
      <c r="A9217" s="20">
        <v>4311223786120</v>
      </c>
      <c r="B9217" s="18" t="s">
        <v>16</v>
      </c>
      <c r="C9217" s="21">
        <v>20201222</v>
      </c>
      <c r="D9217" s="21">
        <v>610538201209</v>
      </c>
      <c r="E9217" s="21" t="s">
        <v>16</v>
      </c>
      <c r="F9217" s="21">
        <v>20210101</v>
      </c>
      <c r="G9217" s="21" t="s">
        <v>17</v>
      </c>
      <c r="H9217" s="21" t="s">
        <v>302</v>
      </c>
      <c r="I9217" s="21" t="s">
        <v>303</v>
      </c>
      <c r="J9217" s="21">
        <v>1.92</v>
      </c>
      <c r="K9217" s="21" t="s">
        <v>20</v>
      </c>
      <c r="L9217">
        <f t="shared" si="165"/>
        <v>2</v>
      </c>
      <c r="M9217">
        <f>MATCH(H:H,价格表!$B$4:$B$35,0)</f>
        <v>6</v>
      </c>
      <c r="N9217" s="27">
        <f>IF(J9217&lt;=0.3,INDEX(价格表!$B$4:$I$31,M9217,2),IF(AND(J9217&gt;0.3,J9217&lt;=1),INDEX(价格表!$B$4:$I$31,M9217,3),IF(AND(J9217&gt;1,J9217&lt;=2.2),INDEX(价格表!$B$4:$I$31,M9217,4),IF(AND(J9217&gt;2.2,J9217&lt;=3.3),INDEX(价格表!$B$4:$I$31,M9217,5),IF(AND(J9217&gt;3.3,J9217&lt;=4),INDEX(价格表!$B$4:$I$31,M9217,6),IF(AND(J9217&gt;4,J9217&lt;=5.5),INDEX(价格表!$B$4:$I$31,M9217,7),IF(J9217&gt;5.5,2.6+INDEX(价格表!$B$4:$I$31,M9217,8)*L9217)))))))</f>
        <v>2.95</v>
      </c>
    </row>
    <row r="9218" spans="1:14">
      <c r="A9218" s="20">
        <v>4311223786121</v>
      </c>
      <c r="B9218" s="18" t="s">
        <v>16</v>
      </c>
      <c r="C9218" s="21">
        <v>20201222</v>
      </c>
      <c r="D9218" s="21">
        <v>610538201209</v>
      </c>
      <c r="E9218" s="21" t="s">
        <v>16</v>
      </c>
      <c r="F9218" s="21">
        <v>20210101</v>
      </c>
      <c r="G9218" s="21" t="s">
        <v>17</v>
      </c>
      <c r="H9218" s="21" t="s">
        <v>296</v>
      </c>
      <c r="I9218" s="21" t="s">
        <v>297</v>
      </c>
      <c r="J9218" s="21">
        <v>2.38</v>
      </c>
      <c r="K9218" s="21" t="s">
        <v>20</v>
      </c>
      <c r="L9218">
        <f t="shared" si="165"/>
        <v>3</v>
      </c>
      <c r="M9218">
        <f>MATCH(H:H,价格表!$B$4:$B$35,0)</f>
        <v>8</v>
      </c>
      <c r="N9218" s="27">
        <f>IF(J9218&lt;=0.3,INDEX(价格表!$B$4:$I$31,M9218,2),IF(AND(J9218&gt;0.3,J9218&lt;=1),INDEX(价格表!$B$4:$I$31,M9218,3),IF(AND(J9218&gt;1,J9218&lt;=2.2),INDEX(价格表!$B$4:$I$31,M9218,4),IF(AND(J9218&gt;2.2,J9218&lt;=3.3),INDEX(价格表!$B$4:$I$31,M9218,5),IF(AND(J9218&gt;3.3,J9218&lt;=4),INDEX(价格表!$B$4:$I$31,M9218,6),IF(AND(J9218&gt;4,J9218&lt;=5.5),INDEX(价格表!$B$4:$I$31,M9218,7),IF(J9218&gt;5.5,2.6+INDEX(价格表!$B$4:$I$31,M9218,8)*L9218)))))))</f>
        <v>3.3</v>
      </c>
    </row>
    <row r="9219" spans="1:14">
      <c r="A9219" s="20">
        <v>4311223786126</v>
      </c>
      <c r="B9219" s="18" t="s">
        <v>16</v>
      </c>
      <c r="C9219" s="21">
        <v>20201222</v>
      </c>
      <c r="D9219" s="21">
        <v>610538201209</v>
      </c>
      <c r="E9219" s="21" t="s">
        <v>16</v>
      </c>
      <c r="F9219" s="21">
        <v>20210101</v>
      </c>
      <c r="G9219" s="21" t="s">
        <v>17</v>
      </c>
      <c r="H9219" s="21" t="s">
        <v>305</v>
      </c>
      <c r="I9219" s="21" t="s">
        <v>324</v>
      </c>
      <c r="J9219" s="21">
        <v>1.42</v>
      </c>
      <c r="K9219" s="21" t="s">
        <v>20</v>
      </c>
      <c r="L9219">
        <f t="shared" si="165"/>
        <v>2</v>
      </c>
      <c r="M9219">
        <f>MATCH(H:H,价格表!$B$4:$B$35,0)</f>
        <v>26</v>
      </c>
      <c r="N9219" s="27">
        <f>IF(J9219&lt;=0.3,INDEX(价格表!$B$4:$I$31,M9219,2),IF(AND(J9219&gt;0.3,J9219&lt;=1),INDEX(价格表!$B$4:$I$31,M9219,3),IF(AND(J9219&gt;1,J9219&lt;=2.2),INDEX(价格表!$B$4:$I$31,M9219,4),IF(AND(J9219&gt;2.2,J9219&lt;=3.3),INDEX(价格表!$B$4:$I$31,M9219,5),IF(AND(J9219&gt;3.3,J9219&lt;=4),INDEX(价格表!$B$4:$I$31,M9219,6),IF(AND(J9219&gt;4,J9219&lt;=5.5),INDEX(价格表!$B$4:$I$31,M9219,7),IF(J9219&gt;5.5,2.6+INDEX(价格表!$B$4:$I$31,M9219,8)*L9219)))))))</f>
        <v>2.15</v>
      </c>
    </row>
    <row r="9220" spans="1:14">
      <c r="A9220" s="20">
        <v>4311223786128</v>
      </c>
      <c r="B9220" s="18" t="s">
        <v>16</v>
      </c>
      <c r="C9220" s="21">
        <v>20201222</v>
      </c>
      <c r="D9220" s="21">
        <v>610538201209</v>
      </c>
      <c r="E9220" s="21" t="s">
        <v>16</v>
      </c>
      <c r="F9220" s="21">
        <v>20210101</v>
      </c>
      <c r="G9220" s="21" t="s">
        <v>17</v>
      </c>
      <c r="H9220" s="21" t="s">
        <v>296</v>
      </c>
      <c r="I9220" s="21" t="s">
        <v>297</v>
      </c>
      <c r="J9220" s="21">
        <v>1.44</v>
      </c>
      <c r="K9220" s="21" t="s">
        <v>20</v>
      </c>
      <c r="L9220">
        <f t="shared" ref="L9220:L9283" si="169">ROUNDUP(J9220,0)</f>
        <v>2</v>
      </c>
      <c r="M9220">
        <f>MATCH(H:H,价格表!$B$4:$B$35,0)</f>
        <v>8</v>
      </c>
      <c r="N9220" s="27">
        <f>IF(J9220&lt;=0.3,INDEX(价格表!$B$4:$I$31,M9220,2),IF(AND(J9220&gt;0.3,J9220&lt;=1),INDEX(价格表!$B$4:$I$31,M9220,3),IF(AND(J9220&gt;1,J9220&lt;=2.2),INDEX(价格表!$B$4:$I$31,M9220,4),IF(AND(J9220&gt;2.2,J9220&lt;=3.3),INDEX(价格表!$B$4:$I$31,M9220,5),IF(AND(J9220&gt;3.3,J9220&lt;=4),INDEX(价格表!$B$4:$I$31,M9220,6),IF(AND(J9220&gt;4,J9220&lt;=5.5),INDEX(价格表!$B$4:$I$31,M9220,7),IF(J9220&gt;5.5,2.6+INDEX(价格表!$B$4:$I$31,M9220,8)*L9220)))))))</f>
        <v>2.95</v>
      </c>
    </row>
    <row r="9221" spans="1:14">
      <c r="A9221" s="20">
        <v>4311223786129</v>
      </c>
      <c r="B9221" s="18" t="s">
        <v>16</v>
      </c>
      <c r="C9221" s="21">
        <v>20201222</v>
      </c>
      <c r="D9221" s="21">
        <v>610538201209</v>
      </c>
      <c r="E9221" s="21" t="s">
        <v>16</v>
      </c>
      <c r="F9221" s="21">
        <v>20210101</v>
      </c>
      <c r="G9221" s="21" t="s">
        <v>17</v>
      </c>
      <c r="H9221" s="21" t="s">
        <v>305</v>
      </c>
      <c r="I9221" s="21" t="s">
        <v>318</v>
      </c>
      <c r="J9221" s="21">
        <v>1.47</v>
      </c>
      <c r="K9221" s="21" t="s">
        <v>20</v>
      </c>
      <c r="L9221">
        <f t="shared" si="169"/>
        <v>2</v>
      </c>
      <c r="M9221">
        <f>MATCH(H:H,价格表!$B$4:$B$35,0)</f>
        <v>26</v>
      </c>
      <c r="N9221" s="27">
        <f>IF(J9221&lt;=0.3,INDEX(价格表!$B$4:$I$31,M9221,2),IF(AND(J9221&gt;0.3,J9221&lt;=1),INDEX(价格表!$B$4:$I$31,M9221,3),IF(AND(J9221&gt;1,J9221&lt;=2.2),INDEX(价格表!$B$4:$I$31,M9221,4),IF(AND(J9221&gt;2.2,J9221&lt;=3.3),INDEX(价格表!$B$4:$I$31,M9221,5),IF(AND(J9221&gt;3.3,J9221&lt;=4),INDEX(价格表!$B$4:$I$31,M9221,6),IF(AND(J9221&gt;4,J9221&lt;=5.5),INDEX(价格表!$B$4:$I$31,M9221,7),IF(J9221&gt;5.5,2.6+INDEX(价格表!$B$4:$I$31,M9221,8)*L9221)))))))</f>
        <v>2.15</v>
      </c>
    </row>
    <row r="9222" spans="1:14">
      <c r="A9222" s="20">
        <v>4606252307218</v>
      </c>
      <c r="B9222" s="18" t="s">
        <v>16</v>
      </c>
      <c r="C9222" s="21">
        <v>20201222</v>
      </c>
      <c r="D9222" s="21">
        <v>610538201209</v>
      </c>
      <c r="E9222" s="21" t="s">
        <v>16</v>
      </c>
      <c r="F9222" s="21">
        <v>20210101</v>
      </c>
      <c r="G9222" s="21" t="s">
        <v>17</v>
      </c>
      <c r="H9222" s="21" t="s">
        <v>305</v>
      </c>
      <c r="I9222" s="21" t="s">
        <v>316</v>
      </c>
      <c r="J9222" s="21">
        <v>2.06</v>
      </c>
      <c r="K9222" s="21" t="s">
        <v>20</v>
      </c>
      <c r="L9222">
        <f t="shared" si="169"/>
        <v>3</v>
      </c>
      <c r="M9222">
        <f>MATCH(H:H,价格表!$B$4:$B$35,0)</f>
        <v>26</v>
      </c>
      <c r="N9222" s="27">
        <f>IF(J9222&lt;=0.3,INDEX(价格表!$B$4:$I$31,M9222,2),IF(AND(J9222&gt;0.3,J9222&lt;=1),INDEX(价格表!$B$4:$I$31,M9222,3),IF(AND(J9222&gt;1,J9222&lt;=2.2),INDEX(价格表!$B$4:$I$31,M9222,4),IF(AND(J9222&gt;2.2,J9222&lt;=3.3),INDEX(价格表!$B$4:$I$31,M9222,5),IF(AND(J9222&gt;3.3,J9222&lt;=4),INDEX(价格表!$B$4:$I$31,M9222,6),IF(AND(J9222&gt;4,J9222&lt;=5.5),INDEX(价格表!$B$4:$I$31,M9222,7),IF(J9222&gt;5.5,2.6+INDEX(价格表!$B$4:$I$31,M9222,8)*L9222)))))))</f>
        <v>2.15</v>
      </c>
    </row>
    <row r="9223" spans="1:14">
      <c r="A9223" s="20">
        <v>4606294259464</v>
      </c>
      <c r="B9223" s="18" t="s">
        <v>16</v>
      </c>
      <c r="C9223" s="21">
        <v>20201222</v>
      </c>
      <c r="D9223" s="21">
        <v>610538201209</v>
      </c>
      <c r="E9223" s="21" t="s">
        <v>16</v>
      </c>
      <c r="F9223" s="21">
        <v>20210101</v>
      </c>
      <c r="G9223" s="21" t="s">
        <v>17</v>
      </c>
      <c r="H9223" s="21" t="s">
        <v>298</v>
      </c>
      <c r="I9223" s="21" t="s">
        <v>329</v>
      </c>
      <c r="J9223" s="21">
        <v>2.12</v>
      </c>
      <c r="K9223" s="21" t="s">
        <v>20</v>
      </c>
      <c r="L9223">
        <f t="shared" si="169"/>
        <v>3</v>
      </c>
      <c r="M9223">
        <f>MATCH(H:H,价格表!$B$4:$B$35,0)</f>
        <v>29</v>
      </c>
      <c r="N9223" s="27">
        <f>L9223*8+3</f>
        <v>27</v>
      </c>
    </row>
    <row r="9224" spans="1:14">
      <c r="A9224" s="20">
        <v>4606294259758</v>
      </c>
      <c r="B9224" s="18" t="s">
        <v>16</v>
      </c>
      <c r="C9224" s="21">
        <v>20201222</v>
      </c>
      <c r="D9224" s="21">
        <v>610538201209</v>
      </c>
      <c r="E9224" s="21" t="s">
        <v>16</v>
      </c>
      <c r="F9224" s="21">
        <v>20210101</v>
      </c>
      <c r="G9224" s="21" t="s">
        <v>17</v>
      </c>
      <c r="H9224" s="21" t="s">
        <v>302</v>
      </c>
      <c r="I9224" s="21" t="s">
        <v>303</v>
      </c>
      <c r="J9224" s="21">
        <v>2.08</v>
      </c>
      <c r="K9224" s="21" t="s">
        <v>20</v>
      </c>
      <c r="L9224">
        <f t="shared" si="169"/>
        <v>3</v>
      </c>
      <c r="M9224">
        <f>MATCH(H:H,价格表!$B$4:$B$35,0)</f>
        <v>6</v>
      </c>
      <c r="N9224" s="27">
        <f>IF(J9224&lt;=0.3,INDEX(价格表!$B$4:$I$31,M9224,2),IF(AND(J9224&gt;0.3,J9224&lt;=1),INDEX(价格表!$B$4:$I$31,M9224,3),IF(AND(J9224&gt;1,J9224&lt;=2.2),INDEX(价格表!$B$4:$I$31,M9224,4),IF(AND(J9224&gt;2.2,J9224&lt;=3.3),INDEX(价格表!$B$4:$I$31,M9224,5),IF(AND(J9224&gt;3.3,J9224&lt;=4),INDEX(价格表!$B$4:$I$31,M9224,6),IF(AND(J9224&gt;4,J9224&lt;=5.5),INDEX(价格表!$B$4:$I$31,M9224,7),IF(J9224&gt;5.5,2.6+INDEX(价格表!$B$4:$I$31,M9224,8)*L9224)))))))</f>
        <v>2.95</v>
      </c>
    </row>
    <row r="9225" spans="1:14">
      <c r="A9225" s="20">
        <v>4311221256311</v>
      </c>
      <c r="B9225" s="18" t="s">
        <v>16</v>
      </c>
      <c r="C9225" s="21">
        <v>20201222</v>
      </c>
      <c r="D9225" s="21">
        <v>610538201209</v>
      </c>
      <c r="E9225" s="21" t="s">
        <v>16</v>
      </c>
      <c r="F9225" s="21">
        <v>20210101</v>
      </c>
      <c r="G9225" s="21" t="s">
        <v>17</v>
      </c>
      <c r="H9225" s="21" t="s">
        <v>331</v>
      </c>
      <c r="I9225" s="21" t="s">
        <v>379</v>
      </c>
      <c r="J9225" s="21">
        <v>1.02</v>
      </c>
      <c r="K9225" s="21" t="s">
        <v>20</v>
      </c>
      <c r="L9225">
        <f t="shared" si="169"/>
        <v>2</v>
      </c>
      <c r="M9225">
        <f>MATCH(H:H,价格表!$B$4:$B$35,0)</f>
        <v>28</v>
      </c>
      <c r="N9225" s="27">
        <f>IF(J9225&lt;=0.3,INDEX(价格表!$B$4:$I$31,M9225,2),IF(AND(J9225&gt;0.3,J9225&lt;=1),INDEX(价格表!$B$4:$I$31,M9225,3),IF(AND(J9225&gt;1,J9225&lt;=2.2),INDEX(价格表!$B$4:$I$31,M9225,4),IF(AND(J9225&gt;2.2,J9225&lt;=3.3),INDEX(价格表!$B$4:$I$31,M9225,5),IF(AND(J9225&gt;3.3,J9225&lt;=4),INDEX(价格表!$B$4:$I$31,M9225,6),IF(AND(J9225&gt;4,J9225&lt;=5.5),INDEX(价格表!$B$4:$I$31,M9225,7),IF(J9225&gt;5.5,2.6+INDEX(价格表!$B$4:$I$31,M9225,8)*L9225)))))))</f>
        <v>2.8</v>
      </c>
    </row>
    <row r="9226" spans="1:14">
      <c r="A9226" s="20">
        <v>4311223786125</v>
      </c>
      <c r="B9226" s="18" t="s">
        <v>16</v>
      </c>
      <c r="C9226" s="21">
        <v>20201222</v>
      </c>
      <c r="D9226" s="21">
        <v>610538201209</v>
      </c>
      <c r="E9226" s="21" t="s">
        <v>16</v>
      </c>
      <c r="F9226" s="21">
        <v>20210101</v>
      </c>
      <c r="G9226" s="21" t="s">
        <v>17</v>
      </c>
      <c r="H9226" s="21" t="s">
        <v>331</v>
      </c>
      <c r="I9226" s="21" t="s">
        <v>332</v>
      </c>
      <c r="J9226" s="21">
        <v>1.42</v>
      </c>
      <c r="K9226" s="21" t="s">
        <v>20</v>
      </c>
      <c r="L9226">
        <f t="shared" si="169"/>
        <v>2</v>
      </c>
      <c r="M9226">
        <f>MATCH(H:H,价格表!$B$4:$B$35,0)</f>
        <v>28</v>
      </c>
      <c r="N9226" s="27">
        <f>IF(J9226&lt;=0.3,INDEX(价格表!$B$4:$I$31,M9226,2),IF(AND(J9226&gt;0.3,J9226&lt;=1),INDEX(价格表!$B$4:$I$31,M9226,3),IF(AND(J9226&gt;1,J9226&lt;=2.2),INDEX(价格表!$B$4:$I$31,M9226,4),IF(AND(J9226&gt;2.2,J9226&lt;=3.3),INDEX(价格表!$B$4:$I$31,M9226,5),IF(AND(J9226&gt;3.3,J9226&lt;=4),INDEX(价格表!$B$4:$I$31,M9226,6),IF(AND(J9226&gt;4,J9226&lt;=5.5),INDEX(价格表!$B$4:$I$31,M9226,7),IF(J9226&gt;5.5,2.6+INDEX(价格表!$B$4:$I$31,M9226,8)*L9226)))))))</f>
        <v>2.8</v>
      </c>
    </row>
    <row r="9227" spans="1:14">
      <c r="A9227" s="20">
        <v>4311221337877</v>
      </c>
      <c r="B9227" s="18" t="s">
        <v>16</v>
      </c>
      <c r="C9227" s="21">
        <v>20201222</v>
      </c>
      <c r="D9227" s="21">
        <v>610538201209</v>
      </c>
      <c r="E9227" s="21" t="s">
        <v>16</v>
      </c>
      <c r="F9227" s="21">
        <v>20210101</v>
      </c>
      <c r="G9227" s="21" t="s">
        <v>17</v>
      </c>
      <c r="H9227" s="21" t="s">
        <v>331</v>
      </c>
      <c r="I9227" s="21" t="s">
        <v>333</v>
      </c>
      <c r="J9227" s="21">
        <v>1.44</v>
      </c>
      <c r="K9227" s="21" t="s">
        <v>20</v>
      </c>
      <c r="L9227">
        <f t="shared" si="169"/>
        <v>2</v>
      </c>
      <c r="M9227">
        <f>MATCH(H:H,价格表!$B$4:$B$35,0)</f>
        <v>28</v>
      </c>
      <c r="N9227" s="27">
        <f>IF(J9227&lt;=0.3,INDEX(价格表!$B$4:$I$31,M9227,2),IF(AND(J9227&gt;0.3,J9227&lt;=1),INDEX(价格表!$B$4:$I$31,M9227,3),IF(AND(J9227&gt;1,J9227&lt;=2.2),INDEX(价格表!$B$4:$I$31,M9227,4),IF(AND(J9227&gt;2.2,J9227&lt;=3.3),INDEX(价格表!$B$4:$I$31,M9227,5),IF(AND(J9227&gt;3.3,J9227&lt;=4),INDEX(价格表!$B$4:$I$31,M9227,6),IF(AND(J9227&gt;4,J9227&lt;=5.5),INDEX(价格表!$B$4:$I$31,M9227,7),IF(J9227&gt;5.5,2.6+INDEX(价格表!$B$4:$I$31,M9227,8)*L9227)))))))</f>
        <v>2.8</v>
      </c>
    </row>
    <row r="9228" spans="1:14">
      <c r="A9228" s="20">
        <v>4311221714498</v>
      </c>
      <c r="B9228" s="18" t="s">
        <v>16</v>
      </c>
      <c r="C9228" s="21">
        <v>20201222</v>
      </c>
      <c r="D9228" s="21">
        <v>610538201209</v>
      </c>
      <c r="E9228" s="21" t="s">
        <v>16</v>
      </c>
      <c r="F9228" s="21">
        <v>20210101</v>
      </c>
      <c r="G9228" s="21" t="s">
        <v>17</v>
      </c>
      <c r="H9228" s="21" t="s">
        <v>331</v>
      </c>
      <c r="I9228" s="21" t="s">
        <v>332</v>
      </c>
      <c r="J9228" s="21">
        <v>1.44</v>
      </c>
      <c r="K9228" s="21" t="s">
        <v>20</v>
      </c>
      <c r="L9228">
        <f t="shared" si="169"/>
        <v>2</v>
      </c>
      <c r="M9228">
        <f>MATCH(H:H,价格表!$B$4:$B$35,0)</f>
        <v>28</v>
      </c>
      <c r="N9228" s="27">
        <f>IF(J9228&lt;=0.3,INDEX(价格表!$B$4:$I$31,M9228,2),IF(AND(J9228&gt;0.3,J9228&lt;=1),INDEX(价格表!$B$4:$I$31,M9228,3),IF(AND(J9228&gt;1,J9228&lt;=2.2),INDEX(价格表!$B$4:$I$31,M9228,4),IF(AND(J9228&gt;2.2,J9228&lt;=3.3),INDEX(价格表!$B$4:$I$31,M9228,5),IF(AND(J9228&gt;3.3,J9228&lt;=4),INDEX(价格表!$B$4:$I$31,M9228,6),IF(AND(J9228&gt;4,J9228&lt;=5.5),INDEX(价格表!$B$4:$I$31,M9228,7),IF(J9228&gt;5.5,2.6+INDEX(价格表!$B$4:$I$31,M9228,8)*L9228)))))))</f>
        <v>2.8</v>
      </c>
    </row>
    <row r="9229" spans="1:14">
      <c r="A9229" s="20">
        <v>4311223786124</v>
      </c>
      <c r="B9229" s="18" t="s">
        <v>16</v>
      </c>
      <c r="C9229" s="21">
        <v>20201222</v>
      </c>
      <c r="D9229" s="21">
        <v>610538201209</v>
      </c>
      <c r="E9229" s="21" t="s">
        <v>16</v>
      </c>
      <c r="F9229" s="21">
        <v>20210101</v>
      </c>
      <c r="G9229" s="21" t="s">
        <v>17</v>
      </c>
      <c r="H9229" s="21" t="s">
        <v>331</v>
      </c>
      <c r="I9229" s="21" t="s">
        <v>332</v>
      </c>
      <c r="J9229" s="21">
        <v>1.44</v>
      </c>
      <c r="K9229" s="21" t="s">
        <v>20</v>
      </c>
      <c r="L9229">
        <f t="shared" si="169"/>
        <v>2</v>
      </c>
      <c r="M9229">
        <f>MATCH(H:H,价格表!$B$4:$B$35,0)</f>
        <v>28</v>
      </c>
      <c r="N9229" s="27">
        <f>IF(J9229&lt;=0.3,INDEX(价格表!$B$4:$I$31,M9229,2),IF(AND(J9229&gt;0.3,J9229&lt;=1),INDEX(价格表!$B$4:$I$31,M9229,3),IF(AND(J9229&gt;1,J9229&lt;=2.2),INDEX(价格表!$B$4:$I$31,M9229,4),IF(AND(J9229&gt;2.2,J9229&lt;=3.3),INDEX(价格表!$B$4:$I$31,M9229,5),IF(AND(J9229&gt;3.3,J9229&lt;=4),INDEX(价格表!$B$4:$I$31,M9229,6),IF(AND(J9229&gt;4,J9229&lt;=5.5),INDEX(价格表!$B$4:$I$31,M9229,7),IF(J9229&gt;5.5,2.6+INDEX(价格表!$B$4:$I$31,M9229,8)*L9229)))))))</f>
        <v>2.8</v>
      </c>
    </row>
    <row r="9230" spans="1:14">
      <c r="A9230" s="20">
        <v>4311221256312</v>
      </c>
      <c r="B9230" s="18" t="s">
        <v>16</v>
      </c>
      <c r="C9230" s="21">
        <v>20201222</v>
      </c>
      <c r="D9230" s="21">
        <v>610538201209</v>
      </c>
      <c r="E9230" s="21" t="s">
        <v>16</v>
      </c>
      <c r="F9230" s="21">
        <v>20210101</v>
      </c>
      <c r="G9230" s="21" t="s">
        <v>17</v>
      </c>
      <c r="H9230" s="21" t="s">
        <v>331</v>
      </c>
      <c r="I9230" s="21" t="s">
        <v>332</v>
      </c>
      <c r="J9230" s="21">
        <v>1.45</v>
      </c>
      <c r="K9230" s="21" t="s">
        <v>20</v>
      </c>
      <c r="L9230">
        <f t="shared" si="169"/>
        <v>2</v>
      </c>
      <c r="M9230">
        <f>MATCH(H:H,价格表!$B$4:$B$35,0)</f>
        <v>28</v>
      </c>
      <c r="N9230" s="27">
        <f>IF(J9230&lt;=0.3,INDEX(价格表!$B$4:$I$31,M9230,2),IF(AND(J9230&gt;0.3,J9230&lt;=1),INDEX(价格表!$B$4:$I$31,M9230,3),IF(AND(J9230&gt;1,J9230&lt;=2.2),INDEX(价格表!$B$4:$I$31,M9230,4),IF(AND(J9230&gt;2.2,J9230&lt;=3.3),INDEX(价格表!$B$4:$I$31,M9230,5),IF(AND(J9230&gt;3.3,J9230&lt;=4),INDEX(价格表!$B$4:$I$31,M9230,6),IF(AND(J9230&gt;4,J9230&lt;=5.5),INDEX(价格表!$B$4:$I$31,M9230,7),IF(J9230&gt;5.5,2.6+INDEX(价格表!$B$4:$I$31,M9230,8)*L9230)))))))</f>
        <v>2.8</v>
      </c>
    </row>
    <row r="9231" spans="1:14">
      <c r="A9231" s="20">
        <v>4311221315737</v>
      </c>
      <c r="B9231" s="18" t="s">
        <v>16</v>
      </c>
      <c r="C9231" s="21">
        <v>20201222</v>
      </c>
      <c r="D9231" s="21">
        <v>610538201209</v>
      </c>
      <c r="E9231" s="21" t="s">
        <v>16</v>
      </c>
      <c r="F9231" s="21">
        <v>20210101</v>
      </c>
      <c r="G9231" s="21" t="s">
        <v>17</v>
      </c>
      <c r="H9231" s="21" t="s">
        <v>331</v>
      </c>
      <c r="I9231" s="21" t="s">
        <v>332</v>
      </c>
      <c r="J9231" s="21">
        <v>1.48</v>
      </c>
      <c r="K9231" s="21" t="s">
        <v>20</v>
      </c>
      <c r="L9231">
        <f t="shared" si="169"/>
        <v>2</v>
      </c>
      <c r="M9231">
        <f>MATCH(H:H,价格表!$B$4:$B$35,0)</f>
        <v>28</v>
      </c>
      <c r="N9231" s="27">
        <f>IF(J9231&lt;=0.3,INDEX(价格表!$B$4:$I$31,M9231,2),IF(AND(J9231&gt;0.3,J9231&lt;=1),INDEX(价格表!$B$4:$I$31,M9231,3),IF(AND(J9231&gt;1,J9231&lt;=2.2),INDEX(价格表!$B$4:$I$31,M9231,4),IF(AND(J9231&gt;2.2,J9231&lt;=3.3),INDEX(价格表!$B$4:$I$31,M9231,5),IF(AND(J9231&gt;3.3,J9231&lt;=4),INDEX(价格表!$B$4:$I$31,M9231,6),IF(AND(J9231&gt;4,J9231&lt;=5.5),INDEX(价格表!$B$4:$I$31,M9231,7),IF(J9231&gt;5.5,2.6+INDEX(价格表!$B$4:$I$31,M9231,8)*L9231)))))))</f>
        <v>2.8</v>
      </c>
    </row>
    <row r="9232" spans="1:14">
      <c r="A9232" s="20">
        <v>4311221330367</v>
      </c>
      <c r="B9232" s="18" t="s">
        <v>16</v>
      </c>
      <c r="C9232" s="21">
        <v>20201222</v>
      </c>
      <c r="D9232" s="21">
        <v>610538201209</v>
      </c>
      <c r="E9232" s="21" t="s">
        <v>16</v>
      </c>
      <c r="F9232" s="21">
        <v>20210101</v>
      </c>
      <c r="G9232" s="21" t="s">
        <v>17</v>
      </c>
      <c r="H9232" s="21" t="s">
        <v>331</v>
      </c>
      <c r="I9232" s="21" t="s">
        <v>332</v>
      </c>
      <c r="J9232" s="21">
        <v>1.47</v>
      </c>
      <c r="K9232" s="21" t="s">
        <v>20</v>
      </c>
      <c r="L9232">
        <f t="shared" si="169"/>
        <v>2</v>
      </c>
      <c r="M9232">
        <f>MATCH(H:H,价格表!$B$4:$B$35,0)</f>
        <v>28</v>
      </c>
      <c r="N9232" s="27">
        <f>IF(J9232&lt;=0.3,INDEX(价格表!$B$4:$I$31,M9232,2),IF(AND(J9232&gt;0.3,J9232&lt;=1),INDEX(价格表!$B$4:$I$31,M9232,3),IF(AND(J9232&gt;1,J9232&lt;=2.2),INDEX(价格表!$B$4:$I$31,M9232,4),IF(AND(J9232&gt;2.2,J9232&lt;=3.3),INDEX(价格表!$B$4:$I$31,M9232,5),IF(AND(J9232&gt;3.3,J9232&lt;=4),INDEX(价格表!$B$4:$I$31,M9232,6),IF(AND(J9232&gt;4,J9232&lt;=5.5),INDEX(价格表!$B$4:$I$31,M9232,7),IF(J9232&gt;5.5,2.6+INDEX(价格表!$B$4:$I$31,M9232,8)*L9232)))))))</f>
        <v>2.8</v>
      </c>
    </row>
    <row r="9233" spans="1:14">
      <c r="A9233" s="20">
        <v>4311221389674</v>
      </c>
      <c r="B9233" s="18" t="s">
        <v>16</v>
      </c>
      <c r="C9233" s="21">
        <v>20201222</v>
      </c>
      <c r="D9233" s="21">
        <v>610538201209</v>
      </c>
      <c r="E9233" s="21" t="s">
        <v>16</v>
      </c>
      <c r="F9233" s="21">
        <v>20210101</v>
      </c>
      <c r="G9233" s="21" t="s">
        <v>17</v>
      </c>
      <c r="H9233" s="21" t="s">
        <v>331</v>
      </c>
      <c r="I9233" s="21" t="s">
        <v>334</v>
      </c>
      <c r="J9233" s="21">
        <v>1.47</v>
      </c>
      <c r="K9233" s="21" t="s">
        <v>20</v>
      </c>
      <c r="L9233">
        <f t="shared" si="169"/>
        <v>2</v>
      </c>
      <c r="M9233">
        <f>MATCH(H:H,价格表!$B$4:$B$35,0)</f>
        <v>28</v>
      </c>
      <c r="N9233" s="27">
        <f>IF(J9233&lt;=0.3,INDEX(价格表!$B$4:$I$31,M9233,2),IF(AND(J9233&gt;0.3,J9233&lt;=1),INDEX(价格表!$B$4:$I$31,M9233,3),IF(AND(J9233&gt;1,J9233&lt;=2.2),INDEX(价格表!$B$4:$I$31,M9233,4),IF(AND(J9233&gt;2.2,J9233&lt;=3.3),INDEX(价格表!$B$4:$I$31,M9233,5),IF(AND(J9233&gt;3.3,J9233&lt;=4),INDEX(价格表!$B$4:$I$31,M9233,6),IF(AND(J9233&gt;4,J9233&lt;=5.5),INDEX(价格表!$B$4:$I$31,M9233,7),IF(J9233&gt;5.5,2.6+INDEX(价格表!$B$4:$I$31,M9233,8)*L9233)))))))</f>
        <v>2.8</v>
      </c>
    </row>
    <row r="9234" spans="1:14">
      <c r="A9234" s="20">
        <v>4311221331332</v>
      </c>
      <c r="B9234" s="18" t="s">
        <v>16</v>
      </c>
      <c r="C9234" s="21">
        <v>20201222</v>
      </c>
      <c r="D9234" s="21">
        <v>610538201209</v>
      </c>
      <c r="E9234" s="21" t="s">
        <v>16</v>
      </c>
      <c r="F9234" s="21">
        <v>20210101</v>
      </c>
      <c r="G9234" s="21" t="s">
        <v>17</v>
      </c>
      <c r="H9234" s="21" t="s">
        <v>331</v>
      </c>
      <c r="I9234" s="21" t="s">
        <v>332</v>
      </c>
      <c r="J9234" s="21">
        <v>3.3</v>
      </c>
      <c r="K9234" s="21" t="s">
        <v>20</v>
      </c>
      <c r="L9234">
        <f t="shared" si="169"/>
        <v>4</v>
      </c>
      <c r="M9234">
        <f>MATCH(H:H,价格表!$B$4:$B$35,0)</f>
        <v>28</v>
      </c>
      <c r="N9234" s="27">
        <f>IF(J9234&lt;=0.3,INDEX(价格表!$B$4:$I$31,M9234,2),IF(AND(J9234&gt;0.3,J9234&lt;=1),INDEX(价格表!$B$4:$I$31,M9234,3),IF(AND(J9234&gt;1,J9234&lt;=2.2),INDEX(价格表!$B$4:$I$31,M9234,4),IF(AND(J9234&gt;2.2,J9234&lt;=3.3),INDEX(价格表!$B$4:$I$31,M9234,5),IF(AND(J9234&gt;3.3,J9234&lt;=4),INDEX(价格表!$B$4:$I$31,M9234,6),IF(AND(J9234&gt;4,J9234&lt;=5.5),INDEX(价格表!$B$4:$I$31,M9234,7),IF(J9234&gt;5.5,2.6+INDEX(价格表!$B$4:$I$31,M9234,8)*L9234)))))))</f>
        <v>3.15</v>
      </c>
    </row>
    <row r="9235" spans="1:14">
      <c r="A9235" s="20">
        <v>4311210661261</v>
      </c>
      <c r="B9235" s="18" t="s">
        <v>16</v>
      </c>
      <c r="C9235" s="21">
        <v>20201222</v>
      </c>
      <c r="D9235" s="21">
        <v>610538201209</v>
      </c>
      <c r="E9235" s="21" t="s">
        <v>16</v>
      </c>
      <c r="F9235" s="21">
        <v>20210101</v>
      </c>
      <c r="G9235" s="21" t="s">
        <v>17</v>
      </c>
      <c r="H9235" s="21" t="s">
        <v>302</v>
      </c>
      <c r="I9235" s="21" t="s">
        <v>303</v>
      </c>
      <c r="J9235" s="21">
        <v>6.98</v>
      </c>
      <c r="K9235" s="21" t="s">
        <v>20</v>
      </c>
      <c r="L9235">
        <f t="shared" si="169"/>
        <v>7</v>
      </c>
      <c r="M9235">
        <f>MATCH(H:H,价格表!$B$4:$B$35,0)</f>
        <v>6</v>
      </c>
      <c r="N9235" s="27">
        <f>IF(J9235&lt;=0.3,INDEX(价格表!$B$4:$I$31,M9235,2),IF(AND(J9235&gt;0.3,J9235&lt;=1),INDEX(价格表!$B$4:$I$31,M9235,3),IF(AND(J9235&gt;1,J9235&lt;=2.2),INDEX(价格表!$B$4:$I$31,M9235,4),IF(AND(J9235&gt;2.2,J9235&lt;=3.3),INDEX(价格表!$B$4:$I$31,M9235,5),IF(AND(J9235&gt;3.3,J9235&lt;=4),INDEX(价格表!$B$4:$I$31,M9235,6),IF(AND(J9235&gt;4,J9235&lt;=5.5),INDEX(价格表!$B$4:$I$31,M9235,7),IF(J9235&gt;5.5,2.6+INDEX(价格表!$B$4:$I$31,M9235,8)*L9235)))))))</f>
        <v>9.25</v>
      </c>
    </row>
    <row r="9236" spans="1:14">
      <c r="A9236" s="20">
        <v>4606294277082</v>
      </c>
      <c r="B9236" s="18" t="s">
        <v>16</v>
      </c>
      <c r="C9236" s="21">
        <v>20201222</v>
      </c>
      <c r="D9236" s="21">
        <v>610538201209</v>
      </c>
      <c r="E9236" s="21" t="s">
        <v>16</v>
      </c>
      <c r="F9236" s="21">
        <v>20210101</v>
      </c>
      <c r="G9236" s="21" t="s">
        <v>17</v>
      </c>
      <c r="H9236" s="21" t="s">
        <v>63</v>
      </c>
      <c r="I9236" s="21" t="s">
        <v>350</v>
      </c>
      <c r="J9236" s="21">
        <v>7.86</v>
      </c>
      <c r="K9236" s="21" t="s">
        <v>20</v>
      </c>
      <c r="L9236">
        <f t="shared" si="169"/>
        <v>8</v>
      </c>
      <c r="M9236">
        <f>MATCH(H:H,价格表!$B$4:$B$35,0)</f>
        <v>21</v>
      </c>
      <c r="N9236" s="27">
        <f>IF(J9236&lt;=0.3,INDEX(价格表!$B$4:$I$31,M9236,2),IF(AND(J9236&gt;0.3,J9236&lt;=1),INDEX(价格表!$B$4:$I$31,M9236,3),IF(AND(J9236&gt;1,J9236&lt;=2.2),INDEX(价格表!$B$4:$I$31,M9236,4),IF(AND(J9236&gt;2.2,J9236&lt;=3.3),INDEX(价格表!$B$4:$I$31,M9236,5),IF(AND(J9236&gt;3.3,J9236&lt;=4),INDEX(价格表!$B$4:$I$31,M9236,6),IF(AND(J9236&gt;4,J9236&lt;=5.5),INDEX(价格表!$B$4:$I$31,M9236,7),IF(J9236&gt;5.5,2.6+INDEX(价格表!$B$4:$I$31,M9236,8)*L9236)))))))</f>
        <v>10.2</v>
      </c>
    </row>
    <row r="9237" spans="1:14">
      <c r="A9237" s="20">
        <v>4311238724083</v>
      </c>
      <c r="B9237" s="18" t="s">
        <v>16</v>
      </c>
      <c r="C9237" s="21">
        <v>20201223</v>
      </c>
      <c r="D9237" s="21">
        <v>610538201209</v>
      </c>
      <c r="E9237" s="21" t="s">
        <v>16</v>
      </c>
      <c r="F9237" s="21">
        <v>20210102</v>
      </c>
      <c r="G9237" s="21" t="s">
        <v>17</v>
      </c>
      <c r="H9237" s="21" t="s">
        <v>39</v>
      </c>
      <c r="I9237" s="21" t="s">
        <v>81</v>
      </c>
      <c r="J9237" s="21">
        <v>1.64</v>
      </c>
      <c r="K9237" s="21" t="s">
        <v>20</v>
      </c>
      <c r="L9237">
        <f t="shared" si="169"/>
        <v>2</v>
      </c>
      <c r="M9237">
        <f>MATCH(H:H,价格表!$B$4:$B$35,0)</f>
        <v>23</v>
      </c>
      <c r="N9237" s="27">
        <f>IF(J9237&lt;=0.3,INDEX(价格表!$B$4:$I$31,M9237,2),IF(AND(J9237&gt;0.3,J9237&lt;=1),INDEX(价格表!$B$4:$I$31,M9237,3),IF(AND(J9237&gt;1,J9237&lt;=2.2),INDEX(价格表!$B$4:$I$31,M9237,4),IF(AND(J9237&gt;2.2,J9237&lt;=3.3),INDEX(价格表!$B$4:$I$31,M9237,5),IF(AND(J9237&gt;3.3,J9237&lt;=4),INDEX(价格表!$B$4:$I$31,M9237,6),IF(AND(J9237&gt;4,J9237&lt;=5.5),INDEX(价格表!$B$4:$I$31,M9237,7),IF(J9237&gt;5.5,2.6+INDEX(价格表!$B$4:$I$31,M9237,8)*L9237)))))))</f>
        <v>2.15</v>
      </c>
    </row>
    <row r="9238" spans="1:14">
      <c r="A9238" s="20">
        <v>4311238756472</v>
      </c>
      <c r="B9238" s="18" t="s">
        <v>16</v>
      </c>
      <c r="C9238" s="21">
        <v>20201223</v>
      </c>
      <c r="D9238" s="21">
        <v>610538201209</v>
      </c>
      <c r="E9238" s="21" t="s">
        <v>16</v>
      </c>
      <c r="F9238" s="21">
        <v>20210102</v>
      </c>
      <c r="G9238" s="21" t="s">
        <v>17</v>
      </c>
      <c r="H9238" s="21" t="s">
        <v>39</v>
      </c>
      <c r="I9238" s="21" t="s">
        <v>81</v>
      </c>
      <c r="J9238" s="21">
        <v>2.4</v>
      </c>
      <c r="K9238" s="21" t="s">
        <v>20</v>
      </c>
      <c r="L9238">
        <f t="shared" si="169"/>
        <v>3</v>
      </c>
      <c r="M9238">
        <f>MATCH(H:H,价格表!$B$4:$B$35,0)</f>
        <v>23</v>
      </c>
      <c r="N9238" s="27">
        <f>IF(J9238&lt;=0.3,INDEX(价格表!$B$4:$I$31,M9238,2),IF(AND(J9238&gt;0.3,J9238&lt;=1),INDEX(价格表!$B$4:$I$31,M9238,3),IF(AND(J9238&gt;1,J9238&lt;=2.2),INDEX(价格表!$B$4:$I$31,M9238,4),IF(AND(J9238&gt;2.2,J9238&lt;=3.3),INDEX(价格表!$B$4:$I$31,M9238,5),IF(AND(J9238&gt;3.3,J9238&lt;=4),INDEX(价格表!$B$4:$I$31,M9238,6),IF(AND(J9238&gt;4,J9238&lt;=5.5),INDEX(价格表!$B$4:$I$31,M9238,7),IF(J9238&gt;5.5,2.6+INDEX(价格表!$B$4:$I$31,M9238,8)*L9238)))))))</f>
        <v>2.5</v>
      </c>
    </row>
    <row r="9239" spans="1:14">
      <c r="A9239" s="20">
        <v>4311238767971</v>
      </c>
      <c r="B9239" s="18" t="s">
        <v>16</v>
      </c>
      <c r="C9239" s="21">
        <v>20201223</v>
      </c>
      <c r="D9239" s="21">
        <v>610538201209</v>
      </c>
      <c r="E9239" s="21" t="s">
        <v>16</v>
      </c>
      <c r="F9239" s="21">
        <v>20210102</v>
      </c>
      <c r="G9239" s="21" t="s">
        <v>17</v>
      </c>
      <c r="H9239" s="21" t="s">
        <v>39</v>
      </c>
      <c r="I9239" s="21" t="s">
        <v>81</v>
      </c>
      <c r="J9239" s="21">
        <v>2.82</v>
      </c>
      <c r="K9239" s="21" t="s">
        <v>20</v>
      </c>
      <c r="L9239">
        <f t="shared" si="169"/>
        <v>3</v>
      </c>
      <c r="M9239">
        <f>MATCH(H:H,价格表!$B$4:$B$35,0)</f>
        <v>23</v>
      </c>
      <c r="N9239" s="27">
        <f>IF(J9239&lt;=0.3,INDEX(价格表!$B$4:$I$31,M9239,2),IF(AND(J9239&gt;0.3,J9239&lt;=1),INDEX(价格表!$B$4:$I$31,M9239,3),IF(AND(J9239&gt;1,J9239&lt;=2.2),INDEX(价格表!$B$4:$I$31,M9239,4),IF(AND(J9239&gt;2.2,J9239&lt;=3.3),INDEX(价格表!$B$4:$I$31,M9239,5),IF(AND(J9239&gt;3.3,J9239&lt;=4),INDEX(价格表!$B$4:$I$31,M9239,6),IF(AND(J9239&gt;4,J9239&lt;=5.5),INDEX(价格表!$B$4:$I$31,M9239,7),IF(J9239&gt;5.5,2.6+INDEX(价格表!$B$4:$I$31,M9239,8)*L9239)))))))</f>
        <v>2.5</v>
      </c>
    </row>
    <row r="9240" spans="1:14">
      <c r="A9240" s="20">
        <v>4311238767974</v>
      </c>
      <c r="B9240" s="18" t="s">
        <v>16</v>
      </c>
      <c r="C9240" s="21">
        <v>20201223</v>
      </c>
      <c r="D9240" s="21">
        <v>610538201209</v>
      </c>
      <c r="E9240" s="21" t="s">
        <v>16</v>
      </c>
      <c r="F9240" s="21">
        <v>20210102</v>
      </c>
      <c r="G9240" s="21" t="s">
        <v>17</v>
      </c>
      <c r="H9240" s="21" t="s">
        <v>39</v>
      </c>
      <c r="I9240" s="21" t="s">
        <v>81</v>
      </c>
      <c r="J9240" s="21">
        <v>1.5</v>
      </c>
      <c r="K9240" s="21" t="s">
        <v>20</v>
      </c>
      <c r="L9240">
        <f t="shared" si="169"/>
        <v>2</v>
      </c>
      <c r="M9240">
        <f>MATCH(H:H,价格表!$B$4:$B$35,0)</f>
        <v>23</v>
      </c>
      <c r="N9240" s="27">
        <f>IF(J9240&lt;=0.3,INDEX(价格表!$B$4:$I$31,M9240,2),IF(AND(J9240&gt;0.3,J9240&lt;=1),INDEX(价格表!$B$4:$I$31,M9240,3),IF(AND(J9240&gt;1,J9240&lt;=2.2),INDEX(价格表!$B$4:$I$31,M9240,4),IF(AND(J9240&gt;2.2,J9240&lt;=3.3),INDEX(价格表!$B$4:$I$31,M9240,5),IF(AND(J9240&gt;3.3,J9240&lt;=4),INDEX(价格表!$B$4:$I$31,M9240,6),IF(AND(J9240&gt;4,J9240&lt;=5.5),INDEX(价格表!$B$4:$I$31,M9240,7),IF(J9240&gt;5.5,2.6+INDEX(价格表!$B$4:$I$31,M9240,8)*L9240)))))))</f>
        <v>2.15</v>
      </c>
    </row>
    <row r="9241" spans="1:14">
      <c r="A9241" s="20">
        <v>4311224971544</v>
      </c>
      <c r="B9241" s="18" t="s">
        <v>16</v>
      </c>
      <c r="C9241" s="21">
        <v>20201223</v>
      </c>
      <c r="D9241" s="21">
        <v>610538201209</v>
      </c>
      <c r="E9241" s="21" t="s">
        <v>16</v>
      </c>
      <c r="F9241" s="21">
        <v>20210102</v>
      </c>
      <c r="G9241" s="21" t="s">
        <v>17</v>
      </c>
      <c r="H9241" s="21" t="s">
        <v>21</v>
      </c>
      <c r="I9241" s="21" t="s">
        <v>205</v>
      </c>
      <c r="J9241" s="21">
        <v>0.12</v>
      </c>
      <c r="K9241" s="21" t="s">
        <v>20</v>
      </c>
      <c r="L9241">
        <f t="shared" si="169"/>
        <v>1</v>
      </c>
      <c r="M9241">
        <f>MATCH(H:H,价格表!$B$4:$B$35,0)</f>
        <v>20</v>
      </c>
      <c r="N9241" s="27">
        <f>IF(J9241&lt;=0.3,INDEX(价格表!$B$4:$I$31,M9241,2),IF(AND(J9241&gt;0.3,J9241&lt;=1),INDEX(价格表!$B$4:$I$31,M9241,3),IF(AND(J9241&gt;1,J9241&lt;=2.2),INDEX(价格表!$B$4:$I$31,M9241,4),IF(AND(J9241&gt;2.2,J9241&lt;=3.3),INDEX(价格表!$B$4:$I$31,M9241,5),IF(AND(J9241&gt;3.3,J9241&lt;=4),INDEX(价格表!$B$4:$I$31,M9241,6),IF(AND(J9241&gt;4,J9241&lt;=5.5),INDEX(价格表!$B$4:$I$31,M9241,7),IF(J9241&gt;5.5,2.6+INDEX(价格表!$B$4:$I$31,M9241,8)*L9241)))))))</f>
        <v>1.65</v>
      </c>
    </row>
    <row r="9242" spans="1:14">
      <c r="A9242" s="20">
        <v>4311224971546</v>
      </c>
      <c r="B9242" s="18" t="s">
        <v>16</v>
      </c>
      <c r="C9242" s="21">
        <v>20201223</v>
      </c>
      <c r="D9242" s="21">
        <v>610538201209</v>
      </c>
      <c r="E9242" s="21" t="s">
        <v>16</v>
      </c>
      <c r="F9242" s="21">
        <v>20210102</v>
      </c>
      <c r="G9242" s="21" t="s">
        <v>17</v>
      </c>
      <c r="H9242" s="21" t="s">
        <v>18</v>
      </c>
      <c r="I9242" s="21" t="s">
        <v>153</v>
      </c>
      <c r="J9242" s="21">
        <v>1.76</v>
      </c>
      <c r="K9242" s="21" t="s">
        <v>20</v>
      </c>
      <c r="L9242">
        <f t="shared" si="169"/>
        <v>2</v>
      </c>
      <c r="M9242">
        <f>MATCH(H:H,价格表!$B$4:$B$35,0)</f>
        <v>1</v>
      </c>
      <c r="N9242" s="27">
        <f>IF(J9242&lt;=0.3,INDEX(价格表!$B$4:$I$31,M9242,2),IF(AND(J9242&gt;0.3,J9242&lt;=1),INDEX(价格表!$B$4:$I$31,M9242,3),IF(AND(J9242&gt;1,J9242&lt;=2.2),INDEX(价格表!$B$4:$I$31,M9242,4),IF(AND(J9242&gt;2.2,J9242&lt;=3.3),INDEX(价格表!$B$4:$I$31,M9242,5),IF(AND(J9242&gt;3.3,J9242&lt;=4),INDEX(价格表!$B$4:$I$31,M9242,6),IF(AND(J9242&gt;4,J9242&lt;=5.5),INDEX(价格表!$B$4:$I$31,M9242,7),IF(J9242&gt;5.5,2.6+INDEX(价格表!$B$4:$I$31,M9242,8)*L9242)))))))</f>
        <v>2.15</v>
      </c>
    </row>
    <row r="9243" spans="1:14">
      <c r="A9243" s="20">
        <v>4311224971547</v>
      </c>
      <c r="B9243" s="18" t="s">
        <v>16</v>
      </c>
      <c r="C9243" s="21">
        <v>20201223</v>
      </c>
      <c r="D9243" s="21">
        <v>610538201209</v>
      </c>
      <c r="E9243" s="21" t="s">
        <v>16</v>
      </c>
      <c r="F9243" s="21">
        <v>20210102</v>
      </c>
      <c r="G9243" s="21" t="s">
        <v>17</v>
      </c>
      <c r="H9243" s="21" t="s">
        <v>35</v>
      </c>
      <c r="I9243" s="21" t="s">
        <v>102</v>
      </c>
      <c r="J9243" s="21">
        <v>1.5</v>
      </c>
      <c r="K9243" s="21" t="s">
        <v>20</v>
      </c>
      <c r="L9243">
        <f t="shared" si="169"/>
        <v>2</v>
      </c>
      <c r="M9243">
        <f>MATCH(H:H,价格表!$B$4:$B$35,0)</f>
        <v>22</v>
      </c>
      <c r="N9243" s="27">
        <f>IF(J9243&lt;=0.3,INDEX(价格表!$B$4:$I$31,M9243,2),IF(AND(J9243&gt;0.3,J9243&lt;=1),INDEX(价格表!$B$4:$I$31,M9243,3),IF(AND(J9243&gt;1,J9243&lt;=2.2),INDEX(价格表!$B$4:$I$31,M9243,4),IF(AND(J9243&gt;2.2,J9243&lt;=3.3),INDEX(价格表!$B$4:$I$31,M9243,5),IF(AND(J9243&gt;3.3,J9243&lt;=4),INDEX(价格表!$B$4:$I$31,M9243,6),IF(AND(J9243&gt;4,J9243&lt;=5.5),INDEX(价格表!$B$4:$I$31,M9243,7),IF(J9243&gt;5.5,2.6+INDEX(价格表!$B$4:$I$31,M9243,8)*L9243)))))))</f>
        <v>2.15</v>
      </c>
    </row>
    <row r="9244" spans="1:14">
      <c r="A9244" s="20">
        <v>4311224971548</v>
      </c>
      <c r="B9244" s="18" t="s">
        <v>16</v>
      </c>
      <c r="C9244" s="21">
        <v>20201223</v>
      </c>
      <c r="D9244" s="21">
        <v>610538201209</v>
      </c>
      <c r="E9244" s="21" t="s">
        <v>16</v>
      </c>
      <c r="F9244" s="21">
        <v>20210102</v>
      </c>
      <c r="G9244" s="21" t="s">
        <v>17</v>
      </c>
      <c r="H9244" s="21" t="s">
        <v>82</v>
      </c>
      <c r="I9244" s="21" t="s">
        <v>83</v>
      </c>
      <c r="J9244" s="21">
        <v>2.38</v>
      </c>
      <c r="K9244" s="21" t="s">
        <v>20</v>
      </c>
      <c r="L9244">
        <f t="shared" si="169"/>
        <v>3</v>
      </c>
      <c r="M9244">
        <f>MATCH(H:H,价格表!$B$4:$B$35,0)</f>
        <v>2</v>
      </c>
      <c r="N9244" s="27">
        <f>IF(J9244&lt;=0.3,INDEX(价格表!$B$4:$I$31,M9244,2),IF(AND(J9244&gt;0.3,J9244&lt;=1),INDEX(价格表!$B$4:$I$31,M9244,3),IF(AND(J9244&gt;1,J9244&lt;=2.2),INDEX(价格表!$B$4:$I$31,M9244,4),IF(AND(J9244&gt;2.2,J9244&lt;=3.3),INDEX(价格表!$B$4:$I$31,M9244,5),IF(AND(J9244&gt;3.3,J9244&lt;=4),INDEX(价格表!$B$4:$I$31,M9244,6),IF(AND(J9244&gt;4,J9244&lt;=5.5),INDEX(价格表!$B$4:$I$31,M9244,7),IF(J9244&gt;5.5,2.6+INDEX(价格表!$B$4:$I$31,M9244,8)*L9244)))))))</f>
        <v>2.5</v>
      </c>
    </row>
    <row r="9245" spans="1:14">
      <c r="A9245" s="20">
        <v>4311224971549</v>
      </c>
      <c r="B9245" s="18" t="s">
        <v>16</v>
      </c>
      <c r="C9245" s="21">
        <v>20201223</v>
      </c>
      <c r="D9245" s="21">
        <v>610538201209</v>
      </c>
      <c r="E9245" s="21" t="s">
        <v>16</v>
      </c>
      <c r="F9245" s="21">
        <v>20210102</v>
      </c>
      <c r="G9245" s="21" t="s">
        <v>17</v>
      </c>
      <c r="H9245" s="21" t="s">
        <v>39</v>
      </c>
      <c r="I9245" s="21" t="s">
        <v>40</v>
      </c>
      <c r="J9245" s="21">
        <v>1.58</v>
      </c>
      <c r="K9245" s="21" t="s">
        <v>20</v>
      </c>
      <c r="L9245">
        <f t="shared" si="169"/>
        <v>2</v>
      </c>
      <c r="M9245">
        <f>MATCH(H:H,价格表!$B$4:$B$35,0)</f>
        <v>23</v>
      </c>
      <c r="N9245" s="27">
        <f>IF(J9245&lt;=0.3,INDEX(价格表!$B$4:$I$31,M9245,2),IF(AND(J9245&gt;0.3,J9245&lt;=1),INDEX(价格表!$B$4:$I$31,M9245,3),IF(AND(J9245&gt;1,J9245&lt;=2.2),INDEX(价格表!$B$4:$I$31,M9245,4),IF(AND(J9245&gt;2.2,J9245&lt;=3.3),INDEX(价格表!$B$4:$I$31,M9245,5),IF(AND(J9245&gt;3.3,J9245&lt;=4),INDEX(价格表!$B$4:$I$31,M9245,6),IF(AND(J9245&gt;4,J9245&lt;=5.5),INDEX(价格表!$B$4:$I$31,M9245,7),IF(J9245&gt;5.5,2.6+INDEX(价格表!$B$4:$I$31,M9245,8)*L9245)))))))</f>
        <v>2.15</v>
      </c>
    </row>
    <row r="9246" spans="1:14">
      <c r="A9246" s="20">
        <v>4311227573050</v>
      </c>
      <c r="B9246" s="18" t="s">
        <v>16</v>
      </c>
      <c r="C9246" s="21">
        <v>20201223</v>
      </c>
      <c r="D9246" s="21">
        <v>610538201209</v>
      </c>
      <c r="E9246" s="21" t="s">
        <v>16</v>
      </c>
      <c r="F9246" s="21">
        <v>20210102</v>
      </c>
      <c r="G9246" s="21" t="s">
        <v>17</v>
      </c>
      <c r="H9246" s="21" t="s">
        <v>25</v>
      </c>
      <c r="I9246" s="21" t="s">
        <v>26</v>
      </c>
      <c r="J9246" s="21">
        <v>0.13</v>
      </c>
      <c r="K9246" s="21" t="s">
        <v>20</v>
      </c>
      <c r="L9246">
        <f t="shared" si="169"/>
        <v>1</v>
      </c>
      <c r="M9246">
        <f>MATCH(H:H,价格表!$B$4:$B$35,0)</f>
        <v>25</v>
      </c>
      <c r="N9246" s="27">
        <f>IF(J9246&lt;=0.3,INDEX(价格表!$B$4:$I$31,M9246,2),IF(AND(J9246&gt;0.3,J9246&lt;=1),INDEX(价格表!$B$4:$I$31,M9246,3),IF(AND(J9246&gt;1,J9246&lt;=2.2),INDEX(价格表!$B$4:$I$31,M9246,4),IF(AND(J9246&gt;2.2,J9246&lt;=3.3),INDEX(价格表!$B$4:$I$31,M9246,5),IF(AND(J9246&gt;3.3,J9246&lt;=4),INDEX(价格表!$B$4:$I$31,M9246,6),IF(AND(J9246&gt;4,J9246&lt;=5.5),INDEX(价格表!$B$4:$I$31,M9246,7),IF(J9246&gt;5.5,2.6+INDEX(价格表!$B$4:$I$31,M9246,8)*L9246)))))))</f>
        <v>1.65</v>
      </c>
    </row>
    <row r="9247" spans="1:14">
      <c r="A9247" s="20">
        <v>4311227573052</v>
      </c>
      <c r="B9247" s="18" t="s">
        <v>16</v>
      </c>
      <c r="C9247" s="21">
        <v>20201223</v>
      </c>
      <c r="D9247" s="21">
        <v>610538201209</v>
      </c>
      <c r="E9247" s="21" t="s">
        <v>16</v>
      </c>
      <c r="F9247" s="21">
        <v>20210102</v>
      </c>
      <c r="G9247" s="21" t="s">
        <v>17</v>
      </c>
      <c r="H9247" s="21" t="s">
        <v>50</v>
      </c>
      <c r="I9247" s="21" t="s">
        <v>345</v>
      </c>
      <c r="J9247" s="21">
        <v>1.49</v>
      </c>
      <c r="K9247" s="21" t="s">
        <v>20</v>
      </c>
      <c r="L9247">
        <f t="shared" si="169"/>
        <v>2</v>
      </c>
      <c r="M9247">
        <f>MATCH(H:H,价格表!$B$4:$B$35,0)</f>
        <v>4</v>
      </c>
      <c r="N9247" s="27">
        <f>IF(J9247&lt;=0.3,INDEX(价格表!$B$4:$I$31,M9247,2),IF(AND(J9247&gt;0.3,J9247&lt;=1),INDEX(价格表!$B$4:$I$31,M9247,3),IF(AND(J9247&gt;1,J9247&lt;=2.2),INDEX(价格表!$B$4:$I$31,M9247,4),IF(AND(J9247&gt;2.2,J9247&lt;=3.3),INDEX(价格表!$B$4:$I$31,M9247,5),IF(AND(J9247&gt;3.3,J9247&lt;=4),INDEX(价格表!$B$4:$I$31,M9247,6),IF(AND(J9247&gt;4,J9247&lt;=5.5),INDEX(价格表!$B$4:$I$31,M9247,7),IF(J9247&gt;5.5,2.6+INDEX(价格表!$B$4:$I$31,M9247,8)*L9247)))))))</f>
        <v>2.15</v>
      </c>
    </row>
    <row r="9248" spans="1:14">
      <c r="A9248" s="20">
        <v>4311227573053</v>
      </c>
      <c r="B9248" s="18" t="s">
        <v>16</v>
      </c>
      <c r="C9248" s="21">
        <v>20201223</v>
      </c>
      <c r="D9248" s="21">
        <v>610538201209</v>
      </c>
      <c r="E9248" s="21" t="s">
        <v>16</v>
      </c>
      <c r="F9248" s="21">
        <v>20210102</v>
      </c>
      <c r="G9248" s="21" t="s">
        <v>17</v>
      </c>
      <c r="H9248" s="21" t="s">
        <v>296</v>
      </c>
      <c r="I9248" s="21" t="s">
        <v>297</v>
      </c>
      <c r="J9248" s="21">
        <v>0.6</v>
      </c>
      <c r="K9248" s="21" t="s">
        <v>20</v>
      </c>
      <c r="L9248">
        <f t="shared" si="169"/>
        <v>1</v>
      </c>
      <c r="M9248">
        <f>MATCH(H:H,价格表!$B$4:$B$35,0)</f>
        <v>8</v>
      </c>
      <c r="N9248" s="27">
        <f>IF(J9248&lt;=0.3,INDEX(价格表!$B$4:$I$31,M9248,2),IF(AND(J9248&gt;0.3,J9248&lt;=1),INDEX(价格表!$B$4:$I$31,M9248,3),IF(AND(J9248&gt;1,J9248&lt;=2.2),INDEX(价格表!$B$4:$I$31,M9248,4),IF(AND(J9248&gt;2.2,J9248&lt;=3.3),INDEX(价格表!$B$4:$I$31,M9248,5),IF(AND(J9248&gt;3.3,J9248&lt;=4),INDEX(价格表!$B$4:$I$31,M9248,6),IF(AND(J9248&gt;4,J9248&lt;=5.5),INDEX(价格表!$B$4:$I$31,M9248,7),IF(J9248&gt;5.5,2.6+INDEX(价格表!$B$4:$I$31,M9248,8)*L9248)))))))</f>
        <v>2.6</v>
      </c>
    </row>
    <row r="9249" spans="1:14">
      <c r="A9249" s="20">
        <v>4311227573054</v>
      </c>
      <c r="B9249" s="18" t="s">
        <v>16</v>
      </c>
      <c r="C9249" s="21">
        <v>20201223</v>
      </c>
      <c r="D9249" s="21">
        <v>610538201209</v>
      </c>
      <c r="E9249" s="21" t="s">
        <v>16</v>
      </c>
      <c r="F9249" s="21">
        <v>20210102</v>
      </c>
      <c r="G9249" s="21" t="s">
        <v>17</v>
      </c>
      <c r="H9249" s="21" t="s">
        <v>63</v>
      </c>
      <c r="I9249" s="21" t="s">
        <v>289</v>
      </c>
      <c r="J9249" s="21">
        <v>2.32</v>
      </c>
      <c r="K9249" s="21" t="s">
        <v>20</v>
      </c>
      <c r="L9249">
        <f t="shared" si="169"/>
        <v>3</v>
      </c>
      <c r="M9249">
        <f>MATCH(H:H,价格表!$B$4:$B$35,0)</f>
        <v>21</v>
      </c>
      <c r="N9249" s="27">
        <f>IF(J9249&lt;=0.3,INDEX(价格表!$B$4:$I$31,M9249,2),IF(AND(J9249&gt;0.3,J9249&lt;=1),INDEX(价格表!$B$4:$I$31,M9249,3),IF(AND(J9249&gt;1,J9249&lt;=2.2),INDEX(价格表!$B$4:$I$31,M9249,4),IF(AND(J9249&gt;2.2,J9249&lt;=3.3),INDEX(价格表!$B$4:$I$31,M9249,5),IF(AND(J9249&gt;3.3,J9249&lt;=4),INDEX(价格表!$B$4:$I$31,M9249,6),IF(AND(J9249&gt;4,J9249&lt;=5.5),INDEX(价格表!$B$4:$I$31,M9249,7),IF(J9249&gt;5.5,2.6+INDEX(价格表!$B$4:$I$31,M9249,8)*L9249)))))))</f>
        <v>2.5</v>
      </c>
    </row>
    <row r="9250" spans="1:14">
      <c r="A9250" s="20">
        <v>4311227573055</v>
      </c>
      <c r="B9250" s="18" t="s">
        <v>16</v>
      </c>
      <c r="C9250" s="21">
        <v>20201223</v>
      </c>
      <c r="D9250" s="21">
        <v>610538201209</v>
      </c>
      <c r="E9250" s="21" t="s">
        <v>16</v>
      </c>
      <c r="F9250" s="21">
        <v>20210102</v>
      </c>
      <c r="G9250" s="21" t="s">
        <v>17</v>
      </c>
      <c r="H9250" s="21" t="s">
        <v>18</v>
      </c>
      <c r="I9250" s="21" t="s">
        <v>53</v>
      </c>
      <c r="J9250" s="21">
        <v>1.48</v>
      </c>
      <c r="K9250" s="21" t="s">
        <v>20</v>
      </c>
      <c r="L9250">
        <f t="shared" si="169"/>
        <v>2</v>
      </c>
      <c r="M9250">
        <f>MATCH(H:H,价格表!$B$4:$B$35,0)</f>
        <v>1</v>
      </c>
      <c r="N9250" s="27">
        <f>IF(J9250&lt;=0.3,INDEX(价格表!$B$4:$I$31,M9250,2),IF(AND(J9250&gt;0.3,J9250&lt;=1),INDEX(价格表!$B$4:$I$31,M9250,3),IF(AND(J9250&gt;1,J9250&lt;=2.2),INDEX(价格表!$B$4:$I$31,M9250,4),IF(AND(J9250&gt;2.2,J9250&lt;=3.3),INDEX(价格表!$B$4:$I$31,M9250,5),IF(AND(J9250&gt;3.3,J9250&lt;=4),INDEX(价格表!$B$4:$I$31,M9250,6),IF(AND(J9250&gt;4,J9250&lt;=5.5),INDEX(价格表!$B$4:$I$31,M9250,7),IF(J9250&gt;5.5,2.6+INDEX(价格表!$B$4:$I$31,M9250,8)*L9250)))))))</f>
        <v>2.15</v>
      </c>
    </row>
    <row r="9251" spans="1:14">
      <c r="A9251" s="20">
        <v>4311237365331</v>
      </c>
      <c r="B9251" s="18" t="s">
        <v>16</v>
      </c>
      <c r="C9251" s="21">
        <v>20201223</v>
      </c>
      <c r="D9251" s="21">
        <v>610538201209</v>
      </c>
      <c r="E9251" s="21" t="s">
        <v>16</v>
      </c>
      <c r="F9251" s="21">
        <v>20210102</v>
      </c>
      <c r="G9251" s="21" t="s">
        <v>17</v>
      </c>
      <c r="H9251" s="21" t="s">
        <v>33</v>
      </c>
      <c r="I9251" s="21" t="s">
        <v>34</v>
      </c>
      <c r="J9251" s="21">
        <v>0.61</v>
      </c>
      <c r="K9251" s="21" t="s">
        <v>20</v>
      </c>
      <c r="L9251">
        <f t="shared" si="169"/>
        <v>1</v>
      </c>
      <c r="M9251">
        <f>MATCH(H:H,价格表!$B$4:$B$35,0)</f>
        <v>13</v>
      </c>
      <c r="N9251" s="27">
        <f>IF(J9251&lt;=0.3,INDEX(价格表!$B$4:$I$31,M9251,2),IF(AND(J9251&gt;0.3,J9251&lt;=1),INDEX(价格表!$B$4:$I$31,M9251,3),IF(AND(J9251&gt;1,J9251&lt;=2.2),INDEX(价格表!$B$4:$I$31,M9251,4),IF(AND(J9251&gt;2.2,J9251&lt;=3.3),INDEX(价格表!$B$4:$I$31,M9251,5),IF(AND(J9251&gt;3.3,J9251&lt;=4),INDEX(价格表!$B$4:$I$31,M9251,6),IF(AND(J9251&gt;4,J9251&lt;=5.5),INDEX(价格表!$B$4:$I$31,M9251,7),IF(J9251&gt;5.5,2.6+INDEX(价格表!$B$4:$I$31,M9251,8)*L9251)))))))</f>
        <v>1.8</v>
      </c>
    </row>
    <row r="9252" spans="1:14">
      <c r="A9252" s="20">
        <v>4311237365332</v>
      </c>
      <c r="B9252" s="18" t="s">
        <v>16</v>
      </c>
      <c r="C9252" s="21">
        <v>20201223</v>
      </c>
      <c r="D9252" s="21">
        <v>610538201209</v>
      </c>
      <c r="E9252" s="21" t="s">
        <v>16</v>
      </c>
      <c r="F9252" s="21">
        <v>20210102</v>
      </c>
      <c r="G9252" s="21" t="s">
        <v>17</v>
      </c>
      <c r="H9252" s="21" t="s">
        <v>18</v>
      </c>
      <c r="I9252" s="21" t="s">
        <v>29</v>
      </c>
      <c r="J9252" s="21">
        <v>2</v>
      </c>
      <c r="K9252" s="21" t="s">
        <v>20</v>
      </c>
      <c r="L9252">
        <f t="shared" si="169"/>
        <v>2</v>
      </c>
      <c r="M9252">
        <f>MATCH(H:H,价格表!$B$4:$B$35,0)</f>
        <v>1</v>
      </c>
      <c r="N9252" s="27">
        <f>IF(J9252&lt;=0.3,INDEX(价格表!$B$4:$I$31,M9252,2),IF(AND(J9252&gt;0.3,J9252&lt;=1),INDEX(价格表!$B$4:$I$31,M9252,3),IF(AND(J9252&gt;1,J9252&lt;=2.2),INDEX(价格表!$B$4:$I$31,M9252,4),IF(AND(J9252&gt;2.2,J9252&lt;=3.3),INDEX(价格表!$B$4:$I$31,M9252,5),IF(AND(J9252&gt;3.3,J9252&lt;=4),INDEX(价格表!$B$4:$I$31,M9252,6),IF(AND(J9252&gt;4,J9252&lt;=5.5),INDEX(价格表!$B$4:$I$31,M9252,7),IF(J9252&gt;5.5,2.6+INDEX(价格表!$B$4:$I$31,M9252,8)*L9252)))))))</f>
        <v>2.15</v>
      </c>
    </row>
    <row r="9253" spans="1:14">
      <c r="A9253" s="20">
        <v>4311237365333</v>
      </c>
      <c r="B9253" s="18" t="s">
        <v>16</v>
      </c>
      <c r="C9253" s="21">
        <v>20201223</v>
      </c>
      <c r="D9253" s="21">
        <v>610538201209</v>
      </c>
      <c r="E9253" s="21" t="s">
        <v>16</v>
      </c>
      <c r="F9253" s="21">
        <v>20210102</v>
      </c>
      <c r="G9253" s="21" t="s">
        <v>17</v>
      </c>
      <c r="H9253" s="21" t="s">
        <v>23</v>
      </c>
      <c r="I9253" s="21" t="s">
        <v>99</v>
      </c>
      <c r="J9253" s="21">
        <v>1.49</v>
      </c>
      <c r="K9253" s="21" t="s">
        <v>20</v>
      </c>
      <c r="L9253">
        <f t="shared" si="169"/>
        <v>2</v>
      </c>
      <c r="M9253">
        <f>MATCH(H:H,价格表!$B$4:$B$35,0)</f>
        <v>15</v>
      </c>
      <c r="N9253" s="27">
        <f>IF(J9253&lt;=0.3,INDEX(价格表!$B$4:$I$31,M9253,2),IF(AND(J9253&gt;0.3,J9253&lt;=1),INDEX(价格表!$B$4:$I$31,M9253,3),IF(AND(J9253&gt;1,J9253&lt;=2.2),INDEX(价格表!$B$4:$I$31,M9253,4),IF(AND(J9253&gt;2.2,J9253&lt;=3.3),INDEX(价格表!$B$4:$I$31,M9253,5),IF(AND(J9253&gt;3.3,J9253&lt;=4),INDEX(价格表!$B$4:$I$31,M9253,6),IF(AND(J9253&gt;4,J9253&lt;=5.5),INDEX(价格表!$B$4:$I$31,M9253,7),IF(J9253&gt;5.5,2.6+INDEX(价格表!$B$4:$I$31,M9253,8)*L9253)))))))</f>
        <v>2.15</v>
      </c>
    </row>
    <row r="9254" spans="1:14">
      <c r="A9254" s="20">
        <v>4311237365334</v>
      </c>
      <c r="B9254" s="18" t="s">
        <v>16</v>
      </c>
      <c r="C9254" s="21">
        <v>20201223</v>
      </c>
      <c r="D9254" s="21">
        <v>610538201209</v>
      </c>
      <c r="E9254" s="21" t="s">
        <v>16</v>
      </c>
      <c r="F9254" s="21">
        <v>20210102</v>
      </c>
      <c r="G9254" s="21" t="s">
        <v>17</v>
      </c>
      <c r="H9254" s="21" t="s">
        <v>27</v>
      </c>
      <c r="I9254" s="21" t="s">
        <v>28</v>
      </c>
      <c r="J9254" s="21">
        <v>1.49</v>
      </c>
      <c r="K9254" s="21" t="s">
        <v>20</v>
      </c>
      <c r="L9254">
        <f t="shared" si="169"/>
        <v>2</v>
      </c>
      <c r="M9254">
        <f>MATCH(H:H,价格表!$B$4:$B$35,0)</f>
        <v>3</v>
      </c>
      <c r="N9254" s="27">
        <f>IF(J9254&lt;=0.3,INDEX(价格表!$B$4:$I$31,M9254,2),IF(AND(J9254&gt;0.3,J9254&lt;=1),INDEX(价格表!$B$4:$I$31,M9254,3),IF(AND(J9254&gt;1,J9254&lt;=2.2),INDEX(价格表!$B$4:$I$31,M9254,4),IF(AND(J9254&gt;2.2,J9254&lt;=3.3),INDEX(价格表!$B$4:$I$31,M9254,5),IF(AND(J9254&gt;3.3,J9254&lt;=4),INDEX(价格表!$B$4:$I$31,M9254,6),IF(AND(J9254&gt;4,J9254&lt;=5.5),INDEX(价格表!$B$4:$I$31,M9254,7),IF(J9254&gt;5.5,2.6+INDEX(价格表!$B$4:$I$31,M9254,8)*L9254)))))))</f>
        <v>2.15</v>
      </c>
    </row>
    <row r="9255" spans="1:14">
      <c r="A9255" s="20">
        <v>4311237365335</v>
      </c>
      <c r="B9255" s="18" t="s">
        <v>16</v>
      </c>
      <c r="C9255" s="21">
        <v>20201223</v>
      </c>
      <c r="D9255" s="21">
        <v>610538201209</v>
      </c>
      <c r="E9255" s="21" t="s">
        <v>16</v>
      </c>
      <c r="F9255" s="21">
        <v>20210102</v>
      </c>
      <c r="G9255" s="21" t="s">
        <v>17</v>
      </c>
      <c r="H9255" s="21" t="s">
        <v>21</v>
      </c>
      <c r="I9255" s="21" t="s">
        <v>22</v>
      </c>
      <c r="J9255" s="21">
        <v>1.5</v>
      </c>
      <c r="K9255" s="21" t="s">
        <v>20</v>
      </c>
      <c r="L9255">
        <f t="shared" si="169"/>
        <v>2</v>
      </c>
      <c r="M9255">
        <f>MATCH(H:H,价格表!$B$4:$B$35,0)</f>
        <v>20</v>
      </c>
      <c r="N9255" s="27">
        <f>IF(J9255&lt;=0.3,INDEX(价格表!$B$4:$I$31,M9255,2),IF(AND(J9255&gt;0.3,J9255&lt;=1),INDEX(价格表!$B$4:$I$31,M9255,3),IF(AND(J9255&gt;1,J9255&lt;=2.2),INDEX(价格表!$B$4:$I$31,M9255,4),IF(AND(J9255&gt;2.2,J9255&lt;=3.3),INDEX(价格表!$B$4:$I$31,M9255,5),IF(AND(J9255&gt;3.3,J9255&lt;=4),INDEX(价格表!$B$4:$I$31,M9255,6),IF(AND(J9255&gt;4,J9255&lt;=5.5),INDEX(价格表!$B$4:$I$31,M9255,7),IF(J9255&gt;5.5,2.6+INDEX(价格表!$B$4:$I$31,M9255,8)*L9255)))))))</f>
        <v>2.15</v>
      </c>
    </row>
    <row r="9256" spans="1:14">
      <c r="A9256" s="20">
        <v>4311237365336</v>
      </c>
      <c r="B9256" s="18" t="s">
        <v>16</v>
      </c>
      <c r="C9256" s="21">
        <v>20201223</v>
      </c>
      <c r="D9256" s="21">
        <v>610538201209</v>
      </c>
      <c r="E9256" s="21" t="s">
        <v>16</v>
      </c>
      <c r="F9256" s="21">
        <v>20210102</v>
      </c>
      <c r="G9256" s="21" t="s">
        <v>17</v>
      </c>
      <c r="H9256" s="21" t="s">
        <v>23</v>
      </c>
      <c r="I9256" s="21" t="s">
        <v>225</v>
      </c>
      <c r="J9256" s="21">
        <v>1.55</v>
      </c>
      <c r="K9256" s="21" t="s">
        <v>20</v>
      </c>
      <c r="L9256">
        <f t="shared" si="169"/>
        <v>2</v>
      </c>
      <c r="M9256">
        <f>MATCH(H:H,价格表!$B$4:$B$35,0)</f>
        <v>15</v>
      </c>
      <c r="N9256" s="27">
        <f>IF(J9256&lt;=0.3,INDEX(价格表!$B$4:$I$31,M9256,2),IF(AND(J9256&gt;0.3,J9256&lt;=1),INDEX(价格表!$B$4:$I$31,M9256,3),IF(AND(J9256&gt;1,J9256&lt;=2.2),INDEX(价格表!$B$4:$I$31,M9256,4),IF(AND(J9256&gt;2.2,J9256&lt;=3.3),INDEX(价格表!$B$4:$I$31,M9256,5),IF(AND(J9256&gt;3.3,J9256&lt;=4),INDEX(价格表!$B$4:$I$31,M9256,6),IF(AND(J9256&gt;4,J9256&lt;=5.5),INDEX(价格表!$B$4:$I$31,M9256,7),IF(J9256&gt;5.5,2.6+INDEX(价格表!$B$4:$I$31,M9256,8)*L9256)))))))</f>
        <v>2.15</v>
      </c>
    </row>
    <row r="9257" spans="1:14">
      <c r="A9257" s="20">
        <v>4311237365337</v>
      </c>
      <c r="B9257" s="18" t="s">
        <v>16</v>
      </c>
      <c r="C9257" s="21">
        <v>20201223</v>
      </c>
      <c r="D9257" s="21">
        <v>610538201209</v>
      </c>
      <c r="E9257" s="21" t="s">
        <v>16</v>
      </c>
      <c r="F9257" s="21">
        <v>20210102</v>
      </c>
      <c r="G9257" s="21" t="s">
        <v>17</v>
      </c>
      <c r="H9257" s="21" t="s">
        <v>66</v>
      </c>
      <c r="I9257" s="21" t="s">
        <v>222</v>
      </c>
      <c r="J9257" s="21">
        <v>1.5</v>
      </c>
      <c r="K9257" s="21" t="s">
        <v>20</v>
      </c>
      <c r="L9257">
        <f t="shared" si="169"/>
        <v>2</v>
      </c>
      <c r="M9257">
        <f>MATCH(H:H,价格表!$B$4:$B$35,0)</f>
        <v>17</v>
      </c>
      <c r="N9257" s="27">
        <f>IF(J9257&lt;=0.3,INDEX(价格表!$B$4:$I$31,M9257,2),IF(AND(J9257&gt;0.3,J9257&lt;=1),INDEX(价格表!$B$4:$I$31,M9257,3),IF(AND(J9257&gt;1,J9257&lt;=2.2),INDEX(价格表!$B$4:$I$31,M9257,4),IF(AND(J9257&gt;2.2,J9257&lt;=3.3),INDEX(价格表!$B$4:$I$31,M9257,5),IF(AND(J9257&gt;3.3,J9257&lt;=4),INDEX(价格表!$B$4:$I$31,M9257,6),IF(AND(J9257&gt;4,J9257&lt;=5.5),INDEX(价格表!$B$4:$I$31,M9257,7),IF(J9257&gt;5.5,2.6+INDEX(价格表!$B$4:$I$31,M9257,8)*L9257)))))))</f>
        <v>2.15</v>
      </c>
    </row>
    <row r="9258" spans="1:14">
      <c r="A9258" s="20">
        <v>4311237365339</v>
      </c>
      <c r="B9258" s="18" t="s">
        <v>16</v>
      </c>
      <c r="C9258" s="21">
        <v>20201223</v>
      </c>
      <c r="D9258" s="21">
        <v>610538201209</v>
      </c>
      <c r="E9258" s="21" t="s">
        <v>16</v>
      </c>
      <c r="F9258" s="21">
        <v>20210102</v>
      </c>
      <c r="G9258" s="21" t="s">
        <v>17</v>
      </c>
      <c r="H9258" s="21" t="s">
        <v>27</v>
      </c>
      <c r="I9258" s="21" t="s">
        <v>210</v>
      </c>
      <c r="J9258" s="21">
        <v>2.82</v>
      </c>
      <c r="K9258" s="21" t="s">
        <v>20</v>
      </c>
      <c r="L9258">
        <f t="shared" si="169"/>
        <v>3</v>
      </c>
      <c r="M9258">
        <f>MATCH(H:H,价格表!$B$4:$B$35,0)</f>
        <v>3</v>
      </c>
      <c r="N9258" s="27">
        <f>IF(J9258&lt;=0.3,INDEX(价格表!$B$4:$I$31,M9258,2),IF(AND(J9258&gt;0.3,J9258&lt;=1),INDEX(价格表!$B$4:$I$31,M9258,3),IF(AND(J9258&gt;1,J9258&lt;=2.2),INDEX(价格表!$B$4:$I$31,M9258,4),IF(AND(J9258&gt;2.2,J9258&lt;=3.3),INDEX(价格表!$B$4:$I$31,M9258,5),IF(AND(J9258&gt;3.3,J9258&lt;=4),INDEX(价格表!$B$4:$I$31,M9258,6),IF(AND(J9258&gt;4,J9258&lt;=5.5),INDEX(价格表!$B$4:$I$31,M9258,7),IF(J9258&gt;5.5,2.6+INDEX(价格表!$B$4:$I$31,M9258,8)*L9258)))))))</f>
        <v>2.5</v>
      </c>
    </row>
    <row r="9259" spans="1:14">
      <c r="A9259" s="20">
        <v>4311237365340</v>
      </c>
      <c r="B9259" s="18" t="s">
        <v>16</v>
      </c>
      <c r="C9259" s="21">
        <v>20201223</v>
      </c>
      <c r="D9259" s="21">
        <v>610538201209</v>
      </c>
      <c r="E9259" s="21" t="s">
        <v>16</v>
      </c>
      <c r="F9259" s="21">
        <v>20210102</v>
      </c>
      <c r="G9259" s="21" t="s">
        <v>17</v>
      </c>
      <c r="H9259" s="21" t="s">
        <v>35</v>
      </c>
      <c r="I9259" s="21" t="s">
        <v>362</v>
      </c>
      <c r="J9259" s="21">
        <v>0.61</v>
      </c>
      <c r="K9259" s="21" t="s">
        <v>20</v>
      </c>
      <c r="L9259">
        <f t="shared" si="169"/>
        <v>1</v>
      </c>
      <c r="M9259">
        <f>MATCH(H:H,价格表!$B$4:$B$35,0)</f>
        <v>22</v>
      </c>
      <c r="N9259" s="27">
        <f>IF(J9259&lt;=0.3,INDEX(价格表!$B$4:$I$31,M9259,2),IF(AND(J9259&gt;0.3,J9259&lt;=1),INDEX(价格表!$B$4:$I$31,M9259,3),IF(AND(J9259&gt;1,J9259&lt;=2.2),INDEX(价格表!$B$4:$I$31,M9259,4),IF(AND(J9259&gt;2.2,J9259&lt;=3.3),INDEX(价格表!$B$4:$I$31,M9259,5),IF(AND(J9259&gt;3.3,J9259&lt;=4),INDEX(价格表!$B$4:$I$31,M9259,6),IF(AND(J9259&gt;4,J9259&lt;=5.5),INDEX(价格表!$B$4:$I$31,M9259,7),IF(J9259&gt;5.5,2.6+INDEX(价格表!$B$4:$I$31,M9259,8)*L9259)))))))</f>
        <v>1.8</v>
      </c>
    </row>
    <row r="9260" spans="1:14">
      <c r="A9260" s="20">
        <v>4311237386285</v>
      </c>
      <c r="B9260" s="18" t="s">
        <v>16</v>
      </c>
      <c r="C9260" s="21">
        <v>20201223</v>
      </c>
      <c r="D9260" s="21">
        <v>610538201209</v>
      </c>
      <c r="E9260" s="21" t="s">
        <v>16</v>
      </c>
      <c r="F9260" s="21">
        <v>20210102</v>
      </c>
      <c r="G9260" s="21" t="s">
        <v>17</v>
      </c>
      <c r="H9260" s="21" t="s">
        <v>73</v>
      </c>
      <c r="I9260" s="21" t="s">
        <v>92</v>
      </c>
      <c r="J9260" s="21">
        <v>0.12</v>
      </c>
      <c r="K9260" s="21" t="s">
        <v>20</v>
      </c>
      <c r="L9260">
        <f t="shared" si="169"/>
        <v>1</v>
      </c>
      <c r="M9260">
        <f>MATCH(H:H,价格表!$B$4:$B$35,0)</f>
        <v>7</v>
      </c>
      <c r="N9260" s="27">
        <f>IF(J9260&lt;=0.3,INDEX(价格表!$B$4:$I$31,M9260,2),IF(AND(J9260&gt;0.3,J9260&lt;=1),INDEX(价格表!$B$4:$I$31,M9260,3),IF(AND(J9260&gt;1,J9260&lt;=2.2),INDEX(价格表!$B$4:$I$31,M9260,4),IF(AND(J9260&gt;2.2,J9260&lt;=3.3),INDEX(价格表!$B$4:$I$31,M9260,5),IF(AND(J9260&gt;3.3,J9260&lt;=4),INDEX(价格表!$B$4:$I$31,M9260,6),IF(AND(J9260&gt;4,J9260&lt;=5.5),INDEX(价格表!$B$4:$I$31,M9260,7),IF(J9260&gt;5.5,2.6+INDEX(价格表!$B$4:$I$31,M9260,8)*L9260)))))))</f>
        <v>1.65</v>
      </c>
    </row>
    <row r="9261" spans="1:14">
      <c r="A9261" s="20">
        <v>4311237394426</v>
      </c>
      <c r="B9261" s="18" t="s">
        <v>16</v>
      </c>
      <c r="C9261" s="21">
        <v>20201223</v>
      </c>
      <c r="D9261" s="21">
        <v>610538201209</v>
      </c>
      <c r="E9261" s="21" t="s">
        <v>16</v>
      </c>
      <c r="F9261" s="21">
        <v>20210102</v>
      </c>
      <c r="G9261" s="21" t="s">
        <v>17</v>
      </c>
      <c r="H9261" s="21" t="s">
        <v>27</v>
      </c>
      <c r="I9261" s="21" t="s">
        <v>134</v>
      </c>
      <c r="J9261" s="21">
        <v>1.5</v>
      </c>
      <c r="K9261" s="21" t="s">
        <v>20</v>
      </c>
      <c r="L9261">
        <f t="shared" si="169"/>
        <v>2</v>
      </c>
      <c r="M9261">
        <f>MATCH(H:H,价格表!$B$4:$B$35,0)</f>
        <v>3</v>
      </c>
      <c r="N9261" s="27">
        <f>IF(J9261&lt;=0.3,INDEX(价格表!$B$4:$I$31,M9261,2),IF(AND(J9261&gt;0.3,J9261&lt;=1),INDEX(价格表!$B$4:$I$31,M9261,3),IF(AND(J9261&gt;1,J9261&lt;=2.2),INDEX(价格表!$B$4:$I$31,M9261,4),IF(AND(J9261&gt;2.2,J9261&lt;=3.3),INDEX(价格表!$B$4:$I$31,M9261,5),IF(AND(J9261&gt;3.3,J9261&lt;=4),INDEX(价格表!$B$4:$I$31,M9261,6),IF(AND(J9261&gt;4,J9261&lt;=5.5),INDEX(价格表!$B$4:$I$31,M9261,7),IF(J9261&gt;5.5,2.6+INDEX(价格表!$B$4:$I$31,M9261,8)*L9261)))))))</f>
        <v>2.15</v>
      </c>
    </row>
    <row r="9262" spans="1:14">
      <c r="A9262" s="20">
        <v>4311238724031</v>
      </c>
      <c r="B9262" s="18" t="s">
        <v>16</v>
      </c>
      <c r="C9262" s="21">
        <v>20201223</v>
      </c>
      <c r="D9262" s="21">
        <v>610538201209</v>
      </c>
      <c r="E9262" s="21" t="s">
        <v>16</v>
      </c>
      <c r="F9262" s="21">
        <v>20210102</v>
      </c>
      <c r="G9262" s="21" t="s">
        <v>17</v>
      </c>
      <c r="H9262" s="21" t="s">
        <v>35</v>
      </c>
      <c r="I9262" s="21" t="s">
        <v>253</v>
      </c>
      <c r="J9262" s="21">
        <v>0.08</v>
      </c>
      <c r="K9262" s="21" t="s">
        <v>20</v>
      </c>
      <c r="L9262">
        <f t="shared" si="169"/>
        <v>1</v>
      </c>
      <c r="M9262">
        <f>MATCH(H:H,价格表!$B$4:$B$35,0)</f>
        <v>22</v>
      </c>
      <c r="N9262" s="27">
        <f>IF(J9262&lt;=0.3,INDEX(价格表!$B$4:$I$31,M9262,2),IF(AND(J9262&gt;0.3,J9262&lt;=1),INDEX(价格表!$B$4:$I$31,M9262,3),IF(AND(J9262&gt;1,J9262&lt;=2.2),INDEX(价格表!$B$4:$I$31,M9262,4),IF(AND(J9262&gt;2.2,J9262&lt;=3.3),INDEX(价格表!$B$4:$I$31,M9262,5),IF(AND(J9262&gt;3.3,J9262&lt;=4),INDEX(价格表!$B$4:$I$31,M9262,6),IF(AND(J9262&gt;4,J9262&lt;=5.5),INDEX(价格表!$B$4:$I$31,M9262,7),IF(J9262&gt;5.5,2.6+INDEX(价格表!$B$4:$I$31,M9262,8)*L9262)))))))</f>
        <v>1.65</v>
      </c>
    </row>
    <row r="9263" spans="1:14">
      <c r="A9263" s="20">
        <v>4311238724032</v>
      </c>
      <c r="B9263" s="18" t="s">
        <v>16</v>
      </c>
      <c r="C9263" s="21">
        <v>20201223</v>
      </c>
      <c r="D9263" s="21">
        <v>610538201209</v>
      </c>
      <c r="E9263" s="21" t="s">
        <v>16</v>
      </c>
      <c r="F9263" s="21">
        <v>20210102</v>
      </c>
      <c r="G9263" s="21" t="s">
        <v>17</v>
      </c>
      <c r="H9263" s="21" t="s">
        <v>73</v>
      </c>
      <c r="I9263" s="21" t="s">
        <v>218</v>
      </c>
      <c r="J9263" s="21">
        <v>0.14</v>
      </c>
      <c r="K9263" s="21" t="s">
        <v>20</v>
      </c>
      <c r="L9263">
        <f t="shared" si="169"/>
        <v>1</v>
      </c>
      <c r="M9263">
        <f>MATCH(H:H,价格表!$B$4:$B$35,0)</f>
        <v>7</v>
      </c>
      <c r="N9263" s="27">
        <f>IF(J9263&lt;=0.3,INDEX(价格表!$B$4:$I$31,M9263,2),IF(AND(J9263&gt;0.3,J9263&lt;=1),INDEX(价格表!$B$4:$I$31,M9263,3),IF(AND(J9263&gt;1,J9263&lt;=2.2),INDEX(价格表!$B$4:$I$31,M9263,4),IF(AND(J9263&gt;2.2,J9263&lt;=3.3),INDEX(价格表!$B$4:$I$31,M9263,5),IF(AND(J9263&gt;3.3,J9263&lt;=4),INDEX(价格表!$B$4:$I$31,M9263,6),IF(AND(J9263&gt;4,J9263&lt;=5.5),INDEX(价格表!$B$4:$I$31,M9263,7),IF(J9263&gt;5.5,2.6+INDEX(价格表!$B$4:$I$31,M9263,8)*L9263)))))))</f>
        <v>1.65</v>
      </c>
    </row>
    <row r="9264" spans="1:14">
      <c r="A9264" s="20">
        <v>4311238724033</v>
      </c>
      <c r="B9264" s="18" t="s">
        <v>16</v>
      </c>
      <c r="C9264" s="21">
        <v>20201223</v>
      </c>
      <c r="D9264" s="21">
        <v>610538201209</v>
      </c>
      <c r="E9264" s="21" t="s">
        <v>16</v>
      </c>
      <c r="F9264" s="21">
        <v>20210102</v>
      </c>
      <c r="G9264" s="21" t="s">
        <v>17</v>
      </c>
      <c r="H9264" s="21" t="s">
        <v>73</v>
      </c>
      <c r="I9264" s="21" t="s">
        <v>131</v>
      </c>
      <c r="J9264" s="21">
        <v>0.08</v>
      </c>
      <c r="K9264" s="21" t="s">
        <v>20</v>
      </c>
      <c r="L9264">
        <f t="shared" si="169"/>
        <v>1</v>
      </c>
      <c r="M9264">
        <f>MATCH(H:H,价格表!$B$4:$B$35,0)</f>
        <v>7</v>
      </c>
      <c r="N9264" s="27">
        <f>IF(J9264&lt;=0.3,INDEX(价格表!$B$4:$I$31,M9264,2),IF(AND(J9264&gt;0.3,J9264&lt;=1),INDEX(价格表!$B$4:$I$31,M9264,3),IF(AND(J9264&gt;1,J9264&lt;=2.2),INDEX(价格表!$B$4:$I$31,M9264,4),IF(AND(J9264&gt;2.2,J9264&lt;=3.3),INDEX(价格表!$B$4:$I$31,M9264,5),IF(AND(J9264&gt;3.3,J9264&lt;=4),INDEX(价格表!$B$4:$I$31,M9264,6),IF(AND(J9264&gt;4,J9264&lt;=5.5),INDEX(价格表!$B$4:$I$31,M9264,7),IF(J9264&gt;5.5,2.6+INDEX(价格表!$B$4:$I$31,M9264,8)*L9264)))))))</f>
        <v>1.65</v>
      </c>
    </row>
    <row r="9265" spans="1:14">
      <c r="A9265" s="20">
        <v>4311238724034</v>
      </c>
      <c r="B9265" s="18" t="s">
        <v>16</v>
      </c>
      <c r="C9265" s="21">
        <v>20201223</v>
      </c>
      <c r="D9265" s="21">
        <v>610538201209</v>
      </c>
      <c r="E9265" s="21" t="s">
        <v>16</v>
      </c>
      <c r="F9265" s="21">
        <v>20210102</v>
      </c>
      <c r="G9265" s="21" t="s">
        <v>17</v>
      </c>
      <c r="H9265" s="21" t="s">
        <v>21</v>
      </c>
      <c r="I9265" s="21" t="s">
        <v>179</v>
      </c>
      <c r="J9265" s="21">
        <v>0.08</v>
      </c>
      <c r="K9265" s="21" t="s">
        <v>20</v>
      </c>
      <c r="L9265">
        <f t="shared" si="169"/>
        <v>1</v>
      </c>
      <c r="M9265">
        <f>MATCH(H:H,价格表!$B$4:$B$35,0)</f>
        <v>20</v>
      </c>
      <c r="N9265" s="27">
        <f>IF(J9265&lt;=0.3,INDEX(价格表!$B$4:$I$31,M9265,2),IF(AND(J9265&gt;0.3,J9265&lt;=1),INDEX(价格表!$B$4:$I$31,M9265,3),IF(AND(J9265&gt;1,J9265&lt;=2.2),INDEX(价格表!$B$4:$I$31,M9265,4),IF(AND(J9265&gt;2.2,J9265&lt;=3.3),INDEX(价格表!$B$4:$I$31,M9265,5),IF(AND(J9265&gt;3.3,J9265&lt;=4),INDEX(价格表!$B$4:$I$31,M9265,6),IF(AND(J9265&gt;4,J9265&lt;=5.5),INDEX(价格表!$B$4:$I$31,M9265,7),IF(J9265&gt;5.5,2.6+INDEX(价格表!$B$4:$I$31,M9265,8)*L9265)))))))</f>
        <v>1.65</v>
      </c>
    </row>
    <row r="9266" spans="1:14">
      <c r="A9266" s="20">
        <v>4311238724035</v>
      </c>
      <c r="B9266" s="18" t="s">
        <v>16</v>
      </c>
      <c r="C9266" s="21">
        <v>20201223</v>
      </c>
      <c r="D9266" s="21">
        <v>610538201209</v>
      </c>
      <c r="E9266" s="21" t="s">
        <v>16</v>
      </c>
      <c r="F9266" s="21">
        <v>20210102</v>
      </c>
      <c r="G9266" s="21" t="s">
        <v>17</v>
      </c>
      <c r="H9266" s="21" t="s">
        <v>68</v>
      </c>
      <c r="I9266" s="21" t="s">
        <v>130</v>
      </c>
      <c r="J9266" s="21">
        <v>0.1</v>
      </c>
      <c r="K9266" s="21" t="s">
        <v>20</v>
      </c>
      <c r="L9266">
        <f t="shared" si="169"/>
        <v>1</v>
      </c>
      <c r="M9266">
        <f>MATCH(H:H,价格表!$B$4:$B$35,0)</f>
        <v>5</v>
      </c>
      <c r="N9266" s="27">
        <f>IF(J9266&lt;=0.3,INDEX(价格表!$B$4:$I$31,M9266,2),IF(AND(J9266&gt;0.3,J9266&lt;=1),INDEX(价格表!$B$4:$I$31,M9266,3),IF(AND(J9266&gt;1,J9266&lt;=2.2),INDEX(价格表!$B$4:$I$31,M9266,4),IF(AND(J9266&gt;2.2,J9266&lt;=3.3),INDEX(价格表!$B$4:$I$31,M9266,5),IF(AND(J9266&gt;3.3,J9266&lt;=4),INDEX(价格表!$B$4:$I$31,M9266,6),IF(AND(J9266&gt;4,J9266&lt;=5.5),INDEX(价格表!$B$4:$I$31,M9266,7),IF(J9266&gt;5.5,2.6+INDEX(价格表!$B$4:$I$31,M9266,8)*L9266)))))))</f>
        <v>1.65</v>
      </c>
    </row>
    <row r="9267" spans="1:14">
      <c r="A9267" s="20">
        <v>4311238724036</v>
      </c>
      <c r="B9267" s="18" t="s">
        <v>16</v>
      </c>
      <c r="C9267" s="21">
        <v>20201223</v>
      </c>
      <c r="D9267" s="21">
        <v>610538201209</v>
      </c>
      <c r="E9267" s="21" t="s">
        <v>16</v>
      </c>
      <c r="F9267" s="21">
        <v>20210102</v>
      </c>
      <c r="G9267" s="21" t="s">
        <v>17</v>
      </c>
      <c r="H9267" s="21" t="s">
        <v>25</v>
      </c>
      <c r="I9267" s="21" t="s">
        <v>42</v>
      </c>
      <c r="J9267" s="21">
        <v>1.52</v>
      </c>
      <c r="K9267" s="21" t="s">
        <v>20</v>
      </c>
      <c r="L9267">
        <f t="shared" si="169"/>
        <v>2</v>
      </c>
      <c r="M9267">
        <f>MATCH(H:H,价格表!$B$4:$B$35,0)</f>
        <v>25</v>
      </c>
      <c r="N9267" s="27">
        <f>IF(J9267&lt;=0.3,INDEX(价格表!$B$4:$I$31,M9267,2),IF(AND(J9267&gt;0.3,J9267&lt;=1),INDEX(价格表!$B$4:$I$31,M9267,3),IF(AND(J9267&gt;1,J9267&lt;=2.2),INDEX(价格表!$B$4:$I$31,M9267,4),IF(AND(J9267&gt;2.2,J9267&lt;=3.3),INDEX(价格表!$B$4:$I$31,M9267,5),IF(AND(J9267&gt;3.3,J9267&lt;=4),INDEX(价格表!$B$4:$I$31,M9267,6),IF(AND(J9267&gt;4,J9267&lt;=5.5),INDEX(价格表!$B$4:$I$31,M9267,7),IF(J9267&gt;5.5,2.6+INDEX(价格表!$B$4:$I$31,M9267,8)*L9267)))))))</f>
        <v>2.15</v>
      </c>
    </row>
    <row r="9268" spans="1:14">
      <c r="A9268" s="20">
        <v>4311238724037</v>
      </c>
      <c r="B9268" s="18" t="s">
        <v>16</v>
      </c>
      <c r="C9268" s="21">
        <v>20201223</v>
      </c>
      <c r="D9268" s="21">
        <v>610538201209</v>
      </c>
      <c r="E9268" s="21" t="s">
        <v>16</v>
      </c>
      <c r="F9268" s="21">
        <v>20210102</v>
      </c>
      <c r="G9268" s="21" t="s">
        <v>17</v>
      </c>
      <c r="H9268" s="21" t="s">
        <v>88</v>
      </c>
      <c r="I9268" s="21" t="s">
        <v>110</v>
      </c>
      <c r="J9268" s="21">
        <v>1.5</v>
      </c>
      <c r="K9268" s="21" t="s">
        <v>20</v>
      </c>
      <c r="L9268">
        <f t="shared" si="169"/>
        <v>2</v>
      </c>
      <c r="M9268">
        <f>MATCH(H:H,价格表!$B$4:$B$35,0)</f>
        <v>19</v>
      </c>
      <c r="N9268" s="27">
        <f>IF(J9268&lt;=0.3,INDEX(价格表!$B$4:$I$31,M9268,2),IF(AND(J9268&gt;0.3,J9268&lt;=1),INDEX(价格表!$B$4:$I$31,M9268,3),IF(AND(J9268&gt;1,J9268&lt;=2.2),INDEX(价格表!$B$4:$I$31,M9268,4),IF(AND(J9268&gt;2.2,J9268&lt;=3.3),INDEX(价格表!$B$4:$I$31,M9268,5),IF(AND(J9268&gt;3.3,J9268&lt;=4),INDEX(价格表!$B$4:$I$31,M9268,6),IF(AND(J9268&gt;4,J9268&lt;=5.5),INDEX(价格表!$B$4:$I$31,M9268,7),IF(J9268&gt;5.5,2.6+INDEX(价格表!$B$4:$I$31,M9268,8)*L9268)))))))</f>
        <v>2.15</v>
      </c>
    </row>
    <row r="9269" spans="1:14">
      <c r="A9269" s="20">
        <v>4311238724039</v>
      </c>
      <c r="B9269" s="18" t="s">
        <v>16</v>
      </c>
      <c r="C9269" s="21">
        <v>20201223</v>
      </c>
      <c r="D9269" s="21">
        <v>610538201209</v>
      </c>
      <c r="E9269" s="21" t="s">
        <v>16</v>
      </c>
      <c r="F9269" s="21">
        <v>20210102</v>
      </c>
      <c r="G9269" s="21" t="s">
        <v>17</v>
      </c>
      <c r="H9269" s="21" t="s">
        <v>54</v>
      </c>
      <c r="I9269" s="21" t="s">
        <v>213</v>
      </c>
      <c r="J9269" s="21">
        <v>1.68</v>
      </c>
      <c r="K9269" s="21" t="s">
        <v>20</v>
      </c>
      <c r="L9269">
        <f t="shared" si="169"/>
        <v>2</v>
      </c>
      <c r="M9269">
        <f>MATCH(H:H,价格表!$B$4:$B$35,0)</f>
        <v>14</v>
      </c>
      <c r="N9269" s="27">
        <f>IF(J9269&lt;=0.3,INDEX(价格表!$B$4:$I$31,M9269,2),IF(AND(J9269&gt;0.3,J9269&lt;=1),INDEX(价格表!$B$4:$I$31,M9269,3),IF(AND(J9269&gt;1,J9269&lt;=2.2),INDEX(价格表!$B$4:$I$31,M9269,4),IF(AND(J9269&gt;2.2,J9269&lt;=3.3),INDEX(价格表!$B$4:$I$31,M9269,5),IF(AND(J9269&gt;3.3,J9269&lt;=4),INDEX(价格表!$B$4:$I$31,M9269,6),IF(AND(J9269&gt;4,J9269&lt;=5.5),INDEX(价格表!$B$4:$I$31,M9269,7),IF(J9269&gt;5.5,2.6+INDEX(价格表!$B$4:$I$31,M9269,8)*L9269)))))))</f>
        <v>2.15</v>
      </c>
    </row>
    <row r="9270" spans="1:14">
      <c r="A9270" s="20">
        <v>4311238724040</v>
      </c>
      <c r="B9270" s="18" t="s">
        <v>16</v>
      </c>
      <c r="C9270" s="21">
        <v>20201223</v>
      </c>
      <c r="D9270" s="21">
        <v>610538201209</v>
      </c>
      <c r="E9270" s="21" t="s">
        <v>16</v>
      </c>
      <c r="F9270" s="21">
        <v>20210102</v>
      </c>
      <c r="G9270" s="21" t="s">
        <v>17</v>
      </c>
      <c r="H9270" s="21" t="s">
        <v>25</v>
      </c>
      <c r="I9270" s="21" t="s">
        <v>203</v>
      </c>
      <c r="J9270" s="21">
        <v>2.38</v>
      </c>
      <c r="K9270" s="21" t="s">
        <v>20</v>
      </c>
      <c r="L9270">
        <f t="shared" si="169"/>
        <v>3</v>
      </c>
      <c r="M9270">
        <f>MATCH(H:H,价格表!$B$4:$B$35,0)</f>
        <v>25</v>
      </c>
      <c r="N9270" s="27">
        <f>IF(J9270&lt;=0.3,INDEX(价格表!$B$4:$I$31,M9270,2),IF(AND(J9270&gt;0.3,J9270&lt;=1),INDEX(价格表!$B$4:$I$31,M9270,3),IF(AND(J9270&gt;1,J9270&lt;=2.2),INDEX(价格表!$B$4:$I$31,M9270,4),IF(AND(J9270&gt;2.2,J9270&lt;=3.3),INDEX(价格表!$B$4:$I$31,M9270,5),IF(AND(J9270&gt;3.3,J9270&lt;=4),INDEX(价格表!$B$4:$I$31,M9270,6),IF(AND(J9270&gt;4,J9270&lt;=5.5),INDEX(价格表!$B$4:$I$31,M9270,7),IF(J9270&gt;5.5,2.6+INDEX(价格表!$B$4:$I$31,M9270,8)*L9270)))))))</f>
        <v>2.5</v>
      </c>
    </row>
    <row r="9271" spans="1:14">
      <c r="A9271" s="20">
        <v>4311238724080</v>
      </c>
      <c r="B9271" s="18" t="s">
        <v>16</v>
      </c>
      <c r="C9271" s="21">
        <v>20201223</v>
      </c>
      <c r="D9271" s="21">
        <v>610538201209</v>
      </c>
      <c r="E9271" s="21" t="s">
        <v>16</v>
      </c>
      <c r="F9271" s="21">
        <v>20210102</v>
      </c>
      <c r="G9271" s="21" t="s">
        <v>17</v>
      </c>
      <c r="H9271" s="21" t="s">
        <v>75</v>
      </c>
      <c r="I9271" s="21" t="s">
        <v>76</v>
      </c>
      <c r="J9271" s="21">
        <v>1.82</v>
      </c>
      <c r="K9271" s="21" t="s">
        <v>20</v>
      </c>
      <c r="L9271">
        <f t="shared" si="169"/>
        <v>2</v>
      </c>
      <c r="M9271">
        <f>MATCH(H:H,价格表!$B$4:$B$35,0)</f>
        <v>24</v>
      </c>
      <c r="N9271" s="27">
        <f>IF(J9271&lt;=0.3,INDEX(价格表!$B$4:$I$31,M9271,2),IF(AND(J9271&gt;0.3,J9271&lt;=1),INDEX(价格表!$B$4:$I$31,M9271,3),IF(AND(J9271&gt;1,J9271&lt;=2.2),INDEX(价格表!$B$4:$I$31,M9271,4),IF(AND(J9271&gt;2.2,J9271&lt;=3.3),INDEX(价格表!$B$4:$I$31,M9271,5),IF(AND(J9271&gt;3.3,J9271&lt;=4),INDEX(价格表!$B$4:$I$31,M9271,6),IF(AND(J9271&gt;4,J9271&lt;=5.5),INDEX(价格表!$B$4:$I$31,M9271,7),IF(J9271&gt;5.5,2.6+INDEX(价格表!$B$4:$I$31,M9271,8)*L9271)))))))</f>
        <v>2.15</v>
      </c>
    </row>
    <row r="9272" spans="1:14">
      <c r="A9272" s="20">
        <v>4311238724082</v>
      </c>
      <c r="B9272" s="18" t="s">
        <v>16</v>
      </c>
      <c r="C9272" s="21">
        <v>20201223</v>
      </c>
      <c r="D9272" s="21">
        <v>610538201209</v>
      </c>
      <c r="E9272" s="21" t="s">
        <v>16</v>
      </c>
      <c r="F9272" s="21">
        <v>20210102</v>
      </c>
      <c r="G9272" s="21" t="s">
        <v>17</v>
      </c>
      <c r="H9272" s="21" t="s">
        <v>18</v>
      </c>
      <c r="I9272" s="21" t="s">
        <v>53</v>
      </c>
      <c r="J9272" s="21">
        <v>1.51</v>
      </c>
      <c r="K9272" s="21" t="s">
        <v>20</v>
      </c>
      <c r="L9272">
        <f t="shared" si="169"/>
        <v>2</v>
      </c>
      <c r="M9272">
        <f>MATCH(H:H,价格表!$B$4:$B$35,0)</f>
        <v>1</v>
      </c>
      <c r="N9272" s="27">
        <f>IF(J9272&lt;=0.3,INDEX(价格表!$B$4:$I$31,M9272,2),IF(AND(J9272&gt;0.3,J9272&lt;=1),INDEX(价格表!$B$4:$I$31,M9272,3),IF(AND(J9272&gt;1,J9272&lt;=2.2),INDEX(价格表!$B$4:$I$31,M9272,4),IF(AND(J9272&gt;2.2,J9272&lt;=3.3),INDEX(价格表!$B$4:$I$31,M9272,5),IF(AND(J9272&gt;3.3,J9272&lt;=4),INDEX(价格表!$B$4:$I$31,M9272,6),IF(AND(J9272&gt;4,J9272&lt;=5.5),INDEX(价格表!$B$4:$I$31,M9272,7),IF(J9272&gt;5.5,2.6+INDEX(价格表!$B$4:$I$31,M9272,8)*L9272)))))))</f>
        <v>2.15</v>
      </c>
    </row>
    <row r="9273" spans="1:14">
      <c r="A9273" s="20">
        <v>4311238724084</v>
      </c>
      <c r="B9273" s="18" t="s">
        <v>16</v>
      </c>
      <c r="C9273" s="21">
        <v>20201223</v>
      </c>
      <c r="D9273" s="21">
        <v>610538201209</v>
      </c>
      <c r="E9273" s="21" t="s">
        <v>16</v>
      </c>
      <c r="F9273" s="21">
        <v>20210102</v>
      </c>
      <c r="G9273" s="21" t="s">
        <v>17</v>
      </c>
      <c r="H9273" s="21" t="s">
        <v>45</v>
      </c>
      <c r="I9273" s="21" t="s">
        <v>48</v>
      </c>
      <c r="J9273" s="21">
        <v>1.5</v>
      </c>
      <c r="K9273" s="21" t="s">
        <v>20</v>
      </c>
      <c r="L9273">
        <f t="shared" si="169"/>
        <v>2</v>
      </c>
      <c r="M9273">
        <f>MATCH(H:H,价格表!$B$4:$B$35,0)</f>
        <v>9</v>
      </c>
      <c r="N9273" s="27">
        <f>IF(J9273&lt;=0.3,INDEX(价格表!$B$4:$I$31,M9273,2),IF(AND(J9273&gt;0.3,J9273&lt;=1),INDEX(价格表!$B$4:$I$31,M9273,3),IF(AND(J9273&gt;1,J9273&lt;=2.2),INDEX(价格表!$B$4:$I$31,M9273,4),IF(AND(J9273&gt;2.2,J9273&lt;=3.3),INDEX(价格表!$B$4:$I$31,M9273,5),IF(AND(J9273&gt;3.3,J9273&lt;=4),INDEX(价格表!$B$4:$I$31,M9273,6),IF(AND(J9273&gt;4,J9273&lt;=5.5),INDEX(价格表!$B$4:$I$31,M9273,7),IF(J9273&gt;5.5,2.6+INDEX(价格表!$B$4:$I$31,M9273,8)*L9273)))))))</f>
        <v>2.15</v>
      </c>
    </row>
    <row r="9274" spans="1:14">
      <c r="A9274" s="20">
        <v>4311238724085</v>
      </c>
      <c r="B9274" s="18" t="s">
        <v>16</v>
      </c>
      <c r="C9274" s="21">
        <v>20201223</v>
      </c>
      <c r="D9274" s="21">
        <v>610538201209</v>
      </c>
      <c r="E9274" s="21" t="s">
        <v>16</v>
      </c>
      <c r="F9274" s="21">
        <v>20210102</v>
      </c>
      <c r="G9274" s="21" t="s">
        <v>17</v>
      </c>
      <c r="H9274" s="21" t="s">
        <v>30</v>
      </c>
      <c r="I9274" s="21" t="s">
        <v>284</v>
      </c>
      <c r="J9274" s="21">
        <v>1.5</v>
      </c>
      <c r="K9274" s="21" t="s">
        <v>20</v>
      </c>
      <c r="L9274">
        <f t="shared" si="169"/>
        <v>2</v>
      </c>
      <c r="M9274">
        <f>MATCH(H:H,价格表!$B$4:$B$35,0)</f>
        <v>16</v>
      </c>
      <c r="N9274" s="27">
        <f>IF(J9274&lt;=0.3,INDEX(价格表!$B$4:$I$31,M9274,2),IF(AND(J9274&gt;0.3,J9274&lt;=1),INDEX(价格表!$B$4:$I$31,M9274,3),IF(AND(J9274&gt;1,J9274&lt;=2.2),INDEX(价格表!$B$4:$I$31,M9274,4),IF(AND(J9274&gt;2.2,J9274&lt;=3.3),INDEX(价格表!$B$4:$I$31,M9274,5),IF(AND(J9274&gt;3.3,J9274&lt;=4),INDEX(价格表!$B$4:$I$31,M9274,6),IF(AND(J9274&gt;4,J9274&lt;=5.5),INDEX(价格表!$B$4:$I$31,M9274,7),IF(J9274&gt;5.5,2.6+INDEX(价格表!$B$4:$I$31,M9274,8)*L9274)))))))</f>
        <v>2.15</v>
      </c>
    </row>
    <row r="9275" spans="1:14">
      <c r="A9275" s="20">
        <v>4311238737771</v>
      </c>
      <c r="B9275" s="18" t="s">
        <v>16</v>
      </c>
      <c r="C9275" s="21">
        <v>20201223</v>
      </c>
      <c r="D9275" s="21">
        <v>610538201209</v>
      </c>
      <c r="E9275" s="21" t="s">
        <v>16</v>
      </c>
      <c r="F9275" s="21">
        <v>20210102</v>
      </c>
      <c r="G9275" s="21" t="s">
        <v>17</v>
      </c>
      <c r="H9275" s="21" t="s">
        <v>43</v>
      </c>
      <c r="I9275" s="21" t="s">
        <v>44</v>
      </c>
      <c r="J9275" s="21">
        <v>1.82</v>
      </c>
      <c r="K9275" s="21" t="s">
        <v>20</v>
      </c>
      <c r="L9275">
        <f t="shared" si="169"/>
        <v>2</v>
      </c>
      <c r="M9275">
        <f>MATCH(H:H,价格表!$B$4:$B$35,0)</f>
        <v>10</v>
      </c>
      <c r="N9275" s="27">
        <f>IF(J9275&lt;=0.3,INDEX(价格表!$B$4:$I$31,M9275,2),IF(AND(J9275&gt;0.3,J9275&lt;=1),INDEX(价格表!$B$4:$I$31,M9275,3),IF(AND(J9275&gt;1,J9275&lt;=2.2),INDEX(价格表!$B$4:$I$31,M9275,4),IF(AND(J9275&gt;2.2,J9275&lt;=3.3),INDEX(价格表!$B$4:$I$31,M9275,5),IF(AND(J9275&gt;3.3,J9275&lt;=4),INDEX(价格表!$B$4:$I$31,M9275,6),IF(AND(J9275&gt;4,J9275&lt;=5.5),INDEX(价格表!$B$4:$I$31,M9275,7),IF(J9275&gt;5.5,2.6+INDEX(价格表!$B$4:$I$31,M9275,8)*L9275)))))))</f>
        <v>2.15</v>
      </c>
    </row>
    <row r="9276" spans="1:14">
      <c r="A9276" s="20">
        <v>4311238737772</v>
      </c>
      <c r="B9276" s="18" t="s">
        <v>16</v>
      </c>
      <c r="C9276" s="21">
        <v>20201223</v>
      </c>
      <c r="D9276" s="21">
        <v>610538201209</v>
      </c>
      <c r="E9276" s="21" t="s">
        <v>16</v>
      </c>
      <c r="F9276" s="21">
        <v>20210102</v>
      </c>
      <c r="G9276" s="21" t="s">
        <v>17</v>
      </c>
      <c r="H9276" s="21" t="s">
        <v>50</v>
      </c>
      <c r="I9276" s="21" t="s">
        <v>177</v>
      </c>
      <c r="J9276" s="21">
        <v>1.54</v>
      </c>
      <c r="K9276" s="21" t="s">
        <v>20</v>
      </c>
      <c r="L9276">
        <f t="shared" si="169"/>
        <v>2</v>
      </c>
      <c r="M9276">
        <f>MATCH(H:H,价格表!$B$4:$B$35,0)</f>
        <v>4</v>
      </c>
      <c r="N9276" s="27">
        <f>IF(J9276&lt;=0.3,INDEX(价格表!$B$4:$I$31,M9276,2),IF(AND(J9276&gt;0.3,J9276&lt;=1),INDEX(价格表!$B$4:$I$31,M9276,3),IF(AND(J9276&gt;1,J9276&lt;=2.2),INDEX(价格表!$B$4:$I$31,M9276,4),IF(AND(J9276&gt;2.2,J9276&lt;=3.3),INDEX(价格表!$B$4:$I$31,M9276,5),IF(AND(J9276&gt;3.3,J9276&lt;=4),INDEX(价格表!$B$4:$I$31,M9276,6),IF(AND(J9276&gt;4,J9276&lt;=5.5),INDEX(价格表!$B$4:$I$31,M9276,7),IF(J9276&gt;5.5,2.6+INDEX(价格表!$B$4:$I$31,M9276,8)*L9276)))))))</f>
        <v>2.15</v>
      </c>
    </row>
    <row r="9277" spans="1:14">
      <c r="A9277" s="20">
        <v>4311238737773</v>
      </c>
      <c r="B9277" s="18" t="s">
        <v>16</v>
      </c>
      <c r="C9277" s="21">
        <v>20201223</v>
      </c>
      <c r="D9277" s="21">
        <v>610538201209</v>
      </c>
      <c r="E9277" s="21" t="s">
        <v>16</v>
      </c>
      <c r="F9277" s="21">
        <v>20210102</v>
      </c>
      <c r="G9277" s="21" t="s">
        <v>17</v>
      </c>
      <c r="H9277" s="21" t="s">
        <v>21</v>
      </c>
      <c r="I9277" s="21" t="s">
        <v>228</v>
      </c>
      <c r="J9277" s="21">
        <v>1.7</v>
      </c>
      <c r="K9277" s="21" t="s">
        <v>20</v>
      </c>
      <c r="L9277">
        <f t="shared" si="169"/>
        <v>2</v>
      </c>
      <c r="M9277">
        <f>MATCH(H:H,价格表!$B$4:$B$35,0)</f>
        <v>20</v>
      </c>
      <c r="N9277" s="27">
        <f>IF(J9277&lt;=0.3,INDEX(价格表!$B$4:$I$31,M9277,2),IF(AND(J9277&gt;0.3,J9277&lt;=1),INDEX(价格表!$B$4:$I$31,M9277,3),IF(AND(J9277&gt;1,J9277&lt;=2.2),INDEX(价格表!$B$4:$I$31,M9277,4),IF(AND(J9277&gt;2.2,J9277&lt;=3.3),INDEX(价格表!$B$4:$I$31,M9277,5),IF(AND(J9277&gt;3.3,J9277&lt;=4),INDEX(价格表!$B$4:$I$31,M9277,6),IF(AND(J9277&gt;4,J9277&lt;=5.5),INDEX(价格表!$B$4:$I$31,M9277,7),IF(J9277&gt;5.5,2.6+INDEX(价格表!$B$4:$I$31,M9277,8)*L9277)))))))</f>
        <v>2.15</v>
      </c>
    </row>
    <row r="9278" spans="1:14">
      <c r="A9278" s="20">
        <v>4311238737774</v>
      </c>
      <c r="B9278" s="18" t="s">
        <v>16</v>
      </c>
      <c r="C9278" s="21">
        <v>20201223</v>
      </c>
      <c r="D9278" s="21">
        <v>610538201209</v>
      </c>
      <c r="E9278" s="21" t="s">
        <v>16</v>
      </c>
      <c r="F9278" s="21">
        <v>20210102</v>
      </c>
      <c r="G9278" s="21" t="s">
        <v>17</v>
      </c>
      <c r="H9278" s="21" t="s">
        <v>27</v>
      </c>
      <c r="I9278" s="21" t="s">
        <v>28</v>
      </c>
      <c r="J9278" s="21">
        <v>1.5</v>
      </c>
      <c r="K9278" s="21" t="s">
        <v>20</v>
      </c>
      <c r="L9278">
        <f t="shared" si="169"/>
        <v>2</v>
      </c>
      <c r="M9278">
        <f>MATCH(H:H,价格表!$B$4:$B$35,0)</f>
        <v>3</v>
      </c>
      <c r="N9278" s="27">
        <f>IF(J9278&lt;=0.3,INDEX(价格表!$B$4:$I$31,M9278,2),IF(AND(J9278&gt;0.3,J9278&lt;=1),INDEX(价格表!$B$4:$I$31,M9278,3),IF(AND(J9278&gt;1,J9278&lt;=2.2),INDEX(价格表!$B$4:$I$31,M9278,4),IF(AND(J9278&gt;2.2,J9278&lt;=3.3),INDEX(价格表!$B$4:$I$31,M9278,5),IF(AND(J9278&gt;3.3,J9278&lt;=4),INDEX(价格表!$B$4:$I$31,M9278,6),IF(AND(J9278&gt;4,J9278&lt;=5.5),INDEX(价格表!$B$4:$I$31,M9278,7),IF(J9278&gt;5.5,2.6+INDEX(价格表!$B$4:$I$31,M9278,8)*L9278)))))))</f>
        <v>2.15</v>
      </c>
    </row>
    <row r="9279" spans="1:14">
      <c r="A9279" s="20">
        <v>4311238737775</v>
      </c>
      <c r="B9279" s="18" t="s">
        <v>16</v>
      </c>
      <c r="C9279" s="21">
        <v>20201223</v>
      </c>
      <c r="D9279" s="21">
        <v>610538201209</v>
      </c>
      <c r="E9279" s="21" t="s">
        <v>16</v>
      </c>
      <c r="F9279" s="21">
        <v>20210102</v>
      </c>
      <c r="G9279" s="21" t="s">
        <v>17</v>
      </c>
      <c r="H9279" s="21" t="s">
        <v>50</v>
      </c>
      <c r="I9279" s="21" t="s">
        <v>177</v>
      </c>
      <c r="J9279" s="21">
        <v>1.51</v>
      </c>
      <c r="K9279" s="21" t="s">
        <v>20</v>
      </c>
      <c r="L9279">
        <f t="shared" si="169"/>
        <v>2</v>
      </c>
      <c r="M9279">
        <f>MATCH(H:H,价格表!$B$4:$B$35,0)</f>
        <v>4</v>
      </c>
      <c r="N9279" s="27">
        <f>IF(J9279&lt;=0.3,INDEX(价格表!$B$4:$I$31,M9279,2),IF(AND(J9279&gt;0.3,J9279&lt;=1),INDEX(价格表!$B$4:$I$31,M9279,3),IF(AND(J9279&gt;1,J9279&lt;=2.2),INDEX(价格表!$B$4:$I$31,M9279,4),IF(AND(J9279&gt;2.2,J9279&lt;=3.3),INDEX(价格表!$B$4:$I$31,M9279,5),IF(AND(J9279&gt;3.3,J9279&lt;=4),INDEX(价格表!$B$4:$I$31,M9279,6),IF(AND(J9279&gt;4,J9279&lt;=5.5),INDEX(价格表!$B$4:$I$31,M9279,7),IF(J9279&gt;5.5,2.6+INDEX(价格表!$B$4:$I$31,M9279,8)*L9279)))))))</f>
        <v>2.15</v>
      </c>
    </row>
    <row r="9280" spans="1:14">
      <c r="A9280" s="20">
        <v>4311238737776</v>
      </c>
      <c r="B9280" s="18" t="s">
        <v>16</v>
      </c>
      <c r="C9280" s="21">
        <v>20201223</v>
      </c>
      <c r="D9280" s="21">
        <v>610538201209</v>
      </c>
      <c r="E9280" s="21" t="s">
        <v>16</v>
      </c>
      <c r="F9280" s="21">
        <v>20210102</v>
      </c>
      <c r="G9280" s="21" t="s">
        <v>17</v>
      </c>
      <c r="H9280" s="21" t="s">
        <v>68</v>
      </c>
      <c r="I9280" s="21" t="s">
        <v>152</v>
      </c>
      <c r="J9280" s="21">
        <v>1.6</v>
      </c>
      <c r="K9280" s="21" t="s">
        <v>20</v>
      </c>
      <c r="L9280">
        <f t="shared" si="169"/>
        <v>2</v>
      </c>
      <c r="M9280">
        <f>MATCH(H:H,价格表!$B$4:$B$35,0)</f>
        <v>5</v>
      </c>
      <c r="N9280" s="27">
        <f>IF(J9280&lt;=0.3,INDEX(价格表!$B$4:$I$31,M9280,2),IF(AND(J9280&gt;0.3,J9280&lt;=1),INDEX(价格表!$B$4:$I$31,M9280,3),IF(AND(J9280&gt;1,J9280&lt;=2.2),INDEX(价格表!$B$4:$I$31,M9280,4),IF(AND(J9280&gt;2.2,J9280&lt;=3.3),INDEX(价格表!$B$4:$I$31,M9280,5),IF(AND(J9280&gt;3.3,J9280&lt;=4),INDEX(价格表!$B$4:$I$31,M9280,6),IF(AND(J9280&gt;4,J9280&lt;=5.5),INDEX(价格表!$B$4:$I$31,M9280,7),IF(J9280&gt;5.5,2.6+INDEX(价格表!$B$4:$I$31,M9280,8)*L9280)))))))</f>
        <v>2.15</v>
      </c>
    </row>
    <row r="9281" spans="1:14">
      <c r="A9281" s="20">
        <v>4311238737778</v>
      </c>
      <c r="B9281" s="18" t="s">
        <v>16</v>
      </c>
      <c r="C9281" s="21">
        <v>20201223</v>
      </c>
      <c r="D9281" s="21">
        <v>610538201209</v>
      </c>
      <c r="E9281" s="21" t="s">
        <v>16</v>
      </c>
      <c r="F9281" s="21">
        <v>20210102</v>
      </c>
      <c r="G9281" s="21" t="s">
        <v>17</v>
      </c>
      <c r="H9281" s="21" t="s">
        <v>33</v>
      </c>
      <c r="I9281" s="21" t="s">
        <v>34</v>
      </c>
      <c r="J9281" s="21">
        <v>1.5</v>
      </c>
      <c r="K9281" s="21" t="s">
        <v>20</v>
      </c>
      <c r="L9281">
        <f t="shared" si="169"/>
        <v>2</v>
      </c>
      <c r="M9281">
        <f>MATCH(H:H,价格表!$B$4:$B$35,0)</f>
        <v>13</v>
      </c>
      <c r="N9281" s="27">
        <f>IF(J9281&lt;=0.3,INDEX(价格表!$B$4:$I$31,M9281,2),IF(AND(J9281&gt;0.3,J9281&lt;=1),INDEX(价格表!$B$4:$I$31,M9281,3),IF(AND(J9281&gt;1,J9281&lt;=2.2),INDEX(价格表!$B$4:$I$31,M9281,4),IF(AND(J9281&gt;2.2,J9281&lt;=3.3),INDEX(价格表!$B$4:$I$31,M9281,5),IF(AND(J9281&gt;3.3,J9281&lt;=4),INDEX(价格表!$B$4:$I$31,M9281,6),IF(AND(J9281&gt;4,J9281&lt;=5.5),INDEX(价格表!$B$4:$I$31,M9281,7),IF(J9281&gt;5.5,2.6+INDEX(价格表!$B$4:$I$31,M9281,8)*L9281)))))))</f>
        <v>2.15</v>
      </c>
    </row>
    <row r="9282" spans="1:14">
      <c r="A9282" s="20">
        <v>4311238737779</v>
      </c>
      <c r="B9282" s="18" t="s">
        <v>16</v>
      </c>
      <c r="C9282" s="21">
        <v>20201223</v>
      </c>
      <c r="D9282" s="21">
        <v>610538201209</v>
      </c>
      <c r="E9282" s="21" t="s">
        <v>16</v>
      </c>
      <c r="F9282" s="21">
        <v>20210102</v>
      </c>
      <c r="G9282" s="21" t="s">
        <v>17</v>
      </c>
      <c r="H9282" s="21" t="s">
        <v>25</v>
      </c>
      <c r="I9282" s="21" t="s">
        <v>154</v>
      </c>
      <c r="J9282" s="21">
        <v>1.48</v>
      </c>
      <c r="K9282" s="21" t="s">
        <v>20</v>
      </c>
      <c r="L9282">
        <f t="shared" si="169"/>
        <v>2</v>
      </c>
      <c r="M9282">
        <f>MATCH(H:H,价格表!$B$4:$B$35,0)</f>
        <v>25</v>
      </c>
      <c r="N9282" s="27">
        <f>IF(J9282&lt;=0.3,INDEX(价格表!$B$4:$I$31,M9282,2),IF(AND(J9282&gt;0.3,J9282&lt;=1),INDEX(价格表!$B$4:$I$31,M9282,3),IF(AND(J9282&gt;1,J9282&lt;=2.2),INDEX(价格表!$B$4:$I$31,M9282,4),IF(AND(J9282&gt;2.2,J9282&lt;=3.3),INDEX(价格表!$B$4:$I$31,M9282,5),IF(AND(J9282&gt;3.3,J9282&lt;=4),INDEX(价格表!$B$4:$I$31,M9282,6),IF(AND(J9282&gt;4,J9282&lt;=5.5),INDEX(价格表!$B$4:$I$31,M9282,7),IF(J9282&gt;5.5,2.6+INDEX(价格表!$B$4:$I$31,M9282,8)*L9282)))))))</f>
        <v>2.15</v>
      </c>
    </row>
    <row r="9283" spans="1:14">
      <c r="A9283" s="20">
        <v>4311238737780</v>
      </c>
      <c r="B9283" s="18" t="s">
        <v>16</v>
      </c>
      <c r="C9283" s="21">
        <v>20201223</v>
      </c>
      <c r="D9283" s="21">
        <v>610538201209</v>
      </c>
      <c r="E9283" s="21" t="s">
        <v>16</v>
      </c>
      <c r="F9283" s="21">
        <v>20210102</v>
      </c>
      <c r="G9283" s="21" t="s">
        <v>17</v>
      </c>
      <c r="H9283" s="21" t="s">
        <v>82</v>
      </c>
      <c r="I9283" s="21" t="s">
        <v>83</v>
      </c>
      <c r="J9283" s="21">
        <v>1.7</v>
      </c>
      <c r="K9283" s="21" t="s">
        <v>20</v>
      </c>
      <c r="L9283">
        <f t="shared" si="169"/>
        <v>2</v>
      </c>
      <c r="M9283">
        <f>MATCH(H:H,价格表!$B$4:$B$35,0)</f>
        <v>2</v>
      </c>
      <c r="N9283" s="27">
        <f>IF(J9283&lt;=0.3,INDEX(价格表!$B$4:$I$31,M9283,2),IF(AND(J9283&gt;0.3,J9283&lt;=1),INDEX(价格表!$B$4:$I$31,M9283,3),IF(AND(J9283&gt;1,J9283&lt;=2.2),INDEX(价格表!$B$4:$I$31,M9283,4),IF(AND(J9283&gt;2.2,J9283&lt;=3.3),INDEX(价格表!$B$4:$I$31,M9283,5),IF(AND(J9283&gt;3.3,J9283&lt;=4),INDEX(价格表!$B$4:$I$31,M9283,6),IF(AND(J9283&gt;4,J9283&lt;=5.5),INDEX(价格表!$B$4:$I$31,M9283,7),IF(J9283&gt;5.5,2.6+INDEX(价格表!$B$4:$I$31,M9283,8)*L9283)))))))</f>
        <v>2.15</v>
      </c>
    </row>
    <row r="9284" spans="1:14">
      <c r="A9284" s="20">
        <v>4311238756471</v>
      </c>
      <c r="B9284" s="18" t="s">
        <v>16</v>
      </c>
      <c r="C9284" s="21">
        <v>20201223</v>
      </c>
      <c r="D9284" s="21">
        <v>610538201209</v>
      </c>
      <c r="E9284" s="21" t="s">
        <v>16</v>
      </c>
      <c r="F9284" s="21">
        <v>20210102</v>
      </c>
      <c r="G9284" s="21" t="s">
        <v>17</v>
      </c>
      <c r="H9284" s="21" t="s">
        <v>73</v>
      </c>
      <c r="I9284" s="21" t="s">
        <v>80</v>
      </c>
      <c r="J9284" s="21">
        <v>1.69</v>
      </c>
      <c r="K9284" s="21" t="s">
        <v>20</v>
      </c>
      <c r="L9284">
        <f t="shared" ref="L9284:L9347" si="170">ROUNDUP(J9284,0)</f>
        <v>2</v>
      </c>
      <c r="M9284">
        <f>MATCH(H:H,价格表!$B$4:$B$35,0)</f>
        <v>7</v>
      </c>
      <c r="N9284" s="27">
        <f>IF(J9284&lt;=0.3,INDEX(价格表!$B$4:$I$31,M9284,2),IF(AND(J9284&gt;0.3,J9284&lt;=1),INDEX(价格表!$B$4:$I$31,M9284,3),IF(AND(J9284&gt;1,J9284&lt;=2.2),INDEX(价格表!$B$4:$I$31,M9284,4),IF(AND(J9284&gt;2.2,J9284&lt;=3.3),INDEX(价格表!$B$4:$I$31,M9284,5),IF(AND(J9284&gt;3.3,J9284&lt;=4),INDEX(价格表!$B$4:$I$31,M9284,6),IF(AND(J9284&gt;4,J9284&lt;=5.5),INDEX(价格表!$B$4:$I$31,M9284,7),IF(J9284&gt;5.5,2.6+INDEX(价格表!$B$4:$I$31,M9284,8)*L9284)))))))</f>
        <v>2.15</v>
      </c>
    </row>
    <row r="9285" spans="1:14">
      <c r="A9285" s="20">
        <v>4311238756474</v>
      </c>
      <c r="B9285" s="18" t="s">
        <v>16</v>
      </c>
      <c r="C9285" s="21">
        <v>20201223</v>
      </c>
      <c r="D9285" s="21">
        <v>610538201209</v>
      </c>
      <c r="E9285" s="21" t="s">
        <v>16</v>
      </c>
      <c r="F9285" s="21">
        <v>20210102</v>
      </c>
      <c r="G9285" s="21" t="s">
        <v>17</v>
      </c>
      <c r="H9285" s="21" t="s">
        <v>23</v>
      </c>
      <c r="I9285" s="21" t="s">
        <v>98</v>
      </c>
      <c r="J9285" s="21">
        <v>2.56</v>
      </c>
      <c r="K9285" s="21" t="s">
        <v>20</v>
      </c>
      <c r="L9285">
        <f t="shared" si="170"/>
        <v>3</v>
      </c>
      <c r="M9285">
        <f>MATCH(H:H,价格表!$B$4:$B$35,0)</f>
        <v>15</v>
      </c>
      <c r="N9285" s="27">
        <f>IF(J9285&lt;=0.3,INDEX(价格表!$B$4:$I$31,M9285,2),IF(AND(J9285&gt;0.3,J9285&lt;=1),INDEX(价格表!$B$4:$I$31,M9285,3),IF(AND(J9285&gt;1,J9285&lt;=2.2),INDEX(价格表!$B$4:$I$31,M9285,4),IF(AND(J9285&gt;2.2,J9285&lt;=3.3),INDEX(价格表!$B$4:$I$31,M9285,5),IF(AND(J9285&gt;3.3,J9285&lt;=4),INDEX(价格表!$B$4:$I$31,M9285,6),IF(AND(J9285&gt;4,J9285&lt;=5.5),INDEX(价格表!$B$4:$I$31,M9285,7),IF(J9285&gt;5.5,2.6+INDEX(价格表!$B$4:$I$31,M9285,8)*L9285)))))))</f>
        <v>2.5</v>
      </c>
    </row>
    <row r="9286" spans="1:14">
      <c r="A9286" s="20">
        <v>4311238756475</v>
      </c>
      <c r="B9286" s="18" t="s">
        <v>16</v>
      </c>
      <c r="C9286" s="21">
        <v>20201223</v>
      </c>
      <c r="D9286" s="21">
        <v>610538201209</v>
      </c>
      <c r="E9286" s="21" t="s">
        <v>16</v>
      </c>
      <c r="F9286" s="21">
        <v>20210102</v>
      </c>
      <c r="G9286" s="21" t="s">
        <v>17</v>
      </c>
      <c r="H9286" s="21" t="s">
        <v>27</v>
      </c>
      <c r="I9286" s="21" t="s">
        <v>128</v>
      </c>
      <c r="J9286" s="21">
        <v>2.42</v>
      </c>
      <c r="K9286" s="21" t="s">
        <v>20</v>
      </c>
      <c r="L9286">
        <f t="shared" si="170"/>
        <v>3</v>
      </c>
      <c r="M9286">
        <f>MATCH(H:H,价格表!$B$4:$B$35,0)</f>
        <v>3</v>
      </c>
      <c r="N9286" s="27">
        <f>IF(J9286&lt;=0.3,INDEX(价格表!$B$4:$I$31,M9286,2),IF(AND(J9286&gt;0.3,J9286&lt;=1),INDEX(价格表!$B$4:$I$31,M9286,3),IF(AND(J9286&gt;1,J9286&lt;=2.2),INDEX(价格表!$B$4:$I$31,M9286,4),IF(AND(J9286&gt;2.2,J9286&lt;=3.3),INDEX(价格表!$B$4:$I$31,M9286,5),IF(AND(J9286&gt;3.3,J9286&lt;=4),INDEX(价格表!$B$4:$I$31,M9286,6),IF(AND(J9286&gt;4,J9286&lt;=5.5),INDEX(价格表!$B$4:$I$31,M9286,7),IF(J9286&gt;5.5,2.6+INDEX(价格表!$B$4:$I$31,M9286,8)*L9286)))))))</f>
        <v>2.5</v>
      </c>
    </row>
    <row r="9287" spans="1:14">
      <c r="A9287" s="20">
        <v>4311238756480</v>
      </c>
      <c r="B9287" s="18" t="s">
        <v>16</v>
      </c>
      <c r="C9287" s="21">
        <v>20201223</v>
      </c>
      <c r="D9287" s="21">
        <v>610538201209</v>
      </c>
      <c r="E9287" s="21" t="s">
        <v>16</v>
      </c>
      <c r="F9287" s="21">
        <v>20210102</v>
      </c>
      <c r="G9287" s="21" t="s">
        <v>17</v>
      </c>
      <c r="H9287" s="21" t="s">
        <v>23</v>
      </c>
      <c r="I9287" s="21" t="s">
        <v>162</v>
      </c>
      <c r="J9287" s="21">
        <v>2.58</v>
      </c>
      <c r="K9287" s="21" t="s">
        <v>20</v>
      </c>
      <c r="L9287">
        <f t="shared" si="170"/>
        <v>3</v>
      </c>
      <c r="M9287">
        <f>MATCH(H:H,价格表!$B$4:$B$35,0)</f>
        <v>15</v>
      </c>
      <c r="N9287" s="27">
        <f>IF(J9287&lt;=0.3,INDEX(价格表!$B$4:$I$31,M9287,2),IF(AND(J9287&gt;0.3,J9287&lt;=1),INDEX(价格表!$B$4:$I$31,M9287,3),IF(AND(J9287&gt;1,J9287&lt;=2.2),INDEX(价格表!$B$4:$I$31,M9287,4),IF(AND(J9287&gt;2.2,J9287&lt;=3.3),INDEX(价格表!$B$4:$I$31,M9287,5),IF(AND(J9287&gt;3.3,J9287&lt;=4),INDEX(价格表!$B$4:$I$31,M9287,6),IF(AND(J9287&gt;4,J9287&lt;=5.5),INDEX(价格表!$B$4:$I$31,M9287,7),IF(J9287&gt;5.5,2.6+INDEX(价格表!$B$4:$I$31,M9287,8)*L9287)))))))</f>
        <v>2.5</v>
      </c>
    </row>
    <row r="9288" spans="1:14">
      <c r="A9288" s="20">
        <v>4311238763831</v>
      </c>
      <c r="B9288" s="18" t="s">
        <v>16</v>
      </c>
      <c r="C9288" s="21">
        <v>20201223</v>
      </c>
      <c r="D9288" s="21">
        <v>610538201209</v>
      </c>
      <c r="E9288" s="21" t="s">
        <v>16</v>
      </c>
      <c r="F9288" s="21">
        <v>20210102</v>
      </c>
      <c r="G9288" s="21" t="s">
        <v>17</v>
      </c>
      <c r="H9288" s="21" t="s">
        <v>23</v>
      </c>
      <c r="I9288" s="21" t="s">
        <v>225</v>
      </c>
      <c r="J9288" s="21">
        <v>2.4</v>
      </c>
      <c r="K9288" s="21" t="s">
        <v>20</v>
      </c>
      <c r="L9288">
        <f t="shared" si="170"/>
        <v>3</v>
      </c>
      <c r="M9288">
        <f>MATCH(H:H,价格表!$B$4:$B$35,0)</f>
        <v>15</v>
      </c>
      <c r="N9288" s="27">
        <f>IF(J9288&lt;=0.3,INDEX(价格表!$B$4:$I$31,M9288,2),IF(AND(J9288&gt;0.3,J9288&lt;=1),INDEX(价格表!$B$4:$I$31,M9288,3),IF(AND(J9288&gt;1,J9288&lt;=2.2),INDEX(价格表!$B$4:$I$31,M9288,4),IF(AND(J9288&gt;2.2,J9288&lt;=3.3),INDEX(价格表!$B$4:$I$31,M9288,5),IF(AND(J9288&gt;3.3,J9288&lt;=4),INDEX(价格表!$B$4:$I$31,M9288,6),IF(AND(J9288&gt;4,J9288&lt;=5.5),INDEX(价格表!$B$4:$I$31,M9288,7),IF(J9288&gt;5.5,2.6+INDEX(价格表!$B$4:$I$31,M9288,8)*L9288)))))))</f>
        <v>2.5</v>
      </c>
    </row>
    <row r="9289" spans="1:14">
      <c r="A9289" s="20">
        <v>4311238763833</v>
      </c>
      <c r="B9289" s="18" t="s">
        <v>16</v>
      </c>
      <c r="C9289" s="21">
        <v>20201223</v>
      </c>
      <c r="D9289" s="21">
        <v>610538201209</v>
      </c>
      <c r="E9289" s="21" t="s">
        <v>16</v>
      </c>
      <c r="F9289" s="21">
        <v>20210102</v>
      </c>
      <c r="G9289" s="21" t="s">
        <v>17</v>
      </c>
      <c r="H9289" s="21" t="s">
        <v>56</v>
      </c>
      <c r="I9289" s="21" t="s">
        <v>57</v>
      </c>
      <c r="J9289" s="21">
        <v>1.49</v>
      </c>
      <c r="K9289" s="21" t="s">
        <v>20</v>
      </c>
      <c r="L9289">
        <f t="shared" si="170"/>
        <v>2</v>
      </c>
      <c r="M9289">
        <f>MATCH(H:H,价格表!$B$4:$B$35,0)</f>
        <v>11</v>
      </c>
      <c r="N9289" s="27">
        <f>IF(J9289&lt;=0.3,INDEX(价格表!$B$4:$I$31,M9289,2),IF(AND(J9289&gt;0.3,J9289&lt;=1),INDEX(价格表!$B$4:$I$31,M9289,3),IF(AND(J9289&gt;1,J9289&lt;=2.2),INDEX(价格表!$B$4:$I$31,M9289,4),IF(AND(J9289&gt;2.2,J9289&lt;=3.3),INDEX(价格表!$B$4:$I$31,M9289,5),IF(AND(J9289&gt;3.3,J9289&lt;=4),INDEX(价格表!$B$4:$I$31,M9289,6),IF(AND(J9289&gt;4,J9289&lt;=5.5),INDEX(价格表!$B$4:$I$31,M9289,7),IF(J9289&gt;5.5,2.6+INDEX(价格表!$B$4:$I$31,M9289,8)*L9289)))))))</f>
        <v>2.15</v>
      </c>
    </row>
    <row r="9290" spans="1:14">
      <c r="A9290" s="20">
        <v>4311238763834</v>
      </c>
      <c r="B9290" s="18" t="s">
        <v>16</v>
      </c>
      <c r="C9290" s="21">
        <v>20201223</v>
      </c>
      <c r="D9290" s="21">
        <v>610538201209</v>
      </c>
      <c r="E9290" s="21" t="s">
        <v>16</v>
      </c>
      <c r="F9290" s="21">
        <v>20210102</v>
      </c>
      <c r="G9290" s="21" t="s">
        <v>17</v>
      </c>
      <c r="H9290" s="21" t="s">
        <v>75</v>
      </c>
      <c r="I9290" s="21" t="s">
        <v>114</v>
      </c>
      <c r="J9290" s="21">
        <v>2.38</v>
      </c>
      <c r="K9290" s="21" t="s">
        <v>20</v>
      </c>
      <c r="L9290">
        <f t="shared" si="170"/>
        <v>3</v>
      </c>
      <c r="M9290">
        <f>MATCH(H:H,价格表!$B$4:$B$35,0)</f>
        <v>24</v>
      </c>
      <c r="N9290" s="27">
        <f>IF(J9290&lt;=0.3,INDEX(价格表!$B$4:$I$31,M9290,2),IF(AND(J9290&gt;0.3,J9290&lt;=1),INDEX(价格表!$B$4:$I$31,M9290,3),IF(AND(J9290&gt;1,J9290&lt;=2.2),INDEX(价格表!$B$4:$I$31,M9290,4),IF(AND(J9290&gt;2.2,J9290&lt;=3.3),INDEX(价格表!$B$4:$I$31,M9290,5),IF(AND(J9290&gt;3.3,J9290&lt;=4),INDEX(价格表!$B$4:$I$31,M9290,6),IF(AND(J9290&gt;4,J9290&lt;=5.5),INDEX(价格表!$B$4:$I$31,M9290,7),IF(J9290&gt;5.5,2.6+INDEX(价格表!$B$4:$I$31,M9290,8)*L9290)))))))</f>
        <v>2.5</v>
      </c>
    </row>
    <row r="9291" spans="1:14">
      <c r="A9291" s="20">
        <v>4311238763835</v>
      </c>
      <c r="B9291" s="18" t="s">
        <v>16</v>
      </c>
      <c r="C9291" s="21">
        <v>20201223</v>
      </c>
      <c r="D9291" s="21">
        <v>610538201209</v>
      </c>
      <c r="E9291" s="21" t="s">
        <v>16</v>
      </c>
      <c r="F9291" s="21">
        <v>20210102</v>
      </c>
      <c r="G9291" s="21" t="s">
        <v>17</v>
      </c>
      <c r="H9291" s="21" t="s">
        <v>25</v>
      </c>
      <c r="I9291" s="21" t="s">
        <v>160</v>
      </c>
      <c r="J9291" s="21">
        <v>1.04</v>
      </c>
      <c r="K9291" s="21" t="s">
        <v>20</v>
      </c>
      <c r="L9291">
        <f t="shared" si="170"/>
        <v>2</v>
      </c>
      <c r="M9291">
        <f>MATCH(H:H,价格表!$B$4:$B$35,0)</f>
        <v>25</v>
      </c>
      <c r="N9291" s="27">
        <f>IF(J9291&lt;=0.3,INDEX(价格表!$B$4:$I$31,M9291,2),IF(AND(J9291&gt;0.3,J9291&lt;=1),INDEX(价格表!$B$4:$I$31,M9291,3),IF(AND(J9291&gt;1,J9291&lt;=2.2),INDEX(价格表!$B$4:$I$31,M9291,4),IF(AND(J9291&gt;2.2,J9291&lt;=3.3),INDEX(价格表!$B$4:$I$31,M9291,5),IF(AND(J9291&gt;3.3,J9291&lt;=4),INDEX(价格表!$B$4:$I$31,M9291,6),IF(AND(J9291&gt;4,J9291&lt;=5.5),INDEX(价格表!$B$4:$I$31,M9291,7),IF(J9291&gt;5.5,2.6+INDEX(价格表!$B$4:$I$31,M9291,8)*L9291)))))))</f>
        <v>2.15</v>
      </c>
    </row>
    <row r="9292" spans="1:14">
      <c r="A9292" s="20">
        <v>4311238767970</v>
      </c>
      <c r="B9292" s="18" t="s">
        <v>16</v>
      </c>
      <c r="C9292" s="21">
        <v>20201223</v>
      </c>
      <c r="D9292" s="21">
        <v>610538201209</v>
      </c>
      <c r="E9292" s="21" t="s">
        <v>16</v>
      </c>
      <c r="F9292" s="21">
        <v>20210102</v>
      </c>
      <c r="G9292" s="21" t="s">
        <v>17</v>
      </c>
      <c r="H9292" s="21" t="s">
        <v>18</v>
      </c>
      <c r="I9292" s="21" t="s">
        <v>53</v>
      </c>
      <c r="J9292" s="21">
        <v>1.5</v>
      </c>
      <c r="K9292" s="21" t="s">
        <v>20</v>
      </c>
      <c r="L9292">
        <f t="shared" si="170"/>
        <v>2</v>
      </c>
      <c r="M9292">
        <f>MATCH(H:H,价格表!$B$4:$B$35,0)</f>
        <v>1</v>
      </c>
      <c r="N9292" s="27">
        <f>IF(J9292&lt;=0.3,INDEX(价格表!$B$4:$I$31,M9292,2),IF(AND(J9292&gt;0.3,J9292&lt;=1),INDEX(价格表!$B$4:$I$31,M9292,3),IF(AND(J9292&gt;1,J9292&lt;=2.2),INDEX(价格表!$B$4:$I$31,M9292,4),IF(AND(J9292&gt;2.2,J9292&lt;=3.3),INDEX(价格表!$B$4:$I$31,M9292,5),IF(AND(J9292&gt;3.3,J9292&lt;=4),INDEX(价格表!$B$4:$I$31,M9292,6),IF(AND(J9292&gt;4,J9292&lt;=5.5),INDEX(价格表!$B$4:$I$31,M9292,7),IF(J9292&gt;5.5,2.6+INDEX(价格表!$B$4:$I$31,M9292,8)*L9292)))))))</f>
        <v>2.15</v>
      </c>
    </row>
    <row r="9293" spans="1:14">
      <c r="A9293" s="20">
        <v>4311238767972</v>
      </c>
      <c r="B9293" s="18" t="s">
        <v>16</v>
      </c>
      <c r="C9293" s="21">
        <v>20201223</v>
      </c>
      <c r="D9293" s="21">
        <v>610538201209</v>
      </c>
      <c r="E9293" s="21" t="s">
        <v>16</v>
      </c>
      <c r="F9293" s="21">
        <v>20210102</v>
      </c>
      <c r="G9293" s="21" t="s">
        <v>17</v>
      </c>
      <c r="H9293" s="21" t="s">
        <v>45</v>
      </c>
      <c r="I9293" s="21" t="s">
        <v>143</v>
      </c>
      <c r="J9293" s="21">
        <v>1.5</v>
      </c>
      <c r="K9293" s="21" t="s">
        <v>20</v>
      </c>
      <c r="L9293">
        <f t="shared" si="170"/>
        <v>2</v>
      </c>
      <c r="M9293">
        <f>MATCH(H:H,价格表!$B$4:$B$35,0)</f>
        <v>9</v>
      </c>
      <c r="N9293" s="27">
        <f>IF(J9293&lt;=0.3,INDEX(价格表!$B$4:$I$31,M9293,2),IF(AND(J9293&gt;0.3,J9293&lt;=1),INDEX(价格表!$B$4:$I$31,M9293,3),IF(AND(J9293&gt;1,J9293&lt;=2.2),INDEX(价格表!$B$4:$I$31,M9293,4),IF(AND(J9293&gt;2.2,J9293&lt;=3.3),INDEX(价格表!$B$4:$I$31,M9293,5),IF(AND(J9293&gt;3.3,J9293&lt;=4),INDEX(价格表!$B$4:$I$31,M9293,6),IF(AND(J9293&gt;4,J9293&lt;=5.5),INDEX(价格表!$B$4:$I$31,M9293,7),IF(J9293&gt;5.5,2.6+INDEX(价格表!$B$4:$I$31,M9293,8)*L9293)))))))</f>
        <v>2.15</v>
      </c>
    </row>
    <row r="9294" spans="1:14">
      <c r="A9294" s="20">
        <v>4311238767976</v>
      </c>
      <c r="B9294" s="18" t="s">
        <v>16</v>
      </c>
      <c r="C9294" s="21">
        <v>20201223</v>
      </c>
      <c r="D9294" s="21">
        <v>610538201209</v>
      </c>
      <c r="E9294" s="21" t="s">
        <v>16</v>
      </c>
      <c r="F9294" s="21">
        <v>20210102</v>
      </c>
      <c r="G9294" s="21" t="s">
        <v>17</v>
      </c>
      <c r="H9294" s="21" t="s">
        <v>50</v>
      </c>
      <c r="I9294" s="21" t="s">
        <v>51</v>
      </c>
      <c r="J9294" s="21">
        <v>1.48</v>
      </c>
      <c r="K9294" s="21" t="s">
        <v>20</v>
      </c>
      <c r="L9294">
        <f t="shared" si="170"/>
        <v>2</v>
      </c>
      <c r="M9294">
        <f>MATCH(H:H,价格表!$B$4:$B$35,0)</f>
        <v>4</v>
      </c>
      <c r="N9294" s="27">
        <f>IF(J9294&lt;=0.3,INDEX(价格表!$B$4:$I$31,M9294,2),IF(AND(J9294&gt;0.3,J9294&lt;=1),INDEX(价格表!$B$4:$I$31,M9294,3),IF(AND(J9294&gt;1,J9294&lt;=2.2),INDEX(价格表!$B$4:$I$31,M9294,4),IF(AND(J9294&gt;2.2,J9294&lt;=3.3),INDEX(价格表!$B$4:$I$31,M9294,5),IF(AND(J9294&gt;3.3,J9294&lt;=4),INDEX(价格表!$B$4:$I$31,M9294,6),IF(AND(J9294&gt;4,J9294&lt;=5.5),INDEX(价格表!$B$4:$I$31,M9294,7),IF(J9294&gt;5.5,2.6+INDEX(价格表!$B$4:$I$31,M9294,8)*L9294)))))))</f>
        <v>2.15</v>
      </c>
    </row>
    <row r="9295" spans="1:14">
      <c r="A9295" s="20">
        <v>4311238767977</v>
      </c>
      <c r="B9295" s="18" t="s">
        <v>16</v>
      </c>
      <c r="C9295" s="21">
        <v>20201223</v>
      </c>
      <c r="D9295" s="21">
        <v>610538201209</v>
      </c>
      <c r="E9295" s="21" t="s">
        <v>16</v>
      </c>
      <c r="F9295" s="21">
        <v>20210102</v>
      </c>
      <c r="G9295" s="21" t="s">
        <v>17</v>
      </c>
      <c r="H9295" s="21" t="s">
        <v>39</v>
      </c>
      <c r="I9295" s="21" t="s">
        <v>235</v>
      </c>
      <c r="J9295" s="21">
        <v>1.64</v>
      </c>
      <c r="K9295" s="21" t="s">
        <v>20</v>
      </c>
      <c r="L9295">
        <f t="shared" si="170"/>
        <v>2</v>
      </c>
      <c r="M9295">
        <f>MATCH(H:H,价格表!$B$4:$B$35,0)</f>
        <v>23</v>
      </c>
      <c r="N9295" s="27">
        <f>IF(J9295&lt;=0.3,INDEX(价格表!$B$4:$I$31,M9295,2),IF(AND(J9295&gt;0.3,J9295&lt;=1),INDEX(价格表!$B$4:$I$31,M9295,3),IF(AND(J9295&gt;1,J9295&lt;=2.2),INDEX(价格表!$B$4:$I$31,M9295,4),IF(AND(J9295&gt;2.2,J9295&lt;=3.3),INDEX(价格表!$B$4:$I$31,M9295,5),IF(AND(J9295&gt;3.3,J9295&lt;=4),INDEX(价格表!$B$4:$I$31,M9295,6),IF(AND(J9295&gt;4,J9295&lt;=5.5),INDEX(价格表!$B$4:$I$31,M9295,7),IF(J9295&gt;5.5,2.6+INDEX(价格表!$B$4:$I$31,M9295,8)*L9295)))))))</f>
        <v>2.15</v>
      </c>
    </row>
    <row r="9296" spans="1:14">
      <c r="A9296" s="20">
        <v>4311238767978</v>
      </c>
      <c r="B9296" s="18" t="s">
        <v>16</v>
      </c>
      <c r="C9296" s="21">
        <v>20201223</v>
      </c>
      <c r="D9296" s="21">
        <v>610538201209</v>
      </c>
      <c r="E9296" s="21" t="s">
        <v>16</v>
      </c>
      <c r="F9296" s="21">
        <v>20210102</v>
      </c>
      <c r="G9296" s="21" t="s">
        <v>17</v>
      </c>
      <c r="H9296" s="21" t="s">
        <v>18</v>
      </c>
      <c r="I9296" s="21" t="s">
        <v>61</v>
      </c>
      <c r="J9296" s="21">
        <v>1.48</v>
      </c>
      <c r="K9296" s="21" t="s">
        <v>20</v>
      </c>
      <c r="L9296">
        <f t="shared" si="170"/>
        <v>2</v>
      </c>
      <c r="M9296">
        <f>MATCH(H:H,价格表!$B$4:$B$35,0)</f>
        <v>1</v>
      </c>
      <c r="N9296" s="27">
        <f>IF(J9296&lt;=0.3,INDEX(价格表!$B$4:$I$31,M9296,2),IF(AND(J9296&gt;0.3,J9296&lt;=1),INDEX(价格表!$B$4:$I$31,M9296,3),IF(AND(J9296&gt;1,J9296&lt;=2.2),INDEX(价格表!$B$4:$I$31,M9296,4),IF(AND(J9296&gt;2.2,J9296&lt;=3.3),INDEX(价格表!$B$4:$I$31,M9296,5),IF(AND(J9296&gt;3.3,J9296&lt;=4),INDEX(价格表!$B$4:$I$31,M9296,6),IF(AND(J9296&gt;4,J9296&lt;=5.5),INDEX(价格表!$B$4:$I$31,M9296,7),IF(J9296&gt;5.5,2.6+INDEX(价格表!$B$4:$I$31,M9296,8)*L9296)))))))</f>
        <v>2.15</v>
      </c>
    </row>
    <row r="9297" spans="1:14">
      <c r="A9297" s="20">
        <v>4311238767979</v>
      </c>
      <c r="B9297" s="18" t="s">
        <v>16</v>
      </c>
      <c r="C9297" s="21">
        <v>20201223</v>
      </c>
      <c r="D9297" s="21">
        <v>610538201209</v>
      </c>
      <c r="E9297" s="21" t="s">
        <v>16</v>
      </c>
      <c r="F9297" s="21">
        <v>20210102</v>
      </c>
      <c r="G9297" s="21" t="s">
        <v>17</v>
      </c>
      <c r="H9297" s="21" t="s">
        <v>73</v>
      </c>
      <c r="I9297" s="21" t="s">
        <v>93</v>
      </c>
      <c r="J9297" s="21">
        <v>1.64</v>
      </c>
      <c r="K9297" s="21" t="s">
        <v>20</v>
      </c>
      <c r="L9297">
        <f t="shared" si="170"/>
        <v>2</v>
      </c>
      <c r="M9297">
        <f>MATCH(H:H,价格表!$B$4:$B$35,0)</f>
        <v>7</v>
      </c>
      <c r="N9297" s="27">
        <f>IF(J9297&lt;=0.3,INDEX(价格表!$B$4:$I$31,M9297,2),IF(AND(J9297&gt;0.3,J9297&lt;=1),INDEX(价格表!$B$4:$I$31,M9297,3),IF(AND(J9297&gt;1,J9297&lt;=2.2),INDEX(价格表!$B$4:$I$31,M9297,4),IF(AND(J9297&gt;2.2,J9297&lt;=3.3),INDEX(价格表!$B$4:$I$31,M9297,5),IF(AND(J9297&gt;3.3,J9297&lt;=4),INDEX(价格表!$B$4:$I$31,M9297,6),IF(AND(J9297&gt;4,J9297&lt;=5.5),INDEX(价格表!$B$4:$I$31,M9297,7),IF(J9297&gt;5.5,2.6+INDEX(价格表!$B$4:$I$31,M9297,8)*L9297)))))))</f>
        <v>2.15</v>
      </c>
    </row>
    <row r="9298" spans="1:14">
      <c r="A9298" s="20">
        <v>4311238767988</v>
      </c>
      <c r="B9298" s="18" t="s">
        <v>16</v>
      </c>
      <c r="C9298" s="21">
        <v>20201223</v>
      </c>
      <c r="D9298" s="21">
        <v>610538201209</v>
      </c>
      <c r="E9298" s="21" t="s">
        <v>16</v>
      </c>
      <c r="F9298" s="21">
        <v>20210102</v>
      </c>
      <c r="G9298" s="21" t="s">
        <v>17</v>
      </c>
      <c r="H9298" s="21" t="s">
        <v>25</v>
      </c>
      <c r="I9298" s="21" t="s">
        <v>291</v>
      </c>
      <c r="J9298" s="21">
        <v>1.49</v>
      </c>
      <c r="K9298" s="21" t="s">
        <v>20</v>
      </c>
      <c r="L9298">
        <f t="shared" si="170"/>
        <v>2</v>
      </c>
      <c r="M9298">
        <f>MATCH(H:H,价格表!$B$4:$B$35,0)</f>
        <v>25</v>
      </c>
      <c r="N9298" s="27">
        <f>IF(J9298&lt;=0.3,INDEX(价格表!$B$4:$I$31,M9298,2),IF(AND(J9298&gt;0.3,J9298&lt;=1),INDEX(价格表!$B$4:$I$31,M9298,3),IF(AND(J9298&gt;1,J9298&lt;=2.2),INDEX(价格表!$B$4:$I$31,M9298,4),IF(AND(J9298&gt;2.2,J9298&lt;=3.3),INDEX(价格表!$B$4:$I$31,M9298,5),IF(AND(J9298&gt;3.3,J9298&lt;=4),INDEX(价格表!$B$4:$I$31,M9298,6),IF(AND(J9298&gt;4,J9298&lt;=5.5),INDEX(价格表!$B$4:$I$31,M9298,7),IF(J9298&gt;5.5,2.6+INDEX(价格表!$B$4:$I$31,M9298,8)*L9298)))))))</f>
        <v>2.15</v>
      </c>
    </row>
    <row r="9299" spans="1:14">
      <c r="A9299" s="20">
        <v>4311238767992</v>
      </c>
      <c r="B9299" s="18" t="s">
        <v>16</v>
      </c>
      <c r="C9299" s="21">
        <v>20201223</v>
      </c>
      <c r="D9299" s="21">
        <v>610538201209</v>
      </c>
      <c r="E9299" s="21" t="s">
        <v>16</v>
      </c>
      <c r="F9299" s="21">
        <v>20210102</v>
      </c>
      <c r="G9299" s="21" t="s">
        <v>17</v>
      </c>
      <c r="H9299" s="21" t="s">
        <v>21</v>
      </c>
      <c r="I9299" s="21" t="s">
        <v>201</v>
      </c>
      <c r="J9299" s="21">
        <v>1.48</v>
      </c>
      <c r="K9299" s="21" t="s">
        <v>20</v>
      </c>
      <c r="L9299">
        <f t="shared" si="170"/>
        <v>2</v>
      </c>
      <c r="M9299">
        <f>MATCH(H:H,价格表!$B$4:$B$35,0)</f>
        <v>20</v>
      </c>
      <c r="N9299" s="27">
        <f>IF(J9299&lt;=0.3,INDEX(价格表!$B$4:$I$31,M9299,2),IF(AND(J9299&gt;0.3,J9299&lt;=1),INDEX(价格表!$B$4:$I$31,M9299,3),IF(AND(J9299&gt;1,J9299&lt;=2.2),INDEX(价格表!$B$4:$I$31,M9299,4),IF(AND(J9299&gt;2.2,J9299&lt;=3.3),INDEX(价格表!$B$4:$I$31,M9299,5),IF(AND(J9299&gt;3.3,J9299&lt;=4),INDEX(价格表!$B$4:$I$31,M9299,6),IF(AND(J9299&gt;4,J9299&lt;=5.5),INDEX(价格表!$B$4:$I$31,M9299,7),IF(J9299&gt;5.5,2.6+INDEX(价格表!$B$4:$I$31,M9299,8)*L9299)))))))</f>
        <v>2.15</v>
      </c>
    </row>
    <row r="9300" spans="1:14">
      <c r="A9300" s="20">
        <v>4311238767993</v>
      </c>
      <c r="B9300" s="18" t="s">
        <v>16</v>
      </c>
      <c r="C9300" s="21">
        <v>20201223</v>
      </c>
      <c r="D9300" s="21">
        <v>610538201209</v>
      </c>
      <c r="E9300" s="21" t="s">
        <v>16</v>
      </c>
      <c r="F9300" s="21">
        <v>20210102</v>
      </c>
      <c r="G9300" s="21" t="s">
        <v>17</v>
      </c>
      <c r="H9300" s="21" t="s">
        <v>27</v>
      </c>
      <c r="I9300" s="21" t="s">
        <v>28</v>
      </c>
      <c r="J9300" s="21">
        <v>2.4</v>
      </c>
      <c r="K9300" s="21" t="s">
        <v>20</v>
      </c>
      <c r="L9300">
        <f t="shared" si="170"/>
        <v>3</v>
      </c>
      <c r="M9300">
        <f>MATCH(H:H,价格表!$B$4:$B$35,0)</f>
        <v>3</v>
      </c>
      <c r="N9300" s="27">
        <f>IF(J9300&lt;=0.3,INDEX(价格表!$B$4:$I$31,M9300,2),IF(AND(J9300&gt;0.3,J9300&lt;=1),INDEX(价格表!$B$4:$I$31,M9300,3),IF(AND(J9300&gt;1,J9300&lt;=2.2),INDEX(价格表!$B$4:$I$31,M9300,4),IF(AND(J9300&gt;2.2,J9300&lt;=3.3),INDEX(价格表!$B$4:$I$31,M9300,5),IF(AND(J9300&gt;3.3,J9300&lt;=4),INDEX(价格表!$B$4:$I$31,M9300,6),IF(AND(J9300&gt;4,J9300&lt;=5.5),INDEX(价格表!$B$4:$I$31,M9300,7),IF(J9300&gt;5.5,2.6+INDEX(价格表!$B$4:$I$31,M9300,8)*L9300)))))))</f>
        <v>2.5</v>
      </c>
    </row>
    <row r="9301" spans="1:14">
      <c r="A9301" s="20">
        <v>4311238767994</v>
      </c>
      <c r="B9301" s="18" t="s">
        <v>16</v>
      </c>
      <c r="C9301" s="21">
        <v>20201223</v>
      </c>
      <c r="D9301" s="21">
        <v>610538201209</v>
      </c>
      <c r="E9301" s="21" t="s">
        <v>16</v>
      </c>
      <c r="F9301" s="21">
        <v>20210102</v>
      </c>
      <c r="G9301" s="21" t="s">
        <v>17</v>
      </c>
      <c r="H9301" s="21" t="s">
        <v>88</v>
      </c>
      <c r="I9301" s="21" t="s">
        <v>110</v>
      </c>
      <c r="J9301" s="21">
        <v>2.81</v>
      </c>
      <c r="K9301" s="21" t="s">
        <v>20</v>
      </c>
      <c r="L9301">
        <f t="shared" si="170"/>
        <v>3</v>
      </c>
      <c r="M9301">
        <f>MATCH(H:H,价格表!$B$4:$B$35,0)</f>
        <v>19</v>
      </c>
      <c r="N9301" s="27">
        <f>IF(J9301&lt;=0.3,INDEX(价格表!$B$4:$I$31,M9301,2),IF(AND(J9301&gt;0.3,J9301&lt;=1),INDEX(价格表!$B$4:$I$31,M9301,3),IF(AND(J9301&gt;1,J9301&lt;=2.2),INDEX(价格表!$B$4:$I$31,M9301,4),IF(AND(J9301&gt;2.2,J9301&lt;=3.3),INDEX(价格表!$B$4:$I$31,M9301,5),IF(AND(J9301&gt;3.3,J9301&lt;=4),INDEX(价格表!$B$4:$I$31,M9301,6),IF(AND(J9301&gt;4,J9301&lt;=5.5),INDEX(价格表!$B$4:$I$31,M9301,7),IF(J9301&gt;5.5,2.6+INDEX(价格表!$B$4:$I$31,M9301,8)*L9301)))))))</f>
        <v>2.5</v>
      </c>
    </row>
    <row r="9302" spans="1:14">
      <c r="A9302" s="20">
        <v>4311238767995</v>
      </c>
      <c r="B9302" s="18" t="s">
        <v>16</v>
      </c>
      <c r="C9302" s="21">
        <v>20201223</v>
      </c>
      <c r="D9302" s="21">
        <v>610538201209</v>
      </c>
      <c r="E9302" s="21" t="s">
        <v>16</v>
      </c>
      <c r="F9302" s="21">
        <v>20210102</v>
      </c>
      <c r="G9302" s="21" t="s">
        <v>17</v>
      </c>
      <c r="H9302" s="21" t="s">
        <v>25</v>
      </c>
      <c r="I9302" s="21" t="s">
        <v>26</v>
      </c>
      <c r="J9302" s="21">
        <v>2.39</v>
      </c>
      <c r="K9302" s="21" t="s">
        <v>20</v>
      </c>
      <c r="L9302">
        <f t="shared" si="170"/>
        <v>3</v>
      </c>
      <c r="M9302">
        <f>MATCH(H:H,价格表!$B$4:$B$35,0)</f>
        <v>25</v>
      </c>
      <c r="N9302" s="27">
        <f>IF(J9302&lt;=0.3,INDEX(价格表!$B$4:$I$31,M9302,2),IF(AND(J9302&gt;0.3,J9302&lt;=1),INDEX(价格表!$B$4:$I$31,M9302,3),IF(AND(J9302&gt;1,J9302&lt;=2.2),INDEX(价格表!$B$4:$I$31,M9302,4),IF(AND(J9302&gt;2.2,J9302&lt;=3.3),INDEX(价格表!$B$4:$I$31,M9302,5),IF(AND(J9302&gt;3.3,J9302&lt;=4),INDEX(价格表!$B$4:$I$31,M9302,6),IF(AND(J9302&gt;4,J9302&lt;=5.5),INDEX(价格表!$B$4:$I$31,M9302,7),IF(J9302&gt;5.5,2.6+INDEX(价格表!$B$4:$I$31,M9302,8)*L9302)))))))</f>
        <v>2.5</v>
      </c>
    </row>
    <row r="9303" spans="1:14">
      <c r="A9303" s="20">
        <v>4311238767996</v>
      </c>
      <c r="B9303" s="18" t="s">
        <v>16</v>
      </c>
      <c r="C9303" s="21">
        <v>20201223</v>
      </c>
      <c r="D9303" s="21">
        <v>610538201209</v>
      </c>
      <c r="E9303" s="21" t="s">
        <v>16</v>
      </c>
      <c r="F9303" s="21">
        <v>20210102</v>
      </c>
      <c r="G9303" s="21" t="s">
        <v>17</v>
      </c>
      <c r="H9303" s="21" t="s">
        <v>73</v>
      </c>
      <c r="I9303" s="21" t="s">
        <v>80</v>
      </c>
      <c r="J9303" s="21">
        <v>1.64</v>
      </c>
      <c r="K9303" s="21" t="s">
        <v>20</v>
      </c>
      <c r="L9303">
        <f t="shared" si="170"/>
        <v>2</v>
      </c>
      <c r="M9303">
        <f>MATCH(H:H,价格表!$B$4:$B$35,0)</f>
        <v>7</v>
      </c>
      <c r="N9303" s="27">
        <f>IF(J9303&lt;=0.3,INDEX(价格表!$B$4:$I$31,M9303,2),IF(AND(J9303&gt;0.3,J9303&lt;=1),INDEX(价格表!$B$4:$I$31,M9303,3),IF(AND(J9303&gt;1,J9303&lt;=2.2),INDEX(价格表!$B$4:$I$31,M9303,4),IF(AND(J9303&gt;2.2,J9303&lt;=3.3),INDEX(价格表!$B$4:$I$31,M9303,5),IF(AND(J9303&gt;3.3,J9303&lt;=4),INDEX(价格表!$B$4:$I$31,M9303,6),IF(AND(J9303&gt;4,J9303&lt;=5.5),INDEX(价格表!$B$4:$I$31,M9303,7),IF(J9303&gt;5.5,2.6+INDEX(价格表!$B$4:$I$31,M9303,8)*L9303)))))))</f>
        <v>2.15</v>
      </c>
    </row>
    <row r="9304" spans="1:14">
      <c r="A9304" s="20">
        <v>4311238767997</v>
      </c>
      <c r="B9304" s="18" t="s">
        <v>16</v>
      </c>
      <c r="C9304" s="21">
        <v>20201223</v>
      </c>
      <c r="D9304" s="21">
        <v>610538201209</v>
      </c>
      <c r="E9304" s="21" t="s">
        <v>16</v>
      </c>
      <c r="F9304" s="21">
        <v>20210102</v>
      </c>
      <c r="G9304" s="21" t="s">
        <v>17</v>
      </c>
      <c r="H9304" s="21" t="s">
        <v>73</v>
      </c>
      <c r="I9304" s="21" t="s">
        <v>215</v>
      </c>
      <c r="J9304" s="21">
        <v>1.71</v>
      </c>
      <c r="K9304" s="21" t="s">
        <v>20</v>
      </c>
      <c r="L9304">
        <f t="shared" si="170"/>
        <v>2</v>
      </c>
      <c r="M9304">
        <f>MATCH(H:H,价格表!$B$4:$B$35,0)</f>
        <v>7</v>
      </c>
      <c r="N9304" s="27">
        <f>IF(J9304&lt;=0.3,INDEX(价格表!$B$4:$I$31,M9304,2),IF(AND(J9304&gt;0.3,J9304&lt;=1),INDEX(价格表!$B$4:$I$31,M9304,3),IF(AND(J9304&gt;1,J9304&lt;=2.2),INDEX(价格表!$B$4:$I$31,M9304,4),IF(AND(J9304&gt;2.2,J9304&lt;=3.3),INDEX(价格表!$B$4:$I$31,M9304,5),IF(AND(J9304&gt;3.3,J9304&lt;=4),INDEX(价格表!$B$4:$I$31,M9304,6),IF(AND(J9304&gt;4,J9304&lt;=5.5),INDEX(价格表!$B$4:$I$31,M9304,7),IF(J9304&gt;5.5,2.6+INDEX(价格表!$B$4:$I$31,M9304,8)*L9304)))))))</f>
        <v>2.15</v>
      </c>
    </row>
    <row r="9305" spans="1:14">
      <c r="A9305" s="20">
        <v>4311238922619</v>
      </c>
      <c r="B9305" s="18" t="s">
        <v>16</v>
      </c>
      <c r="C9305" s="21">
        <v>20201223</v>
      </c>
      <c r="D9305" s="21">
        <v>610538201209</v>
      </c>
      <c r="E9305" s="21" t="s">
        <v>16</v>
      </c>
      <c r="F9305" s="21">
        <v>20210102</v>
      </c>
      <c r="G9305" s="21" t="s">
        <v>17</v>
      </c>
      <c r="H9305" s="21" t="s">
        <v>37</v>
      </c>
      <c r="I9305" s="21" t="s">
        <v>214</v>
      </c>
      <c r="J9305" s="21">
        <v>1.5</v>
      </c>
      <c r="K9305" s="21" t="s">
        <v>20</v>
      </c>
      <c r="L9305">
        <f t="shared" si="170"/>
        <v>2</v>
      </c>
      <c r="M9305">
        <f>MATCH(H:H,价格表!$B$4:$B$35,0)</f>
        <v>12</v>
      </c>
      <c r="N9305" s="27">
        <f>IF(J9305&lt;=0.3,INDEX(价格表!$B$4:$I$31,M9305,2),IF(AND(J9305&gt;0.3,J9305&lt;=1),INDEX(价格表!$B$4:$I$31,M9305,3),IF(AND(J9305&gt;1,J9305&lt;=2.2),INDEX(价格表!$B$4:$I$31,M9305,4),IF(AND(J9305&gt;2.2,J9305&lt;=3.3),INDEX(价格表!$B$4:$I$31,M9305,5),IF(AND(J9305&gt;3.3,J9305&lt;=4),INDEX(价格表!$B$4:$I$31,M9305,6),IF(AND(J9305&gt;4,J9305&lt;=5.5),INDEX(价格表!$B$4:$I$31,M9305,7),IF(J9305&gt;5.5,2.6+INDEX(价格表!$B$4:$I$31,M9305,8)*L9305)))))))</f>
        <v>2.15</v>
      </c>
    </row>
    <row r="9306" spans="1:14">
      <c r="A9306" s="20">
        <v>4311238922620</v>
      </c>
      <c r="B9306" s="18" t="s">
        <v>16</v>
      </c>
      <c r="C9306" s="21">
        <v>20201223</v>
      </c>
      <c r="D9306" s="21">
        <v>610538201209</v>
      </c>
      <c r="E9306" s="21" t="s">
        <v>16</v>
      </c>
      <c r="F9306" s="21">
        <v>20210102</v>
      </c>
      <c r="G9306" s="21" t="s">
        <v>17</v>
      </c>
      <c r="H9306" s="21" t="s">
        <v>25</v>
      </c>
      <c r="I9306" s="21" t="s">
        <v>160</v>
      </c>
      <c r="J9306" s="21">
        <v>1.52</v>
      </c>
      <c r="K9306" s="21" t="s">
        <v>20</v>
      </c>
      <c r="L9306">
        <f t="shared" si="170"/>
        <v>2</v>
      </c>
      <c r="M9306">
        <f>MATCH(H:H,价格表!$B$4:$B$35,0)</f>
        <v>25</v>
      </c>
      <c r="N9306" s="27">
        <f>IF(J9306&lt;=0.3,INDEX(价格表!$B$4:$I$31,M9306,2),IF(AND(J9306&gt;0.3,J9306&lt;=1),INDEX(价格表!$B$4:$I$31,M9306,3),IF(AND(J9306&gt;1,J9306&lt;=2.2),INDEX(价格表!$B$4:$I$31,M9306,4),IF(AND(J9306&gt;2.2,J9306&lt;=3.3),INDEX(价格表!$B$4:$I$31,M9306,5),IF(AND(J9306&gt;3.3,J9306&lt;=4),INDEX(价格表!$B$4:$I$31,M9306,6),IF(AND(J9306&gt;4,J9306&lt;=5.5),INDEX(价格表!$B$4:$I$31,M9306,7),IF(J9306&gt;5.5,2.6+INDEX(价格表!$B$4:$I$31,M9306,8)*L9306)))))))</f>
        <v>2.15</v>
      </c>
    </row>
    <row r="9307" spans="1:14">
      <c r="A9307" s="20">
        <v>4311238922621</v>
      </c>
      <c r="B9307" s="18" t="s">
        <v>16</v>
      </c>
      <c r="C9307" s="21">
        <v>20201223</v>
      </c>
      <c r="D9307" s="21">
        <v>610538201209</v>
      </c>
      <c r="E9307" s="21" t="s">
        <v>16</v>
      </c>
      <c r="F9307" s="21">
        <v>20210102</v>
      </c>
      <c r="G9307" s="21" t="s">
        <v>17</v>
      </c>
      <c r="H9307" s="21" t="s">
        <v>68</v>
      </c>
      <c r="I9307" s="21" t="s">
        <v>249</v>
      </c>
      <c r="J9307" s="21">
        <v>1.52</v>
      </c>
      <c r="K9307" s="21" t="s">
        <v>20</v>
      </c>
      <c r="L9307">
        <f t="shared" si="170"/>
        <v>2</v>
      </c>
      <c r="M9307">
        <f>MATCH(H:H,价格表!$B$4:$B$35,0)</f>
        <v>5</v>
      </c>
      <c r="N9307" s="27">
        <f>IF(J9307&lt;=0.3,INDEX(价格表!$B$4:$I$31,M9307,2),IF(AND(J9307&gt;0.3,J9307&lt;=1),INDEX(价格表!$B$4:$I$31,M9307,3),IF(AND(J9307&gt;1,J9307&lt;=2.2),INDEX(价格表!$B$4:$I$31,M9307,4),IF(AND(J9307&gt;2.2,J9307&lt;=3.3),INDEX(价格表!$B$4:$I$31,M9307,5),IF(AND(J9307&gt;3.3,J9307&lt;=4),INDEX(价格表!$B$4:$I$31,M9307,6),IF(AND(J9307&gt;4,J9307&lt;=5.5),INDEX(价格表!$B$4:$I$31,M9307,7),IF(J9307&gt;5.5,2.6+INDEX(价格表!$B$4:$I$31,M9307,8)*L9307)))))))</f>
        <v>2.15</v>
      </c>
    </row>
    <row r="9308" spans="1:14">
      <c r="A9308" s="20">
        <v>4311238931099</v>
      </c>
      <c r="B9308" s="18" t="s">
        <v>16</v>
      </c>
      <c r="C9308" s="21">
        <v>20201223</v>
      </c>
      <c r="D9308" s="21">
        <v>610538201209</v>
      </c>
      <c r="E9308" s="21" t="s">
        <v>16</v>
      </c>
      <c r="F9308" s="21">
        <v>20210102</v>
      </c>
      <c r="G9308" s="21" t="s">
        <v>17</v>
      </c>
      <c r="H9308" s="21" t="s">
        <v>88</v>
      </c>
      <c r="I9308" s="21" t="s">
        <v>232</v>
      </c>
      <c r="J9308" s="21">
        <v>1.64</v>
      </c>
      <c r="K9308" s="21" t="s">
        <v>20</v>
      </c>
      <c r="L9308">
        <f t="shared" si="170"/>
        <v>2</v>
      </c>
      <c r="M9308">
        <f>MATCH(H:H,价格表!$B$4:$B$35,0)</f>
        <v>19</v>
      </c>
      <c r="N9308" s="27">
        <f>IF(J9308&lt;=0.3,INDEX(价格表!$B$4:$I$31,M9308,2),IF(AND(J9308&gt;0.3,J9308&lt;=1),INDEX(价格表!$B$4:$I$31,M9308,3),IF(AND(J9308&gt;1,J9308&lt;=2.2),INDEX(价格表!$B$4:$I$31,M9308,4),IF(AND(J9308&gt;2.2,J9308&lt;=3.3),INDEX(价格表!$B$4:$I$31,M9308,5),IF(AND(J9308&gt;3.3,J9308&lt;=4),INDEX(价格表!$B$4:$I$31,M9308,6),IF(AND(J9308&gt;4,J9308&lt;=5.5),INDEX(价格表!$B$4:$I$31,M9308,7),IF(J9308&gt;5.5,2.6+INDEX(价格表!$B$4:$I$31,M9308,8)*L9308)))))))</f>
        <v>2.15</v>
      </c>
    </row>
    <row r="9309" spans="1:14">
      <c r="A9309" s="20">
        <v>4311238931100</v>
      </c>
      <c r="B9309" s="18" t="s">
        <v>16</v>
      </c>
      <c r="C9309" s="21">
        <v>20201223</v>
      </c>
      <c r="D9309" s="21">
        <v>610538201209</v>
      </c>
      <c r="E9309" s="21" t="s">
        <v>16</v>
      </c>
      <c r="F9309" s="21">
        <v>20210102</v>
      </c>
      <c r="G9309" s="21" t="s">
        <v>17</v>
      </c>
      <c r="H9309" s="21" t="s">
        <v>75</v>
      </c>
      <c r="I9309" s="21" t="s">
        <v>76</v>
      </c>
      <c r="J9309" s="21">
        <v>1.51</v>
      </c>
      <c r="K9309" s="21" t="s">
        <v>20</v>
      </c>
      <c r="L9309">
        <f t="shared" si="170"/>
        <v>2</v>
      </c>
      <c r="M9309">
        <f>MATCH(H:H,价格表!$B$4:$B$35,0)</f>
        <v>24</v>
      </c>
      <c r="N9309" s="27">
        <f>IF(J9309&lt;=0.3,INDEX(价格表!$B$4:$I$31,M9309,2),IF(AND(J9309&gt;0.3,J9309&lt;=1),INDEX(价格表!$B$4:$I$31,M9309,3),IF(AND(J9309&gt;1,J9309&lt;=2.2),INDEX(价格表!$B$4:$I$31,M9309,4),IF(AND(J9309&gt;2.2,J9309&lt;=3.3),INDEX(价格表!$B$4:$I$31,M9309,5),IF(AND(J9309&gt;3.3,J9309&lt;=4),INDEX(价格表!$B$4:$I$31,M9309,6),IF(AND(J9309&gt;4,J9309&lt;=5.5),INDEX(价格表!$B$4:$I$31,M9309,7),IF(J9309&gt;5.5,2.6+INDEX(价格表!$B$4:$I$31,M9309,8)*L9309)))))))</f>
        <v>2.15</v>
      </c>
    </row>
    <row r="9310" spans="1:14">
      <c r="A9310" s="20">
        <v>4311238956491</v>
      </c>
      <c r="B9310" s="18" t="s">
        <v>16</v>
      </c>
      <c r="C9310" s="21">
        <v>20201223</v>
      </c>
      <c r="D9310" s="21">
        <v>610538201209</v>
      </c>
      <c r="E9310" s="21" t="s">
        <v>16</v>
      </c>
      <c r="F9310" s="21">
        <v>20210102</v>
      </c>
      <c r="G9310" s="21" t="s">
        <v>17</v>
      </c>
      <c r="H9310" s="21" t="s">
        <v>18</v>
      </c>
      <c r="I9310" s="21" t="s">
        <v>359</v>
      </c>
      <c r="J9310" s="21">
        <v>0.28</v>
      </c>
      <c r="K9310" s="21" t="s">
        <v>20</v>
      </c>
      <c r="L9310">
        <f t="shared" si="170"/>
        <v>1</v>
      </c>
      <c r="M9310">
        <f>MATCH(H:H,价格表!$B$4:$B$35,0)</f>
        <v>1</v>
      </c>
      <c r="N9310" s="27">
        <f>IF(J9310&lt;=0.3,INDEX(价格表!$B$4:$I$31,M9310,2),IF(AND(J9310&gt;0.3,J9310&lt;=1),INDEX(价格表!$B$4:$I$31,M9310,3),IF(AND(J9310&gt;1,J9310&lt;=2.2),INDEX(价格表!$B$4:$I$31,M9310,4),IF(AND(J9310&gt;2.2,J9310&lt;=3.3),INDEX(价格表!$B$4:$I$31,M9310,5),IF(AND(J9310&gt;3.3,J9310&lt;=4),INDEX(价格表!$B$4:$I$31,M9310,6),IF(AND(J9310&gt;4,J9310&lt;=5.5),INDEX(价格表!$B$4:$I$31,M9310,7),IF(J9310&gt;5.5,2.6+INDEX(价格表!$B$4:$I$31,M9310,8)*L9310)))))))</f>
        <v>1.65</v>
      </c>
    </row>
    <row r="9311" spans="1:14">
      <c r="A9311" s="20">
        <v>4311238956492</v>
      </c>
      <c r="B9311" s="18" t="s">
        <v>16</v>
      </c>
      <c r="C9311" s="21">
        <v>20201223</v>
      </c>
      <c r="D9311" s="21">
        <v>610538201209</v>
      </c>
      <c r="E9311" s="21" t="s">
        <v>16</v>
      </c>
      <c r="F9311" s="21">
        <v>20210102</v>
      </c>
      <c r="G9311" s="21" t="s">
        <v>17</v>
      </c>
      <c r="H9311" s="21" t="s">
        <v>18</v>
      </c>
      <c r="I9311" s="21" t="s">
        <v>53</v>
      </c>
      <c r="J9311" s="21">
        <v>2.55</v>
      </c>
      <c r="K9311" s="21" t="s">
        <v>20</v>
      </c>
      <c r="L9311">
        <f t="shared" si="170"/>
        <v>3</v>
      </c>
      <c r="M9311">
        <f>MATCH(H:H,价格表!$B$4:$B$35,0)</f>
        <v>1</v>
      </c>
      <c r="N9311" s="27">
        <f>IF(J9311&lt;=0.3,INDEX(价格表!$B$4:$I$31,M9311,2),IF(AND(J9311&gt;0.3,J9311&lt;=1),INDEX(价格表!$B$4:$I$31,M9311,3),IF(AND(J9311&gt;1,J9311&lt;=2.2),INDEX(价格表!$B$4:$I$31,M9311,4),IF(AND(J9311&gt;2.2,J9311&lt;=3.3),INDEX(价格表!$B$4:$I$31,M9311,5),IF(AND(J9311&gt;3.3,J9311&lt;=4),INDEX(价格表!$B$4:$I$31,M9311,6),IF(AND(J9311&gt;4,J9311&lt;=5.5),INDEX(价格表!$B$4:$I$31,M9311,7),IF(J9311&gt;5.5,2.6+INDEX(价格表!$B$4:$I$31,M9311,8)*L9311)))))))</f>
        <v>2.5</v>
      </c>
    </row>
    <row r="9312" spans="1:14">
      <c r="A9312" s="20">
        <v>4311238958713</v>
      </c>
      <c r="B9312" s="18" t="s">
        <v>16</v>
      </c>
      <c r="C9312" s="21">
        <v>20201223</v>
      </c>
      <c r="D9312" s="21">
        <v>610538201209</v>
      </c>
      <c r="E9312" s="21" t="s">
        <v>16</v>
      </c>
      <c r="F9312" s="21">
        <v>20210102</v>
      </c>
      <c r="G9312" s="21" t="s">
        <v>17</v>
      </c>
      <c r="H9312" s="21" t="s">
        <v>30</v>
      </c>
      <c r="I9312" s="21" t="s">
        <v>284</v>
      </c>
      <c r="J9312" s="21">
        <v>1.48</v>
      </c>
      <c r="K9312" s="21" t="s">
        <v>20</v>
      </c>
      <c r="L9312">
        <f t="shared" si="170"/>
        <v>2</v>
      </c>
      <c r="M9312">
        <f>MATCH(H:H,价格表!$B$4:$B$35,0)</f>
        <v>16</v>
      </c>
      <c r="N9312" s="27">
        <f>IF(J9312&lt;=0.3,INDEX(价格表!$B$4:$I$31,M9312,2),IF(AND(J9312&gt;0.3,J9312&lt;=1),INDEX(价格表!$B$4:$I$31,M9312,3),IF(AND(J9312&gt;1,J9312&lt;=2.2),INDEX(价格表!$B$4:$I$31,M9312,4),IF(AND(J9312&gt;2.2,J9312&lt;=3.3),INDEX(价格表!$B$4:$I$31,M9312,5),IF(AND(J9312&gt;3.3,J9312&lt;=4),INDEX(价格表!$B$4:$I$31,M9312,6),IF(AND(J9312&gt;4,J9312&lt;=5.5),INDEX(价格表!$B$4:$I$31,M9312,7),IF(J9312&gt;5.5,2.6+INDEX(价格表!$B$4:$I$31,M9312,8)*L9312)))))))</f>
        <v>2.15</v>
      </c>
    </row>
    <row r="9313" spans="1:14">
      <c r="A9313" s="20">
        <v>4311238958714</v>
      </c>
      <c r="B9313" s="18" t="s">
        <v>16</v>
      </c>
      <c r="C9313" s="21">
        <v>20201223</v>
      </c>
      <c r="D9313" s="21">
        <v>610538201209</v>
      </c>
      <c r="E9313" s="21" t="s">
        <v>16</v>
      </c>
      <c r="F9313" s="21">
        <v>20210102</v>
      </c>
      <c r="G9313" s="21" t="s">
        <v>17</v>
      </c>
      <c r="H9313" s="21" t="s">
        <v>35</v>
      </c>
      <c r="I9313" s="21" t="s">
        <v>170</v>
      </c>
      <c r="J9313" s="21">
        <v>1.48</v>
      </c>
      <c r="K9313" s="21" t="s">
        <v>20</v>
      </c>
      <c r="L9313">
        <f t="shared" si="170"/>
        <v>2</v>
      </c>
      <c r="M9313">
        <f>MATCH(H:H,价格表!$B$4:$B$35,0)</f>
        <v>22</v>
      </c>
      <c r="N9313" s="27">
        <f>IF(J9313&lt;=0.3,INDEX(价格表!$B$4:$I$31,M9313,2),IF(AND(J9313&gt;0.3,J9313&lt;=1),INDEX(价格表!$B$4:$I$31,M9313,3),IF(AND(J9313&gt;1,J9313&lt;=2.2),INDEX(价格表!$B$4:$I$31,M9313,4),IF(AND(J9313&gt;2.2,J9313&lt;=3.3),INDEX(价格表!$B$4:$I$31,M9313,5),IF(AND(J9313&gt;3.3,J9313&lt;=4),INDEX(价格表!$B$4:$I$31,M9313,6),IF(AND(J9313&gt;4,J9313&lt;=5.5),INDEX(价格表!$B$4:$I$31,M9313,7),IF(J9313&gt;5.5,2.6+INDEX(价格表!$B$4:$I$31,M9313,8)*L9313)))))))</f>
        <v>2.15</v>
      </c>
    </row>
    <row r="9314" spans="1:14">
      <c r="A9314" s="20">
        <v>4311239158769</v>
      </c>
      <c r="B9314" s="18" t="s">
        <v>16</v>
      </c>
      <c r="C9314" s="21">
        <v>20201223</v>
      </c>
      <c r="D9314" s="21">
        <v>610538201209</v>
      </c>
      <c r="E9314" s="21" t="s">
        <v>16</v>
      </c>
      <c r="F9314" s="21">
        <v>20210102</v>
      </c>
      <c r="G9314" s="21" t="s">
        <v>17</v>
      </c>
      <c r="H9314" s="21" t="s">
        <v>23</v>
      </c>
      <c r="I9314" s="21" t="s">
        <v>258</v>
      </c>
      <c r="J9314" s="21">
        <v>1.5</v>
      </c>
      <c r="K9314" s="21" t="s">
        <v>20</v>
      </c>
      <c r="L9314">
        <f t="shared" si="170"/>
        <v>2</v>
      </c>
      <c r="M9314">
        <f>MATCH(H:H,价格表!$B$4:$B$35,0)</f>
        <v>15</v>
      </c>
      <c r="N9314" s="27">
        <f>IF(J9314&lt;=0.3,INDEX(价格表!$B$4:$I$31,M9314,2),IF(AND(J9314&gt;0.3,J9314&lt;=1),INDEX(价格表!$B$4:$I$31,M9314,3),IF(AND(J9314&gt;1,J9314&lt;=2.2),INDEX(价格表!$B$4:$I$31,M9314,4),IF(AND(J9314&gt;2.2,J9314&lt;=3.3),INDEX(价格表!$B$4:$I$31,M9314,5),IF(AND(J9314&gt;3.3,J9314&lt;=4),INDEX(价格表!$B$4:$I$31,M9314,6),IF(AND(J9314&gt;4,J9314&lt;=5.5),INDEX(价格表!$B$4:$I$31,M9314,7),IF(J9314&gt;5.5,2.6+INDEX(价格表!$B$4:$I$31,M9314,8)*L9314)))))))</f>
        <v>2.15</v>
      </c>
    </row>
    <row r="9315" spans="1:14">
      <c r="A9315" s="20">
        <v>4311239630490</v>
      </c>
      <c r="B9315" s="18" t="s">
        <v>16</v>
      </c>
      <c r="C9315" s="21">
        <v>20201223</v>
      </c>
      <c r="D9315" s="21">
        <v>610538201209</v>
      </c>
      <c r="E9315" s="21" t="s">
        <v>16</v>
      </c>
      <c r="F9315" s="21">
        <v>20210102</v>
      </c>
      <c r="G9315" s="21" t="s">
        <v>17</v>
      </c>
      <c r="H9315" s="21" t="s">
        <v>68</v>
      </c>
      <c r="I9315" s="21" t="s">
        <v>249</v>
      </c>
      <c r="J9315" s="21">
        <v>0.78</v>
      </c>
      <c r="K9315" s="21" t="s">
        <v>20</v>
      </c>
      <c r="L9315">
        <f t="shared" si="170"/>
        <v>1</v>
      </c>
      <c r="M9315">
        <f>MATCH(H:H,价格表!$B$4:$B$35,0)</f>
        <v>5</v>
      </c>
      <c r="N9315" s="27">
        <f>IF(J9315&lt;=0.3,INDEX(价格表!$B$4:$I$31,M9315,2),IF(AND(J9315&gt;0.3,J9315&lt;=1),INDEX(价格表!$B$4:$I$31,M9315,3),IF(AND(J9315&gt;1,J9315&lt;=2.2),INDEX(价格表!$B$4:$I$31,M9315,4),IF(AND(J9315&gt;2.2,J9315&lt;=3.3),INDEX(价格表!$B$4:$I$31,M9315,5),IF(AND(J9315&gt;3.3,J9315&lt;=4),INDEX(价格表!$B$4:$I$31,M9315,6),IF(AND(J9315&gt;4,J9315&lt;=5.5),INDEX(价格表!$B$4:$I$31,M9315,7),IF(J9315&gt;5.5,2.6+INDEX(价格表!$B$4:$I$31,M9315,8)*L9315)))))))</f>
        <v>1.8</v>
      </c>
    </row>
    <row r="9316" spans="1:14">
      <c r="A9316" s="20">
        <v>4311239630491</v>
      </c>
      <c r="B9316" s="18" t="s">
        <v>16</v>
      </c>
      <c r="C9316" s="21">
        <v>20201223</v>
      </c>
      <c r="D9316" s="21">
        <v>610538201209</v>
      </c>
      <c r="E9316" s="21" t="s">
        <v>16</v>
      </c>
      <c r="F9316" s="21">
        <v>20210102</v>
      </c>
      <c r="G9316" s="21" t="s">
        <v>17</v>
      </c>
      <c r="H9316" s="21" t="s">
        <v>18</v>
      </c>
      <c r="I9316" s="21" t="s">
        <v>53</v>
      </c>
      <c r="J9316" s="21">
        <v>2.38</v>
      </c>
      <c r="K9316" s="21" t="s">
        <v>20</v>
      </c>
      <c r="L9316">
        <f t="shared" si="170"/>
        <v>3</v>
      </c>
      <c r="M9316">
        <f>MATCH(H:H,价格表!$B$4:$B$35,0)</f>
        <v>1</v>
      </c>
      <c r="N9316" s="27">
        <f>IF(J9316&lt;=0.3,INDEX(价格表!$B$4:$I$31,M9316,2),IF(AND(J9316&gt;0.3,J9316&lt;=1),INDEX(价格表!$B$4:$I$31,M9316,3),IF(AND(J9316&gt;1,J9316&lt;=2.2),INDEX(价格表!$B$4:$I$31,M9316,4),IF(AND(J9316&gt;2.2,J9316&lt;=3.3),INDEX(价格表!$B$4:$I$31,M9316,5),IF(AND(J9316&gt;3.3,J9316&lt;=4),INDEX(价格表!$B$4:$I$31,M9316,6),IF(AND(J9316&gt;4,J9316&lt;=5.5),INDEX(价格表!$B$4:$I$31,M9316,7),IF(J9316&gt;5.5,2.6+INDEX(价格表!$B$4:$I$31,M9316,8)*L9316)))))))</f>
        <v>2.5</v>
      </c>
    </row>
    <row r="9317" spans="1:14">
      <c r="A9317" s="20">
        <v>4311241133012</v>
      </c>
      <c r="B9317" s="18" t="s">
        <v>16</v>
      </c>
      <c r="C9317" s="21">
        <v>20201223</v>
      </c>
      <c r="D9317" s="21">
        <v>610538201209</v>
      </c>
      <c r="E9317" s="21" t="s">
        <v>16</v>
      </c>
      <c r="F9317" s="21">
        <v>20210102</v>
      </c>
      <c r="G9317" s="21" t="s">
        <v>17</v>
      </c>
      <c r="H9317" s="21" t="s">
        <v>35</v>
      </c>
      <c r="I9317" s="21" t="s">
        <v>135</v>
      </c>
      <c r="J9317" s="21">
        <v>1.9</v>
      </c>
      <c r="K9317" s="21" t="s">
        <v>20</v>
      </c>
      <c r="L9317">
        <f t="shared" si="170"/>
        <v>2</v>
      </c>
      <c r="M9317">
        <f>MATCH(H:H,价格表!$B$4:$B$35,0)</f>
        <v>22</v>
      </c>
      <c r="N9317" s="27">
        <f>IF(J9317&lt;=0.3,INDEX(价格表!$B$4:$I$31,M9317,2),IF(AND(J9317&gt;0.3,J9317&lt;=1),INDEX(价格表!$B$4:$I$31,M9317,3),IF(AND(J9317&gt;1,J9317&lt;=2.2),INDEX(价格表!$B$4:$I$31,M9317,4),IF(AND(J9317&gt;2.2,J9317&lt;=3.3),INDEX(价格表!$B$4:$I$31,M9317,5),IF(AND(J9317&gt;3.3,J9317&lt;=4),INDEX(价格表!$B$4:$I$31,M9317,6),IF(AND(J9317&gt;4,J9317&lt;=5.5),INDEX(价格表!$B$4:$I$31,M9317,7),IF(J9317&gt;5.5,2.6+INDEX(价格表!$B$4:$I$31,M9317,8)*L9317)))))))</f>
        <v>2.15</v>
      </c>
    </row>
    <row r="9318" spans="1:14">
      <c r="A9318" s="20">
        <v>4311241133013</v>
      </c>
      <c r="B9318" s="18" t="s">
        <v>16</v>
      </c>
      <c r="C9318" s="21">
        <v>20201223</v>
      </c>
      <c r="D9318" s="21">
        <v>610538201209</v>
      </c>
      <c r="E9318" s="21" t="s">
        <v>16</v>
      </c>
      <c r="F9318" s="21">
        <v>20210102</v>
      </c>
      <c r="G9318" s="21" t="s">
        <v>17</v>
      </c>
      <c r="H9318" s="21" t="s">
        <v>45</v>
      </c>
      <c r="I9318" s="21" t="s">
        <v>196</v>
      </c>
      <c r="J9318" s="21">
        <v>1.48</v>
      </c>
      <c r="K9318" s="21" t="s">
        <v>20</v>
      </c>
      <c r="L9318">
        <f t="shared" si="170"/>
        <v>2</v>
      </c>
      <c r="M9318">
        <f>MATCH(H:H,价格表!$B$4:$B$35,0)</f>
        <v>9</v>
      </c>
      <c r="N9318" s="27">
        <f>IF(J9318&lt;=0.3,INDEX(价格表!$B$4:$I$31,M9318,2),IF(AND(J9318&gt;0.3,J9318&lt;=1),INDEX(价格表!$B$4:$I$31,M9318,3),IF(AND(J9318&gt;1,J9318&lt;=2.2),INDEX(价格表!$B$4:$I$31,M9318,4),IF(AND(J9318&gt;2.2,J9318&lt;=3.3),INDEX(价格表!$B$4:$I$31,M9318,5),IF(AND(J9318&gt;3.3,J9318&lt;=4),INDEX(价格表!$B$4:$I$31,M9318,6),IF(AND(J9318&gt;4,J9318&lt;=5.5),INDEX(价格表!$B$4:$I$31,M9318,7),IF(J9318&gt;5.5,2.6+INDEX(价格表!$B$4:$I$31,M9318,8)*L9318)))))))</f>
        <v>2.15</v>
      </c>
    </row>
    <row r="9319" spans="1:14">
      <c r="A9319" s="20">
        <v>4311241133014</v>
      </c>
      <c r="B9319" s="18" t="s">
        <v>16</v>
      </c>
      <c r="C9319" s="21">
        <v>20201223</v>
      </c>
      <c r="D9319" s="21">
        <v>610538201209</v>
      </c>
      <c r="E9319" s="21" t="s">
        <v>16</v>
      </c>
      <c r="F9319" s="21">
        <v>20210102</v>
      </c>
      <c r="G9319" s="21" t="s">
        <v>17</v>
      </c>
      <c r="H9319" s="21" t="s">
        <v>23</v>
      </c>
      <c r="I9319" s="21" t="s">
        <v>98</v>
      </c>
      <c r="J9319" s="21">
        <v>1.52</v>
      </c>
      <c r="K9319" s="21" t="s">
        <v>20</v>
      </c>
      <c r="L9319">
        <f t="shared" si="170"/>
        <v>2</v>
      </c>
      <c r="M9319">
        <f>MATCH(H:H,价格表!$B$4:$B$35,0)</f>
        <v>15</v>
      </c>
      <c r="N9319" s="27">
        <f>IF(J9319&lt;=0.3,INDEX(价格表!$B$4:$I$31,M9319,2),IF(AND(J9319&gt;0.3,J9319&lt;=1),INDEX(价格表!$B$4:$I$31,M9319,3),IF(AND(J9319&gt;1,J9319&lt;=2.2),INDEX(价格表!$B$4:$I$31,M9319,4),IF(AND(J9319&gt;2.2,J9319&lt;=3.3),INDEX(价格表!$B$4:$I$31,M9319,5),IF(AND(J9319&gt;3.3,J9319&lt;=4),INDEX(价格表!$B$4:$I$31,M9319,6),IF(AND(J9319&gt;4,J9319&lt;=5.5),INDEX(价格表!$B$4:$I$31,M9319,7),IF(J9319&gt;5.5,2.6+INDEX(价格表!$B$4:$I$31,M9319,8)*L9319)))))))</f>
        <v>2.15</v>
      </c>
    </row>
    <row r="9320" spans="1:14">
      <c r="A9320" s="20">
        <v>4311241133015</v>
      </c>
      <c r="B9320" s="18" t="s">
        <v>16</v>
      </c>
      <c r="C9320" s="21">
        <v>20201223</v>
      </c>
      <c r="D9320" s="21">
        <v>610538201209</v>
      </c>
      <c r="E9320" s="21" t="s">
        <v>16</v>
      </c>
      <c r="F9320" s="21">
        <v>20210102</v>
      </c>
      <c r="G9320" s="21" t="s">
        <v>17</v>
      </c>
      <c r="H9320" s="21" t="s">
        <v>27</v>
      </c>
      <c r="I9320" s="21" t="s">
        <v>211</v>
      </c>
      <c r="J9320" s="21">
        <v>1.5</v>
      </c>
      <c r="K9320" s="21" t="s">
        <v>20</v>
      </c>
      <c r="L9320">
        <f t="shared" si="170"/>
        <v>2</v>
      </c>
      <c r="M9320">
        <f>MATCH(H:H,价格表!$B$4:$B$35,0)</f>
        <v>3</v>
      </c>
      <c r="N9320" s="27">
        <f>IF(J9320&lt;=0.3,INDEX(价格表!$B$4:$I$31,M9320,2),IF(AND(J9320&gt;0.3,J9320&lt;=1),INDEX(价格表!$B$4:$I$31,M9320,3),IF(AND(J9320&gt;1,J9320&lt;=2.2),INDEX(价格表!$B$4:$I$31,M9320,4),IF(AND(J9320&gt;2.2,J9320&lt;=3.3),INDEX(价格表!$B$4:$I$31,M9320,5),IF(AND(J9320&gt;3.3,J9320&lt;=4),INDEX(价格表!$B$4:$I$31,M9320,6),IF(AND(J9320&gt;4,J9320&lt;=5.5),INDEX(价格表!$B$4:$I$31,M9320,7),IF(J9320&gt;5.5,2.6+INDEX(价格表!$B$4:$I$31,M9320,8)*L9320)))))))</f>
        <v>2.15</v>
      </c>
    </row>
    <row r="9321" spans="1:14">
      <c r="A9321" s="20">
        <v>4311241133016</v>
      </c>
      <c r="B9321" s="18" t="s">
        <v>16</v>
      </c>
      <c r="C9321" s="21">
        <v>20201223</v>
      </c>
      <c r="D9321" s="21">
        <v>610538201209</v>
      </c>
      <c r="E9321" s="21" t="s">
        <v>16</v>
      </c>
      <c r="F9321" s="21">
        <v>20210102</v>
      </c>
      <c r="G9321" s="21" t="s">
        <v>17</v>
      </c>
      <c r="H9321" s="21" t="s">
        <v>27</v>
      </c>
      <c r="I9321" s="21" t="s">
        <v>128</v>
      </c>
      <c r="J9321" s="21">
        <v>1.7</v>
      </c>
      <c r="K9321" s="21" t="s">
        <v>20</v>
      </c>
      <c r="L9321">
        <f t="shared" si="170"/>
        <v>2</v>
      </c>
      <c r="M9321">
        <f>MATCH(H:H,价格表!$B$4:$B$35,0)</f>
        <v>3</v>
      </c>
      <c r="N9321" s="27">
        <f>IF(J9321&lt;=0.3,INDEX(价格表!$B$4:$I$31,M9321,2),IF(AND(J9321&gt;0.3,J9321&lt;=1),INDEX(价格表!$B$4:$I$31,M9321,3),IF(AND(J9321&gt;1,J9321&lt;=2.2),INDEX(价格表!$B$4:$I$31,M9321,4),IF(AND(J9321&gt;2.2,J9321&lt;=3.3),INDEX(价格表!$B$4:$I$31,M9321,5),IF(AND(J9321&gt;3.3,J9321&lt;=4),INDEX(价格表!$B$4:$I$31,M9321,6),IF(AND(J9321&gt;4,J9321&lt;=5.5),INDEX(价格表!$B$4:$I$31,M9321,7),IF(J9321&gt;5.5,2.6+INDEX(价格表!$B$4:$I$31,M9321,8)*L9321)))))))</f>
        <v>2.15</v>
      </c>
    </row>
    <row r="9322" spans="1:14">
      <c r="A9322" s="20">
        <v>4311241133019</v>
      </c>
      <c r="B9322" s="18" t="s">
        <v>16</v>
      </c>
      <c r="C9322" s="21">
        <v>20201223</v>
      </c>
      <c r="D9322" s="21">
        <v>610538201209</v>
      </c>
      <c r="E9322" s="21" t="s">
        <v>16</v>
      </c>
      <c r="F9322" s="21">
        <v>20210102</v>
      </c>
      <c r="G9322" s="21" t="s">
        <v>17</v>
      </c>
      <c r="H9322" s="21" t="s">
        <v>73</v>
      </c>
      <c r="I9322" s="21" t="s">
        <v>92</v>
      </c>
      <c r="J9322" s="21">
        <v>1.56</v>
      </c>
      <c r="K9322" s="21" t="s">
        <v>20</v>
      </c>
      <c r="L9322">
        <f t="shared" si="170"/>
        <v>2</v>
      </c>
      <c r="M9322">
        <f>MATCH(H:H,价格表!$B$4:$B$35,0)</f>
        <v>7</v>
      </c>
      <c r="N9322" s="27">
        <f>IF(J9322&lt;=0.3,INDEX(价格表!$B$4:$I$31,M9322,2),IF(AND(J9322&gt;0.3,J9322&lt;=1),INDEX(价格表!$B$4:$I$31,M9322,3),IF(AND(J9322&gt;1,J9322&lt;=2.2),INDEX(价格表!$B$4:$I$31,M9322,4),IF(AND(J9322&gt;2.2,J9322&lt;=3.3),INDEX(价格表!$B$4:$I$31,M9322,5),IF(AND(J9322&gt;3.3,J9322&lt;=4),INDEX(价格表!$B$4:$I$31,M9322,6),IF(AND(J9322&gt;4,J9322&lt;=5.5),INDEX(价格表!$B$4:$I$31,M9322,7),IF(J9322&gt;5.5,2.6+INDEX(价格表!$B$4:$I$31,M9322,8)*L9322)))))))</f>
        <v>2.15</v>
      </c>
    </row>
    <row r="9323" spans="1:14">
      <c r="A9323" s="20">
        <v>4311241133020</v>
      </c>
      <c r="B9323" s="18" t="s">
        <v>16</v>
      </c>
      <c r="C9323" s="21">
        <v>20201223</v>
      </c>
      <c r="D9323" s="21">
        <v>610538201209</v>
      </c>
      <c r="E9323" s="21" t="s">
        <v>16</v>
      </c>
      <c r="F9323" s="21">
        <v>20210102</v>
      </c>
      <c r="G9323" s="21" t="s">
        <v>17</v>
      </c>
      <c r="H9323" s="21" t="s">
        <v>33</v>
      </c>
      <c r="I9323" s="21" t="s">
        <v>34</v>
      </c>
      <c r="J9323" s="21">
        <v>1.58</v>
      </c>
      <c r="K9323" s="21" t="s">
        <v>20</v>
      </c>
      <c r="L9323">
        <f t="shared" si="170"/>
        <v>2</v>
      </c>
      <c r="M9323">
        <f>MATCH(H:H,价格表!$B$4:$B$35,0)</f>
        <v>13</v>
      </c>
      <c r="N9323" s="27">
        <f>IF(J9323&lt;=0.3,INDEX(价格表!$B$4:$I$31,M9323,2),IF(AND(J9323&gt;0.3,J9323&lt;=1),INDEX(价格表!$B$4:$I$31,M9323,3),IF(AND(J9323&gt;1,J9323&lt;=2.2),INDEX(价格表!$B$4:$I$31,M9323,4),IF(AND(J9323&gt;2.2,J9323&lt;=3.3),INDEX(价格表!$B$4:$I$31,M9323,5),IF(AND(J9323&gt;3.3,J9323&lt;=4),INDEX(价格表!$B$4:$I$31,M9323,6),IF(AND(J9323&gt;4,J9323&lt;=5.5),INDEX(价格表!$B$4:$I$31,M9323,7),IF(J9323&gt;5.5,2.6+INDEX(价格表!$B$4:$I$31,M9323,8)*L9323)))))))</f>
        <v>2.15</v>
      </c>
    </row>
    <row r="9324" spans="1:14">
      <c r="A9324" s="20">
        <v>4311241133021</v>
      </c>
      <c r="B9324" s="18" t="s">
        <v>16</v>
      </c>
      <c r="C9324" s="21">
        <v>20201223</v>
      </c>
      <c r="D9324" s="21">
        <v>610538201209</v>
      </c>
      <c r="E9324" s="21" t="s">
        <v>16</v>
      </c>
      <c r="F9324" s="21">
        <v>20210102</v>
      </c>
      <c r="G9324" s="21" t="s">
        <v>17</v>
      </c>
      <c r="H9324" s="21" t="s">
        <v>82</v>
      </c>
      <c r="I9324" s="21" t="s">
        <v>83</v>
      </c>
      <c r="J9324" s="21">
        <v>1.52</v>
      </c>
      <c r="K9324" s="21" t="s">
        <v>20</v>
      </c>
      <c r="L9324">
        <f t="shared" si="170"/>
        <v>2</v>
      </c>
      <c r="M9324">
        <f>MATCH(H:H,价格表!$B$4:$B$35,0)</f>
        <v>2</v>
      </c>
      <c r="N9324" s="27">
        <f>IF(J9324&lt;=0.3,INDEX(价格表!$B$4:$I$31,M9324,2),IF(AND(J9324&gt;0.3,J9324&lt;=1),INDEX(价格表!$B$4:$I$31,M9324,3),IF(AND(J9324&gt;1,J9324&lt;=2.2),INDEX(价格表!$B$4:$I$31,M9324,4),IF(AND(J9324&gt;2.2,J9324&lt;=3.3),INDEX(价格表!$B$4:$I$31,M9324,5),IF(AND(J9324&gt;3.3,J9324&lt;=4),INDEX(价格表!$B$4:$I$31,M9324,6),IF(AND(J9324&gt;4,J9324&lt;=5.5),INDEX(价格表!$B$4:$I$31,M9324,7),IF(J9324&gt;5.5,2.6+INDEX(价格表!$B$4:$I$31,M9324,8)*L9324)))))))</f>
        <v>2.15</v>
      </c>
    </row>
    <row r="9325" spans="1:14">
      <c r="A9325" s="20">
        <v>4311241175960</v>
      </c>
      <c r="B9325" s="18" t="s">
        <v>16</v>
      </c>
      <c r="C9325" s="21">
        <v>20201223</v>
      </c>
      <c r="D9325" s="21">
        <v>610538201209</v>
      </c>
      <c r="E9325" s="21" t="s">
        <v>16</v>
      </c>
      <c r="F9325" s="21">
        <v>20210102</v>
      </c>
      <c r="G9325" s="21" t="s">
        <v>17</v>
      </c>
      <c r="H9325" s="21" t="s">
        <v>75</v>
      </c>
      <c r="I9325" s="21" t="s">
        <v>114</v>
      </c>
      <c r="J9325" s="21">
        <v>1.5</v>
      </c>
      <c r="K9325" s="21" t="s">
        <v>20</v>
      </c>
      <c r="L9325">
        <f t="shared" si="170"/>
        <v>2</v>
      </c>
      <c r="M9325">
        <f>MATCH(H:H,价格表!$B$4:$B$35,0)</f>
        <v>24</v>
      </c>
      <c r="N9325" s="27">
        <f>IF(J9325&lt;=0.3,INDEX(价格表!$B$4:$I$31,M9325,2),IF(AND(J9325&gt;0.3,J9325&lt;=1),INDEX(价格表!$B$4:$I$31,M9325,3),IF(AND(J9325&gt;1,J9325&lt;=2.2),INDEX(价格表!$B$4:$I$31,M9325,4),IF(AND(J9325&gt;2.2,J9325&lt;=3.3),INDEX(价格表!$B$4:$I$31,M9325,5),IF(AND(J9325&gt;3.3,J9325&lt;=4),INDEX(价格表!$B$4:$I$31,M9325,6),IF(AND(J9325&gt;4,J9325&lt;=5.5),INDEX(价格表!$B$4:$I$31,M9325,7),IF(J9325&gt;5.5,2.6+INDEX(价格表!$B$4:$I$31,M9325,8)*L9325)))))))</f>
        <v>2.15</v>
      </c>
    </row>
    <row r="9326" spans="1:14">
      <c r="A9326" s="20">
        <v>4311241175962</v>
      </c>
      <c r="B9326" s="18" t="s">
        <v>16</v>
      </c>
      <c r="C9326" s="21">
        <v>20201223</v>
      </c>
      <c r="D9326" s="21">
        <v>610538201209</v>
      </c>
      <c r="E9326" s="21" t="s">
        <v>16</v>
      </c>
      <c r="F9326" s="21">
        <v>20210102</v>
      </c>
      <c r="G9326" s="21" t="s">
        <v>17</v>
      </c>
      <c r="H9326" s="21" t="s">
        <v>25</v>
      </c>
      <c r="I9326" s="21" t="s">
        <v>26</v>
      </c>
      <c r="J9326" s="21">
        <v>1.48</v>
      </c>
      <c r="K9326" s="21" t="s">
        <v>20</v>
      </c>
      <c r="L9326">
        <f t="shared" si="170"/>
        <v>2</v>
      </c>
      <c r="M9326">
        <f>MATCH(H:H,价格表!$B$4:$B$35,0)</f>
        <v>25</v>
      </c>
      <c r="N9326" s="27">
        <f>IF(J9326&lt;=0.3,INDEX(价格表!$B$4:$I$31,M9326,2),IF(AND(J9326&gt;0.3,J9326&lt;=1),INDEX(价格表!$B$4:$I$31,M9326,3),IF(AND(J9326&gt;1,J9326&lt;=2.2),INDEX(价格表!$B$4:$I$31,M9326,4),IF(AND(J9326&gt;2.2,J9326&lt;=3.3),INDEX(价格表!$B$4:$I$31,M9326,5),IF(AND(J9326&gt;3.3,J9326&lt;=4),INDEX(价格表!$B$4:$I$31,M9326,6),IF(AND(J9326&gt;4,J9326&lt;=5.5),INDEX(价格表!$B$4:$I$31,M9326,7),IF(J9326&gt;5.5,2.6+INDEX(价格表!$B$4:$I$31,M9326,8)*L9326)))))))</f>
        <v>2.15</v>
      </c>
    </row>
    <row r="9327" spans="1:14">
      <c r="A9327" s="20">
        <v>4311241175963</v>
      </c>
      <c r="B9327" s="18" t="s">
        <v>16</v>
      </c>
      <c r="C9327" s="21">
        <v>20201223</v>
      </c>
      <c r="D9327" s="21">
        <v>610538201209</v>
      </c>
      <c r="E9327" s="21" t="s">
        <v>16</v>
      </c>
      <c r="F9327" s="21">
        <v>20210102</v>
      </c>
      <c r="G9327" s="21" t="s">
        <v>17</v>
      </c>
      <c r="H9327" s="21" t="s">
        <v>45</v>
      </c>
      <c r="I9327" s="21" t="s">
        <v>137</v>
      </c>
      <c r="J9327" s="21">
        <v>1.64</v>
      </c>
      <c r="K9327" s="21" t="s">
        <v>20</v>
      </c>
      <c r="L9327">
        <f t="shared" si="170"/>
        <v>2</v>
      </c>
      <c r="M9327">
        <f>MATCH(H:H,价格表!$B$4:$B$35,0)</f>
        <v>9</v>
      </c>
      <c r="N9327" s="27">
        <f>IF(J9327&lt;=0.3,INDEX(价格表!$B$4:$I$31,M9327,2),IF(AND(J9327&gt;0.3,J9327&lt;=1),INDEX(价格表!$B$4:$I$31,M9327,3),IF(AND(J9327&gt;1,J9327&lt;=2.2),INDEX(价格表!$B$4:$I$31,M9327,4),IF(AND(J9327&gt;2.2,J9327&lt;=3.3),INDEX(价格表!$B$4:$I$31,M9327,5),IF(AND(J9327&gt;3.3,J9327&lt;=4),INDEX(价格表!$B$4:$I$31,M9327,6),IF(AND(J9327&gt;4,J9327&lt;=5.5),INDEX(价格表!$B$4:$I$31,M9327,7),IF(J9327&gt;5.5,2.6+INDEX(价格表!$B$4:$I$31,M9327,8)*L9327)))))))</f>
        <v>2.15</v>
      </c>
    </row>
    <row r="9328" spans="1:14">
      <c r="A9328" s="20">
        <v>4311241175964</v>
      </c>
      <c r="B9328" s="18" t="s">
        <v>16</v>
      </c>
      <c r="C9328" s="21">
        <v>20201223</v>
      </c>
      <c r="D9328" s="21">
        <v>610538201209</v>
      </c>
      <c r="E9328" s="21" t="s">
        <v>16</v>
      </c>
      <c r="F9328" s="21">
        <v>20210102</v>
      </c>
      <c r="G9328" s="21" t="s">
        <v>17</v>
      </c>
      <c r="H9328" s="21" t="s">
        <v>50</v>
      </c>
      <c r="I9328" s="21" t="s">
        <v>166</v>
      </c>
      <c r="J9328" s="21">
        <v>1.5</v>
      </c>
      <c r="K9328" s="21" t="s">
        <v>20</v>
      </c>
      <c r="L9328">
        <f t="shared" si="170"/>
        <v>2</v>
      </c>
      <c r="M9328">
        <f>MATCH(H:H,价格表!$B$4:$B$35,0)</f>
        <v>4</v>
      </c>
      <c r="N9328" s="27">
        <f>IF(J9328&lt;=0.3,INDEX(价格表!$B$4:$I$31,M9328,2),IF(AND(J9328&gt;0.3,J9328&lt;=1),INDEX(价格表!$B$4:$I$31,M9328,3),IF(AND(J9328&gt;1,J9328&lt;=2.2),INDEX(价格表!$B$4:$I$31,M9328,4),IF(AND(J9328&gt;2.2,J9328&lt;=3.3),INDEX(价格表!$B$4:$I$31,M9328,5),IF(AND(J9328&gt;3.3,J9328&lt;=4),INDEX(价格表!$B$4:$I$31,M9328,6),IF(AND(J9328&gt;4,J9328&lt;=5.5),INDEX(价格表!$B$4:$I$31,M9328,7),IF(J9328&gt;5.5,2.6+INDEX(价格表!$B$4:$I$31,M9328,8)*L9328)))))))</f>
        <v>2.15</v>
      </c>
    </row>
    <row r="9329" spans="1:14">
      <c r="A9329" s="20">
        <v>4311241175965</v>
      </c>
      <c r="B9329" s="18" t="s">
        <v>16</v>
      </c>
      <c r="C9329" s="21">
        <v>20201223</v>
      </c>
      <c r="D9329" s="21">
        <v>610538201209</v>
      </c>
      <c r="E9329" s="21" t="s">
        <v>16</v>
      </c>
      <c r="F9329" s="21">
        <v>20210102</v>
      </c>
      <c r="G9329" s="21" t="s">
        <v>17</v>
      </c>
      <c r="H9329" s="21" t="s">
        <v>23</v>
      </c>
      <c r="I9329" s="21" t="s">
        <v>190</v>
      </c>
      <c r="J9329" s="21">
        <v>1.49</v>
      </c>
      <c r="K9329" s="21" t="s">
        <v>20</v>
      </c>
      <c r="L9329">
        <f t="shared" si="170"/>
        <v>2</v>
      </c>
      <c r="M9329">
        <f>MATCH(H:H,价格表!$B$4:$B$35,0)</f>
        <v>15</v>
      </c>
      <c r="N9329" s="27">
        <f>IF(J9329&lt;=0.3,INDEX(价格表!$B$4:$I$31,M9329,2),IF(AND(J9329&gt;0.3,J9329&lt;=1),INDEX(价格表!$B$4:$I$31,M9329,3),IF(AND(J9329&gt;1,J9329&lt;=2.2),INDEX(价格表!$B$4:$I$31,M9329,4),IF(AND(J9329&gt;2.2,J9329&lt;=3.3),INDEX(价格表!$B$4:$I$31,M9329,5),IF(AND(J9329&gt;3.3,J9329&lt;=4),INDEX(价格表!$B$4:$I$31,M9329,6),IF(AND(J9329&gt;4,J9329&lt;=5.5),INDEX(价格表!$B$4:$I$31,M9329,7),IF(J9329&gt;5.5,2.6+INDEX(价格表!$B$4:$I$31,M9329,8)*L9329)))))))</f>
        <v>2.15</v>
      </c>
    </row>
    <row r="9330" spans="1:14">
      <c r="A9330" s="20">
        <v>4311241175967</v>
      </c>
      <c r="B9330" s="18" t="s">
        <v>16</v>
      </c>
      <c r="C9330" s="21">
        <v>20201223</v>
      </c>
      <c r="D9330" s="21">
        <v>610538201209</v>
      </c>
      <c r="E9330" s="21" t="s">
        <v>16</v>
      </c>
      <c r="F9330" s="21">
        <v>20210102</v>
      </c>
      <c r="G9330" s="21" t="s">
        <v>17</v>
      </c>
      <c r="H9330" s="21" t="s">
        <v>21</v>
      </c>
      <c r="I9330" s="21" t="s">
        <v>228</v>
      </c>
      <c r="J9330" s="21">
        <v>1.48</v>
      </c>
      <c r="K9330" s="21" t="s">
        <v>20</v>
      </c>
      <c r="L9330">
        <f t="shared" si="170"/>
        <v>2</v>
      </c>
      <c r="M9330">
        <f>MATCH(H:H,价格表!$B$4:$B$35,0)</f>
        <v>20</v>
      </c>
      <c r="N9330" s="27">
        <f>IF(J9330&lt;=0.3,INDEX(价格表!$B$4:$I$31,M9330,2),IF(AND(J9330&gt;0.3,J9330&lt;=1),INDEX(价格表!$B$4:$I$31,M9330,3),IF(AND(J9330&gt;1,J9330&lt;=2.2),INDEX(价格表!$B$4:$I$31,M9330,4),IF(AND(J9330&gt;2.2,J9330&lt;=3.3),INDEX(价格表!$B$4:$I$31,M9330,5),IF(AND(J9330&gt;3.3,J9330&lt;=4),INDEX(价格表!$B$4:$I$31,M9330,6),IF(AND(J9330&gt;4,J9330&lt;=5.5),INDEX(价格表!$B$4:$I$31,M9330,7),IF(J9330&gt;5.5,2.6+INDEX(价格表!$B$4:$I$31,M9330,8)*L9330)))))))</f>
        <v>2.15</v>
      </c>
    </row>
    <row r="9331" spans="1:14">
      <c r="A9331" s="20">
        <v>4311241175968</v>
      </c>
      <c r="B9331" s="18" t="s">
        <v>16</v>
      </c>
      <c r="C9331" s="21">
        <v>20201223</v>
      </c>
      <c r="D9331" s="21">
        <v>610538201209</v>
      </c>
      <c r="E9331" s="21" t="s">
        <v>16</v>
      </c>
      <c r="F9331" s="21">
        <v>20210102</v>
      </c>
      <c r="G9331" s="21" t="s">
        <v>17</v>
      </c>
      <c r="H9331" s="21" t="s">
        <v>21</v>
      </c>
      <c r="I9331" s="21" t="s">
        <v>205</v>
      </c>
      <c r="J9331" s="21">
        <v>1.5</v>
      </c>
      <c r="K9331" s="21" t="s">
        <v>20</v>
      </c>
      <c r="L9331">
        <f t="shared" si="170"/>
        <v>2</v>
      </c>
      <c r="M9331">
        <f>MATCH(H:H,价格表!$B$4:$B$35,0)</f>
        <v>20</v>
      </c>
      <c r="N9331" s="27">
        <f>IF(J9331&lt;=0.3,INDEX(价格表!$B$4:$I$31,M9331,2),IF(AND(J9331&gt;0.3,J9331&lt;=1),INDEX(价格表!$B$4:$I$31,M9331,3),IF(AND(J9331&gt;1,J9331&lt;=2.2),INDEX(价格表!$B$4:$I$31,M9331,4),IF(AND(J9331&gt;2.2,J9331&lt;=3.3),INDEX(价格表!$B$4:$I$31,M9331,5),IF(AND(J9331&gt;3.3,J9331&lt;=4),INDEX(价格表!$B$4:$I$31,M9331,6),IF(AND(J9331&gt;4,J9331&lt;=5.5),INDEX(价格表!$B$4:$I$31,M9331,7),IF(J9331&gt;5.5,2.6+INDEX(价格表!$B$4:$I$31,M9331,8)*L9331)))))))</f>
        <v>2.15</v>
      </c>
    </row>
    <row r="9332" spans="1:14">
      <c r="A9332" s="20">
        <v>4311241175969</v>
      </c>
      <c r="B9332" s="18" t="s">
        <v>16</v>
      </c>
      <c r="C9332" s="21">
        <v>20201223</v>
      </c>
      <c r="D9332" s="21">
        <v>610538201209</v>
      </c>
      <c r="E9332" s="21" t="s">
        <v>16</v>
      </c>
      <c r="F9332" s="21">
        <v>20210102</v>
      </c>
      <c r="G9332" s="21" t="s">
        <v>17</v>
      </c>
      <c r="H9332" s="21" t="s">
        <v>68</v>
      </c>
      <c r="I9332" s="21" t="s">
        <v>140</v>
      </c>
      <c r="J9332" s="21">
        <v>1.5</v>
      </c>
      <c r="K9332" s="21" t="s">
        <v>20</v>
      </c>
      <c r="L9332">
        <f t="shared" si="170"/>
        <v>2</v>
      </c>
      <c r="M9332">
        <f>MATCH(H:H,价格表!$B$4:$B$35,0)</f>
        <v>5</v>
      </c>
      <c r="N9332" s="27">
        <f>IF(J9332&lt;=0.3,INDEX(价格表!$B$4:$I$31,M9332,2),IF(AND(J9332&gt;0.3,J9332&lt;=1),INDEX(价格表!$B$4:$I$31,M9332,3),IF(AND(J9332&gt;1,J9332&lt;=2.2),INDEX(价格表!$B$4:$I$31,M9332,4),IF(AND(J9332&gt;2.2,J9332&lt;=3.3),INDEX(价格表!$B$4:$I$31,M9332,5),IF(AND(J9332&gt;3.3,J9332&lt;=4),INDEX(价格表!$B$4:$I$31,M9332,6),IF(AND(J9332&gt;4,J9332&lt;=5.5),INDEX(价格表!$B$4:$I$31,M9332,7),IF(J9332&gt;5.5,2.6+INDEX(价格表!$B$4:$I$31,M9332,8)*L9332)))))))</f>
        <v>2.15</v>
      </c>
    </row>
    <row r="9333" spans="1:14">
      <c r="A9333" s="20">
        <v>4311241175974</v>
      </c>
      <c r="B9333" s="18" t="s">
        <v>16</v>
      </c>
      <c r="C9333" s="21">
        <v>20201223</v>
      </c>
      <c r="D9333" s="21">
        <v>610538201209</v>
      </c>
      <c r="E9333" s="21" t="s">
        <v>16</v>
      </c>
      <c r="F9333" s="21">
        <v>20210102</v>
      </c>
      <c r="G9333" s="21" t="s">
        <v>17</v>
      </c>
      <c r="H9333" s="21" t="s">
        <v>18</v>
      </c>
      <c r="I9333" s="21" t="s">
        <v>53</v>
      </c>
      <c r="J9333" s="21">
        <v>1.49</v>
      </c>
      <c r="K9333" s="21" t="s">
        <v>20</v>
      </c>
      <c r="L9333">
        <f t="shared" si="170"/>
        <v>2</v>
      </c>
      <c r="M9333">
        <f>MATCH(H:H,价格表!$B$4:$B$35,0)</f>
        <v>1</v>
      </c>
      <c r="N9333" s="27">
        <f>IF(J9333&lt;=0.3,INDEX(价格表!$B$4:$I$31,M9333,2),IF(AND(J9333&gt;0.3,J9333&lt;=1),INDEX(价格表!$B$4:$I$31,M9333,3),IF(AND(J9333&gt;1,J9333&lt;=2.2),INDEX(价格表!$B$4:$I$31,M9333,4),IF(AND(J9333&gt;2.2,J9333&lt;=3.3),INDEX(价格表!$B$4:$I$31,M9333,5),IF(AND(J9333&gt;3.3,J9333&lt;=4),INDEX(价格表!$B$4:$I$31,M9333,6),IF(AND(J9333&gt;4,J9333&lt;=5.5),INDEX(价格表!$B$4:$I$31,M9333,7),IF(J9333&gt;5.5,2.6+INDEX(价格表!$B$4:$I$31,M9333,8)*L9333)))))))</f>
        <v>2.15</v>
      </c>
    </row>
    <row r="9334" spans="1:14">
      <c r="A9334" s="20">
        <v>4311241175975</v>
      </c>
      <c r="B9334" s="18" t="s">
        <v>16</v>
      </c>
      <c r="C9334" s="21">
        <v>20201223</v>
      </c>
      <c r="D9334" s="21">
        <v>610538201209</v>
      </c>
      <c r="E9334" s="21" t="s">
        <v>16</v>
      </c>
      <c r="F9334" s="21">
        <v>20210102</v>
      </c>
      <c r="G9334" s="21" t="s">
        <v>17</v>
      </c>
      <c r="H9334" s="21" t="s">
        <v>66</v>
      </c>
      <c r="I9334" s="21" t="s">
        <v>67</v>
      </c>
      <c r="J9334" s="21">
        <v>1.6</v>
      </c>
      <c r="K9334" s="21" t="s">
        <v>20</v>
      </c>
      <c r="L9334">
        <f t="shared" si="170"/>
        <v>2</v>
      </c>
      <c r="M9334">
        <f>MATCH(H:H,价格表!$B$4:$B$35,0)</f>
        <v>17</v>
      </c>
      <c r="N9334" s="27">
        <f>IF(J9334&lt;=0.3,INDEX(价格表!$B$4:$I$31,M9334,2),IF(AND(J9334&gt;0.3,J9334&lt;=1),INDEX(价格表!$B$4:$I$31,M9334,3),IF(AND(J9334&gt;1,J9334&lt;=2.2),INDEX(价格表!$B$4:$I$31,M9334,4),IF(AND(J9334&gt;2.2,J9334&lt;=3.3),INDEX(价格表!$B$4:$I$31,M9334,5),IF(AND(J9334&gt;3.3,J9334&lt;=4),INDEX(价格表!$B$4:$I$31,M9334,6),IF(AND(J9334&gt;4,J9334&lt;=5.5),INDEX(价格表!$B$4:$I$31,M9334,7),IF(J9334&gt;5.5,2.6+INDEX(价格表!$B$4:$I$31,M9334,8)*L9334)))))))</f>
        <v>2.15</v>
      </c>
    </row>
    <row r="9335" spans="1:14">
      <c r="A9335" s="20">
        <v>4311241175976</v>
      </c>
      <c r="B9335" s="18" t="s">
        <v>16</v>
      </c>
      <c r="C9335" s="21">
        <v>20201223</v>
      </c>
      <c r="D9335" s="21">
        <v>610538201209</v>
      </c>
      <c r="E9335" s="21" t="s">
        <v>16</v>
      </c>
      <c r="F9335" s="21">
        <v>20210102</v>
      </c>
      <c r="G9335" s="21" t="s">
        <v>17</v>
      </c>
      <c r="H9335" s="21" t="s">
        <v>88</v>
      </c>
      <c r="I9335" s="21" t="s">
        <v>101</v>
      </c>
      <c r="J9335" s="21">
        <v>1.47</v>
      </c>
      <c r="K9335" s="21" t="s">
        <v>20</v>
      </c>
      <c r="L9335">
        <f t="shared" si="170"/>
        <v>2</v>
      </c>
      <c r="M9335">
        <f>MATCH(H:H,价格表!$B$4:$B$35,0)</f>
        <v>19</v>
      </c>
      <c r="N9335" s="27">
        <f>IF(J9335&lt;=0.3,INDEX(价格表!$B$4:$I$31,M9335,2),IF(AND(J9335&gt;0.3,J9335&lt;=1),INDEX(价格表!$B$4:$I$31,M9335,3),IF(AND(J9335&gt;1,J9335&lt;=2.2),INDEX(价格表!$B$4:$I$31,M9335,4),IF(AND(J9335&gt;2.2,J9335&lt;=3.3),INDEX(价格表!$B$4:$I$31,M9335,5),IF(AND(J9335&gt;3.3,J9335&lt;=4),INDEX(价格表!$B$4:$I$31,M9335,6),IF(AND(J9335&gt;4,J9335&lt;=5.5),INDEX(价格表!$B$4:$I$31,M9335,7),IF(J9335&gt;5.5,2.6+INDEX(价格表!$B$4:$I$31,M9335,8)*L9335)))))))</f>
        <v>2.15</v>
      </c>
    </row>
    <row r="9336" spans="1:14">
      <c r="A9336" s="20">
        <v>4311241175977</v>
      </c>
      <c r="B9336" s="18" t="s">
        <v>16</v>
      </c>
      <c r="C9336" s="21">
        <v>20201223</v>
      </c>
      <c r="D9336" s="21">
        <v>610538201209</v>
      </c>
      <c r="E9336" s="21" t="s">
        <v>16</v>
      </c>
      <c r="F9336" s="21">
        <v>20210102</v>
      </c>
      <c r="G9336" s="21" t="s">
        <v>17</v>
      </c>
      <c r="H9336" s="21" t="s">
        <v>25</v>
      </c>
      <c r="I9336" s="21" t="s">
        <v>203</v>
      </c>
      <c r="J9336" s="21">
        <v>1.5</v>
      </c>
      <c r="K9336" s="21" t="s">
        <v>20</v>
      </c>
      <c r="L9336">
        <f t="shared" si="170"/>
        <v>2</v>
      </c>
      <c r="M9336">
        <f>MATCH(H:H,价格表!$B$4:$B$35,0)</f>
        <v>25</v>
      </c>
      <c r="N9336" s="27">
        <f>IF(J9336&lt;=0.3,INDEX(价格表!$B$4:$I$31,M9336,2),IF(AND(J9336&gt;0.3,J9336&lt;=1),INDEX(价格表!$B$4:$I$31,M9336,3),IF(AND(J9336&gt;1,J9336&lt;=2.2),INDEX(价格表!$B$4:$I$31,M9336,4),IF(AND(J9336&gt;2.2,J9336&lt;=3.3),INDEX(价格表!$B$4:$I$31,M9336,5),IF(AND(J9336&gt;3.3,J9336&lt;=4),INDEX(价格表!$B$4:$I$31,M9336,6),IF(AND(J9336&gt;4,J9336&lt;=5.5),INDEX(价格表!$B$4:$I$31,M9336,7),IF(J9336&gt;5.5,2.6+INDEX(价格表!$B$4:$I$31,M9336,8)*L9336)))))))</f>
        <v>2.15</v>
      </c>
    </row>
    <row r="9337" spans="1:14">
      <c r="A9337" s="20">
        <v>4311241175979</v>
      </c>
      <c r="B9337" s="18" t="s">
        <v>16</v>
      </c>
      <c r="C9337" s="21">
        <v>20201223</v>
      </c>
      <c r="D9337" s="21">
        <v>610538201209</v>
      </c>
      <c r="E9337" s="21" t="s">
        <v>16</v>
      </c>
      <c r="F9337" s="21">
        <v>20210102</v>
      </c>
      <c r="G9337" s="21" t="s">
        <v>17</v>
      </c>
      <c r="H9337" s="21" t="s">
        <v>75</v>
      </c>
      <c r="I9337" s="21" t="s">
        <v>221</v>
      </c>
      <c r="J9337" s="21">
        <v>0.11</v>
      </c>
      <c r="K9337" s="21" t="s">
        <v>20</v>
      </c>
      <c r="L9337">
        <f t="shared" si="170"/>
        <v>1</v>
      </c>
      <c r="M9337">
        <f>MATCH(H:H,价格表!$B$4:$B$35,0)</f>
        <v>24</v>
      </c>
      <c r="N9337" s="27">
        <f>IF(J9337&lt;=0.3,INDEX(价格表!$B$4:$I$31,M9337,2),IF(AND(J9337&gt;0.3,J9337&lt;=1),INDEX(价格表!$B$4:$I$31,M9337,3),IF(AND(J9337&gt;1,J9337&lt;=2.2),INDEX(价格表!$B$4:$I$31,M9337,4),IF(AND(J9337&gt;2.2,J9337&lt;=3.3),INDEX(价格表!$B$4:$I$31,M9337,5),IF(AND(J9337&gt;3.3,J9337&lt;=4),INDEX(价格表!$B$4:$I$31,M9337,6),IF(AND(J9337&gt;4,J9337&lt;=5.5),INDEX(价格表!$B$4:$I$31,M9337,7),IF(J9337&gt;5.5,2.6+INDEX(价格表!$B$4:$I$31,M9337,8)*L9337)))))))</f>
        <v>1.65</v>
      </c>
    </row>
    <row r="9338" spans="1:14">
      <c r="A9338" s="20">
        <v>4311244796221</v>
      </c>
      <c r="B9338" s="18" t="s">
        <v>16</v>
      </c>
      <c r="C9338" s="21">
        <v>20201223</v>
      </c>
      <c r="D9338" s="21">
        <v>610538201209</v>
      </c>
      <c r="E9338" s="21" t="s">
        <v>16</v>
      </c>
      <c r="F9338" s="21">
        <v>20210102</v>
      </c>
      <c r="G9338" s="21" t="s">
        <v>17</v>
      </c>
      <c r="H9338" s="21" t="s">
        <v>45</v>
      </c>
      <c r="I9338" s="21" t="s">
        <v>48</v>
      </c>
      <c r="J9338" s="21">
        <v>1.5</v>
      </c>
      <c r="K9338" s="21" t="s">
        <v>20</v>
      </c>
      <c r="L9338">
        <f t="shared" si="170"/>
        <v>2</v>
      </c>
      <c r="M9338">
        <f>MATCH(H:H,价格表!$B$4:$B$35,0)</f>
        <v>9</v>
      </c>
      <c r="N9338" s="27">
        <f>IF(J9338&lt;=0.3,INDEX(价格表!$B$4:$I$31,M9338,2),IF(AND(J9338&gt;0.3,J9338&lt;=1),INDEX(价格表!$B$4:$I$31,M9338,3),IF(AND(J9338&gt;1,J9338&lt;=2.2),INDEX(价格表!$B$4:$I$31,M9338,4),IF(AND(J9338&gt;2.2,J9338&lt;=3.3),INDEX(价格表!$B$4:$I$31,M9338,5),IF(AND(J9338&gt;3.3,J9338&lt;=4),INDEX(价格表!$B$4:$I$31,M9338,6),IF(AND(J9338&gt;4,J9338&lt;=5.5),INDEX(价格表!$B$4:$I$31,M9338,7),IF(J9338&gt;5.5,2.6+INDEX(价格表!$B$4:$I$31,M9338,8)*L9338)))))))</f>
        <v>2.15</v>
      </c>
    </row>
    <row r="9339" spans="1:14">
      <c r="A9339" s="20">
        <v>4311244847005</v>
      </c>
      <c r="B9339" s="18" t="s">
        <v>16</v>
      </c>
      <c r="C9339" s="21">
        <v>20201223</v>
      </c>
      <c r="D9339" s="21">
        <v>610538201209</v>
      </c>
      <c r="E9339" s="21" t="s">
        <v>16</v>
      </c>
      <c r="F9339" s="21">
        <v>20210102</v>
      </c>
      <c r="G9339" s="21" t="s">
        <v>17</v>
      </c>
      <c r="H9339" s="21" t="s">
        <v>25</v>
      </c>
      <c r="I9339" s="21" t="s">
        <v>26</v>
      </c>
      <c r="J9339" s="21">
        <v>0.58</v>
      </c>
      <c r="K9339" s="21" t="s">
        <v>20</v>
      </c>
      <c r="L9339">
        <f t="shared" si="170"/>
        <v>1</v>
      </c>
      <c r="M9339">
        <f>MATCH(H:H,价格表!$B$4:$B$35,0)</f>
        <v>25</v>
      </c>
      <c r="N9339" s="27">
        <f>IF(J9339&lt;=0.3,INDEX(价格表!$B$4:$I$31,M9339,2),IF(AND(J9339&gt;0.3,J9339&lt;=1),INDEX(价格表!$B$4:$I$31,M9339,3),IF(AND(J9339&gt;1,J9339&lt;=2.2),INDEX(价格表!$B$4:$I$31,M9339,4),IF(AND(J9339&gt;2.2,J9339&lt;=3.3),INDEX(价格表!$B$4:$I$31,M9339,5),IF(AND(J9339&gt;3.3,J9339&lt;=4),INDEX(价格表!$B$4:$I$31,M9339,6),IF(AND(J9339&gt;4,J9339&lt;=5.5),INDEX(价格表!$B$4:$I$31,M9339,7),IF(J9339&gt;5.5,2.6+INDEX(价格表!$B$4:$I$31,M9339,8)*L9339)))))))</f>
        <v>1.8</v>
      </c>
    </row>
    <row r="9340" spans="1:14">
      <c r="A9340" s="20">
        <v>4311244847006</v>
      </c>
      <c r="B9340" s="18" t="s">
        <v>16</v>
      </c>
      <c r="C9340" s="21">
        <v>20201223</v>
      </c>
      <c r="D9340" s="21">
        <v>610538201209</v>
      </c>
      <c r="E9340" s="21" t="s">
        <v>16</v>
      </c>
      <c r="F9340" s="21">
        <v>20210102</v>
      </c>
      <c r="G9340" s="21" t="s">
        <v>17</v>
      </c>
      <c r="H9340" s="21" t="s">
        <v>73</v>
      </c>
      <c r="I9340" s="21" t="s">
        <v>184</v>
      </c>
      <c r="J9340" s="21">
        <v>1.51</v>
      </c>
      <c r="K9340" s="21" t="s">
        <v>20</v>
      </c>
      <c r="L9340">
        <f t="shared" si="170"/>
        <v>2</v>
      </c>
      <c r="M9340">
        <f>MATCH(H:H,价格表!$B$4:$B$35,0)</f>
        <v>7</v>
      </c>
      <c r="N9340" s="27">
        <f>IF(J9340&lt;=0.3,INDEX(价格表!$B$4:$I$31,M9340,2),IF(AND(J9340&gt;0.3,J9340&lt;=1),INDEX(价格表!$B$4:$I$31,M9340,3),IF(AND(J9340&gt;1,J9340&lt;=2.2),INDEX(价格表!$B$4:$I$31,M9340,4),IF(AND(J9340&gt;2.2,J9340&lt;=3.3),INDEX(价格表!$B$4:$I$31,M9340,5),IF(AND(J9340&gt;3.3,J9340&lt;=4),INDEX(价格表!$B$4:$I$31,M9340,6),IF(AND(J9340&gt;4,J9340&lt;=5.5),INDEX(价格表!$B$4:$I$31,M9340,7),IF(J9340&gt;5.5,2.6+INDEX(价格表!$B$4:$I$31,M9340,8)*L9340)))))))</f>
        <v>2.15</v>
      </c>
    </row>
    <row r="9341" spans="1:14">
      <c r="A9341" s="20">
        <v>4311244847007</v>
      </c>
      <c r="B9341" s="18" t="s">
        <v>16</v>
      </c>
      <c r="C9341" s="21">
        <v>20201223</v>
      </c>
      <c r="D9341" s="21">
        <v>610538201209</v>
      </c>
      <c r="E9341" s="21" t="s">
        <v>16</v>
      </c>
      <c r="F9341" s="21">
        <v>20210102</v>
      </c>
      <c r="G9341" s="21" t="s">
        <v>17</v>
      </c>
      <c r="H9341" s="21" t="s">
        <v>54</v>
      </c>
      <c r="I9341" s="21" t="s">
        <v>78</v>
      </c>
      <c r="J9341" s="21">
        <v>0.14</v>
      </c>
      <c r="K9341" s="21" t="s">
        <v>20</v>
      </c>
      <c r="L9341">
        <f t="shared" si="170"/>
        <v>1</v>
      </c>
      <c r="M9341">
        <f>MATCH(H:H,价格表!$B$4:$B$35,0)</f>
        <v>14</v>
      </c>
      <c r="N9341" s="27">
        <f>IF(J9341&lt;=0.3,INDEX(价格表!$B$4:$I$31,M9341,2),IF(AND(J9341&gt;0.3,J9341&lt;=1),INDEX(价格表!$B$4:$I$31,M9341,3),IF(AND(J9341&gt;1,J9341&lt;=2.2),INDEX(价格表!$B$4:$I$31,M9341,4),IF(AND(J9341&gt;2.2,J9341&lt;=3.3),INDEX(价格表!$B$4:$I$31,M9341,5),IF(AND(J9341&gt;3.3,J9341&lt;=4),INDEX(价格表!$B$4:$I$31,M9341,6),IF(AND(J9341&gt;4,J9341&lt;=5.5),INDEX(价格表!$B$4:$I$31,M9341,7),IF(J9341&gt;5.5,2.6+INDEX(价格表!$B$4:$I$31,M9341,8)*L9341)))))))</f>
        <v>1.65</v>
      </c>
    </row>
    <row r="9342" spans="1:14">
      <c r="A9342" s="20">
        <v>4311244847008</v>
      </c>
      <c r="B9342" s="18" t="s">
        <v>16</v>
      </c>
      <c r="C9342" s="21">
        <v>20201223</v>
      </c>
      <c r="D9342" s="21">
        <v>610538201209</v>
      </c>
      <c r="E9342" s="21" t="s">
        <v>16</v>
      </c>
      <c r="F9342" s="21">
        <v>20210102</v>
      </c>
      <c r="G9342" s="21" t="s">
        <v>17</v>
      </c>
      <c r="H9342" s="21" t="s">
        <v>68</v>
      </c>
      <c r="I9342" s="21" t="s">
        <v>140</v>
      </c>
      <c r="J9342" s="21">
        <v>2.76</v>
      </c>
      <c r="K9342" s="21" t="s">
        <v>20</v>
      </c>
      <c r="L9342">
        <f t="shared" si="170"/>
        <v>3</v>
      </c>
      <c r="M9342">
        <f>MATCH(H:H,价格表!$B$4:$B$35,0)</f>
        <v>5</v>
      </c>
      <c r="N9342" s="27">
        <f>IF(J9342&lt;=0.3,INDEX(价格表!$B$4:$I$31,M9342,2),IF(AND(J9342&gt;0.3,J9342&lt;=1),INDEX(价格表!$B$4:$I$31,M9342,3),IF(AND(J9342&gt;1,J9342&lt;=2.2),INDEX(价格表!$B$4:$I$31,M9342,4),IF(AND(J9342&gt;2.2,J9342&lt;=3.3),INDEX(价格表!$B$4:$I$31,M9342,5),IF(AND(J9342&gt;3.3,J9342&lt;=4),INDEX(价格表!$B$4:$I$31,M9342,6),IF(AND(J9342&gt;4,J9342&lt;=5.5),INDEX(价格表!$B$4:$I$31,M9342,7),IF(J9342&gt;5.5,2.6+INDEX(价格表!$B$4:$I$31,M9342,8)*L9342)))))))</f>
        <v>2.5</v>
      </c>
    </row>
    <row r="9343" spans="1:14">
      <c r="A9343" s="20">
        <v>4311244847009</v>
      </c>
      <c r="B9343" s="18" t="s">
        <v>16</v>
      </c>
      <c r="C9343" s="21">
        <v>20201223</v>
      </c>
      <c r="D9343" s="21">
        <v>610538201209</v>
      </c>
      <c r="E9343" s="21" t="s">
        <v>16</v>
      </c>
      <c r="F9343" s="21">
        <v>20210102</v>
      </c>
      <c r="G9343" s="21" t="s">
        <v>17</v>
      </c>
      <c r="H9343" s="21" t="s">
        <v>23</v>
      </c>
      <c r="I9343" s="21" t="s">
        <v>118</v>
      </c>
      <c r="J9343" s="21">
        <v>1.6</v>
      </c>
      <c r="K9343" s="21" t="s">
        <v>20</v>
      </c>
      <c r="L9343">
        <f t="shared" si="170"/>
        <v>2</v>
      </c>
      <c r="M9343">
        <f>MATCH(H:H,价格表!$B$4:$B$35,0)</f>
        <v>15</v>
      </c>
      <c r="N9343" s="27">
        <f>IF(J9343&lt;=0.3,INDEX(价格表!$B$4:$I$31,M9343,2),IF(AND(J9343&gt;0.3,J9343&lt;=1),INDEX(价格表!$B$4:$I$31,M9343,3),IF(AND(J9343&gt;1,J9343&lt;=2.2),INDEX(价格表!$B$4:$I$31,M9343,4),IF(AND(J9343&gt;2.2,J9343&lt;=3.3),INDEX(价格表!$B$4:$I$31,M9343,5),IF(AND(J9343&gt;3.3,J9343&lt;=4),INDEX(价格表!$B$4:$I$31,M9343,6),IF(AND(J9343&gt;4,J9343&lt;=5.5),INDEX(价格表!$B$4:$I$31,M9343,7),IF(J9343&gt;5.5,2.6+INDEX(价格表!$B$4:$I$31,M9343,8)*L9343)))))))</f>
        <v>2.15</v>
      </c>
    </row>
    <row r="9344" spans="1:14">
      <c r="A9344" s="20">
        <v>4311244847010</v>
      </c>
      <c r="B9344" s="18" t="s">
        <v>16</v>
      </c>
      <c r="C9344" s="21">
        <v>20201223</v>
      </c>
      <c r="D9344" s="21">
        <v>610538201209</v>
      </c>
      <c r="E9344" s="21" t="s">
        <v>16</v>
      </c>
      <c r="F9344" s="21">
        <v>20210102</v>
      </c>
      <c r="G9344" s="21" t="s">
        <v>17</v>
      </c>
      <c r="H9344" s="21" t="s">
        <v>63</v>
      </c>
      <c r="I9344" s="21" t="s">
        <v>187</v>
      </c>
      <c r="J9344" s="21">
        <v>0.1</v>
      </c>
      <c r="K9344" s="21" t="s">
        <v>20</v>
      </c>
      <c r="L9344">
        <f t="shared" si="170"/>
        <v>1</v>
      </c>
      <c r="M9344">
        <f>MATCH(H:H,价格表!$B$4:$B$35,0)</f>
        <v>21</v>
      </c>
      <c r="N9344" s="27">
        <f>IF(J9344&lt;=0.3,INDEX(价格表!$B$4:$I$31,M9344,2),IF(AND(J9344&gt;0.3,J9344&lt;=1),INDEX(价格表!$B$4:$I$31,M9344,3),IF(AND(J9344&gt;1,J9344&lt;=2.2),INDEX(价格表!$B$4:$I$31,M9344,4),IF(AND(J9344&gt;2.2,J9344&lt;=3.3),INDEX(价格表!$B$4:$I$31,M9344,5),IF(AND(J9344&gt;3.3,J9344&lt;=4),INDEX(价格表!$B$4:$I$31,M9344,6),IF(AND(J9344&gt;4,J9344&lt;=5.5),INDEX(价格表!$B$4:$I$31,M9344,7),IF(J9344&gt;5.5,2.6+INDEX(价格表!$B$4:$I$31,M9344,8)*L9344)))))))</f>
        <v>1.65</v>
      </c>
    </row>
    <row r="9345" spans="1:14">
      <c r="A9345" s="20">
        <v>4311244847012</v>
      </c>
      <c r="B9345" s="18" t="s">
        <v>16</v>
      </c>
      <c r="C9345" s="21">
        <v>20201223</v>
      </c>
      <c r="D9345" s="21">
        <v>610538201209</v>
      </c>
      <c r="E9345" s="21" t="s">
        <v>16</v>
      </c>
      <c r="F9345" s="21">
        <v>20210102</v>
      </c>
      <c r="G9345" s="21" t="s">
        <v>17</v>
      </c>
      <c r="H9345" s="21" t="s">
        <v>56</v>
      </c>
      <c r="I9345" s="21" t="s">
        <v>141</v>
      </c>
      <c r="J9345" s="21">
        <v>1.56</v>
      </c>
      <c r="K9345" s="21" t="s">
        <v>20</v>
      </c>
      <c r="L9345">
        <f t="shared" si="170"/>
        <v>2</v>
      </c>
      <c r="M9345">
        <f>MATCH(H:H,价格表!$B$4:$B$35,0)</f>
        <v>11</v>
      </c>
      <c r="N9345" s="27">
        <f>IF(J9345&lt;=0.3,INDEX(价格表!$B$4:$I$31,M9345,2),IF(AND(J9345&gt;0.3,J9345&lt;=1),INDEX(价格表!$B$4:$I$31,M9345,3),IF(AND(J9345&gt;1,J9345&lt;=2.2),INDEX(价格表!$B$4:$I$31,M9345,4),IF(AND(J9345&gt;2.2,J9345&lt;=3.3),INDEX(价格表!$B$4:$I$31,M9345,5),IF(AND(J9345&gt;3.3,J9345&lt;=4),INDEX(价格表!$B$4:$I$31,M9345,6),IF(AND(J9345&gt;4,J9345&lt;=5.5),INDEX(价格表!$B$4:$I$31,M9345,7),IF(J9345&gt;5.5,2.6+INDEX(价格表!$B$4:$I$31,M9345,8)*L9345)))))))</f>
        <v>2.15</v>
      </c>
    </row>
    <row r="9346" spans="1:14">
      <c r="A9346" s="20">
        <v>4311244847013</v>
      </c>
      <c r="B9346" s="18" t="s">
        <v>16</v>
      </c>
      <c r="C9346" s="21">
        <v>20201223</v>
      </c>
      <c r="D9346" s="21">
        <v>610538201209</v>
      </c>
      <c r="E9346" s="21" t="s">
        <v>16</v>
      </c>
      <c r="F9346" s="21">
        <v>20210102</v>
      </c>
      <c r="G9346" s="21" t="s">
        <v>17</v>
      </c>
      <c r="H9346" s="21" t="s">
        <v>27</v>
      </c>
      <c r="I9346" s="21" t="s">
        <v>128</v>
      </c>
      <c r="J9346" s="21">
        <v>3.25</v>
      </c>
      <c r="K9346" s="21" t="s">
        <v>20</v>
      </c>
      <c r="L9346">
        <f t="shared" si="170"/>
        <v>4</v>
      </c>
      <c r="M9346">
        <f>MATCH(H:H,价格表!$B$4:$B$35,0)</f>
        <v>3</v>
      </c>
      <c r="N9346" s="27">
        <f>IF(J9346&lt;=0.3,INDEX(价格表!$B$4:$I$31,M9346,2),IF(AND(J9346&gt;0.3,J9346&lt;=1),INDEX(价格表!$B$4:$I$31,M9346,3),IF(AND(J9346&gt;1,J9346&lt;=2.2),INDEX(价格表!$B$4:$I$31,M9346,4),IF(AND(J9346&gt;2.2,J9346&lt;=3.3),INDEX(价格表!$B$4:$I$31,M9346,5),IF(AND(J9346&gt;3.3,J9346&lt;=4),INDEX(价格表!$B$4:$I$31,M9346,6),IF(AND(J9346&gt;4,J9346&lt;=5.5),INDEX(价格表!$B$4:$I$31,M9346,7),IF(J9346&gt;5.5,2.6+INDEX(价格表!$B$4:$I$31,M9346,8)*L9346)))))))</f>
        <v>2.5</v>
      </c>
    </row>
    <row r="9347" spans="1:14">
      <c r="A9347" s="20">
        <v>4311246545366</v>
      </c>
      <c r="B9347" s="18" t="s">
        <v>16</v>
      </c>
      <c r="C9347" s="21">
        <v>20201223</v>
      </c>
      <c r="D9347" s="21">
        <v>610538201209</v>
      </c>
      <c r="E9347" s="21" t="s">
        <v>16</v>
      </c>
      <c r="F9347" s="21">
        <v>20210102</v>
      </c>
      <c r="G9347" s="21" t="s">
        <v>17</v>
      </c>
      <c r="H9347" s="21" t="s">
        <v>18</v>
      </c>
      <c r="I9347" s="21" t="s">
        <v>53</v>
      </c>
      <c r="J9347" s="21">
        <v>0.82</v>
      </c>
      <c r="K9347" s="21" t="s">
        <v>20</v>
      </c>
      <c r="L9347">
        <f t="shared" si="170"/>
        <v>1</v>
      </c>
      <c r="M9347">
        <f>MATCH(H:H,价格表!$B$4:$B$35,0)</f>
        <v>1</v>
      </c>
      <c r="N9347" s="27">
        <f>IF(J9347&lt;=0.3,INDEX(价格表!$B$4:$I$31,M9347,2),IF(AND(J9347&gt;0.3,J9347&lt;=1),INDEX(价格表!$B$4:$I$31,M9347,3),IF(AND(J9347&gt;1,J9347&lt;=2.2),INDEX(价格表!$B$4:$I$31,M9347,4),IF(AND(J9347&gt;2.2,J9347&lt;=3.3),INDEX(价格表!$B$4:$I$31,M9347,5),IF(AND(J9347&gt;3.3,J9347&lt;=4),INDEX(价格表!$B$4:$I$31,M9347,6),IF(AND(J9347&gt;4,J9347&lt;=5.5),INDEX(价格表!$B$4:$I$31,M9347,7),IF(J9347&gt;5.5,2.6+INDEX(价格表!$B$4:$I$31,M9347,8)*L9347)))))))</f>
        <v>1.8</v>
      </c>
    </row>
    <row r="9348" spans="1:14">
      <c r="A9348" s="20">
        <v>4311247521196</v>
      </c>
      <c r="B9348" s="18" t="s">
        <v>16</v>
      </c>
      <c r="C9348" s="21">
        <v>20201223</v>
      </c>
      <c r="D9348" s="21">
        <v>610538201209</v>
      </c>
      <c r="E9348" s="21" t="s">
        <v>16</v>
      </c>
      <c r="F9348" s="21">
        <v>20210102</v>
      </c>
      <c r="G9348" s="21" t="s">
        <v>17</v>
      </c>
      <c r="H9348" s="21" t="s">
        <v>18</v>
      </c>
      <c r="I9348" s="21" t="s">
        <v>61</v>
      </c>
      <c r="J9348" s="21">
        <v>1.33</v>
      </c>
      <c r="K9348" s="21" t="s">
        <v>20</v>
      </c>
      <c r="L9348">
        <f t="shared" ref="L9348:L9411" si="171">ROUNDUP(J9348,0)</f>
        <v>2</v>
      </c>
      <c r="M9348">
        <f>MATCH(H:H,价格表!$B$4:$B$35,0)</f>
        <v>1</v>
      </c>
      <c r="N9348" s="27">
        <f>IF(J9348&lt;=0.3,INDEX(价格表!$B$4:$I$31,M9348,2),IF(AND(J9348&gt;0.3,J9348&lt;=1),INDEX(价格表!$B$4:$I$31,M9348,3),IF(AND(J9348&gt;1,J9348&lt;=2.2),INDEX(价格表!$B$4:$I$31,M9348,4),IF(AND(J9348&gt;2.2,J9348&lt;=3.3),INDEX(价格表!$B$4:$I$31,M9348,5),IF(AND(J9348&gt;3.3,J9348&lt;=4),INDEX(价格表!$B$4:$I$31,M9348,6),IF(AND(J9348&gt;4,J9348&lt;=5.5),INDEX(价格表!$B$4:$I$31,M9348,7),IF(J9348&gt;5.5,2.6+INDEX(价格表!$B$4:$I$31,M9348,8)*L9348)))))))</f>
        <v>2.15</v>
      </c>
    </row>
    <row r="9349" spans="1:14">
      <c r="A9349" s="20">
        <v>4311250601620</v>
      </c>
      <c r="B9349" s="18" t="s">
        <v>16</v>
      </c>
      <c r="C9349" s="21">
        <v>20201223</v>
      </c>
      <c r="D9349" s="21">
        <v>610538201209</v>
      </c>
      <c r="E9349" s="21" t="s">
        <v>16</v>
      </c>
      <c r="F9349" s="21">
        <v>20210102</v>
      </c>
      <c r="G9349" s="21" t="s">
        <v>17</v>
      </c>
      <c r="H9349" s="21" t="s">
        <v>50</v>
      </c>
      <c r="I9349" s="21" t="s">
        <v>62</v>
      </c>
      <c r="J9349" s="21">
        <v>1.22</v>
      </c>
      <c r="K9349" s="21" t="s">
        <v>20</v>
      </c>
      <c r="L9349">
        <f t="shared" si="171"/>
        <v>2</v>
      </c>
      <c r="M9349">
        <f>MATCH(H:H,价格表!$B$4:$B$35,0)</f>
        <v>4</v>
      </c>
      <c r="N9349" s="27">
        <f>IF(J9349&lt;=0.3,INDEX(价格表!$B$4:$I$31,M9349,2),IF(AND(J9349&gt;0.3,J9349&lt;=1),INDEX(价格表!$B$4:$I$31,M9349,3),IF(AND(J9349&gt;1,J9349&lt;=2.2),INDEX(价格表!$B$4:$I$31,M9349,4),IF(AND(J9349&gt;2.2,J9349&lt;=3.3),INDEX(价格表!$B$4:$I$31,M9349,5),IF(AND(J9349&gt;3.3,J9349&lt;=4),INDEX(价格表!$B$4:$I$31,M9349,6),IF(AND(J9349&gt;4,J9349&lt;=5.5),INDEX(价格表!$B$4:$I$31,M9349,7),IF(J9349&gt;5.5,2.6+INDEX(价格表!$B$4:$I$31,M9349,8)*L9349)))))))</f>
        <v>2.15</v>
      </c>
    </row>
    <row r="9350" spans="1:14">
      <c r="A9350" s="20">
        <v>4311250601693</v>
      </c>
      <c r="B9350" s="18" t="s">
        <v>16</v>
      </c>
      <c r="C9350" s="21">
        <v>20201223</v>
      </c>
      <c r="D9350" s="21">
        <v>610538201209</v>
      </c>
      <c r="E9350" s="21" t="s">
        <v>16</v>
      </c>
      <c r="F9350" s="21">
        <v>20210102</v>
      </c>
      <c r="G9350" s="21" t="s">
        <v>17</v>
      </c>
      <c r="H9350" s="21" t="s">
        <v>25</v>
      </c>
      <c r="I9350" s="21" t="s">
        <v>121</v>
      </c>
      <c r="J9350" s="21">
        <v>0.1</v>
      </c>
      <c r="K9350" s="21" t="s">
        <v>20</v>
      </c>
      <c r="L9350">
        <f t="shared" si="171"/>
        <v>1</v>
      </c>
      <c r="M9350">
        <f>MATCH(H:H,价格表!$B$4:$B$35,0)</f>
        <v>25</v>
      </c>
      <c r="N9350" s="27">
        <f>IF(J9350&lt;=0.3,INDEX(价格表!$B$4:$I$31,M9350,2),IF(AND(J9350&gt;0.3,J9350&lt;=1),INDEX(价格表!$B$4:$I$31,M9350,3),IF(AND(J9350&gt;1,J9350&lt;=2.2),INDEX(价格表!$B$4:$I$31,M9350,4),IF(AND(J9350&gt;2.2,J9350&lt;=3.3),INDEX(价格表!$B$4:$I$31,M9350,5),IF(AND(J9350&gt;3.3,J9350&lt;=4),INDEX(价格表!$B$4:$I$31,M9350,6),IF(AND(J9350&gt;4,J9350&lt;=5.5),INDEX(价格表!$B$4:$I$31,M9350,7),IF(J9350&gt;5.5,2.6+INDEX(价格表!$B$4:$I$31,M9350,8)*L9350)))))))</f>
        <v>1.65</v>
      </c>
    </row>
    <row r="9351" spans="1:14">
      <c r="A9351" s="20">
        <v>4311250601694</v>
      </c>
      <c r="B9351" s="18" t="s">
        <v>16</v>
      </c>
      <c r="C9351" s="21">
        <v>20201223</v>
      </c>
      <c r="D9351" s="21">
        <v>610538201209</v>
      </c>
      <c r="E9351" s="21" t="s">
        <v>16</v>
      </c>
      <c r="F9351" s="21">
        <v>20210102</v>
      </c>
      <c r="G9351" s="21" t="s">
        <v>17</v>
      </c>
      <c r="H9351" s="21" t="s">
        <v>68</v>
      </c>
      <c r="I9351" s="21" t="s">
        <v>234</v>
      </c>
      <c r="J9351" s="21">
        <v>1.5</v>
      </c>
      <c r="K9351" s="21" t="s">
        <v>20</v>
      </c>
      <c r="L9351">
        <f t="shared" si="171"/>
        <v>2</v>
      </c>
      <c r="M9351">
        <f>MATCH(H:H,价格表!$B$4:$B$35,0)</f>
        <v>5</v>
      </c>
      <c r="N9351" s="27">
        <f>IF(J9351&lt;=0.3,INDEX(价格表!$B$4:$I$31,M9351,2),IF(AND(J9351&gt;0.3,J9351&lt;=1),INDEX(价格表!$B$4:$I$31,M9351,3),IF(AND(J9351&gt;1,J9351&lt;=2.2),INDEX(价格表!$B$4:$I$31,M9351,4),IF(AND(J9351&gt;2.2,J9351&lt;=3.3),INDEX(价格表!$B$4:$I$31,M9351,5),IF(AND(J9351&gt;3.3,J9351&lt;=4),INDEX(价格表!$B$4:$I$31,M9351,6),IF(AND(J9351&gt;4,J9351&lt;=5.5),INDEX(价格表!$B$4:$I$31,M9351,7),IF(J9351&gt;5.5,2.6+INDEX(价格表!$B$4:$I$31,M9351,8)*L9351)))))))</f>
        <v>2.15</v>
      </c>
    </row>
    <row r="9352" spans="1:14">
      <c r="A9352" s="20">
        <v>4311250601695</v>
      </c>
      <c r="B9352" s="18" t="s">
        <v>16</v>
      </c>
      <c r="C9352" s="21">
        <v>20201223</v>
      </c>
      <c r="D9352" s="21">
        <v>610538201209</v>
      </c>
      <c r="E9352" s="21" t="s">
        <v>16</v>
      </c>
      <c r="F9352" s="21">
        <v>20210102</v>
      </c>
      <c r="G9352" s="21" t="s">
        <v>17</v>
      </c>
      <c r="H9352" s="21" t="s">
        <v>45</v>
      </c>
      <c r="I9352" s="21" t="s">
        <v>48</v>
      </c>
      <c r="J9352" s="21">
        <v>1.5</v>
      </c>
      <c r="K9352" s="21" t="s">
        <v>20</v>
      </c>
      <c r="L9352">
        <f t="shared" si="171"/>
        <v>2</v>
      </c>
      <c r="M9352">
        <f>MATCH(H:H,价格表!$B$4:$B$35,0)</f>
        <v>9</v>
      </c>
      <c r="N9352" s="27">
        <f>IF(J9352&lt;=0.3,INDEX(价格表!$B$4:$I$31,M9352,2),IF(AND(J9352&gt;0.3,J9352&lt;=1),INDEX(价格表!$B$4:$I$31,M9352,3),IF(AND(J9352&gt;1,J9352&lt;=2.2),INDEX(价格表!$B$4:$I$31,M9352,4),IF(AND(J9352&gt;2.2,J9352&lt;=3.3),INDEX(价格表!$B$4:$I$31,M9352,5),IF(AND(J9352&gt;3.3,J9352&lt;=4),INDEX(价格表!$B$4:$I$31,M9352,6),IF(AND(J9352&gt;4,J9352&lt;=5.5),INDEX(价格表!$B$4:$I$31,M9352,7),IF(J9352&gt;5.5,2.6+INDEX(价格表!$B$4:$I$31,M9352,8)*L9352)))))))</f>
        <v>2.15</v>
      </c>
    </row>
    <row r="9353" spans="1:14">
      <c r="A9353" s="20">
        <v>4311250601696</v>
      </c>
      <c r="B9353" s="18" t="s">
        <v>16</v>
      </c>
      <c r="C9353" s="21">
        <v>20201223</v>
      </c>
      <c r="D9353" s="21">
        <v>610538201209</v>
      </c>
      <c r="E9353" s="21" t="s">
        <v>16</v>
      </c>
      <c r="F9353" s="21">
        <v>20210102</v>
      </c>
      <c r="G9353" s="21" t="s">
        <v>17</v>
      </c>
      <c r="H9353" s="21" t="s">
        <v>50</v>
      </c>
      <c r="I9353" s="21" t="s">
        <v>62</v>
      </c>
      <c r="J9353" s="21">
        <v>1.55</v>
      </c>
      <c r="K9353" s="21" t="s">
        <v>20</v>
      </c>
      <c r="L9353">
        <f t="shared" si="171"/>
        <v>2</v>
      </c>
      <c r="M9353">
        <f>MATCH(H:H,价格表!$B$4:$B$35,0)</f>
        <v>4</v>
      </c>
      <c r="N9353" s="27">
        <f>IF(J9353&lt;=0.3,INDEX(价格表!$B$4:$I$31,M9353,2),IF(AND(J9353&gt;0.3,J9353&lt;=1),INDEX(价格表!$B$4:$I$31,M9353,3),IF(AND(J9353&gt;1,J9353&lt;=2.2),INDEX(价格表!$B$4:$I$31,M9353,4),IF(AND(J9353&gt;2.2,J9353&lt;=3.3),INDEX(价格表!$B$4:$I$31,M9353,5),IF(AND(J9353&gt;3.3,J9353&lt;=4),INDEX(价格表!$B$4:$I$31,M9353,6),IF(AND(J9353&gt;4,J9353&lt;=5.5),INDEX(价格表!$B$4:$I$31,M9353,7),IF(J9353&gt;5.5,2.6+INDEX(价格表!$B$4:$I$31,M9353,8)*L9353)))))))</f>
        <v>2.15</v>
      </c>
    </row>
    <row r="9354" spans="1:14">
      <c r="A9354" s="20">
        <v>4311250601697</v>
      </c>
      <c r="B9354" s="18" t="s">
        <v>16</v>
      </c>
      <c r="C9354" s="21">
        <v>20201223</v>
      </c>
      <c r="D9354" s="21">
        <v>610538201209</v>
      </c>
      <c r="E9354" s="21" t="s">
        <v>16</v>
      </c>
      <c r="F9354" s="21">
        <v>20210102</v>
      </c>
      <c r="G9354" s="21" t="s">
        <v>17</v>
      </c>
      <c r="H9354" s="21" t="s">
        <v>37</v>
      </c>
      <c r="I9354" s="21" t="s">
        <v>72</v>
      </c>
      <c r="J9354" s="21">
        <v>1.48</v>
      </c>
      <c r="K9354" s="21" t="s">
        <v>20</v>
      </c>
      <c r="L9354">
        <f t="shared" si="171"/>
        <v>2</v>
      </c>
      <c r="M9354">
        <f>MATCH(H:H,价格表!$B$4:$B$35,0)</f>
        <v>12</v>
      </c>
      <c r="N9354" s="27">
        <f>IF(J9354&lt;=0.3,INDEX(价格表!$B$4:$I$31,M9354,2),IF(AND(J9354&gt;0.3,J9354&lt;=1),INDEX(价格表!$B$4:$I$31,M9354,3),IF(AND(J9354&gt;1,J9354&lt;=2.2),INDEX(价格表!$B$4:$I$31,M9354,4),IF(AND(J9354&gt;2.2,J9354&lt;=3.3),INDEX(价格表!$B$4:$I$31,M9354,5),IF(AND(J9354&gt;3.3,J9354&lt;=4),INDEX(价格表!$B$4:$I$31,M9354,6),IF(AND(J9354&gt;4,J9354&lt;=5.5),INDEX(价格表!$B$4:$I$31,M9354,7),IF(J9354&gt;5.5,2.6+INDEX(价格表!$B$4:$I$31,M9354,8)*L9354)))))))</f>
        <v>2.15</v>
      </c>
    </row>
    <row r="9355" spans="1:14">
      <c r="A9355" s="20">
        <v>4311250601698</v>
      </c>
      <c r="B9355" s="18" t="s">
        <v>16</v>
      </c>
      <c r="C9355" s="21">
        <v>20201223</v>
      </c>
      <c r="D9355" s="21">
        <v>610538201209</v>
      </c>
      <c r="E9355" s="21" t="s">
        <v>16</v>
      </c>
      <c r="F9355" s="21">
        <v>20210102</v>
      </c>
      <c r="G9355" s="21" t="s">
        <v>17</v>
      </c>
      <c r="H9355" s="21" t="s">
        <v>33</v>
      </c>
      <c r="I9355" s="21" t="s">
        <v>34</v>
      </c>
      <c r="J9355" s="21">
        <v>1.49</v>
      </c>
      <c r="K9355" s="21" t="s">
        <v>20</v>
      </c>
      <c r="L9355">
        <f t="shared" si="171"/>
        <v>2</v>
      </c>
      <c r="M9355">
        <f>MATCH(H:H,价格表!$B$4:$B$35,0)</f>
        <v>13</v>
      </c>
      <c r="N9355" s="27">
        <f>IF(J9355&lt;=0.3,INDEX(价格表!$B$4:$I$31,M9355,2),IF(AND(J9355&gt;0.3,J9355&lt;=1),INDEX(价格表!$B$4:$I$31,M9355,3),IF(AND(J9355&gt;1,J9355&lt;=2.2),INDEX(价格表!$B$4:$I$31,M9355,4),IF(AND(J9355&gt;2.2,J9355&lt;=3.3),INDEX(价格表!$B$4:$I$31,M9355,5),IF(AND(J9355&gt;3.3,J9355&lt;=4),INDEX(价格表!$B$4:$I$31,M9355,6),IF(AND(J9355&gt;4,J9355&lt;=5.5),INDEX(价格表!$B$4:$I$31,M9355,7),IF(J9355&gt;5.5,2.6+INDEX(价格表!$B$4:$I$31,M9355,8)*L9355)))))))</f>
        <v>2.15</v>
      </c>
    </row>
    <row r="9356" spans="1:14">
      <c r="A9356" s="20">
        <v>4311250601699</v>
      </c>
      <c r="B9356" s="18" t="s">
        <v>16</v>
      </c>
      <c r="C9356" s="21">
        <v>20201223</v>
      </c>
      <c r="D9356" s="21">
        <v>610538201209</v>
      </c>
      <c r="E9356" s="21" t="s">
        <v>16</v>
      </c>
      <c r="F9356" s="21">
        <v>20210102</v>
      </c>
      <c r="G9356" s="21" t="s">
        <v>17</v>
      </c>
      <c r="H9356" s="21" t="s">
        <v>88</v>
      </c>
      <c r="I9356" s="21" t="s">
        <v>216</v>
      </c>
      <c r="J9356" s="21">
        <v>2.52</v>
      </c>
      <c r="K9356" s="21" t="s">
        <v>20</v>
      </c>
      <c r="L9356">
        <f t="shared" si="171"/>
        <v>3</v>
      </c>
      <c r="M9356">
        <f>MATCH(H:H,价格表!$B$4:$B$35,0)</f>
        <v>19</v>
      </c>
      <c r="N9356" s="27">
        <f>IF(J9356&lt;=0.3,INDEX(价格表!$B$4:$I$31,M9356,2),IF(AND(J9356&gt;0.3,J9356&lt;=1),INDEX(价格表!$B$4:$I$31,M9356,3),IF(AND(J9356&gt;1,J9356&lt;=2.2),INDEX(价格表!$B$4:$I$31,M9356,4),IF(AND(J9356&gt;2.2,J9356&lt;=3.3),INDEX(价格表!$B$4:$I$31,M9356,5),IF(AND(J9356&gt;3.3,J9356&lt;=4),INDEX(价格表!$B$4:$I$31,M9356,6),IF(AND(J9356&gt;4,J9356&lt;=5.5),INDEX(价格表!$B$4:$I$31,M9356,7),IF(J9356&gt;5.5,2.6+INDEX(价格表!$B$4:$I$31,M9356,8)*L9356)))))))</f>
        <v>2.5</v>
      </c>
    </row>
    <row r="9357" spans="1:14">
      <c r="A9357" s="20">
        <v>4311250601700</v>
      </c>
      <c r="B9357" s="18" t="s">
        <v>16</v>
      </c>
      <c r="C9357" s="21">
        <v>20201223</v>
      </c>
      <c r="D9357" s="21">
        <v>610538201209</v>
      </c>
      <c r="E9357" s="21" t="s">
        <v>16</v>
      </c>
      <c r="F9357" s="21">
        <v>20210102</v>
      </c>
      <c r="G9357" s="21" t="s">
        <v>17</v>
      </c>
      <c r="H9357" s="21" t="s">
        <v>56</v>
      </c>
      <c r="I9357" s="21" t="s">
        <v>233</v>
      </c>
      <c r="J9357" s="21">
        <v>1.48</v>
      </c>
      <c r="K9357" s="21" t="s">
        <v>20</v>
      </c>
      <c r="L9357">
        <f t="shared" si="171"/>
        <v>2</v>
      </c>
      <c r="M9357">
        <f>MATCH(H:H,价格表!$B$4:$B$35,0)</f>
        <v>11</v>
      </c>
      <c r="N9357" s="27">
        <f>IF(J9357&lt;=0.3,INDEX(价格表!$B$4:$I$31,M9357,2),IF(AND(J9357&gt;0.3,J9357&lt;=1),INDEX(价格表!$B$4:$I$31,M9357,3),IF(AND(J9357&gt;1,J9357&lt;=2.2),INDEX(价格表!$B$4:$I$31,M9357,4),IF(AND(J9357&gt;2.2,J9357&lt;=3.3),INDEX(价格表!$B$4:$I$31,M9357,5),IF(AND(J9357&gt;3.3,J9357&lt;=4),INDEX(价格表!$B$4:$I$31,M9357,6),IF(AND(J9357&gt;4,J9357&lt;=5.5),INDEX(价格表!$B$4:$I$31,M9357,7),IF(J9357&gt;5.5,2.6+INDEX(价格表!$B$4:$I$31,M9357,8)*L9357)))))))</f>
        <v>2.15</v>
      </c>
    </row>
    <row r="9358" spans="1:14">
      <c r="A9358" s="20">
        <v>4311250601701</v>
      </c>
      <c r="B9358" s="18" t="s">
        <v>16</v>
      </c>
      <c r="C9358" s="21">
        <v>20201223</v>
      </c>
      <c r="D9358" s="21">
        <v>610538201209</v>
      </c>
      <c r="E9358" s="21" t="s">
        <v>16</v>
      </c>
      <c r="F9358" s="21">
        <v>20210102</v>
      </c>
      <c r="G9358" s="21" t="s">
        <v>17</v>
      </c>
      <c r="H9358" s="21" t="s">
        <v>50</v>
      </c>
      <c r="I9358" s="21" t="s">
        <v>177</v>
      </c>
      <c r="J9358" s="21">
        <v>1.68</v>
      </c>
      <c r="K9358" s="21" t="s">
        <v>20</v>
      </c>
      <c r="L9358">
        <f t="shared" si="171"/>
        <v>2</v>
      </c>
      <c r="M9358">
        <f>MATCH(H:H,价格表!$B$4:$B$35,0)</f>
        <v>4</v>
      </c>
      <c r="N9358" s="27">
        <f>IF(J9358&lt;=0.3,INDEX(价格表!$B$4:$I$31,M9358,2),IF(AND(J9358&gt;0.3,J9358&lt;=1),INDEX(价格表!$B$4:$I$31,M9358,3),IF(AND(J9358&gt;1,J9358&lt;=2.2),INDEX(价格表!$B$4:$I$31,M9358,4),IF(AND(J9358&gt;2.2,J9358&lt;=3.3),INDEX(价格表!$B$4:$I$31,M9358,5),IF(AND(J9358&gt;3.3,J9358&lt;=4),INDEX(价格表!$B$4:$I$31,M9358,6),IF(AND(J9358&gt;4,J9358&lt;=5.5),INDEX(价格表!$B$4:$I$31,M9358,7),IF(J9358&gt;5.5,2.6+INDEX(价格表!$B$4:$I$31,M9358,8)*L9358)))))))</f>
        <v>2.15</v>
      </c>
    </row>
    <row r="9359" spans="1:14">
      <c r="A9359" s="20">
        <v>4311250623835</v>
      </c>
      <c r="B9359" s="18" t="s">
        <v>16</v>
      </c>
      <c r="C9359" s="21">
        <v>20201223</v>
      </c>
      <c r="D9359" s="21">
        <v>610538201209</v>
      </c>
      <c r="E9359" s="21" t="s">
        <v>16</v>
      </c>
      <c r="F9359" s="21">
        <v>20210102</v>
      </c>
      <c r="G9359" s="21" t="s">
        <v>17</v>
      </c>
      <c r="H9359" s="21" t="s">
        <v>56</v>
      </c>
      <c r="I9359" s="21" t="s">
        <v>65</v>
      </c>
      <c r="J9359" s="21">
        <v>0.09</v>
      </c>
      <c r="K9359" s="21" t="s">
        <v>20</v>
      </c>
      <c r="L9359">
        <f t="shared" si="171"/>
        <v>1</v>
      </c>
      <c r="M9359">
        <f>MATCH(H:H,价格表!$B$4:$B$35,0)</f>
        <v>11</v>
      </c>
      <c r="N9359" s="27">
        <f>IF(J9359&lt;=0.3,INDEX(价格表!$B$4:$I$31,M9359,2),IF(AND(J9359&gt;0.3,J9359&lt;=1),INDEX(价格表!$B$4:$I$31,M9359,3),IF(AND(J9359&gt;1,J9359&lt;=2.2),INDEX(价格表!$B$4:$I$31,M9359,4),IF(AND(J9359&gt;2.2,J9359&lt;=3.3),INDEX(价格表!$B$4:$I$31,M9359,5),IF(AND(J9359&gt;3.3,J9359&lt;=4),INDEX(价格表!$B$4:$I$31,M9359,6),IF(AND(J9359&gt;4,J9359&lt;=5.5),INDEX(价格表!$B$4:$I$31,M9359,7),IF(J9359&gt;5.5,2.6+INDEX(价格表!$B$4:$I$31,M9359,8)*L9359)))))))</f>
        <v>1.65</v>
      </c>
    </row>
    <row r="9360" spans="1:14">
      <c r="A9360" s="20">
        <v>4311250623865</v>
      </c>
      <c r="B9360" s="18" t="s">
        <v>16</v>
      </c>
      <c r="C9360" s="21">
        <v>20201223</v>
      </c>
      <c r="D9360" s="21">
        <v>610538201209</v>
      </c>
      <c r="E9360" s="21" t="s">
        <v>16</v>
      </c>
      <c r="F9360" s="21">
        <v>20210102</v>
      </c>
      <c r="G9360" s="21" t="s">
        <v>17</v>
      </c>
      <c r="H9360" s="21" t="s">
        <v>68</v>
      </c>
      <c r="I9360" s="21" t="s">
        <v>140</v>
      </c>
      <c r="J9360" s="21">
        <v>1.54</v>
      </c>
      <c r="K9360" s="21" t="s">
        <v>20</v>
      </c>
      <c r="L9360">
        <f t="shared" si="171"/>
        <v>2</v>
      </c>
      <c r="M9360">
        <f>MATCH(H:H,价格表!$B$4:$B$35,0)</f>
        <v>5</v>
      </c>
      <c r="N9360" s="27">
        <f>IF(J9360&lt;=0.3,INDEX(价格表!$B$4:$I$31,M9360,2),IF(AND(J9360&gt;0.3,J9360&lt;=1),INDEX(价格表!$B$4:$I$31,M9360,3),IF(AND(J9360&gt;1,J9360&lt;=2.2),INDEX(价格表!$B$4:$I$31,M9360,4),IF(AND(J9360&gt;2.2,J9360&lt;=3.3),INDEX(价格表!$B$4:$I$31,M9360,5),IF(AND(J9360&gt;3.3,J9360&lt;=4),INDEX(价格表!$B$4:$I$31,M9360,6),IF(AND(J9360&gt;4,J9360&lt;=5.5),INDEX(价格表!$B$4:$I$31,M9360,7),IF(J9360&gt;5.5,2.6+INDEX(价格表!$B$4:$I$31,M9360,8)*L9360)))))))</f>
        <v>2.15</v>
      </c>
    </row>
    <row r="9361" spans="1:14">
      <c r="A9361" s="20">
        <v>4311250631579</v>
      </c>
      <c r="B9361" s="18" t="s">
        <v>16</v>
      </c>
      <c r="C9361" s="21">
        <v>20201223</v>
      </c>
      <c r="D9361" s="21">
        <v>610538201209</v>
      </c>
      <c r="E9361" s="21" t="s">
        <v>16</v>
      </c>
      <c r="F9361" s="21">
        <v>20210102</v>
      </c>
      <c r="G9361" s="21" t="s">
        <v>17</v>
      </c>
      <c r="H9361" s="21" t="s">
        <v>75</v>
      </c>
      <c r="I9361" s="21" t="s">
        <v>114</v>
      </c>
      <c r="J9361" s="21">
        <v>1.54</v>
      </c>
      <c r="K9361" s="21" t="s">
        <v>20</v>
      </c>
      <c r="L9361">
        <f t="shared" si="171"/>
        <v>2</v>
      </c>
      <c r="M9361">
        <f>MATCH(H:H,价格表!$B$4:$B$35,0)</f>
        <v>24</v>
      </c>
      <c r="N9361" s="27">
        <f>IF(J9361&lt;=0.3,INDEX(价格表!$B$4:$I$31,M9361,2),IF(AND(J9361&gt;0.3,J9361&lt;=1),INDEX(价格表!$B$4:$I$31,M9361,3),IF(AND(J9361&gt;1,J9361&lt;=2.2),INDEX(价格表!$B$4:$I$31,M9361,4),IF(AND(J9361&gt;2.2,J9361&lt;=3.3),INDEX(价格表!$B$4:$I$31,M9361,5),IF(AND(J9361&gt;3.3,J9361&lt;=4),INDEX(价格表!$B$4:$I$31,M9361,6),IF(AND(J9361&gt;4,J9361&lt;=5.5),INDEX(价格表!$B$4:$I$31,M9361,7),IF(J9361&gt;5.5,2.6+INDEX(价格表!$B$4:$I$31,M9361,8)*L9361)))))))</f>
        <v>2.15</v>
      </c>
    </row>
    <row r="9362" spans="1:14">
      <c r="A9362" s="20">
        <v>4311250646949</v>
      </c>
      <c r="B9362" s="18" t="s">
        <v>16</v>
      </c>
      <c r="C9362" s="21">
        <v>20201223</v>
      </c>
      <c r="D9362" s="21">
        <v>610538201209</v>
      </c>
      <c r="E9362" s="21" t="s">
        <v>16</v>
      </c>
      <c r="F9362" s="21">
        <v>20210102</v>
      </c>
      <c r="G9362" s="21" t="s">
        <v>17</v>
      </c>
      <c r="H9362" s="21" t="s">
        <v>54</v>
      </c>
      <c r="I9362" s="21" t="s">
        <v>259</v>
      </c>
      <c r="J9362" s="21">
        <v>2.36</v>
      </c>
      <c r="K9362" s="21" t="s">
        <v>20</v>
      </c>
      <c r="L9362">
        <f t="shared" si="171"/>
        <v>3</v>
      </c>
      <c r="M9362">
        <f>MATCH(H:H,价格表!$B$4:$B$35,0)</f>
        <v>14</v>
      </c>
      <c r="N9362" s="27">
        <f>IF(J9362&lt;=0.3,INDEX(价格表!$B$4:$I$31,M9362,2),IF(AND(J9362&gt;0.3,J9362&lt;=1),INDEX(价格表!$B$4:$I$31,M9362,3),IF(AND(J9362&gt;1,J9362&lt;=2.2),INDEX(价格表!$B$4:$I$31,M9362,4),IF(AND(J9362&gt;2.2,J9362&lt;=3.3),INDEX(价格表!$B$4:$I$31,M9362,5),IF(AND(J9362&gt;3.3,J9362&lt;=4),INDEX(价格表!$B$4:$I$31,M9362,6),IF(AND(J9362&gt;4,J9362&lt;=5.5),INDEX(价格表!$B$4:$I$31,M9362,7),IF(J9362&gt;5.5,2.6+INDEX(价格表!$B$4:$I$31,M9362,8)*L9362)))))))</f>
        <v>2.5</v>
      </c>
    </row>
    <row r="9363" spans="1:14">
      <c r="A9363" s="20">
        <v>4311250646964</v>
      </c>
      <c r="B9363" s="18" t="s">
        <v>16</v>
      </c>
      <c r="C9363" s="21">
        <v>20201223</v>
      </c>
      <c r="D9363" s="21">
        <v>610538201209</v>
      </c>
      <c r="E9363" s="21" t="s">
        <v>16</v>
      </c>
      <c r="F9363" s="21">
        <v>20210102</v>
      </c>
      <c r="G9363" s="21" t="s">
        <v>17</v>
      </c>
      <c r="H9363" s="21" t="s">
        <v>88</v>
      </c>
      <c r="I9363" s="21" t="s">
        <v>250</v>
      </c>
      <c r="J9363" s="21">
        <v>1.49</v>
      </c>
      <c r="K9363" s="21" t="s">
        <v>20</v>
      </c>
      <c r="L9363">
        <f t="shared" si="171"/>
        <v>2</v>
      </c>
      <c r="M9363">
        <f>MATCH(H:H,价格表!$B$4:$B$35,0)</f>
        <v>19</v>
      </c>
      <c r="N9363" s="27">
        <f>IF(J9363&lt;=0.3,INDEX(价格表!$B$4:$I$31,M9363,2),IF(AND(J9363&gt;0.3,J9363&lt;=1),INDEX(价格表!$B$4:$I$31,M9363,3),IF(AND(J9363&gt;1,J9363&lt;=2.2),INDEX(价格表!$B$4:$I$31,M9363,4),IF(AND(J9363&gt;2.2,J9363&lt;=3.3),INDEX(价格表!$B$4:$I$31,M9363,5),IF(AND(J9363&gt;3.3,J9363&lt;=4),INDEX(价格表!$B$4:$I$31,M9363,6),IF(AND(J9363&gt;4,J9363&lt;=5.5),INDEX(价格表!$B$4:$I$31,M9363,7),IF(J9363&gt;5.5,2.6+INDEX(价格表!$B$4:$I$31,M9363,8)*L9363)))))))</f>
        <v>2.15</v>
      </c>
    </row>
    <row r="9364" spans="1:14">
      <c r="A9364" s="20">
        <v>4311251573201</v>
      </c>
      <c r="B9364" s="18" t="s">
        <v>16</v>
      </c>
      <c r="C9364" s="21">
        <v>20201223</v>
      </c>
      <c r="D9364" s="21">
        <v>610538201209</v>
      </c>
      <c r="E9364" s="21" t="s">
        <v>16</v>
      </c>
      <c r="F9364" s="21">
        <v>20210102</v>
      </c>
      <c r="G9364" s="21" t="s">
        <v>17</v>
      </c>
      <c r="H9364" s="21" t="s">
        <v>63</v>
      </c>
      <c r="I9364" s="21" t="s">
        <v>274</v>
      </c>
      <c r="J9364" s="21">
        <v>1.78</v>
      </c>
      <c r="K9364" s="21" t="s">
        <v>20</v>
      </c>
      <c r="L9364">
        <f t="shared" si="171"/>
        <v>2</v>
      </c>
      <c r="M9364">
        <f>MATCH(H:H,价格表!$B$4:$B$35,0)</f>
        <v>21</v>
      </c>
      <c r="N9364" s="27">
        <f>IF(J9364&lt;=0.3,INDEX(价格表!$B$4:$I$31,M9364,2),IF(AND(J9364&gt;0.3,J9364&lt;=1),INDEX(价格表!$B$4:$I$31,M9364,3),IF(AND(J9364&gt;1,J9364&lt;=2.2),INDEX(价格表!$B$4:$I$31,M9364,4),IF(AND(J9364&gt;2.2,J9364&lt;=3.3),INDEX(价格表!$B$4:$I$31,M9364,5),IF(AND(J9364&gt;3.3,J9364&lt;=4),INDEX(价格表!$B$4:$I$31,M9364,6),IF(AND(J9364&gt;4,J9364&lt;=5.5),INDEX(价格表!$B$4:$I$31,M9364,7),IF(J9364&gt;5.5,2.6+INDEX(价格表!$B$4:$I$31,M9364,8)*L9364)))))))</f>
        <v>2.15</v>
      </c>
    </row>
    <row r="9365" spans="1:14">
      <c r="A9365" s="20">
        <v>4311251573208</v>
      </c>
      <c r="B9365" s="18" t="s">
        <v>16</v>
      </c>
      <c r="C9365" s="21">
        <v>20201223</v>
      </c>
      <c r="D9365" s="21">
        <v>610538201209</v>
      </c>
      <c r="E9365" s="21" t="s">
        <v>16</v>
      </c>
      <c r="F9365" s="21">
        <v>20210102</v>
      </c>
      <c r="G9365" s="21" t="s">
        <v>17</v>
      </c>
      <c r="H9365" s="21" t="s">
        <v>18</v>
      </c>
      <c r="I9365" s="21" t="s">
        <v>278</v>
      </c>
      <c r="J9365" s="21">
        <v>1.5</v>
      </c>
      <c r="K9365" s="21" t="s">
        <v>20</v>
      </c>
      <c r="L9365">
        <f t="shared" si="171"/>
        <v>2</v>
      </c>
      <c r="M9365">
        <f>MATCH(H:H,价格表!$B$4:$B$35,0)</f>
        <v>1</v>
      </c>
      <c r="N9365" s="27">
        <f>IF(J9365&lt;=0.3,INDEX(价格表!$B$4:$I$31,M9365,2),IF(AND(J9365&gt;0.3,J9365&lt;=1),INDEX(价格表!$B$4:$I$31,M9365,3),IF(AND(J9365&gt;1,J9365&lt;=2.2),INDEX(价格表!$B$4:$I$31,M9365,4),IF(AND(J9365&gt;2.2,J9365&lt;=3.3),INDEX(价格表!$B$4:$I$31,M9365,5),IF(AND(J9365&gt;3.3,J9365&lt;=4),INDEX(价格表!$B$4:$I$31,M9365,6),IF(AND(J9365&gt;4,J9365&lt;=5.5),INDEX(价格表!$B$4:$I$31,M9365,7),IF(J9365&gt;5.5,2.6+INDEX(价格表!$B$4:$I$31,M9365,8)*L9365)))))))</f>
        <v>2.15</v>
      </c>
    </row>
    <row r="9366" spans="1:14">
      <c r="A9366" s="20">
        <v>4311251573210</v>
      </c>
      <c r="B9366" s="18" t="s">
        <v>16</v>
      </c>
      <c r="C9366" s="21">
        <v>20201223</v>
      </c>
      <c r="D9366" s="21">
        <v>610538201209</v>
      </c>
      <c r="E9366" s="21" t="s">
        <v>16</v>
      </c>
      <c r="F9366" s="21">
        <v>20210102</v>
      </c>
      <c r="G9366" s="21" t="s">
        <v>17</v>
      </c>
      <c r="H9366" s="21" t="s">
        <v>88</v>
      </c>
      <c r="I9366" s="21" t="s">
        <v>101</v>
      </c>
      <c r="J9366" s="21">
        <v>1.51</v>
      </c>
      <c r="K9366" s="21" t="s">
        <v>20</v>
      </c>
      <c r="L9366">
        <f t="shared" si="171"/>
        <v>2</v>
      </c>
      <c r="M9366">
        <f>MATCH(H:H,价格表!$B$4:$B$35,0)</f>
        <v>19</v>
      </c>
      <c r="N9366" s="27">
        <f>IF(J9366&lt;=0.3,INDEX(价格表!$B$4:$I$31,M9366,2),IF(AND(J9366&gt;0.3,J9366&lt;=1),INDEX(价格表!$B$4:$I$31,M9366,3),IF(AND(J9366&gt;1,J9366&lt;=2.2),INDEX(价格表!$B$4:$I$31,M9366,4),IF(AND(J9366&gt;2.2,J9366&lt;=3.3),INDEX(价格表!$B$4:$I$31,M9366,5),IF(AND(J9366&gt;3.3,J9366&lt;=4),INDEX(价格表!$B$4:$I$31,M9366,6),IF(AND(J9366&gt;4,J9366&lt;=5.5),INDEX(价格表!$B$4:$I$31,M9366,7),IF(J9366&gt;5.5,2.6+INDEX(价格表!$B$4:$I$31,M9366,8)*L9366)))))))</f>
        <v>2.15</v>
      </c>
    </row>
    <row r="9367" spans="1:14">
      <c r="A9367" s="20">
        <v>4311251606122</v>
      </c>
      <c r="B9367" s="18" t="s">
        <v>16</v>
      </c>
      <c r="C9367" s="21">
        <v>20201223</v>
      </c>
      <c r="D9367" s="21">
        <v>610538201209</v>
      </c>
      <c r="E9367" s="21" t="s">
        <v>16</v>
      </c>
      <c r="F9367" s="21">
        <v>20210102</v>
      </c>
      <c r="G9367" s="21" t="s">
        <v>17</v>
      </c>
      <c r="H9367" s="21" t="s">
        <v>39</v>
      </c>
      <c r="I9367" s="21" t="s">
        <v>40</v>
      </c>
      <c r="J9367" s="21">
        <v>0.12</v>
      </c>
      <c r="K9367" s="21" t="s">
        <v>20</v>
      </c>
      <c r="L9367">
        <f t="shared" si="171"/>
        <v>1</v>
      </c>
      <c r="M9367">
        <f>MATCH(H:H,价格表!$B$4:$B$35,0)</f>
        <v>23</v>
      </c>
      <c r="N9367" s="27">
        <f>IF(J9367&lt;=0.3,INDEX(价格表!$B$4:$I$31,M9367,2),IF(AND(J9367&gt;0.3,J9367&lt;=1),INDEX(价格表!$B$4:$I$31,M9367,3),IF(AND(J9367&gt;1,J9367&lt;=2.2),INDEX(价格表!$B$4:$I$31,M9367,4),IF(AND(J9367&gt;2.2,J9367&lt;=3.3),INDEX(价格表!$B$4:$I$31,M9367,5),IF(AND(J9367&gt;3.3,J9367&lt;=4),INDEX(价格表!$B$4:$I$31,M9367,6),IF(AND(J9367&gt;4,J9367&lt;=5.5),INDEX(价格表!$B$4:$I$31,M9367,7),IF(J9367&gt;5.5,2.6+INDEX(价格表!$B$4:$I$31,M9367,8)*L9367)))))))</f>
        <v>1.65</v>
      </c>
    </row>
    <row r="9368" spans="1:14">
      <c r="A9368" s="20">
        <v>4606242444211</v>
      </c>
      <c r="B9368" s="18" t="s">
        <v>16</v>
      </c>
      <c r="C9368" s="21">
        <v>20201223</v>
      </c>
      <c r="D9368" s="21">
        <v>610538201209</v>
      </c>
      <c r="E9368" s="21" t="s">
        <v>16</v>
      </c>
      <c r="F9368" s="21">
        <v>20210102</v>
      </c>
      <c r="G9368" s="21" t="s">
        <v>17</v>
      </c>
      <c r="H9368" s="21" t="s">
        <v>18</v>
      </c>
      <c r="I9368" s="21" t="s">
        <v>53</v>
      </c>
      <c r="J9368" s="21">
        <v>1.48</v>
      </c>
      <c r="K9368" s="21" t="s">
        <v>20</v>
      </c>
      <c r="L9368">
        <f t="shared" si="171"/>
        <v>2</v>
      </c>
      <c r="M9368">
        <f>MATCH(H:H,价格表!$B$4:$B$35,0)</f>
        <v>1</v>
      </c>
      <c r="N9368" s="27">
        <f>IF(J9368&lt;=0.3,INDEX(价格表!$B$4:$I$31,M9368,2),IF(AND(J9368&gt;0.3,J9368&lt;=1),INDEX(价格表!$B$4:$I$31,M9368,3),IF(AND(J9368&gt;1,J9368&lt;=2.2),INDEX(价格表!$B$4:$I$31,M9368,4),IF(AND(J9368&gt;2.2,J9368&lt;=3.3),INDEX(价格表!$B$4:$I$31,M9368,5),IF(AND(J9368&gt;3.3,J9368&lt;=4),INDEX(价格表!$B$4:$I$31,M9368,6),IF(AND(J9368&gt;4,J9368&lt;=5.5),INDEX(价格表!$B$4:$I$31,M9368,7),IF(J9368&gt;5.5,2.6+INDEX(价格表!$B$4:$I$31,M9368,8)*L9368)))))))</f>
        <v>2.15</v>
      </c>
    </row>
    <row r="9369" spans="1:14">
      <c r="A9369" s="20">
        <v>4606244062139</v>
      </c>
      <c r="B9369" s="18" t="s">
        <v>16</v>
      </c>
      <c r="C9369" s="21">
        <v>20201223</v>
      </c>
      <c r="D9369" s="21">
        <v>610538201209</v>
      </c>
      <c r="E9369" s="21" t="s">
        <v>16</v>
      </c>
      <c r="F9369" s="21">
        <v>20210102</v>
      </c>
      <c r="G9369" s="21" t="s">
        <v>17</v>
      </c>
      <c r="H9369" s="21" t="s">
        <v>18</v>
      </c>
      <c r="I9369" s="21" t="s">
        <v>267</v>
      </c>
      <c r="J9369" s="21">
        <v>1.32</v>
      </c>
      <c r="K9369" s="21" t="s">
        <v>20</v>
      </c>
      <c r="L9369">
        <f t="shared" si="171"/>
        <v>2</v>
      </c>
      <c r="M9369">
        <f>MATCH(H:H,价格表!$B$4:$B$35,0)</f>
        <v>1</v>
      </c>
      <c r="N9369" s="27">
        <f>IF(J9369&lt;=0.3,INDEX(价格表!$B$4:$I$31,M9369,2),IF(AND(J9369&gt;0.3,J9369&lt;=1),INDEX(价格表!$B$4:$I$31,M9369,3),IF(AND(J9369&gt;1,J9369&lt;=2.2),INDEX(价格表!$B$4:$I$31,M9369,4),IF(AND(J9369&gt;2.2,J9369&lt;=3.3),INDEX(价格表!$B$4:$I$31,M9369,5),IF(AND(J9369&gt;3.3,J9369&lt;=4),INDEX(价格表!$B$4:$I$31,M9369,6),IF(AND(J9369&gt;4,J9369&lt;=5.5),INDEX(价格表!$B$4:$I$31,M9369,7),IF(J9369&gt;5.5,2.6+INDEX(价格表!$B$4:$I$31,M9369,8)*L9369)))))))</f>
        <v>2.15</v>
      </c>
    </row>
    <row r="9370" spans="1:14">
      <c r="A9370" s="20">
        <v>4606244063026</v>
      </c>
      <c r="B9370" s="18" t="s">
        <v>16</v>
      </c>
      <c r="C9370" s="21">
        <v>20201223</v>
      </c>
      <c r="D9370" s="21">
        <v>610538201209</v>
      </c>
      <c r="E9370" s="21" t="s">
        <v>16</v>
      </c>
      <c r="F9370" s="21">
        <v>20210102</v>
      </c>
      <c r="G9370" s="21" t="s">
        <v>17</v>
      </c>
      <c r="H9370" s="21" t="s">
        <v>63</v>
      </c>
      <c r="I9370" s="21" t="s">
        <v>187</v>
      </c>
      <c r="J9370" s="21">
        <v>2.7</v>
      </c>
      <c r="K9370" s="21" t="s">
        <v>20</v>
      </c>
      <c r="L9370">
        <f t="shared" si="171"/>
        <v>3</v>
      </c>
      <c r="M9370">
        <f>MATCH(H:H,价格表!$B$4:$B$35,0)</f>
        <v>21</v>
      </c>
      <c r="N9370" s="27">
        <f>IF(J9370&lt;=0.3,INDEX(价格表!$B$4:$I$31,M9370,2),IF(AND(J9370&gt;0.3,J9370&lt;=1),INDEX(价格表!$B$4:$I$31,M9370,3),IF(AND(J9370&gt;1,J9370&lt;=2.2),INDEX(价格表!$B$4:$I$31,M9370,4),IF(AND(J9370&gt;2.2,J9370&lt;=3.3),INDEX(价格表!$B$4:$I$31,M9370,5),IF(AND(J9370&gt;3.3,J9370&lt;=4),INDEX(价格表!$B$4:$I$31,M9370,6),IF(AND(J9370&gt;4,J9370&lt;=5.5),INDEX(价格表!$B$4:$I$31,M9370,7),IF(J9370&gt;5.5,2.6+INDEX(价格表!$B$4:$I$31,M9370,8)*L9370)))))))</f>
        <v>2.5</v>
      </c>
    </row>
    <row r="9371" spans="1:14">
      <c r="A9371" s="20">
        <v>4606244063224</v>
      </c>
      <c r="B9371" s="18" t="s">
        <v>16</v>
      </c>
      <c r="C9371" s="21">
        <v>20201223</v>
      </c>
      <c r="D9371" s="21">
        <v>610538201209</v>
      </c>
      <c r="E9371" s="21" t="s">
        <v>16</v>
      </c>
      <c r="F9371" s="21">
        <v>20210102</v>
      </c>
      <c r="G9371" s="21" t="s">
        <v>17</v>
      </c>
      <c r="H9371" s="21" t="s">
        <v>25</v>
      </c>
      <c r="I9371" s="21" t="s">
        <v>26</v>
      </c>
      <c r="J9371" s="21">
        <v>2.85</v>
      </c>
      <c r="K9371" s="21" t="s">
        <v>20</v>
      </c>
      <c r="L9371">
        <f t="shared" si="171"/>
        <v>3</v>
      </c>
      <c r="M9371">
        <f>MATCH(H:H,价格表!$B$4:$B$35,0)</f>
        <v>25</v>
      </c>
      <c r="N9371" s="27">
        <f>IF(J9371&lt;=0.3,INDEX(价格表!$B$4:$I$31,M9371,2),IF(AND(J9371&gt;0.3,J9371&lt;=1),INDEX(价格表!$B$4:$I$31,M9371,3),IF(AND(J9371&gt;1,J9371&lt;=2.2),INDEX(价格表!$B$4:$I$31,M9371,4),IF(AND(J9371&gt;2.2,J9371&lt;=3.3),INDEX(价格表!$B$4:$I$31,M9371,5),IF(AND(J9371&gt;3.3,J9371&lt;=4),INDEX(价格表!$B$4:$I$31,M9371,6),IF(AND(J9371&gt;4,J9371&lt;=5.5),INDEX(价格表!$B$4:$I$31,M9371,7),IF(J9371&gt;5.5,2.6+INDEX(价格表!$B$4:$I$31,M9371,8)*L9371)))))))</f>
        <v>2.5</v>
      </c>
    </row>
    <row r="9372" spans="1:14">
      <c r="A9372" s="20">
        <v>4606244063235</v>
      </c>
      <c r="B9372" s="18" t="s">
        <v>16</v>
      </c>
      <c r="C9372" s="21">
        <v>20201223</v>
      </c>
      <c r="D9372" s="21">
        <v>610538201209</v>
      </c>
      <c r="E9372" s="21" t="s">
        <v>16</v>
      </c>
      <c r="F9372" s="21">
        <v>20210102</v>
      </c>
      <c r="G9372" s="21" t="s">
        <v>17</v>
      </c>
      <c r="H9372" s="21" t="s">
        <v>88</v>
      </c>
      <c r="I9372" s="21" t="s">
        <v>96</v>
      </c>
      <c r="J9372" s="21">
        <v>2.18</v>
      </c>
      <c r="K9372" s="21" t="s">
        <v>20</v>
      </c>
      <c r="L9372">
        <f t="shared" si="171"/>
        <v>3</v>
      </c>
      <c r="M9372">
        <f>MATCH(H:H,价格表!$B$4:$B$35,0)</f>
        <v>19</v>
      </c>
      <c r="N9372" s="27">
        <f>IF(J9372&lt;=0.3,INDEX(价格表!$B$4:$I$31,M9372,2),IF(AND(J9372&gt;0.3,J9372&lt;=1),INDEX(价格表!$B$4:$I$31,M9372,3),IF(AND(J9372&gt;1,J9372&lt;=2.2),INDEX(价格表!$B$4:$I$31,M9372,4),IF(AND(J9372&gt;2.2,J9372&lt;=3.3),INDEX(价格表!$B$4:$I$31,M9372,5),IF(AND(J9372&gt;3.3,J9372&lt;=4),INDEX(价格表!$B$4:$I$31,M9372,6),IF(AND(J9372&gt;4,J9372&lt;=5.5),INDEX(价格表!$B$4:$I$31,M9372,7),IF(J9372&gt;5.5,2.6+INDEX(价格表!$B$4:$I$31,M9372,8)*L9372)))))))</f>
        <v>2.15</v>
      </c>
    </row>
    <row r="9373" spans="1:14">
      <c r="A9373" s="20">
        <v>4606244063339</v>
      </c>
      <c r="B9373" s="18" t="s">
        <v>16</v>
      </c>
      <c r="C9373" s="21">
        <v>20201223</v>
      </c>
      <c r="D9373" s="21">
        <v>610538201209</v>
      </c>
      <c r="E9373" s="21" t="s">
        <v>16</v>
      </c>
      <c r="F9373" s="21">
        <v>20210102</v>
      </c>
      <c r="G9373" s="21" t="s">
        <v>17</v>
      </c>
      <c r="H9373" s="21" t="s">
        <v>43</v>
      </c>
      <c r="I9373" s="21" t="s">
        <v>240</v>
      </c>
      <c r="J9373" s="21">
        <v>2.57</v>
      </c>
      <c r="K9373" s="21" t="s">
        <v>20</v>
      </c>
      <c r="L9373">
        <f t="shared" si="171"/>
        <v>3</v>
      </c>
      <c r="M9373">
        <f>MATCH(H:H,价格表!$B$4:$B$35,0)</f>
        <v>10</v>
      </c>
      <c r="N9373" s="27">
        <f>IF(J9373&lt;=0.3,INDEX(价格表!$B$4:$I$31,M9373,2),IF(AND(J9373&gt;0.3,J9373&lt;=1),INDEX(价格表!$B$4:$I$31,M9373,3),IF(AND(J9373&gt;1,J9373&lt;=2.2),INDEX(价格表!$B$4:$I$31,M9373,4),IF(AND(J9373&gt;2.2,J9373&lt;=3.3),INDEX(价格表!$B$4:$I$31,M9373,5),IF(AND(J9373&gt;3.3,J9373&lt;=4),INDEX(价格表!$B$4:$I$31,M9373,6),IF(AND(J9373&gt;4,J9373&lt;=5.5),INDEX(价格表!$B$4:$I$31,M9373,7),IF(J9373&gt;5.5,2.6+INDEX(价格表!$B$4:$I$31,M9373,8)*L9373)))))))</f>
        <v>2.5</v>
      </c>
    </row>
    <row r="9374" spans="1:14">
      <c r="A9374" s="20">
        <v>4606244063469</v>
      </c>
      <c r="B9374" s="18" t="s">
        <v>16</v>
      </c>
      <c r="C9374" s="21">
        <v>20201223</v>
      </c>
      <c r="D9374" s="21">
        <v>610538201209</v>
      </c>
      <c r="E9374" s="21" t="s">
        <v>16</v>
      </c>
      <c r="F9374" s="21">
        <v>20210102</v>
      </c>
      <c r="G9374" s="21" t="s">
        <v>17</v>
      </c>
      <c r="H9374" s="21" t="s">
        <v>23</v>
      </c>
      <c r="I9374" s="21" t="s">
        <v>268</v>
      </c>
      <c r="J9374" s="21">
        <v>2.06</v>
      </c>
      <c r="K9374" s="21" t="s">
        <v>20</v>
      </c>
      <c r="L9374">
        <f t="shared" si="171"/>
        <v>3</v>
      </c>
      <c r="M9374">
        <f>MATCH(H:H,价格表!$B$4:$B$35,0)</f>
        <v>15</v>
      </c>
      <c r="N9374" s="27">
        <f>IF(J9374&lt;=0.3,INDEX(价格表!$B$4:$I$31,M9374,2),IF(AND(J9374&gt;0.3,J9374&lt;=1),INDEX(价格表!$B$4:$I$31,M9374,3),IF(AND(J9374&gt;1,J9374&lt;=2.2),INDEX(价格表!$B$4:$I$31,M9374,4),IF(AND(J9374&gt;2.2,J9374&lt;=3.3),INDEX(价格表!$B$4:$I$31,M9374,5),IF(AND(J9374&gt;3.3,J9374&lt;=4),INDEX(价格表!$B$4:$I$31,M9374,6),IF(AND(J9374&gt;4,J9374&lt;=5.5),INDEX(价格表!$B$4:$I$31,M9374,7),IF(J9374&gt;5.5,2.6+INDEX(价格表!$B$4:$I$31,M9374,8)*L9374)))))))</f>
        <v>2.15</v>
      </c>
    </row>
    <row r="9375" spans="1:14">
      <c r="A9375" s="20">
        <v>4606244063788</v>
      </c>
      <c r="B9375" s="18" t="s">
        <v>16</v>
      </c>
      <c r="C9375" s="21">
        <v>20201223</v>
      </c>
      <c r="D9375" s="21">
        <v>610538201209</v>
      </c>
      <c r="E9375" s="21" t="s">
        <v>16</v>
      </c>
      <c r="F9375" s="21">
        <v>20210102</v>
      </c>
      <c r="G9375" s="21" t="s">
        <v>17</v>
      </c>
      <c r="H9375" s="21" t="s">
        <v>21</v>
      </c>
      <c r="I9375" s="21" t="s">
        <v>179</v>
      </c>
      <c r="J9375" s="21">
        <v>2.84</v>
      </c>
      <c r="K9375" s="21" t="s">
        <v>20</v>
      </c>
      <c r="L9375">
        <f t="shared" si="171"/>
        <v>3</v>
      </c>
      <c r="M9375">
        <f>MATCH(H:H,价格表!$B$4:$B$35,0)</f>
        <v>20</v>
      </c>
      <c r="N9375" s="27">
        <f>IF(J9375&lt;=0.3,INDEX(价格表!$B$4:$I$31,M9375,2),IF(AND(J9375&gt;0.3,J9375&lt;=1),INDEX(价格表!$B$4:$I$31,M9375,3),IF(AND(J9375&gt;1,J9375&lt;=2.2),INDEX(价格表!$B$4:$I$31,M9375,4),IF(AND(J9375&gt;2.2,J9375&lt;=3.3),INDEX(价格表!$B$4:$I$31,M9375,5),IF(AND(J9375&gt;3.3,J9375&lt;=4),INDEX(价格表!$B$4:$I$31,M9375,6),IF(AND(J9375&gt;4,J9375&lt;=5.5),INDEX(价格表!$B$4:$I$31,M9375,7),IF(J9375&gt;5.5,2.6+INDEX(价格表!$B$4:$I$31,M9375,8)*L9375)))))))</f>
        <v>2.5</v>
      </c>
    </row>
    <row r="9376" spans="1:14">
      <c r="A9376" s="20">
        <v>4606244063919</v>
      </c>
      <c r="B9376" s="18" t="s">
        <v>16</v>
      </c>
      <c r="C9376" s="21">
        <v>20201223</v>
      </c>
      <c r="D9376" s="21">
        <v>610538201209</v>
      </c>
      <c r="E9376" s="21" t="s">
        <v>16</v>
      </c>
      <c r="F9376" s="21">
        <v>20210102</v>
      </c>
      <c r="G9376" s="21" t="s">
        <v>17</v>
      </c>
      <c r="H9376" s="21" t="s">
        <v>63</v>
      </c>
      <c r="I9376" s="21" t="s">
        <v>64</v>
      </c>
      <c r="J9376" s="21">
        <v>2.37</v>
      </c>
      <c r="K9376" s="21" t="s">
        <v>20</v>
      </c>
      <c r="L9376">
        <f t="shared" si="171"/>
        <v>3</v>
      </c>
      <c r="M9376">
        <f>MATCH(H:H,价格表!$B$4:$B$35,0)</f>
        <v>21</v>
      </c>
      <c r="N9376" s="27">
        <f>IF(J9376&lt;=0.3,INDEX(价格表!$B$4:$I$31,M9376,2),IF(AND(J9376&gt;0.3,J9376&lt;=1),INDEX(价格表!$B$4:$I$31,M9376,3),IF(AND(J9376&gt;1,J9376&lt;=2.2),INDEX(价格表!$B$4:$I$31,M9376,4),IF(AND(J9376&gt;2.2,J9376&lt;=3.3),INDEX(价格表!$B$4:$I$31,M9376,5),IF(AND(J9376&gt;3.3,J9376&lt;=4),INDEX(价格表!$B$4:$I$31,M9376,6),IF(AND(J9376&gt;4,J9376&lt;=5.5),INDEX(价格表!$B$4:$I$31,M9376,7),IF(J9376&gt;5.5,2.6+INDEX(价格表!$B$4:$I$31,M9376,8)*L9376)))))))</f>
        <v>2.5</v>
      </c>
    </row>
    <row r="9377" spans="1:14">
      <c r="A9377" s="20">
        <v>4606244064005</v>
      </c>
      <c r="B9377" s="18" t="s">
        <v>16</v>
      </c>
      <c r="C9377" s="21">
        <v>20201223</v>
      </c>
      <c r="D9377" s="21">
        <v>610538201209</v>
      </c>
      <c r="E9377" s="21" t="s">
        <v>16</v>
      </c>
      <c r="F9377" s="21">
        <v>20210102</v>
      </c>
      <c r="G9377" s="21" t="s">
        <v>17</v>
      </c>
      <c r="H9377" s="21" t="s">
        <v>23</v>
      </c>
      <c r="I9377" s="21" t="s">
        <v>118</v>
      </c>
      <c r="J9377" s="21">
        <v>2.16</v>
      </c>
      <c r="K9377" s="21" t="s">
        <v>20</v>
      </c>
      <c r="L9377">
        <f t="shared" si="171"/>
        <v>3</v>
      </c>
      <c r="M9377">
        <f>MATCH(H:H,价格表!$B$4:$B$35,0)</f>
        <v>15</v>
      </c>
      <c r="N9377" s="27">
        <f>IF(J9377&lt;=0.3,INDEX(价格表!$B$4:$I$31,M9377,2),IF(AND(J9377&gt;0.3,J9377&lt;=1),INDEX(价格表!$B$4:$I$31,M9377,3),IF(AND(J9377&gt;1,J9377&lt;=2.2),INDEX(价格表!$B$4:$I$31,M9377,4),IF(AND(J9377&gt;2.2,J9377&lt;=3.3),INDEX(价格表!$B$4:$I$31,M9377,5),IF(AND(J9377&gt;3.3,J9377&lt;=4),INDEX(价格表!$B$4:$I$31,M9377,6),IF(AND(J9377&gt;4,J9377&lt;=5.5),INDEX(价格表!$B$4:$I$31,M9377,7),IF(J9377&gt;5.5,2.6+INDEX(价格表!$B$4:$I$31,M9377,8)*L9377)))))))</f>
        <v>2.15</v>
      </c>
    </row>
    <row r="9378" spans="1:14">
      <c r="A9378" s="20">
        <v>4606244064085</v>
      </c>
      <c r="B9378" s="18" t="s">
        <v>16</v>
      </c>
      <c r="C9378" s="21">
        <v>20201223</v>
      </c>
      <c r="D9378" s="21">
        <v>610538201209</v>
      </c>
      <c r="E9378" s="21" t="s">
        <v>16</v>
      </c>
      <c r="F9378" s="21">
        <v>20210102</v>
      </c>
      <c r="G9378" s="21" t="s">
        <v>17</v>
      </c>
      <c r="H9378" s="21" t="s">
        <v>33</v>
      </c>
      <c r="I9378" s="21" t="s">
        <v>34</v>
      </c>
      <c r="J9378" s="21">
        <v>2.06</v>
      </c>
      <c r="K9378" s="21" t="s">
        <v>20</v>
      </c>
      <c r="L9378">
        <f t="shared" si="171"/>
        <v>3</v>
      </c>
      <c r="M9378">
        <f>MATCH(H:H,价格表!$B$4:$B$35,0)</f>
        <v>13</v>
      </c>
      <c r="N9378" s="27">
        <f>IF(J9378&lt;=0.3,INDEX(价格表!$B$4:$I$31,M9378,2),IF(AND(J9378&gt;0.3,J9378&lt;=1),INDEX(价格表!$B$4:$I$31,M9378,3),IF(AND(J9378&gt;1,J9378&lt;=2.2),INDEX(价格表!$B$4:$I$31,M9378,4),IF(AND(J9378&gt;2.2,J9378&lt;=3.3),INDEX(价格表!$B$4:$I$31,M9378,5),IF(AND(J9378&gt;3.3,J9378&lt;=4),INDEX(价格表!$B$4:$I$31,M9378,6),IF(AND(J9378&gt;4,J9378&lt;=5.5),INDEX(价格表!$B$4:$I$31,M9378,7),IF(J9378&gt;5.5,2.6+INDEX(价格表!$B$4:$I$31,M9378,8)*L9378)))))))</f>
        <v>2.15</v>
      </c>
    </row>
    <row r="9379" spans="1:14">
      <c r="A9379" s="20">
        <v>4606244064309</v>
      </c>
      <c r="B9379" s="18" t="s">
        <v>16</v>
      </c>
      <c r="C9379" s="21">
        <v>20201223</v>
      </c>
      <c r="D9379" s="21">
        <v>610538201209</v>
      </c>
      <c r="E9379" s="21" t="s">
        <v>16</v>
      </c>
      <c r="F9379" s="21">
        <v>20210102</v>
      </c>
      <c r="G9379" s="21" t="s">
        <v>17</v>
      </c>
      <c r="H9379" s="21" t="s">
        <v>88</v>
      </c>
      <c r="I9379" s="21" t="s">
        <v>96</v>
      </c>
      <c r="J9379" s="21">
        <v>2.1</v>
      </c>
      <c r="K9379" s="21" t="s">
        <v>20</v>
      </c>
      <c r="L9379">
        <f t="shared" si="171"/>
        <v>3</v>
      </c>
      <c r="M9379">
        <f>MATCH(H:H,价格表!$B$4:$B$35,0)</f>
        <v>19</v>
      </c>
      <c r="N9379" s="27">
        <f>IF(J9379&lt;=0.3,INDEX(价格表!$B$4:$I$31,M9379,2),IF(AND(J9379&gt;0.3,J9379&lt;=1),INDEX(价格表!$B$4:$I$31,M9379,3),IF(AND(J9379&gt;1,J9379&lt;=2.2),INDEX(价格表!$B$4:$I$31,M9379,4),IF(AND(J9379&gt;2.2,J9379&lt;=3.3),INDEX(价格表!$B$4:$I$31,M9379,5),IF(AND(J9379&gt;3.3,J9379&lt;=4),INDEX(价格表!$B$4:$I$31,M9379,6),IF(AND(J9379&gt;4,J9379&lt;=5.5),INDEX(价格表!$B$4:$I$31,M9379,7),IF(J9379&gt;5.5,2.6+INDEX(价格表!$B$4:$I$31,M9379,8)*L9379)))))))</f>
        <v>2.15</v>
      </c>
    </row>
    <row r="9380" spans="1:14">
      <c r="A9380" s="20">
        <v>4606244064364</v>
      </c>
      <c r="B9380" s="18" t="s">
        <v>16</v>
      </c>
      <c r="C9380" s="21">
        <v>20201223</v>
      </c>
      <c r="D9380" s="21">
        <v>610538201209</v>
      </c>
      <c r="E9380" s="21" t="s">
        <v>16</v>
      </c>
      <c r="F9380" s="21">
        <v>20210102</v>
      </c>
      <c r="G9380" s="21" t="s">
        <v>17</v>
      </c>
      <c r="H9380" s="21" t="s">
        <v>68</v>
      </c>
      <c r="I9380" s="21" t="s">
        <v>193</v>
      </c>
      <c r="J9380" s="21">
        <v>2.24</v>
      </c>
      <c r="K9380" s="21" t="s">
        <v>20</v>
      </c>
      <c r="L9380">
        <f t="shared" si="171"/>
        <v>3</v>
      </c>
      <c r="M9380">
        <f>MATCH(H:H,价格表!$B$4:$B$35,0)</f>
        <v>5</v>
      </c>
      <c r="N9380" s="27">
        <f>IF(J9380&lt;=0.3,INDEX(价格表!$B$4:$I$31,M9380,2),IF(AND(J9380&gt;0.3,J9380&lt;=1),INDEX(价格表!$B$4:$I$31,M9380,3),IF(AND(J9380&gt;1,J9380&lt;=2.2),INDEX(价格表!$B$4:$I$31,M9380,4),IF(AND(J9380&gt;2.2,J9380&lt;=3.3),INDEX(价格表!$B$4:$I$31,M9380,5),IF(AND(J9380&gt;3.3,J9380&lt;=4),INDEX(价格表!$B$4:$I$31,M9380,6),IF(AND(J9380&gt;4,J9380&lt;=5.5),INDEX(价格表!$B$4:$I$31,M9380,7),IF(J9380&gt;5.5,2.6+INDEX(价格表!$B$4:$I$31,M9380,8)*L9380)))))))</f>
        <v>2.5</v>
      </c>
    </row>
    <row r="9381" spans="1:14">
      <c r="A9381" s="20">
        <v>4606244064457</v>
      </c>
      <c r="B9381" s="18" t="s">
        <v>16</v>
      </c>
      <c r="C9381" s="21">
        <v>20201223</v>
      </c>
      <c r="D9381" s="21">
        <v>610538201209</v>
      </c>
      <c r="E9381" s="21" t="s">
        <v>16</v>
      </c>
      <c r="F9381" s="21">
        <v>20210102</v>
      </c>
      <c r="G9381" s="21" t="s">
        <v>17</v>
      </c>
      <c r="H9381" s="21" t="s">
        <v>73</v>
      </c>
      <c r="I9381" s="21" t="s">
        <v>74</v>
      </c>
      <c r="J9381" s="21">
        <v>2.16</v>
      </c>
      <c r="K9381" s="21" t="s">
        <v>20</v>
      </c>
      <c r="L9381">
        <f t="shared" si="171"/>
        <v>3</v>
      </c>
      <c r="M9381">
        <f>MATCH(H:H,价格表!$B$4:$B$35,0)</f>
        <v>7</v>
      </c>
      <c r="N9381" s="27">
        <f>IF(J9381&lt;=0.3,INDEX(价格表!$B$4:$I$31,M9381,2),IF(AND(J9381&gt;0.3,J9381&lt;=1),INDEX(价格表!$B$4:$I$31,M9381,3),IF(AND(J9381&gt;1,J9381&lt;=2.2),INDEX(价格表!$B$4:$I$31,M9381,4),IF(AND(J9381&gt;2.2,J9381&lt;=3.3),INDEX(价格表!$B$4:$I$31,M9381,5),IF(AND(J9381&gt;3.3,J9381&lt;=4),INDEX(价格表!$B$4:$I$31,M9381,6),IF(AND(J9381&gt;4,J9381&lt;=5.5),INDEX(价格表!$B$4:$I$31,M9381,7),IF(J9381&gt;5.5,2.6+INDEX(价格表!$B$4:$I$31,M9381,8)*L9381)))))))</f>
        <v>2.15</v>
      </c>
    </row>
    <row r="9382" spans="1:14">
      <c r="A9382" s="20">
        <v>4606244065171</v>
      </c>
      <c r="B9382" s="18" t="s">
        <v>16</v>
      </c>
      <c r="C9382" s="21">
        <v>20201223</v>
      </c>
      <c r="D9382" s="21">
        <v>610538201209</v>
      </c>
      <c r="E9382" s="21" t="s">
        <v>16</v>
      </c>
      <c r="F9382" s="21">
        <v>20210102</v>
      </c>
      <c r="G9382" s="21" t="s">
        <v>17</v>
      </c>
      <c r="H9382" s="21" t="s">
        <v>45</v>
      </c>
      <c r="I9382" s="21" t="s">
        <v>87</v>
      </c>
      <c r="J9382" s="21">
        <v>3.08</v>
      </c>
      <c r="K9382" s="21" t="s">
        <v>20</v>
      </c>
      <c r="L9382">
        <f t="shared" si="171"/>
        <v>4</v>
      </c>
      <c r="M9382">
        <f>MATCH(H:H,价格表!$B$4:$B$35,0)</f>
        <v>9</v>
      </c>
      <c r="N9382" s="27">
        <f>IF(J9382&lt;=0.3,INDEX(价格表!$B$4:$I$31,M9382,2),IF(AND(J9382&gt;0.3,J9382&lt;=1),INDEX(价格表!$B$4:$I$31,M9382,3),IF(AND(J9382&gt;1,J9382&lt;=2.2),INDEX(价格表!$B$4:$I$31,M9382,4),IF(AND(J9382&gt;2.2,J9382&lt;=3.3),INDEX(价格表!$B$4:$I$31,M9382,5),IF(AND(J9382&gt;3.3,J9382&lt;=4),INDEX(价格表!$B$4:$I$31,M9382,6),IF(AND(J9382&gt;4,J9382&lt;=5.5),INDEX(价格表!$B$4:$I$31,M9382,7),IF(J9382&gt;5.5,2.6+INDEX(价格表!$B$4:$I$31,M9382,8)*L9382)))))))</f>
        <v>2.5</v>
      </c>
    </row>
    <row r="9383" spans="1:14">
      <c r="A9383" s="20">
        <v>4606244065272</v>
      </c>
      <c r="B9383" s="18" t="s">
        <v>16</v>
      </c>
      <c r="C9383" s="21">
        <v>20201223</v>
      </c>
      <c r="D9383" s="21">
        <v>610538201209</v>
      </c>
      <c r="E9383" s="21" t="s">
        <v>16</v>
      </c>
      <c r="F9383" s="21">
        <v>20210102</v>
      </c>
      <c r="G9383" s="21" t="s">
        <v>17</v>
      </c>
      <c r="H9383" s="21" t="s">
        <v>73</v>
      </c>
      <c r="I9383" s="21" t="s">
        <v>231</v>
      </c>
      <c r="J9383" s="21">
        <v>2.1</v>
      </c>
      <c r="K9383" s="21" t="s">
        <v>20</v>
      </c>
      <c r="L9383">
        <f t="shared" si="171"/>
        <v>3</v>
      </c>
      <c r="M9383">
        <f>MATCH(H:H,价格表!$B$4:$B$35,0)</f>
        <v>7</v>
      </c>
      <c r="N9383" s="27">
        <f>IF(J9383&lt;=0.3,INDEX(价格表!$B$4:$I$31,M9383,2),IF(AND(J9383&gt;0.3,J9383&lt;=1),INDEX(价格表!$B$4:$I$31,M9383,3),IF(AND(J9383&gt;1,J9383&lt;=2.2),INDEX(价格表!$B$4:$I$31,M9383,4),IF(AND(J9383&gt;2.2,J9383&lt;=3.3),INDEX(价格表!$B$4:$I$31,M9383,5),IF(AND(J9383&gt;3.3,J9383&lt;=4),INDEX(价格表!$B$4:$I$31,M9383,6),IF(AND(J9383&gt;4,J9383&lt;=5.5),INDEX(价格表!$B$4:$I$31,M9383,7),IF(J9383&gt;5.5,2.6+INDEX(价格表!$B$4:$I$31,M9383,8)*L9383)))))))</f>
        <v>2.15</v>
      </c>
    </row>
    <row r="9384" spans="1:14">
      <c r="A9384" s="20">
        <v>4606244065338</v>
      </c>
      <c r="B9384" s="18" t="s">
        <v>16</v>
      </c>
      <c r="C9384" s="21">
        <v>20201223</v>
      </c>
      <c r="D9384" s="21">
        <v>610538201209</v>
      </c>
      <c r="E9384" s="21" t="s">
        <v>16</v>
      </c>
      <c r="F9384" s="21">
        <v>20210102</v>
      </c>
      <c r="G9384" s="21" t="s">
        <v>17</v>
      </c>
      <c r="H9384" s="21" t="s">
        <v>43</v>
      </c>
      <c r="I9384" s="21" t="s">
        <v>108</v>
      </c>
      <c r="J9384" s="21">
        <v>2.08</v>
      </c>
      <c r="K9384" s="21" t="s">
        <v>20</v>
      </c>
      <c r="L9384">
        <f t="shared" si="171"/>
        <v>3</v>
      </c>
      <c r="M9384">
        <f>MATCH(H:H,价格表!$B$4:$B$35,0)</f>
        <v>10</v>
      </c>
      <c r="N9384" s="27">
        <f>IF(J9384&lt;=0.3,INDEX(价格表!$B$4:$I$31,M9384,2),IF(AND(J9384&gt;0.3,J9384&lt;=1),INDEX(价格表!$B$4:$I$31,M9384,3),IF(AND(J9384&gt;1,J9384&lt;=2.2),INDEX(价格表!$B$4:$I$31,M9384,4),IF(AND(J9384&gt;2.2,J9384&lt;=3.3),INDEX(价格表!$B$4:$I$31,M9384,5),IF(AND(J9384&gt;3.3,J9384&lt;=4),INDEX(价格表!$B$4:$I$31,M9384,6),IF(AND(J9384&gt;4,J9384&lt;=5.5),INDEX(价格表!$B$4:$I$31,M9384,7),IF(J9384&gt;5.5,2.6+INDEX(价格表!$B$4:$I$31,M9384,8)*L9384)))))))</f>
        <v>2.15</v>
      </c>
    </row>
    <row r="9385" spans="1:14">
      <c r="A9385" s="20">
        <v>4606244065448</v>
      </c>
      <c r="B9385" s="18" t="s">
        <v>16</v>
      </c>
      <c r="C9385" s="21">
        <v>20201223</v>
      </c>
      <c r="D9385" s="21">
        <v>610538201209</v>
      </c>
      <c r="E9385" s="21" t="s">
        <v>16</v>
      </c>
      <c r="F9385" s="21">
        <v>20210102</v>
      </c>
      <c r="G9385" s="21" t="s">
        <v>17</v>
      </c>
      <c r="H9385" s="21" t="s">
        <v>50</v>
      </c>
      <c r="I9385" s="21" t="s">
        <v>166</v>
      </c>
      <c r="J9385" s="21">
        <v>2.1</v>
      </c>
      <c r="K9385" s="21" t="s">
        <v>20</v>
      </c>
      <c r="L9385">
        <f t="shared" si="171"/>
        <v>3</v>
      </c>
      <c r="M9385">
        <f>MATCH(H:H,价格表!$B$4:$B$35,0)</f>
        <v>4</v>
      </c>
      <c r="N9385" s="27">
        <f>IF(J9385&lt;=0.3,INDEX(价格表!$B$4:$I$31,M9385,2),IF(AND(J9385&gt;0.3,J9385&lt;=1),INDEX(价格表!$B$4:$I$31,M9385,3),IF(AND(J9385&gt;1,J9385&lt;=2.2),INDEX(价格表!$B$4:$I$31,M9385,4),IF(AND(J9385&gt;2.2,J9385&lt;=3.3),INDEX(价格表!$B$4:$I$31,M9385,5),IF(AND(J9385&gt;3.3,J9385&lt;=4),INDEX(价格表!$B$4:$I$31,M9385,6),IF(AND(J9385&gt;4,J9385&lt;=5.5),INDEX(价格表!$B$4:$I$31,M9385,7),IF(J9385&gt;5.5,2.6+INDEX(价格表!$B$4:$I$31,M9385,8)*L9385)))))))</f>
        <v>2.15</v>
      </c>
    </row>
    <row r="9386" spans="1:14">
      <c r="A9386" s="20">
        <v>4606244065980</v>
      </c>
      <c r="B9386" s="18" t="s">
        <v>16</v>
      </c>
      <c r="C9386" s="21">
        <v>20201223</v>
      </c>
      <c r="D9386" s="21">
        <v>610538201209</v>
      </c>
      <c r="E9386" s="21" t="s">
        <v>16</v>
      </c>
      <c r="F9386" s="21">
        <v>20210102</v>
      </c>
      <c r="G9386" s="21" t="s">
        <v>17</v>
      </c>
      <c r="H9386" s="21" t="s">
        <v>73</v>
      </c>
      <c r="I9386" s="21" t="s">
        <v>80</v>
      </c>
      <c r="J9386" s="21">
        <v>1.99</v>
      </c>
      <c r="K9386" s="21" t="s">
        <v>20</v>
      </c>
      <c r="L9386">
        <f t="shared" si="171"/>
        <v>2</v>
      </c>
      <c r="M9386">
        <f>MATCH(H:H,价格表!$B$4:$B$35,0)</f>
        <v>7</v>
      </c>
      <c r="N9386" s="27">
        <f>IF(J9386&lt;=0.3,INDEX(价格表!$B$4:$I$31,M9386,2),IF(AND(J9386&gt;0.3,J9386&lt;=1),INDEX(价格表!$B$4:$I$31,M9386,3),IF(AND(J9386&gt;1,J9386&lt;=2.2),INDEX(价格表!$B$4:$I$31,M9386,4),IF(AND(J9386&gt;2.2,J9386&lt;=3.3),INDEX(价格表!$B$4:$I$31,M9386,5),IF(AND(J9386&gt;3.3,J9386&lt;=4),INDEX(价格表!$B$4:$I$31,M9386,6),IF(AND(J9386&gt;4,J9386&lt;=5.5),INDEX(价格表!$B$4:$I$31,M9386,7),IF(J9386&gt;5.5,2.6+INDEX(价格表!$B$4:$I$31,M9386,8)*L9386)))))))</f>
        <v>2.15</v>
      </c>
    </row>
    <row r="9387" spans="1:14">
      <c r="A9387" s="20">
        <v>4606244144284</v>
      </c>
      <c r="B9387" s="18" t="s">
        <v>16</v>
      </c>
      <c r="C9387" s="21">
        <v>20201223</v>
      </c>
      <c r="D9387" s="21">
        <v>610538201209</v>
      </c>
      <c r="E9387" s="21" t="s">
        <v>16</v>
      </c>
      <c r="F9387" s="21">
        <v>20210102</v>
      </c>
      <c r="G9387" s="21" t="s">
        <v>17</v>
      </c>
      <c r="H9387" s="21" t="s">
        <v>35</v>
      </c>
      <c r="I9387" s="21" t="s">
        <v>362</v>
      </c>
      <c r="J9387" s="21">
        <v>1.93</v>
      </c>
      <c r="K9387" s="21" t="s">
        <v>20</v>
      </c>
      <c r="L9387">
        <f t="shared" si="171"/>
        <v>2</v>
      </c>
      <c r="M9387">
        <f>MATCH(H:H,价格表!$B$4:$B$35,0)</f>
        <v>22</v>
      </c>
      <c r="N9387" s="27">
        <f>IF(J9387&lt;=0.3,INDEX(价格表!$B$4:$I$31,M9387,2),IF(AND(J9387&gt;0.3,J9387&lt;=1),INDEX(价格表!$B$4:$I$31,M9387,3),IF(AND(J9387&gt;1,J9387&lt;=2.2),INDEX(价格表!$B$4:$I$31,M9387,4),IF(AND(J9387&gt;2.2,J9387&lt;=3.3),INDEX(价格表!$B$4:$I$31,M9387,5),IF(AND(J9387&gt;3.3,J9387&lt;=4),INDEX(价格表!$B$4:$I$31,M9387,6),IF(AND(J9387&gt;4,J9387&lt;=5.5),INDEX(价格表!$B$4:$I$31,M9387,7),IF(J9387&gt;5.5,2.6+INDEX(价格表!$B$4:$I$31,M9387,8)*L9387)))))))</f>
        <v>2.15</v>
      </c>
    </row>
    <row r="9388" spans="1:14">
      <c r="A9388" s="20">
        <v>4606271441694</v>
      </c>
      <c r="B9388" s="18" t="s">
        <v>16</v>
      </c>
      <c r="C9388" s="21">
        <v>20201223</v>
      </c>
      <c r="D9388" s="21">
        <v>610538201209</v>
      </c>
      <c r="E9388" s="21" t="s">
        <v>16</v>
      </c>
      <c r="F9388" s="21">
        <v>20210102</v>
      </c>
      <c r="G9388" s="21" t="s">
        <v>17</v>
      </c>
      <c r="H9388" s="21" t="s">
        <v>39</v>
      </c>
      <c r="I9388" s="21" t="s">
        <v>40</v>
      </c>
      <c r="J9388" s="21">
        <v>1.26</v>
      </c>
      <c r="K9388" s="21" t="s">
        <v>20</v>
      </c>
      <c r="L9388">
        <f t="shared" si="171"/>
        <v>2</v>
      </c>
      <c r="M9388">
        <f>MATCH(H:H,价格表!$B$4:$B$35,0)</f>
        <v>23</v>
      </c>
      <c r="N9388" s="27">
        <f>IF(J9388&lt;=0.3,INDEX(价格表!$B$4:$I$31,M9388,2),IF(AND(J9388&gt;0.3,J9388&lt;=1),INDEX(价格表!$B$4:$I$31,M9388,3),IF(AND(J9388&gt;1,J9388&lt;=2.2),INDEX(价格表!$B$4:$I$31,M9388,4),IF(AND(J9388&gt;2.2,J9388&lt;=3.3),INDEX(价格表!$B$4:$I$31,M9388,5),IF(AND(J9388&gt;3.3,J9388&lt;=4),INDEX(价格表!$B$4:$I$31,M9388,6),IF(AND(J9388&gt;4,J9388&lt;=5.5),INDEX(价格表!$B$4:$I$31,M9388,7),IF(J9388&gt;5.5,2.6+INDEX(价格表!$B$4:$I$31,M9388,8)*L9388)))))))</f>
        <v>2.15</v>
      </c>
    </row>
    <row r="9389" spans="1:14">
      <c r="A9389" s="20">
        <v>4606271441709</v>
      </c>
      <c r="B9389" s="18" t="s">
        <v>16</v>
      </c>
      <c r="C9389" s="21">
        <v>20201223</v>
      </c>
      <c r="D9389" s="21">
        <v>610538201209</v>
      </c>
      <c r="E9389" s="21" t="s">
        <v>16</v>
      </c>
      <c r="F9389" s="21">
        <v>20210102</v>
      </c>
      <c r="G9389" s="21" t="s">
        <v>17</v>
      </c>
      <c r="H9389" s="21" t="s">
        <v>43</v>
      </c>
      <c r="I9389" s="21" t="s">
        <v>108</v>
      </c>
      <c r="J9389" s="21">
        <v>2.02</v>
      </c>
      <c r="K9389" s="21" t="s">
        <v>20</v>
      </c>
      <c r="L9389">
        <f t="shared" si="171"/>
        <v>3</v>
      </c>
      <c r="M9389">
        <f>MATCH(H:H,价格表!$B$4:$B$35,0)</f>
        <v>10</v>
      </c>
      <c r="N9389" s="27">
        <f>IF(J9389&lt;=0.3,INDEX(价格表!$B$4:$I$31,M9389,2),IF(AND(J9389&gt;0.3,J9389&lt;=1),INDEX(价格表!$B$4:$I$31,M9389,3),IF(AND(J9389&gt;1,J9389&lt;=2.2),INDEX(价格表!$B$4:$I$31,M9389,4),IF(AND(J9389&gt;2.2,J9389&lt;=3.3),INDEX(价格表!$B$4:$I$31,M9389,5),IF(AND(J9389&gt;3.3,J9389&lt;=4),INDEX(价格表!$B$4:$I$31,M9389,6),IF(AND(J9389&gt;4,J9389&lt;=5.5),INDEX(价格表!$B$4:$I$31,M9389,7),IF(J9389&gt;5.5,2.6+INDEX(价格表!$B$4:$I$31,M9389,8)*L9389)))))))</f>
        <v>2.15</v>
      </c>
    </row>
    <row r="9390" spans="1:14">
      <c r="A9390" s="20">
        <v>4606272052527</v>
      </c>
      <c r="B9390" s="18" t="s">
        <v>16</v>
      </c>
      <c r="C9390" s="21">
        <v>20201223</v>
      </c>
      <c r="D9390" s="21">
        <v>610538201209</v>
      </c>
      <c r="E9390" s="21" t="s">
        <v>16</v>
      </c>
      <c r="F9390" s="21">
        <v>20210102</v>
      </c>
      <c r="G9390" s="21" t="s">
        <v>17</v>
      </c>
      <c r="H9390" s="21" t="s">
        <v>73</v>
      </c>
      <c r="I9390" s="21" t="s">
        <v>74</v>
      </c>
      <c r="J9390" s="21">
        <v>2.19</v>
      </c>
      <c r="K9390" s="21" t="s">
        <v>20</v>
      </c>
      <c r="L9390">
        <f t="shared" si="171"/>
        <v>3</v>
      </c>
      <c r="M9390">
        <f>MATCH(H:H,价格表!$B$4:$B$35,0)</f>
        <v>7</v>
      </c>
      <c r="N9390" s="27">
        <f>IF(J9390&lt;=0.3,INDEX(价格表!$B$4:$I$31,M9390,2),IF(AND(J9390&gt;0.3,J9390&lt;=1),INDEX(价格表!$B$4:$I$31,M9390,3),IF(AND(J9390&gt;1,J9390&lt;=2.2),INDEX(价格表!$B$4:$I$31,M9390,4),IF(AND(J9390&gt;2.2,J9390&lt;=3.3),INDEX(价格表!$B$4:$I$31,M9390,5),IF(AND(J9390&gt;3.3,J9390&lt;=4),INDEX(价格表!$B$4:$I$31,M9390,6),IF(AND(J9390&gt;4,J9390&lt;=5.5),INDEX(价格表!$B$4:$I$31,M9390,7),IF(J9390&gt;5.5,2.6+INDEX(价格表!$B$4:$I$31,M9390,8)*L9390)))))))</f>
        <v>2.15</v>
      </c>
    </row>
    <row r="9391" spans="1:14">
      <c r="A9391" s="20">
        <v>4606272052622</v>
      </c>
      <c r="B9391" s="18" t="s">
        <v>16</v>
      </c>
      <c r="C9391" s="21">
        <v>20201223</v>
      </c>
      <c r="D9391" s="21">
        <v>610538201209</v>
      </c>
      <c r="E9391" s="21" t="s">
        <v>16</v>
      </c>
      <c r="F9391" s="21">
        <v>20210102</v>
      </c>
      <c r="G9391" s="21" t="s">
        <v>17</v>
      </c>
      <c r="H9391" s="21" t="s">
        <v>50</v>
      </c>
      <c r="I9391" s="21" t="s">
        <v>51</v>
      </c>
      <c r="J9391" s="21">
        <v>1.94</v>
      </c>
      <c r="K9391" s="21" t="s">
        <v>20</v>
      </c>
      <c r="L9391">
        <f t="shared" si="171"/>
        <v>2</v>
      </c>
      <c r="M9391">
        <f>MATCH(H:H,价格表!$B$4:$B$35,0)</f>
        <v>4</v>
      </c>
      <c r="N9391" s="27">
        <f>IF(J9391&lt;=0.3,INDEX(价格表!$B$4:$I$31,M9391,2),IF(AND(J9391&gt;0.3,J9391&lt;=1),INDEX(价格表!$B$4:$I$31,M9391,3),IF(AND(J9391&gt;1,J9391&lt;=2.2),INDEX(价格表!$B$4:$I$31,M9391,4),IF(AND(J9391&gt;2.2,J9391&lt;=3.3),INDEX(价格表!$B$4:$I$31,M9391,5),IF(AND(J9391&gt;3.3,J9391&lt;=4),INDEX(价格表!$B$4:$I$31,M9391,6),IF(AND(J9391&gt;4,J9391&lt;=5.5),INDEX(价格表!$B$4:$I$31,M9391,7),IF(J9391&gt;5.5,2.6+INDEX(价格表!$B$4:$I$31,M9391,8)*L9391)))))))</f>
        <v>2.15</v>
      </c>
    </row>
    <row r="9392" spans="1:14">
      <c r="A9392" s="20">
        <v>4606273101168</v>
      </c>
      <c r="B9392" s="18" t="s">
        <v>16</v>
      </c>
      <c r="C9392" s="21">
        <v>20201223</v>
      </c>
      <c r="D9392" s="21">
        <v>610538201209</v>
      </c>
      <c r="E9392" s="21" t="s">
        <v>16</v>
      </c>
      <c r="F9392" s="21">
        <v>20210102</v>
      </c>
      <c r="G9392" s="21" t="s">
        <v>17</v>
      </c>
      <c r="H9392" s="21" t="s">
        <v>54</v>
      </c>
      <c r="I9392" s="21" t="s">
        <v>273</v>
      </c>
      <c r="J9392" s="21">
        <v>2.74</v>
      </c>
      <c r="K9392" s="21" t="s">
        <v>20</v>
      </c>
      <c r="L9392">
        <f t="shared" si="171"/>
        <v>3</v>
      </c>
      <c r="M9392">
        <f>MATCH(H:H,价格表!$B$4:$B$35,0)</f>
        <v>14</v>
      </c>
      <c r="N9392" s="27">
        <f>IF(J9392&lt;=0.3,INDEX(价格表!$B$4:$I$31,M9392,2),IF(AND(J9392&gt;0.3,J9392&lt;=1),INDEX(价格表!$B$4:$I$31,M9392,3),IF(AND(J9392&gt;1,J9392&lt;=2.2),INDEX(价格表!$B$4:$I$31,M9392,4),IF(AND(J9392&gt;2.2,J9392&lt;=3.3),INDEX(价格表!$B$4:$I$31,M9392,5),IF(AND(J9392&gt;3.3,J9392&lt;=4),INDEX(价格表!$B$4:$I$31,M9392,6),IF(AND(J9392&gt;4,J9392&lt;=5.5),INDEX(价格表!$B$4:$I$31,M9392,7),IF(J9392&gt;5.5,2.6+INDEX(价格表!$B$4:$I$31,M9392,8)*L9392)))))))</f>
        <v>2.5</v>
      </c>
    </row>
    <row r="9393" spans="1:14">
      <c r="A9393" s="20">
        <v>4606273101631</v>
      </c>
      <c r="B9393" s="18" t="s">
        <v>16</v>
      </c>
      <c r="C9393" s="21">
        <v>20201223</v>
      </c>
      <c r="D9393" s="21">
        <v>610538201209</v>
      </c>
      <c r="E9393" s="21" t="s">
        <v>16</v>
      </c>
      <c r="F9393" s="21">
        <v>20210102</v>
      </c>
      <c r="G9393" s="21" t="s">
        <v>17</v>
      </c>
      <c r="H9393" s="21" t="s">
        <v>56</v>
      </c>
      <c r="I9393" s="21" t="s">
        <v>106</v>
      </c>
      <c r="J9393" s="21">
        <v>2.15</v>
      </c>
      <c r="K9393" s="21" t="s">
        <v>20</v>
      </c>
      <c r="L9393">
        <f t="shared" si="171"/>
        <v>3</v>
      </c>
      <c r="M9393">
        <f>MATCH(H:H,价格表!$B$4:$B$35,0)</f>
        <v>11</v>
      </c>
      <c r="N9393" s="27">
        <f>IF(J9393&lt;=0.3,INDEX(价格表!$B$4:$I$31,M9393,2),IF(AND(J9393&gt;0.3,J9393&lt;=1),INDEX(价格表!$B$4:$I$31,M9393,3),IF(AND(J9393&gt;1,J9393&lt;=2.2),INDEX(价格表!$B$4:$I$31,M9393,4),IF(AND(J9393&gt;2.2,J9393&lt;=3.3),INDEX(价格表!$B$4:$I$31,M9393,5),IF(AND(J9393&gt;3.3,J9393&lt;=4),INDEX(价格表!$B$4:$I$31,M9393,6),IF(AND(J9393&gt;4,J9393&lt;=5.5),INDEX(价格表!$B$4:$I$31,M9393,7),IF(J9393&gt;5.5,2.6+INDEX(价格表!$B$4:$I$31,M9393,8)*L9393)))))))</f>
        <v>2.15</v>
      </c>
    </row>
    <row r="9394" spans="1:14">
      <c r="A9394" s="20">
        <v>4606273101706</v>
      </c>
      <c r="B9394" s="18" t="s">
        <v>16</v>
      </c>
      <c r="C9394" s="21">
        <v>20201223</v>
      </c>
      <c r="D9394" s="21">
        <v>610538201209</v>
      </c>
      <c r="E9394" s="21" t="s">
        <v>16</v>
      </c>
      <c r="F9394" s="21">
        <v>20210102</v>
      </c>
      <c r="G9394" s="21" t="s">
        <v>17</v>
      </c>
      <c r="H9394" s="21" t="s">
        <v>45</v>
      </c>
      <c r="I9394" s="21" t="s">
        <v>172</v>
      </c>
      <c r="J9394" s="21">
        <v>1.27</v>
      </c>
      <c r="K9394" s="21" t="s">
        <v>20</v>
      </c>
      <c r="L9394">
        <f t="shared" si="171"/>
        <v>2</v>
      </c>
      <c r="M9394">
        <f>MATCH(H:H,价格表!$B$4:$B$35,0)</f>
        <v>9</v>
      </c>
      <c r="N9394" s="27">
        <f>IF(J9394&lt;=0.3,INDEX(价格表!$B$4:$I$31,M9394,2),IF(AND(J9394&gt;0.3,J9394&lt;=1),INDEX(价格表!$B$4:$I$31,M9394,3),IF(AND(J9394&gt;1,J9394&lt;=2.2),INDEX(价格表!$B$4:$I$31,M9394,4),IF(AND(J9394&gt;2.2,J9394&lt;=3.3),INDEX(价格表!$B$4:$I$31,M9394,5),IF(AND(J9394&gt;3.3,J9394&lt;=4),INDEX(价格表!$B$4:$I$31,M9394,6),IF(AND(J9394&gt;4,J9394&lt;=5.5),INDEX(价格表!$B$4:$I$31,M9394,7),IF(J9394&gt;5.5,2.6+INDEX(价格表!$B$4:$I$31,M9394,8)*L9394)))))))</f>
        <v>2.15</v>
      </c>
    </row>
    <row r="9395" spans="1:14">
      <c r="A9395" s="20">
        <v>4606273101720</v>
      </c>
      <c r="B9395" s="18" t="s">
        <v>16</v>
      </c>
      <c r="C9395" s="21">
        <v>20201223</v>
      </c>
      <c r="D9395" s="21">
        <v>610538201209</v>
      </c>
      <c r="E9395" s="21" t="s">
        <v>16</v>
      </c>
      <c r="F9395" s="21">
        <v>20210102</v>
      </c>
      <c r="G9395" s="21" t="s">
        <v>17</v>
      </c>
      <c r="H9395" s="21" t="s">
        <v>56</v>
      </c>
      <c r="I9395" s="21" t="s">
        <v>136</v>
      </c>
      <c r="J9395" s="21">
        <v>2.15</v>
      </c>
      <c r="K9395" s="21" t="s">
        <v>20</v>
      </c>
      <c r="L9395">
        <f t="shared" si="171"/>
        <v>3</v>
      </c>
      <c r="M9395">
        <f>MATCH(H:H,价格表!$B$4:$B$35,0)</f>
        <v>11</v>
      </c>
      <c r="N9395" s="27">
        <f>IF(J9395&lt;=0.3,INDEX(价格表!$B$4:$I$31,M9395,2),IF(AND(J9395&gt;0.3,J9395&lt;=1),INDEX(价格表!$B$4:$I$31,M9395,3),IF(AND(J9395&gt;1,J9395&lt;=2.2),INDEX(价格表!$B$4:$I$31,M9395,4),IF(AND(J9395&gt;2.2,J9395&lt;=3.3),INDEX(价格表!$B$4:$I$31,M9395,5),IF(AND(J9395&gt;3.3,J9395&lt;=4),INDEX(价格表!$B$4:$I$31,M9395,6),IF(AND(J9395&gt;4,J9395&lt;=5.5),INDEX(价格表!$B$4:$I$31,M9395,7),IF(J9395&gt;5.5,2.6+INDEX(价格表!$B$4:$I$31,M9395,8)*L9395)))))))</f>
        <v>2.15</v>
      </c>
    </row>
    <row r="9396" spans="1:14">
      <c r="A9396" s="20">
        <v>4606273102010</v>
      </c>
      <c r="B9396" s="18" t="s">
        <v>16</v>
      </c>
      <c r="C9396" s="21">
        <v>20201223</v>
      </c>
      <c r="D9396" s="21">
        <v>610538201209</v>
      </c>
      <c r="E9396" s="21" t="s">
        <v>16</v>
      </c>
      <c r="F9396" s="21">
        <v>20210102</v>
      </c>
      <c r="G9396" s="21" t="s">
        <v>17</v>
      </c>
      <c r="H9396" s="21" t="s">
        <v>45</v>
      </c>
      <c r="I9396" s="21" t="s">
        <v>48</v>
      </c>
      <c r="J9396" s="21">
        <v>2.19</v>
      </c>
      <c r="K9396" s="21" t="s">
        <v>20</v>
      </c>
      <c r="L9396">
        <f t="shared" si="171"/>
        <v>3</v>
      </c>
      <c r="M9396">
        <f>MATCH(H:H,价格表!$B$4:$B$35,0)</f>
        <v>9</v>
      </c>
      <c r="N9396" s="27">
        <f>IF(J9396&lt;=0.3,INDEX(价格表!$B$4:$I$31,M9396,2),IF(AND(J9396&gt;0.3,J9396&lt;=1),INDEX(价格表!$B$4:$I$31,M9396,3),IF(AND(J9396&gt;1,J9396&lt;=2.2),INDEX(价格表!$B$4:$I$31,M9396,4),IF(AND(J9396&gt;2.2,J9396&lt;=3.3),INDEX(价格表!$B$4:$I$31,M9396,5),IF(AND(J9396&gt;3.3,J9396&lt;=4),INDEX(价格表!$B$4:$I$31,M9396,6),IF(AND(J9396&gt;4,J9396&lt;=5.5),INDEX(价格表!$B$4:$I$31,M9396,7),IF(J9396&gt;5.5,2.6+INDEX(价格表!$B$4:$I$31,M9396,8)*L9396)))))))</f>
        <v>2.15</v>
      </c>
    </row>
    <row r="9397" spans="1:14">
      <c r="A9397" s="20">
        <v>4606273102069</v>
      </c>
      <c r="B9397" s="18" t="s">
        <v>16</v>
      </c>
      <c r="C9397" s="21">
        <v>20201223</v>
      </c>
      <c r="D9397" s="21">
        <v>610538201209</v>
      </c>
      <c r="E9397" s="21" t="s">
        <v>16</v>
      </c>
      <c r="F9397" s="21">
        <v>20210102</v>
      </c>
      <c r="G9397" s="21" t="s">
        <v>17</v>
      </c>
      <c r="H9397" s="21" t="s">
        <v>21</v>
      </c>
      <c r="I9397" s="21" t="s">
        <v>163</v>
      </c>
      <c r="J9397" s="21">
        <v>2.1</v>
      </c>
      <c r="K9397" s="21" t="s">
        <v>20</v>
      </c>
      <c r="L9397">
        <f t="shared" si="171"/>
        <v>3</v>
      </c>
      <c r="M9397">
        <f>MATCH(H:H,价格表!$B$4:$B$35,0)</f>
        <v>20</v>
      </c>
      <c r="N9397" s="27">
        <f>IF(J9397&lt;=0.3,INDEX(价格表!$B$4:$I$31,M9397,2),IF(AND(J9397&gt;0.3,J9397&lt;=1),INDEX(价格表!$B$4:$I$31,M9397,3),IF(AND(J9397&gt;1,J9397&lt;=2.2),INDEX(价格表!$B$4:$I$31,M9397,4),IF(AND(J9397&gt;2.2,J9397&lt;=3.3),INDEX(价格表!$B$4:$I$31,M9397,5),IF(AND(J9397&gt;3.3,J9397&lt;=4),INDEX(价格表!$B$4:$I$31,M9397,6),IF(AND(J9397&gt;4,J9397&lt;=5.5),INDEX(价格表!$B$4:$I$31,M9397,7),IF(J9397&gt;5.5,2.6+INDEX(价格表!$B$4:$I$31,M9397,8)*L9397)))))))</f>
        <v>2.15</v>
      </c>
    </row>
    <row r="9398" spans="1:14">
      <c r="A9398" s="20">
        <v>4606273102178</v>
      </c>
      <c r="B9398" s="18" t="s">
        <v>16</v>
      </c>
      <c r="C9398" s="21">
        <v>20201223</v>
      </c>
      <c r="D9398" s="21">
        <v>610538201209</v>
      </c>
      <c r="E9398" s="21" t="s">
        <v>16</v>
      </c>
      <c r="F9398" s="21">
        <v>20210102</v>
      </c>
      <c r="G9398" s="21" t="s">
        <v>17</v>
      </c>
      <c r="H9398" s="21" t="s">
        <v>73</v>
      </c>
      <c r="I9398" s="21" t="s">
        <v>93</v>
      </c>
      <c r="J9398" s="21">
        <v>2.2</v>
      </c>
      <c r="K9398" s="21" t="s">
        <v>20</v>
      </c>
      <c r="L9398">
        <f t="shared" si="171"/>
        <v>3</v>
      </c>
      <c r="M9398">
        <f>MATCH(H:H,价格表!$B$4:$B$35,0)</f>
        <v>7</v>
      </c>
      <c r="N9398" s="27">
        <f>IF(J9398&lt;=0.3,INDEX(价格表!$B$4:$I$31,M9398,2),IF(AND(J9398&gt;0.3,J9398&lt;=1),INDEX(价格表!$B$4:$I$31,M9398,3),IF(AND(J9398&gt;1,J9398&lt;=2.2),INDEX(价格表!$B$4:$I$31,M9398,4),IF(AND(J9398&gt;2.2,J9398&lt;=3.3),INDEX(价格表!$B$4:$I$31,M9398,5),IF(AND(J9398&gt;3.3,J9398&lt;=4),INDEX(价格表!$B$4:$I$31,M9398,6),IF(AND(J9398&gt;4,J9398&lt;=5.5),INDEX(价格表!$B$4:$I$31,M9398,7),IF(J9398&gt;5.5,2.6+INDEX(价格表!$B$4:$I$31,M9398,8)*L9398)))))))</f>
        <v>2.15</v>
      </c>
    </row>
    <row r="9399" spans="1:14">
      <c r="A9399" s="20">
        <v>4606273102279</v>
      </c>
      <c r="B9399" s="18" t="s">
        <v>16</v>
      </c>
      <c r="C9399" s="21">
        <v>20201223</v>
      </c>
      <c r="D9399" s="21">
        <v>610538201209</v>
      </c>
      <c r="E9399" s="21" t="s">
        <v>16</v>
      </c>
      <c r="F9399" s="21">
        <v>20210102</v>
      </c>
      <c r="G9399" s="21" t="s">
        <v>17</v>
      </c>
      <c r="H9399" s="21" t="s">
        <v>75</v>
      </c>
      <c r="I9399" s="21" t="s">
        <v>238</v>
      </c>
      <c r="J9399" s="21">
        <v>2.2</v>
      </c>
      <c r="K9399" s="21" t="s">
        <v>20</v>
      </c>
      <c r="L9399">
        <f t="shared" si="171"/>
        <v>3</v>
      </c>
      <c r="M9399">
        <f>MATCH(H:H,价格表!$B$4:$B$35,0)</f>
        <v>24</v>
      </c>
      <c r="N9399" s="27">
        <f>IF(J9399&lt;=0.3,INDEX(价格表!$B$4:$I$31,M9399,2),IF(AND(J9399&gt;0.3,J9399&lt;=1),INDEX(价格表!$B$4:$I$31,M9399,3),IF(AND(J9399&gt;1,J9399&lt;=2.2),INDEX(价格表!$B$4:$I$31,M9399,4),IF(AND(J9399&gt;2.2,J9399&lt;=3.3),INDEX(价格表!$B$4:$I$31,M9399,5),IF(AND(J9399&gt;3.3,J9399&lt;=4),INDEX(价格表!$B$4:$I$31,M9399,6),IF(AND(J9399&gt;4,J9399&lt;=5.5),INDEX(价格表!$B$4:$I$31,M9399,7),IF(J9399&gt;5.5,2.6+INDEX(价格表!$B$4:$I$31,M9399,8)*L9399)))))))</f>
        <v>2.15</v>
      </c>
    </row>
    <row r="9400" spans="1:14">
      <c r="A9400" s="20">
        <v>4311244887721</v>
      </c>
      <c r="B9400" s="18" t="s">
        <v>16</v>
      </c>
      <c r="C9400" s="21">
        <v>20201223</v>
      </c>
      <c r="D9400" s="21">
        <v>610538201209</v>
      </c>
      <c r="E9400" s="21" t="s">
        <v>16</v>
      </c>
      <c r="F9400" s="21">
        <v>20210102</v>
      </c>
      <c r="G9400" s="21" t="s">
        <v>17</v>
      </c>
      <c r="H9400" s="21" t="s">
        <v>50</v>
      </c>
      <c r="I9400" s="21" t="s">
        <v>166</v>
      </c>
      <c r="J9400" s="21">
        <v>3.56</v>
      </c>
      <c r="K9400" s="21" t="s">
        <v>20</v>
      </c>
      <c r="L9400">
        <f t="shared" si="171"/>
        <v>4</v>
      </c>
      <c r="M9400">
        <f>MATCH(H:H,价格表!$B$4:$B$35,0)</f>
        <v>4</v>
      </c>
      <c r="N9400" s="27">
        <f>IF(J9400&lt;=0.3,INDEX(价格表!$B$4:$I$31,M9400,2),IF(AND(J9400&gt;0.3,J9400&lt;=1),INDEX(价格表!$B$4:$I$31,M9400,3),IF(AND(J9400&gt;1,J9400&lt;=2.2),INDEX(价格表!$B$4:$I$31,M9400,4),IF(AND(J9400&gt;2.2,J9400&lt;=3.3),INDEX(价格表!$B$4:$I$31,M9400,5),IF(AND(J9400&gt;3.3,J9400&lt;=4),INDEX(价格表!$B$4:$I$31,M9400,6),IF(AND(J9400&gt;4,J9400&lt;=5.5),INDEX(价格表!$B$4:$I$31,M9400,7),IF(J9400&gt;5.5,2.6+INDEX(价格表!$B$4:$I$31,M9400,8)*L9400)))))))</f>
        <v>3.7</v>
      </c>
    </row>
    <row r="9401" spans="1:14">
      <c r="A9401" s="20">
        <v>4606244061923</v>
      </c>
      <c r="B9401" s="18" t="s">
        <v>16</v>
      </c>
      <c r="C9401" s="21">
        <v>20201223</v>
      </c>
      <c r="D9401" s="21">
        <v>610538201209</v>
      </c>
      <c r="E9401" s="21" t="s">
        <v>16</v>
      </c>
      <c r="F9401" s="21">
        <v>20210102</v>
      </c>
      <c r="G9401" s="21" t="s">
        <v>17</v>
      </c>
      <c r="H9401" s="21" t="s">
        <v>73</v>
      </c>
      <c r="I9401" s="21" t="s">
        <v>215</v>
      </c>
      <c r="J9401" s="21">
        <v>3.86</v>
      </c>
      <c r="K9401" s="21" t="s">
        <v>20</v>
      </c>
      <c r="L9401">
        <f t="shared" si="171"/>
        <v>4</v>
      </c>
      <c r="M9401">
        <f>MATCH(H:H,价格表!$B$4:$B$35,0)</f>
        <v>7</v>
      </c>
      <c r="N9401" s="27">
        <f>IF(J9401&lt;=0.3,INDEX(价格表!$B$4:$I$31,M9401,2),IF(AND(J9401&gt;0.3,J9401&lt;=1),INDEX(价格表!$B$4:$I$31,M9401,3),IF(AND(J9401&gt;1,J9401&lt;=2.2),INDEX(价格表!$B$4:$I$31,M9401,4),IF(AND(J9401&gt;2.2,J9401&lt;=3.3),INDEX(价格表!$B$4:$I$31,M9401,5),IF(AND(J9401&gt;3.3,J9401&lt;=4),INDEX(价格表!$B$4:$I$31,M9401,6),IF(AND(J9401&gt;4,J9401&lt;=5.5),INDEX(价格表!$B$4:$I$31,M9401,7),IF(J9401&gt;5.5,2.6+INDEX(价格表!$B$4:$I$31,M9401,8)*L9401)))))))</f>
        <v>3.7</v>
      </c>
    </row>
    <row r="9402" spans="1:14">
      <c r="A9402" s="20">
        <v>4606244062455</v>
      </c>
      <c r="B9402" s="18" t="s">
        <v>16</v>
      </c>
      <c r="C9402" s="21">
        <v>20201223</v>
      </c>
      <c r="D9402" s="21">
        <v>610538201209</v>
      </c>
      <c r="E9402" s="21" t="s">
        <v>16</v>
      </c>
      <c r="F9402" s="21">
        <v>20210102</v>
      </c>
      <c r="G9402" s="21" t="s">
        <v>17</v>
      </c>
      <c r="H9402" s="21" t="s">
        <v>88</v>
      </c>
      <c r="I9402" s="21" t="s">
        <v>101</v>
      </c>
      <c r="J9402" s="21">
        <v>4.12</v>
      </c>
      <c r="K9402" s="21" t="s">
        <v>20</v>
      </c>
      <c r="L9402">
        <f t="shared" si="171"/>
        <v>5</v>
      </c>
      <c r="M9402">
        <f>MATCH(H:H,价格表!$B$4:$B$35,0)</f>
        <v>19</v>
      </c>
      <c r="N9402" s="27">
        <f>IF(J9402&lt;=0.3,INDEX(价格表!$B$4:$I$31,M9402,2),IF(AND(J9402&gt;0.3,J9402&lt;=1),INDEX(价格表!$B$4:$I$31,M9402,3),IF(AND(J9402&gt;1,J9402&lt;=2.2),INDEX(价格表!$B$4:$I$31,M9402,4),IF(AND(J9402&gt;2.2,J9402&lt;=3.3),INDEX(价格表!$B$4:$I$31,M9402,5),IF(AND(J9402&gt;3.3,J9402&lt;=4),INDEX(价格表!$B$4:$I$31,M9402,6),IF(AND(J9402&gt;4,J9402&lt;=5.5),INDEX(价格表!$B$4:$I$31,M9402,7),IF(J9402&gt;5.5,2.6+INDEX(价格表!$B$4:$I$31,M9402,8)*L9402)))))))</f>
        <v>3.8</v>
      </c>
    </row>
    <row r="9403" spans="1:14">
      <c r="A9403" s="20">
        <v>4606244062834</v>
      </c>
      <c r="B9403" s="18" t="s">
        <v>16</v>
      </c>
      <c r="C9403" s="21">
        <v>20201223</v>
      </c>
      <c r="D9403" s="21">
        <v>610538201209</v>
      </c>
      <c r="E9403" s="21" t="s">
        <v>16</v>
      </c>
      <c r="F9403" s="21">
        <v>20210102</v>
      </c>
      <c r="G9403" s="21" t="s">
        <v>17</v>
      </c>
      <c r="H9403" s="21" t="s">
        <v>23</v>
      </c>
      <c r="I9403" s="21" t="s">
        <v>99</v>
      </c>
      <c r="J9403" s="21">
        <v>3.41</v>
      </c>
      <c r="K9403" s="21" t="s">
        <v>20</v>
      </c>
      <c r="L9403">
        <f t="shared" si="171"/>
        <v>4</v>
      </c>
      <c r="M9403">
        <f>MATCH(H:H,价格表!$B$4:$B$35,0)</f>
        <v>15</v>
      </c>
      <c r="N9403" s="27">
        <f>IF(J9403&lt;=0.3,INDEX(价格表!$B$4:$I$31,M9403,2),IF(AND(J9403&gt;0.3,J9403&lt;=1),INDEX(价格表!$B$4:$I$31,M9403,3),IF(AND(J9403&gt;1,J9403&lt;=2.2),INDEX(价格表!$B$4:$I$31,M9403,4),IF(AND(J9403&gt;2.2,J9403&lt;=3.3),INDEX(价格表!$B$4:$I$31,M9403,5),IF(AND(J9403&gt;3.3,J9403&lt;=4),INDEX(价格表!$B$4:$I$31,M9403,6),IF(AND(J9403&gt;4,J9403&lt;=5.5),INDEX(价格表!$B$4:$I$31,M9403,7),IF(J9403&gt;5.5,2.6+INDEX(价格表!$B$4:$I$31,M9403,8)*L9403)))))))</f>
        <v>3.7</v>
      </c>
    </row>
    <row r="9404" spans="1:14">
      <c r="A9404" s="20">
        <v>4606244063366</v>
      </c>
      <c r="B9404" s="18" t="s">
        <v>16</v>
      </c>
      <c r="C9404" s="21">
        <v>20201223</v>
      </c>
      <c r="D9404" s="21">
        <v>610538201209</v>
      </c>
      <c r="E9404" s="21" t="s">
        <v>16</v>
      </c>
      <c r="F9404" s="21">
        <v>20210102</v>
      </c>
      <c r="G9404" s="21" t="s">
        <v>17</v>
      </c>
      <c r="H9404" s="21" t="s">
        <v>50</v>
      </c>
      <c r="I9404" s="21" t="s">
        <v>77</v>
      </c>
      <c r="J9404" s="21">
        <v>5</v>
      </c>
      <c r="K9404" s="21" t="s">
        <v>20</v>
      </c>
      <c r="L9404">
        <f t="shared" si="171"/>
        <v>5</v>
      </c>
      <c r="M9404">
        <f>MATCH(H:H,价格表!$B$4:$B$35,0)</f>
        <v>4</v>
      </c>
      <c r="N9404" s="27">
        <f>IF(J9404&lt;=0.3,INDEX(价格表!$B$4:$I$31,M9404,2),IF(AND(J9404&gt;0.3,J9404&lt;=1),INDEX(价格表!$B$4:$I$31,M9404,3),IF(AND(J9404&gt;1,J9404&lt;=2.2),INDEX(价格表!$B$4:$I$31,M9404,4),IF(AND(J9404&gt;2.2,J9404&lt;=3.3),INDEX(价格表!$B$4:$I$31,M9404,5),IF(AND(J9404&gt;3.3,J9404&lt;=4),INDEX(价格表!$B$4:$I$31,M9404,6),IF(AND(J9404&gt;4,J9404&lt;=5.5),INDEX(价格表!$B$4:$I$31,M9404,7),IF(J9404&gt;5.5,2.6+INDEX(价格表!$B$4:$I$31,M9404,8)*L9404)))))))</f>
        <v>3.8</v>
      </c>
    </row>
    <row r="9405" spans="1:14">
      <c r="A9405" s="20">
        <v>4606244063654</v>
      </c>
      <c r="B9405" s="18" t="s">
        <v>16</v>
      </c>
      <c r="C9405" s="21">
        <v>20201223</v>
      </c>
      <c r="D9405" s="21">
        <v>610538201209</v>
      </c>
      <c r="E9405" s="21" t="s">
        <v>16</v>
      </c>
      <c r="F9405" s="21">
        <v>20210102</v>
      </c>
      <c r="G9405" s="21" t="s">
        <v>17</v>
      </c>
      <c r="H9405" s="21" t="s">
        <v>27</v>
      </c>
      <c r="I9405" s="21" t="s">
        <v>211</v>
      </c>
      <c r="J9405" s="21">
        <v>3.95</v>
      </c>
      <c r="K9405" s="21" t="s">
        <v>20</v>
      </c>
      <c r="L9405">
        <f t="shared" si="171"/>
        <v>4</v>
      </c>
      <c r="M9405">
        <f>MATCH(H:H,价格表!$B$4:$B$35,0)</f>
        <v>3</v>
      </c>
      <c r="N9405" s="27">
        <f>IF(J9405&lt;=0.3,INDEX(价格表!$B$4:$I$31,M9405,2),IF(AND(J9405&gt;0.3,J9405&lt;=1),INDEX(价格表!$B$4:$I$31,M9405,3),IF(AND(J9405&gt;1,J9405&lt;=2.2),INDEX(价格表!$B$4:$I$31,M9405,4),IF(AND(J9405&gt;2.2,J9405&lt;=3.3),INDEX(价格表!$B$4:$I$31,M9405,5),IF(AND(J9405&gt;3.3,J9405&lt;=4),INDEX(价格表!$B$4:$I$31,M9405,6),IF(AND(J9405&gt;4,J9405&lt;=5.5),INDEX(价格表!$B$4:$I$31,M9405,7),IF(J9405&gt;5.5,2.6+INDEX(价格表!$B$4:$I$31,M9405,8)*L9405)))))))</f>
        <v>3.7</v>
      </c>
    </row>
    <row r="9406" spans="1:14">
      <c r="A9406" s="20">
        <v>4606244065295</v>
      </c>
      <c r="B9406" s="18" t="s">
        <v>16</v>
      </c>
      <c r="C9406" s="21">
        <v>20201223</v>
      </c>
      <c r="D9406" s="21">
        <v>610538201209</v>
      </c>
      <c r="E9406" s="21" t="s">
        <v>16</v>
      </c>
      <c r="F9406" s="21">
        <v>20210102</v>
      </c>
      <c r="G9406" s="21" t="s">
        <v>17</v>
      </c>
      <c r="H9406" s="21" t="s">
        <v>88</v>
      </c>
      <c r="I9406" s="21" t="s">
        <v>101</v>
      </c>
      <c r="J9406" s="21">
        <v>3.79</v>
      </c>
      <c r="K9406" s="21" t="s">
        <v>20</v>
      </c>
      <c r="L9406">
        <f t="shared" si="171"/>
        <v>4</v>
      </c>
      <c r="M9406">
        <f>MATCH(H:H,价格表!$B$4:$B$35,0)</f>
        <v>19</v>
      </c>
      <c r="N9406" s="27">
        <f>IF(J9406&lt;=0.3,INDEX(价格表!$B$4:$I$31,M9406,2),IF(AND(J9406&gt;0.3,J9406&lt;=1),INDEX(价格表!$B$4:$I$31,M9406,3),IF(AND(J9406&gt;1,J9406&lt;=2.2),INDEX(价格表!$B$4:$I$31,M9406,4),IF(AND(J9406&gt;2.2,J9406&lt;=3.3),INDEX(价格表!$B$4:$I$31,M9406,5),IF(AND(J9406&gt;3.3,J9406&lt;=4),INDEX(价格表!$B$4:$I$31,M9406,6),IF(AND(J9406&gt;4,J9406&lt;=5.5),INDEX(价格表!$B$4:$I$31,M9406,7),IF(J9406&gt;5.5,2.6+INDEX(价格表!$B$4:$I$31,M9406,8)*L9406)))))))</f>
        <v>3.7</v>
      </c>
    </row>
    <row r="9407" spans="1:14">
      <c r="A9407" s="20">
        <v>4606244146899</v>
      </c>
      <c r="B9407" s="18" t="s">
        <v>16</v>
      </c>
      <c r="C9407" s="21">
        <v>20201223</v>
      </c>
      <c r="D9407" s="21">
        <v>610538201209</v>
      </c>
      <c r="E9407" s="21" t="s">
        <v>16</v>
      </c>
      <c r="F9407" s="21">
        <v>20210102</v>
      </c>
      <c r="G9407" s="21" t="s">
        <v>17</v>
      </c>
      <c r="H9407" s="21" t="s">
        <v>23</v>
      </c>
      <c r="I9407" s="21" t="s">
        <v>190</v>
      </c>
      <c r="J9407" s="21">
        <v>3.62</v>
      </c>
      <c r="K9407" s="21" t="s">
        <v>20</v>
      </c>
      <c r="L9407">
        <f t="shared" si="171"/>
        <v>4</v>
      </c>
      <c r="M9407">
        <f>MATCH(H:H,价格表!$B$4:$B$35,0)</f>
        <v>15</v>
      </c>
      <c r="N9407" s="27">
        <f>IF(J9407&lt;=0.3,INDEX(价格表!$B$4:$I$31,M9407,2),IF(AND(J9407&gt;0.3,J9407&lt;=1),INDEX(价格表!$B$4:$I$31,M9407,3),IF(AND(J9407&gt;1,J9407&lt;=2.2),INDEX(价格表!$B$4:$I$31,M9407,4),IF(AND(J9407&gt;2.2,J9407&lt;=3.3),INDEX(价格表!$B$4:$I$31,M9407,5),IF(AND(J9407&gt;3.3,J9407&lt;=4),INDEX(价格表!$B$4:$I$31,M9407,6),IF(AND(J9407&gt;4,J9407&lt;=5.5),INDEX(价格表!$B$4:$I$31,M9407,7),IF(J9407&gt;5.5,2.6+INDEX(价格表!$B$4:$I$31,M9407,8)*L9407)))))))</f>
        <v>3.7</v>
      </c>
    </row>
    <row r="9408" spans="1:14">
      <c r="A9408" s="20">
        <v>4606273101749</v>
      </c>
      <c r="B9408" s="18" t="s">
        <v>16</v>
      </c>
      <c r="C9408" s="21">
        <v>20201223</v>
      </c>
      <c r="D9408" s="21">
        <v>610538201209</v>
      </c>
      <c r="E9408" s="21" t="s">
        <v>16</v>
      </c>
      <c r="F9408" s="21">
        <v>20210102</v>
      </c>
      <c r="G9408" s="21" t="s">
        <v>17</v>
      </c>
      <c r="H9408" s="21" t="s">
        <v>294</v>
      </c>
      <c r="I9408" s="21" t="s">
        <v>295</v>
      </c>
      <c r="J9408" s="21">
        <v>4.06</v>
      </c>
      <c r="K9408" s="21" t="s">
        <v>20</v>
      </c>
      <c r="L9408">
        <f t="shared" si="171"/>
        <v>5</v>
      </c>
      <c r="M9408">
        <f>MATCH(H:H,价格表!$B$4:$B$35,0)</f>
        <v>18</v>
      </c>
      <c r="N9408" s="27">
        <f>IF(J9408&lt;=0.3,INDEX(价格表!$B$4:$I$31,M9408,2),IF(AND(J9408&gt;0.3,J9408&lt;=1),INDEX(价格表!$B$4:$I$31,M9408,3),IF(AND(J9408&gt;1,J9408&lt;=2.2),INDEX(价格表!$B$4:$I$31,M9408,4),IF(AND(J9408&gt;2.2,J9408&lt;=3.3),INDEX(价格表!$B$4:$I$31,M9408,5),IF(AND(J9408&gt;3.3,J9408&lt;=4),INDEX(价格表!$B$4:$I$31,M9408,6),IF(AND(J9408&gt;4,J9408&lt;=5.5),INDEX(价格表!$B$4:$I$31,M9408,7),IF(J9408&gt;5.5,2.6+INDEX(价格表!$B$4:$I$31,M9408,8)*L9408)))))))</f>
        <v>5.6</v>
      </c>
    </row>
    <row r="9409" spans="1:14">
      <c r="A9409" s="20">
        <v>4311224971545</v>
      </c>
      <c r="B9409" s="18" t="s">
        <v>16</v>
      </c>
      <c r="C9409" s="21">
        <v>20201223</v>
      </c>
      <c r="D9409" s="21">
        <v>610538201209</v>
      </c>
      <c r="E9409" s="21" t="s">
        <v>16</v>
      </c>
      <c r="F9409" s="21">
        <v>20210102</v>
      </c>
      <c r="G9409" s="21" t="s">
        <v>17</v>
      </c>
      <c r="H9409" s="21" t="s">
        <v>294</v>
      </c>
      <c r="I9409" s="21" t="s">
        <v>295</v>
      </c>
      <c r="J9409" s="21">
        <v>1.5</v>
      </c>
      <c r="K9409" s="21" t="s">
        <v>20</v>
      </c>
      <c r="L9409">
        <f t="shared" si="171"/>
        <v>2</v>
      </c>
      <c r="M9409">
        <f>MATCH(H:H,价格表!$B$4:$B$35,0)</f>
        <v>18</v>
      </c>
      <c r="N9409" s="27">
        <f>IF(J9409&lt;=0.3,INDEX(价格表!$B$4:$I$31,M9409,2),IF(AND(J9409&gt;0.3,J9409&lt;=1),INDEX(价格表!$B$4:$I$31,M9409,3),IF(AND(J9409&gt;1,J9409&lt;=2.2),INDEX(价格表!$B$4:$I$31,M9409,4),IF(AND(J9409&gt;2.2,J9409&lt;=3.3),INDEX(价格表!$B$4:$I$31,M9409,5),IF(AND(J9409&gt;3.3,J9409&lt;=4),INDEX(价格表!$B$4:$I$31,M9409,6),IF(AND(J9409&gt;4,J9409&lt;=5.5),INDEX(价格表!$B$4:$I$31,M9409,7),IF(J9409&gt;5.5,2.6+INDEX(价格表!$B$4:$I$31,M9409,8)*L9409)))))))</f>
        <v>3.25</v>
      </c>
    </row>
    <row r="9410" spans="1:14">
      <c r="A9410" s="20">
        <v>4311227573051</v>
      </c>
      <c r="B9410" s="18" t="s">
        <v>16</v>
      </c>
      <c r="C9410" s="21">
        <v>20201223</v>
      </c>
      <c r="D9410" s="21">
        <v>610538201209</v>
      </c>
      <c r="E9410" s="21" t="s">
        <v>16</v>
      </c>
      <c r="F9410" s="21">
        <v>20210102</v>
      </c>
      <c r="G9410" s="21" t="s">
        <v>17</v>
      </c>
      <c r="H9410" s="21" t="s">
        <v>305</v>
      </c>
      <c r="I9410" s="21" t="s">
        <v>306</v>
      </c>
      <c r="J9410" s="21">
        <v>1.49</v>
      </c>
      <c r="K9410" s="21" t="s">
        <v>20</v>
      </c>
      <c r="L9410">
        <f t="shared" si="171"/>
        <v>2</v>
      </c>
      <c r="M9410">
        <f>MATCH(H:H,价格表!$B$4:$B$35,0)</f>
        <v>26</v>
      </c>
      <c r="N9410" s="27">
        <f>IF(J9410&lt;=0.3,INDEX(价格表!$B$4:$I$31,M9410,2),IF(AND(J9410&gt;0.3,J9410&lt;=1),INDEX(价格表!$B$4:$I$31,M9410,3),IF(AND(J9410&gt;1,J9410&lt;=2.2),INDEX(价格表!$B$4:$I$31,M9410,4),IF(AND(J9410&gt;2.2,J9410&lt;=3.3),INDEX(价格表!$B$4:$I$31,M9410,5),IF(AND(J9410&gt;3.3,J9410&lt;=4),INDEX(价格表!$B$4:$I$31,M9410,6),IF(AND(J9410&gt;4,J9410&lt;=5.5),INDEX(价格表!$B$4:$I$31,M9410,7),IF(J9410&gt;5.5,2.6+INDEX(价格表!$B$4:$I$31,M9410,8)*L9410)))))))</f>
        <v>2.15</v>
      </c>
    </row>
    <row r="9411" spans="1:14">
      <c r="A9411" s="20">
        <v>4311227618507</v>
      </c>
      <c r="B9411" s="18" t="s">
        <v>16</v>
      </c>
      <c r="C9411" s="21">
        <v>20201223</v>
      </c>
      <c r="D9411" s="21">
        <v>610538201209</v>
      </c>
      <c r="E9411" s="21" t="s">
        <v>16</v>
      </c>
      <c r="F9411" s="21">
        <v>20210102</v>
      </c>
      <c r="G9411" s="21" t="s">
        <v>17</v>
      </c>
      <c r="H9411" s="21" t="s">
        <v>298</v>
      </c>
      <c r="I9411" s="21" t="s">
        <v>299</v>
      </c>
      <c r="J9411" s="21">
        <v>1.76</v>
      </c>
      <c r="K9411" s="21" t="s">
        <v>20</v>
      </c>
      <c r="L9411">
        <f t="shared" si="171"/>
        <v>2</v>
      </c>
      <c r="M9411">
        <f>MATCH(H:H,价格表!$B$4:$B$35,0)</f>
        <v>29</v>
      </c>
      <c r="N9411" s="27">
        <f>L9411*5+3</f>
        <v>13</v>
      </c>
    </row>
    <row r="9412" spans="1:14">
      <c r="A9412" s="20">
        <v>4311237365338</v>
      </c>
      <c r="B9412" s="18" t="s">
        <v>16</v>
      </c>
      <c r="C9412" s="21">
        <v>20201223</v>
      </c>
      <c r="D9412" s="21">
        <v>610538201209</v>
      </c>
      <c r="E9412" s="21" t="s">
        <v>16</v>
      </c>
      <c r="F9412" s="21">
        <v>20210102</v>
      </c>
      <c r="G9412" s="21" t="s">
        <v>17</v>
      </c>
      <c r="H9412" s="21" t="s">
        <v>294</v>
      </c>
      <c r="I9412" s="21" t="s">
        <v>295</v>
      </c>
      <c r="J9412" s="21">
        <v>1.49</v>
      </c>
      <c r="K9412" s="21" t="s">
        <v>20</v>
      </c>
      <c r="L9412">
        <f t="shared" ref="L9412:L9475" si="172">ROUNDUP(J9412,0)</f>
        <v>2</v>
      </c>
      <c r="M9412">
        <f>MATCH(H:H,价格表!$B$4:$B$35,0)</f>
        <v>18</v>
      </c>
      <c r="N9412" s="27">
        <f>IF(J9412&lt;=0.3,INDEX(价格表!$B$4:$I$31,M9412,2),IF(AND(J9412&gt;0.3,J9412&lt;=1),INDEX(价格表!$B$4:$I$31,M9412,3),IF(AND(J9412&gt;1,J9412&lt;=2.2),INDEX(价格表!$B$4:$I$31,M9412,4),IF(AND(J9412&gt;2.2,J9412&lt;=3.3),INDEX(价格表!$B$4:$I$31,M9412,5),IF(AND(J9412&gt;3.3,J9412&lt;=4),INDEX(价格表!$B$4:$I$31,M9412,6),IF(AND(J9412&gt;4,J9412&lt;=5.5),INDEX(价格表!$B$4:$I$31,M9412,7),IF(J9412&gt;5.5,2.6+INDEX(价格表!$B$4:$I$31,M9412,8)*L9412)))))))</f>
        <v>3.25</v>
      </c>
    </row>
    <row r="9413" spans="1:14">
      <c r="A9413" s="20">
        <v>4311238724038</v>
      </c>
      <c r="B9413" s="18" t="s">
        <v>16</v>
      </c>
      <c r="C9413" s="21">
        <v>20201223</v>
      </c>
      <c r="D9413" s="21">
        <v>610538201209</v>
      </c>
      <c r="E9413" s="21" t="s">
        <v>16</v>
      </c>
      <c r="F9413" s="21">
        <v>20210102</v>
      </c>
      <c r="G9413" s="21" t="s">
        <v>17</v>
      </c>
      <c r="H9413" s="21" t="s">
        <v>294</v>
      </c>
      <c r="I9413" s="21" t="s">
        <v>295</v>
      </c>
      <c r="J9413" s="21">
        <v>2.82</v>
      </c>
      <c r="K9413" s="21" t="s">
        <v>20</v>
      </c>
      <c r="L9413">
        <f t="shared" si="172"/>
        <v>3</v>
      </c>
      <c r="M9413">
        <f>MATCH(H:H,价格表!$B$4:$B$35,0)</f>
        <v>18</v>
      </c>
      <c r="N9413" s="27">
        <f>IF(J9413&lt;=0.3,INDEX(价格表!$B$4:$I$31,M9413,2),IF(AND(J9413&gt;0.3,J9413&lt;=1),INDEX(价格表!$B$4:$I$31,M9413,3),IF(AND(J9413&gt;1,J9413&lt;=2.2),INDEX(价格表!$B$4:$I$31,M9413,4),IF(AND(J9413&gt;2.2,J9413&lt;=3.3),INDEX(价格表!$B$4:$I$31,M9413,5),IF(AND(J9413&gt;3.3,J9413&lt;=4),INDEX(价格表!$B$4:$I$31,M9413,6),IF(AND(J9413&gt;4,J9413&lt;=5.5),INDEX(价格表!$B$4:$I$31,M9413,7),IF(J9413&gt;5.5,2.6+INDEX(价格表!$B$4:$I$31,M9413,8)*L9413)))))))</f>
        <v>3.6</v>
      </c>
    </row>
    <row r="9414" spans="1:14">
      <c r="A9414" s="20">
        <v>4311238724081</v>
      </c>
      <c r="B9414" s="18" t="s">
        <v>16</v>
      </c>
      <c r="C9414" s="21">
        <v>20201223</v>
      </c>
      <c r="D9414" s="21">
        <v>610538201209</v>
      </c>
      <c r="E9414" s="21" t="s">
        <v>16</v>
      </c>
      <c r="F9414" s="21">
        <v>20210102</v>
      </c>
      <c r="G9414" s="21" t="s">
        <v>17</v>
      </c>
      <c r="H9414" s="21" t="s">
        <v>302</v>
      </c>
      <c r="I9414" s="21" t="s">
        <v>303</v>
      </c>
      <c r="J9414" s="21">
        <v>2.38</v>
      </c>
      <c r="K9414" s="21" t="s">
        <v>20</v>
      </c>
      <c r="L9414">
        <f t="shared" si="172"/>
        <v>3</v>
      </c>
      <c r="M9414">
        <f>MATCH(H:H,价格表!$B$4:$B$35,0)</f>
        <v>6</v>
      </c>
      <c r="N9414" s="27">
        <f>IF(J9414&lt;=0.3,INDEX(价格表!$B$4:$I$31,M9414,2),IF(AND(J9414&gt;0.3,J9414&lt;=1),INDEX(价格表!$B$4:$I$31,M9414,3),IF(AND(J9414&gt;1,J9414&lt;=2.2),INDEX(价格表!$B$4:$I$31,M9414,4),IF(AND(J9414&gt;2.2,J9414&lt;=3.3),INDEX(价格表!$B$4:$I$31,M9414,5),IF(AND(J9414&gt;3.3,J9414&lt;=4),INDEX(价格表!$B$4:$I$31,M9414,6),IF(AND(J9414&gt;4,J9414&lt;=5.5),INDEX(价格表!$B$4:$I$31,M9414,7),IF(J9414&gt;5.5,2.6+INDEX(价格表!$B$4:$I$31,M9414,8)*L9414)))))))</f>
        <v>3.3</v>
      </c>
    </row>
    <row r="9415" spans="1:14">
      <c r="A9415" s="20">
        <v>4311238737777</v>
      </c>
      <c r="B9415" s="18" t="s">
        <v>16</v>
      </c>
      <c r="C9415" s="21">
        <v>20201223</v>
      </c>
      <c r="D9415" s="21">
        <v>610538201209</v>
      </c>
      <c r="E9415" s="21" t="s">
        <v>16</v>
      </c>
      <c r="F9415" s="21">
        <v>20210102</v>
      </c>
      <c r="G9415" s="21" t="s">
        <v>17</v>
      </c>
      <c r="H9415" s="21" t="s">
        <v>298</v>
      </c>
      <c r="I9415" s="21" t="s">
        <v>301</v>
      </c>
      <c r="J9415" s="21">
        <v>1.75</v>
      </c>
      <c r="K9415" s="21" t="s">
        <v>20</v>
      </c>
      <c r="L9415">
        <f t="shared" si="172"/>
        <v>2</v>
      </c>
      <c r="M9415">
        <f>MATCH(H:H,价格表!$B$4:$B$35,0)</f>
        <v>29</v>
      </c>
      <c r="N9415" s="27">
        <f>L9415*8+3</f>
        <v>19</v>
      </c>
    </row>
    <row r="9416" spans="1:14">
      <c r="A9416" s="20">
        <v>4311238756473</v>
      </c>
      <c r="B9416" s="18" t="s">
        <v>16</v>
      </c>
      <c r="C9416" s="21">
        <v>20201223</v>
      </c>
      <c r="D9416" s="21">
        <v>610538201209</v>
      </c>
      <c r="E9416" s="21" t="s">
        <v>16</v>
      </c>
      <c r="F9416" s="21">
        <v>20210102</v>
      </c>
      <c r="G9416" s="21" t="s">
        <v>17</v>
      </c>
      <c r="H9416" s="21" t="s">
        <v>302</v>
      </c>
      <c r="I9416" s="21" t="s">
        <v>303</v>
      </c>
      <c r="J9416" s="21">
        <v>2.48</v>
      </c>
      <c r="K9416" s="21" t="s">
        <v>20</v>
      </c>
      <c r="L9416">
        <f t="shared" si="172"/>
        <v>3</v>
      </c>
      <c r="M9416">
        <f>MATCH(H:H,价格表!$B$4:$B$35,0)</f>
        <v>6</v>
      </c>
      <c r="N9416" s="27">
        <f>IF(J9416&lt;=0.3,INDEX(价格表!$B$4:$I$31,M9416,2),IF(AND(J9416&gt;0.3,J9416&lt;=1),INDEX(价格表!$B$4:$I$31,M9416,3),IF(AND(J9416&gt;1,J9416&lt;=2.2),INDEX(价格表!$B$4:$I$31,M9416,4),IF(AND(J9416&gt;2.2,J9416&lt;=3.3),INDEX(价格表!$B$4:$I$31,M9416,5),IF(AND(J9416&gt;3.3,J9416&lt;=4),INDEX(价格表!$B$4:$I$31,M9416,6),IF(AND(J9416&gt;4,J9416&lt;=5.5),INDEX(价格表!$B$4:$I$31,M9416,7),IF(J9416&gt;5.5,2.6+INDEX(价格表!$B$4:$I$31,M9416,8)*L9416)))))))</f>
        <v>3.3</v>
      </c>
    </row>
    <row r="9417" spans="1:14">
      <c r="A9417" s="20">
        <v>4311238756476</v>
      </c>
      <c r="B9417" s="18" t="s">
        <v>16</v>
      </c>
      <c r="C9417" s="21">
        <v>20201223</v>
      </c>
      <c r="D9417" s="21">
        <v>610538201209</v>
      </c>
      <c r="E9417" s="21" t="s">
        <v>16</v>
      </c>
      <c r="F9417" s="21">
        <v>20210102</v>
      </c>
      <c r="G9417" s="21" t="s">
        <v>17</v>
      </c>
      <c r="H9417" s="21" t="s">
        <v>294</v>
      </c>
      <c r="I9417" s="21" t="s">
        <v>295</v>
      </c>
      <c r="J9417" s="21">
        <v>2.84</v>
      </c>
      <c r="K9417" s="21" t="s">
        <v>20</v>
      </c>
      <c r="L9417">
        <f t="shared" si="172"/>
        <v>3</v>
      </c>
      <c r="M9417">
        <f>MATCH(H:H,价格表!$B$4:$B$35,0)</f>
        <v>18</v>
      </c>
      <c r="N9417" s="27">
        <f>IF(J9417&lt;=0.3,INDEX(价格表!$B$4:$I$31,M9417,2),IF(AND(J9417&gt;0.3,J9417&lt;=1),INDEX(价格表!$B$4:$I$31,M9417,3),IF(AND(J9417&gt;1,J9417&lt;=2.2),INDEX(价格表!$B$4:$I$31,M9417,4),IF(AND(J9417&gt;2.2,J9417&lt;=3.3),INDEX(价格表!$B$4:$I$31,M9417,5),IF(AND(J9417&gt;3.3,J9417&lt;=4),INDEX(价格表!$B$4:$I$31,M9417,6),IF(AND(J9417&gt;4,J9417&lt;=5.5),INDEX(价格表!$B$4:$I$31,M9417,7),IF(J9417&gt;5.5,2.6+INDEX(价格表!$B$4:$I$31,M9417,8)*L9417)))))))</f>
        <v>3.6</v>
      </c>
    </row>
    <row r="9418" spans="1:14">
      <c r="A9418" s="20">
        <v>4311238756477</v>
      </c>
      <c r="B9418" s="18" t="s">
        <v>16</v>
      </c>
      <c r="C9418" s="21">
        <v>20201223</v>
      </c>
      <c r="D9418" s="21">
        <v>610538201209</v>
      </c>
      <c r="E9418" s="21" t="s">
        <v>16</v>
      </c>
      <c r="F9418" s="21">
        <v>20210102</v>
      </c>
      <c r="G9418" s="21" t="s">
        <v>17</v>
      </c>
      <c r="H9418" s="21" t="s">
        <v>294</v>
      </c>
      <c r="I9418" s="21" t="s">
        <v>295</v>
      </c>
      <c r="J9418" s="21">
        <v>2.38</v>
      </c>
      <c r="K9418" s="21" t="s">
        <v>20</v>
      </c>
      <c r="L9418">
        <f t="shared" si="172"/>
        <v>3</v>
      </c>
      <c r="M9418">
        <f>MATCH(H:H,价格表!$B$4:$B$35,0)</f>
        <v>18</v>
      </c>
      <c r="N9418" s="27">
        <f>IF(J9418&lt;=0.3,INDEX(价格表!$B$4:$I$31,M9418,2),IF(AND(J9418&gt;0.3,J9418&lt;=1),INDEX(价格表!$B$4:$I$31,M9418,3),IF(AND(J9418&gt;1,J9418&lt;=2.2),INDEX(价格表!$B$4:$I$31,M9418,4),IF(AND(J9418&gt;2.2,J9418&lt;=3.3),INDEX(价格表!$B$4:$I$31,M9418,5),IF(AND(J9418&gt;3.3,J9418&lt;=4),INDEX(价格表!$B$4:$I$31,M9418,6),IF(AND(J9418&gt;4,J9418&lt;=5.5),INDEX(价格表!$B$4:$I$31,M9418,7),IF(J9418&gt;5.5,2.6+INDEX(价格表!$B$4:$I$31,M9418,8)*L9418)))))))</f>
        <v>3.6</v>
      </c>
    </row>
    <row r="9419" spans="1:14">
      <c r="A9419" s="20">
        <v>4311238756478</v>
      </c>
      <c r="B9419" s="18" t="s">
        <v>16</v>
      </c>
      <c r="C9419" s="21">
        <v>20201223</v>
      </c>
      <c r="D9419" s="21">
        <v>610538201209</v>
      </c>
      <c r="E9419" s="21" t="s">
        <v>16</v>
      </c>
      <c r="F9419" s="21">
        <v>20210102</v>
      </c>
      <c r="G9419" s="21" t="s">
        <v>17</v>
      </c>
      <c r="H9419" s="21" t="s">
        <v>305</v>
      </c>
      <c r="I9419" s="21" t="s">
        <v>316</v>
      </c>
      <c r="J9419" s="21">
        <v>1.54</v>
      </c>
      <c r="K9419" s="21" t="s">
        <v>20</v>
      </c>
      <c r="L9419">
        <f t="shared" si="172"/>
        <v>2</v>
      </c>
      <c r="M9419">
        <f>MATCH(H:H,价格表!$B$4:$B$35,0)</f>
        <v>26</v>
      </c>
      <c r="N9419" s="27">
        <f>IF(J9419&lt;=0.3,INDEX(价格表!$B$4:$I$31,M9419,2),IF(AND(J9419&gt;0.3,J9419&lt;=1),INDEX(价格表!$B$4:$I$31,M9419,3),IF(AND(J9419&gt;1,J9419&lt;=2.2),INDEX(价格表!$B$4:$I$31,M9419,4),IF(AND(J9419&gt;2.2,J9419&lt;=3.3),INDEX(价格表!$B$4:$I$31,M9419,5),IF(AND(J9419&gt;3.3,J9419&lt;=4),INDEX(价格表!$B$4:$I$31,M9419,6),IF(AND(J9419&gt;4,J9419&lt;=5.5),INDEX(价格表!$B$4:$I$31,M9419,7),IF(J9419&gt;5.5,2.6+INDEX(价格表!$B$4:$I$31,M9419,8)*L9419)))))))</f>
        <v>2.15</v>
      </c>
    </row>
    <row r="9420" spans="1:14">
      <c r="A9420" s="20">
        <v>4311238756479</v>
      </c>
      <c r="B9420" s="18" t="s">
        <v>16</v>
      </c>
      <c r="C9420" s="21">
        <v>20201223</v>
      </c>
      <c r="D9420" s="21">
        <v>610538201209</v>
      </c>
      <c r="E9420" s="21" t="s">
        <v>16</v>
      </c>
      <c r="F9420" s="21">
        <v>20210102</v>
      </c>
      <c r="G9420" s="21" t="s">
        <v>17</v>
      </c>
      <c r="H9420" s="21" t="s">
        <v>294</v>
      </c>
      <c r="I9420" s="21" t="s">
        <v>295</v>
      </c>
      <c r="J9420" s="21">
        <v>1.49</v>
      </c>
      <c r="K9420" s="21" t="s">
        <v>20</v>
      </c>
      <c r="L9420">
        <f t="shared" si="172"/>
        <v>2</v>
      </c>
      <c r="M9420">
        <f>MATCH(H:H,价格表!$B$4:$B$35,0)</f>
        <v>18</v>
      </c>
      <c r="N9420" s="27">
        <f>IF(J9420&lt;=0.3,INDEX(价格表!$B$4:$I$31,M9420,2),IF(AND(J9420&gt;0.3,J9420&lt;=1),INDEX(价格表!$B$4:$I$31,M9420,3),IF(AND(J9420&gt;1,J9420&lt;=2.2),INDEX(价格表!$B$4:$I$31,M9420,4),IF(AND(J9420&gt;2.2,J9420&lt;=3.3),INDEX(价格表!$B$4:$I$31,M9420,5),IF(AND(J9420&gt;3.3,J9420&lt;=4),INDEX(价格表!$B$4:$I$31,M9420,6),IF(AND(J9420&gt;4,J9420&lt;=5.5),INDEX(价格表!$B$4:$I$31,M9420,7),IF(J9420&gt;5.5,2.6+INDEX(价格表!$B$4:$I$31,M9420,8)*L9420)))))))</f>
        <v>3.25</v>
      </c>
    </row>
    <row r="9421" spans="1:14">
      <c r="A9421" s="20">
        <v>4311238763832</v>
      </c>
      <c r="B9421" s="18" t="s">
        <v>16</v>
      </c>
      <c r="C9421" s="21">
        <v>20201223</v>
      </c>
      <c r="D9421" s="21">
        <v>610538201209</v>
      </c>
      <c r="E9421" s="21" t="s">
        <v>16</v>
      </c>
      <c r="F9421" s="21">
        <v>20210102</v>
      </c>
      <c r="G9421" s="21" t="s">
        <v>17</v>
      </c>
      <c r="H9421" s="21" t="s">
        <v>294</v>
      </c>
      <c r="I9421" s="21" t="s">
        <v>295</v>
      </c>
      <c r="J9421" s="21">
        <v>1.56</v>
      </c>
      <c r="K9421" s="21" t="s">
        <v>20</v>
      </c>
      <c r="L9421">
        <f t="shared" si="172"/>
        <v>2</v>
      </c>
      <c r="M9421">
        <f>MATCH(H:H,价格表!$B$4:$B$35,0)</f>
        <v>18</v>
      </c>
      <c r="N9421" s="27">
        <f>IF(J9421&lt;=0.3,INDEX(价格表!$B$4:$I$31,M9421,2),IF(AND(J9421&gt;0.3,J9421&lt;=1),INDEX(价格表!$B$4:$I$31,M9421,3),IF(AND(J9421&gt;1,J9421&lt;=2.2),INDEX(价格表!$B$4:$I$31,M9421,4),IF(AND(J9421&gt;2.2,J9421&lt;=3.3),INDEX(价格表!$B$4:$I$31,M9421,5),IF(AND(J9421&gt;3.3,J9421&lt;=4),INDEX(价格表!$B$4:$I$31,M9421,6),IF(AND(J9421&gt;4,J9421&lt;=5.5),INDEX(价格表!$B$4:$I$31,M9421,7),IF(J9421&gt;5.5,2.6+INDEX(价格表!$B$4:$I$31,M9421,8)*L9421)))))))</f>
        <v>3.25</v>
      </c>
    </row>
    <row r="9422" spans="1:14">
      <c r="A9422" s="20">
        <v>4311238767973</v>
      </c>
      <c r="B9422" s="18" t="s">
        <v>16</v>
      </c>
      <c r="C9422" s="21">
        <v>20201223</v>
      </c>
      <c r="D9422" s="21">
        <v>610538201209</v>
      </c>
      <c r="E9422" s="21" t="s">
        <v>16</v>
      </c>
      <c r="F9422" s="21">
        <v>20210102</v>
      </c>
      <c r="G9422" s="21" t="s">
        <v>17</v>
      </c>
      <c r="H9422" s="21" t="s">
        <v>296</v>
      </c>
      <c r="I9422" s="21" t="s">
        <v>297</v>
      </c>
      <c r="J9422" s="21">
        <v>1.52</v>
      </c>
      <c r="K9422" s="21" t="s">
        <v>20</v>
      </c>
      <c r="L9422">
        <f t="shared" si="172"/>
        <v>2</v>
      </c>
      <c r="M9422">
        <f>MATCH(H:H,价格表!$B$4:$B$35,0)</f>
        <v>8</v>
      </c>
      <c r="N9422" s="27">
        <f>IF(J9422&lt;=0.3,INDEX(价格表!$B$4:$I$31,M9422,2),IF(AND(J9422&gt;0.3,J9422&lt;=1),INDEX(价格表!$B$4:$I$31,M9422,3),IF(AND(J9422&gt;1,J9422&lt;=2.2),INDEX(价格表!$B$4:$I$31,M9422,4),IF(AND(J9422&gt;2.2,J9422&lt;=3.3),INDEX(价格表!$B$4:$I$31,M9422,5),IF(AND(J9422&gt;3.3,J9422&lt;=4),INDEX(价格表!$B$4:$I$31,M9422,6),IF(AND(J9422&gt;4,J9422&lt;=5.5),INDEX(价格表!$B$4:$I$31,M9422,7),IF(J9422&gt;5.5,2.6+INDEX(价格表!$B$4:$I$31,M9422,8)*L9422)))))))</f>
        <v>2.95</v>
      </c>
    </row>
    <row r="9423" spans="1:14">
      <c r="A9423" s="20">
        <v>4311238767975</v>
      </c>
      <c r="B9423" s="18" t="s">
        <v>16</v>
      </c>
      <c r="C9423" s="21">
        <v>20201223</v>
      </c>
      <c r="D9423" s="21">
        <v>610538201209</v>
      </c>
      <c r="E9423" s="21" t="s">
        <v>16</v>
      </c>
      <c r="F9423" s="21">
        <v>20210102</v>
      </c>
      <c r="G9423" s="21" t="s">
        <v>17</v>
      </c>
      <c r="H9423" s="21" t="s">
        <v>296</v>
      </c>
      <c r="I9423" s="21" t="s">
        <v>297</v>
      </c>
      <c r="J9423" s="21">
        <v>1.49</v>
      </c>
      <c r="K9423" s="21" t="s">
        <v>20</v>
      </c>
      <c r="L9423">
        <f t="shared" si="172"/>
        <v>2</v>
      </c>
      <c r="M9423">
        <f>MATCH(H:H,价格表!$B$4:$B$35,0)</f>
        <v>8</v>
      </c>
      <c r="N9423" s="27">
        <f>IF(J9423&lt;=0.3,INDEX(价格表!$B$4:$I$31,M9423,2),IF(AND(J9423&gt;0.3,J9423&lt;=1),INDEX(价格表!$B$4:$I$31,M9423,3),IF(AND(J9423&gt;1,J9423&lt;=2.2),INDEX(价格表!$B$4:$I$31,M9423,4),IF(AND(J9423&gt;2.2,J9423&lt;=3.3),INDEX(价格表!$B$4:$I$31,M9423,5),IF(AND(J9423&gt;3.3,J9423&lt;=4),INDEX(价格表!$B$4:$I$31,M9423,6),IF(AND(J9423&gt;4,J9423&lt;=5.5),INDEX(价格表!$B$4:$I$31,M9423,7),IF(J9423&gt;5.5,2.6+INDEX(价格表!$B$4:$I$31,M9423,8)*L9423)))))))</f>
        <v>2.95</v>
      </c>
    </row>
    <row r="9424" spans="1:14">
      <c r="A9424" s="20">
        <v>4311238767989</v>
      </c>
      <c r="B9424" s="18" t="s">
        <v>16</v>
      </c>
      <c r="C9424" s="21">
        <v>20201223</v>
      </c>
      <c r="D9424" s="21">
        <v>610538201209</v>
      </c>
      <c r="E9424" s="21" t="s">
        <v>16</v>
      </c>
      <c r="F9424" s="21">
        <v>20210102</v>
      </c>
      <c r="G9424" s="21" t="s">
        <v>17</v>
      </c>
      <c r="H9424" s="21" t="s">
        <v>305</v>
      </c>
      <c r="I9424" s="21" t="s">
        <v>317</v>
      </c>
      <c r="J9424" s="21">
        <v>1.5</v>
      </c>
      <c r="K9424" s="21" t="s">
        <v>20</v>
      </c>
      <c r="L9424">
        <f t="shared" si="172"/>
        <v>2</v>
      </c>
      <c r="M9424">
        <f>MATCH(H:H,价格表!$B$4:$B$35,0)</f>
        <v>26</v>
      </c>
      <c r="N9424" s="27">
        <f>IF(J9424&lt;=0.3,INDEX(价格表!$B$4:$I$31,M9424,2),IF(AND(J9424&gt;0.3,J9424&lt;=1),INDEX(价格表!$B$4:$I$31,M9424,3),IF(AND(J9424&gt;1,J9424&lt;=2.2),INDEX(价格表!$B$4:$I$31,M9424,4),IF(AND(J9424&gt;2.2,J9424&lt;=3.3),INDEX(价格表!$B$4:$I$31,M9424,5),IF(AND(J9424&gt;3.3,J9424&lt;=4),INDEX(价格表!$B$4:$I$31,M9424,6),IF(AND(J9424&gt;4,J9424&lt;=5.5),INDEX(价格表!$B$4:$I$31,M9424,7),IF(J9424&gt;5.5,2.6+INDEX(价格表!$B$4:$I$31,M9424,8)*L9424)))))))</f>
        <v>2.15</v>
      </c>
    </row>
    <row r="9425" spans="1:14">
      <c r="A9425" s="20">
        <v>4311238767990</v>
      </c>
      <c r="B9425" s="18" t="s">
        <v>16</v>
      </c>
      <c r="C9425" s="21">
        <v>20201223</v>
      </c>
      <c r="D9425" s="21">
        <v>610538201209</v>
      </c>
      <c r="E9425" s="21" t="s">
        <v>16</v>
      </c>
      <c r="F9425" s="21">
        <v>20210102</v>
      </c>
      <c r="G9425" s="21" t="s">
        <v>17</v>
      </c>
      <c r="H9425" s="21" t="s">
        <v>302</v>
      </c>
      <c r="I9425" s="21" t="s">
        <v>303</v>
      </c>
      <c r="J9425" s="21">
        <v>1.48</v>
      </c>
      <c r="K9425" s="21" t="s">
        <v>20</v>
      </c>
      <c r="L9425">
        <f t="shared" si="172"/>
        <v>2</v>
      </c>
      <c r="M9425">
        <f>MATCH(H:H,价格表!$B$4:$B$35,0)</f>
        <v>6</v>
      </c>
      <c r="N9425" s="27">
        <f>IF(J9425&lt;=0.3,INDEX(价格表!$B$4:$I$31,M9425,2),IF(AND(J9425&gt;0.3,J9425&lt;=1),INDEX(价格表!$B$4:$I$31,M9425,3),IF(AND(J9425&gt;1,J9425&lt;=2.2),INDEX(价格表!$B$4:$I$31,M9425,4),IF(AND(J9425&gt;2.2,J9425&lt;=3.3),INDEX(价格表!$B$4:$I$31,M9425,5),IF(AND(J9425&gt;3.3,J9425&lt;=4),INDEX(价格表!$B$4:$I$31,M9425,6),IF(AND(J9425&gt;4,J9425&lt;=5.5),INDEX(价格表!$B$4:$I$31,M9425,7),IF(J9425&gt;5.5,2.6+INDEX(价格表!$B$4:$I$31,M9425,8)*L9425)))))))</f>
        <v>2.95</v>
      </c>
    </row>
    <row r="9426" spans="1:14">
      <c r="A9426" s="20">
        <v>4311238767991</v>
      </c>
      <c r="B9426" s="18" t="s">
        <v>16</v>
      </c>
      <c r="C9426" s="21">
        <v>20201223</v>
      </c>
      <c r="D9426" s="21">
        <v>610538201209</v>
      </c>
      <c r="E9426" s="21" t="s">
        <v>16</v>
      </c>
      <c r="F9426" s="21">
        <v>20210102</v>
      </c>
      <c r="G9426" s="21" t="s">
        <v>17</v>
      </c>
      <c r="H9426" s="21" t="s">
        <v>294</v>
      </c>
      <c r="I9426" s="21" t="s">
        <v>295</v>
      </c>
      <c r="J9426" s="21">
        <v>1.49</v>
      </c>
      <c r="K9426" s="21" t="s">
        <v>20</v>
      </c>
      <c r="L9426">
        <f t="shared" si="172"/>
        <v>2</v>
      </c>
      <c r="M9426">
        <f>MATCH(H:H,价格表!$B$4:$B$35,0)</f>
        <v>18</v>
      </c>
      <c r="N9426" s="27">
        <f>IF(J9426&lt;=0.3,INDEX(价格表!$B$4:$I$31,M9426,2),IF(AND(J9426&gt;0.3,J9426&lt;=1),INDEX(价格表!$B$4:$I$31,M9426,3),IF(AND(J9426&gt;1,J9426&lt;=2.2),INDEX(价格表!$B$4:$I$31,M9426,4),IF(AND(J9426&gt;2.2,J9426&lt;=3.3),INDEX(价格表!$B$4:$I$31,M9426,5),IF(AND(J9426&gt;3.3,J9426&lt;=4),INDEX(价格表!$B$4:$I$31,M9426,6),IF(AND(J9426&gt;4,J9426&lt;=5.5),INDEX(价格表!$B$4:$I$31,M9426,7),IF(J9426&gt;5.5,2.6+INDEX(价格表!$B$4:$I$31,M9426,8)*L9426)))))))</f>
        <v>3.25</v>
      </c>
    </row>
    <row r="9427" spans="1:14">
      <c r="A9427" s="20">
        <v>4311238931098</v>
      </c>
      <c r="B9427" s="18" t="s">
        <v>16</v>
      </c>
      <c r="C9427" s="21">
        <v>20201223</v>
      </c>
      <c r="D9427" s="21">
        <v>610538201209</v>
      </c>
      <c r="E9427" s="21" t="s">
        <v>16</v>
      </c>
      <c r="F9427" s="21">
        <v>20210102</v>
      </c>
      <c r="G9427" s="21" t="s">
        <v>17</v>
      </c>
      <c r="H9427" s="21" t="s">
        <v>298</v>
      </c>
      <c r="I9427" s="21" t="s">
        <v>299</v>
      </c>
      <c r="J9427" s="21">
        <v>1.58</v>
      </c>
      <c r="K9427" s="21" t="s">
        <v>20</v>
      </c>
      <c r="L9427">
        <f t="shared" si="172"/>
        <v>2</v>
      </c>
      <c r="M9427">
        <f>MATCH(H:H,价格表!$B$4:$B$35,0)</f>
        <v>29</v>
      </c>
      <c r="N9427" s="27">
        <f>L9427*5+3</f>
        <v>13</v>
      </c>
    </row>
    <row r="9428" spans="1:14">
      <c r="A9428" s="20">
        <v>4311241133017</v>
      </c>
      <c r="B9428" s="18" t="s">
        <v>16</v>
      </c>
      <c r="C9428" s="21">
        <v>20201223</v>
      </c>
      <c r="D9428" s="21">
        <v>610538201209</v>
      </c>
      <c r="E9428" s="21" t="s">
        <v>16</v>
      </c>
      <c r="F9428" s="21">
        <v>20210102</v>
      </c>
      <c r="G9428" s="21" t="s">
        <v>17</v>
      </c>
      <c r="H9428" s="21" t="s">
        <v>296</v>
      </c>
      <c r="I9428" s="21" t="s">
        <v>297</v>
      </c>
      <c r="J9428" s="21">
        <v>1.53</v>
      </c>
      <c r="K9428" s="21" t="s">
        <v>20</v>
      </c>
      <c r="L9428">
        <f t="shared" si="172"/>
        <v>2</v>
      </c>
      <c r="M9428">
        <f>MATCH(H:H,价格表!$B$4:$B$35,0)</f>
        <v>8</v>
      </c>
      <c r="N9428" s="27">
        <f>IF(J9428&lt;=0.3,INDEX(价格表!$B$4:$I$31,M9428,2),IF(AND(J9428&gt;0.3,J9428&lt;=1),INDEX(价格表!$B$4:$I$31,M9428,3),IF(AND(J9428&gt;1,J9428&lt;=2.2),INDEX(价格表!$B$4:$I$31,M9428,4),IF(AND(J9428&gt;2.2,J9428&lt;=3.3),INDEX(价格表!$B$4:$I$31,M9428,5),IF(AND(J9428&gt;3.3,J9428&lt;=4),INDEX(价格表!$B$4:$I$31,M9428,6),IF(AND(J9428&gt;4,J9428&lt;=5.5),INDEX(价格表!$B$4:$I$31,M9428,7),IF(J9428&gt;5.5,2.6+INDEX(价格表!$B$4:$I$31,M9428,8)*L9428)))))))</f>
        <v>2.95</v>
      </c>
    </row>
    <row r="9429" spans="1:14">
      <c r="A9429" s="20">
        <v>4311241133018</v>
      </c>
      <c r="B9429" s="18" t="s">
        <v>16</v>
      </c>
      <c r="C9429" s="21">
        <v>20201223</v>
      </c>
      <c r="D9429" s="21">
        <v>610538201209</v>
      </c>
      <c r="E9429" s="21" t="s">
        <v>16</v>
      </c>
      <c r="F9429" s="21">
        <v>20210102</v>
      </c>
      <c r="G9429" s="21" t="s">
        <v>17</v>
      </c>
      <c r="H9429" s="21" t="s">
        <v>302</v>
      </c>
      <c r="I9429" s="21" t="s">
        <v>303</v>
      </c>
      <c r="J9429" s="21">
        <v>1.77</v>
      </c>
      <c r="K9429" s="21" t="s">
        <v>20</v>
      </c>
      <c r="L9429">
        <f t="shared" si="172"/>
        <v>2</v>
      </c>
      <c r="M9429">
        <f>MATCH(H:H,价格表!$B$4:$B$35,0)</f>
        <v>6</v>
      </c>
      <c r="N9429" s="27">
        <f>IF(J9429&lt;=0.3,INDEX(价格表!$B$4:$I$31,M9429,2),IF(AND(J9429&gt;0.3,J9429&lt;=1),INDEX(价格表!$B$4:$I$31,M9429,3),IF(AND(J9429&gt;1,J9429&lt;=2.2),INDEX(价格表!$B$4:$I$31,M9429,4),IF(AND(J9429&gt;2.2,J9429&lt;=3.3),INDEX(价格表!$B$4:$I$31,M9429,5),IF(AND(J9429&gt;3.3,J9429&lt;=4),INDEX(价格表!$B$4:$I$31,M9429,6),IF(AND(J9429&gt;4,J9429&lt;=5.5),INDEX(价格表!$B$4:$I$31,M9429,7),IF(J9429&gt;5.5,2.6+INDEX(价格表!$B$4:$I$31,M9429,8)*L9429)))))))</f>
        <v>2.95</v>
      </c>
    </row>
    <row r="9430" spans="1:14">
      <c r="A9430" s="20">
        <v>4311241175961</v>
      </c>
      <c r="B9430" s="18" t="s">
        <v>16</v>
      </c>
      <c r="C9430" s="21">
        <v>20201223</v>
      </c>
      <c r="D9430" s="21">
        <v>610538201209</v>
      </c>
      <c r="E9430" s="21" t="s">
        <v>16</v>
      </c>
      <c r="F9430" s="21">
        <v>20210102</v>
      </c>
      <c r="G9430" s="21" t="s">
        <v>17</v>
      </c>
      <c r="H9430" s="21" t="s">
        <v>305</v>
      </c>
      <c r="I9430" s="21" t="s">
        <v>314</v>
      </c>
      <c r="J9430" s="21">
        <v>1.5</v>
      </c>
      <c r="K9430" s="21" t="s">
        <v>20</v>
      </c>
      <c r="L9430">
        <f t="shared" si="172"/>
        <v>2</v>
      </c>
      <c r="M9430">
        <f>MATCH(H:H,价格表!$B$4:$B$35,0)</f>
        <v>26</v>
      </c>
      <c r="N9430" s="27">
        <f>IF(J9430&lt;=0.3,INDEX(价格表!$B$4:$I$31,M9430,2),IF(AND(J9430&gt;0.3,J9430&lt;=1),INDEX(价格表!$B$4:$I$31,M9430,3),IF(AND(J9430&gt;1,J9430&lt;=2.2),INDEX(价格表!$B$4:$I$31,M9430,4),IF(AND(J9430&gt;2.2,J9430&lt;=3.3),INDEX(价格表!$B$4:$I$31,M9430,5),IF(AND(J9430&gt;3.3,J9430&lt;=4),INDEX(价格表!$B$4:$I$31,M9430,6),IF(AND(J9430&gt;4,J9430&lt;=5.5),INDEX(价格表!$B$4:$I$31,M9430,7),IF(J9430&gt;5.5,2.6+INDEX(价格表!$B$4:$I$31,M9430,8)*L9430)))))))</f>
        <v>2.15</v>
      </c>
    </row>
    <row r="9431" spans="1:14">
      <c r="A9431" s="20">
        <v>4311241175966</v>
      </c>
      <c r="B9431" s="18" t="s">
        <v>16</v>
      </c>
      <c r="C9431" s="21">
        <v>20201223</v>
      </c>
      <c r="D9431" s="21">
        <v>610538201209</v>
      </c>
      <c r="E9431" s="21" t="s">
        <v>16</v>
      </c>
      <c r="F9431" s="21">
        <v>20210102</v>
      </c>
      <c r="G9431" s="21" t="s">
        <v>17</v>
      </c>
      <c r="H9431" s="21" t="s">
        <v>298</v>
      </c>
      <c r="I9431" s="21" t="s">
        <v>328</v>
      </c>
      <c r="J9431" s="21">
        <v>1.48</v>
      </c>
      <c r="K9431" s="21" t="s">
        <v>20</v>
      </c>
      <c r="L9431">
        <f t="shared" si="172"/>
        <v>2</v>
      </c>
      <c r="M9431">
        <f>MATCH(H:H,价格表!$B$4:$B$35,0)</f>
        <v>29</v>
      </c>
      <c r="N9431" s="27">
        <f>L9431*8+3</f>
        <v>19</v>
      </c>
    </row>
    <row r="9432" spans="1:14">
      <c r="A9432" s="20">
        <v>4311241175978</v>
      </c>
      <c r="B9432" s="18" t="s">
        <v>16</v>
      </c>
      <c r="C9432" s="21">
        <v>20201223</v>
      </c>
      <c r="D9432" s="21">
        <v>610538201209</v>
      </c>
      <c r="E9432" s="21" t="s">
        <v>16</v>
      </c>
      <c r="F9432" s="21">
        <v>20210102</v>
      </c>
      <c r="G9432" s="21" t="s">
        <v>17</v>
      </c>
      <c r="H9432" s="21" t="s">
        <v>302</v>
      </c>
      <c r="I9432" s="21" t="s">
        <v>303</v>
      </c>
      <c r="J9432" s="21">
        <v>2.43</v>
      </c>
      <c r="K9432" s="21" t="s">
        <v>20</v>
      </c>
      <c r="L9432">
        <f t="shared" si="172"/>
        <v>3</v>
      </c>
      <c r="M9432">
        <f>MATCH(H:H,价格表!$B$4:$B$35,0)</f>
        <v>6</v>
      </c>
      <c r="N9432" s="27">
        <f>IF(J9432&lt;=0.3,INDEX(价格表!$B$4:$I$31,M9432,2),IF(AND(J9432&gt;0.3,J9432&lt;=1),INDEX(价格表!$B$4:$I$31,M9432,3),IF(AND(J9432&gt;1,J9432&lt;=2.2),INDEX(价格表!$B$4:$I$31,M9432,4),IF(AND(J9432&gt;2.2,J9432&lt;=3.3),INDEX(价格表!$B$4:$I$31,M9432,5),IF(AND(J9432&gt;3.3,J9432&lt;=4),INDEX(价格表!$B$4:$I$31,M9432,6),IF(AND(J9432&gt;4,J9432&lt;=5.5),INDEX(价格表!$B$4:$I$31,M9432,7),IF(J9432&gt;5.5,2.6+INDEX(价格表!$B$4:$I$31,M9432,8)*L9432)))))))</f>
        <v>3.3</v>
      </c>
    </row>
    <row r="9433" spans="1:14">
      <c r="A9433" s="20">
        <v>4311244796220</v>
      </c>
      <c r="B9433" s="18" t="s">
        <v>16</v>
      </c>
      <c r="C9433" s="21">
        <v>20201223</v>
      </c>
      <c r="D9433" s="21">
        <v>610538201209</v>
      </c>
      <c r="E9433" s="21" t="s">
        <v>16</v>
      </c>
      <c r="F9433" s="21">
        <v>20210102</v>
      </c>
      <c r="G9433" s="21" t="s">
        <v>17</v>
      </c>
      <c r="H9433" s="21" t="s">
        <v>296</v>
      </c>
      <c r="I9433" s="21" t="s">
        <v>297</v>
      </c>
      <c r="J9433" s="21">
        <v>1.66</v>
      </c>
      <c r="K9433" s="21" t="s">
        <v>20</v>
      </c>
      <c r="L9433">
        <f t="shared" si="172"/>
        <v>2</v>
      </c>
      <c r="M9433">
        <f>MATCH(H:H,价格表!$B$4:$B$35,0)</f>
        <v>8</v>
      </c>
      <c r="N9433" s="27">
        <f>IF(J9433&lt;=0.3,INDEX(价格表!$B$4:$I$31,M9433,2),IF(AND(J9433&gt;0.3,J9433&lt;=1),INDEX(价格表!$B$4:$I$31,M9433,3),IF(AND(J9433&gt;1,J9433&lt;=2.2),INDEX(价格表!$B$4:$I$31,M9433,4),IF(AND(J9433&gt;2.2,J9433&lt;=3.3),INDEX(价格表!$B$4:$I$31,M9433,5),IF(AND(J9433&gt;3.3,J9433&lt;=4),INDEX(价格表!$B$4:$I$31,M9433,6),IF(AND(J9433&gt;4,J9433&lt;=5.5),INDEX(价格表!$B$4:$I$31,M9433,7),IF(J9433&gt;5.5,2.6+INDEX(价格表!$B$4:$I$31,M9433,8)*L9433)))))))</f>
        <v>2.95</v>
      </c>
    </row>
    <row r="9434" spans="1:14">
      <c r="A9434" s="20">
        <v>4311244847011</v>
      </c>
      <c r="B9434" s="18" t="s">
        <v>16</v>
      </c>
      <c r="C9434" s="21">
        <v>20201223</v>
      </c>
      <c r="D9434" s="21">
        <v>610538201209</v>
      </c>
      <c r="E9434" s="21" t="s">
        <v>16</v>
      </c>
      <c r="F9434" s="21">
        <v>20210102</v>
      </c>
      <c r="G9434" s="21" t="s">
        <v>17</v>
      </c>
      <c r="H9434" s="21" t="s">
        <v>294</v>
      </c>
      <c r="I9434" s="21" t="s">
        <v>295</v>
      </c>
      <c r="J9434" s="21">
        <v>2.38</v>
      </c>
      <c r="K9434" s="21" t="s">
        <v>20</v>
      </c>
      <c r="L9434">
        <f t="shared" si="172"/>
        <v>3</v>
      </c>
      <c r="M9434">
        <f>MATCH(H:H,价格表!$B$4:$B$35,0)</f>
        <v>18</v>
      </c>
      <c r="N9434" s="27">
        <f>IF(J9434&lt;=0.3,INDEX(价格表!$B$4:$I$31,M9434,2),IF(AND(J9434&gt;0.3,J9434&lt;=1),INDEX(价格表!$B$4:$I$31,M9434,3),IF(AND(J9434&gt;1,J9434&lt;=2.2),INDEX(价格表!$B$4:$I$31,M9434,4),IF(AND(J9434&gt;2.2,J9434&lt;=3.3),INDEX(价格表!$B$4:$I$31,M9434,5),IF(AND(J9434&gt;3.3,J9434&lt;=4),INDEX(价格表!$B$4:$I$31,M9434,6),IF(AND(J9434&gt;4,J9434&lt;=5.5),INDEX(价格表!$B$4:$I$31,M9434,7),IF(J9434&gt;5.5,2.6+INDEX(价格表!$B$4:$I$31,M9434,8)*L9434)))))))</f>
        <v>3.6</v>
      </c>
    </row>
    <row r="9435" spans="1:14">
      <c r="A9435" s="20">
        <v>4606242444187</v>
      </c>
      <c r="B9435" s="18" t="s">
        <v>16</v>
      </c>
      <c r="C9435" s="21">
        <v>20201223</v>
      </c>
      <c r="D9435" s="21">
        <v>610538201209</v>
      </c>
      <c r="E9435" s="21" t="s">
        <v>16</v>
      </c>
      <c r="F9435" s="21">
        <v>20210102</v>
      </c>
      <c r="G9435" s="21" t="s">
        <v>17</v>
      </c>
      <c r="H9435" s="21" t="s">
        <v>305</v>
      </c>
      <c r="I9435" s="21" t="s">
        <v>306</v>
      </c>
      <c r="J9435" s="21">
        <v>1.76</v>
      </c>
      <c r="K9435" s="21" t="s">
        <v>20</v>
      </c>
      <c r="L9435">
        <f t="shared" si="172"/>
        <v>2</v>
      </c>
      <c r="M9435">
        <f>MATCH(H:H,价格表!$B$4:$B$35,0)</f>
        <v>26</v>
      </c>
      <c r="N9435" s="27">
        <f>IF(J9435&lt;=0.3,INDEX(价格表!$B$4:$I$31,M9435,2),IF(AND(J9435&gt;0.3,J9435&lt;=1),INDEX(价格表!$B$4:$I$31,M9435,3),IF(AND(J9435&gt;1,J9435&lt;=2.2),INDEX(价格表!$B$4:$I$31,M9435,4),IF(AND(J9435&gt;2.2,J9435&lt;=3.3),INDEX(价格表!$B$4:$I$31,M9435,5),IF(AND(J9435&gt;3.3,J9435&lt;=4),INDEX(价格表!$B$4:$I$31,M9435,6),IF(AND(J9435&gt;4,J9435&lt;=5.5),INDEX(价格表!$B$4:$I$31,M9435,7),IF(J9435&gt;5.5,2.6+INDEX(价格表!$B$4:$I$31,M9435,8)*L9435)))))))</f>
        <v>2.15</v>
      </c>
    </row>
    <row r="9436" spans="1:14">
      <c r="A9436" s="20">
        <v>4606244062883</v>
      </c>
      <c r="B9436" s="18" t="s">
        <v>16</v>
      </c>
      <c r="C9436" s="21">
        <v>20201223</v>
      </c>
      <c r="D9436" s="21">
        <v>610538201209</v>
      </c>
      <c r="E9436" s="21" t="s">
        <v>16</v>
      </c>
      <c r="F9436" s="21">
        <v>20210102</v>
      </c>
      <c r="G9436" s="21" t="s">
        <v>17</v>
      </c>
      <c r="H9436" s="21" t="s">
        <v>302</v>
      </c>
      <c r="I9436" s="21" t="s">
        <v>303</v>
      </c>
      <c r="J9436" s="21">
        <v>1.8</v>
      </c>
      <c r="K9436" s="21" t="s">
        <v>20</v>
      </c>
      <c r="L9436">
        <f t="shared" si="172"/>
        <v>2</v>
      </c>
      <c r="M9436">
        <f>MATCH(H:H,价格表!$B$4:$B$35,0)</f>
        <v>6</v>
      </c>
      <c r="N9436" s="27">
        <f>IF(J9436&lt;=0.3,INDEX(价格表!$B$4:$I$31,M9436,2),IF(AND(J9436&gt;0.3,J9436&lt;=1),INDEX(价格表!$B$4:$I$31,M9436,3),IF(AND(J9436&gt;1,J9436&lt;=2.2),INDEX(价格表!$B$4:$I$31,M9436,4),IF(AND(J9436&gt;2.2,J9436&lt;=3.3),INDEX(价格表!$B$4:$I$31,M9436,5),IF(AND(J9436&gt;3.3,J9436&lt;=4),INDEX(价格表!$B$4:$I$31,M9436,6),IF(AND(J9436&gt;4,J9436&lt;=5.5),INDEX(价格表!$B$4:$I$31,M9436,7),IF(J9436&gt;5.5,2.6+INDEX(价格表!$B$4:$I$31,M9436,8)*L9436)))))))</f>
        <v>2.95</v>
      </c>
    </row>
    <row r="9437" spans="1:14">
      <c r="A9437" s="20">
        <v>4606244063945</v>
      </c>
      <c r="B9437" s="18" t="s">
        <v>16</v>
      </c>
      <c r="C9437" s="21">
        <v>20201223</v>
      </c>
      <c r="D9437" s="21">
        <v>610538201209</v>
      </c>
      <c r="E9437" s="21" t="s">
        <v>16</v>
      </c>
      <c r="F9437" s="21">
        <v>20210102</v>
      </c>
      <c r="G9437" s="21" t="s">
        <v>17</v>
      </c>
      <c r="H9437" s="21" t="s">
        <v>294</v>
      </c>
      <c r="I9437" s="21" t="s">
        <v>295</v>
      </c>
      <c r="J9437" s="21">
        <v>2.07</v>
      </c>
      <c r="K9437" s="21" t="s">
        <v>20</v>
      </c>
      <c r="L9437">
        <f t="shared" si="172"/>
        <v>3</v>
      </c>
      <c r="M9437">
        <f>MATCH(H:H,价格表!$B$4:$B$35,0)</f>
        <v>18</v>
      </c>
      <c r="N9437" s="27">
        <f>IF(J9437&lt;=0.3,INDEX(价格表!$B$4:$I$31,M9437,2),IF(AND(J9437&gt;0.3,J9437&lt;=1),INDEX(价格表!$B$4:$I$31,M9437,3),IF(AND(J9437&gt;1,J9437&lt;=2.2),INDEX(价格表!$B$4:$I$31,M9437,4),IF(AND(J9437&gt;2.2,J9437&lt;=3.3),INDEX(价格表!$B$4:$I$31,M9437,5),IF(AND(J9437&gt;3.3,J9437&lt;=4),INDEX(价格表!$B$4:$I$31,M9437,6),IF(AND(J9437&gt;4,J9437&lt;=5.5),INDEX(价格表!$B$4:$I$31,M9437,7),IF(J9437&gt;5.5,2.6+INDEX(价格表!$B$4:$I$31,M9437,8)*L9437)))))))</f>
        <v>3.25</v>
      </c>
    </row>
    <row r="9438" spans="1:14">
      <c r="A9438" s="20">
        <v>4606244064330</v>
      </c>
      <c r="B9438" s="18" t="s">
        <v>16</v>
      </c>
      <c r="C9438" s="21">
        <v>20201223</v>
      </c>
      <c r="D9438" s="21">
        <v>610538201209</v>
      </c>
      <c r="E9438" s="21" t="s">
        <v>16</v>
      </c>
      <c r="F9438" s="21">
        <v>20210102</v>
      </c>
      <c r="G9438" s="21" t="s">
        <v>17</v>
      </c>
      <c r="H9438" s="21" t="s">
        <v>302</v>
      </c>
      <c r="I9438" s="21" t="s">
        <v>303</v>
      </c>
      <c r="J9438" s="21">
        <v>2.08</v>
      </c>
      <c r="K9438" s="21" t="s">
        <v>20</v>
      </c>
      <c r="L9438">
        <f t="shared" si="172"/>
        <v>3</v>
      </c>
      <c r="M9438">
        <f>MATCH(H:H,价格表!$B$4:$B$35,0)</f>
        <v>6</v>
      </c>
      <c r="N9438" s="27">
        <f>IF(J9438&lt;=0.3,INDEX(价格表!$B$4:$I$31,M9438,2),IF(AND(J9438&gt;0.3,J9438&lt;=1),INDEX(价格表!$B$4:$I$31,M9438,3),IF(AND(J9438&gt;1,J9438&lt;=2.2),INDEX(价格表!$B$4:$I$31,M9438,4),IF(AND(J9438&gt;2.2,J9438&lt;=3.3),INDEX(价格表!$B$4:$I$31,M9438,5),IF(AND(J9438&gt;3.3,J9438&lt;=4),INDEX(价格表!$B$4:$I$31,M9438,6),IF(AND(J9438&gt;4,J9438&lt;=5.5),INDEX(价格表!$B$4:$I$31,M9438,7),IF(J9438&gt;5.5,2.6+INDEX(价格表!$B$4:$I$31,M9438,8)*L9438)))))))</f>
        <v>2.95</v>
      </c>
    </row>
    <row r="9439" spans="1:14">
      <c r="A9439" s="20">
        <v>4606244064947</v>
      </c>
      <c r="B9439" s="18" t="s">
        <v>16</v>
      </c>
      <c r="C9439" s="21">
        <v>20201223</v>
      </c>
      <c r="D9439" s="21">
        <v>610538201209</v>
      </c>
      <c r="E9439" s="21" t="s">
        <v>16</v>
      </c>
      <c r="F9439" s="21">
        <v>20210102</v>
      </c>
      <c r="G9439" s="21" t="s">
        <v>17</v>
      </c>
      <c r="H9439" s="21" t="s">
        <v>302</v>
      </c>
      <c r="I9439" s="21" t="s">
        <v>303</v>
      </c>
      <c r="J9439" s="21">
        <v>2.11</v>
      </c>
      <c r="K9439" s="21" t="s">
        <v>20</v>
      </c>
      <c r="L9439">
        <f t="shared" si="172"/>
        <v>3</v>
      </c>
      <c r="M9439">
        <f>MATCH(H:H,价格表!$B$4:$B$35,0)</f>
        <v>6</v>
      </c>
      <c r="N9439" s="27">
        <f>IF(J9439&lt;=0.3,INDEX(价格表!$B$4:$I$31,M9439,2),IF(AND(J9439&gt;0.3,J9439&lt;=1),INDEX(价格表!$B$4:$I$31,M9439,3),IF(AND(J9439&gt;1,J9439&lt;=2.2),INDEX(价格表!$B$4:$I$31,M9439,4),IF(AND(J9439&gt;2.2,J9439&lt;=3.3),INDEX(价格表!$B$4:$I$31,M9439,5),IF(AND(J9439&gt;3.3,J9439&lt;=4),INDEX(价格表!$B$4:$I$31,M9439,6),IF(AND(J9439&gt;4,J9439&lt;=5.5),INDEX(价格表!$B$4:$I$31,M9439,7),IF(J9439&gt;5.5,2.6+INDEX(价格表!$B$4:$I$31,M9439,8)*L9439)))))))</f>
        <v>2.95</v>
      </c>
    </row>
    <row r="9440" spans="1:14">
      <c r="A9440" s="20">
        <v>4606273102331</v>
      </c>
      <c r="B9440" s="18" t="s">
        <v>16</v>
      </c>
      <c r="C9440" s="21">
        <v>20201223</v>
      </c>
      <c r="D9440" s="21">
        <v>610538201209</v>
      </c>
      <c r="E9440" s="21" t="s">
        <v>16</v>
      </c>
      <c r="F9440" s="21">
        <v>20210102</v>
      </c>
      <c r="G9440" s="21" t="s">
        <v>17</v>
      </c>
      <c r="H9440" s="21" t="s">
        <v>302</v>
      </c>
      <c r="I9440" s="21" t="s">
        <v>303</v>
      </c>
      <c r="J9440" s="21">
        <v>2.29</v>
      </c>
      <c r="K9440" s="21" t="s">
        <v>20</v>
      </c>
      <c r="L9440">
        <f t="shared" si="172"/>
        <v>3</v>
      </c>
      <c r="M9440">
        <f>MATCH(H:H,价格表!$B$4:$B$35,0)</f>
        <v>6</v>
      </c>
      <c r="N9440" s="27">
        <f>IF(J9440&lt;=0.3,INDEX(价格表!$B$4:$I$31,M9440,2),IF(AND(J9440&gt;0.3,J9440&lt;=1),INDEX(价格表!$B$4:$I$31,M9440,3),IF(AND(J9440&gt;1,J9440&lt;=2.2),INDEX(价格表!$B$4:$I$31,M9440,4),IF(AND(J9440&gt;2.2,J9440&lt;=3.3),INDEX(价格表!$B$4:$I$31,M9440,5),IF(AND(J9440&gt;3.3,J9440&lt;=4),INDEX(价格表!$B$4:$I$31,M9440,6),IF(AND(J9440&gt;4,J9440&lt;=5.5),INDEX(价格表!$B$4:$I$31,M9440,7),IF(J9440&gt;5.5,2.6+INDEX(价格表!$B$4:$I$31,M9440,8)*L9440)))))))</f>
        <v>3.3</v>
      </c>
    </row>
    <row r="9441" spans="1:14">
      <c r="A9441" s="20">
        <v>4606273102532</v>
      </c>
      <c r="B9441" s="18" t="s">
        <v>16</v>
      </c>
      <c r="C9441" s="21">
        <v>20201223</v>
      </c>
      <c r="D9441" s="21">
        <v>610538201209</v>
      </c>
      <c r="E9441" s="21" t="s">
        <v>16</v>
      </c>
      <c r="F9441" s="21">
        <v>20210102</v>
      </c>
      <c r="G9441" s="21" t="s">
        <v>17</v>
      </c>
      <c r="H9441" s="21" t="s">
        <v>294</v>
      </c>
      <c r="I9441" s="21" t="s">
        <v>295</v>
      </c>
      <c r="J9441" s="21">
        <v>2.2</v>
      </c>
      <c r="K9441" s="21" t="s">
        <v>20</v>
      </c>
      <c r="L9441">
        <f t="shared" si="172"/>
        <v>3</v>
      </c>
      <c r="M9441">
        <f>MATCH(H:H,价格表!$B$4:$B$35,0)</f>
        <v>18</v>
      </c>
      <c r="N9441" s="27">
        <f>IF(J9441&lt;=0.3,INDEX(价格表!$B$4:$I$31,M9441,2),IF(AND(J9441&gt;0.3,J9441&lt;=1),INDEX(价格表!$B$4:$I$31,M9441,3),IF(AND(J9441&gt;1,J9441&lt;=2.2),INDEX(价格表!$B$4:$I$31,M9441,4),IF(AND(J9441&gt;2.2,J9441&lt;=3.3),INDEX(价格表!$B$4:$I$31,M9441,5),IF(AND(J9441&gt;3.3,J9441&lt;=4),INDEX(价格表!$B$4:$I$31,M9441,6),IF(AND(J9441&gt;4,J9441&lt;=5.5),INDEX(价格表!$B$4:$I$31,M9441,7),IF(J9441&gt;5.5,2.6+INDEX(价格表!$B$4:$I$31,M9441,8)*L9441)))))))</f>
        <v>3.25</v>
      </c>
    </row>
    <row r="9442" spans="1:14">
      <c r="A9442" s="20">
        <v>4606273102951</v>
      </c>
      <c r="B9442" s="18" t="s">
        <v>16</v>
      </c>
      <c r="C9442" s="21">
        <v>20201223</v>
      </c>
      <c r="D9442" s="21">
        <v>610538201209</v>
      </c>
      <c r="E9442" s="21" t="s">
        <v>16</v>
      </c>
      <c r="F9442" s="21">
        <v>20210102</v>
      </c>
      <c r="G9442" s="21" t="s">
        <v>17</v>
      </c>
      <c r="H9442" s="21" t="s">
        <v>294</v>
      </c>
      <c r="I9442" s="21" t="s">
        <v>295</v>
      </c>
      <c r="J9442" s="21">
        <v>2.08</v>
      </c>
      <c r="K9442" s="21" t="s">
        <v>20</v>
      </c>
      <c r="L9442">
        <f t="shared" si="172"/>
        <v>3</v>
      </c>
      <c r="M9442">
        <f>MATCH(H:H,价格表!$B$4:$B$35,0)</f>
        <v>18</v>
      </c>
      <c r="N9442" s="27">
        <f>IF(J9442&lt;=0.3,INDEX(价格表!$B$4:$I$31,M9442,2),IF(AND(J9442&gt;0.3,J9442&lt;=1),INDEX(价格表!$B$4:$I$31,M9442,3),IF(AND(J9442&gt;1,J9442&lt;=2.2),INDEX(价格表!$B$4:$I$31,M9442,4),IF(AND(J9442&gt;2.2,J9442&lt;=3.3),INDEX(价格表!$B$4:$I$31,M9442,5),IF(AND(J9442&gt;3.3,J9442&lt;=4),INDEX(价格表!$B$4:$I$31,M9442,6),IF(AND(J9442&gt;4,J9442&lt;=5.5),INDEX(价格表!$B$4:$I$31,M9442,7),IF(J9442&gt;5.5,2.6+INDEX(价格表!$B$4:$I$31,M9442,8)*L9442)))))))</f>
        <v>3.25</v>
      </c>
    </row>
    <row r="9443" spans="1:14">
      <c r="A9443" s="20">
        <v>4311244847014</v>
      </c>
      <c r="B9443" s="18" t="s">
        <v>16</v>
      </c>
      <c r="C9443" s="21">
        <v>20201223</v>
      </c>
      <c r="D9443" s="21">
        <v>610538201209</v>
      </c>
      <c r="E9443" s="21" t="s">
        <v>16</v>
      </c>
      <c r="F9443" s="21">
        <v>20210102</v>
      </c>
      <c r="G9443" s="21" t="s">
        <v>17</v>
      </c>
      <c r="H9443" s="21" t="s">
        <v>331</v>
      </c>
      <c r="I9443" s="21" t="s">
        <v>333</v>
      </c>
      <c r="J9443" s="21">
        <v>1.56</v>
      </c>
      <c r="K9443" s="21" t="s">
        <v>20</v>
      </c>
      <c r="L9443">
        <f t="shared" si="172"/>
        <v>2</v>
      </c>
      <c r="M9443">
        <f>MATCH(H:H,价格表!$B$4:$B$35,0)</f>
        <v>28</v>
      </c>
      <c r="N9443" s="27">
        <f>IF(J9443&lt;=0.3,INDEX(价格表!$B$4:$I$31,M9443,2),IF(AND(J9443&gt;0.3,J9443&lt;=1),INDEX(价格表!$B$4:$I$31,M9443,3),IF(AND(J9443&gt;1,J9443&lt;=2.2),INDEX(价格表!$B$4:$I$31,M9443,4),IF(AND(J9443&gt;2.2,J9443&lt;=3.3),INDEX(价格表!$B$4:$I$31,M9443,5),IF(AND(J9443&gt;3.3,J9443&lt;=4),INDEX(价格表!$B$4:$I$31,M9443,6),IF(AND(J9443&gt;4,J9443&lt;=5.5),INDEX(价格表!$B$4:$I$31,M9443,7),IF(J9443&gt;5.5,2.6+INDEX(价格表!$B$4:$I$31,M9443,8)*L9443)))))))</f>
        <v>2.8</v>
      </c>
    </row>
    <row r="9444" spans="1:14">
      <c r="A9444" s="20">
        <v>4606244063047</v>
      </c>
      <c r="B9444" s="18" t="s">
        <v>16</v>
      </c>
      <c r="C9444" s="21">
        <v>20201223</v>
      </c>
      <c r="D9444" s="21">
        <v>610538201209</v>
      </c>
      <c r="E9444" s="21" t="s">
        <v>16</v>
      </c>
      <c r="F9444" s="21">
        <v>20210102</v>
      </c>
      <c r="G9444" s="21" t="s">
        <v>17</v>
      </c>
      <c r="H9444" s="21" t="s">
        <v>331</v>
      </c>
      <c r="I9444" s="21" t="s">
        <v>332</v>
      </c>
      <c r="J9444" s="21">
        <v>2.14</v>
      </c>
      <c r="K9444" s="21" t="s">
        <v>20</v>
      </c>
      <c r="L9444">
        <f t="shared" si="172"/>
        <v>3</v>
      </c>
      <c r="M9444">
        <f>MATCH(H:H,价格表!$B$4:$B$35,0)</f>
        <v>28</v>
      </c>
      <c r="N9444" s="27">
        <f>IF(J9444&lt;=0.3,INDEX(价格表!$B$4:$I$31,M9444,2),IF(AND(J9444&gt;0.3,J9444&lt;=1),INDEX(价格表!$B$4:$I$31,M9444,3),IF(AND(J9444&gt;1,J9444&lt;=2.2),INDEX(价格表!$B$4:$I$31,M9444,4),IF(AND(J9444&gt;2.2,J9444&lt;=3.3),INDEX(价格表!$B$4:$I$31,M9444,5),IF(AND(J9444&gt;3.3,J9444&lt;=4),INDEX(价格表!$B$4:$I$31,M9444,6),IF(AND(J9444&gt;4,J9444&lt;=5.5),INDEX(价格表!$B$4:$I$31,M9444,7),IF(J9444&gt;5.5,2.6+INDEX(价格表!$B$4:$I$31,M9444,8)*L9444)))))))</f>
        <v>2.8</v>
      </c>
    </row>
    <row r="9445" spans="1:14">
      <c r="A9445" s="20">
        <v>4606244065940</v>
      </c>
      <c r="B9445" s="18" t="s">
        <v>16</v>
      </c>
      <c r="C9445" s="21">
        <v>20201223</v>
      </c>
      <c r="D9445" s="21">
        <v>610538201209</v>
      </c>
      <c r="E9445" s="21" t="s">
        <v>16</v>
      </c>
      <c r="F9445" s="21">
        <v>20210102</v>
      </c>
      <c r="G9445" s="21" t="s">
        <v>17</v>
      </c>
      <c r="H9445" s="21" t="s">
        <v>18</v>
      </c>
      <c r="I9445" s="21" t="s">
        <v>359</v>
      </c>
      <c r="J9445" s="21">
        <v>15.15</v>
      </c>
      <c r="K9445" s="21" t="s">
        <v>20</v>
      </c>
      <c r="L9445">
        <f t="shared" si="172"/>
        <v>16</v>
      </c>
      <c r="M9445">
        <f>MATCH(H:H,价格表!$B$4:$B$35,0)</f>
        <v>1</v>
      </c>
      <c r="N9445" s="27">
        <f>IF(J9445&lt;=0.3,INDEX(价格表!$B$4:$I$31,M9445,2),IF(AND(J9445&gt;0.3,J9445&lt;=1),INDEX(价格表!$B$4:$I$31,M9445,3),IF(AND(J9445&gt;1,J9445&lt;=2.2),INDEX(价格表!$B$4:$I$31,M9445,4),IF(AND(J9445&gt;2.2,J9445&lt;=3.3),INDEX(价格表!$B$4:$I$31,M9445,5),IF(AND(J9445&gt;3.3,J9445&lt;=4),INDEX(价格表!$B$4:$I$31,M9445,6),IF(AND(J9445&gt;4,J9445&lt;=5.5),INDEX(价格表!$B$4:$I$31,M9445,7),IF(J9445&gt;5.5,2.6+INDEX(价格表!$B$4:$I$31,M9445,8)*L9445)))))))</f>
        <v>12.2</v>
      </c>
    </row>
    <row r="9446" spans="1:14">
      <c r="A9446" s="20">
        <v>4606271441915</v>
      </c>
      <c r="B9446" s="18" t="s">
        <v>16</v>
      </c>
      <c r="C9446" s="21">
        <v>20201223</v>
      </c>
      <c r="D9446" s="21">
        <v>610538201209</v>
      </c>
      <c r="E9446" s="21" t="s">
        <v>16</v>
      </c>
      <c r="F9446" s="21">
        <v>20210102</v>
      </c>
      <c r="G9446" s="21" t="s">
        <v>17</v>
      </c>
      <c r="H9446" s="21" t="s">
        <v>45</v>
      </c>
      <c r="I9446" s="21" t="s">
        <v>196</v>
      </c>
      <c r="J9446" s="21">
        <v>6.54</v>
      </c>
      <c r="K9446" s="21" t="s">
        <v>20</v>
      </c>
      <c r="L9446">
        <f t="shared" si="172"/>
        <v>7</v>
      </c>
      <c r="M9446">
        <f>MATCH(H:H,价格表!$B$4:$B$35,0)</f>
        <v>9</v>
      </c>
      <c r="N9446" s="27">
        <f>IF(J9446&lt;=0.3,INDEX(价格表!$B$4:$I$31,M9446,2),IF(AND(J9446&gt;0.3,J9446&lt;=1),INDEX(价格表!$B$4:$I$31,M9446,3),IF(AND(J9446&gt;1,J9446&lt;=2.2),INDEX(价格表!$B$4:$I$31,M9446,4),IF(AND(J9446&gt;2.2,J9446&lt;=3.3),INDEX(价格表!$B$4:$I$31,M9446,5),IF(AND(J9446&gt;3.3,J9446&lt;=4),INDEX(价格表!$B$4:$I$31,M9446,6),IF(AND(J9446&gt;4,J9446&lt;=5.5),INDEX(价格表!$B$4:$I$31,M9446,7),IF(J9446&gt;5.5,2.6+INDEX(价格表!$B$4:$I$31,M9446,8)*L9446)))))))</f>
        <v>9.25</v>
      </c>
    </row>
    <row r="9447" spans="1:14">
      <c r="A9447" s="20">
        <v>4606328217915</v>
      </c>
      <c r="B9447" s="18" t="s">
        <v>16</v>
      </c>
      <c r="C9447" s="21">
        <v>20201224</v>
      </c>
      <c r="D9447" s="21">
        <v>610538201209</v>
      </c>
      <c r="E9447" s="21" t="s">
        <v>16</v>
      </c>
      <c r="F9447" s="21">
        <v>20210103</v>
      </c>
      <c r="G9447" s="21" t="s">
        <v>17</v>
      </c>
      <c r="H9447" s="21" t="s">
        <v>18</v>
      </c>
      <c r="I9447" s="21" t="s">
        <v>53</v>
      </c>
      <c r="J9447" s="21">
        <v>20.92</v>
      </c>
      <c r="K9447" s="21" t="s">
        <v>20</v>
      </c>
      <c r="L9447">
        <f t="shared" si="172"/>
        <v>21</v>
      </c>
      <c r="M9447">
        <f>MATCH(H:H,价格表!$B$4:$B$35,0)</f>
        <v>1</v>
      </c>
      <c r="N9447" s="27">
        <f>IF(J9447&lt;=0.3,INDEX(价格表!$B$4:$I$31,M9447,2),IF(AND(J9447&gt;0.3,J9447&lt;=1),INDEX(价格表!$B$4:$I$31,M9447,3),IF(AND(J9447&gt;1,J9447&lt;=2.2),INDEX(价格表!$B$4:$I$31,M9447,4),IF(AND(J9447&gt;2.2,J9447&lt;=3.3),INDEX(价格表!$B$4:$I$31,M9447,5),IF(AND(J9447&gt;3.3,J9447&lt;=4),INDEX(价格表!$B$4:$I$31,M9447,6),IF(AND(J9447&gt;4,J9447&lt;=5.5),INDEX(价格表!$B$4:$I$31,M9447,7),IF(J9447&gt;5.5,2.6+INDEX(价格表!$B$4:$I$31,M9447,8)*L9447)))))))</f>
        <v>15.2</v>
      </c>
    </row>
    <row r="9448" spans="1:14">
      <c r="A9448" s="20">
        <v>4311253012671</v>
      </c>
      <c r="B9448" s="18" t="s">
        <v>16</v>
      </c>
      <c r="C9448" s="21">
        <v>20201224</v>
      </c>
      <c r="D9448" s="21">
        <v>610538201209</v>
      </c>
      <c r="E9448" s="21" t="s">
        <v>16</v>
      </c>
      <c r="F9448" s="21">
        <v>20210103</v>
      </c>
      <c r="G9448" s="21" t="s">
        <v>17</v>
      </c>
      <c r="H9448" s="21" t="s">
        <v>27</v>
      </c>
      <c r="I9448" s="21" t="s">
        <v>155</v>
      </c>
      <c r="J9448" s="21">
        <v>1.3</v>
      </c>
      <c r="K9448" s="21" t="s">
        <v>20</v>
      </c>
      <c r="L9448">
        <f t="shared" si="172"/>
        <v>2</v>
      </c>
      <c r="M9448">
        <f>MATCH(H:H,价格表!$B$4:$B$35,0)</f>
        <v>3</v>
      </c>
      <c r="N9448" s="27">
        <f>IF(J9448&lt;=0.3,INDEX(价格表!$B$4:$I$31,M9448,2),IF(AND(J9448&gt;0.3,J9448&lt;=1),INDEX(价格表!$B$4:$I$31,M9448,3),IF(AND(J9448&gt;1,J9448&lt;=2.2),INDEX(价格表!$B$4:$I$31,M9448,4),IF(AND(J9448&gt;2.2,J9448&lt;=3.3),INDEX(价格表!$B$4:$I$31,M9448,5),IF(AND(J9448&gt;3.3,J9448&lt;=4),INDEX(价格表!$B$4:$I$31,M9448,6),IF(AND(J9448&gt;4,J9448&lt;=5.5),INDEX(价格表!$B$4:$I$31,M9448,7),IF(J9448&gt;5.5,2.6+INDEX(价格表!$B$4:$I$31,M9448,8)*L9448)))))))</f>
        <v>2.15</v>
      </c>
    </row>
    <row r="9449" spans="1:14">
      <c r="A9449" s="20">
        <v>4311253012672</v>
      </c>
      <c r="B9449" s="18" t="s">
        <v>16</v>
      </c>
      <c r="C9449" s="21">
        <v>20201224</v>
      </c>
      <c r="D9449" s="21">
        <v>610538201209</v>
      </c>
      <c r="E9449" s="21" t="s">
        <v>16</v>
      </c>
      <c r="F9449" s="21">
        <v>20210103</v>
      </c>
      <c r="G9449" s="21" t="s">
        <v>17</v>
      </c>
      <c r="H9449" s="21" t="s">
        <v>50</v>
      </c>
      <c r="I9449" s="21" t="s">
        <v>62</v>
      </c>
      <c r="J9449" s="21">
        <v>1.48</v>
      </c>
      <c r="K9449" s="21" t="s">
        <v>20</v>
      </c>
      <c r="L9449">
        <f t="shared" si="172"/>
        <v>2</v>
      </c>
      <c r="M9449">
        <f>MATCH(H:H,价格表!$B$4:$B$35,0)</f>
        <v>4</v>
      </c>
      <c r="N9449" s="27">
        <f>IF(J9449&lt;=0.3,INDEX(价格表!$B$4:$I$31,M9449,2),IF(AND(J9449&gt;0.3,J9449&lt;=1),INDEX(价格表!$B$4:$I$31,M9449,3),IF(AND(J9449&gt;1,J9449&lt;=2.2),INDEX(价格表!$B$4:$I$31,M9449,4),IF(AND(J9449&gt;2.2,J9449&lt;=3.3),INDEX(价格表!$B$4:$I$31,M9449,5),IF(AND(J9449&gt;3.3,J9449&lt;=4),INDEX(价格表!$B$4:$I$31,M9449,6),IF(AND(J9449&gt;4,J9449&lt;=5.5),INDEX(价格表!$B$4:$I$31,M9449,7),IF(J9449&gt;5.5,2.6+INDEX(价格表!$B$4:$I$31,M9449,8)*L9449)))))))</f>
        <v>2.15</v>
      </c>
    </row>
    <row r="9450" spans="1:14">
      <c r="A9450" s="20">
        <v>4311253079011</v>
      </c>
      <c r="B9450" s="18" t="s">
        <v>16</v>
      </c>
      <c r="C9450" s="21">
        <v>20201224</v>
      </c>
      <c r="D9450" s="21">
        <v>610538201209</v>
      </c>
      <c r="E9450" s="21" t="s">
        <v>16</v>
      </c>
      <c r="F9450" s="21">
        <v>20210103</v>
      </c>
      <c r="G9450" s="21" t="s">
        <v>17</v>
      </c>
      <c r="H9450" s="21" t="s">
        <v>23</v>
      </c>
      <c r="I9450" s="21" t="s">
        <v>189</v>
      </c>
      <c r="J9450" s="21">
        <v>2.34</v>
      </c>
      <c r="K9450" s="21" t="s">
        <v>20</v>
      </c>
      <c r="L9450">
        <f t="shared" si="172"/>
        <v>3</v>
      </c>
      <c r="M9450">
        <f>MATCH(H:H,价格表!$B$4:$B$35,0)</f>
        <v>15</v>
      </c>
      <c r="N9450" s="27">
        <f>IF(J9450&lt;=0.3,INDEX(价格表!$B$4:$I$31,M9450,2),IF(AND(J9450&gt;0.3,J9450&lt;=1),INDEX(价格表!$B$4:$I$31,M9450,3),IF(AND(J9450&gt;1,J9450&lt;=2.2),INDEX(价格表!$B$4:$I$31,M9450,4),IF(AND(J9450&gt;2.2,J9450&lt;=3.3),INDEX(价格表!$B$4:$I$31,M9450,5),IF(AND(J9450&gt;3.3,J9450&lt;=4),INDEX(价格表!$B$4:$I$31,M9450,6),IF(AND(J9450&gt;4,J9450&lt;=5.5),INDEX(价格表!$B$4:$I$31,M9450,7),IF(J9450&gt;5.5,2.6+INDEX(价格表!$B$4:$I$31,M9450,8)*L9450)))))))</f>
        <v>2.5</v>
      </c>
    </row>
    <row r="9451" spans="1:14">
      <c r="A9451" s="20">
        <v>4311253079012</v>
      </c>
      <c r="B9451" s="18" t="s">
        <v>16</v>
      </c>
      <c r="C9451" s="21">
        <v>20201224</v>
      </c>
      <c r="D9451" s="21">
        <v>610538201209</v>
      </c>
      <c r="E9451" s="21" t="s">
        <v>16</v>
      </c>
      <c r="F9451" s="21">
        <v>20210103</v>
      </c>
      <c r="G9451" s="21" t="s">
        <v>17</v>
      </c>
      <c r="H9451" s="21" t="s">
        <v>68</v>
      </c>
      <c r="I9451" s="21" t="s">
        <v>97</v>
      </c>
      <c r="J9451" s="21">
        <v>1.49</v>
      </c>
      <c r="K9451" s="21" t="s">
        <v>20</v>
      </c>
      <c r="L9451">
        <f t="shared" si="172"/>
        <v>2</v>
      </c>
      <c r="M9451">
        <f>MATCH(H:H,价格表!$B$4:$B$35,0)</f>
        <v>5</v>
      </c>
      <c r="N9451" s="27">
        <f>IF(J9451&lt;=0.3,INDEX(价格表!$B$4:$I$31,M9451,2),IF(AND(J9451&gt;0.3,J9451&lt;=1),INDEX(价格表!$B$4:$I$31,M9451,3),IF(AND(J9451&gt;1,J9451&lt;=2.2),INDEX(价格表!$B$4:$I$31,M9451,4),IF(AND(J9451&gt;2.2,J9451&lt;=3.3),INDEX(价格表!$B$4:$I$31,M9451,5),IF(AND(J9451&gt;3.3,J9451&lt;=4),INDEX(价格表!$B$4:$I$31,M9451,6),IF(AND(J9451&gt;4,J9451&lt;=5.5),INDEX(价格表!$B$4:$I$31,M9451,7),IF(J9451&gt;5.5,2.6+INDEX(价格表!$B$4:$I$31,M9451,8)*L9451)))))))</f>
        <v>2.15</v>
      </c>
    </row>
    <row r="9452" spans="1:14">
      <c r="A9452" s="20">
        <v>4311253355615</v>
      </c>
      <c r="B9452" s="18" t="s">
        <v>16</v>
      </c>
      <c r="C9452" s="21">
        <v>20201224</v>
      </c>
      <c r="D9452" s="21">
        <v>610538201209</v>
      </c>
      <c r="E9452" s="21" t="s">
        <v>16</v>
      </c>
      <c r="F9452" s="21">
        <v>20210103</v>
      </c>
      <c r="G9452" s="21" t="s">
        <v>17</v>
      </c>
      <c r="H9452" s="21" t="s">
        <v>82</v>
      </c>
      <c r="I9452" s="21" t="s">
        <v>285</v>
      </c>
      <c r="J9452" s="21">
        <v>1.48</v>
      </c>
      <c r="K9452" s="21" t="s">
        <v>20</v>
      </c>
      <c r="L9452">
        <f t="shared" si="172"/>
        <v>2</v>
      </c>
      <c r="M9452">
        <f>MATCH(H:H,价格表!$B$4:$B$35,0)</f>
        <v>2</v>
      </c>
      <c r="N9452" s="27">
        <f>IF(J9452&lt;=0.3,INDEX(价格表!$B$4:$I$31,M9452,2),IF(AND(J9452&gt;0.3,J9452&lt;=1),INDEX(价格表!$B$4:$I$31,M9452,3),IF(AND(J9452&gt;1,J9452&lt;=2.2),INDEX(价格表!$B$4:$I$31,M9452,4),IF(AND(J9452&gt;2.2,J9452&lt;=3.3),INDEX(价格表!$B$4:$I$31,M9452,5),IF(AND(J9452&gt;3.3,J9452&lt;=4),INDEX(价格表!$B$4:$I$31,M9452,6),IF(AND(J9452&gt;4,J9452&lt;=5.5),INDEX(价格表!$B$4:$I$31,M9452,7),IF(J9452&gt;5.5,2.6+INDEX(价格表!$B$4:$I$31,M9452,8)*L9452)))))))</f>
        <v>2.15</v>
      </c>
    </row>
    <row r="9453" spans="1:14">
      <c r="A9453" s="20">
        <v>4311254514166</v>
      </c>
      <c r="B9453" s="18" t="s">
        <v>16</v>
      </c>
      <c r="C9453" s="21">
        <v>20201224</v>
      </c>
      <c r="D9453" s="21">
        <v>610538201209</v>
      </c>
      <c r="E9453" s="21" t="s">
        <v>16</v>
      </c>
      <c r="F9453" s="21">
        <v>20210103</v>
      </c>
      <c r="G9453" s="21" t="s">
        <v>17</v>
      </c>
      <c r="H9453" s="21" t="s">
        <v>66</v>
      </c>
      <c r="I9453" s="21" t="s">
        <v>222</v>
      </c>
      <c r="J9453" s="21">
        <v>0.61</v>
      </c>
      <c r="K9453" s="21" t="s">
        <v>20</v>
      </c>
      <c r="L9453">
        <f t="shared" si="172"/>
        <v>1</v>
      </c>
      <c r="M9453">
        <f>MATCH(H:H,价格表!$B$4:$B$35,0)</f>
        <v>17</v>
      </c>
      <c r="N9453" s="27">
        <f>IF(J9453&lt;=0.3,INDEX(价格表!$B$4:$I$31,M9453,2),IF(AND(J9453&gt;0.3,J9453&lt;=1),INDEX(价格表!$B$4:$I$31,M9453,3),IF(AND(J9453&gt;1,J9453&lt;=2.2),INDEX(价格表!$B$4:$I$31,M9453,4),IF(AND(J9453&gt;2.2,J9453&lt;=3.3),INDEX(价格表!$B$4:$I$31,M9453,5),IF(AND(J9453&gt;3.3,J9453&lt;=4),INDEX(价格表!$B$4:$I$31,M9453,6),IF(AND(J9453&gt;4,J9453&lt;=5.5),INDEX(价格表!$B$4:$I$31,M9453,7),IF(J9453&gt;5.5,2.6+INDEX(价格表!$B$4:$I$31,M9453,8)*L9453)))))))</f>
        <v>1.8</v>
      </c>
    </row>
    <row r="9454" spans="1:14">
      <c r="A9454" s="20">
        <v>4311254514167</v>
      </c>
      <c r="B9454" s="18" t="s">
        <v>16</v>
      </c>
      <c r="C9454" s="21">
        <v>20201224</v>
      </c>
      <c r="D9454" s="21">
        <v>610538201209</v>
      </c>
      <c r="E9454" s="21" t="s">
        <v>16</v>
      </c>
      <c r="F9454" s="21">
        <v>20210103</v>
      </c>
      <c r="G9454" s="21" t="s">
        <v>17</v>
      </c>
      <c r="H9454" s="21" t="s">
        <v>73</v>
      </c>
      <c r="I9454" s="21" t="s">
        <v>215</v>
      </c>
      <c r="J9454" s="21">
        <v>0.13</v>
      </c>
      <c r="K9454" s="21" t="s">
        <v>20</v>
      </c>
      <c r="L9454">
        <f t="shared" si="172"/>
        <v>1</v>
      </c>
      <c r="M9454">
        <f>MATCH(H:H,价格表!$B$4:$B$35,0)</f>
        <v>7</v>
      </c>
      <c r="N9454" s="27">
        <f>IF(J9454&lt;=0.3,INDEX(价格表!$B$4:$I$31,M9454,2),IF(AND(J9454&gt;0.3,J9454&lt;=1),INDEX(价格表!$B$4:$I$31,M9454,3),IF(AND(J9454&gt;1,J9454&lt;=2.2),INDEX(价格表!$B$4:$I$31,M9454,4),IF(AND(J9454&gt;2.2,J9454&lt;=3.3),INDEX(价格表!$B$4:$I$31,M9454,5),IF(AND(J9454&gt;3.3,J9454&lt;=4),INDEX(价格表!$B$4:$I$31,M9454,6),IF(AND(J9454&gt;4,J9454&lt;=5.5),INDEX(价格表!$B$4:$I$31,M9454,7),IF(J9454&gt;5.5,2.6+INDEX(价格表!$B$4:$I$31,M9454,8)*L9454)))))))</f>
        <v>1.65</v>
      </c>
    </row>
    <row r="9455" spans="1:14">
      <c r="A9455" s="20">
        <v>4311254514168</v>
      </c>
      <c r="B9455" s="18" t="s">
        <v>16</v>
      </c>
      <c r="C9455" s="21">
        <v>20201224</v>
      </c>
      <c r="D9455" s="21">
        <v>610538201209</v>
      </c>
      <c r="E9455" s="21" t="s">
        <v>16</v>
      </c>
      <c r="F9455" s="21">
        <v>20210103</v>
      </c>
      <c r="G9455" s="21" t="s">
        <v>17</v>
      </c>
      <c r="H9455" s="21" t="s">
        <v>35</v>
      </c>
      <c r="I9455" s="21" t="s">
        <v>224</v>
      </c>
      <c r="J9455" s="21">
        <v>1.07</v>
      </c>
      <c r="K9455" s="21" t="s">
        <v>20</v>
      </c>
      <c r="L9455">
        <f t="shared" si="172"/>
        <v>2</v>
      </c>
      <c r="M9455">
        <f>MATCH(H:H,价格表!$B$4:$B$35,0)</f>
        <v>22</v>
      </c>
      <c r="N9455" s="27">
        <f>IF(J9455&lt;=0.3,INDEX(价格表!$B$4:$I$31,M9455,2),IF(AND(J9455&gt;0.3,J9455&lt;=1),INDEX(价格表!$B$4:$I$31,M9455,3),IF(AND(J9455&gt;1,J9455&lt;=2.2),INDEX(价格表!$B$4:$I$31,M9455,4),IF(AND(J9455&gt;2.2,J9455&lt;=3.3),INDEX(价格表!$B$4:$I$31,M9455,5),IF(AND(J9455&gt;3.3,J9455&lt;=4),INDEX(价格表!$B$4:$I$31,M9455,6),IF(AND(J9455&gt;4,J9455&lt;=5.5),INDEX(价格表!$B$4:$I$31,M9455,7),IF(J9455&gt;5.5,2.6+INDEX(价格表!$B$4:$I$31,M9455,8)*L9455)))))))</f>
        <v>2.15</v>
      </c>
    </row>
    <row r="9456" spans="1:14">
      <c r="A9456" s="20">
        <v>4311254514169</v>
      </c>
      <c r="B9456" s="18" t="s">
        <v>16</v>
      </c>
      <c r="C9456" s="21">
        <v>20201224</v>
      </c>
      <c r="D9456" s="21">
        <v>610538201209</v>
      </c>
      <c r="E9456" s="21" t="s">
        <v>16</v>
      </c>
      <c r="F9456" s="21">
        <v>20210103</v>
      </c>
      <c r="G9456" s="21" t="s">
        <v>17</v>
      </c>
      <c r="H9456" s="21" t="s">
        <v>82</v>
      </c>
      <c r="I9456" s="21" t="s">
        <v>285</v>
      </c>
      <c r="J9456" s="21">
        <v>1.5</v>
      </c>
      <c r="K9456" s="21" t="s">
        <v>20</v>
      </c>
      <c r="L9456">
        <f t="shared" si="172"/>
        <v>2</v>
      </c>
      <c r="M9456">
        <f>MATCH(H:H,价格表!$B$4:$B$35,0)</f>
        <v>2</v>
      </c>
      <c r="N9456" s="27">
        <f>IF(J9456&lt;=0.3,INDEX(价格表!$B$4:$I$31,M9456,2),IF(AND(J9456&gt;0.3,J9456&lt;=1),INDEX(价格表!$B$4:$I$31,M9456,3),IF(AND(J9456&gt;1,J9456&lt;=2.2),INDEX(价格表!$B$4:$I$31,M9456,4),IF(AND(J9456&gt;2.2,J9456&lt;=3.3),INDEX(价格表!$B$4:$I$31,M9456,5),IF(AND(J9456&gt;3.3,J9456&lt;=4),INDEX(价格表!$B$4:$I$31,M9456,6),IF(AND(J9456&gt;4,J9456&lt;=5.5),INDEX(价格表!$B$4:$I$31,M9456,7),IF(J9456&gt;5.5,2.6+INDEX(价格表!$B$4:$I$31,M9456,8)*L9456)))))))</f>
        <v>2.15</v>
      </c>
    </row>
    <row r="9457" spans="1:14">
      <c r="A9457" s="20">
        <v>4311267164084</v>
      </c>
      <c r="B9457" s="18" t="s">
        <v>16</v>
      </c>
      <c r="C9457" s="21">
        <v>20201224</v>
      </c>
      <c r="D9457" s="21">
        <v>610538201209</v>
      </c>
      <c r="E9457" s="21" t="s">
        <v>16</v>
      </c>
      <c r="F9457" s="21">
        <v>20210103</v>
      </c>
      <c r="G9457" s="21" t="s">
        <v>17</v>
      </c>
      <c r="H9457" s="21" t="s">
        <v>21</v>
      </c>
      <c r="I9457" s="21" t="s">
        <v>228</v>
      </c>
      <c r="J9457" s="21">
        <v>1.77</v>
      </c>
      <c r="K9457" s="21" t="s">
        <v>20</v>
      </c>
      <c r="L9457">
        <f t="shared" si="172"/>
        <v>2</v>
      </c>
      <c r="M9457">
        <f>MATCH(H:H,价格表!$B$4:$B$35,0)</f>
        <v>20</v>
      </c>
      <c r="N9457" s="27">
        <f>IF(J9457&lt;=0.3,INDEX(价格表!$B$4:$I$31,M9457,2),IF(AND(J9457&gt;0.3,J9457&lt;=1),INDEX(价格表!$B$4:$I$31,M9457,3),IF(AND(J9457&gt;1,J9457&lt;=2.2),INDEX(价格表!$B$4:$I$31,M9457,4),IF(AND(J9457&gt;2.2,J9457&lt;=3.3),INDEX(价格表!$B$4:$I$31,M9457,5),IF(AND(J9457&gt;3.3,J9457&lt;=4),INDEX(价格表!$B$4:$I$31,M9457,6),IF(AND(J9457&gt;4,J9457&lt;=5.5),INDEX(价格表!$B$4:$I$31,M9457,7),IF(J9457&gt;5.5,2.6+INDEX(价格表!$B$4:$I$31,M9457,8)*L9457)))))))</f>
        <v>2.15</v>
      </c>
    </row>
    <row r="9458" spans="1:14">
      <c r="A9458" s="20">
        <v>4311267164087</v>
      </c>
      <c r="B9458" s="18" t="s">
        <v>16</v>
      </c>
      <c r="C9458" s="21">
        <v>20201224</v>
      </c>
      <c r="D9458" s="21">
        <v>610538201209</v>
      </c>
      <c r="E9458" s="21" t="s">
        <v>16</v>
      </c>
      <c r="F9458" s="21">
        <v>20210103</v>
      </c>
      <c r="G9458" s="21" t="s">
        <v>17</v>
      </c>
      <c r="H9458" s="21" t="s">
        <v>37</v>
      </c>
      <c r="I9458" s="21" t="s">
        <v>72</v>
      </c>
      <c r="J9458" s="21">
        <v>1.65</v>
      </c>
      <c r="K9458" s="21" t="s">
        <v>20</v>
      </c>
      <c r="L9458">
        <f t="shared" si="172"/>
        <v>2</v>
      </c>
      <c r="M9458">
        <f>MATCH(H:H,价格表!$B$4:$B$35,0)</f>
        <v>12</v>
      </c>
      <c r="N9458" s="27">
        <f>IF(J9458&lt;=0.3,INDEX(价格表!$B$4:$I$31,M9458,2),IF(AND(J9458&gt;0.3,J9458&lt;=1),INDEX(价格表!$B$4:$I$31,M9458,3),IF(AND(J9458&gt;1,J9458&lt;=2.2),INDEX(价格表!$B$4:$I$31,M9458,4),IF(AND(J9458&gt;2.2,J9458&lt;=3.3),INDEX(价格表!$B$4:$I$31,M9458,5),IF(AND(J9458&gt;3.3,J9458&lt;=4),INDEX(价格表!$B$4:$I$31,M9458,6),IF(AND(J9458&gt;4,J9458&lt;=5.5),INDEX(价格表!$B$4:$I$31,M9458,7),IF(J9458&gt;5.5,2.6+INDEX(价格表!$B$4:$I$31,M9458,8)*L9458)))))))</f>
        <v>2.15</v>
      </c>
    </row>
    <row r="9459" spans="1:14">
      <c r="A9459" s="20">
        <v>4311267164131</v>
      </c>
      <c r="B9459" s="18" t="s">
        <v>16</v>
      </c>
      <c r="C9459" s="21">
        <v>20201224</v>
      </c>
      <c r="D9459" s="21">
        <v>610538201209</v>
      </c>
      <c r="E9459" s="21" t="s">
        <v>16</v>
      </c>
      <c r="F9459" s="21">
        <v>20210103</v>
      </c>
      <c r="G9459" s="21" t="s">
        <v>17</v>
      </c>
      <c r="H9459" s="21" t="s">
        <v>50</v>
      </c>
      <c r="I9459" s="21" t="s">
        <v>62</v>
      </c>
      <c r="J9459" s="21">
        <v>1.59</v>
      </c>
      <c r="K9459" s="21" t="s">
        <v>20</v>
      </c>
      <c r="L9459">
        <f t="shared" si="172"/>
        <v>2</v>
      </c>
      <c r="M9459">
        <f>MATCH(H:H,价格表!$B$4:$B$35,0)</f>
        <v>4</v>
      </c>
      <c r="N9459" s="27">
        <f>IF(J9459&lt;=0.3,INDEX(价格表!$B$4:$I$31,M9459,2),IF(AND(J9459&gt;0.3,J9459&lt;=1),INDEX(价格表!$B$4:$I$31,M9459,3),IF(AND(J9459&gt;1,J9459&lt;=2.2),INDEX(价格表!$B$4:$I$31,M9459,4),IF(AND(J9459&gt;2.2,J9459&lt;=3.3),INDEX(价格表!$B$4:$I$31,M9459,5),IF(AND(J9459&gt;3.3,J9459&lt;=4),INDEX(价格表!$B$4:$I$31,M9459,6),IF(AND(J9459&gt;4,J9459&lt;=5.5),INDEX(价格表!$B$4:$I$31,M9459,7),IF(J9459&gt;5.5,2.6+INDEX(价格表!$B$4:$I$31,M9459,8)*L9459)))))))</f>
        <v>2.15</v>
      </c>
    </row>
    <row r="9460" spans="1:14">
      <c r="A9460" s="20">
        <v>4311267164132</v>
      </c>
      <c r="B9460" s="18" t="s">
        <v>16</v>
      </c>
      <c r="C9460" s="21">
        <v>20201224</v>
      </c>
      <c r="D9460" s="21">
        <v>610538201209</v>
      </c>
      <c r="E9460" s="21" t="s">
        <v>16</v>
      </c>
      <c r="F9460" s="21">
        <v>20210103</v>
      </c>
      <c r="G9460" s="21" t="s">
        <v>17</v>
      </c>
      <c r="H9460" s="21" t="s">
        <v>66</v>
      </c>
      <c r="I9460" s="21" t="s">
        <v>380</v>
      </c>
      <c r="J9460" s="21">
        <v>2.82</v>
      </c>
      <c r="K9460" s="21" t="s">
        <v>20</v>
      </c>
      <c r="L9460">
        <f t="shared" si="172"/>
        <v>3</v>
      </c>
      <c r="M9460">
        <f>MATCH(H:H,价格表!$B$4:$B$35,0)</f>
        <v>17</v>
      </c>
      <c r="N9460" s="27">
        <f>IF(J9460&lt;=0.3,INDEX(价格表!$B$4:$I$31,M9460,2),IF(AND(J9460&gt;0.3,J9460&lt;=1),INDEX(价格表!$B$4:$I$31,M9460,3),IF(AND(J9460&gt;1,J9460&lt;=2.2),INDEX(价格表!$B$4:$I$31,M9460,4),IF(AND(J9460&gt;2.2,J9460&lt;=3.3),INDEX(价格表!$B$4:$I$31,M9460,5),IF(AND(J9460&gt;3.3,J9460&lt;=4),INDEX(价格表!$B$4:$I$31,M9460,6),IF(AND(J9460&gt;4,J9460&lt;=5.5),INDEX(价格表!$B$4:$I$31,M9460,7),IF(J9460&gt;5.5,2.6+INDEX(价格表!$B$4:$I$31,M9460,8)*L9460)))))))</f>
        <v>2.5</v>
      </c>
    </row>
    <row r="9461" spans="1:14">
      <c r="A9461" s="20">
        <v>4311267164133</v>
      </c>
      <c r="B9461" s="18" t="s">
        <v>16</v>
      </c>
      <c r="C9461" s="21">
        <v>20201224</v>
      </c>
      <c r="D9461" s="21">
        <v>610538201209</v>
      </c>
      <c r="E9461" s="21" t="s">
        <v>16</v>
      </c>
      <c r="F9461" s="21">
        <v>20210103</v>
      </c>
      <c r="G9461" s="21" t="s">
        <v>17</v>
      </c>
      <c r="H9461" s="21" t="s">
        <v>73</v>
      </c>
      <c r="I9461" s="21" t="s">
        <v>74</v>
      </c>
      <c r="J9461" s="21">
        <v>1.53</v>
      </c>
      <c r="K9461" s="21" t="s">
        <v>20</v>
      </c>
      <c r="L9461">
        <f t="shared" si="172"/>
        <v>2</v>
      </c>
      <c r="M9461">
        <f>MATCH(H:H,价格表!$B$4:$B$35,0)</f>
        <v>7</v>
      </c>
      <c r="N9461" s="27">
        <f>IF(J9461&lt;=0.3,INDEX(价格表!$B$4:$I$31,M9461,2),IF(AND(J9461&gt;0.3,J9461&lt;=1),INDEX(价格表!$B$4:$I$31,M9461,3),IF(AND(J9461&gt;1,J9461&lt;=2.2),INDEX(价格表!$B$4:$I$31,M9461,4),IF(AND(J9461&gt;2.2,J9461&lt;=3.3),INDEX(价格表!$B$4:$I$31,M9461,5),IF(AND(J9461&gt;3.3,J9461&lt;=4),INDEX(价格表!$B$4:$I$31,M9461,6),IF(AND(J9461&gt;4,J9461&lt;=5.5),INDEX(价格表!$B$4:$I$31,M9461,7),IF(J9461&gt;5.5,2.6+INDEX(价格表!$B$4:$I$31,M9461,8)*L9461)))))))</f>
        <v>2.15</v>
      </c>
    </row>
    <row r="9462" spans="1:14">
      <c r="A9462" s="20">
        <v>4311267164134</v>
      </c>
      <c r="B9462" s="18" t="s">
        <v>16</v>
      </c>
      <c r="C9462" s="21">
        <v>20201224</v>
      </c>
      <c r="D9462" s="21">
        <v>610538201209</v>
      </c>
      <c r="E9462" s="21" t="s">
        <v>16</v>
      </c>
      <c r="F9462" s="21">
        <v>20210103</v>
      </c>
      <c r="G9462" s="21" t="s">
        <v>17</v>
      </c>
      <c r="H9462" s="21" t="s">
        <v>27</v>
      </c>
      <c r="I9462" s="21" t="s">
        <v>348</v>
      </c>
      <c r="J9462" s="21">
        <v>1.5</v>
      </c>
      <c r="K9462" s="21" t="s">
        <v>20</v>
      </c>
      <c r="L9462">
        <f t="shared" si="172"/>
        <v>2</v>
      </c>
      <c r="M9462">
        <f>MATCH(H:H,价格表!$B$4:$B$35,0)</f>
        <v>3</v>
      </c>
      <c r="N9462" s="27">
        <f>IF(J9462&lt;=0.3,INDEX(价格表!$B$4:$I$31,M9462,2),IF(AND(J9462&gt;0.3,J9462&lt;=1),INDEX(价格表!$B$4:$I$31,M9462,3),IF(AND(J9462&gt;1,J9462&lt;=2.2),INDEX(价格表!$B$4:$I$31,M9462,4),IF(AND(J9462&gt;2.2,J9462&lt;=3.3),INDEX(价格表!$B$4:$I$31,M9462,5),IF(AND(J9462&gt;3.3,J9462&lt;=4),INDEX(价格表!$B$4:$I$31,M9462,6),IF(AND(J9462&gt;4,J9462&lt;=5.5),INDEX(价格表!$B$4:$I$31,M9462,7),IF(J9462&gt;5.5,2.6+INDEX(价格表!$B$4:$I$31,M9462,8)*L9462)))))))</f>
        <v>2.15</v>
      </c>
    </row>
    <row r="9463" spans="1:14">
      <c r="A9463" s="20">
        <v>4311267164135</v>
      </c>
      <c r="B9463" s="18" t="s">
        <v>16</v>
      </c>
      <c r="C9463" s="21">
        <v>20201224</v>
      </c>
      <c r="D9463" s="21">
        <v>610538201209</v>
      </c>
      <c r="E9463" s="21" t="s">
        <v>16</v>
      </c>
      <c r="F9463" s="21">
        <v>20210103</v>
      </c>
      <c r="G9463" s="21" t="s">
        <v>17</v>
      </c>
      <c r="H9463" s="21" t="s">
        <v>63</v>
      </c>
      <c r="I9463" s="21" t="s">
        <v>289</v>
      </c>
      <c r="J9463" s="21">
        <v>1.69</v>
      </c>
      <c r="K9463" s="21" t="s">
        <v>20</v>
      </c>
      <c r="L9463">
        <f t="shared" si="172"/>
        <v>2</v>
      </c>
      <c r="M9463">
        <f>MATCH(H:H,价格表!$B$4:$B$35,0)</f>
        <v>21</v>
      </c>
      <c r="N9463" s="27">
        <f>IF(J9463&lt;=0.3,INDEX(价格表!$B$4:$I$31,M9463,2),IF(AND(J9463&gt;0.3,J9463&lt;=1),INDEX(价格表!$B$4:$I$31,M9463,3),IF(AND(J9463&gt;1,J9463&lt;=2.2),INDEX(价格表!$B$4:$I$31,M9463,4),IF(AND(J9463&gt;2.2,J9463&lt;=3.3),INDEX(价格表!$B$4:$I$31,M9463,5),IF(AND(J9463&gt;3.3,J9463&lt;=4),INDEX(价格表!$B$4:$I$31,M9463,6),IF(AND(J9463&gt;4,J9463&lt;=5.5),INDEX(价格表!$B$4:$I$31,M9463,7),IF(J9463&gt;5.5,2.6+INDEX(价格表!$B$4:$I$31,M9463,8)*L9463)))))))</f>
        <v>2.15</v>
      </c>
    </row>
    <row r="9464" spans="1:14">
      <c r="A9464" s="20">
        <v>4311267164136</v>
      </c>
      <c r="B9464" s="18" t="s">
        <v>16</v>
      </c>
      <c r="C9464" s="21">
        <v>20201224</v>
      </c>
      <c r="D9464" s="21">
        <v>610538201209</v>
      </c>
      <c r="E9464" s="21" t="s">
        <v>16</v>
      </c>
      <c r="F9464" s="21">
        <v>20210103</v>
      </c>
      <c r="G9464" s="21" t="s">
        <v>17</v>
      </c>
      <c r="H9464" s="21" t="s">
        <v>27</v>
      </c>
      <c r="I9464" s="21" t="s">
        <v>210</v>
      </c>
      <c r="J9464" s="21">
        <v>1.5</v>
      </c>
      <c r="K9464" s="21" t="s">
        <v>20</v>
      </c>
      <c r="L9464">
        <f t="shared" si="172"/>
        <v>2</v>
      </c>
      <c r="M9464">
        <f>MATCH(H:H,价格表!$B$4:$B$35,0)</f>
        <v>3</v>
      </c>
      <c r="N9464" s="27">
        <f>IF(J9464&lt;=0.3,INDEX(价格表!$B$4:$I$31,M9464,2),IF(AND(J9464&gt;0.3,J9464&lt;=1),INDEX(价格表!$B$4:$I$31,M9464,3),IF(AND(J9464&gt;1,J9464&lt;=2.2),INDEX(价格表!$B$4:$I$31,M9464,4),IF(AND(J9464&gt;2.2,J9464&lt;=3.3),INDEX(价格表!$B$4:$I$31,M9464,5),IF(AND(J9464&gt;3.3,J9464&lt;=4),INDEX(价格表!$B$4:$I$31,M9464,6),IF(AND(J9464&gt;4,J9464&lt;=5.5),INDEX(价格表!$B$4:$I$31,M9464,7),IF(J9464&gt;5.5,2.6+INDEX(价格表!$B$4:$I$31,M9464,8)*L9464)))))))</f>
        <v>2.15</v>
      </c>
    </row>
    <row r="9465" spans="1:14">
      <c r="A9465" s="20">
        <v>4311267164137</v>
      </c>
      <c r="B9465" s="18" t="s">
        <v>16</v>
      </c>
      <c r="C9465" s="21">
        <v>20201224</v>
      </c>
      <c r="D9465" s="21">
        <v>610538201209</v>
      </c>
      <c r="E9465" s="21" t="s">
        <v>16</v>
      </c>
      <c r="F9465" s="21">
        <v>20210103</v>
      </c>
      <c r="G9465" s="21" t="s">
        <v>17</v>
      </c>
      <c r="H9465" s="21" t="s">
        <v>18</v>
      </c>
      <c r="I9465" s="21" t="s">
        <v>53</v>
      </c>
      <c r="J9465" s="21">
        <v>1.58</v>
      </c>
      <c r="K9465" s="21" t="s">
        <v>20</v>
      </c>
      <c r="L9465">
        <f t="shared" si="172"/>
        <v>2</v>
      </c>
      <c r="M9465">
        <f>MATCH(H:H,价格表!$B$4:$B$35,0)</f>
        <v>1</v>
      </c>
      <c r="N9465" s="27">
        <f>IF(J9465&lt;=0.3,INDEX(价格表!$B$4:$I$31,M9465,2),IF(AND(J9465&gt;0.3,J9465&lt;=1),INDEX(价格表!$B$4:$I$31,M9465,3),IF(AND(J9465&gt;1,J9465&lt;=2.2),INDEX(价格表!$B$4:$I$31,M9465,4),IF(AND(J9465&gt;2.2,J9465&lt;=3.3),INDEX(价格表!$B$4:$I$31,M9465,5),IF(AND(J9465&gt;3.3,J9465&lt;=4),INDEX(价格表!$B$4:$I$31,M9465,6),IF(AND(J9465&gt;4,J9465&lt;=5.5),INDEX(价格表!$B$4:$I$31,M9465,7),IF(J9465&gt;5.5,2.6+INDEX(价格表!$B$4:$I$31,M9465,8)*L9465)))))))</f>
        <v>2.15</v>
      </c>
    </row>
    <row r="9466" spans="1:14">
      <c r="A9466" s="20">
        <v>4311267164138</v>
      </c>
      <c r="B9466" s="18" t="s">
        <v>16</v>
      </c>
      <c r="C9466" s="21">
        <v>20201224</v>
      </c>
      <c r="D9466" s="21">
        <v>610538201209</v>
      </c>
      <c r="E9466" s="21" t="s">
        <v>16</v>
      </c>
      <c r="F9466" s="21">
        <v>20210103</v>
      </c>
      <c r="G9466" s="21" t="s">
        <v>17</v>
      </c>
      <c r="H9466" s="21" t="s">
        <v>45</v>
      </c>
      <c r="I9466" s="21" t="s">
        <v>137</v>
      </c>
      <c r="J9466" s="21">
        <v>1.49</v>
      </c>
      <c r="K9466" s="21" t="s">
        <v>20</v>
      </c>
      <c r="L9466">
        <f t="shared" si="172"/>
        <v>2</v>
      </c>
      <c r="M9466">
        <f>MATCH(H:H,价格表!$B$4:$B$35,0)</f>
        <v>9</v>
      </c>
      <c r="N9466" s="27">
        <f>IF(J9466&lt;=0.3,INDEX(价格表!$B$4:$I$31,M9466,2),IF(AND(J9466&gt;0.3,J9466&lt;=1),INDEX(价格表!$B$4:$I$31,M9466,3),IF(AND(J9466&gt;1,J9466&lt;=2.2),INDEX(价格表!$B$4:$I$31,M9466,4),IF(AND(J9466&gt;2.2,J9466&lt;=3.3),INDEX(价格表!$B$4:$I$31,M9466,5),IF(AND(J9466&gt;3.3,J9466&lt;=4),INDEX(价格表!$B$4:$I$31,M9466,6),IF(AND(J9466&gt;4,J9466&lt;=5.5),INDEX(价格表!$B$4:$I$31,M9466,7),IF(J9466&gt;5.5,2.6+INDEX(价格表!$B$4:$I$31,M9466,8)*L9466)))))))</f>
        <v>2.15</v>
      </c>
    </row>
    <row r="9467" spans="1:14">
      <c r="A9467" s="20">
        <v>4311267164139</v>
      </c>
      <c r="B9467" s="18" t="s">
        <v>16</v>
      </c>
      <c r="C9467" s="21">
        <v>20201224</v>
      </c>
      <c r="D9467" s="21">
        <v>610538201209</v>
      </c>
      <c r="E9467" s="21" t="s">
        <v>16</v>
      </c>
      <c r="F9467" s="21">
        <v>20210103</v>
      </c>
      <c r="G9467" s="21" t="s">
        <v>17</v>
      </c>
      <c r="H9467" s="21" t="s">
        <v>73</v>
      </c>
      <c r="I9467" s="21" t="s">
        <v>93</v>
      </c>
      <c r="J9467" s="21">
        <v>1.63</v>
      </c>
      <c r="K9467" s="21" t="s">
        <v>20</v>
      </c>
      <c r="L9467">
        <f t="shared" si="172"/>
        <v>2</v>
      </c>
      <c r="M9467">
        <f>MATCH(H:H,价格表!$B$4:$B$35,0)</f>
        <v>7</v>
      </c>
      <c r="N9467" s="27">
        <f>IF(J9467&lt;=0.3,INDEX(价格表!$B$4:$I$31,M9467,2),IF(AND(J9467&gt;0.3,J9467&lt;=1),INDEX(价格表!$B$4:$I$31,M9467,3),IF(AND(J9467&gt;1,J9467&lt;=2.2),INDEX(价格表!$B$4:$I$31,M9467,4),IF(AND(J9467&gt;2.2,J9467&lt;=3.3),INDEX(价格表!$B$4:$I$31,M9467,5),IF(AND(J9467&gt;3.3,J9467&lt;=4),INDEX(价格表!$B$4:$I$31,M9467,6),IF(AND(J9467&gt;4,J9467&lt;=5.5),INDEX(价格表!$B$4:$I$31,M9467,7),IF(J9467&gt;5.5,2.6+INDEX(价格表!$B$4:$I$31,M9467,8)*L9467)))))))</f>
        <v>2.15</v>
      </c>
    </row>
    <row r="9468" spans="1:14">
      <c r="A9468" s="20">
        <v>4311267164158</v>
      </c>
      <c r="B9468" s="18" t="s">
        <v>16</v>
      </c>
      <c r="C9468" s="21">
        <v>20201224</v>
      </c>
      <c r="D9468" s="21">
        <v>610538201209</v>
      </c>
      <c r="E9468" s="21" t="s">
        <v>16</v>
      </c>
      <c r="F9468" s="21">
        <v>20210103</v>
      </c>
      <c r="G9468" s="21" t="s">
        <v>17</v>
      </c>
      <c r="H9468" s="21" t="s">
        <v>56</v>
      </c>
      <c r="I9468" s="21" t="s">
        <v>57</v>
      </c>
      <c r="J9468" s="21">
        <v>2.47</v>
      </c>
      <c r="K9468" s="21" t="s">
        <v>20</v>
      </c>
      <c r="L9468">
        <f t="shared" si="172"/>
        <v>3</v>
      </c>
      <c r="M9468">
        <f>MATCH(H:H,价格表!$B$4:$B$35,0)</f>
        <v>11</v>
      </c>
      <c r="N9468" s="27">
        <f>IF(J9468&lt;=0.3,INDEX(价格表!$B$4:$I$31,M9468,2),IF(AND(J9468&gt;0.3,J9468&lt;=1),INDEX(价格表!$B$4:$I$31,M9468,3),IF(AND(J9468&gt;1,J9468&lt;=2.2),INDEX(价格表!$B$4:$I$31,M9468,4),IF(AND(J9468&gt;2.2,J9468&lt;=3.3),INDEX(价格表!$B$4:$I$31,M9468,5),IF(AND(J9468&gt;3.3,J9468&lt;=4),INDEX(价格表!$B$4:$I$31,M9468,6),IF(AND(J9468&gt;4,J9468&lt;=5.5),INDEX(价格表!$B$4:$I$31,M9468,7),IF(J9468&gt;5.5,2.6+INDEX(价格表!$B$4:$I$31,M9468,8)*L9468)))))))</f>
        <v>2.5</v>
      </c>
    </row>
    <row r="9469" spans="1:14">
      <c r="A9469" s="20">
        <v>4311267164159</v>
      </c>
      <c r="B9469" s="18" t="s">
        <v>16</v>
      </c>
      <c r="C9469" s="21">
        <v>20201224</v>
      </c>
      <c r="D9469" s="21">
        <v>610538201209</v>
      </c>
      <c r="E9469" s="21" t="s">
        <v>16</v>
      </c>
      <c r="F9469" s="21">
        <v>20210103</v>
      </c>
      <c r="G9469" s="21" t="s">
        <v>17</v>
      </c>
      <c r="H9469" s="21" t="s">
        <v>18</v>
      </c>
      <c r="I9469" s="21" t="s">
        <v>359</v>
      </c>
      <c r="J9469" s="21">
        <v>1.58</v>
      </c>
      <c r="K9469" s="21" t="s">
        <v>20</v>
      </c>
      <c r="L9469">
        <f t="shared" si="172"/>
        <v>2</v>
      </c>
      <c r="M9469">
        <f>MATCH(H:H,价格表!$B$4:$B$35,0)</f>
        <v>1</v>
      </c>
      <c r="N9469" s="27">
        <f>IF(J9469&lt;=0.3,INDEX(价格表!$B$4:$I$31,M9469,2),IF(AND(J9469&gt;0.3,J9469&lt;=1),INDEX(价格表!$B$4:$I$31,M9469,3),IF(AND(J9469&gt;1,J9469&lt;=2.2),INDEX(价格表!$B$4:$I$31,M9469,4),IF(AND(J9469&gt;2.2,J9469&lt;=3.3),INDEX(价格表!$B$4:$I$31,M9469,5),IF(AND(J9469&gt;3.3,J9469&lt;=4),INDEX(价格表!$B$4:$I$31,M9469,6),IF(AND(J9469&gt;4,J9469&lt;=5.5),INDEX(价格表!$B$4:$I$31,M9469,7),IF(J9469&gt;5.5,2.6+INDEX(价格表!$B$4:$I$31,M9469,8)*L9469)))))))</f>
        <v>2.15</v>
      </c>
    </row>
    <row r="9470" spans="1:14">
      <c r="A9470" s="20">
        <v>4311267164160</v>
      </c>
      <c r="B9470" s="18" t="s">
        <v>16</v>
      </c>
      <c r="C9470" s="21">
        <v>20201224</v>
      </c>
      <c r="D9470" s="21">
        <v>610538201209</v>
      </c>
      <c r="E9470" s="21" t="s">
        <v>16</v>
      </c>
      <c r="F9470" s="21">
        <v>20210103</v>
      </c>
      <c r="G9470" s="21" t="s">
        <v>17</v>
      </c>
      <c r="H9470" s="21" t="s">
        <v>35</v>
      </c>
      <c r="I9470" s="21" t="s">
        <v>156</v>
      </c>
      <c r="J9470" s="21">
        <v>1.59</v>
      </c>
      <c r="K9470" s="21" t="s">
        <v>20</v>
      </c>
      <c r="L9470">
        <f t="shared" si="172"/>
        <v>2</v>
      </c>
      <c r="M9470">
        <f>MATCH(H:H,价格表!$B$4:$B$35,0)</f>
        <v>22</v>
      </c>
      <c r="N9470" s="27">
        <f>IF(J9470&lt;=0.3,INDEX(价格表!$B$4:$I$31,M9470,2),IF(AND(J9470&gt;0.3,J9470&lt;=1),INDEX(价格表!$B$4:$I$31,M9470,3),IF(AND(J9470&gt;1,J9470&lt;=2.2),INDEX(价格表!$B$4:$I$31,M9470,4),IF(AND(J9470&gt;2.2,J9470&lt;=3.3),INDEX(价格表!$B$4:$I$31,M9470,5),IF(AND(J9470&gt;3.3,J9470&lt;=4),INDEX(价格表!$B$4:$I$31,M9470,6),IF(AND(J9470&gt;4,J9470&lt;=5.5),INDEX(价格表!$B$4:$I$31,M9470,7),IF(J9470&gt;5.5,2.6+INDEX(价格表!$B$4:$I$31,M9470,8)*L9470)))))))</f>
        <v>2.15</v>
      </c>
    </row>
    <row r="9471" spans="1:14">
      <c r="A9471" s="20">
        <v>4311267164161</v>
      </c>
      <c r="B9471" s="18" t="s">
        <v>16</v>
      </c>
      <c r="C9471" s="21">
        <v>20201224</v>
      </c>
      <c r="D9471" s="21">
        <v>610538201209</v>
      </c>
      <c r="E9471" s="21" t="s">
        <v>16</v>
      </c>
      <c r="F9471" s="21">
        <v>20210103</v>
      </c>
      <c r="G9471" s="21" t="s">
        <v>17</v>
      </c>
      <c r="H9471" s="21" t="s">
        <v>37</v>
      </c>
      <c r="I9471" s="21" t="s">
        <v>72</v>
      </c>
      <c r="J9471" s="21">
        <v>1.54</v>
      </c>
      <c r="K9471" s="21" t="s">
        <v>20</v>
      </c>
      <c r="L9471">
        <f t="shared" si="172"/>
        <v>2</v>
      </c>
      <c r="M9471">
        <f>MATCH(H:H,价格表!$B$4:$B$35,0)</f>
        <v>12</v>
      </c>
      <c r="N9471" s="27">
        <f>IF(J9471&lt;=0.3,INDEX(价格表!$B$4:$I$31,M9471,2),IF(AND(J9471&gt;0.3,J9471&lt;=1),INDEX(价格表!$B$4:$I$31,M9471,3),IF(AND(J9471&gt;1,J9471&lt;=2.2),INDEX(价格表!$B$4:$I$31,M9471,4),IF(AND(J9471&gt;2.2,J9471&lt;=3.3),INDEX(价格表!$B$4:$I$31,M9471,5),IF(AND(J9471&gt;3.3,J9471&lt;=4),INDEX(价格表!$B$4:$I$31,M9471,6),IF(AND(J9471&gt;4,J9471&lt;=5.5),INDEX(价格表!$B$4:$I$31,M9471,7),IF(J9471&gt;5.5,2.6+INDEX(价格表!$B$4:$I$31,M9471,8)*L9471)))))))</f>
        <v>2.15</v>
      </c>
    </row>
    <row r="9472" spans="1:14">
      <c r="A9472" s="20">
        <v>4311267164162</v>
      </c>
      <c r="B9472" s="18" t="s">
        <v>16</v>
      </c>
      <c r="C9472" s="21">
        <v>20201224</v>
      </c>
      <c r="D9472" s="21">
        <v>610538201209</v>
      </c>
      <c r="E9472" s="21" t="s">
        <v>16</v>
      </c>
      <c r="F9472" s="21">
        <v>20210103</v>
      </c>
      <c r="G9472" s="21" t="s">
        <v>17</v>
      </c>
      <c r="H9472" s="21" t="s">
        <v>88</v>
      </c>
      <c r="I9472" s="21" t="s">
        <v>101</v>
      </c>
      <c r="J9472" s="21">
        <v>1.48</v>
      </c>
      <c r="K9472" s="21" t="s">
        <v>20</v>
      </c>
      <c r="L9472">
        <f t="shared" si="172"/>
        <v>2</v>
      </c>
      <c r="M9472">
        <f>MATCH(H:H,价格表!$B$4:$B$35,0)</f>
        <v>19</v>
      </c>
      <c r="N9472" s="27">
        <f>IF(J9472&lt;=0.3,INDEX(价格表!$B$4:$I$31,M9472,2),IF(AND(J9472&gt;0.3,J9472&lt;=1),INDEX(价格表!$B$4:$I$31,M9472,3),IF(AND(J9472&gt;1,J9472&lt;=2.2),INDEX(价格表!$B$4:$I$31,M9472,4),IF(AND(J9472&gt;2.2,J9472&lt;=3.3),INDEX(价格表!$B$4:$I$31,M9472,5),IF(AND(J9472&gt;3.3,J9472&lt;=4),INDEX(价格表!$B$4:$I$31,M9472,6),IF(AND(J9472&gt;4,J9472&lt;=5.5),INDEX(价格表!$B$4:$I$31,M9472,7),IF(J9472&gt;5.5,2.6+INDEX(价格表!$B$4:$I$31,M9472,8)*L9472)))))))</f>
        <v>2.15</v>
      </c>
    </row>
    <row r="9473" spans="1:14">
      <c r="A9473" s="20">
        <v>4311267164163</v>
      </c>
      <c r="B9473" s="18" t="s">
        <v>16</v>
      </c>
      <c r="C9473" s="21">
        <v>20201224</v>
      </c>
      <c r="D9473" s="21">
        <v>610538201209</v>
      </c>
      <c r="E9473" s="21" t="s">
        <v>16</v>
      </c>
      <c r="F9473" s="21">
        <v>20210103</v>
      </c>
      <c r="G9473" s="21" t="s">
        <v>17</v>
      </c>
      <c r="H9473" s="21" t="s">
        <v>21</v>
      </c>
      <c r="I9473" s="21" t="s">
        <v>228</v>
      </c>
      <c r="J9473" s="21">
        <v>0.33</v>
      </c>
      <c r="K9473" s="21" t="s">
        <v>20</v>
      </c>
      <c r="L9473">
        <f t="shared" si="172"/>
        <v>1</v>
      </c>
      <c r="M9473">
        <f>MATCH(H:H,价格表!$B$4:$B$35,0)</f>
        <v>20</v>
      </c>
      <c r="N9473" s="27">
        <f>IF(J9473&lt;=0.3,INDEX(价格表!$B$4:$I$31,M9473,2),IF(AND(J9473&gt;0.3,J9473&lt;=1),INDEX(价格表!$B$4:$I$31,M9473,3),IF(AND(J9473&gt;1,J9473&lt;=2.2),INDEX(价格表!$B$4:$I$31,M9473,4),IF(AND(J9473&gt;2.2,J9473&lt;=3.3),INDEX(价格表!$B$4:$I$31,M9473,5),IF(AND(J9473&gt;3.3,J9473&lt;=4),INDEX(价格表!$B$4:$I$31,M9473,6),IF(AND(J9473&gt;4,J9473&lt;=5.5),INDEX(价格表!$B$4:$I$31,M9473,7),IF(J9473&gt;5.5,2.6+INDEX(价格表!$B$4:$I$31,M9473,8)*L9473)))))))</f>
        <v>1.8</v>
      </c>
    </row>
    <row r="9474" spans="1:14">
      <c r="A9474" s="20">
        <v>4311267164164</v>
      </c>
      <c r="B9474" s="18" t="s">
        <v>16</v>
      </c>
      <c r="C9474" s="21">
        <v>20201224</v>
      </c>
      <c r="D9474" s="21">
        <v>610538201209</v>
      </c>
      <c r="E9474" s="21" t="s">
        <v>16</v>
      </c>
      <c r="F9474" s="21">
        <v>20210103</v>
      </c>
      <c r="G9474" s="21" t="s">
        <v>17</v>
      </c>
      <c r="H9474" s="21" t="s">
        <v>75</v>
      </c>
      <c r="I9474" s="21" t="s">
        <v>227</v>
      </c>
      <c r="J9474" s="21">
        <v>1.64</v>
      </c>
      <c r="K9474" s="21" t="s">
        <v>20</v>
      </c>
      <c r="L9474">
        <f t="shared" si="172"/>
        <v>2</v>
      </c>
      <c r="M9474">
        <f>MATCH(H:H,价格表!$B$4:$B$35,0)</f>
        <v>24</v>
      </c>
      <c r="N9474" s="27">
        <f>IF(J9474&lt;=0.3,INDEX(价格表!$B$4:$I$31,M9474,2),IF(AND(J9474&gt;0.3,J9474&lt;=1),INDEX(价格表!$B$4:$I$31,M9474,3),IF(AND(J9474&gt;1,J9474&lt;=2.2),INDEX(价格表!$B$4:$I$31,M9474,4),IF(AND(J9474&gt;2.2,J9474&lt;=3.3),INDEX(价格表!$B$4:$I$31,M9474,5),IF(AND(J9474&gt;3.3,J9474&lt;=4),INDEX(价格表!$B$4:$I$31,M9474,6),IF(AND(J9474&gt;4,J9474&lt;=5.5),INDEX(价格表!$B$4:$I$31,M9474,7),IF(J9474&gt;5.5,2.6+INDEX(价格表!$B$4:$I$31,M9474,8)*L9474)))))))</f>
        <v>2.15</v>
      </c>
    </row>
    <row r="9475" spans="1:14">
      <c r="A9475" s="20">
        <v>4311267164165</v>
      </c>
      <c r="B9475" s="18" t="s">
        <v>16</v>
      </c>
      <c r="C9475" s="21">
        <v>20201224</v>
      </c>
      <c r="D9475" s="21">
        <v>610538201209</v>
      </c>
      <c r="E9475" s="21" t="s">
        <v>16</v>
      </c>
      <c r="F9475" s="21">
        <v>20210103</v>
      </c>
      <c r="G9475" s="21" t="s">
        <v>17</v>
      </c>
      <c r="H9475" s="21" t="s">
        <v>50</v>
      </c>
      <c r="I9475" s="21" t="s">
        <v>177</v>
      </c>
      <c r="J9475" s="21">
        <v>2.9</v>
      </c>
      <c r="K9475" s="21" t="s">
        <v>20</v>
      </c>
      <c r="L9475">
        <f t="shared" si="172"/>
        <v>3</v>
      </c>
      <c r="M9475">
        <f>MATCH(H:H,价格表!$B$4:$B$35,0)</f>
        <v>4</v>
      </c>
      <c r="N9475" s="27">
        <f>IF(J9475&lt;=0.3,INDEX(价格表!$B$4:$I$31,M9475,2),IF(AND(J9475&gt;0.3,J9475&lt;=1),INDEX(价格表!$B$4:$I$31,M9475,3),IF(AND(J9475&gt;1,J9475&lt;=2.2),INDEX(价格表!$B$4:$I$31,M9475,4),IF(AND(J9475&gt;2.2,J9475&lt;=3.3),INDEX(价格表!$B$4:$I$31,M9475,5),IF(AND(J9475&gt;3.3,J9475&lt;=4),INDEX(价格表!$B$4:$I$31,M9475,6),IF(AND(J9475&gt;4,J9475&lt;=5.5),INDEX(价格表!$B$4:$I$31,M9475,7),IF(J9475&gt;5.5,2.6+INDEX(价格表!$B$4:$I$31,M9475,8)*L9475)))))))</f>
        <v>2.5</v>
      </c>
    </row>
    <row r="9476" spans="1:14">
      <c r="A9476" s="20">
        <v>4311267164167</v>
      </c>
      <c r="B9476" s="18" t="s">
        <v>16</v>
      </c>
      <c r="C9476" s="21">
        <v>20201224</v>
      </c>
      <c r="D9476" s="21">
        <v>610538201209</v>
      </c>
      <c r="E9476" s="21" t="s">
        <v>16</v>
      </c>
      <c r="F9476" s="21">
        <v>20210103</v>
      </c>
      <c r="G9476" s="21" t="s">
        <v>17</v>
      </c>
      <c r="H9476" s="21" t="s">
        <v>50</v>
      </c>
      <c r="I9476" s="21" t="s">
        <v>166</v>
      </c>
      <c r="J9476" s="21">
        <v>1.62</v>
      </c>
      <c r="K9476" s="21" t="s">
        <v>20</v>
      </c>
      <c r="L9476">
        <f t="shared" ref="L9476:L9539" si="173">ROUNDUP(J9476,0)</f>
        <v>2</v>
      </c>
      <c r="M9476">
        <f>MATCH(H:H,价格表!$B$4:$B$35,0)</f>
        <v>4</v>
      </c>
      <c r="N9476" s="27">
        <f>IF(J9476&lt;=0.3,INDEX(价格表!$B$4:$I$31,M9476,2),IF(AND(J9476&gt;0.3,J9476&lt;=1),INDEX(价格表!$B$4:$I$31,M9476,3),IF(AND(J9476&gt;1,J9476&lt;=2.2),INDEX(价格表!$B$4:$I$31,M9476,4),IF(AND(J9476&gt;2.2,J9476&lt;=3.3),INDEX(价格表!$B$4:$I$31,M9476,5),IF(AND(J9476&gt;3.3,J9476&lt;=4),INDEX(价格表!$B$4:$I$31,M9476,6),IF(AND(J9476&gt;4,J9476&lt;=5.5),INDEX(价格表!$B$4:$I$31,M9476,7),IF(J9476&gt;5.5,2.6+INDEX(价格表!$B$4:$I$31,M9476,8)*L9476)))))))</f>
        <v>2.15</v>
      </c>
    </row>
    <row r="9477" spans="1:14">
      <c r="A9477" s="20">
        <v>4311267178640</v>
      </c>
      <c r="B9477" s="18" t="s">
        <v>16</v>
      </c>
      <c r="C9477" s="21">
        <v>20201224</v>
      </c>
      <c r="D9477" s="21">
        <v>610538201209</v>
      </c>
      <c r="E9477" s="21" t="s">
        <v>16</v>
      </c>
      <c r="F9477" s="21">
        <v>20210103</v>
      </c>
      <c r="G9477" s="21" t="s">
        <v>17</v>
      </c>
      <c r="H9477" s="21" t="s">
        <v>88</v>
      </c>
      <c r="I9477" s="21" t="s">
        <v>89</v>
      </c>
      <c r="J9477" s="21">
        <v>1.48</v>
      </c>
      <c r="K9477" s="21" t="s">
        <v>20</v>
      </c>
      <c r="L9477">
        <f t="shared" si="173"/>
        <v>2</v>
      </c>
      <c r="M9477">
        <f>MATCH(H:H,价格表!$B$4:$B$35,0)</f>
        <v>19</v>
      </c>
      <c r="N9477" s="27">
        <f>IF(J9477&lt;=0.3,INDEX(价格表!$B$4:$I$31,M9477,2),IF(AND(J9477&gt;0.3,J9477&lt;=1),INDEX(价格表!$B$4:$I$31,M9477,3),IF(AND(J9477&gt;1,J9477&lt;=2.2),INDEX(价格表!$B$4:$I$31,M9477,4),IF(AND(J9477&gt;2.2,J9477&lt;=3.3),INDEX(价格表!$B$4:$I$31,M9477,5),IF(AND(J9477&gt;3.3,J9477&lt;=4),INDEX(价格表!$B$4:$I$31,M9477,6),IF(AND(J9477&gt;4,J9477&lt;=5.5),INDEX(价格表!$B$4:$I$31,M9477,7),IF(J9477&gt;5.5,2.6+INDEX(价格表!$B$4:$I$31,M9477,8)*L9477)))))))</f>
        <v>2.15</v>
      </c>
    </row>
    <row r="9478" spans="1:14">
      <c r="A9478" s="20">
        <v>4311267178641</v>
      </c>
      <c r="B9478" s="18" t="s">
        <v>16</v>
      </c>
      <c r="C9478" s="21">
        <v>20201224</v>
      </c>
      <c r="D9478" s="21">
        <v>610538201209</v>
      </c>
      <c r="E9478" s="21" t="s">
        <v>16</v>
      </c>
      <c r="F9478" s="21">
        <v>20210103</v>
      </c>
      <c r="G9478" s="21" t="s">
        <v>17</v>
      </c>
      <c r="H9478" s="21" t="s">
        <v>27</v>
      </c>
      <c r="I9478" s="21" t="s">
        <v>128</v>
      </c>
      <c r="J9478" s="21">
        <v>1.46</v>
      </c>
      <c r="K9478" s="21" t="s">
        <v>20</v>
      </c>
      <c r="L9478">
        <f t="shared" si="173"/>
        <v>2</v>
      </c>
      <c r="M9478">
        <f>MATCH(H:H,价格表!$B$4:$B$35,0)</f>
        <v>3</v>
      </c>
      <c r="N9478" s="27">
        <f>IF(J9478&lt;=0.3,INDEX(价格表!$B$4:$I$31,M9478,2),IF(AND(J9478&gt;0.3,J9478&lt;=1),INDEX(价格表!$B$4:$I$31,M9478,3),IF(AND(J9478&gt;1,J9478&lt;=2.2),INDEX(价格表!$B$4:$I$31,M9478,4),IF(AND(J9478&gt;2.2,J9478&lt;=3.3),INDEX(价格表!$B$4:$I$31,M9478,5),IF(AND(J9478&gt;3.3,J9478&lt;=4),INDEX(价格表!$B$4:$I$31,M9478,6),IF(AND(J9478&gt;4,J9478&lt;=5.5),INDEX(价格表!$B$4:$I$31,M9478,7),IF(J9478&gt;5.5,2.6+INDEX(价格表!$B$4:$I$31,M9478,8)*L9478)))))))</f>
        <v>2.15</v>
      </c>
    </row>
    <row r="9479" spans="1:14">
      <c r="A9479" s="20">
        <v>4311267178642</v>
      </c>
      <c r="B9479" s="18" t="s">
        <v>16</v>
      </c>
      <c r="C9479" s="21">
        <v>20201224</v>
      </c>
      <c r="D9479" s="21">
        <v>610538201209</v>
      </c>
      <c r="E9479" s="21" t="s">
        <v>16</v>
      </c>
      <c r="F9479" s="21">
        <v>20210103</v>
      </c>
      <c r="G9479" s="21" t="s">
        <v>17</v>
      </c>
      <c r="H9479" s="21" t="s">
        <v>54</v>
      </c>
      <c r="I9479" s="21" t="s">
        <v>376</v>
      </c>
      <c r="J9479" s="21">
        <v>1.48</v>
      </c>
      <c r="K9479" s="21" t="s">
        <v>20</v>
      </c>
      <c r="L9479">
        <f t="shared" si="173"/>
        <v>2</v>
      </c>
      <c r="M9479">
        <f>MATCH(H:H,价格表!$B$4:$B$35,0)</f>
        <v>14</v>
      </c>
      <c r="N9479" s="27">
        <f>IF(J9479&lt;=0.3,INDEX(价格表!$B$4:$I$31,M9479,2),IF(AND(J9479&gt;0.3,J9479&lt;=1),INDEX(价格表!$B$4:$I$31,M9479,3),IF(AND(J9479&gt;1,J9479&lt;=2.2),INDEX(价格表!$B$4:$I$31,M9479,4),IF(AND(J9479&gt;2.2,J9479&lt;=3.3),INDEX(价格表!$B$4:$I$31,M9479,5),IF(AND(J9479&gt;3.3,J9479&lt;=4),INDEX(价格表!$B$4:$I$31,M9479,6),IF(AND(J9479&gt;4,J9479&lt;=5.5),INDEX(价格表!$B$4:$I$31,M9479,7),IF(J9479&gt;5.5,2.6+INDEX(价格表!$B$4:$I$31,M9479,8)*L9479)))))))</f>
        <v>2.15</v>
      </c>
    </row>
    <row r="9480" spans="1:14">
      <c r="A9480" s="20">
        <v>4311267178643</v>
      </c>
      <c r="B9480" s="18" t="s">
        <v>16</v>
      </c>
      <c r="C9480" s="21">
        <v>20201224</v>
      </c>
      <c r="D9480" s="21">
        <v>610538201209</v>
      </c>
      <c r="E9480" s="21" t="s">
        <v>16</v>
      </c>
      <c r="F9480" s="21">
        <v>20210103</v>
      </c>
      <c r="G9480" s="21" t="s">
        <v>17</v>
      </c>
      <c r="H9480" s="21" t="s">
        <v>73</v>
      </c>
      <c r="I9480" s="21" t="s">
        <v>74</v>
      </c>
      <c r="J9480" s="21">
        <v>1.48</v>
      </c>
      <c r="K9480" s="21" t="s">
        <v>20</v>
      </c>
      <c r="L9480">
        <f t="shared" si="173"/>
        <v>2</v>
      </c>
      <c r="M9480">
        <f>MATCH(H:H,价格表!$B$4:$B$35,0)</f>
        <v>7</v>
      </c>
      <c r="N9480" s="27">
        <f>IF(J9480&lt;=0.3,INDEX(价格表!$B$4:$I$31,M9480,2),IF(AND(J9480&gt;0.3,J9480&lt;=1),INDEX(价格表!$B$4:$I$31,M9480,3),IF(AND(J9480&gt;1,J9480&lt;=2.2),INDEX(价格表!$B$4:$I$31,M9480,4),IF(AND(J9480&gt;2.2,J9480&lt;=3.3),INDEX(价格表!$B$4:$I$31,M9480,5),IF(AND(J9480&gt;3.3,J9480&lt;=4),INDEX(价格表!$B$4:$I$31,M9480,6),IF(AND(J9480&gt;4,J9480&lt;=5.5),INDEX(价格表!$B$4:$I$31,M9480,7),IF(J9480&gt;5.5,2.6+INDEX(价格表!$B$4:$I$31,M9480,8)*L9480)))))))</f>
        <v>2.15</v>
      </c>
    </row>
    <row r="9481" spans="1:14">
      <c r="A9481" s="20">
        <v>4311267178644</v>
      </c>
      <c r="B9481" s="18" t="s">
        <v>16</v>
      </c>
      <c r="C9481" s="21">
        <v>20201224</v>
      </c>
      <c r="D9481" s="21">
        <v>610538201209</v>
      </c>
      <c r="E9481" s="21" t="s">
        <v>16</v>
      </c>
      <c r="F9481" s="21">
        <v>20210103</v>
      </c>
      <c r="G9481" s="21" t="s">
        <v>17</v>
      </c>
      <c r="H9481" s="21" t="s">
        <v>21</v>
      </c>
      <c r="I9481" s="21" t="s">
        <v>179</v>
      </c>
      <c r="J9481" s="21">
        <v>1.5</v>
      </c>
      <c r="K9481" s="21" t="s">
        <v>20</v>
      </c>
      <c r="L9481">
        <f t="shared" si="173"/>
        <v>2</v>
      </c>
      <c r="M9481">
        <f>MATCH(H:H,价格表!$B$4:$B$35,0)</f>
        <v>20</v>
      </c>
      <c r="N9481" s="27">
        <f>IF(J9481&lt;=0.3,INDEX(价格表!$B$4:$I$31,M9481,2),IF(AND(J9481&gt;0.3,J9481&lt;=1),INDEX(价格表!$B$4:$I$31,M9481,3),IF(AND(J9481&gt;1,J9481&lt;=2.2),INDEX(价格表!$B$4:$I$31,M9481,4),IF(AND(J9481&gt;2.2,J9481&lt;=3.3),INDEX(价格表!$B$4:$I$31,M9481,5),IF(AND(J9481&gt;3.3,J9481&lt;=4),INDEX(价格表!$B$4:$I$31,M9481,6),IF(AND(J9481&gt;4,J9481&lt;=5.5),INDEX(价格表!$B$4:$I$31,M9481,7),IF(J9481&gt;5.5,2.6+INDEX(价格表!$B$4:$I$31,M9481,8)*L9481)))))))</f>
        <v>2.15</v>
      </c>
    </row>
    <row r="9482" spans="1:14">
      <c r="A9482" s="20">
        <v>4311267178645</v>
      </c>
      <c r="B9482" s="18" t="s">
        <v>16</v>
      </c>
      <c r="C9482" s="21">
        <v>20201224</v>
      </c>
      <c r="D9482" s="21">
        <v>610538201209</v>
      </c>
      <c r="E9482" s="21" t="s">
        <v>16</v>
      </c>
      <c r="F9482" s="21">
        <v>20210103</v>
      </c>
      <c r="G9482" s="21" t="s">
        <v>17</v>
      </c>
      <c r="H9482" s="21" t="s">
        <v>21</v>
      </c>
      <c r="I9482" s="21" t="s">
        <v>228</v>
      </c>
      <c r="J9482" s="21">
        <v>0.2</v>
      </c>
      <c r="K9482" s="21" t="s">
        <v>20</v>
      </c>
      <c r="L9482">
        <f t="shared" si="173"/>
        <v>1</v>
      </c>
      <c r="M9482">
        <f>MATCH(H:H,价格表!$B$4:$B$35,0)</f>
        <v>20</v>
      </c>
      <c r="N9482" s="27">
        <f>IF(J9482&lt;=0.3,INDEX(价格表!$B$4:$I$31,M9482,2),IF(AND(J9482&gt;0.3,J9482&lt;=1),INDEX(价格表!$B$4:$I$31,M9482,3),IF(AND(J9482&gt;1,J9482&lt;=2.2),INDEX(价格表!$B$4:$I$31,M9482,4),IF(AND(J9482&gt;2.2,J9482&lt;=3.3),INDEX(价格表!$B$4:$I$31,M9482,5),IF(AND(J9482&gt;3.3,J9482&lt;=4),INDEX(价格表!$B$4:$I$31,M9482,6),IF(AND(J9482&gt;4,J9482&lt;=5.5),INDEX(价格表!$B$4:$I$31,M9482,7),IF(J9482&gt;5.5,2.6+INDEX(价格表!$B$4:$I$31,M9482,8)*L9482)))))))</f>
        <v>1.65</v>
      </c>
    </row>
    <row r="9483" spans="1:14">
      <c r="A9483" s="20">
        <v>4311267178647</v>
      </c>
      <c r="B9483" s="18" t="s">
        <v>16</v>
      </c>
      <c r="C9483" s="21">
        <v>20201224</v>
      </c>
      <c r="D9483" s="21">
        <v>610538201209</v>
      </c>
      <c r="E9483" s="21" t="s">
        <v>16</v>
      </c>
      <c r="F9483" s="21">
        <v>20210103</v>
      </c>
      <c r="G9483" s="21" t="s">
        <v>17</v>
      </c>
      <c r="H9483" s="21" t="s">
        <v>50</v>
      </c>
      <c r="I9483" s="21" t="s">
        <v>166</v>
      </c>
      <c r="J9483" s="21">
        <v>1.52</v>
      </c>
      <c r="K9483" s="21" t="s">
        <v>20</v>
      </c>
      <c r="L9483">
        <f t="shared" si="173"/>
        <v>2</v>
      </c>
      <c r="M9483">
        <f>MATCH(H:H,价格表!$B$4:$B$35,0)</f>
        <v>4</v>
      </c>
      <c r="N9483" s="27">
        <f>IF(J9483&lt;=0.3,INDEX(价格表!$B$4:$I$31,M9483,2),IF(AND(J9483&gt;0.3,J9483&lt;=1),INDEX(价格表!$B$4:$I$31,M9483,3),IF(AND(J9483&gt;1,J9483&lt;=2.2),INDEX(价格表!$B$4:$I$31,M9483,4),IF(AND(J9483&gt;2.2,J9483&lt;=3.3),INDEX(价格表!$B$4:$I$31,M9483,5),IF(AND(J9483&gt;3.3,J9483&lt;=4),INDEX(价格表!$B$4:$I$31,M9483,6),IF(AND(J9483&gt;4,J9483&lt;=5.5),INDEX(价格表!$B$4:$I$31,M9483,7),IF(J9483&gt;5.5,2.6+INDEX(价格表!$B$4:$I$31,M9483,8)*L9483)))))))</f>
        <v>2.15</v>
      </c>
    </row>
    <row r="9484" spans="1:14">
      <c r="A9484" s="20">
        <v>4311267178648</v>
      </c>
      <c r="B9484" s="18" t="s">
        <v>16</v>
      </c>
      <c r="C9484" s="21">
        <v>20201224</v>
      </c>
      <c r="D9484" s="21">
        <v>610538201209</v>
      </c>
      <c r="E9484" s="21" t="s">
        <v>16</v>
      </c>
      <c r="F9484" s="21">
        <v>20210103</v>
      </c>
      <c r="G9484" s="21" t="s">
        <v>17</v>
      </c>
      <c r="H9484" s="21" t="s">
        <v>45</v>
      </c>
      <c r="I9484" s="21" t="s">
        <v>196</v>
      </c>
      <c r="J9484" s="21">
        <v>1.48</v>
      </c>
      <c r="K9484" s="21" t="s">
        <v>20</v>
      </c>
      <c r="L9484">
        <f t="shared" si="173"/>
        <v>2</v>
      </c>
      <c r="M9484">
        <f>MATCH(H:H,价格表!$B$4:$B$35,0)</f>
        <v>9</v>
      </c>
      <c r="N9484" s="27">
        <f>IF(J9484&lt;=0.3,INDEX(价格表!$B$4:$I$31,M9484,2),IF(AND(J9484&gt;0.3,J9484&lt;=1),INDEX(价格表!$B$4:$I$31,M9484,3),IF(AND(J9484&gt;1,J9484&lt;=2.2),INDEX(价格表!$B$4:$I$31,M9484,4),IF(AND(J9484&gt;2.2,J9484&lt;=3.3),INDEX(价格表!$B$4:$I$31,M9484,5),IF(AND(J9484&gt;3.3,J9484&lt;=4),INDEX(价格表!$B$4:$I$31,M9484,6),IF(AND(J9484&gt;4,J9484&lt;=5.5),INDEX(价格表!$B$4:$I$31,M9484,7),IF(J9484&gt;5.5,2.6+INDEX(价格表!$B$4:$I$31,M9484,8)*L9484)))))))</f>
        <v>2.15</v>
      </c>
    </row>
    <row r="9485" spans="1:14">
      <c r="A9485" s="20">
        <v>4311267178649</v>
      </c>
      <c r="B9485" s="18" t="s">
        <v>16</v>
      </c>
      <c r="C9485" s="21">
        <v>20201224</v>
      </c>
      <c r="D9485" s="21">
        <v>610538201209</v>
      </c>
      <c r="E9485" s="21" t="s">
        <v>16</v>
      </c>
      <c r="F9485" s="21">
        <v>20210103</v>
      </c>
      <c r="G9485" s="21" t="s">
        <v>17</v>
      </c>
      <c r="H9485" s="21" t="s">
        <v>75</v>
      </c>
      <c r="I9485" s="21" t="s">
        <v>114</v>
      </c>
      <c r="J9485" s="21">
        <v>0.11</v>
      </c>
      <c r="K9485" s="21" t="s">
        <v>20</v>
      </c>
      <c r="L9485">
        <f t="shared" si="173"/>
        <v>1</v>
      </c>
      <c r="M9485">
        <f>MATCH(H:H,价格表!$B$4:$B$35,0)</f>
        <v>24</v>
      </c>
      <c r="N9485" s="27">
        <f>IF(J9485&lt;=0.3,INDEX(价格表!$B$4:$I$31,M9485,2),IF(AND(J9485&gt;0.3,J9485&lt;=1),INDEX(价格表!$B$4:$I$31,M9485,3),IF(AND(J9485&gt;1,J9485&lt;=2.2),INDEX(价格表!$B$4:$I$31,M9485,4),IF(AND(J9485&gt;2.2,J9485&lt;=3.3),INDEX(价格表!$B$4:$I$31,M9485,5),IF(AND(J9485&gt;3.3,J9485&lt;=4),INDEX(价格表!$B$4:$I$31,M9485,6),IF(AND(J9485&gt;4,J9485&lt;=5.5),INDEX(价格表!$B$4:$I$31,M9485,7),IF(J9485&gt;5.5,2.6+INDEX(价格表!$B$4:$I$31,M9485,8)*L9485)))))))</f>
        <v>1.65</v>
      </c>
    </row>
    <row r="9486" spans="1:14">
      <c r="A9486" s="20">
        <v>4311267180916</v>
      </c>
      <c r="B9486" s="18" t="s">
        <v>16</v>
      </c>
      <c r="C9486" s="21">
        <v>20201224</v>
      </c>
      <c r="D9486" s="21">
        <v>610538201209</v>
      </c>
      <c r="E9486" s="21" t="s">
        <v>16</v>
      </c>
      <c r="F9486" s="21">
        <v>20210103</v>
      </c>
      <c r="G9486" s="21" t="s">
        <v>17</v>
      </c>
      <c r="H9486" s="21" t="s">
        <v>18</v>
      </c>
      <c r="I9486" s="21" t="s">
        <v>377</v>
      </c>
      <c r="J9486" s="21">
        <v>1.48</v>
      </c>
      <c r="K9486" s="21" t="s">
        <v>20</v>
      </c>
      <c r="L9486">
        <f t="shared" si="173"/>
        <v>2</v>
      </c>
      <c r="M9486">
        <f>MATCH(H:H,价格表!$B$4:$B$35,0)</f>
        <v>1</v>
      </c>
      <c r="N9486" s="27">
        <f>IF(J9486&lt;=0.3,INDEX(价格表!$B$4:$I$31,M9486,2),IF(AND(J9486&gt;0.3,J9486&lt;=1),INDEX(价格表!$B$4:$I$31,M9486,3),IF(AND(J9486&gt;1,J9486&lt;=2.2),INDEX(价格表!$B$4:$I$31,M9486,4),IF(AND(J9486&gt;2.2,J9486&lt;=3.3),INDEX(价格表!$B$4:$I$31,M9486,5),IF(AND(J9486&gt;3.3,J9486&lt;=4),INDEX(价格表!$B$4:$I$31,M9486,6),IF(AND(J9486&gt;4,J9486&lt;=5.5),INDEX(价格表!$B$4:$I$31,M9486,7),IF(J9486&gt;5.5,2.6+INDEX(价格表!$B$4:$I$31,M9486,8)*L9486)))))))</f>
        <v>2.15</v>
      </c>
    </row>
    <row r="9487" spans="1:14">
      <c r="A9487" s="20">
        <v>4311267180917</v>
      </c>
      <c r="B9487" s="18" t="s">
        <v>16</v>
      </c>
      <c r="C9487" s="21">
        <v>20201224</v>
      </c>
      <c r="D9487" s="21">
        <v>610538201209</v>
      </c>
      <c r="E9487" s="21" t="s">
        <v>16</v>
      </c>
      <c r="F9487" s="21">
        <v>20210103</v>
      </c>
      <c r="G9487" s="21" t="s">
        <v>17</v>
      </c>
      <c r="H9487" s="21" t="s">
        <v>18</v>
      </c>
      <c r="I9487" s="21" t="s">
        <v>19</v>
      </c>
      <c r="J9487" s="21">
        <v>1.56</v>
      </c>
      <c r="K9487" s="21" t="s">
        <v>20</v>
      </c>
      <c r="L9487">
        <f t="shared" si="173"/>
        <v>2</v>
      </c>
      <c r="M9487">
        <f>MATCH(H:H,价格表!$B$4:$B$35,0)</f>
        <v>1</v>
      </c>
      <c r="N9487" s="27">
        <f>IF(J9487&lt;=0.3,INDEX(价格表!$B$4:$I$31,M9487,2),IF(AND(J9487&gt;0.3,J9487&lt;=1),INDEX(价格表!$B$4:$I$31,M9487,3),IF(AND(J9487&gt;1,J9487&lt;=2.2),INDEX(价格表!$B$4:$I$31,M9487,4),IF(AND(J9487&gt;2.2,J9487&lt;=3.3),INDEX(价格表!$B$4:$I$31,M9487,5),IF(AND(J9487&gt;3.3,J9487&lt;=4),INDEX(价格表!$B$4:$I$31,M9487,6),IF(AND(J9487&gt;4,J9487&lt;=5.5),INDEX(价格表!$B$4:$I$31,M9487,7),IF(J9487&gt;5.5,2.6+INDEX(价格表!$B$4:$I$31,M9487,8)*L9487)))))))</f>
        <v>2.15</v>
      </c>
    </row>
    <row r="9488" spans="1:14">
      <c r="A9488" s="20">
        <v>4311267180918</v>
      </c>
      <c r="B9488" s="18" t="s">
        <v>16</v>
      </c>
      <c r="C9488" s="21">
        <v>20201224</v>
      </c>
      <c r="D9488" s="21">
        <v>610538201209</v>
      </c>
      <c r="E9488" s="21" t="s">
        <v>16</v>
      </c>
      <c r="F9488" s="21">
        <v>20210103</v>
      </c>
      <c r="G9488" s="21" t="s">
        <v>17</v>
      </c>
      <c r="H9488" s="21" t="s">
        <v>45</v>
      </c>
      <c r="I9488" s="21" t="s">
        <v>137</v>
      </c>
      <c r="J9488" s="21">
        <v>1.48</v>
      </c>
      <c r="K9488" s="21" t="s">
        <v>20</v>
      </c>
      <c r="L9488">
        <f t="shared" si="173"/>
        <v>2</v>
      </c>
      <c r="M9488">
        <f>MATCH(H:H,价格表!$B$4:$B$35,0)</f>
        <v>9</v>
      </c>
      <c r="N9488" s="27">
        <f>IF(J9488&lt;=0.3,INDEX(价格表!$B$4:$I$31,M9488,2),IF(AND(J9488&gt;0.3,J9488&lt;=1),INDEX(价格表!$B$4:$I$31,M9488,3),IF(AND(J9488&gt;1,J9488&lt;=2.2),INDEX(价格表!$B$4:$I$31,M9488,4),IF(AND(J9488&gt;2.2,J9488&lt;=3.3),INDEX(价格表!$B$4:$I$31,M9488,5),IF(AND(J9488&gt;3.3,J9488&lt;=4),INDEX(价格表!$B$4:$I$31,M9488,6),IF(AND(J9488&gt;4,J9488&lt;=5.5),INDEX(价格表!$B$4:$I$31,M9488,7),IF(J9488&gt;5.5,2.6+INDEX(价格表!$B$4:$I$31,M9488,8)*L9488)))))))</f>
        <v>2.15</v>
      </c>
    </row>
    <row r="9489" spans="1:14">
      <c r="A9489" s="20">
        <v>4311267180919</v>
      </c>
      <c r="B9489" s="18" t="s">
        <v>16</v>
      </c>
      <c r="C9489" s="21">
        <v>20201224</v>
      </c>
      <c r="D9489" s="21">
        <v>610538201209</v>
      </c>
      <c r="E9489" s="21" t="s">
        <v>16</v>
      </c>
      <c r="F9489" s="21">
        <v>20210103</v>
      </c>
      <c r="G9489" s="21" t="s">
        <v>17</v>
      </c>
      <c r="H9489" s="21" t="s">
        <v>73</v>
      </c>
      <c r="I9489" s="21" t="s">
        <v>91</v>
      </c>
      <c r="J9489" s="21">
        <v>1.48</v>
      </c>
      <c r="K9489" s="21" t="s">
        <v>20</v>
      </c>
      <c r="L9489">
        <f t="shared" si="173"/>
        <v>2</v>
      </c>
      <c r="M9489">
        <f>MATCH(H:H,价格表!$B$4:$B$35,0)</f>
        <v>7</v>
      </c>
      <c r="N9489" s="27">
        <f>IF(J9489&lt;=0.3,INDEX(价格表!$B$4:$I$31,M9489,2),IF(AND(J9489&gt;0.3,J9489&lt;=1),INDEX(价格表!$B$4:$I$31,M9489,3),IF(AND(J9489&gt;1,J9489&lt;=2.2),INDEX(价格表!$B$4:$I$31,M9489,4),IF(AND(J9489&gt;2.2,J9489&lt;=3.3),INDEX(价格表!$B$4:$I$31,M9489,5),IF(AND(J9489&gt;3.3,J9489&lt;=4),INDEX(价格表!$B$4:$I$31,M9489,6),IF(AND(J9489&gt;4,J9489&lt;=5.5),INDEX(价格表!$B$4:$I$31,M9489,7),IF(J9489&gt;5.5,2.6+INDEX(价格表!$B$4:$I$31,M9489,8)*L9489)))))))</f>
        <v>2.15</v>
      </c>
    </row>
    <row r="9490" spans="1:14">
      <c r="A9490" s="20">
        <v>4311267194022</v>
      </c>
      <c r="B9490" s="18" t="s">
        <v>16</v>
      </c>
      <c r="C9490" s="21">
        <v>20201224</v>
      </c>
      <c r="D9490" s="21">
        <v>610538201209</v>
      </c>
      <c r="E9490" s="21" t="s">
        <v>16</v>
      </c>
      <c r="F9490" s="21">
        <v>20210103</v>
      </c>
      <c r="G9490" s="21" t="s">
        <v>17</v>
      </c>
      <c r="H9490" s="21" t="s">
        <v>33</v>
      </c>
      <c r="I9490" s="21" t="s">
        <v>34</v>
      </c>
      <c r="J9490" s="21">
        <v>2.38</v>
      </c>
      <c r="K9490" s="21" t="s">
        <v>20</v>
      </c>
      <c r="L9490">
        <f t="shared" si="173"/>
        <v>3</v>
      </c>
      <c r="M9490">
        <f>MATCH(H:H,价格表!$B$4:$B$35,0)</f>
        <v>13</v>
      </c>
      <c r="N9490" s="27">
        <f>IF(J9490&lt;=0.3,INDEX(价格表!$B$4:$I$31,M9490,2),IF(AND(J9490&gt;0.3,J9490&lt;=1),INDEX(价格表!$B$4:$I$31,M9490,3),IF(AND(J9490&gt;1,J9490&lt;=2.2),INDEX(价格表!$B$4:$I$31,M9490,4),IF(AND(J9490&gt;2.2,J9490&lt;=3.3),INDEX(价格表!$B$4:$I$31,M9490,5),IF(AND(J9490&gt;3.3,J9490&lt;=4),INDEX(价格表!$B$4:$I$31,M9490,6),IF(AND(J9490&gt;4,J9490&lt;=5.5),INDEX(价格表!$B$4:$I$31,M9490,7),IF(J9490&gt;5.5,2.6+INDEX(价格表!$B$4:$I$31,M9490,8)*L9490)))))))</f>
        <v>2.5</v>
      </c>
    </row>
    <row r="9491" spans="1:14">
      <c r="A9491" s="20">
        <v>4311267194039</v>
      </c>
      <c r="B9491" s="18" t="s">
        <v>16</v>
      </c>
      <c r="C9491" s="21">
        <v>20201224</v>
      </c>
      <c r="D9491" s="21">
        <v>610538201209</v>
      </c>
      <c r="E9491" s="21" t="s">
        <v>16</v>
      </c>
      <c r="F9491" s="21">
        <v>20210103</v>
      </c>
      <c r="G9491" s="21" t="s">
        <v>17</v>
      </c>
      <c r="H9491" s="21" t="s">
        <v>27</v>
      </c>
      <c r="I9491" s="21" t="s">
        <v>107</v>
      </c>
      <c r="J9491" s="21">
        <v>1.48</v>
      </c>
      <c r="K9491" s="21" t="s">
        <v>20</v>
      </c>
      <c r="L9491">
        <f t="shared" si="173"/>
        <v>2</v>
      </c>
      <c r="M9491">
        <f>MATCH(H:H,价格表!$B$4:$B$35,0)</f>
        <v>3</v>
      </c>
      <c r="N9491" s="27">
        <f>IF(J9491&lt;=0.3,INDEX(价格表!$B$4:$I$31,M9491,2),IF(AND(J9491&gt;0.3,J9491&lt;=1),INDEX(价格表!$B$4:$I$31,M9491,3),IF(AND(J9491&gt;1,J9491&lt;=2.2),INDEX(价格表!$B$4:$I$31,M9491,4),IF(AND(J9491&gt;2.2,J9491&lt;=3.3),INDEX(价格表!$B$4:$I$31,M9491,5),IF(AND(J9491&gt;3.3,J9491&lt;=4),INDEX(价格表!$B$4:$I$31,M9491,6),IF(AND(J9491&gt;4,J9491&lt;=5.5),INDEX(价格表!$B$4:$I$31,M9491,7),IF(J9491&gt;5.5,2.6+INDEX(价格表!$B$4:$I$31,M9491,8)*L9491)))))))</f>
        <v>2.15</v>
      </c>
    </row>
    <row r="9492" spans="1:14">
      <c r="A9492" s="20">
        <v>4311267204418</v>
      </c>
      <c r="B9492" s="18" t="s">
        <v>16</v>
      </c>
      <c r="C9492" s="21">
        <v>20201224</v>
      </c>
      <c r="D9492" s="21">
        <v>610538201209</v>
      </c>
      <c r="E9492" s="21" t="s">
        <v>16</v>
      </c>
      <c r="F9492" s="21">
        <v>20210103</v>
      </c>
      <c r="G9492" s="21" t="s">
        <v>17</v>
      </c>
      <c r="H9492" s="21" t="s">
        <v>18</v>
      </c>
      <c r="I9492" s="21" t="s">
        <v>53</v>
      </c>
      <c r="J9492" s="21">
        <v>1.58</v>
      </c>
      <c r="K9492" s="21" t="s">
        <v>20</v>
      </c>
      <c r="L9492">
        <f t="shared" si="173"/>
        <v>2</v>
      </c>
      <c r="M9492">
        <f>MATCH(H:H,价格表!$B$4:$B$35,0)</f>
        <v>1</v>
      </c>
      <c r="N9492" s="27">
        <f>IF(J9492&lt;=0.3,INDEX(价格表!$B$4:$I$31,M9492,2),IF(AND(J9492&gt;0.3,J9492&lt;=1),INDEX(价格表!$B$4:$I$31,M9492,3),IF(AND(J9492&gt;1,J9492&lt;=2.2),INDEX(价格表!$B$4:$I$31,M9492,4),IF(AND(J9492&gt;2.2,J9492&lt;=3.3),INDEX(价格表!$B$4:$I$31,M9492,5),IF(AND(J9492&gt;3.3,J9492&lt;=4),INDEX(价格表!$B$4:$I$31,M9492,6),IF(AND(J9492&gt;4,J9492&lt;=5.5),INDEX(价格表!$B$4:$I$31,M9492,7),IF(J9492&gt;5.5,2.6+INDEX(价格表!$B$4:$I$31,M9492,8)*L9492)))))))</f>
        <v>2.15</v>
      </c>
    </row>
    <row r="9493" spans="1:14">
      <c r="A9493" s="20">
        <v>4311267207377</v>
      </c>
      <c r="B9493" s="18" t="s">
        <v>16</v>
      </c>
      <c r="C9493" s="21">
        <v>20201224</v>
      </c>
      <c r="D9493" s="21">
        <v>610538201209</v>
      </c>
      <c r="E9493" s="21" t="s">
        <v>16</v>
      </c>
      <c r="F9493" s="21">
        <v>20210103</v>
      </c>
      <c r="G9493" s="21" t="s">
        <v>17</v>
      </c>
      <c r="H9493" s="21" t="s">
        <v>54</v>
      </c>
      <c r="I9493" s="21" t="s">
        <v>78</v>
      </c>
      <c r="J9493" s="21">
        <v>1.48</v>
      </c>
      <c r="K9493" s="21" t="s">
        <v>20</v>
      </c>
      <c r="L9493">
        <f t="shared" si="173"/>
        <v>2</v>
      </c>
      <c r="M9493">
        <f>MATCH(H:H,价格表!$B$4:$B$35,0)</f>
        <v>14</v>
      </c>
      <c r="N9493" s="27">
        <f>IF(J9493&lt;=0.3,INDEX(价格表!$B$4:$I$31,M9493,2),IF(AND(J9493&gt;0.3,J9493&lt;=1),INDEX(价格表!$B$4:$I$31,M9493,3),IF(AND(J9493&gt;1,J9493&lt;=2.2),INDEX(价格表!$B$4:$I$31,M9493,4),IF(AND(J9493&gt;2.2,J9493&lt;=3.3),INDEX(价格表!$B$4:$I$31,M9493,5),IF(AND(J9493&gt;3.3,J9493&lt;=4),INDEX(价格表!$B$4:$I$31,M9493,6),IF(AND(J9493&gt;4,J9493&lt;=5.5),INDEX(价格表!$B$4:$I$31,M9493,7),IF(J9493&gt;5.5,2.6+INDEX(价格表!$B$4:$I$31,M9493,8)*L9493)))))))</f>
        <v>2.15</v>
      </c>
    </row>
    <row r="9494" spans="1:14">
      <c r="A9494" s="20">
        <v>4311267207429</v>
      </c>
      <c r="B9494" s="18" t="s">
        <v>16</v>
      </c>
      <c r="C9494" s="21">
        <v>20201224</v>
      </c>
      <c r="D9494" s="21">
        <v>610538201209</v>
      </c>
      <c r="E9494" s="21" t="s">
        <v>16</v>
      </c>
      <c r="F9494" s="21">
        <v>20210103</v>
      </c>
      <c r="G9494" s="21" t="s">
        <v>17</v>
      </c>
      <c r="H9494" s="21" t="s">
        <v>50</v>
      </c>
      <c r="I9494" s="21" t="s">
        <v>62</v>
      </c>
      <c r="J9494" s="21">
        <v>1.66</v>
      </c>
      <c r="K9494" s="21" t="s">
        <v>20</v>
      </c>
      <c r="L9494">
        <f t="shared" si="173"/>
        <v>2</v>
      </c>
      <c r="M9494">
        <f>MATCH(H:H,价格表!$B$4:$B$35,0)</f>
        <v>4</v>
      </c>
      <c r="N9494" s="27">
        <f>IF(J9494&lt;=0.3,INDEX(价格表!$B$4:$I$31,M9494,2),IF(AND(J9494&gt;0.3,J9494&lt;=1),INDEX(价格表!$B$4:$I$31,M9494,3),IF(AND(J9494&gt;1,J9494&lt;=2.2),INDEX(价格表!$B$4:$I$31,M9494,4),IF(AND(J9494&gt;2.2,J9494&lt;=3.3),INDEX(价格表!$B$4:$I$31,M9494,5),IF(AND(J9494&gt;3.3,J9494&lt;=4),INDEX(价格表!$B$4:$I$31,M9494,6),IF(AND(J9494&gt;4,J9494&lt;=5.5),INDEX(价格表!$B$4:$I$31,M9494,7),IF(J9494&gt;5.5,2.6+INDEX(价格表!$B$4:$I$31,M9494,8)*L9494)))))))</f>
        <v>2.15</v>
      </c>
    </row>
    <row r="9495" spans="1:14">
      <c r="A9495" s="20">
        <v>4311267207430</v>
      </c>
      <c r="B9495" s="18" t="s">
        <v>16</v>
      </c>
      <c r="C9495" s="21">
        <v>20201224</v>
      </c>
      <c r="D9495" s="21">
        <v>610538201209</v>
      </c>
      <c r="E9495" s="21" t="s">
        <v>16</v>
      </c>
      <c r="F9495" s="21">
        <v>20210103</v>
      </c>
      <c r="G9495" s="21" t="s">
        <v>17</v>
      </c>
      <c r="H9495" s="21" t="s">
        <v>73</v>
      </c>
      <c r="I9495" s="21" t="s">
        <v>80</v>
      </c>
      <c r="J9495" s="21">
        <v>1.48</v>
      </c>
      <c r="K9495" s="21" t="s">
        <v>20</v>
      </c>
      <c r="L9495">
        <f t="shared" si="173"/>
        <v>2</v>
      </c>
      <c r="M9495">
        <f>MATCH(H:H,价格表!$B$4:$B$35,0)</f>
        <v>7</v>
      </c>
      <c r="N9495" s="27">
        <f>IF(J9495&lt;=0.3,INDEX(价格表!$B$4:$I$31,M9495,2),IF(AND(J9495&gt;0.3,J9495&lt;=1),INDEX(价格表!$B$4:$I$31,M9495,3),IF(AND(J9495&gt;1,J9495&lt;=2.2),INDEX(价格表!$B$4:$I$31,M9495,4),IF(AND(J9495&gt;2.2,J9495&lt;=3.3),INDEX(价格表!$B$4:$I$31,M9495,5),IF(AND(J9495&gt;3.3,J9495&lt;=4),INDEX(价格表!$B$4:$I$31,M9495,6),IF(AND(J9495&gt;4,J9495&lt;=5.5),INDEX(价格表!$B$4:$I$31,M9495,7),IF(J9495&gt;5.5,2.6+INDEX(价格表!$B$4:$I$31,M9495,8)*L9495)))))))</f>
        <v>2.15</v>
      </c>
    </row>
    <row r="9496" spans="1:14">
      <c r="A9496" s="20">
        <v>4311267207431</v>
      </c>
      <c r="B9496" s="18" t="s">
        <v>16</v>
      </c>
      <c r="C9496" s="21">
        <v>20201224</v>
      </c>
      <c r="D9496" s="21">
        <v>610538201209</v>
      </c>
      <c r="E9496" s="21" t="s">
        <v>16</v>
      </c>
      <c r="F9496" s="21">
        <v>20210103</v>
      </c>
      <c r="G9496" s="21" t="s">
        <v>17</v>
      </c>
      <c r="H9496" s="21" t="s">
        <v>88</v>
      </c>
      <c r="I9496" s="21" t="s">
        <v>96</v>
      </c>
      <c r="J9496" s="21">
        <v>1.48</v>
      </c>
      <c r="K9496" s="21" t="s">
        <v>20</v>
      </c>
      <c r="L9496">
        <f t="shared" si="173"/>
        <v>2</v>
      </c>
      <c r="M9496">
        <f>MATCH(H:H,价格表!$B$4:$B$35,0)</f>
        <v>19</v>
      </c>
      <c r="N9496" s="27">
        <f>IF(J9496&lt;=0.3,INDEX(价格表!$B$4:$I$31,M9496,2),IF(AND(J9496&gt;0.3,J9496&lt;=1),INDEX(价格表!$B$4:$I$31,M9496,3),IF(AND(J9496&gt;1,J9496&lt;=2.2),INDEX(价格表!$B$4:$I$31,M9496,4),IF(AND(J9496&gt;2.2,J9496&lt;=3.3),INDEX(价格表!$B$4:$I$31,M9496,5),IF(AND(J9496&gt;3.3,J9496&lt;=4),INDEX(价格表!$B$4:$I$31,M9496,6),IF(AND(J9496&gt;4,J9496&lt;=5.5),INDEX(价格表!$B$4:$I$31,M9496,7),IF(J9496&gt;5.5,2.6+INDEX(价格表!$B$4:$I$31,M9496,8)*L9496)))))))</f>
        <v>2.15</v>
      </c>
    </row>
    <row r="9497" spans="1:14">
      <c r="A9497" s="20">
        <v>4311267207432</v>
      </c>
      <c r="B9497" s="18" t="s">
        <v>16</v>
      </c>
      <c r="C9497" s="21">
        <v>20201224</v>
      </c>
      <c r="D9497" s="21">
        <v>610538201209</v>
      </c>
      <c r="E9497" s="21" t="s">
        <v>16</v>
      </c>
      <c r="F9497" s="21">
        <v>20210103</v>
      </c>
      <c r="G9497" s="21" t="s">
        <v>17</v>
      </c>
      <c r="H9497" s="21" t="s">
        <v>43</v>
      </c>
      <c r="I9497" s="21" t="s">
        <v>44</v>
      </c>
      <c r="J9497" s="21">
        <v>1.5</v>
      </c>
      <c r="K9497" s="21" t="s">
        <v>20</v>
      </c>
      <c r="L9497">
        <f t="shared" si="173"/>
        <v>2</v>
      </c>
      <c r="M9497">
        <f>MATCH(H:H,价格表!$B$4:$B$35,0)</f>
        <v>10</v>
      </c>
      <c r="N9497" s="27">
        <f>IF(J9497&lt;=0.3,INDEX(价格表!$B$4:$I$31,M9497,2),IF(AND(J9497&gt;0.3,J9497&lt;=1),INDEX(价格表!$B$4:$I$31,M9497,3),IF(AND(J9497&gt;1,J9497&lt;=2.2),INDEX(价格表!$B$4:$I$31,M9497,4),IF(AND(J9497&gt;2.2,J9497&lt;=3.3),INDEX(价格表!$B$4:$I$31,M9497,5),IF(AND(J9497&gt;3.3,J9497&lt;=4),INDEX(价格表!$B$4:$I$31,M9497,6),IF(AND(J9497&gt;4,J9497&lt;=5.5),INDEX(价格表!$B$4:$I$31,M9497,7),IF(J9497&gt;5.5,2.6+INDEX(价格表!$B$4:$I$31,M9497,8)*L9497)))))))</f>
        <v>2.15</v>
      </c>
    </row>
    <row r="9498" spans="1:14">
      <c r="A9498" s="20">
        <v>4311267207434</v>
      </c>
      <c r="B9498" s="18" t="s">
        <v>16</v>
      </c>
      <c r="C9498" s="21">
        <v>20201224</v>
      </c>
      <c r="D9498" s="21">
        <v>610538201209</v>
      </c>
      <c r="E9498" s="21" t="s">
        <v>16</v>
      </c>
      <c r="F9498" s="21">
        <v>20210103</v>
      </c>
      <c r="G9498" s="21" t="s">
        <v>17</v>
      </c>
      <c r="H9498" s="21" t="s">
        <v>73</v>
      </c>
      <c r="I9498" s="21" t="s">
        <v>256</v>
      </c>
      <c r="J9498" s="21">
        <v>1.5</v>
      </c>
      <c r="K9498" s="21" t="s">
        <v>20</v>
      </c>
      <c r="L9498">
        <f t="shared" si="173"/>
        <v>2</v>
      </c>
      <c r="M9498">
        <f>MATCH(H:H,价格表!$B$4:$B$35,0)</f>
        <v>7</v>
      </c>
      <c r="N9498" s="27">
        <f>IF(J9498&lt;=0.3,INDEX(价格表!$B$4:$I$31,M9498,2),IF(AND(J9498&gt;0.3,J9498&lt;=1),INDEX(价格表!$B$4:$I$31,M9498,3),IF(AND(J9498&gt;1,J9498&lt;=2.2),INDEX(价格表!$B$4:$I$31,M9498,4),IF(AND(J9498&gt;2.2,J9498&lt;=3.3),INDEX(价格表!$B$4:$I$31,M9498,5),IF(AND(J9498&gt;3.3,J9498&lt;=4),INDEX(价格表!$B$4:$I$31,M9498,6),IF(AND(J9498&gt;4,J9498&lt;=5.5),INDEX(价格表!$B$4:$I$31,M9498,7),IF(J9498&gt;5.5,2.6+INDEX(价格表!$B$4:$I$31,M9498,8)*L9498)))))))</f>
        <v>2.15</v>
      </c>
    </row>
    <row r="9499" spans="1:14">
      <c r="A9499" s="20">
        <v>4311267207436</v>
      </c>
      <c r="B9499" s="18" t="s">
        <v>16</v>
      </c>
      <c r="C9499" s="21">
        <v>20201224</v>
      </c>
      <c r="D9499" s="21">
        <v>610538201209</v>
      </c>
      <c r="E9499" s="21" t="s">
        <v>16</v>
      </c>
      <c r="F9499" s="21">
        <v>20210103</v>
      </c>
      <c r="G9499" s="21" t="s">
        <v>17</v>
      </c>
      <c r="H9499" s="21" t="s">
        <v>73</v>
      </c>
      <c r="I9499" s="21" t="s">
        <v>365</v>
      </c>
      <c r="J9499" s="21">
        <v>0.51</v>
      </c>
      <c r="K9499" s="21" t="s">
        <v>20</v>
      </c>
      <c r="L9499">
        <f t="shared" si="173"/>
        <v>1</v>
      </c>
      <c r="M9499">
        <f>MATCH(H:H,价格表!$B$4:$B$35,0)</f>
        <v>7</v>
      </c>
      <c r="N9499" s="27">
        <f>IF(J9499&lt;=0.3,INDEX(价格表!$B$4:$I$31,M9499,2),IF(AND(J9499&gt;0.3,J9499&lt;=1),INDEX(价格表!$B$4:$I$31,M9499,3),IF(AND(J9499&gt;1,J9499&lt;=2.2),INDEX(价格表!$B$4:$I$31,M9499,4),IF(AND(J9499&gt;2.2,J9499&lt;=3.3),INDEX(价格表!$B$4:$I$31,M9499,5),IF(AND(J9499&gt;3.3,J9499&lt;=4),INDEX(价格表!$B$4:$I$31,M9499,6),IF(AND(J9499&gt;4,J9499&lt;=5.5),INDEX(价格表!$B$4:$I$31,M9499,7),IF(J9499&gt;5.5,2.6+INDEX(价格表!$B$4:$I$31,M9499,8)*L9499)))))))</f>
        <v>1.8</v>
      </c>
    </row>
    <row r="9500" spans="1:14">
      <c r="A9500" s="20">
        <v>4311267207438</v>
      </c>
      <c r="B9500" s="18" t="s">
        <v>16</v>
      </c>
      <c r="C9500" s="21">
        <v>20201224</v>
      </c>
      <c r="D9500" s="21">
        <v>610538201209</v>
      </c>
      <c r="E9500" s="21" t="s">
        <v>16</v>
      </c>
      <c r="F9500" s="21">
        <v>20210103</v>
      </c>
      <c r="G9500" s="21" t="s">
        <v>17</v>
      </c>
      <c r="H9500" s="21" t="s">
        <v>18</v>
      </c>
      <c r="I9500" s="21" t="s">
        <v>53</v>
      </c>
      <c r="J9500" s="21">
        <v>1.5</v>
      </c>
      <c r="K9500" s="21" t="s">
        <v>20</v>
      </c>
      <c r="L9500">
        <f t="shared" si="173"/>
        <v>2</v>
      </c>
      <c r="M9500">
        <f>MATCH(H:H,价格表!$B$4:$B$35,0)</f>
        <v>1</v>
      </c>
      <c r="N9500" s="27">
        <f>IF(J9500&lt;=0.3,INDEX(价格表!$B$4:$I$31,M9500,2),IF(AND(J9500&gt;0.3,J9500&lt;=1),INDEX(价格表!$B$4:$I$31,M9500,3),IF(AND(J9500&gt;1,J9500&lt;=2.2),INDEX(价格表!$B$4:$I$31,M9500,4),IF(AND(J9500&gt;2.2,J9500&lt;=3.3),INDEX(价格表!$B$4:$I$31,M9500,5),IF(AND(J9500&gt;3.3,J9500&lt;=4),INDEX(价格表!$B$4:$I$31,M9500,6),IF(AND(J9500&gt;4,J9500&lt;=5.5),INDEX(价格表!$B$4:$I$31,M9500,7),IF(J9500&gt;5.5,2.6+INDEX(价格表!$B$4:$I$31,M9500,8)*L9500)))))))</f>
        <v>2.15</v>
      </c>
    </row>
    <row r="9501" spans="1:14">
      <c r="A9501" s="20">
        <v>4311267209965</v>
      </c>
      <c r="B9501" s="18" t="s">
        <v>16</v>
      </c>
      <c r="C9501" s="21">
        <v>20201224</v>
      </c>
      <c r="D9501" s="21">
        <v>610538201209</v>
      </c>
      <c r="E9501" s="21" t="s">
        <v>16</v>
      </c>
      <c r="F9501" s="21">
        <v>20210103</v>
      </c>
      <c r="G9501" s="21" t="s">
        <v>17</v>
      </c>
      <c r="H9501" s="21" t="s">
        <v>27</v>
      </c>
      <c r="I9501" s="21" t="s">
        <v>128</v>
      </c>
      <c r="J9501" s="21">
        <v>1.49</v>
      </c>
      <c r="K9501" s="21" t="s">
        <v>20</v>
      </c>
      <c r="L9501">
        <f t="shared" si="173"/>
        <v>2</v>
      </c>
      <c r="M9501">
        <f>MATCH(H:H,价格表!$B$4:$B$35,0)</f>
        <v>3</v>
      </c>
      <c r="N9501" s="27">
        <f>IF(J9501&lt;=0.3,INDEX(价格表!$B$4:$I$31,M9501,2),IF(AND(J9501&gt;0.3,J9501&lt;=1),INDEX(价格表!$B$4:$I$31,M9501,3),IF(AND(J9501&gt;1,J9501&lt;=2.2),INDEX(价格表!$B$4:$I$31,M9501,4),IF(AND(J9501&gt;2.2,J9501&lt;=3.3),INDEX(价格表!$B$4:$I$31,M9501,5),IF(AND(J9501&gt;3.3,J9501&lt;=4),INDEX(价格表!$B$4:$I$31,M9501,6),IF(AND(J9501&gt;4,J9501&lt;=5.5),INDEX(价格表!$B$4:$I$31,M9501,7),IF(J9501&gt;5.5,2.6+INDEX(价格表!$B$4:$I$31,M9501,8)*L9501)))))))</f>
        <v>2.15</v>
      </c>
    </row>
    <row r="9502" spans="1:14">
      <c r="A9502" s="20">
        <v>4311267209973</v>
      </c>
      <c r="B9502" s="18" t="s">
        <v>16</v>
      </c>
      <c r="C9502" s="21">
        <v>20201224</v>
      </c>
      <c r="D9502" s="21">
        <v>610538201209</v>
      </c>
      <c r="E9502" s="21" t="s">
        <v>16</v>
      </c>
      <c r="F9502" s="21">
        <v>20210103</v>
      </c>
      <c r="G9502" s="21" t="s">
        <v>17</v>
      </c>
      <c r="H9502" s="21" t="s">
        <v>35</v>
      </c>
      <c r="I9502" s="21" t="s">
        <v>229</v>
      </c>
      <c r="J9502" s="21">
        <v>1.48</v>
      </c>
      <c r="K9502" s="21" t="s">
        <v>20</v>
      </c>
      <c r="L9502">
        <f t="shared" si="173"/>
        <v>2</v>
      </c>
      <c r="M9502">
        <f>MATCH(H:H,价格表!$B$4:$B$35,0)</f>
        <v>22</v>
      </c>
      <c r="N9502" s="27">
        <f>IF(J9502&lt;=0.3,INDEX(价格表!$B$4:$I$31,M9502,2),IF(AND(J9502&gt;0.3,J9502&lt;=1),INDEX(价格表!$B$4:$I$31,M9502,3),IF(AND(J9502&gt;1,J9502&lt;=2.2),INDEX(价格表!$B$4:$I$31,M9502,4),IF(AND(J9502&gt;2.2,J9502&lt;=3.3),INDEX(价格表!$B$4:$I$31,M9502,5),IF(AND(J9502&gt;3.3,J9502&lt;=4),INDEX(价格表!$B$4:$I$31,M9502,6),IF(AND(J9502&gt;4,J9502&lt;=5.5),INDEX(价格表!$B$4:$I$31,M9502,7),IF(J9502&gt;5.5,2.6+INDEX(价格表!$B$4:$I$31,M9502,8)*L9502)))))))</f>
        <v>2.15</v>
      </c>
    </row>
    <row r="9503" spans="1:14">
      <c r="A9503" s="20">
        <v>4311267211077</v>
      </c>
      <c r="B9503" s="18" t="s">
        <v>16</v>
      </c>
      <c r="C9503" s="21">
        <v>20201224</v>
      </c>
      <c r="D9503" s="21">
        <v>610538201209</v>
      </c>
      <c r="E9503" s="21" t="s">
        <v>16</v>
      </c>
      <c r="F9503" s="21">
        <v>20210103</v>
      </c>
      <c r="G9503" s="21" t="s">
        <v>17</v>
      </c>
      <c r="H9503" s="21" t="s">
        <v>68</v>
      </c>
      <c r="I9503" s="21" t="s">
        <v>234</v>
      </c>
      <c r="J9503" s="21">
        <v>1.52</v>
      </c>
      <c r="K9503" s="21" t="s">
        <v>20</v>
      </c>
      <c r="L9503">
        <f t="shared" si="173"/>
        <v>2</v>
      </c>
      <c r="M9503">
        <f>MATCH(H:H,价格表!$B$4:$B$35,0)</f>
        <v>5</v>
      </c>
      <c r="N9503" s="27">
        <f>IF(J9503&lt;=0.3,INDEX(价格表!$B$4:$I$31,M9503,2),IF(AND(J9503&gt;0.3,J9503&lt;=1),INDEX(价格表!$B$4:$I$31,M9503,3),IF(AND(J9503&gt;1,J9503&lt;=2.2),INDEX(价格表!$B$4:$I$31,M9503,4),IF(AND(J9503&gt;2.2,J9503&lt;=3.3),INDEX(价格表!$B$4:$I$31,M9503,5),IF(AND(J9503&gt;3.3,J9503&lt;=4),INDEX(价格表!$B$4:$I$31,M9503,6),IF(AND(J9503&gt;4,J9503&lt;=5.5),INDEX(价格表!$B$4:$I$31,M9503,7),IF(J9503&gt;5.5,2.6+INDEX(价格表!$B$4:$I$31,M9503,8)*L9503)))))))</f>
        <v>2.15</v>
      </c>
    </row>
    <row r="9504" spans="1:14">
      <c r="A9504" s="20">
        <v>4311267211093</v>
      </c>
      <c r="B9504" s="18" t="s">
        <v>16</v>
      </c>
      <c r="C9504" s="21">
        <v>20201224</v>
      </c>
      <c r="D9504" s="21">
        <v>610538201209</v>
      </c>
      <c r="E9504" s="21" t="s">
        <v>16</v>
      </c>
      <c r="F9504" s="21">
        <v>20210103</v>
      </c>
      <c r="G9504" s="21" t="s">
        <v>17</v>
      </c>
      <c r="H9504" s="21" t="s">
        <v>39</v>
      </c>
      <c r="I9504" s="21" t="s">
        <v>40</v>
      </c>
      <c r="J9504" s="21">
        <v>1.48</v>
      </c>
      <c r="K9504" s="21" t="s">
        <v>20</v>
      </c>
      <c r="L9504">
        <f t="shared" si="173"/>
        <v>2</v>
      </c>
      <c r="M9504">
        <f>MATCH(H:H,价格表!$B$4:$B$35,0)</f>
        <v>23</v>
      </c>
      <c r="N9504" s="27">
        <f>IF(J9504&lt;=0.3,INDEX(价格表!$B$4:$I$31,M9504,2),IF(AND(J9504&gt;0.3,J9504&lt;=1),INDEX(价格表!$B$4:$I$31,M9504,3),IF(AND(J9504&gt;1,J9504&lt;=2.2),INDEX(价格表!$B$4:$I$31,M9504,4),IF(AND(J9504&gt;2.2,J9504&lt;=3.3),INDEX(价格表!$B$4:$I$31,M9504,5),IF(AND(J9504&gt;3.3,J9504&lt;=4),INDEX(价格表!$B$4:$I$31,M9504,6),IF(AND(J9504&gt;4,J9504&lt;=5.5),INDEX(价格表!$B$4:$I$31,M9504,7),IF(J9504&gt;5.5,2.6+INDEX(价格表!$B$4:$I$31,M9504,8)*L9504)))))))</f>
        <v>2.15</v>
      </c>
    </row>
    <row r="9505" spans="1:14">
      <c r="A9505" s="20">
        <v>4311267211131</v>
      </c>
      <c r="B9505" s="18" t="s">
        <v>16</v>
      </c>
      <c r="C9505" s="21">
        <v>20201224</v>
      </c>
      <c r="D9505" s="21">
        <v>610538201209</v>
      </c>
      <c r="E9505" s="21" t="s">
        <v>16</v>
      </c>
      <c r="F9505" s="21">
        <v>20210103</v>
      </c>
      <c r="G9505" s="21" t="s">
        <v>17</v>
      </c>
      <c r="H9505" s="21" t="s">
        <v>73</v>
      </c>
      <c r="I9505" s="21" t="s">
        <v>80</v>
      </c>
      <c r="J9505" s="21">
        <v>1.74</v>
      </c>
      <c r="K9505" s="21" t="s">
        <v>20</v>
      </c>
      <c r="L9505">
        <f t="shared" si="173"/>
        <v>2</v>
      </c>
      <c r="M9505">
        <f>MATCH(H:H,价格表!$B$4:$B$35,0)</f>
        <v>7</v>
      </c>
      <c r="N9505" s="27">
        <f>IF(J9505&lt;=0.3,INDEX(价格表!$B$4:$I$31,M9505,2),IF(AND(J9505&gt;0.3,J9505&lt;=1),INDEX(价格表!$B$4:$I$31,M9505,3),IF(AND(J9505&gt;1,J9505&lt;=2.2),INDEX(价格表!$B$4:$I$31,M9505,4),IF(AND(J9505&gt;2.2,J9505&lt;=3.3),INDEX(价格表!$B$4:$I$31,M9505,5),IF(AND(J9505&gt;3.3,J9505&lt;=4),INDEX(价格表!$B$4:$I$31,M9505,6),IF(AND(J9505&gt;4,J9505&lt;=5.5),INDEX(价格表!$B$4:$I$31,M9505,7),IF(J9505&gt;5.5,2.6+INDEX(价格表!$B$4:$I$31,M9505,8)*L9505)))))))</f>
        <v>2.15</v>
      </c>
    </row>
    <row r="9506" spans="1:14">
      <c r="A9506" s="20">
        <v>4311267211132</v>
      </c>
      <c r="B9506" s="18" t="s">
        <v>16</v>
      </c>
      <c r="C9506" s="21">
        <v>20201224</v>
      </c>
      <c r="D9506" s="21">
        <v>610538201209</v>
      </c>
      <c r="E9506" s="21" t="s">
        <v>16</v>
      </c>
      <c r="F9506" s="21">
        <v>20210103</v>
      </c>
      <c r="G9506" s="21" t="s">
        <v>17</v>
      </c>
      <c r="H9506" s="21" t="s">
        <v>35</v>
      </c>
      <c r="I9506" s="21" t="s">
        <v>224</v>
      </c>
      <c r="J9506" s="21">
        <v>1.62</v>
      </c>
      <c r="K9506" s="21" t="s">
        <v>20</v>
      </c>
      <c r="L9506">
        <f t="shared" si="173"/>
        <v>2</v>
      </c>
      <c r="M9506">
        <f>MATCH(H:H,价格表!$B$4:$B$35,0)</f>
        <v>22</v>
      </c>
      <c r="N9506" s="27">
        <f>IF(J9506&lt;=0.3,INDEX(价格表!$B$4:$I$31,M9506,2),IF(AND(J9506&gt;0.3,J9506&lt;=1),INDEX(价格表!$B$4:$I$31,M9506,3),IF(AND(J9506&gt;1,J9506&lt;=2.2),INDEX(价格表!$B$4:$I$31,M9506,4),IF(AND(J9506&gt;2.2,J9506&lt;=3.3),INDEX(价格表!$B$4:$I$31,M9506,5),IF(AND(J9506&gt;3.3,J9506&lt;=4),INDEX(价格表!$B$4:$I$31,M9506,6),IF(AND(J9506&gt;4,J9506&lt;=5.5),INDEX(价格表!$B$4:$I$31,M9506,7),IF(J9506&gt;5.5,2.6+INDEX(价格表!$B$4:$I$31,M9506,8)*L9506)))))))</f>
        <v>2.15</v>
      </c>
    </row>
    <row r="9507" spans="1:14">
      <c r="A9507" s="20">
        <v>4311267211133</v>
      </c>
      <c r="B9507" s="18" t="s">
        <v>16</v>
      </c>
      <c r="C9507" s="21">
        <v>20201224</v>
      </c>
      <c r="D9507" s="21">
        <v>610538201209</v>
      </c>
      <c r="E9507" s="21" t="s">
        <v>16</v>
      </c>
      <c r="F9507" s="21">
        <v>20210103</v>
      </c>
      <c r="G9507" s="21" t="s">
        <v>17</v>
      </c>
      <c r="H9507" s="21" t="s">
        <v>23</v>
      </c>
      <c r="I9507" s="21" t="s">
        <v>190</v>
      </c>
      <c r="J9507" s="21">
        <v>1.48</v>
      </c>
      <c r="K9507" s="21" t="s">
        <v>20</v>
      </c>
      <c r="L9507">
        <f t="shared" si="173"/>
        <v>2</v>
      </c>
      <c r="M9507">
        <f>MATCH(H:H,价格表!$B$4:$B$35,0)</f>
        <v>15</v>
      </c>
      <c r="N9507" s="27">
        <f>IF(J9507&lt;=0.3,INDEX(价格表!$B$4:$I$31,M9507,2),IF(AND(J9507&gt;0.3,J9507&lt;=1),INDEX(价格表!$B$4:$I$31,M9507,3),IF(AND(J9507&gt;1,J9507&lt;=2.2),INDEX(价格表!$B$4:$I$31,M9507,4),IF(AND(J9507&gt;2.2,J9507&lt;=3.3),INDEX(价格表!$B$4:$I$31,M9507,5),IF(AND(J9507&gt;3.3,J9507&lt;=4),INDEX(价格表!$B$4:$I$31,M9507,6),IF(AND(J9507&gt;4,J9507&lt;=5.5),INDEX(价格表!$B$4:$I$31,M9507,7),IF(J9507&gt;5.5,2.6+INDEX(价格表!$B$4:$I$31,M9507,8)*L9507)))))))</f>
        <v>2.15</v>
      </c>
    </row>
    <row r="9508" spans="1:14">
      <c r="A9508" s="20">
        <v>4311267211134</v>
      </c>
      <c r="B9508" s="18" t="s">
        <v>16</v>
      </c>
      <c r="C9508" s="21">
        <v>20201224</v>
      </c>
      <c r="D9508" s="21">
        <v>610538201209</v>
      </c>
      <c r="E9508" s="21" t="s">
        <v>16</v>
      </c>
      <c r="F9508" s="21">
        <v>20210103</v>
      </c>
      <c r="G9508" s="21" t="s">
        <v>17</v>
      </c>
      <c r="H9508" s="21" t="s">
        <v>23</v>
      </c>
      <c r="I9508" s="21" t="s">
        <v>115</v>
      </c>
      <c r="J9508" s="21">
        <v>1.51</v>
      </c>
      <c r="K9508" s="21" t="s">
        <v>20</v>
      </c>
      <c r="L9508">
        <f t="shared" si="173"/>
        <v>2</v>
      </c>
      <c r="M9508">
        <f>MATCH(H:H,价格表!$B$4:$B$35,0)</f>
        <v>15</v>
      </c>
      <c r="N9508" s="27">
        <f>IF(J9508&lt;=0.3,INDEX(价格表!$B$4:$I$31,M9508,2),IF(AND(J9508&gt;0.3,J9508&lt;=1),INDEX(价格表!$B$4:$I$31,M9508,3),IF(AND(J9508&gt;1,J9508&lt;=2.2),INDEX(价格表!$B$4:$I$31,M9508,4),IF(AND(J9508&gt;2.2,J9508&lt;=3.3),INDEX(价格表!$B$4:$I$31,M9508,5),IF(AND(J9508&gt;3.3,J9508&lt;=4),INDEX(价格表!$B$4:$I$31,M9508,6),IF(AND(J9508&gt;4,J9508&lt;=5.5),INDEX(价格表!$B$4:$I$31,M9508,7),IF(J9508&gt;5.5,2.6+INDEX(价格表!$B$4:$I$31,M9508,8)*L9508)))))))</f>
        <v>2.15</v>
      </c>
    </row>
    <row r="9509" spans="1:14">
      <c r="A9509" s="20">
        <v>4311267211135</v>
      </c>
      <c r="B9509" s="18" t="s">
        <v>16</v>
      </c>
      <c r="C9509" s="21">
        <v>20201224</v>
      </c>
      <c r="D9509" s="21">
        <v>610538201209</v>
      </c>
      <c r="E9509" s="21" t="s">
        <v>16</v>
      </c>
      <c r="F9509" s="21">
        <v>20210103</v>
      </c>
      <c r="G9509" s="21" t="s">
        <v>17</v>
      </c>
      <c r="H9509" s="21" t="s">
        <v>56</v>
      </c>
      <c r="I9509" s="21" t="s">
        <v>57</v>
      </c>
      <c r="J9509" s="21">
        <v>1.52</v>
      </c>
      <c r="K9509" s="21" t="s">
        <v>20</v>
      </c>
      <c r="L9509">
        <f t="shared" si="173"/>
        <v>2</v>
      </c>
      <c r="M9509">
        <f>MATCH(H:H,价格表!$B$4:$B$35,0)</f>
        <v>11</v>
      </c>
      <c r="N9509" s="27">
        <f>IF(J9509&lt;=0.3,INDEX(价格表!$B$4:$I$31,M9509,2),IF(AND(J9509&gt;0.3,J9509&lt;=1),INDEX(价格表!$B$4:$I$31,M9509,3),IF(AND(J9509&gt;1,J9509&lt;=2.2),INDEX(价格表!$B$4:$I$31,M9509,4),IF(AND(J9509&gt;2.2,J9509&lt;=3.3),INDEX(价格表!$B$4:$I$31,M9509,5),IF(AND(J9509&gt;3.3,J9509&lt;=4),INDEX(价格表!$B$4:$I$31,M9509,6),IF(AND(J9509&gt;4,J9509&lt;=5.5),INDEX(价格表!$B$4:$I$31,M9509,7),IF(J9509&gt;5.5,2.6+INDEX(价格表!$B$4:$I$31,M9509,8)*L9509)))))))</f>
        <v>2.15</v>
      </c>
    </row>
    <row r="9510" spans="1:14">
      <c r="A9510" s="20">
        <v>4311267211136</v>
      </c>
      <c r="B9510" s="18" t="s">
        <v>16</v>
      </c>
      <c r="C9510" s="21">
        <v>20201224</v>
      </c>
      <c r="D9510" s="21">
        <v>610538201209</v>
      </c>
      <c r="E9510" s="21" t="s">
        <v>16</v>
      </c>
      <c r="F9510" s="21">
        <v>20210103</v>
      </c>
      <c r="G9510" s="21" t="s">
        <v>17</v>
      </c>
      <c r="H9510" s="21" t="s">
        <v>73</v>
      </c>
      <c r="I9510" s="21" t="s">
        <v>256</v>
      </c>
      <c r="J9510" s="21">
        <v>1.51</v>
      </c>
      <c r="K9510" s="21" t="s">
        <v>20</v>
      </c>
      <c r="L9510">
        <f t="shared" si="173"/>
        <v>2</v>
      </c>
      <c r="M9510">
        <f>MATCH(H:H,价格表!$B$4:$B$35,0)</f>
        <v>7</v>
      </c>
      <c r="N9510" s="27">
        <f>IF(J9510&lt;=0.3,INDEX(价格表!$B$4:$I$31,M9510,2),IF(AND(J9510&gt;0.3,J9510&lt;=1),INDEX(价格表!$B$4:$I$31,M9510,3),IF(AND(J9510&gt;1,J9510&lt;=2.2),INDEX(价格表!$B$4:$I$31,M9510,4),IF(AND(J9510&gt;2.2,J9510&lt;=3.3),INDEX(价格表!$B$4:$I$31,M9510,5),IF(AND(J9510&gt;3.3,J9510&lt;=4),INDEX(价格表!$B$4:$I$31,M9510,6),IF(AND(J9510&gt;4,J9510&lt;=5.5),INDEX(价格表!$B$4:$I$31,M9510,7),IF(J9510&gt;5.5,2.6+INDEX(价格表!$B$4:$I$31,M9510,8)*L9510)))))))</f>
        <v>2.15</v>
      </c>
    </row>
    <row r="9511" spans="1:14">
      <c r="A9511" s="20">
        <v>4311267211137</v>
      </c>
      <c r="B9511" s="18" t="s">
        <v>16</v>
      </c>
      <c r="C9511" s="21">
        <v>20201224</v>
      </c>
      <c r="D9511" s="21">
        <v>610538201209</v>
      </c>
      <c r="E9511" s="21" t="s">
        <v>16</v>
      </c>
      <c r="F9511" s="21">
        <v>20210103</v>
      </c>
      <c r="G9511" s="21" t="s">
        <v>17</v>
      </c>
      <c r="H9511" s="21" t="s">
        <v>18</v>
      </c>
      <c r="I9511" s="21" t="s">
        <v>61</v>
      </c>
      <c r="J9511" s="21">
        <v>1.59</v>
      </c>
      <c r="K9511" s="21" t="s">
        <v>20</v>
      </c>
      <c r="L9511">
        <f t="shared" si="173"/>
        <v>2</v>
      </c>
      <c r="M9511">
        <f>MATCH(H:H,价格表!$B$4:$B$35,0)</f>
        <v>1</v>
      </c>
      <c r="N9511" s="27">
        <f>IF(J9511&lt;=0.3,INDEX(价格表!$B$4:$I$31,M9511,2),IF(AND(J9511&gt;0.3,J9511&lt;=1),INDEX(价格表!$B$4:$I$31,M9511,3),IF(AND(J9511&gt;1,J9511&lt;=2.2),INDEX(价格表!$B$4:$I$31,M9511,4),IF(AND(J9511&gt;2.2,J9511&lt;=3.3),INDEX(价格表!$B$4:$I$31,M9511,5),IF(AND(J9511&gt;3.3,J9511&lt;=4),INDEX(价格表!$B$4:$I$31,M9511,6),IF(AND(J9511&gt;4,J9511&lt;=5.5),INDEX(价格表!$B$4:$I$31,M9511,7),IF(J9511&gt;5.5,2.6+INDEX(价格表!$B$4:$I$31,M9511,8)*L9511)))))))</f>
        <v>2.15</v>
      </c>
    </row>
    <row r="9512" spans="1:14">
      <c r="A9512" s="20">
        <v>4311267211138</v>
      </c>
      <c r="B9512" s="18" t="s">
        <v>16</v>
      </c>
      <c r="C9512" s="21">
        <v>20201224</v>
      </c>
      <c r="D9512" s="21">
        <v>610538201209</v>
      </c>
      <c r="E9512" s="21" t="s">
        <v>16</v>
      </c>
      <c r="F9512" s="21">
        <v>20210103</v>
      </c>
      <c r="G9512" s="21" t="s">
        <v>17</v>
      </c>
      <c r="H9512" s="21" t="s">
        <v>45</v>
      </c>
      <c r="I9512" s="21" t="s">
        <v>46</v>
      </c>
      <c r="J9512" s="21">
        <v>1.5</v>
      </c>
      <c r="K9512" s="21" t="s">
        <v>20</v>
      </c>
      <c r="L9512">
        <f t="shared" si="173"/>
        <v>2</v>
      </c>
      <c r="M9512">
        <f>MATCH(H:H,价格表!$B$4:$B$35,0)</f>
        <v>9</v>
      </c>
      <c r="N9512" s="27">
        <f>IF(J9512&lt;=0.3,INDEX(价格表!$B$4:$I$31,M9512,2),IF(AND(J9512&gt;0.3,J9512&lt;=1),INDEX(价格表!$B$4:$I$31,M9512,3),IF(AND(J9512&gt;1,J9512&lt;=2.2),INDEX(价格表!$B$4:$I$31,M9512,4),IF(AND(J9512&gt;2.2,J9512&lt;=3.3),INDEX(价格表!$B$4:$I$31,M9512,5),IF(AND(J9512&gt;3.3,J9512&lt;=4),INDEX(价格表!$B$4:$I$31,M9512,6),IF(AND(J9512&gt;4,J9512&lt;=5.5),INDEX(价格表!$B$4:$I$31,M9512,7),IF(J9512&gt;5.5,2.6+INDEX(价格表!$B$4:$I$31,M9512,8)*L9512)))))))</f>
        <v>2.15</v>
      </c>
    </row>
    <row r="9513" spans="1:14">
      <c r="A9513" s="20">
        <v>4311267211139</v>
      </c>
      <c r="B9513" s="18" t="s">
        <v>16</v>
      </c>
      <c r="C9513" s="21">
        <v>20201224</v>
      </c>
      <c r="D9513" s="21">
        <v>610538201209</v>
      </c>
      <c r="E9513" s="21" t="s">
        <v>16</v>
      </c>
      <c r="F9513" s="21">
        <v>20210103</v>
      </c>
      <c r="G9513" s="21" t="s">
        <v>17</v>
      </c>
      <c r="H9513" s="21" t="s">
        <v>68</v>
      </c>
      <c r="I9513" s="21" t="s">
        <v>249</v>
      </c>
      <c r="J9513" s="21">
        <v>1.48</v>
      </c>
      <c r="K9513" s="21" t="s">
        <v>20</v>
      </c>
      <c r="L9513">
        <f t="shared" si="173"/>
        <v>2</v>
      </c>
      <c r="M9513">
        <f>MATCH(H:H,价格表!$B$4:$B$35,0)</f>
        <v>5</v>
      </c>
      <c r="N9513" s="27">
        <f>IF(J9513&lt;=0.3,INDEX(价格表!$B$4:$I$31,M9513,2),IF(AND(J9513&gt;0.3,J9513&lt;=1),INDEX(价格表!$B$4:$I$31,M9513,3),IF(AND(J9513&gt;1,J9513&lt;=2.2),INDEX(价格表!$B$4:$I$31,M9513,4),IF(AND(J9513&gt;2.2,J9513&lt;=3.3),INDEX(价格表!$B$4:$I$31,M9513,5),IF(AND(J9513&gt;3.3,J9513&lt;=4),INDEX(价格表!$B$4:$I$31,M9513,6),IF(AND(J9513&gt;4,J9513&lt;=5.5),INDEX(价格表!$B$4:$I$31,M9513,7),IF(J9513&gt;5.5,2.6+INDEX(价格表!$B$4:$I$31,M9513,8)*L9513)))))))</f>
        <v>2.15</v>
      </c>
    </row>
    <row r="9514" spans="1:14">
      <c r="A9514" s="20">
        <v>4311267216533</v>
      </c>
      <c r="B9514" s="18" t="s">
        <v>16</v>
      </c>
      <c r="C9514" s="21">
        <v>20201224</v>
      </c>
      <c r="D9514" s="21">
        <v>610538201209</v>
      </c>
      <c r="E9514" s="21" t="s">
        <v>16</v>
      </c>
      <c r="F9514" s="21">
        <v>20210103</v>
      </c>
      <c r="G9514" s="21" t="s">
        <v>17</v>
      </c>
      <c r="H9514" s="21" t="s">
        <v>56</v>
      </c>
      <c r="I9514" s="21" t="s">
        <v>149</v>
      </c>
      <c r="J9514" s="21">
        <v>1.53</v>
      </c>
      <c r="K9514" s="21" t="s">
        <v>20</v>
      </c>
      <c r="L9514">
        <f t="shared" si="173"/>
        <v>2</v>
      </c>
      <c r="M9514">
        <f>MATCH(H:H,价格表!$B$4:$B$35,0)</f>
        <v>11</v>
      </c>
      <c r="N9514" s="27">
        <f>IF(J9514&lt;=0.3,INDEX(价格表!$B$4:$I$31,M9514,2),IF(AND(J9514&gt;0.3,J9514&lt;=1),INDEX(价格表!$B$4:$I$31,M9514,3),IF(AND(J9514&gt;1,J9514&lt;=2.2),INDEX(价格表!$B$4:$I$31,M9514,4),IF(AND(J9514&gt;2.2,J9514&lt;=3.3),INDEX(价格表!$B$4:$I$31,M9514,5),IF(AND(J9514&gt;3.3,J9514&lt;=4),INDEX(价格表!$B$4:$I$31,M9514,6),IF(AND(J9514&gt;4,J9514&lt;=5.5),INDEX(价格表!$B$4:$I$31,M9514,7),IF(J9514&gt;5.5,2.6+INDEX(价格表!$B$4:$I$31,M9514,8)*L9514)))))))</f>
        <v>2.15</v>
      </c>
    </row>
    <row r="9515" spans="1:14">
      <c r="A9515" s="20">
        <v>4311267217659</v>
      </c>
      <c r="B9515" s="18" t="s">
        <v>16</v>
      </c>
      <c r="C9515" s="21">
        <v>20201224</v>
      </c>
      <c r="D9515" s="21">
        <v>610538201209</v>
      </c>
      <c r="E9515" s="21" t="s">
        <v>16</v>
      </c>
      <c r="F9515" s="21">
        <v>20210103</v>
      </c>
      <c r="G9515" s="21" t="s">
        <v>17</v>
      </c>
      <c r="H9515" s="21" t="s">
        <v>39</v>
      </c>
      <c r="I9515" s="21" t="s">
        <v>81</v>
      </c>
      <c r="J9515" s="21">
        <v>1.48</v>
      </c>
      <c r="K9515" s="21" t="s">
        <v>20</v>
      </c>
      <c r="L9515">
        <f t="shared" si="173"/>
        <v>2</v>
      </c>
      <c r="M9515">
        <f>MATCH(H:H,价格表!$B$4:$B$35,0)</f>
        <v>23</v>
      </c>
      <c r="N9515" s="27">
        <f>IF(J9515&lt;=0.3,INDEX(价格表!$B$4:$I$31,M9515,2),IF(AND(J9515&gt;0.3,J9515&lt;=1),INDEX(价格表!$B$4:$I$31,M9515,3),IF(AND(J9515&gt;1,J9515&lt;=2.2),INDEX(价格表!$B$4:$I$31,M9515,4),IF(AND(J9515&gt;2.2,J9515&lt;=3.3),INDEX(价格表!$B$4:$I$31,M9515,5),IF(AND(J9515&gt;3.3,J9515&lt;=4),INDEX(价格表!$B$4:$I$31,M9515,6),IF(AND(J9515&gt;4,J9515&lt;=5.5),INDEX(价格表!$B$4:$I$31,M9515,7),IF(J9515&gt;5.5,2.6+INDEX(价格表!$B$4:$I$31,M9515,8)*L9515)))))))</f>
        <v>2.15</v>
      </c>
    </row>
    <row r="9516" spans="1:14">
      <c r="A9516" s="20">
        <v>4311267217734</v>
      </c>
      <c r="B9516" s="18" t="s">
        <v>16</v>
      </c>
      <c r="C9516" s="21">
        <v>20201224</v>
      </c>
      <c r="D9516" s="21">
        <v>610538201209</v>
      </c>
      <c r="E9516" s="21" t="s">
        <v>16</v>
      </c>
      <c r="F9516" s="21">
        <v>20210103</v>
      </c>
      <c r="G9516" s="21" t="s">
        <v>17</v>
      </c>
      <c r="H9516" s="21" t="s">
        <v>23</v>
      </c>
      <c r="I9516" s="21" t="s">
        <v>202</v>
      </c>
      <c r="J9516" s="21">
        <v>1.5</v>
      </c>
      <c r="K9516" s="21" t="s">
        <v>20</v>
      </c>
      <c r="L9516">
        <f t="shared" si="173"/>
        <v>2</v>
      </c>
      <c r="M9516">
        <f>MATCH(H:H,价格表!$B$4:$B$35,0)</f>
        <v>15</v>
      </c>
      <c r="N9516" s="27">
        <f>IF(J9516&lt;=0.3,INDEX(价格表!$B$4:$I$31,M9516,2),IF(AND(J9516&gt;0.3,J9516&lt;=1),INDEX(价格表!$B$4:$I$31,M9516,3),IF(AND(J9516&gt;1,J9516&lt;=2.2),INDEX(价格表!$B$4:$I$31,M9516,4),IF(AND(J9516&gt;2.2,J9516&lt;=3.3),INDEX(价格表!$B$4:$I$31,M9516,5),IF(AND(J9516&gt;3.3,J9516&lt;=4),INDEX(价格表!$B$4:$I$31,M9516,6),IF(AND(J9516&gt;4,J9516&lt;=5.5),INDEX(价格表!$B$4:$I$31,M9516,7),IF(J9516&gt;5.5,2.6+INDEX(价格表!$B$4:$I$31,M9516,8)*L9516)))))))</f>
        <v>2.15</v>
      </c>
    </row>
    <row r="9517" spans="1:14">
      <c r="A9517" s="20">
        <v>4311267217735</v>
      </c>
      <c r="B9517" s="18" t="s">
        <v>16</v>
      </c>
      <c r="C9517" s="21">
        <v>20201224</v>
      </c>
      <c r="D9517" s="21">
        <v>610538201209</v>
      </c>
      <c r="E9517" s="21" t="s">
        <v>16</v>
      </c>
      <c r="F9517" s="21">
        <v>20210103</v>
      </c>
      <c r="G9517" s="21" t="s">
        <v>17</v>
      </c>
      <c r="H9517" s="21" t="s">
        <v>68</v>
      </c>
      <c r="I9517" s="21" t="s">
        <v>246</v>
      </c>
      <c r="J9517" s="21">
        <v>1.46</v>
      </c>
      <c r="K9517" s="21" t="s">
        <v>20</v>
      </c>
      <c r="L9517">
        <f t="shared" si="173"/>
        <v>2</v>
      </c>
      <c r="M9517">
        <f>MATCH(H:H,价格表!$B$4:$B$35,0)</f>
        <v>5</v>
      </c>
      <c r="N9517" s="27">
        <f>IF(J9517&lt;=0.3,INDEX(价格表!$B$4:$I$31,M9517,2),IF(AND(J9517&gt;0.3,J9517&lt;=1),INDEX(价格表!$B$4:$I$31,M9517,3),IF(AND(J9517&gt;1,J9517&lt;=2.2),INDEX(价格表!$B$4:$I$31,M9517,4),IF(AND(J9517&gt;2.2,J9517&lt;=3.3),INDEX(价格表!$B$4:$I$31,M9517,5),IF(AND(J9517&gt;3.3,J9517&lt;=4),INDEX(价格表!$B$4:$I$31,M9517,6),IF(AND(J9517&gt;4,J9517&lt;=5.5),INDEX(价格表!$B$4:$I$31,M9517,7),IF(J9517&gt;5.5,2.6+INDEX(价格表!$B$4:$I$31,M9517,8)*L9517)))))))</f>
        <v>2.15</v>
      </c>
    </row>
    <row r="9518" spans="1:14">
      <c r="A9518" s="20">
        <v>4311267217736</v>
      </c>
      <c r="B9518" s="18" t="s">
        <v>16</v>
      </c>
      <c r="C9518" s="21">
        <v>20201224</v>
      </c>
      <c r="D9518" s="21">
        <v>610538201209</v>
      </c>
      <c r="E9518" s="21" t="s">
        <v>16</v>
      </c>
      <c r="F9518" s="21">
        <v>20210103</v>
      </c>
      <c r="G9518" s="21" t="s">
        <v>17</v>
      </c>
      <c r="H9518" s="21" t="s">
        <v>37</v>
      </c>
      <c r="I9518" s="21" t="s">
        <v>214</v>
      </c>
      <c r="J9518" s="21">
        <v>1.65</v>
      </c>
      <c r="K9518" s="21" t="s">
        <v>20</v>
      </c>
      <c r="L9518">
        <f t="shared" si="173"/>
        <v>2</v>
      </c>
      <c r="M9518">
        <f>MATCH(H:H,价格表!$B$4:$B$35,0)</f>
        <v>12</v>
      </c>
      <c r="N9518" s="27">
        <f>IF(J9518&lt;=0.3,INDEX(价格表!$B$4:$I$31,M9518,2),IF(AND(J9518&gt;0.3,J9518&lt;=1),INDEX(价格表!$B$4:$I$31,M9518,3),IF(AND(J9518&gt;1,J9518&lt;=2.2),INDEX(价格表!$B$4:$I$31,M9518,4),IF(AND(J9518&gt;2.2,J9518&lt;=3.3),INDEX(价格表!$B$4:$I$31,M9518,5),IF(AND(J9518&gt;3.3,J9518&lt;=4),INDEX(价格表!$B$4:$I$31,M9518,6),IF(AND(J9518&gt;4,J9518&lt;=5.5),INDEX(价格表!$B$4:$I$31,M9518,7),IF(J9518&gt;5.5,2.6+INDEX(价格表!$B$4:$I$31,M9518,8)*L9518)))))))</f>
        <v>2.15</v>
      </c>
    </row>
    <row r="9519" spans="1:14">
      <c r="A9519" s="20">
        <v>4311267217737</v>
      </c>
      <c r="B9519" s="18" t="s">
        <v>16</v>
      </c>
      <c r="C9519" s="21">
        <v>20201224</v>
      </c>
      <c r="D9519" s="21">
        <v>610538201209</v>
      </c>
      <c r="E9519" s="21" t="s">
        <v>16</v>
      </c>
      <c r="F9519" s="21">
        <v>20210103</v>
      </c>
      <c r="G9519" s="21" t="s">
        <v>17</v>
      </c>
      <c r="H9519" s="21" t="s">
        <v>37</v>
      </c>
      <c r="I9519" s="21" t="s">
        <v>214</v>
      </c>
      <c r="J9519" s="21">
        <v>1.82</v>
      </c>
      <c r="K9519" s="21" t="s">
        <v>20</v>
      </c>
      <c r="L9519">
        <f t="shared" si="173"/>
        <v>2</v>
      </c>
      <c r="M9519">
        <f>MATCH(H:H,价格表!$B$4:$B$35,0)</f>
        <v>12</v>
      </c>
      <c r="N9519" s="27">
        <f>IF(J9519&lt;=0.3,INDEX(价格表!$B$4:$I$31,M9519,2),IF(AND(J9519&gt;0.3,J9519&lt;=1),INDEX(价格表!$B$4:$I$31,M9519,3),IF(AND(J9519&gt;1,J9519&lt;=2.2),INDEX(价格表!$B$4:$I$31,M9519,4),IF(AND(J9519&gt;2.2,J9519&lt;=3.3),INDEX(价格表!$B$4:$I$31,M9519,5),IF(AND(J9519&gt;3.3,J9519&lt;=4),INDEX(价格表!$B$4:$I$31,M9519,6),IF(AND(J9519&gt;4,J9519&lt;=5.5),INDEX(价格表!$B$4:$I$31,M9519,7),IF(J9519&gt;5.5,2.6+INDEX(价格表!$B$4:$I$31,M9519,8)*L9519)))))))</f>
        <v>2.15</v>
      </c>
    </row>
    <row r="9520" spans="1:14">
      <c r="A9520" s="20">
        <v>4311267217738</v>
      </c>
      <c r="B9520" s="18" t="s">
        <v>16</v>
      </c>
      <c r="C9520" s="21">
        <v>20201224</v>
      </c>
      <c r="D9520" s="21">
        <v>610538201209</v>
      </c>
      <c r="E9520" s="21" t="s">
        <v>16</v>
      </c>
      <c r="F9520" s="21">
        <v>20210103</v>
      </c>
      <c r="G9520" s="21" t="s">
        <v>17</v>
      </c>
      <c r="H9520" s="21" t="s">
        <v>123</v>
      </c>
      <c r="I9520" s="21" t="s">
        <v>368</v>
      </c>
      <c r="J9520" s="21">
        <v>1.52</v>
      </c>
      <c r="K9520" s="21" t="s">
        <v>20</v>
      </c>
      <c r="L9520">
        <f t="shared" si="173"/>
        <v>2</v>
      </c>
      <c r="M9520">
        <f>MATCH(H:H,价格表!$B$4:$B$35,0)</f>
        <v>30</v>
      </c>
      <c r="N9520" s="27">
        <f>L9520*7+3</f>
        <v>17</v>
      </c>
    </row>
    <row r="9521" spans="1:14">
      <c r="A9521" s="20">
        <v>4311267217739</v>
      </c>
      <c r="B9521" s="18" t="s">
        <v>16</v>
      </c>
      <c r="C9521" s="21">
        <v>20201224</v>
      </c>
      <c r="D9521" s="21">
        <v>610538201209</v>
      </c>
      <c r="E9521" s="21" t="s">
        <v>16</v>
      </c>
      <c r="F9521" s="21">
        <v>20210103</v>
      </c>
      <c r="G9521" s="21" t="s">
        <v>17</v>
      </c>
      <c r="H9521" s="21" t="s">
        <v>39</v>
      </c>
      <c r="I9521" s="21" t="s">
        <v>361</v>
      </c>
      <c r="J9521" s="21">
        <v>1.5</v>
      </c>
      <c r="K9521" s="21" t="s">
        <v>20</v>
      </c>
      <c r="L9521">
        <f t="shared" si="173"/>
        <v>2</v>
      </c>
      <c r="M9521">
        <f>MATCH(H:H,价格表!$B$4:$B$35,0)</f>
        <v>23</v>
      </c>
      <c r="N9521" s="27">
        <f>IF(J9521&lt;=0.3,INDEX(价格表!$B$4:$I$31,M9521,2),IF(AND(J9521&gt;0.3,J9521&lt;=1),INDEX(价格表!$B$4:$I$31,M9521,3),IF(AND(J9521&gt;1,J9521&lt;=2.2),INDEX(价格表!$B$4:$I$31,M9521,4),IF(AND(J9521&gt;2.2,J9521&lt;=3.3),INDEX(价格表!$B$4:$I$31,M9521,5),IF(AND(J9521&gt;3.3,J9521&lt;=4),INDEX(价格表!$B$4:$I$31,M9521,6),IF(AND(J9521&gt;4,J9521&lt;=5.5),INDEX(价格表!$B$4:$I$31,M9521,7),IF(J9521&gt;5.5,2.6+INDEX(价格表!$B$4:$I$31,M9521,8)*L9521)))))))</f>
        <v>2.15</v>
      </c>
    </row>
    <row r="9522" spans="1:14">
      <c r="A9522" s="20">
        <v>4311267217740</v>
      </c>
      <c r="B9522" s="18" t="s">
        <v>16</v>
      </c>
      <c r="C9522" s="21">
        <v>20201224</v>
      </c>
      <c r="D9522" s="21">
        <v>610538201209</v>
      </c>
      <c r="E9522" s="21" t="s">
        <v>16</v>
      </c>
      <c r="F9522" s="21">
        <v>20210103</v>
      </c>
      <c r="G9522" s="21" t="s">
        <v>17</v>
      </c>
      <c r="H9522" s="21" t="s">
        <v>25</v>
      </c>
      <c r="I9522" s="21" t="s">
        <v>26</v>
      </c>
      <c r="J9522" s="21">
        <v>1.56</v>
      </c>
      <c r="K9522" s="21" t="s">
        <v>20</v>
      </c>
      <c r="L9522">
        <f t="shared" si="173"/>
        <v>2</v>
      </c>
      <c r="M9522">
        <f>MATCH(H:H,价格表!$B$4:$B$35,0)</f>
        <v>25</v>
      </c>
      <c r="N9522" s="27">
        <f>IF(J9522&lt;=0.3,INDEX(价格表!$B$4:$I$31,M9522,2),IF(AND(J9522&gt;0.3,J9522&lt;=1),INDEX(价格表!$B$4:$I$31,M9522,3),IF(AND(J9522&gt;1,J9522&lt;=2.2),INDEX(价格表!$B$4:$I$31,M9522,4),IF(AND(J9522&gt;2.2,J9522&lt;=3.3),INDEX(价格表!$B$4:$I$31,M9522,5),IF(AND(J9522&gt;3.3,J9522&lt;=4),INDEX(价格表!$B$4:$I$31,M9522,6),IF(AND(J9522&gt;4,J9522&lt;=5.5),INDEX(价格表!$B$4:$I$31,M9522,7),IF(J9522&gt;5.5,2.6+INDEX(价格表!$B$4:$I$31,M9522,8)*L9522)))))))</f>
        <v>2.15</v>
      </c>
    </row>
    <row r="9523" spans="1:14">
      <c r="A9523" s="20">
        <v>4311267217741</v>
      </c>
      <c r="B9523" s="18" t="s">
        <v>16</v>
      </c>
      <c r="C9523" s="21">
        <v>20201224</v>
      </c>
      <c r="D9523" s="21">
        <v>610538201209</v>
      </c>
      <c r="E9523" s="21" t="s">
        <v>16</v>
      </c>
      <c r="F9523" s="21">
        <v>20210103</v>
      </c>
      <c r="G9523" s="21" t="s">
        <v>17</v>
      </c>
      <c r="H9523" s="21" t="s">
        <v>82</v>
      </c>
      <c r="I9523" s="21" t="s">
        <v>83</v>
      </c>
      <c r="J9523" s="21">
        <v>1.48</v>
      </c>
      <c r="K9523" s="21" t="s">
        <v>20</v>
      </c>
      <c r="L9523">
        <f t="shared" si="173"/>
        <v>2</v>
      </c>
      <c r="M9523">
        <f>MATCH(H:H,价格表!$B$4:$B$35,0)</f>
        <v>2</v>
      </c>
      <c r="N9523" s="27">
        <f>IF(J9523&lt;=0.3,INDEX(价格表!$B$4:$I$31,M9523,2),IF(AND(J9523&gt;0.3,J9523&lt;=1),INDEX(价格表!$B$4:$I$31,M9523,3),IF(AND(J9523&gt;1,J9523&lt;=2.2),INDEX(价格表!$B$4:$I$31,M9523,4),IF(AND(J9523&gt;2.2,J9523&lt;=3.3),INDEX(价格表!$B$4:$I$31,M9523,5),IF(AND(J9523&gt;3.3,J9523&lt;=4),INDEX(价格表!$B$4:$I$31,M9523,6),IF(AND(J9523&gt;4,J9523&lt;=5.5),INDEX(价格表!$B$4:$I$31,M9523,7),IF(J9523&gt;5.5,2.6+INDEX(价格表!$B$4:$I$31,M9523,8)*L9523)))))))</f>
        <v>2.15</v>
      </c>
    </row>
    <row r="9524" spans="1:14">
      <c r="A9524" s="20">
        <v>4311267217742</v>
      </c>
      <c r="B9524" s="18" t="s">
        <v>16</v>
      </c>
      <c r="C9524" s="21">
        <v>20201224</v>
      </c>
      <c r="D9524" s="21">
        <v>610538201209</v>
      </c>
      <c r="E9524" s="21" t="s">
        <v>16</v>
      </c>
      <c r="F9524" s="21">
        <v>20210103</v>
      </c>
      <c r="G9524" s="21" t="s">
        <v>17</v>
      </c>
      <c r="H9524" s="21" t="s">
        <v>23</v>
      </c>
      <c r="I9524" s="21" t="s">
        <v>115</v>
      </c>
      <c r="J9524" s="21">
        <v>1.62</v>
      </c>
      <c r="K9524" s="21" t="s">
        <v>20</v>
      </c>
      <c r="L9524">
        <f t="shared" si="173"/>
        <v>2</v>
      </c>
      <c r="M9524">
        <f>MATCH(H:H,价格表!$B$4:$B$35,0)</f>
        <v>15</v>
      </c>
      <c r="N9524" s="27">
        <f>IF(J9524&lt;=0.3,INDEX(价格表!$B$4:$I$31,M9524,2),IF(AND(J9524&gt;0.3,J9524&lt;=1),INDEX(价格表!$B$4:$I$31,M9524,3),IF(AND(J9524&gt;1,J9524&lt;=2.2),INDEX(价格表!$B$4:$I$31,M9524,4),IF(AND(J9524&gt;2.2,J9524&lt;=3.3),INDEX(价格表!$B$4:$I$31,M9524,5),IF(AND(J9524&gt;3.3,J9524&lt;=4),INDEX(价格表!$B$4:$I$31,M9524,6),IF(AND(J9524&gt;4,J9524&lt;=5.5),INDEX(价格表!$B$4:$I$31,M9524,7),IF(J9524&gt;5.5,2.6+INDEX(价格表!$B$4:$I$31,M9524,8)*L9524)))))))</f>
        <v>2.15</v>
      </c>
    </row>
    <row r="9525" spans="1:14">
      <c r="A9525" s="20">
        <v>4311267217743</v>
      </c>
      <c r="B9525" s="18" t="s">
        <v>16</v>
      </c>
      <c r="C9525" s="21">
        <v>20201224</v>
      </c>
      <c r="D9525" s="21">
        <v>610538201209</v>
      </c>
      <c r="E9525" s="21" t="s">
        <v>16</v>
      </c>
      <c r="F9525" s="21">
        <v>20210103</v>
      </c>
      <c r="G9525" s="21" t="s">
        <v>17</v>
      </c>
      <c r="H9525" s="21" t="s">
        <v>45</v>
      </c>
      <c r="I9525" s="21" t="s">
        <v>48</v>
      </c>
      <c r="J9525" s="21">
        <v>1.48</v>
      </c>
      <c r="K9525" s="21" t="s">
        <v>20</v>
      </c>
      <c r="L9525">
        <f t="shared" si="173"/>
        <v>2</v>
      </c>
      <c r="M9525">
        <f>MATCH(H:H,价格表!$B$4:$B$35,0)</f>
        <v>9</v>
      </c>
      <c r="N9525" s="27">
        <f>IF(J9525&lt;=0.3,INDEX(价格表!$B$4:$I$31,M9525,2),IF(AND(J9525&gt;0.3,J9525&lt;=1),INDEX(价格表!$B$4:$I$31,M9525,3),IF(AND(J9525&gt;1,J9525&lt;=2.2),INDEX(价格表!$B$4:$I$31,M9525,4),IF(AND(J9525&gt;2.2,J9525&lt;=3.3),INDEX(价格表!$B$4:$I$31,M9525,5),IF(AND(J9525&gt;3.3,J9525&lt;=4),INDEX(价格表!$B$4:$I$31,M9525,6),IF(AND(J9525&gt;4,J9525&lt;=5.5),INDEX(价格表!$B$4:$I$31,M9525,7),IF(J9525&gt;5.5,2.6+INDEX(价格表!$B$4:$I$31,M9525,8)*L9525)))))))</f>
        <v>2.15</v>
      </c>
    </row>
    <row r="9526" spans="1:14">
      <c r="A9526" s="20">
        <v>4311267224065</v>
      </c>
      <c r="B9526" s="18" t="s">
        <v>16</v>
      </c>
      <c r="C9526" s="21">
        <v>20201224</v>
      </c>
      <c r="D9526" s="21">
        <v>610538201209</v>
      </c>
      <c r="E9526" s="21" t="s">
        <v>16</v>
      </c>
      <c r="F9526" s="21">
        <v>20210103</v>
      </c>
      <c r="G9526" s="21" t="s">
        <v>17</v>
      </c>
      <c r="H9526" s="21" t="s">
        <v>73</v>
      </c>
      <c r="I9526" s="21" t="s">
        <v>184</v>
      </c>
      <c r="J9526" s="21">
        <v>1.48</v>
      </c>
      <c r="K9526" s="21" t="s">
        <v>20</v>
      </c>
      <c r="L9526">
        <f t="shared" si="173"/>
        <v>2</v>
      </c>
      <c r="M9526">
        <f>MATCH(H:H,价格表!$B$4:$B$35,0)</f>
        <v>7</v>
      </c>
      <c r="N9526" s="27">
        <f>IF(J9526&lt;=0.3,INDEX(价格表!$B$4:$I$31,M9526,2),IF(AND(J9526&gt;0.3,J9526&lt;=1),INDEX(价格表!$B$4:$I$31,M9526,3),IF(AND(J9526&gt;1,J9526&lt;=2.2),INDEX(价格表!$B$4:$I$31,M9526,4),IF(AND(J9526&gt;2.2,J9526&lt;=3.3),INDEX(价格表!$B$4:$I$31,M9526,5),IF(AND(J9526&gt;3.3,J9526&lt;=4),INDEX(价格表!$B$4:$I$31,M9526,6),IF(AND(J9526&gt;4,J9526&lt;=5.5),INDEX(价格表!$B$4:$I$31,M9526,7),IF(J9526&gt;5.5,2.6+INDEX(价格表!$B$4:$I$31,M9526,8)*L9526)))))))</f>
        <v>2.15</v>
      </c>
    </row>
    <row r="9527" spans="1:14">
      <c r="A9527" s="20">
        <v>4311267224070</v>
      </c>
      <c r="B9527" s="18" t="s">
        <v>16</v>
      </c>
      <c r="C9527" s="21">
        <v>20201224</v>
      </c>
      <c r="D9527" s="21">
        <v>610538201209</v>
      </c>
      <c r="E9527" s="21" t="s">
        <v>16</v>
      </c>
      <c r="F9527" s="21">
        <v>20210103</v>
      </c>
      <c r="G9527" s="21" t="s">
        <v>17</v>
      </c>
      <c r="H9527" s="21" t="s">
        <v>37</v>
      </c>
      <c r="I9527" s="21" t="s">
        <v>103</v>
      </c>
      <c r="J9527" s="21">
        <v>1.57</v>
      </c>
      <c r="K9527" s="21" t="s">
        <v>20</v>
      </c>
      <c r="L9527">
        <f t="shared" si="173"/>
        <v>2</v>
      </c>
      <c r="M9527">
        <f>MATCH(H:H,价格表!$B$4:$B$35,0)</f>
        <v>12</v>
      </c>
      <c r="N9527" s="27">
        <f>IF(J9527&lt;=0.3,INDEX(价格表!$B$4:$I$31,M9527,2),IF(AND(J9527&gt;0.3,J9527&lt;=1),INDEX(价格表!$B$4:$I$31,M9527,3),IF(AND(J9527&gt;1,J9527&lt;=2.2),INDEX(价格表!$B$4:$I$31,M9527,4),IF(AND(J9527&gt;2.2,J9527&lt;=3.3),INDEX(价格表!$B$4:$I$31,M9527,5),IF(AND(J9527&gt;3.3,J9527&lt;=4),INDEX(价格表!$B$4:$I$31,M9527,6),IF(AND(J9527&gt;4,J9527&lt;=5.5),INDEX(价格表!$B$4:$I$31,M9527,7),IF(J9527&gt;5.5,2.6+INDEX(价格表!$B$4:$I$31,M9527,8)*L9527)))))))</f>
        <v>2.15</v>
      </c>
    </row>
    <row r="9528" spans="1:14">
      <c r="A9528" s="20">
        <v>4311267224086</v>
      </c>
      <c r="B9528" s="18" t="s">
        <v>16</v>
      </c>
      <c r="C9528" s="21">
        <v>20201224</v>
      </c>
      <c r="D9528" s="21">
        <v>610538201209</v>
      </c>
      <c r="E9528" s="21" t="s">
        <v>16</v>
      </c>
      <c r="F9528" s="21">
        <v>20210103</v>
      </c>
      <c r="G9528" s="21" t="s">
        <v>17</v>
      </c>
      <c r="H9528" s="21" t="s">
        <v>23</v>
      </c>
      <c r="I9528" s="21" t="s">
        <v>98</v>
      </c>
      <c r="J9528" s="21">
        <v>1.48</v>
      </c>
      <c r="K9528" s="21" t="s">
        <v>20</v>
      </c>
      <c r="L9528">
        <f t="shared" si="173"/>
        <v>2</v>
      </c>
      <c r="M9528">
        <f>MATCH(H:H,价格表!$B$4:$B$35,0)</f>
        <v>15</v>
      </c>
      <c r="N9528" s="27">
        <f>IF(J9528&lt;=0.3,INDEX(价格表!$B$4:$I$31,M9528,2),IF(AND(J9528&gt;0.3,J9528&lt;=1),INDEX(价格表!$B$4:$I$31,M9528,3),IF(AND(J9528&gt;1,J9528&lt;=2.2),INDEX(价格表!$B$4:$I$31,M9528,4),IF(AND(J9528&gt;2.2,J9528&lt;=3.3),INDEX(价格表!$B$4:$I$31,M9528,5),IF(AND(J9528&gt;3.3,J9528&lt;=4),INDEX(价格表!$B$4:$I$31,M9528,6),IF(AND(J9528&gt;4,J9528&lt;=5.5),INDEX(价格表!$B$4:$I$31,M9528,7),IF(J9528&gt;5.5,2.6+INDEX(价格表!$B$4:$I$31,M9528,8)*L9528)))))))</f>
        <v>2.15</v>
      </c>
    </row>
    <row r="9529" spans="1:14">
      <c r="A9529" s="20">
        <v>4311267224088</v>
      </c>
      <c r="B9529" s="18" t="s">
        <v>16</v>
      </c>
      <c r="C9529" s="21">
        <v>20201224</v>
      </c>
      <c r="D9529" s="21">
        <v>610538201209</v>
      </c>
      <c r="E9529" s="21" t="s">
        <v>16</v>
      </c>
      <c r="F9529" s="21">
        <v>20210103</v>
      </c>
      <c r="G9529" s="21" t="s">
        <v>17</v>
      </c>
      <c r="H9529" s="21" t="s">
        <v>68</v>
      </c>
      <c r="I9529" s="21" t="s">
        <v>140</v>
      </c>
      <c r="J9529" s="21">
        <v>1.68</v>
      </c>
      <c r="K9529" s="21" t="s">
        <v>20</v>
      </c>
      <c r="L9529">
        <f t="shared" si="173"/>
        <v>2</v>
      </c>
      <c r="M9529">
        <f>MATCH(H:H,价格表!$B$4:$B$35,0)</f>
        <v>5</v>
      </c>
      <c r="N9529" s="27">
        <f>IF(J9529&lt;=0.3,INDEX(价格表!$B$4:$I$31,M9529,2),IF(AND(J9529&gt;0.3,J9529&lt;=1),INDEX(价格表!$B$4:$I$31,M9529,3),IF(AND(J9529&gt;1,J9529&lt;=2.2),INDEX(价格表!$B$4:$I$31,M9529,4),IF(AND(J9529&gt;2.2,J9529&lt;=3.3),INDEX(价格表!$B$4:$I$31,M9529,5),IF(AND(J9529&gt;3.3,J9529&lt;=4),INDEX(价格表!$B$4:$I$31,M9529,6),IF(AND(J9529&gt;4,J9529&lt;=5.5),INDEX(价格表!$B$4:$I$31,M9529,7),IF(J9529&gt;5.5,2.6+INDEX(价格表!$B$4:$I$31,M9529,8)*L9529)))))))</f>
        <v>2.15</v>
      </c>
    </row>
    <row r="9530" spans="1:14">
      <c r="A9530" s="20">
        <v>4311267224089</v>
      </c>
      <c r="B9530" s="18" t="s">
        <v>16</v>
      </c>
      <c r="C9530" s="21">
        <v>20201224</v>
      </c>
      <c r="D9530" s="21">
        <v>610538201209</v>
      </c>
      <c r="E9530" s="21" t="s">
        <v>16</v>
      </c>
      <c r="F9530" s="21">
        <v>20210103</v>
      </c>
      <c r="G9530" s="21" t="s">
        <v>17</v>
      </c>
      <c r="H9530" s="21" t="s">
        <v>66</v>
      </c>
      <c r="I9530" s="21" t="s">
        <v>272</v>
      </c>
      <c r="J9530" s="21">
        <v>1.48</v>
      </c>
      <c r="K9530" s="21" t="s">
        <v>20</v>
      </c>
      <c r="L9530">
        <f t="shared" si="173"/>
        <v>2</v>
      </c>
      <c r="M9530">
        <f>MATCH(H:H,价格表!$B$4:$B$35,0)</f>
        <v>17</v>
      </c>
      <c r="N9530" s="27">
        <f>IF(J9530&lt;=0.3,INDEX(价格表!$B$4:$I$31,M9530,2),IF(AND(J9530&gt;0.3,J9530&lt;=1),INDEX(价格表!$B$4:$I$31,M9530,3),IF(AND(J9530&gt;1,J9530&lt;=2.2),INDEX(价格表!$B$4:$I$31,M9530,4),IF(AND(J9530&gt;2.2,J9530&lt;=3.3),INDEX(价格表!$B$4:$I$31,M9530,5),IF(AND(J9530&gt;3.3,J9530&lt;=4),INDEX(价格表!$B$4:$I$31,M9530,6),IF(AND(J9530&gt;4,J9530&lt;=5.5),INDEX(价格表!$B$4:$I$31,M9530,7),IF(J9530&gt;5.5,2.6+INDEX(价格表!$B$4:$I$31,M9530,8)*L9530)))))))</f>
        <v>2.15</v>
      </c>
    </row>
    <row r="9531" spans="1:14">
      <c r="A9531" s="20">
        <v>4311267224090</v>
      </c>
      <c r="B9531" s="18" t="s">
        <v>16</v>
      </c>
      <c r="C9531" s="21">
        <v>20201224</v>
      </c>
      <c r="D9531" s="21">
        <v>610538201209</v>
      </c>
      <c r="E9531" s="21" t="s">
        <v>16</v>
      </c>
      <c r="F9531" s="21">
        <v>20210103</v>
      </c>
      <c r="G9531" s="21" t="s">
        <v>17</v>
      </c>
      <c r="H9531" s="21" t="s">
        <v>56</v>
      </c>
      <c r="I9531" s="21" t="s">
        <v>149</v>
      </c>
      <c r="J9531" s="21">
        <v>1.74</v>
      </c>
      <c r="K9531" s="21" t="s">
        <v>20</v>
      </c>
      <c r="L9531">
        <f t="shared" si="173"/>
        <v>2</v>
      </c>
      <c r="M9531">
        <f>MATCH(H:H,价格表!$B$4:$B$35,0)</f>
        <v>11</v>
      </c>
      <c r="N9531" s="27">
        <f>IF(J9531&lt;=0.3,INDEX(价格表!$B$4:$I$31,M9531,2),IF(AND(J9531&gt;0.3,J9531&lt;=1),INDEX(价格表!$B$4:$I$31,M9531,3),IF(AND(J9531&gt;1,J9531&lt;=2.2),INDEX(价格表!$B$4:$I$31,M9531,4),IF(AND(J9531&gt;2.2,J9531&lt;=3.3),INDEX(价格表!$B$4:$I$31,M9531,5),IF(AND(J9531&gt;3.3,J9531&lt;=4),INDEX(价格表!$B$4:$I$31,M9531,6),IF(AND(J9531&gt;4,J9531&lt;=5.5),INDEX(价格表!$B$4:$I$31,M9531,7),IF(J9531&gt;5.5,2.6+INDEX(价格表!$B$4:$I$31,M9531,8)*L9531)))))))</f>
        <v>2.15</v>
      </c>
    </row>
    <row r="9532" spans="1:14">
      <c r="A9532" s="20">
        <v>4311267224091</v>
      </c>
      <c r="B9532" s="18" t="s">
        <v>16</v>
      </c>
      <c r="C9532" s="21">
        <v>20201224</v>
      </c>
      <c r="D9532" s="21">
        <v>610538201209</v>
      </c>
      <c r="E9532" s="21" t="s">
        <v>16</v>
      </c>
      <c r="F9532" s="21">
        <v>20210103</v>
      </c>
      <c r="G9532" s="21" t="s">
        <v>17</v>
      </c>
      <c r="H9532" s="21" t="s">
        <v>18</v>
      </c>
      <c r="I9532" s="21" t="s">
        <v>29</v>
      </c>
      <c r="J9532" s="21">
        <v>1.5</v>
      </c>
      <c r="K9532" s="21" t="s">
        <v>20</v>
      </c>
      <c r="L9532">
        <f t="shared" si="173"/>
        <v>2</v>
      </c>
      <c r="M9532">
        <f>MATCH(H:H,价格表!$B$4:$B$35,0)</f>
        <v>1</v>
      </c>
      <c r="N9532" s="27">
        <f>IF(J9532&lt;=0.3,INDEX(价格表!$B$4:$I$31,M9532,2),IF(AND(J9532&gt;0.3,J9532&lt;=1),INDEX(价格表!$B$4:$I$31,M9532,3),IF(AND(J9532&gt;1,J9532&lt;=2.2),INDEX(价格表!$B$4:$I$31,M9532,4),IF(AND(J9532&gt;2.2,J9532&lt;=3.3),INDEX(价格表!$B$4:$I$31,M9532,5),IF(AND(J9532&gt;3.3,J9532&lt;=4),INDEX(价格表!$B$4:$I$31,M9532,6),IF(AND(J9532&gt;4,J9532&lt;=5.5),INDEX(价格表!$B$4:$I$31,M9532,7),IF(J9532&gt;5.5,2.6+INDEX(价格表!$B$4:$I$31,M9532,8)*L9532)))))))</f>
        <v>2.15</v>
      </c>
    </row>
    <row r="9533" spans="1:14">
      <c r="A9533" s="20">
        <v>4311267224095</v>
      </c>
      <c r="B9533" s="18" t="s">
        <v>16</v>
      </c>
      <c r="C9533" s="21">
        <v>20201224</v>
      </c>
      <c r="D9533" s="21">
        <v>610538201209</v>
      </c>
      <c r="E9533" s="21" t="s">
        <v>16</v>
      </c>
      <c r="F9533" s="21">
        <v>20210103</v>
      </c>
      <c r="G9533" s="21" t="s">
        <v>17</v>
      </c>
      <c r="H9533" s="21" t="s">
        <v>56</v>
      </c>
      <c r="I9533" s="21" t="s">
        <v>57</v>
      </c>
      <c r="J9533" s="21">
        <v>1.68</v>
      </c>
      <c r="K9533" s="21" t="s">
        <v>20</v>
      </c>
      <c r="L9533">
        <f t="shared" si="173"/>
        <v>2</v>
      </c>
      <c r="M9533">
        <f>MATCH(H:H,价格表!$B$4:$B$35,0)</f>
        <v>11</v>
      </c>
      <c r="N9533" s="27">
        <f>IF(J9533&lt;=0.3,INDEX(价格表!$B$4:$I$31,M9533,2),IF(AND(J9533&gt;0.3,J9533&lt;=1),INDEX(价格表!$B$4:$I$31,M9533,3),IF(AND(J9533&gt;1,J9533&lt;=2.2),INDEX(价格表!$B$4:$I$31,M9533,4),IF(AND(J9533&gt;2.2,J9533&lt;=3.3),INDEX(价格表!$B$4:$I$31,M9533,5),IF(AND(J9533&gt;3.3,J9533&lt;=4),INDEX(价格表!$B$4:$I$31,M9533,6),IF(AND(J9533&gt;4,J9533&lt;=5.5),INDEX(价格表!$B$4:$I$31,M9533,7),IF(J9533&gt;5.5,2.6+INDEX(价格表!$B$4:$I$31,M9533,8)*L9533)))))))</f>
        <v>2.15</v>
      </c>
    </row>
    <row r="9534" spans="1:14">
      <c r="A9534" s="20">
        <v>4311267238222</v>
      </c>
      <c r="B9534" s="18" t="s">
        <v>16</v>
      </c>
      <c r="C9534" s="21">
        <v>20201224</v>
      </c>
      <c r="D9534" s="21">
        <v>610538201209</v>
      </c>
      <c r="E9534" s="21" t="s">
        <v>16</v>
      </c>
      <c r="F9534" s="21">
        <v>20210103</v>
      </c>
      <c r="G9534" s="21" t="s">
        <v>17</v>
      </c>
      <c r="H9534" s="21" t="s">
        <v>88</v>
      </c>
      <c r="I9534" s="21" t="s">
        <v>89</v>
      </c>
      <c r="J9534" s="21">
        <v>1.5</v>
      </c>
      <c r="K9534" s="21" t="s">
        <v>20</v>
      </c>
      <c r="L9534">
        <f t="shared" si="173"/>
        <v>2</v>
      </c>
      <c r="M9534">
        <f>MATCH(H:H,价格表!$B$4:$B$35,0)</f>
        <v>19</v>
      </c>
      <c r="N9534" s="27">
        <f>IF(J9534&lt;=0.3,INDEX(价格表!$B$4:$I$31,M9534,2),IF(AND(J9534&gt;0.3,J9534&lt;=1),INDEX(价格表!$B$4:$I$31,M9534,3),IF(AND(J9534&gt;1,J9534&lt;=2.2),INDEX(价格表!$B$4:$I$31,M9534,4),IF(AND(J9534&gt;2.2,J9534&lt;=3.3),INDEX(价格表!$B$4:$I$31,M9534,5),IF(AND(J9534&gt;3.3,J9534&lt;=4),INDEX(价格表!$B$4:$I$31,M9534,6),IF(AND(J9534&gt;4,J9534&lt;=5.5),INDEX(价格表!$B$4:$I$31,M9534,7),IF(J9534&gt;5.5,2.6+INDEX(价格表!$B$4:$I$31,M9534,8)*L9534)))))))</f>
        <v>2.15</v>
      </c>
    </row>
    <row r="9535" spans="1:14">
      <c r="A9535" s="20">
        <v>4311267239434</v>
      </c>
      <c r="B9535" s="18" t="s">
        <v>16</v>
      </c>
      <c r="C9535" s="21">
        <v>20201224</v>
      </c>
      <c r="D9535" s="21">
        <v>610538201209</v>
      </c>
      <c r="E9535" s="21" t="s">
        <v>16</v>
      </c>
      <c r="F9535" s="21">
        <v>20210103</v>
      </c>
      <c r="G9535" s="21" t="s">
        <v>17</v>
      </c>
      <c r="H9535" s="21" t="s">
        <v>39</v>
      </c>
      <c r="I9535" s="21" t="s">
        <v>235</v>
      </c>
      <c r="J9535" s="21">
        <v>1.48</v>
      </c>
      <c r="K9535" s="21" t="s">
        <v>20</v>
      </c>
      <c r="L9535">
        <f t="shared" si="173"/>
        <v>2</v>
      </c>
      <c r="M9535">
        <f>MATCH(H:H,价格表!$B$4:$B$35,0)</f>
        <v>23</v>
      </c>
      <c r="N9535" s="27">
        <f>IF(J9535&lt;=0.3,INDEX(价格表!$B$4:$I$31,M9535,2),IF(AND(J9535&gt;0.3,J9535&lt;=1),INDEX(价格表!$B$4:$I$31,M9535,3),IF(AND(J9535&gt;1,J9535&lt;=2.2),INDEX(价格表!$B$4:$I$31,M9535,4),IF(AND(J9535&gt;2.2,J9535&lt;=3.3),INDEX(价格表!$B$4:$I$31,M9535,5),IF(AND(J9535&gt;3.3,J9535&lt;=4),INDEX(价格表!$B$4:$I$31,M9535,6),IF(AND(J9535&gt;4,J9535&lt;=5.5),INDEX(价格表!$B$4:$I$31,M9535,7),IF(J9535&gt;5.5,2.6+INDEX(价格表!$B$4:$I$31,M9535,8)*L9535)))))))</f>
        <v>2.15</v>
      </c>
    </row>
    <row r="9536" spans="1:14">
      <c r="A9536" s="20">
        <v>4311267261572</v>
      </c>
      <c r="B9536" s="18" t="s">
        <v>16</v>
      </c>
      <c r="C9536" s="21">
        <v>20201224</v>
      </c>
      <c r="D9536" s="21">
        <v>610538201209</v>
      </c>
      <c r="E9536" s="21" t="s">
        <v>16</v>
      </c>
      <c r="F9536" s="21">
        <v>20210103</v>
      </c>
      <c r="G9536" s="21" t="s">
        <v>17</v>
      </c>
      <c r="H9536" s="21" t="s">
        <v>30</v>
      </c>
      <c r="I9536" s="21" t="s">
        <v>281</v>
      </c>
      <c r="J9536" s="21">
        <v>1.54</v>
      </c>
      <c r="K9536" s="21" t="s">
        <v>20</v>
      </c>
      <c r="L9536">
        <f t="shared" si="173"/>
        <v>2</v>
      </c>
      <c r="M9536">
        <f>MATCH(H:H,价格表!$B$4:$B$35,0)</f>
        <v>16</v>
      </c>
      <c r="N9536" s="27">
        <f>IF(J9536&lt;=0.3,INDEX(价格表!$B$4:$I$31,M9536,2),IF(AND(J9536&gt;0.3,J9536&lt;=1),INDEX(价格表!$B$4:$I$31,M9536,3),IF(AND(J9536&gt;1,J9536&lt;=2.2),INDEX(价格表!$B$4:$I$31,M9536,4),IF(AND(J9536&gt;2.2,J9536&lt;=3.3),INDEX(价格表!$B$4:$I$31,M9536,5),IF(AND(J9536&gt;3.3,J9536&lt;=4),INDEX(价格表!$B$4:$I$31,M9536,6),IF(AND(J9536&gt;4,J9536&lt;=5.5),INDEX(价格表!$B$4:$I$31,M9536,7),IF(J9536&gt;5.5,2.6+INDEX(价格表!$B$4:$I$31,M9536,8)*L9536)))))))</f>
        <v>2.15</v>
      </c>
    </row>
    <row r="9537" spans="1:14">
      <c r="A9537" s="20">
        <v>4311267261573</v>
      </c>
      <c r="B9537" s="18" t="s">
        <v>16</v>
      </c>
      <c r="C9537" s="21">
        <v>20201224</v>
      </c>
      <c r="D9537" s="21">
        <v>610538201209</v>
      </c>
      <c r="E9537" s="21" t="s">
        <v>16</v>
      </c>
      <c r="F9537" s="21">
        <v>20210103</v>
      </c>
      <c r="G9537" s="21" t="s">
        <v>17</v>
      </c>
      <c r="H9537" s="21" t="s">
        <v>23</v>
      </c>
      <c r="I9537" s="21" t="s">
        <v>190</v>
      </c>
      <c r="J9537" s="21">
        <v>1.48</v>
      </c>
      <c r="K9537" s="21" t="s">
        <v>20</v>
      </c>
      <c r="L9537">
        <f t="shared" si="173"/>
        <v>2</v>
      </c>
      <c r="M9537">
        <f>MATCH(H:H,价格表!$B$4:$B$35,0)</f>
        <v>15</v>
      </c>
      <c r="N9537" s="27">
        <f>IF(J9537&lt;=0.3,INDEX(价格表!$B$4:$I$31,M9537,2),IF(AND(J9537&gt;0.3,J9537&lt;=1),INDEX(价格表!$B$4:$I$31,M9537,3),IF(AND(J9537&gt;1,J9537&lt;=2.2),INDEX(价格表!$B$4:$I$31,M9537,4),IF(AND(J9537&gt;2.2,J9537&lt;=3.3),INDEX(价格表!$B$4:$I$31,M9537,5),IF(AND(J9537&gt;3.3,J9537&lt;=4),INDEX(价格表!$B$4:$I$31,M9537,6),IF(AND(J9537&gt;4,J9537&lt;=5.5),INDEX(价格表!$B$4:$I$31,M9537,7),IF(J9537&gt;5.5,2.6+INDEX(价格表!$B$4:$I$31,M9537,8)*L9537)))))))</f>
        <v>2.15</v>
      </c>
    </row>
    <row r="9538" spans="1:14">
      <c r="A9538" s="20">
        <v>4311267261574</v>
      </c>
      <c r="B9538" s="18" t="s">
        <v>16</v>
      </c>
      <c r="C9538" s="21">
        <v>20201224</v>
      </c>
      <c r="D9538" s="21">
        <v>610538201209</v>
      </c>
      <c r="E9538" s="21" t="s">
        <v>16</v>
      </c>
      <c r="F9538" s="21">
        <v>20210103</v>
      </c>
      <c r="G9538" s="21" t="s">
        <v>17</v>
      </c>
      <c r="H9538" s="21" t="s">
        <v>56</v>
      </c>
      <c r="I9538" s="21" t="s">
        <v>57</v>
      </c>
      <c r="J9538" s="21">
        <v>1.5</v>
      </c>
      <c r="K9538" s="21" t="s">
        <v>20</v>
      </c>
      <c r="L9538">
        <f t="shared" si="173"/>
        <v>2</v>
      </c>
      <c r="M9538">
        <f>MATCH(H:H,价格表!$B$4:$B$35,0)</f>
        <v>11</v>
      </c>
      <c r="N9538" s="27">
        <f>IF(J9538&lt;=0.3,INDEX(价格表!$B$4:$I$31,M9538,2),IF(AND(J9538&gt;0.3,J9538&lt;=1),INDEX(价格表!$B$4:$I$31,M9538,3),IF(AND(J9538&gt;1,J9538&lt;=2.2),INDEX(价格表!$B$4:$I$31,M9538,4),IF(AND(J9538&gt;2.2,J9538&lt;=3.3),INDEX(价格表!$B$4:$I$31,M9538,5),IF(AND(J9538&gt;3.3,J9538&lt;=4),INDEX(价格表!$B$4:$I$31,M9538,6),IF(AND(J9538&gt;4,J9538&lt;=5.5),INDEX(价格表!$B$4:$I$31,M9538,7),IF(J9538&gt;5.5,2.6+INDEX(价格表!$B$4:$I$31,M9538,8)*L9538)))))))</f>
        <v>2.15</v>
      </c>
    </row>
    <row r="9539" spans="1:14">
      <c r="A9539" s="20">
        <v>4311267261576</v>
      </c>
      <c r="B9539" s="18" t="s">
        <v>16</v>
      </c>
      <c r="C9539" s="21">
        <v>20201224</v>
      </c>
      <c r="D9539" s="21">
        <v>610538201209</v>
      </c>
      <c r="E9539" s="21" t="s">
        <v>16</v>
      </c>
      <c r="F9539" s="21">
        <v>20210103</v>
      </c>
      <c r="G9539" s="21" t="s">
        <v>17</v>
      </c>
      <c r="H9539" s="21" t="s">
        <v>18</v>
      </c>
      <c r="I9539" s="21" t="s">
        <v>53</v>
      </c>
      <c r="J9539" s="21">
        <v>1.52</v>
      </c>
      <c r="K9539" s="21" t="s">
        <v>20</v>
      </c>
      <c r="L9539">
        <f t="shared" si="173"/>
        <v>2</v>
      </c>
      <c r="M9539">
        <f>MATCH(H:H,价格表!$B$4:$B$35,0)</f>
        <v>1</v>
      </c>
      <c r="N9539" s="27">
        <f>IF(J9539&lt;=0.3,INDEX(价格表!$B$4:$I$31,M9539,2),IF(AND(J9539&gt;0.3,J9539&lt;=1),INDEX(价格表!$B$4:$I$31,M9539,3),IF(AND(J9539&gt;1,J9539&lt;=2.2),INDEX(价格表!$B$4:$I$31,M9539,4),IF(AND(J9539&gt;2.2,J9539&lt;=3.3),INDEX(价格表!$B$4:$I$31,M9539,5),IF(AND(J9539&gt;3.3,J9539&lt;=4),INDEX(价格表!$B$4:$I$31,M9539,6),IF(AND(J9539&gt;4,J9539&lt;=5.5),INDEX(价格表!$B$4:$I$31,M9539,7),IF(J9539&gt;5.5,2.6+INDEX(价格表!$B$4:$I$31,M9539,8)*L9539)))))))</f>
        <v>2.15</v>
      </c>
    </row>
    <row r="9540" spans="1:14">
      <c r="A9540" s="20">
        <v>4311267261577</v>
      </c>
      <c r="B9540" s="18" t="s">
        <v>16</v>
      </c>
      <c r="C9540" s="21">
        <v>20201224</v>
      </c>
      <c r="D9540" s="21">
        <v>610538201209</v>
      </c>
      <c r="E9540" s="21" t="s">
        <v>16</v>
      </c>
      <c r="F9540" s="21">
        <v>20210103</v>
      </c>
      <c r="G9540" s="21" t="s">
        <v>17</v>
      </c>
      <c r="H9540" s="21" t="s">
        <v>50</v>
      </c>
      <c r="I9540" s="21" t="s">
        <v>166</v>
      </c>
      <c r="J9540" s="21">
        <v>1.5</v>
      </c>
      <c r="K9540" s="21" t="s">
        <v>20</v>
      </c>
      <c r="L9540">
        <f t="shared" ref="L9540:L9603" si="174">ROUNDUP(J9540,0)</f>
        <v>2</v>
      </c>
      <c r="M9540">
        <f>MATCH(H:H,价格表!$B$4:$B$35,0)</f>
        <v>4</v>
      </c>
      <c r="N9540" s="27">
        <f>IF(J9540&lt;=0.3,INDEX(价格表!$B$4:$I$31,M9540,2),IF(AND(J9540&gt;0.3,J9540&lt;=1),INDEX(价格表!$B$4:$I$31,M9540,3),IF(AND(J9540&gt;1,J9540&lt;=2.2),INDEX(价格表!$B$4:$I$31,M9540,4),IF(AND(J9540&gt;2.2,J9540&lt;=3.3),INDEX(价格表!$B$4:$I$31,M9540,5),IF(AND(J9540&gt;3.3,J9540&lt;=4),INDEX(价格表!$B$4:$I$31,M9540,6),IF(AND(J9540&gt;4,J9540&lt;=5.5),INDEX(价格表!$B$4:$I$31,M9540,7),IF(J9540&gt;5.5,2.6+INDEX(价格表!$B$4:$I$31,M9540,8)*L9540)))))))</f>
        <v>2.15</v>
      </c>
    </row>
    <row r="9541" spans="1:14">
      <c r="A9541" s="20">
        <v>4311267261578</v>
      </c>
      <c r="B9541" s="18" t="s">
        <v>16</v>
      </c>
      <c r="C9541" s="21">
        <v>20201224</v>
      </c>
      <c r="D9541" s="21">
        <v>610538201209</v>
      </c>
      <c r="E9541" s="21" t="s">
        <v>16</v>
      </c>
      <c r="F9541" s="21">
        <v>20210103</v>
      </c>
      <c r="G9541" s="21" t="s">
        <v>17</v>
      </c>
      <c r="H9541" s="21" t="s">
        <v>50</v>
      </c>
      <c r="I9541" s="21" t="s">
        <v>62</v>
      </c>
      <c r="J9541" s="21">
        <v>1.57</v>
      </c>
      <c r="K9541" s="21" t="s">
        <v>20</v>
      </c>
      <c r="L9541">
        <f t="shared" si="174"/>
        <v>2</v>
      </c>
      <c r="M9541">
        <f>MATCH(H:H,价格表!$B$4:$B$35,0)</f>
        <v>4</v>
      </c>
      <c r="N9541" s="27">
        <f>IF(J9541&lt;=0.3,INDEX(价格表!$B$4:$I$31,M9541,2),IF(AND(J9541&gt;0.3,J9541&lt;=1),INDEX(价格表!$B$4:$I$31,M9541,3),IF(AND(J9541&gt;1,J9541&lt;=2.2),INDEX(价格表!$B$4:$I$31,M9541,4),IF(AND(J9541&gt;2.2,J9541&lt;=3.3),INDEX(价格表!$B$4:$I$31,M9541,5),IF(AND(J9541&gt;3.3,J9541&lt;=4),INDEX(价格表!$B$4:$I$31,M9541,6),IF(AND(J9541&gt;4,J9541&lt;=5.5),INDEX(价格表!$B$4:$I$31,M9541,7),IF(J9541&gt;5.5,2.6+INDEX(价格表!$B$4:$I$31,M9541,8)*L9541)))))))</f>
        <v>2.15</v>
      </c>
    </row>
    <row r="9542" spans="1:14">
      <c r="A9542" s="20">
        <v>4311267261579</v>
      </c>
      <c r="B9542" s="18" t="s">
        <v>16</v>
      </c>
      <c r="C9542" s="21">
        <v>20201224</v>
      </c>
      <c r="D9542" s="21">
        <v>610538201209</v>
      </c>
      <c r="E9542" s="21" t="s">
        <v>16</v>
      </c>
      <c r="F9542" s="21">
        <v>20210103</v>
      </c>
      <c r="G9542" s="21" t="s">
        <v>17</v>
      </c>
      <c r="H9542" s="21" t="s">
        <v>18</v>
      </c>
      <c r="I9542" s="21" t="s">
        <v>53</v>
      </c>
      <c r="J9542" s="21">
        <v>1.57</v>
      </c>
      <c r="K9542" s="21" t="s">
        <v>20</v>
      </c>
      <c r="L9542">
        <f t="shared" si="174"/>
        <v>2</v>
      </c>
      <c r="M9542">
        <f>MATCH(H:H,价格表!$B$4:$B$35,0)</f>
        <v>1</v>
      </c>
      <c r="N9542" s="27">
        <f>IF(J9542&lt;=0.3,INDEX(价格表!$B$4:$I$31,M9542,2),IF(AND(J9542&gt;0.3,J9542&lt;=1),INDEX(价格表!$B$4:$I$31,M9542,3),IF(AND(J9542&gt;1,J9542&lt;=2.2),INDEX(价格表!$B$4:$I$31,M9542,4),IF(AND(J9542&gt;2.2,J9542&lt;=3.3),INDEX(价格表!$B$4:$I$31,M9542,5),IF(AND(J9542&gt;3.3,J9542&lt;=4),INDEX(价格表!$B$4:$I$31,M9542,6),IF(AND(J9542&gt;4,J9542&lt;=5.5),INDEX(价格表!$B$4:$I$31,M9542,7),IF(J9542&gt;5.5,2.6+INDEX(价格表!$B$4:$I$31,M9542,8)*L9542)))))))</f>
        <v>2.15</v>
      </c>
    </row>
    <row r="9543" spans="1:14">
      <c r="A9543" s="20">
        <v>4311267261580</v>
      </c>
      <c r="B9543" s="18" t="s">
        <v>16</v>
      </c>
      <c r="C9543" s="21">
        <v>20201224</v>
      </c>
      <c r="D9543" s="21">
        <v>610538201209</v>
      </c>
      <c r="E9543" s="21" t="s">
        <v>16</v>
      </c>
      <c r="F9543" s="21">
        <v>20210103</v>
      </c>
      <c r="G9543" s="21" t="s">
        <v>17</v>
      </c>
      <c r="H9543" s="21" t="s">
        <v>123</v>
      </c>
      <c r="I9543" s="21" t="s">
        <v>124</v>
      </c>
      <c r="J9543" s="21">
        <v>1.5</v>
      </c>
      <c r="K9543" s="21" t="s">
        <v>20</v>
      </c>
      <c r="L9543">
        <f t="shared" si="174"/>
        <v>2</v>
      </c>
      <c r="M9543">
        <f>MATCH(H:H,价格表!$B$4:$B$35,0)</f>
        <v>30</v>
      </c>
      <c r="N9543" s="27">
        <f>L9543*7+3</f>
        <v>17</v>
      </c>
    </row>
    <row r="9544" spans="1:14">
      <c r="A9544" s="20">
        <v>4311267261581</v>
      </c>
      <c r="B9544" s="18" t="s">
        <v>16</v>
      </c>
      <c r="C9544" s="21">
        <v>20201224</v>
      </c>
      <c r="D9544" s="21">
        <v>610538201209</v>
      </c>
      <c r="E9544" s="21" t="s">
        <v>16</v>
      </c>
      <c r="F9544" s="21">
        <v>20210103</v>
      </c>
      <c r="G9544" s="21" t="s">
        <v>17</v>
      </c>
      <c r="H9544" s="21" t="s">
        <v>88</v>
      </c>
      <c r="I9544" s="21" t="s">
        <v>250</v>
      </c>
      <c r="J9544" s="21">
        <v>1.5</v>
      </c>
      <c r="K9544" s="21" t="s">
        <v>20</v>
      </c>
      <c r="L9544">
        <f t="shared" si="174"/>
        <v>2</v>
      </c>
      <c r="M9544">
        <f>MATCH(H:H,价格表!$B$4:$B$35,0)</f>
        <v>19</v>
      </c>
      <c r="N9544" s="27">
        <f>IF(J9544&lt;=0.3,INDEX(价格表!$B$4:$I$31,M9544,2),IF(AND(J9544&gt;0.3,J9544&lt;=1),INDEX(价格表!$B$4:$I$31,M9544,3),IF(AND(J9544&gt;1,J9544&lt;=2.2),INDEX(价格表!$B$4:$I$31,M9544,4),IF(AND(J9544&gt;2.2,J9544&lt;=3.3),INDEX(价格表!$B$4:$I$31,M9544,5),IF(AND(J9544&gt;3.3,J9544&lt;=4),INDEX(价格表!$B$4:$I$31,M9544,6),IF(AND(J9544&gt;4,J9544&lt;=5.5),INDEX(价格表!$B$4:$I$31,M9544,7),IF(J9544&gt;5.5,2.6+INDEX(价格表!$B$4:$I$31,M9544,8)*L9544)))))))</f>
        <v>2.15</v>
      </c>
    </row>
    <row r="9545" spans="1:14">
      <c r="A9545" s="20">
        <v>4311270491926</v>
      </c>
      <c r="B9545" s="18" t="s">
        <v>16</v>
      </c>
      <c r="C9545" s="21">
        <v>20201224</v>
      </c>
      <c r="D9545" s="21">
        <v>610538201209</v>
      </c>
      <c r="E9545" s="21" t="s">
        <v>16</v>
      </c>
      <c r="F9545" s="21">
        <v>20210103</v>
      </c>
      <c r="G9545" s="21" t="s">
        <v>17</v>
      </c>
      <c r="H9545" s="21" t="s">
        <v>35</v>
      </c>
      <c r="I9545" s="21" t="s">
        <v>224</v>
      </c>
      <c r="J9545" s="21">
        <v>1.2</v>
      </c>
      <c r="K9545" s="21" t="s">
        <v>20</v>
      </c>
      <c r="L9545">
        <f t="shared" si="174"/>
        <v>2</v>
      </c>
      <c r="M9545">
        <f>MATCH(H:H,价格表!$B$4:$B$35,0)</f>
        <v>22</v>
      </c>
      <c r="N9545" s="27">
        <f>IF(J9545&lt;=0.3,INDEX(价格表!$B$4:$I$31,M9545,2),IF(AND(J9545&gt;0.3,J9545&lt;=1),INDEX(价格表!$B$4:$I$31,M9545,3),IF(AND(J9545&gt;1,J9545&lt;=2.2),INDEX(价格表!$B$4:$I$31,M9545,4),IF(AND(J9545&gt;2.2,J9545&lt;=3.3),INDEX(价格表!$B$4:$I$31,M9545,5),IF(AND(J9545&gt;3.3,J9545&lt;=4),INDEX(价格表!$B$4:$I$31,M9545,6),IF(AND(J9545&gt;4,J9545&lt;=5.5),INDEX(价格表!$B$4:$I$31,M9545,7),IF(J9545&gt;5.5,2.6+INDEX(价格表!$B$4:$I$31,M9545,8)*L9545)))))))</f>
        <v>2.15</v>
      </c>
    </row>
    <row r="9546" spans="1:14">
      <c r="A9546" s="20">
        <v>4311270491927</v>
      </c>
      <c r="B9546" s="18" t="s">
        <v>16</v>
      </c>
      <c r="C9546" s="21">
        <v>20201224</v>
      </c>
      <c r="D9546" s="21">
        <v>610538201209</v>
      </c>
      <c r="E9546" s="21" t="s">
        <v>16</v>
      </c>
      <c r="F9546" s="21">
        <v>20210103</v>
      </c>
      <c r="G9546" s="21" t="s">
        <v>17</v>
      </c>
      <c r="H9546" s="21" t="s">
        <v>25</v>
      </c>
      <c r="I9546" s="21" t="s">
        <v>26</v>
      </c>
      <c r="J9546" s="21">
        <v>0.65</v>
      </c>
      <c r="K9546" s="21" t="s">
        <v>20</v>
      </c>
      <c r="L9546">
        <f t="shared" si="174"/>
        <v>1</v>
      </c>
      <c r="M9546">
        <f>MATCH(H:H,价格表!$B$4:$B$35,0)</f>
        <v>25</v>
      </c>
      <c r="N9546" s="27">
        <f>IF(J9546&lt;=0.3,INDEX(价格表!$B$4:$I$31,M9546,2),IF(AND(J9546&gt;0.3,J9546&lt;=1),INDEX(价格表!$B$4:$I$31,M9546,3),IF(AND(J9546&gt;1,J9546&lt;=2.2),INDEX(价格表!$B$4:$I$31,M9546,4),IF(AND(J9546&gt;2.2,J9546&lt;=3.3),INDEX(价格表!$B$4:$I$31,M9546,5),IF(AND(J9546&gt;3.3,J9546&lt;=4),INDEX(价格表!$B$4:$I$31,M9546,6),IF(AND(J9546&gt;4,J9546&lt;=5.5),INDEX(价格表!$B$4:$I$31,M9546,7),IF(J9546&gt;5.5,2.6+INDEX(价格表!$B$4:$I$31,M9546,8)*L9546)))))))</f>
        <v>1.8</v>
      </c>
    </row>
    <row r="9547" spans="1:14">
      <c r="A9547" s="20">
        <v>4311270491928</v>
      </c>
      <c r="B9547" s="18" t="s">
        <v>16</v>
      </c>
      <c r="C9547" s="21">
        <v>20201224</v>
      </c>
      <c r="D9547" s="21">
        <v>610538201209</v>
      </c>
      <c r="E9547" s="21" t="s">
        <v>16</v>
      </c>
      <c r="F9547" s="21">
        <v>20210103</v>
      </c>
      <c r="G9547" s="21" t="s">
        <v>17</v>
      </c>
      <c r="H9547" s="21" t="s">
        <v>75</v>
      </c>
      <c r="I9547" s="21" t="s">
        <v>114</v>
      </c>
      <c r="J9547" s="21">
        <v>0.17</v>
      </c>
      <c r="K9547" s="21" t="s">
        <v>20</v>
      </c>
      <c r="L9547">
        <f t="shared" si="174"/>
        <v>1</v>
      </c>
      <c r="M9547">
        <f>MATCH(H:H,价格表!$B$4:$B$35,0)</f>
        <v>24</v>
      </c>
      <c r="N9547" s="27">
        <f>IF(J9547&lt;=0.3,INDEX(价格表!$B$4:$I$31,M9547,2),IF(AND(J9547&gt;0.3,J9547&lt;=1),INDEX(价格表!$B$4:$I$31,M9547,3),IF(AND(J9547&gt;1,J9547&lt;=2.2),INDEX(价格表!$B$4:$I$31,M9547,4),IF(AND(J9547&gt;2.2,J9547&lt;=3.3),INDEX(价格表!$B$4:$I$31,M9547,5),IF(AND(J9547&gt;3.3,J9547&lt;=4),INDEX(价格表!$B$4:$I$31,M9547,6),IF(AND(J9547&gt;4,J9547&lt;=5.5),INDEX(价格表!$B$4:$I$31,M9547,7),IF(J9547&gt;5.5,2.6+INDEX(价格表!$B$4:$I$31,M9547,8)*L9547)))))))</f>
        <v>1.65</v>
      </c>
    </row>
    <row r="9548" spans="1:14">
      <c r="A9548" s="20">
        <v>4311270491929</v>
      </c>
      <c r="B9548" s="18" t="s">
        <v>16</v>
      </c>
      <c r="C9548" s="21">
        <v>20201224</v>
      </c>
      <c r="D9548" s="21">
        <v>610538201209</v>
      </c>
      <c r="E9548" s="21" t="s">
        <v>16</v>
      </c>
      <c r="F9548" s="21">
        <v>20210103</v>
      </c>
      <c r="G9548" s="21" t="s">
        <v>17</v>
      </c>
      <c r="H9548" s="21" t="s">
        <v>73</v>
      </c>
      <c r="I9548" s="21" t="s">
        <v>180</v>
      </c>
      <c r="J9548" s="21">
        <v>3.2</v>
      </c>
      <c r="K9548" s="21" t="s">
        <v>20</v>
      </c>
      <c r="L9548">
        <f t="shared" si="174"/>
        <v>4</v>
      </c>
      <c r="M9548">
        <f>MATCH(H:H,价格表!$B$4:$B$35,0)</f>
        <v>7</v>
      </c>
      <c r="N9548" s="27">
        <f>IF(J9548&lt;=0.3,INDEX(价格表!$B$4:$I$31,M9548,2),IF(AND(J9548&gt;0.3,J9548&lt;=1),INDEX(价格表!$B$4:$I$31,M9548,3),IF(AND(J9548&gt;1,J9548&lt;=2.2),INDEX(价格表!$B$4:$I$31,M9548,4),IF(AND(J9548&gt;2.2,J9548&lt;=3.3),INDEX(价格表!$B$4:$I$31,M9548,5),IF(AND(J9548&gt;3.3,J9548&lt;=4),INDEX(价格表!$B$4:$I$31,M9548,6),IF(AND(J9548&gt;4,J9548&lt;=5.5),INDEX(价格表!$B$4:$I$31,M9548,7),IF(J9548&gt;5.5,2.6+INDEX(价格表!$B$4:$I$31,M9548,8)*L9548)))))))</f>
        <v>2.5</v>
      </c>
    </row>
    <row r="9549" spans="1:14">
      <c r="A9549" s="20">
        <v>4311270491930</v>
      </c>
      <c r="B9549" s="18" t="s">
        <v>16</v>
      </c>
      <c r="C9549" s="21">
        <v>20201224</v>
      </c>
      <c r="D9549" s="21">
        <v>610538201209</v>
      </c>
      <c r="E9549" s="21" t="s">
        <v>16</v>
      </c>
      <c r="F9549" s="21">
        <v>20210103</v>
      </c>
      <c r="G9549" s="21" t="s">
        <v>17</v>
      </c>
      <c r="H9549" s="21" t="s">
        <v>37</v>
      </c>
      <c r="I9549" s="21" t="s">
        <v>122</v>
      </c>
      <c r="J9549" s="21">
        <v>2.89</v>
      </c>
      <c r="K9549" s="21" t="s">
        <v>20</v>
      </c>
      <c r="L9549">
        <f t="shared" si="174"/>
        <v>3</v>
      </c>
      <c r="M9549">
        <f>MATCH(H:H,价格表!$B$4:$B$35,0)</f>
        <v>12</v>
      </c>
      <c r="N9549" s="27">
        <f>IF(J9549&lt;=0.3,INDEX(价格表!$B$4:$I$31,M9549,2),IF(AND(J9549&gt;0.3,J9549&lt;=1),INDEX(价格表!$B$4:$I$31,M9549,3),IF(AND(J9549&gt;1,J9549&lt;=2.2),INDEX(价格表!$B$4:$I$31,M9549,4),IF(AND(J9549&gt;2.2,J9549&lt;=3.3),INDEX(价格表!$B$4:$I$31,M9549,5),IF(AND(J9549&gt;3.3,J9549&lt;=4),INDEX(价格表!$B$4:$I$31,M9549,6),IF(AND(J9549&gt;4,J9549&lt;=5.5),INDEX(价格表!$B$4:$I$31,M9549,7),IF(J9549&gt;5.5,2.6+INDEX(价格表!$B$4:$I$31,M9549,8)*L9549)))))))</f>
        <v>2.5</v>
      </c>
    </row>
    <row r="9550" spans="1:14">
      <c r="A9550" s="20">
        <v>4311270491931</v>
      </c>
      <c r="B9550" s="18" t="s">
        <v>16</v>
      </c>
      <c r="C9550" s="21">
        <v>20201224</v>
      </c>
      <c r="D9550" s="21">
        <v>610538201209</v>
      </c>
      <c r="E9550" s="21" t="s">
        <v>16</v>
      </c>
      <c r="F9550" s="21">
        <v>20210103</v>
      </c>
      <c r="G9550" s="21" t="s">
        <v>17</v>
      </c>
      <c r="H9550" s="21" t="s">
        <v>45</v>
      </c>
      <c r="I9550" s="21" t="s">
        <v>143</v>
      </c>
      <c r="J9550" s="21">
        <v>2.38</v>
      </c>
      <c r="K9550" s="21" t="s">
        <v>20</v>
      </c>
      <c r="L9550">
        <f t="shared" si="174"/>
        <v>3</v>
      </c>
      <c r="M9550">
        <f>MATCH(H:H,价格表!$B$4:$B$35,0)</f>
        <v>9</v>
      </c>
      <c r="N9550" s="27">
        <f>IF(J9550&lt;=0.3,INDEX(价格表!$B$4:$I$31,M9550,2),IF(AND(J9550&gt;0.3,J9550&lt;=1),INDEX(价格表!$B$4:$I$31,M9550,3),IF(AND(J9550&gt;1,J9550&lt;=2.2),INDEX(价格表!$B$4:$I$31,M9550,4),IF(AND(J9550&gt;2.2,J9550&lt;=3.3),INDEX(价格表!$B$4:$I$31,M9550,5),IF(AND(J9550&gt;3.3,J9550&lt;=4),INDEX(价格表!$B$4:$I$31,M9550,6),IF(AND(J9550&gt;4,J9550&lt;=5.5),INDEX(价格表!$B$4:$I$31,M9550,7),IF(J9550&gt;5.5,2.6+INDEX(价格表!$B$4:$I$31,M9550,8)*L9550)))))))</f>
        <v>2.5</v>
      </c>
    </row>
    <row r="9551" spans="1:14">
      <c r="A9551" s="20">
        <v>4311270491932</v>
      </c>
      <c r="B9551" s="18" t="s">
        <v>16</v>
      </c>
      <c r="C9551" s="21">
        <v>20201224</v>
      </c>
      <c r="D9551" s="21">
        <v>610538201209</v>
      </c>
      <c r="E9551" s="21" t="s">
        <v>16</v>
      </c>
      <c r="F9551" s="21">
        <v>20210103</v>
      </c>
      <c r="G9551" s="21" t="s">
        <v>17</v>
      </c>
      <c r="H9551" s="21" t="s">
        <v>68</v>
      </c>
      <c r="I9551" s="21" t="s">
        <v>175</v>
      </c>
      <c r="J9551" s="21">
        <v>0.6</v>
      </c>
      <c r="K9551" s="21" t="s">
        <v>20</v>
      </c>
      <c r="L9551">
        <f t="shared" si="174"/>
        <v>1</v>
      </c>
      <c r="M9551">
        <f>MATCH(H:H,价格表!$B$4:$B$35,0)</f>
        <v>5</v>
      </c>
      <c r="N9551" s="27">
        <f>IF(J9551&lt;=0.3,INDEX(价格表!$B$4:$I$31,M9551,2),IF(AND(J9551&gt;0.3,J9551&lt;=1),INDEX(价格表!$B$4:$I$31,M9551,3),IF(AND(J9551&gt;1,J9551&lt;=2.2),INDEX(价格表!$B$4:$I$31,M9551,4),IF(AND(J9551&gt;2.2,J9551&lt;=3.3),INDEX(价格表!$B$4:$I$31,M9551,5),IF(AND(J9551&gt;3.3,J9551&lt;=4),INDEX(价格表!$B$4:$I$31,M9551,6),IF(AND(J9551&gt;4,J9551&lt;=5.5),INDEX(价格表!$B$4:$I$31,M9551,7),IF(J9551&gt;5.5,2.6+INDEX(价格表!$B$4:$I$31,M9551,8)*L9551)))))))</f>
        <v>1.8</v>
      </c>
    </row>
    <row r="9552" spans="1:14">
      <c r="A9552" s="20">
        <v>4311270491933</v>
      </c>
      <c r="B9552" s="18" t="s">
        <v>16</v>
      </c>
      <c r="C9552" s="21">
        <v>20201224</v>
      </c>
      <c r="D9552" s="21">
        <v>610538201209</v>
      </c>
      <c r="E9552" s="21" t="s">
        <v>16</v>
      </c>
      <c r="F9552" s="21">
        <v>20210103</v>
      </c>
      <c r="G9552" s="21" t="s">
        <v>17</v>
      </c>
      <c r="H9552" s="21" t="s">
        <v>73</v>
      </c>
      <c r="I9552" s="21" t="s">
        <v>218</v>
      </c>
      <c r="J9552" s="21">
        <v>0.1</v>
      </c>
      <c r="K9552" s="21" t="s">
        <v>20</v>
      </c>
      <c r="L9552">
        <f t="shared" si="174"/>
        <v>1</v>
      </c>
      <c r="M9552">
        <f>MATCH(H:H,价格表!$B$4:$B$35,0)</f>
        <v>7</v>
      </c>
      <c r="N9552" s="27">
        <f>IF(J9552&lt;=0.3,INDEX(价格表!$B$4:$I$31,M9552,2),IF(AND(J9552&gt;0.3,J9552&lt;=1),INDEX(价格表!$B$4:$I$31,M9552,3),IF(AND(J9552&gt;1,J9552&lt;=2.2),INDEX(价格表!$B$4:$I$31,M9552,4),IF(AND(J9552&gt;2.2,J9552&lt;=3.3),INDEX(价格表!$B$4:$I$31,M9552,5),IF(AND(J9552&gt;3.3,J9552&lt;=4),INDEX(价格表!$B$4:$I$31,M9552,6),IF(AND(J9552&gt;4,J9552&lt;=5.5),INDEX(价格表!$B$4:$I$31,M9552,7),IF(J9552&gt;5.5,2.6+INDEX(价格表!$B$4:$I$31,M9552,8)*L9552)))))))</f>
        <v>1.65</v>
      </c>
    </row>
    <row r="9553" spans="1:14">
      <c r="A9553" s="20">
        <v>4311270491934</v>
      </c>
      <c r="B9553" s="18" t="s">
        <v>16</v>
      </c>
      <c r="C9553" s="21">
        <v>20201224</v>
      </c>
      <c r="D9553" s="21">
        <v>610538201209</v>
      </c>
      <c r="E9553" s="21" t="s">
        <v>16</v>
      </c>
      <c r="F9553" s="21">
        <v>20210103</v>
      </c>
      <c r="G9553" s="21" t="s">
        <v>17</v>
      </c>
      <c r="H9553" s="21" t="s">
        <v>75</v>
      </c>
      <c r="I9553" s="21" t="s">
        <v>192</v>
      </c>
      <c r="J9553" s="21">
        <v>0.6</v>
      </c>
      <c r="K9553" s="21" t="s">
        <v>20</v>
      </c>
      <c r="L9553">
        <f t="shared" si="174"/>
        <v>1</v>
      </c>
      <c r="M9553">
        <f>MATCH(H:H,价格表!$B$4:$B$35,0)</f>
        <v>24</v>
      </c>
      <c r="N9553" s="27">
        <f>IF(J9553&lt;=0.3,INDEX(价格表!$B$4:$I$31,M9553,2),IF(AND(J9553&gt;0.3,J9553&lt;=1),INDEX(价格表!$B$4:$I$31,M9553,3),IF(AND(J9553&gt;1,J9553&lt;=2.2),INDEX(价格表!$B$4:$I$31,M9553,4),IF(AND(J9553&gt;2.2,J9553&lt;=3.3),INDEX(价格表!$B$4:$I$31,M9553,5),IF(AND(J9553&gt;3.3,J9553&lt;=4),INDEX(价格表!$B$4:$I$31,M9553,6),IF(AND(J9553&gt;4,J9553&lt;=5.5),INDEX(价格表!$B$4:$I$31,M9553,7),IF(J9553&gt;5.5,2.6+INDEX(价格表!$B$4:$I$31,M9553,8)*L9553)))))))</f>
        <v>1.8</v>
      </c>
    </row>
    <row r="9554" spans="1:14">
      <c r="A9554" s="20">
        <v>4311270526633</v>
      </c>
      <c r="B9554" s="18" t="s">
        <v>16</v>
      </c>
      <c r="C9554" s="21">
        <v>20201224</v>
      </c>
      <c r="D9554" s="21">
        <v>610538201209</v>
      </c>
      <c r="E9554" s="21" t="s">
        <v>16</v>
      </c>
      <c r="F9554" s="21">
        <v>20210103</v>
      </c>
      <c r="G9554" s="21" t="s">
        <v>17</v>
      </c>
      <c r="H9554" s="21" t="s">
        <v>39</v>
      </c>
      <c r="I9554" s="21" t="s">
        <v>182</v>
      </c>
      <c r="J9554" s="21">
        <v>0.54</v>
      </c>
      <c r="K9554" s="21" t="s">
        <v>20</v>
      </c>
      <c r="L9554">
        <f t="shared" si="174"/>
        <v>1</v>
      </c>
      <c r="M9554">
        <f>MATCH(H:H,价格表!$B$4:$B$35,0)</f>
        <v>23</v>
      </c>
      <c r="N9554" s="27">
        <f>IF(J9554&lt;=0.3,INDEX(价格表!$B$4:$I$31,M9554,2),IF(AND(J9554&gt;0.3,J9554&lt;=1),INDEX(价格表!$B$4:$I$31,M9554,3),IF(AND(J9554&gt;1,J9554&lt;=2.2),INDEX(价格表!$B$4:$I$31,M9554,4),IF(AND(J9554&gt;2.2,J9554&lt;=3.3),INDEX(价格表!$B$4:$I$31,M9554,5),IF(AND(J9554&gt;3.3,J9554&lt;=4),INDEX(价格表!$B$4:$I$31,M9554,6),IF(AND(J9554&gt;4,J9554&lt;=5.5),INDEX(价格表!$B$4:$I$31,M9554,7),IF(J9554&gt;5.5,2.6+INDEX(价格表!$B$4:$I$31,M9554,8)*L9554)))))))</f>
        <v>1.8</v>
      </c>
    </row>
    <row r="9555" spans="1:14">
      <c r="A9555" s="20">
        <v>4311270526634</v>
      </c>
      <c r="B9555" s="18" t="s">
        <v>16</v>
      </c>
      <c r="C9555" s="21">
        <v>20201224</v>
      </c>
      <c r="D9555" s="21">
        <v>610538201209</v>
      </c>
      <c r="E9555" s="21" t="s">
        <v>16</v>
      </c>
      <c r="F9555" s="21">
        <v>20210103</v>
      </c>
      <c r="G9555" s="21" t="s">
        <v>17</v>
      </c>
      <c r="H9555" s="21" t="s">
        <v>88</v>
      </c>
      <c r="I9555" s="21" t="s">
        <v>101</v>
      </c>
      <c r="J9555" s="21">
        <v>2.38</v>
      </c>
      <c r="K9555" s="21" t="s">
        <v>20</v>
      </c>
      <c r="L9555">
        <f t="shared" si="174"/>
        <v>3</v>
      </c>
      <c r="M9555">
        <f>MATCH(H:H,价格表!$B$4:$B$35,0)</f>
        <v>19</v>
      </c>
      <c r="N9555" s="27">
        <f>IF(J9555&lt;=0.3,INDEX(价格表!$B$4:$I$31,M9555,2),IF(AND(J9555&gt;0.3,J9555&lt;=1),INDEX(价格表!$B$4:$I$31,M9555,3),IF(AND(J9555&gt;1,J9555&lt;=2.2),INDEX(价格表!$B$4:$I$31,M9555,4),IF(AND(J9555&gt;2.2,J9555&lt;=3.3),INDEX(价格表!$B$4:$I$31,M9555,5),IF(AND(J9555&gt;3.3,J9555&lt;=4),INDEX(价格表!$B$4:$I$31,M9555,6),IF(AND(J9555&gt;4,J9555&lt;=5.5),INDEX(价格表!$B$4:$I$31,M9555,7),IF(J9555&gt;5.5,2.6+INDEX(价格表!$B$4:$I$31,M9555,8)*L9555)))))))</f>
        <v>2.5</v>
      </c>
    </row>
    <row r="9556" spans="1:14">
      <c r="A9556" s="20">
        <v>4311275331483</v>
      </c>
      <c r="B9556" s="18" t="s">
        <v>16</v>
      </c>
      <c r="C9556" s="21">
        <v>20201224</v>
      </c>
      <c r="D9556" s="21">
        <v>610538201209</v>
      </c>
      <c r="E9556" s="21" t="s">
        <v>16</v>
      </c>
      <c r="F9556" s="21">
        <v>20210103</v>
      </c>
      <c r="G9556" s="21" t="s">
        <v>17</v>
      </c>
      <c r="H9556" s="21" t="s">
        <v>73</v>
      </c>
      <c r="I9556" s="21" t="s">
        <v>231</v>
      </c>
      <c r="J9556" s="21">
        <v>0.1</v>
      </c>
      <c r="K9556" s="21" t="s">
        <v>20</v>
      </c>
      <c r="L9556">
        <f t="shared" si="174"/>
        <v>1</v>
      </c>
      <c r="M9556">
        <f>MATCH(H:H,价格表!$B$4:$B$35,0)</f>
        <v>7</v>
      </c>
      <c r="N9556" s="27">
        <f>IF(J9556&lt;=0.3,INDEX(价格表!$B$4:$I$31,M9556,2),IF(AND(J9556&gt;0.3,J9556&lt;=1),INDEX(价格表!$B$4:$I$31,M9556,3),IF(AND(J9556&gt;1,J9556&lt;=2.2),INDEX(价格表!$B$4:$I$31,M9556,4),IF(AND(J9556&gt;2.2,J9556&lt;=3.3),INDEX(价格表!$B$4:$I$31,M9556,5),IF(AND(J9556&gt;3.3,J9556&lt;=4),INDEX(价格表!$B$4:$I$31,M9556,6),IF(AND(J9556&gt;4,J9556&lt;=5.5),INDEX(价格表!$B$4:$I$31,M9556,7),IF(J9556&gt;5.5,2.6+INDEX(价格表!$B$4:$I$31,M9556,8)*L9556)))))))</f>
        <v>1.65</v>
      </c>
    </row>
    <row r="9557" spans="1:14">
      <c r="A9557" s="20">
        <v>4311275331503</v>
      </c>
      <c r="B9557" s="18" t="s">
        <v>16</v>
      </c>
      <c r="C9557" s="21">
        <v>20201224</v>
      </c>
      <c r="D9557" s="21">
        <v>610538201209</v>
      </c>
      <c r="E9557" s="21" t="s">
        <v>16</v>
      </c>
      <c r="F9557" s="21">
        <v>20210103</v>
      </c>
      <c r="G9557" s="21" t="s">
        <v>17</v>
      </c>
      <c r="H9557" s="21" t="s">
        <v>45</v>
      </c>
      <c r="I9557" s="21" t="s">
        <v>196</v>
      </c>
      <c r="J9557" s="21">
        <v>1.48</v>
      </c>
      <c r="K9557" s="21" t="s">
        <v>20</v>
      </c>
      <c r="L9557">
        <f t="shared" si="174"/>
        <v>2</v>
      </c>
      <c r="M9557">
        <f>MATCH(H:H,价格表!$B$4:$B$35,0)</f>
        <v>9</v>
      </c>
      <c r="N9557" s="27">
        <f>IF(J9557&lt;=0.3,INDEX(价格表!$B$4:$I$31,M9557,2),IF(AND(J9557&gt;0.3,J9557&lt;=1),INDEX(价格表!$B$4:$I$31,M9557,3),IF(AND(J9557&gt;1,J9557&lt;=2.2),INDEX(价格表!$B$4:$I$31,M9557,4),IF(AND(J9557&gt;2.2,J9557&lt;=3.3),INDEX(价格表!$B$4:$I$31,M9557,5),IF(AND(J9557&gt;3.3,J9557&lt;=4),INDEX(价格表!$B$4:$I$31,M9557,6),IF(AND(J9557&gt;4,J9557&lt;=5.5),INDEX(价格表!$B$4:$I$31,M9557,7),IF(J9557&gt;5.5,2.6+INDEX(价格表!$B$4:$I$31,M9557,8)*L9557)))))))</f>
        <v>2.15</v>
      </c>
    </row>
    <row r="9558" spans="1:14">
      <c r="A9558" s="20">
        <v>4311275331559</v>
      </c>
      <c r="B9558" s="18" t="s">
        <v>16</v>
      </c>
      <c r="C9558" s="21">
        <v>20201224</v>
      </c>
      <c r="D9558" s="21">
        <v>610538201209</v>
      </c>
      <c r="E9558" s="21" t="s">
        <v>16</v>
      </c>
      <c r="F9558" s="21">
        <v>20210103</v>
      </c>
      <c r="G9558" s="21" t="s">
        <v>17</v>
      </c>
      <c r="H9558" s="21" t="s">
        <v>25</v>
      </c>
      <c r="I9558" s="21" t="s">
        <v>121</v>
      </c>
      <c r="J9558" s="21">
        <v>0.1</v>
      </c>
      <c r="K9558" s="21" t="s">
        <v>20</v>
      </c>
      <c r="L9558">
        <f t="shared" si="174"/>
        <v>1</v>
      </c>
      <c r="M9558">
        <f>MATCH(H:H,价格表!$B$4:$B$35,0)</f>
        <v>25</v>
      </c>
      <c r="N9558" s="27">
        <f>IF(J9558&lt;=0.3,INDEX(价格表!$B$4:$I$31,M9558,2),IF(AND(J9558&gt;0.3,J9558&lt;=1),INDEX(价格表!$B$4:$I$31,M9558,3),IF(AND(J9558&gt;1,J9558&lt;=2.2),INDEX(价格表!$B$4:$I$31,M9558,4),IF(AND(J9558&gt;2.2,J9558&lt;=3.3),INDEX(价格表!$B$4:$I$31,M9558,5),IF(AND(J9558&gt;3.3,J9558&lt;=4),INDEX(价格表!$B$4:$I$31,M9558,6),IF(AND(J9558&gt;4,J9558&lt;=5.5),INDEX(价格表!$B$4:$I$31,M9558,7),IF(J9558&gt;5.5,2.6+INDEX(价格表!$B$4:$I$31,M9558,8)*L9558)))))))</f>
        <v>1.65</v>
      </c>
    </row>
    <row r="9559" spans="1:14">
      <c r="A9559" s="20">
        <v>4311275331560</v>
      </c>
      <c r="B9559" s="18" t="s">
        <v>16</v>
      </c>
      <c r="C9559" s="21">
        <v>20201224</v>
      </c>
      <c r="D9559" s="21">
        <v>610538201209</v>
      </c>
      <c r="E9559" s="21" t="s">
        <v>16</v>
      </c>
      <c r="F9559" s="21">
        <v>20210103</v>
      </c>
      <c r="G9559" s="21" t="s">
        <v>17</v>
      </c>
      <c r="H9559" s="21" t="s">
        <v>45</v>
      </c>
      <c r="I9559" s="21" t="s">
        <v>252</v>
      </c>
      <c r="J9559" s="21">
        <v>1.5</v>
      </c>
      <c r="K9559" s="21" t="s">
        <v>20</v>
      </c>
      <c r="L9559">
        <f t="shared" si="174"/>
        <v>2</v>
      </c>
      <c r="M9559">
        <f>MATCH(H:H,价格表!$B$4:$B$35,0)</f>
        <v>9</v>
      </c>
      <c r="N9559" s="27">
        <f>IF(J9559&lt;=0.3,INDEX(价格表!$B$4:$I$31,M9559,2),IF(AND(J9559&gt;0.3,J9559&lt;=1),INDEX(价格表!$B$4:$I$31,M9559,3),IF(AND(J9559&gt;1,J9559&lt;=2.2),INDEX(价格表!$B$4:$I$31,M9559,4),IF(AND(J9559&gt;2.2,J9559&lt;=3.3),INDEX(价格表!$B$4:$I$31,M9559,5),IF(AND(J9559&gt;3.3,J9559&lt;=4),INDEX(价格表!$B$4:$I$31,M9559,6),IF(AND(J9559&gt;4,J9559&lt;=5.5),INDEX(价格表!$B$4:$I$31,M9559,7),IF(J9559&gt;5.5,2.6+INDEX(价格表!$B$4:$I$31,M9559,8)*L9559)))))))</f>
        <v>2.15</v>
      </c>
    </row>
    <row r="9560" spans="1:14">
      <c r="A9560" s="20">
        <v>4311275331561</v>
      </c>
      <c r="B9560" s="18" t="s">
        <v>16</v>
      </c>
      <c r="C9560" s="21">
        <v>20201224</v>
      </c>
      <c r="D9560" s="21">
        <v>610538201209</v>
      </c>
      <c r="E9560" s="21" t="s">
        <v>16</v>
      </c>
      <c r="F9560" s="21">
        <v>20210103</v>
      </c>
      <c r="G9560" s="21" t="s">
        <v>17</v>
      </c>
      <c r="H9560" s="21" t="s">
        <v>25</v>
      </c>
      <c r="I9560" s="21" t="s">
        <v>199</v>
      </c>
      <c r="J9560" s="21">
        <v>0.16</v>
      </c>
      <c r="K9560" s="21" t="s">
        <v>20</v>
      </c>
      <c r="L9560">
        <f t="shared" si="174"/>
        <v>1</v>
      </c>
      <c r="M9560">
        <f>MATCH(H:H,价格表!$B$4:$B$35,0)</f>
        <v>25</v>
      </c>
      <c r="N9560" s="27">
        <f>IF(J9560&lt;=0.3,INDEX(价格表!$B$4:$I$31,M9560,2),IF(AND(J9560&gt;0.3,J9560&lt;=1),INDEX(价格表!$B$4:$I$31,M9560,3),IF(AND(J9560&gt;1,J9560&lt;=2.2),INDEX(价格表!$B$4:$I$31,M9560,4),IF(AND(J9560&gt;2.2,J9560&lt;=3.3),INDEX(价格表!$B$4:$I$31,M9560,5),IF(AND(J9560&gt;3.3,J9560&lt;=4),INDEX(价格表!$B$4:$I$31,M9560,6),IF(AND(J9560&gt;4,J9560&lt;=5.5),INDEX(价格表!$B$4:$I$31,M9560,7),IF(J9560&gt;5.5,2.6+INDEX(价格表!$B$4:$I$31,M9560,8)*L9560)))))))</f>
        <v>1.65</v>
      </c>
    </row>
    <row r="9561" spans="1:14">
      <c r="A9561" s="20">
        <v>4311275331562</v>
      </c>
      <c r="B9561" s="18" t="s">
        <v>16</v>
      </c>
      <c r="C9561" s="21">
        <v>20201224</v>
      </c>
      <c r="D9561" s="21">
        <v>610538201209</v>
      </c>
      <c r="E9561" s="21" t="s">
        <v>16</v>
      </c>
      <c r="F9561" s="21">
        <v>20210103</v>
      </c>
      <c r="G9561" s="21" t="s">
        <v>17</v>
      </c>
      <c r="H9561" s="21" t="s">
        <v>75</v>
      </c>
      <c r="I9561" s="21" t="s">
        <v>114</v>
      </c>
      <c r="J9561" s="21">
        <v>0.12</v>
      </c>
      <c r="K9561" s="21" t="s">
        <v>20</v>
      </c>
      <c r="L9561">
        <f t="shared" si="174"/>
        <v>1</v>
      </c>
      <c r="M9561">
        <f>MATCH(H:H,价格表!$B$4:$B$35,0)</f>
        <v>24</v>
      </c>
      <c r="N9561" s="27">
        <f>IF(J9561&lt;=0.3,INDEX(价格表!$B$4:$I$31,M9561,2),IF(AND(J9561&gt;0.3,J9561&lt;=1),INDEX(价格表!$B$4:$I$31,M9561,3),IF(AND(J9561&gt;1,J9561&lt;=2.2),INDEX(价格表!$B$4:$I$31,M9561,4),IF(AND(J9561&gt;2.2,J9561&lt;=3.3),INDEX(价格表!$B$4:$I$31,M9561,5),IF(AND(J9561&gt;3.3,J9561&lt;=4),INDEX(价格表!$B$4:$I$31,M9561,6),IF(AND(J9561&gt;4,J9561&lt;=5.5),INDEX(价格表!$B$4:$I$31,M9561,7),IF(J9561&gt;5.5,2.6+INDEX(价格表!$B$4:$I$31,M9561,8)*L9561)))))))</f>
        <v>1.65</v>
      </c>
    </row>
    <row r="9562" spans="1:14">
      <c r="A9562" s="20">
        <v>4311275331563</v>
      </c>
      <c r="B9562" s="18" t="s">
        <v>16</v>
      </c>
      <c r="C9562" s="21">
        <v>20201224</v>
      </c>
      <c r="D9562" s="21">
        <v>610538201209</v>
      </c>
      <c r="E9562" s="21" t="s">
        <v>16</v>
      </c>
      <c r="F9562" s="21">
        <v>20210103</v>
      </c>
      <c r="G9562" s="21" t="s">
        <v>17</v>
      </c>
      <c r="H9562" s="21" t="s">
        <v>25</v>
      </c>
      <c r="I9562" s="21" t="s">
        <v>42</v>
      </c>
      <c r="J9562" s="21">
        <v>2.39</v>
      </c>
      <c r="K9562" s="21" t="s">
        <v>20</v>
      </c>
      <c r="L9562">
        <f t="shared" si="174"/>
        <v>3</v>
      </c>
      <c r="M9562">
        <f>MATCH(H:H,价格表!$B$4:$B$35,0)</f>
        <v>25</v>
      </c>
      <c r="N9562" s="27">
        <f>IF(J9562&lt;=0.3,INDEX(价格表!$B$4:$I$31,M9562,2),IF(AND(J9562&gt;0.3,J9562&lt;=1),INDEX(价格表!$B$4:$I$31,M9562,3),IF(AND(J9562&gt;1,J9562&lt;=2.2),INDEX(价格表!$B$4:$I$31,M9562,4),IF(AND(J9562&gt;2.2,J9562&lt;=3.3),INDEX(价格表!$B$4:$I$31,M9562,5),IF(AND(J9562&gt;3.3,J9562&lt;=4),INDEX(价格表!$B$4:$I$31,M9562,6),IF(AND(J9562&gt;4,J9562&lt;=5.5),INDEX(价格表!$B$4:$I$31,M9562,7),IF(J9562&gt;5.5,2.6+INDEX(价格表!$B$4:$I$31,M9562,8)*L9562)))))))</f>
        <v>2.5</v>
      </c>
    </row>
    <row r="9563" spans="1:14">
      <c r="A9563" s="20">
        <v>4311275369197</v>
      </c>
      <c r="B9563" s="18" t="s">
        <v>16</v>
      </c>
      <c r="C9563" s="21">
        <v>20201224</v>
      </c>
      <c r="D9563" s="21">
        <v>610538201209</v>
      </c>
      <c r="E9563" s="21" t="s">
        <v>16</v>
      </c>
      <c r="F9563" s="21">
        <v>20210103</v>
      </c>
      <c r="G9563" s="21" t="s">
        <v>17</v>
      </c>
      <c r="H9563" s="21" t="s">
        <v>23</v>
      </c>
      <c r="I9563" s="21" t="s">
        <v>115</v>
      </c>
      <c r="J9563" s="21">
        <v>1.5</v>
      </c>
      <c r="K9563" s="21" t="s">
        <v>20</v>
      </c>
      <c r="L9563">
        <f t="shared" si="174"/>
        <v>2</v>
      </c>
      <c r="M9563">
        <f>MATCH(H:H,价格表!$B$4:$B$35,0)</f>
        <v>15</v>
      </c>
      <c r="N9563" s="27">
        <f>IF(J9563&lt;=0.3,INDEX(价格表!$B$4:$I$31,M9563,2),IF(AND(J9563&gt;0.3,J9563&lt;=1),INDEX(价格表!$B$4:$I$31,M9563,3),IF(AND(J9563&gt;1,J9563&lt;=2.2),INDEX(价格表!$B$4:$I$31,M9563,4),IF(AND(J9563&gt;2.2,J9563&lt;=3.3),INDEX(价格表!$B$4:$I$31,M9563,5),IF(AND(J9563&gt;3.3,J9563&lt;=4),INDEX(价格表!$B$4:$I$31,M9563,6),IF(AND(J9563&gt;4,J9563&lt;=5.5),INDEX(价格表!$B$4:$I$31,M9563,7),IF(J9563&gt;5.5,2.6+INDEX(价格表!$B$4:$I$31,M9563,8)*L9563)))))))</f>
        <v>2.15</v>
      </c>
    </row>
    <row r="9564" spans="1:14">
      <c r="A9564" s="20">
        <v>4311275376782</v>
      </c>
      <c r="B9564" s="18" t="s">
        <v>16</v>
      </c>
      <c r="C9564" s="21">
        <v>20201224</v>
      </c>
      <c r="D9564" s="21">
        <v>610538201209</v>
      </c>
      <c r="E9564" s="21" t="s">
        <v>16</v>
      </c>
      <c r="F9564" s="21">
        <v>20210103</v>
      </c>
      <c r="G9564" s="21" t="s">
        <v>17</v>
      </c>
      <c r="H9564" s="21" t="s">
        <v>45</v>
      </c>
      <c r="I9564" s="21" t="s">
        <v>48</v>
      </c>
      <c r="J9564" s="21">
        <v>1.48</v>
      </c>
      <c r="K9564" s="21" t="s">
        <v>20</v>
      </c>
      <c r="L9564">
        <f t="shared" si="174"/>
        <v>2</v>
      </c>
      <c r="M9564">
        <f>MATCH(H:H,价格表!$B$4:$B$35,0)</f>
        <v>9</v>
      </c>
      <c r="N9564" s="27">
        <f>IF(J9564&lt;=0.3,INDEX(价格表!$B$4:$I$31,M9564,2),IF(AND(J9564&gt;0.3,J9564&lt;=1),INDEX(价格表!$B$4:$I$31,M9564,3),IF(AND(J9564&gt;1,J9564&lt;=2.2),INDEX(价格表!$B$4:$I$31,M9564,4),IF(AND(J9564&gt;2.2,J9564&lt;=3.3),INDEX(价格表!$B$4:$I$31,M9564,5),IF(AND(J9564&gt;3.3,J9564&lt;=4),INDEX(价格表!$B$4:$I$31,M9564,6),IF(AND(J9564&gt;4,J9564&lt;=5.5),INDEX(价格表!$B$4:$I$31,M9564,7),IF(J9564&gt;5.5,2.6+INDEX(价格表!$B$4:$I$31,M9564,8)*L9564)))))))</f>
        <v>2.15</v>
      </c>
    </row>
    <row r="9565" spans="1:14">
      <c r="A9565" s="20">
        <v>4311275376806</v>
      </c>
      <c r="B9565" s="18" t="s">
        <v>16</v>
      </c>
      <c r="C9565" s="21">
        <v>20201224</v>
      </c>
      <c r="D9565" s="21">
        <v>610538201209</v>
      </c>
      <c r="E9565" s="21" t="s">
        <v>16</v>
      </c>
      <c r="F9565" s="21">
        <v>20210103</v>
      </c>
      <c r="G9565" s="21" t="s">
        <v>17</v>
      </c>
      <c r="H9565" s="21" t="s">
        <v>73</v>
      </c>
      <c r="I9565" s="21" t="s">
        <v>92</v>
      </c>
      <c r="J9565" s="21">
        <v>1.48</v>
      </c>
      <c r="K9565" s="21" t="s">
        <v>20</v>
      </c>
      <c r="L9565">
        <f t="shared" si="174"/>
        <v>2</v>
      </c>
      <c r="M9565">
        <f>MATCH(H:H,价格表!$B$4:$B$35,0)</f>
        <v>7</v>
      </c>
      <c r="N9565" s="27">
        <f>IF(J9565&lt;=0.3,INDEX(价格表!$B$4:$I$31,M9565,2),IF(AND(J9565&gt;0.3,J9565&lt;=1),INDEX(价格表!$B$4:$I$31,M9565,3),IF(AND(J9565&gt;1,J9565&lt;=2.2),INDEX(价格表!$B$4:$I$31,M9565,4),IF(AND(J9565&gt;2.2,J9565&lt;=3.3),INDEX(价格表!$B$4:$I$31,M9565,5),IF(AND(J9565&gt;3.3,J9565&lt;=4),INDEX(价格表!$B$4:$I$31,M9565,6),IF(AND(J9565&gt;4,J9565&lt;=5.5),INDEX(价格表!$B$4:$I$31,M9565,7),IF(J9565&gt;5.5,2.6+INDEX(价格表!$B$4:$I$31,M9565,8)*L9565)))))))</f>
        <v>2.15</v>
      </c>
    </row>
    <row r="9566" spans="1:14">
      <c r="A9566" s="20">
        <v>4311275384275</v>
      </c>
      <c r="B9566" s="18" t="s">
        <v>16</v>
      </c>
      <c r="C9566" s="21">
        <v>20201224</v>
      </c>
      <c r="D9566" s="21">
        <v>610538201209</v>
      </c>
      <c r="E9566" s="21" t="s">
        <v>16</v>
      </c>
      <c r="F9566" s="21">
        <v>20210103</v>
      </c>
      <c r="G9566" s="21" t="s">
        <v>17</v>
      </c>
      <c r="H9566" s="21" t="s">
        <v>54</v>
      </c>
      <c r="I9566" s="21" t="s">
        <v>376</v>
      </c>
      <c r="J9566" s="21">
        <v>0.1</v>
      </c>
      <c r="K9566" s="21" t="s">
        <v>20</v>
      </c>
      <c r="L9566">
        <f t="shared" si="174"/>
        <v>1</v>
      </c>
      <c r="M9566">
        <f>MATCH(H:H,价格表!$B$4:$B$35,0)</f>
        <v>14</v>
      </c>
      <c r="N9566" s="27">
        <f>IF(J9566&lt;=0.3,INDEX(价格表!$B$4:$I$31,M9566,2),IF(AND(J9566&gt;0.3,J9566&lt;=1),INDEX(价格表!$B$4:$I$31,M9566,3),IF(AND(J9566&gt;1,J9566&lt;=2.2),INDEX(价格表!$B$4:$I$31,M9566,4),IF(AND(J9566&gt;2.2,J9566&lt;=3.3),INDEX(价格表!$B$4:$I$31,M9566,5),IF(AND(J9566&gt;3.3,J9566&lt;=4),INDEX(价格表!$B$4:$I$31,M9566,6),IF(AND(J9566&gt;4,J9566&lt;=5.5),INDEX(价格表!$B$4:$I$31,M9566,7),IF(J9566&gt;5.5,2.6+INDEX(价格表!$B$4:$I$31,M9566,8)*L9566)))))))</f>
        <v>1.65</v>
      </c>
    </row>
    <row r="9567" spans="1:14">
      <c r="A9567" s="20">
        <v>4311277133171</v>
      </c>
      <c r="B9567" s="18" t="s">
        <v>16</v>
      </c>
      <c r="C9567" s="21">
        <v>20201224</v>
      </c>
      <c r="D9567" s="21">
        <v>610538201209</v>
      </c>
      <c r="E9567" s="21" t="s">
        <v>16</v>
      </c>
      <c r="F9567" s="21">
        <v>20210103</v>
      </c>
      <c r="G9567" s="21" t="s">
        <v>17</v>
      </c>
      <c r="H9567" s="21" t="s">
        <v>21</v>
      </c>
      <c r="I9567" s="21" t="s">
        <v>179</v>
      </c>
      <c r="J9567" s="21">
        <v>1.69</v>
      </c>
      <c r="K9567" s="21" t="s">
        <v>20</v>
      </c>
      <c r="L9567">
        <f t="shared" si="174"/>
        <v>2</v>
      </c>
      <c r="M9567">
        <f>MATCH(H:H,价格表!$B$4:$B$35,0)</f>
        <v>20</v>
      </c>
      <c r="N9567" s="27">
        <f>IF(J9567&lt;=0.3,INDEX(价格表!$B$4:$I$31,M9567,2),IF(AND(J9567&gt;0.3,J9567&lt;=1),INDEX(价格表!$B$4:$I$31,M9567,3),IF(AND(J9567&gt;1,J9567&lt;=2.2),INDEX(价格表!$B$4:$I$31,M9567,4),IF(AND(J9567&gt;2.2,J9567&lt;=3.3),INDEX(价格表!$B$4:$I$31,M9567,5),IF(AND(J9567&gt;3.3,J9567&lt;=4),INDEX(价格表!$B$4:$I$31,M9567,6),IF(AND(J9567&gt;4,J9567&lt;=5.5),INDEX(价格表!$B$4:$I$31,M9567,7),IF(J9567&gt;5.5,2.6+INDEX(价格表!$B$4:$I$31,M9567,8)*L9567)))))))</f>
        <v>2.15</v>
      </c>
    </row>
    <row r="9568" spans="1:14">
      <c r="A9568" s="20">
        <v>4311277140589</v>
      </c>
      <c r="B9568" s="18" t="s">
        <v>16</v>
      </c>
      <c r="C9568" s="21">
        <v>20201224</v>
      </c>
      <c r="D9568" s="21">
        <v>610538201209</v>
      </c>
      <c r="E9568" s="21" t="s">
        <v>16</v>
      </c>
      <c r="F9568" s="21">
        <v>20210103</v>
      </c>
      <c r="G9568" s="21" t="s">
        <v>17</v>
      </c>
      <c r="H9568" s="21" t="s">
        <v>45</v>
      </c>
      <c r="I9568" s="21" t="s">
        <v>48</v>
      </c>
      <c r="J9568" s="21">
        <v>1.48</v>
      </c>
      <c r="K9568" s="21" t="s">
        <v>20</v>
      </c>
      <c r="L9568">
        <f t="shared" si="174"/>
        <v>2</v>
      </c>
      <c r="M9568">
        <f>MATCH(H:H,价格表!$B$4:$B$35,0)</f>
        <v>9</v>
      </c>
      <c r="N9568" s="27">
        <f>IF(J9568&lt;=0.3,INDEX(价格表!$B$4:$I$31,M9568,2),IF(AND(J9568&gt;0.3,J9568&lt;=1),INDEX(价格表!$B$4:$I$31,M9568,3),IF(AND(J9568&gt;1,J9568&lt;=2.2),INDEX(价格表!$B$4:$I$31,M9568,4),IF(AND(J9568&gt;2.2,J9568&lt;=3.3),INDEX(价格表!$B$4:$I$31,M9568,5),IF(AND(J9568&gt;3.3,J9568&lt;=4),INDEX(价格表!$B$4:$I$31,M9568,6),IF(AND(J9568&gt;4,J9568&lt;=5.5),INDEX(价格表!$B$4:$I$31,M9568,7),IF(J9568&gt;5.5,2.6+INDEX(价格表!$B$4:$I$31,M9568,8)*L9568)))))))</f>
        <v>2.15</v>
      </c>
    </row>
    <row r="9569" spans="1:14">
      <c r="A9569" s="20">
        <v>4311277155093</v>
      </c>
      <c r="B9569" s="18" t="s">
        <v>16</v>
      </c>
      <c r="C9569" s="21">
        <v>20201224</v>
      </c>
      <c r="D9569" s="21">
        <v>610538201209</v>
      </c>
      <c r="E9569" s="21" t="s">
        <v>16</v>
      </c>
      <c r="F9569" s="21">
        <v>20210103</v>
      </c>
      <c r="G9569" s="21" t="s">
        <v>17</v>
      </c>
      <c r="H9569" s="21" t="s">
        <v>21</v>
      </c>
      <c r="I9569" s="21" t="s">
        <v>228</v>
      </c>
      <c r="J9569" s="21">
        <v>1.5</v>
      </c>
      <c r="K9569" s="21" t="s">
        <v>20</v>
      </c>
      <c r="L9569">
        <f t="shared" si="174"/>
        <v>2</v>
      </c>
      <c r="M9569">
        <f>MATCH(H:H,价格表!$B$4:$B$35,0)</f>
        <v>20</v>
      </c>
      <c r="N9569" s="27">
        <f>IF(J9569&lt;=0.3,INDEX(价格表!$B$4:$I$31,M9569,2),IF(AND(J9569&gt;0.3,J9569&lt;=1),INDEX(价格表!$B$4:$I$31,M9569,3),IF(AND(J9569&gt;1,J9569&lt;=2.2),INDEX(价格表!$B$4:$I$31,M9569,4),IF(AND(J9569&gt;2.2,J9569&lt;=3.3),INDEX(价格表!$B$4:$I$31,M9569,5),IF(AND(J9569&gt;3.3,J9569&lt;=4),INDEX(价格表!$B$4:$I$31,M9569,6),IF(AND(J9569&gt;4,J9569&lt;=5.5),INDEX(价格表!$B$4:$I$31,M9569,7),IF(J9569&gt;5.5,2.6+INDEX(价格表!$B$4:$I$31,M9569,8)*L9569)))))))</f>
        <v>2.15</v>
      </c>
    </row>
    <row r="9570" spans="1:14">
      <c r="A9570" s="20">
        <v>4311277168253</v>
      </c>
      <c r="B9570" s="18" t="s">
        <v>16</v>
      </c>
      <c r="C9570" s="21">
        <v>20201224</v>
      </c>
      <c r="D9570" s="21">
        <v>610538201209</v>
      </c>
      <c r="E9570" s="21" t="s">
        <v>16</v>
      </c>
      <c r="F9570" s="21">
        <v>20210103</v>
      </c>
      <c r="G9570" s="21" t="s">
        <v>17</v>
      </c>
      <c r="H9570" s="21" t="s">
        <v>75</v>
      </c>
      <c r="I9570" s="21" t="s">
        <v>114</v>
      </c>
      <c r="J9570" s="21">
        <v>0.15</v>
      </c>
      <c r="K9570" s="21" t="s">
        <v>20</v>
      </c>
      <c r="L9570">
        <f t="shared" si="174"/>
        <v>1</v>
      </c>
      <c r="M9570">
        <f>MATCH(H:H,价格表!$B$4:$B$35,0)</f>
        <v>24</v>
      </c>
      <c r="N9570" s="27">
        <f>IF(J9570&lt;=0.3,INDEX(价格表!$B$4:$I$31,M9570,2),IF(AND(J9570&gt;0.3,J9570&lt;=1),INDEX(价格表!$B$4:$I$31,M9570,3),IF(AND(J9570&gt;1,J9570&lt;=2.2),INDEX(价格表!$B$4:$I$31,M9570,4),IF(AND(J9570&gt;2.2,J9570&lt;=3.3),INDEX(价格表!$B$4:$I$31,M9570,5),IF(AND(J9570&gt;3.3,J9570&lt;=4),INDEX(价格表!$B$4:$I$31,M9570,6),IF(AND(J9570&gt;4,J9570&lt;=5.5),INDEX(价格表!$B$4:$I$31,M9570,7),IF(J9570&gt;5.5,2.6+INDEX(价格表!$B$4:$I$31,M9570,8)*L9570)))))))</f>
        <v>1.65</v>
      </c>
    </row>
    <row r="9571" spans="1:14">
      <c r="A9571" s="20">
        <v>4311277182952</v>
      </c>
      <c r="B9571" s="18" t="s">
        <v>16</v>
      </c>
      <c r="C9571" s="21">
        <v>20201224</v>
      </c>
      <c r="D9571" s="21">
        <v>610538201209</v>
      </c>
      <c r="E9571" s="21" t="s">
        <v>16</v>
      </c>
      <c r="F9571" s="21">
        <v>20210103</v>
      </c>
      <c r="G9571" s="21" t="s">
        <v>17</v>
      </c>
      <c r="H9571" s="21" t="s">
        <v>21</v>
      </c>
      <c r="I9571" s="21" t="s">
        <v>201</v>
      </c>
      <c r="J9571" s="21">
        <v>2</v>
      </c>
      <c r="K9571" s="21" t="s">
        <v>20</v>
      </c>
      <c r="L9571">
        <f t="shared" si="174"/>
        <v>2</v>
      </c>
      <c r="M9571">
        <f>MATCH(H:H,价格表!$B$4:$B$35,0)</f>
        <v>20</v>
      </c>
      <c r="N9571" s="27">
        <f>IF(J9571&lt;=0.3,INDEX(价格表!$B$4:$I$31,M9571,2),IF(AND(J9571&gt;0.3,J9571&lt;=1),INDEX(价格表!$B$4:$I$31,M9571,3),IF(AND(J9571&gt;1,J9571&lt;=2.2),INDEX(价格表!$B$4:$I$31,M9571,4),IF(AND(J9571&gt;2.2,J9571&lt;=3.3),INDEX(价格表!$B$4:$I$31,M9571,5),IF(AND(J9571&gt;3.3,J9571&lt;=4),INDEX(价格表!$B$4:$I$31,M9571,6),IF(AND(J9571&gt;4,J9571&lt;=5.5),INDEX(价格表!$B$4:$I$31,M9571,7),IF(J9571&gt;5.5,2.6+INDEX(价格表!$B$4:$I$31,M9571,8)*L9571)))))))</f>
        <v>2.15</v>
      </c>
    </row>
    <row r="9572" spans="1:14">
      <c r="A9572" s="20">
        <v>4311277182968</v>
      </c>
      <c r="B9572" s="18" t="s">
        <v>16</v>
      </c>
      <c r="C9572" s="21">
        <v>20201224</v>
      </c>
      <c r="D9572" s="21">
        <v>610538201209</v>
      </c>
      <c r="E9572" s="21" t="s">
        <v>16</v>
      </c>
      <c r="F9572" s="21">
        <v>20210103</v>
      </c>
      <c r="G9572" s="21" t="s">
        <v>17</v>
      </c>
      <c r="H9572" s="21" t="s">
        <v>82</v>
      </c>
      <c r="I9572" s="21" t="s">
        <v>83</v>
      </c>
      <c r="J9572" s="21">
        <v>1.54</v>
      </c>
      <c r="K9572" s="21" t="s">
        <v>20</v>
      </c>
      <c r="L9572">
        <f t="shared" si="174"/>
        <v>2</v>
      </c>
      <c r="M9572">
        <f>MATCH(H:H,价格表!$B$4:$B$35,0)</f>
        <v>2</v>
      </c>
      <c r="N9572" s="27">
        <f>IF(J9572&lt;=0.3,INDEX(价格表!$B$4:$I$31,M9572,2),IF(AND(J9572&gt;0.3,J9572&lt;=1),INDEX(价格表!$B$4:$I$31,M9572,3),IF(AND(J9572&gt;1,J9572&lt;=2.2),INDEX(价格表!$B$4:$I$31,M9572,4),IF(AND(J9572&gt;2.2,J9572&lt;=3.3),INDEX(价格表!$B$4:$I$31,M9572,5),IF(AND(J9572&gt;3.3,J9572&lt;=4),INDEX(价格表!$B$4:$I$31,M9572,6),IF(AND(J9572&gt;4,J9572&lt;=5.5),INDEX(价格表!$B$4:$I$31,M9572,7),IF(J9572&gt;5.5,2.6+INDEX(价格表!$B$4:$I$31,M9572,8)*L9572)))))))</f>
        <v>2.15</v>
      </c>
    </row>
    <row r="9573" spans="1:14">
      <c r="A9573" s="20">
        <v>4311277198770</v>
      </c>
      <c r="B9573" s="18" t="s">
        <v>16</v>
      </c>
      <c r="C9573" s="21">
        <v>20201224</v>
      </c>
      <c r="D9573" s="21">
        <v>610538201209</v>
      </c>
      <c r="E9573" s="21" t="s">
        <v>16</v>
      </c>
      <c r="F9573" s="21">
        <v>20210103</v>
      </c>
      <c r="G9573" s="21" t="s">
        <v>17</v>
      </c>
      <c r="H9573" s="21" t="s">
        <v>73</v>
      </c>
      <c r="I9573" s="21" t="s">
        <v>74</v>
      </c>
      <c r="J9573" s="21">
        <v>1.48</v>
      </c>
      <c r="K9573" s="21" t="s">
        <v>20</v>
      </c>
      <c r="L9573">
        <f t="shared" si="174"/>
        <v>2</v>
      </c>
      <c r="M9573">
        <f>MATCH(H:H,价格表!$B$4:$B$35,0)</f>
        <v>7</v>
      </c>
      <c r="N9573" s="27">
        <f>IF(J9573&lt;=0.3,INDEX(价格表!$B$4:$I$31,M9573,2),IF(AND(J9573&gt;0.3,J9573&lt;=1),INDEX(价格表!$B$4:$I$31,M9573,3),IF(AND(J9573&gt;1,J9573&lt;=2.2),INDEX(价格表!$B$4:$I$31,M9573,4),IF(AND(J9573&gt;2.2,J9573&lt;=3.3),INDEX(价格表!$B$4:$I$31,M9573,5),IF(AND(J9573&gt;3.3,J9573&lt;=4),INDEX(价格表!$B$4:$I$31,M9573,6),IF(AND(J9573&gt;4,J9573&lt;=5.5),INDEX(价格表!$B$4:$I$31,M9573,7),IF(J9573&gt;5.5,2.6+INDEX(价格表!$B$4:$I$31,M9573,8)*L9573)))))))</f>
        <v>2.15</v>
      </c>
    </row>
    <row r="9574" spans="1:14">
      <c r="A9574" s="20">
        <v>4311277198771</v>
      </c>
      <c r="B9574" s="18" t="s">
        <v>16</v>
      </c>
      <c r="C9574" s="21">
        <v>20201224</v>
      </c>
      <c r="D9574" s="21">
        <v>610538201209</v>
      </c>
      <c r="E9574" s="21" t="s">
        <v>16</v>
      </c>
      <c r="F9574" s="21">
        <v>20210103</v>
      </c>
      <c r="G9574" s="21" t="s">
        <v>17</v>
      </c>
      <c r="H9574" s="21" t="s">
        <v>73</v>
      </c>
      <c r="I9574" s="21" t="s">
        <v>215</v>
      </c>
      <c r="J9574" s="21">
        <v>1.58</v>
      </c>
      <c r="K9574" s="21" t="s">
        <v>20</v>
      </c>
      <c r="L9574">
        <f t="shared" si="174"/>
        <v>2</v>
      </c>
      <c r="M9574">
        <f>MATCH(H:H,价格表!$B$4:$B$35,0)</f>
        <v>7</v>
      </c>
      <c r="N9574" s="27">
        <f>IF(J9574&lt;=0.3,INDEX(价格表!$B$4:$I$31,M9574,2),IF(AND(J9574&gt;0.3,J9574&lt;=1),INDEX(价格表!$B$4:$I$31,M9574,3),IF(AND(J9574&gt;1,J9574&lt;=2.2),INDEX(价格表!$B$4:$I$31,M9574,4),IF(AND(J9574&gt;2.2,J9574&lt;=3.3),INDEX(价格表!$B$4:$I$31,M9574,5),IF(AND(J9574&gt;3.3,J9574&lt;=4),INDEX(价格表!$B$4:$I$31,M9574,6),IF(AND(J9574&gt;4,J9574&lt;=5.5),INDEX(价格表!$B$4:$I$31,M9574,7),IF(J9574&gt;5.5,2.6+INDEX(价格表!$B$4:$I$31,M9574,8)*L9574)))))))</f>
        <v>2.15</v>
      </c>
    </row>
    <row r="9575" spans="1:14">
      <c r="A9575" s="20">
        <v>4311277198772</v>
      </c>
      <c r="B9575" s="18" t="s">
        <v>16</v>
      </c>
      <c r="C9575" s="21">
        <v>20201224</v>
      </c>
      <c r="D9575" s="21">
        <v>610538201209</v>
      </c>
      <c r="E9575" s="21" t="s">
        <v>16</v>
      </c>
      <c r="F9575" s="21">
        <v>20210103</v>
      </c>
      <c r="G9575" s="21" t="s">
        <v>17</v>
      </c>
      <c r="H9575" s="21" t="s">
        <v>35</v>
      </c>
      <c r="I9575" s="21" t="s">
        <v>186</v>
      </c>
      <c r="J9575" s="21">
        <v>1.48</v>
      </c>
      <c r="K9575" s="21" t="s">
        <v>20</v>
      </c>
      <c r="L9575">
        <f t="shared" si="174"/>
        <v>2</v>
      </c>
      <c r="M9575">
        <f>MATCH(H:H,价格表!$B$4:$B$35,0)</f>
        <v>22</v>
      </c>
      <c r="N9575" s="27">
        <f>IF(J9575&lt;=0.3,INDEX(价格表!$B$4:$I$31,M9575,2),IF(AND(J9575&gt;0.3,J9575&lt;=1),INDEX(价格表!$B$4:$I$31,M9575,3),IF(AND(J9575&gt;1,J9575&lt;=2.2),INDEX(价格表!$B$4:$I$31,M9575,4),IF(AND(J9575&gt;2.2,J9575&lt;=3.3),INDEX(价格表!$B$4:$I$31,M9575,5),IF(AND(J9575&gt;3.3,J9575&lt;=4),INDEX(价格表!$B$4:$I$31,M9575,6),IF(AND(J9575&gt;4,J9575&lt;=5.5),INDEX(价格表!$B$4:$I$31,M9575,7),IF(J9575&gt;5.5,2.6+INDEX(价格表!$B$4:$I$31,M9575,8)*L9575)))))))</f>
        <v>2.15</v>
      </c>
    </row>
    <row r="9576" spans="1:14">
      <c r="A9576" s="20">
        <v>4311277198774</v>
      </c>
      <c r="B9576" s="18" t="s">
        <v>16</v>
      </c>
      <c r="C9576" s="21">
        <v>20201224</v>
      </c>
      <c r="D9576" s="21">
        <v>610538201209</v>
      </c>
      <c r="E9576" s="21" t="s">
        <v>16</v>
      </c>
      <c r="F9576" s="21">
        <v>20210103</v>
      </c>
      <c r="G9576" s="21" t="s">
        <v>17</v>
      </c>
      <c r="H9576" s="21" t="s">
        <v>39</v>
      </c>
      <c r="I9576" s="21" t="s">
        <v>200</v>
      </c>
      <c r="J9576" s="21">
        <v>1.48</v>
      </c>
      <c r="K9576" s="21" t="s">
        <v>20</v>
      </c>
      <c r="L9576">
        <f t="shared" si="174"/>
        <v>2</v>
      </c>
      <c r="M9576">
        <f>MATCH(H:H,价格表!$B$4:$B$35,0)</f>
        <v>23</v>
      </c>
      <c r="N9576" s="27">
        <f>IF(J9576&lt;=0.3,INDEX(价格表!$B$4:$I$31,M9576,2),IF(AND(J9576&gt;0.3,J9576&lt;=1),INDEX(价格表!$B$4:$I$31,M9576,3),IF(AND(J9576&gt;1,J9576&lt;=2.2),INDEX(价格表!$B$4:$I$31,M9576,4),IF(AND(J9576&gt;2.2,J9576&lt;=3.3),INDEX(价格表!$B$4:$I$31,M9576,5),IF(AND(J9576&gt;3.3,J9576&lt;=4),INDEX(价格表!$B$4:$I$31,M9576,6),IF(AND(J9576&gt;4,J9576&lt;=5.5),INDEX(价格表!$B$4:$I$31,M9576,7),IF(J9576&gt;5.5,2.6+INDEX(价格表!$B$4:$I$31,M9576,8)*L9576)))))))</f>
        <v>2.15</v>
      </c>
    </row>
    <row r="9577" spans="1:14">
      <c r="A9577" s="20">
        <v>4311277198777</v>
      </c>
      <c r="B9577" s="18" t="s">
        <v>16</v>
      </c>
      <c r="C9577" s="21">
        <v>20201224</v>
      </c>
      <c r="D9577" s="21">
        <v>610538201209</v>
      </c>
      <c r="E9577" s="21" t="s">
        <v>16</v>
      </c>
      <c r="F9577" s="21">
        <v>20210103</v>
      </c>
      <c r="G9577" s="21" t="s">
        <v>17</v>
      </c>
      <c r="H9577" s="21" t="s">
        <v>88</v>
      </c>
      <c r="I9577" s="21" t="s">
        <v>101</v>
      </c>
      <c r="J9577" s="21">
        <v>1.48</v>
      </c>
      <c r="K9577" s="21" t="s">
        <v>20</v>
      </c>
      <c r="L9577">
        <f t="shared" si="174"/>
        <v>2</v>
      </c>
      <c r="M9577">
        <f>MATCH(H:H,价格表!$B$4:$B$35,0)</f>
        <v>19</v>
      </c>
      <c r="N9577" s="27">
        <f>IF(J9577&lt;=0.3,INDEX(价格表!$B$4:$I$31,M9577,2),IF(AND(J9577&gt;0.3,J9577&lt;=1),INDEX(价格表!$B$4:$I$31,M9577,3),IF(AND(J9577&gt;1,J9577&lt;=2.2),INDEX(价格表!$B$4:$I$31,M9577,4),IF(AND(J9577&gt;2.2,J9577&lt;=3.3),INDEX(价格表!$B$4:$I$31,M9577,5),IF(AND(J9577&gt;3.3,J9577&lt;=4),INDEX(价格表!$B$4:$I$31,M9577,6),IF(AND(J9577&gt;4,J9577&lt;=5.5),INDEX(价格表!$B$4:$I$31,M9577,7),IF(J9577&gt;5.5,2.6+INDEX(价格表!$B$4:$I$31,M9577,8)*L9577)))))))</f>
        <v>2.15</v>
      </c>
    </row>
    <row r="9578" spans="1:14">
      <c r="A9578" s="20">
        <v>4311277198778</v>
      </c>
      <c r="B9578" s="18" t="s">
        <v>16</v>
      </c>
      <c r="C9578" s="21">
        <v>20201224</v>
      </c>
      <c r="D9578" s="21">
        <v>610538201209</v>
      </c>
      <c r="E9578" s="21" t="s">
        <v>16</v>
      </c>
      <c r="F9578" s="21">
        <v>20210103</v>
      </c>
      <c r="G9578" s="21" t="s">
        <v>17</v>
      </c>
      <c r="H9578" s="21" t="s">
        <v>56</v>
      </c>
      <c r="I9578" s="21" t="s">
        <v>141</v>
      </c>
      <c r="J9578" s="21">
        <v>1.52</v>
      </c>
      <c r="K9578" s="21" t="s">
        <v>20</v>
      </c>
      <c r="L9578">
        <f t="shared" si="174"/>
        <v>2</v>
      </c>
      <c r="M9578">
        <f>MATCH(H:H,价格表!$B$4:$B$35,0)</f>
        <v>11</v>
      </c>
      <c r="N9578" s="27">
        <f>IF(J9578&lt;=0.3,INDEX(价格表!$B$4:$I$31,M9578,2),IF(AND(J9578&gt;0.3,J9578&lt;=1),INDEX(价格表!$B$4:$I$31,M9578,3),IF(AND(J9578&gt;1,J9578&lt;=2.2),INDEX(价格表!$B$4:$I$31,M9578,4),IF(AND(J9578&gt;2.2,J9578&lt;=3.3),INDEX(价格表!$B$4:$I$31,M9578,5),IF(AND(J9578&gt;3.3,J9578&lt;=4),INDEX(价格表!$B$4:$I$31,M9578,6),IF(AND(J9578&gt;4,J9578&lt;=5.5),INDEX(价格表!$B$4:$I$31,M9578,7),IF(J9578&gt;5.5,2.6+INDEX(价格表!$B$4:$I$31,M9578,8)*L9578)))))))</f>
        <v>2.15</v>
      </c>
    </row>
    <row r="9579" spans="1:14">
      <c r="A9579" s="20">
        <v>4311277198779</v>
      </c>
      <c r="B9579" s="18" t="s">
        <v>16</v>
      </c>
      <c r="C9579" s="21">
        <v>20201224</v>
      </c>
      <c r="D9579" s="21">
        <v>610538201209</v>
      </c>
      <c r="E9579" s="21" t="s">
        <v>16</v>
      </c>
      <c r="F9579" s="21">
        <v>20210103</v>
      </c>
      <c r="G9579" s="21" t="s">
        <v>17</v>
      </c>
      <c r="H9579" s="21" t="s">
        <v>18</v>
      </c>
      <c r="I9579" s="21" t="s">
        <v>223</v>
      </c>
      <c r="J9579" s="21">
        <v>1.52</v>
      </c>
      <c r="K9579" s="21" t="s">
        <v>20</v>
      </c>
      <c r="L9579">
        <f t="shared" si="174"/>
        <v>2</v>
      </c>
      <c r="M9579">
        <f>MATCH(H:H,价格表!$B$4:$B$35,0)</f>
        <v>1</v>
      </c>
      <c r="N9579" s="27">
        <f>IF(J9579&lt;=0.3,INDEX(价格表!$B$4:$I$31,M9579,2),IF(AND(J9579&gt;0.3,J9579&lt;=1),INDEX(价格表!$B$4:$I$31,M9579,3),IF(AND(J9579&gt;1,J9579&lt;=2.2),INDEX(价格表!$B$4:$I$31,M9579,4),IF(AND(J9579&gt;2.2,J9579&lt;=3.3),INDEX(价格表!$B$4:$I$31,M9579,5),IF(AND(J9579&gt;3.3,J9579&lt;=4),INDEX(价格表!$B$4:$I$31,M9579,6),IF(AND(J9579&gt;4,J9579&lt;=5.5),INDEX(价格表!$B$4:$I$31,M9579,7),IF(J9579&gt;5.5,2.6+INDEX(价格表!$B$4:$I$31,M9579,8)*L9579)))))))</f>
        <v>2.15</v>
      </c>
    </row>
    <row r="9580" spans="1:14">
      <c r="A9580" s="20">
        <v>4311277198797</v>
      </c>
      <c r="B9580" s="18" t="s">
        <v>16</v>
      </c>
      <c r="C9580" s="21">
        <v>20201224</v>
      </c>
      <c r="D9580" s="21">
        <v>610538201209</v>
      </c>
      <c r="E9580" s="21" t="s">
        <v>16</v>
      </c>
      <c r="F9580" s="21">
        <v>20210103</v>
      </c>
      <c r="G9580" s="21" t="s">
        <v>17</v>
      </c>
      <c r="H9580" s="21" t="s">
        <v>37</v>
      </c>
      <c r="I9580" s="21" t="s">
        <v>122</v>
      </c>
      <c r="J9580" s="21">
        <v>1.5</v>
      </c>
      <c r="K9580" s="21" t="s">
        <v>20</v>
      </c>
      <c r="L9580">
        <f t="shared" si="174"/>
        <v>2</v>
      </c>
      <c r="M9580">
        <f>MATCH(H:H,价格表!$B$4:$B$35,0)</f>
        <v>12</v>
      </c>
      <c r="N9580" s="27">
        <f>IF(J9580&lt;=0.3,INDEX(价格表!$B$4:$I$31,M9580,2),IF(AND(J9580&gt;0.3,J9580&lt;=1),INDEX(价格表!$B$4:$I$31,M9580,3),IF(AND(J9580&gt;1,J9580&lt;=2.2),INDEX(价格表!$B$4:$I$31,M9580,4),IF(AND(J9580&gt;2.2,J9580&lt;=3.3),INDEX(价格表!$B$4:$I$31,M9580,5),IF(AND(J9580&gt;3.3,J9580&lt;=4),INDEX(价格表!$B$4:$I$31,M9580,6),IF(AND(J9580&gt;4,J9580&lt;=5.5),INDEX(价格表!$B$4:$I$31,M9580,7),IF(J9580&gt;5.5,2.6+INDEX(价格表!$B$4:$I$31,M9580,8)*L9580)))))))</f>
        <v>2.15</v>
      </c>
    </row>
    <row r="9581" spans="1:14">
      <c r="A9581" s="20">
        <v>4311277198798</v>
      </c>
      <c r="B9581" s="18" t="s">
        <v>16</v>
      </c>
      <c r="C9581" s="21">
        <v>20201224</v>
      </c>
      <c r="D9581" s="21">
        <v>610538201209</v>
      </c>
      <c r="E9581" s="21" t="s">
        <v>16</v>
      </c>
      <c r="F9581" s="21">
        <v>20210103</v>
      </c>
      <c r="G9581" s="21" t="s">
        <v>17</v>
      </c>
      <c r="H9581" s="21" t="s">
        <v>73</v>
      </c>
      <c r="I9581" s="21" t="s">
        <v>215</v>
      </c>
      <c r="J9581" s="21">
        <v>0.06</v>
      </c>
      <c r="K9581" s="21" t="s">
        <v>20</v>
      </c>
      <c r="L9581">
        <f t="shared" si="174"/>
        <v>1</v>
      </c>
      <c r="M9581">
        <f>MATCH(H:H,价格表!$B$4:$B$35,0)</f>
        <v>7</v>
      </c>
      <c r="N9581" s="27">
        <f>IF(J9581&lt;=0.3,INDEX(价格表!$B$4:$I$31,M9581,2),IF(AND(J9581&gt;0.3,J9581&lt;=1),INDEX(价格表!$B$4:$I$31,M9581,3),IF(AND(J9581&gt;1,J9581&lt;=2.2),INDEX(价格表!$B$4:$I$31,M9581,4),IF(AND(J9581&gt;2.2,J9581&lt;=3.3),INDEX(价格表!$B$4:$I$31,M9581,5),IF(AND(J9581&gt;3.3,J9581&lt;=4),INDEX(价格表!$B$4:$I$31,M9581,6),IF(AND(J9581&gt;4,J9581&lt;=5.5),INDEX(价格表!$B$4:$I$31,M9581,7),IF(J9581&gt;5.5,2.6+INDEX(价格表!$B$4:$I$31,M9581,8)*L9581)))))))</f>
        <v>1.65</v>
      </c>
    </row>
    <row r="9582" spans="1:14">
      <c r="A9582" s="20">
        <v>4311277981111</v>
      </c>
      <c r="B9582" s="18" t="s">
        <v>16</v>
      </c>
      <c r="C9582" s="21">
        <v>20201224</v>
      </c>
      <c r="D9582" s="21">
        <v>610538201209</v>
      </c>
      <c r="E9582" s="21" t="s">
        <v>16</v>
      </c>
      <c r="F9582" s="21">
        <v>20210103</v>
      </c>
      <c r="G9582" s="21" t="s">
        <v>17</v>
      </c>
      <c r="H9582" s="21" t="s">
        <v>18</v>
      </c>
      <c r="I9582" s="21" t="s">
        <v>53</v>
      </c>
      <c r="J9582" s="21">
        <v>2.39</v>
      </c>
      <c r="K9582" s="21" t="s">
        <v>20</v>
      </c>
      <c r="L9582">
        <f t="shared" si="174"/>
        <v>3</v>
      </c>
      <c r="M9582">
        <f>MATCH(H:H,价格表!$B$4:$B$35,0)</f>
        <v>1</v>
      </c>
      <c r="N9582" s="27">
        <f>IF(J9582&lt;=0.3,INDEX(价格表!$B$4:$I$31,M9582,2),IF(AND(J9582&gt;0.3,J9582&lt;=1),INDEX(价格表!$B$4:$I$31,M9582,3),IF(AND(J9582&gt;1,J9582&lt;=2.2),INDEX(价格表!$B$4:$I$31,M9582,4),IF(AND(J9582&gt;2.2,J9582&lt;=3.3),INDEX(价格表!$B$4:$I$31,M9582,5),IF(AND(J9582&gt;3.3,J9582&lt;=4),INDEX(价格表!$B$4:$I$31,M9582,6),IF(AND(J9582&gt;4,J9582&lt;=5.5),INDEX(价格表!$B$4:$I$31,M9582,7),IF(J9582&gt;5.5,2.6+INDEX(价格表!$B$4:$I$31,M9582,8)*L9582)))))))</f>
        <v>2.5</v>
      </c>
    </row>
    <row r="9583" spans="1:14">
      <c r="A9583" s="20">
        <v>4606262891879</v>
      </c>
      <c r="B9583" s="18" t="s">
        <v>16</v>
      </c>
      <c r="C9583" s="21">
        <v>20201224</v>
      </c>
      <c r="D9583" s="21">
        <v>610538201209</v>
      </c>
      <c r="E9583" s="21" t="s">
        <v>16</v>
      </c>
      <c r="F9583" s="21">
        <v>20210103</v>
      </c>
      <c r="G9583" s="21" t="s">
        <v>17</v>
      </c>
      <c r="H9583" s="21" t="s">
        <v>73</v>
      </c>
      <c r="I9583" s="21" t="s">
        <v>256</v>
      </c>
      <c r="J9583" s="21">
        <v>2.06</v>
      </c>
      <c r="K9583" s="21" t="s">
        <v>20</v>
      </c>
      <c r="L9583">
        <f t="shared" si="174"/>
        <v>3</v>
      </c>
      <c r="M9583">
        <f>MATCH(H:H,价格表!$B$4:$B$35,0)</f>
        <v>7</v>
      </c>
      <c r="N9583" s="27">
        <f>IF(J9583&lt;=0.3,INDEX(价格表!$B$4:$I$31,M9583,2),IF(AND(J9583&gt;0.3,J9583&lt;=1),INDEX(价格表!$B$4:$I$31,M9583,3),IF(AND(J9583&gt;1,J9583&lt;=2.2),INDEX(价格表!$B$4:$I$31,M9583,4),IF(AND(J9583&gt;2.2,J9583&lt;=3.3),INDEX(价格表!$B$4:$I$31,M9583,5),IF(AND(J9583&gt;3.3,J9583&lt;=4),INDEX(价格表!$B$4:$I$31,M9583,6),IF(AND(J9583&gt;4,J9583&lt;=5.5),INDEX(价格表!$B$4:$I$31,M9583,7),IF(J9583&gt;5.5,2.6+INDEX(价格表!$B$4:$I$31,M9583,8)*L9583)))))))</f>
        <v>2.15</v>
      </c>
    </row>
    <row r="9584" spans="1:14">
      <c r="A9584" s="20">
        <v>4606262892000</v>
      </c>
      <c r="B9584" s="18" t="s">
        <v>16</v>
      </c>
      <c r="C9584" s="21">
        <v>20201224</v>
      </c>
      <c r="D9584" s="21">
        <v>610538201209</v>
      </c>
      <c r="E9584" s="21" t="s">
        <v>16</v>
      </c>
      <c r="F9584" s="21">
        <v>20210103</v>
      </c>
      <c r="G9584" s="21" t="s">
        <v>17</v>
      </c>
      <c r="H9584" s="21" t="s">
        <v>21</v>
      </c>
      <c r="I9584" s="21" t="s">
        <v>201</v>
      </c>
      <c r="J9584" s="21">
        <v>2.86</v>
      </c>
      <c r="K9584" s="21" t="s">
        <v>20</v>
      </c>
      <c r="L9584">
        <f t="shared" si="174"/>
        <v>3</v>
      </c>
      <c r="M9584">
        <f>MATCH(H:H,价格表!$B$4:$B$35,0)</f>
        <v>20</v>
      </c>
      <c r="N9584" s="27">
        <f>IF(J9584&lt;=0.3,INDEX(价格表!$B$4:$I$31,M9584,2),IF(AND(J9584&gt;0.3,J9584&lt;=1),INDEX(价格表!$B$4:$I$31,M9584,3),IF(AND(J9584&gt;1,J9584&lt;=2.2),INDEX(价格表!$B$4:$I$31,M9584,4),IF(AND(J9584&gt;2.2,J9584&lt;=3.3),INDEX(价格表!$B$4:$I$31,M9584,5),IF(AND(J9584&gt;3.3,J9584&lt;=4),INDEX(价格表!$B$4:$I$31,M9584,6),IF(AND(J9584&gt;4,J9584&lt;=5.5),INDEX(价格表!$B$4:$I$31,M9584,7),IF(J9584&gt;5.5,2.6+INDEX(价格表!$B$4:$I$31,M9584,8)*L9584)))))))</f>
        <v>2.5</v>
      </c>
    </row>
    <row r="9585" spans="1:14">
      <c r="A9585" s="20">
        <v>4606262892178</v>
      </c>
      <c r="B9585" s="18" t="s">
        <v>16</v>
      </c>
      <c r="C9585" s="21">
        <v>20201224</v>
      </c>
      <c r="D9585" s="21">
        <v>610538201209</v>
      </c>
      <c r="E9585" s="21" t="s">
        <v>16</v>
      </c>
      <c r="F9585" s="21">
        <v>20210103</v>
      </c>
      <c r="G9585" s="21" t="s">
        <v>17</v>
      </c>
      <c r="H9585" s="21" t="s">
        <v>27</v>
      </c>
      <c r="I9585" s="21" t="s">
        <v>155</v>
      </c>
      <c r="J9585" s="21">
        <v>2.06</v>
      </c>
      <c r="K9585" s="21" t="s">
        <v>20</v>
      </c>
      <c r="L9585">
        <f t="shared" si="174"/>
        <v>3</v>
      </c>
      <c r="M9585">
        <f>MATCH(H:H,价格表!$B$4:$B$35,0)</f>
        <v>3</v>
      </c>
      <c r="N9585" s="27">
        <f>IF(J9585&lt;=0.3,INDEX(价格表!$B$4:$I$31,M9585,2),IF(AND(J9585&gt;0.3,J9585&lt;=1),INDEX(价格表!$B$4:$I$31,M9585,3),IF(AND(J9585&gt;1,J9585&lt;=2.2),INDEX(价格表!$B$4:$I$31,M9585,4),IF(AND(J9585&gt;2.2,J9585&lt;=3.3),INDEX(价格表!$B$4:$I$31,M9585,5),IF(AND(J9585&gt;3.3,J9585&lt;=4),INDEX(价格表!$B$4:$I$31,M9585,6),IF(AND(J9585&gt;4,J9585&lt;=5.5),INDEX(价格表!$B$4:$I$31,M9585,7),IF(J9585&gt;5.5,2.6+INDEX(价格表!$B$4:$I$31,M9585,8)*L9585)))))))</f>
        <v>2.15</v>
      </c>
    </row>
    <row r="9586" spans="1:14">
      <c r="A9586" s="20">
        <v>4606262892436</v>
      </c>
      <c r="B9586" s="18" t="s">
        <v>16</v>
      </c>
      <c r="C9586" s="21">
        <v>20201224</v>
      </c>
      <c r="D9586" s="21">
        <v>610538201209</v>
      </c>
      <c r="E9586" s="21" t="s">
        <v>16</v>
      </c>
      <c r="F9586" s="21">
        <v>20210103</v>
      </c>
      <c r="G9586" s="21" t="s">
        <v>17</v>
      </c>
      <c r="H9586" s="21" t="s">
        <v>21</v>
      </c>
      <c r="I9586" s="21" t="s">
        <v>205</v>
      </c>
      <c r="J9586" s="21">
        <v>1.8</v>
      </c>
      <c r="K9586" s="21" t="s">
        <v>20</v>
      </c>
      <c r="L9586">
        <f t="shared" si="174"/>
        <v>2</v>
      </c>
      <c r="M9586">
        <f>MATCH(H:H,价格表!$B$4:$B$35,0)</f>
        <v>20</v>
      </c>
      <c r="N9586" s="27">
        <f>IF(J9586&lt;=0.3,INDEX(价格表!$B$4:$I$31,M9586,2),IF(AND(J9586&gt;0.3,J9586&lt;=1),INDEX(价格表!$B$4:$I$31,M9586,3),IF(AND(J9586&gt;1,J9586&lt;=2.2),INDEX(价格表!$B$4:$I$31,M9586,4),IF(AND(J9586&gt;2.2,J9586&lt;=3.3),INDEX(价格表!$B$4:$I$31,M9586,5),IF(AND(J9586&gt;3.3,J9586&lt;=4),INDEX(价格表!$B$4:$I$31,M9586,6),IF(AND(J9586&gt;4,J9586&lt;=5.5),INDEX(价格表!$B$4:$I$31,M9586,7),IF(J9586&gt;5.5,2.6+INDEX(价格表!$B$4:$I$31,M9586,8)*L9586)))))))</f>
        <v>2.15</v>
      </c>
    </row>
    <row r="9587" spans="1:14">
      <c r="A9587" s="20">
        <v>4606262892470</v>
      </c>
      <c r="B9587" s="18" t="s">
        <v>16</v>
      </c>
      <c r="C9587" s="21">
        <v>20201224</v>
      </c>
      <c r="D9587" s="21">
        <v>610538201209</v>
      </c>
      <c r="E9587" s="21" t="s">
        <v>16</v>
      </c>
      <c r="F9587" s="21">
        <v>20210103</v>
      </c>
      <c r="G9587" s="21" t="s">
        <v>17</v>
      </c>
      <c r="H9587" s="21" t="s">
        <v>27</v>
      </c>
      <c r="I9587" s="21" t="s">
        <v>128</v>
      </c>
      <c r="J9587" s="21">
        <v>2.2</v>
      </c>
      <c r="K9587" s="21" t="s">
        <v>20</v>
      </c>
      <c r="L9587">
        <f t="shared" si="174"/>
        <v>3</v>
      </c>
      <c r="M9587">
        <f>MATCH(H:H,价格表!$B$4:$B$35,0)</f>
        <v>3</v>
      </c>
      <c r="N9587" s="27">
        <f>IF(J9587&lt;=0.3,INDEX(价格表!$B$4:$I$31,M9587,2),IF(AND(J9587&gt;0.3,J9587&lt;=1),INDEX(价格表!$B$4:$I$31,M9587,3),IF(AND(J9587&gt;1,J9587&lt;=2.2),INDEX(价格表!$B$4:$I$31,M9587,4),IF(AND(J9587&gt;2.2,J9587&lt;=3.3),INDEX(价格表!$B$4:$I$31,M9587,5),IF(AND(J9587&gt;3.3,J9587&lt;=4),INDEX(价格表!$B$4:$I$31,M9587,6),IF(AND(J9587&gt;4,J9587&lt;=5.5),INDEX(价格表!$B$4:$I$31,M9587,7),IF(J9587&gt;5.5,2.6+INDEX(价格表!$B$4:$I$31,M9587,8)*L9587)))))))</f>
        <v>2.15</v>
      </c>
    </row>
    <row r="9588" spans="1:14">
      <c r="A9588" s="20">
        <v>4606268474817</v>
      </c>
      <c r="B9588" s="18" t="s">
        <v>16</v>
      </c>
      <c r="C9588" s="21">
        <v>20201224</v>
      </c>
      <c r="D9588" s="21">
        <v>610538201209</v>
      </c>
      <c r="E9588" s="21" t="s">
        <v>16</v>
      </c>
      <c r="F9588" s="21">
        <v>20210103</v>
      </c>
      <c r="G9588" s="21" t="s">
        <v>17</v>
      </c>
      <c r="H9588" s="21" t="s">
        <v>302</v>
      </c>
      <c r="I9588" s="21" t="s">
        <v>303</v>
      </c>
      <c r="J9588" s="21">
        <v>3.04</v>
      </c>
      <c r="K9588" s="21" t="s">
        <v>20</v>
      </c>
      <c r="L9588">
        <f t="shared" si="174"/>
        <v>4</v>
      </c>
      <c r="M9588">
        <f>MATCH(H:H,价格表!$B$4:$B$35,0)</f>
        <v>6</v>
      </c>
      <c r="N9588" s="27">
        <f>IF(J9588&lt;=0.3,INDEX(价格表!$B$4:$I$31,M9588,2),IF(AND(J9588&gt;0.3,J9588&lt;=1),INDEX(价格表!$B$4:$I$31,M9588,3),IF(AND(J9588&gt;1,J9588&lt;=2.2),INDEX(价格表!$B$4:$I$31,M9588,4),IF(AND(J9588&gt;2.2,J9588&lt;=3.3),INDEX(价格表!$B$4:$I$31,M9588,5),IF(AND(J9588&gt;3.3,J9588&lt;=4),INDEX(价格表!$B$4:$I$31,M9588,6),IF(AND(J9588&gt;4,J9588&lt;=5.5),INDEX(价格表!$B$4:$I$31,M9588,7),IF(J9588&gt;5.5,2.6+INDEX(价格表!$B$4:$I$31,M9588,8)*L9588)))))))</f>
        <v>3.3</v>
      </c>
    </row>
    <row r="9589" spans="1:14">
      <c r="A9589" s="20">
        <v>4606326726188</v>
      </c>
      <c r="B9589" s="18" t="s">
        <v>16</v>
      </c>
      <c r="C9589" s="21">
        <v>20201224</v>
      </c>
      <c r="D9589" s="21">
        <v>610538201209</v>
      </c>
      <c r="E9589" s="21" t="s">
        <v>16</v>
      </c>
      <c r="F9589" s="21">
        <v>20210103</v>
      </c>
      <c r="G9589" s="21" t="s">
        <v>17</v>
      </c>
      <c r="H9589" s="21" t="s">
        <v>33</v>
      </c>
      <c r="I9589" s="21" t="s">
        <v>34</v>
      </c>
      <c r="J9589" s="21">
        <v>2.06</v>
      </c>
      <c r="K9589" s="21" t="s">
        <v>20</v>
      </c>
      <c r="L9589">
        <f t="shared" si="174"/>
        <v>3</v>
      </c>
      <c r="M9589">
        <f>MATCH(H:H,价格表!$B$4:$B$35,0)</f>
        <v>13</v>
      </c>
      <c r="N9589" s="27">
        <f>IF(J9589&lt;=0.3,INDEX(价格表!$B$4:$I$31,M9589,2),IF(AND(J9589&gt;0.3,J9589&lt;=1),INDEX(价格表!$B$4:$I$31,M9589,3),IF(AND(J9589&gt;1,J9589&lt;=2.2),INDEX(价格表!$B$4:$I$31,M9589,4),IF(AND(J9589&gt;2.2,J9589&lt;=3.3),INDEX(价格表!$B$4:$I$31,M9589,5),IF(AND(J9589&gt;3.3,J9589&lt;=4),INDEX(价格表!$B$4:$I$31,M9589,6),IF(AND(J9589&gt;4,J9589&lt;=5.5),INDEX(价格表!$B$4:$I$31,M9589,7),IF(J9589&gt;5.5,2.6+INDEX(价格表!$B$4:$I$31,M9589,8)*L9589)))))))</f>
        <v>2.15</v>
      </c>
    </row>
    <row r="9590" spans="1:14">
      <c r="A9590" s="20">
        <v>4606326728902</v>
      </c>
      <c r="B9590" s="18" t="s">
        <v>16</v>
      </c>
      <c r="C9590" s="21">
        <v>20201224</v>
      </c>
      <c r="D9590" s="21">
        <v>610538201209</v>
      </c>
      <c r="E9590" s="21" t="s">
        <v>16</v>
      </c>
      <c r="F9590" s="21">
        <v>20210103</v>
      </c>
      <c r="G9590" s="21" t="s">
        <v>17</v>
      </c>
      <c r="H9590" s="21" t="s">
        <v>39</v>
      </c>
      <c r="I9590" s="21" t="s">
        <v>40</v>
      </c>
      <c r="J9590" s="21">
        <v>2.1</v>
      </c>
      <c r="K9590" s="21" t="s">
        <v>20</v>
      </c>
      <c r="L9590">
        <f t="shared" si="174"/>
        <v>3</v>
      </c>
      <c r="M9590">
        <f>MATCH(H:H,价格表!$B$4:$B$35,0)</f>
        <v>23</v>
      </c>
      <c r="N9590" s="27">
        <f>IF(J9590&lt;=0.3,INDEX(价格表!$B$4:$I$31,M9590,2),IF(AND(J9590&gt;0.3,J9590&lt;=1),INDEX(价格表!$B$4:$I$31,M9590,3),IF(AND(J9590&gt;1,J9590&lt;=2.2),INDEX(价格表!$B$4:$I$31,M9590,4),IF(AND(J9590&gt;2.2,J9590&lt;=3.3),INDEX(价格表!$B$4:$I$31,M9590,5),IF(AND(J9590&gt;3.3,J9590&lt;=4),INDEX(价格表!$B$4:$I$31,M9590,6),IF(AND(J9590&gt;4,J9590&lt;=5.5),INDEX(价格表!$B$4:$I$31,M9590,7),IF(J9590&gt;5.5,2.6+INDEX(价格表!$B$4:$I$31,M9590,8)*L9590)))))))</f>
        <v>2.15</v>
      </c>
    </row>
    <row r="9591" spans="1:14">
      <c r="A9591" s="20">
        <v>4606326742367</v>
      </c>
      <c r="B9591" s="18" t="s">
        <v>16</v>
      </c>
      <c r="C9591" s="21">
        <v>20201224</v>
      </c>
      <c r="D9591" s="21">
        <v>610538201209</v>
      </c>
      <c r="E9591" s="21" t="s">
        <v>16</v>
      </c>
      <c r="F9591" s="21">
        <v>20210103</v>
      </c>
      <c r="G9591" s="21" t="s">
        <v>17</v>
      </c>
      <c r="H9591" s="21" t="s">
        <v>21</v>
      </c>
      <c r="I9591" s="21" t="s">
        <v>179</v>
      </c>
      <c r="J9591" s="21">
        <v>2.04</v>
      </c>
      <c r="K9591" s="21" t="s">
        <v>20</v>
      </c>
      <c r="L9591">
        <f t="shared" si="174"/>
        <v>3</v>
      </c>
      <c r="M9591">
        <f>MATCH(H:H,价格表!$B$4:$B$35,0)</f>
        <v>20</v>
      </c>
      <c r="N9591" s="27">
        <f>IF(J9591&lt;=0.3,INDEX(价格表!$B$4:$I$31,M9591,2),IF(AND(J9591&gt;0.3,J9591&lt;=1),INDEX(价格表!$B$4:$I$31,M9591,3),IF(AND(J9591&gt;1,J9591&lt;=2.2),INDEX(价格表!$B$4:$I$31,M9591,4),IF(AND(J9591&gt;2.2,J9591&lt;=3.3),INDEX(价格表!$B$4:$I$31,M9591,5),IF(AND(J9591&gt;3.3,J9591&lt;=4),INDEX(价格表!$B$4:$I$31,M9591,6),IF(AND(J9591&gt;4,J9591&lt;=5.5),INDEX(价格表!$B$4:$I$31,M9591,7),IF(J9591&gt;5.5,2.6+INDEX(价格表!$B$4:$I$31,M9591,8)*L9591)))))))</f>
        <v>2.15</v>
      </c>
    </row>
    <row r="9592" spans="1:14">
      <c r="A9592" s="20">
        <v>4606326742499</v>
      </c>
      <c r="B9592" s="18" t="s">
        <v>16</v>
      </c>
      <c r="C9592" s="21">
        <v>20201224</v>
      </c>
      <c r="D9592" s="21">
        <v>610538201209</v>
      </c>
      <c r="E9592" s="21" t="s">
        <v>16</v>
      </c>
      <c r="F9592" s="21">
        <v>20210103</v>
      </c>
      <c r="G9592" s="21" t="s">
        <v>17</v>
      </c>
      <c r="H9592" s="21" t="s">
        <v>23</v>
      </c>
      <c r="I9592" s="21" t="s">
        <v>98</v>
      </c>
      <c r="J9592" s="21">
        <v>2.08</v>
      </c>
      <c r="K9592" s="21" t="s">
        <v>20</v>
      </c>
      <c r="L9592">
        <f t="shared" si="174"/>
        <v>3</v>
      </c>
      <c r="M9592">
        <f>MATCH(H:H,价格表!$B$4:$B$35,0)</f>
        <v>15</v>
      </c>
      <c r="N9592" s="27">
        <f>IF(J9592&lt;=0.3,INDEX(价格表!$B$4:$I$31,M9592,2),IF(AND(J9592&gt;0.3,J9592&lt;=1),INDEX(价格表!$B$4:$I$31,M9592,3),IF(AND(J9592&gt;1,J9592&lt;=2.2),INDEX(价格表!$B$4:$I$31,M9592,4),IF(AND(J9592&gt;2.2,J9592&lt;=3.3),INDEX(价格表!$B$4:$I$31,M9592,5),IF(AND(J9592&gt;3.3,J9592&lt;=4),INDEX(价格表!$B$4:$I$31,M9592,6),IF(AND(J9592&gt;4,J9592&lt;=5.5),INDEX(价格表!$B$4:$I$31,M9592,7),IF(J9592&gt;5.5,2.6+INDEX(价格表!$B$4:$I$31,M9592,8)*L9592)))))))</f>
        <v>2.15</v>
      </c>
    </row>
    <row r="9593" spans="1:14">
      <c r="A9593" s="20">
        <v>4606326743224</v>
      </c>
      <c r="B9593" s="18" t="s">
        <v>16</v>
      </c>
      <c r="C9593" s="21">
        <v>20201224</v>
      </c>
      <c r="D9593" s="21">
        <v>610538201209</v>
      </c>
      <c r="E9593" s="21" t="s">
        <v>16</v>
      </c>
      <c r="F9593" s="21">
        <v>20210103</v>
      </c>
      <c r="G9593" s="21" t="s">
        <v>17</v>
      </c>
      <c r="H9593" s="21" t="s">
        <v>56</v>
      </c>
      <c r="I9593" s="21" t="s">
        <v>141</v>
      </c>
      <c r="J9593" s="21">
        <v>3.02</v>
      </c>
      <c r="K9593" s="21" t="s">
        <v>148</v>
      </c>
      <c r="L9593">
        <f t="shared" si="174"/>
        <v>4</v>
      </c>
      <c r="M9593">
        <f>MATCH(H:H,价格表!$B$4:$B$35,0)</f>
        <v>11</v>
      </c>
      <c r="N9593" s="27">
        <f>IF(J9593&lt;=0.3,INDEX(价格表!$B$4:$I$31,M9593,2),IF(AND(J9593&gt;0.3,J9593&lt;=1),INDEX(价格表!$B$4:$I$31,M9593,3),IF(AND(J9593&gt;1,J9593&lt;=2.2),INDEX(价格表!$B$4:$I$31,M9593,4),IF(AND(J9593&gt;2.2,J9593&lt;=3.3),INDEX(价格表!$B$4:$I$31,M9593,5),IF(AND(J9593&gt;3.3,J9593&lt;=4),INDEX(价格表!$B$4:$I$31,M9593,6),IF(AND(J9593&gt;4,J9593&lt;=5.5),INDEX(价格表!$B$4:$I$31,M9593,7),IF(J9593&gt;5.5,2.6+INDEX(价格表!$B$4:$I$31,M9593,8)*L9593)))))))</f>
        <v>2.5</v>
      </c>
    </row>
    <row r="9594" spans="1:14">
      <c r="A9594" s="20">
        <v>4606326743614</v>
      </c>
      <c r="B9594" s="18" t="s">
        <v>16</v>
      </c>
      <c r="C9594" s="21">
        <v>20201224</v>
      </c>
      <c r="D9594" s="21">
        <v>610538201209</v>
      </c>
      <c r="E9594" s="21" t="s">
        <v>16</v>
      </c>
      <c r="F9594" s="21">
        <v>20210103</v>
      </c>
      <c r="G9594" s="21" t="s">
        <v>17</v>
      </c>
      <c r="H9594" s="21" t="s">
        <v>50</v>
      </c>
      <c r="I9594" s="21" t="s">
        <v>161</v>
      </c>
      <c r="J9594" s="21">
        <v>2.1</v>
      </c>
      <c r="K9594" s="21" t="s">
        <v>20</v>
      </c>
      <c r="L9594">
        <f t="shared" si="174"/>
        <v>3</v>
      </c>
      <c r="M9594">
        <f>MATCH(H:H,价格表!$B$4:$B$35,0)</f>
        <v>4</v>
      </c>
      <c r="N9594" s="27">
        <f>IF(J9594&lt;=0.3,INDEX(价格表!$B$4:$I$31,M9594,2),IF(AND(J9594&gt;0.3,J9594&lt;=1),INDEX(价格表!$B$4:$I$31,M9594,3),IF(AND(J9594&gt;1,J9594&lt;=2.2),INDEX(价格表!$B$4:$I$31,M9594,4),IF(AND(J9594&gt;2.2,J9594&lt;=3.3),INDEX(价格表!$B$4:$I$31,M9594,5),IF(AND(J9594&gt;3.3,J9594&lt;=4),INDEX(价格表!$B$4:$I$31,M9594,6),IF(AND(J9594&gt;4,J9594&lt;=5.5),INDEX(价格表!$B$4:$I$31,M9594,7),IF(J9594&gt;5.5,2.6+INDEX(价格表!$B$4:$I$31,M9594,8)*L9594)))))))</f>
        <v>2.15</v>
      </c>
    </row>
    <row r="9595" spans="1:14">
      <c r="A9595" s="20">
        <v>4606326743638</v>
      </c>
      <c r="B9595" s="18" t="s">
        <v>16</v>
      </c>
      <c r="C9595" s="21">
        <v>20201224</v>
      </c>
      <c r="D9595" s="21">
        <v>610538201209</v>
      </c>
      <c r="E9595" s="21" t="s">
        <v>16</v>
      </c>
      <c r="F9595" s="21">
        <v>20210103</v>
      </c>
      <c r="G9595" s="21" t="s">
        <v>17</v>
      </c>
      <c r="H9595" s="21" t="s">
        <v>82</v>
      </c>
      <c r="I9595" s="21" t="s">
        <v>83</v>
      </c>
      <c r="J9595" s="21">
        <v>1.78</v>
      </c>
      <c r="K9595" s="21" t="s">
        <v>20</v>
      </c>
      <c r="L9595">
        <f t="shared" si="174"/>
        <v>2</v>
      </c>
      <c r="M9595">
        <f>MATCH(H:H,价格表!$B$4:$B$35,0)</f>
        <v>2</v>
      </c>
      <c r="N9595" s="27">
        <f>IF(J9595&lt;=0.3,INDEX(价格表!$B$4:$I$31,M9595,2),IF(AND(J9595&gt;0.3,J9595&lt;=1),INDEX(价格表!$B$4:$I$31,M9595,3),IF(AND(J9595&gt;1,J9595&lt;=2.2),INDEX(价格表!$B$4:$I$31,M9595,4),IF(AND(J9595&gt;2.2,J9595&lt;=3.3),INDEX(价格表!$B$4:$I$31,M9595,5),IF(AND(J9595&gt;3.3,J9595&lt;=4),INDEX(价格表!$B$4:$I$31,M9595,6),IF(AND(J9595&gt;4,J9595&lt;=5.5),INDEX(价格表!$B$4:$I$31,M9595,7),IF(J9595&gt;5.5,2.6+INDEX(价格表!$B$4:$I$31,M9595,8)*L9595)))))))</f>
        <v>2.15</v>
      </c>
    </row>
    <row r="9596" spans="1:14">
      <c r="A9596" s="20">
        <v>4606326743862</v>
      </c>
      <c r="B9596" s="18" t="s">
        <v>16</v>
      </c>
      <c r="C9596" s="21">
        <v>20201224</v>
      </c>
      <c r="D9596" s="21">
        <v>610538201209</v>
      </c>
      <c r="E9596" s="21" t="s">
        <v>16</v>
      </c>
      <c r="F9596" s="21">
        <v>20210103</v>
      </c>
      <c r="G9596" s="21" t="s">
        <v>17</v>
      </c>
      <c r="H9596" s="21" t="s">
        <v>27</v>
      </c>
      <c r="I9596" s="21" t="s">
        <v>176</v>
      </c>
      <c r="J9596" s="21">
        <v>2.07</v>
      </c>
      <c r="K9596" s="21" t="s">
        <v>20</v>
      </c>
      <c r="L9596">
        <f t="shared" si="174"/>
        <v>3</v>
      </c>
      <c r="M9596">
        <f>MATCH(H:H,价格表!$B$4:$B$35,0)</f>
        <v>3</v>
      </c>
      <c r="N9596" s="27">
        <f>IF(J9596&lt;=0.3,INDEX(价格表!$B$4:$I$31,M9596,2),IF(AND(J9596&gt;0.3,J9596&lt;=1),INDEX(价格表!$B$4:$I$31,M9596,3),IF(AND(J9596&gt;1,J9596&lt;=2.2),INDEX(价格表!$B$4:$I$31,M9596,4),IF(AND(J9596&gt;2.2,J9596&lt;=3.3),INDEX(价格表!$B$4:$I$31,M9596,5),IF(AND(J9596&gt;3.3,J9596&lt;=4),INDEX(价格表!$B$4:$I$31,M9596,6),IF(AND(J9596&gt;4,J9596&lt;=5.5),INDEX(价格表!$B$4:$I$31,M9596,7),IF(J9596&gt;5.5,2.6+INDEX(价格表!$B$4:$I$31,M9596,8)*L9596)))))))</f>
        <v>2.15</v>
      </c>
    </row>
    <row r="9597" spans="1:14">
      <c r="A9597" s="20">
        <v>4606326743945</v>
      </c>
      <c r="B9597" s="18" t="s">
        <v>16</v>
      </c>
      <c r="C9597" s="21">
        <v>20201224</v>
      </c>
      <c r="D9597" s="21">
        <v>610538201209</v>
      </c>
      <c r="E9597" s="21" t="s">
        <v>16</v>
      </c>
      <c r="F9597" s="21">
        <v>20210103</v>
      </c>
      <c r="G9597" s="21" t="s">
        <v>17</v>
      </c>
      <c r="H9597" s="21" t="s">
        <v>63</v>
      </c>
      <c r="I9597" s="21" t="s">
        <v>64</v>
      </c>
      <c r="J9597" s="21">
        <v>2.06</v>
      </c>
      <c r="K9597" s="21" t="s">
        <v>20</v>
      </c>
      <c r="L9597">
        <f t="shared" si="174"/>
        <v>3</v>
      </c>
      <c r="M9597">
        <f>MATCH(H:H,价格表!$B$4:$B$35,0)</f>
        <v>21</v>
      </c>
      <c r="N9597" s="27">
        <f>IF(J9597&lt;=0.3,INDEX(价格表!$B$4:$I$31,M9597,2),IF(AND(J9597&gt;0.3,J9597&lt;=1),INDEX(价格表!$B$4:$I$31,M9597,3),IF(AND(J9597&gt;1,J9597&lt;=2.2),INDEX(价格表!$B$4:$I$31,M9597,4),IF(AND(J9597&gt;2.2,J9597&lt;=3.3),INDEX(价格表!$B$4:$I$31,M9597,5),IF(AND(J9597&gt;3.3,J9597&lt;=4),INDEX(价格表!$B$4:$I$31,M9597,6),IF(AND(J9597&gt;4,J9597&lt;=5.5),INDEX(价格表!$B$4:$I$31,M9597,7),IF(J9597&gt;5.5,2.6+INDEX(价格表!$B$4:$I$31,M9597,8)*L9597)))))))</f>
        <v>2.15</v>
      </c>
    </row>
    <row r="9598" spans="1:14">
      <c r="A9598" s="20">
        <v>4606326743994</v>
      </c>
      <c r="B9598" s="18" t="s">
        <v>16</v>
      </c>
      <c r="C9598" s="21">
        <v>20201224</v>
      </c>
      <c r="D9598" s="21">
        <v>610538201209</v>
      </c>
      <c r="E9598" s="21" t="s">
        <v>16</v>
      </c>
      <c r="F9598" s="21">
        <v>20210103</v>
      </c>
      <c r="G9598" s="21" t="s">
        <v>17</v>
      </c>
      <c r="H9598" s="21" t="s">
        <v>73</v>
      </c>
      <c r="I9598" s="21" t="s">
        <v>184</v>
      </c>
      <c r="J9598" s="21">
        <v>2.08</v>
      </c>
      <c r="K9598" s="21" t="s">
        <v>20</v>
      </c>
      <c r="L9598">
        <f t="shared" si="174"/>
        <v>3</v>
      </c>
      <c r="M9598">
        <f>MATCH(H:H,价格表!$B$4:$B$35,0)</f>
        <v>7</v>
      </c>
      <c r="N9598" s="27">
        <f>IF(J9598&lt;=0.3,INDEX(价格表!$B$4:$I$31,M9598,2),IF(AND(J9598&gt;0.3,J9598&lt;=1),INDEX(价格表!$B$4:$I$31,M9598,3),IF(AND(J9598&gt;1,J9598&lt;=2.2),INDEX(价格表!$B$4:$I$31,M9598,4),IF(AND(J9598&gt;2.2,J9598&lt;=3.3),INDEX(价格表!$B$4:$I$31,M9598,5),IF(AND(J9598&gt;3.3,J9598&lt;=4),INDEX(价格表!$B$4:$I$31,M9598,6),IF(AND(J9598&gt;4,J9598&lt;=5.5),INDEX(价格表!$B$4:$I$31,M9598,7),IF(J9598&gt;5.5,2.6+INDEX(价格表!$B$4:$I$31,M9598,8)*L9598)))))))</f>
        <v>2.15</v>
      </c>
    </row>
    <row r="9599" spans="1:14">
      <c r="A9599" s="20">
        <v>4606326744109</v>
      </c>
      <c r="B9599" s="18" t="s">
        <v>16</v>
      </c>
      <c r="C9599" s="21">
        <v>20201224</v>
      </c>
      <c r="D9599" s="21">
        <v>610538201209</v>
      </c>
      <c r="E9599" s="21" t="s">
        <v>16</v>
      </c>
      <c r="F9599" s="21">
        <v>20210103</v>
      </c>
      <c r="G9599" s="21" t="s">
        <v>17</v>
      </c>
      <c r="H9599" s="21" t="s">
        <v>88</v>
      </c>
      <c r="I9599" s="21" t="s">
        <v>101</v>
      </c>
      <c r="J9599" s="21">
        <v>2.04</v>
      </c>
      <c r="K9599" s="21" t="s">
        <v>20</v>
      </c>
      <c r="L9599">
        <f t="shared" si="174"/>
        <v>3</v>
      </c>
      <c r="M9599">
        <f>MATCH(H:H,价格表!$B$4:$B$35,0)</f>
        <v>19</v>
      </c>
      <c r="N9599" s="27">
        <f>IF(J9599&lt;=0.3,INDEX(价格表!$B$4:$I$31,M9599,2),IF(AND(J9599&gt;0.3,J9599&lt;=1),INDEX(价格表!$B$4:$I$31,M9599,3),IF(AND(J9599&gt;1,J9599&lt;=2.2),INDEX(价格表!$B$4:$I$31,M9599,4),IF(AND(J9599&gt;2.2,J9599&lt;=3.3),INDEX(价格表!$B$4:$I$31,M9599,5),IF(AND(J9599&gt;3.3,J9599&lt;=4),INDEX(价格表!$B$4:$I$31,M9599,6),IF(AND(J9599&gt;4,J9599&lt;=5.5),INDEX(价格表!$B$4:$I$31,M9599,7),IF(J9599&gt;5.5,2.6+INDEX(价格表!$B$4:$I$31,M9599,8)*L9599)))))))</f>
        <v>2.15</v>
      </c>
    </row>
    <row r="9600" spans="1:14">
      <c r="A9600" s="20">
        <v>4606326744757</v>
      </c>
      <c r="B9600" s="18" t="s">
        <v>16</v>
      </c>
      <c r="C9600" s="21">
        <v>20201224</v>
      </c>
      <c r="D9600" s="21">
        <v>610538201209</v>
      </c>
      <c r="E9600" s="21" t="s">
        <v>16</v>
      </c>
      <c r="F9600" s="21">
        <v>20210103</v>
      </c>
      <c r="G9600" s="21" t="s">
        <v>17</v>
      </c>
      <c r="H9600" s="21" t="s">
        <v>73</v>
      </c>
      <c r="I9600" s="21" t="s">
        <v>80</v>
      </c>
      <c r="J9600" s="21">
        <v>2.63</v>
      </c>
      <c r="K9600" s="21" t="s">
        <v>20</v>
      </c>
      <c r="L9600">
        <f t="shared" si="174"/>
        <v>3</v>
      </c>
      <c r="M9600">
        <f>MATCH(H:H,价格表!$B$4:$B$35,0)</f>
        <v>7</v>
      </c>
      <c r="N9600" s="27">
        <f>IF(J9600&lt;=0.3,INDEX(价格表!$B$4:$I$31,M9600,2),IF(AND(J9600&gt;0.3,J9600&lt;=1),INDEX(价格表!$B$4:$I$31,M9600,3),IF(AND(J9600&gt;1,J9600&lt;=2.2),INDEX(价格表!$B$4:$I$31,M9600,4),IF(AND(J9600&gt;2.2,J9600&lt;=3.3),INDEX(价格表!$B$4:$I$31,M9600,5),IF(AND(J9600&gt;3.3,J9600&lt;=4),INDEX(价格表!$B$4:$I$31,M9600,6),IF(AND(J9600&gt;4,J9600&lt;=5.5),INDEX(价格表!$B$4:$I$31,M9600,7),IF(J9600&gt;5.5,2.6+INDEX(价格表!$B$4:$I$31,M9600,8)*L9600)))))))</f>
        <v>2.5</v>
      </c>
    </row>
    <row r="9601" spans="1:14">
      <c r="A9601" s="20">
        <v>4606326745016</v>
      </c>
      <c r="B9601" s="18" t="s">
        <v>16</v>
      </c>
      <c r="C9601" s="21">
        <v>20201224</v>
      </c>
      <c r="D9601" s="21">
        <v>610538201209</v>
      </c>
      <c r="E9601" s="21" t="s">
        <v>16</v>
      </c>
      <c r="F9601" s="21">
        <v>20210103</v>
      </c>
      <c r="G9601" s="21" t="s">
        <v>17</v>
      </c>
      <c r="H9601" s="21" t="s">
        <v>21</v>
      </c>
      <c r="I9601" s="21" t="s">
        <v>363</v>
      </c>
      <c r="J9601" s="21">
        <v>2.62</v>
      </c>
      <c r="K9601" s="21" t="s">
        <v>20</v>
      </c>
      <c r="L9601">
        <f t="shared" si="174"/>
        <v>3</v>
      </c>
      <c r="M9601">
        <f>MATCH(H:H,价格表!$B$4:$B$35,0)</f>
        <v>20</v>
      </c>
      <c r="N9601" s="27">
        <f>IF(J9601&lt;=0.3,INDEX(价格表!$B$4:$I$31,M9601,2),IF(AND(J9601&gt;0.3,J9601&lt;=1),INDEX(价格表!$B$4:$I$31,M9601,3),IF(AND(J9601&gt;1,J9601&lt;=2.2),INDEX(价格表!$B$4:$I$31,M9601,4),IF(AND(J9601&gt;2.2,J9601&lt;=3.3),INDEX(价格表!$B$4:$I$31,M9601,5),IF(AND(J9601&gt;3.3,J9601&lt;=4),INDEX(价格表!$B$4:$I$31,M9601,6),IF(AND(J9601&gt;4,J9601&lt;=5.5),INDEX(价格表!$B$4:$I$31,M9601,7),IF(J9601&gt;5.5,2.6+INDEX(价格表!$B$4:$I$31,M9601,8)*L9601)))))))</f>
        <v>2.5</v>
      </c>
    </row>
    <row r="9602" spans="1:14">
      <c r="A9602" s="20">
        <v>4606326745080</v>
      </c>
      <c r="B9602" s="18" t="s">
        <v>16</v>
      </c>
      <c r="C9602" s="21">
        <v>20201224</v>
      </c>
      <c r="D9602" s="21">
        <v>610538201209</v>
      </c>
      <c r="E9602" s="21" t="s">
        <v>16</v>
      </c>
      <c r="F9602" s="21">
        <v>20210103</v>
      </c>
      <c r="G9602" s="21" t="s">
        <v>17</v>
      </c>
      <c r="H9602" s="21" t="s">
        <v>27</v>
      </c>
      <c r="I9602" s="21" t="s">
        <v>49</v>
      </c>
      <c r="J9602" s="21">
        <v>1.11</v>
      </c>
      <c r="K9602" s="21" t="s">
        <v>20</v>
      </c>
      <c r="L9602">
        <f t="shared" si="174"/>
        <v>2</v>
      </c>
      <c r="M9602">
        <f>MATCH(H:H,价格表!$B$4:$B$35,0)</f>
        <v>3</v>
      </c>
      <c r="N9602" s="27">
        <f>IF(J9602&lt;=0.3,INDEX(价格表!$B$4:$I$31,M9602,2),IF(AND(J9602&gt;0.3,J9602&lt;=1),INDEX(价格表!$B$4:$I$31,M9602,3),IF(AND(J9602&gt;1,J9602&lt;=2.2),INDEX(价格表!$B$4:$I$31,M9602,4),IF(AND(J9602&gt;2.2,J9602&lt;=3.3),INDEX(价格表!$B$4:$I$31,M9602,5),IF(AND(J9602&gt;3.3,J9602&lt;=4),INDEX(价格表!$B$4:$I$31,M9602,6),IF(AND(J9602&gt;4,J9602&lt;=5.5),INDEX(价格表!$B$4:$I$31,M9602,7),IF(J9602&gt;5.5,2.6+INDEX(价格表!$B$4:$I$31,M9602,8)*L9602)))))))</f>
        <v>2.15</v>
      </c>
    </row>
    <row r="9603" spans="1:14">
      <c r="A9603" s="20">
        <v>4606326752737</v>
      </c>
      <c r="B9603" s="18" t="s">
        <v>16</v>
      </c>
      <c r="C9603" s="21">
        <v>20201224</v>
      </c>
      <c r="D9603" s="21">
        <v>610538201209</v>
      </c>
      <c r="E9603" s="21" t="s">
        <v>16</v>
      </c>
      <c r="F9603" s="21">
        <v>20210103</v>
      </c>
      <c r="G9603" s="21" t="s">
        <v>17</v>
      </c>
      <c r="H9603" s="21" t="s">
        <v>27</v>
      </c>
      <c r="I9603" s="21" t="s">
        <v>155</v>
      </c>
      <c r="J9603" s="21">
        <v>1.5</v>
      </c>
      <c r="K9603" s="21" t="s">
        <v>20</v>
      </c>
      <c r="L9603">
        <f t="shared" si="174"/>
        <v>2</v>
      </c>
      <c r="M9603">
        <f>MATCH(H:H,价格表!$B$4:$B$35,0)</f>
        <v>3</v>
      </c>
      <c r="N9603" s="27">
        <f>IF(J9603&lt;=0.3,INDEX(价格表!$B$4:$I$31,M9603,2),IF(AND(J9603&gt;0.3,J9603&lt;=1),INDEX(价格表!$B$4:$I$31,M9603,3),IF(AND(J9603&gt;1,J9603&lt;=2.2),INDEX(价格表!$B$4:$I$31,M9603,4),IF(AND(J9603&gt;2.2,J9603&lt;=3.3),INDEX(价格表!$B$4:$I$31,M9603,5),IF(AND(J9603&gt;3.3,J9603&lt;=4),INDEX(价格表!$B$4:$I$31,M9603,6),IF(AND(J9603&gt;4,J9603&lt;=5.5),INDEX(价格表!$B$4:$I$31,M9603,7),IF(J9603&gt;5.5,2.6+INDEX(价格表!$B$4:$I$31,M9603,8)*L9603)))))))</f>
        <v>2.15</v>
      </c>
    </row>
    <row r="9604" spans="1:14">
      <c r="A9604" s="20">
        <v>4606327986755</v>
      </c>
      <c r="B9604" s="18" t="s">
        <v>16</v>
      </c>
      <c r="C9604" s="21">
        <v>20201224</v>
      </c>
      <c r="D9604" s="21">
        <v>610538201209</v>
      </c>
      <c r="E9604" s="21" t="s">
        <v>16</v>
      </c>
      <c r="F9604" s="21">
        <v>20210103</v>
      </c>
      <c r="G9604" s="21" t="s">
        <v>17</v>
      </c>
      <c r="H9604" s="21" t="s">
        <v>73</v>
      </c>
      <c r="I9604" s="21" t="s">
        <v>131</v>
      </c>
      <c r="J9604" s="21">
        <v>2.08</v>
      </c>
      <c r="K9604" s="21" t="s">
        <v>20</v>
      </c>
      <c r="L9604">
        <f t="shared" ref="L9604:L9667" si="175">ROUNDUP(J9604,0)</f>
        <v>3</v>
      </c>
      <c r="M9604">
        <f>MATCH(H:H,价格表!$B$4:$B$35,0)</f>
        <v>7</v>
      </c>
      <c r="N9604" s="27">
        <f>IF(J9604&lt;=0.3,INDEX(价格表!$B$4:$I$31,M9604,2),IF(AND(J9604&gt;0.3,J9604&lt;=1),INDEX(价格表!$B$4:$I$31,M9604,3),IF(AND(J9604&gt;1,J9604&lt;=2.2),INDEX(价格表!$B$4:$I$31,M9604,4),IF(AND(J9604&gt;2.2,J9604&lt;=3.3),INDEX(价格表!$B$4:$I$31,M9604,5),IF(AND(J9604&gt;3.3,J9604&lt;=4),INDEX(价格表!$B$4:$I$31,M9604,6),IF(AND(J9604&gt;4,J9604&lt;=5.5),INDEX(价格表!$B$4:$I$31,M9604,7),IF(J9604&gt;5.5,2.6+INDEX(价格表!$B$4:$I$31,M9604,8)*L9604)))))))</f>
        <v>2.15</v>
      </c>
    </row>
    <row r="9605" spans="1:14">
      <c r="A9605" s="20">
        <v>4606328218549</v>
      </c>
      <c r="B9605" s="18" t="s">
        <v>16</v>
      </c>
      <c r="C9605" s="21">
        <v>20201224</v>
      </c>
      <c r="D9605" s="21">
        <v>610538201209</v>
      </c>
      <c r="E9605" s="21" t="s">
        <v>16</v>
      </c>
      <c r="F9605" s="21">
        <v>20210103</v>
      </c>
      <c r="G9605" s="21" t="s">
        <v>17</v>
      </c>
      <c r="H9605" s="21" t="s">
        <v>23</v>
      </c>
      <c r="I9605" s="21" t="s">
        <v>24</v>
      </c>
      <c r="J9605" s="21">
        <v>2.04</v>
      </c>
      <c r="K9605" s="21" t="s">
        <v>20</v>
      </c>
      <c r="L9605">
        <f t="shared" si="175"/>
        <v>3</v>
      </c>
      <c r="M9605">
        <f>MATCH(H:H,价格表!$B$4:$B$35,0)</f>
        <v>15</v>
      </c>
      <c r="N9605" s="27">
        <f>IF(J9605&lt;=0.3,INDEX(价格表!$B$4:$I$31,M9605,2),IF(AND(J9605&gt;0.3,J9605&lt;=1),INDEX(价格表!$B$4:$I$31,M9605,3),IF(AND(J9605&gt;1,J9605&lt;=2.2),INDEX(价格表!$B$4:$I$31,M9605,4),IF(AND(J9605&gt;2.2,J9605&lt;=3.3),INDEX(价格表!$B$4:$I$31,M9605,5),IF(AND(J9605&gt;3.3,J9605&lt;=4),INDEX(价格表!$B$4:$I$31,M9605,6),IF(AND(J9605&gt;4,J9605&lt;=5.5),INDEX(价格表!$B$4:$I$31,M9605,7),IF(J9605&gt;5.5,2.6+INDEX(价格表!$B$4:$I$31,M9605,8)*L9605)))))))</f>
        <v>2.15</v>
      </c>
    </row>
    <row r="9606" spans="1:14">
      <c r="A9606" s="20">
        <v>4606328218553</v>
      </c>
      <c r="B9606" s="18" t="s">
        <v>16</v>
      </c>
      <c r="C9606" s="21">
        <v>20201224</v>
      </c>
      <c r="D9606" s="21">
        <v>610538201209</v>
      </c>
      <c r="E9606" s="21" t="s">
        <v>16</v>
      </c>
      <c r="F9606" s="21">
        <v>20210103</v>
      </c>
      <c r="G9606" s="21" t="s">
        <v>17</v>
      </c>
      <c r="H9606" s="21" t="s">
        <v>73</v>
      </c>
      <c r="I9606" s="21" t="s">
        <v>231</v>
      </c>
      <c r="J9606" s="21">
        <v>2.54</v>
      </c>
      <c r="K9606" s="21" t="s">
        <v>20</v>
      </c>
      <c r="L9606">
        <f t="shared" si="175"/>
        <v>3</v>
      </c>
      <c r="M9606">
        <f>MATCH(H:H,价格表!$B$4:$B$35,0)</f>
        <v>7</v>
      </c>
      <c r="N9606" s="27">
        <f>IF(J9606&lt;=0.3,INDEX(价格表!$B$4:$I$31,M9606,2),IF(AND(J9606&gt;0.3,J9606&lt;=1),INDEX(价格表!$B$4:$I$31,M9606,3),IF(AND(J9606&gt;1,J9606&lt;=2.2),INDEX(价格表!$B$4:$I$31,M9606,4),IF(AND(J9606&gt;2.2,J9606&lt;=3.3),INDEX(价格表!$B$4:$I$31,M9606,5),IF(AND(J9606&gt;3.3,J9606&lt;=4),INDEX(价格表!$B$4:$I$31,M9606,6),IF(AND(J9606&gt;4,J9606&lt;=5.5),INDEX(价格表!$B$4:$I$31,M9606,7),IF(J9606&gt;5.5,2.6+INDEX(价格表!$B$4:$I$31,M9606,8)*L9606)))))))</f>
        <v>2.5</v>
      </c>
    </row>
    <row r="9607" spans="1:14">
      <c r="A9607" s="20">
        <v>4606328218627</v>
      </c>
      <c r="B9607" s="18" t="s">
        <v>16</v>
      </c>
      <c r="C9607" s="21">
        <v>20201224</v>
      </c>
      <c r="D9607" s="21">
        <v>610538201209</v>
      </c>
      <c r="E9607" s="21" t="s">
        <v>16</v>
      </c>
      <c r="F9607" s="21">
        <v>20210103</v>
      </c>
      <c r="G9607" s="21" t="s">
        <v>17</v>
      </c>
      <c r="H9607" s="21" t="s">
        <v>56</v>
      </c>
      <c r="I9607" s="21" t="s">
        <v>65</v>
      </c>
      <c r="J9607" s="21">
        <v>2.04</v>
      </c>
      <c r="K9607" s="21" t="s">
        <v>20</v>
      </c>
      <c r="L9607">
        <f t="shared" si="175"/>
        <v>3</v>
      </c>
      <c r="M9607">
        <f>MATCH(H:H,价格表!$B$4:$B$35,0)</f>
        <v>11</v>
      </c>
      <c r="N9607" s="27">
        <f>IF(J9607&lt;=0.3,INDEX(价格表!$B$4:$I$31,M9607,2),IF(AND(J9607&gt;0.3,J9607&lt;=1),INDEX(价格表!$B$4:$I$31,M9607,3),IF(AND(J9607&gt;1,J9607&lt;=2.2),INDEX(价格表!$B$4:$I$31,M9607,4),IF(AND(J9607&gt;2.2,J9607&lt;=3.3),INDEX(价格表!$B$4:$I$31,M9607,5),IF(AND(J9607&gt;3.3,J9607&lt;=4),INDEX(价格表!$B$4:$I$31,M9607,6),IF(AND(J9607&gt;4,J9607&lt;=5.5),INDEX(价格表!$B$4:$I$31,M9607,7),IF(J9607&gt;5.5,2.6+INDEX(价格表!$B$4:$I$31,M9607,8)*L9607)))))))</f>
        <v>2.15</v>
      </c>
    </row>
    <row r="9608" spans="1:14">
      <c r="A9608" s="20">
        <v>4606328218741</v>
      </c>
      <c r="B9608" s="18" t="s">
        <v>16</v>
      </c>
      <c r="C9608" s="21">
        <v>20201224</v>
      </c>
      <c r="D9608" s="21">
        <v>610538201209</v>
      </c>
      <c r="E9608" s="21" t="s">
        <v>16</v>
      </c>
      <c r="F9608" s="21">
        <v>20210103</v>
      </c>
      <c r="G9608" s="21" t="s">
        <v>17</v>
      </c>
      <c r="H9608" s="21" t="s">
        <v>25</v>
      </c>
      <c r="I9608" s="21" t="s">
        <v>154</v>
      </c>
      <c r="J9608" s="21">
        <v>2.06</v>
      </c>
      <c r="K9608" s="21" t="s">
        <v>20</v>
      </c>
      <c r="L9608">
        <f t="shared" si="175"/>
        <v>3</v>
      </c>
      <c r="M9608">
        <f>MATCH(H:H,价格表!$B$4:$B$35,0)</f>
        <v>25</v>
      </c>
      <c r="N9608" s="27">
        <f>IF(J9608&lt;=0.3,INDEX(价格表!$B$4:$I$31,M9608,2),IF(AND(J9608&gt;0.3,J9608&lt;=1),INDEX(价格表!$B$4:$I$31,M9608,3),IF(AND(J9608&gt;1,J9608&lt;=2.2),INDEX(价格表!$B$4:$I$31,M9608,4),IF(AND(J9608&gt;2.2,J9608&lt;=3.3),INDEX(价格表!$B$4:$I$31,M9608,5),IF(AND(J9608&gt;3.3,J9608&lt;=4),INDEX(价格表!$B$4:$I$31,M9608,6),IF(AND(J9608&gt;4,J9608&lt;=5.5),INDEX(价格表!$B$4:$I$31,M9608,7),IF(J9608&gt;5.5,2.6+INDEX(价格表!$B$4:$I$31,M9608,8)*L9608)))))))</f>
        <v>2.15</v>
      </c>
    </row>
    <row r="9609" spans="1:14">
      <c r="A9609" s="20">
        <v>4311253071793</v>
      </c>
      <c r="B9609" s="18" t="s">
        <v>16</v>
      </c>
      <c r="C9609" s="21">
        <v>20201224</v>
      </c>
      <c r="D9609" s="21">
        <v>610538201209</v>
      </c>
      <c r="E9609" s="21" t="s">
        <v>16</v>
      </c>
      <c r="F9609" s="21">
        <v>20210103</v>
      </c>
      <c r="G9609" s="21" t="s">
        <v>17</v>
      </c>
      <c r="H9609" s="21" t="s">
        <v>50</v>
      </c>
      <c r="I9609" s="21" t="s">
        <v>62</v>
      </c>
      <c r="J9609" s="21">
        <v>5.07</v>
      </c>
      <c r="K9609" s="21" t="s">
        <v>20</v>
      </c>
      <c r="L9609">
        <f t="shared" si="175"/>
        <v>6</v>
      </c>
      <c r="M9609">
        <f>MATCH(H:H,价格表!$B$4:$B$35,0)</f>
        <v>4</v>
      </c>
      <c r="N9609" s="27">
        <f>IF(J9609&lt;=0.3,INDEX(价格表!$B$4:$I$31,M9609,2),IF(AND(J9609&gt;0.3,J9609&lt;=1),INDEX(价格表!$B$4:$I$31,M9609,3),IF(AND(J9609&gt;1,J9609&lt;=2.2),INDEX(价格表!$B$4:$I$31,M9609,4),IF(AND(J9609&gt;2.2,J9609&lt;=3.3),INDEX(价格表!$B$4:$I$31,M9609,5),IF(AND(J9609&gt;3.3,J9609&lt;=4),INDEX(价格表!$B$4:$I$31,M9609,6),IF(AND(J9609&gt;4,J9609&lt;=5.5),INDEX(价格表!$B$4:$I$31,M9609,7),IF(J9609&gt;5.5,2.6+INDEX(价格表!$B$4:$I$31,M9609,8)*L9609)))))))</f>
        <v>3.8</v>
      </c>
    </row>
    <row r="9610" spans="1:14">
      <c r="A9610" s="20">
        <v>4311263947189</v>
      </c>
      <c r="B9610" s="18" t="s">
        <v>16</v>
      </c>
      <c r="C9610" s="21">
        <v>20201224</v>
      </c>
      <c r="D9610" s="21">
        <v>610538201209</v>
      </c>
      <c r="E9610" s="21" t="s">
        <v>16</v>
      </c>
      <c r="F9610" s="21">
        <v>20210103</v>
      </c>
      <c r="G9610" s="21" t="s">
        <v>17</v>
      </c>
      <c r="H9610" s="21" t="s">
        <v>73</v>
      </c>
      <c r="I9610" s="21" t="s">
        <v>80</v>
      </c>
      <c r="J9610" s="21">
        <v>5.06</v>
      </c>
      <c r="K9610" s="21" t="s">
        <v>20</v>
      </c>
      <c r="L9610">
        <f t="shared" si="175"/>
        <v>6</v>
      </c>
      <c r="M9610">
        <f>MATCH(H:H,价格表!$B$4:$B$35,0)</f>
        <v>7</v>
      </c>
      <c r="N9610" s="27">
        <f>IF(J9610&lt;=0.3,INDEX(价格表!$B$4:$I$31,M9610,2),IF(AND(J9610&gt;0.3,J9610&lt;=1),INDEX(价格表!$B$4:$I$31,M9610,3),IF(AND(J9610&gt;1,J9610&lt;=2.2),INDEX(价格表!$B$4:$I$31,M9610,4),IF(AND(J9610&gt;2.2,J9610&lt;=3.3),INDEX(价格表!$B$4:$I$31,M9610,5),IF(AND(J9610&gt;3.3,J9610&lt;=4),INDEX(价格表!$B$4:$I$31,M9610,6),IF(AND(J9610&gt;4,J9610&lt;=5.5),INDEX(价格表!$B$4:$I$31,M9610,7),IF(J9610&gt;5.5,2.6+INDEX(价格表!$B$4:$I$31,M9610,8)*L9610)))))))</f>
        <v>3.8</v>
      </c>
    </row>
    <row r="9611" spans="1:14">
      <c r="A9611" s="20">
        <v>4311270839554</v>
      </c>
      <c r="B9611" s="18" t="s">
        <v>16</v>
      </c>
      <c r="C9611" s="21">
        <v>20201224</v>
      </c>
      <c r="D9611" s="21">
        <v>610538201209</v>
      </c>
      <c r="E9611" s="21" t="s">
        <v>16</v>
      </c>
      <c r="F9611" s="21">
        <v>20210103</v>
      </c>
      <c r="G9611" s="21" t="s">
        <v>17</v>
      </c>
      <c r="H9611" s="21" t="s">
        <v>18</v>
      </c>
      <c r="I9611" s="21" t="s">
        <v>53</v>
      </c>
      <c r="J9611" s="21">
        <v>3.73</v>
      </c>
      <c r="K9611" s="21" t="s">
        <v>20</v>
      </c>
      <c r="L9611">
        <f t="shared" si="175"/>
        <v>4</v>
      </c>
      <c r="M9611">
        <f>MATCH(H:H,价格表!$B$4:$B$35,0)</f>
        <v>1</v>
      </c>
      <c r="N9611" s="27">
        <f>IF(J9611&lt;=0.3,INDEX(价格表!$B$4:$I$31,M9611,2),IF(AND(J9611&gt;0.3,J9611&lt;=1),INDEX(价格表!$B$4:$I$31,M9611,3),IF(AND(J9611&gt;1,J9611&lt;=2.2),INDEX(价格表!$B$4:$I$31,M9611,4),IF(AND(J9611&gt;2.2,J9611&lt;=3.3),INDEX(价格表!$B$4:$I$31,M9611,5),IF(AND(J9611&gt;3.3,J9611&lt;=4),INDEX(价格表!$B$4:$I$31,M9611,6),IF(AND(J9611&gt;4,J9611&lt;=5.5),INDEX(价格表!$B$4:$I$31,M9611,7),IF(J9611&gt;5.5,2.6+INDEX(价格表!$B$4:$I$31,M9611,8)*L9611)))))))</f>
        <v>3.7</v>
      </c>
    </row>
    <row r="9612" spans="1:14">
      <c r="A9612" s="20">
        <v>4311270907994</v>
      </c>
      <c r="B9612" s="18" t="s">
        <v>16</v>
      </c>
      <c r="C9612" s="21">
        <v>20201224</v>
      </c>
      <c r="D9612" s="21">
        <v>610538201209</v>
      </c>
      <c r="E9612" s="21" t="s">
        <v>16</v>
      </c>
      <c r="F9612" s="21">
        <v>20210103</v>
      </c>
      <c r="G9612" s="21" t="s">
        <v>17</v>
      </c>
      <c r="H9612" s="21" t="s">
        <v>302</v>
      </c>
      <c r="I9612" s="21" t="s">
        <v>303</v>
      </c>
      <c r="J9612" s="21">
        <v>4.52</v>
      </c>
      <c r="K9612" s="21" t="s">
        <v>20</v>
      </c>
      <c r="L9612">
        <f t="shared" si="175"/>
        <v>5</v>
      </c>
      <c r="M9612">
        <f>MATCH(H:H,价格表!$B$4:$B$35,0)</f>
        <v>6</v>
      </c>
      <c r="N9612" s="27">
        <f>IF(J9612&lt;=0.3,INDEX(价格表!$B$4:$I$31,M9612,2),IF(AND(J9612&gt;0.3,J9612&lt;=1),INDEX(价格表!$B$4:$I$31,M9612,3),IF(AND(J9612&gt;1,J9612&lt;=2.2),INDEX(价格表!$B$4:$I$31,M9612,4),IF(AND(J9612&gt;2.2,J9612&lt;=3.3),INDEX(价格表!$B$4:$I$31,M9612,5),IF(AND(J9612&gt;3.3,J9612&lt;=4),INDEX(价格表!$B$4:$I$31,M9612,6),IF(AND(J9612&gt;4,J9612&lt;=5.5),INDEX(价格表!$B$4:$I$31,M9612,7),IF(J9612&gt;5.5,2.6+INDEX(价格表!$B$4:$I$31,M9612,8)*L9612)))))))</f>
        <v>5.9</v>
      </c>
    </row>
    <row r="9613" spans="1:14">
      <c r="A9613" s="20">
        <v>4311270907995</v>
      </c>
      <c r="B9613" s="18" t="s">
        <v>16</v>
      </c>
      <c r="C9613" s="21">
        <v>20201224</v>
      </c>
      <c r="D9613" s="21">
        <v>610538201209</v>
      </c>
      <c r="E9613" s="21" t="s">
        <v>16</v>
      </c>
      <c r="F9613" s="21">
        <v>20210103</v>
      </c>
      <c r="G9613" s="21" t="s">
        <v>17</v>
      </c>
      <c r="H9613" s="21" t="s">
        <v>45</v>
      </c>
      <c r="I9613" s="21" t="s">
        <v>143</v>
      </c>
      <c r="J9613" s="21">
        <v>3.62</v>
      </c>
      <c r="K9613" s="21" t="s">
        <v>20</v>
      </c>
      <c r="L9613">
        <f t="shared" si="175"/>
        <v>4</v>
      </c>
      <c r="M9613">
        <f>MATCH(H:H,价格表!$B$4:$B$35,0)</f>
        <v>9</v>
      </c>
      <c r="N9613" s="27">
        <f>IF(J9613&lt;=0.3,INDEX(价格表!$B$4:$I$31,M9613,2),IF(AND(J9613&gt;0.3,J9613&lt;=1),INDEX(价格表!$B$4:$I$31,M9613,3),IF(AND(J9613&gt;1,J9613&lt;=2.2),INDEX(价格表!$B$4:$I$31,M9613,4),IF(AND(J9613&gt;2.2,J9613&lt;=3.3),INDEX(价格表!$B$4:$I$31,M9613,5),IF(AND(J9613&gt;3.3,J9613&lt;=4),INDEX(价格表!$B$4:$I$31,M9613,6),IF(AND(J9613&gt;4,J9613&lt;=5.5),INDEX(价格表!$B$4:$I$31,M9613,7),IF(J9613&gt;5.5,2.6+INDEX(价格表!$B$4:$I$31,M9613,8)*L9613)))))))</f>
        <v>3.7</v>
      </c>
    </row>
    <row r="9614" spans="1:14">
      <c r="A9614" s="20">
        <v>4606262892074</v>
      </c>
      <c r="B9614" s="18" t="s">
        <v>16</v>
      </c>
      <c r="C9614" s="21">
        <v>20201224</v>
      </c>
      <c r="D9614" s="21">
        <v>610538201209</v>
      </c>
      <c r="E9614" s="21" t="s">
        <v>16</v>
      </c>
      <c r="F9614" s="21">
        <v>20210103</v>
      </c>
      <c r="G9614" s="21" t="s">
        <v>17</v>
      </c>
      <c r="H9614" s="21" t="s">
        <v>296</v>
      </c>
      <c r="I9614" s="21" t="s">
        <v>297</v>
      </c>
      <c r="J9614" s="21">
        <v>5.42</v>
      </c>
      <c r="K9614" s="21" t="s">
        <v>20</v>
      </c>
      <c r="L9614">
        <f t="shared" si="175"/>
        <v>6</v>
      </c>
      <c r="M9614">
        <f>MATCH(H:H,价格表!$B$4:$B$35,0)</f>
        <v>8</v>
      </c>
      <c r="N9614" s="27">
        <f>IF(J9614&lt;=0.3,INDEX(价格表!$B$4:$I$31,M9614,2),IF(AND(J9614&gt;0.3,J9614&lt;=1),INDEX(价格表!$B$4:$I$31,M9614,3),IF(AND(J9614&gt;1,J9614&lt;=2.2),INDEX(价格表!$B$4:$I$31,M9614,4),IF(AND(J9614&gt;2.2,J9614&lt;=3.3),INDEX(价格表!$B$4:$I$31,M9614,5),IF(AND(J9614&gt;3.3,J9614&lt;=4),INDEX(价格表!$B$4:$I$31,M9614,6),IF(AND(J9614&gt;4,J9614&lt;=5.5),INDEX(价格表!$B$4:$I$31,M9614,7),IF(J9614&gt;5.5,2.6+INDEX(价格表!$B$4:$I$31,M9614,8)*L9614)))))))</f>
        <v>4.6</v>
      </c>
    </row>
    <row r="9615" spans="1:14">
      <c r="A9615" s="20">
        <v>4606262892143</v>
      </c>
      <c r="B9615" s="18" t="s">
        <v>16</v>
      </c>
      <c r="C9615" s="21">
        <v>20201224</v>
      </c>
      <c r="D9615" s="21">
        <v>610538201209</v>
      </c>
      <c r="E9615" s="21" t="s">
        <v>16</v>
      </c>
      <c r="F9615" s="21">
        <v>20210103</v>
      </c>
      <c r="G9615" s="21" t="s">
        <v>17</v>
      </c>
      <c r="H9615" s="21" t="s">
        <v>294</v>
      </c>
      <c r="I9615" s="21" t="s">
        <v>295</v>
      </c>
      <c r="J9615" s="21">
        <v>3.66</v>
      </c>
      <c r="K9615" s="21" t="s">
        <v>20</v>
      </c>
      <c r="L9615">
        <f t="shared" si="175"/>
        <v>4</v>
      </c>
      <c r="M9615">
        <f>MATCH(H:H,价格表!$B$4:$B$35,0)</f>
        <v>18</v>
      </c>
      <c r="N9615" s="27">
        <f>IF(J9615&lt;=0.3,INDEX(价格表!$B$4:$I$31,M9615,2),IF(AND(J9615&gt;0.3,J9615&lt;=1),INDEX(价格表!$B$4:$I$31,M9615,3),IF(AND(J9615&gt;1,J9615&lt;=2.2),INDEX(价格表!$B$4:$I$31,M9615,4),IF(AND(J9615&gt;2.2,J9615&lt;=3.3),INDEX(价格表!$B$4:$I$31,M9615,5),IF(AND(J9615&gt;3.3,J9615&lt;=4),INDEX(价格表!$B$4:$I$31,M9615,6),IF(AND(J9615&gt;4,J9615&lt;=5.5),INDEX(价格表!$B$4:$I$31,M9615,7),IF(J9615&gt;5.5,2.6+INDEX(价格表!$B$4:$I$31,M9615,8)*L9615)))))))</f>
        <v>5.3</v>
      </c>
    </row>
    <row r="9616" spans="1:14">
      <c r="A9616" s="20">
        <v>4606326726210</v>
      </c>
      <c r="B9616" s="18" t="s">
        <v>16</v>
      </c>
      <c r="C9616" s="21">
        <v>20201224</v>
      </c>
      <c r="D9616" s="21">
        <v>610538201209</v>
      </c>
      <c r="E9616" s="21" t="s">
        <v>16</v>
      </c>
      <c r="F9616" s="21">
        <v>20210103</v>
      </c>
      <c r="G9616" s="21" t="s">
        <v>17</v>
      </c>
      <c r="H9616" s="21" t="s">
        <v>27</v>
      </c>
      <c r="I9616" s="21" t="s">
        <v>134</v>
      </c>
      <c r="J9616" s="21">
        <v>4.96</v>
      </c>
      <c r="K9616" s="21" t="s">
        <v>20</v>
      </c>
      <c r="L9616">
        <f t="shared" si="175"/>
        <v>5</v>
      </c>
      <c r="M9616">
        <f>MATCH(H:H,价格表!$B$4:$B$35,0)</f>
        <v>3</v>
      </c>
      <c r="N9616" s="27">
        <f>IF(J9616&lt;=0.3,INDEX(价格表!$B$4:$I$31,M9616,2),IF(AND(J9616&gt;0.3,J9616&lt;=1),INDEX(价格表!$B$4:$I$31,M9616,3),IF(AND(J9616&gt;1,J9616&lt;=2.2),INDEX(价格表!$B$4:$I$31,M9616,4),IF(AND(J9616&gt;2.2,J9616&lt;=3.3),INDEX(价格表!$B$4:$I$31,M9616,5),IF(AND(J9616&gt;3.3,J9616&lt;=4),INDEX(价格表!$B$4:$I$31,M9616,6),IF(AND(J9616&gt;4,J9616&lt;=5.5),INDEX(价格表!$B$4:$I$31,M9616,7),IF(J9616&gt;5.5,2.6+INDEX(价格表!$B$4:$I$31,M9616,8)*L9616)))))))</f>
        <v>3.8</v>
      </c>
    </row>
    <row r="9617" spans="1:14">
      <c r="A9617" s="20">
        <v>4606326743276</v>
      </c>
      <c r="B9617" s="18" t="s">
        <v>16</v>
      </c>
      <c r="C9617" s="21">
        <v>20201224</v>
      </c>
      <c r="D9617" s="21">
        <v>610538201209</v>
      </c>
      <c r="E9617" s="21" t="s">
        <v>16</v>
      </c>
      <c r="F9617" s="21">
        <v>20210103</v>
      </c>
      <c r="G9617" s="21" t="s">
        <v>17</v>
      </c>
      <c r="H9617" s="21" t="s">
        <v>33</v>
      </c>
      <c r="I9617" s="21" t="s">
        <v>34</v>
      </c>
      <c r="J9617" s="21">
        <v>3.42</v>
      </c>
      <c r="K9617" s="21" t="s">
        <v>20</v>
      </c>
      <c r="L9617">
        <f t="shared" si="175"/>
        <v>4</v>
      </c>
      <c r="M9617">
        <f>MATCH(H:H,价格表!$B$4:$B$35,0)</f>
        <v>13</v>
      </c>
      <c r="N9617" s="27">
        <f>IF(J9617&lt;=0.3,INDEX(价格表!$B$4:$I$31,M9617,2),IF(AND(J9617&gt;0.3,J9617&lt;=1),INDEX(价格表!$B$4:$I$31,M9617,3),IF(AND(J9617&gt;1,J9617&lt;=2.2),INDEX(价格表!$B$4:$I$31,M9617,4),IF(AND(J9617&gt;2.2,J9617&lt;=3.3),INDEX(价格表!$B$4:$I$31,M9617,5),IF(AND(J9617&gt;3.3,J9617&lt;=4),INDEX(价格表!$B$4:$I$31,M9617,6),IF(AND(J9617&gt;4,J9617&lt;=5.5),INDEX(价格表!$B$4:$I$31,M9617,7),IF(J9617&gt;5.5,2.6+INDEX(价格表!$B$4:$I$31,M9617,8)*L9617)))))))</f>
        <v>3.7</v>
      </c>
    </row>
    <row r="9618" spans="1:14">
      <c r="A9618" s="20">
        <v>4311253079010</v>
      </c>
      <c r="B9618" s="18" t="s">
        <v>16</v>
      </c>
      <c r="C9618" s="21">
        <v>20201224</v>
      </c>
      <c r="D9618" s="21">
        <v>610538201209</v>
      </c>
      <c r="E9618" s="21" t="s">
        <v>16</v>
      </c>
      <c r="F9618" s="21">
        <v>20210103</v>
      </c>
      <c r="G9618" s="21" t="s">
        <v>17</v>
      </c>
      <c r="H9618" s="21" t="s">
        <v>298</v>
      </c>
      <c r="I9618" s="21" t="s">
        <v>299</v>
      </c>
      <c r="J9618" s="21">
        <v>1.48</v>
      </c>
      <c r="K9618" s="21" t="s">
        <v>20</v>
      </c>
      <c r="L9618">
        <f t="shared" si="175"/>
        <v>2</v>
      </c>
      <c r="M9618">
        <f>MATCH(H:H,价格表!$B$4:$B$35,0)</f>
        <v>29</v>
      </c>
      <c r="N9618" s="27">
        <f>L9618*5+3</f>
        <v>13</v>
      </c>
    </row>
    <row r="9619" spans="1:14">
      <c r="A9619" s="20">
        <v>4311253079013</v>
      </c>
      <c r="B9619" s="18" t="s">
        <v>16</v>
      </c>
      <c r="C9619" s="21">
        <v>20201224</v>
      </c>
      <c r="D9619" s="21">
        <v>610538201209</v>
      </c>
      <c r="E9619" s="21" t="s">
        <v>16</v>
      </c>
      <c r="F9619" s="21">
        <v>20210103</v>
      </c>
      <c r="G9619" s="21" t="s">
        <v>17</v>
      </c>
      <c r="H9619" s="21" t="s">
        <v>298</v>
      </c>
      <c r="I9619" s="21" t="s">
        <v>321</v>
      </c>
      <c r="J9619" s="21">
        <v>1.52</v>
      </c>
      <c r="K9619" s="21" t="s">
        <v>20</v>
      </c>
      <c r="L9619">
        <f t="shared" si="175"/>
        <v>2</v>
      </c>
      <c r="M9619">
        <f>MATCH(H:H,价格表!$B$4:$B$35,0)</f>
        <v>29</v>
      </c>
      <c r="N9619" s="27">
        <f>L9619*8+3</f>
        <v>19</v>
      </c>
    </row>
    <row r="9620" spans="1:14">
      <c r="A9620" s="20">
        <v>4311253406948</v>
      </c>
      <c r="B9620" s="18" t="s">
        <v>16</v>
      </c>
      <c r="C9620" s="21">
        <v>20201224</v>
      </c>
      <c r="D9620" s="21">
        <v>610538201209</v>
      </c>
      <c r="E9620" s="21" t="s">
        <v>16</v>
      </c>
      <c r="F9620" s="21">
        <v>20210103</v>
      </c>
      <c r="G9620" s="21" t="s">
        <v>17</v>
      </c>
      <c r="H9620" s="21" t="s">
        <v>302</v>
      </c>
      <c r="I9620" s="21" t="s">
        <v>303</v>
      </c>
      <c r="J9620" s="21">
        <v>1.68</v>
      </c>
      <c r="K9620" s="21" t="s">
        <v>20</v>
      </c>
      <c r="L9620">
        <f t="shared" si="175"/>
        <v>2</v>
      </c>
      <c r="M9620">
        <f>MATCH(H:H,价格表!$B$4:$B$35,0)</f>
        <v>6</v>
      </c>
      <c r="N9620" s="27">
        <f>IF(J9620&lt;=0.3,INDEX(价格表!$B$4:$I$31,M9620,2),IF(AND(J9620&gt;0.3,J9620&lt;=1),INDEX(价格表!$B$4:$I$31,M9620,3),IF(AND(J9620&gt;1,J9620&lt;=2.2),INDEX(价格表!$B$4:$I$31,M9620,4),IF(AND(J9620&gt;2.2,J9620&lt;=3.3),INDEX(价格表!$B$4:$I$31,M9620,5),IF(AND(J9620&gt;3.3,J9620&lt;=4),INDEX(价格表!$B$4:$I$31,M9620,6),IF(AND(J9620&gt;4,J9620&lt;=5.5),INDEX(价格表!$B$4:$I$31,M9620,7),IF(J9620&gt;5.5,2.6+INDEX(价格表!$B$4:$I$31,M9620,8)*L9620)))))))</f>
        <v>2.95</v>
      </c>
    </row>
    <row r="9621" spans="1:14">
      <c r="A9621" s="20">
        <v>4311267164140</v>
      </c>
      <c r="B9621" s="18" t="s">
        <v>16</v>
      </c>
      <c r="C9621" s="21">
        <v>20201224</v>
      </c>
      <c r="D9621" s="21">
        <v>610538201209</v>
      </c>
      <c r="E9621" s="21" t="s">
        <v>16</v>
      </c>
      <c r="F9621" s="21">
        <v>20210103</v>
      </c>
      <c r="G9621" s="21" t="s">
        <v>17</v>
      </c>
      <c r="H9621" s="21" t="s">
        <v>294</v>
      </c>
      <c r="I9621" s="21" t="s">
        <v>295</v>
      </c>
      <c r="J9621" s="21">
        <v>2.78</v>
      </c>
      <c r="K9621" s="21" t="s">
        <v>20</v>
      </c>
      <c r="L9621">
        <f t="shared" si="175"/>
        <v>3</v>
      </c>
      <c r="M9621">
        <f>MATCH(H:H,价格表!$B$4:$B$35,0)</f>
        <v>18</v>
      </c>
      <c r="N9621" s="27">
        <f>IF(J9621&lt;=0.3,INDEX(价格表!$B$4:$I$31,M9621,2),IF(AND(J9621&gt;0.3,J9621&lt;=1),INDEX(价格表!$B$4:$I$31,M9621,3),IF(AND(J9621&gt;1,J9621&lt;=2.2),INDEX(价格表!$B$4:$I$31,M9621,4),IF(AND(J9621&gt;2.2,J9621&lt;=3.3),INDEX(价格表!$B$4:$I$31,M9621,5),IF(AND(J9621&gt;3.3,J9621&lt;=4),INDEX(价格表!$B$4:$I$31,M9621,6),IF(AND(J9621&gt;4,J9621&lt;=5.5),INDEX(价格表!$B$4:$I$31,M9621,7),IF(J9621&gt;5.5,2.6+INDEX(价格表!$B$4:$I$31,M9621,8)*L9621)))))))</f>
        <v>3.6</v>
      </c>
    </row>
    <row r="9622" spans="1:14">
      <c r="A9622" s="20">
        <v>4311267164166</v>
      </c>
      <c r="B9622" s="18" t="s">
        <v>16</v>
      </c>
      <c r="C9622" s="21">
        <v>20201224</v>
      </c>
      <c r="D9622" s="21">
        <v>610538201209</v>
      </c>
      <c r="E9622" s="21" t="s">
        <v>16</v>
      </c>
      <c r="F9622" s="21">
        <v>20210103</v>
      </c>
      <c r="G9622" s="21" t="s">
        <v>17</v>
      </c>
      <c r="H9622" s="21" t="s">
        <v>302</v>
      </c>
      <c r="I9622" s="21" t="s">
        <v>303</v>
      </c>
      <c r="J9622" s="21">
        <v>1.5</v>
      </c>
      <c r="K9622" s="21" t="s">
        <v>20</v>
      </c>
      <c r="L9622">
        <f t="shared" si="175"/>
        <v>2</v>
      </c>
      <c r="M9622">
        <f>MATCH(H:H,价格表!$B$4:$B$35,0)</f>
        <v>6</v>
      </c>
      <c r="N9622" s="27">
        <f>IF(J9622&lt;=0.3,INDEX(价格表!$B$4:$I$31,M9622,2),IF(AND(J9622&gt;0.3,J9622&lt;=1),INDEX(价格表!$B$4:$I$31,M9622,3),IF(AND(J9622&gt;1,J9622&lt;=2.2),INDEX(价格表!$B$4:$I$31,M9622,4),IF(AND(J9622&gt;2.2,J9622&lt;=3.3),INDEX(价格表!$B$4:$I$31,M9622,5),IF(AND(J9622&gt;3.3,J9622&lt;=4),INDEX(价格表!$B$4:$I$31,M9622,6),IF(AND(J9622&gt;4,J9622&lt;=5.5),INDEX(价格表!$B$4:$I$31,M9622,7),IF(J9622&gt;5.5,2.6+INDEX(价格表!$B$4:$I$31,M9622,8)*L9622)))))))</f>
        <v>2.95</v>
      </c>
    </row>
    <row r="9623" spans="1:14">
      <c r="A9623" s="20">
        <v>4311267178617</v>
      </c>
      <c r="B9623" s="18" t="s">
        <v>16</v>
      </c>
      <c r="C9623" s="21">
        <v>20201224</v>
      </c>
      <c r="D9623" s="21">
        <v>610538201209</v>
      </c>
      <c r="E9623" s="21" t="s">
        <v>16</v>
      </c>
      <c r="F9623" s="21">
        <v>20210103</v>
      </c>
      <c r="G9623" s="21" t="s">
        <v>17</v>
      </c>
      <c r="H9623" s="21" t="s">
        <v>305</v>
      </c>
      <c r="I9623" s="21" t="s">
        <v>323</v>
      </c>
      <c r="J9623" s="21">
        <v>2.38</v>
      </c>
      <c r="K9623" s="21" t="s">
        <v>20</v>
      </c>
      <c r="L9623">
        <f t="shared" si="175"/>
        <v>3</v>
      </c>
      <c r="M9623">
        <f>MATCH(H:H,价格表!$B$4:$B$35,0)</f>
        <v>26</v>
      </c>
      <c r="N9623" s="27">
        <f>IF(J9623&lt;=0.3,INDEX(价格表!$B$4:$I$31,M9623,2),IF(AND(J9623&gt;0.3,J9623&lt;=1),INDEX(价格表!$B$4:$I$31,M9623,3),IF(AND(J9623&gt;1,J9623&lt;=2.2),INDEX(价格表!$B$4:$I$31,M9623,4),IF(AND(J9623&gt;2.2,J9623&lt;=3.3),INDEX(价格表!$B$4:$I$31,M9623,5),IF(AND(J9623&gt;3.3,J9623&lt;=4),INDEX(价格表!$B$4:$I$31,M9623,6),IF(AND(J9623&gt;4,J9623&lt;=5.5),INDEX(价格表!$B$4:$I$31,M9623,7),IF(J9623&gt;5.5,2.6+INDEX(价格表!$B$4:$I$31,M9623,8)*L9623)))))))</f>
        <v>2.5</v>
      </c>
    </row>
    <row r="9624" spans="1:14">
      <c r="A9624" s="20">
        <v>4311267178646</v>
      </c>
      <c r="B9624" s="18" t="s">
        <v>16</v>
      </c>
      <c r="C9624" s="21">
        <v>20201224</v>
      </c>
      <c r="D9624" s="21">
        <v>610538201209</v>
      </c>
      <c r="E9624" s="21" t="s">
        <v>16</v>
      </c>
      <c r="F9624" s="21">
        <v>20210103</v>
      </c>
      <c r="G9624" s="21" t="s">
        <v>17</v>
      </c>
      <c r="H9624" s="21" t="s">
        <v>294</v>
      </c>
      <c r="I9624" s="21" t="s">
        <v>295</v>
      </c>
      <c r="J9624" s="21">
        <v>1.96</v>
      </c>
      <c r="K9624" s="21" t="s">
        <v>20</v>
      </c>
      <c r="L9624">
        <f t="shared" si="175"/>
        <v>2</v>
      </c>
      <c r="M9624">
        <f>MATCH(H:H,价格表!$B$4:$B$35,0)</f>
        <v>18</v>
      </c>
      <c r="N9624" s="27">
        <f>IF(J9624&lt;=0.3,INDEX(价格表!$B$4:$I$31,M9624,2),IF(AND(J9624&gt;0.3,J9624&lt;=1),INDEX(价格表!$B$4:$I$31,M9624,3),IF(AND(J9624&gt;1,J9624&lt;=2.2),INDEX(价格表!$B$4:$I$31,M9624,4),IF(AND(J9624&gt;2.2,J9624&lt;=3.3),INDEX(价格表!$B$4:$I$31,M9624,5),IF(AND(J9624&gt;3.3,J9624&lt;=4),INDEX(价格表!$B$4:$I$31,M9624,6),IF(AND(J9624&gt;4,J9624&lt;=5.5),INDEX(价格表!$B$4:$I$31,M9624,7),IF(J9624&gt;5.5,2.6+INDEX(价格表!$B$4:$I$31,M9624,8)*L9624)))))))</f>
        <v>3.25</v>
      </c>
    </row>
    <row r="9625" spans="1:14">
      <c r="A9625" s="20">
        <v>4311267180915</v>
      </c>
      <c r="B9625" s="18" t="s">
        <v>16</v>
      </c>
      <c r="C9625" s="21">
        <v>20201224</v>
      </c>
      <c r="D9625" s="21">
        <v>610538201209</v>
      </c>
      <c r="E9625" s="21" t="s">
        <v>16</v>
      </c>
      <c r="F9625" s="21">
        <v>20210103</v>
      </c>
      <c r="G9625" s="21" t="s">
        <v>17</v>
      </c>
      <c r="H9625" s="21" t="s">
        <v>305</v>
      </c>
      <c r="I9625" s="21" t="s">
        <v>339</v>
      </c>
      <c r="J9625" s="21">
        <v>1.48</v>
      </c>
      <c r="K9625" s="21" t="s">
        <v>20</v>
      </c>
      <c r="L9625">
        <f t="shared" si="175"/>
        <v>2</v>
      </c>
      <c r="M9625">
        <f>MATCH(H:H,价格表!$B$4:$B$35,0)</f>
        <v>26</v>
      </c>
      <c r="N9625" s="27">
        <f>IF(J9625&lt;=0.3,INDEX(价格表!$B$4:$I$31,M9625,2),IF(AND(J9625&gt;0.3,J9625&lt;=1),INDEX(价格表!$B$4:$I$31,M9625,3),IF(AND(J9625&gt;1,J9625&lt;=2.2),INDEX(价格表!$B$4:$I$31,M9625,4),IF(AND(J9625&gt;2.2,J9625&lt;=3.3),INDEX(价格表!$B$4:$I$31,M9625,5),IF(AND(J9625&gt;3.3,J9625&lt;=4),INDEX(价格表!$B$4:$I$31,M9625,6),IF(AND(J9625&gt;4,J9625&lt;=5.5),INDEX(价格表!$B$4:$I$31,M9625,7),IF(J9625&gt;5.5,2.6+INDEX(价格表!$B$4:$I$31,M9625,8)*L9625)))))))</f>
        <v>2.15</v>
      </c>
    </row>
    <row r="9626" spans="1:14">
      <c r="A9626" s="20">
        <v>4311267207433</v>
      </c>
      <c r="B9626" s="18" t="s">
        <v>16</v>
      </c>
      <c r="C9626" s="21">
        <v>20201224</v>
      </c>
      <c r="D9626" s="21">
        <v>610538201209</v>
      </c>
      <c r="E9626" s="21" t="s">
        <v>16</v>
      </c>
      <c r="F9626" s="21">
        <v>20210103</v>
      </c>
      <c r="G9626" s="21" t="s">
        <v>17</v>
      </c>
      <c r="H9626" s="21" t="s">
        <v>296</v>
      </c>
      <c r="I9626" s="21" t="s">
        <v>297</v>
      </c>
      <c r="J9626" s="21">
        <v>1.53</v>
      </c>
      <c r="K9626" s="21" t="s">
        <v>20</v>
      </c>
      <c r="L9626">
        <f t="shared" si="175"/>
        <v>2</v>
      </c>
      <c r="M9626">
        <f>MATCH(H:H,价格表!$B$4:$B$35,0)</f>
        <v>8</v>
      </c>
      <c r="N9626" s="27">
        <f>IF(J9626&lt;=0.3,INDEX(价格表!$B$4:$I$31,M9626,2),IF(AND(J9626&gt;0.3,J9626&lt;=1),INDEX(价格表!$B$4:$I$31,M9626,3),IF(AND(J9626&gt;1,J9626&lt;=2.2),INDEX(价格表!$B$4:$I$31,M9626,4),IF(AND(J9626&gt;2.2,J9626&lt;=3.3),INDEX(价格表!$B$4:$I$31,M9626,5),IF(AND(J9626&gt;3.3,J9626&lt;=4),INDEX(价格表!$B$4:$I$31,M9626,6),IF(AND(J9626&gt;4,J9626&lt;=5.5),INDEX(价格表!$B$4:$I$31,M9626,7),IF(J9626&gt;5.5,2.6+INDEX(价格表!$B$4:$I$31,M9626,8)*L9626)))))))</f>
        <v>2.95</v>
      </c>
    </row>
    <row r="9627" spans="1:14">
      <c r="A9627" s="20">
        <v>4311267207435</v>
      </c>
      <c r="B9627" s="18" t="s">
        <v>16</v>
      </c>
      <c r="C9627" s="21">
        <v>20201224</v>
      </c>
      <c r="D9627" s="21">
        <v>610538201209</v>
      </c>
      <c r="E9627" s="21" t="s">
        <v>16</v>
      </c>
      <c r="F9627" s="21">
        <v>20210103</v>
      </c>
      <c r="G9627" s="21" t="s">
        <v>17</v>
      </c>
      <c r="H9627" s="21" t="s">
        <v>302</v>
      </c>
      <c r="I9627" s="21" t="s">
        <v>303</v>
      </c>
      <c r="J9627" s="21">
        <v>1.5</v>
      </c>
      <c r="K9627" s="21" t="s">
        <v>20</v>
      </c>
      <c r="L9627">
        <f t="shared" si="175"/>
        <v>2</v>
      </c>
      <c r="M9627">
        <f>MATCH(H:H,价格表!$B$4:$B$35,0)</f>
        <v>6</v>
      </c>
      <c r="N9627" s="27">
        <f>IF(J9627&lt;=0.3,INDEX(价格表!$B$4:$I$31,M9627,2),IF(AND(J9627&gt;0.3,J9627&lt;=1),INDEX(价格表!$B$4:$I$31,M9627,3),IF(AND(J9627&gt;1,J9627&lt;=2.2),INDEX(价格表!$B$4:$I$31,M9627,4),IF(AND(J9627&gt;2.2,J9627&lt;=3.3),INDEX(价格表!$B$4:$I$31,M9627,5),IF(AND(J9627&gt;3.3,J9627&lt;=4),INDEX(价格表!$B$4:$I$31,M9627,6),IF(AND(J9627&gt;4,J9627&lt;=5.5),INDEX(价格表!$B$4:$I$31,M9627,7),IF(J9627&gt;5.5,2.6+INDEX(价格表!$B$4:$I$31,M9627,8)*L9627)))))))</f>
        <v>2.95</v>
      </c>
    </row>
    <row r="9628" spans="1:14">
      <c r="A9628" s="20">
        <v>4311267207437</v>
      </c>
      <c r="B9628" s="18" t="s">
        <v>16</v>
      </c>
      <c r="C9628" s="21">
        <v>20201224</v>
      </c>
      <c r="D9628" s="21">
        <v>610538201209</v>
      </c>
      <c r="E9628" s="21" t="s">
        <v>16</v>
      </c>
      <c r="F9628" s="21">
        <v>20210103</v>
      </c>
      <c r="G9628" s="21" t="s">
        <v>17</v>
      </c>
      <c r="H9628" s="21" t="s">
        <v>294</v>
      </c>
      <c r="I9628" s="21" t="s">
        <v>295</v>
      </c>
      <c r="J9628" s="21">
        <v>2.56</v>
      </c>
      <c r="K9628" s="21" t="s">
        <v>20</v>
      </c>
      <c r="L9628">
        <f t="shared" si="175"/>
        <v>3</v>
      </c>
      <c r="M9628">
        <f>MATCH(H:H,价格表!$B$4:$B$35,0)</f>
        <v>18</v>
      </c>
      <c r="N9628" s="27">
        <f>IF(J9628&lt;=0.3,INDEX(价格表!$B$4:$I$31,M9628,2),IF(AND(J9628&gt;0.3,J9628&lt;=1),INDEX(价格表!$B$4:$I$31,M9628,3),IF(AND(J9628&gt;1,J9628&lt;=2.2),INDEX(价格表!$B$4:$I$31,M9628,4),IF(AND(J9628&gt;2.2,J9628&lt;=3.3),INDEX(价格表!$B$4:$I$31,M9628,5),IF(AND(J9628&gt;3.3,J9628&lt;=4),INDEX(价格表!$B$4:$I$31,M9628,6),IF(AND(J9628&gt;4,J9628&lt;=5.5),INDEX(价格表!$B$4:$I$31,M9628,7),IF(J9628&gt;5.5,2.6+INDEX(价格表!$B$4:$I$31,M9628,8)*L9628)))))))</f>
        <v>3.6</v>
      </c>
    </row>
    <row r="9629" spans="1:14">
      <c r="A9629" s="20">
        <v>4311267224087</v>
      </c>
      <c r="B9629" s="18" t="s">
        <v>16</v>
      </c>
      <c r="C9629" s="21">
        <v>20201224</v>
      </c>
      <c r="D9629" s="21">
        <v>610538201209</v>
      </c>
      <c r="E9629" s="21" t="s">
        <v>16</v>
      </c>
      <c r="F9629" s="21">
        <v>20210103</v>
      </c>
      <c r="G9629" s="21" t="s">
        <v>17</v>
      </c>
      <c r="H9629" s="21" t="s">
        <v>294</v>
      </c>
      <c r="I9629" s="21" t="s">
        <v>295</v>
      </c>
      <c r="J9629" s="21">
        <v>1.66</v>
      </c>
      <c r="K9629" s="21" t="s">
        <v>20</v>
      </c>
      <c r="L9629">
        <f t="shared" si="175"/>
        <v>2</v>
      </c>
      <c r="M9629">
        <f>MATCH(H:H,价格表!$B$4:$B$35,0)</f>
        <v>18</v>
      </c>
      <c r="N9629" s="27">
        <f>IF(J9629&lt;=0.3,INDEX(价格表!$B$4:$I$31,M9629,2),IF(AND(J9629&gt;0.3,J9629&lt;=1),INDEX(价格表!$B$4:$I$31,M9629,3),IF(AND(J9629&gt;1,J9629&lt;=2.2),INDEX(价格表!$B$4:$I$31,M9629,4),IF(AND(J9629&gt;2.2,J9629&lt;=3.3),INDEX(价格表!$B$4:$I$31,M9629,5),IF(AND(J9629&gt;3.3,J9629&lt;=4),INDEX(价格表!$B$4:$I$31,M9629,6),IF(AND(J9629&gt;4,J9629&lt;=5.5),INDEX(价格表!$B$4:$I$31,M9629,7),IF(J9629&gt;5.5,2.6+INDEX(价格表!$B$4:$I$31,M9629,8)*L9629)))))))</f>
        <v>3.25</v>
      </c>
    </row>
    <row r="9630" spans="1:14">
      <c r="A9630" s="20">
        <v>4311267224092</v>
      </c>
      <c r="B9630" s="18" t="s">
        <v>16</v>
      </c>
      <c r="C9630" s="21">
        <v>20201224</v>
      </c>
      <c r="D9630" s="21">
        <v>610538201209</v>
      </c>
      <c r="E9630" s="21" t="s">
        <v>16</v>
      </c>
      <c r="F9630" s="21">
        <v>20210103</v>
      </c>
      <c r="G9630" s="21" t="s">
        <v>17</v>
      </c>
      <c r="H9630" s="21" t="s">
        <v>305</v>
      </c>
      <c r="I9630" s="21" t="s">
        <v>318</v>
      </c>
      <c r="J9630" s="21">
        <v>1.5</v>
      </c>
      <c r="K9630" s="21" t="s">
        <v>20</v>
      </c>
      <c r="L9630">
        <f t="shared" si="175"/>
        <v>2</v>
      </c>
      <c r="M9630">
        <f>MATCH(H:H,价格表!$B$4:$B$35,0)</f>
        <v>26</v>
      </c>
      <c r="N9630" s="27">
        <f>IF(J9630&lt;=0.3,INDEX(价格表!$B$4:$I$31,M9630,2),IF(AND(J9630&gt;0.3,J9630&lt;=1),INDEX(价格表!$B$4:$I$31,M9630,3),IF(AND(J9630&gt;1,J9630&lt;=2.2),INDEX(价格表!$B$4:$I$31,M9630,4),IF(AND(J9630&gt;2.2,J9630&lt;=3.3),INDEX(价格表!$B$4:$I$31,M9630,5),IF(AND(J9630&gt;3.3,J9630&lt;=4),INDEX(价格表!$B$4:$I$31,M9630,6),IF(AND(J9630&gt;4,J9630&lt;=5.5),INDEX(价格表!$B$4:$I$31,M9630,7),IF(J9630&gt;5.5,2.6+INDEX(价格表!$B$4:$I$31,M9630,8)*L9630)))))))</f>
        <v>2.15</v>
      </c>
    </row>
    <row r="9631" spans="1:14">
      <c r="A9631" s="20">
        <v>4311267224093</v>
      </c>
      <c r="B9631" s="18" t="s">
        <v>16</v>
      </c>
      <c r="C9631" s="21">
        <v>20201224</v>
      </c>
      <c r="D9631" s="21">
        <v>610538201209</v>
      </c>
      <c r="E9631" s="21" t="s">
        <v>16</v>
      </c>
      <c r="F9631" s="21">
        <v>20210103</v>
      </c>
      <c r="G9631" s="21" t="s">
        <v>17</v>
      </c>
      <c r="H9631" s="21" t="s">
        <v>305</v>
      </c>
      <c r="I9631" s="21" t="s">
        <v>318</v>
      </c>
      <c r="J9631" s="21">
        <v>1.48</v>
      </c>
      <c r="K9631" s="21" t="s">
        <v>20</v>
      </c>
      <c r="L9631">
        <f t="shared" si="175"/>
        <v>2</v>
      </c>
      <c r="M9631">
        <f>MATCH(H:H,价格表!$B$4:$B$35,0)</f>
        <v>26</v>
      </c>
      <c r="N9631" s="27">
        <f>IF(J9631&lt;=0.3,INDEX(价格表!$B$4:$I$31,M9631,2),IF(AND(J9631&gt;0.3,J9631&lt;=1),INDEX(价格表!$B$4:$I$31,M9631,3),IF(AND(J9631&gt;1,J9631&lt;=2.2),INDEX(价格表!$B$4:$I$31,M9631,4),IF(AND(J9631&gt;2.2,J9631&lt;=3.3),INDEX(价格表!$B$4:$I$31,M9631,5),IF(AND(J9631&gt;3.3,J9631&lt;=4),INDEX(价格表!$B$4:$I$31,M9631,6),IF(AND(J9631&gt;4,J9631&lt;=5.5),INDEX(价格表!$B$4:$I$31,M9631,7),IF(J9631&gt;5.5,2.6+INDEX(价格表!$B$4:$I$31,M9631,8)*L9631)))))))</f>
        <v>2.15</v>
      </c>
    </row>
    <row r="9632" spans="1:14">
      <c r="A9632" s="20">
        <v>4311267238235</v>
      </c>
      <c r="B9632" s="18" t="s">
        <v>16</v>
      </c>
      <c r="C9632" s="21">
        <v>20201224</v>
      </c>
      <c r="D9632" s="21">
        <v>610538201209</v>
      </c>
      <c r="E9632" s="21" t="s">
        <v>16</v>
      </c>
      <c r="F9632" s="21">
        <v>20210103</v>
      </c>
      <c r="G9632" s="21" t="s">
        <v>17</v>
      </c>
      <c r="H9632" s="21" t="s">
        <v>302</v>
      </c>
      <c r="I9632" s="21" t="s">
        <v>303</v>
      </c>
      <c r="J9632" s="21">
        <v>1.48</v>
      </c>
      <c r="K9632" s="21" t="s">
        <v>20</v>
      </c>
      <c r="L9632">
        <f t="shared" si="175"/>
        <v>2</v>
      </c>
      <c r="M9632">
        <f>MATCH(H:H,价格表!$B$4:$B$35,0)</f>
        <v>6</v>
      </c>
      <c r="N9632" s="27">
        <f>IF(J9632&lt;=0.3,INDEX(价格表!$B$4:$I$31,M9632,2),IF(AND(J9632&gt;0.3,J9632&lt;=1),INDEX(价格表!$B$4:$I$31,M9632,3),IF(AND(J9632&gt;1,J9632&lt;=2.2),INDEX(价格表!$B$4:$I$31,M9632,4),IF(AND(J9632&gt;2.2,J9632&lt;=3.3),INDEX(价格表!$B$4:$I$31,M9632,5),IF(AND(J9632&gt;3.3,J9632&lt;=4),INDEX(价格表!$B$4:$I$31,M9632,6),IF(AND(J9632&gt;4,J9632&lt;=5.5),INDEX(价格表!$B$4:$I$31,M9632,7),IF(J9632&gt;5.5,2.6+INDEX(价格表!$B$4:$I$31,M9632,8)*L9632)))))))</f>
        <v>2.95</v>
      </c>
    </row>
    <row r="9633" spans="1:14">
      <c r="A9633" s="20">
        <v>4311267261575</v>
      </c>
      <c r="B9633" s="18" t="s">
        <v>16</v>
      </c>
      <c r="C9633" s="21">
        <v>20201224</v>
      </c>
      <c r="D9633" s="21">
        <v>610538201209</v>
      </c>
      <c r="E9633" s="21" t="s">
        <v>16</v>
      </c>
      <c r="F9633" s="21">
        <v>20210103</v>
      </c>
      <c r="G9633" s="21" t="s">
        <v>17</v>
      </c>
      <c r="H9633" s="21" t="s">
        <v>294</v>
      </c>
      <c r="I9633" s="21" t="s">
        <v>295</v>
      </c>
      <c r="J9633" s="21">
        <v>1.82</v>
      </c>
      <c r="K9633" s="21" t="s">
        <v>20</v>
      </c>
      <c r="L9633">
        <f t="shared" si="175"/>
        <v>2</v>
      </c>
      <c r="M9633">
        <f>MATCH(H:H,价格表!$B$4:$B$35,0)</f>
        <v>18</v>
      </c>
      <c r="N9633" s="27">
        <f>IF(J9633&lt;=0.3,INDEX(价格表!$B$4:$I$31,M9633,2),IF(AND(J9633&gt;0.3,J9633&lt;=1),INDEX(价格表!$B$4:$I$31,M9633,3),IF(AND(J9633&gt;1,J9633&lt;=2.2),INDEX(价格表!$B$4:$I$31,M9633,4),IF(AND(J9633&gt;2.2,J9633&lt;=3.3),INDEX(价格表!$B$4:$I$31,M9633,5),IF(AND(J9633&gt;3.3,J9633&lt;=4),INDEX(价格表!$B$4:$I$31,M9633,6),IF(AND(J9633&gt;4,J9633&lt;=5.5),INDEX(价格表!$B$4:$I$31,M9633,7),IF(J9633&gt;5.5,2.6+INDEX(价格表!$B$4:$I$31,M9633,8)*L9633)))))))</f>
        <v>3.25</v>
      </c>
    </row>
    <row r="9634" spans="1:14">
      <c r="A9634" s="20">
        <v>4311270491925</v>
      </c>
      <c r="B9634" s="18" t="s">
        <v>16</v>
      </c>
      <c r="C9634" s="21">
        <v>20201224</v>
      </c>
      <c r="D9634" s="21">
        <v>610538201209</v>
      </c>
      <c r="E9634" s="21" t="s">
        <v>16</v>
      </c>
      <c r="F9634" s="21">
        <v>20210103</v>
      </c>
      <c r="G9634" s="21" t="s">
        <v>17</v>
      </c>
      <c r="H9634" s="21" t="s">
        <v>294</v>
      </c>
      <c r="I9634" s="21" t="s">
        <v>295</v>
      </c>
      <c r="J9634" s="21">
        <v>1.1</v>
      </c>
      <c r="K9634" s="21" t="s">
        <v>20</v>
      </c>
      <c r="L9634">
        <f t="shared" si="175"/>
        <v>2</v>
      </c>
      <c r="M9634">
        <f>MATCH(H:H,价格表!$B$4:$B$35,0)</f>
        <v>18</v>
      </c>
      <c r="N9634" s="27">
        <f>IF(J9634&lt;=0.3,INDEX(价格表!$B$4:$I$31,M9634,2),IF(AND(J9634&gt;0.3,J9634&lt;=1),INDEX(价格表!$B$4:$I$31,M9634,3),IF(AND(J9634&gt;1,J9634&lt;=2.2),INDEX(价格表!$B$4:$I$31,M9634,4),IF(AND(J9634&gt;2.2,J9634&lt;=3.3),INDEX(价格表!$B$4:$I$31,M9634,5),IF(AND(J9634&gt;3.3,J9634&lt;=4),INDEX(价格表!$B$4:$I$31,M9634,6),IF(AND(J9634&gt;4,J9634&lt;=5.5),INDEX(价格表!$B$4:$I$31,M9634,7),IF(J9634&gt;5.5,2.6+INDEX(价格表!$B$4:$I$31,M9634,8)*L9634)))))))</f>
        <v>3.25</v>
      </c>
    </row>
    <row r="9635" spans="1:14">
      <c r="A9635" s="20">
        <v>4311277198773</v>
      </c>
      <c r="B9635" s="18" t="s">
        <v>16</v>
      </c>
      <c r="C9635" s="21">
        <v>20201224</v>
      </c>
      <c r="D9635" s="21">
        <v>610538201209</v>
      </c>
      <c r="E9635" s="21" t="s">
        <v>16</v>
      </c>
      <c r="F9635" s="21">
        <v>20210103</v>
      </c>
      <c r="G9635" s="21" t="s">
        <v>17</v>
      </c>
      <c r="H9635" s="21" t="s">
        <v>302</v>
      </c>
      <c r="I9635" s="21" t="s">
        <v>303</v>
      </c>
      <c r="J9635" s="21">
        <v>1.56</v>
      </c>
      <c r="K9635" s="21" t="s">
        <v>20</v>
      </c>
      <c r="L9635">
        <f t="shared" si="175"/>
        <v>2</v>
      </c>
      <c r="M9635">
        <f>MATCH(H:H,价格表!$B$4:$B$35,0)</f>
        <v>6</v>
      </c>
      <c r="N9635" s="27">
        <f>IF(J9635&lt;=0.3,INDEX(价格表!$B$4:$I$31,M9635,2),IF(AND(J9635&gt;0.3,J9635&lt;=1),INDEX(价格表!$B$4:$I$31,M9635,3),IF(AND(J9635&gt;1,J9635&lt;=2.2),INDEX(价格表!$B$4:$I$31,M9635,4),IF(AND(J9635&gt;2.2,J9635&lt;=3.3),INDEX(价格表!$B$4:$I$31,M9635,5),IF(AND(J9635&gt;3.3,J9635&lt;=4),INDEX(价格表!$B$4:$I$31,M9635,6),IF(AND(J9635&gt;4,J9635&lt;=5.5),INDEX(价格表!$B$4:$I$31,M9635,7),IF(J9635&gt;5.5,2.6+INDEX(价格表!$B$4:$I$31,M9635,8)*L9635)))))))</f>
        <v>2.95</v>
      </c>
    </row>
    <row r="9636" spans="1:14">
      <c r="A9636" s="20">
        <v>4311277198775</v>
      </c>
      <c r="B9636" s="18" t="s">
        <v>16</v>
      </c>
      <c r="C9636" s="21">
        <v>20201224</v>
      </c>
      <c r="D9636" s="21">
        <v>610538201209</v>
      </c>
      <c r="E9636" s="21" t="s">
        <v>16</v>
      </c>
      <c r="F9636" s="21">
        <v>20210103</v>
      </c>
      <c r="G9636" s="21" t="s">
        <v>17</v>
      </c>
      <c r="H9636" s="21" t="s">
        <v>302</v>
      </c>
      <c r="I9636" s="21" t="s">
        <v>303</v>
      </c>
      <c r="J9636" s="21">
        <v>1.54</v>
      </c>
      <c r="K9636" s="21" t="s">
        <v>20</v>
      </c>
      <c r="L9636">
        <f t="shared" si="175"/>
        <v>2</v>
      </c>
      <c r="M9636">
        <f>MATCH(H:H,价格表!$B$4:$B$35,0)</f>
        <v>6</v>
      </c>
      <c r="N9636" s="27">
        <f>IF(J9636&lt;=0.3,INDEX(价格表!$B$4:$I$31,M9636,2),IF(AND(J9636&gt;0.3,J9636&lt;=1),INDEX(价格表!$B$4:$I$31,M9636,3),IF(AND(J9636&gt;1,J9636&lt;=2.2),INDEX(价格表!$B$4:$I$31,M9636,4),IF(AND(J9636&gt;2.2,J9636&lt;=3.3),INDEX(价格表!$B$4:$I$31,M9636,5),IF(AND(J9636&gt;3.3,J9636&lt;=4),INDEX(价格表!$B$4:$I$31,M9636,6),IF(AND(J9636&gt;4,J9636&lt;=5.5),INDEX(价格表!$B$4:$I$31,M9636,7),IF(J9636&gt;5.5,2.6+INDEX(价格表!$B$4:$I$31,M9636,8)*L9636)))))))</f>
        <v>2.95</v>
      </c>
    </row>
    <row r="9637" spans="1:14">
      <c r="A9637" s="20">
        <v>4311277198776</v>
      </c>
      <c r="B9637" s="18" t="s">
        <v>16</v>
      </c>
      <c r="C9637" s="21">
        <v>20201224</v>
      </c>
      <c r="D9637" s="21">
        <v>610538201209</v>
      </c>
      <c r="E9637" s="21" t="s">
        <v>16</v>
      </c>
      <c r="F9637" s="21">
        <v>20210103</v>
      </c>
      <c r="G9637" s="21" t="s">
        <v>17</v>
      </c>
      <c r="H9637" s="21" t="s">
        <v>305</v>
      </c>
      <c r="I9637" s="21" t="s">
        <v>337</v>
      </c>
      <c r="J9637" s="21">
        <v>1.51</v>
      </c>
      <c r="K9637" s="21" t="s">
        <v>20</v>
      </c>
      <c r="L9637">
        <f t="shared" si="175"/>
        <v>2</v>
      </c>
      <c r="M9637">
        <f>MATCH(H:H,价格表!$B$4:$B$35,0)</f>
        <v>26</v>
      </c>
      <c r="N9637" s="27">
        <f>IF(J9637&lt;=0.3,INDEX(价格表!$B$4:$I$31,M9637,2),IF(AND(J9637&gt;0.3,J9637&lt;=1),INDEX(价格表!$B$4:$I$31,M9637,3),IF(AND(J9637&gt;1,J9637&lt;=2.2),INDEX(价格表!$B$4:$I$31,M9637,4),IF(AND(J9637&gt;2.2,J9637&lt;=3.3),INDEX(价格表!$B$4:$I$31,M9637,5),IF(AND(J9637&gt;3.3,J9637&lt;=4),INDEX(价格表!$B$4:$I$31,M9637,6),IF(AND(J9637&gt;4,J9637&lt;=5.5),INDEX(价格表!$B$4:$I$31,M9637,7),IF(J9637&gt;5.5,2.6+INDEX(价格表!$B$4:$I$31,M9637,8)*L9637)))))))</f>
        <v>2.15</v>
      </c>
    </row>
    <row r="9638" spans="1:14">
      <c r="A9638" s="20">
        <v>4606262888628</v>
      </c>
      <c r="B9638" s="18" t="s">
        <v>16</v>
      </c>
      <c r="C9638" s="21">
        <v>20201224</v>
      </c>
      <c r="D9638" s="21">
        <v>610538201209</v>
      </c>
      <c r="E9638" s="21" t="s">
        <v>16</v>
      </c>
      <c r="F9638" s="21">
        <v>20210103</v>
      </c>
      <c r="G9638" s="21" t="s">
        <v>17</v>
      </c>
      <c r="H9638" s="21" t="s">
        <v>302</v>
      </c>
      <c r="I9638" s="21" t="s">
        <v>303</v>
      </c>
      <c r="J9638" s="21">
        <v>2.22</v>
      </c>
      <c r="K9638" s="21" t="s">
        <v>20</v>
      </c>
      <c r="L9638">
        <f t="shared" si="175"/>
        <v>3</v>
      </c>
      <c r="M9638">
        <f>MATCH(H:H,价格表!$B$4:$B$35,0)</f>
        <v>6</v>
      </c>
      <c r="N9638" s="27">
        <f>IF(J9638&lt;=0.3,INDEX(价格表!$B$4:$I$31,M9638,2),IF(AND(J9638&gt;0.3,J9638&lt;=1),INDEX(价格表!$B$4:$I$31,M9638,3),IF(AND(J9638&gt;1,J9638&lt;=2.2),INDEX(价格表!$B$4:$I$31,M9638,4),IF(AND(J9638&gt;2.2,J9638&lt;=3.3),INDEX(价格表!$B$4:$I$31,M9638,5),IF(AND(J9638&gt;3.3,J9638&lt;=4),INDEX(价格表!$B$4:$I$31,M9638,6),IF(AND(J9638&gt;4,J9638&lt;=5.5),INDEX(价格表!$B$4:$I$31,M9638,7),IF(J9638&gt;5.5,2.6+INDEX(价格表!$B$4:$I$31,M9638,8)*L9638)))))))</f>
        <v>3.3</v>
      </c>
    </row>
    <row r="9639" spans="1:14">
      <c r="A9639" s="20">
        <v>4606262891754</v>
      </c>
      <c r="B9639" s="18" t="s">
        <v>16</v>
      </c>
      <c r="C9639" s="21">
        <v>20201224</v>
      </c>
      <c r="D9639" s="21">
        <v>610538201209</v>
      </c>
      <c r="E9639" s="21" t="s">
        <v>16</v>
      </c>
      <c r="F9639" s="21">
        <v>20210103</v>
      </c>
      <c r="G9639" s="21" t="s">
        <v>17</v>
      </c>
      <c r="H9639" s="21" t="s">
        <v>296</v>
      </c>
      <c r="I9639" s="21" t="s">
        <v>297</v>
      </c>
      <c r="J9639" s="21">
        <v>2.13</v>
      </c>
      <c r="K9639" s="21" t="s">
        <v>20</v>
      </c>
      <c r="L9639">
        <f t="shared" si="175"/>
        <v>3</v>
      </c>
      <c r="M9639">
        <f>MATCH(H:H,价格表!$B$4:$B$35,0)</f>
        <v>8</v>
      </c>
      <c r="N9639" s="27">
        <f>IF(J9639&lt;=0.3,INDEX(价格表!$B$4:$I$31,M9639,2),IF(AND(J9639&gt;0.3,J9639&lt;=1),INDEX(价格表!$B$4:$I$31,M9639,3),IF(AND(J9639&gt;1,J9639&lt;=2.2),INDEX(价格表!$B$4:$I$31,M9639,4),IF(AND(J9639&gt;2.2,J9639&lt;=3.3),INDEX(价格表!$B$4:$I$31,M9639,5),IF(AND(J9639&gt;3.3,J9639&lt;=4),INDEX(价格表!$B$4:$I$31,M9639,6),IF(AND(J9639&gt;4,J9639&lt;=5.5),INDEX(价格表!$B$4:$I$31,M9639,7),IF(J9639&gt;5.5,2.6+INDEX(价格表!$B$4:$I$31,M9639,8)*L9639)))))))</f>
        <v>2.95</v>
      </c>
    </row>
    <row r="9640" spans="1:14">
      <c r="A9640" s="20">
        <v>4606326726040</v>
      </c>
      <c r="B9640" s="18" t="s">
        <v>16</v>
      </c>
      <c r="C9640" s="21">
        <v>20201224</v>
      </c>
      <c r="D9640" s="21">
        <v>610538201209</v>
      </c>
      <c r="E9640" s="21" t="s">
        <v>16</v>
      </c>
      <c r="F9640" s="21">
        <v>20210103</v>
      </c>
      <c r="G9640" s="21" t="s">
        <v>17</v>
      </c>
      <c r="H9640" s="21" t="s">
        <v>294</v>
      </c>
      <c r="I9640" s="21" t="s">
        <v>295</v>
      </c>
      <c r="J9640" s="21">
        <v>2.14</v>
      </c>
      <c r="K9640" s="21" t="s">
        <v>20</v>
      </c>
      <c r="L9640">
        <f t="shared" si="175"/>
        <v>3</v>
      </c>
      <c r="M9640">
        <f>MATCH(H:H,价格表!$B$4:$B$35,0)</f>
        <v>18</v>
      </c>
      <c r="N9640" s="27">
        <f>IF(J9640&lt;=0.3,INDEX(价格表!$B$4:$I$31,M9640,2),IF(AND(J9640&gt;0.3,J9640&lt;=1),INDEX(价格表!$B$4:$I$31,M9640,3),IF(AND(J9640&gt;1,J9640&lt;=2.2),INDEX(价格表!$B$4:$I$31,M9640,4),IF(AND(J9640&gt;2.2,J9640&lt;=3.3),INDEX(价格表!$B$4:$I$31,M9640,5),IF(AND(J9640&gt;3.3,J9640&lt;=4),INDEX(价格表!$B$4:$I$31,M9640,6),IF(AND(J9640&gt;4,J9640&lt;=5.5),INDEX(价格表!$B$4:$I$31,M9640,7),IF(J9640&gt;5.5,2.6+INDEX(价格表!$B$4:$I$31,M9640,8)*L9640)))))))</f>
        <v>3.25</v>
      </c>
    </row>
    <row r="9641" spans="1:14">
      <c r="A9641" s="20">
        <v>4606326743815</v>
      </c>
      <c r="B9641" s="18" t="s">
        <v>16</v>
      </c>
      <c r="C9641" s="21">
        <v>20201224</v>
      </c>
      <c r="D9641" s="21">
        <v>610538201209</v>
      </c>
      <c r="E9641" s="21" t="s">
        <v>16</v>
      </c>
      <c r="F9641" s="21">
        <v>20210103</v>
      </c>
      <c r="G9641" s="21" t="s">
        <v>17</v>
      </c>
      <c r="H9641" s="21" t="s">
        <v>302</v>
      </c>
      <c r="I9641" s="21" t="s">
        <v>303</v>
      </c>
      <c r="J9641" s="21">
        <v>2.17</v>
      </c>
      <c r="K9641" s="21" t="s">
        <v>20</v>
      </c>
      <c r="L9641">
        <f t="shared" si="175"/>
        <v>3</v>
      </c>
      <c r="M9641">
        <f>MATCH(H:H,价格表!$B$4:$B$35,0)</f>
        <v>6</v>
      </c>
      <c r="N9641" s="27">
        <f>IF(J9641&lt;=0.3,INDEX(价格表!$B$4:$I$31,M9641,2),IF(AND(J9641&gt;0.3,J9641&lt;=1),INDEX(价格表!$B$4:$I$31,M9641,3),IF(AND(J9641&gt;1,J9641&lt;=2.2),INDEX(价格表!$B$4:$I$31,M9641,4),IF(AND(J9641&gt;2.2,J9641&lt;=3.3),INDEX(价格表!$B$4:$I$31,M9641,5),IF(AND(J9641&gt;3.3,J9641&lt;=4),INDEX(价格表!$B$4:$I$31,M9641,6),IF(AND(J9641&gt;4,J9641&lt;=5.5),INDEX(价格表!$B$4:$I$31,M9641,7),IF(J9641&gt;5.5,2.6+INDEX(价格表!$B$4:$I$31,M9641,8)*L9641)))))))</f>
        <v>2.95</v>
      </c>
    </row>
    <row r="9642" spans="1:14">
      <c r="A9642" s="20">
        <v>4606326744004</v>
      </c>
      <c r="B9642" s="18" t="s">
        <v>16</v>
      </c>
      <c r="C9642" s="21">
        <v>20201224</v>
      </c>
      <c r="D9642" s="21">
        <v>610538201209</v>
      </c>
      <c r="E9642" s="21" t="s">
        <v>16</v>
      </c>
      <c r="F9642" s="21">
        <v>20210103</v>
      </c>
      <c r="G9642" s="21" t="s">
        <v>17</v>
      </c>
      <c r="H9642" s="21" t="s">
        <v>294</v>
      </c>
      <c r="I9642" s="21" t="s">
        <v>295</v>
      </c>
      <c r="J9642" s="21">
        <v>2.06</v>
      </c>
      <c r="K9642" s="21" t="s">
        <v>20</v>
      </c>
      <c r="L9642">
        <f t="shared" si="175"/>
        <v>3</v>
      </c>
      <c r="M9642">
        <f>MATCH(H:H,价格表!$B$4:$B$35,0)</f>
        <v>18</v>
      </c>
      <c r="N9642" s="27">
        <f>IF(J9642&lt;=0.3,INDEX(价格表!$B$4:$I$31,M9642,2),IF(AND(J9642&gt;0.3,J9642&lt;=1),INDEX(价格表!$B$4:$I$31,M9642,3),IF(AND(J9642&gt;1,J9642&lt;=2.2),INDEX(价格表!$B$4:$I$31,M9642,4),IF(AND(J9642&gt;2.2,J9642&lt;=3.3),INDEX(价格表!$B$4:$I$31,M9642,5),IF(AND(J9642&gt;3.3,J9642&lt;=4),INDEX(价格表!$B$4:$I$31,M9642,6),IF(AND(J9642&gt;4,J9642&lt;=5.5),INDEX(价格表!$B$4:$I$31,M9642,7),IF(J9642&gt;5.5,2.6+INDEX(价格表!$B$4:$I$31,M9642,8)*L9642)))))))</f>
        <v>3.25</v>
      </c>
    </row>
    <row r="9643" spans="1:14">
      <c r="A9643" s="20">
        <v>4606326744751</v>
      </c>
      <c r="B9643" s="18" t="s">
        <v>16</v>
      </c>
      <c r="C9643" s="21">
        <v>20201224</v>
      </c>
      <c r="D9643" s="21">
        <v>610538201209</v>
      </c>
      <c r="E9643" s="21" t="s">
        <v>16</v>
      </c>
      <c r="F9643" s="21">
        <v>20210103</v>
      </c>
      <c r="G9643" s="21" t="s">
        <v>17</v>
      </c>
      <c r="H9643" s="21" t="s">
        <v>296</v>
      </c>
      <c r="I9643" s="21" t="s">
        <v>297</v>
      </c>
      <c r="J9643" s="21">
        <v>1.82</v>
      </c>
      <c r="K9643" s="21" t="s">
        <v>20</v>
      </c>
      <c r="L9643">
        <f t="shared" si="175"/>
        <v>2</v>
      </c>
      <c r="M9643">
        <f>MATCH(H:H,价格表!$B$4:$B$35,0)</f>
        <v>8</v>
      </c>
      <c r="N9643" s="27">
        <f>IF(J9643&lt;=0.3,INDEX(价格表!$B$4:$I$31,M9643,2),IF(AND(J9643&gt;0.3,J9643&lt;=1),INDEX(价格表!$B$4:$I$31,M9643,3),IF(AND(J9643&gt;1,J9643&lt;=2.2),INDEX(价格表!$B$4:$I$31,M9643,4),IF(AND(J9643&gt;2.2,J9643&lt;=3.3),INDEX(价格表!$B$4:$I$31,M9643,5),IF(AND(J9643&gt;3.3,J9643&lt;=4),INDEX(价格表!$B$4:$I$31,M9643,6),IF(AND(J9643&gt;4,J9643&lt;=5.5),INDEX(价格表!$B$4:$I$31,M9643,7),IF(J9643&gt;5.5,2.6+INDEX(价格表!$B$4:$I$31,M9643,8)*L9643)))))))</f>
        <v>2.95</v>
      </c>
    </row>
    <row r="9644" spans="1:14">
      <c r="A9644" s="20">
        <v>4606328217754</v>
      </c>
      <c r="B9644" s="18" t="s">
        <v>16</v>
      </c>
      <c r="C9644" s="21">
        <v>20201224</v>
      </c>
      <c r="D9644" s="21">
        <v>610538201209</v>
      </c>
      <c r="E9644" s="21" t="s">
        <v>16</v>
      </c>
      <c r="F9644" s="21">
        <v>20210103</v>
      </c>
      <c r="G9644" s="21" t="s">
        <v>17</v>
      </c>
      <c r="H9644" s="21" t="s">
        <v>294</v>
      </c>
      <c r="I9644" s="21" t="s">
        <v>295</v>
      </c>
      <c r="J9644" s="21">
        <v>2.06</v>
      </c>
      <c r="K9644" s="21" t="s">
        <v>20</v>
      </c>
      <c r="L9644">
        <f t="shared" si="175"/>
        <v>3</v>
      </c>
      <c r="M9644">
        <f>MATCH(H:H,价格表!$B$4:$B$35,0)</f>
        <v>18</v>
      </c>
      <c r="N9644" s="27">
        <f>IF(J9644&lt;=0.3,INDEX(价格表!$B$4:$I$31,M9644,2),IF(AND(J9644&gt;0.3,J9644&lt;=1),INDEX(价格表!$B$4:$I$31,M9644,3),IF(AND(J9644&gt;1,J9644&lt;=2.2),INDEX(价格表!$B$4:$I$31,M9644,4),IF(AND(J9644&gt;2.2,J9644&lt;=3.3),INDEX(价格表!$B$4:$I$31,M9644,5),IF(AND(J9644&gt;3.3,J9644&lt;=4),INDEX(价格表!$B$4:$I$31,M9644,6),IF(AND(J9644&gt;4,J9644&lt;=5.5),INDEX(价格表!$B$4:$I$31,M9644,7),IF(J9644&gt;5.5,2.6+INDEX(价格表!$B$4:$I$31,M9644,8)*L9644)))))))</f>
        <v>3.25</v>
      </c>
    </row>
    <row r="9645" spans="1:14">
      <c r="A9645" s="20">
        <v>4311267224094</v>
      </c>
      <c r="B9645" s="18" t="s">
        <v>16</v>
      </c>
      <c r="C9645" s="21">
        <v>20201224</v>
      </c>
      <c r="D9645" s="21">
        <v>610538201209</v>
      </c>
      <c r="E9645" s="21" t="s">
        <v>16</v>
      </c>
      <c r="F9645" s="21">
        <v>20210103</v>
      </c>
      <c r="G9645" s="21" t="s">
        <v>17</v>
      </c>
      <c r="H9645" s="21" t="s">
        <v>331</v>
      </c>
      <c r="I9645" s="21" t="s">
        <v>332</v>
      </c>
      <c r="J9645" s="21">
        <v>1.5</v>
      </c>
      <c r="K9645" s="21" t="s">
        <v>20</v>
      </c>
      <c r="L9645">
        <f t="shared" si="175"/>
        <v>2</v>
      </c>
      <c r="M9645">
        <f>MATCH(H:H,价格表!$B$4:$B$35,0)</f>
        <v>28</v>
      </c>
      <c r="N9645" s="27">
        <f>IF(J9645&lt;=0.3,INDEX(价格表!$B$4:$I$31,M9645,2),IF(AND(J9645&gt;0.3,J9645&lt;=1),INDEX(价格表!$B$4:$I$31,M9645,3),IF(AND(J9645&gt;1,J9645&lt;=2.2),INDEX(价格表!$B$4:$I$31,M9645,4),IF(AND(J9645&gt;2.2,J9645&lt;=3.3),INDEX(价格表!$B$4:$I$31,M9645,5),IF(AND(J9645&gt;3.3,J9645&lt;=4),INDEX(价格表!$B$4:$I$31,M9645,6),IF(AND(J9645&gt;4,J9645&lt;=5.5),INDEX(价格表!$B$4:$I$31,M9645,7),IF(J9645&gt;5.5,2.6+INDEX(价格表!$B$4:$I$31,M9645,8)*L9645)))))))</f>
        <v>2.8</v>
      </c>
    </row>
    <row r="9646" spans="1:14">
      <c r="A9646" s="20">
        <v>4606326743409</v>
      </c>
      <c r="B9646" s="18" t="s">
        <v>16</v>
      </c>
      <c r="C9646" s="21">
        <v>20201224</v>
      </c>
      <c r="D9646" s="21">
        <v>610538201209</v>
      </c>
      <c r="E9646" s="21" t="s">
        <v>16</v>
      </c>
      <c r="F9646" s="21">
        <v>20210103</v>
      </c>
      <c r="G9646" s="21" t="s">
        <v>17</v>
      </c>
      <c r="H9646" s="21" t="s">
        <v>66</v>
      </c>
      <c r="I9646" s="21" t="s">
        <v>197</v>
      </c>
      <c r="J9646" s="21">
        <v>6.24</v>
      </c>
      <c r="K9646" s="21" t="s">
        <v>20</v>
      </c>
      <c r="L9646">
        <f t="shared" si="175"/>
        <v>7</v>
      </c>
      <c r="M9646">
        <f>MATCH(H:H,价格表!$B$4:$B$35,0)</f>
        <v>17</v>
      </c>
      <c r="N9646" s="27">
        <f>IF(J9646&lt;=0.3,INDEX(价格表!$B$4:$I$31,M9646,2),IF(AND(J9646&gt;0.3,J9646&lt;=1),INDEX(价格表!$B$4:$I$31,M9646,3),IF(AND(J9646&gt;1,J9646&lt;=2.2),INDEX(价格表!$B$4:$I$31,M9646,4),IF(AND(J9646&gt;2.2,J9646&lt;=3.3),INDEX(价格表!$B$4:$I$31,M9646,5),IF(AND(J9646&gt;3.3,J9646&lt;=4),INDEX(价格表!$B$4:$I$31,M9646,6),IF(AND(J9646&gt;4,J9646&lt;=5.5),INDEX(价格表!$B$4:$I$31,M9646,7),IF(J9646&gt;5.5,2.6+INDEX(价格表!$B$4:$I$31,M9646,8)*L9646)))))))</f>
        <v>9.25</v>
      </c>
    </row>
    <row r="9647" spans="1:14">
      <c r="A9647" s="20">
        <v>4311289360271</v>
      </c>
      <c r="B9647" s="18" t="s">
        <v>16</v>
      </c>
      <c r="C9647" s="21">
        <v>20201225</v>
      </c>
      <c r="D9647" s="21">
        <v>610538201209</v>
      </c>
      <c r="E9647" s="21" t="s">
        <v>16</v>
      </c>
      <c r="F9647" s="21">
        <v>20210104</v>
      </c>
      <c r="G9647" s="21" t="s">
        <v>17</v>
      </c>
      <c r="H9647" s="21" t="s">
        <v>39</v>
      </c>
      <c r="I9647" s="21" t="s">
        <v>182</v>
      </c>
      <c r="J9647" s="21">
        <v>0.09</v>
      </c>
      <c r="K9647" s="21" t="s">
        <v>20</v>
      </c>
      <c r="L9647">
        <f t="shared" si="175"/>
        <v>1</v>
      </c>
      <c r="M9647">
        <f>MATCH(H:H,价格表!$B$4:$B$35,0)</f>
        <v>23</v>
      </c>
      <c r="N9647" s="27">
        <f>IF(J9647&lt;=0.3,INDEX(价格表!$B$4:$I$31,M9647,2),IF(AND(J9647&gt;0.3,J9647&lt;=1),INDEX(价格表!$B$4:$I$31,M9647,3),IF(AND(J9647&gt;1,J9647&lt;=2.2),INDEX(价格表!$B$4:$I$31,M9647,4),IF(AND(J9647&gt;2.2,J9647&lt;=3.3),INDEX(价格表!$B$4:$I$31,M9647,5),IF(AND(J9647&gt;3.3,J9647&lt;=4),INDEX(价格表!$B$4:$I$31,M9647,6),IF(AND(J9647&gt;4,J9647&lt;=5.5),INDEX(价格表!$B$4:$I$31,M9647,7),IF(J9647&gt;5.5,2.6+INDEX(价格表!$B$4:$I$31,M9647,8)*L9647)))))))</f>
        <v>1.65</v>
      </c>
    </row>
    <row r="9648" spans="1:14">
      <c r="A9648" s="20">
        <v>4311289360272</v>
      </c>
      <c r="B9648" s="18" t="s">
        <v>16</v>
      </c>
      <c r="C9648" s="21">
        <v>20201225</v>
      </c>
      <c r="D9648" s="21">
        <v>610538201209</v>
      </c>
      <c r="E9648" s="21" t="s">
        <v>16</v>
      </c>
      <c r="F9648" s="21">
        <v>20210104</v>
      </c>
      <c r="G9648" s="21" t="s">
        <v>17</v>
      </c>
      <c r="H9648" s="21" t="s">
        <v>56</v>
      </c>
      <c r="I9648" s="21" t="s">
        <v>57</v>
      </c>
      <c r="J9648" s="21">
        <v>0.14</v>
      </c>
      <c r="K9648" s="21" t="s">
        <v>20</v>
      </c>
      <c r="L9648">
        <f t="shared" si="175"/>
        <v>1</v>
      </c>
      <c r="M9648">
        <f>MATCH(H:H,价格表!$B$4:$B$35,0)</f>
        <v>11</v>
      </c>
      <c r="N9648" s="27">
        <f>IF(J9648&lt;=0.3,INDEX(价格表!$B$4:$I$31,M9648,2),IF(AND(J9648&gt;0.3,J9648&lt;=1),INDEX(价格表!$B$4:$I$31,M9648,3),IF(AND(J9648&gt;1,J9648&lt;=2.2),INDEX(价格表!$B$4:$I$31,M9648,4),IF(AND(J9648&gt;2.2,J9648&lt;=3.3),INDEX(价格表!$B$4:$I$31,M9648,5),IF(AND(J9648&gt;3.3,J9648&lt;=4),INDEX(价格表!$B$4:$I$31,M9648,6),IF(AND(J9648&gt;4,J9648&lt;=5.5),INDEX(价格表!$B$4:$I$31,M9648,7),IF(J9648&gt;5.5,2.6+INDEX(价格表!$B$4:$I$31,M9648,8)*L9648)))))))</f>
        <v>1.65</v>
      </c>
    </row>
    <row r="9649" spans="1:14">
      <c r="A9649" s="20">
        <v>4311289360273</v>
      </c>
      <c r="B9649" s="18" t="s">
        <v>16</v>
      </c>
      <c r="C9649" s="21">
        <v>20201225</v>
      </c>
      <c r="D9649" s="21">
        <v>610538201209</v>
      </c>
      <c r="E9649" s="21" t="s">
        <v>16</v>
      </c>
      <c r="F9649" s="21">
        <v>20210104</v>
      </c>
      <c r="G9649" s="21" t="s">
        <v>17</v>
      </c>
      <c r="H9649" s="21" t="s">
        <v>39</v>
      </c>
      <c r="I9649" s="21" t="s">
        <v>182</v>
      </c>
      <c r="J9649" s="21">
        <v>0.14</v>
      </c>
      <c r="K9649" s="21" t="s">
        <v>20</v>
      </c>
      <c r="L9649">
        <f t="shared" si="175"/>
        <v>1</v>
      </c>
      <c r="M9649">
        <f>MATCH(H:H,价格表!$B$4:$B$35,0)</f>
        <v>23</v>
      </c>
      <c r="N9649" s="27">
        <f>IF(J9649&lt;=0.3,INDEX(价格表!$B$4:$I$31,M9649,2),IF(AND(J9649&gt;0.3,J9649&lt;=1),INDEX(价格表!$B$4:$I$31,M9649,3),IF(AND(J9649&gt;1,J9649&lt;=2.2),INDEX(价格表!$B$4:$I$31,M9649,4),IF(AND(J9649&gt;2.2,J9649&lt;=3.3),INDEX(价格表!$B$4:$I$31,M9649,5),IF(AND(J9649&gt;3.3,J9649&lt;=4),INDEX(价格表!$B$4:$I$31,M9649,6),IF(AND(J9649&gt;4,J9649&lt;=5.5),INDEX(价格表!$B$4:$I$31,M9649,7),IF(J9649&gt;5.5,2.6+INDEX(价格表!$B$4:$I$31,M9649,8)*L9649)))))))</f>
        <v>1.65</v>
      </c>
    </row>
    <row r="9650" spans="1:14">
      <c r="A9650" s="20">
        <v>4311289445622</v>
      </c>
      <c r="B9650" s="18" t="s">
        <v>16</v>
      </c>
      <c r="C9650" s="21">
        <v>20201225</v>
      </c>
      <c r="D9650" s="21">
        <v>610538201209</v>
      </c>
      <c r="E9650" s="21" t="s">
        <v>16</v>
      </c>
      <c r="F9650" s="21">
        <v>20210104</v>
      </c>
      <c r="G9650" s="21" t="s">
        <v>17</v>
      </c>
      <c r="H9650" s="21" t="s">
        <v>68</v>
      </c>
      <c r="I9650" s="21" t="s">
        <v>130</v>
      </c>
      <c r="J9650" s="21">
        <v>0.2</v>
      </c>
      <c r="K9650" s="21" t="s">
        <v>20</v>
      </c>
      <c r="L9650">
        <f t="shared" si="175"/>
        <v>1</v>
      </c>
      <c r="M9650">
        <f>MATCH(H:H,价格表!$B$4:$B$35,0)</f>
        <v>5</v>
      </c>
      <c r="N9650" s="27">
        <f>IF(J9650&lt;=0.3,INDEX(价格表!$B$4:$I$31,M9650,2),IF(AND(J9650&gt;0.3,J9650&lt;=1),INDEX(价格表!$B$4:$I$31,M9650,3),IF(AND(J9650&gt;1,J9650&lt;=2.2),INDEX(价格表!$B$4:$I$31,M9650,4),IF(AND(J9650&gt;2.2,J9650&lt;=3.3),INDEX(价格表!$B$4:$I$31,M9650,5),IF(AND(J9650&gt;3.3,J9650&lt;=4),INDEX(价格表!$B$4:$I$31,M9650,6),IF(AND(J9650&gt;4,J9650&lt;=5.5),INDEX(价格表!$B$4:$I$31,M9650,7),IF(J9650&gt;5.5,2.6+INDEX(价格表!$B$4:$I$31,M9650,8)*L9650)))))))</f>
        <v>1.65</v>
      </c>
    </row>
    <row r="9651" spans="1:14">
      <c r="A9651" s="20">
        <v>4311289445623</v>
      </c>
      <c r="B9651" s="18" t="s">
        <v>16</v>
      </c>
      <c r="C9651" s="21">
        <v>20201225</v>
      </c>
      <c r="D9651" s="21">
        <v>610538201209</v>
      </c>
      <c r="E9651" s="21" t="s">
        <v>16</v>
      </c>
      <c r="F9651" s="21">
        <v>20210104</v>
      </c>
      <c r="G9651" s="21" t="s">
        <v>17</v>
      </c>
      <c r="H9651" s="21" t="s">
        <v>23</v>
      </c>
      <c r="I9651" s="21" t="s">
        <v>190</v>
      </c>
      <c r="J9651" s="21">
        <v>0.13</v>
      </c>
      <c r="K9651" s="21" t="s">
        <v>20</v>
      </c>
      <c r="L9651">
        <f t="shared" si="175"/>
        <v>1</v>
      </c>
      <c r="M9651">
        <f>MATCH(H:H,价格表!$B$4:$B$35,0)</f>
        <v>15</v>
      </c>
      <c r="N9651" s="27">
        <f>IF(J9651&lt;=0.3,INDEX(价格表!$B$4:$I$31,M9651,2),IF(AND(J9651&gt;0.3,J9651&lt;=1),INDEX(价格表!$B$4:$I$31,M9651,3),IF(AND(J9651&gt;1,J9651&lt;=2.2),INDEX(价格表!$B$4:$I$31,M9651,4),IF(AND(J9651&gt;2.2,J9651&lt;=3.3),INDEX(价格表!$B$4:$I$31,M9651,5),IF(AND(J9651&gt;3.3,J9651&lt;=4),INDEX(价格表!$B$4:$I$31,M9651,6),IF(AND(J9651&gt;4,J9651&lt;=5.5),INDEX(价格表!$B$4:$I$31,M9651,7),IF(J9651&gt;5.5,2.6+INDEX(价格表!$B$4:$I$31,M9651,8)*L9651)))))))</f>
        <v>1.65</v>
      </c>
    </row>
    <row r="9652" spans="1:14">
      <c r="A9652" s="20">
        <v>4311289445624</v>
      </c>
      <c r="B9652" s="18" t="s">
        <v>16</v>
      </c>
      <c r="C9652" s="21">
        <v>20201225</v>
      </c>
      <c r="D9652" s="21">
        <v>610538201209</v>
      </c>
      <c r="E9652" s="21" t="s">
        <v>16</v>
      </c>
      <c r="F9652" s="21">
        <v>20210104</v>
      </c>
      <c r="G9652" s="21" t="s">
        <v>17</v>
      </c>
      <c r="H9652" s="21" t="s">
        <v>73</v>
      </c>
      <c r="I9652" s="21" t="s">
        <v>215</v>
      </c>
      <c r="J9652" s="21">
        <v>0.06</v>
      </c>
      <c r="K9652" s="21" t="s">
        <v>20</v>
      </c>
      <c r="L9652">
        <f t="shared" si="175"/>
        <v>1</v>
      </c>
      <c r="M9652">
        <f>MATCH(H:H,价格表!$B$4:$B$35,0)</f>
        <v>7</v>
      </c>
      <c r="N9652" s="27">
        <f>IF(J9652&lt;=0.3,INDEX(价格表!$B$4:$I$31,M9652,2),IF(AND(J9652&gt;0.3,J9652&lt;=1),INDEX(价格表!$B$4:$I$31,M9652,3),IF(AND(J9652&gt;1,J9652&lt;=2.2),INDEX(价格表!$B$4:$I$31,M9652,4),IF(AND(J9652&gt;2.2,J9652&lt;=3.3),INDEX(价格表!$B$4:$I$31,M9652,5),IF(AND(J9652&gt;3.3,J9652&lt;=4),INDEX(价格表!$B$4:$I$31,M9652,6),IF(AND(J9652&gt;4,J9652&lt;=5.5),INDEX(价格表!$B$4:$I$31,M9652,7),IF(J9652&gt;5.5,2.6+INDEX(价格表!$B$4:$I$31,M9652,8)*L9652)))))))</f>
        <v>1.65</v>
      </c>
    </row>
    <row r="9653" spans="1:14">
      <c r="A9653" s="20">
        <v>4311289445625</v>
      </c>
      <c r="B9653" s="18" t="s">
        <v>16</v>
      </c>
      <c r="C9653" s="21">
        <v>20201225</v>
      </c>
      <c r="D9653" s="21">
        <v>610538201209</v>
      </c>
      <c r="E9653" s="21" t="s">
        <v>16</v>
      </c>
      <c r="F9653" s="21">
        <v>20210104</v>
      </c>
      <c r="G9653" s="21" t="s">
        <v>17</v>
      </c>
      <c r="H9653" s="21" t="s">
        <v>39</v>
      </c>
      <c r="I9653" s="21" t="s">
        <v>174</v>
      </c>
      <c r="J9653" s="21">
        <v>0.06</v>
      </c>
      <c r="K9653" s="21" t="s">
        <v>20</v>
      </c>
      <c r="L9653">
        <f t="shared" si="175"/>
        <v>1</v>
      </c>
      <c r="M9653">
        <f>MATCH(H:H,价格表!$B$4:$B$35,0)</f>
        <v>23</v>
      </c>
      <c r="N9653" s="27">
        <f>IF(J9653&lt;=0.3,INDEX(价格表!$B$4:$I$31,M9653,2),IF(AND(J9653&gt;0.3,J9653&lt;=1),INDEX(价格表!$B$4:$I$31,M9653,3),IF(AND(J9653&gt;1,J9653&lt;=2.2),INDEX(价格表!$B$4:$I$31,M9653,4),IF(AND(J9653&gt;2.2,J9653&lt;=3.3),INDEX(价格表!$B$4:$I$31,M9653,5),IF(AND(J9653&gt;3.3,J9653&lt;=4),INDEX(价格表!$B$4:$I$31,M9653,6),IF(AND(J9653&gt;4,J9653&lt;=5.5),INDEX(价格表!$B$4:$I$31,M9653,7),IF(J9653&gt;5.5,2.6+INDEX(价格表!$B$4:$I$31,M9653,8)*L9653)))))))</f>
        <v>1.65</v>
      </c>
    </row>
    <row r="9654" spans="1:14">
      <c r="A9654" s="20">
        <v>4311289972241</v>
      </c>
      <c r="B9654" s="18" t="s">
        <v>16</v>
      </c>
      <c r="C9654" s="21">
        <v>20201225</v>
      </c>
      <c r="D9654" s="21">
        <v>610538201209</v>
      </c>
      <c r="E9654" s="21" t="s">
        <v>16</v>
      </c>
      <c r="F9654" s="21">
        <v>20210104</v>
      </c>
      <c r="G9654" s="21" t="s">
        <v>17</v>
      </c>
      <c r="H9654" s="21" t="s">
        <v>45</v>
      </c>
      <c r="I9654" s="21" t="s">
        <v>137</v>
      </c>
      <c r="J9654" s="21">
        <v>1.49</v>
      </c>
      <c r="K9654" s="21" t="s">
        <v>20</v>
      </c>
      <c r="L9654">
        <f t="shared" si="175"/>
        <v>2</v>
      </c>
      <c r="M9654">
        <f>MATCH(H:H,价格表!$B$4:$B$35,0)</f>
        <v>9</v>
      </c>
      <c r="N9654" s="27">
        <f>IF(J9654&lt;=0.3,INDEX(价格表!$B$4:$I$31,M9654,2),IF(AND(J9654&gt;0.3,J9654&lt;=1),INDEX(价格表!$B$4:$I$31,M9654,3),IF(AND(J9654&gt;1,J9654&lt;=2.2),INDEX(价格表!$B$4:$I$31,M9654,4),IF(AND(J9654&gt;2.2,J9654&lt;=3.3),INDEX(价格表!$B$4:$I$31,M9654,5),IF(AND(J9654&gt;3.3,J9654&lt;=4),INDEX(价格表!$B$4:$I$31,M9654,6),IF(AND(J9654&gt;4,J9654&lt;=5.5),INDEX(价格表!$B$4:$I$31,M9654,7),IF(J9654&gt;5.5,2.6+INDEX(价格表!$B$4:$I$31,M9654,8)*L9654)))))))</f>
        <v>2.15</v>
      </c>
    </row>
    <row r="9655" spans="1:14">
      <c r="A9655" s="20">
        <v>4311289972242</v>
      </c>
      <c r="B9655" s="18" t="s">
        <v>16</v>
      </c>
      <c r="C9655" s="21">
        <v>20201225</v>
      </c>
      <c r="D9655" s="21">
        <v>610538201209</v>
      </c>
      <c r="E9655" s="21" t="s">
        <v>16</v>
      </c>
      <c r="F9655" s="21">
        <v>20210104</v>
      </c>
      <c r="G9655" s="21" t="s">
        <v>17</v>
      </c>
      <c r="H9655" s="21" t="s">
        <v>18</v>
      </c>
      <c r="I9655" s="21" t="s">
        <v>369</v>
      </c>
      <c r="J9655" s="21">
        <v>1.48</v>
      </c>
      <c r="K9655" s="21" t="s">
        <v>20</v>
      </c>
      <c r="L9655">
        <f t="shared" si="175"/>
        <v>2</v>
      </c>
      <c r="M9655">
        <f>MATCH(H:H,价格表!$B$4:$B$35,0)</f>
        <v>1</v>
      </c>
      <c r="N9655" s="27">
        <f>IF(J9655&lt;=0.3,INDEX(价格表!$B$4:$I$31,M9655,2),IF(AND(J9655&gt;0.3,J9655&lt;=1),INDEX(价格表!$B$4:$I$31,M9655,3),IF(AND(J9655&gt;1,J9655&lt;=2.2),INDEX(价格表!$B$4:$I$31,M9655,4),IF(AND(J9655&gt;2.2,J9655&lt;=3.3),INDEX(价格表!$B$4:$I$31,M9655,5),IF(AND(J9655&gt;3.3,J9655&lt;=4),INDEX(价格表!$B$4:$I$31,M9655,6),IF(AND(J9655&gt;4,J9655&lt;=5.5),INDEX(价格表!$B$4:$I$31,M9655,7),IF(J9655&gt;5.5,2.6+INDEX(价格表!$B$4:$I$31,M9655,8)*L9655)))))))</f>
        <v>2.15</v>
      </c>
    </row>
    <row r="9656" spans="1:14">
      <c r="A9656" s="20">
        <v>4311289972243</v>
      </c>
      <c r="B9656" s="18" t="s">
        <v>16</v>
      </c>
      <c r="C9656" s="21">
        <v>20201225</v>
      </c>
      <c r="D9656" s="21">
        <v>610538201209</v>
      </c>
      <c r="E9656" s="21" t="s">
        <v>16</v>
      </c>
      <c r="F9656" s="21">
        <v>20210104</v>
      </c>
      <c r="G9656" s="21" t="s">
        <v>17</v>
      </c>
      <c r="H9656" s="21" t="s">
        <v>18</v>
      </c>
      <c r="I9656" s="21" t="s">
        <v>53</v>
      </c>
      <c r="J9656" s="21">
        <v>1.5</v>
      </c>
      <c r="K9656" s="21" t="s">
        <v>20</v>
      </c>
      <c r="L9656">
        <f t="shared" si="175"/>
        <v>2</v>
      </c>
      <c r="M9656">
        <f>MATCH(H:H,价格表!$B$4:$B$35,0)</f>
        <v>1</v>
      </c>
      <c r="N9656" s="27">
        <f>IF(J9656&lt;=0.3,INDEX(价格表!$B$4:$I$31,M9656,2),IF(AND(J9656&gt;0.3,J9656&lt;=1),INDEX(价格表!$B$4:$I$31,M9656,3),IF(AND(J9656&gt;1,J9656&lt;=2.2),INDEX(价格表!$B$4:$I$31,M9656,4),IF(AND(J9656&gt;2.2,J9656&lt;=3.3),INDEX(价格表!$B$4:$I$31,M9656,5),IF(AND(J9656&gt;3.3,J9656&lt;=4),INDEX(价格表!$B$4:$I$31,M9656,6),IF(AND(J9656&gt;4,J9656&lt;=5.5),INDEX(价格表!$B$4:$I$31,M9656,7),IF(J9656&gt;5.5,2.6+INDEX(价格表!$B$4:$I$31,M9656,8)*L9656)))))))</f>
        <v>2.15</v>
      </c>
    </row>
    <row r="9657" spans="1:14">
      <c r="A9657" s="20">
        <v>4311289972244</v>
      </c>
      <c r="B9657" s="18" t="s">
        <v>16</v>
      </c>
      <c r="C9657" s="21">
        <v>20201225</v>
      </c>
      <c r="D9657" s="21">
        <v>610538201209</v>
      </c>
      <c r="E9657" s="21" t="s">
        <v>16</v>
      </c>
      <c r="F9657" s="21">
        <v>20210104</v>
      </c>
      <c r="G9657" s="21" t="s">
        <v>17</v>
      </c>
      <c r="H9657" s="21" t="s">
        <v>50</v>
      </c>
      <c r="I9657" s="21" t="s">
        <v>166</v>
      </c>
      <c r="J9657" s="21">
        <v>1.48</v>
      </c>
      <c r="K9657" s="21" t="s">
        <v>20</v>
      </c>
      <c r="L9657">
        <f t="shared" si="175"/>
        <v>2</v>
      </c>
      <c r="M9657">
        <f>MATCH(H:H,价格表!$B$4:$B$35,0)</f>
        <v>4</v>
      </c>
      <c r="N9657" s="27">
        <f>IF(J9657&lt;=0.3,INDEX(价格表!$B$4:$I$31,M9657,2),IF(AND(J9657&gt;0.3,J9657&lt;=1),INDEX(价格表!$B$4:$I$31,M9657,3),IF(AND(J9657&gt;1,J9657&lt;=2.2),INDEX(价格表!$B$4:$I$31,M9657,4),IF(AND(J9657&gt;2.2,J9657&lt;=3.3),INDEX(价格表!$B$4:$I$31,M9657,5),IF(AND(J9657&gt;3.3,J9657&lt;=4),INDEX(价格表!$B$4:$I$31,M9657,6),IF(AND(J9657&gt;4,J9657&lt;=5.5),INDEX(价格表!$B$4:$I$31,M9657,7),IF(J9657&gt;5.5,2.6+INDEX(价格表!$B$4:$I$31,M9657,8)*L9657)))))))</f>
        <v>2.15</v>
      </c>
    </row>
    <row r="9658" spans="1:14">
      <c r="A9658" s="20">
        <v>4311289972245</v>
      </c>
      <c r="B9658" s="18" t="s">
        <v>16</v>
      </c>
      <c r="C9658" s="21">
        <v>20201225</v>
      </c>
      <c r="D9658" s="21">
        <v>610538201209</v>
      </c>
      <c r="E9658" s="21" t="s">
        <v>16</v>
      </c>
      <c r="F9658" s="21">
        <v>20210104</v>
      </c>
      <c r="G9658" s="21" t="s">
        <v>17</v>
      </c>
      <c r="H9658" s="21" t="s">
        <v>73</v>
      </c>
      <c r="I9658" s="21" t="s">
        <v>80</v>
      </c>
      <c r="J9658" s="21">
        <v>1.56</v>
      </c>
      <c r="K9658" s="21" t="s">
        <v>20</v>
      </c>
      <c r="L9658">
        <f t="shared" si="175"/>
        <v>2</v>
      </c>
      <c r="M9658">
        <f>MATCH(H:H,价格表!$B$4:$B$35,0)</f>
        <v>7</v>
      </c>
      <c r="N9658" s="27">
        <f>IF(J9658&lt;=0.3,INDEX(价格表!$B$4:$I$31,M9658,2),IF(AND(J9658&gt;0.3,J9658&lt;=1),INDEX(价格表!$B$4:$I$31,M9658,3),IF(AND(J9658&gt;1,J9658&lt;=2.2),INDEX(价格表!$B$4:$I$31,M9658,4),IF(AND(J9658&gt;2.2,J9658&lt;=3.3),INDEX(价格表!$B$4:$I$31,M9658,5),IF(AND(J9658&gt;3.3,J9658&lt;=4),INDEX(价格表!$B$4:$I$31,M9658,6),IF(AND(J9658&gt;4,J9658&lt;=5.5),INDEX(价格表!$B$4:$I$31,M9658,7),IF(J9658&gt;5.5,2.6+INDEX(价格表!$B$4:$I$31,M9658,8)*L9658)))))))</f>
        <v>2.15</v>
      </c>
    </row>
    <row r="9659" spans="1:14">
      <c r="A9659" s="20">
        <v>4311289972246</v>
      </c>
      <c r="B9659" s="18" t="s">
        <v>16</v>
      </c>
      <c r="C9659" s="21">
        <v>20201225</v>
      </c>
      <c r="D9659" s="21">
        <v>610538201209</v>
      </c>
      <c r="E9659" s="21" t="s">
        <v>16</v>
      </c>
      <c r="F9659" s="21">
        <v>20210104</v>
      </c>
      <c r="G9659" s="21" t="s">
        <v>17</v>
      </c>
      <c r="H9659" s="21" t="s">
        <v>68</v>
      </c>
      <c r="I9659" s="21" t="s">
        <v>241</v>
      </c>
      <c r="J9659" s="21">
        <v>1.5</v>
      </c>
      <c r="K9659" s="21" t="s">
        <v>20</v>
      </c>
      <c r="L9659">
        <f t="shared" si="175"/>
        <v>2</v>
      </c>
      <c r="M9659">
        <f>MATCH(H:H,价格表!$B$4:$B$35,0)</f>
        <v>5</v>
      </c>
      <c r="N9659" s="27">
        <f>IF(J9659&lt;=0.3,INDEX(价格表!$B$4:$I$31,M9659,2),IF(AND(J9659&gt;0.3,J9659&lt;=1),INDEX(价格表!$B$4:$I$31,M9659,3),IF(AND(J9659&gt;1,J9659&lt;=2.2),INDEX(价格表!$B$4:$I$31,M9659,4),IF(AND(J9659&gt;2.2,J9659&lt;=3.3),INDEX(价格表!$B$4:$I$31,M9659,5),IF(AND(J9659&gt;3.3,J9659&lt;=4),INDEX(价格表!$B$4:$I$31,M9659,6),IF(AND(J9659&gt;4,J9659&lt;=5.5),INDEX(价格表!$B$4:$I$31,M9659,7),IF(J9659&gt;5.5,2.6+INDEX(价格表!$B$4:$I$31,M9659,8)*L9659)))))))</f>
        <v>2.15</v>
      </c>
    </row>
    <row r="9660" spans="1:14">
      <c r="A9660" s="20">
        <v>4311289972247</v>
      </c>
      <c r="B9660" s="18" t="s">
        <v>16</v>
      </c>
      <c r="C9660" s="21">
        <v>20201225</v>
      </c>
      <c r="D9660" s="21">
        <v>610538201209</v>
      </c>
      <c r="E9660" s="21" t="s">
        <v>16</v>
      </c>
      <c r="F9660" s="21">
        <v>20210104</v>
      </c>
      <c r="G9660" s="21" t="s">
        <v>17</v>
      </c>
      <c r="H9660" s="21" t="s">
        <v>21</v>
      </c>
      <c r="I9660" s="21" t="s">
        <v>163</v>
      </c>
      <c r="J9660" s="21">
        <v>1.64</v>
      </c>
      <c r="K9660" s="21" t="s">
        <v>20</v>
      </c>
      <c r="L9660">
        <f t="shared" si="175"/>
        <v>2</v>
      </c>
      <c r="M9660">
        <f>MATCH(H:H,价格表!$B$4:$B$35,0)</f>
        <v>20</v>
      </c>
      <c r="N9660" s="27">
        <f>IF(J9660&lt;=0.3,INDEX(价格表!$B$4:$I$31,M9660,2),IF(AND(J9660&gt;0.3,J9660&lt;=1),INDEX(价格表!$B$4:$I$31,M9660,3),IF(AND(J9660&gt;1,J9660&lt;=2.2),INDEX(价格表!$B$4:$I$31,M9660,4),IF(AND(J9660&gt;2.2,J9660&lt;=3.3),INDEX(价格表!$B$4:$I$31,M9660,5),IF(AND(J9660&gt;3.3,J9660&lt;=4),INDEX(价格表!$B$4:$I$31,M9660,6),IF(AND(J9660&gt;4,J9660&lt;=5.5),INDEX(价格表!$B$4:$I$31,M9660,7),IF(J9660&gt;5.5,2.6+INDEX(价格表!$B$4:$I$31,M9660,8)*L9660)))))))</f>
        <v>2.15</v>
      </c>
    </row>
    <row r="9661" spans="1:14">
      <c r="A9661" s="20">
        <v>4311289972248</v>
      </c>
      <c r="B9661" s="18" t="s">
        <v>16</v>
      </c>
      <c r="C9661" s="21">
        <v>20201225</v>
      </c>
      <c r="D9661" s="21">
        <v>610538201209</v>
      </c>
      <c r="E9661" s="21" t="s">
        <v>16</v>
      </c>
      <c r="F9661" s="21">
        <v>20210104</v>
      </c>
      <c r="G9661" s="21" t="s">
        <v>17</v>
      </c>
      <c r="H9661" s="21" t="s">
        <v>43</v>
      </c>
      <c r="I9661" s="21" t="s">
        <v>44</v>
      </c>
      <c r="J9661" s="21">
        <v>1.49</v>
      </c>
      <c r="K9661" s="21" t="s">
        <v>20</v>
      </c>
      <c r="L9661">
        <f t="shared" si="175"/>
        <v>2</v>
      </c>
      <c r="M9661">
        <f>MATCH(H:H,价格表!$B$4:$B$35,0)</f>
        <v>10</v>
      </c>
      <c r="N9661" s="27">
        <f>IF(J9661&lt;=0.3,INDEX(价格表!$B$4:$I$31,M9661,2),IF(AND(J9661&gt;0.3,J9661&lt;=1),INDEX(价格表!$B$4:$I$31,M9661,3),IF(AND(J9661&gt;1,J9661&lt;=2.2),INDEX(价格表!$B$4:$I$31,M9661,4),IF(AND(J9661&gt;2.2,J9661&lt;=3.3),INDEX(价格表!$B$4:$I$31,M9661,5),IF(AND(J9661&gt;3.3,J9661&lt;=4),INDEX(价格表!$B$4:$I$31,M9661,6),IF(AND(J9661&gt;4,J9661&lt;=5.5),INDEX(价格表!$B$4:$I$31,M9661,7),IF(J9661&gt;5.5,2.6+INDEX(价格表!$B$4:$I$31,M9661,8)*L9661)))))))</f>
        <v>2.15</v>
      </c>
    </row>
    <row r="9662" spans="1:14">
      <c r="A9662" s="20">
        <v>4311289972249</v>
      </c>
      <c r="B9662" s="18" t="s">
        <v>16</v>
      </c>
      <c r="C9662" s="21">
        <v>20201225</v>
      </c>
      <c r="D9662" s="21">
        <v>610538201209</v>
      </c>
      <c r="E9662" s="21" t="s">
        <v>16</v>
      </c>
      <c r="F9662" s="21">
        <v>20210104</v>
      </c>
      <c r="G9662" s="21" t="s">
        <v>17</v>
      </c>
      <c r="H9662" s="21" t="s">
        <v>50</v>
      </c>
      <c r="I9662" s="21" t="s">
        <v>51</v>
      </c>
      <c r="J9662" s="21">
        <v>1.5</v>
      </c>
      <c r="K9662" s="21" t="s">
        <v>20</v>
      </c>
      <c r="L9662">
        <f t="shared" si="175"/>
        <v>2</v>
      </c>
      <c r="M9662">
        <f>MATCH(H:H,价格表!$B$4:$B$35,0)</f>
        <v>4</v>
      </c>
      <c r="N9662" s="27">
        <f>IF(J9662&lt;=0.3,INDEX(价格表!$B$4:$I$31,M9662,2),IF(AND(J9662&gt;0.3,J9662&lt;=1),INDEX(价格表!$B$4:$I$31,M9662,3),IF(AND(J9662&gt;1,J9662&lt;=2.2),INDEX(价格表!$B$4:$I$31,M9662,4),IF(AND(J9662&gt;2.2,J9662&lt;=3.3),INDEX(价格表!$B$4:$I$31,M9662,5),IF(AND(J9662&gt;3.3,J9662&lt;=4),INDEX(价格表!$B$4:$I$31,M9662,6),IF(AND(J9662&gt;4,J9662&lt;=5.5),INDEX(价格表!$B$4:$I$31,M9662,7),IF(J9662&gt;5.5,2.6+INDEX(价格表!$B$4:$I$31,M9662,8)*L9662)))))))</f>
        <v>2.15</v>
      </c>
    </row>
    <row r="9663" spans="1:14">
      <c r="A9663" s="20">
        <v>4311289972250</v>
      </c>
      <c r="B9663" s="18" t="s">
        <v>16</v>
      </c>
      <c r="C9663" s="21">
        <v>20201225</v>
      </c>
      <c r="D9663" s="21">
        <v>610538201209</v>
      </c>
      <c r="E9663" s="21" t="s">
        <v>16</v>
      </c>
      <c r="F9663" s="21">
        <v>20210104</v>
      </c>
      <c r="G9663" s="21" t="s">
        <v>17</v>
      </c>
      <c r="H9663" s="21" t="s">
        <v>37</v>
      </c>
      <c r="I9663" s="21" t="s">
        <v>90</v>
      </c>
      <c r="J9663" s="21">
        <v>1.5</v>
      </c>
      <c r="K9663" s="21" t="s">
        <v>20</v>
      </c>
      <c r="L9663">
        <f t="shared" si="175"/>
        <v>2</v>
      </c>
      <c r="M9663">
        <f>MATCH(H:H,价格表!$B$4:$B$35,0)</f>
        <v>12</v>
      </c>
      <c r="N9663" s="27">
        <f>IF(J9663&lt;=0.3,INDEX(价格表!$B$4:$I$31,M9663,2),IF(AND(J9663&gt;0.3,J9663&lt;=1),INDEX(价格表!$B$4:$I$31,M9663,3),IF(AND(J9663&gt;1,J9663&lt;=2.2),INDEX(价格表!$B$4:$I$31,M9663,4),IF(AND(J9663&gt;2.2,J9663&lt;=3.3),INDEX(价格表!$B$4:$I$31,M9663,5),IF(AND(J9663&gt;3.3,J9663&lt;=4),INDEX(价格表!$B$4:$I$31,M9663,6),IF(AND(J9663&gt;4,J9663&lt;=5.5),INDEX(价格表!$B$4:$I$31,M9663,7),IF(J9663&gt;5.5,2.6+INDEX(价格表!$B$4:$I$31,M9663,8)*L9663)))))))</f>
        <v>2.15</v>
      </c>
    </row>
    <row r="9664" spans="1:14">
      <c r="A9664" s="20">
        <v>4311289979834</v>
      </c>
      <c r="B9664" s="18" t="s">
        <v>16</v>
      </c>
      <c r="C9664" s="21">
        <v>20201225</v>
      </c>
      <c r="D9664" s="21">
        <v>610538201209</v>
      </c>
      <c r="E9664" s="21" t="s">
        <v>16</v>
      </c>
      <c r="F9664" s="21">
        <v>20210104</v>
      </c>
      <c r="G9664" s="21" t="s">
        <v>17</v>
      </c>
      <c r="H9664" s="21" t="s">
        <v>68</v>
      </c>
      <c r="I9664" s="21" t="s">
        <v>146</v>
      </c>
      <c r="J9664" s="21">
        <v>1.48</v>
      </c>
      <c r="K9664" s="21" t="s">
        <v>20</v>
      </c>
      <c r="L9664">
        <f t="shared" si="175"/>
        <v>2</v>
      </c>
      <c r="M9664">
        <f>MATCH(H:H,价格表!$B$4:$B$35,0)</f>
        <v>5</v>
      </c>
      <c r="N9664" s="27">
        <f>IF(J9664&lt;=0.3,INDEX(价格表!$B$4:$I$31,M9664,2),IF(AND(J9664&gt;0.3,J9664&lt;=1),INDEX(价格表!$B$4:$I$31,M9664,3),IF(AND(J9664&gt;1,J9664&lt;=2.2),INDEX(价格表!$B$4:$I$31,M9664,4),IF(AND(J9664&gt;2.2,J9664&lt;=3.3),INDEX(价格表!$B$4:$I$31,M9664,5),IF(AND(J9664&gt;3.3,J9664&lt;=4),INDEX(价格表!$B$4:$I$31,M9664,6),IF(AND(J9664&gt;4,J9664&lt;=5.5),INDEX(价格表!$B$4:$I$31,M9664,7),IF(J9664&gt;5.5,2.6+INDEX(价格表!$B$4:$I$31,M9664,8)*L9664)))))))</f>
        <v>2.15</v>
      </c>
    </row>
    <row r="9665" spans="1:14">
      <c r="A9665" s="20">
        <v>4311289979843</v>
      </c>
      <c r="B9665" s="18" t="s">
        <v>16</v>
      </c>
      <c r="C9665" s="21">
        <v>20201225</v>
      </c>
      <c r="D9665" s="21">
        <v>610538201209</v>
      </c>
      <c r="E9665" s="21" t="s">
        <v>16</v>
      </c>
      <c r="F9665" s="21">
        <v>20210104</v>
      </c>
      <c r="G9665" s="21" t="s">
        <v>17</v>
      </c>
      <c r="H9665" s="21" t="s">
        <v>45</v>
      </c>
      <c r="I9665" s="21" t="s">
        <v>48</v>
      </c>
      <c r="J9665" s="21">
        <v>1.48</v>
      </c>
      <c r="K9665" s="21" t="s">
        <v>20</v>
      </c>
      <c r="L9665">
        <f t="shared" si="175"/>
        <v>2</v>
      </c>
      <c r="M9665">
        <f>MATCH(H:H,价格表!$B$4:$B$35,0)</f>
        <v>9</v>
      </c>
      <c r="N9665" s="27">
        <f>IF(J9665&lt;=0.3,INDEX(价格表!$B$4:$I$31,M9665,2),IF(AND(J9665&gt;0.3,J9665&lt;=1),INDEX(价格表!$B$4:$I$31,M9665,3),IF(AND(J9665&gt;1,J9665&lt;=2.2),INDEX(价格表!$B$4:$I$31,M9665,4),IF(AND(J9665&gt;2.2,J9665&lt;=3.3),INDEX(价格表!$B$4:$I$31,M9665,5),IF(AND(J9665&gt;3.3,J9665&lt;=4),INDEX(价格表!$B$4:$I$31,M9665,6),IF(AND(J9665&gt;4,J9665&lt;=5.5),INDEX(价格表!$B$4:$I$31,M9665,7),IF(J9665&gt;5.5,2.6+INDEX(价格表!$B$4:$I$31,M9665,8)*L9665)))))))</f>
        <v>2.15</v>
      </c>
    </row>
    <row r="9666" spans="1:14">
      <c r="A9666" s="20">
        <v>4311289979923</v>
      </c>
      <c r="B9666" s="18" t="s">
        <v>16</v>
      </c>
      <c r="C9666" s="21">
        <v>20201225</v>
      </c>
      <c r="D9666" s="21">
        <v>610538201209</v>
      </c>
      <c r="E9666" s="21" t="s">
        <v>16</v>
      </c>
      <c r="F9666" s="21">
        <v>20210104</v>
      </c>
      <c r="G9666" s="21" t="s">
        <v>17</v>
      </c>
      <c r="H9666" s="21" t="s">
        <v>23</v>
      </c>
      <c r="I9666" s="21" t="s">
        <v>99</v>
      </c>
      <c r="J9666" s="21">
        <v>1.52</v>
      </c>
      <c r="K9666" s="21" t="s">
        <v>20</v>
      </c>
      <c r="L9666">
        <f t="shared" si="175"/>
        <v>2</v>
      </c>
      <c r="M9666">
        <f>MATCH(H:H,价格表!$B$4:$B$35,0)</f>
        <v>15</v>
      </c>
      <c r="N9666" s="27">
        <f>IF(J9666&lt;=0.3,INDEX(价格表!$B$4:$I$31,M9666,2),IF(AND(J9666&gt;0.3,J9666&lt;=1),INDEX(价格表!$B$4:$I$31,M9666,3),IF(AND(J9666&gt;1,J9666&lt;=2.2),INDEX(价格表!$B$4:$I$31,M9666,4),IF(AND(J9666&gt;2.2,J9666&lt;=3.3),INDEX(价格表!$B$4:$I$31,M9666,5),IF(AND(J9666&gt;3.3,J9666&lt;=4),INDEX(价格表!$B$4:$I$31,M9666,6),IF(AND(J9666&gt;4,J9666&lt;=5.5),INDEX(价格表!$B$4:$I$31,M9666,7),IF(J9666&gt;5.5,2.6+INDEX(价格表!$B$4:$I$31,M9666,8)*L9666)))))))</f>
        <v>2.15</v>
      </c>
    </row>
    <row r="9667" spans="1:14">
      <c r="A9667" s="20">
        <v>4311289979925</v>
      </c>
      <c r="B9667" s="18" t="s">
        <v>16</v>
      </c>
      <c r="C9667" s="21">
        <v>20201225</v>
      </c>
      <c r="D9667" s="21">
        <v>610538201209</v>
      </c>
      <c r="E9667" s="21" t="s">
        <v>16</v>
      </c>
      <c r="F9667" s="21">
        <v>20210104</v>
      </c>
      <c r="G9667" s="21" t="s">
        <v>17</v>
      </c>
      <c r="H9667" s="21" t="s">
        <v>37</v>
      </c>
      <c r="I9667" s="21" t="s">
        <v>72</v>
      </c>
      <c r="J9667" s="21">
        <v>1.49</v>
      </c>
      <c r="K9667" s="21" t="s">
        <v>20</v>
      </c>
      <c r="L9667">
        <f t="shared" si="175"/>
        <v>2</v>
      </c>
      <c r="M9667">
        <f>MATCH(H:H,价格表!$B$4:$B$35,0)</f>
        <v>12</v>
      </c>
      <c r="N9667" s="27">
        <f>IF(J9667&lt;=0.3,INDEX(价格表!$B$4:$I$31,M9667,2),IF(AND(J9667&gt;0.3,J9667&lt;=1),INDEX(价格表!$B$4:$I$31,M9667,3),IF(AND(J9667&gt;1,J9667&lt;=2.2),INDEX(价格表!$B$4:$I$31,M9667,4),IF(AND(J9667&gt;2.2,J9667&lt;=3.3),INDEX(价格表!$B$4:$I$31,M9667,5),IF(AND(J9667&gt;3.3,J9667&lt;=4),INDEX(价格表!$B$4:$I$31,M9667,6),IF(AND(J9667&gt;4,J9667&lt;=5.5),INDEX(价格表!$B$4:$I$31,M9667,7),IF(J9667&gt;5.5,2.6+INDEX(价格表!$B$4:$I$31,M9667,8)*L9667)))))))</f>
        <v>2.15</v>
      </c>
    </row>
    <row r="9668" spans="1:14">
      <c r="A9668" s="20">
        <v>4311289979927</v>
      </c>
      <c r="B9668" s="18" t="s">
        <v>16</v>
      </c>
      <c r="C9668" s="21">
        <v>20201225</v>
      </c>
      <c r="D9668" s="21">
        <v>610538201209</v>
      </c>
      <c r="E9668" s="21" t="s">
        <v>16</v>
      </c>
      <c r="F9668" s="21">
        <v>20210104</v>
      </c>
      <c r="G9668" s="21" t="s">
        <v>17</v>
      </c>
      <c r="H9668" s="21" t="s">
        <v>73</v>
      </c>
      <c r="I9668" s="21" t="s">
        <v>207</v>
      </c>
      <c r="J9668" s="21">
        <v>1.48</v>
      </c>
      <c r="K9668" s="21" t="s">
        <v>20</v>
      </c>
      <c r="L9668">
        <f t="shared" ref="L9668:L9731" si="176">ROUNDUP(J9668,0)</f>
        <v>2</v>
      </c>
      <c r="M9668">
        <f>MATCH(H:H,价格表!$B$4:$B$35,0)</f>
        <v>7</v>
      </c>
      <c r="N9668" s="27">
        <f>IF(J9668&lt;=0.3,INDEX(价格表!$B$4:$I$31,M9668,2),IF(AND(J9668&gt;0.3,J9668&lt;=1),INDEX(价格表!$B$4:$I$31,M9668,3),IF(AND(J9668&gt;1,J9668&lt;=2.2),INDEX(价格表!$B$4:$I$31,M9668,4),IF(AND(J9668&gt;2.2,J9668&lt;=3.3),INDEX(价格表!$B$4:$I$31,M9668,5),IF(AND(J9668&gt;3.3,J9668&lt;=4),INDEX(价格表!$B$4:$I$31,M9668,6),IF(AND(J9668&gt;4,J9668&lt;=5.5),INDEX(价格表!$B$4:$I$31,M9668,7),IF(J9668&gt;5.5,2.6+INDEX(价格表!$B$4:$I$31,M9668,8)*L9668)))))))</f>
        <v>2.15</v>
      </c>
    </row>
    <row r="9669" spans="1:14">
      <c r="A9669" s="20">
        <v>4311289979928</v>
      </c>
      <c r="B9669" s="18" t="s">
        <v>16</v>
      </c>
      <c r="C9669" s="21">
        <v>20201225</v>
      </c>
      <c r="D9669" s="21">
        <v>610538201209</v>
      </c>
      <c r="E9669" s="21" t="s">
        <v>16</v>
      </c>
      <c r="F9669" s="21">
        <v>20210104</v>
      </c>
      <c r="G9669" s="21" t="s">
        <v>17</v>
      </c>
      <c r="H9669" s="21" t="s">
        <v>35</v>
      </c>
      <c r="I9669" s="21" t="s">
        <v>135</v>
      </c>
      <c r="J9669" s="21">
        <v>1.55</v>
      </c>
      <c r="K9669" s="21" t="s">
        <v>20</v>
      </c>
      <c r="L9669">
        <f t="shared" si="176"/>
        <v>2</v>
      </c>
      <c r="M9669">
        <f>MATCH(H:H,价格表!$B$4:$B$35,0)</f>
        <v>22</v>
      </c>
      <c r="N9669" s="27">
        <f>IF(J9669&lt;=0.3,INDEX(价格表!$B$4:$I$31,M9669,2),IF(AND(J9669&gt;0.3,J9669&lt;=1),INDEX(价格表!$B$4:$I$31,M9669,3),IF(AND(J9669&gt;1,J9669&lt;=2.2),INDEX(价格表!$B$4:$I$31,M9669,4),IF(AND(J9669&gt;2.2,J9669&lt;=3.3),INDEX(价格表!$B$4:$I$31,M9669,5),IF(AND(J9669&gt;3.3,J9669&lt;=4),INDEX(价格表!$B$4:$I$31,M9669,6),IF(AND(J9669&gt;4,J9669&lt;=5.5),INDEX(价格表!$B$4:$I$31,M9669,7),IF(J9669&gt;5.5,2.6+INDEX(价格表!$B$4:$I$31,M9669,8)*L9669)))))))</f>
        <v>2.15</v>
      </c>
    </row>
    <row r="9670" spans="1:14">
      <c r="A9670" s="20">
        <v>4311289979929</v>
      </c>
      <c r="B9670" s="18" t="s">
        <v>16</v>
      </c>
      <c r="C9670" s="21">
        <v>20201225</v>
      </c>
      <c r="D9670" s="21">
        <v>610538201209</v>
      </c>
      <c r="E9670" s="21" t="s">
        <v>16</v>
      </c>
      <c r="F9670" s="21">
        <v>20210104</v>
      </c>
      <c r="G9670" s="21" t="s">
        <v>17</v>
      </c>
      <c r="H9670" s="21" t="s">
        <v>68</v>
      </c>
      <c r="I9670" s="21" t="s">
        <v>175</v>
      </c>
      <c r="J9670" s="21">
        <v>1.58</v>
      </c>
      <c r="K9670" s="21" t="s">
        <v>20</v>
      </c>
      <c r="L9670">
        <f t="shared" si="176"/>
        <v>2</v>
      </c>
      <c r="M9670">
        <f>MATCH(H:H,价格表!$B$4:$B$35,0)</f>
        <v>5</v>
      </c>
      <c r="N9670" s="27">
        <f>IF(J9670&lt;=0.3,INDEX(价格表!$B$4:$I$31,M9670,2),IF(AND(J9670&gt;0.3,J9670&lt;=1),INDEX(价格表!$B$4:$I$31,M9670,3),IF(AND(J9670&gt;1,J9670&lt;=2.2),INDEX(价格表!$B$4:$I$31,M9670,4),IF(AND(J9670&gt;2.2,J9670&lt;=3.3),INDEX(价格表!$B$4:$I$31,M9670,5),IF(AND(J9670&gt;3.3,J9670&lt;=4),INDEX(价格表!$B$4:$I$31,M9670,6),IF(AND(J9670&gt;4,J9670&lt;=5.5),INDEX(价格表!$B$4:$I$31,M9670,7),IF(J9670&gt;5.5,2.6+INDEX(价格表!$B$4:$I$31,M9670,8)*L9670)))))))</f>
        <v>2.15</v>
      </c>
    </row>
    <row r="9671" spans="1:14">
      <c r="A9671" s="20">
        <v>4311289979930</v>
      </c>
      <c r="B9671" s="18" t="s">
        <v>16</v>
      </c>
      <c r="C9671" s="21">
        <v>20201225</v>
      </c>
      <c r="D9671" s="21">
        <v>610538201209</v>
      </c>
      <c r="E9671" s="21" t="s">
        <v>16</v>
      </c>
      <c r="F9671" s="21">
        <v>20210104</v>
      </c>
      <c r="G9671" s="21" t="s">
        <v>17</v>
      </c>
      <c r="H9671" s="21" t="s">
        <v>39</v>
      </c>
      <c r="I9671" s="21" t="s">
        <v>40</v>
      </c>
      <c r="J9671" s="21">
        <v>1.48</v>
      </c>
      <c r="K9671" s="21" t="s">
        <v>20</v>
      </c>
      <c r="L9671">
        <f t="shared" si="176"/>
        <v>2</v>
      </c>
      <c r="M9671">
        <f>MATCH(H:H,价格表!$B$4:$B$35,0)</f>
        <v>23</v>
      </c>
      <c r="N9671" s="27">
        <f>IF(J9671&lt;=0.3,INDEX(价格表!$B$4:$I$31,M9671,2),IF(AND(J9671&gt;0.3,J9671&lt;=1),INDEX(价格表!$B$4:$I$31,M9671,3),IF(AND(J9671&gt;1,J9671&lt;=2.2),INDEX(价格表!$B$4:$I$31,M9671,4),IF(AND(J9671&gt;2.2,J9671&lt;=3.3),INDEX(价格表!$B$4:$I$31,M9671,5),IF(AND(J9671&gt;3.3,J9671&lt;=4),INDEX(价格表!$B$4:$I$31,M9671,6),IF(AND(J9671&gt;4,J9671&lt;=5.5),INDEX(价格表!$B$4:$I$31,M9671,7),IF(J9671&gt;5.5,2.6+INDEX(价格表!$B$4:$I$31,M9671,8)*L9671)))))))</f>
        <v>2.15</v>
      </c>
    </row>
    <row r="9672" spans="1:14">
      <c r="A9672" s="20">
        <v>4311289979931</v>
      </c>
      <c r="B9672" s="18" t="s">
        <v>16</v>
      </c>
      <c r="C9672" s="21">
        <v>20201225</v>
      </c>
      <c r="D9672" s="21">
        <v>610538201209</v>
      </c>
      <c r="E9672" s="21" t="s">
        <v>16</v>
      </c>
      <c r="F9672" s="21">
        <v>20210104</v>
      </c>
      <c r="G9672" s="21" t="s">
        <v>17</v>
      </c>
      <c r="H9672" s="21" t="s">
        <v>27</v>
      </c>
      <c r="I9672" s="21" t="s">
        <v>49</v>
      </c>
      <c r="J9672" s="21">
        <v>1.49</v>
      </c>
      <c r="K9672" s="21" t="s">
        <v>20</v>
      </c>
      <c r="L9672">
        <f t="shared" si="176"/>
        <v>2</v>
      </c>
      <c r="M9672">
        <f>MATCH(H:H,价格表!$B$4:$B$35,0)</f>
        <v>3</v>
      </c>
      <c r="N9672" s="27">
        <f>IF(J9672&lt;=0.3,INDEX(价格表!$B$4:$I$31,M9672,2),IF(AND(J9672&gt;0.3,J9672&lt;=1),INDEX(价格表!$B$4:$I$31,M9672,3),IF(AND(J9672&gt;1,J9672&lt;=2.2),INDEX(价格表!$B$4:$I$31,M9672,4),IF(AND(J9672&gt;2.2,J9672&lt;=3.3),INDEX(价格表!$B$4:$I$31,M9672,5),IF(AND(J9672&gt;3.3,J9672&lt;=4),INDEX(价格表!$B$4:$I$31,M9672,6),IF(AND(J9672&gt;4,J9672&lt;=5.5),INDEX(价格表!$B$4:$I$31,M9672,7),IF(J9672&gt;5.5,2.6+INDEX(价格表!$B$4:$I$31,M9672,8)*L9672)))))))</f>
        <v>2.15</v>
      </c>
    </row>
    <row r="9673" spans="1:14">
      <c r="A9673" s="20">
        <v>4311289988232</v>
      </c>
      <c r="B9673" s="18" t="s">
        <v>16</v>
      </c>
      <c r="C9673" s="21">
        <v>20201225</v>
      </c>
      <c r="D9673" s="21">
        <v>610538201209</v>
      </c>
      <c r="E9673" s="21" t="s">
        <v>16</v>
      </c>
      <c r="F9673" s="21">
        <v>20210104</v>
      </c>
      <c r="G9673" s="21" t="s">
        <v>17</v>
      </c>
      <c r="H9673" s="21" t="s">
        <v>23</v>
      </c>
      <c r="I9673" s="21" t="s">
        <v>286</v>
      </c>
      <c r="J9673" s="21">
        <v>1.5</v>
      </c>
      <c r="K9673" s="21" t="s">
        <v>20</v>
      </c>
      <c r="L9673">
        <f t="shared" si="176"/>
        <v>2</v>
      </c>
      <c r="M9673">
        <f>MATCH(H:H,价格表!$B$4:$B$35,0)</f>
        <v>15</v>
      </c>
      <c r="N9673" s="27">
        <f>IF(J9673&lt;=0.3,INDEX(价格表!$B$4:$I$31,M9673,2),IF(AND(J9673&gt;0.3,J9673&lt;=1),INDEX(价格表!$B$4:$I$31,M9673,3),IF(AND(J9673&gt;1,J9673&lt;=2.2),INDEX(价格表!$B$4:$I$31,M9673,4),IF(AND(J9673&gt;2.2,J9673&lt;=3.3),INDEX(价格表!$B$4:$I$31,M9673,5),IF(AND(J9673&gt;3.3,J9673&lt;=4),INDEX(价格表!$B$4:$I$31,M9673,6),IF(AND(J9673&gt;4,J9673&lt;=5.5),INDEX(价格表!$B$4:$I$31,M9673,7),IF(J9673&gt;5.5,2.6+INDEX(价格表!$B$4:$I$31,M9673,8)*L9673)))))))</f>
        <v>2.15</v>
      </c>
    </row>
    <row r="9674" spans="1:14">
      <c r="A9674" s="20">
        <v>4311289988233</v>
      </c>
      <c r="B9674" s="18" t="s">
        <v>16</v>
      </c>
      <c r="C9674" s="21">
        <v>20201225</v>
      </c>
      <c r="D9674" s="21">
        <v>610538201209</v>
      </c>
      <c r="E9674" s="21" t="s">
        <v>16</v>
      </c>
      <c r="F9674" s="21">
        <v>20210104</v>
      </c>
      <c r="G9674" s="21" t="s">
        <v>17</v>
      </c>
      <c r="H9674" s="21" t="s">
        <v>82</v>
      </c>
      <c r="I9674" s="21" t="s">
        <v>83</v>
      </c>
      <c r="J9674" s="21">
        <v>1.48</v>
      </c>
      <c r="K9674" s="21" t="s">
        <v>20</v>
      </c>
      <c r="L9674">
        <f t="shared" si="176"/>
        <v>2</v>
      </c>
      <c r="M9674">
        <f>MATCH(H:H,价格表!$B$4:$B$35,0)</f>
        <v>2</v>
      </c>
      <c r="N9674" s="27">
        <f>IF(J9674&lt;=0.3,INDEX(价格表!$B$4:$I$31,M9674,2),IF(AND(J9674&gt;0.3,J9674&lt;=1),INDEX(价格表!$B$4:$I$31,M9674,3),IF(AND(J9674&gt;1,J9674&lt;=2.2),INDEX(价格表!$B$4:$I$31,M9674,4),IF(AND(J9674&gt;2.2,J9674&lt;=3.3),INDEX(价格表!$B$4:$I$31,M9674,5),IF(AND(J9674&gt;3.3,J9674&lt;=4),INDEX(价格表!$B$4:$I$31,M9674,6),IF(AND(J9674&gt;4,J9674&lt;=5.5),INDEX(价格表!$B$4:$I$31,M9674,7),IF(J9674&gt;5.5,2.6+INDEX(价格表!$B$4:$I$31,M9674,8)*L9674)))))))</f>
        <v>2.15</v>
      </c>
    </row>
    <row r="9675" spans="1:14">
      <c r="A9675" s="20">
        <v>4311289988234</v>
      </c>
      <c r="B9675" s="18" t="s">
        <v>16</v>
      </c>
      <c r="C9675" s="21">
        <v>20201225</v>
      </c>
      <c r="D9675" s="21">
        <v>610538201209</v>
      </c>
      <c r="E9675" s="21" t="s">
        <v>16</v>
      </c>
      <c r="F9675" s="21">
        <v>20210104</v>
      </c>
      <c r="G9675" s="21" t="s">
        <v>17</v>
      </c>
      <c r="H9675" s="21" t="s">
        <v>21</v>
      </c>
      <c r="I9675" s="21" t="s">
        <v>204</v>
      </c>
      <c r="J9675" s="21">
        <v>1.5</v>
      </c>
      <c r="K9675" s="21" t="s">
        <v>20</v>
      </c>
      <c r="L9675">
        <f t="shared" si="176"/>
        <v>2</v>
      </c>
      <c r="M9675">
        <f>MATCH(H:H,价格表!$B$4:$B$35,0)</f>
        <v>20</v>
      </c>
      <c r="N9675" s="27">
        <f>IF(J9675&lt;=0.3,INDEX(价格表!$B$4:$I$31,M9675,2),IF(AND(J9675&gt;0.3,J9675&lt;=1),INDEX(价格表!$B$4:$I$31,M9675,3),IF(AND(J9675&gt;1,J9675&lt;=2.2),INDEX(价格表!$B$4:$I$31,M9675,4),IF(AND(J9675&gt;2.2,J9675&lt;=3.3),INDEX(价格表!$B$4:$I$31,M9675,5),IF(AND(J9675&gt;3.3,J9675&lt;=4),INDEX(价格表!$B$4:$I$31,M9675,6),IF(AND(J9675&gt;4,J9675&lt;=5.5),INDEX(价格表!$B$4:$I$31,M9675,7),IF(J9675&gt;5.5,2.6+INDEX(价格表!$B$4:$I$31,M9675,8)*L9675)))))))</f>
        <v>2.15</v>
      </c>
    </row>
    <row r="9676" spans="1:14">
      <c r="A9676" s="20">
        <v>4311289988235</v>
      </c>
      <c r="B9676" s="18" t="s">
        <v>16</v>
      </c>
      <c r="C9676" s="21">
        <v>20201225</v>
      </c>
      <c r="D9676" s="21">
        <v>610538201209</v>
      </c>
      <c r="E9676" s="21" t="s">
        <v>16</v>
      </c>
      <c r="F9676" s="21">
        <v>20210104</v>
      </c>
      <c r="G9676" s="21" t="s">
        <v>17</v>
      </c>
      <c r="H9676" s="21" t="s">
        <v>88</v>
      </c>
      <c r="I9676" s="21" t="s">
        <v>101</v>
      </c>
      <c r="J9676" s="21">
        <v>1.5</v>
      </c>
      <c r="K9676" s="21" t="s">
        <v>20</v>
      </c>
      <c r="L9676">
        <f t="shared" si="176"/>
        <v>2</v>
      </c>
      <c r="M9676">
        <f>MATCH(H:H,价格表!$B$4:$B$35,0)</f>
        <v>19</v>
      </c>
      <c r="N9676" s="27">
        <f>IF(J9676&lt;=0.3,INDEX(价格表!$B$4:$I$31,M9676,2),IF(AND(J9676&gt;0.3,J9676&lt;=1),INDEX(价格表!$B$4:$I$31,M9676,3),IF(AND(J9676&gt;1,J9676&lt;=2.2),INDEX(价格表!$B$4:$I$31,M9676,4),IF(AND(J9676&gt;2.2,J9676&lt;=3.3),INDEX(价格表!$B$4:$I$31,M9676,5),IF(AND(J9676&gt;3.3,J9676&lt;=4),INDEX(价格表!$B$4:$I$31,M9676,6),IF(AND(J9676&gt;4,J9676&lt;=5.5),INDEX(价格表!$B$4:$I$31,M9676,7),IF(J9676&gt;5.5,2.6+INDEX(价格表!$B$4:$I$31,M9676,8)*L9676)))))))</f>
        <v>2.15</v>
      </c>
    </row>
    <row r="9677" spans="1:14">
      <c r="A9677" s="20">
        <v>4311289988236</v>
      </c>
      <c r="B9677" s="18" t="s">
        <v>16</v>
      </c>
      <c r="C9677" s="21">
        <v>20201225</v>
      </c>
      <c r="D9677" s="21">
        <v>610538201209</v>
      </c>
      <c r="E9677" s="21" t="s">
        <v>16</v>
      </c>
      <c r="F9677" s="21">
        <v>20210104</v>
      </c>
      <c r="G9677" s="21" t="s">
        <v>17</v>
      </c>
      <c r="H9677" s="21" t="s">
        <v>27</v>
      </c>
      <c r="I9677" s="21" t="s">
        <v>128</v>
      </c>
      <c r="J9677" s="21">
        <v>1.5</v>
      </c>
      <c r="K9677" s="21" t="s">
        <v>20</v>
      </c>
      <c r="L9677">
        <f t="shared" si="176"/>
        <v>2</v>
      </c>
      <c r="M9677">
        <f>MATCH(H:H,价格表!$B$4:$B$35,0)</f>
        <v>3</v>
      </c>
      <c r="N9677" s="27">
        <f>IF(J9677&lt;=0.3,INDEX(价格表!$B$4:$I$31,M9677,2),IF(AND(J9677&gt;0.3,J9677&lt;=1),INDEX(价格表!$B$4:$I$31,M9677,3),IF(AND(J9677&gt;1,J9677&lt;=2.2),INDEX(价格表!$B$4:$I$31,M9677,4),IF(AND(J9677&gt;2.2,J9677&lt;=3.3),INDEX(价格表!$B$4:$I$31,M9677,5),IF(AND(J9677&gt;3.3,J9677&lt;=4),INDEX(价格表!$B$4:$I$31,M9677,6),IF(AND(J9677&gt;4,J9677&lt;=5.5),INDEX(价格表!$B$4:$I$31,M9677,7),IF(J9677&gt;5.5,2.6+INDEX(价格表!$B$4:$I$31,M9677,8)*L9677)))))))</f>
        <v>2.15</v>
      </c>
    </row>
    <row r="9678" spans="1:14">
      <c r="A9678" s="20">
        <v>4311289988237</v>
      </c>
      <c r="B9678" s="18" t="s">
        <v>16</v>
      </c>
      <c r="C9678" s="21">
        <v>20201225</v>
      </c>
      <c r="D9678" s="21">
        <v>610538201209</v>
      </c>
      <c r="E9678" s="21" t="s">
        <v>16</v>
      </c>
      <c r="F9678" s="21">
        <v>20210104</v>
      </c>
      <c r="G9678" s="21" t="s">
        <v>17</v>
      </c>
      <c r="H9678" s="21" t="s">
        <v>73</v>
      </c>
      <c r="I9678" s="21" t="s">
        <v>74</v>
      </c>
      <c r="J9678" s="21">
        <v>1.48</v>
      </c>
      <c r="K9678" s="21" t="s">
        <v>20</v>
      </c>
      <c r="L9678">
        <f t="shared" si="176"/>
        <v>2</v>
      </c>
      <c r="M9678">
        <f>MATCH(H:H,价格表!$B$4:$B$35,0)</f>
        <v>7</v>
      </c>
      <c r="N9678" s="27">
        <f>IF(J9678&lt;=0.3,INDEX(价格表!$B$4:$I$31,M9678,2),IF(AND(J9678&gt;0.3,J9678&lt;=1),INDEX(价格表!$B$4:$I$31,M9678,3),IF(AND(J9678&gt;1,J9678&lt;=2.2),INDEX(价格表!$B$4:$I$31,M9678,4),IF(AND(J9678&gt;2.2,J9678&lt;=3.3),INDEX(价格表!$B$4:$I$31,M9678,5),IF(AND(J9678&gt;3.3,J9678&lt;=4),INDEX(价格表!$B$4:$I$31,M9678,6),IF(AND(J9678&gt;4,J9678&lt;=5.5),INDEX(价格表!$B$4:$I$31,M9678,7),IF(J9678&gt;5.5,2.6+INDEX(价格表!$B$4:$I$31,M9678,8)*L9678)))))))</f>
        <v>2.15</v>
      </c>
    </row>
    <row r="9679" spans="1:14">
      <c r="A9679" s="20">
        <v>4311289988238</v>
      </c>
      <c r="B9679" s="18" t="s">
        <v>16</v>
      </c>
      <c r="C9679" s="21">
        <v>20201225</v>
      </c>
      <c r="D9679" s="21">
        <v>610538201209</v>
      </c>
      <c r="E9679" s="21" t="s">
        <v>16</v>
      </c>
      <c r="F9679" s="21">
        <v>20210104</v>
      </c>
      <c r="G9679" s="21" t="s">
        <v>17</v>
      </c>
      <c r="H9679" s="21" t="s">
        <v>45</v>
      </c>
      <c r="I9679" s="21" t="s">
        <v>143</v>
      </c>
      <c r="J9679" s="21">
        <v>1.52</v>
      </c>
      <c r="K9679" s="21" t="s">
        <v>20</v>
      </c>
      <c r="L9679">
        <f t="shared" si="176"/>
        <v>2</v>
      </c>
      <c r="M9679">
        <f>MATCH(H:H,价格表!$B$4:$B$35,0)</f>
        <v>9</v>
      </c>
      <c r="N9679" s="27">
        <f>IF(J9679&lt;=0.3,INDEX(价格表!$B$4:$I$31,M9679,2),IF(AND(J9679&gt;0.3,J9679&lt;=1),INDEX(价格表!$B$4:$I$31,M9679,3),IF(AND(J9679&gt;1,J9679&lt;=2.2),INDEX(价格表!$B$4:$I$31,M9679,4),IF(AND(J9679&gt;2.2,J9679&lt;=3.3),INDEX(价格表!$B$4:$I$31,M9679,5),IF(AND(J9679&gt;3.3,J9679&lt;=4),INDEX(价格表!$B$4:$I$31,M9679,6),IF(AND(J9679&gt;4,J9679&lt;=5.5),INDEX(价格表!$B$4:$I$31,M9679,7),IF(J9679&gt;5.5,2.6+INDEX(价格表!$B$4:$I$31,M9679,8)*L9679)))))))</f>
        <v>2.15</v>
      </c>
    </row>
    <row r="9680" spans="1:14">
      <c r="A9680" s="20">
        <v>4311289988239</v>
      </c>
      <c r="B9680" s="18" t="s">
        <v>16</v>
      </c>
      <c r="C9680" s="21">
        <v>20201225</v>
      </c>
      <c r="D9680" s="21">
        <v>610538201209</v>
      </c>
      <c r="E9680" s="21" t="s">
        <v>16</v>
      </c>
      <c r="F9680" s="21">
        <v>20210104</v>
      </c>
      <c r="G9680" s="21" t="s">
        <v>17</v>
      </c>
      <c r="H9680" s="21" t="s">
        <v>82</v>
      </c>
      <c r="I9680" s="21" t="s">
        <v>285</v>
      </c>
      <c r="J9680" s="21">
        <v>1.5</v>
      </c>
      <c r="K9680" s="21" t="s">
        <v>20</v>
      </c>
      <c r="L9680">
        <f t="shared" si="176"/>
        <v>2</v>
      </c>
      <c r="M9680">
        <f>MATCH(H:H,价格表!$B$4:$B$35,0)</f>
        <v>2</v>
      </c>
      <c r="N9680" s="27">
        <f>IF(J9680&lt;=0.3,INDEX(价格表!$B$4:$I$31,M9680,2),IF(AND(J9680&gt;0.3,J9680&lt;=1),INDEX(价格表!$B$4:$I$31,M9680,3),IF(AND(J9680&gt;1,J9680&lt;=2.2),INDEX(价格表!$B$4:$I$31,M9680,4),IF(AND(J9680&gt;2.2,J9680&lt;=3.3),INDEX(价格表!$B$4:$I$31,M9680,5),IF(AND(J9680&gt;3.3,J9680&lt;=4),INDEX(价格表!$B$4:$I$31,M9680,6),IF(AND(J9680&gt;4,J9680&lt;=5.5),INDEX(价格表!$B$4:$I$31,M9680,7),IF(J9680&gt;5.5,2.6+INDEX(价格表!$B$4:$I$31,M9680,8)*L9680)))))))</f>
        <v>2.15</v>
      </c>
    </row>
    <row r="9681" spans="1:14">
      <c r="A9681" s="20">
        <v>4311289988240</v>
      </c>
      <c r="B9681" s="18" t="s">
        <v>16</v>
      </c>
      <c r="C9681" s="21">
        <v>20201225</v>
      </c>
      <c r="D9681" s="21">
        <v>610538201209</v>
      </c>
      <c r="E9681" s="21" t="s">
        <v>16</v>
      </c>
      <c r="F9681" s="21">
        <v>20210104</v>
      </c>
      <c r="G9681" s="21" t="s">
        <v>17</v>
      </c>
      <c r="H9681" s="21" t="s">
        <v>23</v>
      </c>
      <c r="I9681" s="21" t="s">
        <v>268</v>
      </c>
      <c r="J9681" s="21">
        <v>1.59</v>
      </c>
      <c r="K9681" s="21" t="s">
        <v>20</v>
      </c>
      <c r="L9681">
        <f t="shared" si="176"/>
        <v>2</v>
      </c>
      <c r="M9681">
        <f>MATCH(H:H,价格表!$B$4:$B$35,0)</f>
        <v>15</v>
      </c>
      <c r="N9681" s="27">
        <f>IF(J9681&lt;=0.3,INDEX(价格表!$B$4:$I$31,M9681,2),IF(AND(J9681&gt;0.3,J9681&lt;=1),INDEX(价格表!$B$4:$I$31,M9681,3),IF(AND(J9681&gt;1,J9681&lt;=2.2),INDEX(价格表!$B$4:$I$31,M9681,4),IF(AND(J9681&gt;2.2,J9681&lt;=3.3),INDEX(价格表!$B$4:$I$31,M9681,5),IF(AND(J9681&gt;3.3,J9681&lt;=4),INDEX(价格表!$B$4:$I$31,M9681,6),IF(AND(J9681&gt;4,J9681&lt;=5.5),INDEX(价格表!$B$4:$I$31,M9681,7),IF(J9681&gt;5.5,2.6+INDEX(价格表!$B$4:$I$31,M9681,8)*L9681)))))))</f>
        <v>2.15</v>
      </c>
    </row>
    <row r="9682" spans="1:14">
      <c r="A9682" s="20">
        <v>4311289988241</v>
      </c>
      <c r="B9682" s="18" t="s">
        <v>16</v>
      </c>
      <c r="C9682" s="21">
        <v>20201225</v>
      </c>
      <c r="D9682" s="21">
        <v>610538201209</v>
      </c>
      <c r="E9682" s="21" t="s">
        <v>16</v>
      </c>
      <c r="F9682" s="21">
        <v>20210104</v>
      </c>
      <c r="G9682" s="21" t="s">
        <v>17</v>
      </c>
      <c r="H9682" s="21" t="s">
        <v>23</v>
      </c>
      <c r="I9682" s="21" t="s">
        <v>24</v>
      </c>
      <c r="J9682" s="21">
        <v>1.52</v>
      </c>
      <c r="K9682" s="21" t="s">
        <v>20</v>
      </c>
      <c r="L9682">
        <f t="shared" si="176"/>
        <v>2</v>
      </c>
      <c r="M9682">
        <f>MATCH(H:H,价格表!$B$4:$B$35,0)</f>
        <v>15</v>
      </c>
      <c r="N9682" s="27">
        <f>IF(J9682&lt;=0.3,INDEX(价格表!$B$4:$I$31,M9682,2),IF(AND(J9682&gt;0.3,J9682&lt;=1),INDEX(价格表!$B$4:$I$31,M9682,3),IF(AND(J9682&gt;1,J9682&lt;=2.2),INDEX(价格表!$B$4:$I$31,M9682,4),IF(AND(J9682&gt;2.2,J9682&lt;=3.3),INDEX(价格表!$B$4:$I$31,M9682,5),IF(AND(J9682&gt;3.3,J9682&lt;=4),INDEX(价格表!$B$4:$I$31,M9682,6),IF(AND(J9682&gt;4,J9682&lt;=5.5),INDEX(价格表!$B$4:$I$31,M9682,7),IF(J9682&gt;5.5,2.6+INDEX(价格表!$B$4:$I$31,M9682,8)*L9682)))))))</f>
        <v>2.15</v>
      </c>
    </row>
    <row r="9683" spans="1:14">
      <c r="A9683" s="20">
        <v>4311289995763</v>
      </c>
      <c r="B9683" s="18" t="s">
        <v>16</v>
      </c>
      <c r="C9683" s="21">
        <v>20201225</v>
      </c>
      <c r="D9683" s="21">
        <v>610538201209</v>
      </c>
      <c r="E9683" s="21" t="s">
        <v>16</v>
      </c>
      <c r="F9683" s="21">
        <v>20210104</v>
      </c>
      <c r="G9683" s="21" t="s">
        <v>17</v>
      </c>
      <c r="H9683" s="21" t="s">
        <v>56</v>
      </c>
      <c r="I9683" s="21" t="s">
        <v>356</v>
      </c>
      <c r="J9683" s="21">
        <v>1.49</v>
      </c>
      <c r="K9683" s="21" t="s">
        <v>20</v>
      </c>
      <c r="L9683">
        <f t="shared" si="176"/>
        <v>2</v>
      </c>
      <c r="M9683">
        <f>MATCH(H:H,价格表!$B$4:$B$35,0)</f>
        <v>11</v>
      </c>
      <c r="N9683" s="27">
        <f>IF(J9683&lt;=0.3,INDEX(价格表!$B$4:$I$31,M9683,2),IF(AND(J9683&gt;0.3,J9683&lt;=1),INDEX(价格表!$B$4:$I$31,M9683,3),IF(AND(J9683&gt;1,J9683&lt;=2.2),INDEX(价格表!$B$4:$I$31,M9683,4),IF(AND(J9683&gt;2.2,J9683&lt;=3.3),INDEX(价格表!$B$4:$I$31,M9683,5),IF(AND(J9683&gt;3.3,J9683&lt;=4),INDEX(价格表!$B$4:$I$31,M9683,6),IF(AND(J9683&gt;4,J9683&lt;=5.5),INDEX(价格表!$B$4:$I$31,M9683,7),IF(J9683&gt;5.5,2.6+INDEX(价格表!$B$4:$I$31,M9683,8)*L9683)))))))</f>
        <v>2.15</v>
      </c>
    </row>
    <row r="9684" spans="1:14">
      <c r="A9684" s="20">
        <v>4311289995780</v>
      </c>
      <c r="B9684" s="18" t="s">
        <v>16</v>
      </c>
      <c r="C9684" s="21">
        <v>20201225</v>
      </c>
      <c r="D9684" s="21">
        <v>610538201209</v>
      </c>
      <c r="E9684" s="21" t="s">
        <v>16</v>
      </c>
      <c r="F9684" s="21">
        <v>20210104</v>
      </c>
      <c r="G9684" s="21" t="s">
        <v>17</v>
      </c>
      <c r="H9684" s="21" t="s">
        <v>27</v>
      </c>
      <c r="I9684" s="21" t="s">
        <v>85</v>
      </c>
      <c r="J9684" s="21">
        <v>1.48</v>
      </c>
      <c r="K9684" s="21" t="s">
        <v>20</v>
      </c>
      <c r="L9684">
        <f t="shared" si="176"/>
        <v>2</v>
      </c>
      <c r="M9684">
        <f>MATCH(H:H,价格表!$B$4:$B$35,0)</f>
        <v>3</v>
      </c>
      <c r="N9684" s="27">
        <f>IF(J9684&lt;=0.3,INDEX(价格表!$B$4:$I$31,M9684,2),IF(AND(J9684&gt;0.3,J9684&lt;=1),INDEX(价格表!$B$4:$I$31,M9684,3),IF(AND(J9684&gt;1,J9684&lt;=2.2),INDEX(价格表!$B$4:$I$31,M9684,4),IF(AND(J9684&gt;2.2,J9684&lt;=3.3),INDEX(价格表!$B$4:$I$31,M9684,5),IF(AND(J9684&gt;3.3,J9684&lt;=4),INDEX(价格表!$B$4:$I$31,M9684,6),IF(AND(J9684&gt;4,J9684&lt;=5.5),INDEX(价格表!$B$4:$I$31,M9684,7),IF(J9684&gt;5.5,2.6+INDEX(价格表!$B$4:$I$31,M9684,8)*L9684)))))))</f>
        <v>2.15</v>
      </c>
    </row>
    <row r="9685" spans="1:14">
      <c r="A9685" s="20">
        <v>4311290001797</v>
      </c>
      <c r="B9685" s="18" t="s">
        <v>16</v>
      </c>
      <c r="C9685" s="21">
        <v>20201225</v>
      </c>
      <c r="D9685" s="21">
        <v>610538201209</v>
      </c>
      <c r="E9685" s="21" t="s">
        <v>16</v>
      </c>
      <c r="F9685" s="21">
        <v>20210104</v>
      </c>
      <c r="G9685" s="21" t="s">
        <v>17</v>
      </c>
      <c r="H9685" s="21" t="s">
        <v>73</v>
      </c>
      <c r="I9685" s="21" t="s">
        <v>365</v>
      </c>
      <c r="J9685" s="21">
        <v>1.48</v>
      </c>
      <c r="K9685" s="21" t="s">
        <v>20</v>
      </c>
      <c r="L9685">
        <f t="shared" si="176"/>
        <v>2</v>
      </c>
      <c r="M9685">
        <f>MATCH(H:H,价格表!$B$4:$B$35,0)</f>
        <v>7</v>
      </c>
      <c r="N9685" s="27">
        <f>IF(J9685&lt;=0.3,INDEX(价格表!$B$4:$I$31,M9685,2),IF(AND(J9685&gt;0.3,J9685&lt;=1),INDEX(价格表!$B$4:$I$31,M9685,3),IF(AND(J9685&gt;1,J9685&lt;=2.2),INDEX(价格表!$B$4:$I$31,M9685,4),IF(AND(J9685&gt;2.2,J9685&lt;=3.3),INDEX(价格表!$B$4:$I$31,M9685,5),IF(AND(J9685&gt;3.3,J9685&lt;=4),INDEX(价格表!$B$4:$I$31,M9685,6),IF(AND(J9685&gt;4,J9685&lt;=5.5),INDEX(价格表!$B$4:$I$31,M9685,7),IF(J9685&gt;5.5,2.6+INDEX(价格表!$B$4:$I$31,M9685,8)*L9685)))))))</f>
        <v>2.15</v>
      </c>
    </row>
    <row r="9686" spans="1:14">
      <c r="A9686" s="20">
        <v>4311290001798</v>
      </c>
      <c r="B9686" s="18" t="s">
        <v>16</v>
      </c>
      <c r="C9686" s="21">
        <v>20201225</v>
      </c>
      <c r="D9686" s="21">
        <v>610538201209</v>
      </c>
      <c r="E9686" s="21" t="s">
        <v>16</v>
      </c>
      <c r="F9686" s="21">
        <v>20210104</v>
      </c>
      <c r="G9686" s="21" t="s">
        <v>17</v>
      </c>
      <c r="H9686" s="21" t="s">
        <v>56</v>
      </c>
      <c r="I9686" s="21" t="s">
        <v>149</v>
      </c>
      <c r="J9686" s="21">
        <v>1.49</v>
      </c>
      <c r="K9686" s="21" t="s">
        <v>20</v>
      </c>
      <c r="L9686">
        <f t="shared" si="176"/>
        <v>2</v>
      </c>
      <c r="M9686">
        <f>MATCH(H:H,价格表!$B$4:$B$35,0)</f>
        <v>11</v>
      </c>
      <c r="N9686" s="27">
        <f>IF(J9686&lt;=0.3,INDEX(价格表!$B$4:$I$31,M9686,2),IF(AND(J9686&gt;0.3,J9686&lt;=1),INDEX(价格表!$B$4:$I$31,M9686,3),IF(AND(J9686&gt;1,J9686&lt;=2.2),INDEX(价格表!$B$4:$I$31,M9686,4),IF(AND(J9686&gt;2.2,J9686&lt;=3.3),INDEX(价格表!$B$4:$I$31,M9686,5),IF(AND(J9686&gt;3.3,J9686&lt;=4),INDEX(价格表!$B$4:$I$31,M9686,6),IF(AND(J9686&gt;4,J9686&lt;=5.5),INDEX(价格表!$B$4:$I$31,M9686,7),IF(J9686&gt;5.5,2.6+INDEX(价格表!$B$4:$I$31,M9686,8)*L9686)))))))</f>
        <v>2.15</v>
      </c>
    </row>
    <row r="9687" spans="1:14">
      <c r="A9687" s="20">
        <v>4311290001799</v>
      </c>
      <c r="B9687" s="18" t="s">
        <v>16</v>
      </c>
      <c r="C9687" s="21">
        <v>20201225</v>
      </c>
      <c r="D9687" s="21">
        <v>610538201209</v>
      </c>
      <c r="E9687" s="21" t="s">
        <v>16</v>
      </c>
      <c r="F9687" s="21">
        <v>20210104</v>
      </c>
      <c r="G9687" s="21" t="s">
        <v>17</v>
      </c>
      <c r="H9687" s="21" t="s">
        <v>63</v>
      </c>
      <c r="I9687" s="21" t="s">
        <v>187</v>
      </c>
      <c r="J9687" s="21">
        <v>1.5</v>
      </c>
      <c r="K9687" s="21" t="s">
        <v>20</v>
      </c>
      <c r="L9687">
        <f t="shared" si="176"/>
        <v>2</v>
      </c>
      <c r="M9687">
        <f>MATCH(H:H,价格表!$B$4:$B$35,0)</f>
        <v>21</v>
      </c>
      <c r="N9687" s="27">
        <f>IF(J9687&lt;=0.3,INDEX(价格表!$B$4:$I$31,M9687,2),IF(AND(J9687&gt;0.3,J9687&lt;=1),INDEX(价格表!$B$4:$I$31,M9687,3),IF(AND(J9687&gt;1,J9687&lt;=2.2),INDEX(价格表!$B$4:$I$31,M9687,4),IF(AND(J9687&gt;2.2,J9687&lt;=3.3),INDEX(价格表!$B$4:$I$31,M9687,5),IF(AND(J9687&gt;3.3,J9687&lt;=4),INDEX(价格表!$B$4:$I$31,M9687,6),IF(AND(J9687&gt;4,J9687&lt;=5.5),INDEX(价格表!$B$4:$I$31,M9687,7),IF(J9687&gt;5.5,2.6+INDEX(价格表!$B$4:$I$31,M9687,8)*L9687)))))))</f>
        <v>2.15</v>
      </c>
    </row>
    <row r="9688" spans="1:14">
      <c r="A9688" s="20">
        <v>4311290001800</v>
      </c>
      <c r="B9688" s="18" t="s">
        <v>16</v>
      </c>
      <c r="C9688" s="21">
        <v>20201225</v>
      </c>
      <c r="D9688" s="21">
        <v>610538201209</v>
      </c>
      <c r="E9688" s="21" t="s">
        <v>16</v>
      </c>
      <c r="F9688" s="21">
        <v>20210104</v>
      </c>
      <c r="G9688" s="21" t="s">
        <v>17</v>
      </c>
      <c r="H9688" s="21" t="s">
        <v>37</v>
      </c>
      <c r="I9688" s="21" t="s">
        <v>72</v>
      </c>
      <c r="J9688" s="21">
        <v>1.48</v>
      </c>
      <c r="K9688" s="21" t="s">
        <v>20</v>
      </c>
      <c r="L9688">
        <f t="shared" si="176"/>
        <v>2</v>
      </c>
      <c r="M9688">
        <f>MATCH(H:H,价格表!$B$4:$B$35,0)</f>
        <v>12</v>
      </c>
      <c r="N9688" s="27">
        <f>IF(J9688&lt;=0.3,INDEX(价格表!$B$4:$I$31,M9688,2),IF(AND(J9688&gt;0.3,J9688&lt;=1),INDEX(价格表!$B$4:$I$31,M9688,3),IF(AND(J9688&gt;1,J9688&lt;=2.2),INDEX(价格表!$B$4:$I$31,M9688,4),IF(AND(J9688&gt;2.2,J9688&lt;=3.3),INDEX(价格表!$B$4:$I$31,M9688,5),IF(AND(J9688&gt;3.3,J9688&lt;=4),INDEX(价格表!$B$4:$I$31,M9688,6),IF(AND(J9688&gt;4,J9688&lt;=5.5),INDEX(价格表!$B$4:$I$31,M9688,7),IF(J9688&gt;5.5,2.6+INDEX(价格表!$B$4:$I$31,M9688,8)*L9688)))))))</f>
        <v>2.15</v>
      </c>
    </row>
    <row r="9689" spans="1:14">
      <c r="A9689" s="20">
        <v>4311290001801</v>
      </c>
      <c r="B9689" s="18" t="s">
        <v>16</v>
      </c>
      <c r="C9689" s="21">
        <v>20201225</v>
      </c>
      <c r="D9689" s="21">
        <v>610538201209</v>
      </c>
      <c r="E9689" s="21" t="s">
        <v>16</v>
      </c>
      <c r="F9689" s="21">
        <v>20210104</v>
      </c>
      <c r="G9689" s="21" t="s">
        <v>17</v>
      </c>
      <c r="H9689" s="21" t="s">
        <v>27</v>
      </c>
      <c r="I9689" s="21" t="s">
        <v>210</v>
      </c>
      <c r="J9689" s="21">
        <v>1.48</v>
      </c>
      <c r="K9689" s="21" t="s">
        <v>20</v>
      </c>
      <c r="L9689">
        <f t="shared" si="176"/>
        <v>2</v>
      </c>
      <c r="M9689">
        <f>MATCH(H:H,价格表!$B$4:$B$35,0)</f>
        <v>3</v>
      </c>
      <c r="N9689" s="27">
        <f>IF(J9689&lt;=0.3,INDEX(价格表!$B$4:$I$31,M9689,2),IF(AND(J9689&gt;0.3,J9689&lt;=1),INDEX(价格表!$B$4:$I$31,M9689,3),IF(AND(J9689&gt;1,J9689&lt;=2.2),INDEX(价格表!$B$4:$I$31,M9689,4),IF(AND(J9689&gt;2.2,J9689&lt;=3.3),INDEX(价格表!$B$4:$I$31,M9689,5),IF(AND(J9689&gt;3.3,J9689&lt;=4),INDEX(价格表!$B$4:$I$31,M9689,6),IF(AND(J9689&gt;4,J9689&lt;=5.5),INDEX(价格表!$B$4:$I$31,M9689,7),IF(J9689&gt;5.5,2.6+INDEX(价格表!$B$4:$I$31,M9689,8)*L9689)))))))</f>
        <v>2.15</v>
      </c>
    </row>
    <row r="9690" spans="1:14">
      <c r="A9690" s="20">
        <v>4311290001802</v>
      </c>
      <c r="B9690" s="18" t="s">
        <v>16</v>
      </c>
      <c r="C9690" s="21">
        <v>20201225</v>
      </c>
      <c r="D9690" s="21">
        <v>610538201209</v>
      </c>
      <c r="E9690" s="21" t="s">
        <v>16</v>
      </c>
      <c r="F9690" s="21">
        <v>20210104</v>
      </c>
      <c r="G9690" s="21" t="s">
        <v>17</v>
      </c>
      <c r="H9690" s="21" t="s">
        <v>45</v>
      </c>
      <c r="I9690" s="21" t="s">
        <v>48</v>
      </c>
      <c r="J9690" s="21">
        <v>1.48</v>
      </c>
      <c r="K9690" s="21" t="s">
        <v>20</v>
      </c>
      <c r="L9690">
        <f t="shared" si="176"/>
        <v>2</v>
      </c>
      <c r="M9690">
        <f>MATCH(H:H,价格表!$B$4:$B$35,0)</f>
        <v>9</v>
      </c>
      <c r="N9690" s="27">
        <f>IF(J9690&lt;=0.3,INDEX(价格表!$B$4:$I$31,M9690,2),IF(AND(J9690&gt;0.3,J9690&lt;=1),INDEX(价格表!$B$4:$I$31,M9690,3),IF(AND(J9690&gt;1,J9690&lt;=2.2),INDEX(价格表!$B$4:$I$31,M9690,4),IF(AND(J9690&gt;2.2,J9690&lt;=3.3),INDEX(价格表!$B$4:$I$31,M9690,5),IF(AND(J9690&gt;3.3,J9690&lt;=4),INDEX(价格表!$B$4:$I$31,M9690,6),IF(AND(J9690&gt;4,J9690&lt;=5.5),INDEX(价格表!$B$4:$I$31,M9690,7),IF(J9690&gt;5.5,2.6+INDEX(价格表!$B$4:$I$31,M9690,8)*L9690)))))))</f>
        <v>2.15</v>
      </c>
    </row>
    <row r="9691" spans="1:14">
      <c r="A9691" s="20">
        <v>4311290001803</v>
      </c>
      <c r="B9691" s="18" t="s">
        <v>16</v>
      </c>
      <c r="C9691" s="21">
        <v>20201225</v>
      </c>
      <c r="D9691" s="21">
        <v>610538201209</v>
      </c>
      <c r="E9691" s="21" t="s">
        <v>16</v>
      </c>
      <c r="F9691" s="21">
        <v>20210104</v>
      </c>
      <c r="G9691" s="21" t="s">
        <v>17</v>
      </c>
      <c r="H9691" s="21" t="s">
        <v>45</v>
      </c>
      <c r="I9691" s="21" t="s">
        <v>143</v>
      </c>
      <c r="J9691" s="21">
        <v>1.47</v>
      </c>
      <c r="K9691" s="21" t="s">
        <v>20</v>
      </c>
      <c r="L9691">
        <f t="shared" si="176"/>
        <v>2</v>
      </c>
      <c r="M9691">
        <f>MATCH(H:H,价格表!$B$4:$B$35,0)</f>
        <v>9</v>
      </c>
      <c r="N9691" s="27">
        <f>IF(J9691&lt;=0.3,INDEX(价格表!$B$4:$I$31,M9691,2),IF(AND(J9691&gt;0.3,J9691&lt;=1),INDEX(价格表!$B$4:$I$31,M9691,3),IF(AND(J9691&gt;1,J9691&lt;=2.2),INDEX(价格表!$B$4:$I$31,M9691,4),IF(AND(J9691&gt;2.2,J9691&lt;=3.3),INDEX(价格表!$B$4:$I$31,M9691,5),IF(AND(J9691&gt;3.3,J9691&lt;=4),INDEX(价格表!$B$4:$I$31,M9691,6),IF(AND(J9691&gt;4,J9691&lt;=5.5),INDEX(价格表!$B$4:$I$31,M9691,7),IF(J9691&gt;5.5,2.6+INDEX(价格表!$B$4:$I$31,M9691,8)*L9691)))))))</f>
        <v>2.15</v>
      </c>
    </row>
    <row r="9692" spans="1:14">
      <c r="A9692" s="20">
        <v>4311290001804</v>
      </c>
      <c r="B9692" s="18" t="s">
        <v>16</v>
      </c>
      <c r="C9692" s="21">
        <v>20201225</v>
      </c>
      <c r="D9692" s="21">
        <v>610538201209</v>
      </c>
      <c r="E9692" s="21" t="s">
        <v>16</v>
      </c>
      <c r="F9692" s="21">
        <v>20210104</v>
      </c>
      <c r="G9692" s="21" t="s">
        <v>17</v>
      </c>
      <c r="H9692" s="21" t="s">
        <v>35</v>
      </c>
      <c r="I9692" s="21" t="s">
        <v>170</v>
      </c>
      <c r="J9692" s="21">
        <v>1.5</v>
      </c>
      <c r="K9692" s="21" t="s">
        <v>20</v>
      </c>
      <c r="L9692">
        <f t="shared" si="176"/>
        <v>2</v>
      </c>
      <c r="M9692">
        <f>MATCH(H:H,价格表!$B$4:$B$35,0)</f>
        <v>22</v>
      </c>
      <c r="N9692" s="27">
        <f>IF(J9692&lt;=0.3,INDEX(价格表!$B$4:$I$31,M9692,2),IF(AND(J9692&gt;0.3,J9692&lt;=1),INDEX(价格表!$B$4:$I$31,M9692,3),IF(AND(J9692&gt;1,J9692&lt;=2.2),INDEX(价格表!$B$4:$I$31,M9692,4),IF(AND(J9692&gt;2.2,J9692&lt;=3.3),INDEX(价格表!$B$4:$I$31,M9692,5),IF(AND(J9692&gt;3.3,J9692&lt;=4),INDEX(价格表!$B$4:$I$31,M9692,6),IF(AND(J9692&gt;4,J9692&lt;=5.5),INDEX(价格表!$B$4:$I$31,M9692,7),IF(J9692&gt;5.5,2.6+INDEX(价格表!$B$4:$I$31,M9692,8)*L9692)))))))</f>
        <v>2.15</v>
      </c>
    </row>
    <row r="9693" spans="1:14">
      <c r="A9693" s="20">
        <v>4311290001805</v>
      </c>
      <c r="B9693" s="18" t="s">
        <v>16</v>
      </c>
      <c r="C9693" s="21">
        <v>20201225</v>
      </c>
      <c r="D9693" s="21">
        <v>610538201209</v>
      </c>
      <c r="E9693" s="21" t="s">
        <v>16</v>
      </c>
      <c r="F9693" s="21">
        <v>20210104</v>
      </c>
      <c r="G9693" s="21" t="s">
        <v>17</v>
      </c>
      <c r="H9693" s="21" t="s">
        <v>23</v>
      </c>
      <c r="I9693" s="21" t="s">
        <v>98</v>
      </c>
      <c r="J9693" s="21">
        <v>1.52</v>
      </c>
      <c r="K9693" s="21" t="s">
        <v>20</v>
      </c>
      <c r="L9693">
        <f t="shared" si="176"/>
        <v>2</v>
      </c>
      <c r="M9693">
        <f>MATCH(H:H,价格表!$B$4:$B$35,0)</f>
        <v>15</v>
      </c>
      <c r="N9693" s="27">
        <f>IF(J9693&lt;=0.3,INDEX(价格表!$B$4:$I$31,M9693,2),IF(AND(J9693&gt;0.3,J9693&lt;=1),INDEX(价格表!$B$4:$I$31,M9693,3),IF(AND(J9693&gt;1,J9693&lt;=2.2),INDEX(价格表!$B$4:$I$31,M9693,4),IF(AND(J9693&gt;2.2,J9693&lt;=3.3),INDEX(价格表!$B$4:$I$31,M9693,5),IF(AND(J9693&gt;3.3,J9693&lt;=4),INDEX(价格表!$B$4:$I$31,M9693,6),IF(AND(J9693&gt;4,J9693&lt;=5.5),INDEX(价格表!$B$4:$I$31,M9693,7),IF(J9693&gt;5.5,2.6+INDEX(价格表!$B$4:$I$31,M9693,8)*L9693)))))))</f>
        <v>2.15</v>
      </c>
    </row>
    <row r="9694" spans="1:14">
      <c r="A9694" s="20">
        <v>4311290001806</v>
      </c>
      <c r="B9694" s="18" t="s">
        <v>16</v>
      </c>
      <c r="C9694" s="21">
        <v>20201225</v>
      </c>
      <c r="D9694" s="21">
        <v>610538201209</v>
      </c>
      <c r="E9694" s="21" t="s">
        <v>16</v>
      </c>
      <c r="F9694" s="21">
        <v>20210104</v>
      </c>
      <c r="G9694" s="21" t="s">
        <v>17</v>
      </c>
      <c r="H9694" s="21" t="s">
        <v>27</v>
      </c>
      <c r="I9694" s="21" t="s">
        <v>348</v>
      </c>
      <c r="J9694" s="21">
        <v>1.54</v>
      </c>
      <c r="K9694" s="21" t="s">
        <v>20</v>
      </c>
      <c r="L9694">
        <f t="shared" si="176"/>
        <v>2</v>
      </c>
      <c r="M9694">
        <f>MATCH(H:H,价格表!$B$4:$B$35,0)</f>
        <v>3</v>
      </c>
      <c r="N9694" s="27">
        <f>IF(J9694&lt;=0.3,INDEX(价格表!$B$4:$I$31,M9694,2),IF(AND(J9694&gt;0.3,J9694&lt;=1),INDEX(价格表!$B$4:$I$31,M9694,3),IF(AND(J9694&gt;1,J9694&lt;=2.2),INDEX(价格表!$B$4:$I$31,M9694,4),IF(AND(J9694&gt;2.2,J9694&lt;=3.3),INDEX(价格表!$B$4:$I$31,M9694,5),IF(AND(J9694&gt;3.3,J9694&lt;=4),INDEX(价格表!$B$4:$I$31,M9694,6),IF(AND(J9694&gt;4,J9694&lt;=5.5),INDEX(价格表!$B$4:$I$31,M9694,7),IF(J9694&gt;5.5,2.6+INDEX(价格表!$B$4:$I$31,M9694,8)*L9694)))))))</f>
        <v>2.15</v>
      </c>
    </row>
    <row r="9695" spans="1:14">
      <c r="A9695" s="20">
        <v>4311290009788</v>
      </c>
      <c r="B9695" s="18" t="s">
        <v>16</v>
      </c>
      <c r="C9695" s="21">
        <v>20201225</v>
      </c>
      <c r="D9695" s="21">
        <v>610538201209</v>
      </c>
      <c r="E9695" s="21" t="s">
        <v>16</v>
      </c>
      <c r="F9695" s="21">
        <v>20210104</v>
      </c>
      <c r="G9695" s="21" t="s">
        <v>17</v>
      </c>
      <c r="H9695" s="21" t="s">
        <v>18</v>
      </c>
      <c r="I9695" s="21" t="s">
        <v>29</v>
      </c>
      <c r="J9695" s="21">
        <v>1.48</v>
      </c>
      <c r="K9695" s="21" t="s">
        <v>20</v>
      </c>
      <c r="L9695">
        <f t="shared" si="176"/>
        <v>2</v>
      </c>
      <c r="M9695">
        <f>MATCH(H:H,价格表!$B$4:$B$35,0)</f>
        <v>1</v>
      </c>
      <c r="N9695" s="27">
        <f>IF(J9695&lt;=0.3,INDEX(价格表!$B$4:$I$31,M9695,2),IF(AND(J9695&gt;0.3,J9695&lt;=1),INDEX(价格表!$B$4:$I$31,M9695,3),IF(AND(J9695&gt;1,J9695&lt;=2.2),INDEX(价格表!$B$4:$I$31,M9695,4),IF(AND(J9695&gt;2.2,J9695&lt;=3.3),INDEX(价格表!$B$4:$I$31,M9695,5),IF(AND(J9695&gt;3.3,J9695&lt;=4),INDEX(价格表!$B$4:$I$31,M9695,6),IF(AND(J9695&gt;4,J9695&lt;=5.5),INDEX(价格表!$B$4:$I$31,M9695,7),IF(J9695&gt;5.5,2.6+INDEX(价格表!$B$4:$I$31,M9695,8)*L9695)))))))</f>
        <v>2.15</v>
      </c>
    </row>
    <row r="9696" spans="1:14">
      <c r="A9696" s="20">
        <v>4311290022254</v>
      </c>
      <c r="B9696" s="18" t="s">
        <v>16</v>
      </c>
      <c r="C9696" s="21">
        <v>20201225</v>
      </c>
      <c r="D9696" s="21">
        <v>610538201209</v>
      </c>
      <c r="E9696" s="21" t="s">
        <v>16</v>
      </c>
      <c r="F9696" s="21">
        <v>20210104</v>
      </c>
      <c r="G9696" s="21" t="s">
        <v>17</v>
      </c>
      <c r="H9696" s="21" t="s">
        <v>23</v>
      </c>
      <c r="I9696" s="21" t="s">
        <v>162</v>
      </c>
      <c r="J9696" s="21">
        <v>1.5</v>
      </c>
      <c r="K9696" s="21" t="s">
        <v>20</v>
      </c>
      <c r="L9696">
        <f t="shared" si="176"/>
        <v>2</v>
      </c>
      <c r="M9696">
        <f>MATCH(H:H,价格表!$B$4:$B$35,0)</f>
        <v>15</v>
      </c>
      <c r="N9696" s="27">
        <f>IF(J9696&lt;=0.3,INDEX(价格表!$B$4:$I$31,M9696,2),IF(AND(J9696&gt;0.3,J9696&lt;=1),INDEX(价格表!$B$4:$I$31,M9696,3),IF(AND(J9696&gt;1,J9696&lt;=2.2),INDEX(价格表!$B$4:$I$31,M9696,4),IF(AND(J9696&gt;2.2,J9696&lt;=3.3),INDEX(价格表!$B$4:$I$31,M9696,5),IF(AND(J9696&gt;3.3,J9696&lt;=4),INDEX(价格表!$B$4:$I$31,M9696,6),IF(AND(J9696&gt;4,J9696&lt;=5.5),INDEX(价格表!$B$4:$I$31,M9696,7),IF(J9696&gt;5.5,2.6+INDEX(价格表!$B$4:$I$31,M9696,8)*L9696)))))))</f>
        <v>2.15</v>
      </c>
    </row>
    <row r="9697" spans="1:14">
      <c r="A9697" s="20">
        <v>4311290026933</v>
      </c>
      <c r="B9697" s="18" t="s">
        <v>16</v>
      </c>
      <c r="C9697" s="21">
        <v>20201225</v>
      </c>
      <c r="D9697" s="21">
        <v>610538201209</v>
      </c>
      <c r="E9697" s="21" t="s">
        <v>16</v>
      </c>
      <c r="F9697" s="21">
        <v>20210104</v>
      </c>
      <c r="G9697" s="21" t="s">
        <v>17</v>
      </c>
      <c r="H9697" s="21" t="s">
        <v>68</v>
      </c>
      <c r="I9697" s="21" t="s">
        <v>193</v>
      </c>
      <c r="J9697" s="21">
        <v>1.94</v>
      </c>
      <c r="K9697" s="21" t="s">
        <v>20</v>
      </c>
      <c r="L9697">
        <f t="shared" si="176"/>
        <v>2</v>
      </c>
      <c r="M9697">
        <f>MATCH(H:H,价格表!$B$4:$B$35,0)</f>
        <v>5</v>
      </c>
      <c r="N9697" s="27">
        <f>IF(J9697&lt;=0.3,INDEX(价格表!$B$4:$I$31,M9697,2),IF(AND(J9697&gt;0.3,J9697&lt;=1),INDEX(价格表!$B$4:$I$31,M9697,3),IF(AND(J9697&gt;1,J9697&lt;=2.2),INDEX(价格表!$B$4:$I$31,M9697,4),IF(AND(J9697&gt;2.2,J9697&lt;=3.3),INDEX(价格表!$B$4:$I$31,M9697,5),IF(AND(J9697&gt;3.3,J9697&lt;=4),INDEX(价格表!$B$4:$I$31,M9697,6),IF(AND(J9697&gt;4,J9697&lt;=5.5),INDEX(价格表!$B$4:$I$31,M9697,7),IF(J9697&gt;5.5,2.6+INDEX(价格表!$B$4:$I$31,M9697,8)*L9697)))))))</f>
        <v>2.15</v>
      </c>
    </row>
    <row r="9698" spans="1:14">
      <c r="A9698" s="20">
        <v>4311290040818</v>
      </c>
      <c r="B9698" s="18" t="s">
        <v>16</v>
      </c>
      <c r="C9698" s="21">
        <v>20201225</v>
      </c>
      <c r="D9698" s="21">
        <v>610538201209</v>
      </c>
      <c r="E9698" s="21" t="s">
        <v>16</v>
      </c>
      <c r="F9698" s="21">
        <v>20210104</v>
      </c>
      <c r="G9698" s="21" t="s">
        <v>17</v>
      </c>
      <c r="H9698" s="21" t="s">
        <v>18</v>
      </c>
      <c r="I9698" s="21" t="s">
        <v>223</v>
      </c>
      <c r="J9698" s="21">
        <v>2.82</v>
      </c>
      <c r="K9698" s="21" t="s">
        <v>20</v>
      </c>
      <c r="L9698">
        <f t="shared" si="176"/>
        <v>3</v>
      </c>
      <c r="M9698">
        <f>MATCH(H:H,价格表!$B$4:$B$35,0)</f>
        <v>1</v>
      </c>
      <c r="N9698" s="27">
        <f>IF(J9698&lt;=0.3,INDEX(价格表!$B$4:$I$31,M9698,2),IF(AND(J9698&gt;0.3,J9698&lt;=1),INDEX(价格表!$B$4:$I$31,M9698,3),IF(AND(J9698&gt;1,J9698&lt;=2.2),INDEX(价格表!$B$4:$I$31,M9698,4),IF(AND(J9698&gt;2.2,J9698&lt;=3.3),INDEX(价格表!$B$4:$I$31,M9698,5),IF(AND(J9698&gt;3.3,J9698&lt;=4),INDEX(价格表!$B$4:$I$31,M9698,6),IF(AND(J9698&gt;4,J9698&lt;=5.5),INDEX(价格表!$B$4:$I$31,M9698,7),IF(J9698&gt;5.5,2.6+INDEX(价格表!$B$4:$I$31,M9698,8)*L9698)))))))</f>
        <v>2.5</v>
      </c>
    </row>
    <row r="9699" spans="1:14">
      <c r="A9699" s="20">
        <v>4311290040828</v>
      </c>
      <c r="B9699" s="18" t="s">
        <v>16</v>
      </c>
      <c r="C9699" s="21">
        <v>20201225</v>
      </c>
      <c r="D9699" s="21">
        <v>610538201209</v>
      </c>
      <c r="E9699" s="21" t="s">
        <v>16</v>
      </c>
      <c r="F9699" s="21">
        <v>20210104</v>
      </c>
      <c r="G9699" s="21" t="s">
        <v>17</v>
      </c>
      <c r="H9699" s="21" t="s">
        <v>27</v>
      </c>
      <c r="I9699" s="21" t="s">
        <v>28</v>
      </c>
      <c r="J9699" s="21">
        <v>2.38</v>
      </c>
      <c r="K9699" s="21" t="s">
        <v>20</v>
      </c>
      <c r="L9699">
        <f t="shared" si="176"/>
        <v>3</v>
      </c>
      <c r="M9699">
        <f>MATCH(H:H,价格表!$B$4:$B$35,0)</f>
        <v>3</v>
      </c>
      <c r="N9699" s="27">
        <f>IF(J9699&lt;=0.3,INDEX(价格表!$B$4:$I$31,M9699,2),IF(AND(J9699&gt;0.3,J9699&lt;=1),INDEX(价格表!$B$4:$I$31,M9699,3),IF(AND(J9699&gt;1,J9699&lt;=2.2),INDEX(价格表!$B$4:$I$31,M9699,4),IF(AND(J9699&gt;2.2,J9699&lt;=3.3),INDEX(价格表!$B$4:$I$31,M9699,5),IF(AND(J9699&gt;3.3,J9699&lt;=4),INDEX(价格表!$B$4:$I$31,M9699,6),IF(AND(J9699&gt;4,J9699&lt;=5.5),INDEX(价格表!$B$4:$I$31,M9699,7),IF(J9699&gt;5.5,2.6+INDEX(价格表!$B$4:$I$31,M9699,8)*L9699)))))))</f>
        <v>2.5</v>
      </c>
    </row>
    <row r="9700" spans="1:14">
      <c r="A9700" s="20">
        <v>4311290040849</v>
      </c>
      <c r="B9700" s="18" t="s">
        <v>16</v>
      </c>
      <c r="C9700" s="21">
        <v>20201225</v>
      </c>
      <c r="D9700" s="21">
        <v>610538201209</v>
      </c>
      <c r="E9700" s="21" t="s">
        <v>16</v>
      </c>
      <c r="F9700" s="21">
        <v>20210104</v>
      </c>
      <c r="G9700" s="21" t="s">
        <v>17</v>
      </c>
      <c r="H9700" s="21" t="s">
        <v>88</v>
      </c>
      <c r="I9700" s="21" t="s">
        <v>101</v>
      </c>
      <c r="J9700" s="21">
        <v>2.82</v>
      </c>
      <c r="K9700" s="21" t="s">
        <v>20</v>
      </c>
      <c r="L9700">
        <f t="shared" si="176"/>
        <v>3</v>
      </c>
      <c r="M9700">
        <f>MATCH(H:H,价格表!$B$4:$B$35,0)</f>
        <v>19</v>
      </c>
      <c r="N9700" s="27">
        <f>IF(J9700&lt;=0.3,INDEX(价格表!$B$4:$I$31,M9700,2),IF(AND(J9700&gt;0.3,J9700&lt;=1),INDEX(价格表!$B$4:$I$31,M9700,3),IF(AND(J9700&gt;1,J9700&lt;=2.2),INDEX(价格表!$B$4:$I$31,M9700,4),IF(AND(J9700&gt;2.2,J9700&lt;=3.3),INDEX(价格表!$B$4:$I$31,M9700,5),IF(AND(J9700&gt;3.3,J9700&lt;=4),INDEX(价格表!$B$4:$I$31,M9700,6),IF(AND(J9700&gt;4,J9700&lt;=5.5),INDEX(价格表!$B$4:$I$31,M9700,7),IF(J9700&gt;5.5,2.6+INDEX(价格表!$B$4:$I$31,M9700,8)*L9700)))))))</f>
        <v>2.5</v>
      </c>
    </row>
    <row r="9701" spans="1:14">
      <c r="A9701" s="20">
        <v>4311290040850</v>
      </c>
      <c r="B9701" s="18" t="s">
        <v>16</v>
      </c>
      <c r="C9701" s="21">
        <v>20201225</v>
      </c>
      <c r="D9701" s="21">
        <v>610538201209</v>
      </c>
      <c r="E9701" s="21" t="s">
        <v>16</v>
      </c>
      <c r="F9701" s="21">
        <v>20210104</v>
      </c>
      <c r="G9701" s="21" t="s">
        <v>17</v>
      </c>
      <c r="H9701" s="21" t="s">
        <v>21</v>
      </c>
      <c r="I9701" s="21" t="s">
        <v>201</v>
      </c>
      <c r="J9701" s="21">
        <v>0.85</v>
      </c>
      <c r="K9701" s="21" t="s">
        <v>20</v>
      </c>
      <c r="L9701">
        <f t="shared" si="176"/>
        <v>1</v>
      </c>
      <c r="M9701">
        <f>MATCH(H:H,价格表!$B$4:$B$35,0)</f>
        <v>20</v>
      </c>
      <c r="N9701" s="27">
        <f>IF(J9701&lt;=0.3,INDEX(价格表!$B$4:$I$31,M9701,2),IF(AND(J9701&gt;0.3,J9701&lt;=1),INDEX(价格表!$B$4:$I$31,M9701,3),IF(AND(J9701&gt;1,J9701&lt;=2.2),INDEX(价格表!$B$4:$I$31,M9701,4),IF(AND(J9701&gt;2.2,J9701&lt;=3.3),INDEX(价格表!$B$4:$I$31,M9701,5),IF(AND(J9701&gt;3.3,J9701&lt;=4),INDEX(价格表!$B$4:$I$31,M9701,6),IF(AND(J9701&gt;4,J9701&lt;=5.5),INDEX(价格表!$B$4:$I$31,M9701,7),IF(J9701&gt;5.5,2.6+INDEX(价格表!$B$4:$I$31,M9701,8)*L9701)))))))</f>
        <v>1.8</v>
      </c>
    </row>
    <row r="9702" spans="1:14">
      <c r="A9702" s="20">
        <v>4311290040851</v>
      </c>
      <c r="B9702" s="18" t="s">
        <v>16</v>
      </c>
      <c r="C9702" s="21">
        <v>20201225</v>
      </c>
      <c r="D9702" s="21">
        <v>610538201209</v>
      </c>
      <c r="E9702" s="21" t="s">
        <v>16</v>
      </c>
      <c r="F9702" s="21">
        <v>20210104</v>
      </c>
      <c r="G9702" s="21" t="s">
        <v>17</v>
      </c>
      <c r="H9702" s="21" t="s">
        <v>68</v>
      </c>
      <c r="I9702" s="21" t="s">
        <v>146</v>
      </c>
      <c r="J9702" s="21">
        <v>1.92</v>
      </c>
      <c r="K9702" s="21" t="s">
        <v>20</v>
      </c>
      <c r="L9702">
        <f t="shared" si="176"/>
        <v>2</v>
      </c>
      <c r="M9702">
        <f>MATCH(H:H,价格表!$B$4:$B$35,0)</f>
        <v>5</v>
      </c>
      <c r="N9702" s="27">
        <f>IF(J9702&lt;=0.3,INDEX(价格表!$B$4:$I$31,M9702,2),IF(AND(J9702&gt;0.3,J9702&lt;=1),INDEX(价格表!$B$4:$I$31,M9702,3),IF(AND(J9702&gt;1,J9702&lt;=2.2),INDEX(价格表!$B$4:$I$31,M9702,4),IF(AND(J9702&gt;2.2,J9702&lt;=3.3),INDEX(价格表!$B$4:$I$31,M9702,5),IF(AND(J9702&gt;3.3,J9702&lt;=4),INDEX(价格表!$B$4:$I$31,M9702,6),IF(AND(J9702&gt;4,J9702&lt;=5.5),INDEX(价格表!$B$4:$I$31,M9702,7),IF(J9702&gt;5.5,2.6+INDEX(价格表!$B$4:$I$31,M9702,8)*L9702)))))))</f>
        <v>2.15</v>
      </c>
    </row>
    <row r="9703" spans="1:14">
      <c r="A9703" s="20">
        <v>4311290040852</v>
      </c>
      <c r="B9703" s="18" t="s">
        <v>16</v>
      </c>
      <c r="C9703" s="21">
        <v>20201225</v>
      </c>
      <c r="D9703" s="21">
        <v>610538201209</v>
      </c>
      <c r="E9703" s="21" t="s">
        <v>16</v>
      </c>
      <c r="F9703" s="21">
        <v>20210104</v>
      </c>
      <c r="G9703" s="21" t="s">
        <v>17</v>
      </c>
      <c r="H9703" s="21" t="s">
        <v>23</v>
      </c>
      <c r="I9703" s="21" t="s">
        <v>189</v>
      </c>
      <c r="J9703" s="21">
        <v>2.84</v>
      </c>
      <c r="K9703" s="21" t="s">
        <v>20</v>
      </c>
      <c r="L9703">
        <f t="shared" si="176"/>
        <v>3</v>
      </c>
      <c r="M9703">
        <f>MATCH(H:H,价格表!$B$4:$B$35,0)</f>
        <v>15</v>
      </c>
      <c r="N9703" s="27">
        <f>IF(J9703&lt;=0.3,INDEX(价格表!$B$4:$I$31,M9703,2),IF(AND(J9703&gt;0.3,J9703&lt;=1),INDEX(价格表!$B$4:$I$31,M9703,3),IF(AND(J9703&gt;1,J9703&lt;=2.2),INDEX(价格表!$B$4:$I$31,M9703,4),IF(AND(J9703&gt;2.2,J9703&lt;=3.3),INDEX(价格表!$B$4:$I$31,M9703,5),IF(AND(J9703&gt;3.3,J9703&lt;=4),INDEX(价格表!$B$4:$I$31,M9703,6),IF(AND(J9703&gt;4,J9703&lt;=5.5),INDEX(价格表!$B$4:$I$31,M9703,7),IF(J9703&gt;5.5,2.6+INDEX(价格表!$B$4:$I$31,M9703,8)*L9703)))))))</f>
        <v>2.5</v>
      </c>
    </row>
    <row r="9704" spans="1:14">
      <c r="A9704" s="20">
        <v>4311290040854</v>
      </c>
      <c r="B9704" s="18" t="s">
        <v>16</v>
      </c>
      <c r="C9704" s="21">
        <v>20201225</v>
      </c>
      <c r="D9704" s="21">
        <v>610538201209</v>
      </c>
      <c r="E9704" s="21" t="s">
        <v>16</v>
      </c>
      <c r="F9704" s="21">
        <v>20210104</v>
      </c>
      <c r="G9704" s="21" t="s">
        <v>17</v>
      </c>
      <c r="H9704" s="21" t="s">
        <v>18</v>
      </c>
      <c r="I9704" s="21" t="s">
        <v>53</v>
      </c>
      <c r="J9704" s="21">
        <v>2.8</v>
      </c>
      <c r="K9704" s="21" t="s">
        <v>20</v>
      </c>
      <c r="L9704">
        <f t="shared" si="176"/>
        <v>3</v>
      </c>
      <c r="M9704">
        <f>MATCH(H:H,价格表!$B$4:$B$35,0)</f>
        <v>1</v>
      </c>
      <c r="N9704" s="27">
        <f>IF(J9704&lt;=0.3,INDEX(价格表!$B$4:$I$31,M9704,2),IF(AND(J9704&gt;0.3,J9704&lt;=1),INDEX(价格表!$B$4:$I$31,M9704,3),IF(AND(J9704&gt;1,J9704&lt;=2.2),INDEX(价格表!$B$4:$I$31,M9704,4),IF(AND(J9704&gt;2.2,J9704&lt;=3.3),INDEX(价格表!$B$4:$I$31,M9704,5),IF(AND(J9704&gt;3.3,J9704&lt;=4),INDEX(价格表!$B$4:$I$31,M9704,6),IF(AND(J9704&gt;4,J9704&lt;=5.5),INDEX(价格表!$B$4:$I$31,M9704,7),IF(J9704&gt;5.5,2.6+INDEX(价格表!$B$4:$I$31,M9704,8)*L9704)))))))</f>
        <v>2.5</v>
      </c>
    </row>
    <row r="9705" spans="1:14">
      <c r="A9705" s="20">
        <v>4311290040855</v>
      </c>
      <c r="B9705" s="18" t="s">
        <v>16</v>
      </c>
      <c r="C9705" s="21">
        <v>20201225</v>
      </c>
      <c r="D9705" s="21">
        <v>610538201209</v>
      </c>
      <c r="E9705" s="21" t="s">
        <v>16</v>
      </c>
      <c r="F9705" s="21">
        <v>20210104</v>
      </c>
      <c r="G9705" s="21" t="s">
        <v>17</v>
      </c>
      <c r="H9705" s="21" t="s">
        <v>302</v>
      </c>
      <c r="I9705" s="21" t="s">
        <v>303</v>
      </c>
      <c r="J9705" s="21">
        <v>0.6</v>
      </c>
      <c r="K9705" s="21" t="s">
        <v>20</v>
      </c>
      <c r="L9705">
        <f t="shared" si="176"/>
        <v>1</v>
      </c>
      <c r="M9705">
        <f>MATCH(H:H,价格表!$B$4:$B$35,0)</f>
        <v>6</v>
      </c>
      <c r="N9705" s="27">
        <f>IF(J9705&lt;=0.3,INDEX(价格表!$B$4:$I$31,M9705,2),IF(AND(J9705&gt;0.3,J9705&lt;=1),INDEX(价格表!$B$4:$I$31,M9705,3),IF(AND(J9705&gt;1,J9705&lt;=2.2),INDEX(价格表!$B$4:$I$31,M9705,4),IF(AND(J9705&gt;2.2,J9705&lt;=3.3),INDEX(价格表!$B$4:$I$31,M9705,5),IF(AND(J9705&gt;3.3,J9705&lt;=4),INDEX(价格表!$B$4:$I$31,M9705,6),IF(AND(J9705&gt;4,J9705&lt;=5.5),INDEX(价格表!$B$4:$I$31,M9705,7),IF(J9705&gt;5.5,2.6+INDEX(价格表!$B$4:$I$31,M9705,8)*L9705)))))))</f>
        <v>2.6</v>
      </c>
    </row>
    <row r="9706" spans="1:14">
      <c r="A9706" s="20">
        <v>4311290040856</v>
      </c>
      <c r="B9706" s="18" t="s">
        <v>16</v>
      </c>
      <c r="C9706" s="21">
        <v>20201225</v>
      </c>
      <c r="D9706" s="21">
        <v>610538201209</v>
      </c>
      <c r="E9706" s="21" t="s">
        <v>16</v>
      </c>
      <c r="F9706" s="21">
        <v>20210104</v>
      </c>
      <c r="G9706" s="21" t="s">
        <v>17</v>
      </c>
      <c r="H9706" s="21" t="s">
        <v>75</v>
      </c>
      <c r="I9706" s="21" t="s">
        <v>76</v>
      </c>
      <c r="J9706" s="21">
        <v>0.08</v>
      </c>
      <c r="K9706" s="21" t="s">
        <v>20</v>
      </c>
      <c r="L9706">
        <f t="shared" si="176"/>
        <v>1</v>
      </c>
      <c r="M9706">
        <f>MATCH(H:H,价格表!$B$4:$B$35,0)</f>
        <v>24</v>
      </c>
      <c r="N9706" s="27">
        <f>IF(J9706&lt;=0.3,INDEX(价格表!$B$4:$I$31,M9706,2),IF(AND(J9706&gt;0.3,J9706&lt;=1),INDEX(价格表!$B$4:$I$31,M9706,3),IF(AND(J9706&gt;1,J9706&lt;=2.2),INDEX(价格表!$B$4:$I$31,M9706,4),IF(AND(J9706&gt;2.2,J9706&lt;=3.3),INDEX(价格表!$B$4:$I$31,M9706,5),IF(AND(J9706&gt;3.3,J9706&lt;=4),INDEX(价格表!$B$4:$I$31,M9706,6),IF(AND(J9706&gt;4,J9706&lt;=5.5),INDEX(价格表!$B$4:$I$31,M9706,7),IF(J9706&gt;5.5,2.6+INDEX(价格表!$B$4:$I$31,M9706,8)*L9706)))))))</f>
        <v>1.65</v>
      </c>
    </row>
    <row r="9707" spans="1:14">
      <c r="A9707" s="20">
        <v>4311290040858</v>
      </c>
      <c r="B9707" s="18" t="s">
        <v>16</v>
      </c>
      <c r="C9707" s="21">
        <v>20201225</v>
      </c>
      <c r="D9707" s="21">
        <v>610538201209</v>
      </c>
      <c r="E9707" s="21" t="s">
        <v>16</v>
      </c>
      <c r="F9707" s="21">
        <v>20210104</v>
      </c>
      <c r="G9707" s="21" t="s">
        <v>17</v>
      </c>
      <c r="H9707" s="21" t="s">
        <v>25</v>
      </c>
      <c r="I9707" s="21" t="s">
        <v>248</v>
      </c>
      <c r="J9707" s="21">
        <v>2.36</v>
      </c>
      <c r="K9707" s="21" t="s">
        <v>20</v>
      </c>
      <c r="L9707">
        <f t="shared" si="176"/>
        <v>3</v>
      </c>
      <c r="M9707">
        <f>MATCH(H:H,价格表!$B$4:$B$35,0)</f>
        <v>25</v>
      </c>
      <c r="N9707" s="27">
        <f>IF(J9707&lt;=0.3,INDEX(价格表!$B$4:$I$31,M9707,2),IF(AND(J9707&gt;0.3,J9707&lt;=1),INDEX(价格表!$B$4:$I$31,M9707,3),IF(AND(J9707&gt;1,J9707&lt;=2.2),INDEX(价格表!$B$4:$I$31,M9707,4),IF(AND(J9707&gt;2.2,J9707&lt;=3.3),INDEX(价格表!$B$4:$I$31,M9707,5),IF(AND(J9707&gt;3.3,J9707&lt;=4),INDEX(价格表!$B$4:$I$31,M9707,6),IF(AND(J9707&gt;4,J9707&lt;=5.5),INDEX(价格表!$B$4:$I$31,M9707,7),IF(J9707&gt;5.5,2.6+INDEX(价格表!$B$4:$I$31,M9707,8)*L9707)))))))</f>
        <v>2.5</v>
      </c>
    </row>
    <row r="9708" spans="1:14">
      <c r="A9708" s="20">
        <v>4311290046547</v>
      </c>
      <c r="B9708" s="18" t="s">
        <v>16</v>
      </c>
      <c r="C9708" s="21">
        <v>20201225</v>
      </c>
      <c r="D9708" s="21">
        <v>610538201209</v>
      </c>
      <c r="E9708" s="21" t="s">
        <v>16</v>
      </c>
      <c r="F9708" s="21">
        <v>20210104</v>
      </c>
      <c r="G9708" s="21" t="s">
        <v>17</v>
      </c>
      <c r="H9708" s="21" t="s">
        <v>30</v>
      </c>
      <c r="I9708" s="21" t="s">
        <v>157</v>
      </c>
      <c r="J9708" s="21">
        <v>2.19</v>
      </c>
      <c r="K9708" s="21" t="s">
        <v>20</v>
      </c>
      <c r="L9708">
        <f t="shared" si="176"/>
        <v>3</v>
      </c>
      <c r="M9708">
        <f>MATCH(H:H,价格表!$B$4:$B$35,0)</f>
        <v>16</v>
      </c>
      <c r="N9708" s="27">
        <f>IF(J9708&lt;=0.3,INDEX(价格表!$B$4:$I$31,M9708,2),IF(AND(J9708&gt;0.3,J9708&lt;=1),INDEX(价格表!$B$4:$I$31,M9708,3),IF(AND(J9708&gt;1,J9708&lt;=2.2),INDEX(价格表!$B$4:$I$31,M9708,4),IF(AND(J9708&gt;2.2,J9708&lt;=3.3),INDEX(价格表!$B$4:$I$31,M9708,5),IF(AND(J9708&gt;3.3,J9708&lt;=4),INDEX(价格表!$B$4:$I$31,M9708,6),IF(AND(J9708&gt;4,J9708&lt;=5.5),INDEX(价格表!$B$4:$I$31,M9708,7),IF(J9708&gt;5.5,2.6+INDEX(价格表!$B$4:$I$31,M9708,8)*L9708)))))))</f>
        <v>2.15</v>
      </c>
    </row>
    <row r="9709" spans="1:14">
      <c r="A9709" s="20">
        <v>4311290046567</v>
      </c>
      <c r="B9709" s="18" t="s">
        <v>16</v>
      </c>
      <c r="C9709" s="21">
        <v>20201225</v>
      </c>
      <c r="D9709" s="21">
        <v>610538201209</v>
      </c>
      <c r="E9709" s="21" t="s">
        <v>16</v>
      </c>
      <c r="F9709" s="21">
        <v>20210104</v>
      </c>
      <c r="G9709" s="21" t="s">
        <v>17</v>
      </c>
      <c r="H9709" s="21" t="s">
        <v>43</v>
      </c>
      <c r="I9709" s="21" t="s">
        <v>287</v>
      </c>
      <c r="J9709" s="21">
        <v>1.48</v>
      </c>
      <c r="K9709" s="21" t="s">
        <v>20</v>
      </c>
      <c r="L9709">
        <f t="shared" si="176"/>
        <v>2</v>
      </c>
      <c r="M9709">
        <f>MATCH(H:H,价格表!$B$4:$B$35,0)</f>
        <v>10</v>
      </c>
      <c r="N9709" s="27">
        <f>IF(J9709&lt;=0.3,INDEX(价格表!$B$4:$I$31,M9709,2),IF(AND(J9709&gt;0.3,J9709&lt;=1),INDEX(价格表!$B$4:$I$31,M9709,3),IF(AND(J9709&gt;1,J9709&lt;=2.2),INDEX(价格表!$B$4:$I$31,M9709,4),IF(AND(J9709&gt;2.2,J9709&lt;=3.3),INDEX(价格表!$B$4:$I$31,M9709,5),IF(AND(J9709&gt;3.3,J9709&lt;=4),INDEX(价格表!$B$4:$I$31,M9709,6),IF(AND(J9709&gt;4,J9709&lt;=5.5),INDEX(价格表!$B$4:$I$31,M9709,7),IF(J9709&gt;5.5,2.6+INDEX(价格表!$B$4:$I$31,M9709,8)*L9709)))))))</f>
        <v>2.15</v>
      </c>
    </row>
    <row r="9710" spans="1:14">
      <c r="A9710" s="20">
        <v>4311290054327</v>
      </c>
      <c r="B9710" s="18" t="s">
        <v>16</v>
      </c>
      <c r="C9710" s="21">
        <v>20201225</v>
      </c>
      <c r="D9710" s="21">
        <v>610538201209</v>
      </c>
      <c r="E9710" s="21" t="s">
        <v>16</v>
      </c>
      <c r="F9710" s="21">
        <v>20210104</v>
      </c>
      <c r="G9710" s="21" t="s">
        <v>17</v>
      </c>
      <c r="H9710" s="21" t="s">
        <v>54</v>
      </c>
      <c r="I9710" s="21" t="s">
        <v>206</v>
      </c>
      <c r="J9710" s="21">
        <v>1.5</v>
      </c>
      <c r="K9710" s="21" t="s">
        <v>20</v>
      </c>
      <c r="L9710">
        <f t="shared" si="176"/>
        <v>2</v>
      </c>
      <c r="M9710">
        <f>MATCH(H:H,价格表!$B$4:$B$35,0)</f>
        <v>14</v>
      </c>
      <c r="N9710" s="27">
        <f>IF(J9710&lt;=0.3,INDEX(价格表!$B$4:$I$31,M9710,2),IF(AND(J9710&gt;0.3,J9710&lt;=1),INDEX(价格表!$B$4:$I$31,M9710,3),IF(AND(J9710&gt;1,J9710&lt;=2.2),INDEX(价格表!$B$4:$I$31,M9710,4),IF(AND(J9710&gt;2.2,J9710&lt;=3.3),INDEX(价格表!$B$4:$I$31,M9710,5),IF(AND(J9710&gt;3.3,J9710&lt;=4),INDEX(价格表!$B$4:$I$31,M9710,6),IF(AND(J9710&gt;4,J9710&lt;=5.5),INDEX(价格表!$B$4:$I$31,M9710,7),IF(J9710&gt;5.5,2.6+INDEX(价格表!$B$4:$I$31,M9710,8)*L9710)))))))</f>
        <v>2.15</v>
      </c>
    </row>
    <row r="9711" spans="1:14">
      <c r="A9711" s="20">
        <v>4311290093639</v>
      </c>
      <c r="B9711" s="18" t="s">
        <v>16</v>
      </c>
      <c r="C9711" s="21">
        <v>20201225</v>
      </c>
      <c r="D9711" s="21">
        <v>610538201209</v>
      </c>
      <c r="E9711" s="21" t="s">
        <v>16</v>
      </c>
      <c r="F9711" s="21">
        <v>20210104</v>
      </c>
      <c r="G9711" s="21" t="s">
        <v>17</v>
      </c>
      <c r="H9711" s="21" t="s">
        <v>50</v>
      </c>
      <c r="I9711" s="21" t="s">
        <v>247</v>
      </c>
      <c r="J9711" s="21">
        <v>0.73</v>
      </c>
      <c r="K9711" s="21" t="s">
        <v>20</v>
      </c>
      <c r="L9711">
        <f t="shared" si="176"/>
        <v>1</v>
      </c>
      <c r="M9711">
        <f>MATCH(H:H,价格表!$B$4:$B$35,0)</f>
        <v>4</v>
      </c>
      <c r="N9711" s="27">
        <f>IF(J9711&lt;=0.3,INDEX(价格表!$B$4:$I$31,M9711,2),IF(AND(J9711&gt;0.3,J9711&lt;=1),INDEX(价格表!$B$4:$I$31,M9711,3),IF(AND(J9711&gt;1,J9711&lt;=2.2),INDEX(价格表!$B$4:$I$31,M9711,4),IF(AND(J9711&gt;2.2,J9711&lt;=3.3),INDEX(价格表!$B$4:$I$31,M9711,5),IF(AND(J9711&gt;3.3,J9711&lt;=4),INDEX(价格表!$B$4:$I$31,M9711,6),IF(AND(J9711&gt;4,J9711&lt;=5.5),INDEX(价格表!$B$4:$I$31,M9711,7),IF(J9711&gt;5.5,2.6+INDEX(价格表!$B$4:$I$31,M9711,8)*L9711)))))))</f>
        <v>1.8</v>
      </c>
    </row>
    <row r="9712" spans="1:14">
      <c r="A9712" s="20">
        <v>4311290093647</v>
      </c>
      <c r="B9712" s="18" t="s">
        <v>16</v>
      </c>
      <c r="C9712" s="21">
        <v>20201225</v>
      </c>
      <c r="D9712" s="21">
        <v>610538201209</v>
      </c>
      <c r="E9712" s="21" t="s">
        <v>16</v>
      </c>
      <c r="F9712" s="21">
        <v>20210104</v>
      </c>
      <c r="G9712" s="21" t="s">
        <v>17</v>
      </c>
      <c r="H9712" s="21" t="s">
        <v>45</v>
      </c>
      <c r="I9712" s="21" t="s">
        <v>48</v>
      </c>
      <c r="J9712" s="21">
        <v>0.61</v>
      </c>
      <c r="K9712" s="21" t="s">
        <v>20</v>
      </c>
      <c r="L9712">
        <f t="shared" si="176"/>
        <v>1</v>
      </c>
      <c r="M9712">
        <f>MATCH(H:H,价格表!$B$4:$B$35,0)</f>
        <v>9</v>
      </c>
      <c r="N9712" s="27">
        <f>IF(J9712&lt;=0.3,INDEX(价格表!$B$4:$I$31,M9712,2),IF(AND(J9712&gt;0.3,J9712&lt;=1),INDEX(价格表!$B$4:$I$31,M9712,3),IF(AND(J9712&gt;1,J9712&lt;=2.2),INDEX(价格表!$B$4:$I$31,M9712,4),IF(AND(J9712&gt;2.2,J9712&lt;=3.3),INDEX(价格表!$B$4:$I$31,M9712,5),IF(AND(J9712&gt;3.3,J9712&lt;=4),INDEX(价格表!$B$4:$I$31,M9712,6),IF(AND(J9712&gt;4,J9712&lt;=5.5),INDEX(价格表!$B$4:$I$31,M9712,7),IF(J9712&gt;5.5,2.6+INDEX(价格表!$B$4:$I$31,M9712,8)*L9712)))))))</f>
        <v>1.8</v>
      </c>
    </row>
    <row r="9713" spans="1:14">
      <c r="A9713" s="20">
        <v>4311290093659</v>
      </c>
      <c r="B9713" s="18" t="s">
        <v>16</v>
      </c>
      <c r="C9713" s="21">
        <v>20201225</v>
      </c>
      <c r="D9713" s="21">
        <v>610538201209</v>
      </c>
      <c r="E9713" s="21" t="s">
        <v>16</v>
      </c>
      <c r="F9713" s="21">
        <v>20210104</v>
      </c>
      <c r="G9713" s="21" t="s">
        <v>17</v>
      </c>
      <c r="H9713" s="21" t="s">
        <v>75</v>
      </c>
      <c r="I9713" s="21" t="s">
        <v>372</v>
      </c>
      <c r="J9713" s="21">
        <v>1.94</v>
      </c>
      <c r="K9713" s="21" t="s">
        <v>20</v>
      </c>
      <c r="L9713">
        <f t="shared" si="176"/>
        <v>2</v>
      </c>
      <c r="M9713">
        <f>MATCH(H:H,价格表!$B$4:$B$35,0)</f>
        <v>24</v>
      </c>
      <c r="N9713" s="27">
        <f>IF(J9713&lt;=0.3,INDEX(价格表!$B$4:$I$31,M9713,2),IF(AND(J9713&gt;0.3,J9713&lt;=1),INDEX(价格表!$B$4:$I$31,M9713,3),IF(AND(J9713&gt;1,J9713&lt;=2.2),INDEX(价格表!$B$4:$I$31,M9713,4),IF(AND(J9713&gt;2.2,J9713&lt;=3.3),INDEX(价格表!$B$4:$I$31,M9713,5),IF(AND(J9713&gt;3.3,J9713&lt;=4),INDEX(价格表!$B$4:$I$31,M9713,6),IF(AND(J9713&gt;4,J9713&lt;=5.5),INDEX(价格表!$B$4:$I$31,M9713,7),IF(J9713&gt;5.5,2.6+INDEX(价格表!$B$4:$I$31,M9713,8)*L9713)))))))</f>
        <v>2.15</v>
      </c>
    </row>
    <row r="9714" spans="1:14">
      <c r="A9714" s="20">
        <v>4311291786043</v>
      </c>
      <c r="B9714" s="18" t="s">
        <v>16</v>
      </c>
      <c r="C9714" s="21">
        <v>20201225</v>
      </c>
      <c r="D9714" s="21">
        <v>610538201209</v>
      </c>
      <c r="E9714" s="21" t="s">
        <v>16</v>
      </c>
      <c r="F9714" s="21">
        <v>20210104</v>
      </c>
      <c r="G9714" s="21" t="s">
        <v>17</v>
      </c>
      <c r="H9714" s="21" t="s">
        <v>73</v>
      </c>
      <c r="I9714" s="21" t="s">
        <v>131</v>
      </c>
      <c r="J9714" s="21">
        <v>1.5</v>
      </c>
      <c r="K9714" s="21" t="s">
        <v>20</v>
      </c>
      <c r="L9714">
        <f t="shared" si="176"/>
        <v>2</v>
      </c>
      <c r="M9714">
        <f>MATCH(H:H,价格表!$B$4:$B$35,0)</f>
        <v>7</v>
      </c>
      <c r="N9714" s="27">
        <f>IF(J9714&lt;=0.3,INDEX(价格表!$B$4:$I$31,M9714,2),IF(AND(J9714&gt;0.3,J9714&lt;=1),INDEX(价格表!$B$4:$I$31,M9714,3),IF(AND(J9714&gt;1,J9714&lt;=2.2),INDEX(价格表!$B$4:$I$31,M9714,4),IF(AND(J9714&gt;2.2,J9714&lt;=3.3),INDEX(价格表!$B$4:$I$31,M9714,5),IF(AND(J9714&gt;3.3,J9714&lt;=4),INDEX(价格表!$B$4:$I$31,M9714,6),IF(AND(J9714&gt;4,J9714&lt;=5.5),INDEX(价格表!$B$4:$I$31,M9714,7),IF(J9714&gt;5.5,2.6+INDEX(价格表!$B$4:$I$31,M9714,8)*L9714)))))))</f>
        <v>2.15</v>
      </c>
    </row>
    <row r="9715" spans="1:14">
      <c r="A9715" s="20">
        <v>4311291786056</v>
      </c>
      <c r="B9715" s="18" t="s">
        <v>16</v>
      </c>
      <c r="C9715" s="21">
        <v>20201225</v>
      </c>
      <c r="D9715" s="21">
        <v>610538201209</v>
      </c>
      <c r="E9715" s="21" t="s">
        <v>16</v>
      </c>
      <c r="F9715" s="21">
        <v>20210104</v>
      </c>
      <c r="G9715" s="21" t="s">
        <v>17</v>
      </c>
      <c r="H9715" s="21" t="s">
        <v>68</v>
      </c>
      <c r="I9715" s="21" t="s">
        <v>140</v>
      </c>
      <c r="J9715" s="21">
        <v>1.61</v>
      </c>
      <c r="K9715" s="21" t="s">
        <v>20</v>
      </c>
      <c r="L9715">
        <f t="shared" si="176"/>
        <v>2</v>
      </c>
      <c r="M9715">
        <f>MATCH(H:H,价格表!$B$4:$B$35,0)</f>
        <v>5</v>
      </c>
      <c r="N9715" s="27">
        <f>IF(J9715&lt;=0.3,INDEX(价格表!$B$4:$I$31,M9715,2),IF(AND(J9715&gt;0.3,J9715&lt;=1),INDEX(价格表!$B$4:$I$31,M9715,3),IF(AND(J9715&gt;1,J9715&lt;=2.2),INDEX(价格表!$B$4:$I$31,M9715,4),IF(AND(J9715&gt;2.2,J9715&lt;=3.3),INDEX(价格表!$B$4:$I$31,M9715,5),IF(AND(J9715&gt;3.3,J9715&lt;=4),INDEX(价格表!$B$4:$I$31,M9715,6),IF(AND(J9715&gt;4,J9715&lt;=5.5),INDEX(价格表!$B$4:$I$31,M9715,7),IF(J9715&gt;5.5,2.6+INDEX(价格表!$B$4:$I$31,M9715,8)*L9715)))))))</f>
        <v>2.15</v>
      </c>
    </row>
    <row r="9716" spans="1:14">
      <c r="A9716" s="20">
        <v>4311291786098</v>
      </c>
      <c r="B9716" s="18" t="s">
        <v>16</v>
      </c>
      <c r="C9716" s="21">
        <v>20201225</v>
      </c>
      <c r="D9716" s="21">
        <v>610538201209</v>
      </c>
      <c r="E9716" s="21" t="s">
        <v>16</v>
      </c>
      <c r="F9716" s="21">
        <v>20210104</v>
      </c>
      <c r="G9716" s="21" t="s">
        <v>17</v>
      </c>
      <c r="H9716" s="21" t="s">
        <v>25</v>
      </c>
      <c r="I9716" s="21" t="s">
        <v>203</v>
      </c>
      <c r="J9716" s="21">
        <v>1.48</v>
      </c>
      <c r="K9716" s="21" t="s">
        <v>20</v>
      </c>
      <c r="L9716">
        <f t="shared" si="176"/>
        <v>2</v>
      </c>
      <c r="M9716">
        <f>MATCH(H:H,价格表!$B$4:$B$35,0)</f>
        <v>25</v>
      </c>
      <c r="N9716" s="27">
        <f>IF(J9716&lt;=0.3,INDEX(价格表!$B$4:$I$31,M9716,2),IF(AND(J9716&gt;0.3,J9716&lt;=1),INDEX(价格表!$B$4:$I$31,M9716,3),IF(AND(J9716&gt;1,J9716&lt;=2.2),INDEX(价格表!$B$4:$I$31,M9716,4),IF(AND(J9716&gt;2.2,J9716&lt;=3.3),INDEX(价格表!$B$4:$I$31,M9716,5),IF(AND(J9716&gt;3.3,J9716&lt;=4),INDEX(价格表!$B$4:$I$31,M9716,6),IF(AND(J9716&gt;4,J9716&lt;=5.5),INDEX(价格表!$B$4:$I$31,M9716,7),IF(J9716&gt;5.5,2.6+INDEX(价格表!$B$4:$I$31,M9716,8)*L9716)))))))</f>
        <v>2.15</v>
      </c>
    </row>
    <row r="9717" spans="1:14">
      <c r="A9717" s="20">
        <v>4311291786099</v>
      </c>
      <c r="B9717" s="18" t="s">
        <v>16</v>
      </c>
      <c r="C9717" s="21">
        <v>20201225</v>
      </c>
      <c r="D9717" s="21">
        <v>610538201209</v>
      </c>
      <c r="E9717" s="21" t="s">
        <v>16</v>
      </c>
      <c r="F9717" s="21">
        <v>20210104</v>
      </c>
      <c r="G9717" s="21" t="s">
        <v>17</v>
      </c>
      <c r="H9717" s="21" t="s">
        <v>66</v>
      </c>
      <c r="I9717" s="21" t="s">
        <v>113</v>
      </c>
      <c r="J9717" s="21">
        <v>1.49</v>
      </c>
      <c r="K9717" s="21" t="s">
        <v>20</v>
      </c>
      <c r="L9717">
        <f t="shared" si="176"/>
        <v>2</v>
      </c>
      <c r="M9717">
        <f>MATCH(H:H,价格表!$B$4:$B$35,0)</f>
        <v>17</v>
      </c>
      <c r="N9717" s="27">
        <f>IF(J9717&lt;=0.3,INDEX(价格表!$B$4:$I$31,M9717,2),IF(AND(J9717&gt;0.3,J9717&lt;=1),INDEX(价格表!$B$4:$I$31,M9717,3),IF(AND(J9717&gt;1,J9717&lt;=2.2),INDEX(价格表!$B$4:$I$31,M9717,4),IF(AND(J9717&gt;2.2,J9717&lt;=3.3),INDEX(价格表!$B$4:$I$31,M9717,5),IF(AND(J9717&gt;3.3,J9717&lt;=4),INDEX(价格表!$B$4:$I$31,M9717,6),IF(AND(J9717&gt;4,J9717&lt;=5.5),INDEX(价格表!$B$4:$I$31,M9717,7),IF(J9717&gt;5.5,2.6+INDEX(价格表!$B$4:$I$31,M9717,8)*L9717)))))))</f>
        <v>2.15</v>
      </c>
    </row>
    <row r="9718" spans="1:14">
      <c r="A9718" s="20">
        <v>4311291786100</v>
      </c>
      <c r="B9718" s="18" t="s">
        <v>16</v>
      </c>
      <c r="C9718" s="21">
        <v>20201225</v>
      </c>
      <c r="D9718" s="21">
        <v>610538201209</v>
      </c>
      <c r="E9718" s="21" t="s">
        <v>16</v>
      </c>
      <c r="F9718" s="21">
        <v>20210104</v>
      </c>
      <c r="G9718" s="21" t="s">
        <v>17</v>
      </c>
      <c r="H9718" s="21" t="s">
        <v>73</v>
      </c>
      <c r="I9718" s="21" t="s">
        <v>365</v>
      </c>
      <c r="J9718" s="21">
        <v>1.49</v>
      </c>
      <c r="K9718" s="21" t="s">
        <v>20</v>
      </c>
      <c r="L9718">
        <f t="shared" si="176"/>
        <v>2</v>
      </c>
      <c r="M9718">
        <f>MATCH(H:H,价格表!$B$4:$B$35,0)</f>
        <v>7</v>
      </c>
      <c r="N9718" s="27">
        <f>IF(J9718&lt;=0.3,INDEX(价格表!$B$4:$I$31,M9718,2),IF(AND(J9718&gt;0.3,J9718&lt;=1),INDEX(价格表!$B$4:$I$31,M9718,3),IF(AND(J9718&gt;1,J9718&lt;=2.2),INDEX(价格表!$B$4:$I$31,M9718,4),IF(AND(J9718&gt;2.2,J9718&lt;=3.3),INDEX(价格表!$B$4:$I$31,M9718,5),IF(AND(J9718&gt;3.3,J9718&lt;=4),INDEX(价格表!$B$4:$I$31,M9718,6),IF(AND(J9718&gt;4,J9718&lt;=5.5),INDEX(价格表!$B$4:$I$31,M9718,7),IF(J9718&gt;5.5,2.6+INDEX(价格表!$B$4:$I$31,M9718,8)*L9718)))))))</f>
        <v>2.15</v>
      </c>
    </row>
    <row r="9719" spans="1:14">
      <c r="A9719" s="20">
        <v>4311291786101</v>
      </c>
      <c r="B9719" s="18" t="s">
        <v>16</v>
      </c>
      <c r="C9719" s="21">
        <v>20201225</v>
      </c>
      <c r="D9719" s="21">
        <v>610538201209</v>
      </c>
      <c r="E9719" s="21" t="s">
        <v>16</v>
      </c>
      <c r="F9719" s="21">
        <v>20210104</v>
      </c>
      <c r="G9719" s="21" t="s">
        <v>17</v>
      </c>
      <c r="H9719" s="21" t="s">
        <v>50</v>
      </c>
      <c r="I9719" s="21" t="s">
        <v>166</v>
      </c>
      <c r="J9719" s="21">
        <v>2.82</v>
      </c>
      <c r="K9719" s="21" t="s">
        <v>20</v>
      </c>
      <c r="L9719">
        <f t="shared" si="176"/>
        <v>3</v>
      </c>
      <c r="M9719">
        <f>MATCH(H:H,价格表!$B$4:$B$35,0)</f>
        <v>4</v>
      </c>
      <c r="N9719" s="27">
        <f>IF(J9719&lt;=0.3,INDEX(价格表!$B$4:$I$31,M9719,2),IF(AND(J9719&gt;0.3,J9719&lt;=1),INDEX(价格表!$B$4:$I$31,M9719,3),IF(AND(J9719&gt;1,J9719&lt;=2.2),INDEX(价格表!$B$4:$I$31,M9719,4),IF(AND(J9719&gt;2.2,J9719&lt;=3.3),INDEX(价格表!$B$4:$I$31,M9719,5),IF(AND(J9719&gt;3.3,J9719&lt;=4),INDEX(价格表!$B$4:$I$31,M9719,6),IF(AND(J9719&gt;4,J9719&lt;=5.5),INDEX(价格表!$B$4:$I$31,M9719,7),IF(J9719&gt;5.5,2.6+INDEX(价格表!$B$4:$I$31,M9719,8)*L9719)))))))</f>
        <v>2.5</v>
      </c>
    </row>
    <row r="9720" spans="1:14">
      <c r="A9720" s="20">
        <v>4311291807945</v>
      </c>
      <c r="B9720" s="18" t="s">
        <v>16</v>
      </c>
      <c r="C9720" s="21">
        <v>20201225</v>
      </c>
      <c r="D9720" s="21">
        <v>610538201209</v>
      </c>
      <c r="E9720" s="21" t="s">
        <v>16</v>
      </c>
      <c r="F9720" s="21">
        <v>20210104</v>
      </c>
      <c r="G9720" s="21" t="s">
        <v>17</v>
      </c>
      <c r="H9720" s="21" t="s">
        <v>73</v>
      </c>
      <c r="I9720" s="21" t="s">
        <v>80</v>
      </c>
      <c r="J9720" s="21">
        <v>0.17</v>
      </c>
      <c r="K9720" s="21" t="s">
        <v>20</v>
      </c>
      <c r="L9720">
        <f t="shared" si="176"/>
        <v>1</v>
      </c>
      <c r="M9720">
        <f>MATCH(H:H,价格表!$B$4:$B$35,0)</f>
        <v>7</v>
      </c>
      <c r="N9720" s="27">
        <f>IF(J9720&lt;=0.3,INDEX(价格表!$B$4:$I$31,M9720,2),IF(AND(J9720&gt;0.3,J9720&lt;=1),INDEX(价格表!$B$4:$I$31,M9720,3),IF(AND(J9720&gt;1,J9720&lt;=2.2),INDEX(价格表!$B$4:$I$31,M9720,4),IF(AND(J9720&gt;2.2,J9720&lt;=3.3),INDEX(价格表!$B$4:$I$31,M9720,5),IF(AND(J9720&gt;3.3,J9720&lt;=4),INDEX(价格表!$B$4:$I$31,M9720,6),IF(AND(J9720&gt;4,J9720&lt;=5.5),INDEX(价格表!$B$4:$I$31,M9720,7),IF(J9720&gt;5.5,2.6+INDEX(价格表!$B$4:$I$31,M9720,8)*L9720)))))))</f>
        <v>1.65</v>
      </c>
    </row>
    <row r="9721" spans="1:14">
      <c r="A9721" s="20">
        <v>4311291808854</v>
      </c>
      <c r="B9721" s="18" t="s">
        <v>16</v>
      </c>
      <c r="C9721" s="21">
        <v>20201225</v>
      </c>
      <c r="D9721" s="21">
        <v>610538201209</v>
      </c>
      <c r="E9721" s="21" t="s">
        <v>16</v>
      </c>
      <c r="F9721" s="21">
        <v>20210104</v>
      </c>
      <c r="G9721" s="21" t="s">
        <v>17</v>
      </c>
      <c r="H9721" s="21" t="s">
        <v>37</v>
      </c>
      <c r="I9721" s="21" t="s">
        <v>214</v>
      </c>
      <c r="J9721" s="21">
        <v>1.5</v>
      </c>
      <c r="K9721" s="21" t="s">
        <v>20</v>
      </c>
      <c r="L9721">
        <f t="shared" si="176"/>
        <v>2</v>
      </c>
      <c r="M9721">
        <f>MATCH(H:H,价格表!$B$4:$B$35,0)</f>
        <v>12</v>
      </c>
      <c r="N9721" s="27">
        <f>IF(J9721&lt;=0.3,INDEX(价格表!$B$4:$I$31,M9721,2),IF(AND(J9721&gt;0.3,J9721&lt;=1),INDEX(价格表!$B$4:$I$31,M9721,3),IF(AND(J9721&gt;1,J9721&lt;=2.2),INDEX(价格表!$B$4:$I$31,M9721,4),IF(AND(J9721&gt;2.2,J9721&lt;=3.3),INDEX(价格表!$B$4:$I$31,M9721,5),IF(AND(J9721&gt;3.3,J9721&lt;=4),INDEX(价格表!$B$4:$I$31,M9721,6),IF(AND(J9721&gt;4,J9721&lt;=5.5),INDEX(价格表!$B$4:$I$31,M9721,7),IF(J9721&gt;5.5,2.6+INDEX(价格表!$B$4:$I$31,M9721,8)*L9721)))))))</f>
        <v>2.15</v>
      </c>
    </row>
    <row r="9722" spans="1:14">
      <c r="A9722" s="20">
        <v>4311291808900</v>
      </c>
      <c r="B9722" s="18" t="s">
        <v>16</v>
      </c>
      <c r="C9722" s="21">
        <v>20201225</v>
      </c>
      <c r="D9722" s="21">
        <v>610538201209</v>
      </c>
      <c r="E9722" s="21" t="s">
        <v>16</v>
      </c>
      <c r="F9722" s="21">
        <v>20210104</v>
      </c>
      <c r="G9722" s="21" t="s">
        <v>17</v>
      </c>
      <c r="H9722" s="21" t="s">
        <v>56</v>
      </c>
      <c r="I9722" s="21" t="s">
        <v>136</v>
      </c>
      <c r="J9722" s="21">
        <v>1.5</v>
      </c>
      <c r="K9722" s="21" t="s">
        <v>20</v>
      </c>
      <c r="L9722">
        <f t="shared" si="176"/>
        <v>2</v>
      </c>
      <c r="M9722">
        <f>MATCH(H:H,价格表!$B$4:$B$35,0)</f>
        <v>11</v>
      </c>
      <c r="N9722" s="27">
        <f>IF(J9722&lt;=0.3,INDEX(价格表!$B$4:$I$31,M9722,2),IF(AND(J9722&gt;0.3,J9722&lt;=1),INDEX(价格表!$B$4:$I$31,M9722,3),IF(AND(J9722&gt;1,J9722&lt;=2.2),INDEX(价格表!$B$4:$I$31,M9722,4),IF(AND(J9722&gt;2.2,J9722&lt;=3.3),INDEX(价格表!$B$4:$I$31,M9722,5),IF(AND(J9722&gt;3.3,J9722&lt;=4),INDEX(价格表!$B$4:$I$31,M9722,6),IF(AND(J9722&gt;4,J9722&lt;=5.5),INDEX(价格表!$B$4:$I$31,M9722,7),IF(J9722&gt;5.5,2.6+INDEX(价格表!$B$4:$I$31,M9722,8)*L9722)))))))</f>
        <v>2.15</v>
      </c>
    </row>
    <row r="9723" spans="1:14">
      <c r="A9723" s="20">
        <v>4311291808901</v>
      </c>
      <c r="B9723" s="18" t="s">
        <v>16</v>
      </c>
      <c r="C9723" s="21">
        <v>20201225</v>
      </c>
      <c r="D9723" s="21">
        <v>610538201209</v>
      </c>
      <c r="E9723" s="21" t="s">
        <v>16</v>
      </c>
      <c r="F9723" s="21">
        <v>20210104</v>
      </c>
      <c r="G9723" s="21" t="s">
        <v>17</v>
      </c>
      <c r="H9723" s="21" t="s">
        <v>43</v>
      </c>
      <c r="I9723" s="21" t="s">
        <v>95</v>
      </c>
      <c r="J9723" s="21">
        <v>1.49</v>
      </c>
      <c r="K9723" s="21" t="s">
        <v>20</v>
      </c>
      <c r="L9723">
        <f t="shared" si="176"/>
        <v>2</v>
      </c>
      <c r="M9723">
        <f>MATCH(H:H,价格表!$B$4:$B$35,0)</f>
        <v>10</v>
      </c>
      <c r="N9723" s="27">
        <f>IF(J9723&lt;=0.3,INDEX(价格表!$B$4:$I$31,M9723,2),IF(AND(J9723&gt;0.3,J9723&lt;=1),INDEX(价格表!$B$4:$I$31,M9723,3),IF(AND(J9723&gt;1,J9723&lt;=2.2),INDEX(价格表!$B$4:$I$31,M9723,4),IF(AND(J9723&gt;2.2,J9723&lt;=3.3),INDEX(价格表!$B$4:$I$31,M9723,5),IF(AND(J9723&gt;3.3,J9723&lt;=4),INDEX(价格表!$B$4:$I$31,M9723,6),IF(AND(J9723&gt;4,J9723&lt;=5.5),INDEX(价格表!$B$4:$I$31,M9723,7),IF(J9723&gt;5.5,2.6+INDEX(价格表!$B$4:$I$31,M9723,8)*L9723)))))))</f>
        <v>2.15</v>
      </c>
    </row>
    <row r="9724" spans="1:14">
      <c r="A9724" s="20">
        <v>4311291808902</v>
      </c>
      <c r="B9724" s="18" t="s">
        <v>16</v>
      </c>
      <c r="C9724" s="21">
        <v>20201225</v>
      </c>
      <c r="D9724" s="21">
        <v>610538201209</v>
      </c>
      <c r="E9724" s="21" t="s">
        <v>16</v>
      </c>
      <c r="F9724" s="21">
        <v>20210104</v>
      </c>
      <c r="G9724" s="21" t="s">
        <v>17</v>
      </c>
      <c r="H9724" s="21" t="s">
        <v>21</v>
      </c>
      <c r="I9724" s="21" t="s">
        <v>109</v>
      </c>
      <c r="J9724" s="21">
        <v>1.56</v>
      </c>
      <c r="K9724" s="21" t="s">
        <v>20</v>
      </c>
      <c r="L9724">
        <f t="shared" si="176"/>
        <v>2</v>
      </c>
      <c r="M9724">
        <f>MATCH(H:H,价格表!$B$4:$B$35,0)</f>
        <v>20</v>
      </c>
      <c r="N9724" s="27">
        <f>IF(J9724&lt;=0.3,INDEX(价格表!$B$4:$I$31,M9724,2),IF(AND(J9724&gt;0.3,J9724&lt;=1),INDEX(价格表!$B$4:$I$31,M9724,3),IF(AND(J9724&gt;1,J9724&lt;=2.2),INDEX(价格表!$B$4:$I$31,M9724,4),IF(AND(J9724&gt;2.2,J9724&lt;=3.3),INDEX(价格表!$B$4:$I$31,M9724,5),IF(AND(J9724&gt;3.3,J9724&lt;=4),INDEX(价格表!$B$4:$I$31,M9724,6),IF(AND(J9724&gt;4,J9724&lt;=5.5),INDEX(价格表!$B$4:$I$31,M9724,7),IF(J9724&gt;5.5,2.6+INDEX(价格表!$B$4:$I$31,M9724,8)*L9724)))))))</f>
        <v>2.15</v>
      </c>
    </row>
    <row r="9725" spans="1:14">
      <c r="A9725" s="20">
        <v>4311291808903</v>
      </c>
      <c r="B9725" s="18" t="s">
        <v>16</v>
      </c>
      <c r="C9725" s="21">
        <v>20201225</v>
      </c>
      <c r="D9725" s="21">
        <v>610538201209</v>
      </c>
      <c r="E9725" s="21" t="s">
        <v>16</v>
      </c>
      <c r="F9725" s="21">
        <v>20210104</v>
      </c>
      <c r="G9725" s="21" t="s">
        <v>17</v>
      </c>
      <c r="H9725" s="21" t="s">
        <v>68</v>
      </c>
      <c r="I9725" s="21" t="s">
        <v>97</v>
      </c>
      <c r="J9725" s="21">
        <v>1.57</v>
      </c>
      <c r="K9725" s="21" t="s">
        <v>20</v>
      </c>
      <c r="L9725">
        <f t="shared" si="176"/>
        <v>2</v>
      </c>
      <c r="M9725">
        <f>MATCH(H:H,价格表!$B$4:$B$35,0)</f>
        <v>5</v>
      </c>
      <c r="N9725" s="27">
        <f>IF(J9725&lt;=0.3,INDEX(价格表!$B$4:$I$31,M9725,2),IF(AND(J9725&gt;0.3,J9725&lt;=1),INDEX(价格表!$B$4:$I$31,M9725,3),IF(AND(J9725&gt;1,J9725&lt;=2.2),INDEX(价格表!$B$4:$I$31,M9725,4),IF(AND(J9725&gt;2.2,J9725&lt;=3.3),INDEX(价格表!$B$4:$I$31,M9725,5),IF(AND(J9725&gt;3.3,J9725&lt;=4),INDEX(价格表!$B$4:$I$31,M9725,6),IF(AND(J9725&gt;4,J9725&lt;=5.5),INDEX(价格表!$B$4:$I$31,M9725,7),IF(J9725&gt;5.5,2.6+INDEX(价格表!$B$4:$I$31,M9725,8)*L9725)))))))</f>
        <v>2.15</v>
      </c>
    </row>
    <row r="9726" spans="1:14">
      <c r="A9726" s="20">
        <v>4311291808904</v>
      </c>
      <c r="B9726" s="18" t="s">
        <v>16</v>
      </c>
      <c r="C9726" s="21">
        <v>20201225</v>
      </c>
      <c r="D9726" s="21">
        <v>610538201209</v>
      </c>
      <c r="E9726" s="21" t="s">
        <v>16</v>
      </c>
      <c r="F9726" s="21">
        <v>20210104</v>
      </c>
      <c r="G9726" s="21" t="s">
        <v>17</v>
      </c>
      <c r="H9726" s="21" t="s">
        <v>37</v>
      </c>
      <c r="I9726" s="21" t="s">
        <v>72</v>
      </c>
      <c r="J9726" s="21">
        <v>1.5</v>
      </c>
      <c r="K9726" s="21" t="s">
        <v>20</v>
      </c>
      <c r="L9726">
        <f t="shared" si="176"/>
        <v>2</v>
      </c>
      <c r="M9726">
        <f>MATCH(H:H,价格表!$B$4:$B$35,0)</f>
        <v>12</v>
      </c>
      <c r="N9726" s="27">
        <f>IF(J9726&lt;=0.3,INDEX(价格表!$B$4:$I$31,M9726,2),IF(AND(J9726&gt;0.3,J9726&lt;=1),INDEX(价格表!$B$4:$I$31,M9726,3),IF(AND(J9726&gt;1,J9726&lt;=2.2),INDEX(价格表!$B$4:$I$31,M9726,4),IF(AND(J9726&gt;2.2,J9726&lt;=3.3),INDEX(价格表!$B$4:$I$31,M9726,5),IF(AND(J9726&gt;3.3,J9726&lt;=4),INDEX(价格表!$B$4:$I$31,M9726,6),IF(AND(J9726&gt;4,J9726&lt;=5.5),INDEX(价格表!$B$4:$I$31,M9726,7),IF(J9726&gt;5.5,2.6+INDEX(价格表!$B$4:$I$31,M9726,8)*L9726)))))))</f>
        <v>2.15</v>
      </c>
    </row>
    <row r="9727" spans="1:14">
      <c r="A9727" s="20">
        <v>4311291808905</v>
      </c>
      <c r="B9727" s="18" t="s">
        <v>16</v>
      </c>
      <c r="C9727" s="21">
        <v>20201225</v>
      </c>
      <c r="D9727" s="21">
        <v>610538201209</v>
      </c>
      <c r="E9727" s="21" t="s">
        <v>16</v>
      </c>
      <c r="F9727" s="21">
        <v>20210104</v>
      </c>
      <c r="G9727" s="21" t="s">
        <v>17</v>
      </c>
      <c r="H9727" s="21" t="s">
        <v>66</v>
      </c>
      <c r="I9727" s="21" t="s">
        <v>113</v>
      </c>
      <c r="J9727" s="21">
        <v>1.52</v>
      </c>
      <c r="K9727" s="21" t="s">
        <v>20</v>
      </c>
      <c r="L9727">
        <f t="shared" si="176"/>
        <v>2</v>
      </c>
      <c r="M9727">
        <f>MATCH(H:H,价格表!$B$4:$B$35,0)</f>
        <v>17</v>
      </c>
      <c r="N9727" s="27">
        <f>IF(J9727&lt;=0.3,INDEX(价格表!$B$4:$I$31,M9727,2),IF(AND(J9727&gt;0.3,J9727&lt;=1),INDEX(价格表!$B$4:$I$31,M9727,3),IF(AND(J9727&gt;1,J9727&lt;=2.2),INDEX(价格表!$B$4:$I$31,M9727,4),IF(AND(J9727&gt;2.2,J9727&lt;=3.3),INDEX(价格表!$B$4:$I$31,M9727,5),IF(AND(J9727&gt;3.3,J9727&lt;=4),INDEX(价格表!$B$4:$I$31,M9727,6),IF(AND(J9727&gt;4,J9727&lt;=5.5),INDEX(价格表!$B$4:$I$31,M9727,7),IF(J9727&gt;5.5,2.6+INDEX(价格表!$B$4:$I$31,M9727,8)*L9727)))))))</f>
        <v>2.15</v>
      </c>
    </row>
    <row r="9728" spans="1:14">
      <c r="A9728" s="20">
        <v>4311291808908</v>
      </c>
      <c r="B9728" s="18" t="s">
        <v>16</v>
      </c>
      <c r="C9728" s="21">
        <v>20201225</v>
      </c>
      <c r="D9728" s="21">
        <v>610538201209</v>
      </c>
      <c r="E9728" s="21" t="s">
        <v>16</v>
      </c>
      <c r="F9728" s="21">
        <v>20210104</v>
      </c>
      <c r="G9728" s="21" t="s">
        <v>17</v>
      </c>
      <c r="H9728" s="21" t="s">
        <v>23</v>
      </c>
      <c r="I9728" s="21" t="s">
        <v>268</v>
      </c>
      <c r="J9728" s="21">
        <v>1.56</v>
      </c>
      <c r="K9728" s="21" t="s">
        <v>20</v>
      </c>
      <c r="L9728">
        <f t="shared" si="176"/>
        <v>2</v>
      </c>
      <c r="M9728">
        <f>MATCH(H:H,价格表!$B$4:$B$35,0)</f>
        <v>15</v>
      </c>
      <c r="N9728" s="27">
        <f>IF(J9728&lt;=0.3,INDEX(价格表!$B$4:$I$31,M9728,2),IF(AND(J9728&gt;0.3,J9728&lt;=1),INDEX(价格表!$B$4:$I$31,M9728,3),IF(AND(J9728&gt;1,J9728&lt;=2.2),INDEX(价格表!$B$4:$I$31,M9728,4),IF(AND(J9728&gt;2.2,J9728&lt;=3.3),INDEX(价格表!$B$4:$I$31,M9728,5),IF(AND(J9728&gt;3.3,J9728&lt;=4),INDEX(价格表!$B$4:$I$31,M9728,6),IF(AND(J9728&gt;4,J9728&lt;=5.5),INDEX(价格表!$B$4:$I$31,M9728,7),IF(J9728&gt;5.5,2.6+INDEX(价格表!$B$4:$I$31,M9728,8)*L9728)))))))</f>
        <v>2.15</v>
      </c>
    </row>
    <row r="9729" spans="1:14">
      <c r="A9729" s="20">
        <v>4311291808909</v>
      </c>
      <c r="B9729" s="18" t="s">
        <v>16</v>
      </c>
      <c r="C9729" s="21">
        <v>20201225</v>
      </c>
      <c r="D9729" s="21">
        <v>610538201209</v>
      </c>
      <c r="E9729" s="21" t="s">
        <v>16</v>
      </c>
      <c r="F9729" s="21">
        <v>20210104</v>
      </c>
      <c r="G9729" s="21" t="s">
        <v>17</v>
      </c>
      <c r="H9729" s="21" t="s">
        <v>37</v>
      </c>
      <c r="I9729" s="21" t="s">
        <v>72</v>
      </c>
      <c r="J9729" s="21">
        <v>1.5</v>
      </c>
      <c r="K9729" s="21" t="s">
        <v>20</v>
      </c>
      <c r="L9729">
        <f t="shared" si="176"/>
        <v>2</v>
      </c>
      <c r="M9729">
        <f>MATCH(H:H,价格表!$B$4:$B$35,0)</f>
        <v>12</v>
      </c>
      <c r="N9729" s="27">
        <f>IF(J9729&lt;=0.3,INDEX(价格表!$B$4:$I$31,M9729,2),IF(AND(J9729&gt;0.3,J9729&lt;=1),INDEX(价格表!$B$4:$I$31,M9729,3),IF(AND(J9729&gt;1,J9729&lt;=2.2),INDEX(价格表!$B$4:$I$31,M9729,4),IF(AND(J9729&gt;2.2,J9729&lt;=3.3),INDEX(价格表!$B$4:$I$31,M9729,5),IF(AND(J9729&gt;3.3,J9729&lt;=4),INDEX(价格表!$B$4:$I$31,M9729,6),IF(AND(J9729&gt;4,J9729&lt;=5.5),INDEX(价格表!$B$4:$I$31,M9729,7),IF(J9729&gt;5.5,2.6+INDEX(价格表!$B$4:$I$31,M9729,8)*L9729)))))))</f>
        <v>2.15</v>
      </c>
    </row>
    <row r="9730" spans="1:14">
      <c r="A9730" s="20">
        <v>4311291816344</v>
      </c>
      <c r="B9730" s="18" t="s">
        <v>16</v>
      </c>
      <c r="C9730" s="21">
        <v>20201225</v>
      </c>
      <c r="D9730" s="21">
        <v>610538201209</v>
      </c>
      <c r="E9730" s="21" t="s">
        <v>16</v>
      </c>
      <c r="F9730" s="21">
        <v>20210104</v>
      </c>
      <c r="G9730" s="21" t="s">
        <v>17</v>
      </c>
      <c r="H9730" s="21" t="s">
        <v>25</v>
      </c>
      <c r="I9730" s="21" t="s">
        <v>154</v>
      </c>
      <c r="J9730" s="21">
        <v>1.5</v>
      </c>
      <c r="K9730" s="21" t="s">
        <v>20</v>
      </c>
      <c r="L9730">
        <f t="shared" si="176"/>
        <v>2</v>
      </c>
      <c r="M9730">
        <f>MATCH(H:H,价格表!$B$4:$B$35,0)</f>
        <v>25</v>
      </c>
      <c r="N9730" s="27">
        <f>IF(J9730&lt;=0.3,INDEX(价格表!$B$4:$I$31,M9730,2),IF(AND(J9730&gt;0.3,J9730&lt;=1),INDEX(价格表!$B$4:$I$31,M9730,3),IF(AND(J9730&gt;1,J9730&lt;=2.2),INDEX(价格表!$B$4:$I$31,M9730,4),IF(AND(J9730&gt;2.2,J9730&lt;=3.3),INDEX(价格表!$B$4:$I$31,M9730,5),IF(AND(J9730&gt;3.3,J9730&lt;=4),INDEX(价格表!$B$4:$I$31,M9730,6),IF(AND(J9730&gt;4,J9730&lt;=5.5),INDEX(价格表!$B$4:$I$31,M9730,7),IF(J9730&gt;5.5,2.6+INDEX(价格表!$B$4:$I$31,M9730,8)*L9730)))))))</f>
        <v>2.15</v>
      </c>
    </row>
    <row r="9731" spans="1:14">
      <c r="A9731" s="20">
        <v>4311291831585</v>
      </c>
      <c r="B9731" s="18" t="s">
        <v>16</v>
      </c>
      <c r="C9731" s="21">
        <v>20201225</v>
      </c>
      <c r="D9731" s="21">
        <v>610538201209</v>
      </c>
      <c r="E9731" s="21" t="s">
        <v>16</v>
      </c>
      <c r="F9731" s="21">
        <v>20210104</v>
      </c>
      <c r="G9731" s="21" t="s">
        <v>17</v>
      </c>
      <c r="H9731" s="21" t="s">
        <v>27</v>
      </c>
      <c r="I9731" s="21" t="s">
        <v>210</v>
      </c>
      <c r="J9731" s="21">
        <v>2.64</v>
      </c>
      <c r="K9731" s="21" t="s">
        <v>20</v>
      </c>
      <c r="L9731">
        <f t="shared" si="176"/>
        <v>3</v>
      </c>
      <c r="M9731">
        <f>MATCH(H:H,价格表!$B$4:$B$35,0)</f>
        <v>3</v>
      </c>
      <c r="N9731" s="27">
        <f>IF(J9731&lt;=0.3,INDEX(价格表!$B$4:$I$31,M9731,2),IF(AND(J9731&gt;0.3,J9731&lt;=1),INDEX(价格表!$B$4:$I$31,M9731,3),IF(AND(J9731&gt;1,J9731&lt;=2.2),INDEX(价格表!$B$4:$I$31,M9731,4),IF(AND(J9731&gt;2.2,J9731&lt;=3.3),INDEX(价格表!$B$4:$I$31,M9731,5),IF(AND(J9731&gt;3.3,J9731&lt;=4),INDEX(价格表!$B$4:$I$31,M9731,6),IF(AND(J9731&gt;4,J9731&lt;=5.5),INDEX(价格表!$B$4:$I$31,M9731,7),IF(J9731&gt;5.5,2.6+INDEX(价格表!$B$4:$I$31,M9731,8)*L9731)))))))</f>
        <v>2.5</v>
      </c>
    </row>
    <row r="9732" spans="1:14">
      <c r="A9732" s="20">
        <v>4311291831651</v>
      </c>
      <c r="B9732" s="18" t="s">
        <v>16</v>
      </c>
      <c r="C9732" s="21">
        <v>20201225</v>
      </c>
      <c r="D9732" s="21">
        <v>610538201209</v>
      </c>
      <c r="E9732" s="21" t="s">
        <v>16</v>
      </c>
      <c r="F9732" s="21">
        <v>20210104</v>
      </c>
      <c r="G9732" s="21" t="s">
        <v>17</v>
      </c>
      <c r="H9732" s="21" t="s">
        <v>68</v>
      </c>
      <c r="I9732" s="21" t="s">
        <v>140</v>
      </c>
      <c r="J9732" s="21">
        <v>1.62</v>
      </c>
      <c r="K9732" s="21" t="s">
        <v>20</v>
      </c>
      <c r="L9732">
        <f t="shared" ref="L9732:L9795" si="177">ROUNDUP(J9732,0)</f>
        <v>2</v>
      </c>
      <c r="M9732">
        <f>MATCH(H:H,价格表!$B$4:$B$35,0)</f>
        <v>5</v>
      </c>
      <c r="N9732" s="27">
        <f>IF(J9732&lt;=0.3,INDEX(价格表!$B$4:$I$31,M9732,2),IF(AND(J9732&gt;0.3,J9732&lt;=1),INDEX(价格表!$B$4:$I$31,M9732,3),IF(AND(J9732&gt;1,J9732&lt;=2.2),INDEX(价格表!$B$4:$I$31,M9732,4),IF(AND(J9732&gt;2.2,J9732&lt;=3.3),INDEX(价格表!$B$4:$I$31,M9732,5),IF(AND(J9732&gt;3.3,J9732&lt;=4),INDEX(价格表!$B$4:$I$31,M9732,6),IF(AND(J9732&gt;4,J9732&lt;=5.5),INDEX(价格表!$B$4:$I$31,M9732,7),IF(J9732&gt;5.5,2.6+INDEX(价格表!$B$4:$I$31,M9732,8)*L9732)))))))</f>
        <v>2.15</v>
      </c>
    </row>
    <row r="9733" spans="1:14">
      <c r="A9733" s="20">
        <v>4311291831653</v>
      </c>
      <c r="B9733" s="18" t="s">
        <v>16</v>
      </c>
      <c r="C9733" s="21">
        <v>20201225</v>
      </c>
      <c r="D9733" s="21">
        <v>610538201209</v>
      </c>
      <c r="E9733" s="21" t="s">
        <v>16</v>
      </c>
      <c r="F9733" s="21">
        <v>20210104</v>
      </c>
      <c r="G9733" s="21" t="s">
        <v>17</v>
      </c>
      <c r="H9733" s="21" t="s">
        <v>75</v>
      </c>
      <c r="I9733" s="21" t="s">
        <v>111</v>
      </c>
      <c r="J9733" s="21">
        <v>1.5</v>
      </c>
      <c r="K9733" s="21" t="s">
        <v>20</v>
      </c>
      <c r="L9733">
        <f t="shared" si="177"/>
        <v>2</v>
      </c>
      <c r="M9733">
        <f>MATCH(H:H,价格表!$B$4:$B$35,0)</f>
        <v>24</v>
      </c>
      <c r="N9733" s="27">
        <f>IF(J9733&lt;=0.3,INDEX(价格表!$B$4:$I$31,M9733,2),IF(AND(J9733&gt;0.3,J9733&lt;=1),INDEX(价格表!$B$4:$I$31,M9733,3),IF(AND(J9733&gt;1,J9733&lt;=2.2),INDEX(价格表!$B$4:$I$31,M9733,4),IF(AND(J9733&gt;2.2,J9733&lt;=3.3),INDEX(价格表!$B$4:$I$31,M9733,5),IF(AND(J9733&gt;3.3,J9733&lt;=4),INDEX(价格表!$B$4:$I$31,M9733,6),IF(AND(J9733&gt;4,J9733&lt;=5.5),INDEX(价格表!$B$4:$I$31,M9733,7),IF(J9733&gt;5.5,2.6+INDEX(价格表!$B$4:$I$31,M9733,8)*L9733)))))))</f>
        <v>2.15</v>
      </c>
    </row>
    <row r="9734" spans="1:14">
      <c r="A9734" s="20">
        <v>4311291831654</v>
      </c>
      <c r="B9734" s="18" t="s">
        <v>16</v>
      </c>
      <c r="C9734" s="21">
        <v>20201225</v>
      </c>
      <c r="D9734" s="21">
        <v>610538201209</v>
      </c>
      <c r="E9734" s="21" t="s">
        <v>16</v>
      </c>
      <c r="F9734" s="21">
        <v>20210104</v>
      </c>
      <c r="G9734" s="21" t="s">
        <v>17</v>
      </c>
      <c r="H9734" s="21" t="s">
        <v>75</v>
      </c>
      <c r="I9734" s="21" t="s">
        <v>111</v>
      </c>
      <c r="J9734" s="21">
        <v>1.49</v>
      </c>
      <c r="K9734" s="21" t="s">
        <v>20</v>
      </c>
      <c r="L9734">
        <f t="shared" si="177"/>
        <v>2</v>
      </c>
      <c r="M9734">
        <f>MATCH(H:H,价格表!$B$4:$B$35,0)</f>
        <v>24</v>
      </c>
      <c r="N9734" s="27">
        <f>IF(J9734&lt;=0.3,INDEX(价格表!$B$4:$I$31,M9734,2),IF(AND(J9734&gt;0.3,J9734&lt;=1),INDEX(价格表!$B$4:$I$31,M9734,3),IF(AND(J9734&gt;1,J9734&lt;=2.2),INDEX(价格表!$B$4:$I$31,M9734,4),IF(AND(J9734&gt;2.2,J9734&lt;=3.3),INDEX(价格表!$B$4:$I$31,M9734,5),IF(AND(J9734&gt;3.3,J9734&lt;=4),INDEX(价格表!$B$4:$I$31,M9734,6),IF(AND(J9734&gt;4,J9734&lt;=5.5),INDEX(价格表!$B$4:$I$31,M9734,7),IF(J9734&gt;5.5,2.6+INDEX(价格表!$B$4:$I$31,M9734,8)*L9734)))))))</f>
        <v>2.15</v>
      </c>
    </row>
    <row r="9735" spans="1:14">
      <c r="A9735" s="20">
        <v>4311291831657</v>
      </c>
      <c r="B9735" s="18" t="s">
        <v>16</v>
      </c>
      <c r="C9735" s="21">
        <v>20201225</v>
      </c>
      <c r="D9735" s="21">
        <v>610538201209</v>
      </c>
      <c r="E9735" s="21" t="s">
        <v>16</v>
      </c>
      <c r="F9735" s="21">
        <v>20210104</v>
      </c>
      <c r="G9735" s="21" t="s">
        <v>17</v>
      </c>
      <c r="H9735" s="21" t="s">
        <v>88</v>
      </c>
      <c r="I9735" s="21" t="s">
        <v>250</v>
      </c>
      <c r="J9735" s="21">
        <v>1.49</v>
      </c>
      <c r="K9735" s="21" t="s">
        <v>20</v>
      </c>
      <c r="L9735">
        <f t="shared" si="177"/>
        <v>2</v>
      </c>
      <c r="M9735">
        <f>MATCH(H:H,价格表!$B$4:$B$35,0)</f>
        <v>19</v>
      </c>
      <c r="N9735" s="27">
        <f>IF(J9735&lt;=0.3,INDEX(价格表!$B$4:$I$31,M9735,2),IF(AND(J9735&gt;0.3,J9735&lt;=1),INDEX(价格表!$B$4:$I$31,M9735,3),IF(AND(J9735&gt;1,J9735&lt;=2.2),INDEX(价格表!$B$4:$I$31,M9735,4),IF(AND(J9735&gt;2.2,J9735&lt;=3.3),INDEX(价格表!$B$4:$I$31,M9735,5),IF(AND(J9735&gt;3.3,J9735&lt;=4),INDEX(价格表!$B$4:$I$31,M9735,6),IF(AND(J9735&gt;4,J9735&lt;=5.5),INDEX(价格表!$B$4:$I$31,M9735,7),IF(J9735&gt;5.5,2.6+INDEX(价格表!$B$4:$I$31,M9735,8)*L9735)))))))</f>
        <v>2.15</v>
      </c>
    </row>
    <row r="9736" spans="1:14">
      <c r="A9736" s="20">
        <v>4311291831658</v>
      </c>
      <c r="B9736" s="18" t="s">
        <v>16</v>
      </c>
      <c r="C9736" s="21">
        <v>20201225</v>
      </c>
      <c r="D9736" s="21">
        <v>610538201209</v>
      </c>
      <c r="E9736" s="21" t="s">
        <v>16</v>
      </c>
      <c r="F9736" s="21">
        <v>20210104</v>
      </c>
      <c r="G9736" s="21" t="s">
        <v>17</v>
      </c>
      <c r="H9736" s="21" t="s">
        <v>18</v>
      </c>
      <c r="I9736" s="21" t="s">
        <v>53</v>
      </c>
      <c r="J9736" s="21">
        <v>1.51</v>
      </c>
      <c r="K9736" s="21" t="s">
        <v>20</v>
      </c>
      <c r="L9736">
        <f t="shared" si="177"/>
        <v>2</v>
      </c>
      <c r="M9736">
        <f>MATCH(H:H,价格表!$B$4:$B$35,0)</f>
        <v>1</v>
      </c>
      <c r="N9736" s="27">
        <f>IF(J9736&lt;=0.3,INDEX(价格表!$B$4:$I$31,M9736,2),IF(AND(J9736&gt;0.3,J9736&lt;=1),INDEX(价格表!$B$4:$I$31,M9736,3),IF(AND(J9736&gt;1,J9736&lt;=2.2),INDEX(价格表!$B$4:$I$31,M9736,4),IF(AND(J9736&gt;2.2,J9736&lt;=3.3),INDEX(价格表!$B$4:$I$31,M9736,5),IF(AND(J9736&gt;3.3,J9736&lt;=4),INDEX(价格表!$B$4:$I$31,M9736,6),IF(AND(J9736&gt;4,J9736&lt;=5.5),INDEX(价格表!$B$4:$I$31,M9736,7),IF(J9736&gt;5.5,2.6+INDEX(价格表!$B$4:$I$31,M9736,8)*L9736)))))))</f>
        <v>2.15</v>
      </c>
    </row>
    <row r="9737" spans="1:14">
      <c r="A9737" s="20">
        <v>4311291831659</v>
      </c>
      <c r="B9737" s="18" t="s">
        <v>16</v>
      </c>
      <c r="C9737" s="21">
        <v>20201225</v>
      </c>
      <c r="D9737" s="21">
        <v>610538201209</v>
      </c>
      <c r="E9737" s="21" t="s">
        <v>16</v>
      </c>
      <c r="F9737" s="21">
        <v>20210104</v>
      </c>
      <c r="G9737" s="21" t="s">
        <v>17</v>
      </c>
      <c r="H9737" s="21" t="s">
        <v>73</v>
      </c>
      <c r="I9737" s="21" t="s">
        <v>218</v>
      </c>
      <c r="J9737" s="21">
        <v>1.51</v>
      </c>
      <c r="K9737" s="21" t="s">
        <v>20</v>
      </c>
      <c r="L9737">
        <f t="shared" si="177"/>
        <v>2</v>
      </c>
      <c r="M9737">
        <f>MATCH(H:H,价格表!$B$4:$B$35,0)</f>
        <v>7</v>
      </c>
      <c r="N9737" s="27">
        <f>IF(J9737&lt;=0.3,INDEX(价格表!$B$4:$I$31,M9737,2),IF(AND(J9737&gt;0.3,J9737&lt;=1),INDEX(价格表!$B$4:$I$31,M9737,3),IF(AND(J9737&gt;1,J9737&lt;=2.2),INDEX(价格表!$B$4:$I$31,M9737,4),IF(AND(J9737&gt;2.2,J9737&lt;=3.3),INDEX(价格表!$B$4:$I$31,M9737,5),IF(AND(J9737&gt;3.3,J9737&lt;=4),INDEX(价格表!$B$4:$I$31,M9737,6),IF(AND(J9737&gt;4,J9737&lt;=5.5),INDEX(价格表!$B$4:$I$31,M9737,7),IF(J9737&gt;5.5,2.6+INDEX(价格表!$B$4:$I$31,M9737,8)*L9737)))))))</f>
        <v>2.15</v>
      </c>
    </row>
    <row r="9738" spans="1:14">
      <c r="A9738" s="20">
        <v>4311291831660</v>
      </c>
      <c r="B9738" s="18" t="s">
        <v>16</v>
      </c>
      <c r="C9738" s="21">
        <v>20201225</v>
      </c>
      <c r="D9738" s="21">
        <v>610538201209</v>
      </c>
      <c r="E9738" s="21" t="s">
        <v>16</v>
      </c>
      <c r="F9738" s="21">
        <v>20210104</v>
      </c>
      <c r="G9738" s="21" t="s">
        <v>17</v>
      </c>
      <c r="H9738" s="21" t="s">
        <v>73</v>
      </c>
      <c r="I9738" s="21" t="s">
        <v>365</v>
      </c>
      <c r="J9738" s="21">
        <v>2.42</v>
      </c>
      <c r="K9738" s="21" t="s">
        <v>20</v>
      </c>
      <c r="L9738">
        <f t="shared" si="177"/>
        <v>3</v>
      </c>
      <c r="M9738">
        <f>MATCH(H:H,价格表!$B$4:$B$35,0)</f>
        <v>7</v>
      </c>
      <c r="N9738" s="27">
        <f>IF(J9738&lt;=0.3,INDEX(价格表!$B$4:$I$31,M9738,2),IF(AND(J9738&gt;0.3,J9738&lt;=1),INDEX(价格表!$B$4:$I$31,M9738,3),IF(AND(J9738&gt;1,J9738&lt;=2.2),INDEX(价格表!$B$4:$I$31,M9738,4),IF(AND(J9738&gt;2.2,J9738&lt;=3.3),INDEX(价格表!$B$4:$I$31,M9738,5),IF(AND(J9738&gt;3.3,J9738&lt;=4),INDEX(价格表!$B$4:$I$31,M9738,6),IF(AND(J9738&gt;4,J9738&lt;=5.5),INDEX(价格表!$B$4:$I$31,M9738,7),IF(J9738&gt;5.5,2.6+INDEX(价格表!$B$4:$I$31,M9738,8)*L9738)))))))</f>
        <v>2.5</v>
      </c>
    </row>
    <row r="9739" spans="1:14">
      <c r="A9739" s="20">
        <v>4311296370493</v>
      </c>
      <c r="B9739" s="18" t="s">
        <v>16</v>
      </c>
      <c r="C9739" s="21">
        <v>20201225</v>
      </c>
      <c r="D9739" s="21">
        <v>610538201209</v>
      </c>
      <c r="E9739" s="21" t="s">
        <v>16</v>
      </c>
      <c r="F9739" s="21">
        <v>20210104</v>
      </c>
      <c r="G9739" s="21" t="s">
        <v>17</v>
      </c>
      <c r="H9739" s="21" t="s">
        <v>73</v>
      </c>
      <c r="I9739" s="21" t="s">
        <v>215</v>
      </c>
      <c r="J9739" s="21">
        <v>0.54</v>
      </c>
      <c r="K9739" s="21" t="s">
        <v>20</v>
      </c>
      <c r="L9739">
        <f t="shared" si="177"/>
        <v>1</v>
      </c>
      <c r="M9739">
        <f>MATCH(H:H,价格表!$B$4:$B$35,0)</f>
        <v>7</v>
      </c>
      <c r="N9739" s="27">
        <f>IF(J9739&lt;=0.3,INDEX(价格表!$B$4:$I$31,M9739,2),IF(AND(J9739&gt;0.3,J9739&lt;=1),INDEX(价格表!$B$4:$I$31,M9739,3),IF(AND(J9739&gt;1,J9739&lt;=2.2),INDEX(价格表!$B$4:$I$31,M9739,4),IF(AND(J9739&gt;2.2,J9739&lt;=3.3),INDEX(价格表!$B$4:$I$31,M9739,5),IF(AND(J9739&gt;3.3,J9739&lt;=4),INDEX(价格表!$B$4:$I$31,M9739,6),IF(AND(J9739&gt;4,J9739&lt;=5.5),INDEX(价格表!$B$4:$I$31,M9739,7),IF(J9739&gt;5.5,2.6+INDEX(价格表!$B$4:$I$31,M9739,8)*L9739)))))))</f>
        <v>1.8</v>
      </c>
    </row>
    <row r="9740" spans="1:14">
      <c r="A9740" s="20">
        <v>4311296370494</v>
      </c>
      <c r="B9740" s="18" t="s">
        <v>16</v>
      </c>
      <c r="C9740" s="21">
        <v>20201225</v>
      </c>
      <c r="D9740" s="21">
        <v>610538201209</v>
      </c>
      <c r="E9740" s="21" t="s">
        <v>16</v>
      </c>
      <c r="F9740" s="21">
        <v>20210104</v>
      </c>
      <c r="G9740" s="21" t="s">
        <v>17</v>
      </c>
      <c r="H9740" s="21" t="s">
        <v>33</v>
      </c>
      <c r="I9740" s="21" t="s">
        <v>34</v>
      </c>
      <c r="J9740" s="21">
        <v>0.18</v>
      </c>
      <c r="K9740" s="21" t="s">
        <v>20</v>
      </c>
      <c r="L9740">
        <f t="shared" si="177"/>
        <v>1</v>
      </c>
      <c r="M9740">
        <f>MATCH(H:H,价格表!$B$4:$B$35,0)</f>
        <v>13</v>
      </c>
      <c r="N9740" s="27">
        <f>IF(J9740&lt;=0.3,INDEX(价格表!$B$4:$I$31,M9740,2),IF(AND(J9740&gt;0.3,J9740&lt;=1),INDEX(价格表!$B$4:$I$31,M9740,3),IF(AND(J9740&gt;1,J9740&lt;=2.2),INDEX(价格表!$B$4:$I$31,M9740,4),IF(AND(J9740&gt;2.2,J9740&lt;=3.3),INDEX(价格表!$B$4:$I$31,M9740,5),IF(AND(J9740&gt;3.3,J9740&lt;=4),INDEX(价格表!$B$4:$I$31,M9740,6),IF(AND(J9740&gt;4,J9740&lt;=5.5),INDEX(价格表!$B$4:$I$31,M9740,7),IF(J9740&gt;5.5,2.6+INDEX(价格表!$B$4:$I$31,M9740,8)*L9740)))))))</f>
        <v>1.65</v>
      </c>
    </row>
    <row r="9741" spans="1:14">
      <c r="A9741" s="20">
        <v>4311296370495</v>
      </c>
      <c r="B9741" s="18" t="s">
        <v>16</v>
      </c>
      <c r="C9741" s="21">
        <v>20201225</v>
      </c>
      <c r="D9741" s="21">
        <v>610538201209</v>
      </c>
      <c r="E9741" s="21" t="s">
        <v>16</v>
      </c>
      <c r="F9741" s="21">
        <v>20210104</v>
      </c>
      <c r="G9741" s="21" t="s">
        <v>17</v>
      </c>
      <c r="H9741" s="21" t="s">
        <v>75</v>
      </c>
      <c r="I9741" s="21" t="s">
        <v>114</v>
      </c>
      <c r="J9741" s="21">
        <v>0.15</v>
      </c>
      <c r="K9741" s="21" t="s">
        <v>20</v>
      </c>
      <c r="L9741">
        <f t="shared" si="177"/>
        <v>1</v>
      </c>
      <c r="M9741">
        <f>MATCH(H:H,价格表!$B$4:$B$35,0)</f>
        <v>24</v>
      </c>
      <c r="N9741" s="27">
        <f>IF(J9741&lt;=0.3,INDEX(价格表!$B$4:$I$31,M9741,2),IF(AND(J9741&gt;0.3,J9741&lt;=1),INDEX(价格表!$B$4:$I$31,M9741,3),IF(AND(J9741&gt;1,J9741&lt;=2.2),INDEX(价格表!$B$4:$I$31,M9741,4),IF(AND(J9741&gt;2.2,J9741&lt;=3.3),INDEX(价格表!$B$4:$I$31,M9741,5),IF(AND(J9741&gt;3.3,J9741&lt;=4),INDEX(价格表!$B$4:$I$31,M9741,6),IF(AND(J9741&gt;4,J9741&lt;=5.5),INDEX(价格表!$B$4:$I$31,M9741,7),IF(J9741&gt;5.5,2.6+INDEX(价格表!$B$4:$I$31,M9741,8)*L9741)))))))</f>
        <v>1.65</v>
      </c>
    </row>
    <row r="9742" spans="1:14">
      <c r="A9742" s="20">
        <v>4311296444427</v>
      </c>
      <c r="B9742" s="18" t="s">
        <v>16</v>
      </c>
      <c r="C9742" s="21">
        <v>20201225</v>
      </c>
      <c r="D9742" s="21">
        <v>610538201209</v>
      </c>
      <c r="E9742" s="21" t="s">
        <v>16</v>
      </c>
      <c r="F9742" s="21">
        <v>20210104</v>
      </c>
      <c r="G9742" s="21" t="s">
        <v>17</v>
      </c>
      <c r="H9742" s="21" t="s">
        <v>18</v>
      </c>
      <c r="I9742" s="21" t="s">
        <v>53</v>
      </c>
      <c r="J9742" s="21">
        <v>1.48</v>
      </c>
      <c r="K9742" s="21" t="s">
        <v>20</v>
      </c>
      <c r="L9742">
        <f t="shared" si="177"/>
        <v>2</v>
      </c>
      <c r="M9742">
        <f>MATCH(H:H,价格表!$B$4:$B$35,0)</f>
        <v>1</v>
      </c>
      <c r="N9742" s="27">
        <f>IF(J9742&lt;=0.3,INDEX(价格表!$B$4:$I$31,M9742,2),IF(AND(J9742&gt;0.3,J9742&lt;=1),INDEX(价格表!$B$4:$I$31,M9742,3),IF(AND(J9742&gt;1,J9742&lt;=2.2),INDEX(价格表!$B$4:$I$31,M9742,4),IF(AND(J9742&gt;2.2,J9742&lt;=3.3),INDEX(价格表!$B$4:$I$31,M9742,5),IF(AND(J9742&gt;3.3,J9742&lt;=4),INDEX(价格表!$B$4:$I$31,M9742,6),IF(AND(J9742&gt;4,J9742&lt;=5.5),INDEX(价格表!$B$4:$I$31,M9742,7),IF(J9742&gt;5.5,2.6+INDEX(价格表!$B$4:$I$31,M9742,8)*L9742)))))))</f>
        <v>2.15</v>
      </c>
    </row>
    <row r="9743" spans="1:14">
      <c r="A9743" s="20">
        <v>4311296451886</v>
      </c>
      <c r="B9743" s="18" t="s">
        <v>16</v>
      </c>
      <c r="C9743" s="21">
        <v>20201225</v>
      </c>
      <c r="D9743" s="21">
        <v>610538201209</v>
      </c>
      <c r="E9743" s="21" t="s">
        <v>16</v>
      </c>
      <c r="F9743" s="21">
        <v>20210104</v>
      </c>
      <c r="G9743" s="21" t="s">
        <v>17</v>
      </c>
      <c r="H9743" s="21" t="s">
        <v>25</v>
      </c>
      <c r="I9743" s="21" t="s">
        <v>42</v>
      </c>
      <c r="J9743" s="21">
        <v>1.48</v>
      </c>
      <c r="K9743" s="21" t="s">
        <v>20</v>
      </c>
      <c r="L9743">
        <f t="shared" si="177"/>
        <v>2</v>
      </c>
      <c r="M9743">
        <f>MATCH(H:H,价格表!$B$4:$B$35,0)</f>
        <v>25</v>
      </c>
      <c r="N9743" s="27">
        <f>IF(J9743&lt;=0.3,INDEX(价格表!$B$4:$I$31,M9743,2),IF(AND(J9743&gt;0.3,J9743&lt;=1),INDEX(价格表!$B$4:$I$31,M9743,3),IF(AND(J9743&gt;1,J9743&lt;=2.2),INDEX(价格表!$B$4:$I$31,M9743,4),IF(AND(J9743&gt;2.2,J9743&lt;=3.3),INDEX(价格表!$B$4:$I$31,M9743,5),IF(AND(J9743&gt;3.3,J9743&lt;=4),INDEX(价格表!$B$4:$I$31,M9743,6),IF(AND(J9743&gt;4,J9743&lt;=5.5),INDEX(价格表!$B$4:$I$31,M9743,7),IF(J9743&gt;5.5,2.6+INDEX(价格表!$B$4:$I$31,M9743,8)*L9743)))))))</f>
        <v>2.15</v>
      </c>
    </row>
    <row r="9744" spans="1:14">
      <c r="A9744" s="20">
        <v>4311296567354</v>
      </c>
      <c r="B9744" s="18" t="s">
        <v>16</v>
      </c>
      <c r="C9744" s="21">
        <v>20201225</v>
      </c>
      <c r="D9744" s="21">
        <v>610538201209</v>
      </c>
      <c r="E9744" s="21" t="s">
        <v>16</v>
      </c>
      <c r="F9744" s="21">
        <v>20210104</v>
      </c>
      <c r="G9744" s="21" t="s">
        <v>17</v>
      </c>
      <c r="H9744" s="21" t="s">
        <v>21</v>
      </c>
      <c r="I9744" s="21" t="s">
        <v>228</v>
      </c>
      <c r="J9744" s="21">
        <v>2.44</v>
      </c>
      <c r="K9744" s="21" t="s">
        <v>20</v>
      </c>
      <c r="L9744">
        <f t="shared" si="177"/>
        <v>3</v>
      </c>
      <c r="M9744">
        <f>MATCH(H:H,价格表!$B$4:$B$35,0)</f>
        <v>20</v>
      </c>
      <c r="N9744" s="27">
        <f>IF(J9744&lt;=0.3,INDEX(价格表!$B$4:$I$31,M9744,2),IF(AND(J9744&gt;0.3,J9744&lt;=1),INDEX(价格表!$B$4:$I$31,M9744,3),IF(AND(J9744&gt;1,J9744&lt;=2.2),INDEX(价格表!$B$4:$I$31,M9744,4),IF(AND(J9744&gt;2.2,J9744&lt;=3.3),INDEX(价格表!$B$4:$I$31,M9744,5),IF(AND(J9744&gt;3.3,J9744&lt;=4),INDEX(价格表!$B$4:$I$31,M9744,6),IF(AND(J9744&gt;4,J9744&lt;=5.5),INDEX(价格表!$B$4:$I$31,M9744,7),IF(J9744&gt;5.5,2.6+INDEX(价格表!$B$4:$I$31,M9744,8)*L9744)))))))</f>
        <v>2.5</v>
      </c>
    </row>
    <row r="9745" spans="1:14">
      <c r="A9745" s="20">
        <v>4311296567355</v>
      </c>
      <c r="B9745" s="18" t="s">
        <v>16</v>
      </c>
      <c r="C9745" s="21">
        <v>20201225</v>
      </c>
      <c r="D9745" s="21">
        <v>610538201209</v>
      </c>
      <c r="E9745" s="21" t="s">
        <v>16</v>
      </c>
      <c r="F9745" s="21">
        <v>20210104</v>
      </c>
      <c r="G9745" s="21" t="s">
        <v>17</v>
      </c>
      <c r="H9745" s="21" t="s">
        <v>18</v>
      </c>
      <c r="I9745" s="21" t="s">
        <v>53</v>
      </c>
      <c r="J9745" s="21">
        <v>2.08</v>
      </c>
      <c r="K9745" s="21" t="s">
        <v>20</v>
      </c>
      <c r="L9745">
        <f t="shared" si="177"/>
        <v>3</v>
      </c>
      <c r="M9745">
        <f>MATCH(H:H,价格表!$B$4:$B$35,0)</f>
        <v>1</v>
      </c>
      <c r="N9745" s="27">
        <f>IF(J9745&lt;=0.3,INDEX(价格表!$B$4:$I$31,M9745,2),IF(AND(J9745&gt;0.3,J9745&lt;=1),INDEX(价格表!$B$4:$I$31,M9745,3),IF(AND(J9745&gt;1,J9745&lt;=2.2),INDEX(价格表!$B$4:$I$31,M9745,4),IF(AND(J9745&gt;2.2,J9745&lt;=3.3),INDEX(价格表!$B$4:$I$31,M9745,5),IF(AND(J9745&gt;3.3,J9745&lt;=4),INDEX(价格表!$B$4:$I$31,M9745,6),IF(AND(J9745&gt;4,J9745&lt;=5.5),INDEX(价格表!$B$4:$I$31,M9745,7),IF(J9745&gt;5.5,2.6+INDEX(价格表!$B$4:$I$31,M9745,8)*L9745)))))))</f>
        <v>2.15</v>
      </c>
    </row>
    <row r="9746" spans="1:14">
      <c r="A9746" s="20">
        <v>4311296567356</v>
      </c>
      <c r="B9746" s="18" t="s">
        <v>16</v>
      </c>
      <c r="C9746" s="21">
        <v>20201225</v>
      </c>
      <c r="D9746" s="21">
        <v>610538201209</v>
      </c>
      <c r="E9746" s="21" t="s">
        <v>16</v>
      </c>
      <c r="F9746" s="21">
        <v>20210104</v>
      </c>
      <c r="G9746" s="21" t="s">
        <v>17</v>
      </c>
      <c r="H9746" s="21" t="s">
        <v>27</v>
      </c>
      <c r="I9746" s="21" t="s">
        <v>128</v>
      </c>
      <c r="J9746" s="21">
        <v>1.04</v>
      </c>
      <c r="K9746" s="21" t="s">
        <v>20</v>
      </c>
      <c r="L9746">
        <f t="shared" si="177"/>
        <v>2</v>
      </c>
      <c r="M9746">
        <f>MATCH(H:H,价格表!$B$4:$B$35,0)</f>
        <v>3</v>
      </c>
      <c r="N9746" s="27">
        <f>IF(J9746&lt;=0.3,INDEX(价格表!$B$4:$I$31,M9746,2),IF(AND(J9746&gt;0.3,J9746&lt;=1),INDEX(价格表!$B$4:$I$31,M9746,3),IF(AND(J9746&gt;1,J9746&lt;=2.2),INDEX(价格表!$B$4:$I$31,M9746,4),IF(AND(J9746&gt;2.2,J9746&lt;=3.3),INDEX(价格表!$B$4:$I$31,M9746,5),IF(AND(J9746&gt;3.3,J9746&lt;=4),INDEX(价格表!$B$4:$I$31,M9746,6),IF(AND(J9746&gt;4,J9746&lt;=5.5),INDEX(价格表!$B$4:$I$31,M9746,7),IF(J9746&gt;5.5,2.6+INDEX(价格表!$B$4:$I$31,M9746,8)*L9746)))))))</f>
        <v>2.15</v>
      </c>
    </row>
    <row r="9747" spans="1:14">
      <c r="A9747" s="20">
        <v>4311300317282</v>
      </c>
      <c r="B9747" s="18" t="s">
        <v>16</v>
      </c>
      <c r="C9747" s="21">
        <v>20201225</v>
      </c>
      <c r="D9747" s="21">
        <v>610538201209</v>
      </c>
      <c r="E9747" s="21" t="s">
        <v>16</v>
      </c>
      <c r="F9747" s="21">
        <v>20210104</v>
      </c>
      <c r="G9747" s="21" t="s">
        <v>17</v>
      </c>
      <c r="H9747" s="21" t="s">
        <v>25</v>
      </c>
      <c r="I9747" s="21" t="s">
        <v>26</v>
      </c>
      <c r="J9747" s="21">
        <v>0.12</v>
      </c>
      <c r="K9747" s="21" t="s">
        <v>20</v>
      </c>
      <c r="L9747">
        <f t="shared" si="177"/>
        <v>1</v>
      </c>
      <c r="M9747">
        <f>MATCH(H:H,价格表!$B$4:$B$35,0)</f>
        <v>25</v>
      </c>
      <c r="N9747" s="27">
        <f>IF(J9747&lt;=0.3,INDEX(价格表!$B$4:$I$31,M9747,2),IF(AND(J9747&gt;0.3,J9747&lt;=1),INDEX(价格表!$B$4:$I$31,M9747,3),IF(AND(J9747&gt;1,J9747&lt;=2.2),INDEX(价格表!$B$4:$I$31,M9747,4),IF(AND(J9747&gt;2.2,J9747&lt;=3.3),INDEX(价格表!$B$4:$I$31,M9747,5),IF(AND(J9747&gt;3.3,J9747&lt;=4),INDEX(价格表!$B$4:$I$31,M9747,6),IF(AND(J9747&gt;4,J9747&lt;=5.5),INDEX(价格表!$B$4:$I$31,M9747,7),IF(J9747&gt;5.5,2.6+INDEX(价格表!$B$4:$I$31,M9747,8)*L9747)))))))</f>
        <v>1.65</v>
      </c>
    </row>
    <row r="9748" spans="1:14">
      <c r="A9748" s="20">
        <v>4311300317305</v>
      </c>
      <c r="B9748" s="18" t="s">
        <v>16</v>
      </c>
      <c r="C9748" s="21">
        <v>20201225</v>
      </c>
      <c r="D9748" s="21">
        <v>610538201209</v>
      </c>
      <c r="E9748" s="21" t="s">
        <v>16</v>
      </c>
      <c r="F9748" s="21">
        <v>20210104</v>
      </c>
      <c r="G9748" s="21" t="s">
        <v>17</v>
      </c>
      <c r="H9748" s="21" t="s">
        <v>66</v>
      </c>
      <c r="I9748" s="21" t="s">
        <v>113</v>
      </c>
      <c r="J9748" s="21">
        <v>1.5</v>
      </c>
      <c r="K9748" s="21" t="s">
        <v>20</v>
      </c>
      <c r="L9748">
        <f t="shared" si="177"/>
        <v>2</v>
      </c>
      <c r="M9748">
        <f>MATCH(H:H,价格表!$B$4:$B$35,0)</f>
        <v>17</v>
      </c>
      <c r="N9748" s="27">
        <f>IF(J9748&lt;=0.3,INDEX(价格表!$B$4:$I$31,M9748,2),IF(AND(J9748&gt;0.3,J9748&lt;=1),INDEX(价格表!$B$4:$I$31,M9748,3),IF(AND(J9748&gt;1,J9748&lt;=2.2),INDEX(价格表!$B$4:$I$31,M9748,4),IF(AND(J9748&gt;2.2,J9748&lt;=3.3),INDEX(价格表!$B$4:$I$31,M9748,5),IF(AND(J9748&gt;3.3,J9748&lt;=4),INDEX(价格表!$B$4:$I$31,M9748,6),IF(AND(J9748&gt;4,J9748&lt;=5.5),INDEX(价格表!$B$4:$I$31,M9748,7),IF(J9748&gt;5.5,2.6+INDEX(价格表!$B$4:$I$31,M9748,8)*L9748)))))))</f>
        <v>2.15</v>
      </c>
    </row>
    <row r="9749" spans="1:14">
      <c r="A9749" s="20">
        <v>4311300323576</v>
      </c>
      <c r="B9749" s="18" t="s">
        <v>16</v>
      </c>
      <c r="C9749" s="21">
        <v>20201225</v>
      </c>
      <c r="D9749" s="21">
        <v>610538201209</v>
      </c>
      <c r="E9749" s="21" t="s">
        <v>16</v>
      </c>
      <c r="F9749" s="21">
        <v>20210104</v>
      </c>
      <c r="G9749" s="21" t="s">
        <v>17</v>
      </c>
      <c r="H9749" s="21" t="s">
        <v>27</v>
      </c>
      <c r="I9749" s="21" t="s">
        <v>128</v>
      </c>
      <c r="J9749" s="21">
        <v>1.92</v>
      </c>
      <c r="K9749" s="21" t="s">
        <v>20</v>
      </c>
      <c r="L9749">
        <f t="shared" si="177"/>
        <v>2</v>
      </c>
      <c r="M9749">
        <f>MATCH(H:H,价格表!$B$4:$B$35,0)</f>
        <v>3</v>
      </c>
      <c r="N9749" s="27">
        <f>IF(J9749&lt;=0.3,INDEX(价格表!$B$4:$I$31,M9749,2),IF(AND(J9749&gt;0.3,J9749&lt;=1),INDEX(价格表!$B$4:$I$31,M9749,3),IF(AND(J9749&gt;1,J9749&lt;=2.2),INDEX(价格表!$B$4:$I$31,M9749,4),IF(AND(J9749&gt;2.2,J9749&lt;=3.3),INDEX(价格表!$B$4:$I$31,M9749,5),IF(AND(J9749&gt;3.3,J9749&lt;=4),INDEX(价格表!$B$4:$I$31,M9749,6),IF(AND(J9749&gt;4,J9749&lt;=5.5),INDEX(价格表!$B$4:$I$31,M9749,7),IF(J9749&gt;5.5,2.6+INDEX(价格表!$B$4:$I$31,M9749,8)*L9749)))))))</f>
        <v>2.15</v>
      </c>
    </row>
    <row r="9750" spans="1:14">
      <c r="A9750" s="20">
        <v>4311300330267</v>
      </c>
      <c r="B9750" s="18" t="s">
        <v>16</v>
      </c>
      <c r="C9750" s="21">
        <v>20201225</v>
      </c>
      <c r="D9750" s="21">
        <v>610538201209</v>
      </c>
      <c r="E9750" s="21" t="s">
        <v>16</v>
      </c>
      <c r="F9750" s="21">
        <v>20210104</v>
      </c>
      <c r="G9750" s="21" t="s">
        <v>17</v>
      </c>
      <c r="H9750" s="21" t="s">
        <v>50</v>
      </c>
      <c r="I9750" s="21" t="s">
        <v>133</v>
      </c>
      <c r="J9750" s="21">
        <v>2.4</v>
      </c>
      <c r="K9750" s="21" t="s">
        <v>20</v>
      </c>
      <c r="L9750">
        <f t="shared" si="177"/>
        <v>3</v>
      </c>
      <c r="M9750">
        <f>MATCH(H:H,价格表!$B$4:$B$35,0)</f>
        <v>4</v>
      </c>
      <c r="N9750" s="27">
        <f>IF(J9750&lt;=0.3,INDEX(价格表!$B$4:$I$31,M9750,2),IF(AND(J9750&gt;0.3,J9750&lt;=1),INDEX(价格表!$B$4:$I$31,M9750,3),IF(AND(J9750&gt;1,J9750&lt;=2.2),INDEX(价格表!$B$4:$I$31,M9750,4),IF(AND(J9750&gt;2.2,J9750&lt;=3.3),INDEX(价格表!$B$4:$I$31,M9750,5),IF(AND(J9750&gt;3.3,J9750&lt;=4),INDEX(价格表!$B$4:$I$31,M9750,6),IF(AND(J9750&gt;4,J9750&lt;=5.5),INDEX(价格表!$B$4:$I$31,M9750,7),IF(J9750&gt;5.5,2.6+INDEX(价格表!$B$4:$I$31,M9750,8)*L9750)))))))</f>
        <v>2.5</v>
      </c>
    </row>
    <row r="9751" spans="1:14">
      <c r="A9751" s="20">
        <v>4311300350948</v>
      </c>
      <c r="B9751" s="18" t="s">
        <v>16</v>
      </c>
      <c r="C9751" s="21">
        <v>20201225</v>
      </c>
      <c r="D9751" s="21">
        <v>610538201209</v>
      </c>
      <c r="E9751" s="21" t="s">
        <v>16</v>
      </c>
      <c r="F9751" s="21">
        <v>20210104</v>
      </c>
      <c r="G9751" s="21" t="s">
        <v>17</v>
      </c>
      <c r="H9751" s="21" t="s">
        <v>27</v>
      </c>
      <c r="I9751" s="21" t="s">
        <v>28</v>
      </c>
      <c r="J9751" s="21">
        <v>1.48</v>
      </c>
      <c r="K9751" s="21" t="s">
        <v>20</v>
      </c>
      <c r="L9751">
        <f t="shared" si="177"/>
        <v>2</v>
      </c>
      <c r="M9751">
        <f>MATCH(H:H,价格表!$B$4:$B$35,0)</f>
        <v>3</v>
      </c>
      <c r="N9751" s="27">
        <f>IF(J9751&lt;=0.3,INDEX(价格表!$B$4:$I$31,M9751,2),IF(AND(J9751&gt;0.3,J9751&lt;=1),INDEX(价格表!$B$4:$I$31,M9751,3),IF(AND(J9751&gt;1,J9751&lt;=2.2),INDEX(价格表!$B$4:$I$31,M9751,4),IF(AND(J9751&gt;2.2,J9751&lt;=3.3),INDEX(价格表!$B$4:$I$31,M9751,5),IF(AND(J9751&gt;3.3,J9751&lt;=4),INDEX(价格表!$B$4:$I$31,M9751,6),IF(AND(J9751&gt;4,J9751&lt;=5.5),INDEX(价格表!$B$4:$I$31,M9751,7),IF(J9751&gt;5.5,2.6+INDEX(价格表!$B$4:$I$31,M9751,8)*L9751)))))))</f>
        <v>2.15</v>
      </c>
    </row>
    <row r="9752" spans="1:14">
      <c r="A9752" s="20">
        <v>4311300358627</v>
      </c>
      <c r="B9752" s="18" t="s">
        <v>16</v>
      </c>
      <c r="C9752" s="21">
        <v>20201225</v>
      </c>
      <c r="D9752" s="21">
        <v>610538201209</v>
      </c>
      <c r="E9752" s="21" t="s">
        <v>16</v>
      </c>
      <c r="F9752" s="21">
        <v>20210104</v>
      </c>
      <c r="G9752" s="21" t="s">
        <v>17</v>
      </c>
      <c r="H9752" s="21" t="s">
        <v>75</v>
      </c>
      <c r="I9752" s="21" t="s">
        <v>227</v>
      </c>
      <c r="J9752" s="21">
        <v>0.1</v>
      </c>
      <c r="K9752" s="21" t="s">
        <v>20</v>
      </c>
      <c r="L9752">
        <f t="shared" si="177"/>
        <v>1</v>
      </c>
      <c r="M9752">
        <f>MATCH(H:H,价格表!$B$4:$B$35,0)</f>
        <v>24</v>
      </c>
      <c r="N9752" s="27">
        <f>IF(J9752&lt;=0.3,INDEX(价格表!$B$4:$I$31,M9752,2),IF(AND(J9752&gt;0.3,J9752&lt;=1),INDEX(价格表!$B$4:$I$31,M9752,3),IF(AND(J9752&gt;1,J9752&lt;=2.2),INDEX(价格表!$B$4:$I$31,M9752,4),IF(AND(J9752&gt;2.2,J9752&lt;=3.3),INDEX(价格表!$B$4:$I$31,M9752,5),IF(AND(J9752&gt;3.3,J9752&lt;=4),INDEX(价格表!$B$4:$I$31,M9752,6),IF(AND(J9752&gt;4,J9752&lt;=5.5),INDEX(价格表!$B$4:$I$31,M9752,7),IF(J9752&gt;5.5,2.6+INDEX(价格表!$B$4:$I$31,M9752,8)*L9752)))))))</f>
        <v>1.65</v>
      </c>
    </row>
    <row r="9753" spans="1:14">
      <c r="A9753" s="20">
        <v>4311300365957</v>
      </c>
      <c r="B9753" s="18" t="s">
        <v>16</v>
      </c>
      <c r="C9753" s="21">
        <v>20201225</v>
      </c>
      <c r="D9753" s="21">
        <v>610538201209</v>
      </c>
      <c r="E9753" s="21" t="s">
        <v>16</v>
      </c>
      <c r="F9753" s="21">
        <v>20210104</v>
      </c>
      <c r="G9753" s="21" t="s">
        <v>17</v>
      </c>
      <c r="H9753" s="21" t="s">
        <v>88</v>
      </c>
      <c r="I9753" s="21" t="s">
        <v>101</v>
      </c>
      <c r="J9753" s="21">
        <v>1.5</v>
      </c>
      <c r="K9753" s="21" t="s">
        <v>20</v>
      </c>
      <c r="L9753">
        <f t="shared" si="177"/>
        <v>2</v>
      </c>
      <c r="M9753">
        <f>MATCH(H:H,价格表!$B$4:$B$35,0)</f>
        <v>19</v>
      </c>
      <c r="N9753" s="27">
        <f>IF(J9753&lt;=0.3,INDEX(价格表!$B$4:$I$31,M9753,2),IF(AND(J9753&gt;0.3,J9753&lt;=1),INDEX(价格表!$B$4:$I$31,M9753,3),IF(AND(J9753&gt;1,J9753&lt;=2.2),INDEX(价格表!$B$4:$I$31,M9753,4),IF(AND(J9753&gt;2.2,J9753&lt;=3.3),INDEX(价格表!$B$4:$I$31,M9753,5),IF(AND(J9753&gt;3.3,J9753&lt;=4),INDEX(价格表!$B$4:$I$31,M9753,6),IF(AND(J9753&gt;4,J9753&lt;=5.5),INDEX(价格表!$B$4:$I$31,M9753,7),IF(J9753&gt;5.5,2.6+INDEX(价格表!$B$4:$I$31,M9753,8)*L9753)))))))</f>
        <v>2.15</v>
      </c>
    </row>
    <row r="9754" spans="1:14">
      <c r="A9754" s="20">
        <v>4311300373780</v>
      </c>
      <c r="B9754" s="18" t="s">
        <v>16</v>
      </c>
      <c r="C9754" s="21">
        <v>20201225</v>
      </c>
      <c r="D9754" s="21">
        <v>610538201209</v>
      </c>
      <c r="E9754" s="21" t="s">
        <v>16</v>
      </c>
      <c r="F9754" s="21">
        <v>20210104</v>
      </c>
      <c r="G9754" s="21" t="s">
        <v>17</v>
      </c>
      <c r="H9754" s="21" t="s">
        <v>27</v>
      </c>
      <c r="I9754" s="21" t="s">
        <v>155</v>
      </c>
      <c r="J9754" s="21">
        <v>1.51</v>
      </c>
      <c r="K9754" s="21" t="s">
        <v>20</v>
      </c>
      <c r="L9754">
        <f t="shared" si="177"/>
        <v>2</v>
      </c>
      <c r="M9754">
        <f>MATCH(H:H,价格表!$B$4:$B$35,0)</f>
        <v>3</v>
      </c>
      <c r="N9754" s="27">
        <f>IF(J9754&lt;=0.3,INDEX(价格表!$B$4:$I$31,M9754,2),IF(AND(J9754&gt;0.3,J9754&lt;=1),INDEX(价格表!$B$4:$I$31,M9754,3),IF(AND(J9754&gt;1,J9754&lt;=2.2),INDEX(价格表!$B$4:$I$31,M9754,4),IF(AND(J9754&gt;2.2,J9754&lt;=3.3),INDEX(价格表!$B$4:$I$31,M9754,5),IF(AND(J9754&gt;3.3,J9754&lt;=4),INDEX(价格表!$B$4:$I$31,M9754,6),IF(AND(J9754&gt;4,J9754&lt;=5.5),INDEX(价格表!$B$4:$I$31,M9754,7),IF(J9754&gt;5.5,2.6+INDEX(价格表!$B$4:$I$31,M9754,8)*L9754)))))))</f>
        <v>2.15</v>
      </c>
    </row>
    <row r="9755" spans="1:14">
      <c r="A9755" s="20">
        <v>4606309330140</v>
      </c>
      <c r="B9755" s="18" t="s">
        <v>16</v>
      </c>
      <c r="C9755" s="21">
        <v>20201225</v>
      </c>
      <c r="D9755" s="21">
        <v>610538201209</v>
      </c>
      <c r="E9755" s="21" t="s">
        <v>16</v>
      </c>
      <c r="F9755" s="21">
        <v>20210104</v>
      </c>
      <c r="G9755" s="21" t="s">
        <v>17</v>
      </c>
      <c r="H9755" s="21" t="s">
        <v>39</v>
      </c>
      <c r="I9755" s="21" t="s">
        <v>245</v>
      </c>
      <c r="J9755" s="21">
        <v>2.91</v>
      </c>
      <c r="K9755" s="21" t="s">
        <v>20</v>
      </c>
      <c r="L9755">
        <f t="shared" si="177"/>
        <v>3</v>
      </c>
      <c r="M9755">
        <f>MATCH(H:H,价格表!$B$4:$B$35,0)</f>
        <v>23</v>
      </c>
      <c r="N9755" s="27">
        <f>IF(J9755&lt;=0.3,INDEX(价格表!$B$4:$I$31,M9755,2),IF(AND(J9755&gt;0.3,J9755&lt;=1),INDEX(价格表!$B$4:$I$31,M9755,3),IF(AND(J9755&gt;1,J9755&lt;=2.2),INDEX(价格表!$B$4:$I$31,M9755,4),IF(AND(J9755&gt;2.2,J9755&lt;=3.3),INDEX(价格表!$B$4:$I$31,M9755,5),IF(AND(J9755&gt;3.3,J9755&lt;=4),INDEX(价格表!$B$4:$I$31,M9755,6),IF(AND(J9755&gt;4,J9755&lt;=5.5),INDEX(价格表!$B$4:$I$31,M9755,7),IF(J9755&gt;5.5,2.6+INDEX(价格表!$B$4:$I$31,M9755,8)*L9755)))))))</f>
        <v>2.5</v>
      </c>
    </row>
    <row r="9756" spans="1:14">
      <c r="A9756" s="20">
        <v>4606309332182</v>
      </c>
      <c r="B9756" s="18" t="s">
        <v>16</v>
      </c>
      <c r="C9756" s="21">
        <v>20201225</v>
      </c>
      <c r="D9756" s="21">
        <v>610538201209</v>
      </c>
      <c r="E9756" s="21" t="s">
        <v>16</v>
      </c>
      <c r="F9756" s="21">
        <v>20210104</v>
      </c>
      <c r="G9756" s="21" t="s">
        <v>17</v>
      </c>
      <c r="H9756" s="21" t="s">
        <v>45</v>
      </c>
      <c r="I9756" s="21" t="s">
        <v>352</v>
      </c>
      <c r="J9756" s="21">
        <v>2.04</v>
      </c>
      <c r="K9756" s="21" t="s">
        <v>20</v>
      </c>
      <c r="L9756">
        <f t="shared" si="177"/>
        <v>3</v>
      </c>
      <c r="M9756">
        <f>MATCH(H:H,价格表!$B$4:$B$35,0)</f>
        <v>9</v>
      </c>
      <c r="N9756" s="27">
        <f>IF(J9756&lt;=0.3,INDEX(价格表!$B$4:$I$31,M9756,2),IF(AND(J9756&gt;0.3,J9756&lt;=1),INDEX(价格表!$B$4:$I$31,M9756,3),IF(AND(J9756&gt;1,J9756&lt;=2.2),INDEX(价格表!$B$4:$I$31,M9756,4),IF(AND(J9756&gt;2.2,J9756&lt;=3.3),INDEX(价格表!$B$4:$I$31,M9756,5),IF(AND(J9756&gt;3.3,J9756&lt;=4),INDEX(价格表!$B$4:$I$31,M9756,6),IF(AND(J9756&gt;4,J9756&lt;=5.5),INDEX(价格表!$B$4:$I$31,M9756,7),IF(J9756&gt;5.5,2.6+INDEX(价格表!$B$4:$I$31,M9756,8)*L9756)))))))</f>
        <v>2.15</v>
      </c>
    </row>
    <row r="9757" spans="1:14">
      <c r="A9757" s="20">
        <v>4606309333097</v>
      </c>
      <c r="B9757" s="18" t="s">
        <v>16</v>
      </c>
      <c r="C9757" s="21">
        <v>20201225</v>
      </c>
      <c r="D9757" s="21">
        <v>610538201209</v>
      </c>
      <c r="E9757" s="21" t="s">
        <v>16</v>
      </c>
      <c r="F9757" s="21">
        <v>20210104</v>
      </c>
      <c r="G9757" s="21" t="s">
        <v>17</v>
      </c>
      <c r="H9757" s="21" t="s">
        <v>23</v>
      </c>
      <c r="I9757" s="21" t="s">
        <v>99</v>
      </c>
      <c r="J9757" s="21">
        <v>2.08</v>
      </c>
      <c r="K9757" s="21" t="s">
        <v>20</v>
      </c>
      <c r="L9757">
        <f t="shared" si="177"/>
        <v>3</v>
      </c>
      <c r="M9757">
        <f>MATCH(H:H,价格表!$B$4:$B$35,0)</f>
        <v>15</v>
      </c>
      <c r="N9757" s="27">
        <f>IF(J9757&lt;=0.3,INDEX(价格表!$B$4:$I$31,M9757,2),IF(AND(J9757&gt;0.3,J9757&lt;=1),INDEX(价格表!$B$4:$I$31,M9757,3),IF(AND(J9757&gt;1,J9757&lt;=2.2),INDEX(价格表!$B$4:$I$31,M9757,4),IF(AND(J9757&gt;2.2,J9757&lt;=3.3),INDEX(价格表!$B$4:$I$31,M9757,5),IF(AND(J9757&gt;3.3,J9757&lt;=4),INDEX(价格表!$B$4:$I$31,M9757,6),IF(AND(J9757&gt;4,J9757&lt;=5.5),INDEX(价格表!$B$4:$I$31,M9757,7),IF(J9757&gt;5.5,2.6+INDEX(价格表!$B$4:$I$31,M9757,8)*L9757)))))))</f>
        <v>2.15</v>
      </c>
    </row>
    <row r="9758" spans="1:14">
      <c r="A9758" s="20">
        <v>4606309333113</v>
      </c>
      <c r="B9758" s="18" t="s">
        <v>16</v>
      </c>
      <c r="C9758" s="21">
        <v>20201225</v>
      </c>
      <c r="D9758" s="21">
        <v>610538201209</v>
      </c>
      <c r="E9758" s="21" t="s">
        <v>16</v>
      </c>
      <c r="F9758" s="21">
        <v>20210104</v>
      </c>
      <c r="G9758" s="21" t="s">
        <v>17</v>
      </c>
      <c r="H9758" s="21" t="s">
        <v>27</v>
      </c>
      <c r="I9758" s="21" t="s">
        <v>210</v>
      </c>
      <c r="J9758" s="21">
        <v>2.08</v>
      </c>
      <c r="K9758" s="21" t="s">
        <v>20</v>
      </c>
      <c r="L9758">
        <f t="shared" si="177"/>
        <v>3</v>
      </c>
      <c r="M9758">
        <f>MATCH(H:H,价格表!$B$4:$B$35,0)</f>
        <v>3</v>
      </c>
      <c r="N9758" s="27">
        <f>IF(J9758&lt;=0.3,INDEX(价格表!$B$4:$I$31,M9758,2),IF(AND(J9758&gt;0.3,J9758&lt;=1),INDEX(价格表!$B$4:$I$31,M9758,3),IF(AND(J9758&gt;1,J9758&lt;=2.2),INDEX(价格表!$B$4:$I$31,M9758,4),IF(AND(J9758&gt;2.2,J9758&lt;=3.3),INDEX(价格表!$B$4:$I$31,M9758,5),IF(AND(J9758&gt;3.3,J9758&lt;=4),INDEX(价格表!$B$4:$I$31,M9758,6),IF(AND(J9758&gt;4,J9758&lt;=5.5),INDEX(价格表!$B$4:$I$31,M9758,7),IF(J9758&gt;5.5,2.6+INDEX(价格表!$B$4:$I$31,M9758,8)*L9758)))))))</f>
        <v>2.15</v>
      </c>
    </row>
    <row r="9759" spans="1:14">
      <c r="A9759" s="20">
        <v>4606309514319</v>
      </c>
      <c r="B9759" s="18" t="s">
        <v>16</v>
      </c>
      <c r="C9759" s="21">
        <v>20201225</v>
      </c>
      <c r="D9759" s="21">
        <v>610538201209</v>
      </c>
      <c r="E9759" s="21" t="s">
        <v>16</v>
      </c>
      <c r="F9759" s="21">
        <v>20210104</v>
      </c>
      <c r="G9759" s="21" t="s">
        <v>17</v>
      </c>
      <c r="H9759" s="21" t="s">
        <v>73</v>
      </c>
      <c r="I9759" s="21" t="s">
        <v>80</v>
      </c>
      <c r="J9759" s="21">
        <v>2.06</v>
      </c>
      <c r="K9759" s="21" t="s">
        <v>20</v>
      </c>
      <c r="L9759">
        <f t="shared" si="177"/>
        <v>3</v>
      </c>
      <c r="M9759">
        <f>MATCH(H:H,价格表!$B$4:$B$35,0)</f>
        <v>7</v>
      </c>
      <c r="N9759" s="27">
        <f>IF(J9759&lt;=0.3,INDEX(价格表!$B$4:$I$31,M9759,2),IF(AND(J9759&gt;0.3,J9759&lt;=1),INDEX(价格表!$B$4:$I$31,M9759,3),IF(AND(J9759&gt;1,J9759&lt;=2.2),INDEX(价格表!$B$4:$I$31,M9759,4),IF(AND(J9759&gt;2.2,J9759&lt;=3.3),INDEX(价格表!$B$4:$I$31,M9759,5),IF(AND(J9759&gt;3.3,J9759&lt;=4),INDEX(价格表!$B$4:$I$31,M9759,6),IF(AND(J9759&gt;4,J9759&lt;=5.5),INDEX(价格表!$B$4:$I$31,M9759,7),IF(J9759&gt;5.5,2.6+INDEX(价格表!$B$4:$I$31,M9759,8)*L9759)))))))</f>
        <v>2.15</v>
      </c>
    </row>
    <row r="9760" spans="1:14">
      <c r="A9760" s="20">
        <v>4606335873267</v>
      </c>
      <c r="B9760" s="18" t="s">
        <v>16</v>
      </c>
      <c r="C9760" s="21">
        <v>20201225</v>
      </c>
      <c r="D9760" s="21">
        <v>610538201209</v>
      </c>
      <c r="E9760" s="21" t="s">
        <v>16</v>
      </c>
      <c r="F9760" s="21">
        <v>20210104</v>
      </c>
      <c r="G9760" s="21" t="s">
        <v>17</v>
      </c>
      <c r="H9760" s="21" t="s">
        <v>39</v>
      </c>
      <c r="I9760" s="21" t="s">
        <v>226</v>
      </c>
      <c r="J9760" s="21">
        <v>2.06</v>
      </c>
      <c r="K9760" s="21" t="s">
        <v>20</v>
      </c>
      <c r="L9760">
        <f t="shared" si="177"/>
        <v>3</v>
      </c>
      <c r="M9760">
        <f>MATCH(H:H,价格表!$B$4:$B$35,0)</f>
        <v>23</v>
      </c>
      <c r="N9760" s="27">
        <f>IF(J9760&lt;=0.3,INDEX(价格表!$B$4:$I$31,M9760,2),IF(AND(J9760&gt;0.3,J9760&lt;=1),INDEX(价格表!$B$4:$I$31,M9760,3),IF(AND(J9760&gt;1,J9760&lt;=2.2),INDEX(价格表!$B$4:$I$31,M9760,4),IF(AND(J9760&gt;2.2,J9760&lt;=3.3),INDEX(价格表!$B$4:$I$31,M9760,5),IF(AND(J9760&gt;3.3,J9760&lt;=4),INDEX(价格表!$B$4:$I$31,M9760,6),IF(AND(J9760&gt;4,J9760&lt;=5.5),INDEX(价格表!$B$4:$I$31,M9760,7),IF(J9760&gt;5.5,2.6+INDEX(价格表!$B$4:$I$31,M9760,8)*L9760)))))))</f>
        <v>2.15</v>
      </c>
    </row>
    <row r="9761" spans="1:14">
      <c r="A9761" s="20">
        <v>4606335873358</v>
      </c>
      <c r="B9761" s="18" t="s">
        <v>16</v>
      </c>
      <c r="C9761" s="21">
        <v>20201225</v>
      </c>
      <c r="D9761" s="21">
        <v>610538201209</v>
      </c>
      <c r="E9761" s="21" t="s">
        <v>16</v>
      </c>
      <c r="F9761" s="21">
        <v>20210104</v>
      </c>
      <c r="G9761" s="21" t="s">
        <v>17</v>
      </c>
      <c r="H9761" s="21" t="s">
        <v>18</v>
      </c>
      <c r="I9761" s="21" t="s">
        <v>53</v>
      </c>
      <c r="J9761" s="21">
        <v>2.08</v>
      </c>
      <c r="K9761" s="21" t="s">
        <v>20</v>
      </c>
      <c r="L9761">
        <f t="shared" si="177"/>
        <v>3</v>
      </c>
      <c r="M9761">
        <f>MATCH(H:H,价格表!$B$4:$B$35,0)</f>
        <v>1</v>
      </c>
      <c r="N9761" s="27">
        <f>IF(J9761&lt;=0.3,INDEX(价格表!$B$4:$I$31,M9761,2),IF(AND(J9761&gt;0.3,J9761&lt;=1),INDEX(价格表!$B$4:$I$31,M9761,3),IF(AND(J9761&gt;1,J9761&lt;=2.2),INDEX(价格表!$B$4:$I$31,M9761,4),IF(AND(J9761&gt;2.2,J9761&lt;=3.3),INDEX(价格表!$B$4:$I$31,M9761,5),IF(AND(J9761&gt;3.3,J9761&lt;=4),INDEX(价格表!$B$4:$I$31,M9761,6),IF(AND(J9761&gt;4,J9761&lt;=5.5),INDEX(价格表!$B$4:$I$31,M9761,7),IF(J9761&gt;5.5,2.6+INDEX(价格表!$B$4:$I$31,M9761,8)*L9761)))))))</f>
        <v>2.15</v>
      </c>
    </row>
    <row r="9762" spans="1:14">
      <c r="A9762" s="20">
        <v>4606335873646</v>
      </c>
      <c r="B9762" s="18" t="s">
        <v>16</v>
      </c>
      <c r="C9762" s="21">
        <v>20201225</v>
      </c>
      <c r="D9762" s="21">
        <v>610538201209</v>
      </c>
      <c r="E9762" s="21" t="s">
        <v>16</v>
      </c>
      <c r="F9762" s="21">
        <v>20210104</v>
      </c>
      <c r="G9762" s="21" t="s">
        <v>17</v>
      </c>
      <c r="H9762" s="21" t="s">
        <v>27</v>
      </c>
      <c r="I9762" s="21" t="s">
        <v>128</v>
      </c>
      <c r="J9762" s="21">
        <v>2.07</v>
      </c>
      <c r="K9762" s="21" t="s">
        <v>20</v>
      </c>
      <c r="L9762">
        <f t="shared" si="177"/>
        <v>3</v>
      </c>
      <c r="M9762">
        <f>MATCH(H:H,价格表!$B$4:$B$35,0)</f>
        <v>3</v>
      </c>
      <c r="N9762" s="27">
        <f>IF(J9762&lt;=0.3,INDEX(价格表!$B$4:$I$31,M9762,2),IF(AND(J9762&gt;0.3,J9762&lt;=1),INDEX(价格表!$B$4:$I$31,M9762,3),IF(AND(J9762&gt;1,J9762&lt;=2.2),INDEX(价格表!$B$4:$I$31,M9762,4),IF(AND(J9762&gt;2.2,J9762&lt;=3.3),INDEX(价格表!$B$4:$I$31,M9762,5),IF(AND(J9762&gt;3.3,J9762&lt;=4),INDEX(价格表!$B$4:$I$31,M9762,6),IF(AND(J9762&gt;4,J9762&lt;=5.5),INDEX(价格表!$B$4:$I$31,M9762,7),IF(J9762&gt;5.5,2.6+INDEX(价格表!$B$4:$I$31,M9762,8)*L9762)))))))</f>
        <v>2.15</v>
      </c>
    </row>
    <row r="9763" spans="1:14">
      <c r="A9763" s="20">
        <v>4606335873873</v>
      </c>
      <c r="B9763" s="18" t="s">
        <v>16</v>
      </c>
      <c r="C9763" s="21">
        <v>20201225</v>
      </c>
      <c r="D9763" s="21">
        <v>610538201209</v>
      </c>
      <c r="E9763" s="21" t="s">
        <v>16</v>
      </c>
      <c r="F9763" s="21">
        <v>20210104</v>
      </c>
      <c r="G9763" s="21" t="s">
        <v>17</v>
      </c>
      <c r="H9763" s="21" t="s">
        <v>23</v>
      </c>
      <c r="I9763" s="21" t="s">
        <v>189</v>
      </c>
      <c r="J9763" s="21">
        <v>2.66</v>
      </c>
      <c r="K9763" s="21" t="s">
        <v>20</v>
      </c>
      <c r="L9763">
        <f t="shared" si="177"/>
        <v>3</v>
      </c>
      <c r="M9763">
        <f>MATCH(H:H,价格表!$B$4:$B$35,0)</f>
        <v>15</v>
      </c>
      <c r="N9763" s="27">
        <f>IF(J9763&lt;=0.3,INDEX(价格表!$B$4:$I$31,M9763,2),IF(AND(J9763&gt;0.3,J9763&lt;=1),INDEX(价格表!$B$4:$I$31,M9763,3),IF(AND(J9763&gt;1,J9763&lt;=2.2),INDEX(价格表!$B$4:$I$31,M9763,4),IF(AND(J9763&gt;2.2,J9763&lt;=3.3),INDEX(价格表!$B$4:$I$31,M9763,5),IF(AND(J9763&gt;3.3,J9763&lt;=4),INDEX(价格表!$B$4:$I$31,M9763,6),IF(AND(J9763&gt;4,J9763&lt;=5.5),INDEX(价格表!$B$4:$I$31,M9763,7),IF(J9763&gt;5.5,2.6+INDEX(价格表!$B$4:$I$31,M9763,8)*L9763)))))))</f>
        <v>2.5</v>
      </c>
    </row>
    <row r="9764" spans="1:14">
      <c r="A9764" s="20">
        <v>4606335873977</v>
      </c>
      <c r="B9764" s="18" t="s">
        <v>16</v>
      </c>
      <c r="C9764" s="21">
        <v>20201225</v>
      </c>
      <c r="D9764" s="21">
        <v>610538201209</v>
      </c>
      <c r="E9764" s="21" t="s">
        <v>16</v>
      </c>
      <c r="F9764" s="21">
        <v>20210104</v>
      </c>
      <c r="G9764" s="21" t="s">
        <v>17</v>
      </c>
      <c r="H9764" s="21" t="s">
        <v>50</v>
      </c>
      <c r="I9764" s="21" t="s">
        <v>247</v>
      </c>
      <c r="J9764" s="21">
        <v>1.24</v>
      </c>
      <c r="K9764" s="21" t="s">
        <v>20</v>
      </c>
      <c r="L9764">
        <f t="shared" si="177"/>
        <v>2</v>
      </c>
      <c r="M9764">
        <f>MATCH(H:H,价格表!$B$4:$B$35,0)</f>
        <v>4</v>
      </c>
      <c r="N9764" s="27">
        <f>IF(J9764&lt;=0.3,INDEX(价格表!$B$4:$I$31,M9764,2),IF(AND(J9764&gt;0.3,J9764&lt;=1),INDEX(价格表!$B$4:$I$31,M9764,3),IF(AND(J9764&gt;1,J9764&lt;=2.2),INDEX(价格表!$B$4:$I$31,M9764,4),IF(AND(J9764&gt;2.2,J9764&lt;=3.3),INDEX(价格表!$B$4:$I$31,M9764,5),IF(AND(J9764&gt;3.3,J9764&lt;=4),INDEX(价格表!$B$4:$I$31,M9764,6),IF(AND(J9764&gt;4,J9764&lt;=5.5),INDEX(价格表!$B$4:$I$31,M9764,7),IF(J9764&gt;5.5,2.6+INDEX(价格表!$B$4:$I$31,M9764,8)*L9764)))))))</f>
        <v>2.15</v>
      </c>
    </row>
    <row r="9765" spans="1:14">
      <c r="A9765" s="20">
        <v>4606335874071</v>
      </c>
      <c r="B9765" s="18" t="s">
        <v>16</v>
      </c>
      <c r="C9765" s="21">
        <v>20201225</v>
      </c>
      <c r="D9765" s="21">
        <v>610538201209</v>
      </c>
      <c r="E9765" s="21" t="s">
        <v>16</v>
      </c>
      <c r="F9765" s="21">
        <v>20210104</v>
      </c>
      <c r="G9765" s="21" t="s">
        <v>17</v>
      </c>
      <c r="H9765" s="21" t="s">
        <v>75</v>
      </c>
      <c r="I9765" s="21" t="s">
        <v>114</v>
      </c>
      <c r="J9765" s="21">
        <v>2.12</v>
      </c>
      <c r="K9765" s="21" t="s">
        <v>20</v>
      </c>
      <c r="L9765">
        <f t="shared" si="177"/>
        <v>3</v>
      </c>
      <c r="M9765">
        <f>MATCH(H:H,价格表!$B$4:$B$35,0)</f>
        <v>24</v>
      </c>
      <c r="N9765" s="27">
        <f>IF(J9765&lt;=0.3,INDEX(价格表!$B$4:$I$31,M9765,2),IF(AND(J9765&gt;0.3,J9765&lt;=1),INDEX(价格表!$B$4:$I$31,M9765,3),IF(AND(J9765&gt;1,J9765&lt;=2.2),INDEX(价格表!$B$4:$I$31,M9765,4),IF(AND(J9765&gt;2.2,J9765&lt;=3.3),INDEX(价格表!$B$4:$I$31,M9765,5),IF(AND(J9765&gt;3.3,J9765&lt;=4),INDEX(价格表!$B$4:$I$31,M9765,6),IF(AND(J9765&gt;4,J9765&lt;=5.5),INDEX(价格表!$B$4:$I$31,M9765,7),IF(J9765&gt;5.5,2.6+INDEX(价格表!$B$4:$I$31,M9765,8)*L9765)))))))</f>
        <v>2.15</v>
      </c>
    </row>
    <row r="9766" spans="1:14">
      <c r="A9766" s="20">
        <v>4606335874207</v>
      </c>
      <c r="B9766" s="18" t="s">
        <v>16</v>
      </c>
      <c r="C9766" s="21">
        <v>20201225</v>
      </c>
      <c r="D9766" s="21">
        <v>610538201209</v>
      </c>
      <c r="E9766" s="21" t="s">
        <v>16</v>
      </c>
      <c r="F9766" s="21">
        <v>20210104</v>
      </c>
      <c r="G9766" s="21" t="s">
        <v>17</v>
      </c>
      <c r="H9766" s="21" t="s">
        <v>50</v>
      </c>
      <c r="I9766" s="21" t="s">
        <v>161</v>
      </c>
      <c r="J9766" s="21">
        <v>2.1</v>
      </c>
      <c r="K9766" s="21" t="s">
        <v>20</v>
      </c>
      <c r="L9766">
        <f t="shared" si="177"/>
        <v>3</v>
      </c>
      <c r="M9766">
        <f>MATCH(H:H,价格表!$B$4:$B$35,0)</f>
        <v>4</v>
      </c>
      <c r="N9766" s="27">
        <f>IF(J9766&lt;=0.3,INDEX(价格表!$B$4:$I$31,M9766,2),IF(AND(J9766&gt;0.3,J9766&lt;=1),INDEX(价格表!$B$4:$I$31,M9766,3),IF(AND(J9766&gt;1,J9766&lt;=2.2),INDEX(价格表!$B$4:$I$31,M9766,4),IF(AND(J9766&gt;2.2,J9766&lt;=3.3),INDEX(价格表!$B$4:$I$31,M9766,5),IF(AND(J9766&gt;3.3,J9766&lt;=4),INDEX(价格表!$B$4:$I$31,M9766,6),IF(AND(J9766&gt;4,J9766&lt;=5.5),INDEX(价格表!$B$4:$I$31,M9766,7),IF(J9766&gt;5.5,2.6+INDEX(价格表!$B$4:$I$31,M9766,8)*L9766)))))))</f>
        <v>2.15</v>
      </c>
    </row>
    <row r="9767" spans="1:14">
      <c r="A9767" s="20">
        <v>4606335874329</v>
      </c>
      <c r="B9767" s="18" t="s">
        <v>16</v>
      </c>
      <c r="C9767" s="21">
        <v>20201225</v>
      </c>
      <c r="D9767" s="21">
        <v>610538201209</v>
      </c>
      <c r="E9767" s="21" t="s">
        <v>16</v>
      </c>
      <c r="F9767" s="21">
        <v>20210104</v>
      </c>
      <c r="G9767" s="21" t="s">
        <v>17</v>
      </c>
      <c r="H9767" s="21" t="s">
        <v>35</v>
      </c>
      <c r="I9767" s="21" t="s">
        <v>102</v>
      </c>
      <c r="J9767" s="21">
        <v>2.52</v>
      </c>
      <c r="K9767" s="21" t="s">
        <v>20</v>
      </c>
      <c r="L9767">
        <f t="shared" si="177"/>
        <v>3</v>
      </c>
      <c r="M9767">
        <f>MATCH(H:H,价格表!$B$4:$B$35,0)</f>
        <v>22</v>
      </c>
      <c r="N9767" s="27">
        <f>IF(J9767&lt;=0.3,INDEX(价格表!$B$4:$I$31,M9767,2),IF(AND(J9767&gt;0.3,J9767&lt;=1),INDEX(价格表!$B$4:$I$31,M9767,3),IF(AND(J9767&gt;1,J9767&lt;=2.2),INDEX(价格表!$B$4:$I$31,M9767,4),IF(AND(J9767&gt;2.2,J9767&lt;=3.3),INDEX(价格表!$B$4:$I$31,M9767,5),IF(AND(J9767&gt;3.3,J9767&lt;=4),INDEX(价格表!$B$4:$I$31,M9767,6),IF(AND(J9767&gt;4,J9767&lt;=5.5),INDEX(价格表!$B$4:$I$31,M9767,7),IF(J9767&gt;5.5,2.6+INDEX(价格表!$B$4:$I$31,M9767,8)*L9767)))))))</f>
        <v>2.5</v>
      </c>
    </row>
    <row r="9768" spans="1:14">
      <c r="A9768" s="20">
        <v>4606335874419</v>
      </c>
      <c r="B9768" s="18" t="s">
        <v>16</v>
      </c>
      <c r="C9768" s="21">
        <v>20201225</v>
      </c>
      <c r="D9768" s="21">
        <v>610538201209</v>
      </c>
      <c r="E9768" s="21" t="s">
        <v>16</v>
      </c>
      <c r="F9768" s="21">
        <v>20210104</v>
      </c>
      <c r="G9768" s="21" t="s">
        <v>17</v>
      </c>
      <c r="H9768" s="21" t="s">
        <v>25</v>
      </c>
      <c r="I9768" s="21" t="s">
        <v>42</v>
      </c>
      <c r="J9768" s="21">
        <v>2.07</v>
      </c>
      <c r="K9768" s="21" t="s">
        <v>20</v>
      </c>
      <c r="L9768">
        <f t="shared" si="177"/>
        <v>3</v>
      </c>
      <c r="M9768">
        <f>MATCH(H:H,价格表!$B$4:$B$35,0)</f>
        <v>25</v>
      </c>
      <c r="N9768" s="27">
        <f>IF(J9768&lt;=0.3,INDEX(价格表!$B$4:$I$31,M9768,2),IF(AND(J9768&gt;0.3,J9768&lt;=1),INDEX(价格表!$B$4:$I$31,M9768,3),IF(AND(J9768&gt;1,J9768&lt;=2.2),INDEX(价格表!$B$4:$I$31,M9768,4),IF(AND(J9768&gt;2.2,J9768&lt;=3.3),INDEX(价格表!$B$4:$I$31,M9768,5),IF(AND(J9768&gt;3.3,J9768&lt;=4),INDEX(价格表!$B$4:$I$31,M9768,6),IF(AND(J9768&gt;4,J9768&lt;=5.5),INDEX(价格表!$B$4:$I$31,M9768,7),IF(J9768&gt;5.5,2.6+INDEX(价格表!$B$4:$I$31,M9768,8)*L9768)))))))</f>
        <v>2.15</v>
      </c>
    </row>
    <row r="9769" spans="1:14">
      <c r="A9769" s="20">
        <v>4606335874511</v>
      </c>
      <c r="B9769" s="18" t="s">
        <v>16</v>
      </c>
      <c r="C9769" s="21">
        <v>20201225</v>
      </c>
      <c r="D9769" s="21">
        <v>610538201209</v>
      </c>
      <c r="E9769" s="21" t="s">
        <v>16</v>
      </c>
      <c r="F9769" s="21">
        <v>20210104</v>
      </c>
      <c r="G9769" s="21" t="s">
        <v>17</v>
      </c>
      <c r="H9769" s="21" t="s">
        <v>23</v>
      </c>
      <c r="I9769" s="21" t="s">
        <v>99</v>
      </c>
      <c r="J9769" s="21">
        <v>2.07</v>
      </c>
      <c r="K9769" s="21" t="s">
        <v>20</v>
      </c>
      <c r="L9769">
        <f t="shared" si="177"/>
        <v>3</v>
      </c>
      <c r="M9769">
        <f>MATCH(H:H,价格表!$B$4:$B$35,0)</f>
        <v>15</v>
      </c>
      <c r="N9769" s="27">
        <f>IF(J9769&lt;=0.3,INDEX(价格表!$B$4:$I$31,M9769,2),IF(AND(J9769&gt;0.3,J9769&lt;=1),INDEX(价格表!$B$4:$I$31,M9769,3),IF(AND(J9769&gt;1,J9769&lt;=2.2),INDEX(价格表!$B$4:$I$31,M9769,4),IF(AND(J9769&gt;2.2,J9769&lt;=3.3),INDEX(价格表!$B$4:$I$31,M9769,5),IF(AND(J9769&gt;3.3,J9769&lt;=4),INDEX(价格表!$B$4:$I$31,M9769,6),IF(AND(J9769&gt;4,J9769&lt;=5.5),INDEX(价格表!$B$4:$I$31,M9769,7),IF(J9769&gt;5.5,2.6+INDEX(价格表!$B$4:$I$31,M9769,8)*L9769)))))))</f>
        <v>2.15</v>
      </c>
    </row>
    <row r="9770" spans="1:14">
      <c r="A9770" s="20">
        <v>4606335874804</v>
      </c>
      <c r="B9770" s="18" t="s">
        <v>16</v>
      </c>
      <c r="C9770" s="21">
        <v>20201225</v>
      </c>
      <c r="D9770" s="21">
        <v>610538201209</v>
      </c>
      <c r="E9770" s="21" t="s">
        <v>16</v>
      </c>
      <c r="F9770" s="21">
        <v>20210104</v>
      </c>
      <c r="G9770" s="21" t="s">
        <v>17</v>
      </c>
      <c r="H9770" s="21" t="s">
        <v>21</v>
      </c>
      <c r="I9770" s="21" t="s">
        <v>179</v>
      </c>
      <c r="J9770" s="21">
        <v>2.1</v>
      </c>
      <c r="K9770" s="21" t="s">
        <v>20</v>
      </c>
      <c r="L9770">
        <f t="shared" si="177"/>
        <v>3</v>
      </c>
      <c r="M9770">
        <f>MATCH(H:H,价格表!$B$4:$B$35,0)</f>
        <v>20</v>
      </c>
      <c r="N9770" s="27">
        <f>IF(J9770&lt;=0.3,INDEX(价格表!$B$4:$I$31,M9770,2),IF(AND(J9770&gt;0.3,J9770&lt;=1),INDEX(价格表!$B$4:$I$31,M9770,3),IF(AND(J9770&gt;1,J9770&lt;=2.2),INDEX(价格表!$B$4:$I$31,M9770,4),IF(AND(J9770&gt;2.2,J9770&lt;=3.3),INDEX(价格表!$B$4:$I$31,M9770,5),IF(AND(J9770&gt;3.3,J9770&lt;=4),INDEX(价格表!$B$4:$I$31,M9770,6),IF(AND(J9770&gt;4,J9770&lt;=5.5),INDEX(价格表!$B$4:$I$31,M9770,7),IF(J9770&gt;5.5,2.6+INDEX(价格表!$B$4:$I$31,M9770,8)*L9770)))))))</f>
        <v>2.15</v>
      </c>
    </row>
    <row r="9771" spans="1:14">
      <c r="A9771" s="20">
        <v>4606335874840</v>
      </c>
      <c r="B9771" s="18" t="s">
        <v>16</v>
      </c>
      <c r="C9771" s="21">
        <v>20201225</v>
      </c>
      <c r="D9771" s="21">
        <v>610538201209</v>
      </c>
      <c r="E9771" s="21" t="s">
        <v>16</v>
      </c>
      <c r="F9771" s="21">
        <v>20210104</v>
      </c>
      <c r="G9771" s="21" t="s">
        <v>17</v>
      </c>
      <c r="H9771" s="21" t="s">
        <v>56</v>
      </c>
      <c r="I9771" s="21" t="s">
        <v>116</v>
      </c>
      <c r="J9771" s="21">
        <v>2.07</v>
      </c>
      <c r="K9771" s="21" t="s">
        <v>20</v>
      </c>
      <c r="L9771">
        <f t="shared" si="177"/>
        <v>3</v>
      </c>
      <c r="M9771">
        <f>MATCH(H:H,价格表!$B$4:$B$35,0)</f>
        <v>11</v>
      </c>
      <c r="N9771" s="27">
        <f>IF(J9771&lt;=0.3,INDEX(价格表!$B$4:$I$31,M9771,2),IF(AND(J9771&gt;0.3,J9771&lt;=1),INDEX(价格表!$B$4:$I$31,M9771,3),IF(AND(J9771&gt;1,J9771&lt;=2.2),INDEX(价格表!$B$4:$I$31,M9771,4),IF(AND(J9771&gt;2.2,J9771&lt;=3.3),INDEX(价格表!$B$4:$I$31,M9771,5),IF(AND(J9771&gt;3.3,J9771&lt;=4),INDEX(价格表!$B$4:$I$31,M9771,6),IF(AND(J9771&gt;4,J9771&lt;=5.5),INDEX(价格表!$B$4:$I$31,M9771,7),IF(J9771&gt;5.5,2.6+INDEX(价格表!$B$4:$I$31,M9771,8)*L9771)))))))</f>
        <v>2.15</v>
      </c>
    </row>
    <row r="9772" spans="1:14">
      <c r="A9772" s="20">
        <v>4606335874919</v>
      </c>
      <c r="B9772" s="18" t="s">
        <v>16</v>
      </c>
      <c r="C9772" s="21">
        <v>20201225</v>
      </c>
      <c r="D9772" s="21">
        <v>610538201209</v>
      </c>
      <c r="E9772" s="21" t="s">
        <v>16</v>
      </c>
      <c r="F9772" s="21">
        <v>20210104</v>
      </c>
      <c r="G9772" s="21" t="s">
        <v>17</v>
      </c>
      <c r="H9772" s="21" t="s">
        <v>21</v>
      </c>
      <c r="I9772" s="21" t="s">
        <v>205</v>
      </c>
      <c r="J9772" s="21">
        <v>2.12</v>
      </c>
      <c r="K9772" s="21" t="s">
        <v>20</v>
      </c>
      <c r="L9772">
        <f t="shared" si="177"/>
        <v>3</v>
      </c>
      <c r="M9772">
        <f>MATCH(H:H,价格表!$B$4:$B$35,0)</f>
        <v>20</v>
      </c>
      <c r="N9772" s="27">
        <f>IF(J9772&lt;=0.3,INDEX(价格表!$B$4:$I$31,M9772,2),IF(AND(J9772&gt;0.3,J9772&lt;=1),INDEX(价格表!$B$4:$I$31,M9772,3),IF(AND(J9772&gt;1,J9772&lt;=2.2),INDEX(价格表!$B$4:$I$31,M9772,4),IF(AND(J9772&gt;2.2,J9772&lt;=3.3),INDEX(价格表!$B$4:$I$31,M9772,5),IF(AND(J9772&gt;3.3,J9772&lt;=4),INDEX(价格表!$B$4:$I$31,M9772,6),IF(AND(J9772&gt;4,J9772&lt;=5.5),INDEX(价格表!$B$4:$I$31,M9772,7),IF(J9772&gt;5.5,2.6+INDEX(价格表!$B$4:$I$31,M9772,8)*L9772)))))))</f>
        <v>2.15</v>
      </c>
    </row>
    <row r="9773" spans="1:14">
      <c r="A9773" s="20">
        <v>4606335875102</v>
      </c>
      <c r="B9773" s="18" t="s">
        <v>16</v>
      </c>
      <c r="C9773" s="21">
        <v>20201225</v>
      </c>
      <c r="D9773" s="21">
        <v>610538201209</v>
      </c>
      <c r="E9773" s="21" t="s">
        <v>16</v>
      </c>
      <c r="F9773" s="21">
        <v>20210104</v>
      </c>
      <c r="G9773" s="21" t="s">
        <v>17</v>
      </c>
      <c r="H9773" s="21" t="s">
        <v>33</v>
      </c>
      <c r="I9773" s="21" t="s">
        <v>34</v>
      </c>
      <c r="J9773" s="21">
        <v>2.07</v>
      </c>
      <c r="K9773" s="21" t="s">
        <v>20</v>
      </c>
      <c r="L9773">
        <f t="shared" si="177"/>
        <v>3</v>
      </c>
      <c r="M9773">
        <f>MATCH(H:H,价格表!$B$4:$B$35,0)</f>
        <v>13</v>
      </c>
      <c r="N9773" s="27">
        <f>IF(J9773&lt;=0.3,INDEX(价格表!$B$4:$I$31,M9773,2),IF(AND(J9773&gt;0.3,J9773&lt;=1),INDEX(价格表!$B$4:$I$31,M9773,3),IF(AND(J9773&gt;1,J9773&lt;=2.2),INDEX(价格表!$B$4:$I$31,M9773,4),IF(AND(J9773&gt;2.2,J9773&lt;=3.3),INDEX(价格表!$B$4:$I$31,M9773,5),IF(AND(J9773&gt;3.3,J9773&lt;=4),INDEX(价格表!$B$4:$I$31,M9773,6),IF(AND(J9773&gt;4,J9773&lt;=5.5),INDEX(价格表!$B$4:$I$31,M9773,7),IF(J9773&gt;5.5,2.6+INDEX(价格表!$B$4:$I$31,M9773,8)*L9773)))))))</f>
        <v>2.15</v>
      </c>
    </row>
    <row r="9774" spans="1:14">
      <c r="A9774" s="20">
        <v>4606335875132</v>
      </c>
      <c r="B9774" s="18" t="s">
        <v>16</v>
      </c>
      <c r="C9774" s="21">
        <v>20201225</v>
      </c>
      <c r="D9774" s="21">
        <v>610538201209</v>
      </c>
      <c r="E9774" s="21" t="s">
        <v>16</v>
      </c>
      <c r="F9774" s="21">
        <v>20210104</v>
      </c>
      <c r="G9774" s="21" t="s">
        <v>17</v>
      </c>
      <c r="H9774" s="21" t="s">
        <v>88</v>
      </c>
      <c r="I9774" s="21" t="s">
        <v>101</v>
      </c>
      <c r="J9774" s="21">
        <v>2.18</v>
      </c>
      <c r="K9774" s="21" t="s">
        <v>20</v>
      </c>
      <c r="L9774">
        <f t="shared" si="177"/>
        <v>3</v>
      </c>
      <c r="M9774">
        <f>MATCH(H:H,价格表!$B$4:$B$35,0)</f>
        <v>19</v>
      </c>
      <c r="N9774" s="27">
        <f>IF(J9774&lt;=0.3,INDEX(价格表!$B$4:$I$31,M9774,2),IF(AND(J9774&gt;0.3,J9774&lt;=1),INDEX(价格表!$B$4:$I$31,M9774,3),IF(AND(J9774&gt;1,J9774&lt;=2.2),INDEX(价格表!$B$4:$I$31,M9774,4),IF(AND(J9774&gt;2.2,J9774&lt;=3.3),INDEX(价格表!$B$4:$I$31,M9774,5),IF(AND(J9774&gt;3.3,J9774&lt;=4),INDEX(价格表!$B$4:$I$31,M9774,6),IF(AND(J9774&gt;4,J9774&lt;=5.5),INDEX(价格表!$B$4:$I$31,M9774,7),IF(J9774&gt;5.5,2.6+INDEX(价格表!$B$4:$I$31,M9774,8)*L9774)))))))</f>
        <v>2.15</v>
      </c>
    </row>
    <row r="9775" spans="1:14">
      <c r="A9775" s="20">
        <v>4606336776796</v>
      </c>
      <c r="B9775" s="18" t="s">
        <v>16</v>
      </c>
      <c r="C9775" s="21">
        <v>20201225</v>
      </c>
      <c r="D9775" s="21">
        <v>610538201209</v>
      </c>
      <c r="E9775" s="21" t="s">
        <v>16</v>
      </c>
      <c r="F9775" s="21">
        <v>20210104</v>
      </c>
      <c r="G9775" s="21" t="s">
        <v>17</v>
      </c>
      <c r="H9775" s="21" t="s">
        <v>37</v>
      </c>
      <c r="I9775" s="21" t="s">
        <v>357</v>
      </c>
      <c r="J9775" s="21">
        <v>1.5</v>
      </c>
      <c r="K9775" s="21" t="s">
        <v>20</v>
      </c>
      <c r="L9775">
        <f t="shared" si="177"/>
        <v>2</v>
      </c>
      <c r="M9775">
        <f>MATCH(H:H,价格表!$B$4:$B$35,0)</f>
        <v>12</v>
      </c>
      <c r="N9775" s="27">
        <f>IF(J9775&lt;=0.3,INDEX(价格表!$B$4:$I$31,M9775,2),IF(AND(J9775&gt;0.3,J9775&lt;=1),INDEX(价格表!$B$4:$I$31,M9775,3),IF(AND(J9775&gt;1,J9775&lt;=2.2),INDEX(价格表!$B$4:$I$31,M9775,4),IF(AND(J9775&gt;2.2,J9775&lt;=3.3),INDEX(价格表!$B$4:$I$31,M9775,5),IF(AND(J9775&gt;3.3,J9775&lt;=4),INDEX(价格表!$B$4:$I$31,M9775,6),IF(AND(J9775&gt;4,J9775&lt;=5.5),INDEX(价格表!$B$4:$I$31,M9775,7),IF(J9775&gt;5.5,2.6+INDEX(价格表!$B$4:$I$31,M9775,8)*L9775)))))))</f>
        <v>2.15</v>
      </c>
    </row>
    <row r="9776" spans="1:14">
      <c r="A9776" s="20">
        <v>4606337288308</v>
      </c>
      <c r="B9776" s="18" t="s">
        <v>16</v>
      </c>
      <c r="C9776" s="21">
        <v>20201225</v>
      </c>
      <c r="D9776" s="21">
        <v>610538201209</v>
      </c>
      <c r="E9776" s="21" t="s">
        <v>16</v>
      </c>
      <c r="F9776" s="21">
        <v>20210104</v>
      </c>
      <c r="G9776" s="21" t="s">
        <v>17</v>
      </c>
      <c r="H9776" s="21" t="s">
        <v>18</v>
      </c>
      <c r="I9776" s="21" t="s">
        <v>266</v>
      </c>
      <c r="J9776" s="21">
        <v>2.6</v>
      </c>
      <c r="K9776" s="21" t="s">
        <v>20</v>
      </c>
      <c r="L9776">
        <f t="shared" si="177"/>
        <v>3</v>
      </c>
      <c r="M9776">
        <f>MATCH(H:H,价格表!$B$4:$B$35,0)</f>
        <v>1</v>
      </c>
      <c r="N9776" s="27">
        <f>IF(J9776&lt;=0.3,INDEX(价格表!$B$4:$I$31,M9776,2),IF(AND(J9776&gt;0.3,J9776&lt;=1),INDEX(价格表!$B$4:$I$31,M9776,3),IF(AND(J9776&gt;1,J9776&lt;=2.2),INDEX(价格表!$B$4:$I$31,M9776,4),IF(AND(J9776&gt;2.2,J9776&lt;=3.3),INDEX(价格表!$B$4:$I$31,M9776,5),IF(AND(J9776&gt;3.3,J9776&lt;=4),INDEX(价格表!$B$4:$I$31,M9776,6),IF(AND(J9776&gt;4,J9776&lt;=5.5),INDEX(价格表!$B$4:$I$31,M9776,7),IF(J9776&gt;5.5,2.6+INDEX(价格表!$B$4:$I$31,M9776,8)*L9776)))))))</f>
        <v>2.5</v>
      </c>
    </row>
    <row r="9777" spans="1:14">
      <c r="A9777" s="20">
        <v>4311289368123</v>
      </c>
      <c r="B9777" s="18" t="s">
        <v>16</v>
      </c>
      <c r="C9777" s="21">
        <v>20201225</v>
      </c>
      <c r="D9777" s="21">
        <v>610538201209</v>
      </c>
      <c r="E9777" s="21" t="s">
        <v>16</v>
      </c>
      <c r="F9777" s="21">
        <v>20210104</v>
      </c>
      <c r="G9777" s="21" t="s">
        <v>17</v>
      </c>
      <c r="H9777" s="21" t="s">
        <v>21</v>
      </c>
      <c r="I9777" s="21" t="s">
        <v>22</v>
      </c>
      <c r="J9777" s="21">
        <v>4.97</v>
      </c>
      <c r="K9777" s="21" t="s">
        <v>20</v>
      </c>
      <c r="L9777">
        <f t="shared" si="177"/>
        <v>5</v>
      </c>
      <c r="M9777">
        <f>MATCH(H:H,价格表!$B$4:$B$35,0)</f>
        <v>20</v>
      </c>
      <c r="N9777" s="27">
        <f>IF(J9777&lt;=0.3,INDEX(价格表!$B$4:$I$31,M9777,2),IF(AND(J9777&gt;0.3,J9777&lt;=1),INDEX(价格表!$B$4:$I$31,M9777,3),IF(AND(J9777&gt;1,J9777&lt;=2.2),INDEX(价格表!$B$4:$I$31,M9777,4),IF(AND(J9777&gt;2.2,J9777&lt;=3.3),INDEX(价格表!$B$4:$I$31,M9777,5),IF(AND(J9777&gt;3.3,J9777&lt;=4),INDEX(价格表!$B$4:$I$31,M9777,6),IF(AND(J9777&gt;4,J9777&lt;=5.5),INDEX(价格表!$B$4:$I$31,M9777,7),IF(J9777&gt;5.5,2.6+INDEX(价格表!$B$4:$I$31,M9777,8)*L9777)))))))</f>
        <v>3.8</v>
      </c>
    </row>
    <row r="9778" spans="1:14">
      <c r="A9778" s="20">
        <v>4311296567353</v>
      </c>
      <c r="B9778" s="18" t="s">
        <v>16</v>
      </c>
      <c r="C9778" s="21">
        <v>20201225</v>
      </c>
      <c r="D9778" s="21">
        <v>610538201209</v>
      </c>
      <c r="E9778" s="21" t="s">
        <v>16</v>
      </c>
      <c r="F9778" s="21">
        <v>20210104</v>
      </c>
      <c r="G9778" s="21" t="s">
        <v>17</v>
      </c>
      <c r="H9778" s="21" t="s">
        <v>21</v>
      </c>
      <c r="I9778" s="21" t="s">
        <v>228</v>
      </c>
      <c r="J9778" s="21">
        <v>4.78</v>
      </c>
      <c r="K9778" s="21" t="s">
        <v>20</v>
      </c>
      <c r="L9778">
        <f t="shared" si="177"/>
        <v>5</v>
      </c>
      <c r="M9778">
        <f>MATCH(H:H,价格表!$B$4:$B$35,0)</f>
        <v>20</v>
      </c>
      <c r="N9778" s="27">
        <f>IF(J9778&lt;=0.3,INDEX(价格表!$B$4:$I$31,M9778,2),IF(AND(J9778&gt;0.3,J9778&lt;=1),INDEX(价格表!$B$4:$I$31,M9778,3),IF(AND(J9778&gt;1,J9778&lt;=2.2),INDEX(价格表!$B$4:$I$31,M9778,4),IF(AND(J9778&gt;2.2,J9778&lt;=3.3),INDEX(价格表!$B$4:$I$31,M9778,5),IF(AND(J9778&gt;3.3,J9778&lt;=4),INDEX(价格表!$B$4:$I$31,M9778,6),IF(AND(J9778&gt;4,J9778&lt;=5.5),INDEX(价格表!$B$4:$I$31,M9778,7),IF(J9778&gt;5.5,2.6+INDEX(价格表!$B$4:$I$31,M9778,8)*L9778)))))))</f>
        <v>3.8</v>
      </c>
    </row>
    <row r="9779" spans="1:14">
      <c r="A9779" s="20">
        <v>4311301454592</v>
      </c>
      <c r="B9779" s="18" t="s">
        <v>16</v>
      </c>
      <c r="C9779" s="21">
        <v>20201225</v>
      </c>
      <c r="D9779" s="21">
        <v>610538201209</v>
      </c>
      <c r="E9779" s="21" t="s">
        <v>16</v>
      </c>
      <c r="F9779" s="21">
        <v>20210104</v>
      </c>
      <c r="G9779" s="21" t="s">
        <v>17</v>
      </c>
      <c r="H9779" s="21" t="s">
        <v>54</v>
      </c>
      <c r="I9779" s="21" t="s">
        <v>78</v>
      </c>
      <c r="J9779" s="21">
        <v>4.96</v>
      </c>
      <c r="K9779" s="21" t="s">
        <v>20</v>
      </c>
      <c r="L9779">
        <f t="shared" si="177"/>
        <v>5</v>
      </c>
      <c r="M9779">
        <f>MATCH(H:H,价格表!$B$4:$B$35,0)</f>
        <v>14</v>
      </c>
      <c r="N9779" s="27">
        <f>IF(J9779&lt;=0.3,INDEX(价格表!$B$4:$I$31,M9779,2),IF(AND(J9779&gt;0.3,J9779&lt;=1),INDEX(价格表!$B$4:$I$31,M9779,3),IF(AND(J9779&gt;1,J9779&lt;=2.2),INDEX(价格表!$B$4:$I$31,M9779,4),IF(AND(J9779&gt;2.2,J9779&lt;=3.3),INDEX(价格表!$B$4:$I$31,M9779,5),IF(AND(J9779&gt;3.3,J9779&lt;=4),INDEX(价格表!$B$4:$I$31,M9779,6),IF(AND(J9779&gt;4,J9779&lt;=5.5),INDEX(价格表!$B$4:$I$31,M9779,7),IF(J9779&gt;5.5,2.6+INDEX(价格表!$B$4:$I$31,M9779,8)*L9779)))))))</f>
        <v>3.8</v>
      </c>
    </row>
    <row r="9780" spans="1:14">
      <c r="A9780" s="20">
        <v>4606309515143</v>
      </c>
      <c r="B9780" s="18" t="s">
        <v>16</v>
      </c>
      <c r="C9780" s="21">
        <v>20201225</v>
      </c>
      <c r="D9780" s="21">
        <v>610538201209</v>
      </c>
      <c r="E9780" s="21" t="s">
        <v>16</v>
      </c>
      <c r="F9780" s="21">
        <v>20210104</v>
      </c>
      <c r="G9780" s="21" t="s">
        <v>17</v>
      </c>
      <c r="H9780" s="21" t="s">
        <v>63</v>
      </c>
      <c r="I9780" s="21" t="s">
        <v>195</v>
      </c>
      <c r="J9780" s="21">
        <v>3.58</v>
      </c>
      <c r="K9780" s="21" t="s">
        <v>20</v>
      </c>
      <c r="L9780">
        <f t="shared" si="177"/>
        <v>4</v>
      </c>
      <c r="M9780">
        <f>MATCH(H:H,价格表!$B$4:$B$35,0)</f>
        <v>21</v>
      </c>
      <c r="N9780" s="27">
        <f>IF(J9780&lt;=0.3,INDEX(价格表!$B$4:$I$31,M9780,2),IF(AND(J9780&gt;0.3,J9780&lt;=1),INDEX(价格表!$B$4:$I$31,M9780,3),IF(AND(J9780&gt;1,J9780&lt;=2.2),INDEX(价格表!$B$4:$I$31,M9780,4),IF(AND(J9780&gt;2.2,J9780&lt;=3.3),INDEX(价格表!$B$4:$I$31,M9780,5),IF(AND(J9780&gt;3.3,J9780&lt;=4),INDEX(价格表!$B$4:$I$31,M9780,6),IF(AND(J9780&gt;4,J9780&lt;=5.5),INDEX(价格表!$B$4:$I$31,M9780,7),IF(J9780&gt;5.5,2.6+INDEX(价格表!$B$4:$I$31,M9780,8)*L9780)))))))</f>
        <v>3.7</v>
      </c>
    </row>
    <row r="9781" spans="1:14">
      <c r="A9781" s="20">
        <v>4606335733733</v>
      </c>
      <c r="B9781" s="18" t="s">
        <v>16</v>
      </c>
      <c r="C9781" s="21">
        <v>20201225</v>
      </c>
      <c r="D9781" s="21">
        <v>610538201209</v>
      </c>
      <c r="E9781" s="21" t="s">
        <v>16</v>
      </c>
      <c r="F9781" s="21">
        <v>20210104</v>
      </c>
      <c r="G9781" s="21" t="s">
        <v>17</v>
      </c>
      <c r="H9781" s="21" t="s">
        <v>21</v>
      </c>
      <c r="I9781" s="21" t="s">
        <v>228</v>
      </c>
      <c r="J9781" s="21">
        <v>4.05</v>
      </c>
      <c r="K9781" s="21" t="s">
        <v>148</v>
      </c>
      <c r="L9781">
        <f t="shared" si="177"/>
        <v>5</v>
      </c>
      <c r="M9781">
        <f>MATCH(H:H,价格表!$B$4:$B$35,0)</f>
        <v>20</v>
      </c>
      <c r="N9781" s="27">
        <f>IF(J9781&lt;=0.3,INDEX(价格表!$B$4:$I$31,M9781,2),IF(AND(J9781&gt;0.3,J9781&lt;=1),INDEX(价格表!$B$4:$I$31,M9781,3),IF(AND(J9781&gt;1,J9781&lt;=2.2),INDEX(价格表!$B$4:$I$31,M9781,4),IF(AND(J9781&gt;2.2,J9781&lt;=3.3),INDEX(价格表!$B$4:$I$31,M9781,5),IF(AND(J9781&gt;3.3,J9781&lt;=4),INDEX(价格表!$B$4:$I$31,M9781,6),IF(AND(J9781&gt;4,J9781&lt;=5.5),INDEX(价格表!$B$4:$I$31,M9781,7),IF(J9781&gt;5.5,2.6+INDEX(价格表!$B$4:$I$31,M9781,8)*L9781)))))))</f>
        <v>3.8</v>
      </c>
    </row>
    <row r="9782" spans="1:14">
      <c r="A9782" s="20">
        <v>4606337264996</v>
      </c>
      <c r="B9782" s="18" t="s">
        <v>16</v>
      </c>
      <c r="C9782" s="21">
        <v>20201225</v>
      </c>
      <c r="D9782" s="21">
        <v>610538201209</v>
      </c>
      <c r="E9782" s="21" t="s">
        <v>16</v>
      </c>
      <c r="F9782" s="21">
        <v>20210104</v>
      </c>
      <c r="G9782" s="21" t="s">
        <v>17</v>
      </c>
      <c r="H9782" s="21" t="s">
        <v>294</v>
      </c>
      <c r="I9782" s="21" t="s">
        <v>295</v>
      </c>
      <c r="J9782" s="21">
        <v>4.34</v>
      </c>
      <c r="K9782" s="21" t="s">
        <v>20</v>
      </c>
      <c r="L9782">
        <f t="shared" si="177"/>
        <v>5</v>
      </c>
      <c r="M9782">
        <f>MATCH(H:H,价格表!$B$4:$B$35,0)</f>
        <v>18</v>
      </c>
      <c r="N9782" s="27">
        <f>IF(J9782&lt;=0.3,INDEX(价格表!$B$4:$I$31,M9782,2),IF(AND(J9782&gt;0.3,J9782&lt;=1),INDEX(价格表!$B$4:$I$31,M9782,3),IF(AND(J9782&gt;1,J9782&lt;=2.2),INDEX(价格表!$B$4:$I$31,M9782,4),IF(AND(J9782&gt;2.2,J9782&lt;=3.3),INDEX(价格表!$B$4:$I$31,M9782,5),IF(AND(J9782&gt;3.3,J9782&lt;=4),INDEX(价格表!$B$4:$I$31,M9782,6),IF(AND(J9782&gt;4,J9782&lt;=5.5),INDEX(价格表!$B$4:$I$31,M9782,7),IF(J9782&gt;5.5,2.6+INDEX(价格表!$B$4:$I$31,M9782,8)*L9782)))))))</f>
        <v>5.6</v>
      </c>
    </row>
    <row r="9783" spans="1:14">
      <c r="A9783" s="20">
        <v>4606337271039</v>
      </c>
      <c r="B9783" s="18" t="s">
        <v>16</v>
      </c>
      <c r="C9783" s="21">
        <v>20201225</v>
      </c>
      <c r="D9783" s="21">
        <v>610538201209</v>
      </c>
      <c r="E9783" s="21" t="s">
        <v>16</v>
      </c>
      <c r="F9783" s="21">
        <v>20210104</v>
      </c>
      <c r="G9783" s="21" t="s">
        <v>17</v>
      </c>
      <c r="H9783" s="21" t="s">
        <v>298</v>
      </c>
      <c r="I9783" s="21" t="s">
        <v>313</v>
      </c>
      <c r="J9783" s="21">
        <v>5.16</v>
      </c>
      <c r="K9783" s="21" t="s">
        <v>20</v>
      </c>
      <c r="L9783">
        <f t="shared" si="177"/>
        <v>6</v>
      </c>
      <c r="M9783">
        <f>MATCH(H:H,价格表!$B$4:$B$35,0)</f>
        <v>29</v>
      </c>
      <c r="N9783" s="27">
        <f>L9783*5+3</f>
        <v>33</v>
      </c>
    </row>
    <row r="9784" spans="1:14">
      <c r="A9784" s="20">
        <v>4311289979924</v>
      </c>
      <c r="B9784" s="18" t="s">
        <v>16</v>
      </c>
      <c r="C9784" s="21">
        <v>20201225</v>
      </c>
      <c r="D9784" s="21">
        <v>610538201209</v>
      </c>
      <c r="E9784" s="21" t="s">
        <v>16</v>
      </c>
      <c r="F9784" s="21">
        <v>20210104</v>
      </c>
      <c r="G9784" s="21" t="s">
        <v>17</v>
      </c>
      <c r="H9784" s="21" t="s">
        <v>294</v>
      </c>
      <c r="I9784" s="21" t="s">
        <v>295</v>
      </c>
      <c r="J9784" s="21">
        <v>1.52</v>
      </c>
      <c r="K9784" s="21" t="s">
        <v>20</v>
      </c>
      <c r="L9784">
        <f t="shared" si="177"/>
        <v>2</v>
      </c>
      <c r="M9784">
        <f>MATCH(H:H,价格表!$B$4:$B$35,0)</f>
        <v>18</v>
      </c>
      <c r="N9784" s="27">
        <f>IF(J9784&lt;=0.3,INDEX(价格表!$B$4:$I$31,M9784,2),IF(AND(J9784&gt;0.3,J9784&lt;=1),INDEX(价格表!$B$4:$I$31,M9784,3),IF(AND(J9784&gt;1,J9784&lt;=2.2),INDEX(价格表!$B$4:$I$31,M9784,4),IF(AND(J9784&gt;2.2,J9784&lt;=3.3),INDEX(价格表!$B$4:$I$31,M9784,5),IF(AND(J9784&gt;3.3,J9784&lt;=4),INDEX(价格表!$B$4:$I$31,M9784,6),IF(AND(J9784&gt;4,J9784&lt;=5.5),INDEX(价格表!$B$4:$I$31,M9784,7),IF(J9784&gt;5.5,2.6+INDEX(价格表!$B$4:$I$31,M9784,8)*L9784)))))))</f>
        <v>3.25</v>
      </c>
    </row>
    <row r="9785" spans="1:14">
      <c r="A9785" s="20">
        <v>4311289979926</v>
      </c>
      <c r="B9785" s="18" t="s">
        <v>16</v>
      </c>
      <c r="C9785" s="21">
        <v>20201225</v>
      </c>
      <c r="D9785" s="21">
        <v>610538201209</v>
      </c>
      <c r="E9785" s="21" t="s">
        <v>16</v>
      </c>
      <c r="F9785" s="21">
        <v>20210104</v>
      </c>
      <c r="G9785" s="21" t="s">
        <v>17</v>
      </c>
      <c r="H9785" s="21" t="s">
        <v>294</v>
      </c>
      <c r="I9785" s="21" t="s">
        <v>295</v>
      </c>
      <c r="J9785" s="21">
        <v>1.56</v>
      </c>
      <c r="K9785" s="21" t="s">
        <v>20</v>
      </c>
      <c r="L9785">
        <f t="shared" si="177"/>
        <v>2</v>
      </c>
      <c r="M9785">
        <f>MATCH(H:H,价格表!$B$4:$B$35,0)</f>
        <v>18</v>
      </c>
      <c r="N9785" s="27">
        <f>IF(J9785&lt;=0.3,INDEX(价格表!$B$4:$I$31,M9785,2),IF(AND(J9785&gt;0.3,J9785&lt;=1),INDEX(价格表!$B$4:$I$31,M9785,3),IF(AND(J9785&gt;1,J9785&lt;=2.2),INDEX(价格表!$B$4:$I$31,M9785,4),IF(AND(J9785&gt;2.2,J9785&lt;=3.3),INDEX(价格表!$B$4:$I$31,M9785,5),IF(AND(J9785&gt;3.3,J9785&lt;=4),INDEX(价格表!$B$4:$I$31,M9785,6),IF(AND(J9785&gt;4,J9785&lt;=5.5),INDEX(价格表!$B$4:$I$31,M9785,7),IF(J9785&gt;5.5,2.6+INDEX(价格表!$B$4:$I$31,M9785,8)*L9785)))))))</f>
        <v>3.25</v>
      </c>
    </row>
    <row r="9786" spans="1:14">
      <c r="A9786" s="20">
        <v>4311290012187</v>
      </c>
      <c r="B9786" s="18" t="s">
        <v>16</v>
      </c>
      <c r="C9786" s="21">
        <v>20201225</v>
      </c>
      <c r="D9786" s="21">
        <v>610538201209</v>
      </c>
      <c r="E9786" s="21" t="s">
        <v>16</v>
      </c>
      <c r="F9786" s="21">
        <v>20210104</v>
      </c>
      <c r="G9786" s="21" t="s">
        <v>17</v>
      </c>
      <c r="H9786" s="21" t="s">
        <v>308</v>
      </c>
      <c r="I9786" s="21" t="s">
        <v>327</v>
      </c>
      <c r="J9786" s="21">
        <v>1.48</v>
      </c>
      <c r="K9786" s="21" t="s">
        <v>20</v>
      </c>
      <c r="L9786">
        <f t="shared" si="177"/>
        <v>2</v>
      </c>
      <c r="M9786">
        <f>MATCH(H:H,价格表!$B$4:$B$35,0)</f>
        <v>27</v>
      </c>
      <c r="N9786" s="27">
        <f>IF(J9786&lt;=0.3,INDEX(价格表!$B$4:$I$31,M9786,2),IF(AND(J9786&gt;0.3,J9786&lt;=1),INDEX(价格表!$B$4:$I$31,M9786,3),IF(AND(J9786&gt;1,J9786&lt;=2.2),INDEX(价格表!$B$4:$I$31,M9786,4),IF(AND(J9786&gt;2.2,J9786&lt;=3.3),INDEX(价格表!$B$4:$I$31,M9786,5),IF(AND(J9786&gt;3.3,J9786&lt;=4),INDEX(价格表!$B$4:$I$31,M9786,6),IF(AND(J9786&gt;4,J9786&lt;=5.5),INDEX(价格表!$B$4:$I$31,M9786,7),IF(J9786&gt;5.5,2.6+INDEX(价格表!$B$4:$I$31,M9786,8)*L9786)))))))</f>
        <v>2.15</v>
      </c>
    </row>
    <row r="9787" spans="1:14">
      <c r="A9787" s="20">
        <v>4311290046570</v>
      </c>
      <c r="B9787" s="18" t="s">
        <v>16</v>
      </c>
      <c r="C9787" s="21">
        <v>20201225</v>
      </c>
      <c r="D9787" s="21">
        <v>610538201209</v>
      </c>
      <c r="E9787" s="21" t="s">
        <v>16</v>
      </c>
      <c r="F9787" s="21">
        <v>20210104</v>
      </c>
      <c r="G9787" s="21" t="s">
        <v>17</v>
      </c>
      <c r="H9787" s="21" t="s">
        <v>294</v>
      </c>
      <c r="I9787" s="21" t="s">
        <v>295</v>
      </c>
      <c r="J9787" s="21">
        <v>1.52</v>
      </c>
      <c r="K9787" s="21" t="s">
        <v>20</v>
      </c>
      <c r="L9787">
        <f t="shared" si="177"/>
        <v>2</v>
      </c>
      <c r="M9787">
        <f>MATCH(H:H,价格表!$B$4:$B$35,0)</f>
        <v>18</v>
      </c>
      <c r="N9787" s="27">
        <f>IF(J9787&lt;=0.3,INDEX(价格表!$B$4:$I$31,M9787,2),IF(AND(J9787&gt;0.3,J9787&lt;=1),INDEX(价格表!$B$4:$I$31,M9787,3),IF(AND(J9787&gt;1,J9787&lt;=2.2),INDEX(价格表!$B$4:$I$31,M9787,4),IF(AND(J9787&gt;2.2,J9787&lt;=3.3),INDEX(价格表!$B$4:$I$31,M9787,5),IF(AND(J9787&gt;3.3,J9787&lt;=4),INDEX(价格表!$B$4:$I$31,M9787,6),IF(AND(J9787&gt;4,J9787&lt;=5.5),INDEX(价格表!$B$4:$I$31,M9787,7),IF(J9787&gt;5.5,2.6+INDEX(价格表!$B$4:$I$31,M9787,8)*L9787)))))))</f>
        <v>3.25</v>
      </c>
    </row>
    <row r="9788" spans="1:14">
      <c r="A9788" s="20">
        <v>4311290056287</v>
      </c>
      <c r="B9788" s="18" t="s">
        <v>16</v>
      </c>
      <c r="C9788" s="21">
        <v>20201225</v>
      </c>
      <c r="D9788" s="21">
        <v>610538201209</v>
      </c>
      <c r="E9788" s="21" t="s">
        <v>16</v>
      </c>
      <c r="F9788" s="21">
        <v>20210104</v>
      </c>
      <c r="G9788" s="21" t="s">
        <v>17</v>
      </c>
      <c r="H9788" s="21" t="s">
        <v>305</v>
      </c>
      <c r="I9788" s="21" t="s">
        <v>318</v>
      </c>
      <c r="J9788" s="21">
        <v>2.38</v>
      </c>
      <c r="K9788" s="21" t="s">
        <v>20</v>
      </c>
      <c r="L9788">
        <f t="shared" si="177"/>
        <v>3</v>
      </c>
      <c r="M9788">
        <f>MATCH(H:H,价格表!$B$4:$B$35,0)</f>
        <v>26</v>
      </c>
      <c r="N9788" s="27">
        <f>IF(J9788&lt;=0.3,INDEX(价格表!$B$4:$I$31,M9788,2),IF(AND(J9788&gt;0.3,J9788&lt;=1),INDEX(价格表!$B$4:$I$31,M9788,3),IF(AND(J9788&gt;1,J9788&lt;=2.2),INDEX(价格表!$B$4:$I$31,M9788,4),IF(AND(J9788&gt;2.2,J9788&lt;=3.3),INDEX(价格表!$B$4:$I$31,M9788,5),IF(AND(J9788&gt;3.3,J9788&lt;=4),INDEX(价格表!$B$4:$I$31,M9788,6),IF(AND(J9788&gt;4,J9788&lt;=5.5),INDEX(价格表!$B$4:$I$31,M9788,7),IF(J9788&gt;5.5,2.6+INDEX(价格表!$B$4:$I$31,M9788,8)*L9788)))))))</f>
        <v>2.5</v>
      </c>
    </row>
    <row r="9789" spans="1:14">
      <c r="A9789" s="20">
        <v>4311291772396</v>
      </c>
      <c r="B9789" s="18" t="s">
        <v>16</v>
      </c>
      <c r="C9789" s="21">
        <v>20201225</v>
      </c>
      <c r="D9789" s="21">
        <v>610538201209</v>
      </c>
      <c r="E9789" s="21" t="s">
        <v>16</v>
      </c>
      <c r="F9789" s="21">
        <v>20210104</v>
      </c>
      <c r="G9789" s="21" t="s">
        <v>17</v>
      </c>
      <c r="H9789" s="21" t="s">
        <v>305</v>
      </c>
      <c r="I9789" s="21" t="s">
        <v>316</v>
      </c>
      <c r="J9789" s="21">
        <v>1.49</v>
      </c>
      <c r="K9789" s="21" t="s">
        <v>20</v>
      </c>
      <c r="L9789">
        <f t="shared" si="177"/>
        <v>2</v>
      </c>
      <c r="M9789">
        <f>MATCH(H:H,价格表!$B$4:$B$35,0)</f>
        <v>26</v>
      </c>
      <c r="N9789" s="27">
        <f>IF(J9789&lt;=0.3,INDEX(价格表!$B$4:$I$31,M9789,2),IF(AND(J9789&gt;0.3,J9789&lt;=1),INDEX(价格表!$B$4:$I$31,M9789,3),IF(AND(J9789&gt;1,J9789&lt;=2.2),INDEX(价格表!$B$4:$I$31,M9789,4),IF(AND(J9789&gt;2.2,J9789&lt;=3.3),INDEX(价格表!$B$4:$I$31,M9789,5),IF(AND(J9789&gt;3.3,J9789&lt;=4),INDEX(价格表!$B$4:$I$31,M9789,6),IF(AND(J9789&gt;4,J9789&lt;=5.5),INDEX(价格表!$B$4:$I$31,M9789,7),IF(J9789&gt;5.5,2.6+INDEX(价格表!$B$4:$I$31,M9789,8)*L9789)))))))</f>
        <v>2.15</v>
      </c>
    </row>
    <row r="9790" spans="1:14">
      <c r="A9790" s="20">
        <v>4311291808906</v>
      </c>
      <c r="B9790" s="18" t="s">
        <v>16</v>
      </c>
      <c r="C9790" s="21">
        <v>20201225</v>
      </c>
      <c r="D9790" s="21">
        <v>610538201209</v>
      </c>
      <c r="E9790" s="21" t="s">
        <v>16</v>
      </c>
      <c r="F9790" s="21">
        <v>20210104</v>
      </c>
      <c r="G9790" s="21" t="s">
        <v>17</v>
      </c>
      <c r="H9790" s="21" t="s">
        <v>298</v>
      </c>
      <c r="I9790" s="21" t="s">
        <v>301</v>
      </c>
      <c r="J9790" s="21">
        <v>1.48</v>
      </c>
      <c r="K9790" s="21" t="s">
        <v>20</v>
      </c>
      <c r="L9790">
        <f t="shared" si="177"/>
        <v>2</v>
      </c>
      <c r="M9790">
        <f>MATCH(H:H,价格表!$B$4:$B$35,0)</f>
        <v>29</v>
      </c>
      <c r="N9790" s="27">
        <f>L9790*8+3</f>
        <v>19</v>
      </c>
    </row>
    <row r="9791" spans="1:14">
      <c r="A9791" s="20">
        <v>4311291808907</v>
      </c>
      <c r="B9791" s="18" t="s">
        <v>16</v>
      </c>
      <c r="C9791" s="21">
        <v>20201225</v>
      </c>
      <c r="D9791" s="21">
        <v>610538201209</v>
      </c>
      <c r="E9791" s="21" t="s">
        <v>16</v>
      </c>
      <c r="F9791" s="21">
        <v>20210104</v>
      </c>
      <c r="G9791" s="21" t="s">
        <v>17</v>
      </c>
      <c r="H9791" s="21" t="s">
        <v>302</v>
      </c>
      <c r="I9791" s="21" t="s">
        <v>303</v>
      </c>
      <c r="J9791" s="21">
        <v>1.55</v>
      </c>
      <c r="K9791" s="21" t="s">
        <v>20</v>
      </c>
      <c r="L9791">
        <f t="shared" si="177"/>
        <v>2</v>
      </c>
      <c r="M9791">
        <f>MATCH(H:H,价格表!$B$4:$B$35,0)</f>
        <v>6</v>
      </c>
      <c r="N9791" s="27">
        <f>IF(J9791&lt;=0.3,INDEX(价格表!$B$4:$I$31,M9791,2),IF(AND(J9791&gt;0.3,J9791&lt;=1),INDEX(价格表!$B$4:$I$31,M9791,3),IF(AND(J9791&gt;1,J9791&lt;=2.2),INDEX(价格表!$B$4:$I$31,M9791,4),IF(AND(J9791&gt;2.2,J9791&lt;=3.3),INDEX(价格表!$B$4:$I$31,M9791,5),IF(AND(J9791&gt;3.3,J9791&lt;=4),INDEX(价格表!$B$4:$I$31,M9791,6),IF(AND(J9791&gt;4,J9791&lt;=5.5),INDEX(价格表!$B$4:$I$31,M9791,7),IF(J9791&gt;5.5,2.6+INDEX(价格表!$B$4:$I$31,M9791,8)*L9791)))))))</f>
        <v>2.95</v>
      </c>
    </row>
    <row r="9792" spans="1:14">
      <c r="A9792" s="20">
        <v>4311291831652</v>
      </c>
      <c r="B9792" s="18" t="s">
        <v>16</v>
      </c>
      <c r="C9792" s="21">
        <v>20201225</v>
      </c>
      <c r="D9792" s="21">
        <v>610538201209</v>
      </c>
      <c r="E9792" s="21" t="s">
        <v>16</v>
      </c>
      <c r="F9792" s="21">
        <v>20210104</v>
      </c>
      <c r="G9792" s="21" t="s">
        <v>17</v>
      </c>
      <c r="H9792" s="21" t="s">
        <v>296</v>
      </c>
      <c r="I9792" s="21" t="s">
        <v>297</v>
      </c>
      <c r="J9792" s="21">
        <v>1.54</v>
      </c>
      <c r="K9792" s="21" t="s">
        <v>20</v>
      </c>
      <c r="L9792">
        <f t="shared" si="177"/>
        <v>2</v>
      </c>
      <c r="M9792">
        <f>MATCH(H:H,价格表!$B$4:$B$35,0)</f>
        <v>8</v>
      </c>
      <c r="N9792" s="27">
        <f>IF(J9792&lt;=0.3,INDEX(价格表!$B$4:$I$31,M9792,2),IF(AND(J9792&gt;0.3,J9792&lt;=1),INDEX(价格表!$B$4:$I$31,M9792,3),IF(AND(J9792&gt;1,J9792&lt;=2.2),INDEX(价格表!$B$4:$I$31,M9792,4),IF(AND(J9792&gt;2.2,J9792&lt;=3.3),INDEX(价格表!$B$4:$I$31,M9792,5),IF(AND(J9792&gt;3.3,J9792&lt;=4),INDEX(价格表!$B$4:$I$31,M9792,6),IF(AND(J9792&gt;4,J9792&lt;=5.5),INDEX(价格表!$B$4:$I$31,M9792,7),IF(J9792&gt;5.5,2.6+INDEX(价格表!$B$4:$I$31,M9792,8)*L9792)))))))</f>
        <v>2.95</v>
      </c>
    </row>
    <row r="9793" spans="1:14">
      <c r="A9793" s="20">
        <v>4311291831655</v>
      </c>
      <c r="B9793" s="18" t="s">
        <v>16</v>
      </c>
      <c r="C9793" s="21">
        <v>20201225</v>
      </c>
      <c r="D9793" s="21">
        <v>610538201209</v>
      </c>
      <c r="E9793" s="21" t="s">
        <v>16</v>
      </c>
      <c r="F9793" s="21">
        <v>20210104</v>
      </c>
      <c r="G9793" s="21" t="s">
        <v>17</v>
      </c>
      <c r="H9793" s="21" t="s">
        <v>302</v>
      </c>
      <c r="I9793" s="21" t="s">
        <v>303</v>
      </c>
      <c r="J9793" s="21">
        <v>1.55</v>
      </c>
      <c r="K9793" s="21" t="s">
        <v>20</v>
      </c>
      <c r="L9793">
        <f t="shared" si="177"/>
        <v>2</v>
      </c>
      <c r="M9793">
        <f>MATCH(H:H,价格表!$B$4:$B$35,0)</f>
        <v>6</v>
      </c>
      <c r="N9793" s="27">
        <f>IF(J9793&lt;=0.3,INDEX(价格表!$B$4:$I$31,M9793,2),IF(AND(J9793&gt;0.3,J9793&lt;=1),INDEX(价格表!$B$4:$I$31,M9793,3),IF(AND(J9793&gt;1,J9793&lt;=2.2),INDEX(价格表!$B$4:$I$31,M9793,4),IF(AND(J9793&gt;2.2,J9793&lt;=3.3),INDEX(价格表!$B$4:$I$31,M9793,5),IF(AND(J9793&gt;3.3,J9793&lt;=4),INDEX(价格表!$B$4:$I$31,M9793,6),IF(AND(J9793&gt;4,J9793&lt;=5.5),INDEX(价格表!$B$4:$I$31,M9793,7),IF(J9793&gt;5.5,2.6+INDEX(价格表!$B$4:$I$31,M9793,8)*L9793)))))))</f>
        <v>2.95</v>
      </c>
    </row>
    <row r="9794" spans="1:14">
      <c r="A9794" s="20">
        <v>4311291831656</v>
      </c>
      <c r="B9794" s="18" t="s">
        <v>16</v>
      </c>
      <c r="C9794" s="21">
        <v>20201225</v>
      </c>
      <c r="D9794" s="21">
        <v>610538201209</v>
      </c>
      <c r="E9794" s="21" t="s">
        <v>16</v>
      </c>
      <c r="F9794" s="21">
        <v>20210104</v>
      </c>
      <c r="G9794" s="21" t="s">
        <v>17</v>
      </c>
      <c r="H9794" s="21" t="s">
        <v>298</v>
      </c>
      <c r="I9794" s="21" t="s">
        <v>321</v>
      </c>
      <c r="J9794" s="21">
        <v>1.51</v>
      </c>
      <c r="K9794" s="21" t="s">
        <v>20</v>
      </c>
      <c r="L9794">
        <f t="shared" si="177"/>
        <v>2</v>
      </c>
      <c r="M9794">
        <f>MATCH(H:H,价格表!$B$4:$B$35,0)</f>
        <v>29</v>
      </c>
      <c r="N9794" s="27">
        <f>L9794*8+3</f>
        <v>19</v>
      </c>
    </row>
    <row r="9795" spans="1:14">
      <c r="A9795" s="20">
        <v>4311296493852</v>
      </c>
      <c r="B9795" s="18" t="s">
        <v>16</v>
      </c>
      <c r="C9795" s="21">
        <v>20201225</v>
      </c>
      <c r="D9795" s="21">
        <v>610538201209</v>
      </c>
      <c r="E9795" s="21" t="s">
        <v>16</v>
      </c>
      <c r="F9795" s="21">
        <v>20210104</v>
      </c>
      <c r="G9795" s="21" t="s">
        <v>17</v>
      </c>
      <c r="H9795" s="21" t="s">
        <v>302</v>
      </c>
      <c r="I9795" s="21" t="s">
        <v>303</v>
      </c>
      <c r="J9795" s="21">
        <v>1.48</v>
      </c>
      <c r="K9795" s="21" t="s">
        <v>20</v>
      </c>
      <c r="L9795">
        <f t="shared" si="177"/>
        <v>2</v>
      </c>
      <c r="M9795">
        <f>MATCH(H:H,价格表!$B$4:$B$35,0)</f>
        <v>6</v>
      </c>
      <c r="N9795" s="27">
        <f>IF(J9795&lt;=0.3,INDEX(价格表!$B$4:$I$31,M9795,2),IF(AND(J9795&gt;0.3,J9795&lt;=1),INDEX(价格表!$B$4:$I$31,M9795,3),IF(AND(J9795&gt;1,J9795&lt;=2.2),INDEX(价格表!$B$4:$I$31,M9795,4),IF(AND(J9795&gt;2.2,J9795&lt;=3.3),INDEX(价格表!$B$4:$I$31,M9795,5),IF(AND(J9795&gt;3.3,J9795&lt;=4),INDEX(价格表!$B$4:$I$31,M9795,6),IF(AND(J9795&gt;4,J9795&lt;=5.5),INDEX(价格表!$B$4:$I$31,M9795,7),IF(J9795&gt;5.5,2.6+INDEX(价格表!$B$4:$I$31,M9795,8)*L9795)))))))</f>
        <v>2.95</v>
      </c>
    </row>
    <row r="9796" spans="1:14">
      <c r="A9796" s="20">
        <v>4606309515208</v>
      </c>
      <c r="B9796" s="18" t="s">
        <v>16</v>
      </c>
      <c r="C9796" s="21">
        <v>20201225</v>
      </c>
      <c r="D9796" s="21">
        <v>610538201209</v>
      </c>
      <c r="E9796" s="21" t="s">
        <v>16</v>
      </c>
      <c r="F9796" s="21">
        <v>20210104</v>
      </c>
      <c r="G9796" s="21" t="s">
        <v>17</v>
      </c>
      <c r="H9796" s="21" t="s">
        <v>294</v>
      </c>
      <c r="I9796" s="21" t="s">
        <v>295</v>
      </c>
      <c r="J9796" s="21">
        <v>2.09</v>
      </c>
      <c r="K9796" s="21" t="s">
        <v>20</v>
      </c>
      <c r="L9796">
        <f t="shared" ref="L9796:L9859" si="178">ROUNDUP(J9796,0)</f>
        <v>3</v>
      </c>
      <c r="M9796">
        <f>MATCH(H:H,价格表!$B$4:$B$35,0)</f>
        <v>18</v>
      </c>
      <c r="N9796" s="27">
        <f>IF(J9796&lt;=0.3,INDEX(价格表!$B$4:$I$31,M9796,2),IF(AND(J9796&gt;0.3,J9796&lt;=1),INDEX(价格表!$B$4:$I$31,M9796,3),IF(AND(J9796&gt;1,J9796&lt;=2.2),INDEX(价格表!$B$4:$I$31,M9796,4),IF(AND(J9796&gt;2.2,J9796&lt;=3.3),INDEX(价格表!$B$4:$I$31,M9796,5),IF(AND(J9796&gt;3.3,J9796&lt;=4),INDEX(价格表!$B$4:$I$31,M9796,6),IF(AND(J9796&gt;4,J9796&lt;=5.5),INDEX(价格表!$B$4:$I$31,M9796,7),IF(J9796&gt;5.5,2.6+INDEX(价格表!$B$4:$I$31,M9796,8)*L9796)))))))</f>
        <v>3.25</v>
      </c>
    </row>
    <row r="9797" spans="1:14">
      <c r="A9797" s="20">
        <v>4606328218615</v>
      </c>
      <c r="B9797" s="18" t="s">
        <v>16</v>
      </c>
      <c r="C9797" s="21">
        <v>20201225</v>
      </c>
      <c r="D9797" s="21">
        <v>610538201209</v>
      </c>
      <c r="E9797" s="21" t="s">
        <v>16</v>
      </c>
      <c r="F9797" s="21">
        <v>20210104</v>
      </c>
      <c r="G9797" s="21" t="s">
        <v>17</v>
      </c>
      <c r="H9797" s="21" t="s">
        <v>294</v>
      </c>
      <c r="I9797" s="21" t="s">
        <v>295</v>
      </c>
      <c r="J9797" s="21">
        <v>1.84</v>
      </c>
      <c r="K9797" s="21" t="s">
        <v>20</v>
      </c>
      <c r="L9797">
        <f t="shared" si="178"/>
        <v>2</v>
      </c>
      <c r="M9797">
        <f>MATCH(H:H,价格表!$B$4:$B$35,0)</f>
        <v>18</v>
      </c>
      <c r="N9797" s="27">
        <f>IF(J9797&lt;=0.3,INDEX(价格表!$B$4:$I$31,M9797,2),IF(AND(J9797&gt;0.3,J9797&lt;=1),INDEX(价格表!$B$4:$I$31,M9797,3),IF(AND(J9797&gt;1,J9797&lt;=2.2),INDEX(价格表!$B$4:$I$31,M9797,4),IF(AND(J9797&gt;2.2,J9797&lt;=3.3),INDEX(价格表!$B$4:$I$31,M9797,5),IF(AND(J9797&gt;3.3,J9797&lt;=4),INDEX(价格表!$B$4:$I$31,M9797,6),IF(AND(J9797&gt;4,J9797&lt;=5.5),INDEX(价格表!$B$4:$I$31,M9797,7),IF(J9797&gt;5.5,2.6+INDEX(价格表!$B$4:$I$31,M9797,8)*L9797)))))))</f>
        <v>3.25</v>
      </c>
    </row>
    <row r="9798" spans="1:14">
      <c r="A9798" s="20">
        <v>4606335873157</v>
      </c>
      <c r="B9798" s="18" t="s">
        <v>16</v>
      </c>
      <c r="C9798" s="21">
        <v>20201225</v>
      </c>
      <c r="D9798" s="21">
        <v>610538201209</v>
      </c>
      <c r="E9798" s="21" t="s">
        <v>16</v>
      </c>
      <c r="F9798" s="21">
        <v>20210104</v>
      </c>
      <c r="G9798" s="21" t="s">
        <v>17</v>
      </c>
      <c r="H9798" s="21" t="s">
        <v>294</v>
      </c>
      <c r="I9798" s="21" t="s">
        <v>295</v>
      </c>
      <c r="J9798" s="21">
        <v>2.1</v>
      </c>
      <c r="K9798" s="21" t="s">
        <v>20</v>
      </c>
      <c r="L9798">
        <f t="shared" si="178"/>
        <v>3</v>
      </c>
      <c r="M9798">
        <f>MATCH(H:H,价格表!$B$4:$B$35,0)</f>
        <v>18</v>
      </c>
      <c r="N9798" s="27">
        <f>IF(J9798&lt;=0.3,INDEX(价格表!$B$4:$I$31,M9798,2),IF(AND(J9798&gt;0.3,J9798&lt;=1),INDEX(价格表!$B$4:$I$31,M9798,3),IF(AND(J9798&gt;1,J9798&lt;=2.2),INDEX(价格表!$B$4:$I$31,M9798,4),IF(AND(J9798&gt;2.2,J9798&lt;=3.3),INDEX(价格表!$B$4:$I$31,M9798,5),IF(AND(J9798&gt;3.3,J9798&lt;=4),INDEX(价格表!$B$4:$I$31,M9798,6),IF(AND(J9798&gt;4,J9798&lt;=5.5),INDEX(价格表!$B$4:$I$31,M9798,7),IF(J9798&gt;5.5,2.6+INDEX(价格表!$B$4:$I$31,M9798,8)*L9798)))))))</f>
        <v>3.25</v>
      </c>
    </row>
    <row r="9799" spans="1:14">
      <c r="A9799" s="20">
        <v>4606335873195</v>
      </c>
      <c r="B9799" s="18" t="s">
        <v>16</v>
      </c>
      <c r="C9799" s="21">
        <v>20201225</v>
      </c>
      <c r="D9799" s="21">
        <v>610538201209</v>
      </c>
      <c r="E9799" s="21" t="s">
        <v>16</v>
      </c>
      <c r="F9799" s="21">
        <v>20210104</v>
      </c>
      <c r="G9799" s="21" t="s">
        <v>17</v>
      </c>
      <c r="H9799" s="21" t="s">
        <v>305</v>
      </c>
      <c r="I9799" s="21" t="s">
        <v>316</v>
      </c>
      <c r="J9799" s="21">
        <v>2.14</v>
      </c>
      <c r="K9799" s="21" t="s">
        <v>20</v>
      </c>
      <c r="L9799">
        <f t="shared" si="178"/>
        <v>3</v>
      </c>
      <c r="M9799">
        <f>MATCH(H:H,价格表!$B$4:$B$35,0)</f>
        <v>26</v>
      </c>
      <c r="N9799" s="27">
        <f>IF(J9799&lt;=0.3,INDEX(价格表!$B$4:$I$31,M9799,2),IF(AND(J9799&gt;0.3,J9799&lt;=1),INDEX(价格表!$B$4:$I$31,M9799,3),IF(AND(J9799&gt;1,J9799&lt;=2.2),INDEX(价格表!$B$4:$I$31,M9799,4),IF(AND(J9799&gt;2.2,J9799&lt;=3.3),INDEX(价格表!$B$4:$I$31,M9799,5),IF(AND(J9799&gt;3.3,J9799&lt;=4),INDEX(价格表!$B$4:$I$31,M9799,6),IF(AND(J9799&gt;4,J9799&lt;=5.5),INDEX(价格表!$B$4:$I$31,M9799,7),IF(J9799&gt;5.5,2.6+INDEX(价格表!$B$4:$I$31,M9799,8)*L9799)))))))</f>
        <v>2.15</v>
      </c>
    </row>
    <row r="9800" spans="1:14">
      <c r="A9800" s="20">
        <v>4606335873329</v>
      </c>
      <c r="B9800" s="18" t="s">
        <v>16</v>
      </c>
      <c r="C9800" s="21">
        <v>20201225</v>
      </c>
      <c r="D9800" s="21">
        <v>610538201209</v>
      </c>
      <c r="E9800" s="21" t="s">
        <v>16</v>
      </c>
      <c r="F9800" s="21">
        <v>20210104</v>
      </c>
      <c r="G9800" s="21" t="s">
        <v>17</v>
      </c>
      <c r="H9800" s="21" t="s">
        <v>302</v>
      </c>
      <c r="I9800" s="21" t="s">
        <v>303</v>
      </c>
      <c r="J9800" s="21">
        <v>2.06</v>
      </c>
      <c r="K9800" s="21" t="s">
        <v>20</v>
      </c>
      <c r="L9800">
        <f t="shared" si="178"/>
        <v>3</v>
      </c>
      <c r="M9800">
        <f>MATCH(H:H,价格表!$B$4:$B$35,0)</f>
        <v>6</v>
      </c>
      <c r="N9800" s="27">
        <f>IF(J9800&lt;=0.3,INDEX(价格表!$B$4:$I$31,M9800,2),IF(AND(J9800&gt;0.3,J9800&lt;=1),INDEX(价格表!$B$4:$I$31,M9800,3),IF(AND(J9800&gt;1,J9800&lt;=2.2),INDEX(价格表!$B$4:$I$31,M9800,4),IF(AND(J9800&gt;2.2,J9800&lt;=3.3),INDEX(价格表!$B$4:$I$31,M9800,5),IF(AND(J9800&gt;3.3,J9800&lt;=4),INDEX(价格表!$B$4:$I$31,M9800,6),IF(AND(J9800&gt;4,J9800&lt;=5.5),INDEX(价格表!$B$4:$I$31,M9800,7),IF(J9800&gt;5.5,2.6+INDEX(价格表!$B$4:$I$31,M9800,8)*L9800)))))))</f>
        <v>2.95</v>
      </c>
    </row>
    <row r="9801" spans="1:14">
      <c r="A9801" s="20">
        <v>4606335873850</v>
      </c>
      <c r="B9801" s="18" t="s">
        <v>16</v>
      </c>
      <c r="C9801" s="21">
        <v>20201225</v>
      </c>
      <c r="D9801" s="21">
        <v>610538201209</v>
      </c>
      <c r="E9801" s="21" t="s">
        <v>16</v>
      </c>
      <c r="F9801" s="21">
        <v>20210104</v>
      </c>
      <c r="G9801" s="21" t="s">
        <v>17</v>
      </c>
      <c r="H9801" s="21" t="s">
        <v>302</v>
      </c>
      <c r="I9801" s="21" t="s">
        <v>303</v>
      </c>
      <c r="J9801" s="21">
        <v>2.14</v>
      </c>
      <c r="K9801" s="21" t="s">
        <v>20</v>
      </c>
      <c r="L9801">
        <f t="shared" si="178"/>
        <v>3</v>
      </c>
      <c r="M9801">
        <f>MATCH(H:H,价格表!$B$4:$B$35,0)</f>
        <v>6</v>
      </c>
      <c r="N9801" s="27">
        <f>IF(J9801&lt;=0.3,INDEX(价格表!$B$4:$I$31,M9801,2),IF(AND(J9801&gt;0.3,J9801&lt;=1),INDEX(价格表!$B$4:$I$31,M9801,3),IF(AND(J9801&gt;1,J9801&lt;=2.2),INDEX(价格表!$B$4:$I$31,M9801,4),IF(AND(J9801&gt;2.2,J9801&lt;=3.3),INDEX(价格表!$B$4:$I$31,M9801,5),IF(AND(J9801&gt;3.3,J9801&lt;=4),INDEX(价格表!$B$4:$I$31,M9801,6),IF(AND(J9801&gt;4,J9801&lt;=5.5),INDEX(价格表!$B$4:$I$31,M9801,7),IF(J9801&gt;5.5,2.6+INDEX(价格表!$B$4:$I$31,M9801,8)*L9801)))))))</f>
        <v>2.95</v>
      </c>
    </row>
    <row r="9802" spans="1:14">
      <c r="A9802" s="20">
        <v>4606335874537</v>
      </c>
      <c r="B9802" s="18" t="s">
        <v>16</v>
      </c>
      <c r="C9802" s="21">
        <v>20201225</v>
      </c>
      <c r="D9802" s="21">
        <v>610538201209</v>
      </c>
      <c r="E9802" s="21" t="s">
        <v>16</v>
      </c>
      <c r="F9802" s="21">
        <v>20210104</v>
      </c>
      <c r="G9802" s="21" t="s">
        <v>17</v>
      </c>
      <c r="H9802" s="21" t="s">
        <v>294</v>
      </c>
      <c r="I9802" s="21" t="s">
        <v>295</v>
      </c>
      <c r="J9802" s="21">
        <v>2.26</v>
      </c>
      <c r="K9802" s="21" t="s">
        <v>20</v>
      </c>
      <c r="L9802">
        <f t="shared" si="178"/>
        <v>3</v>
      </c>
      <c r="M9802">
        <f>MATCH(H:H,价格表!$B$4:$B$35,0)</f>
        <v>18</v>
      </c>
      <c r="N9802" s="27">
        <f>IF(J9802&lt;=0.3,INDEX(价格表!$B$4:$I$31,M9802,2),IF(AND(J9802&gt;0.3,J9802&lt;=1),INDEX(价格表!$B$4:$I$31,M9802,3),IF(AND(J9802&gt;1,J9802&lt;=2.2),INDEX(价格表!$B$4:$I$31,M9802,4),IF(AND(J9802&gt;2.2,J9802&lt;=3.3),INDEX(价格表!$B$4:$I$31,M9802,5),IF(AND(J9802&gt;3.3,J9802&lt;=4),INDEX(价格表!$B$4:$I$31,M9802,6),IF(AND(J9802&gt;4,J9802&lt;=5.5),INDEX(价格表!$B$4:$I$31,M9802,7),IF(J9802&gt;5.5,2.6+INDEX(价格表!$B$4:$I$31,M9802,8)*L9802)))))))</f>
        <v>3.6</v>
      </c>
    </row>
    <row r="9803" spans="1:14">
      <c r="A9803" s="20">
        <v>4606335874791</v>
      </c>
      <c r="B9803" s="18" t="s">
        <v>16</v>
      </c>
      <c r="C9803" s="21">
        <v>20201225</v>
      </c>
      <c r="D9803" s="21">
        <v>610538201209</v>
      </c>
      <c r="E9803" s="21" t="s">
        <v>16</v>
      </c>
      <c r="F9803" s="21">
        <v>20210104</v>
      </c>
      <c r="G9803" s="21" t="s">
        <v>17</v>
      </c>
      <c r="H9803" s="21" t="s">
        <v>294</v>
      </c>
      <c r="I9803" s="21" t="s">
        <v>295</v>
      </c>
      <c r="J9803" s="21">
        <v>2.12</v>
      </c>
      <c r="K9803" s="21" t="s">
        <v>20</v>
      </c>
      <c r="L9803">
        <f t="shared" si="178"/>
        <v>3</v>
      </c>
      <c r="M9803">
        <f>MATCH(H:H,价格表!$B$4:$B$35,0)</f>
        <v>18</v>
      </c>
      <c r="N9803" s="27">
        <f>IF(J9803&lt;=0.3,INDEX(价格表!$B$4:$I$31,M9803,2),IF(AND(J9803&gt;0.3,J9803&lt;=1),INDEX(价格表!$B$4:$I$31,M9803,3),IF(AND(J9803&gt;1,J9803&lt;=2.2),INDEX(价格表!$B$4:$I$31,M9803,4),IF(AND(J9803&gt;2.2,J9803&lt;=3.3),INDEX(价格表!$B$4:$I$31,M9803,5),IF(AND(J9803&gt;3.3,J9803&lt;=4),INDEX(价格表!$B$4:$I$31,M9803,6),IF(AND(J9803&gt;4,J9803&lt;=5.5),INDEX(价格表!$B$4:$I$31,M9803,7),IF(J9803&gt;5.5,2.6+INDEX(价格表!$B$4:$I$31,M9803,8)*L9803)))))))</f>
        <v>3.25</v>
      </c>
    </row>
    <row r="9804" spans="1:14">
      <c r="A9804" s="20">
        <v>4311289346237</v>
      </c>
      <c r="B9804" s="18" t="s">
        <v>16</v>
      </c>
      <c r="C9804" s="21">
        <v>20201225</v>
      </c>
      <c r="D9804" s="21">
        <v>610538201209</v>
      </c>
      <c r="E9804" s="21" t="s">
        <v>16</v>
      </c>
      <c r="F9804" s="21">
        <v>20210104</v>
      </c>
      <c r="G9804" s="21" t="s">
        <v>17</v>
      </c>
      <c r="H9804" s="21" t="s">
        <v>82</v>
      </c>
      <c r="I9804" s="21" t="s">
        <v>83</v>
      </c>
      <c r="J9804" s="21">
        <v>7</v>
      </c>
      <c r="K9804" s="21" t="s">
        <v>20</v>
      </c>
      <c r="L9804">
        <f t="shared" si="178"/>
        <v>7</v>
      </c>
      <c r="M9804">
        <f>MATCH(H:H,价格表!$B$4:$B$35,0)</f>
        <v>2</v>
      </c>
      <c r="N9804" s="27">
        <f>IF(J9804&lt;=0.3,INDEX(价格表!$B$4:$I$31,M9804,2),IF(AND(J9804&gt;0.3,J9804&lt;=1),INDEX(价格表!$B$4:$I$31,M9804,3),IF(AND(J9804&gt;1,J9804&lt;=2.2),INDEX(价格表!$B$4:$I$31,M9804,4),IF(AND(J9804&gt;2.2,J9804&lt;=3.3),INDEX(价格表!$B$4:$I$31,M9804,5),IF(AND(J9804&gt;3.3,J9804&lt;=4),INDEX(价格表!$B$4:$I$31,M9804,6),IF(AND(J9804&gt;4,J9804&lt;=5.5),INDEX(价格表!$B$4:$I$31,M9804,7),IF(J9804&gt;5.5,2.6+INDEX(价格表!$B$4:$I$31,M9804,8)*L9804)))))))</f>
        <v>7.5</v>
      </c>
    </row>
    <row r="9805" spans="1:14">
      <c r="A9805" s="20">
        <v>4311290040853</v>
      </c>
      <c r="B9805" s="18" t="s">
        <v>16</v>
      </c>
      <c r="C9805" s="21">
        <v>20201225</v>
      </c>
      <c r="D9805" s="21">
        <v>610538201209</v>
      </c>
      <c r="E9805" s="21" t="s">
        <v>16</v>
      </c>
      <c r="F9805" s="21">
        <v>20210104</v>
      </c>
      <c r="G9805" s="21" t="s">
        <v>17</v>
      </c>
      <c r="H9805" s="21" t="s">
        <v>73</v>
      </c>
      <c r="I9805" s="21" t="s">
        <v>92</v>
      </c>
      <c r="J9805" s="21">
        <v>7.05</v>
      </c>
      <c r="K9805" s="21" t="s">
        <v>20</v>
      </c>
      <c r="L9805">
        <f t="shared" si="178"/>
        <v>8</v>
      </c>
      <c r="M9805">
        <f>MATCH(H:H,价格表!$B$4:$B$35,0)</f>
        <v>7</v>
      </c>
      <c r="N9805" s="27">
        <f>IF(J9805&lt;=0.3,INDEX(价格表!$B$4:$I$31,M9805,2),IF(AND(J9805&gt;0.3,J9805&lt;=1),INDEX(价格表!$B$4:$I$31,M9805,3),IF(AND(J9805&gt;1,J9805&lt;=2.2),INDEX(价格表!$B$4:$I$31,M9805,4),IF(AND(J9805&gt;2.2,J9805&lt;=3.3),INDEX(价格表!$B$4:$I$31,M9805,5),IF(AND(J9805&gt;3.3,J9805&lt;=4),INDEX(价格表!$B$4:$I$31,M9805,6),IF(AND(J9805&gt;4,J9805&lt;=5.5),INDEX(价格表!$B$4:$I$31,M9805,7),IF(J9805&gt;5.5,2.6+INDEX(价格表!$B$4:$I$31,M9805,8)*L9805)))))))</f>
        <v>10.2</v>
      </c>
    </row>
    <row r="9806" spans="1:14">
      <c r="A9806" s="20">
        <v>4311312291137</v>
      </c>
      <c r="B9806" s="18" t="s">
        <v>16</v>
      </c>
      <c r="C9806" s="21">
        <v>20201226</v>
      </c>
      <c r="D9806" s="21">
        <v>610538201209</v>
      </c>
      <c r="E9806" s="21" t="s">
        <v>16</v>
      </c>
      <c r="F9806" s="21">
        <v>20210105</v>
      </c>
      <c r="G9806" s="21" t="s">
        <v>17</v>
      </c>
      <c r="H9806" s="21" t="s">
        <v>35</v>
      </c>
      <c r="I9806" s="21" t="s">
        <v>36</v>
      </c>
      <c r="J9806" s="21">
        <v>1.5</v>
      </c>
      <c r="K9806" s="21" t="s">
        <v>20</v>
      </c>
      <c r="L9806">
        <f t="shared" si="178"/>
        <v>2</v>
      </c>
      <c r="M9806">
        <f>MATCH(H:H,价格表!$B$4:$B$35,0)</f>
        <v>22</v>
      </c>
      <c r="N9806" s="27">
        <f>IF(J9806&lt;=0.3,INDEX(价格表!$B$4:$I$31,M9806,2),IF(AND(J9806&gt;0.3,J9806&lt;=1),INDEX(价格表!$B$4:$I$31,M9806,3),IF(AND(J9806&gt;1,J9806&lt;=2.2),INDEX(价格表!$B$4:$I$31,M9806,4),IF(AND(J9806&gt;2.2,J9806&lt;=3.3),INDEX(价格表!$B$4:$I$31,M9806,5),IF(AND(J9806&gt;3.3,J9806&lt;=4),INDEX(价格表!$B$4:$I$31,M9806,6),IF(AND(J9806&gt;4,J9806&lt;=5.5),INDEX(价格表!$B$4:$I$31,M9806,7),IF(J9806&gt;5.5,2.6+INDEX(价格表!$B$4:$I$31,M9806,8)*L9806)))))))</f>
        <v>2.15</v>
      </c>
    </row>
    <row r="9807" spans="1:14">
      <c r="A9807" s="20">
        <v>4311312291143</v>
      </c>
      <c r="B9807" s="18" t="s">
        <v>16</v>
      </c>
      <c r="C9807" s="21">
        <v>20201226</v>
      </c>
      <c r="D9807" s="21">
        <v>610538201209</v>
      </c>
      <c r="E9807" s="21" t="s">
        <v>16</v>
      </c>
      <c r="F9807" s="21">
        <v>20210105</v>
      </c>
      <c r="G9807" s="21" t="s">
        <v>17</v>
      </c>
      <c r="H9807" s="21" t="s">
        <v>45</v>
      </c>
      <c r="I9807" s="21" t="s">
        <v>137</v>
      </c>
      <c r="J9807" s="21">
        <v>1.5</v>
      </c>
      <c r="K9807" s="21" t="s">
        <v>20</v>
      </c>
      <c r="L9807">
        <f t="shared" si="178"/>
        <v>2</v>
      </c>
      <c r="M9807">
        <f>MATCH(H:H,价格表!$B$4:$B$35,0)</f>
        <v>9</v>
      </c>
      <c r="N9807" s="27">
        <f>IF(J9807&lt;=0.3,INDEX(价格表!$B$4:$I$31,M9807,2),IF(AND(J9807&gt;0.3,J9807&lt;=1),INDEX(价格表!$B$4:$I$31,M9807,3),IF(AND(J9807&gt;1,J9807&lt;=2.2),INDEX(价格表!$B$4:$I$31,M9807,4),IF(AND(J9807&gt;2.2,J9807&lt;=3.3),INDEX(价格表!$B$4:$I$31,M9807,5),IF(AND(J9807&gt;3.3,J9807&lt;=4),INDEX(价格表!$B$4:$I$31,M9807,6),IF(AND(J9807&gt;4,J9807&lt;=5.5),INDEX(价格表!$B$4:$I$31,M9807,7),IF(J9807&gt;5.5,2.6+INDEX(价格表!$B$4:$I$31,M9807,8)*L9807)))))))</f>
        <v>2.15</v>
      </c>
    </row>
    <row r="9808" spans="1:14">
      <c r="A9808" s="20">
        <v>4311312291193</v>
      </c>
      <c r="B9808" s="18" t="s">
        <v>16</v>
      </c>
      <c r="C9808" s="21">
        <v>20201226</v>
      </c>
      <c r="D9808" s="21">
        <v>610538201209</v>
      </c>
      <c r="E9808" s="21" t="s">
        <v>16</v>
      </c>
      <c r="F9808" s="21">
        <v>20210105</v>
      </c>
      <c r="G9808" s="21" t="s">
        <v>17</v>
      </c>
      <c r="H9808" s="21" t="s">
        <v>68</v>
      </c>
      <c r="I9808" s="21" t="s">
        <v>140</v>
      </c>
      <c r="J9808" s="21">
        <v>1.56</v>
      </c>
      <c r="K9808" s="21" t="s">
        <v>20</v>
      </c>
      <c r="L9808">
        <f t="shared" si="178"/>
        <v>2</v>
      </c>
      <c r="M9808">
        <f>MATCH(H:H,价格表!$B$4:$B$35,0)</f>
        <v>5</v>
      </c>
      <c r="N9808" s="27">
        <f>IF(J9808&lt;=0.3,INDEX(价格表!$B$4:$I$31,M9808,2),IF(AND(J9808&gt;0.3,J9808&lt;=1),INDEX(价格表!$B$4:$I$31,M9808,3),IF(AND(J9808&gt;1,J9808&lt;=2.2),INDEX(价格表!$B$4:$I$31,M9808,4),IF(AND(J9808&gt;2.2,J9808&lt;=3.3),INDEX(价格表!$B$4:$I$31,M9808,5),IF(AND(J9808&gt;3.3,J9808&lt;=4),INDEX(价格表!$B$4:$I$31,M9808,6),IF(AND(J9808&gt;4,J9808&lt;=5.5),INDEX(价格表!$B$4:$I$31,M9808,7),IF(J9808&gt;5.5,2.6+INDEX(价格表!$B$4:$I$31,M9808,8)*L9808)))))))</f>
        <v>2.15</v>
      </c>
    </row>
    <row r="9809" spans="1:14">
      <c r="A9809" s="20">
        <v>4311312291194</v>
      </c>
      <c r="B9809" s="18" t="s">
        <v>16</v>
      </c>
      <c r="C9809" s="21">
        <v>20201226</v>
      </c>
      <c r="D9809" s="21">
        <v>610538201209</v>
      </c>
      <c r="E9809" s="21" t="s">
        <v>16</v>
      </c>
      <c r="F9809" s="21">
        <v>20210105</v>
      </c>
      <c r="G9809" s="21" t="s">
        <v>17</v>
      </c>
      <c r="H9809" s="21" t="s">
        <v>21</v>
      </c>
      <c r="I9809" s="21" t="s">
        <v>204</v>
      </c>
      <c r="J9809" s="21">
        <v>1.48</v>
      </c>
      <c r="K9809" s="21" t="s">
        <v>20</v>
      </c>
      <c r="L9809">
        <f t="shared" si="178"/>
        <v>2</v>
      </c>
      <c r="M9809">
        <f>MATCH(H:H,价格表!$B$4:$B$35,0)</f>
        <v>20</v>
      </c>
      <c r="N9809" s="27">
        <f>IF(J9809&lt;=0.3,INDEX(价格表!$B$4:$I$31,M9809,2),IF(AND(J9809&gt;0.3,J9809&lt;=1),INDEX(价格表!$B$4:$I$31,M9809,3),IF(AND(J9809&gt;1,J9809&lt;=2.2),INDEX(价格表!$B$4:$I$31,M9809,4),IF(AND(J9809&gt;2.2,J9809&lt;=3.3),INDEX(价格表!$B$4:$I$31,M9809,5),IF(AND(J9809&gt;3.3,J9809&lt;=4),INDEX(价格表!$B$4:$I$31,M9809,6),IF(AND(J9809&gt;4,J9809&lt;=5.5),INDEX(价格表!$B$4:$I$31,M9809,7),IF(J9809&gt;5.5,2.6+INDEX(价格表!$B$4:$I$31,M9809,8)*L9809)))))))</f>
        <v>2.15</v>
      </c>
    </row>
    <row r="9810" spans="1:14">
      <c r="A9810" s="20">
        <v>4311312291195</v>
      </c>
      <c r="B9810" s="18" t="s">
        <v>16</v>
      </c>
      <c r="C9810" s="21">
        <v>20201226</v>
      </c>
      <c r="D9810" s="21">
        <v>610538201209</v>
      </c>
      <c r="E9810" s="21" t="s">
        <v>16</v>
      </c>
      <c r="F9810" s="21">
        <v>20210105</v>
      </c>
      <c r="G9810" s="21" t="s">
        <v>17</v>
      </c>
      <c r="H9810" s="21" t="s">
        <v>45</v>
      </c>
      <c r="I9810" s="21" t="s">
        <v>46</v>
      </c>
      <c r="J9810" s="21">
        <v>1.47</v>
      </c>
      <c r="K9810" s="21" t="s">
        <v>20</v>
      </c>
      <c r="L9810">
        <f t="shared" si="178"/>
        <v>2</v>
      </c>
      <c r="M9810">
        <f>MATCH(H:H,价格表!$B$4:$B$35,0)</f>
        <v>9</v>
      </c>
      <c r="N9810" s="27">
        <f>IF(J9810&lt;=0.3,INDEX(价格表!$B$4:$I$31,M9810,2),IF(AND(J9810&gt;0.3,J9810&lt;=1),INDEX(价格表!$B$4:$I$31,M9810,3),IF(AND(J9810&gt;1,J9810&lt;=2.2),INDEX(价格表!$B$4:$I$31,M9810,4),IF(AND(J9810&gt;2.2,J9810&lt;=3.3),INDEX(价格表!$B$4:$I$31,M9810,5),IF(AND(J9810&gt;3.3,J9810&lt;=4),INDEX(价格表!$B$4:$I$31,M9810,6),IF(AND(J9810&gt;4,J9810&lt;=5.5),INDEX(价格表!$B$4:$I$31,M9810,7),IF(J9810&gt;5.5,2.6+INDEX(价格表!$B$4:$I$31,M9810,8)*L9810)))))))</f>
        <v>2.15</v>
      </c>
    </row>
    <row r="9811" spans="1:14">
      <c r="A9811" s="20">
        <v>4311312291196</v>
      </c>
      <c r="B9811" s="18" t="s">
        <v>16</v>
      </c>
      <c r="C9811" s="21">
        <v>20201226</v>
      </c>
      <c r="D9811" s="21">
        <v>610538201209</v>
      </c>
      <c r="E9811" s="21" t="s">
        <v>16</v>
      </c>
      <c r="F9811" s="21">
        <v>20210105</v>
      </c>
      <c r="G9811" s="21" t="s">
        <v>17</v>
      </c>
      <c r="H9811" s="21" t="s">
        <v>45</v>
      </c>
      <c r="I9811" s="21" t="s">
        <v>143</v>
      </c>
      <c r="J9811" s="21">
        <v>1.57</v>
      </c>
      <c r="K9811" s="21" t="s">
        <v>20</v>
      </c>
      <c r="L9811">
        <f t="shared" si="178"/>
        <v>2</v>
      </c>
      <c r="M9811">
        <f>MATCH(H:H,价格表!$B$4:$B$35,0)</f>
        <v>9</v>
      </c>
      <c r="N9811" s="27">
        <f>IF(J9811&lt;=0.3,INDEX(价格表!$B$4:$I$31,M9811,2),IF(AND(J9811&gt;0.3,J9811&lt;=1),INDEX(价格表!$B$4:$I$31,M9811,3),IF(AND(J9811&gt;1,J9811&lt;=2.2),INDEX(价格表!$B$4:$I$31,M9811,4),IF(AND(J9811&gt;2.2,J9811&lt;=3.3),INDEX(价格表!$B$4:$I$31,M9811,5),IF(AND(J9811&gt;3.3,J9811&lt;=4),INDEX(价格表!$B$4:$I$31,M9811,6),IF(AND(J9811&gt;4,J9811&lt;=5.5),INDEX(价格表!$B$4:$I$31,M9811,7),IF(J9811&gt;5.5,2.6+INDEX(价格表!$B$4:$I$31,M9811,8)*L9811)))))))</f>
        <v>2.15</v>
      </c>
    </row>
    <row r="9812" spans="1:14">
      <c r="A9812" s="20">
        <v>4311312291197</v>
      </c>
      <c r="B9812" s="18" t="s">
        <v>16</v>
      </c>
      <c r="C9812" s="21">
        <v>20201226</v>
      </c>
      <c r="D9812" s="21">
        <v>610538201209</v>
      </c>
      <c r="E9812" s="21" t="s">
        <v>16</v>
      </c>
      <c r="F9812" s="21">
        <v>20210105</v>
      </c>
      <c r="G9812" s="21" t="s">
        <v>17</v>
      </c>
      <c r="H9812" s="21" t="s">
        <v>27</v>
      </c>
      <c r="I9812" s="21" t="s">
        <v>128</v>
      </c>
      <c r="J9812" s="21">
        <v>1.48</v>
      </c>
      <c r="K9812" s="21" t="s">
        <v>20</v>
      </c>
      <c r="L9812">
        <f t="shared" si="178"/>
        <v>2</v>
      </c>
      <c r="M9812">
        <f>MATCH(H:H,价格表!$B$4:$B$35,0)</f>
        <v>3</v>
      </c>
      <c r="N9812" s="27">
        <f>IF(J9812&lt;=0.3,INDEX(价格表!$B$4:$I$31,M9812,2),IF(AND(J9812&gt;0.3,J9812&lt;=1),INDEX(价格表!$B$4:$I$31,M9812,3),IF(AND(J9812&gt;1,J9812&lt;=2.2),INDEX(价格表!$B$4:$I$31,M9812,4),IF(AND(J9812&gt;2.2,J9812&lt;=3.3),INDEX(价格表!$B$4:$I$31,M9812,5),IF(AND(J9812&gt;3.3,J9812&lt;=4),INDEX(价格表!$B$4:$I$31,M9812,6),IF(AND(J9812&gt;4,J9812&lt;=5.5),INDEX(价格表!$B$4:$I$31,M9812,7),IF(J9812&gt;5.5,2.6+INDEX(价格表!$B$4:$I$31,M9812,8)*L9812)))))))</f>
        <v>2.15</v>
      </c>
    </row>
    <row r="9813" spans="1:14">
      <c r="A9813" s="20">
        <v>4311312291198</v>
      </c>
      <c r="B9813" s="18" t="s">
        <v>16</v>
      </c>
      <c r="C9813" s="21">
        <v>20201226</v>
      </c>
      <c r="D9813" s="21">
        <v>610538201209</v>
      </c>
      <c r="E9813" s="21" t="s">
        <v>16</v>
      </c>
      <c r="F9813" s="21">
        <v>20210105</v>
      </c>
      <c r="G9813" s="21" t="s">
        <v>17</v>
      </c>
      <c r="H9813" s="21" t="s">
        <v>18</v>
      </c>
      <c r="I9813" s="21" t="s">
        <v>223</v>
      </c>
      <c r="J9813" s="21">
        <v>1.58</v>
      </c>
      <c r="K9813" s="21" t="s">
        <v>20</v>
      </c>
      <c r="L9813">
        <f t="shared" si="178"/>
        <v>2</v>
      </c>
      <c r="M9813">
        <f>MATCH(H:H,价格表!$B$4:$B$35,0)</f>
        <v>1</v>
      </c>
      <c r="N9813" s="27">
        <f>IF(J9813&lt;=0.3,INDEX(价格表!$B$4:$I$31,M9813,2),IF(AND(J9813&gt;0.3,J9813&lt;=1),INDEX(价格表!$B$4:$I$31,M9813,3),IF(AND(J9813&gt;1,J9813&lt;=2.2),INDEX(价格表!$B$4:$I$31,M9813,4),IF(AND(J9813&gt;2.2,J9813&lt;=3.3),INDEX(价格表!$B$4:$I$31,M9813,5),IF(AND(J9813&gt;3.3,J9813&lt;=4),INDEX(价格表!$B$4:$I$31,M9813,6),IF(AND(J9813&gt;4,J9813&lt;=5.5),INDEX(价格表!$B$4:$I$31,M9813,7),IF(J9813&gt;5.5,2.6+INDEX(价格表!$B$4:$I$31,M9813,8)*L9813)))))))</f>
        <v>2.15</v>
      </c>
    </row>
    <row r="9814" spans="1:14">
      <c r="A9814" s="20">
        <v>4311312291199</v>
      </c>
      <c r="B9814" s="18" t="s">
        <v>16</v>
      </c>
      <c r="C9814" s="21">
        <v>20201226</v>
      </c>
      <c r="D9814" s="21">
        <v>610538201209</v>
      </c>
      <c r="E9814" s="21" t="s">
        <v>16</v>
      </c>
      <c r="F9814" s="21">
        <v>20210105</v>
      </c>
      <c r="G9814" s="21" t="s">
        <v>17</v>
      </c>
      <c r="H9814" s="21" t="s">
        <v>45</v>
      </c>
      <c r="I9814" s="21" t="s">
        <v>143</v>
      </c>
      <c r="J9814" s="21">
        <v>1.48</v>
      </c>
      <c r="K9814" s="21" t="s">
        <v>20</v>
      </c>
      <c r="L9814">
        <f t="shared" si="178"/>
        <v>2</v>
      </c>
      <c r="M9814">
        <f>MATCH(H:H,价格表!$B$4:$B$35,0)</f>
        <v>9</v>
      </c>
      <c r="N9814" s="27">
        <f>IF(J9814&lt;=0.3,INDEX(价格表!$B$4:$I$31,M9814,2),IF(AND(J9814&gt;0.3,J9814&lt;=1),INDEX(价格表!$B$4:$I$31,M9814,3),IF(AND(J9814&gt;1,J9814&lt;=2.2),INDEX(价格表!$B$4:$I$31,M9814,4),IF(AND(J9814&gt;2.2,J9814&lt;=3.3),INDEX(价格表!$B$4:$I$31,M9814,5),IF(AND(J9814&gt;3.3,J9814&lt;=4),INDEX(价格表!$B$4:$I$31,M9814,6),IF(AND(J9814&gt;4,J9814&lt;=5.5),INDEX(价格表!$B$4:$I$31,M9814,7),IF(J9814&gt;5.5,2.6+INDEX(价格表!$B$4:$I$31,M9814,8)*L9814)))))))</f>
        <v>2.15</v>
      </c>
    </row>
    <row r="9815" spans="1:14">
      <c r="A9815" s="20">
        <v>4311312291200</v>
      </c>
      <c r="B9815" s="18" t="s">
        <v>16</v>
      </c>
      <c r="C9815" s="21">
        <v>20201226</v>
      </c>
      <c r="D9815" s="21">
        <v>610538201209</v>
      </c>
      <c r="E9815" s="21" t="s">
        <v>16</v>
      </c>
      <c r="F9815" s="21">
        <v>20210105</v>
      </c>
      <c r="G9815" s="21" t="s">
        <v>17</v>
      </c>
      <c r="H9815" s="21" t="s">
        <v>73</v>
      </c>
      <c r="I9815" s="21" t="s">
        <v>180</v>
      </c>
      <c r="J9815" s="21">
        <v>1.56</v>
      </c>
      <c r="K9815" s="21" t="s">
        <v>20</v>
      </c>
      <c r="L9815">
        <f t="shared" si="178"/>
        <v>2</v>
      </c>
      <c r="M9815">
        <f>MATCH(H:H,价格表!$B$4:$B$35,0)</f>
        <v>7</v>
      </c>
      <c r="N9815" s="27">
        <f>IF(J9815&lt;=0.3,INDEX(价格表!$B$4:$I$31,M9815,2),IF(AND(J9815&gt;0.3,J9815&lt;=1),INDEX(价格表!$B$4:$I$31,M9815,3),IF(AND(J9815&gt;1,J9815&lt;=2.2),INDEX(价格表!$B$4:$I$31,M9815,4),IF(AND(J9815&gt;2.2,J9815&lt;=3.3),INDEX(价格表!$B$4:$I$31,M9815,5),IF(AND(J9815&gt;3.3,J9815&lt;=4),INDEX(价格表!$B$4:$I$31,M9815,6),IF(AND(J9815&gt;4,J9815&lt;=5.5),INDEX(价格表!$B$4:$I$31,M9815,7),IF(J9815&gt;5.5,2.6+INDEX(价格表!$B$4:$I$31,M9815,8)*L9815)))))))</f>
        <v>2.15</v>
      </c>
    </row>
    <row r="9816" spans="1:14">
      <c r="A9816" s="20">
        <v>4311312291201</v>
      </c>
      <c r="B9816" s="18" t="s">
        <v>16</v>
      </c>
      <c r="C9816" s="21">
        <v>20201226</v>
      </c>
      <c r="D9816" s="21">
        <v>610538201209</v>
      </c>
      <c r="E9816" s="21" t="s">
        <v>16</v>
      </c>
      <c r="F9816" s="21">
        <v>20210105</v>
      </c>
      <c r="G9816" s="21" t="s">
        <v>17</v>
      </c>
      <c r="H9816" s="21" t="s">
        <v>82</v>
      </c>
      <c r="I9816" s="21" t="s">
        <v>83</v>
      </c>
      <c r="J9816" s="21">
        <v>1.92</v>
      </c>
      <c r="K9816" s="21" t="s">
        <v>20</v>
      </c>
      <c r="L9816">
        <f t="shared" si="178"/>
        <v>2</v>
      </c>
      <c r="M9816">
        <f>MATCH(H:H,价格表!$B$4:$B$35,0)</f>
        <v>2</v>
      </c>
      <c r="N9816" s="27">
        <f>IF(J9816&lt;=0.3,INDEX(价格表!$B$4:$I$31,M9816,2),IF(AND(J9816&gt;0.3,J9816&lt;=1),INDEX(价格表!$B$4:$I$31,M9816,3),IF(AND(J9816&gt;1,J9816&lt;=2.2),INDEX(价格表!$B$4:$I$31,M9816,4),IF(AND(J9816&gt;2.2,J9816&lt;=3.3),INDEX(价格表!$B$4:$I$31,M9816,5),IF(AND(J9816&gt;3.3,J9816&lt;=4),INDEX(价格表!$B$4:$I$31,M9816,6),IF(AND(J9816&gt;4,J9816&lt;=5.5),INDEX(价格表!$B$4:$I$31,M9816,7),IF(J9816&gt;5.5,2.6+INDEX(价格表!$B$4:$I$31,M9816,8)*L9816)))))))</f>
        <v>2.15</v>
      </c>
    </row>
    <row r="9817" spans="1:14">
      <c r="A9817" s="20">
        <v>4311312291202</v>
      </c>
      <c r="B9817" s="18" t="s">
        <v>16</v>
      </c>
      <c r="C9817" s="21">
        <v>20201226</v>
      </c>
      <c r="D9817" s="21">
        <v>610538201209</v>
      </c>
      <c r="E9817" s="21" t="s">
        <v>16</v>
      </c>
      <c r="F9817" s="21">
        <v>20210105</v>
      </c>
      <c r="G9817" s="21" t="s">
        <v>17</v>
      </c>
      <c r="H9817" s="21" t="s">
        <v>18</v>
      </c>
      <c r="I9817" s="21" t="s">
        <v>185</v>
      </c>
      <c r="J9817" s="21">
        <v>1.49</v>
      </c>
      <c r="K9817" s="21" t="s">
        <v>20</v>
      </c>
      <c r="L9817">
        <f t="shared" si="178"/>
        <v>2</v>
      </c>
      <c r="M9817">
        <f>MATCH(H:H,价格表!$B$4:$B$35,0)</f>
        <v>1</v>
      </c>
      <c r="N9817" s="27">
        <f>IF(J9817&lt;=0.3,INDEX(价格表!$B$4:$I$31,M9817,2),IF(AND(J9817&gt;0.3,J9817&lt;=1),INDEX(价格表!$B$4:$I$31,M9817,3),IF(AND(J9817&gt;1,J9817&lt;=2.2),INDEX(价格表!$B$4:$I$31,M9817,4),IF(AND(J9817&gt;2.2,J9817&lt;=3.3),INDEX(价格表!$B$4:$I$31,M9817,5),IF(AND(J9817&gt;3.3,J9817&lt;=4),INDEX(价格表!$B$4:$I$31,M9817,6),IF(AND(J9817&gt;4,J9817&lt;=5.5),INDEX(价格表!$B$4:$I$31,M9817,7),IF(J9817&gt;5.5,2.6+INDEX(价格表!$B$4:$I$31,M9817,8)*L9817)))))))</f>
        <v>2.15</v>
      </c>
    </row>
    <row r="9818" spans="1:14">
      <c r="A9818" s="20">
        <v>4311312305135</v>
      </c>
      <c r="B9818" s="18" t="s">
        <v>16</v>
      </c>
      <c r="C9818" s="21">
        <v>20201226</v>
      </c>
      <c r="D9818" s="21">
        <v>610538201209</v>
      </c>
      <c r="E9818" s="21" t="s">
        <v>16</v>
      </c>
      <c r="F9818" s="21">
        <v>20210105</v>
      </c>
      <c r="G9818" s="21" t="s">
        <v>17</v>
      </c>
      <c r="H9818" s="21" t="s">
        <v>18</v>
      </c>
      <c r="I9818" s="21" t="s">
        <v>53</v>
      </c>
      <c r="J9818" s="21">
        <v>1.48</v>
      </c>
      <c r="K9818" s="21" t="s">
        <v>20</v>
      </c>
      <c r="L9818">
        <f t="shared" si="178"/>
        <v>2</v>
      </c>
      <c r="M9818">
        <f>MATCH(H:H,价格表!$B$4:$B$35,0)</f>
        <v>1</v>
      </c>
      <c r="N9818" s="27">
        <f>IF(J9818&lt;=0.3,INDEX(价格表!$B$4:$I$31,M9818,2),IF(AND(J9818&gt;0.3,J9818&lt;=1),INDEX(价格表!$B$4:$I$31,M9818,3),IF(AND(J9818&gt;1,J9818&lt;=2.2),INDEX(价格表!$B$4:$I$31,M9818,4),IF(AND(J9818&gt;2.2,J9818&lt;=3.3),INDEX(价格表!$B$4:$I$31,M9818,5),IF(AND(J9818&gt;3.3,J9818&lt;=4),INDEX(价格表!$B$4:$I$31,M9818,6),IF(AND(J9818&gt;4,J9818&lt;=5.5),INDEX(价格表!$B$4:$I$31,M9818,7),IF(J9818&gt;5.5,2.6+INDEX(价格表!$B$4:$I$31,M9818,8)*L9818)))))))</f>
        <v>2.15</v>
      </c>
    </row>
    <row r="9819" spans="1:14">
      <c r="A9819" s="20">
        <v>4311312307886</v>
      </c>
      <c r="B9819" s="18" t="s">
        <v>16</v>
      </c>
      <c r="C9819" s="21">
        <v>20201226</v>
      </c>
      <c r="D9819" s="21">
        <v>610538201209</v>
      </c>
      <c r="E9819" s="21" t="s">
        <v>16</v>
      </c>
      <c r="F9819" s="21">
        <v>20210105</v>
      </c>
      <c r="G9819" s="21" t="s">
        <v>17</v>
      </c>
      <c r="H9819" s="21" t="s">
        <v>50</v>
      </c>
      <c r="I9819" s="21" t="s">
        <v>125</v>
      </c>
      <c r="J9819" s="21">
        <v>1.5</v>
      </c>
      <c r="K9819" s="21" t="s">
        <v>20</v>
      </c>
      <c r="L9819">
        <f t="shared" si="178"/>
        <v>2</v>
      </c>
      <c r="M9819">
        <f>MATCH(H:H,价格表!$B$4:$B$35,0)</f>
        <v>4</v>
      </c>
      <c r="N9819" s="27">
        <f>IF(J9819&lt;=0.3,INDEX(价格表!$B$4:$I$31,M9819,2),IF(AND(J9819&gt;0.3,J9819&lt;=1),INDEX(价格表!$B$4:$I$31,M9819,3),IF(AND(J9819&gt;1,J9819&lt;=2.2),INDEX(价格表!$B$4:$I$31,M9819,4),IF(AND(J9819&gt;2.2,J9819&lt;=3.3),INDEX(价格表!$B$4:$I$31,M9819,5),IF(AND(J9819&gt;3.3,J9819&lt;=4),INDEX(价格表!$B$4:$I$31,M9819,6),IF(AND(J9819&gt;4,J9819&lt;=5.5),INDEX(价格表!$B$4:$I$31,M9819,7),IF(J9819&gt;5.5,2.6+INDEX(价格表!$B$4:$I$31,M9819,8)*L9819)))))))</f>
        <v>2.15</v>
      </c>
    </row>
    <row r="9820" spans="1:14">
      <c r="A9820" s="20">
        <v>4311312327565</v>
      </c>
      <c r="B9820" s="18" t="s">
        <v>16</v>
      </c>
      <c r="C9820" s="21">
        <v>20201226</v>
      </c>
      <c r="D9820" s="21">
        <v>610538201209</v>
      </c>
      <c r="E9820" s="21" t="s">
        <v>16</v>
      </c>
      <c r="F9820" s="21">
        <v>20210105</v>
      </c>
      <c r="G9820" s="21" t="s">
        <v>17</v>
      </c>
      <c r="H9820" s="21" t="s">
        <v>21</v>
      </c>
      <c r="I9820" s="21" t="s">
        <v>204</v>
      </c>
      <c r="J9820" s="21">
        <v>1.48</v>
      </c>
      <c r="K9820" s="21" t="s">
        <v>20</v>
      </c>
      <c r="L9820">
        <f t="shared" si="178"/>
        <v>2</v>
      </c>
      <c r="M9820">
        <f>MATCH(H:H,价格表!$B$4:$B$35,0)</f>
        <v>20</v>
      </c>
      <c r="N9820" s="27">
        <f>IF(J9820&lt;=0.3,INDEX(价格表!$B$4:$I$31,M9820,2),IF(AND(J9820&gt;0.3,J9820&lt;=1),INDEX(价格表!$B$4:$I$31,M9820,3),IF(AND(J9820&gt;1,J9820&lt;=2.2),INDEX(价格表!$B$4:$I$31,M9820,4),IF(AND(J9820&gt;2.2,J9820&lt;=3.3),INDEX(价格表!$B$4:$I$31,M9820,5),IF(AND(J9820&gt;3.3,J9820&lt;=4),INDEX(价格表!$B$4:$I$31,M9820,6),IF(AND(J9820&gt;4,J9820&lt;=5.5),INDEX(价格表!$B$4:$I$31,M9820,7),IF(J9820&gt;5.5,2.6+INDEX(价格表!$B$4:$I$31,M9820,8)*L9820)))))))</f>
        <v>2.15</v>
      </c>
    </row>
    <row r="9821" spans="1:14">
      <c r="A9821" s="20">
        <v>4311312327566</v>
      </c>
      <c r="B9821" s="18" t="s">
        <v>16</v>
      </c>
      <c r="C9821" s="21">
        <v>20201226</v>
      </c>
      <c r="D9821" s="21">
        <v>610538201209</v>
      </c>
      <c r="E9821" s="21" t="s">
        <v>16</v>
      </c>
      <c r="F9821" s="21">
        <v>20210105</v>
      </c>
      <c r="G9821" s="21" t="s">
        <v>17</v>
      </c>
      <c r="H9821" s="21" t="s">
        <v>73</v>
      </c>
      <c r="I9821" s="21" t="s">
        <v>231</v>
      </c>
      <c r="J9821" s="21">
        <v>1.48</v>
      </c>
      <c r="K9821" s="21" t="s">
        <v>20</v>
      </c>
      <c r="L9821">
        <f t="shared" si="178"/>
        <v>2</v>
      </c>
      <c r="M9821">
        <f>MATCH(H:H,价格表!$B$4:$B$35,0)</f>
        <v>7</v>
      </c>
      <c r="N9821" s="27">
        <f>IF(J9821&lt;=0.3,INDEX(价格表!$B$4:$I$31,M9821,2),IF(AND(J9821&gt;0.3,J9821&lt;=1),INDEX(价格表!$B$4:$I$31,M9821,3),IF(AND(J9821&gt;1,J9821&lt;=2.2),INDEX(价格表!$B$4:$I$31,M9821,4),IF(AND(J9821&gt;2.2,J9821&lt;=3.3),INDEX(价格表!$B$4:$I$31,M9821,5),IF(AND(J9821&gt;3.3,J9821&lt;=4),INDEX(价格表!$B$4:$I$31,M9821,6),IF(AND(J9821&gt;4,J9821&lt;=5.5),INDEX(价格表!$B$4:$I$31,M9821,7),IF(J9821&gt;5.5,2.6+INDEX(价格表!$B$4:$I$31,M9821,8)*L9821)))))))</f>
        <v>2.15</v>
      </c>
    </row>
    <row r="9822" spans="1:14">
      <c r="A9822" s="20">
        <v>4311312327568</v>
      </c>
      <c r="B9822" s="18" t="s">
        <v>16</v>
      </c>
      <c r="C9822" s="21">
        <v>20201226</v>
      </c>
      <c r="D9822" s="21">
        <v>610538201209</v>
      </c>
      <c r="E9822" s="21" t="s">
        <v>16</v>
      </c>
      <c r="F9822" s="21">
        <v>20210105</v>
      </c>
      <c r="G9822" s="21" t="s">
        <v>17</v>
      </c>
      <c r="H9822" s="21" t="s">
        <v>35</v>
      </c>
      <c r="I9822" s="21" t="s">
        <v>102</v>
      </c>
      <c r="J9822" s="21">
        <v>1.48</v>
      </c>
      <c r="K9822" s="21" t="s">
        <v>20</v>
      </c>
      <c r="L9822">
        <f t="shared" si="178"/>
        <v>2</v>
      </c>
      <c r="M9822">
        <f>MATCH(H:H,价格表!$B$4:$B$35,0)</f>
        <v>22</v>
      </c>
      <c r="N9822" s="27">
        <f>IF(J9822&lt;=0.3,INDEX(价格表!$B$4:$I$31,M9822,2),IF(AND(J9822&gt;0.3,J9822&lt;=1),INDEX(价格表!$B$4:$I$31,M9822,3),IF(AND(J9822&gt;1,J9822&lt;=2.2),INDEX(价格表!$B$4:$I$31,M9822,4),IF(AND(J9822&gt;2.2,J9822&lt;=3.3),INDEX(价格表!$B$4:$I$31,M9822,5),IF(AND(J9822&gt;3.3,J9822&lt;=4),INDEX(价格表!$B$4:$I$31,M9822,6),IF(AND(J9822&gt;4,J9822&lt;=5.5),INDEX(价格表!$B$4:$I$31,M9822,7),IF(J9822&gt;5.5,2.6+INDEX(价格表!$B$4:$I$31,M9822,8)*L9822)))))))</f>
        <v>2.15</v>
      </c>
    </row>
    <row r="9823" spans="1:14">
      <c r="A9823" s="20">
        <v>4311312327569</v>
      </c>
      <c r="B9823" s="18" t="s">
        <v>16</v>
      </c>
      <c r="C9823" s="21">
        <v>20201226</v>
      </c>
      <c r="D9823" s="21">
        <v>610538201209</v>
      </c>
      <c r="E9823" s="21" t="s">
        <v>16</v>
      </c>
      <c r="F9823" s="21">
        <v>20210105</v>
      </c>
      <c r="G9823" s="21" t="s">
        <v>17</v>
      </c>
      <c r="H9823" s="21" t="s">
        <v>35</v>
      </c>
      <c r="I9823" s="21" t="s">
        <v>253</v>
      </c>
      <c r="J9823" s="21">
        <v>1.48</v>
      </c>
      <c r="K9823" s="21" t="s">
        <v>20</v>
      </c>
      <c r="L9823">
        <f t="shared" si="178"/>
        <v>2</v>
      </c>
      <c r="M9823">
        <f>MATCH(H:H,价格表!$B$4:$B$35,0)</f>
        <v>22</v>
      </c>
      <c r="N9823" s="27">
        <f>IF(J9823&lt;=0.3,INDEX(价格表!$B$4:$I$31,M9823,2),IF(AND(J9823&gt;0.3,J9823&lt;=1),INDEX(价格表!$B$4:$I$31,M9823,3),IF(AND(J9823&gt;1,J9823&lt;=2.2),INDEX(价格表!$B$4:$I$31,M9823,4),IF(AND(J9823&gt;2.2,J9823&lt;=3.3),INDEX(价格表!$B$4:$I$31,M9823,5),IF(AND(J9823&gt;3.3,J9823&lt;=4),INDEX(价格表!$B$4:$I$31,M9823,6),IF(AND(J9823&gt;4,J9823&lt;=5.5),INDEX(价格表!$B$4:$I$31,M9823,7),IF(J9823&gt;5.5,2.6+INDEX(价格表!$B$4:$I$31,M9823,8)*L9823)))))))</f>
        <v>2.15</v>
      </c>
    </row>
    <row r="9824" spans="1:14">
      <c r="A9824" s="20">
        <v>4311312327570</v>
      </c>
      <c r="B9824" s="18" t="s">
        <v>16</v>
      </c>
      <c r="C9824" s="21">
        <v>20201226</v>
      </c>
      <c r="D9824" s="21">
        <v>610538201209</v>
      </c>
      <c r="E9824" s="21" t="s">
        <v>16</v>
      </c>
      <c r="F9824" s="21">
        <v>20210105</v>
      </c>
      <c r="G9824" s="21" t="s">
        <v>17</v>
      </c>
      <c r="H9824" s="21" t="s">
        <v>21</v>
      </c>
      <c r="I9824" s="21" t="s">
        <v>279</v>
      </c>
      <c r="J9824" s="21">
        <v>1.52</v>
      </c>
      <c r="K9824" s="21" t="s">
        <v>20</v>
      </c>
      <c r="L9824">
        <f t="shared" si="178"/>
        <v>2</v>
      </c>
      <c r="M9824">
        <f>MATCH(H:H,价格表!$B$4:$B$35,0)</f>
        <v>20</v>
      </c>
      <c r="N9824" s="27">
        <f>IF(J9824&lt;=0.3,INDEX(价格表!$B$4:$I$31,M9824,2),IF(AND(J9824&gt;0.3,J9824&lt;=1),INDEX(价格表!$B$4:$I$31,M9824,3),IF(AND(J9824&gt;1,J9824&lt;=2.2),INDEX(价格表!$B$4:$I$31,M9824,4),IF(AND(J9824&gt;2.2,J9824&lt;=3.3),INDEX(价格表!$B$4:$I$31,M9824,5),IF(AND(J9824&gt;3.3,J9824&lt;=4),INDEX(价格表!$B$4:$I$31,M9824,6),IF(AND(J9824&gt;4,J9824&lt;=5.5),INDEX(价格表!$B$4:$I$31,M9824,7),IF(J9824&gt;5.5,2.6+INDEX(价格表!$B$4:$I$31,M9824,8)*L9824)))))))</f>
        <v>2.15</v>
      </c>
    </row>
    <row r="9825" spans="1:14">
      <c r="A9825" s="20">
        <v>4311312327571</v>
      </c>
      <c r="B9825" s="18" t="s">
        <v>16</v>
      </c>
      <c r="C9825" s="21">
        <v>20201226</v>
      </c>
      <c r="D9825" s="21">
        <v>610538201209</v>
      </c>
      <c r="E9825" s="21" t="s">
        <v>16</v>
      </c>
      <c r="F9825" s="21">
        <v>20210105</v>
      </c>
      <c r="G9825" s="21" t="s">
        <v>17</v>
      </c>
      <c r="H9825" s="21" t="s">
        <v>18</v>
      </c>
      <c r="I9825" s="21" t="s">
        <v>19</v>
      </c>
      <c r="J9825" s="21">
        <v>1.64</v>
      </c>
      <c r="K9825" s="21" t="s">
        <v>20</v>
      </c>
      <c r="L9825">
        <f t="shared" si="178"/>
        <v>2</v>
      </c>
      <c r="M9825">
        <f>MATCH(H:H,价格表!$B$4:$B$35,0)</f>
        <v>1</v>
      </c>
      <c r="N9825" s="27">
        <f>IF(J9825&lt;=0.3,INDEX(价格表!$B$4:$I$31,M9825,2),IF(AND(J9825&gt;0.3,J9825&lt;=1),INDEX(价格表!$B$4:$I$31,M9825,3),IF(AND(J9825&gt;1,J9825&lt;=2.2),INDEX(价格表!$B$4:$I$31,M9825,4),IF(AND(J9825&gt;2.2,J9825&lt;=3.3),INDEX(价格表!$B$4:$I$31,M9825,5),IF(AND(J9825&gt;3.3,J9825&lt;=4),INDEX(价格表!$B$4:$I$31,M9825,6),IF(AND(J9825&gt;4,J9825&lt;=5.5),INDEX(价格表!$B$4:$I$31,M9825,7),IF(J9825&gt;5.5,2.6+INDEX(价格表!$B$4:$I$31,M9825,8)*L9825)))))))</f>
        <v>2.15</v>
      </c>
    </row>
    <row r="9826" spans="1:14">
      <c r="A9826" s="20">
        <v>4311312327572</v>
      </c>
      <c r="B9826" s="18" t="s">
        <v>16</v>
      </c>
      <c r="C9826" s="21">
        <v>20201226</v>
      </c>
      <c r="D9826" s="21">
        <v>610538201209</v>
      </c>
      <c r="E9826" s="21" t="s">
        <v>16</v>
      </c>
      <c r="F9826" s="21">
        <v>20210105</v>
      </c>
      <c r="G9826" s="21" t="s">
        <v>17</v>
      </c>
      <c r="H9826" s="21" t="s">
        <v>56</v>
      </c>
      <c r="I9826" s="21" t="s">
        <v>106</v>
      </c>
      <c r="J9826" s="21">
        <v>1.52</v>
      </c>
      <c r="K9826" s="21" t="s">
        <v>20</v>
      </c>
      <c r="L9826">
        <f t="shared" si="178"/>
        <v>2</v>
      </c>
      <c r="M9826">
        <f>MATCH(H:H,价格表!$B$4:$B$35,0)</f>
        <v>11</v>
      </c>
      <c r="N9826" s="27">
        <f>IF(J9826&lt;=0.3,INDEX(价格表!$B$4:$I$31,M9826,2),IF(AND(J9826&gt;0.3,J9826&lt;=1),INDEX(价格表!$B$4:$I$31,M9826,3),IF(AND(J9826&gt;1,J9826&lt;=2.2),INDEX(价格表!$B$4:$I$31,M9826,4),IF(AND(J9826&gt;2.2,J9826&lt;=3.3),INDEX(价格表!$B$4:$I$31,M9826,5),IF(AND(J9826&gt;3.3,J9826&lt;=4),INDEX(价格表!$B$4:$I$31,M9826,6),IF(AND(J9826&gt;4,J9826&lt;=5.5),INDEX(价格表!$B$4:$I$31,M9826,7),IF(J9826&gt;5.5,2.6+INDEX(价格表!$B$4:$I$31,M9826,8)*L9826)))))))</f>
        <v>2.15</v>
      </c>
    </row>
    <row r="9827" spans="1:14">
      <c r="A9827" s="20">
        <v>4311312327573</v>
      </c>
      <c r="B9827" s="18" t="s">
        <v>16</v>
      </c>
      <c r="C9827" s="21">
        <v>20201226</v>
      </c>
      <c r="D9827" s="21">
        <v>610538201209</v>
      </c>
      <c r="E9827" s="21" t="s">
        <v>16</v>
      </c>
      <c r="F9827" s="21">
        <v>20210105</v>
      </c>
      <c r="G9827" s="21" t="s">
        <v>17</v>
      </c>
      <c r="H9827" s="21" t="s">
        <v>73</v>
      </c>
      <c r="I9827" s="21" t="s">
        <v>231</v>
      </c>
      <c r="J9827" s="21">
        <v>1.47</v>
      </c>
      <c r="K9827" s="21" t="s">
        <v>20</v>
      </c>
      <c r="L9827">
        <f t="shared" si="178"/>
        <v>2</v>
      </c>
      <c r="M9827">
        <f>MATCH(H:H,价格表!$B$4:$B$35,0)</f>
        <v>7</v>
      </c>
      <c r="N9827" s="27">
        <f>IF(J9827&lt;=0.3,INDEX(价格表!$B$4:$I$31,M9827,2),IF(AND(J9827&gt;0.3,J9827&lt;=1),INDEX(价格表!$B$4:$I$31,M9827,3),IF(AND(J9827&gt;1,J9827&lt;=2.2),INDEX(价格表!$B$4:$I$31,M9827,4),IF(AND(J9827&gt;2.2,J9827&lt;=3.3),INDEX(价格表!$B$4:$I$31,M9827,5),IF(AND(J9827&gt;3.3,J9827&lt;=4),INDEX(价格表!$B$4:$I$31,M9827,6),IF(AND(J9827&gt;4,J9827&lt;=5.5),INDEX(价格表!$B$4:$I$31,M9827,7),IF(J9827&gt;5.5,2.6+INDEX(价格表!$B$4:$I$31,M9827,8)*L9827)))))))</f>
        <v>2.15</v>
      </c>
    </row>
    <row r="9828" spans="1:14">
      <c r="A9828" s="20">
        <v>4311312327574</v>
      </c>
      <c r="B9828" s="18" t="s">
        <v>16</v>
      </c>
      <c r="C9828" s="21">
        <v>20201226</v>
      </c>
      <c r="D9828" s="21">
        <v>610538201209</v>
      </c>
      <c r="E9828" s="21" t="s">
        <v>16</v>
      </c>
      <c r="F9828" s="21">
        <v>20210105</v>
      </c>
      <c r="G9828" s="21" t="s">
        <v>17</v>
      </c>
      <c r="H9828" s="21" t="s">
        <v>23</v>
      </c>
      <c r="I9828" s="21" t="s">
        <v>99</v>
      </c>
      <c r="J9828" s="21">
        <v>1.52</v>
      </c>
      <c r="K9828" s="21" t="s">
        <v>20</v>
      </c>
      <c r="L9828">
        <f t="shared" si="178"/>
        <v>2</v>
      </c>
      <c r="M9828">
        <f>MATCH(H:H,价格表!$B$4:$B$35,0)</f>
        <v>15</v>
      </c>
      <c r="N9828" s="27">
        <f>IF(J9828&lt;=0.3,INDEX(价格表!$B$4:$I$31,M9828,2),IF(AND(J9828&gt;0.3,J9828&lt;=1),INDEX(价格表!$B$4:$I$31,M9828,3),IF(AND(J9828&gt;1,J9828&lt;=2.2),INDEX(价格表!$B$4:$I$31,M9828,4),IF(AND(J9828&gt;2.2,J9828&lt;=3.3),INDEX(价格表!$B$4:$I$31,M9828,5),IF(AND(J9828&gt;3.3,J9828&lt;=4),INDEX(价格表!$B$4:$I$31,M9828,6),IF(AND(J9828&gt;4,J9828&lt;=5.5),INDEX(价格表!$B$4:$I$31,M9828,7),IF(J9828&gt;5.5,2.6+INDEX(价格表!$B$4:$I$31,M9828,8)*L9828)))))))</f>
        <v>2.15</v>
      </c>
    </row>
    <row r="9829" spans="1:14">
      <c r="A9829" s="20">
        <v>4311312330166</v>
      </c>
      <c r="B9829" s="18" t="s">
        <v>16</v>
      </c>
      <c r="C9829" s="21">
        <v>20201226</v>
      </c>
      <c r="D9829" s="21">
        <v>610538201209</v>
      </c>
      <c r="E9829" s="21" t="s">
        <v>16</v>
      </c>
      <c r="F9829" s="21">
        <v>20210105</v>
      </c>
      <c r="G9829" s="21" t="s">
        <v>17</v>
      </c>
      <c r="H9829" s="21" t="s">
        <v>27</v>
      </c>
      <c r="I9829" s="21" t="s">
        <v>49</v>
      </c>
      <c r="J9829" s="21">
        <v>1.69</v>
      </c>
      <c r="K9829" s="21" t="s">
        <v>20</v>
      </c>
      <c r="L9829">
        <f t="shared" si="178"/>
        <v>2</v>
      </c>
      <c r="M9829">
        <f>MATCH(H:H,价格表!$B$4:$B$35,0)</f>
        <v>3</v>
      </c>
      <c r="N9829" s="27">
        <f>IF(J9829&lt;=0.3,INDEX(价格表!$B$4:$I$31,M9829,2),IF(AND(J9829&gt;0.3,J9829&lt;=1),INDEX(价格表!$B$4:$I$31,M9829,3),IF(AND(J9829&gt;1,J9829&lt;=2.2),INDEX(价格表!$B$4:$I$31,M9829,4),IF(AND(J9829&gt;2.2,J9829&lt;=3.3),INDEX(价格表!$B$4:$I$31,M9829,5),IF(AND(J9829&gt;3.3,J9829&lt;=4),INDEX(价格表!$B$4:$I$31,M9829,6),IF(AND(J9829&gt;4,J9829&lt;=5.5),INDEX(价格表!$B$4:$I$31,M9829,7),IF(J9829&gt;5.5,2.6+INDEX(价格表!$B$4:$I$31,M9829,8)*L9829)))))))</f>
        <v>2.15</v>
      </c>
    </row>
    <row r="9830" spans="1:14">
      <c r="A9830" s="20">
        <v>4311312334707</v>
      </c>
      <c r="B9830" s="18" t="s">
        <v>16</v>
      </c>
      <c r="C9830" s="21">
        <v>20201226</v>
      </c>
      <c r="D9830" s="21">
        <v>610538201209</v>
      </c>
      <c r="E9830" s="21" t="s">
        <v>16</v>
      </c>
      <c r="F9830" s="21">
        <v>20210105</v>
      </c>
      <c r="G9830" s="21" t="s">
        <v>17</v>
      </c>
      <c r="H9830" s="21" t="s">
        <v>45</v>
      </c>
      <c r="I9830" s="21" t="s">
        <v>137</v>
      </c>
      <c r="J9830" s="21">
        <v>1.5</v>
      </c>
      <c r="K9830" s="21" t="s">
        <v>20</v>
      </c>
      <c r="L9830">
        <f t="shared" si="178"/>
        <v>2</v>
      </c>
      <c r="M9830">
        <f>MATCH(H:H,价格表!$B$4:$B$35,0)</f>
        <v>9</v>
      </c>
      <c r="N9830" s="27">
        <f>IF(J9830&lt;=0.3,INDEX(价格表!$B$4:$I$31,M9830,2),IF(AND(J9830&gt;0.3,J9830&lt;=1),INDEX(价格表!$B$4:$I$31,M9830,3),IF(AND(J9830&gt;1,J9830&lt;=2.2),INDEX(价格表!$B$4:$I$31,M9830,4),IF(AND(J9830&gt;2.2,J9830&lt;=3.3),INDEX(价格表!$B$4:$I$31,M9830,5),IF(AND(J9830&gt;3.3,J9830&lt;=4),INDEX(价格表!$B$4:$I$31,M9830,6),IF(AND(J9830&gt;4,J9830&lt;=5.5),INDEX(价格表!$B$4:$I$31,M9830,7),IF(J9830&gt;5.5,2.6+INDEX(价格表!$B$4:$I$31,M9830,8)*L9830)))))))</f>
        <v>2.15</v>
      </c>
    </row>
    <row r="9831" spans="1:14">
      <c r="A9831" s="20">
        <v>4311312334708</v>
      </c>
      <c r="B9831" s="18" t="s">
        <v>16</v>
      </c>
      <c r="C9831" s="21">
        <v>20201226</v>
      </c>
      <c r="D9831" s="21">
        <v>610538201209</v>
      </c>
      <c r="E9831" s="21" t="s">
        <v>16</v>
      </c>
      <c r="F9831" s="21">
        <v>20210105</v>
      </c>
      <c r="G9831" s="21" t="s">
        <v>17</v>
      </c>
      <c r="H9831" s="21" t="s">
        <v>73</v>
      </c>
      <c r="I9831" s="21" t="s">
        <v>169</v>
      </c>
      <c r="J9831" s="21">
        <v>1.48</v>
      </c>
      <c r="K9831" s="21" t="s">
        <v>20</v>
      </c>
      <c r="L9831">
        <f t="shared" si="178"/>
        <v>2</v>
      </c>
      <c r="M9831">
        <f>MATCH(H:H,价格表!$B$4:$B$35,0)</f>
        <v>7</v>
      </c>
      <c r="N9831" s="27">
        <f>IF(J9831&lt;=0.3,INDEX(价格表!$B$4:$I$31,M9831,2),IF(AND(J9831&gt;0.3,J9831&lt;=1),INDEX(价格表!$B$4:$I$31,M9831,3),IF(AND(J9831&gt;1,J9831&lt;=2.2),INDEX(价格表!$B$4:$I$31,M9831,4),IF(AND(J9831&gt;2.2,J9831&lt;=3.3),INDEX(价格表!$B$4:$I$31,M9831,5),IF(AND(J9831&gt;3.3,J9831&lt;=4),INDEX(价格表!$B$4:$I$31,M9831,6),IF(AND(J9831&gt;4,J9831&lt;=5.5),INDEX(价格表!$B$4:$I$31,M9831,7),IF(J9831&gt;5.5,2.6+INDEX(价格表!$B$4:$I$31,M9831,8)*L9831)))))))</f>
        <v>2.15</v>
      </c>
    </row>
    <row r="9832" spans="1:14">
      <c r="A9832" s="20">
        <v>4311312334709</v>
      </c>
      <c r="B9832" s="18" t="s">
        <v>16</v>
      </c>
      <c r="C9832" s="21">
        <v>20201226</v>
      </c>
      <c r="D9832" s="21">
        <v>610538201209</v>
      </c>
      <c r="E9832" s="21" t="s">
        <v>16</v>
      </c>
      <c r="F9832" s="21">
        <v>20210105</v>
      </c>
      <c r="G9832" s="21" t="s">
        <v>17</v>
      </c>
      <c r="H9832" s="21" t="s">
        <v>21</v>
      </c>
      <c r="I9832" s="21" t="s">
        <v>279</v>
      </c>
      <c r="J9832" s="21">
        <v>1.51</v>
      </c>
      <c r="K9832" s="21" t="s">
        <v>20</v>
      </c>
      <c r="L9832">
        <f t="shared" si="178"/>
        <v>2</v>
      </c>
      <c r="M9832">
        <f>MATCH(H:H,价格表!$B$4:$B$35,0)</f>
        <v>20</v>
      </c>
      <c r="N9832" s="27">
        <f>IF(J9832&lt;=0.3,INDEX(价格表!$B$4:$I$31,M9832,2),IF(AND(J9832&gt;0.3,J9832&lt;=1),INDEX(价格表!$B$4:$I$31,M9832,3),IF(AND(J9832&gt;1,J9832&lt;=2.2),INDEX(价格表!$B$4:$I$31,M9832,4),IF(AND(J9832&gt;2.2,J9832&lt;=3.3),INDEX(价格表!$B$4:$I$31,M9832,5),IF(AND(J9832&gt;3.3,J9832&lt;=4),INDEX(价格表!$B$4:$I$31,M9832,6),IF(AND(J9832&gt;4,J9832&lt;=5.5),INDEX(价格表!$B$4:$I$31,M9832,7),IF(J9832&gt;5.5,2.6+INDEX(价格表!$B$4:$I$31,M9832,8)*L9832)))))))</f>
        <v>2.15</v>
      </c>
    </row>
    <row r="9833" spans="1:14">
      <c r="A9833" s="20">
        <v>4311312334710</v>
      </c>
      <c r="B9833" s="18" t="s">
        <v>16</v>
      </c>
      <c r="C9833" s="21">
        <v>20201226</v>
      </c>
      <c r="D9833" s="21">
        <v>610538201209</v>
      </c>
      <c r="E9833" s="21" t="s">
        <v>16</v>
      </c>
      <c r="F9833" s="21">
        <v>20210105</v>
      </c>
      <c r="G9833" s="21" t="s">
        <v>17</v>
      </c>
      <c r="H9833" s="21" t="s">
        <v>33</v>
      </c>
      <c r="I9833" s="21" t="s">
        <v>34</v>
      </c>
      <c r="J9833" s="21">
        <v>1.6</v>
      </c>
      <c r="K9833" s="21" t="s">
        <v>20</v>
      </c>
      <c r="L9833">
        <f t="shared" si="178"/>
        <v>2</v>
      </c>
      <c r="M9833">
        <f>MATCH(H:H,价格表!$B$4:$B$35,0)</f>
        <v>13</v>
      </c>
      <c r="N9833" s="27">
        <f>IF(J9833&lt;=0.3,INDEX(价格表!$B$4:$I$31,M9833,2),IF(AND(J9833&gt;0.3,J9833&lt;=1),INDEX(价格表!$B$4:$I$31,M9833,3),IF(AND(J9833&gt;1,J9833&lt;=2.2),INDEX(价格表!$B$4:$I$31,M9833,4),IF(AND(J9833&gt;2.2,J9833&lt;=3.3),INDEX(价格表!$B$4:$I$31,M9833,5),IF(AND(J9833&gt;3.3,J9833&lt;=4),INDEX(价格表!$B$4:$I$31,M9833,6),IF(AND(J9833&gt;4,J9833&lt;=5.5),INDEX(价格表!$B$4:$I$31,M9833,7),IF(J9833&gt;5.5,2.6+INDEX(价格表!$B$4:$I$31,M9833,8)*L9833)))))))</f>
        <v>2.15</v>
      </c>
    </row>
    <row r="9834" spans="1:14">
      <c r="A9834" s="20">
        <v>4311312334711</v>
      </c>
      <c r="B9834" s="18" t="s">
        <v>16</v>
      </c>
      <c r="C9834" s="21">
        <v>20201226</v>
      </c>
      <c r="D9834" s="21">
        <v>610538201209</v>
      </c>
      <c r="E9834" s="21" t="s">
        <v>16</v>
      </c>
      <c r="F9834" s="21">
        <v>20210105</v>
      </c>
      <c r="G9834" s="21" t="s">
        <v>17</v>
      </c>
      <c r="H9834" s="21" t="s">
        <v>37</v>
      </c>
      <c r="I9834" s="21" t="s">
        <v>349</v>
      </c>
      <c r="J9834" s="21">
        <v>1.5</v>
      </c>
      <c r="K9834" s="21" t="s">
        <v>20</v>
      </c>
      <c r="L9834">
        <f t="shared" si="178"/>
        <v>2</v>
      </c>
      <c r="M9834">
        <f>MATCH(H:H,价格表!$B$4:$B$35,0)</f>
        <v>12</v>
      </c>
      <c r="N9834" s="27">
        <f>IF(J9834&lt;=0.3,INDEX(价格表!$B$4:$I$31,M9834,2),IF(AND(J9834&gt;0.3,J9834&lt;=1),INDEX(价格表!$B$4:$I$31,M9834,3),IF(AND(J9834&gt;1,J9834&lt;=2.2),INDEX(价格表!$B$4:$I$31,M9834,4),IF(AND(J9834&gt;2.2,J9834&lt;=3.3),INDEX(价格表!$B$4:$I$31,M9834,5),IF(AND(J9834&gt;3.3,J9834&lt;=4),INDEX(价格表!$B$4:$I$31,M9834,6),IF(AND(J9834&gt;4,J9834&lt;=5.5),INDEX(价格表!$B$4:$I$31,M9834,7),IF(J9834&gt;5.5,2.6+INDEX(价格表!$B$4:$I$31,M9834,8)*L9834)))))))</f>
        <v>2.15</v>
      </c>
    </row>
    <row r="9835" spans="1:14">
      <c r="A9835" s="20">
        <v>4311312334712</v>
      </c>
      <c r="B9835" s="18" t="s">
        <v>16</v>
      </c>
      <c r="C9835" s="21">
        <v>20201226</v>
      </c>
      <c r="D9835" s="21">
        <v>610538201209</v>
      </c>
      <c r="E9835" s="21" t="s">
        <v>16</v>
      </c>
      <c r="F9835" s="21">
        <v>20210105</v>
      </c>
      <c r="G9835" s="21" t="s">
        <v>17</v>
      </c>
      <c r="H9835" s="21" t="s">
        <v>23</v>
      </c>
      <c r="I9835" s="21" t="s">
        <v>225</v>
      </c>
      <c r="J9835" s="21">
        <v>1.48</v>
      </c>
      <c r="K9835" s="21" t="s">
        <v>20</v>
      </c>
      <c r="L9835">
        <f t="shared" si="178"/>
        <v>2</v>
      </c>
      <c r="M9835">
        <f>MATCH(H:H,价格表!$B$4:$B$35,0)</f>
        <v>15</v>
      </c>
      <c r="N9835" s="27">
        <f>IF(J9835&lt;=0.3,INDEX(价格表!$B$4:$I$31,M9835,2),IF(AND(J9835&gt;0.3,J9835&lt;=1),INDEX(价格表!$B$4:$I$31,M9835,3),IF(AND(J9835&gt;1,J9835&lt;=2.2),INDEX(价格表!$B$4:$I$31,M9835,4),IF(AND(J9835&gt;2.2,J9835&lt;=3.3),INDEX(价格表!$B$4:$I$31,M9835,5),IF(AND(J9835&gt;3.3,J9835&lt;=4),INDEX(价格表!$B$4:$I$31,M9835,6),IF(AND(J9835&gt;4,J9835&lt;=5.5),INDEX(价格表!$B$4:$I$31,M9835,7),IF(J9835&gt;5.5,2.6+INDEX(价格表!$B$4:$I$31,M9835,8)*L9835)))))))</f>
        <v>2.15</v>
      </c>
    </row>
    <row r="9836" spans="1:14">
      <c r="A9836" s="20">
        <v>4311312334713</v>
      </c>
      <c r="B9836" s="18" t="s">
        <v>16</v>
      </c>
      <c r="C9836" s="21">
        <v>20201226</v>
      </c>
      <c r="D9836" s="21">
        <v>610538201209</v>
      </c>
      <c r="E9836" s="21" t="s">
        <v>16</v>
      </c>
      <c r="F9836" s="21">
        <v>20210105</v>
      </c>
      <c r="G9836" s="21" t="s">
        <v>17</v>
      </c>
      <c r="H9836" s="21" t="s">
        <v>33</v>
      </c>
      <c r="I9836" s="21" t="s">
        <v>34</v>
      </c>
      <c r="J9836" s="21">
        <v>1.53</v>
      </c>
      <c r="K9836" s="21" t="s">
        <v>20</v>
      </c>
      <c r="L9836">
        <f t="shared" si="178"/>
        <v>2</v>
      </c>
      <c r="M9836">
        <f>MATCH(H:H,价格表!$B$4:$B$35,0)</f>
        <v>13</v>
      </c>
      <c r="N9836" s="27">
        <f>IF(J9836&lt;=0.3,INDEX(价格表!$B$4:$I$31,M9836,2),IF(AND(J9836&gt;0.3,J9836&lt;=1),INDEX(价格表!$B$4:$I$31,M9836,3),IF(AND(J9836&gt;1,J9836&lt;=2.2),INDEX(价格表!$B$4:$I$31,M9836,4),IF(AND(J9836&gt;2.2,J9836&lt;=3.3),INDEX(价格表!$B$4:$I$31,M9836,5),IF(AND(J9836&gt;3.3,J9836&lt;=4),INDEX(价格表!$B$4:$I$31,M9836,6),IF(AND(J9836&gt;4,J9836&lt;=5.5),INDEX(价格表!$B$4:$I$31,M9836,7),IF(J9836&gt;5.5,2.6+INDEX(价格表!$B$4:$I$31,M9836,8)*L9836)))))))</f>
        <v>2.15</v>
      </c>
    </row>
    <row r="9837" spans="1:14">
      <c r="A9837" s="20">
        <v>4311312334714</v>
      </c>
      <c r="B9837" s="18" t="s">
        <v>16</v>
      </c>
      <c r="C9837" s="21">
        <v>20201226</v>
      </c>
      <c r="D9837" s="21">
        <v>610538201209</v>
      </c>
      <c r="E9837" s="21" t="s">
        <v>16</v>
      </c>
      <c r="F9837" s="21">
        <v>20210105</v>
      </c>
      <c r="G9837" s="21" t="s">
        <v>17</v>
      </c>
      <c r="H9837" s="21" t="s">
        <v>23</v>
      </c>
      <c r="I9837" s="21" t="s">
        <v>189</v>
      </c>
      <c r="J9837" s="21">
        <v>1.62</v>
      </c>
      <c r="K9837" s="21" t="s">
        <v>20</v>
      </c>
      <c r="L9837">
        <f t="shared" si="178"/>
        <v>2</v>
      </c>
      <c r="M9837">
        <f>MATCH(H:H,价格表!$B$4:$B$35,0)</f>
        <v>15</v>
      </c>
      <c r="N9837" s="27">
        <f>IF(J9837&lt;=0.3,INDEX(价格表!$B$4:$I$31,M9837,2),IF(AND(J9837&gt;0.3,J9837&lt;=1),INDEX(价格表!$B$4:$I$31,M9837,3),IF(AND(J9837&gt;1,J9837&lt;=2.2),INDEX(价格表!$B$4:$I$31,M9837,4),IF(AND(J9837&gt;2.2,J9837&lt;=3.3),INDEX(价格表!$B$4:$I$31,M9837,5),IF(AND(J9837&gt;3.3,J9837&lt;=4),INDEX(价格表!$B$4:$I$31,M9837,6),IF(AND(J9837&gt;4,J9837&lt;=5.5),INDEX(价格表!$B$4:$I$31,M9837,7),IF(J9837&gt;5.5,2.6+INDEX(价格表!$B$4:$I$31,M9837,8)*L9837)))))))</f>
        <v>2.15</v>
      </c>
    </row>
    <row r="9838" spans="1:14">
      <c r="A9838" s="20">
        <v>4311312334715</v>
      </c>
      <c r="B9838" s="18" t="s">
        <v>16</v>
      </c>
      <c r="C9838" s="21">
        <v>20201226</v>
      </c>
      <c r="D9838" s="21">
        <v>610538201209</v>
      </c>
      <c r="E9838" s="21" t="s">
        <v>16</v>
      </c>
      <c r="F9838" s="21">
        <v>20210105</v>
      </c>
      <c r="G9838" s="21" t="s">
        <v>17</v>
      </c>
      <c r="H9838" s="21" t="s">
        <v>21</v>
      </c>
      <c r="I9838" s="21" t="s">
        <v>201</v>
      </c>
      <c r="J9838" s="21">
        <v>1.5</v>
      </c>
      <c r="K9838" s="21" t="s">
        <v>20</v>
      </c>
      <c r="L9838">
        <f t="shared" si="178"/>
        <v>2</v>
      </c>
      <c r="M9838">
        <f>MATCH(H:H,价格表!$B$4:$B$35,0)</f>
        <v>20</v>
      </c>
      <c r="N9838" s="27">
        <f>IF(J9838&lt;=0.3,INDEX(价格表!$B$4:$I$31,M9838,2),IF(AND(J9838&gt;0.3,J9838&lt;=1),INDEX(价格表!$B$4:$I$31,M9838,3),IF(AND(J9838&gt;1,J9838&lt;=2.2),INDEX(价格表!$B$4:$I$31,M9838,4),IF(AND(J9838&gt;2.2,J9838&lt;=3.3),INDEX(价格表!$B$4:$I$31,M9838,5),IF(AND(J9838&gt;3.3,J9838&lt;=4),INDEX(价格表!$B$4:$I$31,M9838,6),IF(AND(J9838&gt;4,J9838&lt;=5.5),INDEX(价格表!$B$4:$I$31,M9838,7),IF(J9838&gt;5.5,2.6+INDEX(价格表!$B$4:$I$31,M9838,8)*L9838)))))))</f>
        <v>2.15</v>
      </c>
    </row>
    <row r="9839" spans="1:14">
      <c r="A9839" s="20">
        <v>4311312337206</v>
      </c>
      <c r="B9839" s="18" t="s">
        <v>16</v>
      </c>
      <c r="C9839" s="21">
        <v>20201226</v>
      </c>
      <c r="D9839" s="21">
        <v>610538201209</v>
      </c>
      <c r="E9839" s="21" t="s">
        <v>16</v>
      </c>
      <c r="F9839" s="21">
        <v>20210105</v>
      </c>
      <c r="G9839" s="21" t="s">
        <v>17</v>
      </c>
      <c r="H9839" s="21" t="s">
        <v>45</v>
      </c>
      <c r="I9839" s="21" t="s">
        <v>48</v>
      </c>
      <c r="J9839" s="21">
        <v>1.49</v>
      </c>
      <c r="K9839" s="21" t="s">
        <v>20</v>
      </c>
      <c r="L9839">
        <f t="shared" si="178"/>
        <v>2</v>
      </c>
      <c r="M9839">
        <f>MATCH(H:H,价格表!$B$4:$B$35,0)</f>
        <v>9</v>
      </c>
      <c r="N9839" s="27">
        <f>IF(J9839&lt;=0.3,INDEX(价格表!$B$4:$I$31,M9839,2),IF(AND(J9839&gt;0.3,J9839&lt;=1),INDEX(价格表!$B$4:$I$31,M9839,3),IF(AND(J9839&gt;1,J9839&lt;=2.2),INDEX(价格表!$B$4:$I$31,M9839,4),IF(AND(J9839&gt;2.2,J9839&lt;=3.3),INDEX(价格表!$B$4:$I$31,M9839,5),IF(AND(J9839&gt;3.3,J9839&lt;=4),INDEX(价格表!$B$4:$I$31,M9839,6),IF(AND(J9839&gt;4,J9839&lt;=5.5),INDEX(价格表!$B$4:$I$31,M9839,7),IF(J9839&gt;5.5,2.6+INDEX(价格表!$B$4:$I$31,M9839,8)*L9839)))))))</f>
        <v>2.15</v>
      </c>
    </row>
    <row r="9840" spans="1:14">
      <c r="A9840" s="20">
        <v>4311312342014</v>
      </c>
      <c r="B9840" s="18" t="s">
        <v>16</v>
      </c>
      <c r="C9840" s="21">
        <v>20201226</v>
      </c>
      <c r="D9840" s="21">
        <v>610538201209</v>
      </c>
      <c r="E9840" s="21" t="s">
        <v>16</v>
      </c>
      <c r="F9840" s="21">
        <v>20210105</v>
      </c>
      <c r="G9840" s="21" t="s">
        <v>17</v>
      </c>
      <c r="H9840" s="21" t="s">
        <v>21</v>
      </c>
      <c r="I9840" s="21" t="s">
        <v>204</v>
      </c>
      <c r="J9840" s="21">
        <v>1.51</v>
      </c>
      <c r="K9840" s="21" t="s">
        <v>20</v>
      </c>
      <c r="L9840">
        <f t="shared" si="178"/>
        <v>2</v>
      </c>
      <c r="M9840">
        <f>MATCH(H:H,价格表!$B$4:$B$35,0)</f>
        <v>20</v>
      </c>
      <c r="N9840" s="27">
        <f>IF(J9840&lt;=0.3,INDEX(价格表!$B$4:$I$31,M9840,2),IF(AND(J9840&gt;0.3,J9840&lt;=1),INDEX(价格表!$B$4:$I$31,M9840,3),IF(AND(J9840&gt;1,J9840&lt;=2.2),INDEX(价格表!$B$4:$I$31,M9840,4),IF(AND(J9840&gt;2.2,J9840&lt;=3.3),INDEX(价格表!$B$4:$I$31,M9840,5),IF(AND(J9840&gt;3.3,J9840&lt;=4),INDEX(价格表!$B$4:$I$31,M9840,6),IF(AND(J9840&gt;4,J9840&lt;=5.5),INDEX(价格表!$B$4:$I$31,M9840,7),IF(J9840&gt;5.5,2.6+INDEX(价格表!$B$4:$I$31,M9840,8)*L9840)))))))</f>
        <v>2.15</v>
      </c>
    </row>
    <row r="9841" spans="1:14">
      <c r="A9841" s="20">
        <v>4311312342065</v>
      </c>
      <c r="B9841" s="18" t="s">
        <v>16</v>
      </c>
      <c r="C9841" s="21">
        <v>20201226</v>
      </c>
      <c r="D9841" s="21">
        <v>610538201209</v>
      </c>
      <c r="E9841" s="21" t="s">
        <v>16</v>
      </c>
      <c r="F9841" s="21">
        <v>20210105</v>
      </c>
      <c r="G9841" s="21" t="s">
        <v>17</v>
      </c>
      <c r="H9841" s="21" t="s">
        <v>18</v>
      </c>
      <c r="I9841" s="21" t="s">
        <v>290</v>
      </c>
      <c r="J9841" s="21">
        <v>1.48</v>
      </c>
      <c r="K9841" s="21" t="s">
        <v>20</v>
      </c>
      <c r="L9841">
        <f t="shared" si="178"/>
        <v>2</v>
      </c>
      <c r="M9841">
        <f>MATCH(H:H,价格表!$B$4:$B$35,0)</f>
        <v>1</v>
      </c>
      <c r="N9841" s="27">
        <f>IF(J9841&lt;=0.3,INDEX(价格表!$B$4:$I$31,M9841,2),IF(AND(J9841&gt;0.3,J9841&lt;=1),INDEX(价格表!$B$4:$I$31,M9841,3),IF(AND(J9841&gt;1,J9841&lt;=2.2),INDEX(价格表!$B$4:$I$31,M9841,4),IF(AND(J9841&gt;2.2,J9841&lt;=3.3),INDEX(价格表!$B$4:$I$31,M9841,5),IF(AND(J9841&gt;3.3,J9841&lt;=4),INDEX(价格表!$B$4:$I$31,M9841,6),IF(AND(J9841&gt;4,J9841&lt;=5.5),INDEX(价格表!$B$4:$I$31,M9841,7),IF(J9841&gt;5.5,2.6+INDEX(价格表!$B$4:$I$31,M9841,8)*L9841)))))))</f>
        <v>2.15</v>
      </c>
    </row>
    <row r="9842" spans="1:14">
      <c r="A9842" s="20">
        <v>4311312342066</v>
      </c>
      <c r="B9842" s="18" t="s">
        <v>16</v>
      </c>
      <c r="C9842" s="21">
        <v>20201226</v>
      </c>
      <c r="D9842" s="21">
        <v>610538201209</v>
      </c>
      <c r="E9842" s="21" t="s">
        <v>16</v>
      </c>
      <c r="F9842" s="21">
        <v>20210105</v>
      </c>
      <c r="G9842" s="21" t="s">
        <v>17</v>
      </c>
      <c r="H9842" s="21" t="s">
        <v>27</v>
      </c>
      <c r="I9842" s="21" t="s">
        <v>210</v>
      </c>
      <c r="J9842" s="21">
        <v>1.5</v>
      </c>
      <c r="K9842" s="21" t="s">
        <v>20</v>
      </c>
      <c r="L9842">
        <f t="shared" si="178"/>
        <v>2</v>
      </c>
      <c r="M9842">
        <f>MATCH(H:H,价格表!$B$4:$B$35,0)</f>
        <v>3</v>
      </c>
      <c r="N9842" s="27">
        <f>IF(J9842&lt;=0.3,INDEX(价格表!$B$4:$I$31,M9842,2),IF(AND(J9842&gt;0.3,J9842&lt;=1),INDEX(价格表!$B$4:$I$31,M9842,3),IF(AND(J9842&gt;1,J9842&lt;=2.2),INDEX(价格表!$B$4:$I$31,M9842,4),IF(AND(J9842&gt;2.2,J9842&lt;=3.3),INDEX(价格表!$B$4:$I$31,M9842,5),IF(AND(J9842&gt;3.3,J9842&lt;=4),INDEX(价格表!$B$4:$I$31,M9842,6),IF(AND(J9842&gt;4,J9842&lt;=5.5),INDEX(价格表!$B$4:$I$31,M9842,7),IF(J9842&gt;5.5,2.6+INDEX(价格表!$B$4:$I$31,M9842,8)*L9842)))))))</f>
        <v>2.15</v>
      </c>
    </row>
    <row r="9843" spans="1:14">
      <c r="A9843" s="20">
        <v>4311312342067</v>
      </c>
      <c r="B9843" s="18" t="s">
        <v>16</v>
      </c>
      <c r="C9843" s="21">
        <v>20201226</v>
      </c>
      <c r="D9843" s="21">
        <v>610538201209</v>
      </c>
      <c r="E9843" s="21" t="s">
        <v>16</v>
      </c>
      <c r="F9843" s="21">
        <v>20210105</v>
      </c>
      <c r="G9843" s="21" t="s">
        <v>17</v>
      </c>
      <c r="H9843" s="21" t="s">
        <v>50</v>
      </c>
      <c r="I9843" s="21" t="s">
        <v>166</v>
      </c>
      <c r="J9843" s="21">
        <v>1.64</v>
      </c>
      <c r="K9843" s="21" t="s">
        <v>20</v>
      </c>
      <c r="L9843">
        <f t="shared" si="178"/>
        <v>2</v>
      </c>
      <c r="M9843">
        <f>MATCH(H:H,价格表!$B$4:$B$35,0)</f>
        <v>4</v>
      </c>
      <c r="N9843" s="27">
        <f>IF(J9843&lt;=0.3,INDEX(价格表!$B$4:$I$31,M9843,2),IF(AND(J9843&gt;0.3,J9843&lt;=1),INDEX(价格表!$B$4:$I$31,M9843,3),IF(AND(J9843&gt;1,J9843&lt;=2.2),INDEX(价格表!$B$4:$I$31,M9843,4),IF(AND(J9843&gt;2.2,J9843&lt;=3.3),INDEX(价格表!$B$4:$I$31,M9843,5),IF(AND(J9843&gt;3.3,J9843&lt;=4),INDEX(价格表!$B$4:$I$31,M9843,6),IF(AND(J9843&gt;4,J9843&lt;=5.5),INDEX(价格表!$B$4:$I$31,M9843,7),IF(J9843&gt;5.5,2.6+INDEX(价格表!$B$4:$I$31,M9843,8)*L9843)))))))</f>
        <v>2.15</v>
      </c>
    </row>
    <row r="9844" spans="1:14">
      <c r="A9844" s="20">
        <v>4311312342068</v>
      </c>
      <c r="B9844" s="18" t="s">
        <v>16</v>
      </c>
      <c r="C9844" s="21">
        <v>20201226</v>
      </c>
      <c r="D9844" s="21">
        <v>610538201209</v>
      </c>
      <c r="E9844" s="21" t="s">
        <v>16</v>
      </c>
      <c r="F9844" s="21">
        <v>20210105</v>
      </c>
      <c r="G9844" s="21" t="s">
        <v>17</v>
      </c>
      <c r="H9844" s="21" t="s">
        <v>50</v>
      </c>
      <c r="I9844" s="21" t="s">
        <v>177</v>
      </c>
      <c r="J9844" s="21">
        <v>1.48</v>
      </c>
      <c r="K9844" s="21" t="s">
        <v>20</v>
      </c>
      <c r="L9844">
        <f t="shared" si="178"/>
        <v>2</v>
      </c>
      <c r="M9844">
        <f>MATCH(H:H,价格表!$B$4:$B$35,0)</f>
        <v>4</v>
      </c>
      <c r="N9844" s="27">
        <f>IF(J9844&lt;=0.3,INDEX(价格表!$B$4:$I$31,M9844,2),IF(AND(J9844&gt;0.3,J9844&lt;=1),INDEX(价格表!$B$4:$I$31,M9844,3),IF(AND(J9844&gt;1,J9844&lt;=2.2),INDEX(价格表!$B$4:$I$31,M9844,4),IF(AND(J9844&gt;2.2,J9844&lt;=3.3),INDEX(价格表!$B$4:$I$31,M9844,5),IF(AND(J9844&gt;3.3,J9844&lt;=4),INDEX(价格表!$B$4:$I$31,M9844,6),IF(AND(J9844&gt;4,J9844&lt;=5.5),INDEX(价格表!$B$4:$I$31,M9844,7),IF(J9844&gt;5.5,2.6+INDEX(价格表!$B$4:$I$31,M9844,8)*L9844)))))))</f>
        <v>2.15</v>
      </c>
    </row>
    <row r="9845" spans="1:14">
      <c r="A9845" s="20">
        <v>4311312342069</v>
      </c>
      <c r="B9845" s="18" t="s">
        <v>16</v>
      </c>
      <c r="C9845" s="21">
        <v>20201226</v>
      </c>
      <c r="D9845" s="21">
        <v>610538201209</v>
      </c>
      <c r="E9845" s="21" t="s">
        <v>16</v>
      </c>
      <c r="F9845" s="21">
        <v>20210105</v>
      </c>
      <c r="G9845" s="21" t="s">
        <v>17</v>
      </c>
      <c r="H9845" s="21" t="s">
        <v>18</v>
      </c>
      <c r="I9845" s="21" t="s">
        <v>153</v>
      </c>
      <c r="J9845" s="21">
        <v>1.5</v>
      </c>
      <c r="K9845" s="21" t="s">
        <v>20</v>
      </c>
      <c r="L9845">
        <f t="shared" si="178"/>
        <v>2</v>
      </c>
      <c r="M9845">
        <f>MATCH(H:H,价格表!$B$4:$B$35,0)</f>
        <v>1</v>
      </c>
      <c r="N9845" s="27">
        <f>IF(J9845&lt;=0.3,INDEX(价格表!$B$4:$I$31,M9845,2),IF(AND(J9845&gt;0.3,J9845&lt;=1),INDEX(价格表!$B$4:$I$31,M9845,3),IF(AND(J9845&gt;1,J9845&lt;=2.2),INDEX(价格表!$B$4:$I$31,M9845,4),IF(AND(J9845&gt;2.2,J9845&lt;=3.3),INDEX(价格表!$B$4:$I$31,M9845,5),IF(AND(J9845&gt;3.3,J9845&lt;=4),INDEX(价格表!$B$4:$I$31,M9845,6),IF(AND(J9845&gt;4,J9845&lt;=5.5),INDEX(价格表!$B$4:$I$31,M9845,7),IF(J9845&gt;5.5,2.6+INDEX(价格表!$B$4:$I$31,M9845,8)*L9845)))))))</f>
        <v>2.15</v>
      </c>
    </row>
    <row r="9846" spans="1:14">
      <c r="A9846" s="20">
        <v>4311312342071</v>
      </c>
      <c r="B9846" s="18" t="s">
        <v>16</v>
      </c>
      <c r="C9846" s="21">
        <v>20201226</v>
      </c>
      <c r="D9846" s="21">
        <v>610538201209</v>
      </c>
      <c r="E9846" s="21" t="s">
        <v>16</v>
      </c>
      <c r="F9846" s="21">
        <v>20210105</v>
      </c>
      <c r="G9846" s="21" t="s">
        <v>17</v>
      </c>
      <c r="H9846" s="21" t="s">
        <v>45</v>
      </c>
      <c r="I9846" s="21" t="s">
        <v>143</v>
      </c>
      <c r="J9846" s="21">
        <v>1.48</v>
      </c>
      <c r="K9846" s="21" t="s">
        <v>20</v>
      </c>
      <c r="L9846">
        <f t="shared" si="178"/>
        <v>2</v>
      </c>
      <c r="M9846">
        <f>MATCH(H:H,价格表!$B$4:$B$35,0)</f>
        <v>9</v>
      </c>
      <c r="N9846" s="27">
        <f>IF(J9846&lt;=0.3,INDEX(价格表!$B$4:$I$31,M9846,2),IF(AND(J9846&gt;0.3,J9846&lt;=1),INDEX(价格表!$B$4:$I$31,M9846,3),IF(AND(J9846&gt;1,J9846&lt;=2.2),INDEX(价格表!$B$4:$I$31,M9846,4),IF(AND(J9846&gt;2.2,J9846&lt;=3.3),INDEX(价格表!$B$4:$I$31,M9846,5),IF(AND(J9846&gt;3.3,J9846&lt;=4),INDEX(价格表!$B$4:$I$31,M9846,6),IF(AND(J9846&gt;4,J9846&lt;=5.5),INDEX(价格表!$B$4:$I$31,M9846,7),IF(J9846&gt;5.5,2.6+INDEX(价格表!$B$4:$I$31,M9846,8)*L9846)))))))</f>
        <v>2.15</v>
      </c>
    </row>
    <row r="9847" spans="1:14">
      <c r="A9847" s="20">
        <v>4311312342072</v>
      </c>
      <c r="B9847" s="18" t="s">
        <v>16</v>
      </c>
      <c r="C9847" s="21">
        <v>20201226</v>
      </c>
      <c r="D9847" s="21">
        <v>610538201209</v>
      </c>
      <c r="E9847" s="21" t="s">
        <v>16</v>
      </c>
      <c r="F9847" s="21">
        <v>20210105</v>
      </c>
      <c r="G9847" s="21" t="s">
        <v>17</v>
      </c>
      <c r="H9847" s="21" t="s">
        <v>54</v>
      </c>
      <c r="I9847" s="21" t="s">
        <v>55</v>
      </c>
      <c r="J9847" s="21">
        <v>1.96</v>
      </c>
      <c r="K9847" s="21" t="s">
        <v>20</v>
      </c>
      <c r="L9847">
        <f t="shared" si="178"/>
        <v>2</v>
      </c>
      <c r="M9847">
        <f>MATCH(H:H,价格表!$B$4:$B$35,0)</f>
        <v>14</v>
      </c>
      <c r="N9847" s="27">
        <f>IF(J9847&lt;=0.3,INDEX(价格表!$B$4:$I$31,M9847,2),IF(AND(J9847&gt;0.3,J9847&lt;=1),INDEX(价格表!$B$4:$I$31,M9847,3),IF(AND(J9847&gt;1,J9847&lt;=2.2),INDEX(价格表!$B$4:$I$31,M9847,4),IF(AND(J9847&gt;2.2,J9847&lt;=3.3),INDEX(价格表!$B$4:$I$31,M9847,5),IF(AND(J9847&gt;3.3,J9847&lt;=4),INDEX(价格表!$B$4:$I$31,M9847,6),IF(AND(J9847&gt;4,J9847&lt;=5.5),INDEX(价格表!$B$4:$I$31,M9847,7),IF(J9847&gt;5.5,2.6+INDEX(价格表!$B$4:$I$31,M9847,8)*L9847)))))))</f>
        <v>2.15</v>
      </c>
    </row>
    <row r="9848" spans="1:14">
      <c r="A9848" s="20">
        <v>4311312342073</v>
      </c>
      <c r="B9848" s="18" t="s">
        <v>16</v>
      </c>
      <c r="C9848" s="21">
        <v>20201226</v>
      </c>
      <c r="D9848" s="21">
        <v>610538201209</v>
      </c>
      <c r="E9848" s="21" t="s">
        <v>16</v>
      </c>
      <c r="F9848" s="21">
        <v>20210105</v>
      </c>
      <c r="G9848" s="21" t="s">
        <v>17</v>
      </c>
      <c r="H9848" s="21" t="s">
        <v>88</v>
      </c>
      <c r="I9848" s="21" t="s">
        <v>260</v>
      </c>
      <c r="J9848" s="21">
        <v>2.81</v>
      </c>
      <c r="K9848" s="21" t="s">
        <v>20</v>
      </c>
      <c r="L9848">
        <f t="shared" si="178"/>
        <v>3</v>
      </c>
      <c r="M9848">
        <f>MATCH(H:H,价格表!$B$4:$B$35,0)</f>
        <v>19</v>
      </c>
      <c r="N9848" s="27">
        <f>IF(J9848&lt;=0.3,INDEX(价格表!$B$4:$I$31,M9848,2),IF(AND(J9848&gt;0.3,J9848&lt;=1),INDEX(价格表!$B$4:$I$31,M9848,3),IF(AND(J9848&gt;1,J9848&lt;=2.2),INDEX(价格表!$B$4:$I$31,M9848,4),IF(AND(J9848&gt;2.2,J9848&lt;=3.3),INDEX(价格表!$B$4:$I$31,M9848,5),IF(AND(J9848&gt;3.3,J9848&lt;=4),INDEX(价格表!$B$4:$I$31,M9848,6),IF(AND(J9848&gt;4,J9848&lt;=5.5),INDEX(价格表!$B$4:$I$31,M9848,7),IF(J9848&gt;5.5,2.6+INDEX(价格表!$B$4:$I$31,M9848,8)*L9848)))))))</f>
        <v>2.5</v>
      </c>
    </row>
    <row r="9849" spans="1:14">
      <c r="A9849" s="20">
        <v>4311312342074</v>
      </c>
      <c r="B9849" s="18" t="s">
        <v>16</v>
      </c>
      <c r="C9849" s="21">
        <v>20201226</v>
      </c>
      <c r="D9849" s="21">
        <v>610538201209</v>
      </c>
      <c r="E9849" s="21" t="s">
        <v>16</v>
      </c>
      <c r="F9849" s="21">
        <v>20210105</v>
      </c>
      <c r="G9849" s="21" t="s">
        <v>17</v>
      </c>
      <c r="H9849" s="21" t="s">
        <v>73</v>
      </c>
      <c r="I9849" s="21" t="s">
        <v>74</v>
      </c>
      <c r="J9849" s="21">
        <v>1.51</v>
      </c>
      <c r="K9849" s="21" t="s">
        <v>20</v>
      </c>
      <c r="L9849">
        <f t="shared" si="178"/>
        <v>2</v>
      </c>
      <c r="M9849">
        <f>MATCH(H:H,价格表!$B$4:$B$35,0)</f>
        <v>7</v>
      </c>
      <c r="N9849" s="27">
        <f>IF(J9849&lt;=0.3,INDEX(价格表!$B$4:$I$31,M9849,2),IF(AND(J9849&gt;0.3,J9849&lt;=1),INDEX(价格表!$B$4:$I$31,M9849,3),IF(AND(J9849&gt;1,J9849&lt;=2.2),INDEX(价格表!$B$4:$I$31,M9849,4),IF(AND(J9849&gt;2.2,J9849&lt;=3.3),INDEX(价格表!$B$4:$I$31,M9849,5),IF(AND(J9849&gt;3.3,J9849&lt;=4),INDEX(价格表!$B$4:$I$31,M9849,6),IF(AND(J9849&gt;4,J9849&lt;=5.5),INDEX(价格表!$B$4:$I$31,M9849,7),IF(J9849&gt;5.5,2.6+INDEX(价格表!$B$4:$I$31,M9849,8)*L9849)))))))</f>
        <v>2.15</v>
      </c>
    </row>
    <row r="9850" spans="1:14">
      <c r="A9850" s="20">
        <v>4311312352303</v>
      </c>
      <c r="B9850" s="18" t="s">
        <v>16</v>
      </c>
      <c r="C9850" s="21">
        <v>20201226</v>
      </c>
      <c r="D9850" s="21">
        <v>610538201209</v>
      </c>
      <c r="E9850" s="21" t="s">
        <v>16</v>
      </c>
      <c r="F9850" s="21">
        <v>20210105</v>
      </c>
      <c r="G9850" s="21" t="s">
        <v>17</v>
      </c>
      <c r="H9850" s="21" t="s">
        <v>73</v>
      </c>
      <c r="I9850" s="21" t="s">
        <v>80</v>
      </c>
      <c r="J9850" s="21">
        <v>1.5</v>
      </c>
      <c r="K9850" s="21" t="s">
        <v>20</v>
      </c>
      <c r="L9850">
        <f t="shared" si="178"/>
        <v>2</v>
      </c>
      <c r="M9850">
        <f>MATCH(H:H,价格表!$B$4:$B$35,0)</f>
        <v>7</v>
      </c>
      <c r="N9850" s="27">
        <f>IF(J9850&lt;=0.3,INDEX(价格表!$B$4:$I$31,M9850,2),IF(AND(J9850&gt;0.3,J9850&lt;=1),INDEX(价格表!$B$4:$I$31,M9850,3),IF(AND(J9850&gt;1,J9850&lt;=2.2),INDEX(价格表!$B$4:$I$31,M9850,4),IF(AND(J9850&gt;2.2,J9850&lt;=3.3),INDEX(价格表!$B$4:$I$31,M9850,5),IF(AND(J9850&gt;3.3,J9850&lt;=4),INDEX(价格表!$B$4:$I$31,M9850,6),IF(AND(J9850&gt;4,J9850&lt;=5.5),INDEX(价格表!$B$4:$I$31,M9850,7),IF(J9850&gt;5.5,2.6+INDEX(价格表!$B$4:$I$31,M9850,8)*L9850)))))))</f>
        <v>2.15</v>
      </c>
    </row>
    <row r="9851" spans="1:14">
      <c r="A9851" s="20">
        <v>4311312352321</v>
      </c>
      <c r="B9851" s="18" t="s">
        <v>16</v>
      </c>
      <c r="C9851" s="21">
        <v>20201226</v>
      </c>
      <c r="D9851" s="21">
        <v>610538201209</v>
      </c>
      <c r="E9851" s="21" t="s">
        <v>16</v>
      </c>
      <c r="F9851" s="21">
        <v>20210105</v>
      </c>
      <c r="G9851" s="21" t="s">
        <v>17</v>
      </c>
      <c r="H9851" s="21" t="s">
        <v>27</v>
      </c>
      <c r="I9851" s="21" t="s">
        <v>85</v>
      </c>
      <c r="J9851" s="21">
        <v>1.48</v>
      </c>
      <c r="K9851" s="21" t="s">
        <v>20</v>
      </c>
      <c r="L9851">
        <f t="shared" si="178"/>
        <v>2</v>
      </c>
      <c r="M9851">
        <f>MATCH(H:H,价格表!$B$4:$B$35,0)</f>
        <v>3</v>
      </c>
      <c r="N9851" s="27">
        <f>IF(J9851&lt;=0.3,INDEX(价格表!$B$4:$I$31,M9851,2),IF(AND(J9851&gt;0.3,J9851&lt;=1),INDEX(价格表!$B$4:$I$31,M9851,3),IF(AND(J9851&gt;1,J9851&lt;=2.2),INDEX(价格表!$B$4:$I$31,M9851,4),IF(AND(J9851&gt;2.2,J9851&lt;=3.3),INDEX(价格表!$B$4:$I$31,M9851,5),IF(AND(J9851&gt;3.3,J9851&lt;=4),INDEX(价格表!$B$4:$I$31,M9851,6),IF(AND(J9851&gt;4,J9851&lt;=5.5),INDEX(价格表!$B$4:$I$31,M9851,7),IF(J9851&gt;5.5,2.6+INDEX(价格表!$B$4:$I$31,M9851,8)*L9851)))))))</f>
        <v>2.15</v>
      </c>
    </row>
    <row r="9852" spans="1:14">
      <c r="A9852" s="20">
        <v>4311312352336</v>
      </c>
      <c r="B9852" s="18" t="s">
        <v>16</v>
      </c>
      <c r="C9852" s="21">
        <v>20201226</v>
      </c>
      <c r="D9852" s="21">
        <v>610538201209</v>
      </c>
      <c r="E9852" s="21" t="s">
        <v>16</v>
      </c>
      <c r="F9852" s="21">
        <v>20210105</v>
      </c>
      <c r="G9852" s="21" t="s">
        <v>17</v>
      </c>
      <c r="H9852" s="21" t="s">
        <v>23</v>
      </c>
      <c r="I9852" s="21" t="s">
        <v>98</v>
      </c>
      <c r="J9852" s="21">
        <v>1.56</v>
      </c>
      <c r="K9852" s="21" t="s">
        <v>20</v>
      </c>
      <c r="L9852">
        <f t="shared" si="178"/>
        <v>2</v>
      </c>
      <c r="M9852">
        <f>MATCH(H:H,价格表!$B$4:$B$35,0)</f>
        <v>15</v>
      </c>
      <c r="N9852" s="27">
        <f>IF(J9852&lt;=0.3,INDEX(价格表!$B$4:$I$31,M9852,2),IF(AND(J9852&gt;0.3,J9852&lt;=1),INDEX(价格表!$B$4:$I$31,M9852,3),IF(AND(J9852&gt;1,J9852&lt;=2.2),INDEX(价格表!$B$4:$I$31,M9852,4),IF(AND(J9852&gt;2.2,J9852&lt;=3.3),INDEX(价格表!$B$4:$I$31,M9852,5),IF(AND(J9852&gt;3.3,J9852&lt;=4),INDEX(价格表!$B$4:$I$31,M9852,6),IF(AND(J9852&gt;4,J9852&lt;=5.5),INDEX(价格表!$B$4:$I$31,M9852,7),IF(J9852&gt;5.5,2.6+INDEX(价格表!$B$4:$I$31,M9852,8)*L9852)))))))</f>
        <v>2.15</v>
      </c>
    </row>
    <row r="9853" spans="1:14">
      <c r="A9853" s="20">
        <v>4311312352338</v>
      </c>
      <c r="B9853" s="18" t="s">
        <v>16</v>
      </c>
      <c r="C9853" s="21">
        <v>20201226</v>
      </c>
      <c r="D9853" s="21">
        <v>610538201209</v>
      </c>
      <c r="E9853" s="21" t="s">
        <v>16</v>
      </c>
      <c r="F9853" s="21">
        <v>20210105</v>
      </c>
      <c r="G9853" s="21" t="s">
        <v>17</v>
      </c>
      <c r="H9853" s="21" t="s">
        <v>82</v>
      </c>
      <c r="I9853" s="21" t="s">
        <v>83</v>
      </c>
      <c r="J9853" s="21">
        <v>1.5</v>
      </c>
      <c r="K9853" s="21" t="s">
        <v>20</v>
      </c>
      <c r="L9853">
        <f t="shared" si="178"/>
        <v>2</v>
      </c>
      <c r="M9853">
        <f>MATCH(H:H,价格表!$B$4:$B$35,0)</f>
        <v>2</v>
      </c>
      <c r="N9853" s="27">
        <f>IF(J9853&lt;=0.3,INDEX(价格表!$B$4:$I$31,M9853,2),IF(AND(J9853&gt;0.3,J9853&lt;=1),INDEX(价格表!$B$4:$I$31,M9853,3),IF(AND(J9853&gt;1,J9853&lt;=2.2),INDEX(价格表!$B$4:$I$31,M9853,4),IF(AND(J9853&gt;2.2,J9853&lt;=3.3),INDEX(价格表!$B$4:$I$31,M9853,5),IF(AND(J9853&gt;3.3,J9853&lt;=4),INDEX(价格表!$B$4:$I$31,M9853,6),IF(AND(J9853&gt;4,J9853&lt;=5.5),INDEX(价格表!$B$4:$I$31,M9853,7),IF(J9853&gt;5.5,2.6+INDEX(价格表!$B$4:$I$31,M9853,8)*L9853)))))))</f>
        <v>2.15</v>
      </c>
    </row>
    <row r="9854" spans="1:14">
      <c r="A9854" s="20">
        <v>4311312352339</v>
      </c>
      <c r="B9854" s="18" t="s">
        <v>16</v>
      </c>
      <c r="C9854" s="21">
        <v>20201226</v>
      </c>
      <c r="D9854" s="21">
        <v>610538201209</v>
      </c>
      <c r="E9854" s="21" t="s">
        <v>16</v>
      </c>
      <c r="F9854" s="21">
        <v>20210105</v>
      </c>
      <c r="G9854" s="21" t="s">
        <v>17</v>
      </c>
      <c r="H9854" s="21" t="s">
        <v>68</v>
      </c>
      <c r="I9854" s="21" t="s">
        <v>249</v>
      </c>
      <c r="J9854" s="21">
        <v>1.78</v>
      </c>
      <c r="K9854" s="21" t="s">
        <v>20</v>
      </c>
      <c r="L9854">
        <f t="shared" si="178"/>
        <v>2</v>
      </c>
      <c r="M9854">
        <f>MATCH(H:H,价格表!$B$4:$B$35,0)</f>
        <v>5</v>
      </c>
      <c r="N9854" s="27">
        <f>IF(J9854&lt;=0.3,INDEX(价格表!$B$4:$I$31,M9854,2),IF(AND(J9854&gt;0.3,J9854&lt;=1),INDEX(价格表!$B$4:$I$31,M9854,3),IF(AND(J9854&gt;1,J9854&lt;=2.2),INDEX(价格表!$B$4:$I$31,M9854,4),IF(AND(J9854&gt;2.2,J9854&lt;=3.3),INDEX(价格表!$B$4:$I$31,M9854,5),IF(AND(J9854&gt;3.3,J9854&lt;=4),INDEX(价格表!$B$4:$I$31,M9854,6),IF(AND(J9854&gt;4,J9854&lt;=5.5),INDEX(价格表!$B$4:$I$31,M9854,7),IF(J9854&gt;5.5,2.6+INDEX(价格表!$B$4:$I$31,M9854,8)*L9854)))))))</f>
        <v>2.15</v>
      </c>
    </row>
    <row r="9855" spans="1:14">
      <c r="A9855" s="20">
        <v>4311312352340</v>
      </c>
      <c r="B9855" s="18" t="s">
        <v>16</v>
      </c>
      <c r="C9855" s="21">
        <v>20201226</v>
      </c>
      <c r="D9855" s="21">
        <v>610538201209</v>
      </c>
      <c r="E9855" s="21" t="s">
        <v>16</v>
      </c>
      <c r="F9855" s="21">
        <v>20210105</v>
      </c>
      <c r="G9855" s="21" t="s">
        <v>17</v>
      </c>
      <c r="H9855" s="21" t="s">
        <v>302</v>
      </c>
      <c r="I9855" s="21" t="s">
        <v>303</v>
      </c>
      <c r="J9855" s="21">
        <v>3.24</v>
      </c>
      <c r="K9855" s="21" t="s">
        <v>20</v>
      </c>
      <c r="L9855">
        <f t="shared" si="178"/>
        <v>4</v>
      </c>
      <c r="M9855">
        <f>MATCH(H:H,价格表!$B$4:$B$35,0)</f>
        <v>6</v>
      </c>
      <c r="N9855" s="27">
        <f>IF(J9855&lt;=0.3,INDEX(价格表!$B$4:$I$31,M9855,2),IF(AND(J9855&gt;0.3,J9855&lt;=1),INDEX(价格表!$B$4:$I$31,M9855,3),IF(AND(J9855&gt;1,J9855&lt;=2.2),INDEX(价格表!$B$4:$I$31,M9855,4),IF(AND(J9855&gt;2.2,J9855&lt;=3.3),INDEX(价格表!$B$4:$I$31,M9855,5),IF(AND(J9855&gt;3.3,J9855&lt;=4),INDEX(价格表!$B$4:$I$31,M9855,6),IF(AND(J9855&gt;4,J9855&lt;=5.5),INDEX(价格表!$B$4:$I$31,M9855,7),IF(J9855&gt;5.5,2.6+INDEX(价格表!$B$4:$I$31,M9855,8)*L9855)))))))</f>
        <v>3.3</v>
      </c>
    </row>
    <row r="9856" spans="1:14">
      <c r="A9856" s="20">
        <v>4311312356047</v>
      </c>
      <c r="B9856" s="18" t="s">
        <v>16</v>
      </c>
      <c r="C9856" s="21">
        <v>20201226</v>
      </c>
      <c r="D9856" s="21">
        <v>610538201209</v>
      </c>
      <c r="E9856" s="21" t="s">
        <v>16</v>
      </c>
      <c r="F9856" s="21">
        <v>20210105</v>
      </c>
      <c r="G9856" s="21" t="s">
        <v>17</v>
      </c>
      <c r="H9856" s="21" t="s">
        <v>45</v>
      </c>
      <c r="I9856" s="21" t="s">
        <v>87</v>
      </c>
      <c r="J9856" s="21">
        <v>0.58</v>
      </c>
      <c r="K9856" s="21" t="s">
        <v>20</v>
      </c>
      <c r="L9856">
        <f t="shared" si="178"/>
        <v>1</v>
      </c>
      <c r="M9856">
        <f>MATCH(H:H,价格表!$B$4:$B$35,0)</f>
        <v>9</v>
      </c>
      <c r="N9856" s="27">
        <f>IF(J9856&lt;=0.3,INDEX(价格表!$B$4:$I$31,M9856,2),IF(AND(J9856&gt;0.3,J9856&lt;=1),INDEX(价格表!$B$4:$I$31,M9856,3),IF(AND(J9856&gt;1,J9856&lt;=2.2),INDEX(价格表!$B$4:$I$31,M9856,4),IF(AND(J9856&gt;2.2,J9856&lt;=3.3),INDEX(价格表!$B$4:$I$31,M9856,5),IF(AND(J9856&gt;3.3,J9856&lt;=4),INDEX(价格表!$B$4:$I$31,M9856,6),IF(AND(J9856&gt;4,J9856&lt;=5.5),INDEX(价格表!$B$4:$I$31,M9856,7),IF(J9856&gt;5.5,2.6+INDEX(价格表!$B$4:$I$31,M9856,8)*L9856)))))))</f>
        <v>1.8</v>
      </c>
    </row>
    <row r="9857" spans="1:14">
      <c r="A9857" s="20">
        <v>4311312356048</v>
      </c>
      <c r="B9857" s="18" t="s">
        <v>16</v>
      </c>
      <c r="C9857" s="21">
        <v>20201226</v>
      </c>
      <c r="D9857" s="21">
        <v>610538201209</v>
      </c>
      <c r="E9857" s="21" t="s">
        <v>16</v>
      </c>
      <c r="F9857" s="21">
        <v>20210105</v>
      </c>
      <c r="G9857" s="21" t="s">
        <v>17</v>
      </c>
      <c r="H9857" s="21" t="s">
        <v>45</v>
      </c>
      <c r="I9857" s="21" t="s">
        <v>60</v>
      </c>
      <c r="J9857" s="21">
        <v>0.2</v>
      </c>
      <c r="K9857" s="21" t="s">
        <v>20</v>
      </c>
      <c r="L9857">
        <f t="shared" si="178"/>
        <v>1</v>
      </c>
      <c r="M9857">
        <f>MATCH(H:H,价格表!$B$4:$B$35,0)</f>
        <v>9</v>
      </c>
      <c r="N9857" s="27">
        <f>IF(J9857&lt;=0.3,INDEX(价格表!$B$4:$I$31,M9857,2),IF(AND(J9857&gt;0.3,J9857&lt;=1),INDEX(价格表!$B$4:$I$31,M9857,3),IF(AND(J9857&gt;1,J9857&lt;=2.2),INDEX(价格表!$B$4:$I$31,M9857,4),IF(AND(J9857&gt;2.2,J9857&lt;=3.3),INDEX(价格表!$B$4:$I$31,M9857,5),IF(AND(J9857&gt;3.3,J9857&lt;=4),INDEX(价格表!$B$4:$I$31,M9857,6),IF(AND(J9857&gt;4,J9857&lt;=5.5),INDEX(价格表!$B$4:$I$31,M9857,7),IF(J9857&gt;5.5,2.6+INDEX(价格表!$B$4:$I$31,M9857,8)*L9857)))))))</f>
        <v>1.65</v>
      </c>
    </row>
    <row r="9858" spans="1:14">
      <c r="A9858" s="20">
        <v>4311312356049</v>
      </c>
      <c r="B9858" s="18" t="s">
        <v>16</v>
      </c>
      <c r="C9858" s="21">
        <v>20201226</v>
      </c>
      <c r="D9858" s="21">
        <v>610538201209</v>
      </c>
      <c r="E9858" s="21" t="s">
        <v>16</v>
      </c>
      <c r="F9858" s="21">
        <v>20210105</v>
      </c>
      <c r="G9858" s="21" t="s">
        <v>17</v>
      </c>
      <c r="H9858" s="21" t="s">
        <v>21</v>
      </c>
      <c r="I9858" s="21" t="s">
        <v>179</v>
      </c>
      <c r="J9858" s="21">
        <v>0.36</v>
      </c>
      <c r="K9858" s="21" t="s">
        <v>20</v>
      </c>
      <c r="L9858">
        <f t="shared" si="178"/>
        <v>1</v>
      </c>
      <c r="M9858">
        <f>MATCH(H:H,价格表!$B$4:$B$35,0)</f>
        <v>20</v>
      </c>
      <c r="N9858" s="27">
        <f>IF(J9858&lt;=0.3,INDEX(价格表!$B$4:$I$31,M9858,2),IF(AND(J9858&gt;0.3,J9858&lt;=1),INDEX(价格表!$B$4:$I$31,M9858,3),IF(AND(J9858&gt;1,J9858&lt;=2.2),INDEX(价格表!$B$4:$I$31,M9858,4),IF(AND(J9858&gt;2.2,J9858&lt;=3.3),INDEX(价格表!$B$4:$I$31,M9858,5),IF(AND(J9858&gt;3.3,J9858&lt;=4),INDEX(价格表!$B$4:$I$31,M9858,6),IF(AND(J9858&gt;4,J9858&lt;=5.5),INDEX(价格表!$B$4:$I$31,M9858,7),IF(J9858&gt;5.5,2.6+INDEX(价格表!$B$4:$I$31,M9858,8)*L9858)))))))</f>
        <v>1.8</v>
      </c>
    </row>
    <row r="9859" spans="1:14">
      <c r="A9859" s="20">
        <v>4311312356050</v>
      </c>
      <c r="B9859" s="18" t="s">
        <v>16</v>
      </c>
      <c r="C9859" s="21">
        <v>20201226</v>
      </c>
      <c r="D9859" s="21">
        <v>610538201209</v>
      </c>
      <c r="E9859" s="21" t="s">
        <v>16</v>
      </c>
      <c r="F9859" s="21">
        <v>20210105</v>
      </c>
      <c r="G9859" s="21" t="s">
        <v>17</v>
      </c>
      <c r="H9859" s="21" t="s">
        <v>23</v>
      </c>
      <c r="I9859" s="21" t="s">
        <v>190</v>
      </c>
      <c r="J9859" s="21">
        <v>0.09</v>
      </c>
      <c r="K9859" s="21" t="s">
        <v>20</v>
      </c>
      <c r="L9859">
        <f t="shared" si="178"/>
        <v>1</v>
      </c>
      <c r="M9859">
        <f>MATCH(H:H,价格表!$B$4:$B$35,0)</f>
        <v>15</v>
      </c>
      <c r="N9859" s="27">
        <f>IF(J9859&lt;=0.3,INDEX(价格表!$B$4:$I$31,M9859,2),IF(AND(J9859&gt;0.3,J9859&lt;=1),INDEX(价格表!$B$4:$I$31,M9859,3),IF(AND(J9859&gt;1,J9859&lt;=2.2),INDEX(价格表!$B$4:$I$31,M9859,4),IF(AND(J9859&gt;2.2,J9859&lt;=3.3),INDEX(价格表!$B$4:$I$31,M9859,5),IF(AND(J9859&gt;3.3,J9859&lt;=4),INDEX(价格表!$B$4:$I$31,M9859,6),IF(AND(J9859&gt;4,J9859&lt;=5.5),INDEX(价格表!$B$4:$I$31,M9859,7),IF(J9859&gt;5.5,2.6+INDEX(价格表!$B$4:$I$31,M9859,8)*L9859)))))))</f>
        <v>1.65</v>
      </c>
    </row>
    <row r="9860" spans="1:14">
      <c r="A9860" s="20">
        <v>4311312356051</v>
      </c>
      <c r="B9860" s="18" t="s">
        <v>16</v>
      </c>
      <c r="C9860" s="21">
        <v>20201226</v>
      </c>
      <c r="D9860" s="21">
        <v>610538201209</v>
      </c>
      <c r="E9860" s="21" t="s">
        <v>16</v>
      </c>
      <c r="F9860" s="21">
        <v>20210105</v>
      </c>
      <c r="G9860" s="21" t="s">
        <v>17</v>
      </c>
      <c r="H9860" s="21" t="s">
        <v>68</v>
      </c>
      <c r="I9860" s="21" t="s">
        <v>249</v>
      </c>
      <c r="J9860" s="21">
        <v>0.08</v>
      </c>
      <c r="K9860" s="21" t="s">
        <v>20</v>
      </c>
      <c r="L9860">
        <f t="shared" ref="L9860:L9923" si="179">ROUNDUP(J9860,0)</f>
        <v>1</v>
      </c>
      <c r="M9860">
        <f>MATCH(H:H,价格表!$B$4:$B$35,0)</f>
        <v>5</v>
      </c>
      <c r="N9860" s="27">
        <f>IF(J9860&lt;=0.3,INDEX(价格表!$B$4:$I$31,M9860,2),IF(AND(J9860&gt;0.3,J9860&lt;=1),INDEX(价格表!$B$4:$I$31,M9860,3),IF(AND(J9860&gt;1,J9860&lt;=2.2),INDEX(价格表!$B$4:$I$31,M9860,4),IF(AND(J9860&gt;2.2,J9860&lt;=3.3),INDEX(价格表!$B$4:$I$31,M9860,5),IF(AND(J9860&gt;3.3,J9860&lt;=4),INDEX(价格表!$B$4:$I$31,M9860,6),IF(AND(J9860&gt;4,J9860&lt;=5.5),INDEX(价格表!$B$4:$I$31,M9860,7),IF(J9860&gt;5.5,2.6+INDEX(价格表!$B$4:$I$31,M9860,8)*L9860)))))))</f>
        <v>1.65</v>
      </c>
    </row>
    <row r="9861" spans="1:14">
      <c r="A9861" s="20">
        <v>4311312356052</v>
      </c>
      <c r="B9861" s="18" t="s">
        <v>16</v>
      </c>
      <c r="C9861" s="21">
        <v>20201226</v>
      </c>
      <c r="D9861" s="21">
        <v>610538201209</v>
      </c>
      <c r="E9861" s="21" t="s">
        <v>16</v>
      </c>
      <c r="F9861" s="21">
        <v>20210105</v>
      </c>
      <c r="G9861" s="21" t="s">
        <v>17</v>
      </c>
      <c r="H9861" s="21" t="s">
        <v>73</v>
      </c>
      <c r="I9861" s="21" t="s">
        <v>256</v>
      </c>
      <c r="J9861" s="21">
        <v>0.08</v>
      </c>
      <c r="K9861" s="21" t="s">
        <v>20</v>
      </c>
      <c r="L9861">
        <f t="shared" si="179"/>
        <v>1</v>
      </c>
      <c r="M9861">
        <f>MATCH(H:H,价格表!$B$4:$B$35,0)</f>
        <v>7</v>
      </c>
      <c r="N9861" s="27">
        <f>IF(J9861&lt;=0.3,INDEX(价格表!$B$4:$I$31,M9861,2),IF(AND(J9861&gt;0.3,J9861&lt;=1),INDEX(价格表!$B$4:$I$31,M9861,3),IF(AND(J9861&gt;1,J9861&lt;=2.2),INDEX(价格表!$B$4:$I$31,M9861,4),IF(AND(J9861&gt;2.2,J9861&lt;=3.3),INDEX(价格表!$B$4:$I$31,M9861,5),IF(AND(J9861&gt;3.3,J9861&lt;=4),INDEX(价格表!$B$4:$I$31,M9861,6),IF(AND(J9861&gt;4,J9861&lt;=5.5),INDEX(价格表!$B$4:$I$31,M9861,7),IF(J9861&gt;5.5,2.6+INDEX(价格表!$B$4:$I$31,M9861,8)*L9861)))))))</f>
        <v>1.65</v>
      </c>
    </row>
    <row r="9862" spans="1:14">
      <c r="A9862" s="20">
        <v>4311312356053</v>
      </c>
      <c r="B9862" s="18" t="s">
        <v>16</v>
      </c>
      <c r="C9862" s="21">
        <v>20201226</v>
      </c>
      <c r="D9862" s="21">
        <v>610538201209</v>
      </c>
      <c r="E9862" s="21" t="s">
        <v>16</v>
      </c>
      <c r="F9862" s="21">
        <v>20210105</v>
      </c>
      <c r="G9862" s="21" t="s">
        <v>17</v>
      </c>
      <c r="H9862" s="21" t="s">
        <v>35</v>
      </c>
      <c r="I9862" s="21" t="s">
        <v>239</v>
      </c>
      <c r="J9862" s="21">
        <v>0.08</v>
      </c>
      <c r="K9862" s="21" t="s">
        <v>20</v>
      </c>
      <c r="L9862">
        <f t="shared" si="179"/>
        <v>1</v>
      </c>
      <c r="M9862">
        <f>MATCH(H:H,价格表!$B$4:$B$35,0)</f>
        <v>22</v>
      </c>
      <c r="N9862" s="27">
        <f>IF(J9862&lt;=0.3,INDEX(价格表!$B$4:$I$31,M9862,2),IF(AND(J9862&gt;0.3,J9862&lt;=1),INDEX(价格表!$B$4:$I$31,M9862,3),IF(AND(J9862&gt;1,J9862&lt;=2.2),INDEX(价格表!$B$4:$I$31,M9862,4),IF(AND(J9862&gt;2.2,J9862&lt;=3.3),INDEX(价格表!$B$4:$I$31,M9862,5),IF(AND(J9862&gt;3.3,J9862&lt;=4),INDEX(价格表!$B$4:$I$31,M9862,6),IF(AND(J9862&gt;4,J9862&lt;=5.5),INDEX(价格表!$B$4:$I$31,M9862,7),IF(J9862&gt;5.5,2.6+INDEX(价格表!$B$4:$I$31,M9862,8)*L9862)))))))</f>
        <v>1.65</v>
      </c>
    </row>
    <row r="9863" spans="1:14">
      <c r="A9863" s="20">
        <v>4311312356054</v>
      </c>
      <c r="B9863" s="18" t="s">
        <v>16</v>
      </c>
      <c r="C9863" s="21">
        <v>20201226</v>
      </c>
      <c r="D9863" s="21">
        <v>610538201209</v>
      </c>
      <c r="E9863" s="21" t="s">
        <v>16</v>
      </c>
      <c r="F9863" s="21">
        <v>20210105</v>
      </c>
      <c r="G9863" s="21" t="s">
        <v>17</v>
      </c>
      <c r="H9863" s="21" t="s">
        <v>75</v>
      </c>
      <c r="I9863" s="21" t="s">
        <v>114</v>
      </c>
      <c r="J9863" s="21">
        <v>0.25</v>
      </c>
      <c r="K9863" s="21" t="s">
        <v>20</v>
      </c>
      <c r="L9863">
        <f t="shared" si="179"/>
        <v>1</v>
      </c>
      <c r="M9863">
        <f>MATCH(H:H,价格表!$B$4:$B$35,0)</f>
        <v>24</v>
      </c>
      <c r="N9863" s="27">
        <f>IF(J9863&lt;=0.3,INDEX(价格表!$B$4:$I$31,M9863,2),IF(AND(J9863&gt;0.3,J9863&lt;=1),INDEX(价格表!$B$4:$I$31,M9863,3),IF(AND(J9863&gt;1,J9863&lt;=2.2),INDEX(价格表!$B$4:$I$31,M9863,4),IF(AND(J9863&gt;2.2,J9863&lt;=3.3),INDEX(价格表!$B$4:$I$31,M9863,5),IF(AND(J9863&gt;3.3,J9863&lt;=4),INDEX(价格表!$B$4:$I$31,M9863,6),IF(AND(J9863&gt;4,J9863&lt;=5.5),INDEX(价格表!$B$4:$I$31,M9863,7),IF(J9863&gt;5.5,2.6+INDEX(价格表!$B$4:$I$31,M9863,8)*L9863)))))))</f>
        <v>1.65</v>
      </c>
    </row>
    <row r="9864" spans="1:14">
      <c r="A9864" s="20">
        <v>4311312356055</v>
      </c>
      <c r="B9864" s="18" t="s">
        <v>16</v>
      </c>
      <c r="C9864" s="21">
        <v>20201226</v>
      </c>
      <c r="D9864" s="21">
        <v>610538201209</v>
      </c>
      <c r="E9864" s="21" t="s">
        <v>16</v>
      </c>
      <c r="F9864" s="21">
        <v>20210105</v>
      </c>
      <c r="G9864" s="21" t="s">
        <v>17</v>
      </c>
      <c r="H9864" s="21" t="s">
        <v>21</v>
      </c>
      <c r="I9864" s="21" t="s">
        <v>22</v>
      </c>
      <c r="J9864" s="21">
        <v>0.08</v>
      </c>
      <c r="K9864" s="21" t="s">
        <v>20</v>
      </c>
      <c r="L9864">
        <f t="shared" si="179"/>
        <v>1</v>
      </c>
      <c r="M9864">
        <f>MATCH(H:H,价格表!$B$4:$B$35,0)</f>
        <v>20</v>
      </c>
      <c r="N9864" s="27">
        <f>IF(J9864&lt;=0.3,INDEX(价格表!$B$4:$I$31,M9864,2),IF(AND(J9864&gt;0.3,J9864&lt;=1),INDEX(价格表!$B$4:$I$31,M9864,3),IF(AND(J9864&gt;1,J9864&lt;=2.2),INDEX(价格表!$B$4:$I$31,M9864,4),IF(AND(J9864&gt;2.2,J9864&lt;=3.3),INDEX(价格表!$B$4:$I$31,M9864,5),IF(AND(J9864&gt;3.3,J9864&lt;=4),INDEX(价格表!$B$4:$I$31,M9864,6),IF(AND(J9864&gt;4,J9864&lt;=5.5),INDEX(价格表!$B$4:$I$31,M9864,7),IF(J9864&gt;5.5,2.6+INDEX(价格表!$B$4:$I$31,M9864,8)*L9864)))))))</f>
        <v>1.65</v>
      </c>
    </row>
    <row r="9865" spans="1:14">
      <c r="A9865" s="20">
        <v>4311312356056</v>
      </c>
      <c r="B9865" s="18" t="s">
        <v>16</v>
      </c>
      <c r="C9865" s="21">
        <v>20201226</v>
      </c>
      <c r="D9865" s="21">
        <v>610538201209</v>
      </c>
      <c r="E9865" s="21" t="s">
        <v>16</v>
      </c>
      <c r="F9865" s="21">
        <v>20210105</v>
      </c>
      <c r="G9865" s="21" t="s">
        <v>17</v>
      </c>
      <c r="H9865" s="21" t="s">
        <v>23</v>
      </c>
      <c r="I9865" s="21" t="s">
        <v>190</v>
      </c>
      <c r="J9865" s="21">
        <v>0.08</v>
      </c>
      <c r="K9865" s="21" t="s">
        <v>20</v>
      </c>
      <c r="L9865">
        <f t="shared" si="179"/>
        <v>1</v>
      </c>
      <c r="M9865">
        <f>MATCH(H:H,价格表!$B$4:$B$35,0)</f>
        <v>15</v>
      </c>
      <c r="N9865" s="27">
        <f>IF(J9865&lt;=0.3,INDEX(价格表!$B$4:$I$31,M9865,2),IF(AND(J9865&gt;0.3,J9865&lt;=1),INDEX(价格表!$B$4:$I$31,M9865,3),IF(AND(J9865&gt;1,J9865&lt;=2.2),INDEX(价格表!$B$4:$I$31,M9865,4),IF(AND(J9865&gt;2.2,J9865&lt;=3.3),INDEX(价格表!$B$4:$I$31,M9865,5),IF(AND(J9865&gt;3.3,J9865&lt;=4),INDEX(价格表!$B$4:$I$31,M9865,6),IF(AND(J9865&gt;4,J9865&lt;=5.5),INDEX(价格表!$B$4:$I$31,M9865,7),IF(J9865&gt;5.5,2.6+INDEX(价格表!$B$4:$I$31,M9865,8)*L9865)))))))</f>
        <v>1.65</v>
      </c>
    </row>
    <row r="9866" spans="1:14">
      <c r="A9866" s="20">
        <v>4311312357801</v>
      </c>
      <c r="B9866" s="18" t="s">
        <v>16</v>
      </c>
      <c r="C9866" s="21">
        <v>20201226</v>
      </c>
      <c r="D9866" s="21">
        <v>610538201209</v>
      </c>
      <c r="E9866" s="21" t="s">
        <v>16</v>
      </c>
      <c r="F9866" s="21">
        <v>20210105</v>
      </c>
      <c r="G9866" s="21" t="s">
        <v>17</v>
      </c>
      <c r="H9866" s="21" t="s">
        <v>27</v>
      </c>
      <c r="I9866" s="21" t="s">
        <v>210</v>
      </c>
      <c r="J9866" s="21">
        <v>1.48</v>
      </c>
      <c r="K9866" s="21" t="s">
        <v>20</v>
      </c>
      <c r="L9866">
        <f t="shared" si="179"/>
        <v>2</v>
      </c>
      <c r="M9866">
        <f>MATCH(H:H,价格表!$B$4:$B$35,0)</f>
        <v>3</v>
      </c>
      <c r="N9866" s="27">
        <f>IF(J9866&lt;=0.3,INDEX(价格表!$B$4:$I$31,M9866,2),IF(AND(J9866&gt;0.3,J9866&lt;=1),INDEX(价格表!$B$4:$I$31,M9866,3),IF(AND(J9866&gt;1,J9866&lt;=2.2),INDEX(价格表!$B$4:$I$31,M9866,4),IF(AND(J9866&gt;2.2,J9866&lt;=3.3),INDEX(价格表!$B$4:$I$31,M9866,5),IF(AND(J9866&gt;3.3,J9866&lt;=4),INDEX(价格表!$B$4:$I$31,M9866,6),IF(AND(J9866&gt;4,J9866&lt;=5.5),INDEX(价格表!$B$4:$I$31,M9866,7),IF(J9866&gt;5.5,2.6+INDEX(价格表!$B$4:$I$31,M9866,8)*L9866)))))))</f>
        <v>2.15</v>
      </c>
    </row>
    <row r="9867" spans="1:14">
      <c r="A9867" s="20">
        <v>4311312381205</v>
      </c>
      <c r="B9867" s="18" t="s">
        <v>16</v>
      </c>
      <c r="C9867" s="21">
        <v>20201226</v>
      </c>
      <c r="D9867" s="21">
        <v>610538201209</v>
      </c>
      <c r="E9867" s="21" t="s">
        <v>16</v>
      </c>
      <c r="F9867" s="21">
        <v>20210105</v>
      </c>
      <c r="G9867" s="21" t="s">
        <v>17</v>
      </c>
      <c r="H9867" s="21" t="s">
        <v>123</v>
      </c>
      <c r="I9867" s="21" t="s">
        <v>124</v>
      </c>
      <c r="J9867" s="21">
        <v>0.48</v>
      </c>
      <c r="K9867" s="21" t="s">
        <v>20</v>
      </c>
      <c r="L9867">
        <f t="shared" si="179"/>
        <v>1</v>
      </c>
      <c r="M9867">
        <f>MATCH(H:H,价格表!$B$4:$B$35,0)</f>
        <v>30</v>
      </c>
      <c r="N9867" s="27">
        <f>L9867*7+3</f>
        <v>10</v>
      </c>
    </row>
    <row r="9868" spans="1:14">
      <c r="A9868" s="20">
        <v>4311312381206</v>
      </c>
      <c r="B9868" s="18" t="s">
        <v>16</v>
      </c>
      <c r="C9868" s="21">
        <v>20201226</v>
      </c>
      <c r="D9868" s="21">
        <v>610538201209</v>
      </c>
      <c r="E9868" s="21" t="s">
        <v>16</v>
      </c>
      <c r="F9868" s="21">
        <v>20210105</v>
      </c>
      <c r="G9868" s="21" t="s">
        <v>17</v>
      </c>
      <c r="H9868" s="21" t="s">
        <v>18</v>
      </c>
      <c r="I9868" s="21" t="s">
        <v>53</v>
      </c>
      <c r="J9868" s="21">
        <v>2.23</v>
      </c>
      <c r="K9868" s="21" t="s">
        <v>20</v>
      </c>
      <c r="L9868">
        <f t="shared" si="179"/>
        <v>3</v>
      </c>
      <c r="M9868">
        <f>MATCH(H:H,价格表!$B$4:$B$35,0)</f>
        <v>1</v>
      </c>
      <c r="N9868" s="27">
        <f>IF(J9868&lt;=0.3,INDEX(价格表!$B$4:$I$31,M9868,2),IF(AND(J9868&gt;0.3,J9868&lt;=1),INDEX(价格表!$B$4:$I$31,M9868,3),IF(AND(J9868&gt;1,J9868&lt;=2.2),INDEX(价格表!$B$4:$I$31,M9868,4),IF(AND(J9868&gt;2.2,J9868&lt;=3.3),INDEX(价格表!$B$4:$I$31,M9868,5),IF(AND(J9868&gt;3.3,J9868&lt;=4),INDEX(价格表!$B$4:$I$31,M9868,6),IF(AND(J9868&gt;4,J9868&lt;=5.5),INDEX(价格表!$B$4:$I$31,M9868,7),IF(J9868&gt;5.5,2.6+INDEX(价格表!$B$4:$I$31,M9868,8)*L9868)))))))</f>
        <v>2.5</v>
      </c>
    </row>
    <row r="9869" spans="1:14">
      <c r="A9869" s="20">
        <v>4311312383770</v>
      </c>
      <c r="B9869" s="18" t="s">
        <v>16</v>
      </c>
      <c r="C9869" s="21">
        <v>20201226</v>
      </c>
      <c r="D9869" s="21">
        <v>610538201209</v>
      </c>
      <c r="E9869" s="21" t="s">
        <v>16</v>
      </c>
      <c r="F9869" s="21">
        <v>20210105</v>
      </c>
      <c r="G9869" s="21" t="s">
        <v>17</v>
      </c>
      <c r="H9869" s="21" t="s">
        <v>45</v>
      </c>
      <c r="I9869" s="21" t="s">
        <v>352</v>
      </c>
      <c r="J9869" s="21">
        <v>0.54</v>
      </c>
      <c r="K9869" s="21" t="s">
        <v>20</v>
      </c>
      <c r="L9869">
        <f t="shared" si="179"/>
        <v>1</v>
      </c>
      <c r="M9869">
        <f>MATCH(H:H,价格表!$B$4:$B$35,0)</f>
        <v>9</v>
      </c>
      <c r="N9869" s="27">
        <f>IF(J9869&lt;=0.3,INDEX(价格表!$B$4:$I$31,M9869,2),IF(AND(J9869&gt;0.3,J9869&lt;=1),INDEX(价格表!$B$4:$I$31,M9869,3),IF(AND(J9869&gt;1,J9869&lt;=2.2),INDEX(价格表!$B$4:$I$31,M9869,4),IF(AND(J9869&gt;2.2,J9869&lt;=3.3),INDEX(价格表!$B$4:$I$31,M9869,5),IF(AND(J9869&gt;3.3,J9869&lt;=4),INDEX(价格表!$B$4:$I$31,M9869,6),IF(AND(J9869&gt;4,J9869&lt;=5.5),INDEX(价格表!$B$4:$I$31,M9869,7),IF(J9869&gt;5.5,2.6+INDEX(价格表!$B$4:$I$31,M9869,8)*L9869)))))))</f>
        <v>1.8</v>
      </c>
    </row>
    <row r="9870" spans="1:14">
      <c r="A9870" s="20">
        <v>4311312383771</v>
      </c>
      <c r="B9870" s="18" t="s">
        <v>16</v>
      </c>
      <c r="C9870" s="21">
        <v>20201226</v>
      </c>
      <c r="D9870" s="21">
        <v>610538201209</v>
      </c>
      <c r="E9870" s="21" t="s">
        <v>16</v>
      </c>
      <c r="F9870" s="21">
        <v>20210105</v>
      </c>
      <c r="G9870" s="21" t="s">
        <v>17</v>
      </c>
      <c r="H9870" s="21" t="s">
        <v>68</v>
      </c>
      <c r="I9870" s="21" t="s">
        <v>234</v>
      </c>
      <c r="J9870" s="21">
        <v>0.13</v>
      </c>
      <c r="K9870" s="21" t="s">
        <v>20</v>
      </c>
      <c r="L9870">
        <f t="shared" si="179"/>
        <v>1</v>
      </c>
      <c r="M9870">
        <f>MATCH(H:H,价格表!$B$4:$B$35,0)</f>
        <v>5</v>
      </c>
      <c r="N9870" s="27">
        <f>IF(J9870&lt;=0.3,INDEX(价格表!$B$4:$I$31,M9870,2),IF(AND(J9870&gt;0.3,J9870&lt;=1),INDEX(价格表!$B$4:$I$31,M9870,3),IF(AND(J9870&gt;1,J9870&lt;=2.2),INDEX(价格表!$B$4:$I$31,M9870,4),IF(AND(J9870&gt;2.2,J9870&lt;=3.3),INDEX(价格表!$B$4:$I$31,M9870,5),IF(AND(J9870&gt;3.3,J9870&lt;=4),INDEX(价格表!$B$4:$I$31,M9870,6),IF(AND(J9870&gt;4,J9870&lt;=5.5),INDEX(价格表!$B$4:$I$31,M9870,7),IF(J9870&gt;5.5,2.6+INDEX(价格表!$B$4:$I$31,M9870,8)*L9870)))))))</f>
        <v>1.65</v>
      </c>
    </row>
    <row r="9871" spans="1:14">
      <c r="A9871" s="20">
        <v>4311313225008</v>
      </c>
      <c r="B9871" s="18" t="s">
        <v>16</v>
      </c>
      <c r="C9871" s="21">
        <v>20201226</v>
      </c>
      <c r="D9871" s="21">
        <v>610538201209</v>
      </c>
      <c r="E9871" s="21" t="s">
        <v>16</v>
      </c>
      <c r="F9871" s="21">
        <v>20210105</v>
      </c>
      <c r="G9871" s="21" t="s">
        <v>17</v>
      </c>
      <c r="H9871" s="21" t="s">
        <v>37</v>
      </c>
      <c r="I9871" s="21" t="s">
        <v>349</v>
      </c>
      <c r="J9871" s="21">
        <v>1.78</v>
      </c>
      <c r="K9871" s="21" t="s">
        <v>20</v>
      </c>
      <c r="L9871">
        <f t="shared" si="179"/>
        <v>2</v>
      </c>
      <c r="M9871">
        <f>MATCH(H:H,价格表!$B$4:$B$35,0)</f>
        <v>12</v>
      </c>
      <c r="N9871" s="27">
        <f>IF(J9871&lt;=0.3,INDEX(价格表!$B$4:$I$31,M9871,2),IF(AND(J9871&gt;0.3,J9871&lt;=1),INDEX(价格表!$B$4:$I$31,M9871,3),IF(AND(J9871&gt;1,J9871&lt;=2.2),INDEX(价格表!$B$4:$I$31,M9871,4),IF(AND(J9871&gt;2.2,J9871&lt;=3.3),INDEX(价格表!$B$4:$I$31,M9871,5),IF(AND(J9871&gt;3.3,J9871&lt;=4),INDEX(价格表!$B$4:$I$31,M9871,6),IF(AND(J9871&gt;4,J9871&lt;=5.5),INDEX(价格表!$B$4:$I$31,M9871,7),IF(J9871&gt;5.5,2.6+INDEX(价格表!$B$4:$I$31,M9871,8)*L9871)))))))</f>
        <v>2.15</v>
      </c>
    </row>
    <row r="9872" spans="1:14">
      <c r="A9872" s="20">
        <v>4311313452241</v>
      </c>
      <c r="B9872" s="18" t="s">
        <v>16</v>
      </c>
      <c r="C9872" s="21">
        <v>20201226</v>
      </c>
      <c r="D9872" s="21">
        <v>610538201209</v>
      </c>
      <c r="E9872" s="21" t="s">
        <v>16</v>
      </c>
      <c r="F9872" s="21">
        <v>20210105</v>
      </c>
      <c r="G9872" s="21" t="s">
        <v>17</v>
      </c>
      <c r="H9872" s="21" t="s">
        <v>35</v>
      </c>
      <c r="I9872" s="21" t="s">
        <v>253</v>
      </c>
      <c r="J9872" s="21">
        <v>1.68</v>
      </c>
      <c r="K9872" s="21" t="s">
        <v>20</v>
      </c>
      <c r="L9872">
        <f t="shared" si="179"/>
        <v>2</v>
      </c>
      <c r="M9872">
        <f>MATCH(H:H,价格表!$B$4:$B$35,0)</f>
        <v>22</v>
      </c>
      <c r="N9872" s="27">
        <f>IF(J9872&lt;=0.3,INDEX(价格表!$B$4:$I$31,M9872,2),IF(AND(J9872&gt;0.3,J9872&lt;=1),INDEX(价格表!$B$4:$I$31,M9872,3),IF(AND(J9872&gt;1,J9872&lt;=2.2),INDEX(价格表!$B$4:$I$31,M9872,4),IF(AND(J9872&gt;2.2,J9872&lt;=3.3),INDEX(价格表!$B$4:$I$31,M9872,5),IF(AND(J9872&gt;3.3,J9872&lt;=4),INDEX(价格表!$B$4:$I$31,M9872,6),IF(AND(J9872&gt;4,J9872&lt;=5.5),INDEX(价格表!$B$4:$I$31,M9872,7),IF(J9872&gt;5.5,2.6+INDEX(价格表!$B$4:$I$31,M9872,8)*L9872)))))))</f>
        <v>2.15</v>
      </c>
    </row>
    <row r="9873" spans="1:14">
      <c r="A9873" s="20">
        <v>4311313467406</v>
      </c>
      <c r="B9873" s="18" t="s">
        <v>16</v>
      </c>
      <c r="C9873" s="21">
        <v>20201226</v>
      </c>
      <c r="D9873" s="21">
        <v>610538201209</v>
      </c>
      <c r="E9873" s="21" t="s">
        <v>16</v>
      </c>
      <c r="F9873" s="21">
        <v>20210105</v>
      </c>
      <c r="G9873" s="21" t="s">
        <v>17</v>
      </c>
      <c r="H9873" s="21" t="s">
        <v>23</v>
      </c>
      <c r="I9873" s="21" t="s">
        <v>190</v>
      </c>
      <c r="J9873" s="21">
        <v>1.51</v>
      </c>
      <c r="K9873" s="21" t="s">
        <v>20</v>
      </c>
      <c r="L9873">
        <f t="shared" si="179"/>
        <v>2</v>
      </c>
      <c r="M9873">
        <f>MATCH(H:H,价格表!$B$4:$B$35,0)</f>
        <v>15</v>
      </c>
      <c r="N9873" s="27">
        <f>IF(J9873&lt;=0.3,INDEX(价格表!$B$4:$I$31,M9873,2),IF(AND(J9873&gt;0.3,J9873&lt;=1),INDEX(价格表!$B$4:$I$31,M9873,3),IF(AND(J9873&gt;1,J9873&lt;=2.2),INDEX(价格表!$B$4:$I$31,M9873,4),IF(AND(J9873&gt;2.2,J9873&lt;=3.3),INDEX(价格表!$B$4:$I$31,M9873,5),IF(AND(J9873&gt;3.3,J9873&lt;=4),INDEX(价格表!$B$4:$I$31,M9873,6),IF(AND(J9873&gt;4,J9873&lt;=5.5),INDEX(价格表!$B$4:$I$31,M9873,7),IF(J9873&gt;5.5,2.6+INDEX(价格表!$B$4:$I$31,M9873,8)*L9873)))))))</f>
        <v>2.15</v>
      </c>
    </row>
    <row r="9874" spans="1:14">
      <c r="A9874" s="20">
        <v>4311313467407</v>
      </c>
      <c r="B9874" s="18" t="s">
        <v>16</v>
      </c>
      <c r="C9874" s="21">
        <v>20201226</v>
      </c>
      <c r="D9874" s="21">
        <v>610538201209</v>
      </c>
      <c r="E9874" s="21" t="s">
        <v>16</v>
      </c>
      <c r="F9874" s="21">
        <v>20210105</v>
      </c>
      <c r="G9874" s="21" t="s">
        <v>17</v>
      </c>
      <c r="H9874" s="21" t="s">
        <v>63</v>
      </c>
      <c r="I9874" s="21" t="s">
        <v>164</v>
      </c>
      <c r="J9874" s="21">
        <v>1.58</v>
      </c>
      <c r="K9874" s="21" t="s">
        <v>20</v>
      </c>
      <c r="L9874">
        <f t="shared" si="179"/>
        <v>2</v>
      </c>
      <c r="M9874">
        <f>MATCH(H:H,价格表!$B$4:$B$35,0)</f>
        <v>21</v>
      </c>
      <c r="N9874" s="27">
        <f>IF(J9874&lt;=0.3,INDEX(价格表!$B$4:$I$31,M9874,2),IF(AND(J9874&gt;0.3,J9874&lt;=1),INDEX(价格表!$B$4:$I$31,M9874,3),IF(AND(J9874&gt;1,J9874&lt;=2.2),INDEX(价格表!$B$4:$I$31,M9874,4),IF(AND(J9874&gt;2.2,J9874&lt;=3.3),INDEX(价格表!$B$4:$I$31,M9874,5),IF(AND(J9874&gt;3.3,J9874&lt;=4),INDEX(价格表!$B$4:$I$31,M9874,6),IF(AND(J9874&gt;4,J9874&lt;=5.5),INDEX(价格表!$B$4:$I$31,M9874,7),IF(J9874&gt;5.5,2.6+INDEX(价格表!$B$4:$I$31,M9874,8)*L9874)))))))</f>
        <v>2.15</v>
      </c>
    </row>
    <row r="9875" spans="1:14">
      <c r="A9875" s="20">
        <v>4311313467408</v>
      </c>
      <c r="B9875" s="18" t="s">
        <v>16</v>
      </c>
      <c r="C9875" s="21">
        <v>20201226</v>
      </c>
      <c r="D9875" s="21">
        <v>610538201209</v>
      </c>
      <c r="E9875" s="21" t="s">
        <v>16</v>
      </c>
      <c r="F9875" s="21">
        <v>20210105</v>
      </c>
      <c r="G9875" s="21" t="s">
        <v>17</v>
      </c>
      <c r="H9875" s="21" t="s">
        <v>23</v>
      </c>
      <c r="I9875" s="21" t="s">
        <v>98</v>
      </c>
      <c r="J9875" s="21">
        <v>1.76</v>
      </c>
      <c r="K9875" s="21" t="s">
        <v>20</v>
      </c>
      <c r="L9875">
        <f t="shared" si="179"/>
        <v>2</v>
      </c>
      <c r="M9875">
        <f>MATCH(H:H,价格表!$B$4:$B$35,0)</f>
        <v>15</v>
      </c>
      <c r="N9875" s="27">
        <f>IF(J9875&lt;=0.3,INDEX(价格表!$B$4:$I$31,M9875,2),IF(AND(J9875&gt;0.3,J9875&lt;=1),INDEX(价格表!$B$4:$I$31,M9875,3),IF(AND(J9875&gt;1,J9875&lt;=2.2),INDEX(价格表!$B$4:$I$31,M9875,4),IF(AND(J9875&gt;2.2,J9875&lt;=3.3),INDEX(价格表!$B$4:$I$31,M9875,5),IF(AND(J9875&gt;3.3,J9875&lt;=4),INDEX(价格表!$B$4:$I$31,M9875,6),IF(AND(J9875&gt;4,J9875&lt;=5.5),INDEX(价格表!$B$4:$I$31,M9875,7),IF(J9875&gt;5.5,2.6+INDEX(价格表!$B$4:$I$31,M9875,8)*L9875)))))))</f>
        <v>2.15</v>
      </c>
    </row>
    <row r="9876" spans="1:14">
      <c r="A9876" s="20">
        <v>4311313467409</v>
      </c>
      <c r="B9876" s="18" t="s">
        <v>16</v>
      </c>
      <c r="C9876" s="21">
        <v>20201226</v>
      </c>
      <c r="D9876" s="21">
        <v>610538201209</v>
      </c>
      <c r="E9876" s="21" t="s">
        <v>16</v>
      </c>
      <c r="F9876" s="21">
        <v>20210105</v>
      </c>
      <c r="G9876" s="21" t="s">
        <v>17</v>
      </c>
      <c r="H9876" s="21" t="s">
        <v>25</v>
      </c>
      <c r="I9876" s="21" t="s">
        <v>219</v>
      </c>
      <c r="J9876" s="21">
        <v>1.54</v>
      </c>
      <c r="K9876" s="21" t="s">
        <v>20</v>
      </c>
      <c r="L9876">
        <f t="shared" si="179"/>
        <v>2</v>
      </c>
      <c r="M9876">
        <f>MATCH(H:H,价格表!$B$4:$B$35,0)</f>
        <v>25</v>
      </c>
      <c r="N9876" s="27">
        <f>IF(J9876&lt;=0.3,INDEX(价格表!$B$4:$I$31,M9876,2),IF(AND(J9876&gt;0.3,J9876&lt;=1),INDEX(价格表!$B$4:$I$31,M9876,3),IF(AND(J9876&gt;1,J9876&lt;=2.2),INDEX(价格表!$B$4:$I$31,M9876,4),IF(AND(J9876&gt;2.2,J9876&lt;=3.3),INDEX(价格表!$B$4:$I$31,M9876,5),IF(AND(J9876&gt;3.3,J9876&lt;=4),INDEX(价格表!$B$4:$I$31,M9876,6),IF(AND(J9876&gt;4,J9876&lt;=5.5),INDEX(价格表!$B$4:$I$31,M9876,7),IF(J9876&gt;5.5,2.6+INDEX(价格表!$B$4:$I$31,M9876,8)*L9876)))))))</f>
        <v>2.15</v>
      </c>
    </row>
    <row r="9877" spans="1:14">
      <c r="A9877" s="20">
        <v>4311313467410</v>
      </c>
      <c r="B9877" s="18" t="s">
        <v>16</v>
      </c>
      <c r="C9877" s="21">
        <v>20201226</v>
      </c>
      <c r="D9877" s="21">
        <v>610538201209</v>
      </c>
      <c r="E9877" s="21" t="s">
        <v>16</v>
      </c>
      <c r="F9877" s="21">
        <v>20210105</v>
      </c>
      <c r="G9877" s="21" t="s">
        <v>17</v>
      </c>
      <c r="H9877" s="21" t="s">
        <v>39</v>
      </c>
      <c r="I9877" s="21" t="s">
        <v>81</v>
      </c>
      <c r="J9877" s="21">
        <v>1.51</v>
      </c>
      <c r="K9877" s="21" t="s">
        <v>20</v>
      </c>
      <c r="L9877">
        <f t="shared" si="179"/>
        <v>2</v>
      </c>
      <c r="M9877">
        <f>MATCH(H:H,价格表!$B$4:$B$35,0)</f>
        <v>23</v>
      </c>
      <c r="N9877" s="27">
        <f>IF(J9877&lt;=0.3,INDEX(价格表!$B$4:$I$31,M9877,2),IF(AND(J9877&gt;0.3,J9877&lt;=1),INDEX(价格表!$B$4:$I$31,M9877,3),IF(AND(J9877&gt;1,J9877&lt;=2.2),INDEX(价格表!$B$4:$I$31,M9877,4),IF(AND(J9877&gt;2.2,J9877&lt;=3.3),INDEX(价格表!$B$4:$I$31,M9877,5),IF(AND(J9877&gt;3.3,J9877&lt;=4),INDEX(价格表!$B$4:$I$31,M9877,6),IF(AND(J9877&gt;4,J9877&lt;=5.5),INDEX(价格表!$B$4:$I$31,M9877,7),IF(J9877&gt;5.5,2.6+INDEX(价格表!$B$4:$I$31,M9877,8)*L9877)))))))</f>
        <v>2.15</v>
      </c>
    </row>
    <row r="9878" spans="1:14">
      <c r="A9878" s="20">
        <v>4311313467411</v>
      </c>
      <c r="B9878" s="18" t="s">
        <v>16</v>
      </c>
      <c r="C9878" s="21">
        <v>20201226</v>
      </c>
      <c r="D9878" s="21">
        <v>610538201209</v>
      </c>
      <c r="E9878" s="21" t="s">
        <v>16</v>
      </c>
      <c r="F9878" s="21">
        <v>20210105</v>
      </c>
      <c r="G9878" s="21" t="s">
        <v>17</v>
      </c>
      <c r="H9878" s="21" t="s">
        <v>25</v>
      </c>
      <c r="I9878" s="21" t="s">
        <v>121</v>
      </c>
      <c r="J9878" s="21">
        <v>1.64</v>
      </c>
      <c r="K9878" s="21" t="s">
        <v>20</v>
      </c>
      <c r="L9878">
        <f t="shared" si="179"/>
        <v>2</v>
      </c>
      <c r="M9878">
        <f>MATCH(H:H,价格表!$B$4:$B$35,0)</f>
        <v>25</v>
      </c>
      <c r="N9878" s="27">
        <f>IF(J9878&lt;=0.3,INDEX(价格表!$B$4:$I$31,M9878,2),IF(AND(J9878&gt;0.3,J9878&lt;=1),INDEX(价格表!$B$4:$I$31,M9878,3),IF(AND(J9878&gt;1,J9878&lt;=2.2),INDEX(价格表!$B$4:$I$31,M9878,4),IF(AND(J9878&gt;2.2,J9878&lt;=3.3),INDEX(价格表!$B$4:$I$31,M9878,5),IF(AND(J9878&gt;3.3,J9878&lt;=4),INDEX(价格表!$B$4:$I$31,M9878,6),IF(AND(J9878&gt;4,J9878&lt;=5.5),INDEX(价格表!$B$4:$I$31,M9878,7),IF(J9878&gt;5.5,2.6+INDEX(价格表!$B$4:$I$31,M9878,8)*L9878)))))))</f>
        <v>2.15</v>
      </c>
    </row>
    <row r="9879" spans="1:14">
      <c r="A9879" s="20">
        <v>4311313467413</v>
      </c>
      <c r="B9879" s="18" t="s">
        <v>16</v>
      </c>
      <c r="C9879" s="21">
        <v>20201226</v>
      </c>
      <c r="D9879" s="21">
        <v>610538201209</v>
      </c>
      <c r="E9879" s="21" t="s">
        <v>16</v>
      </c>
      <c r="F9879" s="21">
        <v>20210105</v>
      </c>
      <c r="G9879" s="21" t="s">
        <v>17</v>
      </c>
      <c r="H9879" s="21" t="s">
        <v>30</v>
      </c>
      <c r="I9879" s="21" t="s">
        <v>338</v>
      </c>
      <c r="J9879" s="21">
        <v>1.48</v>
      </c>
      <c r="K9879" s="21" t="s">
        <v>20</v>
      </c>
      <c r="L9879">
        <f t="shared" si="179"/>
        <v>2</v>
      </c>
      <c r="M9879">
        <f>MATCH(H:H,价格表!$B$4:$B$35,0)</f>
        <v>16</v>
      </c>
      <c r="N9879" s="27">
        <f>IF(J9879&lt;=0.3,INDEX(价格表!$B$4:$I$31,M9879,2),IF(AND(J9879&gt;0.3,J9879&lt;=1),INDEX(价格表!$B$4:$I$31,M9879,3),IF(AND(J9879&gt;1,J9879&lt;=2.2),INDEX(价格表!$B$4:$I$31,M9879,4),IF(AND(J9879&gt;2.2,J9879&lt;=3.3),INDEX(价格表!$B$4:$I$31,M9879,5),IF(AND(J9879&gt;3.3,J9879&lt;=4),INDEX(价格表!$B$4:$I$31,M9879,6),IF(AND(J9879&gt;4,J9879&lt;=5.5),INDEX(价格表!$B$4:$I$31,M9879,7),IF(J9879&gt;5.5,2.6+INDEX(价格表!$B$4:$I$31,M9879,8)*L9879)))))))</f>
        <v>2.15</v>
      </c>
    </row>
    <row r="9880" spans="1:14">
      <c r="A9880" s="20">
        <v>4311313467414</v>
      </c>
      <c r="B9880" s="18" t="s">
        <v>16</v>
      </c>
      <c r="C9880" s="21">
        <v>20201226</v>
      </c>
      <c r="D9880" s="21">
        <v>610538201209</v>
      </c>
      <c r="E9880" s="21" t="s">
        <v>16</v>
      </c>
      <c r="F9880" s="21">
        <v>20210105</v>
      </c>
      <c r="G9880" s="21" t="s">
        <v>17</v>
      </c>
      <c r="H9880" s="21" t="s">
        <v>21</v>
      </c>
      <c r="I9880" s="21" t="s">
        <v>179</v>
      </c>
      <c r="J9880" s="21">
        <v>1.52</v>
      </c>
      <c r="K9880" s="21" t="s">
        <v>20</v>
      </c>
      <c r="L9880">
        <f t="shared" si="179"/>
        <v>2</v>
      </c>
      <c r="M9880">
        <f>MATCH(H:H,价格表!$B$4:$B$35,0)</f>
        <v>20</v>
      </c>
      <c r="N9880" s="27">
        <f>IF(J9880&lt;=0.3,INDEX(价格表!$B$4:$I$31,M9880,2),IF(AND(J9880&gt;0.3,J9880&lt;=1),INDEX(价格表!$B$4:$I$31,M9880,3),IF(AND(J9880&gt;1,J9880&lt;=2.2),INDEX(价格表!$B$4:$I$31,M9880,4),IF(AND(J9880&gt;2.2,J9880&lt;=3.3),INDEX(价格表!$B$4:$I$31,M9880,5),IF(AND(J9880&gt;3.3,J9880&lt;=4),INDEX(价格表!$B$4:$I$31,M9880,6),IF(AND(J9880&gt;4,J9880&lt;=5.5),INDEX(价格表!$B$4:$I$31,M9880,7),IF(J9880&gt;5.5,2.6+INDEX(价格表!$B$4:$I$31,M9880,8)*L9880)))))))</f>
        <v>2.15</v>
      </c>
    </row>
    <row r="9881" spans="1:14">
      <c r="A9881" s="20">
        <v>4311313467415</v>
      </c>
      <c r="B9881" s="18" t="s">
        <v>16</v>
      </c>
      <c r="C9881" s="21">
        <v>20201226</v>
      </c>
      <c r="D9881" s="21">
        <v>610538201209</v>
      </c>
      <c r="E9881" s="21" t="s">
        <v>16</v>
      </c>
      <c r="F9881" s="21">
        <v>20210105</v>
      </c>
      <c r="G9881" s="21" t="s">
        <v>17</v>
      </c>
      <c r="H9881" s="21" t="s">
        <v>21</v>
      </c>
      <c r="I9881" s="21" t="s">
        <v>179</v>
      </c>
      <c r="J9881" s="21">
        <v>1.68</v>
      </c>
      <c r="K9881" s="21" t="s">
        <v>20</v>
      </c>
      <c r="L9881">
        <f t="shared" si="179"/>
        <v>2</v>
      </c>
      <c r="M9881">
        <f>MATCH(H:H,价格表!$B$4:$B$35,0)</f>
        <v>20</v>
      </c>
      <c r="N9881" s="27">
        <f>IF(J9881&lt;=0.3,INDEX(价格表!$B$4:$I$31,M9881,2),IF(AND(J9881&gt;0.3,J9881&lt;=1),INDEX(价格表!$B$4:$I$31,M9881,3),IF(AND(J9881&gt;1,J9881&lt;=2.2),INDEX(价格表!$B$4:$I$31,M9881,4),IF(AND(J9881&gt;2.2,J9881&lt;=3.3),INDEX(价格表!$B$4:$I$31,M9881,5),IF(AND(J9881&gt;3.3,J9881&lt;=4),INDEX(价格表!$B$4:$I$31,M9881,6),IF(AND(J9881&gt;4,J9881&lt;=5.5),INDEX(价格表!$B$4:$I$31,M9881,7),IF(J9881&gt;5.5,2.6+INDEX(价格表!$B$4:$I$31,M9881,8)*L9881)))))))</f>
        <v>2.15</v>
      </c>
    </row>
    <row r="9882" spans="1:14">
      <c r="A9882" s="20">
        <v>4311313473939</v>
      </c>
      <c r="B9882" s="18" t="s">
        <v>16</v>
      </c>
      <c r="C9882" s="21">
        <v>20201226</v>
      </c>
      <c r="D9882" s="21">
        <v>610538201209</v>
      </c>
      <c r="E9882" s="21" t="s">
        <v>16</v>
      </c>
      <c r="F9882" s="21">
        <v>20210105</v>
      </c>
      <c r="G9882" s="21" t="s">
        <v>17</v>
      </c>
      <c r="H9882" s="21" t="s">
        <v>88</v>
      </c>
      <c r="I9882" s="21" t="s">
        <v>101</v>
      </c>
      <c r="J9882" s="21">
        <v>1.5</v>
      </c>
      <c r="K9882" s="21" t="s">
        <v>20</v>
      </c>
      <c r="L9882">
        <f t="shared" si="179"/>
        <v>2</v>
      </c>
      <c r="M9882">
        <f>MATCH(H:H,价格表!$B$4:$B$35,0)</f>
        <v>19</v>
      </c>
      <c r="N9882" s="27">
        <f>IF(J9882&lt;=0.3,INDEX(价格表!$B$4:$I$31,M9882,2),IF(AND(J9882&gt;0.3,J9882&lt;=1),INDEX(价格表!$B$4:$I$31,M9882,3),IF(AND(J9882&gt;1,J9882&lt;=2.2),INDEX(价格表!$B$4:$I$31,M9882,4),IF(AND(J9882&gt;2.2,J9882&lt;=3.3),INDEX(价格表!$B$4:$I$31,M9882,5),IF(AND(J9882&gt;3.3,J9882&lt;=4),INDEX(价格表!$B$4:$I$31,M9882,6),IF(AND(J9882&gt;4,J9882&lt;=5.5),INDEX(价格表!$B$4:$I$31,M9882,7),IF(J9882&gt;5.5,2.6+INDEX(价格表!$B$4:$I$31,M9882,8)*L9882)))))))</f>
        <v>2.15</v>
      </c>
    </row>
    <row r="9883" spans="1:14">
      <c r="A9883" s="20">
        <v>4311313473940</v>
      </c>
      <c r="B9883" s="18" t="s">
        <v>16</v>
      </c>
      <c r="C9883" s="21">
        <v>20201226</v>
      </c>
      <c r="D9883" s="21">
        <v>610538201209</v>
      </c>
      <c r="E9883" s="21" t="s">
        <v>16</v>
      </c>
      <c r="F9883" s="21">
        <v>20210105</v>
      </c>
      <c r="G9883" s="21" t="s">
        <v>17</v>
      </c>
      <c r="H9883" s="21" t="s">
        <v>43</v>
      </c>
      <c r="I9883" s="21" t="s">
        <v>44</v>
      </c>
      <c r="J9883" s="21">
        <v>1.56</v>
      </c>
      <c r="K9883" s="21" t="s">
        <v>20</v>
      </c>
      <c r="L9883">
        <f t="shared" si="179"/>
        <v>2</v>
      </c>
      <c r="M9883">
        <f>MATCH(H:H,价格表!$B$4:$B$35,0)</f>
        <v>10</v>
      </c>
      <c r="N9883" s="27">
        <f>IF(J9883&lt;=0.3,INDEX(价格表!$B$4:$I$31,M9883,2),IF(AND(J9883&gt;0.3,J9883&lt;=1),INDEX(价格表!$B$4:$I$31,M9883,3),IF(AND(J9883&gt;1,J9883&lt;=2.2),INDEX(价格表!$B$4:$I$31,M9883,4),IF(AND(J9883&gt;2.2,J9883&lt;=3.3),INDEX(价格表!$B$4:$I$31,M9883,5),IF(AND(J9883&gt;3.3,J9883&lt;=4),INDEX(价格表!$B$4:$I$31,M9883,6),IF(AND(J9883&gt;4,J9883&lt;=5.5),INDEX(价格表!$B$4:$I$31,M9883,7),IF(J9883&gt;5.5,2.6+INDEX(价格表!$B$4:$I$31,M9883,8)*L9883)))))))</f>
        <v>2.15</v>
      </c>
    </row>
    <row r="9884" spans="1:14">
      <c r="A9884" s="20">
        <v>4311313473941</v>
      </c>
      <c r="B9884" s="18" t="s">
        <v>16</v>
      </c>
      <c r="C9884" s="21">
        <v>20201226</v>
      </c>
      <c r="D9884" s="21">
        <v>610538201209</v>
      </c>
      <c r="E9884" s="21" t="s">
        <v>16</v>
      </c>
      <c r="F9884" s="21">
        <v>20210105</v>
      </c>
      <c r="G9884" s="21" t="s">
        <v>17</v>
      </c>
      <c r="H9884" s="21" t="s">
        <v>50</v>
      </c>
      <c r="I9884" s="21" t="s">
        <v>62</v>
      </c>
      <c r="J9884" s="21">
        <v>1.96</v>
      </c>
      <c r="K9884" s="21" t="s">
        <v>20</v>
      </c>
      <c r="L9884">
        <f t="shared" si="179"/>
        <v>2</v>
      </c>
      <c r="M9884">
        <f>MATCH(H:H,价格表!$B$4:$B$35,0)</f>
        <v>4</v>
      </c>
      <c r="N9884" s="27">
        <f>IF(J9884&lt;=0.3,INDEX(价格表!$B$4:$I$31,M9884,2),IF(AND(J9884&gt;0.3,J9884&lt;=1),INDEX(价格表!$B$4:$I$31,M9884,3),IF(AND(J9884&gt;1,J9884&lt;=2.2),INDEX(价格表!$B$4:$I$31,M9884,4),IF(AND(J9884&gt;2.2,J9884&lt;=3.3),INDEX(价格表!$B$4:$I$31,M9884,5),IF(AND(J9884&gt;3.3,J9884&lt;=4),INDEX(价格表!$B$4:$I$31,M9884,6),IF(AND(J9884&gt;4,J9884&lt;=5.5),INDEX(价格表!$B$4:$I$31,M9884,7),IF(J9884&gt;5.5,2.6+INDEX(价格表!$B$4:$I$31,M9884,8)*L9884)))))))</f>
        <v>2.15</v>
      </c>
    </row>
    <row r="9885" spans="1:14">
      <c r="A9885" s="20">
        <v>4311313473942</v>
      </c>
      <c r="B9885" s="18" t="s">
        <v>16</v>
      </c>
      <c r="C9885" s="21">
        <v>20201226</v>
      </c>
      <c r="D9885" s="21">
        <v>610538201209</v>
      </c>
      <c r="E9885" s="21" t="s">
        <v>16</v>
      </c>
      <c r="F9885" s="21">
        <v>20210105</v>
      </c>
      <c r="G9885" s="21" t="s">
        <v>17</v>
      </c>
      <c r="H9885" s="21" t="s">
        <v>18</v>
      </c>
      <c r="I9885" s="21" t="s">
        <v>267</v>
      </c>
      <c r="J9885" s="21">
        <v>1.49</v>
      </c>
      <c r="K9885" s="21" t="s">
        <v>20</v>
      </c>
      <c r="L9885">
        <f t="shared" si="179"/>
        <v>2</v>
      </c>
      <c r="M9885">
        <f>MATCH(H:H,价格表!$B$4:$B$35,0)</f>
        <v>1</v>
      </c>
      <c r="N9885" s="27">
        <f>IF(J9885&lt;=0.3,INDEX(价格表!$B$4:$I$31,M9885,2),IF(AND(J9885&gt;0.3,J9885&lt;=1),INDEX(价格表!$B$4:$I$31,M9885,3),IF(AND(J9885&gt;1,J9885&lt;=2.2),INDEX(价格表!$B$4:$I$31,M9885,4),IF(AND(J9885&gt;2.2,J9885&lt;=3.3),INDEX(价格表!$B$4:$I$31,M9885,5),IF(AND(J9885&gt;3.3,J9885&lt;=4),INDEX(价格表!$B$4:$I$31,M9885,6),IF(AND(J9885&gt;4,J9885&lt;=5.5),INDEX(价格表!$B$4:$I$31,M9885,7),IF(J9885&gt;5.5,2.6+INDEX(价格表!$B$4:$I$31,M9885,8)*L9885)))))))</f>
        <v>2.15</v>
      </c>
    </row>
    <row r="9886" spans="1:14">
      <c r="A9886" s="20">
        <v>4311313473943</v>
      </c>
      <c r="B9886" s="18" t="s">
        <v>16</v>
      </c>
      <c r="C9886" s="21">
        <v>20201226</v>
      </c>
      <c r="D9886" s="21">
        <v>610538201209</v>
      </c>
      <c r="E9886" s="21" t="s">
        <v>16</v>
      </c>
      <c r="F9886" s="21">
        <v>20210105</v>
      </c>
      <c r="G9886" s="21" t="s">
        <v>17</v>
      </c>
      <c r="H9886" s="21" t="s">
        <v>75</v>
      </c>
      <c r="I9886" s="21" t="s">
        <v>227</v>
      </c>
      <c r="J9886" s="21">
        <v>1.46</v>
      </c>
      <c r="K9886" s="21" t="s">
        <v>20</v>
      </c>
      <c r="L9886">
        <f t="shared" si="179"/>
        <v>2</v>
      </c>
      <c r="M9886">
        <f>MATCH(H:H,价格表!$B$4:$B$35,0)</f>
        <v>24</v>
      </c>
      <c r="N9886" s="27">
        <f>IF(J9886&lt;=0.3,INDEX(价格表!$B$4:$I$31,M9886,2),IF(AND(J9886&gt;0.3,J9886&lt;=1),INDEX(价格表!$B$4:$I$31,M9886,3),IF(AND(J9886&gt;1,J9886&lt;=2.2),INDEX(价格表!$B$4:$I$31,M9886,4),IF(AND(J9886&gt;2.2,J9886&lt;=3.3),INDEX(价格表!$B$4:$I$31,M9886,5),IF(AND(J9886&gt;3.3,J9886&lt;=4),INDEX(价格表!$B$4:$I$31,M9886,6),IF(AND(J9886&gt;4,J9886&lt;=5.5),INDEX(价格表!$B$4:$I$31,M9886,7),IF(J9886&gt;5.5,2.6+INDEX(价格表!$B$4:$I$31,M9886,8)*L9886)))))))</f>
        <v>2.15</v>
      </c>
    </row>
    <row r="9887" spans="1:14">
      <c r="A9887" s="20">
        <v>4311313473944</v>
      </c>
      <c r="B9887" s="18" t="s">
        <v>16</v>
      </c>
      <c r="C9887" s="21">
        <v>20201226</v>
      </c>
      <c r="D9887" s="21">
        <v>610538201209</v>
      </c>
      <c r="E9887" s="21" t="s">
        <v>16</v>
      </c>
      <c r="F9887" s="21">
        <v>20210105</v>
      </c>
      <c r="G9887" s="21" t="s">
        <v>17</v>
      </c>
      <c r="H9887" s="21" t="s">
        <v>75</v>
      </c>
      <c r="I9887" s="21" t="s">
        <v>114</v>
      </c>
      <c r="J9887" s="21">
        <v>1.68</v>
      </c>
      <c r="K9887" s="21" t="s">
        <v>20</v>
      </c>
      <c r="L9887">
        <f t="shared" si="179"/>
        <v>2</v>
      </c>
      <c r="M9887">
        <f>MATCH(H:H,价格表!$B$4:$B$35,0)</f>
        <v>24</v>
      </c>
      <c r="N9887" s="27">
        <f>IF(J9887&lt;=0.3,INDEX(价格表!$B$4:$I$31,M9887,2),IF(AND(J9887&gt;0.3,J9887&lt;=1),INDEX(价格表!$B$4:$I$31,M9887,3),IF(AND(J9887&gt;1,J9887&lt;=2.2),INDEX(价格表!$B$4:$I$31,M9887,4),IF(AND(J9887&gt;2.2,J9887&lt;=3.3),INDEX(价格表!$B$4:$I$31,M9887,5),IF(AND(J9887&gt;3.3,J9887&lt;=4),INDEX(价格表!$B$4:$I$31,M9887,6),IF(AND(J9887&gt;4,J9887&lt;=5.5),INDEX(价格表!$B$4:$I$31,M9887,7),IF(J9887&gt;5.5,2.6+INDEX(价格表!$B$4:$I$31,M9887,8)*L9887)))))))</f>
        <v>2.15</v>
      </c>
    </row>
    <row r="9888" spans="1:14">
      <c r="A9888" s="20">
        <v>4311313473945</v>
      </c>
      <c r="B9888" s="18" t="s">
        <v>16</v>
      </c>
      <c r="C9888" s="21">
        <v>20201226</v>
      </c>
      <c r="D9888" s="21">
        <v>610538201209</v>
      </c>
      <c r="E9888" s="21" t="s">
        <v>16</v>
      </c>
      <c r="F9888" s="21">
        <v>20210105</v>
      </c>
      <c r="G9888" s="21" t="s">
        <v>17</v>
      </c>
      <c r="H9888" s="21" t="s">
        <v>35</v>
      </c>
      <c r="I9888" s="21" t="s">
        <v>102</v>
      </c>
      <c r="J9888" s="21">
        <v>1.5</v>
      </c>
      <c r="K9888" s="21" t="s">
        <v>20</v>
      </c>
      <c r="L9888">
        <f t="shared" si="179"/>
        <v>2</v>
      </c>
      <c r="M9888">
        <f>MATCH(H:H,价格表!$B$4:$B$35,0)</f>
        <v>22</v>
      </c>
      <c r="N9888" s="27">
        <f>IF(J9888&lt;=0.3,INDEX(价格表!$B$4:$I$31,M9888,2),IF(AND(J9888&gt;0.3,J9888&lt;=1),INDEX(价格表!$B$4:$I$31,M9888,3),IF(AND(J9888&gt;1,J9888&lt;=2.2),INDEX(价格表!$B$4:$I$31,M9888,4),IF(AND(J9888&gt;2.2,J9888&lt;=3.3),INDEX(价格表!$B$4:$I$31,M9888,5),IF(AND(J9888&gt;3.3,J9888&lt;=4),INDEX(价格表!$B$4:$I$31,M9888,6),IF(AND(J9888&gt;4,J9888&lt;=5.5),INDEX(价格表!$B$4:$I$31,M9888,7),IF(J9888&gt;5.5,2.6+INDEX(价格表!$B$4:$I$31,M9888,8)*L9888)))))))</f>
        <v>2.15</v>
      </c>
    </row>
    <row r="9889" spans="1:14">
      <c r="A9889" s="20">
        <v>4311313473946</v>
      </c>
      <c r="B9889" s="18" t="s">
        <v>16</v>
      </c>
      <c r="C9889" s="21">
        <v>20201226</v>
      </c>
      <c r="D9889" s="21">
        <v>610538201209</v>
      </c>
      <c r="E9889" s="21" t="s">
        <v>16</v>
      </c>
      <c r="F9889" s="21">
        <v>20210105</v>
      </c>
      <c r="G9889" s="21" t="s">
        <v>17</v>
      </c>
      <c r="H9889" s="21" t="s">
        <v>18</v>
      </c>
      <c r="I9889" s="21" t="s">
        <v>53</v>
      </c>
      <c r="J9889" s="21">
        <v>1.48</v>
      </c>
      <c r="K9889" s="21" t="s">
        <v>20</v>
      </c>
      <c r="L9889">
        <f t="shared" si="179"/>
        <v>2</v>
      </c>
      <c r="M9889">
        <f>MATCH(H:H,价格表!$B$4:$B$35,0)</f>
        <v>1</v>
      </c>
      <c r="N9889" s="27">
        <f>IF(J9889&lt;=0.3,INDEX(价格表!$B$4:$I$31,M9889,2),IF(AND(J9889&gt;0.3,J9889&lt;=1),INDEX(价格表!$B$4:$I$31,M9889,3),IF(AND(J9889&gt;1,J9889&lt;=2.2),INDEX(价格表!$B$4:$I$31,M9889,4),IF(AND(J9889&gt;2.2,J9889&lt;=3.3),INDEX(价格表!$B$4:$I$31,M9889,5),IF(AND(J9889&gt;3.3,J9889&lt;=4),INDEX(价格表!$B$4:$I$31,M9889,6),IF(AND(J9889&gt;4,J9889&lt;=5.5),INDEX(价格表!$B$4:$I$31,M9889,7),IF(J9889&gt;5.5,2.6+INDEX(价格表!$B$4:$I$31,M9889,8)*L9889)))))))</f>
        <v>2.15</v>
      </c>
    </row>
    <row r="9890" spans="1:14">
      <c r="A9890" s="20">
        <v>4311313473947</v>
      </c>
      <c r="B9890" s="18" t="s">
        <v>16</v>
      </c>
      <c r="C9890" s="21">
        <v>20201226</v>
      </c>
      <c r="D9890" s="21">
        <v>610538201209</v>
      </c>
      <c r="E9890" s="21" t="s">
        <v>16</v>
      </c>
      <c r="F9890" s="21">
        <v>20210105</v>
      </c>
      <c r="G9890" s="21" t="s">
        <v>17</v>
      </c>
      <c r="H9890" s="21" t="s">
        <v>56</v>
      </c>
      <c r="I9890" s="21" t="s">
        <v>57</v>
      </c>
      <c r="J9890" s="21">
        <v>1.72</v>
      </c>
      <c r="K9890" s="21" t="s">
        <v>20</v>
      </c>
      <c r="L9890">
        <f t="shared" si="179"/>
        <v>2</v>
      </c>
      <c r="M9890">
        <f>MATCH(H:H,价格表!$B$4:$B$35,0)</f>
        <v>11</v>
      </c>
      <c r="N9890" s="27">
        <f>IF(J9890&lt;=0.3,INDEX(价格表!$B$4:$I$31,M9890,2),IF(AND(J9890&gt;0.3,J9890&lt;=1),INDEX(价格表!$B$4:$I$31,M9890,3),IF(AND(J9890&gt;1,J9890&lt;=2.2),INDEX(价格表!$B$4:$I$31,M9890,4),IF(AND(J9890&gt;2.2,J9890&lt;=3.3),INDEX(价格表!$B$4:$I$31,M9890,5),IF(AND(J9890&gt;3.3,J9890&lt;=4),INDEX(价格表!$B$4:$I$31,M9890,6),IF(AND(J9890&gt;4,J9890&lt;=5.5),INDEX(价格表!$B$4:$I$31,M9890,7),IF(J9890&gt;5.5,2.6+INDEX(价格表!$B$4:$I$31,M9890,8)*L9890)))))))</f>
        <v>2.15</v>
      </c>
    </row>
    <row r="9891" spans="1:14">
      <c r="A9891" s="20">
        <v>4311317082517</v>
      </c>
      <c r="B9891" s="18" t="s">
        <v>16</v>
      </c>
      <c r="C9891" s="21">
        <v>20201226</v>
      </c>
      <c r="D9891" s="21">
        <v>610538201209</v>
      </c>
      <c r="E9891" s="21" t="s">
        <v>16</v>
      </c>
      <c r="F9891" s="21">
        <v>20210105</v>
      </c>
      <c r="G9891" s="21" t="s">
        <v>17</v>
      </c>
      <c r="H9891" s="21" t="s">
        <v>30</v>
      </c>
      <c r="I9891" s="21" t="s">
        <v>283</v>
      </c>
      <c r="J9891" s="21">
        <v>3.11</v>
      </c>
      <c r="K9891" s="21" t="s">
        <v>20</v>
      </c>
      <c r="L9891">
        <f t="shared" si="179"/>
        <v>4</v>
      </c>
      <c r="M9891">
        <f>MATCH(H:H,价格表!$B$4:$B$35,0)</f>
        <v>16</v>
      </c>
      <c r="N9891" s="27">
        <f>IF(J9891&lt;=0.3,INDEX(价格表!$B$4:$I$31,M9891,2),IF(AND(J9891&gt;0.3,J9891&lt;=1),INDEX(价格表!$B$4:$I$31,M9891,3),IF(AND(J9891&gt;1,J9891&lt;=2.2),INDEX(价格表!$B$4:$I$31,M9891,4),IF(AND(J9891&gt;2.2,J9891&lt;=3.3),INDEX(价格表!$B$4:$I$31,M9891,5),IF(AND(J9891&gt;3.3,J9891&lt;=4),INDEX(价格表!$B$4:$I$31,M9891,6),IF(AND(J9891&gt;4,J9891&lt;=5.5),INDEX(价格表!$B$4:$I$31,M9891,7),IF(J9891&gt;5.5,2.6+INDEX(价格表!$B$4:$I$31,M9891,8)*L9891)))))))</f>
        <v>2.5</v>
      </c>
    </row>
    <row r="9892" spans="1:14">
      <c r="A9892" s="20">
        <v>4311317082518</v>
      </c>
      <c r="B9892" s="18" t="s">
        <v>16</v>
      </c>
      <c r="C9892" s="21">
        <v>20201226</v>
      </c>
      <c r="D9892" s="21">
        <v>610538201209</v>
      </c>
      <c r="E9892" s="21" t="s">
        <v>16</v>
      </c>
      <c r="F9892" s="21">
        <v>20210105</v>
      </c>
      <c r="G9892" s="21" t="s">
        <v>17</v>
      </c>
      <c r="H9892" s="21" t="s">
        <v>73</v>
      </c>
      <c r="I9892" s="21" t="s">
        <v>365</v>
      </c>
      <c r="J9892" s="21">
        <v>0.08</v>
      </c>
      <c r="K9892" s="21" t="s">
        <v>20</v>
      </c>
      <c r="L9892">
        <f t="shared" si="179"/>
        <v>1</v>
      </c>
      <c r="M9892">
        <f>MATCH(H:H,价格表!$B$4:$B$35,0)</f>
        <v>7</v>
      </c>
      <c r="N9892" s="27">
        <f>IF(J9892&lt;=0.3,INDEX(价格表!$B$4:$I$31,M9892,2),IF(AND(J9892&gt;0.3,J9892&lt;=1),INDEX(价格表!$B$4:$I$31,M9892,3),IF(AND(J9892&gt;1,J9892&lt;=2.2),INDEX(价格表!$B$4:$I$31,M9892,4),IF(AND(J9892&gt;2.2,J9892&lt;=3.3),INDEX(价格表!$B$4:$I$31,M9892,5),IF(AND(J9892&gt;3.3,J9892&lt;=4),INDEX(价格表!$B$4:$I$31,M9892,6),IF(AND(J9892&gt;4,J9892&lt;=5.5),INDEX(价格表!$B$4:$I$31,M9892,7),IF(J9892&gt;5.5,2.6+INDEX(价格表!$B$4:$I$31,M9892,8)*L9892)))))))</f>
        <v>1.65</v>
      </c>
    </row>
    <row r="9893" spans="1:14">
      <c r="A9893" s="20">
        <v>4311317082519</v>
      </c>
      <c r="B9893" s="18" t="s">
        <v>16</v>
      </c>
      <c r="C9893" s="21">
        <v>20201226</v>
      </c>
      <c r="D9893" s="21">
        <v>610538201209</v>
      </c>
      <c r="E9893" s="21" t="s">
        <v>16</v>
      </c>
      <c r="F9893" s="21">
        <v>20210105</v>
      </c>
      <c r="G9893" s="21" t="s">
        <v>17</v>
      </c>
      <c r="H9893" s="21" t="s">
        <v>56</v>
      </c>
      <c r="I9893" s="21" t="s">
        <v>141</v>
      </c>
      <c r="J9893" s="21">
        <v>2.12</v>
      </c>
      <c r="K9893" s="21" t="s">
        <v>20</v>
      </c>
      <c r="L9893">
        <f t="shared" si="179"/>
        <v>3</v>
      </c>
      <c r="M9893">
        <f>MATCH(H:H,价格表!$B$4:$B$35,0)</f>
        <v>11</v>
      </c>
      <c r="N9893" s="27">
        <f>IF(J9893&lt;=0.3,INDEX(价格表!$B$4:$I$31,M9893,2),IF(AND(J9893&gt;0.3,J9893&lt;=1),INDEX(价格表!$B$4:$I$31,M9893,3),IF(AND(J9893&gt;1,J9893&lt;=2.2),INDEX(价格表!$B$4:$I$31,M9893,4),IF(AND(J9893&gt;2.2,J9893&lt;=3.3),INDEX(价格表!$B$4:$I$31,M9893,5),IF(AND(J9893&gt;3.3,J9893&lt;=4),INDEX(价格表!$B$4:$I$31,M9893,6),IF(AND(J9893&gt;4,J9893&lt;=5.5),INDEX(价格表!$B$4:$I$31,M9893,7),IF(J9893&gt;5.5,2.6+INDEX(价格表!$B$4:$I$31,M9893,8)*L9893)))))))</f>
        <v>2.15</v>
      </c>
    </row>
    <row r="9894" spans="1:14">
      <c r="A9894" s="20">
        <v>4311317082521</v>
      </c>
      <c r="B9894" s="18" t="s">
        <v>16</v>
      </c>
      <c r="C9894" s="21">
        <v>20201226</v>
      </c>
      <c r="D9894" s="21">
        <v>610538201209</v>
      </c>
      <c r="E9894" s="21" t="s">
        <v>16</v>
      </c>
      <c r="F9894" s="21">
        <v>20210105</v>
      </c>
      <c r="G9894" s="21" t="s">
        <v>17</v>
      </c>
      <c r="H9894" s="21" t="s">
        <v>21</v>
      </c>
      <c r="I9894" s="21" t="s">
        <v>179</v>
      </c>
      <c r="J9894" s="21">
        <v>0.1</v>
      </c>
      <c r="K9894" s="21" t="s">
        <v>20</v>
      </c>
      <c r="L9894">
        <f t="shared" si="179"/>
        <v>1</v>
      </c>
      <c r="M9894">
        <f>MATCH(H:H,价格表!$B$4:$B$35,0)</f>
        <v>20</v>
      </c>
      <c r="N9894" s="27">
        <f>IF(J9894&lt;=0.3,INDEX(价格表!$B$4:$I$31,M9894,2),IF(AND(J9894&gt;0.3,J9894&lt;=1),INDEX(价格表!$B$4:$I$31,M9894,3),IF(AND(J9894&gt;1,J9894&lt;=2.2),INDEX(价格表!$B$4:$I$31,M9894,4),IF(AND(J9894&gt;2.2,J9894&lt;=3.3),INDEX(价格表!$B$4:$I$31,M9894,5),IF(AND(J9894&gt;3.3,J9894&lt;=4),INDEX(价格表!$B$4:$I$31,M9894,6),IF(AND(J9894&gt;4,J9894&lt;=5.5),INDEX(价格表!$B$4:$I$31,M9894,7),IF(J9894&gt;5.5,2.6+INDEX(价格表!$B$4:$I$31,M9894,8)*L9894)))))))</f>
        <v>1.65</v>
      </c>
    </row>
    <row r="9895" spans="1:14">
      <c r="A9895" s="20">
        <v>4311317082522</v>
      </c>
      <c r="B9895" s="18" t="s">
        <v>16</v>
      </c>
      <c r="C9895" s="21">
        <v>20201226</v>
      </c>
      <c r="D9895" s="21">
        <v>610538201209</v>
      </c>
      <c r="E9895" s="21" t="s">
        <v>16</v>
      </c>
      <c r="F9895" s="21">
        <v>20210105</v>
      </c>
      <c r="G9895" s="21" t="s">
        <v>17</v>
      </c>
      <c r="H9895" s="21" t="s">
        <v>21</v>
      </c>
      <c r="I9895" s="21" t="s">
        <v>205</v>
      </c>
      <c r="J9895" s="21">
        <v>1.84</v>
      </c>
      <c r="K9895" s="21" t="s">
        <v>20</v>
      </c>
      <c r="L9895">
        <f t="shared" si="179"/>
        <v>2</v>
      </c>
      <c r="M9895">
        <f>MATCH(H:H,价格表!$B$4:$B$35,0)</f>
        <v>20</v>
      </c>
      <c r="N9895" s="27">
        <f>IF(J9895&lt;=0.3,INDEX(价格表!$B$4:$I$31,M9895,2),IF(AND(J9895&gt;0.3,J9895&lt;=1),INDEX(价格表!$B$4:$I$31,M9895,3),IF(AND(J9895&gt;1,J9895&lt;=2.2),INDEX(价格表!$B$4:$I$31,M9895,4),IF(AND(J9895&gt;2.2,J9895&lt;=3.3),INDEX(价格表!$B$4:$I$31,M9895,5),IF(AND(J9895&gt;3.3,J9895&lt;=4),INDEX(价格表!$B$4:$I$31,M9895,6),IF(AND(J9895&gt;4,J9895&lt;=5.5),INDEX(价格表!$B$4:$I$31,M9895,7),IF(J9895&gt;5.5,2.6+INDEX(价格表!$B$4:$I$31,M9895,8)*L9895)))))))</f>
        <v>2.15</v>
      </c>
    </row>
    <row r="9896" spans="1:14">
      <c r="A9896" s="20">
        <v>4311317082524</v>
      </c>
      <c r="B9896" s="18" t="s">
        <v>16</v>
      </c>
      <c r="C9896" s="21">
        <v>20201226</v>
      </c>
      <c r="D9896" s="21">
        <v>610538201209</v>
      </c>
      <c r="E9896" s="21" t="s">
        <v>16</v>
      </c>
      <c r="F9896" s="21">
        <v>20210105</v>
      </c>
      <c r="G9896" s="21" t="s">
        <v>17</v>
      </c>
      <c r="H9896" s="21" t="s">
        <v>23</v>
      </c>
      <c r="I9896" s="21" t="s">
        <v>99</v>
      </c>
      <c r="J9896" s="21">
        <v>1.48</v>
      </c>
      <c r="K9896" s="21" t="s">
        <v>20</v>
      </c>
      <c r="L9896">
        <f t="shared" si="179"/>
        <v>2</v>
      </c>
      <c r="M9896">
        <f>MATCH(H:H,价格表!$B$4:$B$35,0)</f>
        <v>15</v>
      </c>
      <c r="N9896" s="27">
        <f>IF(J9896&lt;=0.3,INDEX(价格表!$B$4:$I$31,M9896,2),IF(AND(J9896&gt;0.3,J9896&lt;=1),INDEX(价格表!$B$4:$I$31,M9896,3),IF(AND(J9896&gt;1,J9896&lt;=2.2),INDEX(价格表!$B$4:$I$31,M9896,4),IF(AND(J9896&gt;2.2,J9896&lt;=3.3),INDEX(价格表!$B$4:$I$31,M9896,5),IF(AND(J9896&gt;3.3,J9896&lt;=4),INDEX(价格表!$B$4:$I$31,M9896,6),IF(AND(J9896&gt;4,J9896&lt;=5.5),INDEX(价格表!$B$4:$I$31,M9896,7),IF(J9896&gt;5.5,2.6+INDEX(价格表!$B$4:$I$31,M9896,8)*L9896)))))))</f>
        <v>2.15</v>
      </c>
    </row>
    <row r="9897" spans="1:14">
      <c r="A9897" s="20">
        <v>4311317082525</v>
      </c>
      <c r="B9897" s="18" t="s">
        <v>16</v>
      </c>
      <c r="C9897" s="21">
        <v>20201226</v>
      </c>
      <c r="D9897" s="21">
        <v>610538201209</v>
      </c>
      <c r="E9897" s="21" t="s">
        <v>16</v>
      </c>
      <c r="F9897" s="21">
        <v>20210105</v>
      </c>
      <c r="G9897" s="21" t="s">
        <v>17</v>
      </c>
      <c r="H9897" s="21" t="s">
        <v>18</v>
      </c>
      <c r="I9897" s="21" t="s">
        <v>53</v>
      </c>
      <c r="J9897" s="21">
        <v>1.52</v>
      </c>
      <c r="K9897" s="21" t="s">
        <v>20</v>
      </c>
      <c r="L9897">
        <f t="shared" si="179"/>
        <v>2</v>
      </c>
      <c r="M9897">
        <f>MATCH(H:H,价格表!$B$4:$B$35,0)</f>
        <v>1</v>
      </c>
      <c r="N9897" s="27">
        <f>IF(J9897&lt;=0.3,INDEX(价格表!$B$4:$I$31,M9897,2),IF(AND(J9897&gt;0.3,J9897&lt;=1),INDEX(价格表!$B$4:$I$31,M9897,3),IF(AND(J9897&gt;1,J9897&lt;=2.2),INDEX(价格表!$B$4:$I$31,M9897,4),IF(AND(J9897&gt;2.2,J9897&lt;=3.3),INDEX(价格表!$B$4:$I$31,M9897,5),IF(AND(J9897&gt;3.3,J9897&lt;=4),INDEX(价格表!$B$4:$I$31,M9897,6),IF(AND(J9897&gt;4,J9897&lt;=5.5),INDEX(价格表!$B$4:$I$31,M9897,7),IF(J9897&gt;5.5,2.6+INDEX(价格表!$B$4:$I$31,M9897,8)*L9897)))))))</f>
        <v>2.15</v>
      </c>
    </row>
    <row r="9898" spans="1:14">
      <c r="A9898" s="20">
        <v>4311317082526</v>
      </c>
      <c r="B9898" s="18" t="s">
        <v>16</v>
      </c>
      <c r="C9898" s="21">
        <v>20201226</v>
      </c>
      <c r="D9898" s="21">
        <v>610538201209</v>
      </c>
      <c r="E9898" s="21" t="s">
        <v>16</v>
      </c>
      <c r="F9898" s="21">
        <v>20210105</v>
      </c>
      <c r="G9898" s="21" t="s">
        <v>17</v>
      </c>
      <c r="H9898" s="21" t="s">
        <v>45</v>
      </c>
      <c r="I9898" s="21" t="s">
        <v>48</v>
      </c>
      <c r="J9898" s="21">
        <v>0.53</v>
      </c>
      <c r="K9898" s="21" t="s">
        <v>20</v>
      </c>
      <c r="L9898">
        <f t="shared" si="179"/>
        <v>1</v>
      </c>
      <c r="M9898">
        <f>MATCH(H:H,价格表!$B$4:$B$35,0)</f>
        <v>9</v>
      </c>
      <c r="N9898" s="27">
        <f>IF(J9898&lt;=0.3,INDEX(价格表!$B$4:$I$31,M9898,2),IF(AND(J9898&gt;0.3,J9898&lt;=1),INDEX(价格表!$B$4:$I$31,M9898,3),IF(AND(J9898&gt;1,J9898&lt;=2.2),INDEX(价格表!$B$4:$I$31,M9898,4),IF(AND(J9898&gt;2.2,J9898&lt;=3.3),INDEX(价格表!$B$4:$I$31,M9898,5),IF(AND(J9898&gt;3.3,J9898&lt;=4),INDEX(价格表!$B$4:$I$31,M9898,6),IF(AND(J9898&gt;4,J9898&lt;=5.5),INDEX(价格表!$B$4:$I$31,M9898,7),IF(J9898&gt;5.5,2.6+INDEX(价格表!$B$4:$I$31,M9898,8)*L9898)))))))</f>
        <v>1.8</v>
      </c>
    </row>
    <row r="9899" spans="1:14">
      <c r="A9899" s="20">
        <v>4311322353805</v>
      </c>
      <c r="B9899" s="18" t="s">
        <v>16</v>
      </c>
      <c r="C9899" s="21">
        <v>20201226</v>
      </c>
      <c r="D9899" s="21">
        <v>610538201209</v>
      </c>
      <c r="E9899" s="21" t="s">
        <v>16</v>
      </c>
      <c r="F9899" s="21">
        <v>20210105</v>
      </c>
      <c r="G9899" s="21" t="s">
        <v>17</v>
      </c>
      <c r="H9899" s="21" t="s">
        <v>66</v>
      </c>
      <c r="I9899" s="21" t="s">
        <v>67</v>
      </c>
      <c r="J9899" s="21">
        <v>1.4</v>
      </c>
      <c r="K9899" s="21" t="s">
        <v>20</v>
      </c>
      <c r="L9899">
        <f t="shared" si="179"/>
        <v>2</v>
      </c>
      <c r="M9899">
        <f>MATCH(H:H,价格表!$B$4:$B$35,0)</f>
        <v>17</v>
      </c>
      <c r="N9899" s="27">
        <f>IF(J9899&lt;=0.3,INDEX(价格表!$B$4:$I$31,M9899,2),IF(AND(J9899&gt;0.3,J9899&lt;=1),INDEX(价格表!$B$4:$I$31,M9899,3),IF(AND(J9899&gt;1,J9899&lt;=2.2),INDEX(价格表!$B$4:$I$31,M9899,4),IF(AND(J9899&gt;2.2,J9899&lt;=3.3),INDEX(价格表!$B$4:$I$31,M9899,5),IF(AND(J9899&gt;3.3,J9899&lt;=4),INDEX(价格表!$B$4:$I$31,M9899,6),IF(AND(J9899&gt;4,J9899&lt;=5.5),INDEX(价格表!$B$4:$I$31,M9899,7),IF(J9899&gt;5.5,2.6+INDEX(价格表!$B$4:$I$31,M9899,8)*L9899)))))))</f>
        <v>2.15</v>
      </c>
    </row>
    <row r="9900" spans="1:14">
      <c r="A9900" s="20">
        <v>4311322353806</v>
      </c>
      <c r="B9900" s="18" t="s">
        <v>16</v>
      </c>
      <c r="C9900" s="21">
        <v>20201226</v>
      </c>
      <c r="D9900" s="21">
        <v>610538201209</v>
      </c>
      <c r="E9900" s="21" t="s">
        <v>16</v>
      </c>
      <c r="F9900" s="21">
        <v>20210105</v>
      </c>
      <c r="G9900" s="21" t="s">
        <v>17</v>
      </c>
      <c r="H9900" s="21" t="s">
        <v>82</v>
      </c>
      <c r="I9900" s="21" t="s">
        <v>83</v>
      </c>
      <c r="J9900" s="21">
        <v>1.52</v>
      </c>
      <c r="K9900" s="21" t="s">
        <v>20</v>
      </c>
      <c r="L9900">
        <f t="shared" si="179"/>
        <v>2</v>
      </c>
      <c r="M9900">
        <f>MATCH(H:H,价格表!$B$4:$B$35,0)</f>
        <v>2</v>
      </c>
      <c r="N9900" s="27">
        <f>IF(J9900&lt;=0.3,INDEX(价格表!$B$4:$I$31,M9900,2),IF(AND(J9900&gt;0.3,J9900&lt;=1),INDEX(价格表!$B$4:$I$31,M9900,3),IF(AND(J9900&gt;1,J9900&lt;=2.2),INDEX(价格表!$B$4:$I$31,M9900,4),IF(AND(J9900&gt;2.2,J9900&lt;=3.3),INDEX(价格表!$B$4:$I$31,M9900,5),IF(AND(J9900&gt;3.3,J9900&lt;=4),INDEX(价格表!$B$4:$I$31,M9900,6),IF(AND(J9900&gt;4,J9900&lt;=5.5),INDEX(价格表!$B$4:$I$31,M9900,7),IF(J9900&gt;5.5,2.6+INDEX(价格表!$B$4:$I$31,M9900,8)*L9900)))))))</f>
        <v>2.15</v>
      </c>
    </row>
    <row r="9901" spans="1:14">
      <c r="A9901" s="20">
        <v>4311322353807</v>
      </c>
      <c r="B9901" s="18" t="s">
        <v>16</v>
      </c>
      <c r="C9901" s="21">
        <v>20201226</v>
      </c>
      <c r="D9901" s="21">
        <v>610538201209</v>
      </c>
      <c r="E9901" s="21" t="s">
        <v>16</v>
      </c>
      <c r="F9901" s="21">
        <v>20210105</v>
      </c>
      <c r="G9901" s="21" t="s">
        <v>17</v>
      </c>
      <c r="H9901" s="21" t="s">
        <v>75</v>
      </c>
      <c r="I9901" s="21" t="s">
        <v>76</v>
      </c>
      <c r="J9901" s="21">
        <v>0.4</v>
      </c>
      <c r="K9901" s="21" t="s">
        <v>20</v>
      </c>
      <c r="L9901">
        <f t="shared" si="179"/>
        <v>1</v>
      </c>
      <c r="M9901">
        <f>MATCH(H:H,价格表!$B$4:$B$35,0)</f>
        <v>24</v>
      </c>
      <c r="N9901" s="27">
        <f>IF(J9901&lt;=0.3,INDEX(价格表!$B$4:$I$31,M9901,2),IF(AND(J9901&gt;0.3,J9901&lt;=1),INDEX(价格表!$B$4:$I$31,M9901,3),IF(AND(J9901&gt;1,J9901&lt;=2.2),INDEX(价格表!$B$4:$I$31,M9901,4),IF(AND(J9901&gt;2.2,J9901&lt;=3.3),INDEX(价格表!$B$4:$I$31,M9901,5),IF(AND(J9901&gt;3.3,J9901&lt;=4),INDEX(价格表!$B$4:$I$31,M9901,6),IF(AND(J9901&gt;4,J9901&lt;=5.5),INDEX(价格表!$B$4:$I$31,M9901,7),IF(J9901&gt;5.5,2.6+INDEX(价格表!$B$4:$I$31,M9901,8)*L9901)))))))</f>
        <v>1.8</v>
      </c>
    </row>
    <row r="9902" spans="1:14">
      <c r="A9902" s="20">
        <v>4311322353808</v>
      </c>
      <c r="B9902" s="18" t="s">
        <v>16</v>
      </c>
      <c r="C9902" s="21">
        <v>20201226</v>
      </c>
      <c r="D9902" s="21">
        <v>610538201209</v>
      </c>
      <c r="E9902" s="21" t="s">
        <v>16</v>
      </c>
      <c r="F9902" s="21">
        <v>20210105</v>
      </c>
      <c r="G9902" s="21" t="s">
        <v>17</v>
      </c>
      <c r="H9902" s="21" t="s">
        <v>54</v>
      </c>
      <c r="I9902" s="21" t="s">
        <v>78</v>
      </c>
      <c r="J9902" s="21">
        <v>1.48</v>
      </c>
      <c r="K9902" s="21" t="s">
        <v>20</v>
      </c>
      <c r="L9902">
        <f t="shared" si="179"/>
        <v>2</v>
      </c>
      <c r="M9902">
        <f>MATCH(H:H,价格表!$B$4:$B$35,0)</f>
        <v>14</v>
      </c>
      <c r="N9902" s="27">
        <f>IF(J9902&lt;=0.3,INDEX(价格表!$B$4:$I$31,M9902,2),IF(AND(J9902&gt;0.3,J9902&lt;=1),INDEX(价格表!$B$4:$I$31,M9902,3),IF(AND(J9902&gt;1,J9902&lt;=2.2),INDEX(价格表!$B$4:$I$31,M9902,4),IF(AND(J9902&gt;2.2,J9902&lt;=3.3),INDEX(价格表!$B$4:$I$31,M9902,5),IF(AND(J9902&gt;3.3,J9902&lt;=4),INDEX(价格表!$B$4:$I$31,M9902,6),IF(AND(J9902&gt;4,J9902&lt;=5.5),INDEX(价格表!$B$4:$I$31,M9902,7),IF(J9902&gt;5.5,2.6+INDEX(价格表!$B$4:$I$31,M9902,8)*L9902)))))))</f>
        <v>2.15</v>
      </c>
    </row>
    <row r="9903" spans="1:14">
      <c r="A9903" s="20">
        <v>4311322353809</v>
      </c>
      <c r="B9903" s="18" t="s">
        <v>16</v>
      </c>
      <c r="C9903" s="21">
        <v>20201226</v>
      </c>
      <c r="D9903" s="21">
        <v>610538201209</v>
      </c>
      <c r="E9903" s="21" t="s">
        <v>16</v>
      </c>
      <c r="F9903" s="21">
        <v>20210105</v>
      </c>
      <c r="G9903" s="21" t="s">
        <v>17</v>
      </c>
      <c r="H9903" s="21" t="s">
        <v>73</v>
      </c>
      <c r="I9903" s="21" t="s">
        <v>180</v>
      </c>
      <c r="J9903" s="21">
        <v>1.66</v>
      </c>
      <c r="K9903" s="21" t="s">
        <v>20</v>
      </c>
      <c r="L9903">
        <f t="shared" si="179"/>
        <v>2</v>
      </c>
      <c r="M9903">
        <f>MATCH(H:H,价格表!$B$4:$B$35,0)</f>
        <v>7</v>
      </c>
      <c r="N9903" s="27">
        <f>IF(J9903&lt;=0.3,INDEX(价格表!$B$4:$I$31,M9903,2),IF(AND(J9903&gt;0.3,J9903&lt;=1),INDEX(价格表!$B$4:$I$31,M9903,3),IF(AND(J9903&gt;1,J9903&lt;=2.2),INDEX(价格表!$B$4:$I$31,M9903,4),IF(AND(J9903&gt;2.2,J9903&lt;=3.3),INDEX(价格表!$B$4:$I$31,M9903,5),IF(AND(J9903&gt;3.3,J9903&lt;=4),INDEX(价格表!$B$4:$I$31,M9903,6),IF(AND(J9903&gt;4,J9903&lt;=5.5),INDEX(价格表!$B$4:$I$31,M9903,7),IF(J9903&gt;5.5,2.6+INDEX(价格表!$B$4:$I$31,M9903,8)*L9903)))))))</f>
        <v>2.15</v>
      </c>
    </row>
    <row r="9904" spans="1:14">
      <c r="A9904" s="20">
        <v>4311322723146</v>
      </c>
      <c r="B9904" s="18" t="s">
        <v>16</v>
      </c>
      <c r="C9904" s="21">
        <v>20201226</v>
      </c>
      <c r="D9904" s="21">
        <v>610538201209</v>
      </c>
      <c r="E9904" s="21" t="s">
        <v>16</v>
      </c>
      <c r="F9904" s="21">
        <v>20210105</v>
      </c>
      <c r="G9904" s="21" t="s">
        <v>17</v>
      </c>
      <c r="H9904" s="21" t="s">
        <v>123</v>
      </c>
      <c r="I9904" s="21" t="s">
        <v>198</v>
      </c>
      <c r="J9904" s="21">
        <v>1.52</v>
      </c>
      <c r="K9904" s="21" t="s">
        <v>20</v>
      </c>
      <c r="L9904">
        <f t="shared" si="179"/>
        <v>2</v>
      </c>
      <c r="M9904">
        <f>MATCH(H:H,价格表!$B$4:$B$35,0)</f>
        <v>30</v>
      </c>
      <c r="N9904" s="27">
        <f>L9904*7+3</f>
        <v>17</v>
      </c>
    </row>
    <row r="9905" spans="1:14">
      <c r="A9905" s="20">
        <v>4311322723147</v>
      </c>
      <c r="B9905" s="18" t="s">
        <v>16</v>
      </c>
      <c r="C9905" s="21">
        <v>20201226</v>
      </c>
      <c r="D9905" s="21">
        <v>610538201209</v>
      </c>
      <c r="E9905" s="21" t="s">
        <v>16</v>
      </c>
      <c r="F9905" s="21">
        <v>20210105</v>
      </c>
      <c r="G9905" s="21" t="s">
        <v>17</v>
      </c>
      <c r="H9905" s="21" t="s">
        <v>25</v>
      </c>
      <c r="I9905" s="21" t="s">
        <v>26</v>
      </c>
      <c r="J9905" s="21">
        <v>0.08</v>
      </c>
      <c r="K9905" s="21" t="s">
        <v>20</v>
      </c>
      <c r="L9905">
        <f t="shared" si="179"/>
        <v>1</v>
      </c>
      <c r="M9905">
        <f>MATCH(H:H,价格表!$B$4:$B$35,0)</f>
        <v>25</v>
      </c>
      <c r="N9905" s="27">
        <f>IF(J9905&lt;=0.3,INDEX(价格表!$B$4:$I$31,M9905,2),IF(AND(J9905&gt;0.3,J9905&lt;=1),INDEX(价格表!$B$4:$I$31,M9905,3),IF(AND(J9905&gt;1,J9905&lt;=2.2),INDEX(价格表!$B$4:$I$31,M9905,4),IF(AND(J9905&gt;2.2,J9905&lt;=3.3),INDEX(价格表!$B$4:$I$31,M9905,5),IF(AND(J9905&gt;3.3,J9905&lt;=4),INDEX(价格表!$B$4:$I$31,M9905,6),IF(AND(J9905&gt;4,J9905&lt;=5.5),INDEX(价格表!$B$4:$I$31,M9905,7),IF(J9905&gt;5.5,2.6+INDEX(价格表!$B$4:$I$31,M9905,8)*L9905)))))))</f>
        <v>1.65</v>
      </c>
    </row>
    <row r="9906" spans="1:14">
      <c r="A9906" s="20">
        <v>4311322723149</v>
      </c>
      <c r="B9906" s="18" t="s">
        <v>16</v>
      </c>
      <c r="C9906" s="21">
        <v>20201226</v>
      </c>
      <c r="D9906" s="21">
        <v>610538201209</v>
      </c>
      <c r="E9906" s="21" t="s">
        <v>16</v>
      </c>
      <c r="F9906" s="21">
        <v>20210105</v>
      </c>
      <c r="G9906" s="21" t="s">
        <v>17</v>
      </c>
      <c r="H9906" s="21" t="s">
        <v>21</v>
      </c>
      <c r="I9906" s="21" t="s">
        <v>163</v>
      </c>
      <c r="J9906" s="21">
        <v>1.54</v>
      </c>
      <c r="K9906" s="21" t="s">
        <v>20</v>
      </c>
      <c r="L9906">
        <f t="shared" si="179"/>
        <v>2</v>
      </c>
      <c r="M9906">
        <f>MATCH(H:H,价格表!$B$4:$B$35,0)</f>
        <v>20</v>
      </c>
      <c r="N9906" s="27">
        <f>IF(J9906&lt;=0.3,INDEX(价格表!$B$4:$I$31,M9906,2),IF(AND(J9906&gt;0.3,J9906&lt;=1),INDEX(价格表!$B$4:$I$31,M9906,3),IF(AND(J9906&gt;1,J9906&lt;=2.2),INDEX(价格表!$B$4:$I$31,M9906,4),IF(AND(J9906&gt;2.2,J9906&lt;=3.3),INDEX(价格表!$B$4:$I$31,M9906,5),IF(AND(J9906&gt;3.3,J9906&lt;=4),INDEX(价格表!$B$4:$I$31,M9906,6),IF(AND(J9906&gt;4,J9906&lt;=5.5),INDEX(价格表!$B$4:$I$31,M9906,7),IF(J9906&gt;5.5,2.6+INDEX(价格表!$B$4:$I$31,M9906,8)*L9906)))))))</f>
        <v>2.15</v>
      </c>
    </row>
    <row r="9907" spans="1:14">
      <c r="A9907" s="20">
        <v>4311322723152</v>
      </c>
      <c r="B9907" s="18" t="s">
        <v>16</v>
      </c>
      <c r="C9907" s="21">
        <v>20201226</v>
      </c>
      <c r="D9907" s="21">
        <v>610538201209</v>
      </c>
      <c r="E9907" s="21" t="s">
        <v>16</v>
      </c>
      <c r="F9907" s="21">
        <v>20210105</v>
      </c>
      <c r="G9907" s="21" t="s">
        <v>17</v>
      </c>
      <c r="H9907" s="21" t="s">
        <v>75</v>
      </c>
      <c r="I9907" s="21" t="s">
        <v>293</v>
      </c>
      <c r="J9907" s="21">
        <v>1.98</v>
      </c>
      <c r="K9907" s="21" t="s">
        <v>20</v>
      </c>
      <c r="L9907">
        <f t="shared" si="179"/>
        <v>2</v>
      </c>
      <c r="M9907">
        <f>MATCH(H:H,价格表!$B$4:$B$35,0)</f>
        <v>24</v>
      </c>
      <c r="N9907" s="27">
        <f>IF(J9907&lt;=0.3,INDEX(价格表!$B$4:$I$31,M9907,2),IF(AND(J9907&gt;0.3,J9907&lt;=1),INDEX(价格表!$B$4:$I$31,M9907,3),IF(AND(J9907&gt;1,J9907&lt;=2.2),INDEX(价格表!$B$4:$I$31,M9907,4),IF(AND(J9907&gt;2.2,J9907&lt;=3.3),INDEX(价格表!$B$4:$I$31,M9907,5),IF(AND(J9907&gt;3.3,J9907&lt;=4),INDEX(价格表!$B$4:$I$31,M9907,6),IF(AND(J9907&gt;4,J9907&lt;=5.5),INDEX(价格表!$B$4:$I$31,M9907,7),IF(J9907&gt;5.5,2.6+INDEX(价格表!$B$4:$I$31,M9907,8)*L9907)))))))</f>
        <v>2.15</v>
      </c>
    </row>
    <row r="9908" spans="1:14">
      <c r="A9908" s="20">
        <v>4311322723154</v>
      </c>
      <c r="B9908" s="18" t="s">
        <v>16</v>
      </c>
      <c r="C9908" s="21">
        <v>20201226</v>
      </c>
      <c r="D9908" s="21">
        <v>610538201209</v>
      </c>
      <c r="E9908" s="21" t="s">
        <v>16</v>
      </c>
      <c r="F9908" s="21">
        <v>20210105</v>
      </c>
      <c r="G9908" s="21" t="s">
        <v>17</v>
      </c>
      <c r="H9908" s="21" t="s">
        <v>39</v>
      </c>
      <c r="I9908" s="21" t="s">
        <v>81</v>
      </c>
      <c r="J9908" s="21">
        <v>1.53</v>
      </c>
      <c r="K9908" s="21" t="s">
        <v>20</v>
      </c>
      <c r="L9908">
        <f t="shared" si="179"/>
        <v>2</v>
      </c>
      <c r="M9908">
        <f>MATCH(H:H,价格表!$B$4:$B$35,0)</f>
        <v>23</v>
      </c>
      <c r="N9908" s="27">
        <f>IF(J9908&lt;=0.3,INDEX(价格表!$B$4:$I$31,M9908,2),IF(AND(J9908&gt;0.3,J9908&lt;=1),INDEX(价格表!$B$4:$I$31,M9908,3),IF(AND(J9908&gt;1,J9908&lt;=2.2),INDEX(价格表!$B$4:$I$31,M9908,4),IF(AND(J9908&gt;2.2,J9908&lt;=3.3),INDEX(价格表!$B$4:$I$31,M9908,5),IF(AND(J9908&gt;3.3,J9908&lt;=4),INDEX(价格表!$B$4:$I$31,M9908,6),IF(AND(J9908&gt;4,J9908&lt;=5.5),INDEX(价格表!$B$4:$I$31,M9908,7),IF(J9908&gt;5.5,2.6+INDEX(价格表!$B$4:$I$31,M9908,8)*L9908)))))))</f>
        <v>2.15</v>
      </c>
    </row>
    <row r="9909" spans="1:14">
      <c r="A9909" s="20">
        <v>4311322774528</v>
      </c>
      <c r="B9909" s="18" t="s">
        <v>16</v>
      </c>
      <c r="C9909" s="21">
        <v>20201226</v>
      </c>
      <c r="D9909" s="21">
        <v>610538201209</v>
      </c>
      <c r="E9909" s="21" t="s">
        <v>16</v>
      </c>
      <c r="F9909" s="21">
        <v>20210105</v>
      </c>
      <c r="G9909" s="21" t="s">
        <v>17</v>
      </c>
      <c r="H9909" s="21" t="s">
        <v>39</v>
      </c>
      <c r="I9909" s="21" t="s">
        <v>81</v>
      </c>
      <c r="J9909" s="21">
        <v>1.5</v>
      </c>
      <c r="K9909" s="21" t="s">
        <v>20</v>
      </c>
      <c r="L9909">
        <f t="shared" si="179"/>
        <v>2</v>
      </c>
      <c r="M9909">
        <f>MATCH(H:H,价格表!$B$4:$B$35,0)</f>
        <v>23</v>
      </c>
      <c r="N9909" s="27">
        <f>IF(J9909&lt;=0.3,INDEX(价格表!$B$4:$I$31,M9909,2),IF(AND(J9909&gt;0.3,J9909&lt;=1),INDEX(价格表!$B$4:$I$31,M9909,3),IF(AND(J9909&gt;1,J9909&lt;=2.2),INDEX(价格表!$B$4:$I$31,M9909,4),IF(AND(J9909&gt;2.2,J9909&lt;=3.3),INDEX(价格表!$B$4:$I$31,M9909,5),IF(AND(J9909&gt;3.3,J9909&lt;=4),INDEX(价格表!$B$4:$I$31,M9909,6),IF(AND(J9909&gt;4,J9909&lt;=5.5),INDEX(价格表!$B$4:$I$31,M9909,7),IF(J9909&gt;5.5,2.6+INDEX(价格表!$B$4:$I$31,M9909,8)*L9909)))))))</f>
        <v>2.15</v>
      </c>
    </row>
    <row r="9910" spans="1:14">
      <c r="A9910" s="20">
        <v>4311322774529</v>
      </c>
      <c r="B9910" s="18" t="s">
        <v>16</v>
      </c>
      <c r="C9910" s="21">
        <v>20201226</v>
      </c>
      <c r="D9910" s="21">
        <v>610538201209</v>
      </c>
      <c r="E9910" s="21" t="s">
        <v>16</v>
      </c>
      <c r="F9910" s="21">
        <v>20210105</v>
      </c>
      <c r="G9910" s="21" t="s">
        <v>17</v>
      </c>
      <c r="H9910" s="21" t="s">
        <v>39</v>
      </c>
      <c r="I9910" s="21" t="s">
        <v>40</v>
      </c>
      <c r="J9910" s="21">
        <v>1.82</v>
      </c>
      <c r="K9910" s="21" t="s">
        <v>20</v>
      </c>
      <c r="L9910">
        <f t="shared" si="179"/>
        <v>2</v>
      </c>
      <c r="M9910">
        <f>MATCH(H:H,价格表!$B$4:$B$35,0)</f>
        <v>23</v>
      </c>
      <c r="N9910" s="27">
        <f>IF(J9910&lt;=0.3,INDEX(价格表!$B$4:$I$31,M9910,2),IF(AND(J9910&gt;0.3,J9910&lt;=1),INDEX(价格表!$B$4:$I$31,M9910,3),IF(AND(J9910&gt;1,J9910&lt;=2.2),INDEX(价格表!$B$4:$I$31,M9910,4),IF(AND(J9910&gt;2.2,J9910&lt;=3.3),INDEX(价格表!$B$4:$I$31,M9910,5),IF(AND(J9910&gt;3.3,J9910&lt;=4),INDEX(价格表!$B$4:$I$31,M9910,6),IF(AND(J9910&gt;4,J9910&lt;=5.5),INDEX(价格表!$B$4:$I$31,M9910,7),IF(J9910&gt;5.5,2.6+INDEX(价格表!$B$4:$I$31,M9910,8)*L9910)))))))</f>
        <v>2.15</v>
      </c>
    </row>
    <row r="9911" spans="1:14">
      <c r="A9911" s="20">
        <v>4311322774530</v>
      </c>
      <c r="B9911" s="18" t="s">
        <v>16</v>
      </c>
      <c r="C9911" s="21">
        <v>20201226</v>
      </c>
      <c r="D9911" s="21">
        <v>610538201209</v>
      </c>
      <c r="E9911" s="21" t="s">
        <v>16</v>
      </c>
      <c r="F9911" s="21">
        <v>20210105</v>
      </c>
      <c r="G9911" s="21" t="s">
        <v>17</v>
      </c>
      <c r="H9911" s="21" t="s">
        <v>25</v>
      </c>
      <c r="I9911" s="21" t="s">
        <v>42</v>
      </c>
      <c r="J9911" s="21">
        <v>1.54</v>
      </c>
      <c r="K9911" s="21" t="s">
        <v>20</v>
      </c>
      <c r="L9911">
        <f t="shared" si="179"/>
        <v>2</v>
      </c>
      <c r="M9911">
        <f>MATCH(H:H,价格表!$B$4:$B$35,0)</f>
        <v>25</v>
      </c>
      <c r="N9911" s="27">
        <f>IF(J9911&lt;=0.3,INDEX(价格表!$B$4:$I$31,M9911,2),IF(AND(J9911&gt;0.3,J9911&lt;=1),INDEX(价格表!$B$4:$I$31,M9911,3),IF(AND(J9911&gt;1,J9911&lt;=2.2),INDEX(价格表!$B$4:$I$31,M9911,4),IF(AND(J9911&gt;2.2,J9911&lt;=3.3),INDEX(价格表!$B$4:$I$31,M9911,5),IF(AND(J9911&gt;3.3,J9911&lt;=4),INDEX(价格表!$B$4:$I$31,M9911,6),IF(AND(J9911&gt;4,J9911&lt;=5.5),INDEX(价格表!$B$4:$I$31,M9911,7),IF(J9911&gt;5.5,2.6+INDEX(价格表!$B$4:$I$31,M9911,8)*L9911)))))))</f>
        <v>2.15</v>
      </c>
    </row>
    <row r="9912" spans="1:14">
      <c r="A9912" s="20">
        <v>4311322791247</v>
      </c>
      <c r="B9912" s="18" t="s">
        <v>16</v>
      </c>
      <c r="C9912" s="21">
        <v>20201226</v>
      </c>
      <c r="D9912" s="21">
        <v>610538201209</v>
      </c>
      <c r="E9912" s="21" t="s">
        <v>16</v>
      </c>
      <c r="F9912" s="21">
        <v>20210105</v>
      </c>
      <c r="G9912" s="21" t="s">
        <v>17</v>
      </c>
      <c r="H9912" s="21" t="s">
        <v>39</v>
      </c>
      <c r="I9912" s="21" t="s">
        <v>226</v>
      </c>
      <c r="J9912" s="21">
        <v>1.49</v>
      </c>
      <c r="K9912" s="21" t="s">
        <v>20</v>
      </c>
      <c r="L9912">
        <f t="shared" si="179"/>
        <v>2</v>
      </c>
      <c r="M9912">
        <f>MATCH(H:H,价格表!$B$4:$B$35,0)</f>
        <v>23</v>
      </c>
      <c r="N9912" s="27">
        <f>IF(J9912&lt;=0.3,INDEX(价格表!$B$4:$I$31,M9912,2),IF(AND(J9912&gt;0.3,J9912&lt;=1),INDEX(价格表!$B$4:$I$31,M9912,3),IF(AND(J9912&gt;1,J9912&lt;=2.2),INDEX(价格表!$B$4:$I$31,M9912,4),IF(AND(J9912&gt;2.2,J9912&lt;=3.3),INDEX(价格表!$B$4:$I$31,M9912,5),IF(AND(J9912&gt;3.3,J9912&lt;=4),INDEX(价格表!$B$4:$I$31,M9912,6),IF(AND(J9912&gt;4,J9912&lt;=5.5),INDEX(价格表!$B$4:$I$31,M9912,7),IF(J9912&gt;5.5,2.6+INDEX(价格表!$B$4:$I$31,M9912,8)*L9912)))))))</f>
        <v>2.15</v>
      </c>
    </row>
    <row r="9913" spans="1:14">
      <c r="A9913" s="20">
        <v>4311322806349</v>
      </c>
      <c r="B9913" s="18" t="s">
        <v>16</v>
      </c>
      <c r="C9913" s="21">
        <v>20201226</v>
      </c>
      <c r="D9913" s="21">
        <v>610538201209</v>
      </c>
      <c r="E9913" s="21" t="s">
        <v>16</v>
      </c>
      <c r="F9913" s="21">
        <v>20210105</v>
      </c>
      <c r="G9913" s="21" t="s">
        <v>17</v>
      </c>
      <c r="H9913" s="21" t="s">
        <v>75</v>
      </c>
      <c r="I9913" s="21" t="s">
        <v>114</v>
      </c>
      <c r="J9913" s="21">
        <v>1.5</v>
      </c>
      <c r="K9913" s="21" t="s">
        <v>20</v>
      </c>
      <c r="L9913">
        <f t="shared" si="179"/>
        <v>2</v>
      </c>
      <c r="M9913">
        <f>MATCH(H:H,价格表!$B$4:$B$35,0)</f>
        <v>24</v>
      </c>
      <c r="N9913" s="27">
        <f>IF(J9913&lt;=0.3,INDEX(价格表!$B$4:$I$31,M9913,2),IF(AND(J9913&gt;0.3,J9913&lt;=1),INDEX(价格表!$B$4:$I$31,M9913,3),IF(AND(J9913&gt;1,J9913&lt;=2.2),INDEX(价格表!$B$4:$I$31,M9913,4),IF(AND(J9913&gt;2.2,J9913&lt;=3.3),INDEX(价格表!$B$4:$I$31,M9913,5),IF(AND(J9913&gt;3.3,J9913&lt;=4),INDEX(价格表!$B$4:$I$31,M9913,6),IF(AND(J9913&gt;4,J9913&lt;=5.5),INDEX(价格表!$B$4:$I$31,M9913,7),IF(J9913&gt;5.5,2.6+INDEX(价格表!$B$4:$I$31,M9913,8)*L9913)))))))</f>
        <v>2.15</v>
      </c>
    </row>
    <row r="9914" spans="1:14">
      <c r="A9914" s="20">
        <v>4311323605303</v>
      </c>
      <c r="B9914" s="18" t="s">
        <v>16</v>
      </c>
      <c r="C9914" s="21">
        <v>20201226</v>
      </c>
      <c r="D9914" s="21">
        <v>610538201209</v>
      </c>
      <c r="E9914" s="21" t="s">
        <v>16</v>
      </c>
      <c r="F9914" s="21">
        <v>20210105</v>
      </c>
      <c r="G9914" s="21" t="s">
        <v>17</v>
      </c>
      <c r="H9914" s="21" t="s">
        <v>54</v>
      </c>
      <c r="I9914" s="21" t="s">
        <v>129</v>
      </c>
      <c r="J9914" s="21">
        <v>1.5</v>
      </c>
      <c r="K9914" s="21" t="s">
        <v>20</v>
      </c>
      <c r="L9914">
        <f t="shared" si="179"/>
        <v>2</v>
      </c>
      <c r="M9914">
        <f>MATCH(H:H,价格表!$B$4:$B$35,0)</f>
        <v>14</v>
      </c>
      <c r="N9914" s="27">
        <f>IF(J9914&lt;=0.3,INDEX(价格表!$B$4:$I$31,M9914,2),IF(AND(J9914&gt;0.3,J9914&lt;=1),INDEX(价格表!$B$4:$I$31,M9914,3),IF(AND(J9914&gt;1,J9914&lt;=2.2),INDEX(价格表!$B$4:$I$31,M9914,4),IF(AND(J9914&gt;2.2,J9914&lt;=3.3),INDEX(价格表!$B$4:$I$31,M9914,5),IF(AND(J9914&gt;3.3,J9914&lt;=4),INDEX(价格表!$B$4:$I$31,M9914,6),IF(AND(J9914&gt;4,J9914&lt;=5.5),INDEX(价格表!$B$4:$I$31,M9914,7),IF(J9914&gt;5.5,2.6+INDEX(价格表!$B$4:$I$31,M9914,8)*L9914)))))))</f>
        <v>2.15</v>
      </c>
    </row>
    <row r="9915" spans="1:14">
      <c r="A9915" s="20">
        <v>4311323605304</v>
      </c>
      <c r="B9915" s="18" t="s">
        <v>16</v>
      </c>
      <c r="C9915" s="21">
        <v>20201226</v>
      </c>
      <c r="D9915" s="21">
        <v>610538201209</v>
      </c>
      <c r="E9915" s="21" t="s">
        <v>16</v>
      </c>
      <c r="F9915" s="21">
        <v>20210105</v>
      </c>
      <c r="G9915" s="21" t="s">
        <v>17</v>
      </c>
      <c r="H9915" s="21" t="s">
        <v>75</v>
      </c>
      <c r="I9915" s="21" t="s">
        <v>372</v>
      </c>
      <c r="J9915" s="21">
        <v>0.17</v>
      </c>
      <c r="K9915" s="21" t="s">
        <v>20</v>
      </c>
      <c r="L9915">
        <f t="shared" si="179"/>
        <v>1</v>
      </c>
      <c r="M9915">
        <f>MATCH(H:H,价格表!$B$4:$B$35,0)</f>
        <v>24</v>
      </c>
      <c r="N9915" s="27">
        <f>IF(J9915&lt;=0.3,INDEX(价格表!$B$4:$I$31,M9915,2),IF(AND(J9915&gt;0.3,J9915&lt;=1),INDEX(价格表!$B$4:$I$31,M9915,3),IF(AND(J9915&gt;1,J9915&lt;=2.2),INDEX(价格表!$B$4:$I$31,M9915,4),IF(AND(J9915&gt;2.2,J9915&lt;=3.3),INDEX(价格表!$B$4:$I$31,M9915,5),IF(AND(J9915&gt;3.3,J9915&lt;=4),INDEX(价格表!$B$4:$I$31,M9915,6),IF(AND(J9915&gt;4,J9915&lt;=5.5),INDEX(价格表!$B$4:$I$31,M9915,7),IF(J9915&gt;5.5,2.6+INDEX(价格表!$B$4:$I$31,M9915,8)*L9915)))))))</f>
        <v>1.65</v>
      </c>
    </row>
    <row r="9916" spans="1:14">
      <c r="A9916" s="20">
        <v>4311323605305</v>
      </c>
      <c r="B9916" s="18" t="s">
        <v>16</v>
      </c>
      <c r="C9916" s="21">
        <v>20201226</v>
      </c>
      <c r="D9916" s="21">
        <v>610538201209</v>
      </c>
      <c r="E9916" s="21" t="s">
        <v>16</v>
      </c>
      <c r="F9916" s="21">
        <v>20210105</v>
      </c>
      <c r="G9916" s="21" t="s">
        <v>17</v>
      </c>
      <c r="H9916" s="21" t="s">
        <v>25</v>
      </c>
      <c r="I9916" s="21" t="s">
        <v>26</v>
      </c>
      <c r="J9916" s="21">
        <v>1.62</v>
      </c>
      <c r="K9916" s="21" t="s">
        <v>20</v>
      </c>
      <c r="L9916">
        <f t="shared" si="179"/>
        <v>2</v>
      </c>
      <c r="M9916">
        <f>MATCH(H:H,价格表!$B$4:$B$35,0)</f>
        <v>25</v>
      </c>
      <c r="N9916" s="27">
        <f>IF(J9916&lt;=0.3,INDEX(价格表!$B$4:$I$31,M9916,2),IF(AND(J9916&gt;0.3,J9916&lt;=1),INDEX(价格表!$B$4:$I$31,M9916,3),IF(AND(J9916&gt;1,J9916&lt;=2.2),INDEX(价格表!$B$4:$I$31,M9916,4),IF(AND(J9916&gt;2.2,J9916&lt;=3.3),INDEX(价格表!$B$4:$I$31,M9916,5),IF(AND(J9916&gt;3.3,J9916&lt;=4),INDEX(价格表!$B$4:$I$31,M9916,6),IF(AND(J9916&gt;4,J9916&lt;=5.5),INDEX(价格表!$B$4:$I$31,M9916,7),IF(J9916&gt;5.5,2.6+INDEX(价格表!$B$4:$I$31,M9916,8)*L9916)))))))</f>
        <v>2.15</v>
      </c>
    </row>
    <row r="9917" spans="1:14">
      <c r="A9917" s="20">
        <v>4311323605306</v>
      </c>
      <c r="B9917" s="18" t="s">
        <v>16</v>
      </c>
      <c r="C9917" s="21">
        <v>20201226</v>
      </c>
      <c r="D9917" s="21">
        <v>610538201209</v>
      </c>
      <c r="E9917" s="21" t="s">
        <v>16</v>
      </c>
      <c r="F9917" s="21">
        <v>20210105</v>
      </c>
      <c r="G9917" s="21" t="s">
        <v>17</v>
      </c>
      <c r="H9917" s="21" t="s">
        <v>21</v>
      </c>
      <c r="I9917" s="21" t="s">
        <v>228</v>
      </c>
      <c r="J9917" s="21">
        <v>1.61</v>
      </c>
      <c r="K9917" s="21" t="s">
        <v>20</v>
      </c>
      <c r="L9917">
        <f t="shared" si="179"/>
        <v>2</v>
      </c>
      <c r="M9917">
        <f>MATCH(H:H,价格表!$B$4:$B$35,0)</f>
        <v>20</v>
      </c>
      <c r="N9917" s="27">
        <f>IF(J9917&lt;=0.3,INDEX(价格表!$B$4:$I$31,M9917,2),IF(AND(J9917&gt;0.3,J9917&lt;=1),INDEX(价格表!$B$4:$I$31,M9917,3),IF(AND(J9917&gt;1,J9917&lt;=2.2),INDEX(价格表!$B$4:$I$31,M9917,4),IF(AND(J9917&gt;2.2,J9917&lt;=3.3),INDEX(价格表!$B$4:$I$31,M9917,5),IF(AND(J9917&gt;3.3,J9917&lt;=4),INDEX(价格表!$B$4:$I$31,M9917,6),IF(AND(J9917&gt;4,J9917&lt;=5.5),INDEX(价格表!$B$4:$I$31,M9917,7),IF(J9917&gt;5.5,2.6+INDEX(价格表!$B$4:$I$31,M9917,8)*L9917)))))))</f>
        <v>2.15</v>
      </c>
    </row>
    <row r="9918" spans="1:14">
      <c r="A9918" s="20">
        <v>4311323605307</v>
      </c>
      <c r="B9918" s="18" t="s">
        <v>16</v>
      </c>
      <c r="C9918" s="21">
        <v>20201226</v>
      </c>
      <c r="D9918" s="21">
        <v>610538201209</v>
      </c>
      <c r="E9918" s="21" t="s">
        <v>16</v>
      </c>
      <c r="F9918" s="21">
        <v>20210105</v>
      </c>
      <c r="G9918" s="21" t="s">
        <v>17</v>
      </c>
      <c r="H9918" s="21" t="s">
        <v>43</v>
      </c>
      <c r="I9918" s="21" t="s">
        <v>292</v>
      </c>
      <c r="J9918" s="21">
        <v>1.52</v>
      </c>
      <c r="K9918" s="21" t="s">
        <v>20</v>
      </c>
      <c r="L9918">
        <f t="shared" si="179"/>
        <v>2</v>
      </c>
      <c r="M9918">
        <f>MATCH(H:H,价格表!$B$4:$B$35,0)</f>
        <v>10</v>
      </c>
      <c r="N9918" s="27">
        <f>IF(J9918&lt;=0.3,INDEX(价格表!$B$4:$I$31,M9918,2),IF(AND(J9918&gt;0.3,J9918&lt;=1),INDEX(价格表!$B$4:$I$31,M9918,3),IF(AND(J9918&gt;1,J9918&lt;=2.2),INDEX(价格表!$B$4:$I$31,M9918,4),IF(AND(J9918&gt;2.2,J9918&lt;=3.3),INDEX(价格表!$B$4:$I$31,M9918,5),IF(AND(J9918&gt;3.3,J9918&lt;=4),INDEX(价格表!$B$4:$I$31,M9918,6),IF(AND(J9918&gt;4,J9918&lt;=5.5),INDEX(价格表!$B$4:$I$31,M9918,7),IF(J9918&gt;5.5,2.6+INDEX(价格表!$B$4:$I$31,M9918,8)*L9918)))))))</f>
        <v>2.15</v>
      </c>
    </row>
    <row r="9919" spans="1:14">
      <c r="A9919" s="20">
        <v>4311323605308</v>
      </c>
      <c r="B9919" s="18" t="s">
        <v>16</v>
      </c>
      <c r="C9919" s="21">
        <v>20201226</v>
      </c>
      <c r="D9919" s="21">
        <v>610538201209</v>
      </c>
      <c r="E9919" s="21" t="s">
        <v>16</v>
      </c>
      <c r="F9919" s="21">
        <v>20210105</v>
      </c>
      <c r="G9919" s="21" t="s">
        <v>17</v>
      </c>
      <c r="H9919" s="21" t="s">
        <v>88</v>
      </c>
      <c r="I9919" s="21" t="s">
        <v>101</v>
      </c>
      <c r="J9919" s="21">
        <v>1.54</v>
      </c>
      <c r="K9919" s="21" t="s">
        <v>20</v>
      </c>
      <c r="L9919">
        <f t="shared" si="179"/>
        <v>2</v>
      </c>
      <c r="M9919">
        <f>MATCH(H:H,价格表!$B$4:$B$35,0)</f>
        <v>19</v>
      </c>
      <c r="N9919" s="27">
        <f>IF(J9919&lt;=0.3,INDEX(价格表!$B$4:$I$31,M9919,2),IF(AND(J9919&gt;0.3,J9919&lt;=1),INDEX(价格表!$B$4:$I$31,M9919,3),IF(AND(J9919&gt;1,J9919&lt;=2.2),INDEX(价格表!$B$4:$I$31,M9919,4),IF(AND(J9919&gt;2.2,J9919&lt;=3.3),INDEX(价格表!$B$4:$I$31,M9919,5),IF(AND(J9919&gt;3.3,J9919&lt;=4),INDEX(价格表!$B$4:$I$31,M9919,6),IF(AND(J9919&gt;4,J9919&lt;=5.5),INDEX(价格表!$B$4:$I$31,M9919,7),IF(J9919&gt;5.5,2.6+INDEX(价格表!$B$4:$I$31,M9919,8)*L9919)))))))</f>
        <v>2.15</v>
      </c>
    </row>
    <row r="9920" spans="1:14">
      <c r="A9920" s="20">
        <v>4311323605309</v>
      </c>
      <c r="B9920" s="18" t="s">
        <v>16</v>
      </c>
      <c r="C9920" s="21">
        <v>20201226</v>
      </c>
      <c r="D9920" s="21">
        <v>610538201209</v>
      </c>
      <c r="E9920" s="21" t="s">
        <v>16</v>
      </c>
      <c r="F9920" s="21">
        <v>20210105</v>
      </c>
      <c r="G9920" s="21" t="s">
        <v>17</v>
      </c>
      <c r="H9920" s="21" t="s">
        <v>27</v>
      </c>
      <c r="I9920" s="21" t="s">
        <v>211</v>
      </c>
      <c r="J9920" s="21">
        <v>1.49</v>
      </c>
      <c r="K9920" s="21" t="s">
        <v>20</v>
      </c>
      <c r="L9920">
        <f t="shared" si="179"/>
        <v>2</v>
      </c>
      <c r="M9920">
        <f>MATCH(H:H,价格表!$B$4:$B$35,0)</f>
        <v>3</v>
      </c>
      <c r="N9920" s="27">
        <f>IF(J9920&lt;=0.3,INDEX(价格表!$B$4:$I$31,M9920,2),IF(AND(J9920&gt;0.3,J9920&lt;=1),INDEX(价格表!$B$4:$I$31,M9920,3),IF(AND(J9920&gt;1,J9920&lt;=2.2),INDEX(价格表!$B$4:$I$31,M9920,4),IF(AND(J9920&gt;2.2,J9920&lt;=3.3),INDEX(价格表!$B$4:$I$31,M9920,5),IF(AND(J9920&gt;3.3,J9920&lt;=4),INDEX(价格表!$B$4:$I$31,M9920,6),IF(AND(J9920&gt;4,J9920&lt;=5.5),INDEX(价格表!$B$4:$I$31,M9920,7),IF(J9920&gt;5.5,2.6+INDEX(价格表!$B$4:$I$31,M9920,8)*L9920)))))))</f>
        <v>2.15</v>
      </c>
    </row>
    <row r="9921" spans="1:14">
      <c r="A9921" s="20">
        <v>4311323605310</v>
      </c>
      <c r="B9921" s="18" t="s">
        <v>16</v>
      </c>
      <c r="C9921" s="21">
        <v>20201226</v>
      </c>
      <c r="D9921" s="21">
        <v>610538201209</v>
      </c>
      <c r="E9921" s="21" t="s">
        <v>16</v>
      </c>
      <c r="F9921" s="21">
        <v>20210105</v>
      </c>
      <c r="G9921" s="21" t="s">
        <v>17</v>
      </c>
      <c r="H9921" s="21" t="s">
        <v>73</v>
      </c>
      <c r="I9921" s="21" t="s">
        <v>92</v>
      </c>
      <c r="J9921" s="21">
        <v>1.5</v>
      </c>
      <c r="K9921" s="21" t="s">
        <v>20</v>
      </c>
      <c r="L9921">
        <f t="shared" si="179"/>
        <v>2</v>
      </c>
      <c r="M9921">
        <f>MATCH(H:H,价格表!$B$4:$B$35,0)</f>
        <v>7</v>
      </c>
      <c r="N9921" s="27">
        <f>IF(J9921&lt;=0.3,INDEX(价格表!$B$4:$I$31,M9921,2),IF(AND(J9921&gt;0.3,J9921&lt;=1),INDEX(价格表!$B$4:$I$31,M9921,3),IF(AND(J9921&gt;1,J9921&lt;=2.2),INDEX(价格表!$B$4:$I$31,M9921,4),IF(AND(J9921&gt;2.2,J9921&lt;=3.3),INDEX(价格表!$B$4:$I$31,M9921,5),IF(AND(J9921&gt;3.3,J9921&lt;=4),INDEX(价格表!$B$4:$I$31,M9921,6),IF(AND(J9921&gt;4,J9921&lt;=5.5),INDEX(价格表!$B$4:$I$31,M9921,7),IF(J9921&gt;5.5,2.6+INDEX(价格表!$B$4:$I$31,M9921,8)*L9921)))))))</f>
        <v>2.15</v>
      </c>
    </row>
    <row r="9922" spans="1:14">
      <c r="A9922" s="20">
        <v>4311323605311</v>
      </c>
      <c r="B9922" s="18" t="s">
        <v>16</v>
      </c>
      <c r="C9922" s="21">
        <v>20201226</v>
      </c>
      <c r="D9922" s="21">
        <v>610538201209</v>
      </c>
      <c r="E9922" s="21" t="s">
        <v>16</v>
      </c>
      <c r="F9922" s="21">
        <v>20210105</v>
      </c>
      <c r="G9922" s="21" t="s">
        <v>17</v>
      </c>
      <c r="H9922" s="21" t="s">
        <v>25</v>
      </c>
      <c r="I9922" s="21" t="s">
        <v>26</v>
      </c>
      <c r="J9922" s="21">
        <v>1.48</v>
      </c>
      <c r="K9922" s="21" t="s">
        <v>20</v>
      </c>
      <c r="L9922">
        <f t="shared" si="179"/>
        <v>2</v>
      </c>
      <c r="M9922">
        <f>MATCH(H:H,价格表!$B$4:$B$35,0)</f>
        <v>25</v>
      </c>
      <c r="N9922" s="27">
        <f>IF(J9922&lt;=0.3,INDEX(价格表!$B$4:$I$31,M9922,2),IF(AND(J9922&gt;0.3,J9922&lt;=1),INDEX(价格表!$B$4:$I$31,M9922,3),IF(AND(J9922&gt;1,J9922&lt;=2.2),INDEX(价格表!$B$4:$I$31,M9922,4),IF(AND(J9922&gt;2.2,J9922&lt;=3.3),INDEX(价格表!$B$4:$I$31,M9922,5),IF(AND(J9922&gt;3.3,J9922&lt;=4),INDEX(价格表!$B$4:$I$31,M9922,6),IF(AND(J9922&gt;4,J9922&lt;=5.5),INDEX(价格表!$B$4:$I$31,M9922,7),IF(J9922&gt;5.5,2.6+INDEX(价格表!$B$4:$I$31,M9922,8)*L9922)))))))</f>
        <v>2.15</v>
      </c>
    </row>
    <row r="9923" spans="1:14">
      <c r="A9923" s="20">
        <v>4311323605315</v>
      </c>
      <c r="B9923" s="18" t="s">
        <v>16</v>
      </c>
      <c r="C9923" s="21">
        <v>20201226</v>
      </c>
      <c r="D9923" s="21">
        <v>610538201209</v>
      </c>
      <c r="E9923" s="21" t="s">
        <v>16</v>
      </c>
      <c r="F9923" s="21">
        <v>20210105</v>
      </c>
      <c r="G9923" s="21" t="s">
        <v>17</v>
      </c>
      <c r="H9923" s="21" t="s">
        <v>18</v>
      </c>
      <c r="I9923" s="21" t="s">
        <v>278</v>
      </c>
      <c r="J9923" s="21">
        <v>1.5</v>
      </c>
      <c r="K9923" s="21" t="s">
        <v>20</v>
      </c>
      <c r="L9923">
        <f t="shared" si="179"/>
        <v>2</v>
      </c>
      <c r="M9923">
        <f>MATCH(H:H,价格表!$B$4:$B$35,0)</f>
        <v>1</v>
      </c>
      <c r="N9923" s="27">
        <f>IF(J9923&lt;=0.3,INDEX(价格表!$B$4:$I$31,M9923,2),IF(AND(J9923&gt;0.3,J9923&lt;=1),INDEX(价格表!$B$4:$I$31,M9923,3),IF(AND(J9923&gt;1,J9923&lt;=2.2),INDEX(价格表!$B$4:$I$31,M9923,4),IF(AND(J9923&gt;2.2,J9923&lt;=3.3),INDEX(价格表!$B$4:$I$31,M9923,5),IF(AND(J9923&gt;3.3,J9923&lt;=4),INDEX(价格表!$B$4:$I$31,M9923,6),IF(AND(J9923&gt;4,J9923&lt;=5.5),INDEX(价格表!$B$4:$I$31,M9923,7),IF(J9923&gt;5.5,2.6+INDEX(价格表!$B$4:$I$31,M9923,8)*L9923)))))))</f>
        <v>2.15</v>
      </c>
    </row>
    <row r="9924" spans="1:14">
      <c r="A9924" s="20">
        <v>4606318009679</v>
      </c>
      <c r="B9924" s="18" t="s">
        <v>16</v>
      </c>
      <c r="C9924" s="21">
        <v>20201226</v>
      </c>
      <c r="D9924" s="21">
        <v>610538201209</v>
      </c>
      <c r="E9924" s="21" t="s">
        <v>16</v>
      </c>
      <c r="F9924" s="21">
        <v>20210105</v>
      </c>
      <c r="G9924" s="21" t="s">
        <v>17</v>
      </c>
      <c r="H9924" s="21" t="s">
        <v>88</v>
      </c>
      <c r="I9924" s="21" t="s">
        <v>101</v>
      </c>
      <c r="J9924" s="21">
        <v>2.26</v>
      </c>
      <c r="K9924" s="21" t="s">
        <v>20</v>
      </c>
      <c r="L9924">
        <f t="shared" ref="L9924:L9987" si="180">ROUNDUP(J9924,0)</f>
        <v>3</v>
      </c>
      <c r="M9924">
        <f>MATCH(H:H,价格表!$B$4:$B$35,0)</f>
        <v>19</v>
      </c>
      <c r="N9924" s="27">
        <f>IF(J9924&lt;=0.3,INDEX(价格表!$B$4:$I$31,M9924,2),IF(AND(J9924&gt;0.3,J9924&lt;=1),INDEX(价格表!$B$4:$I$31,M9924,3),IF(AND(J9924&gt;1,J9924&lt;=2.2),INDEX(价格表!$B$4:$I$31,M9924,4),IF(AND(J9924&gt;2.2,J9924&lt;=3.3),INDEX(价格表!$B$4:$I$31,M9924,5),IF(AND(J9924&gt;3.3,J9924&lt;=4),INDEX(价格表!$B$4:$I$31,M9924,6),IF(AND(J9924&gt;4,J9924&lt;=5.5),INDEX(价格表!$B$4:$I$31,M9924,7),IF(J9924&gt;5.5,2.6+INDEX(价格表!$B$4:$I$31,M9924,8)*L9924)))))))</f>
        <v>2.5</v>
      </c>
    </row>
    <row r="9925" spans="1:14">
      <c r="A9925" s="20">
        <v>4606318009687</v>
      </c>
      <c r="B9925" s="18" t="s">
        <v>16</v>
      </c>
      <c r="C9925" s="21">
        <v>20201226</v>
      </c>
      <c r="D9925" s="21">
        <v>610538201209</v>
      </c>
      <c r="E9925" s="21" t="s">
        <v>16</v>
      </c>
      <c r="F9925" s="21">
        <v>20210105</v>
      </c>
      <c r="G9925" s="21" t="s">
        <v>17</v>
      </c>
      <c r="H9925" s="21" t="s">
        <v>33</v>
      </c>
      <c r="I9925" s="21" t="s">
        <v>34</v>
      </c>
      <c r="J9925" s="21">
        <v>2.08</v>
      </c>
      <c r="K9925" s="21" t="s">
        <v>20</v>
      </c>
      <c r="L9925">
        <f t="shared" si="180"/>
        <v>3</v>
      </c>
      <c r="M9925">
        <f>MATCH(H:H,价格表!$B$4:$B$35,0)</f>
        <v>13</v>
      </c>
      <c r="N9925" s="27">
        <f>IF(J9925&lt;=0.3,INDEX(价格表!$B$4:$I$31,M9925,2),IF(AND(J9925&gt;0.3,J9925&lt;=1),INDEX(价格表!$B$4:$I$31,M9925,3),IF(AND(J9925&gt;1,J9925&lt;=2.2),INDEX(价格表!$B$4:$I$31,M9925,4),IF(AND(J9925&gt;2.2,J9925&lt;=3.3),INDEX(价格表!$B$4:$I$31,M9925,5),IF(AND(J9925&gt;3.3,J9925&lt;=4),INDEX(价格表!$B$4:$I$31,M9925,6),IF(AND(J9925&gt;4,J9925&lt;=5.5),INDEX(价格表!$B$4:$I$31,M9925,7),IF(J9925&gt;5.5,2.6+INDEX(价格表!$B$4:$I$31,M9925,8)*L9925)))))))</f>
        <v>2.15</v>
      </c>
    </row>
    <row r="9926" spans="1:14">
      <c r="A9926" s="20">
        <v>4606318009782</v>
      </c>
      <c r="B9926" s="18" t="s">
        <v>16</v>
      </c>
      <c r="C9926" s="21">
        <v>20201226</v>
      </c>
      <c r="D9926" s="21">
        <v>610538201209</v>
      </c>
      <c r="E9926" s="21" t="s">
        <v>16</v>
      </c>
      <c r="F9926" s="21">
        <v>20210105</v>
      </c>
      <c r="G9926" s="21" t="s">
        <v>17</v>
      </c>
      <c r="H9926" s="21" t="s">
        <v>56</v>
      </c>
      <c r="I9926" s="21" t="s">
        <v>141</v>
      </c>
      <c r="J9926" s="21">
        <v>2.07</v>
      </c>
      <c r="K9926" s="21" t="s">
        <v>20</v>
      </c>
      <c r="L9926">
        <f t="shared" si="180"/>
        <v>3</v>
      </c>
      <c r="M9926">
        <f>MATCH(H:H,价格表!$B$4:$B$35,0)</f>
        <v>11</v>
      </c>
      <c r="N9926" s="27">
        <f>IF(J9926&lt;=0.3,INDEX(价格表!$B$4:$I$31,M9926,2),IF(AND(J9926&gt;0.3,J9926&lt;=1),INDEX(价格表!$B$4:$I$31,M9926,3),IF(AND(J9926&gt;1,J9926&lt;=2.2),INDEX(价格表!$B$4:$I$31,M9926,4),IF(AND(J9926&gt;2.2,J9926&lt;=3.3),INDEX(价格表!$B$4:$I$31,M9926,5),IF(AND(J9926&gt;3.3,J9926&lt;=4),INDEX(价格表!$B$4:$I$31,M9926,6),IF(AND(J9926&gt;4,J9926&lt;=5.5),INDEX(价格表!$B$4:$I$31,M9926,7),IF(J9926&gt;5.5,2.6+INDEX(价格表!$B$4:$I$31,M9926,8)*L9926)))))))</f>
        <v>2.15</v>
      </c>
    </row>
    <row r="9927" spans="1:14">
      <c r="A9927" s="20">
        <v>4606318010735</v>
      </c>
      <c r="B9927" s="18" t="s">
        <v>16</v>
      </c>
      <c r="C9927" s="21">
        <v>20201226</v>
      </c>
      <c r="D9927" s="21">
        <v>610538201209</v>
      </c>
      <c r="E9927" s="21" t="s">
        <v>16</v>
      </c>
      <c r="F9927" s="21">
        <v>20210105</v>
      </c>
      <c r="G9927" s="21" t="s">
        <v>17</v>
      </c>
      <c r="H9927" s="21" t="s">
        <v>33</v>
      </c>
      <c r="I9927" s="21" t="s">
        <v>34</v>
      </c>
      <c r="J9927" s="21">
        <v>2.04</v>
      </c>
      <c r="K9927" s="21" t="s">
        <v>20</v>
      </c>
      <c r="L9927">
        <f t="shared" si="180"/>
        <v>3</v>
      </c>
      <c r="M9927">
        <f>MATCH(H:H,价格表!$B$4:$B$35,0)</f>
        <v>13</v>
      </c>
      <c r="N9927" s="27">
        <f>IF(J9927&lt;=0.3,INDEX(价格表!$B$4:$I$31,M9927,2),IF(AND(J9927&gt;0.3,J9927&lt;=1),INDEX(价格表!$B$4:$I$31,M9927,3),IF(AND(J9927&gt;1,J9927&lt;=2.2),INDEX(价格表!$B$4:$I$31,M9927,4),IF(AND(J9927&gt;2.2,J9927&lt;=3.3),INDEX(价格表!$B$4:$I$31,M9927,5),IF(AND(J9927&gt;3.3,J9927&lt;=4),INDEX(价格表!$B$4:$I$31,M9927,6),IF(AND(J9927&gt;4,J9927&lt;=5.5),INDEX(价格表!$B$4:$I$31,M9927,7),IF(J9927&gt;5.5,2.6+INDEX(价格表!$B$4:$I$31,M9927,8)*L9927)))))))</f>
        <v>2.15</v>
      </c>
    </row>
    <row r="9928" spans="1:14">
      <c r="A9928" s="20">
        <v>4606318010743</v>
      </c>
      <c r="B9928" s="18" t="s">
        <v>16</v>
      </c>
      <c r="C9928" s="21">
        <v>20201226</v>
      </c>
      <c r="D9928" s="21">
        <v>610538201209</v>
      </c>
      <c r="E9928" s="21" t="s">
        <v>16</v>
      </c>
      <c r="F9928" s="21">
        <v>20210105</v>
      </c>
      <c r="G9928" s="21" t="s">
        <v>17</v>
      </c>
      <c r="H9928" s="21" t="s">
        <v>21</v>
      </c>
      <c r="I9928" s="21" t="s">
        <v>236</v>
      </c>
      <c r="J9928" s="21">
        <v>2.15</v>
      </c>
      <c r="K9928" s="21" t="s">
        <v>20</v>
      </c>
      <c r="L9928">
        <f t="shared" si="180"/>
        <v>3</v>
      </c>
      <c r="M9928">
        <f>MATCH(H:H,价格表!$B$4:$B$35,0)</f>
        <v>20</v>
      </c>
      <c r="N9928" s="27">
        <f>IF(J9928&lt;=0.3,INDEX(价格表!$B$4:$I$31,M9928,2),IF(AND(J9928&gt;0.3,J9928&lt;=1),INDEX(价格表!$B$4:$I$31,M9928,3),IF(AND(J9928&gt;1,J9928&lt;=2.2),INDEX(价格表!$B$4:$I$31,M9928,4),IF(AND(J9928&gt;2.2,J9928&lt;=3.3),INDEX(价格表!$B$4:$I$31,M9928,5),IF(AND(J9928&gt;3.3,J9928&lt;=4),INDEX(价格表!$B$4:$I$31,M9928,6),IF(AND(J9928&gt;4,J9928&lt;=5.5),INDEX(价格表!$B$4:$I$31,M9928,7),IF(J9928&gt;5.5,2.6+INDEX(价格表!$B$4:$I$31,M9928,8)*L9928)))))))</f>
        <v>2.15</v>
      </c>
    </row>
    <row r="9929" spans="1:14">
      <c r="A9929" s="20">
        <v>4606318011021</v>
      </c>
      <c r="B9929" s="18" t="s">
        <v>16</v>
      </c>
      <c r="C9929" s="21">
        <v>20201226</v>
      </c>
      <c r="D9929" s="21">
        <v>610538201209</v>
      </c>
      <c r="E9929" s="21" t="s">
        <v>16</v>
      </c>
      <c r="F9929" s="21">
        <v>20210105</v>
      </c>
      <c r="G9929" s="21" t="s">
        <v>17</v>
      </c>
      <c r="H9929" s="21" t="s">
        <v>33</v>
      </c>
      <c r="I9929" s="21" t="s">
        <v>34</v>
      </c>
      <c r="J9929" s="21">
        <v>2.06</v>
      </c>
      <c r="K9929" s="21" t="s">
        <v>20</v>
      </c>
      <c r="L9929">
        <f t="shared" si="180"/>
        <v>3</v>
      </c>
      <c r="M9929">
        <f>MATCH(H:H,价格表!$B$4:$B$35,0)</f>
        <v>13</v>
      </c>
      <c r="N9929" s="27">
        <f>IF(J9929&lt;=0.3,INDEX(价格表!$B$4:$I$31,M9929,2),IF(AND(J9929&gt;0.3,J9929&lt;=1),INDEX(价格表!$B$4:$I$31,M9929,3),IF(AND(J9929&gt;1,J9929&lt;=2.2),INDEX(价格表!$B$4:$I$31,M9929,4),IF(AND(J9929&gt;2.2,J9929&lt;=3.3),INDEX(价格表!$B$4:$I$31,M9929,5),IF(AND(J9929&gt;3.3,J9929&lt;=4),INDEX(价格表!$B$4:$I$31,M9929,6),IF(AND(J9929&gt;4,J9929&lt;=5.5),INDEX(价格表!$B$4:$I$31,M9929,7),IF(J9929&gt;5.5,2.6+INDEX(价格表!$B$4:$I$31,M9929,8)*L9929)))))))</f>
        <v>2.15</v>
      </c>
    </row>
    <row r="9930" spans="1:14">
      <c r="A9930" s="20">
        <v>4606318011173</v>
      </c>
      <c r="B9930" s="18" t="s">
        <v>16</v>
      </c>
      <c r="C9930" s="21">
        <v>20201226</v>
      </c>
      <c r="D9930" s="21">
        <v>610538201209</v>
      </c>
      <c r="E9930" s="21" t="s">
        <v>16</v>
      </c>
      <c r="F9930" s="21">
        <v>20210105</v>
      </c>
      <c r="G9930" s="21" t="s">
        <v>17</v>
      </c>
      <c r="H9930" s="21" t="s">
        <v>73</v>
      </c>
      <c r="I9930" s="21" t="s">
        <v>207</v>
      </c>
      <c r="J9930" s="21">
        <v>2.06</v>
      </c>
      <c r="K9930" s="21" t="s">
        <v>20</v>
      </c>
      <c r="L9930">
        <f t="shared" si="180"/>
        <v>3</v>
      </c>
      <c r="M9930">
        <f>MATCH(H:H,价格表!$B$4:$B$35,0)</f>
        <v>7</v>
      </c>
      <c r="N9930" s="27">
        <f>IF(J9930&lt;=0.3,INDEX(价格表!$B$4:$I$31,M9930,2),IF(AND(J9930&gt;0.3,J9930&lt;=1),INDEX(价格表!$B$4:$I$31,M9930,3),IF(AND(J9930&gt;1,J9930&lt;=2.2),INDEX(价格表!$B$4:$I$31,M9930,4),IF(AND(J9930&gt;2.2,J9930&lt;=3.3),INDEX(价格表!$B$4:$I$31,M9930,5),IF(AND(J9930&gt;3.3,J9930&lt;=4),INDEX(价格表!$B$4:$I$31,M9930,6),IF(AND(J9930&gt;4,J9930&lt;=5.5),INDEX(价格表!$B$4:$I$31,M9930,7),IF(J9930&gt;5.5,2.6+INDEX(价格表!$B$4:$I$31,M9930,8)*L9930)))))))</f>
        <v>2.15</v>
      </c>
    </row>
    <row r="9931" spans="1:14">
      <c r="A9931" s="20">
        <v>4606318011307</v>
      </c>
      <c r="B9931" s="18" t="s">
        <v>16</v>
      </c>
      <c r="C9931" s="21">
        <v>20201226</v>
      </c>
      <c r="D9931" s="21">
        <v>610538201209</v>
      </c>
      <c r="E9931" s="21" t="s">
        <v>16</v>
      </c>
      <c r="F9931" s="21">
        <v>20210105</v>
      </c>
      <c r="G9931" s="21" t="s">
        <v>17</v>
      </c>
      <c r="H9931" s="21" t="s">
        <v>33</v>
      </c>
      <c r="I9931" s="21" t="s">
        <v>34</v>
      </c>
      <c r="J9931" s="21">
        <v>2.05</v>
      </c>
      <c r="K9931" s="21" t="s">
        <v>209</v>
      </c>
      <c r="L9931">
        <f t="shared" si="180"/>
        <v>3</v>
      </c>
      <c r="M9931">
        <f>MATCH(H:H,价格表!$B$4:$B$35,0)</f>
        <v>13</v>
      </c>
      <c r="N9931" s="27">
        <f>IF(J9931&lt;=0.3,INDEX(价格表!$B$4:$I$31,M9931,2),IF(AND(J9931&gt;0.3,J9931&lt;=1),INDEX(价格表!$B$4:$I$31,M9931,3),IF(AND(J9931&gt;1,J9931&lt;=2.2),INDEX(价格表!$B$4:$I$31,M9931,4),IF(AND(J9931&gt;2.2,J9931&lt;=3.3),INDEX(价格表!$B$4:$I$31,M9931,5),IF(AND(J9931&gt;3.3,J9931&lt;=4),INDEX(价格表!$B$4:$I$31,M9931,6),IF(AND(J9931&gt;4,J9931&lt;=5.5),INDEX(价格表!$B$4:$I$31,M9931,7),IF(J9931&gt;5.5,2.6+INDEX(价格表!$B$4:$I$31,M9931,8)*L9931)))))))</f>
        <v>2.15</v>
      </c>
    </row>
    <row r="9932" spans="1:14">
      <c r="A9932" s="20">
        <v>4606318011415</v>
      </c>
      <c r="B9932" s="18" t="s">
        <v>16</v>
      </c>
      <c r="C9932" s="21">
        <v>20201226</v>
      </c>
      <c r="D9932" s="21">
        <v>610538201209</v>
      </c>
      <c r="E9932" s="21" t="s">
        <v>16</v>
      </c>
      <c r="F9932" s="21">
        <v>20210105</v>
      </c>
      <c r="G9932" s="21" t="s">
        <v>17</v>
      </c>
      <c r="H9932" s="21" t="s">
        <v>50</v>
      </c>
      <c r="I9932" s="21" t="s">
        <v>62</v>
      </c>
      <c r="J9932" s="21">
        <v>2.04</v>
      </c>
      <c r="K9932" s="21" t="s">
        <v>20</v>
      </c>
      <c r="L9932">
        <f t="shared" si="180"/>
        <v>3</v>
      </c>
      <c r="M9932">
        <f>MATCH(H:H,价格表!$B$4:$B$35,0)</f>
        <v>4</v>
      </c>
      <c r="N9932" s="27">
        <f>IF(J9932&lt;=0.3,INDEX(价格表!$B$4:$I$31,M9932,2),IF(AND(J9932&gt;0.3,J9932&lt;=1),INDEX(价格表!$B$4:$I$31,M9932,3),IF(AND(J9932&gt;1,J9932&lt;=2.2),INDEX(价格表!$B$4:$I$31,M9932,4),IF(AND(J9932&gt;2.2,J9932&lt;=3.3),INDEX(价格表!$B$4:$I$31,M9932,5),IF(AND(J9932&gt;3.3,J9932&lt;=4),INDEX(价格表!$B$4:$I$31,M9932,6),IF(AND(J9932&gt;4,J9932&lt;=5.5),INDEX(价格表!$B$4:$I$31,M9932,7),IF(J9932&gt;5.5,2.6+INDEX(价格表!$B$4:$I$31,M9932,8)*L9932)))))))</f>
        <v>2.15</v>
      </c>
    </row>
    <row r="9933" spans="1:14">
      <c r="A9933" s="20">
        <v>4606318012157</v>
      </c>
      <c r="B9933" s="18" t="s">
        <v>16</v>
      </c>
      <c r="C9933" s="21">
        <v>20201226</v>
      </c>
      <c r="D9933" s="21">
        <v>610538201209</v>
      </c>
      <c r="E9933" s="21" t="s">
        <v>16</v>
      </c>
      <c r="F9933" s="21">
        <v>20210105</v>
      </c>
      <c r="G9933" s="21" t="s">
        <v>17</v>
      </c>
      <c r="H9933" s="21" t="s">
        <v>39</v>
      </c>
      <c r="I9933" s="21" t="s">
        <v>132</v>
      </c>
      <c r="J9933" s="21">
        <v>2.52</v>
      </c>
      <c r="K9933" s="21" t="s">
        <v>20</v>
      </c>
      <c r="L9933">
        <f t="shared" si="180"/>
        <v>3</v>
      </c>
      <c r="M9933">
        <f>MATCH(H:H,价格表!$B$4:$B$35,0)</f>
        <v>23</v>
      </c>
      <c r="N9933" s="27">
        <f>IF(J9933&lt;=0.3,INDEX(价格表!$B$4:$I$31,M9933,2),IF(AND(J9933&gt;0.3,J9933&lt;=1),INDEX(价格表!$B$4:$I$31,M9933,3),IF(AND(J9933&gt;1,J9933&lt;=2.2),INDEX(价格表!$B$4:$I$31,M9933,4),IF(AND(J9933&gt;2.2,J9933&lt;=3.3),INDEX(价格表!$B$4:$I$31,M9933,5),IF(AND(J9933&gt;3.3,J9933&lt;=4),INDEX(价格表!$B$4:$I$31,M9933,6),IF(AND(J9933&gt;4,J9933&lt;=5.5),INDEX(价格表!$B$4:$I$31,M9933,7),IF(J9933&gt;5.5,2.6+INDEX(价格表!$B$4:$I$31,M9933,8)*L9933)))))))</f>
        <v>2.5</v>
      </c>
    </row>
    <row r="9934" spans="1:14">
      <c r="A9934" s="20">
        <v>4606318012325</v>
      </c>
      <c r="B9934" s="18" t="s">
        <v>16</v>
      </c>
      <c r="C9934" s="21">
        <v>20201226</v>
      </c>
      <c r="D9934" s="21">
        <v>610538201209</v>
      </c>
      <c r="E9934" s="21" t="s">
        <v>16</v>
      </c>
      <c r="F9934" s="21">
        <v>20210105</v>
      </c>
      <c r="G9934" s="21" t="s">
        <v>17</v>
      </c>
      <c r="H9934" s="21" t="s">
        <v>35</v>
      </c>
      <c r="I9934" s="21" t="s">
        <v>229</v>
      </c>
      <c r="J9934" s="21">
        <v>2.09</v>
      </c>
      <c r="K9934" s="21" t="s">
        <v>20</v>
      </c>
      <c r="L9934">
        <f t="shared" si="180"/>
        <v>3</v>
      </c>
      <c r="M9934">
        <f>MATCH(H:H,价格表!$B$4:$B$35,0)</f>
        <v>22</v>
      </c>
      <c r="N9934" s="27">
        <f>IF(J9934&lt;=0.3,INDEX(价格表!$B$4:$I$31,M9934,2),IF(AND(J9934&gt;0.3,J9934&lt;=1),INDEX(价格表!$B$4:$I$31,M9934,3),IF(AND(J9934&gt;1,J9934&lt;=2.2),INDEX(价格表!$B$4:$I$31,M9934,4),IF(AND(J9934&gt;2.2,J9934&lt;=3.3),INDEX(价格表!$B$4:$I$31,M9934,5),IF(AND(J9934&gt;3.3,J9934&lt;=4),INDEX(价格表!$B$4:$I$31,M9934,6),IF(AND(J9934&gt;4,J9934&lt;=5.5),INDEX(价格表!$B$4:$I$31,M9934,7),IF(J9934&gt;5.5,2.6+INDEX(价格表!$B$4:$I$31,M9934,8)*L9934)))))))</f>
        <v>2.15</v>
      </c>
    </row>
    <row r="9935" spans="1:14">
      <c r="A9935" s="20">
        <v>4606321076831</v>
      </c>
      <c r="B9935" s="18" t="s">
        <v>16</v>
      </c>
      <c r="C9935" s="21">
        <v>20201226</v>
      </c>
      <c r="D9935" s="21">
        <v>610538201209</v>
      </c>
      <c r="E9935" s="21" t="s">
        <v>16</v>
      </c>
      <c r="F9935" s="21">
        <v>20210105</v>
      </c>
      <c r="G9935" s="21" t="s">
        <v>17</v>
      </c>
      <c r="H9935" s="21" t="s">
        <v>75</v>
      </c>
      <c r="I9935" s="21" t="s">
        <v>221</v>
      </c>
      <c r="J9935" s="21">
        <v>2.62</v>
      </c>
      <c r="K9935" s="21" t="s">
        <v>20</v>
      </c>
      <c r="L9935">
        <f t="shared" si="180"/>
        <v>3</v>
      </c>
      <c r="M9935">
        <f>MATCH(H:H,价格表!$B$4:$B$35,0)</f>
        <v>24</v>
      </c>
      <c r="N9935" s="27">
        <f>IF(J9935&lt;=0.3,INDEX(价格表!$B$4:$I$31,M9935,2),IF(AND(J9935&gt;0.3,J9935&lt;=1),INDEX(价格表!$B$4:$I$31,M9935,3),IF(AND(J9935&gt;1,J9935&lt;=2.2),INDEX(价格表!$B$4:$I$31,M9935,4),IF(AND(J9935&gt;2.2,J9935&lt;=3.3),INDEX(价格表!$B$4:$I$31,M9935,5),IF(AND(J9935&gt;3.3,J9935&lt;=4),INDEX(价格表!$B$4:$I$31,M9935,6),IF(AND(J9935&gt;4,J9935&lt;=5.5),INDEX(价格表!$B$4:$I$31,M9935,7),IF(J9935&gt;5.5,2.6+INDEX(价格表!$B$4:$I$31,M9935,8)*L9935)))))))</f>
        <v>2.5</v>
      </c>
    </row>
    <row r="9936" spans="1:14">
      <c r="A9936" s="20">
        <v>4606321077896</v>
      </c>
      <c r="B9936" s="18" t="s">
        <v>16</v>
      </c>
      <c r="C9936" s="21">
        <v>20201226</v>
      </c>
      <c r="D9936" s="21">
        <v>610538201209</v>
      </c>
      <c r="E9936" s="21" t="s">
        <v>16</v>
      </c>
      <c r="F9936" s="21">
        <v>20210105</v>
      </c>
      <c r="G9936" s="21" t="s">
        <v>17</v>
      </c>
      <c r="H9936" s="21" t="s">
        <v>18</v>
      </c>
      <c r="I9936" s="21" t="s">
        <v>369</v>
      </c>
      <c r="J9936" s="21">
        <v>1.5</v>
      </c>
      <c r="K9936" s="21" t="s">
        <v>20</v>
      </c>
      <c r="L9936">
        <f t="shared" si="180"/>
        <v>2</v>
      </c>
      <c r="M9936">
        <f>MATCH(H:H,价格表!$B$4:$B$35,0)</f>
        <v>1</v>
      </c>
      <c r="N9936" s="27">
        <f>IF(J9936&lt;=0.3,INDEX(价格表!$B$4:$I$31,M9936,2),IF(AND(J9936&gt;0.3,J9936&lt;=1),INDEX(价格表!$B$4:$I$31,M9936,3),IF(AND(J9936&gt;1,J9936&lt;=2.2),INDEX(价格表!$B$4:$I$31,M9936,4),IF(AND(J9936&gt;2.2,J9936&lt;=3.3),INDEX(价格表!$B$4:$I$31,M9936,5),IF(AND(J9936&gt;3.3,J9936&lt;=4),INDEX(价格表!$B$4:$I$31,M9936,6),IF(AND(J9936&gt;4,J9936&lt;=5.5),INDEX(价格表!$B$4:$I$31,M9936,7),IF(J9936&gt;5.5,2.6+INDEX(价格表!$B$4:$I$31,M9936,8)*L9936)))))))</f>
        <v>2.15</v>
      </c>
    </row>
    <row r="9937" spans="1:14">
      <c r="A9937" s="20">
        <v>4606321078069</v>
      </c>
      <c r="B9937" s="18" t="s">
        <v>16</v>
      </c>
      <c r="C9937" s="21">
        <v>20201226</v>
      </c>
      <c r="D9937" s="21">
        <v>610538201209</v>
      </c>
      <c r="E9937" s="21" t="s">
        <v>16</v>
      </c>
      <c r="F9937" s="21">
        <v>20210105</v>
      </c>
      <c r="G9937" s="21" t="s">
        <v>17</v>
      </c>
      <c r="H9937" s="21" t="s">
        <v>33</v>
      </c>
      <c r="I9937" s="21" t="s">
        <v>34</v>
      </c>
      <c r="J9937" s="21">
        <v>2.1</v>
      </c>
      <c r="K9937" s="21" t="s">
        <v>20</v>
      </c>
      <c r="L9937">
        <f t="shared" si="180"/>
        <v>3</v>
      </c>
      <c r="M9937">
        <f>MATCH(H:H,价格表!$B$4:$B$35,0)</f>
        <v>13</v>
      </c>
      <c r="N9937" s="27">
        <f>IF(J9937&lt;=0.3,INDEX(价格表!$B$4:$I$31,M9937,2),IF(AND(J9937&gt;0.3,J9937&lt;=1),INDEX(价格表!$B$4:$I$31,M9937,3),IF(AND(J9937&gt;1,J9937&lt;=2.2),INDEX(价格表!$B$4:$I$31,M9937,4),IF(AND(J9937&gt;2.2,J9937&lt;=3.3),INDEX(价格表!$B$4:$I$31,M9937,5),IF(AND(J9937&gt;3.3,J9937&lt;=4),INDEX(价格表!$B$4:$I$31,M9937,6),IF(AND(J9937&gt;4,J9937&lt;=5.5),INDEX(价格表!$B$4:$I$31,M9937,7),IF(J9937&gt;5.5,2.6+INDEX(价格表!$B$4:$I$31,M9937,8)*L9937)))))))</f>
        <v>2.15</v>
      </c>
    </row>
    <row r="9938" spans="1:14">
      <c r="A9938" s="20">
        <v>4606322493670</v>
      </c>
      <c r="B9938" s="18" t="s">
        <v>16</v>
      </c>
      <c r="C9938" s="21">
        <v>20201226</v>
      </c>
      <c r="D9938" s="21">
        <v>610538201209</v>
      </c>
      <c r="E9938" s="21" t="s">
        <v>16</v>
      </c>
      <c r="F9938" s="21">
        <v>20210105</v>
      </c>
      <c r="G9938" s="21" t="s">
        <v>17</v>
      </c>
      <c r="H9938" s="21" t="s">
        <v>23</v>
      </c>
      <c r="I9938" s="21" t="s">
        <v>98</v>
      </c>
      <c r="J9938" s="21">
        <v>2.07</v>
      </c>
      <c r="K9938" s="21" t="s">
        <v>20</v>
      </c>
      <c r="L9938">
        <f t="shared" si="180"/>
        <v>3</v>
      </c>
      <c r="M9938">
        <f>MATCH(H:H,价格表!$B$4:$B$35,0)</f>
        <v>15</v>
      </c>
      <c r="N9938" s="27">
        <f>IF(J9938&lt;=0.3,INDEX(价格表!$B$4:$I$31,M9938,2),IF(AND(J9938&gt;0.3,J9938&lt;=1),INDEX(价格表!$B$4:$I$31,M9938,3),IF(AND(J9938&gt;1,J9938&lt;=2.2),INDEX(价格表!$B$4:$I$31,M9938,4),IF(AND(J9938&gt;2.2,J9938&lt;=3.3),INDEX(价格表!$B$4:$I$31,M9938,5),IF(AND(J9938&gt;3.3,J9938&lt;=4),INDEX(价格表!$B$4:$I$31,M9938,6),IF(AND(J9938&gt;4,J9938&lt;=5.5),INDEX(价格表!$B$4:$I$31,M9938,7),IF(J9938&gt;5.5,2.6+INDEX(价格表!$B$4:$I$31,M9938,8)*L9938)))))))</f>
        <v>2.15</v>
      </c>
    </row>
    <row r="9939" spans="1:14">
      <c r="A9939" s="20">
        <v>4606322495095</v>
      </c>
      <c r="B9939" s="18" t="s">
        <v>16</v>
      </c>
      <c r="C9939" s="21">
        <v>20201226</v>
      </c>
      <c r="D9939" s="21">
        <v>610538201209</v>
      </c>
      <c r="E9939" s="21" t="s">
        <v>16</v>
      </c>
      <c r="F9939" s="21">
        <v>20210105</v>
      </c>
      <c r="G9939" s="21" t="s">
        <v>17</v>
      </c>
      <c r="H9939" s="21" t="s">
        <v>30</v>
      </c>
      <c r="I9939" s="21" t="s">
        <v>360</v>
      </c>
      <c r="J9939" s="21">
        <v>2.2</v>
      </c>
      <c r="K9939" s="21" t="s">
        <v>20</v>
      </c>
      <c r="L9939">
        <f t="shared" si="180"/>
        <v>3</v>
      </c>
      <c r="M9939">
        <f>MATCH(H:H,价格表!$B$4:$B$35,0)</f>
        <v>16</v>
      </c>
      <c r="N9939" s="27">
        <f>IF(J9939&lt;=0.3,INDEX(价格表!$B$4:$I$31,M9939,2),IF(AND(J9939&gt;0.3,J9939&lt;=1),INDEX(价格表!$B$4:$I$31,M9939,3),IF(AND(J9939&gt;1,J9939&lt;=2.2),INDEX(价格表!$B$4:$I$31,M9939,4),IF(AND(J9939&gt;2.2,J9939&lt;=3.3),INDEX(价格表!$B$4:$I$31,M9939,5),IF(AND(J9939&gt;3.3,J9939&lt;=4),INDEX(价格表!$B$4:$I$31,M9939,6),IF(AND(J9939&gt;4,J9939&lt;=5.5),INDEX(价格表!$B$4:$I$31,M9939,7),IF(J9939&gt;5.5,2.6+INDEX(价格表!$B$4:$I$31,M9939,8)*L9939)))))))</f>
        <v>2.15</v>
      </c>
    </row>
    <row r="9940" spans="1:14">
      <c r="A9940" s="20">
        <v>4606322497484</v>
      </c>
      <c r="B9940" s="18" t="s">
        <v>16</v>
      </c>
      <c r="C9940" s="21">
        <v>20201226</v>
      </c>
      <c r="D9940" s="21">
        <v>610538201209</v>
      </c>
      <c r="E9940" s="21" t="s">
        <v>16</v>
      </c>
      <c r="F9940" s="21">
        <v>20210105</v>
      </c>
      <c r="G9940" s="21" t="s">
        <v>17</v>
      </c>
      <c r="H9940" s="21" t="s">
        <v>33</v>
      </c>
      <c r="I9940" s="21" t="s">
        <v>34</v>
      </c>
      <c r="J9940" s="21">
        <v>2.05</v>
      </c>
      <c r="K9940" s="21" t="s">
        <v>20</v>
      </c>
      <c r="L9940">
        <f t="shared" si="180"/>
        <v>3</v>
      </c>
      <c r="M9940">
        <f>MATCH(H:H,价格表!$B$4:$B$35,0)</f>
        <v>13</v>
      </c>
      <c r="N9940" s="27">
        <f>IF(J9940&lt;=0.3,INDEX(价格表!$B$4:$I$31,M9940,2),IF(AND(J9940&gt;0.3,J9940&lt;=1),INDEX(价格表!$B$4:$I$31,M9940,3),IF(AND(J9940&gt;1,J9940&lt;=2.2),INDEX(价格表!$B$4:$I$31,M9940,4),IF(AND(J9940&gt;2.2,J9940&lt;=3.3),INDEX(价格表!$B$4:$I$31,M9940,5),IF(AND(J9940&gt;3.3,J9940&lt;=4),INDEX(价格表!$B$4:$I$31,M9940,6),IF(AND(J9940&gt;4,J9940&lt;=5.5),INDEX(价格表!$B$4:$I$31,M9940,7),IF(J9940&gt;5.5,2.6+INDEX(价格表!$B$4:$I$31,M9940,8)*L9940)))))))</f>
        <v>2.15</v>
      </c>
    </row>
    <row r="9941" spans="1:14">
      <c r="A9941" s="20">
        <v>4311312381207</v>
      </c>
      <c r="B9941" s="18" t="s">
        <v>16</v>
      </c>
      <c r="C9941" s="21">
        <v>20201226</v>
      </c>
      <c r="D9941" s="21">
        <v>610538201209</v>
      </c>
      <c r="E9941" s="21" t="s">
        <v>16</v>
      </c>
      <c r="F9941" s="21">
        <v>20210105</v>
      </c>
      <c r="G9941" s="21" t="s">
        <v>17</v>
      </c>
      <c r="H9941" s="21" t="s">
        <v>18</v>
      </c>
      <c r="I9941" s="21" t="s">
        <v>53</v>
      </c>
      <c r="J9941" s="21">
        <v>4.5</v>
      </c>
      <c r="K9941" s="21" t="s">
        <v>20</v>
      </c>
      <c r="L9941">
        <f t="shared" si="180"/>
        <v>5</v>
      </c>
      <c r="M9941">
        <f>MATCH(H:H,价格表!$B$4:$B$35,0)</f>
        <v>1</v>
      </c>
      <c r="N9941" s="27">
        <f>IF(J9941&lt;=0.3,INDEX(价格表!$B$4:$I$31,M9941,2),IF(AND(J9941&gt;0.3,J9941&lt;=1),INDEX(价格表!$B$4:$I$31,M9941,3),IF(AND(J9941&gt;1,J9941&lt;=2.2),INDEX(价格表!$B$4:$I$31,M9941,4),IF(AND(J9941&gt;2.2,J9941&lt;=3.3),INDEX(价格表!$B$4:$I$31,M9941,5),IF(AND(J9941&gt;3.3,J9941&lt;=4),INDEX(价格表!$B$4:$I$31,M9941,6),IF(AND(J9941&gt;4,J9941&lt;=5.5),INDEX(价格表!$B$4:$I$31,M9941,7),IF(J9941&gt;5.5,2.6+INDEX(价格表!$B$4:$I$31,M9941,8)*L9941)))))))</f>
        <v>3.8</v>
      </c>
    </row>
    <row r="9942" spans="1:14">
      <c r="A9942" s="20">
        <v>4606309519795</v>
      </c>
      <c r="B9942" s="18" t="s">
        <v>16</v>
      </c>
      <c r="C9942" s="21">
        <v>20201226</v>
      </c>
      <c r="D9942" s="21">
        <v>610538201209</v>
      </c>
      <c r="E9942" s="21" t="s">
        <v>16</v>
      </c>
      <c r="F9942" s="21">
        <v>20210105</v>
      </c>
      <c r="G9942" s="21" t="s">
        <v>17</v>
      </c>
      <c r="H9942" s="21" t="s">
        <v>18</v>
      </c>
      <c r="I9942" s="21" t="s">
        <v>29</v>
      </c>
      <c r="J9942" s="21">
        <v>4.15</v>
      </c>
      <c r="K9942" s="21" t="s">
        <v>20</v>
      </c>
      <c r="L9942">
        <f t="shared" si="180"/>
        <v>5</v>
      </c>
      <c r="M9942">
        <f>MATCH(H:H,价格表!$B$4:$B$35,0)</f>
        <v>1</v>
      </c>
      <c r="N9942" s="27">
        <f>IF(J9942&lt;=0.3,INDEX(价格表!$B$4:$I$31,M9942,2),IF(AND(J9942&gt;0.3,J9942&lt;=1),INDEX(价格表!$B$4:$I$31,M9942,3),IF(AND(J9942&gt;1,J9942&lt;=2.2),INDEX(价格表!$B$4:$I$31,M9942,4),IF(AND(J9942&gt;2.2,J9942&lt;=3.3),INDEX(价格表!$B$4:$I$31,M9942,5),IF(AND(J9942&gt;3.3,J9942&lt;=4),INDEX(价格表!$B$4:$I$31,M9942,6),IF(AND(J9942&gt;4,J9942&lt;=5.5),INDEX(价格表!$B$4:$I$31,M9942,7),IF(J9942&gt;5.5,2.6+INDEX(价格表!$B$4:$I$31,M9942,8)*L9942)))))))</f>
        <v>3.8</v>
      </c>
    </row>
    <row r="9943" spans="1:14">
      <c r="A9943" s="20">
        <v>4606309519818</v>
      </c>
      <c r="B9943" s="18" t="s">
        <v>16</v>
      </c>
      <c r="C9943" s="21">
        <v>20201226</v>
      </c>
      <c r="D9943" s="21">
        <v>610538201209</v>
      </c>
      <c r="E9943" s="21" t="s">
        <v>16</v>
      </c>
      <c r="F9943" s="21">
        <v>20210105</v>
      </c>
      <c r="G9943" s="21" t="s">
        <v>17</v>
      </c>
      <c r="H9943" s="21" t="s">
        <v>18</v>
      </c>
      <c r="I9943" s="21" t="s">
        <v>223</v>
      </c>
      <c r="J9943" s="21">
        <v>4.24</v>
      </c>
      <c r="K9943" s="21" t="s">
        <v>20</v>
      </c>
      <c r="L9943">
        <f t="shared" si="180"/>
        <v>5</v>
      </c>
      <c r="M9943">
        <f>MATCH(H:H,价格表!$B$4:$B$35,0)</f>
        <v>1</v>
      </c>
      <c r="N9943" s="27">
        <f>IF(J9943&lt;=0.3,INDEX(价格表!$B$4:$I$31,M9943,2),IF(AND(J9943&gt;0.3,J9943&lt;=1),INDEX(价格表!$B$4:$I$31,M9943,3),IF(AND(J9943&gt;1,J9943&lt;=2.2),INDEX(价格表!$B$4:$I$31,M9943,4),IF(AND(J9943&gt;2.2,J9943&lt;=3.3),INDEX(价格表!$B$4:$I$31,M9943,5),IF(AND(J9943&gt;3.3,J9943&lt;=4),INDEX(价格表!$B$4:$I$31,M9943,6),IF(AND(J9943&gt;4,J9943&lt;=5.5),INDEX(价格表!$B$4:$I$31,M9943,7),IF(J9943&gt;5.5,2.6+INDEX(价格表!$B$4:$I$31,M9943,8)*L9943)))))))</f>
        <v>3.8</v>
      </c>
    </row>
    <row r="9944" spans="1:14">
      <c r="A9944" s="20">
        <v>4606310323769</v>
      </c>
      <c r="B9944" s="18" t="s">
        <v>16</v>
      </c>
      <c r="C9944" s="21">
        <v>20201226</v>
      </c>
      <c r="D9944" s="21">
        <v>610538201209</v>
      </c>
      <c r="E9944" s="21" t="s">
        <v>16</v>
      </c>
      <c r="F9944" s="21">
        <v>20210105</v>
      </c>
      <c r="G9944" s="21" t="s">
        <v>17</v>
      </c>
      <c r="H9944" s="21" t="s">
        <v>50</v>
      </c>
      <c r="I9944" s="21" t="s">
        <v>62</v>
      </c>
      <c r="J9944" s="21">
        <v>3.42</v>
      </c>
      <c r="K9944" s="21" t="s">
        <v>20</v>
      </c>
      <c r="L9944">
        <f t="shared" si="180"/>
        <v>4</v>
      </c>
      <c r="M9944">
        <f>MATCH(H:H,价格表!$B$4:$B$35,0)</f>
        <v>4</v>
      </c>
      <c r="N9944" s="27">
        <f>IF(J9944&lt;=0.3,INDEX(价格表!$B$4:$I$31,M9944,2),IF(AND(J9944&gt;0.3,J9944&lt;=1),INDEX(价格表!$B$4:$I$31,M9944,3),IF(AND(J9944&gt;1,J9944&lt;=2.2),INDEX(价格表!$B$4:$I$31,M9944,4),IF(AND(J9944&gt;2.2,J9944&lt;=3.3),INDEX(价格表!$B$4:$I$31,M9944,5),IF(AND(J9944&gt;3.3,J9944&lt;=4),INDEX(价格表!$B$4:$I$31,M9944,6),IF(AND(J9944&gt;4,J9944&lt;=5.5),INDEX(价格表!$B$4:$I$31,M9944,7),IF(J9944&gt;5.5,2.6+INDEX(价格表!$B$4:$I$31,M9944,8)*L9944)))))))</f>
        <v>3.7</v>
      </c>
    </row>
    <row r="9945" spans="1:14">
      <c r="A9945" s="20">
        <v>4606318010667</v>
      </c>
      <c r="B9945" s="18" t="s">
        <v>16</v>
      </c>
      <c r="C9945" s="21">
        <v>20201226</v>
      </c>
      <c r="D9945" s="21">
        <v>610538201209</v>
      </c>
      <c r="E9945" s="21" t="s">
        <v>16</v>
      </c>
      <c r="F9945" s="21">
        <v>20210105</v>
      </c>
      <c r="G9945" s="21" t="s">
        <v>17</v>
      </c>
      <c r="H9945" s="21" t="s">
        <v>54</v>
      </c>
      <c r="I9945" s="21" t="s">
        <v>78</v>
      </c>
      <c r="J9945" s="21">
        <v>4.09</v>
      </c>
      <c r="K9945" s="21" t="s">
        <v>20</v>
      </c>
      <c r="L9945">
        <f t="shared" si="180"/>
        <v>5</v>
      </c>
      <c r="M9945">
        <f>MATCH(H:H,价格表!$B$4:$B$35,0)</f>
        <v>14</v>
      </c>
      <c r="N9945" s="27">
        <f>IF(J9945&lt;=0.3,INDEX(价格表!$B$4:$I$31,M9945,2),IF(AND(J9945&gt;0.3,J9945&lt;=1),INDEX(价格表!$B$4:$I$31,M9945,3),IF(AND(J9945&gt;1,J9945&lt;=2.2),INDEX(价格表!$B$4:$I$31,M9945,4),IF(AND(J9945&gt;2.2,J9945&lt;=3.3),INDEX(价格表!$B$4:$I$31,M9945,5),IF(AND(J9945&gt;3.3,J9945&lt;=4),INDEX(价格表!$B$4:$I$31,M9945,6),IF(AND(J9945&gt;4,J9945&lt;=5.5),INDEX(价格表!$B$4:$I$31,M9945,7),IF(J9945&gt;5.5,2.6+INDEX(价格表!$B$4:$I$31,M9945,8)*L9945)))))))</f>
        <v>3.8</v>
      </c>
    </row>
    <row r="9946" spans="1:14">
      <c r="A9946" s="20">
        <v>4606318012129</v>
      </c>
      <c r="B9946" s="18" t="s">
        <v>16</v>
      </c>
      <c r="C9946" s="21">
        <v>20201226</v>
      </c>
      <c r="D9946" s="21">
        <v>610538201209</v>
      </c>
      <c r="E9946" s="21" t="s">
        <v>16</v>
      </c>
      <c r="F9946" s="21">
        <v>20210105</v>
      </c>
      <c r="G9946" s="21" t="s">
        <v>17</v>
      </c>
      <c r="H9946" s="21" t="s">
        <v>30</v>
      </c>
      <c r="I9946" s="21" t="s">
        <v>360</v>
      </c>
      <c r="J9946" s="21">
        <v>4.19</v>
      </c>
      <c r="K9946" s="21" t="s">
        <v>20</v>
      </c>
      <c r="L9946">
        <f t="shared" si="180"/>
        <v>5</v>
      </c>
      <c r="M9946">
        <f>MATCH(H:H,价格表!$B$4:$B$35,0)</f>
        <v>16</v>
      </c>
      <c r="N9946" s="27">
        <f>IF(J9946&lt;=0.3,INDEX(价格表!$B$4:$I$31,M9946,2),IF(AND(J9946&gt;0.3,J9946&lt;=1),INDEX(价格表!$B$4:$I$31,M9946,3),IF(AND(J9946&gt;1,J9946&lt;=2.2),INDEX(价格表!$B$4:$I$31,M9946,4),IF(AND(J9946&gt;2.2,J9946&lt;=3.3),INDEX(价格表!$B$4:$I$31,M9946,5),IF(AND(J9946&gt;3.3,J9946&lt;=4),INDEX(价格表!$B$4:$I$31,M9946,6),IF(AND(J9946&gt;4,J9946&lt;=5.5),INDEX(价格表!$B$4:$I$31,M9946,7),IF(J9946&gt;5.5,2.6+INDEX(价格表!$B$4:$I$31,M9946,8)*L9946)))))))</f>
        <v>3.8</v>
      </c>
    </row>
    <row r="9947" spans="1:14">
      <c r="A9947" s="20">
        <v>4606320147083</v>
      </c>
      <c r="B9947" s="18" t="s">
        <v>16</v>
      </c>
      <c r="C9947" s="21">
        <v>20201226</v>
      </c>
      <c r="D9947" s="21">
        <v>610538201209</v>
      </c>
      <c r="E9947" s="21" t="s">
        <v>16</v>
      </c>
      <c r="F9947" s="21">
        <v>20210105</v>
      </c>
      <c r="G9947" s="21" t="s">
        <v>17</v>
      </c>
      <c r="H9947" s="21" t="s">
        <v>73</v>
      </c>
      <c r="I9947" s="21" t="s">
        <v>91</v>
      </c>
      <c r="J9947" s="21">
        <v>4.15</v>
      </c>
      <c r="K9947" s="21" t="s">
        <v>20</v>
      </c>
      <c r="L9947">
        <f t="shared" si="180"/>
        <v>5</v>
      </c>
      <c r="M9947">
        <f>MATCH(H:H,价格表!$B$4:$B$35,0)</f>
        <v>7</v>
      </c>
      <c r="N9947" s="27">
        <f>IF(J9947&lt;=0.3,INDEX(价格表!$B$4:$I$31,M9947,2),IF(AND(J9947&gt;0.3,J9947&lt;=1),INDEX(价格表!$B$4:$I$31,M9947,3),IF(AND(J9947&gt;1,J9947&lt;=2.2),INDEX(价格表!$B$4:$I$31,M9947,4),IF(AND(J9947&gt;2.2,J9947&lt;=3.3),INDEX(价格表!$B$4:$I$31,M9947,5),IF(AND(J9947&gt;3.3,J9947&lt;=4),INDEX(价格表!$B$4:$I$31,M9947,6),IF(AND(J9947&gt;4,J9947&lt;=5.5),INDEX(价格表!$B$4:$I$31,M9947,7),IF(J9947&gt;5.5,2.6+INDEX(价格表!$B$4:$I$31,M9947,8)*L9947)))))))</f>
        <v>3.8</v>
      </c>
    </row>
    <row r="9948" spans="1:14">
      <c r="A9948" s="20">
        <v>4606320147241</v>
      </c>
      <c r="B9948" s="18" t="s">
        <v>16</v>
      </c>
      <c r="C9948" s="21">
        <v>20201226</v>
      </c>
      <c r="D9948" s="21">
        <v>610538201209</v>
      </c>
      <c r="E9948" s="21" t="s">
        <v>16</v>
      </c>
      <c r="F9948" s="21">
        <v>20210105</v>
      </c>
      <c r="G9948" s="21" t="s">
        <v>17</v>
      </c>
      <c r="H9948" s="21" t="s">
        <v>23</v>
      </c>
      <c r="I9948" s="21" t="s">
        <v>99</v>
      </c>
      <c r="J9948" s="21">
        <v>3.34</v>
      </c>
      <c r="K9948" s="21" t="s">
        <v>20</v>
      </c>
      <c r="L9948">
        <f t="shared" si="180"/>
        <v>4</v>
      </c>
      <c r="M9948">
        <f>MATCH(H:H,价格表!$B$4:$B$35,0)</f>
        <v>15</v>
      </c>
      <c r="N9948" s="27">
        <f>IF(J9948&lt;=0.3,INDEX(价格表!$B$4:$I$31,M9948,2),IF(AND(J9948&gt;0.3,J9948&lt;=1),INDEX(价格表!$B$4:$I$31,M9948,3),IF(AND(J9948&gt;1,J9948&lt;=2.2),INDEX(价格表!$B$4:$I$31,M9948,4),IF(AND(J9948&gt;2.2,J9948&lt;=3.3),INDEX(价格表!$B$4:$I$31,M9948,5),IF(AND(J9948&gt;3.3,J9948&lt;=4),INDEX(价格表!$B$4:$I$31,M9948,6),IF(AND(J9948&gt;4,J9948&lt;=5.5),INDEX(价格表!$B$4:$I$31,M9948,7),IF(J9948&gt;5.5,2.6+INDEX(价格表!$B$4:$I$31,M9948,8)*L9948)))))))</f>
        <v>3.7</v>
      </c>
    </row>
    <row r="9949" spans="1:14">
      <c r="A9949" s="20">
        <v>4606321076671</v>
      </c>
      <c r="B9949" s="18" t="s">
        <v>16</v>
      </c>
      <c r="C9949" s="21">
        <v>20201226</v>
      </c>
      <c r="D9949" s="21">
        <v>610538201209</v>
      </c>
      <c r="E9949" s="21" t="s">
        <v>16</v>
      </c>
      <c r="F9949" s="21">
        <v>20210105</v>
      </c>
      <c r="G9949" s="21" t="s">
        <v>17</v>
      </c>
      <c r="H9949" s="21" t="s">
        <v>63</v>
      </c>
      <c r="I9949" s="21" t="s">
        <v>195</v>
      </c>
      <c r="J9949" s="21">
        <v>3.86</v>
      </c>
      <c r="K9949" s="21" t="s">
        <v>20</v>
      </c>
      <c r="L9949">
        <f t="shared" si="180"/>
        <v>4</v>
      </c>
      <c r="M9949">
        <f>MATCH(H:H,价格表!$B$4:$B$35,0)</f>
        <v>21</v>
      </c>
      <c r="N9949" s="27">
        <f>IF(J9949&lt;=0.3,INDEX(价格表!$B$4:$I$31,M9949,2),IF(AND(J9949&gt;0.3,J9949&lt;=1),INDEX(价格表!$B$4:$I$31,M9949,3),IF(AND(J9949&gt;1,J9949&lt;=2.2),INDEX(价格表!$B$4:$I$31,M9949,4),IF(AND(J9949&gt;2.2,J9949&lt;=3.3),INDEX(价格表!$B$4:$I$31,M9949,5),IF(AND(J9949&gt;3.3,J9949&lt;=4),INDEX(价格表!$B$4:$I$31,M9949,6),IF(AND(J9949&gt;4,J9949&lt;=5.5),INDEX(价格表!$B$4:$I$31,M9949,7),IF(J9949&gt;5.5,2.6+INDEX(价格表!$B$4:$I$31,M9949,8)*L9949)))))))</f>
        <v>3.7</v>
      </c>
    </row>
    <row r="9950" spans="1:14">
      <c r="A9950" s="20">
        <v>4606321076770</v>
      </c>
      <c r="B9950" s="18" t="s">
        <v>16</v>
      </c>
      <c r="C9950" s="21">
        <v>20201226</v>
      </c>
      <c r="D9950" s="21">
        <v>610538201209</v>
      </c>
      <c r="E9950" s="21" t="s">
        <v>16</v>
      </c>
      <c r="F9950" s="21">
        <v>20210105</v>
      </c>
      <c r="G9950" s="21" t="s">
        <v>17</v>
      </c>
      <c r="H9950" s="21" t="s">
        <v>63</v>
      </c>
      <c r="I9950" s="21" t="s">
        <v>195</v>
      </c>
      <c r="J9950" s="21">
        <v>3.78</v>
      </c>
      <c r="K9950" s="21" t="s">
        <v>20</v>
      </c>
      <c r="L9950">
        <f t="shared" si="180"/>
        <v>4</v>
      </c>
      <c r="M9950">
        <f>MATCH(H:H,价格表!$B$4:$B$35,0)</f>
        <v>21</v>
      </c>
      <c r="N9950" s="27">
        <f>IF(J9950&lt;=0.3,INDEX(价格表!$B$4:$I$31,M9950,2),IF(AND(J9950&gt;0.3,J9950&lt;=1),INDEX(价格表!$B$4:$I$31,M9950,3),IF(AND(J9950&gt;1,J9950&lt;=2.2),INDEX(价格表!$B$4:$I$31,M9950,4),IF(AND(J9950&gt;2.2,J9950&lt;=3.3),INDEX(价格表!$B$4:$I$31,M9950,5),IF(AND(J9950&gt;3.3,J9950&lt;=4),INDEX(价格表!$B$4:$I$31,M9950,6),IF(AND(J9950&gt;4,J9950&lt;=5.5),INDEX(价格表!$B$4:$I$31,M9950,7),IF(J9950&gt;5.5,2.6+INDEX(价格表!$B$4:$I$31,M9950,8)*L9950)))))))</f>
        <v>3.7</v>
      </c>
    </row>
    <row r="9951" spans="1:14">
      <c r="A9951" s="20">
        <v>4606321078113</v>
      </c>
      <c r="B9951" s="18" t="s">
        <v>16</v>
      </c>
      <c r="C9951" s="21">
        <v>20201226</v>
      </c>
      <c r="D9951" s="21">
        <v>610538201209</v>
      </c>
      <c r="E9951" s="21" t="s">
        <v>16</v>
      </c>
      <c r="F9951" s="21">
        <v>20210105</v>
      </c>
      <c r="G9951" s="21" t="s">
        <v>17</v>
      </c>
      <c r="H9951" s="21" t="s">
        <v>63</v>
      </c>
      <c r="I9951" s="21" t="s">
        <v>195</v>
      </c>
      <c r="J9951" s="21">
        <v>3.82</v>
      </c>
      <c r="K9951" s="21" t="s">
        <v>20</v>
      </c>
      <c r="L9951">
        <f t="shared" si="180"/>
        <v>4</v>
      </c>
      <c r="M9951">
        <f>MATCH(H:H,价格表!$B$4:$B$35,0)</f>
        <v>21</v>
      </c>
      <c r="N9951" s="27">
        <f>IF(J9951&lt;=0.3,INDEX(价格表!$B$4:$I$31,M9951,2),IF(AND(J9951&gt;0.3,J9951&lt;=1),INDEX(价格表!$B$4:$I$31,M9951,3),IF(AND(J9951&gt;1,J9951&lt;=2.2),INDEX(价格表!$B$4:$I$31,M9951,4),IF(AND(J9951&gt;2.2,J9951&lt;=3.3),INDEX(价格表!$B$4:$I$31,M9951,5),IF(AND(J9951&gt;3.3,J9951&lt;=4),INDEX(价格表!$B$4:$I$31,M9951,6),IF(AND(J9951&gt;4,J9951&lt;=5.5),INDEX(价格表!$B$4:$I$31,M9951,7),IF(J9951&gt;5.5,2.6+INDEX(价格表!$B$4:$I$31,M9951,8)*L9951)))))))</f>
        <v>3.7</v>
      </c>
    </row>
    <row r="9952" spans="1:14">
      <c r="A9952" s="20">
        <v>4606321078139</v>
      </c>
      <c r="B9952" s="18" t="s">
        <v>16</v>
      </c>
      <c r="C9952" s="21">
        <v>20201226</v>
      </c>
      <c r="D9952" s="21">
        <v>610538201209</v>
      </c>
      <c r="E9952" s="21" t="s">
        <v>16</v>
      </c>
      <c r="F9952" s="21">
        <v>20210105</v>
      </c>
      <c r="G9952" s="21" t="s">
        <v>17</v>
      </c>
      <c r="H9952" s="21" t="s">
        <v>63</v>
      </c>
      <c r="I9952" s="21" t="s">
        <v>183</v>
      </c>
      <c r="J9952" s="21">
        <v>3.71</v>
      </c>
      <c r="K9952" s="21" t="s">
        <v>20</v>
      </c>
      <c r="L9952">
        <f t="shared" si="180"/>
        <v>4</v>
      </c>
      <c r="M9952">
        <f>MATCH(H:H,价格表!$B$4:$B$35,0)</f>
        <v>21</v>
      </c>
      <c r="N9952" s="27">
        <f>IF(J9952&lt;=0.3,INDEX(价格表!$B$4:$I$31,M9952,2),IF(AND(J9952&gt;0.3,J9952&lt;=1),INDEX(价格表!$B$4:$I$31,M9952,3),IF(AND(J9952&gt;1,J9952&lt;=2.2),INDEX(价格表!$B$4:$I$31,M9952,4),IF(AND(J9952&gt;2.2,J9952&lt;=3.3),INDEX(价格表!$B$4:$I$31,M9952,5),IF(AND(J9952&gt;3.3,J9952&lt;=4),INDEX(价格表!$B$4:$I$31,M9952,6),IF(AND(J9952&gt;4,J9952&lt;=5.5),INDEX(价格表!$B$4:$I$31,M9952,7),IF(J9952&gt;5.5,2.6+INDEX(价格表!$B$4:$I$31,M9952,8)*L9952)))))))</f>
        <v>3.7</v>
      </c>
    </row>
    <row r="9953" spans="1:14">
      <c r="A9953" s="20">
        <v>4606322527361</v>
      </c>
      <c r="B9953" s="18" t="s">
        <v>16</v>
      </c>
      <c r="C9953" s="21">
        <v>20201226</v>
      </c>
      <c r="D9953" s="21">
        <v>610538201209</v>
      </c>
      <c r="E9953" s="21" t="s">
        <v>16</v>
      </c>
      <c r="F9953" s="21">
        <v>20210105</v>
      </c>
      <c r="G9953" s="21" t="s">
        <v>17</v>
      </c>
      <c r="H9953" s="21" t="s">
        <v>18</v>
      </c>
      <c r="I9953" s="21" t="s">
        <v>29</v>
      </c>
      <c r="J9953" s="21">
        <v>3.56</v>
      </c>
      <c r="K9953" s="21" t="s">
        <v>20</v>
      </c>
      <c r="L9953">
        <f t="shared" si="180"/>
        <v>4</v>
      </c>
      <c r="M9953">
        <f>MATCH(H:H,价格表!$B$4:$B$35,0)</f>
        <v>1</v>
      </c>
      <c r="N9953" s="27">
        <f>IF(J9953&lt;=0.3,INDEX(价格表!$B$4:$I$31,M9953,2),IF(AND(J9953&gt;0.3,J9953&lt;=1),INDEX(价格表!$B$4:$I$31,M9953,3),IF(AND(J9953&gt;1,J9953&lt;=2.2),INDEX(价格表!$B$4:$I$31,M9953,4),IF(AND(J9953&gt;2.2,J9953&lt;=3.3),INDEX(价格表!$B$4:$I$31,M9953,5),IF(AND(J9953&gt;3.3,J9953&lt;=4),INDEX(价格表!$B$4:$I$31,M9953,6),IF(AND(J9953&gt;4,J9953&lt;=5.5),INDEX(价格表!$B$4:$I$31,M9953,7),IF(J9953&gt;5.5,2.6+INDEX(价格表!$B$4:$I$31,M9953,8)*L9953)))))))</f>
        <v>3.7</v>
      </c>
    </row>
    <row r="9954" spans="1:14">
      <c r="A9954" s="20">
        <v>4606324647960</v>
      </c>
      <c r="B9954" s="18" t="s">
        <v>16</v>
      </c>
      <c r="C9954" s="21">
        <v>20201226</v>
      </c>
      <c r="D9954" s="21">
        <v>610538201209</v>
      </c>
      <c r="E9954" s="21" t="s">
        <v>16</v>
      </c>
      <c r="F9954" s="21">
        <v>20210105</v>
      </c>
      <c r="G9954" s="21" t="s">
        <v>17</v>
      </c>
      <c r="H9954" s="21" t="s">
        <v>18</v>
      </c>
      <c r="I9954" s="21" t="s">
        <v>168</v>
      </c>
      <c r="J9954" s="21">
        <v>3.39</v>
      </c>
      <c r="K9954" s="21" t="s">
        <v>20</v>
      </c>
      <c r="L9954">
        <f t="shared" si="180"/>
        <v>4</v>
      </c>
      <c r="M9954">
        <f>MATCH(H:H,价格表!$B$4:$B$35,0)</f>
        <v>1</v>
      </c>
      <c r="N9954" s="27">
        <f>IF(J9954&lt;=0.3,INDEX(价格表!$B$4:$I$31,M9954,2),IF(AND(J9954&gt;0.3,J9954&lt;=1),INDEX(价格表!$B$4:$I$31,M9954,3),IF(AND(J9954&gt;1,J9954&lt;=2.2),INDEX(价格表!$B$4:$I$31,M9954,4),IF(AND(J9954&gt;2.2,J9954&lt;=3.3),INDEX(价格表!$B$4:$I$31,M9954,5),IF(AND(J9954&gt;3.3,J9954&lt;=4),INDEX(价格表!$B$4:$I$31,M9954,6),IF(AND(J9954&gt;4,J9954&lt;=5.5),INDEX(价格表!$B$4:$I$31,M9954,7),IF(J9954&gt;5.5,2.6+INDEX(价格表!$B$4:$I$31,M9954,8)*L9954)))))))</f>
        <v>3.7</v>
      </c>
    </row>
    <row r="9955" spans="1:14">
      <c r="A9955" s="20">
        <v>4311312297623</v>
      </c>
      <c r="B9955" s="18" t="s">
        <v>16</v>
      </c>
      <c r="C9955" s="21">
        <v>20201226</v>
      </c>
      <c r="D9955" s="21">
        <v>610538201209</v>
      </c>
      <c r="E9955" s="21" t="s">
        <v>16</v>
      </c>
      <c r="F9955" s="21">
        <v>20210105</v>
      </c>
      <c r="G9955" s="21" t="s">
        <v>17</v>
      </c>
      <c r="H9955" s="21" t="s">
        <v>305</v>
      </c>
      <c r="I9955" s="21" t="s">
        <v>306</v>
      </c>
      <c r="J9955" s="21">
        <v>1.6</v>
      </c>
      <c r="K9955" s="21" t="s">
        <v>20</v>
      </c>
      <c r="L9955">
        <f t="shared" si="180"/>
        <v>2</v>
      </c>
      <c r="M9955">
        <f>MATCH(H:H,价格表!$B$4:$B$35,0)</f>
        <v>26</v>
      </c>
      <c r="N9955" s="27">
        <f>IF(J9955&lt;=0.3,INDEX(价格表!$B$4:$I$31,M9955,2),IF(AND(J9955&gt;0.3,J9955&lt;=1),INDEX(价格表!$B$4:$I$31,M9955,3),IF(AND(J9955&gt;1,J9955&lt;=2.2),INDEX(价格表!$B$4:$I$31,M9955,4),IF(AND(J9955&gt;2.2,J9955&lt;=3.3),INDEX(价格表!$B$4:$I$31,M9955,5),IF(AND(J9955&gt;3.3,J9955&lt;=4),INDEX(价格表!$B$4:$I$31,M9955,6),IF(AND(J9955&gt;4,J9955&lt;=5.5),INDEX(价格表!$B$4:$I$31,M9955,7),IF(J9955&gt;5.5,2.6+INDEX(价格表!$B$4:$I$31,M9955,8)*L9955)))))))</f>
        <v>2.15</v>
      </c>
    </row>
    <row r="9956" spans="1:14">
      <c r="A9956" s="20">
        <v>4311312297663</v>
      </c>
      <c r="B9956" s="18" t="s">
        <v>16</v>
      </c>
      <c r="C9956" s="21">
        <v>20201226</v>
      </c>
      <c r="D9956" s="21">
        <v>610538201209</v>
      </c>
      <c r="E9956" s="21" t="s">
        <v>16</v>
      </c>
      <c r="F9956" s="21">
        <v>20210105</v>
      </c>
      <c r="G9956" s="21" t="s">
        <v>17</v>
      </c>
      <c r="H9956" s="21" t="s">
        <v>298</v>
      </c>
      <c r="I9956" s="21" t="s">
        <v>301</v>
      </c>
      <c r="J9956" s="21">
        <v>1.52</v>
      </c>
      <c r="K9956" s="21" t="s">
        <v>20</v>
      </c>
      <c r="L9956">
        <f t="shared" si="180"/>
        <v>2</v>
      </c>
      <c r="M9956">
        <f>MATCH(H:H,价格表!$B$4:$B$35,0)</f>
        <v>29</v>
      </c>
      <c r="N9956" s="27">
        <f>L9956*8+3</f>
        <v>19</v>
      </c>
    </row>
    <row r="9957" spans="1:14">
      <c r="A9957" s="20">
        <v>4311312319741</v>
      </c>
      <c r="B9957" s="18" t="s">
        <v>16</v>
      </c>
      <c r="C9957" s="21">
        <v>20201226</v>
      </c>
      <c r="D9957" s="21">
        <v>610538201209</v>
      </c>
      <c r="E9957" s="21" t="s">
        <v>16</v>
      </c>
      <c r="F9957" s="21">
        <v>20210105</v>
      </c>
      <c r="G9957" s="21" t="s">
        <v>17</v>
      </c>
      <c r="H9957" s="21" t="s">
        <v>302</v>
      </c>
      <c r="I9957" s="21" t="s">
        <v>303</v>
      </c>
      <c r="J9957" s="21">
        <v>1.5</v>
      </c>
      <c r="K9957" s="21" t="s">
        <v>20</v>
      </c>
      <c r="L9957">
        <f t="shared" si="180"/>
        <v>2</v>
      </c>
      <c r="M9957">
        <f>MATCH(H:H,价格表!$B$4:$B$35,0)</f>
        <v>6</v>
      </c>
      <c r="N9957" s="27">
        <f>IF(J9957&lt;=0.3,INDEX(价格表!$B$4:$I$31,M9957,2),IF(AND(J9957&gt;0.3,J9957&lt;=1),INDEX(价格表!$B$4:$I$31,M9957,3),IF(AND(J9957&gt;1,J9957&lt;=2.2),INDEX(价格表!$B$4:$I$31,M9957,4),IF(AND(J9957&gt;2.2,J9957&lt;=3.3),INDEX(价格表!$B$4:$I$31,M9957,5),IF(AND(J9957&gt;3.3,J9957&lt;=4),INDEX(价格表!$B$4:$I$31,M9957,6),IF(AND(J9957&gt;4,J9957&lt;=5.5),INDEX(价格表!$B$4:$I$31,M9957,7),IF(J9957&gt;5.5,2.6+INDEX(价格表!$B$4:$I$31,M9957,8)*L9957)))))))</f>
        <v>2.95</v>
      </c>
    </row>
    <row r="9958" spans="1:14">
      <c r="A9958" s="20">
        <v>4311312322468</v>
      </c>
      <c r="B9958" s="18" t="s">
        <v>16</v>
      </c>
      <c r="C9958" s="21">
        <v>20201226</v>
      </c>
      <c r="D9958" s="21">
        <v>610538201209</v>
      </c>
      <c r="E9958" s="21" t="s">
        <v>16</v>
      </c>
      <c r="F9958" s="21">
        <v>20210105</v>
      </c>
      <c r="G9958" s="21" t="s">
        <v>17</v>
      </c>
      <c r="H9958" s="21" t="s">
        <v>302</v>
      </c>
      <c r="I9958" s="21" t="s">
        <v>303</v>
      </c>
      <c r="J9958" s="21">
        <v>1.48</v>
      </c>
      <c r="K9958" s="21" t="s">
        <v>20</v>
      </c>
      <c r="L9958">
        <f t="shared" si="180"/>
        <v>2</v>
      </c>
      <c r="M9958">
        <f>MATCH(H:H,价格表!$B$4:$B$35,0)</f>
        <v>6</v>
      </c>
      <c r="N9958" s="27">
        <f>IF(J9958&lt;=0.3,INDEX(价格表!$B$4:$I$31,M9958,2),IF(AND(J9958&gt;0.3,J9958&lt;=1),INDEX(价格表!$B$4:$I$31,M9958,3),IF(AND(J9958&gt;1,J9958&lt;=2.2),INDEX(价格表!$B$4:$I$31,M9958,4),IF(AND(J9958&gt;2.2,J9958&lt;=3.3),INDEX(价格表!$B$4:$I$31,M9958,5),IF(AND(J9958&gt;3.3,J9958&lt;=4),INDEX(价格表!$B$4:$I$31,M9958,6),IF(AND(J9958&gt;4,J9958&lt;=5.5),INDEX(价格表!$B$4:$I$31,M9958,7),IF(J9958&gt;5.5,2.6+INDEX(价格表!$B$4:$I$31,M9958,8)*L9958)))))))</f>
        <v>2.95</v>
      </c>
    </row>
    <row r="9959" spans="1:14">
      <c r="A9959" s="20">
        <v>4311312327567</v>
      </c>
      <c r="B9959" s="18" t="s">
        <v>16</v>
      </c>
      <c r="C9959" s="21">
        <v>20201226</v>
      </c>
      <c r="D9959" s="21">
        <v>610538201209</v>
      </c>
      <c r="E9959" s="21" t="s">
        <v>16</v>
      </c>
      <c r="F9959" s="21">
        <v>20210105</v>
      </c>
      <c r="G9959" s="21" t="s">
        <v>17</v>
      </c>
      <c r="H9959" s="21" t="s">
        <v>305</v>
      </c>
      <c r="I9959" s="21" t="s">
        <v>319</v>
      </c>
      <c r="J9959" s="21">
        <v>1.55</v>
      </c>
      <c r="K9959" s="21" t="s">
        <v>20</v>
      </c>
      <c r="L9959">
        <f t="shared" si="180"/>
        <v>2</v>
      </c>
      <c r="M9959">
        <f>MATCH(H:H,价格表!$B$4:$B$35,0)</f>
        <v>26</v>
      </c>
      <c r="N9959" s="27">
        <f>IF(J9959&lt;=0.3,INDEX(价格表!$B$4:$I$31,M9959,2),IF(AND(J9959&gt;0.3,J9959&lt;=1),INDEX(价格表!$B$4:$I$31,M9959,3),IF(AND(J9959&gt;1,J9959&lt;=2.2),INDEX(价格表!$B$4:$I$31,M9959,4),IF(AND(J9959&gt;2.2,J9959&lt;=3.3),INDEX(价格表!$B$4:$I$31,M9959,5),IF(AND(J9959&gt;3.3,J9959&lt;=4),INDEX(价格表!$B$4:$I$31,M9959,6),IF(AND(J9959&gt;4,J9959&lt;=5.5),INDEX(价格表!$B$4:$I$31,M9959,7),IF(J9959&gt;5.5,2.6+INDEX(价格表!$B$4:$I$31,M9959,8)*L9959)))))))</f>
        <v>2.15</v>
      </c>
    </row>
    <row r="9960" spans="1:14">
      <c r="A9960" s="20">
        <v>4311312334706</v>
      </c>
      <c r="B9960" s="18" t="s">
        <v>16</v>
      </c>
      <c r="C9960" s="21">
        <v>20201226</v>
      </c>
      <c r="D9960" s="21">
        <v>610538201209</v>
      </c>
      <c r="E9960" s="21" t="s">
        <v>16</v>
      </c>
      <c r="F9960" s="21">
        <v>20210105</v>
      </c>
      <c r="G9960" s="21" t="s">
        <v>17</v>
      </c>
      <c r="H9960" s="21" t="s">
        <v>294</v>
      </c>
      <c r="I9960" s="21" t="s">
        <v>295</v>
      </c>
      <c r="J9960" s="21">
        <v>2.8</v>
      </c>
      <c r="K9960" s="21" t="s">
        <v>20</v>
      </c>
      <c r="L9960">
        <f t="shared" si="180"/>
        <v>3</v>
      </c>
      <c r="M9960">
        <f>MATCH(H:H,价格表!$B$4:$B$35,0)</f>
        <v>18</v>
      </c>
      <c r="N9960" s="27">
        <f>IF(J9960&lt;=0.3,INDEX(价格表!$B$4:$I$31,M9960,2),IF(AND(J9960&gt;0.3,J9960&lt;=1),INDEX(价格表!$B$4:$I$31,M9960,3),IF(AND(J9960&gt;1,J9960&lt;=2.2),INDEX(价格表!$B$4:$I$31,M9960,4),IF(AND(J9960&gt;2.2,J9960&lt;=3.3),INDEX(价格表!$B$4:$I$31,M9960,5),IF(AND(J9960&gt;3.3,J9960&lt;=4),INDEX(价格表!$B$4:$I$31,M9960,6),IF(AND(J9960&gt;4,J9960&lt;=5.5),INDEX(价格表!$B$4:$I$31,M9960,7),IF(J9960&gt;5.5,2.6+INDEX(价格表!$B$4:$I$31,M9960,8)*L9960)))))))</f>
        <v>3.6</v>
      </c>
    </row>
    <row r="9961" spans="1:14">
      <c r="A9961" s="20">
        <v>4311312342070</v>
      </c>
      <c r="B9961" s="18" t="s">
        <v>16</v>
      </c>
      <c r="C9961" s="21">
        <v>20201226</v>
      </c>
      <c r="D9961" s="21">
        <v>610538201209</v>
      </c>
      <c r="E9961" s="21" t="s">
        <v>16</v>
      </c>
      <c r="F9961" s="21">
        <v>20210105</v>
      </c>
      <c r="G9961" s="21" t="s">
        <v>17</v>
      </c>
      <c r="H9961" s="21" t="s">
        <v>302</v>
      </c>
      <c r="I9961" s="21" t="s">
        <v>303</v>
      </c>
      <c r="J9961" s="21">
        <v>1.48</v>
      </c>
      <c r="K9961" s="21" t="s">
        <v>20</v>
      </c>
      <c r="L9961">
        <f t="shared" si="180"/>
        <v>2</v>
      </c>
      <c r="M9961">
        <f>MATCH(H:H,价格表!$B$4:$B$35,0)</f>
        <v>6</v>
      </c>
      <c r="N9961" s="27">
        <f>IF(J9961&lt;=0.3,INDEX(价格表!$B$4:$I$31,M9961,2),IF(AND(J9961&gt;0.3,J9961&lt;=1),INDEX(价格表!$B$4:$I$31,M9961,3),IF(AND(J9961&gt;1,J9961&lt;=2.2),INDEX(价格表!$B$4:$I$31,M9961,4),IF(AND(J9961&gt;2.2,J9961&lt;=3.3),INDEX(价格表!$B$4:$I$31,M9961,5),IF(AND(J9961&gt;3.3,J9961&lt;=4),INDEX(价格表!$B$4:$I$31,M9961,6),IF(AND(J9961&gt;4,J9961&lt;=5.5),INDEX(价格表!$B$4:$I$31,M9961,7),IF(J9961&gt;5.5,2.6+INDEX(价格表!$B$4:$I$31,M9961,8)*L9961)))))))</f>
        <v>2.95</v>
      </c>
    </row>
    <row r="9962" spans="1:14">
      <c r="A9962" s="20">
        <v>4311312352335</v>
      </c>
      <c r="B9962" s="18" t="s">
        <v>16</v>
      </c>
      <c r="C9962" s="21">
        <v>20201226</v>
      </c>
      <c r="D9962" s="21">
        <v>610538201209</v>
      </c>
      <c r="E9962" s="21" t="s">
        <v>16</v>
      </c>
      <c r="F9962" s="21">
        <v>20210105</v>
      </c>
      <c r="G9962" s="21" t="s">
        <v>17</v>
      </c>
      <c r="H9962" s="21" t="s">
        <v>296</v>
      </c>
      <c r="I9962" s="21" t="s">
        <v>297</v>
      </c>
      <c r="J9962" s="21">
        <v>1.49</v>
      </c>
      <c r="K9962" s="21" t="s">
        <v>20</v>
      </c>
      <c r="L9962">
        <f t="shared" si="180"/>
        <v>2</v>
      </c>
      <c r="M9962">
        <f>MATCH(H:H,价格表!$B$4:$B$35,0)</f>
        <v>8</v>
      </c>
      <c r="N9962" s="27">
        <f>IF(J9962&lt;=0.3,INDEX(价格表!$B$4:$I$31,M9962,2),IF(AND(J9962&gt;0.3,J9962&lt;=1),INDEX(价格表!$B$4:$I$31,M9962,3),IF(AND(J9962&gt;1,J9962&lt;=2.2),INDEX(价格表!$B$4:$I$31,M9962,4),IF(AND(J9962&gt;2.2,J9962&lt;=3.3),INDEX(价格表!$B$4:$I$31,M9962,5),IF(AND(J9962&gt;3.3,J9962&lt;=4),INDEX(价格表!$B$4:$I$31,M9962,6),IF(AND(J9962&gt;4,J9962&lt;=5.5),INDEX(价格表!$B$4:$I$31,M9962,7),IF(J9962&gt;5.5,2.6+INDEX(价格表!$B$4:$I$31,M9962,8)*L9962)))))))</f>
        <v>2.95</v>
      </c>
    </row>
    <row r="9963" spans="1:14">
      <c r="A9963" s="20">
        <v>4311312352337</v>
      </c>
      <c r="B9963" s="18" t="s">
        <v>16</v>
      </c>
      <c r="C9963" s="21">
        <v>20201226</v>
      </c>
      <c r="D9963" s="21">
        <v>610538201209</v>
      </c>
      <c r="E9963" s="21" t="s">
        <v>16</v>
      </c>
      <c r="F9963" s="21">
        <v>20210105</v>
      </c>
      <c r="G9963" s="21" t="s">
        <v>17</v>
      </c>
      <c r="H9963" s="21" t="s">
        <v>294</v>
      </c>
      <c r="I9963" s="21" t="s">
        <v>295</v>
      </c>
      <c r="J9963" s="21">
        <v>1.74</v>
      </c>
      <c r="K9963" s="21" t="s">
        <v>20</v>
      </c>
      <c r="L9963">
        <f t="shared" si="180"/>
        <v>2</v>
      </c>
      <c r="M9963">
        <f>MATCH(H:H,价格表!$B$4:$B$35,0)</f>
        <v>18</v>
      </c>
      <c r="N9963" s="27">
        <f>IF(J9963&lt;=0.3,INDEX(价格表!$B$4:$I$31,M9963,2),IF(AND(J9963&gt;0.3,J9963&lt;=1),INDEX(价格表!$B$4:$I$31,M9963,3),IF(AND(J9963&gt;1,J9963&lt;=2.2),INDEX(价格表!$B$4:$I$31,M9963,4),IF(AND(J9963&gt;2.2,J9963&lt;=3.3),INDEX(价格表!$B$4:$I$31,M9963,5),IF(AND(J9963&gt;3.3,J9963&lt;=4),INDEX(价格表!$B$4:$I$31,M9963,6),IF(AND(J9963&gt;4,J9963&lt;=5.5),INDEX(价格表!$B$4:$I$31,M9963,7),IF(J9963&gt;5.5,2.6+INDEX(价格表!$B$4:$I$31,M9963,8)*L9963)))))))</f>
        <v>3.25</v>
      </c>
    </row>
    <row r="9964" spans="1:14">
      <c r="A9964" s="20">
        <v>4311313473938</v>
      </c>
      <c r="B9964" s="18" t="s">
        <v>16</v>
      </c>
      <c r="C9964" s="21">
        <v>20201226</v>
      </c>
      <c r="D9964" s="21">
        <v>610538201209</v>
      </c>
      <c r="E9964" s="21" t="s">
        <v>16</v>
      </c>
      <c r="F9964" s="21">
        <v>20210105</v>
      </c>
      <c r="G9964" s="21" t="s">
        <v>17</v>
      </c>
      <c r="H9964" s="21" t="s">
        <v>294</v>
      </c>
      <c r="I9964" s="21" t="s">
        <v>295</v>
      </c>
      <c r="J9964" s="21">
        <v>1.52</v>
      </c>
      <c r="K9964" s="21" t="s">
        <v>20</v>
      </c>
      <c r="L9964">
        <f t="shared" si="180"/>
        <v>2</v>
      </c>
      <c r="M9964">
        <f>MATCH(H:H,价格表!$B$4:$B$35,0)</f>
        <v>18</v>
      </c>
      <c r="N9964" s="27">
        <f>IF(J9964&lt;=0.3,INDEX(价格表!$B$4:$I$31,M9964,2),IF(AND(J9964&gt;0.3,J9964&lt;=1),INDEX(价格表!$B$4:$I$31,M9964,3),IF(AND(J9964&gt;1,J9964&lt;=2.2),INDEX(价格表!$B$4:$I$31,M9964,4),IF(AND(J9964&gt;2.2,J9964&lt;=3.3),INDEX(价格表!$B$4:$I$31,M9964,5),IF(AND(J9964&gt;3.3,J9964&lt;=4),INDEX(价格表!$B$4:$I$31,M9964,6),IF(AND(J9964&gt;4,J9964&lt;=5.5),INDEX(价格表!$B$4:$I$31,M9964,7),IF(J9964&gt;5.5,2.6+INDEX(价格表!$B$4:$I$31,M9964,8)*L9964)))))))</f>
        <v>3.25</v>
      </c>
    </row>
    <row r="9965" spans="1:14">
      <c r="A9965" s="20">
        <v>4311315291368</v>
      </c>
      <c r="B9965" s="18" t="s">
        <v>16</v>
      </c>
      <c r="C9965" s="21">
        <v>20201226</v>
      </c>
      <c r="D9965" s="21">
        <v>610538201209</v>
      </c>
      <c r="E9965" s="21" t="s">
        <v>16</v>
      </c>
      <c r="F9965" s="21">
        <v>20210105</v>
      </c>
      <c r="G9965" s="21" t="s">
        <v>17</v>
      </c>
      <c r="H9965" s="21" t="s">
        <v>305</v>
      </c>
      <c r="I9965" s="21" t="s">
        <v>324</v>
      </c>
      <c r="J9965" s="21">
        <v>2.14</v>
      </c>
      <c r="K9965" s="21" t="s">
        <v>20</v>
      </c>
      <c r="L9965">
        <f t="shared" si="180"/>
        <v>3</v>
      </c>
      <c r="M9965">
        <f>MATCH(H:H,价格表!$B$4:$B$35,0)</f>
        <v>26</v>
      </c>
      <c r="N9965" s="27">
        <f>IF(J9965&lt;=0.3,INDEX(价格表!$B$4:$I$31,M9965,2),IF(AND(J9965&gt;0.3,J9965&lt;=1),INDEX(价格表!$B$4:$I$31,M9965,3),IF(AND(J9965&gt;1,J9965&lt;=2.2),INDEX(价格表!$B$4:$I$31,M9965,4),IF(AND(J9965&gt;2.2,J9965&lt;=3.3),INDEX(价格表!$B$4:$I$31,M9965,5),IF(AND(J9965&gt;3.3,J9965&lt;=4),INDEX(价格表!$B$4:$I$31,M9965,6),IF(AND(J9965&gt;4,J9965&lt;=5.5),INDEX(价格表!$B$4:$I$31,M9965,7),IF(J9965&gt;5.5,2.6+INDEX(价格表!$B$4:$I$31,M9965,8)*L9965)))))))</f>
        <v>2.15</v>
      </c>
    </row>
    <row r="9966" spans="1:14">
      <c r="A9966" s="20">
        <v>4311317082520</v>
      </c>
      <c r="B9966" s="18" t="s">
        <v>16</v>
      </c>
      <c r="C9966" s="21">
        <v>20201226</v>
      </c>
      <c r="D9966" s="21">
        <v>610538201209</v>
      </c>
      <c r="E9966" s="21" t="s">
        <v>16</v>
      </c>
      <c r="F9966" s="21">
        <v>20210105</v>
      </c>
      <c r="G9966" s="21" t="s">
        <v>17</v>
      </c>
      <c r="H9966" s="21" t="s">
        <v>308</v>
      </c>
      <c r="I9966" s="21" t="s">
        <v>309</v>
      </c>
      <c r="J9966" s="21">
        <v>2.44</v>
      </c>
      <c r="K9966" s="21" t="s">
        <v>20</v>
      </c>
      <c r="L9966">
        <f t="shared" si="180"/>
        <v>3</v>
      </c>
      <c r="M9966">
        <f>MATCH(H:H,价格表!$B$4:$B$35,0)</f>
        <v>27</v>
      </c>
      <c r="N9966" s="27">
        <f>IF(J9966&lt;=0.3,INDEX(价格表!$B$4:$I$31,M9966,2),IF(AND(J9966&gt;0.3,J9966&lt;=1),INDEX(价格表!$B$4:$I$31,M9966,3),IF(AND(J9966&gt;1,J9966&lt;=2.2),INDEX(价格表!$B$4:$I$31,M9966,4),IF(AND(J9966&gt;2.2,J9966&lt;=3.3),INDEX(价格表!$B$4:$I$31,M9966,5),IF(AND(J9966&gt;3.3,J9966&lt;=4),INDEX(价格表!$B$4:$I$31,M9966,6),IF(AND(J9966&gt;4,J9966&lt;=5.5),INDEX(价格表!$B$4:$I$31,M9966,7),IF(J9966&gt;5.5,2.6+INDEX(价格表!$B$4:$I$31,M9966,8)*L9966)))))))</f>
        <v>2.5</v>
      </c>
    </row>
    <row r="9967" spans="1:14">
      <c r="A9967" s="20">
        <v>4311317082523</v>
      </c>
      <c r="B9967" s="18" t="s">
        <v>16</v>
      </c>
      <c r="C9967" s="21">
        <v>20201226</v>
      </c>
      <c r="D9967" s="21">
        <v>610538201209</v>
      </c>
      <c r="E9967" s="21" t="s">
        <v>16</v>
      </c>
      <c r="F9967" s="21">
        <v>20210105</v>
      </c>
      <c r="G9967" s="21" t="s">
        <v>17</v>
      </c>
      <c r="H9967" s="21" t="s">
        <v>302</v>
      </c>
      <c r="I9967" s="21" t="s">
        <v>303</v>
      </c>
      <c r="J9967" s="21">
        <v>2.39</v>
      </c>
      <c r="K9967" s="21" t="s">
        <v>20</v>
      </c>
      <c r="L9967">
        <f t="shared" si="180"/>
        <v>3</v>
      </c>
      <c r="M9967">
        <f>MATCH(H:H,价格表!$B$4:$B$35,0)</f>
        <v>6</v>
      </c>
      <c r="N9967" s="27">
        <f>IF(J9967&lt;=0.3,INDEX(价格表!$B$4:$I$31,M9967,2),IF(AND(J9967&gt;0.3,J9967&lt;=1),INDEX(价格表!$B$4:$I$31,M9967,3),IF(AND(J9967&gt;1,J9967&lt;=2.2),INDEX(价格表!$B$4:$I$31,M9967,4),IF(AND(J9967&gt;2.2,J9967&lt;=3.3),INDEX(价格表!$B$4:$I$31,M9967,5),IF(AND(J9967&gt;3.3,J9967&lt;=4),INDEX(价格表!$B$4:$I$31,M9967,6),IF(AND(J9967&gt;4,J9967&lt;=5.5),INDEX(价格表!$B$4:$I$31,M9967,7),IF(J9967&gt;5.5,2.6+INDEX(价格表!$B$4:$I$31,M9967,8)*L9967)))))))</f>
        <v>3.3</v>
      </c>
    </row>
    <row r="9968" spans="1:14">
      <c r="A9968" s="20">
        <v>4311322353802</v>
      </c>
      <c r="B9968" s="18" t="s">
        <v>16</v>
      </c>
      <c r="C9968" s="21">
        <v>20201226</v>
      </c>
      <c r="D9968" s="21">
        <v>610538201209</v>
      </c>
      <c r="E9968" s="21" t="s">
        <v>16</v>
      </c>
      <c r="F9968" s="21">
        <v>20210105</v>
      </c>
      <c r="G9968" s="21" t="s">
        <v>17</v>
      </c>
      <c r="H9968" s="21" t="s">
        <v>298</v>
      </c>
      <c r="I9968" s="21" t="s">
        <v>313</v>
      </c>
      <c r="J9968" s="21">
        <v>1.55</v>
      </c>
      <c r="K9968" s="21" t="s">
        <v>20</v>
      </c>
      <c r="L9968">
        <f t="shared" si="180"/>
        <v>2</v>
      </c>
      <c r="M9968">
        <f>MATCH(H:H,价格表!$B$4:$B$35,0)</f>
        <v>29</v>
      </c>
      <c r="N9968" s="27">
        <f>L9968*5+3</f>
        <v>13</v>
      </c>
    </row>
    <row r="9969" spans="1:14">
      <c r="A9969" s="20">
        <v>4311322353803</v>
      </c>
      <c r="B9969" s="18" t="s">
        <v>16</v>
      </c>
      <c r="C9969" s="21">
        <v>20201226</v>
      </c>
      <c r="D9969" s="21">
        <v>610538201209</v>
      </c>
      <c r="E9969" s="21" t="s">
        <v>16</v>
      </c>
      <c r="F9969" s="21">
        <v>20210105</v>
      </c>
      <c r="G9969" s="21" t="s">
        <v>17</v>
      </c>
      <c r="H9969" s="21" t="s">
        <v>302</v>
      </c>
      <c r="I9969" s="21" t="s">
        <v>303</v>
      </c>
      <c r="J9969" s="21">
        <v>1.46</v>
      </c>
      <c r="K9969" s="21" t="s">
        <v>20</v>
      </c>
      <c r="L9969">
        <f t="shared" si="180"/>
        <v>2</v>
      </c>
      <c r="M9969">
        <f>MATCH(H:H,价格表!$B$4:$B$35,0)</f>
        <v>6</v>
      </c>
      <c r="N9969" s="27">
        <f>IF(J9969&lt;=0.3,INDEX(价格表!$B$4:$I$31,M9969,2),IF(AND(J9969&gt;0.3,J9969&lt;=1),INDEX(价格表!$B$4:$I$31,M9969,3),IF(AND(J9969&gt;1,J9969&lt;=2.2),INDEX(价格表!$B$4:$I$31,M9969,4),IF(AND(J9969&gt;2.2,J9969&lt;=3.3),INDEX(价格表!$B$4:$I$31,M9969,5),IF(AND(J9969&gt;3.3,J9969&lt;=4),INDEX(价格表!$B$4:$I$31,M9969,6),IF(AND(J9969&gt;4,J9969&lt;=5.5),INDEX(价格表!$B$4:$I$31,M9969,7),IF(J9969&gt;5.5,2.6+INDEX(价格表!$B$4:$I$31,M9969,8)*L9969)))))))</f>
        <v>2.95</v>
      </c>
    </row>
    <row r="9970" spans="1:14">
      <c r="A9970" s="20">
        <v>4311322353804</v>
      </c>
      <c r="B9970" s="18" t="s">
        <v>16</v>
      </c>
      <c r="C9970" s="21">
        <v>20201226</v>
      </c>
      <c r="D9970" s="21">
        <v>610538201209</v>
      </c>
      <c r="E9970" s="21" t="s">
        <v>16</v>
      </c>
      <c r="F9970" s="21">
        <v>20210105</v>
      </c>
      <c r="G9970" s="21" t="s">
        <v>17</v>
      </c>
      <c r="H9970" s="21" t="s">
        <v>305</v>
      </c>
      <c r="I9970" s="21" t="s">
        <v>323</v>
      </c>
      <c r="J9970" s="21">
        <v>1.58</v>
      </c>
      <c r="K9970" s="21" t="s">
        <v>20</v>
      </c>
      <c r="L9970">
        <f t="shared" si="180"/>
        <v>2</v>
      </c>
      <c r="M9970">
        <f>MATCH(H:H,价格表!$B$4:$B$35,0)</f>
        <v>26</v>
      </c>
      <c r="N9970" s="27">
        <f>IF(J9970&lt;=0.3,INDEX(价格表!$B$4:$I$31,M9970,2),IF(AND(J9970&gt;0.3,J9970&lt;=1),INDEX(价格表!$B$4:$I$31,M9970,3),IF(AND(J9970&gt;1,J9970&lt;=2.2),INDEX(价格表!$B$4:$I$31,M9970,4),IF(AND(J9970&gt;2.2,J9970&lt;=3.3),INDEX(价格表!$B$4:$I$31,M9970,5),IF(AND(J9970&gt;3.3,J9970&lt;=4),INDEX(价格表!$B$4:$I$31,M9970,6),IF(AND(J9970&gt;4,J9970&lt;=5.5),INDEX(价格表!$B$4:$I$31,M9970,7),IF(J9970&gt;5.5,2.6+INDEX(价格表!$B$4:$I$31,M9970,8)*L9970)))))))</f>
        <v>2.15</v>
      </c>
    </row>
    <row r="9971" spans="1:14">
      <c r="A9971" s="20">
        <v>4311322723148</v>
      </c>
      <c r="B9971" s="18" t="s">
        <v>16</v>
      </c>
      <c r="C9971" s="21">
        <v>20201226</v>
      </c>
      <c r="D9971" s="21">
        <v>610538201209</v>
      </c>
      <c r="E9971" s="21" t="s">
        <v>16</v>
      </c>
      <c r="F9971" s="21">
        <v>20210105</v>
      </c>
      <c r="G9971" s="21" t="s">
        <v>17</v>
      </c>
      <c r="H9971" s="21" t="s">
        <v>302</v>
      </c>
      <c r="I9971" s="21" t="s">
        <v>303</v>
      </c>
      <c r="J9971" s="21">
        <v>2.36</v>
      </c>
      <c r="K9971" s="21" t="s">
        <v>20</v>
      </c>
      <c r="L9971">
        <f t="shared" si="180"/>
        <v>3</v>
      </c>
      <c r="M9971">
        <f>MATCH(H:H,价格表!$B$4:$B$35,0)</f>
        <v>6</v>
      </c>
      <c r="N9971" s="27">
        <f>IF(J9971&lt;=0.3,INDEX(价格表!$B$4:$I$31,M9971,2),IF(AND(J9971&gt;0.3,J9971&lt;=1),INDEX(价格表!$B$4:$I$31,M9971,3),IF(AND(J9971&gt;1,J9971&lt;=2.2),INDEX(价格表!$B$4:$I$31,M9971,4),IF(AND(J9971&gt;2.2,J9971&lt;=3.3),INDEX(价格表!$B$4:$I$31,M9971,5),IF(AND(J9971&gt;3.3,J9971&lt;=4),INDEX(价格表!$B$4:$I$31,M9971,6),IF(AND(J9971&gt;4,J9971&lt;=5.5),INDEX(价格表!$B$4:$I$31,M9971,7),IF(J9971&gt;5.5,2.6+INDEX(价格表!$B$4:$I$31,M9971,8)*L9971)))))))</f>
        <v>3.3</v>
      </c>
    </row>
    <row r="9972" spans="1:14">
      <c r="A9972" s="20">
        <v>4311322723150</v>
      </c>
      <c r="B9972" s="18" t="s">
        <v>16</v>
      </c>
      <c r="C9972" s="21">
        <v>20201226</v>
      </c>
      <c r="D9972" s="21">
        <v>610538201209</v>
      </c>
      <c r="E9972" s="21" t="s">
        <v>16</v>
      </c>
      <c r="F9972" s="21">
        <v>20210105</v>
      </c>
      <c r="G9972" s="21" t="s">
        <v>17</v>
      </c>
      <c r="H9972" s="21" t="s">
        <v>302</v>
      </c>
      <c r="I9972" s="21" t="s">
        <v>303</v>
      </c>
      <c r="J9972" s="21">
        <v>2.03</v>
      </c>
      <c r="K9972" s="21" t="s">
        <v>20</v>
      </c>
      <c r="L9972">
        <f t="shared" si="180"/>
        <v>3</v>
      </c>
      <c r="M9972">
        <f>MATCH(H:H,价格表!$B$4:$B$35,0)</f>
        <v>6</v>
      </c>
      <c r="N9972" s="27">
        <f>IF(J9972&lt;=0.3,INDEX(价格表!$B$4:$I$31,M9972,2),IF(AND(J9972&gt;0.3,J9972&lt;=1),INDEX(价格表!$B$4:$I$31,M9972,3),IF(AND(J9972&gt;1,J9972&lt;=2.2),INDEX(价格表!$B$4:$I$31,M9972,4),IF(AND(J9972&gt;2.2,J9972&lt;=3.3),INDEX(价格表!$B$4:$I$31,M9972,5),IF(AND(J9972&gt;3.3,J9972&lt;=4),INDEX(价格表!$B$4:$I$31,M9972,6),IF(AND(J9972&gt;4,J9972&lt;=5.5),INDEX(价格表!$B$4:$I$31,M9972,7),IF(J9972&gt;5.5,2.6+INDEX(价格表!$B$4:$I$31,M9972,8)*L9972)))))))</f>
        <v>2.95</v>
      </c>
    </row>
    <row r="9973" spans="1:14">
      <c r="A9973" s="20">
        <v>4311322723151</v>
      </c>
      <c r="B9973" s="18" t="s">
        <v>16</v>
      </c>
      <c r="C9973" s="21">
        <v>20201226</v>
      </c>
      <c r="D9973" s="21">
        <v>610538201209</v>
      </c>
      <c r="E9973" s="21" t="s">
        <v>16</v>
      </c>
      <c r="F9973" s="21">
        <v>20210105</v>
      </c>
      <c r="G9973" s="21" t="s">
        <v>17</v>
      </c>
      <c r="H9973" s="21" t="s">
        <v>296</v>
      </c>
      <c r="I9973" s="21" t="s">
        <v>297</v>
      </c>
      <c r="J9973" s="21">
        <v>1.68</v>
      </c>
      <c r="K9973" s="21" t="s">
        <v>20</v>
      </c>
      <c r="L9973">
        <f t="shared" si="180"/>
        <v>2</v>
      </c>
      <c r="M9973">
        <f>MATCH(H:H,价格表!$B$4:$B$35,0)</f>
        <v>8</v>
      </c>
      <c r="N9973" s="27">
        <f>IF(J9973&lt;=0.3,INDEX(价格表!$B$4:$I$31,M9973,2),IF(AND(J9973&gt;0.3,J9973&lt;=1),INDEX(价格表!$B$4:$I$31,M9973,3),IF(AND(J9973&gt;1,J9973&lt;=2.2),INDEX(价格表!$B$4:$I$31,M9973,4),IF(AND(J9973&gt;2.2,J9973&lt;=3.3),INDEX(价格表!$B$4:$I$31,M9973,5),IF(AND(J9973&gt;3.3,J9973&lt;=4),INDEX(价格表!$B$4:$I$31,M9973,6),IF(AND(J9973&gt;4,J9973&lt;=5.5),INDEX(价格表!$B$4:$I$31,M9973,7),IF(J9973&gt;5.5,2.6+INDEX(价格表!$B$4:$I$31,M9973,8)*L9973)))))))</f>
        <v>2.95</v>
      </c>
    </row>
    <row r="9974" spans="1:14">
      <c r="A9974" s="20">
        <v>4311322723153</v>
      </c>
      <c r="B9974" s="18" t="s">
        <v>16</v>
      </c>
      <c r="C9974" s="21">
        <v>20201226</v>
      </c>
      <c r="D9974" s="21">
        <v>610538201209</v>
      </c>
      <c r="E9974" s="21" t="s">
        <v>16</v>
      </c>
      <c r="F9974" s="21">
        <v>20210105</v>
      </c>
      <c r="G9974" s="21" t="s">
        <v>17</v>
      </c>
      <c r="H9974" s="21" t="s">
        <v>298</v>
      </c>
      <c r="I9974" s="21" t="s">
        <v>299</v>
      </c>
      <c r="J9974" s="21">
        <v>1.56</v>
      </c>
      <c r="K9974" s="21" t="s">
        <v>20</v>
      </c>
      <c r="L9974">
        <f t="shared" si="180"/>
        <v>2</v>
      </c>
      <c r="M9974">
        <f>MATCH(H:H,价格表!$B$4:$B$35,0)</f>
        <v>29</v>
      </c>
      <c r="N9974" s="27">
        <f>L9974*5+3</f>
        <v>13</v>
      </c>
    </row>
    <row r="9975" spans="1:14">
      <c r="A9975" s="20">
        <v>4311322723155</v>
      </c>
      <c r="B9975" s="18" t="s">
        <v>16</v>
      </c>
      <c r="C9975" s="21">
        <v>20201226</v>
      </c>
      <c r="D9975" s="21">
        <v>610538201209</v>
      </c>
      <c r="E9975" s="21" t="s">
        <v>16</v>
      </c>
      <c r="F9975" s="21">
        <v>20210105</v>
      </c>
      <c r="G9975" s="21" t="s">
        <v>17</v>
      </c>
      <c r="H9975" s="21" t="s">
        <v>298</v>
      </c>
      <c r="I9975" s="21" t="s">
        <v>313</v>
      </c>
      <c r="J9975" s="21">
        <v>2</v>
      </c>
      <c r="K9975" s="21" t="s">
        <v>20</v>
      </c>
      <c r="L9975">
        <f t="shared" si="180"/>
        <v>2</v>
      </c>
      <c r="M9975">
        <f>MATCH(H:H,价格表!$B$4:$B$35,0)</f>
        <v>29</v>
      </c>
      <c r="N9975" s="27">
        <f>L9975*5+3</f>
        <v>13</v>
      </c>
    </row>
    <row r="9976" spans="1:14">
      <c r="A9976" s="20">
        <v>4311323605312</v>
      </c>
      <c r="B9976" s="18" t="s">
        <v>16</v>
      </c>
      <c r="C9976" s="21">
        <v>20201226</v>
      </c>
      <c r="D9976" s="21">
        <v>610538201209</v>
      </c>
      <c r="E9976" s="21" t="s">
        <v>16</v>
      </c>
      <c r="F9976" s="21">
        <v>20210105</v>
      </c>
      <c r="G9976" s="21" t="s">
        <v>17</v>
      </c>
      <c r="H9976" s="21" t="s">
        <v>302</v>
      </c>
      <c r="I9976" s="21" t="s">
        <v>303</v>
      </c>
      <c r="J9976" s="21">
        <v>1.48</v>
      </c>
      <c r="K9976" s="21" t="s">
        <v>20</v>
      </c>
      <c r="L9976">
        <f t="shared" si="180"/>
        <v>2</v>
      </c>
      <c r="M9976">
        <f>MATCH(H:H,价格表!$B$4:$B$35,0)</f>
        <v>6</v>
      </c>
      <c r="N9976" s="27">
        <f>IF(J9976&lt;=0.3,INDEX(价格表!$B$4:$I$31,M9976,2),IF(AND(J9976&gt;0.3,J9976&lt;=1),INDEX(价格表!$B$4:$I$31,M9976,3),IF(AND(J9976&gt;1,J9976&lt;=2.2),INDEX(价格表!$B$4:$I$31,M9976,4),IF(AND(J9976&gt;2.2,J9976&lt;=3.3),INDEX(价格表!$B$4:$I$31,M9976,5),IF(AND(J9976&gt;3.3,J9976&lt;=4),INDEX(价格表!$B$4:$I$31,M9976,6),IF(AND(J9976&gt;4,J9976&lt;=5.5),INDEX(价格表!$B$4:$I$31,M9976,7),IF(J9976&gt;5.5,2.6+INDEX(价格表!$B$4:$I$31,M9976,8)*L9976)))))))</f>
        <v>2.95</v>
      </c>
    </row>
    <row r="9977" spans="1:14">
      <c r="A9977" s="20">
        <v>4606318009699</v>
      </c>
      <c r="B9977" s="18" t="s">
        <v>16</v>
      </c>
      <c r="C9977" s="21">
        <v>20201226</v>
      </c>
      <c r="D9977" s="21">
        <v>610538201209</v>
      </c>
      <c r="E9977" s="21" t="s">
        <v>16</v>
      </c>
      <c r="F9977" s="21">
        <v>20210105</v>
      </c>
      <c r="G9977" s="21" t="s">
        <v>17</v>
      </c>
      <c r="H9977" s="21" t="s">
        <v>294</v>
      </c>
      <c r="I9977" s="21" t="s">
        <v>295</v>
      </c>
      <c r="J9977" s="21">
        <v>2.04</v>
      </c>
      <c r="K9977" s="21" t="s">
        <v>20</v>
      </c>
      <c r="L9977">
        <f t="shared" si="180"/>
        <v>3</v>
      </c>
      <c r="M9977">
        <f>MATCH(H:H,价格表!$B$4:$B$35,0)</f>
        <v>18</v>
      </c>
      <c r="N9977" s="27">
        <f>IF(J9977&lt;=0.3,INDEX(价格表!$B$4:$I$31,M9977,2),IF(AND(J9977&gt;0.3,J9977&lt;=1),INDEX(价格表!$B$4:$I$31,M9977,3),IF(AND(J9977&gt;1,J9977&lt;=2.2),INDEX(价格表!$B$4:$I$31,M9977,4),IF(AND(J9977&gt;2.2,J9977&lt;=3.3),INDEX(价格表!$B$4:$I$31,M9977,5),IF(AND(J9977&gt;3.3,J9977&lt;=4),INDEX(价格表!$B$4:$I$31,M9977,6),IF(AND(J9977&gt;4,J9977&lt;=5.5),INDEX(价格表!$B$4:$I$31,M9977,7),IF(J9977&gt;5.5,2.6+INDEX(价格表!$B$4:$I$31,M9977,8)*L9977)))))))</f>
        <v>3.25</v>
      </c>
    </row>
    <row r="9978" spans="1:14">
      <c r="A9978" s="20">
        <v>4606318010510</v>
      </c>
      <c r="B9978" s="18" t="s">
        <v>16</v>
      </c>
      <c r="C9978" s="21">
        <v>20201226</v>
      </c>
      <c r="D9978" s="21">
        <v>610538201209</v>
      </c>
      <c r="E9978" s="21" t="s">
        <v>16</v>
      </c>
      <c r="F9978" s="21">
        <v>20210105</v>
      </c>
      <c r="G9978" s="21" t="s">
        <v>17</v>
      </c>
      <c r="H9978" s="21" t="s">
        <v>294</v>
      </c>
      <c r="I9978" s="21" t="s">
        <v>295</v>
      </c>
      <c r="J9978" s="21">
        <v>2.1</v>
      </c>
      <c r="K9978" s="21" t="s">
        <v>20</v>
      </c>
      <c r="L9978">
        <f t="shared" si="180"/>
        <v>3</v>
      </c>
      <c r="M9978">
        <f>MATCH(H:H,价格表!$B$4:$B$35,0)</f>
        <v>18</v>
      </c>
      <c r="N9978" s="27">
        <f>IF(J9978&lt;=0.3,INDEX(价格表!$B$4:$I$31,M9978,2),IF(AND(J9978&gt;0.3,J9978&lt;=1),INDEX(价格表!$B$4:$I$31,M9978,3),IF(AND(J9978&gt;1,J9978&lt;=2.2),INDEX(价格表!$B$4:$I$31,M9978,4),IF(AND(J9978&gt;2.2,J9978&lt;=3.3),INDEX(价格表!$B$4:$I$31,M9978,5),IF(AND(J9978&gt;3.3,J9978&lt;=4),INDEX(价格表!$B$4:$I$31,M9978,6),IF(AND(J9978&gt;4,J9978&lt;=5.5),INDEX(价格表!$B$4:$I$31,M9978,7),IF(J9978&gt;5.5,2.6+INDEX(价格表!$B$4:$I$31,M9978,8)*L9978)))))))</f>
        <v>3.25</v>
      </c>
    </row>
    <row r="9979" spans="1:14">
      <c r="A9979" s="20">
        <v>4606318010528</v>
      </c>
      <c r="B9979" s="18" t="s">
        <v>16</v>
      </c>
      <c r="C9979" s="21">
        <v>20201226</v>
      </c>
      <c r="D9979" s="21">
        <v>610538201209</v>
      </c>
      <c r="E9979" s="21" t="s">
        <v>16</v>
      </c>
      <c r="F9979" s="21">
        <v>20210105</v>
      </c>
      <c r="G9979" s="21" t="s">
        <v>17</v>
      </c>
      <c r="H9979" s="21" t="s">
        <v>302</v>
      </c>
      <c r="I9979" s="21" t="s">
        <v>303</v>
      </c>
      <c r="J9979" s="21">
        <v>2.62</v>
      </c>
      <c r="K9979" s="21" t="s">
        <v>20</v>
      </c>
      <c r="L9979">
        <f t="shared" si="180"/>
        <v>3</v>
      </c>
      <c r="M9979">
        <f>MATCH(H:H,价格表!$B$4:$B$35,0)</f>
        <v>6</v>
      </c>
      <c r="N9979" s="27">
        <f>IF(J9979&lt;=0.3,INDEX(价格表!$B$4:$I$31,M9979,2),IF(AND(J9979&gt;0.3,J9979&lt;=1),INDEX(价格表!$B$4:$I$31,M9979,3),IF(AND(J9979&gt;1,J9979&lt;=2.2),INDEX(价格表!$B$4:$I$31,M9979,4),IF(AND(J9979&gt;2.2,J9979&lt;=3.3),INDEX(价格表!$B$4:$I$31,M9979,5),IF(AND(J9979&gt;3.3,J9979&lt;=4),INDEX(价格表!$B$4:$I$31,M9979,6),IF(AND(J9979&gt;4,J9979&lt;=5.5),INDEX(价格表!$B$4:$I$31,M9979,7),IF(J9979&gt;5.5,2.6+INDEX(价格表!$B$4:$I$31,M9979,8)*L9979)))))))</f>
        <v>3.3</v>
      </c>
    </row>
    <row r="9980" spans="1:14">
      <c r="A9980" s="20">
        <v>4606318010595</v>
      </c>
      <c r="B9980" s="18" t="s">
        <v>16</v>
      </c>
      <c r="C9980" s="21">
        <v>20201226</v>
      </c>
      <c r="D9980" s="21">
        <v>610538201209</v>
      </c>
      <c r="E9980" s="21" t="s">
        <v>16</v>
      </c>
      <c r="F9980" s="21">
        <v>20210105</v>
      </c>
      <c r="G9980" s="21" t="s">
        <v>17</v>
      </c>
      <c r="H9980" s="21" t="s">
        <v>296</v>
      </c>
      <c r="I9980" s="21" t="s">
        <v>297</v>
      </c>
      <c r="J9980" s="21">
        <v>2.04</v>
      </c>
      <c r="K9980" s="21" t="s">
        <v>20</v>
      </c>
      <c r="L9980">
        <f t="shared" si="180"/>
        <v>3</v>
      </c>
      <c r="M9980">
        <f>MATCH(H:H,价格表!$B$4:$B$35,0)</f>
        <v>8</v>
      </c>
      <c r="N9980" s="27">
        <f>IF(J9980&lt;=0.3,INDEX(价格表!$B$4:$I$31,M9980,2),IF(AND(J9980&gt;0.3,J9980&lt;=1),INDEX(价格表!$B$4:$I$31,M9980,3),IF(AND(J9980&gt;1,J9980&lt;=2.2),INDEX(价格表!$B$4:$I$31,M9980,4),IF(AND(J9980&gt;2.2,J9980&lt;=3.3),INDEX(价格表!$B$4:$I$31,M9980,5),IF(AND(J9980&gt;3.3,J9980&lt;=4),INDEX(价格表!$B$4:$I$31,M9980,6),IF(AND(J9980&gt;4,J9980&lt;=5.5),INDEX(价格表!$B$4:$I$31,M9980,7),IF(J9980&gt;5.5,2.6+INDEX(价格表!$B$4:$I$31,M9980,8)*L9980)))))))</f>
        <v>2.95</v>
      </c>
    </row>
    <row r="9981" spans="1:14">
      <c r="A9981" s="20">
        <v>4606318011144</v>
      </c>
      <c r="B9981" s="18" t="s">
        <v>16</v>
      </c>
      <c r="C9981" s="21">
        <v>20201226</v>
      </c>
      <c r="D9981" s="21">
        <v>610538201209</v>
      </c>
      <c r="E9981" s="21" t="s">
        <v>16</v>
      </c>
      <c r="F9981" s="21">
        <v>20210105</v>
      </c>
      <c r="G9981" s="21" t="s">
        <v>17</v>
      </c>
      <c r="H9981" s="21" t="s">
        <v>302</v>
      </c>
      <c r="I9981" s="21" t="s">
        <v>303</v>
      </c>
      <c r="J9981" s="21">
        <v>2.05</v>
      </c>
      <c r="K9981" s="21" t="s">
        <v>20</v>
      </c>
      <c r="L9981">
        <f t="shared" si="180"/>
        <v>3</v>
      </c>
      <c r="M9981">
        <f>MATCH(H:H,价格表!$B$4:$B$35,0)</f>
        <v>6</v>
      </c>
      <c r="N9981" s="27">
        <f>IF(J9981&lt;=0.3,INDEX(价格表!$B$4:$I$31,M9981,2),IF(AND(J9981&gt;0.3,J9981&lt;=1),INDEX(价格表!$B$4:$I$31,M9981,3),IF(AND(J9981&gt;1,J9981&lt;=2.2),INDEX(价格表!$B$4:$I$31,M9981,4),IF(AND(J9981&gt;2.2,J9981&lt;=3.3),INDEX(价格表!$B$4:$I$31,M9981,5),IF(AND(J9981&gt;3.3,J9981&lt;=4),INDEX(价格表!$B$4:$I$31,M9981,6),IF(AND(J9981&gt;4,J9981&lt;=5.5),INDEX(价格表!$B$4:$I$31,M9981,7),IF(J9981&gt;5.5,2.6+INDEX(价格表!$B$4:$I$31,M9981,8)*L9981)))))))</f>
        <v>2.95</v>
      </c>
    </row>
    <row r="9982" spans="1:14">
      <c r="A9982" s="20">
        <v>4606320121436</v>
      </c>
      <c r="B9982" s="18" t="s">
        <v>16</v>
      </c>
      <c r="C9982" s="21">
        <v>20201226</v>
      </c>
      <c r="D9982" s="21">
        <v>610538201209</v>
      </c>
      <c r="E9982" s="21" t="s">
        <v>16</v>
      </c>
      <c r="F9982" s="21">
        <v>20210105</v>
      </c>
      <c r="G9982" s="21" t="s">
        <v>17</v>
      </c>
      <c r="H9982" s="21" t="s">
        <v>296</v>
      </c>
      <c r="I9982" s="21" t="s">
        <v>297</v>
      </c>
      <c r="J9982" s="21">
        <v>2.02</v>
      </c>
      <c r="K9982" s="21" t="s">
        <v>209</v>
      </c>
      <c r="L9982">
        <f t="shared" si="180"/>
        <v>3</v>
      </c>
      <c r="M9982">
        <f>MATCH(H:H,价格表!$B$4:$B$35,0)</f>
        <v>8</v>
      </c>
      <c r="N9982" s="27">
        <f>IF(J9982&lt;=0.3,INDEX(价格表!$B$4:$I$31,M9982,2),IF(AND(J9982&gt;0.3,J9982&lt;=1),INDEX(价格表!$B$4:$I$31,M9982,3),IF(AND(J9982&gt;1,J9982&lt;=2.2),INDEX(价格表!$B$4:$I$31,M9982,4),IF(AND(J9982&gt;2.2,J9982&lt;=3.3),INDEX(价格表!$B$4:$I$31,M9982,5),IF(AND(J9982&gt;3.3,J9982&lt;=4),INDEX(价格表!$B$4:$I$31,M9982,6),IF(AND(J9982&gt;4,J9982&lt;=5.5),INDEX(价格表!$B$4:$I$31,M9982,7),IF(J9982&gt;5.5,2.6+INDEX(价格表!$B$4:$I$31,M9982,8)*L9982)))))))</f>
        <v>2.95</v>
      </c>
    </row>
    <row r="9983" spans="1:14">
      <c r="A9983" s="20">
        <v>4606321077995</v>
      </c>
      <c r="B9983" s="18" t="s">
        <v>16</v>
      </c>
      <c r="C9983" s="21">
        <v>20201226</v>
      </c>
      <c r="D9983" s="21">
        <v>610538201209</v>
      </c>
      <c r="E9983" s="21" t="s">
        <v>16</v>
      </c>
      <c r="F9983" s="21">
        <v>20210105</v>
      </c>
      <c r="G9983" s="21" t="s">
        <v>17</v>
      </c>
      <c r="H9983" s="21" t="s">
        <v>294</v>
      </c>
      <c r="I9983" s="21" t="s">
        <v>295</v>
      </c>
      <c r="J9983" s="21">
        <v>2.86</v>
      </c>
      <c r="K9983" s="21" t="s">
        <v>20</v>
      </c>
      <c r="L9983">
        <f t="shared" si="180"/>
        <v>3</v>
      </c>
      <c r="M9983">
        <f>MATCH(H:H,价格表!$B$4:$B$35,0)</f>
        <v>18</v>
      </c>
      <c r="N9983" s="27">
        <f>IF(J9983&lt;=0.3,INDEX(价格表!$B$4:$I$31,M9983,2),IF(AND(J9983&gt;0.3,J9983&lt;=1),INDEX(价格表!$B$4:$I$31,M9983,3),IF(AND(J9983&gt;1,J9983&lt;=2.2),INDEX(价格表!$B$4:$I$31,M9983,4),IF(AND(J9983&gt;2.2,J9983&lt;=3.3),INDEX(价格表!$B$4:$I$31,M9983,5),IF(AND(J9983&gt;3.3,J9983&lt;=4),INDEX(价格表!$B$4:$I$31,M9983,6),IF(AND(J9983&gt;4,J9983&lt;=5.5),INDEX(价格表!$B$4:$I$31,M9983,7),IF(J9983&gt;5.5,2.6+INDEX(价格表!$B$4:$I$31,M9983,8)*L9983)))))))</f>
        <v>3.6</v>
      </c>
    </row>
    <row r="9984" spans="1:14">
      <c r="A9984" s="20">
        <v>4311313467412</v>
      </c>
      <c r="B9984" s="18" t="s">
        <v>16</v>
      </c>
      <c r="C9984" s="21">
        <v>20201226</v>
      </c>
      <c r="D9984" s="21">
        <v>610538201209</v>
      </c>
      <c r="E9984" s="21" t="s">
        <v>16</v>
      </c>
      <c r="F9984" s="21">
        <v>20210105</v>
      </c>
      <c r="G9984" s="21" t="s">
        <v>17</v>
      </c>
      <c r="H9984" s="21" t="s">
        <v>331</v>
      </c>
      <c r="I9984" s="21" t="s">
        <v>386</v>
      </c>
      <c r="J9984" s="21">
        <v>1.7</v>
      </c>
      <c r="K9984" s="21" t="s">
        <v>20</v>
      </c>
      <c r="L9984">
        <f t="shared" si="180"/>
        <v>2</v>
      </c>
      <c r="M9984">
        <f>MATCH(H:H,价格表!$B$4:$B$35,0)</f>
        <v>28</v>
      </c>
      <c r="N9984" s="27">
        <f>IF(J9984&lt;=0.3,INDEX(价格表!$B$4:$I$31,M9984,2),IF(AND(J9984&gt;0.3,J9984&lt;=1),INDEX(价格表!$B$4:$I$31,M9984,3),IF(AND(J9984&gt;1,J9984&lt;=2.2),INDEX(价格表!$B$4:$I$31,M9984,4),IF(AND(J9984&gt;2.2,J9984&lt;=3.3),INDEX(价格表!$B$4:$I$31,M9984,5),IF(AND(J9984&gt;3.3,J9984&lt;=4),INDEX(价格表!$B$4:$I$31,M9984,6),IF(AND(J9984&gt;4,J9984&lt;=5.5),INDEX(价格表!$B$4:$I$31,M9984,7),IF(J9984&gt;5.5,2.6+INDEX(价格表!$B$4:$I$31,M9984,8)*L9984)))))))</f>
        <v>2.8</v>
      </c>
    </row>
    <row r="9985" spans="1:14">
      <c r="A9985" s="20">
        <v>4311314772315</v>
      </c>
      <c r="B9985" s="18" t="s">
        <v>16</v>
      </c>
      <c r="C9985" s="21">
        <v>20201226</v>
      </c>
      <c r="D9985" s="21">
        <v>610538201209</v>
      </c>
      <c r="E9985" s="21" t="s">
        <v>16</v>
      </c>
      <c r="F9985" s="21">
        <v>20210105</v>
      </c>
      <c r="G9985" s="21" t="s">
        <v>17</v>
      </c>
      <c r="H9985" s="21" t="s">
        <v>18</v>
      </c>
      <c r="I9985" s="21" t="s">
        <v>53</v>
      </c>
      <c r="J9985" s="21">
        <v>6.95</v>
      </c>
      <c r="K9985" s="21" t="s">
        <v>20</v>
      </c>
      <c r="L9985">
        <f t="shared" si="180"/>
        <v>7</v>
      </c>
      <c r="M9985">
        <f>MATCH(H:H,价格表!$B$4:$B$35,0)</f>
        <v>1</v>
      </c>
      <c r="N9985" s="27">
        <f>IF(J9985&lt;=0.3,INDEX(价格表!$B$4:$I$31,M9985,2),IF(AND(J9985&gt;0.3,J9985&lt;=1),INDEX(价格表!$B$4:$I$31,M9985,3),IF(AND(J9985&gt;1,J9985&lt;=2.2),INDEX(价格表!$B$4:$I$31,M9985,4),IF(AND(J9985&gt;2.2,J9985&lt;=3.3),INDEX(价格表!$B$4:$I$31,M9985,5),IF(AND(J9985&gt;3.3,J9985&lt;=4),INDEX(价格表!$B$4:$I$31,M9985,6),IF(AND(J9985&gt;4,J9985&lt;=5.5),INDEX(价格表!$B$4:$I$31,M9985,7),IF(J9985&gt;5.5,2.6+INDEX(价格表!$B$4:$I$31,M9985,8)*L9985)))))))</f>
        <v>6.8</v>
      </c>
    </row>
    <row r="9986" spans="1:14">
      <c r="A9986" s="20">
        <v>4606308462800</v>
      </c>
      <c r="B9986" s="18" t="s">
        <v>16</v>
      </c>
      <c r="C9986" s="21">
        <v>20201226</v>
      </c>
      <c r="D9986" s="21">
        <v>610538201209</v>
      </c>
      <c r="E9986" s="21" t="s">
        <v>16</v>
      </c>
      <c r="F9986" s="21">
        <v>20210105</v>
      </c>
      <c r="G9986" s="21" t="s">
        <v>17</v>
      </c>
      <c r="H9986" s="21" t="s">
        <v>21</v>
      </c>
      <c r="I9986" s="21" t="s">
        <v>279</v>
      </c>
      <c r="J9986" s="21">
        <v>6.34</v>
      </c>
      <c r="K9986" s="21" t="s">
        <v>20</v>
      </c>
      <c r="L9986">
        <f t="shared" si="180"/>
        <v>7</v>
      </c>
      <c r="M9986">
        <f>MATCH(H:H,价格表!$B$4:$B$35,0)</f>
        <v>20</v>
      </c>
      <c r="N9986" s="27">
        <f>IF(J9986&lt;=0.3,INDEX(价格表!$B$4:$I$31,M9986,2),IF(AND(J9986&gt;0.3,J9986&lt;=1),INDEX(价格表!$B$4:$I$31,M9986,3),IF(AND(J9986&gt;1,J9986&lt;=2.2),INDEX(价格表!$B$4:$I$31,M9986,4),IF(AND(J9986&gt;2.2,J9986&lt;=3.3),INDEX(价格表!$B$4:$I$31,M9986,5),IF(AND(J9986&gt;3.3,J9986&lt;=4),INDEX(价格表!$B$4:$I$31,M9986,6),IF(AND(J9986&gt;4,J9986&lt;=5.5),INDEX(价格表!$B$4:$I$31,M9986,7),IF(J9986&gt;5.5,2.6+INDEX(价格表!$B$4:$I$31,M9986,8)*L9986)))))))</f>
        <v>9.25</v>
      </c>
    </row>
    <row r="9987" spans="1:14">
      <c r="A9987" s="20">
        <v>4311319784924</v>
      </c>
      <c r="B9987" s="18" t="s">
        <v>16</v>
      </c>
      <c r="C9987" s="21">
        <v>20201226</v>
      </c>
      <c r="D9987" s="21">
        <v>610538201209</v>
      </c>
      <c r="E9987" s="21" t="s">
        <v>16</v>
      </c>
      <c r="F9987" s="21">
        <v>20210105</v>
      </c>
      <c r="G9987" s="21" t="s">
        <v>17</v>
      </c>
      <c r="H9987" s="21" t="s">
        <v>294</v>
      </c>
      <c r="I9987" s="21" t="s">
        <v>295</v>
      </c>
      <c r="J9987" s="21">
        <v>8.16</v>
      </c>
      <c r="K9987" s="21" t="s">
        <v>20</v>
      </c>
      <c r="L9987">
        <f t="shared" si="180"/>
        <v>9</v>
      </c>
      <c r="M9987">
        <f>MATCH(H:H,价格表!$B$4:$B$35,0)</f>
        <v>18</v>
      </c>
      <c r="N9987" s="27">
        <f>IF(J9987&lt;=0.3,INDEX(价格表!$B$4:$I$31,M9987,2),IF(AND(J9987&gt;0.3,J9987&lt;=1),INDEX(价格表!$B$4:$I$31,M9987,3),IF(AND(J9987&gt;1,J9987&lt;=2.2),INDEX(价格表!$B$4:$I$31,M9987,4),IF(AND(J9987&gt;2.2,J9987&lt;=3.3),INDEX(价格表!$B$4:$I$31,M9987,5),IF(AND(J9987&gt;3.3,J9987&lt;=4),INDEX(价格表!$B$4:$I$31,M9987,6),IF(AND(J9987&gt;4,J9987&lt;=5.5),INDEX(价格表!$B$4:$I$31,M9987,7),IF(J9987&gt;5.5,2.6+INDEX(价格表!$B$4:$I$31,M9987,8)*L9987)))))))</f>
        <v>11.15</v>
      </c>
    </row>
    <row r="9988" spans="1:14">
      <c r="A9988" s="20">
        <v>4311336020128</v>
      </c>
      <c r="B9988" s="18" t="s">
        <v>16</v>
      </c>
      <c r="C9988" s="21">
        <v>20201227</v>
      </c>
      <c r="D9988" s="21">
        <v>610538201209</v>
      </c>
      <c r="E9988" s="21" t="s">
        <v>16</v>
      </c>
      <c r="F9988" s="21">
        <v>20210106</v>
      </c>
      <c r="G9988" s="21" t="s">
        <v>17</v>
      </c>
      <c r="H9988" s="21" t="s">
        <v>33</v>
      </c>
      <c r="I9988" s="21" t="s">
        <v>34</v>
      </c>
      <c r="J9988" s="21">
        <v>1.49</v>
      </c>
      <c r="K9988" s="21" t="s">
        <v>20</v>
      </c>
      <c r="L9988">
        <f t="shared" ref="L9988:L10051" si="181">ROUNDUP(J9988,0)</f>
        <v>2</v>
      </c>
      <c r="M9988">
        <f>MATCH(H:H,价格表!$B$4:$B$35,0)</f>
        <v>13</v>
      </c>
      <c r="N9988" s="27">
        <f>IF(J9988&lt;=0.3,INDEX(价格表!$B$4:$I$31,M9988,2),IF(AND(J9988&gt;0.3,J9988&lt;=1),INDEX(价格表!$B$4:$I$31,M9988,3),IF(AND(J9988&gt;1,J9988&lt;=2.2),INDEX(价格表!$B$4:$I$31,M9988,4),IF(AND(J9988&gt;2.2,J9988&lt;=3.3),INDEX(价格表!$B$4:$I$31,M9988,5),IF(AND(J9988&gt;3.3,J9988&lt;=4),INDEX(价格表!$B$4:$I$31,M9988,6),IF(AND(J9988&gt;4,J9988&lt;=5.5),INDEX(价格表!$B$4:$I$31,M9988,7),IF(J9988&gt;5.5,2.6+INDEX(价格表!$B$4:$I$31,M9988,8)*L9988)))))))</f>
        <v>2.15</v>
      </c>
    </row>
    <row r="9989" spans="1:14">
      <c r="A9989" s="20">
        <v>4311336026545</v>
      </c>
      <c r="B9989" s="18" t="s">
        <v>16</v>
      </c>
      <c r="C9989" s="21">
        <v>20201227</v>
      </c>
      <c r="D9989" s="21">
        <v>610538201209</v>
      </c>
      <c r="E9989" s="21" t="s">
        <v>16</v>
      </c>
      <c r="F9989" s="21">
        <v>20210106</v>
      </c>
      <c r="G9989" s="21" t="s">
        <v>17</v>
      </c>
      <c r="H9989" s="21" t="s">
        <v>68</v>
      </c>
      <c r="I9989" s="21" t="s">
        <v>263</v>
      </c>
      <c r="J9989" s="21">
        <v>1.56</v>
      </c>
      <c r="K9989" s="21" t="s">
        <v>20</v>
      </c>
      <c r="L9989">
        <f t="shared" si="181"/>
        <v>2</v>
      </c>
      <c r="M9989">
        <f>MATCH(H:H,价格表!$B$4:$B$35,0)</f>
        <v>5</v>
      </c>
      <c r="N9989" s="27">
        <f>IF(J9989&lt;=0.3,INDEX(价格表!$B$4:$I$31,M9989,2),IF(AND(J9989&gt;0.3,J9989&lt;=1),INDEX(价格表!$B$4:$I$31,M9989,3),IF(AND(J9989&gt;1,J9989&lt;=2.2),INDEX(价格表!$B$4:$I$31,M9989,4),IF(AND(J9989&gt;2.2,J9989&lt;=3.3),INDEX(价格表!$B$4:$I$31,M9989,5),IF(AND(J9989&gt;3.3,J9989&lt;=4),INDEX(价格表!$B$4:$I$31,M9989,6),IF(AND(J9989&gt;4,J9989&lt;=5.5),INDEX(价格表!$B$4:$I$31,M9989,7),IF(J9989&gt;5.5,2.6+INDEX(价格表!$B$4:$I$31,M9989,8)*L9989)))))))</f>
        <v>2.15</v>
      </c>
    </row>
    <row r="9990" spans="1:14">
      <c r="A9990" s="20">
        <v>4311336049051</v>
      </c>
      <c r="B9990" s="18" t="s">
        <v>16</v>
      </c>
      <c r="C9990" s="21">
        <v>20201227</v>
      </c>
      <c r="D9990" s="21">
        <v>610538201209</v>
      </c>
      <c r="E9990" s="21" t="s">
        <v>16</v>
      </c>
      <c r="F9990" s="21">
        <v>20210106</v>
      </c>
      <c r="G9990" s="21" t="s">
        <v>17</v>
      </c>
      <c r="H9990" s="21" t="s">
        <v>43</v>
      </c>
      <c r="I9990" s="21" t="s">
        <v>44</v>
      </c>
      <c r="J9990" s="21">
        <v>1.49</v>
      </c>
      <c r="K9990" s="21" t="s">
        <v>20</v>
      </c>
      <c r="L9990">
        <f t="shared" si="181"/>
        <v>2</v>
      </c>
      <c r="M9990">
        <f>MATCH(H:H,价格表!$B$4:$B$35,0)</f>
        <v>10</v>
      </c>
      <c r="N9990" s="27">
        <f>IF(J9990&lt;=0.3,INDEX(价格表!$B$4:$I$31,M9990,2),IF(AND(J9990&gt;0.3,J9990&lt;=1),INDEX(价格表!$B$4:$I$31,M9990,3),IF(AND(J9990&gt;1,J9990&lt;=2.2),INDEX(价格表!$B$4:$I$31,M9990,4),IF(AND(J9990&gt;2.2,J9990&lt;=3.3),INDEX(价格表!$B$4:$I$31,M9990,5),IF(AND(J9990&gt;3.3,J9990&lt;=4),INDEX(价格表!$B$4:$I$31,M9990,6),IF(AND(J9990&gt;4,J9990&lt;=5.5),INDEX(价格表!$B$4:$I$31,M9990,7),IF(J9990&gt;5.5,2.6+INDEX(价格表!$B$4:$I$31,M9990,8)*L9990)))))))</f>
        <v>2.15</v>
      </c>
    </row>
    <row r="9991" spans="1:14">
      <c r="A9991" s="20">
        <v>4311336049085</v>
      </c>
      <c r="B9991" s="18" t="s">
        <v>16</v>
      </c>
      <c r="C9991" s="21">
        <v>20201227</v>
      </c>
      <c r="D9991" s="21">
        <v>610538201209</v>
      </c>
      <c r="E9991" s="21" t="s">
        <v>16</v>
      </c>
      <c r="F9991" s="21">
        <v>20210106</v>
      </c>
      <c r="G9991" s="21" t="s">
        <v>17</v>
      </c>
      <c r="H9991" s="21" t="s">
        <v>33</v>
      </c>
      <c r="I9991" s="21" t="s">
        <v>34</v>
      </c>
      <c r="J9991" s="21">
        <v>2.4</v>
      </c>
      <c r="K9991" s="21" t="s">
        <v>20</v>
      </c>
      <c r="L9991">
        <f t="shared" si="181"/>
        <v>3</v>
      </c>
      <c r="M9991">
        <f>MATCH(H:H,价格表!$B$4:$B$35,0)</f>
        <v>13</v>
      </c>
      <c r="N9991" s="27">
        <f>IF(J9991&lt;=0.3,INDEX(价格表!$B$4:$I$31,M9991,2),IF(AND(J9991&gt;0.3,J9991&lt;=1),INDEX(价格表!$B$4:$I$31,M9991,3),IF(AND(J9991&gt;1,J9991&lt;=2.2),INDEX(价格表!$B$4:$I$31,M9991,4),IF(AND(J9991&gt;2.2,J9991&lt;=3.3),INDEX(价格表!$B$4:$I$31,M9991,5),IF(AND(J9991&gt;3.3,J9991&lt;=4),INDEX(价格表!$B$4:$I$31,M9991,6),IF(AND(J9991&gt;4,J9991&lt;=5.5),INDEX(价格表!$B$4:$I$31,M9991,7),IF(J9991&gt;5.5,2.6+INDEX(价格表!$B$4:$I$31,M9991,8)*L9991)))))))</f>
        <v>2.5</v>
      </c>
    </row>
    <row r="9992" spans="1:14">
      <c r="A9992" s="20">
        <v>4311336056892</v>
      </c>
      <c r="B9992" s="18" t="s">
        <v>16</v>
      </c>
      <c r="C9992" s="21">
        <v>20201227</v>
      </c>
      <c r="D9992" s="21">
        <v>610538201209</v>
      </c>
      <c r="E9992" s="21" t="s">
        <v>16</v>
      </c>
      <c r="F9992" s="21">
        <v>20210106</v>
      </c>
      <c r="G9992" s="21" t="s">
        <v>17</v>
      </c>
      <c r="H9992" s="21" t="s">
        <v>50</v>
      </c>
      <c r="I9992" s="21" t="s">
        <v>62</v>
      </c>
      <c r="J9992" s="21">
        <v>1.68</v>
      </c>
      <c r="K9992" s="21" t="s">
        <v>20</v>
      </c>
      <c r="L9992">
        <f t="shared" si="181"/>
        <v>2</v>
      </c>
      <c r="M9992">
        <f>MATCH(H:H,价格表!$B$4:$B$35,0)</f>
        <v>4</v>
      </c>
      <c r="N9992" s="27">
        <f>IF(J9992&lt;=0.3,INDEX(价格表!$B$4:$I$31,M9992,2),IF(AND(J9992&gt;0.3,J9992&lt;=1),INDEX(价格表!$B$4:$I$31,M9992,3),IF(AND(J9992&gt;1,J9992&lt;=2.2),INDEX(价格表!$B$4:$I$31,M9992,4),IF(AND(J9992&gt;2.2,J9992&lt;=3.3),INDEX(价格表!$B$4:$I$31,M9992,5),IF(AND(J9992&gt;3.3,J9992&lt;=4),INDEX(价格表!$B$4:$I$31,M9992,6),IF(AND(J9992&gt;4,J9992&lt;=5.5),INDEX(价格表!$B$4:$I$31,M9992,7),IF(J9992&gt;5.5,2.6+INDEX(价格表!$B$4:$I$31,M9992,8)*L9992)))))))</f>
        <v>2.15</v>
      </c>
    </row>
    <row r="9993" spans="1:14">
      <c r="A9993" s="20">
        <v>4311336056928</v>
      </c>
      <c r="B9993" s="18" t="s">
        <v>16</v>
      </c>
      <c r="C9993" s="21">
        <v>20201227</v>
      </c>
      <c r="D9993" s="21">
        <v>610538201209</v>
      </c>
      <c r="E9993" s="21" t="s">
        <v>16</v>
      </c>
      <c r="F9993" s="21">
        <v>20210106</v>
      </c>
      <c r="G9993" s="21" t="s">
        <v>17</v>
      </c>
      <c r="H9993" s="21" t="s">
        <v>18</v>
      </c>
      <c r="I9993" s="21" t="s">
        <v>359</v>
      </c>
      <c r="J9993" s="21">
        <v>1.62</v>
      </c>
      <c r="K9993" s="21" t="s">
        <v>20</v>
      </c>
      <c r="L9993">
        <f t="shared" si="181"/>
        <v>2</v>
      </c>
      <c r="M9993">
        <f>MATCH(H:H,价格表!$B$4:$B$35,0)</f>
        <v>1</v>
      </c>
      <c r="N9993" s="27">
        <f>IF(J9993&lt;=0.3,INDEX(价格表!$B$4:$I$31,M9993,2),IF(AND(J9993&gt;0.3,J9993&lt;=1),INDEX(价格表!$B$4:$I$31,M9993,3),IF(AND(J9993&gt;1,J9993&lt;=2.2),INDEX(价格表!$B$4:$I$31,M9993,4),IF(AND(J9993&gt;2.2,J9993&lt;=3.3),INDEX(价格表!$B$4:$I$31,M9993,5),IF(AND(J9993&gt;3.3,J9993&lt;=4),INDEX(价格表!$B$4:$I$31,M9993,6),IF(AND(J9993&gt;4,J9993&lt;=5.5),INDEX(价格表!$B$4:$I$31,M9993,7),IF(J9993&gt;5.5,2.6+INDEX(价格表!$B$4:$I$31,M9993,8)*L9993)))))))</f>
        <v>2.15</v>
      </c>
    </row>
    <row r="9994" spans="1:14">
      <c r="A9994" s="20">
        <v>4311336056929</v>
      </c>
      <c r="B9994" s="18" t="s">
        <v>16</v>
      </c>
      <c r="C9994" s="21">
        <v>20201227</v>
      </c>
      <c r="D9994" s="21">
        <v>610538201209</v>
      </c>
      <c r="E9994" s="21" t="s">
        <v>16</v>
      </c>
      <c r="F9994" s="21">
        <v>20210106</v>
      </c>
      <c r="G9994" s="21" t="s">
        <v>17</v>
      </c>
      <c r="H9994" s="21" t="s">
        <v>21</v>
      </c>
      <c r="I9994" s="21" t="s">
        <v>109</v>
      </c>
      <c r="J9994" s="21">
        <v>1.6</v>
      </c>
      <c r="K9994" s="21" t="s">
        <v>20</v>
      </c>
      <c r="L9994">
        <f t="shared" si="181"/>
        <v>2</v>
      </c>
      <c r="M9994">
        <f>MATCH(H:H,价格表!$B$4:$B$35,0)</f>
        <v>20</v>
      </c>
      <c r="N9994" s="27">
        <f>IF(J9994&lt;=0.3,INDEX(价格表!$B$4:$I$31,M9994,2),IF(AND(J9994&gt;0.3,J9994&lt;=1),INDEX(价格表!$B$4:$I$31,M9994,3),IF(AND(J9994&gt;1,J9994&lt;=2.2),INDEX(价格表!$B$4:$I$31,M9994,4),IF(AND(J9994&gt;2.2,J9994&lt;=3.3),INDEX(价格表!$B$4:$I$31,M9994,5),IF(AND(J9994&gt;3.3,J9994&lt;=4),INDEX(价格表!$B$4:$I$31,M9994,6),IF(AND(J9994&gt;4,J9994&lt;=5.5),INDEX(价格表!$B$4:$I$31,M9994,7),IF(J9994&gt;5.5,2.6+INDEX(价格表!$B$4:$I$31,M9994,8)*L9994)))))))</f>
        <v>2.15</v>
      </c>
    </row>
    <row r="9995" spans="1:14">
      <c r="A9995" s="20">
        <v>4311336056930</v>
      </c>
      <c r="B9995" s="18" t="s">
        <v>16</v>
      </c>
      <c r="C9995" s="21">
        <v>20201227</v>
      </c>
      <c r="D9995" s="21">
        <v>610538201209</v>
      </c>
      <c r="E9995" s="21" t="s">
        <v>16</v>
      </c>
      <c r="F9995" s="21">
        <v>20210106</v>
      </c>
      <c r="G9995" s="21" t="s">
        <v>17</v>
      </c>
      <c r="H9995" s="21" t="s">
        <v>45</v>
      </c>
      <c r="I9995" s="21" t="s">
        <v>48</v>
      </c>
      <c r="J9995" s="21">
        <v>1.5</v>
      </c>
      <c r="K9995" s="21" t="s">
        <v>20</v>
      </c>
      <c r="L9995">
        <f t="shared" si="181"/>
        <v>2</v>
      </c>
      <c r="M9995">
        <f>MATCH(H:H,价格表!$B$4:$B$35,0)</f>
        <v>9</v>
      </c>
      <c r="N9995" s="27">
        <f>IF(J9995&lt;=0.3,INDEX(价格表!$B$4:$I$31,M9995,2),IF(AND(J9995&gt;0.3,J9995&lt;=1),INDEX(价格表!$B$4:$I$31,M9995,3),IF(AND(J9995&gt;1,J9995&lt;=2.2),INDEX(价格表!$B$4:$I$31,M9995,4),IF(AND(J9995&gt;2.2,J9995&lt;=3.3),INDEX(价格表!$B$4:$I$31,M9995,5),IF(AND(J9995&gt;3.3,J9995&lt;=4),INDEX(价格表!$B$4:$I$31,M9995,6),IF(AND(J9995&gt;4,J9995&lt;=5.5),INDEX(价格表!$B$4:$I$31,M9995,7),IF(J9995&gt;5.5,2.6+INDEX(价格表!$B$4:$I$31,M9995,8)*L9995)))))))</f>
        <v>2.15</v>
      </c>
    </row>
    <row r="9996" spans="1:14">
      <c r="A9996" s="20">
        <v>4311336056931</v>
      </c>
      <c r="B9996" s="18" t="s">
        <v>16</v>
      </c>
      <c r="C9996" s="21">
        <v>20201227</v>
      </c>
      <c r="D9996" s="21">
        <v>610538201209</v>
      </c>
      <c r="E9996" s="21" t="s">
        <v>16</v>
      </c>
      <c r="F9996" s="21">
        <v>20210106</v>
      </c>
      <c r="G9996" s="21" t="s">
        <v>17</v>
      </c>
      <c r="H9996" s="21" t="s">
        <v>56</v>
      </c>
      <c r="I9996" s="21" t="s">
        <v>233</v>
      </c>
      <c r="J9996" s="21">
        <v>1.49</v>
      </c>
      <c r="K9996" s="21" t="s">
        <v>20</v>
      </c>
      <c r="L9996">
        <f t="shared" si="181"/>
        <v>2</v>
      </c>
      <c r="M9996">
        <f>MATCH(H:H,价格表!$B$4:$B$35,0)</f>
        <v>11</v>
      </c>
      <c r="N9996" s="27">
        <f>IF(J9996&lt;=0.3,INDEX(价格表!$B$4:$I$31,M9996,2),IF(AND(J9996&gt;0.3,J9996&lt;=1),INDEX(价格表!$B$4:$I$31,M9996,3),IF(AND(J9996&gt;1,J9996&lt;=2.2),INDEX(价格表!$B$4:$I$31,M9996,4),IF(AND(J9996&gt;2.2,J9996&lt;=3.3),INDEX(价格表!$B$4:$I$31,M9996,5),IF(AND(J9996&gt;3.3,J9996&lt;=4),INDEX(价格表!$B$4:$I$31,M9996,6),IF(AND(J9996&gt;4,J9996&lt;=5.5),INDEX(价格表!$B$4:$I$31,M9996,7),IF(J9996&gt;5.5,2.6+INDEX(价格表!$B$4:$I$31,M9996,8)*L9996)))))))</f>
        <v>2.15</v>
      </c>
    </row>
    <row r="9997" spans="1:14">
      <c r="A9997" s="20">
        <v>4311336056932</v>
      </c>
      <c r="B9997" s="18" t="s">
        <v>16</v>
      </c>
      <c r="C9997" s="21">
        <v>20201227</v>
      </c>
      <c r="D9997" s="21">
        <v>610538201209</v>
      </c>
      <c r="E9997" s="21" t="s">
        <v>16</v>
      </c>
      <c r="F9997" s="21">
        <v>20210106</v>
      </c>
      <c r="G9997" s="21" t="s">
        <v>17</v>
      </c>
      <c r="H9997" s="21" t="s">
        <v>66</v>
      </c>
      <c r="I9997" s="21" t="s">
        <v>67</v>
      </c>
      <c r="J9997" s="21">
        <v>1.5</v>
      </c>
      <c r="K9997" s="21" t="s">
        <v>20</v>
      </c>
      <c r="L9997">
        <f t="shared" si="181"/>
        <v>2</v>
      </c>
      <c r="M9997">
        <f>MATCH(H:H,价格表!$B$4:$B$35,0)</f>
        <v>17</v>
      </c>
      <c r="N9997" s="27">
        <f>IF(J9997&lt;=0.3,INDEX(价格表!$B$4:$I$31,M9997,2),IF(AND(J9997&gt;0.3,J9997&lt;=1),INDEX(价格表!$B$4:$I$31,M9997,3),IF(AND(J9997&gt;1,J9997&lt;=2.2),INDEX(价格表!$B$4:$I$31,M9997,4),IF(AND(J9997&gt;2.2,J9997&lt;=3.3),INDEX(价格表!$B$4:$I$31,M9997,5),IF(AND(J9997&gt;3.3,J9997&lt;=4),INDEX(价格表!$B$4:$I$31,M9997,6),IF(AND(J9997&gt;4,J9997&lt;=5.5),INDEX(价格表!$B$4:$I$31,M9997,7),IF(J9997&gt;5.5,2.6+INDEX(价格表!$B$4:$I$31,M9997,8)*L9997)))))))</f>
        <v>2.15</v>
      </c>
    </row>
    <row r="9998" spans="1:14">
      <c r="A9998" s="20">
        <v>4311336056933</v>
      </c>
      <c r="B9998" s="18" t="s">
        <v>16</v>
      </c>
      <c r="C9998" s="21">
        <v>20201227</v>
      </c>
      <c r="D9998" s="21">
        <v>610538201209</v>
      </c>
      <c r="E9998" s="21" t="s">
        <v>16</v>
      </c>
      <c r="F9998" s="21">
        <v>20210106</v>
      </c>
      <c r="G9998" s="21" t="s">
        <v>17</v>
      </c>
      <c r="H9998" s="21" t="s">
        <v>45</v>
      </c>
      <c r="I9998" s="21" t="s">
        <v>46</v>
      </c>
      <c r="J9998" s="21">
        <v>1.5</v>
      </c>
      <c r="K9998" s="21" t="s">
        <v>20</v>
      </c>
      <c r="L9998">
        <f t="shared" si="181"/>
        <v>2</v>
      </c>
      <c r="M9998">
        <f>MATCH(H:H,价格表!$B$4:$B$35,0)</f>
        <v>9</v>
      </c>
      <c r="N9998" s="27">
        <f>IF(J9998&lt;=0.3,INDEX(价格表!$B$4:$I$31,M9998,2),IF(AND(J9998&gt;0.3,J9998&lt;=1),INDEX(价格表!$B$4:$I$31,M9998,3),IF(AND(J9998&gt;1,J9998&lt;=2.2),INDEX(价格表!$B$4:$I$31,M9998,4),IF(AND(J9998&gt;2.2,J9998&lt;=3.3),INDEX(价格表!$B$4:$I$31,M9998,5),IF(AND(J9998&gt;3.3,J9998&lt;=4),INDEX(价格表!$B$4:$I$31,M9998,6),IF(AND(J9998&gt;4,J9998&lt;=5.5),INDEX(价格表!$B$4:$I$31,M9998,7),IF(J9998&gt;5.5,2.6+INDEX(价格表!$B$4:$I$31,M9998,8)*L9998)))))))</f>
        <v>2.15</v>
      </c>
    </row>
    <row r="9999" spans="1:14">
      <c r="A9999" s="20">
        <v>4311336056934</v>
      </c>
      <c r="B9999" s="18" t="s">
        <v>16</v>
      </c>
      <c r="C9999" s="21">
        <v>20201227</v>
      </c>
      <c r="D9999" s="21">
        <v>610538201209</v>
      </c>
      <c r="E9999" s="21" t="s">
        <v>16</v>
      </c>
      <c r="F9999" s="21">
        <v>20210106</v>
      </c>
      <c r="G9999" s="21" t="s">
        <v>17</v>
      </c>
      <c r="H9999" s="21" t="s">
        <v>39</v>
      </c>
      <c r="I9999" s="21" t="s">
        <v>226</v>
      </c>
      <c r="J9999" s="21">
        <v>1.92</v>
      </c>
      <c r="K9999" s="21" t="s">
        <v>20</v>
      </c>
      <c r="L9999">
        <f t="shared" si="181"/>
        <v>2</v>
      </c>
      <c r="M9999">
        <f>MATCH(H:H,价格表!$B$4:$B$35,0)</f>
        <v>23</v>
      </c>
      <c r="N9999" s="27">
        <f>IF(J9999&lt;=0.3,INDEX(价格表!$B$4:$I$31,M9999,2),IF(AND(J9999&gt;0.3,J9999&lt;=1),INDEX(价格表!$B$4:$I$31,M9999,3),IF(AND(J9999&gt;1,J9999&lt;=2.2),INDEX(价格表!$B$4:$I$31,M9999,4),IF(AND(J9999&gt;2.2,J9999&lt;=3.3),INDEX(价格表!$B$4:$I$31,M9999,5),IF(AND(J9999&gt;3.3,J9999&lt;=4),INDEX(价格表!$B$4:$I$31,M9999,6),IF(AND(J9999&gt;4,J9999&lt;=5.5),INDEX(价格表!$B$4:$I$31,M9999,7),IF(J9999&gt;5.5,2.6+INDEX(价格表!$B$4:$I$31,M9999,8)*L9999)))))))</f>
        <v>2.15</v>
      </c>
    </row>
    <row r="10000" spans="1:14">
      <c r="A10000" s="20">
        <v>4311336071613</v>
      </c>
      <c r="B10000" s="18" t="s">
        <v>16</v>
      </c>
      <c r="C10000" s="21">
        <v>20201227</v>
      </c>
      <c r="D10000" s="21">
        <v>610538201209</v>
      </c>
      <c r="E10000" s="21" t="s">
        <v>16</v>
      </c>
      <c r="F10000" s="21">
        <v>20210106</v>
      </c>
      <c r="G10000" s="21" t="s">
        <v>17</v>
      </c>
      <c r="H10000" s="21" t="s">
        <v>45</v>
      </c>
      <c r="I10000" s="21" t="s">
        <v>48</v>
      </c>
      <c r="J10000" s="21">
        <v>0.12</v>
      </c>
      <c r="K10000" s="21" t="s">
        <v>20</v>
      </c>
      <c r="L10000">
        <f t="shared" si="181"/>
        <v>1</v>
      </c>
      <c r="M10000">
        <f>MATCH(H:H,价格表!$B$4:$B$35,0)</f>
        <v>9</v>
      </c>
      <c r="N10000" s="27">
        <f>IF(J10000&lt;=0.3,INDEX(价格表!$B$4:$I$31,M10000,2),IF(AND(J10000&gt;0.3,J10000&lt;=1),INDEX(价格表!$B$4:$I$31,M10000,3),IF(AND(J10000&gt;1,J10000&lt;=2.2),INDEX(价格表!$B$4:$I$31,M10000,4),IF(AND(J10000&gt;2.2,J10000&lt;=3.3),INDEX(价格表!$B$4:$I$31,M10000,5),IF(AND(J10000&gt;3.3,J10000&lt;=4),INDEX(价格表!$B$4:$I$31,M10000,6),IF(AND(J10000&gt;4,J10000&lt;=5.5),INDEX(价格表!$B$4:$I$31,M10000,7),IF(J10000&gt;5.5,2.6+INDEX(价格表!$B$4:$I$31,M10000,8)*L10000)))))))</f>
        <v>1.65</v>
      </c>
    </row>
    <row r="10001" spans="1:14">
      <c r="A10001" s="20">
        <v>4311336071623</v>
      </c>
      <c r="B10001" s="18" t="s">
        <v>16</v>
      </c>
      <c r="C10001" s="21">
        <v>20201227</v>
      </c>
      <c r="D10001" s="21">
        <v>610538201209</v>
      </c>
      <c r="E10001" s="21" t="s">
        <v>16</v>
      </c>
      <c r="F10001" s="21">
        <v>20210106</v>
      </c>
      <c r="G10001" s="21" t="s">
        <v>17</v>
      </c>
      <c r="H10001" s="21" t="s">
        <v>23</v>
      </c>
      <c r="I10001" s="21" t="s">
        <v>202</v>
      </c>
      <c r="J10001" s="21">
        <v>1.5</v>
      </c>
      <c r="K10001" s="21" t="s">
        <v>20</v>
      </c>
      <c r="L10001">
        <f t="shared" si="181"/>
        <v>2</v>
      </c>
      <c r="M10001">
        <f>MATCH(H:H,价格表!$B$4:$B$35,0)</f>
        <v>15</v>
      </c>
      <c r="N10001" s="27">
        <f>IF(J10001&lt;=0.3,INDEX(价格表!$B$4:$I$31,M10001,2),IF(AND(J10001&gt;0.3,J10001&lt;=1),INDEX(价格表!$B$4:$I$31,M10001,3),IF(AND(J10001&gt;1,J10001&lt;=2.2),INDEX(价格表!$B$4:$I$31,M10001,4),IF(AND(J10001&gt;2.2,J10001&lt;=3.3),INDEX(价格表!$B$4:$I$31,M10001,5),IF(AND(J10001&gt;3.3,J10001&lt;=4),INDEX(价格表!$B$4:$I$31,M10001,6),IF(AND(J10001&gt;4,J10001&lt;=5.5),INDEX(价格表!$B$4:$I$31,M10001,7),IF(J10001&gt;5.5,2.6+INDEX(价格表!$B$4:$I$31,M10001,8)*L10001)))))))</f>
        <v>2.15</v>
      </c>
    </row>
    <row r="10002" spans="1:14">
      <c r="A10002" s="20">
        <v>4311336071624</v>
      </c>
      <c r="B10002" s="18" t="s">
        <v>16</v>
      </c>
      <c r="C10002" s="21">
        <v>20201227</v>
      </c>
      <c r="D10002" s="21">
        <v>610538201209</v>
      </c>
      <c r="E10002" s="21" t="s">
        <v>16</v>
      </c>
      <c r="F10002" s="21">
        <v>20210106</v>
      </c>
      <c r="G10002" s="21" t="s">
        <v>17</v>
      </c>
      <c r="H10002" s="21" t="s">
        <v>50</v>
      </c>
      <c r="I10002" s="21" t="s">
        <v>166</v>
      </c>
      <c r="J10002" s="21">
        <v>1.52</v>
      </c>
      <c r="K10002" s="21" t="s">
        <v>20</v>
      </c>
      <c r="L10002">
        <f t="shared" si="181"/>
        <v>2</v>
      </c>
      <c r="M10002">
        <f>MATCH(H:H,价格表!$B$4:$B$35,0)</f>
        <v>4</v>
      </c>
      <c r="N10002" s="27">
        <f>IF(J10002&lt;=0.3,INDEX(价格表!$B$4:$I$31,M10002,2),IF(AND(J10002&gt;0.3,J10002&lt;=1),INDEX(价格表!$B$4:$I$31,M10002,3),IF(AND(J10002&gt;1,J10002&lt;=2.2),INDEX(价格表!$B$4:$I$31,M10002,4),IF(AND(J10002&gt;2.2,J10002&lt;=3.3),INDEX(价格表!$B$4:$I$31,M10002,5),IF(AND(J10002&gt;3.3,J10002&lt;=4),INDEX(价格表!$B$4:$I$31,M10002,6),IF(AND(J10002&gt;4,J10002&lt;=5.5),INDEX(价格表!$B$4:$I$31,M10002,7),IF(J10002&gt;5.5,2.6+INDEX(价格表!$B$4:$I$31,M10002,8)*L10002)))))))</f>
        <v>2.15</v>
      </c>
    </row>
    <row r="10003" spans="1:14">
      <c r="A10003" s="20">
        <v>4311336071625</v>
      </c>
      <c r="B10003" s="18" t="s">
        <v>16</v>
      </c>
      <c r="C10003" s="21">
        <v>20201227</v>
      </c>
      <c r="D10003" s="21">
        <v>610538201209</v>
      </c>
      <c r="E10003" s="21" t="s">
        <v>16</v>
      </c>
      <c r="F10003" s="21">
        <v>20210106</v>
      </c>
      <c r="G10003" s="21" t="s">
        <v>17</v>
      </c>
      <c r="H10003" s="21" t="s">
        <v>35</v>
      </c>
      <c r="I10003" s="21" t="s">
        <v>362</v>
      </c>
      <c r="J10003" s="21">
        <v>2.28</v>
      </c>
      <c r="K10003" s="21" t="s">
        <v>20</v>
      </c>
      <c r="L10003">
        <f t="shared" si="181"/>
        <v>3</v>
      </c>
      <c r="M10003">
        <f>MATCH(H:H,价格表!$B$4:$B$35,0)</f>
        <v>22</v>
      </c>
      <c r="N10003" s="27">
        <f>IF(J10003&lt;=0.3,INDEX(价格表!$B$4:$I$31,M10003,2),IF(AND(J10003&gt;0.3,J10003&lt;=1),INDEX(价格表!$B$4:$I$31,M10003,3),IF(AND(J10003&gt;1,J10003&lt;=2.2),INDEX(价格表!$B$4:$I$31,M10003,4),IF(AND(J10003&gt;2.2,J10003&lt;=3.3),INDEX(价格表!$B$4:$I$31,M10003,5),IF(AND(J10003&gt;3.3,J10003&lt;=4),INDEX(价格表!$B$4:$I$31,M10003,6),IF(AND(J10003&gt;4,J10003&lt;=5.5),INDEX(价格表!$B$4:$I$31,M10003,7),IF(J10003&gt;5.5,2.6+INDEX(价格表!$B$4:$I$31,M10003,8)*L10003)))))))</f>
        <v>2.5</v>
      </c>
    </row>
    <row r="10004" spans="1:14">
      <c r="A10004" s="20">
        <v>4311336071626</v>
      </c>
      <c r="B10004" s="18" t="s">
        <v>16</v>
      </c>
      <c r="C10004" s="21">
        <v>20201227</v>
      </c>
      <c r="D10004" s="21">
        <v>610538201209</v>
      </c>
      <c r="E10004" s="21" t="s">
        <v>16</v>
      </c>
      <c r="F10004" s="21">
        <v>20210106</v>
      </c>
      <c r="G10004" s="21" t="s">
        <v>17</v>
      </c>
      <c r="H10004" s="21" t="s">
        <v>27</v>
      </c>
      <c r="I10004" s="21" t="s">
        <v>28</v>
      </c>
      <c r="J10004" s="21">
        <v>1.5</v>
      </c>
      <c r="K10004" s="21" t="s">
        <v>20</v>
      </c>
      <c r="L10004">
        <f t="shared" si="181"/>
        <v>2</v>
      </c>
      <c r="M10004">
        <f>MATCH(H:H,价格表!$B$4:$B$35,0)</f>
        <v>3</v>
      </c>
      <c r="N10004" s="27">
        <f>IF(J10004&lt;=0.3,INDEX(价格表!$B$4:$I$31,M10004,2),IF(AND(J10004&gt;0.3,J10004&lt;=1),INDEX(价格表!$B$4:$I$31,M10004,3),IF(AND(J10004&gt;1,J10004&lt;=2.2),INDEX(价格表!$B$4:$I$31,M10004,4),IF(AND(J10004&gt;2.2,J10004&lt;=3.3),INDEX(价格表!$B$4:$I$31,M10004,5),IF(AND(J10004&gt;3.3,J10004&lt;=4),INDEX(价格表!$B$4:$I$31,M10004,6),IF(AND(J10004&gt;4,J10004&lt;=5.5),INDEX(价格表!$B$4:$I$31,M10004,7),IF(J10004&gt;5.5,2.6+INDEX(价格表!$B$4:$I$31,M10004,8)*L10004)))))))</f>
        <v>2.15</v>
      </c>
    </row>
    <row r="10005" spans="1:14">
      <c r="A10005" s="20">
        <v>4311336071627</v>
      </c>
      <c r="B10005" s="18" t="s">
        <v>16</v>
      </c>
      <c r="C10005" s="21">
        <v>20201227</v>
      </c>
      <c r="D10005" s="21">
        <v>610538201209</v>
      </c>
      <c r="E10005" s="21" t="s">
        <v>16</v>
      </c>
      <c r="F10005" s="21">
        <v>20210106</v>
      </c>
      <c r="G10005" s="21" t="s">
        <v>17</v>
      </c>
      <c r="H10005" s="21" t="s">
        <v>73</v>
      </c>
      <c r="I10005" s="21" t="s">
        <v>74</v>
      </c>
      <c r="J10005" s="21">
        <v>1.54</v>
      </c>
      <c r="K10005" s="21" t="s">
        <v>20</v>
      </c>
      <c r="L10005">
        <f t="shared" si="181"/>
        <v>2</v>
      </c>
      <c r="M10005">
        <f>MATCH(H:H,价格表!$B$4:$B$35,0)</f>
        <v>7</v>
      </c>
      <c r="N10005" s="27">
        <f>IF(J10005&lt;=0.3,INDEX(价格表!$B$4:$I$31,M10005,2),IF(AND(J10005&gt;0.3,J10005&lt;=1),INDEX(价格表!$B$4:$I$31,M10005,3),IF(AND(J10005&gt;1,J10005&lt;=2.2),INDEX(价格表!$B$4:$I$31,M10005,4),IF(AND(J10005&gt;2.2,J10005&lt;=3.3),INDEX(价格表!$B$4:$I$31,M10005,5),IF(AND(J10005&gt;3.3,J10005&lt;=4),INDEX(价格表!$B$4:$I$31,M10005,6),IF(AND(J10005&gt;4,J10005&lt;=5.5),INDEX(价格表!$B$4:$I$31,M10005,7),IF(J10005&gt;5.5,2.6+INDEX(价格表!$B$4:$I$31,M10005,8)*L10005)))))))</f>
        <v>2.15</v>
      </c>
    </row>
    <row r="10006" spans="1:14">
      <c r="A10006" s="20">
        <v>4311336071628</v>
      </c>
      <c r="B10006" s="18" t="s">
        <v>16</v>
      </c>
      <c r="C10006" s="21">
        <v>20201227</v>
      </c>
      <c r="D10006" s="21">
        <v>610538201209</v>
      </c>
      <c r="E10006" s="21" t="s">
        <v>16</v>
      </c>
      <c r="F10006" s="21">
        <v>20210106</v>
      </c>
      <c r="G10006" s="21" t="s">
        <v>17</v>
      </c>
      <c r="H10006" s="21" t="s">
        <v>45</v>
      </c>
      <c r="I10006" s="21" t="s">
        <v>352</v>
      </c>
      <c r="J10006" s="21">
        <v>0.12</v>
      </c>
      <c r="K10006" s="21" t="s">
        <v>20</v>
      </c>
      <c r="L10006">
        <f t="shared" si="181"/>
        <v>1</v>
      </c>
      <c r="M10006">
        <f>MATCH(H:H,价格表!$B$4:$B$35,0)</f>
        <v>9</v>
      </c>
      <c r="N10006" s="27">
        <f>IF(J10006&lt;=0.3,INDEX(价格表!$B$4:$I$31,M10006,2),IF(AND(J10006&gt;0.3,J10006&lt;=1),INDEX(价格表!$B$4:$I$31,M10006,3),IF(AND(J10006&gt;1,J10006&lt;=2.2),INDEX(价格表!$B$4:$I$31,M10006,4),IF(AND(J10006&gt;2.2,J10006&lt;=3.3),INDEX(价格表!$B$4:$I$31,M10006,5),IF(AND(J10006&gt;3.3,J10006&lt;=4),INDEX(价格表!$B$4:$I$31,M10006,6),IF(AND(J10006&gt;4,J10006&lt;=5.5),INDEX(价格表!$B$4:$I$31,M10006,7),IF(J10006&gt;5.5,2.6+INDEX(价格表!$B$4:$I$31,M10006,8)*L10006)))))))</f>
        <v>1.65</v>
      </c>
    </row>
    <row r="10007" spans="1:14">
      <c r="A10007" s="20">
        <v>4311336071629</v>
      </c>
      <c r="B10007" s="18" t="s">
        <v>16</v>
      </c>
      <c r="C10007" s="21">
        <v>20201227</v>
      </c>
      <c r="D10007" s="21">
        <v>610538201209</v>
      </c>
      <c r="E10007" s="21" t="s">
        <v>16</v>
      </c>
      <c r="F10007" s="21">
        <v>20210106</v>
      </c>
      <c r="G10007" s="21" t="s">
        <v>17</v>
      </c>
      <c r="H10007" s="21" t="s">
        <v>39</v>
      </c>
      <c r="I10007" s="21" t="s">
        <v>208</v>
      </c>
      <c r="J10007" s="21">
        <v>0.13</v>
      </c>
      <c r="K10007" s="21" t="s">
        <v>20</v>
      </c>
      <c r="L10007">
        <f t="shared" si="181"/>
        <v>1</v>
      </c>
      <c r="M10007">
        <f>MATCH(H:H,价格表!$B$4:$B$35,0)</f>
        <v>23</v>
      </c>
      <c r="N10007" s="27">
        <f>IF(J10007&lt;=0.3,INDEX(价格表!$B$4:$I$31,M10007,2),IF(AND(J10007&gt;0.3,J10007&lt;=1),INDEX(价格表!$B$4:$I$31,M10007,3),IF(AND(J10007&gt;1,J10007&lt;=2.2),INDEX(价格表!$B$4:$I$31,M10007,4),IF(AND(J10007&gt;2.2,J10007&lt;=3.3),INDEX(价格表!$B$4:$I$31,M10007,5),IF(AND(J10007&gt;3.3,J10007&lt;=4),INDEX(价格表!$B$4:$I$31,M10007,6),IF(AND(J10007&gt;4,J10007&lt;=5.5),INDEX(价格表!$B$4:$I$31,M10007,7),IF(J10007&gt;5.5,2.6+INDEX(价格表!$B$4:$I$31,M10007,8)*L10007)))))))</f>
        <v>1.65</v>
      </c>
    </row>
    <row r="10008" spans="1:14">
      <c r="A10008" s="20">
        <v>4311336071630</v>
      </c>
      <c r="B10008" s="18" t="s">
        <v>16</v>
      </c>
      <c r="C10008" s="21">
        <v>20201227</v>
      </c>
      <c r="D10008" s="21">
        <v>610538201209</v>
      </c>
      <c r="E10008" s="21" t="s">
        <v>16</v>
      </c>
      <c r="F10008" s="21">
        <v>20210106</v>
      </c>
      <c r="G10008" s="21" t="s">
        <v>17</v>
      </c>
      <c r="H10008" s="21" t="s">
        <v>18</v>
      </c>
      <c r="I10008" s="21" t="s">
        <v>359</v>
      </c>
      <c r="J10008" s="21">
        <v>1.52</v>
      </c>
      <c r="K10008" s="21" t="s">
        <v>20</v>
      </c>
      <c r="L10008">
        <f t="shared" si="181"/>
        <v>2</v>
      </c>
      <c r="M10008">
        <f>MATCH(H:H,价格表!$B$4:$B$35,0)</f>
        <v>1</v>
      </c>
      <c r="N10008" s="27">
        <f>IF(J10008&lt;=0.3,INDEX(价格表!$B$4:$I$31,M10008,2),IF(AND(J10008&gt;0.3,J10008&lt;=1),INDEX(价格表!$B$4:$I$31,M10008,3),IF(AND(J10008&gt;1,J10008&lt;=2.2),INDEX(价格表!$B$4:$I$31,M10008,4),IF(AND(J10008&gt;2.2,J10008&lt;=3.3),INDEX(价格表!$B$4:$I$31,M10008,5),IF(AND(J10008&gt;3.3,J10008&lt;=4),INDEX(价格表!$B$4:$I$31,M10008,6),IF(AND(J10008&gt;4,J10008&lt;=5.5),INDEX(价格表!$B$4:$I$31,M10008,7),IF(J10008&gt;5.5,2.6+INDEX(价格表!$B$4:$I$31,M10008,8)*L10008)))))))</f>
        <v>2.15</v>
      </c>
    </row>
    <row r="10009" spans="1:14">
      <c r="A10009" s="20">
        <v>4311336071632</v>
      </c>
      <c r="B10009" s="18" t="s">
        <v>16</v>
      </c>
      <c r="C10009" s="21">
        <v>20201227</v>
      </c>
      <c r="D10009" s="21">
        <v>610538201209</v>
      </c>
      <c r="E10009" s="21" t="s">
        <v>16</v>
      </c>
      <c r="F10009" s="21">
        <v>20210106</v>
      </c>
      <c r="G10009" s="21" t="s">
        <v>17</v>
      </c>
      <c r="H10009" s="21" t="s">
        <v>82</v>
      </c>
      <c r="I10009" s="21" t="s">
        <v>83</v>
      </c>
      <c r="J10009" s="21">
        <v>1.88</v>
      </c>
      <c r="K10009" s="21" t="s">
        <v>20</v>
      </c>
      <c r="L10009">
        <f t="shared" si="181"/>
        <v>2</v>
      </c>
      <c r="M10009">
        <f>MATCH(H:H,价格表!$B$4:$B$35,0)</f>
        <v>2</v>
      </c>
      <c r="N10009" s="27">
        <f>IF(J10009&lt;=0.3,INDEX(价格表!$B$4:$I$31,M10009,2),IF(AND(J10009&gt;0.3,J10009&lt;=1),INDEX(价格表!$B$4:$I$31,M10009,3),IF(AND(J10009&gt;1,J10009&lt;=2.2),INDEX(价格表!$B$4:$I$31,M10009,4),IF(AND(J10009&gt;2.2,J10009&lt;=3.3),INDEX(价格表!$B$4:$I$31,M10009,5),IF(AND(J10009&gt;3.3,J10009&lt;=4),INDEX(价格表!$B$4:$I$31,M10009,6),IF(AND(J10009&gt;4,J10009&lt;=5.5),INDEX(价格表!$B$4:$I$31,M10009,7),IF(J10009&gt;5.5,2.6+INDEX(价格表!$B$4:$I$31,M10009,8)*L10009)))))))</f>
        <v>2.15</v>
      </c>
    </row>
    <row r="10010" spans="1:14">
      <c r="A10010" s="20">
        <v>4311336079319</v>
      </c>
      <c r="B10010" s="18" t="s">
        <v>16</v>
      </c>
      <c r="C10010" s="21">
        <v>20201227</v>
      </c>
      <c r="D10010" s="21">
        <v>610538201209</v>
      </c>
      <c r="E10010" s="21" t="s">
        <v>16</v>
      </c>
      <c r="F10010" s="21">
        <v>20210106</v>
      </c>
      <c r="G10010" s="21" t="s">
        <v>17</v>
      </c>
      <c r="H10010" s="21" t="s">
        <v>21</v>
      </c>
      <c r="I10010" s="21" t="s">
        <v>181</v>
      </c>
      <c r="J10010" s="21">
        <v>1.55</v>
      </c>
      <c r="K10010" s="21" t="s">
        <v>20</v>
      </c>
      <c r="L10010">
        <f t="shared" si="181"/>
        <v>2</v>
      </c>
      <c r="M10010">
        <f>MATCH(H:H,价格表!$B$4:$B$35,0)</f>
        <v>20</v>
      </c>
      <c r="N10010" s="27">
        <f>IF(J10010&lt;=0.3,INDEX(价格表!$B$4:$I$31,M10010,2),IF(AND(J10010&gt;0.3,J10010&lt;=1),INDEX(价格表!$B$4:$I$31,M10010,3),IF(AND(J10010&gt;1,J10010&lt;=2.2),INDEX(价格表!$B$4:$I$31,M10010,4),IF(AND(J10010&gt;2.2,J10010&lt;=3.3),INDEX(价格表!$B$4:$I$31,M10010,5),IF(AND(J10010&gt;3.3,J10010&lt;=4),INDEX(价格表!$B$4:$I$31,M10010,6),IF(AND(J10010&gt;4,J10010&lt;=5.5),INDEX(价格表!$B$4:$I$31,M10010,7),IF(J10010&gt;5.5,2.6+INDEX(价格表!$B$4:$I$31,M10010,8)*L10010)))))))</f>
        <v>2.15</v>
      </c>
    </row>
    <row r="10011" spans="1:14">
      <c r="A10011" s="20">
        <v>4311336131180</v>
      </c>
      <c r="B10011" s="18" t="s">
        <v>16</v>
      </c>
      <c r="C10011" s="21">
        <v>20201227</v>
      </c>
      <c r="D10011" s="21">
        <v>610538201209</v>
      </c>
      <c r="E10011" s="21" t="s">
        <v>16</v>
      </c>
      <c r="F10011" s="21">
        <v>20210106</v>
      </c>
      <c r="G10011" s="21" t="s">
        <v>17</v>
      </c>
      <c r="H10011" s="21" t="s">
        <v>18</v>
      </c>
      <c r="I10011" s="21" t="s">
        <v>61</v>
      </c>
      <c r="J10011" s="21">
        <v>1.2</v>
      </c>
      <c r="K10011" s="21" t="s">
        <v>20</v>
      </c>
      <c r="L10011">
        <f t="shared" si="181"/>
        <v>2</v>
      </c>
      <c r="M10011">
        <f>MATCH(H:H,价格表!$B$4:$B$35,0)</f>
        <v>1</v>
      </c>
      <c r="N10011" s="27">
        <f>IF(J10011&lt;=0.3,INDEX(价格表!$B$4:$I$31,M10011,2),IF(AND(J10011&gt;0.3,J10011&lt;=1),INDEX(价格表!$B$4:$I$31,M10011,3),IF(AND(J10011&gt;1,J10011&lt;=2.2),INDEX(价格表!$B$4:$I$31,M10011,4),IF(AND(J10011&gt;2.2,J10011&lt;=3.3),INDEX(价格表!$B$4:$I$31,M10011,5),IF(AND(J10011&gt;3.3,J10011&lt;=4),INDEX(价格表!$B$4:$I$31,M10011,6),IF(AND(J10011&gt;4,J10011&lt;=5.5),INDEX(价格表!$B$4:$I$31,M10011,7),IF(J10011&gt;5.5,2.6+INDEX(价格表!$B$4:$I$31,M10011,8)*L10011)))))))</f>
        <v>2.15</v>
      </c>
    </row>
    <row r="10012" spans="1:14">
      <c r="A10012" s="20">
        <v>4311345937011</v>
      </c>
      <c r="B10012" s="18" t="s">
        <v>16</v>
      </c>
      <c r="C10012" s="21">
        <v>20201227</v>
      </c>
      <c r="D10012" s="21">
        <v>610538201209</v>
      </c>
      <c r="E10012" s="21" t="s">
        <v>16</v>
      </c>
      <c r="F10012" s="21">
        <v>20210106</v>
      </c>
      <c r="G10012" s="21" t="s">
        <v>17</v>
      </c>
      <c r="H10012" s="21" t="s">
        <v>73</v>
      </c>
      <c r="I10012" s="21" t="s">
        <v>80</v>
      </c>
      <c r="J10012" s="21">
        <v>1.16</v>
      </c>
      <c r="K10012" s="21" t="s">
        <v>20</v>
      </c>
      <c r="L10012">
        <f t="shared" si="181"/>
        <v>2</v>
      </c>
      <c r="M10012">
        <f>MATCH(H:H,价格表!$B$4:$B$35,0)</f>
        <v>7</v>
      </c>
      <c r="N10012" s="27">
        <f>IF(J10012&lt;=0.3,INDEX(价格表!$B$4:$I$31,M10012,2),IF(AND(J10012&gt;0.3,J10012&lt;=1),INDEX(价格表!$B$4:$I$31,M10012,3),IF(AND(J10012&gt;1,J10012&lt;=2.2),INDEX(价格表!$B$4:$I$31,M10012,4),IF(AND(J10012&gt;2.2,J10012&lt;=3.3),INDEX(价格表!$B$4:$I$31,M10012,5),IF(AND(J10012&gt;3.3,J10012&lt;=4),INDEX(价格表!$B$4:$I$31,M10012,6),IF(AND(J10012&gt;4,J10012&lt;=5.5),INDEX(价格表!$B$4:$I$31,M10012,7),IF(J10012&gt;5.5,2.6+INDEX(价格表!$B$4:$I$31,M10012,8)*L10012)))))))</f>
        <v>2.15</v>
      </c>
    </row>
    <row r="10013" spans="1:14">
      <c r="A10013" s="20">
        <v>4606322946321</v>
      </c>
      <c r="B10013" s="18" t="s">
        <v>16</v>
      </c>
      <c r="C10013" s="21">
        <v>20201227</v>
      </c>
      <c r="D10013" s="21">
        <v>610538201209</v>
      </c>
      <c r="E10013" s="21" t="s">
        <v>16</v>
      </c>
      <c r="F10013" s="21">
        <v>20210106</v>
      </c>
      <c r="G10013" s="21" t="s">
        <v>17</v>
      </c>
      <c r="H10013" s="21" t="s">
        <v>39</v>
      </c>
      <c r="I10013" s="21" t="s">
        <v>40</v>
      </c>
      <c r="J10013" s="21">
        <v>0.92</v>
      </c>
      <c r="K10013" s="21" t="s">
        <v>20</v>
      </c>
      <c r="L10013">
        <f t="shared" si="181"/>
        <v>1</v>
      </c>
      <c r="M10013">
        <f>MATCH(H:H,价格表!$B$4:$B$35,0)</f>
        <v>23</v>
      </c>
      <c r="N10013" s="27">
        <f>IF(J10013&lt;=0.3,INDEX(价格表!$B$4:$I$31,M10013,2),IF(AND(J10013&gt;0.3,J10013&lt;=1),INDEX(价格表!$B$4:$I$31,M10013,3),IF(AND(J10013&gt;1,J10013&lt;=2.2),INDEX(价格表!$B$4:$I$31,M10013,4),IF(AND(J10013&gt;2.2,J10013&lt;=3.3),INDEX(价格表!$B$4:$I$31,M10013,5),IF(AND(J10013&gt;3.3,J10013&lt;=4),INDEX(价格表!$B$4:$I$31,M10013,6),IF(AND(J10013&gt;4,J10013&lt;=5.5),INDEX(价格表!$B$4:$I$31,M10013,7),IF(J10013&gt;5.5,2.6+INDEX(价格表!$B$4:$I$31,M10013,8)*L10013)))))))</f>
        <v>1.8</v>
      </c>
    </row>
    <row r="10014" spans="1:14">
      <c r="A10014" s="20">
        <v>4606365900962</v>
      </c>
      <c r="B10014" s="18" t="s">
        <v>16</v>
      </c>
      <c r="C10014" s="21">
        <v>20201227</v>
      </c>
      <c r="D10014" s="21">
        <v>610538201209</v>
      </c>
      <c r="E10014" s="21" t="s">
        <v>16</v>
      </c>
      <c r="F10014" s="21">
        <v>20210106</v>
      </c>
      <c r="G10014" s="21" t="s">
        <v>17</v>
      </c>
      <c r="H10014" s="21" t="s">
        <v>39</v>
      </c>
      <c r="I10014" s="21" t="s">
        <v>40</v>
      </c>
      <c r="J10014" s="21">
        <v>2.13</v>
      </c>
      <c r="K10014" s="21" t="s">
        <v>20</v>
      </c>
      <c r="L10014">
        <f t="shared" si="181"/>
        <v>3</v>
      </c>
      <c r="M10014">
        <f>MATCH(H:H,价格表!$B$4:$B$35,0)</f>
        <v>23</v>
      </c>
      <c r="N10014" s="27">
        <f>IF(J10014&lt;=0.3,INDEX(价格表!$B$4:$I$31,M10014,2),IF(AND(J10014&gt;0.3,J10014&lt;=1),INDEX(价格表!$B$4:$I$31,M10014,3),IF(AND(J10014&gt;1,J10014&lt;=2.2),INDEX(价格表!$B$4:$I$31,M10014,4),IF(AND(J10014&gt;2.2,J10014&lt;=3.3),INDEX(价格表!$B$4:$I$31,M10014,5),IF(AND(J10014&gt;3.3,J10014&lt;=4),INDEX(价格表!$B$4:$I$31,M10014,6),IF(AND(J10014&gt;4,J10014&lt;=5.5),INDEX(价格表!$B$4:$I$31,M10014,7),IF(J10014&gt;5.5,2.6+INDEX(价格表!$B$4:$I$31,M10014,8)*L10014)))))))</f>
        <v>2.15</v>
      </c>
    </row>
    <row r="10015" spans="1:14">
      <c r="A10015" s="20">
        <v>4606365900971</v>
      </c>
      <c r="B10015" s="18" t="s">
        <v>16</v>
      </c>
      <c r="C10015" s="21">
        <v>20201227</v>
      </c>
      <c r="D10015" s="21">
        <v>610538201209</v>
      </c>
      <c r="E10015" s="21" t="s">
        <v>16</v>
      </c>
      <c r="F10015" s="21">
        <v>20210106</v>
      </c>
      <c r="G10015" s="21" t="s">
        <v>17</v>
      </c>
      <c r="H10015" s="21" t="s">
        <v>33</v>
      </c>
      <c r="I10015" s="21" t="s">
        <v>34</v>
      </c>
      <c r="J10015" s="21">
        <v>2.04</v>
      </c>
      <c r="K10015" s="21" t="s">
        <v>209</v>
      </c>
      <c r="L10015">
        <f t="shared" si="181"/>
        <v>3</v>
      </c>
      <c r="M10015">
        <f>MATCH(H:H,价格表!$B$4:$B$35,0)</f>
        <v>13</v>
      </c>
      <c r="N10015" s="27">
        <f>IF(J10015&lt;=0.3,INDEX(价格表!$B$4:$I$31,M10015,2),IF(AND(J10015&gt;0.3,J10015&lt;=1),INDEX(价格表!$B$4:$I$31,M10015,3),IF(AND(J10015&gt;1,J10015&lt;=2.2),INDEX(价格表!$B$4:$I$31,M10015,4),IF(AND(J10015&gt;2.2,J10015&lt;=3.3),INDEX(价格表!$B$4:$I$31,M10015,5),IF(AND(J10015&gt;3.3,J10015&lt;=4),INDEX(价格表!$B$4:$I$31,M10015,6),IF(AND(J10015&gt;4,J10015&lt;=5.5),INDEX(价格表!$B$4:$I$31,M10015,7),IF(J10015&gt;5.5,2.6+INDEX(价格表!$B$4:$I$31,M10015,8)*L10015)))))))</f>
        <v>2.15</v>
      </c>
    </row>
    <row r="10016" spans="1:14">
      <c r="A10016" s="20">
        <v>4606365901074</v>
      </c>
      <c r="B10016" s="18" t="s">
        <v>16</v>
      </c>
      <c r="C10016" s="21">
        <v>20201227</v>
      </c>
      <c r="D10016" s="21">
        <v>610538201209</v>
      </c>
      <c r="E10016" s="21" t="s">
        <v>16</v>
      </c>
      <c r="F10016" s="21">
        <v>20210106</v>
      </c>
      <c r="G10016" s="21" t="s">
        <v>17</v>
      </c>
      <c r="H10016" s="21" t="s">
        <v>68</v>
      </c>
      <c r="I10016" s="21" t="s">
        <v>130</v>
      </c>
      <c r="J10016" s="21">
        <v>2.04</v>
      </c>
      <c r="K10016" s="21" t="s">
        <v>20</v>
      </c>
      <c r="L10016">
        <f t="shared" si="181"/>
        <v>3</v>
      </c>
      <c r="M10016">
        <f>MATCH(H:H,价格表!$B$4:$B$35,0)</f>
        <v>5</v>
      </c>
      <c r="N10016" s="27">
        <f>IF(J10016&lt;=0.3,INDEX(价格表!$B$4:$I$31,M10016,2),IF(AND(J10016&gt;0.3,J10016&lt;=1),INDEX(价格表!$B$4:$I$31,M10016,3),IF(AND(J10016&gt;1,J10016&lt;=2.2),INDEX(价格表!$B$4:$I$31,M10016,4),IF(AND(J10016&gt;2.2,J10016&lt;=3.3),INDEX(价格表!$B$4:$I$31,M10016,5),IF(AND(J10016&gt;3.3,J10016&lt;=4),INDEX(价格表!$B$4:$I$31,M10016,6),IF(AND(J10016&gt;4,J10016&lt;=5.5),INDEX(价格表!$B$4:$I$31,M10016,7),IF(J10016&gt;5.5,2.6+INDEX(价格表!$B$4:$I$31,M10016,8)*L10016)))))))</f>
        <v>2.15</v>
      </c>
    </row>
    <row r="10017" spans="1:14">
      <c r="A10017" s="20">
        <v>4606365901743</v>
      </c>
      <c r="B10017" s="18" t="s">
        <v>16</v>
      </c>
      <c r="C10017" s="21">
        <v>20201227</v>
      </c>
      <c r="D10017" s="21">
        <v>610538201209</v>
      </c>
      <c r="E10017" s="21" t="s">
        <v>16</v>
      </c>
      <c r="F10017" s="21">
        <v>20210106</v>
      </c>
      <c r="G10017" s="21" t="s">
        <v>17</v>
      </c>
      <c r="H10017" s="21" t="s">
        <v>27</v>
      </c>
      <c r="I10017" s="21" t="s">
        <v>28</v>
      </c>
      <c r="J10017" s="21">
        <v>2.04</v>
      </c>
      <c r="K10017" s="21" t="s">
        <v>20</v>
      </c>
      <c r="L10017">
        <f t="shared" si="181"/>
        <v>3</v>
      </c>
      <c r="M10017">
        <f>MATCH(H:H,价格表!$B$4:$B$35,0)</f>
        <v>3</v>
      </c>
      <c r="N10017" s="27">
        <f>IF(J10017&lt;=0.3,INDEX(价格表!$B$4:$I$31,M10017,2),IF(AND(J10017&gt;0.3,J10017&lt;=1),INDEX(价格表!$B$4:$I$31,M10017,3),IF(AND(J10017&gt;1,J10017&lt;=2.2),INDEX(价格表!$B$4:$I$31,M10017,4),IF(AND(J10017&gt;2.2,J10017&lt;=3.3),INDEX(价格表!$B$4:$I$31,M10017,5),IF(AND(J10017&gt;3.3,J10017&lt;=4),INDEX(价格表!$B$4:$I$31,M10017,6),IF(AND(J10017&gt;4,J10017&lt;=5.5),INDEX(价格表!$B$4:$I$31,M10017,7),IF(J10017&gt;5.5,2.6+INDEX(价格表!$B$4:$I$31,M10017,8)*L10017)))))))</f>
        <v>2.15</v>
      </c>
    </row>
    <row r="10018" spans="1:14">
      <c r="A10018" s="20">
        <v>4606365901874</v>
      </c>
      <c r="B10018" s="18" t="s">
        <v>16</v>
      </c>
      <c r="C10018" s="21">
        <v>20201227</v>
      </c>
      <c r="D10018" s="21">
        <v>610538201209</v>
      </c>
      <c r="E10018" s="21" t="s">
        <v>16</v>
      </c>
      <c r="F10018" s="21">
        <v>20210106</v>
      </c>
      <c r="G10018" s="21" t="s">
        <v>17</v>
      </c>
      <c r="H10018" s="21" t="s">
        <v>73</v>
      </c>
      <c r="I10018" s="21" t="s">
        <v>169</v>
      </c>
      <c r="J10018" s="21">
        <v>2.04</v>
      </c>
      <c r="K10018" s="21" t="s">
        <v>20</v>
      </c>
      <c r="L10018">
        <f t="shared" si="181"/>
        <v>3</v>
      </c>
      <c r="M10018">
        <f>MATCH(H:H,价格表!$B$4:$B$35,0)</f>
        <v>7</v>
      </c>
      <c r="N10018" s="27">
        <f>IF(J10018&lt;=0.3,INDEX(价格表!$B$4:$I$31,M10018,2),IF(AND(J10018&gt;0.3,J10018&lt;=1),INDEX(价格表!$B$4:$I$31,M10018,3),IF(AND(J10018&gt;1,J10018&lt;=2.2),INDEX(价格表!$B$4:$I$31,M10018,4),IF(AND(J10018&gt;2.2,J10018&lt;=3.3),INDEX(价格表!$B$4:$I$31,M10018,5),IF(AND(J10018&gt;3.3,J10018&lt;=4),INDEX(价格表!$B$4:$I$31,M10018,6),IF(AND(J10018&gt;4,J10018&lt;=5.5),INDEX(价格表!$B$4:$I$31,M10018,7),IF(J10018&gt;5.5,2.6+INDEX(价格表!$B$4:$I$31,M10018,8)*L10018)))))))</f>
        <v>2.15</v>
      </c>
    </row>
    <row r="10019" spans="1:14">
      <c r="A10019" s="20">
        <v>4606365901921</v>
      </c>
      <c r="B10019" s="18" t="s">
        <v>16</v>
      </c>
      <c r="C10019" s="21">
        <v>20201227</v>
      </c>
      <c r="D10019" s="21">
        <v>610538201209</v>
      </c>
      <c r="E10019" s="21" t="s">
        <v>16</v>
      </c>
      <c r="F10019" s="21">
        <v>20210106</v>
      </c>
      <c r="G10019" s="21" t="s">
        <v>17</v>
      </c>
      <c r="H10019" s="21" t="s">
        <v>73</v>
      </c>
      <c r="I10019" s="21" t="s">
        <v>184</v>
      </c>
      <c r="J10019" s="21">
        <v>2.06</v>
      </c>
      <c r="K10019" s="21" t="s">
        <v>20</v>
      </c>
      <c r="L10019">
        <f t="shared" si="181"/>
        <v>3</v>
      </c>
      <c r="M10019">
        <f>MATCH(H:H,价格表!$B$4:$B$35,0)</f>
        <v>7</v>
      </c>
      <c r="N10019" s="27">
        <f>IF(J10019&lt;=0.3,INDEX(价格表!$B$4:$I$31,M10019,2),IF(AND(J10019&gt;0.3,J10019&lt;=1),INDEX(价格表!$B$4:$I$31,M10019,3),IF(AND(J10019&gt;1,J10019&lt;=2.2),INDEX(价格表!$B$4:$I$31,M10019,4),IF(AND(J10019&gt;2.2,J10019&lt;=3.3),INDEX(价格表!$B$4:$I$31,M10019,5),IF(AND(J10019&gt;3.3,J10019&lt;=4),INDEX(价格表!$B$4:$I$31,M10019,6),IF(AND(J10019&gt;4,J10019&lt;=5.5),INDEX(价格表!$B$4:$I$31,M10019,7),IF(J10019&gt;5.5,2.6+INDEX(价格表!$B$4:$I$31,M10019,8)*L10019)))))))</f>
        <v>2.15</v>
      </c>
    </row>
    <row r="10020" spans="1:14">
      <c r="A10020" s="20">
        <v>4606365902023</v>
      </c>
      <c r="B10020" s="18" t="s">
        <v>16</v>
      </c>
      <c r="C10020" s="21">
        <v>20201227</v>
      </c>
      <c r="D10020" s="21">
        <v>610538201209</v>
      </c>
      <c r="E10020" s="21" t="s">
        <v>16</v>
      </c>
      <c r="F10020" s="21">
        <v>20210106</v>
      </c>
      <c r="G10020" s="21" t="s">
        <v>17</v>
      </c>
      <c r="H10020" s="21" t="s">
        <v>23</v>
      </c>
      <c r="I10020" s="21" t="s">
        <v>99</v>
      </c>
      <c r="J10020" s="21">
        <v>2.05</v>
      </c>
      <c r="K10020" s="21" t="s">
        <v>20</v>
      </c>
      <c r="L10020">
        <f t="shared" si="181"/>
        <v>3</v>
      </c>
      <c r="M10020">
        <f>MATCH(H:H,价格表!$B$4:$B$35,0)</f>
        <v>15</v>
      </c>
      <c r="N10020" s="27">
        <f>IF(J10020&lt;=0.3,INDEX(价格表!$B$4:$I$31,M10020,2),IF(AND(J10020&gt;0.3,J10020&lt;=1),INDEX(价格表!$B$4:$I$31,M10020,3),IF(AND(J10020&gt;1,J10020&lt;=2.2),INDEX(价格表!$B$4:$I$31,M10020,4),IF(AND(J10020&gt;2.2,J10020&lt;=3.3),INDEX(价格表!$B$4:$I$31,M10020,5),IF(AND(J10020&gt;3.3,J10020&lt;=4),INDEX(价格表!$B$4:$I$31,M10020,6),IF(AND(J10020&gt;4,J10020&lt;=5.5),INDEX(价格表!$B$4:$I$31,M10020,7),IF(J10020&gt;5.5,2.6+INDEX(价格表!$B$4:$I$31,M10020,8)*L10020)))))))</f>
        <v>2.15</v>
      </c>
    </row>
    <row r="10021" spans="1:14">
      <c r="A10021" s="20">
        <v>4606365902309</v>
      </c>
      <c r="B10021" s="18" t="s">
        <v>16</v>
      </c>
      <c r="C10021" s="21">
        <v>20201227</v>
      </c>
      <c r="D10021" s="21">
        <v>610538201209</v>
      </c>
      <c r="E10021" s="21" t="s">
        <v>16</v>
      </c>
      <c r="F10021" s="21">
        <v>20210106</v>
      </c>
      <c r="G10021" s="21" t="s">
        <v>17</v>
      </c>
      <c r="H10021" s="21" t="s">
        <v>33</v>
      </c>
      <c r="I10021" s="21" t="s">
        <v>34</v>
      </c>
      <c r="J10021" s="21">
        <v>2.04</v>
      </c>
      <c r="K10021" s="21" t="s">
        <v>20</v>
      </c>
      <c r="L10021">
        <f t="shared" si="181"/>
        <v>3</v>
      </c>
      <c r="M10021">
        <f>MATCH(H:H,价格表!$B$4:$B$35,0)</f>
        <v>13</v>
      </c>
      <c r="N10021" s="27">
        <f>IF(J10021&lt;=0.3,INDEX(价格表!$B$4:$I$31,M10021,2),IF(AND(J10021&gt;0.3,J10021&lt;=1),INDEX(价格表!$B$4:$I$31,M10021,3),IF(AND(J10021&gt;1,J10021&lt;=2.2),INDEX(价格表!$B$4:$I$31,M10021,4),IF(AND(J10021&gt;2.2,J10021&lt;=3.3),INDEX(价格表!$B$4:$I$31,M10021,5),IF(AND(J10021&gt;3.3,J10021&lt;=4),INDEX(价格表!$B$4:$I$31,M10021,6),IF(AND(J10021&gt;4,J10021&lt;=5.5),INDEX(价格表!$B$4:$I$31,M10021,7),IF(J10021&gt;5.5,2.6+INDEX(价格表!$B$4:$I$31,M10021,8)*L10021)))))))</f>
        <v>2.15</v>
      </c>
    </row>
    <row r="10022" spans="1:14">
      <c r="A10022" s="20">
        <v>4606365902359</v>
      </c>
      <c r="B10022" s="18" t="s">
        <v>16</v>
      </c>
      <c r="C10022" s="21">
        <v>20201227</v>
      </c>
      <c r="D10022" s="21">
        <v>610538201209</v>
      </c>
      <c r="E10022" s="21" t="s">
        <v>16</v>
      </c>
      <c r="F10022" s="21">
        <v>20210106</v>
      </c>
      <c r="G10022" s="21" t="s">
        <v>17</v>
      </c>
      <c r="H10022" s="21" t="s">
        <v>45</v>
      </c>
      <c r="I10022" s="21" t="s">
        <v>347</v>
      </c>
      <c r="J10022" s="21">
        <v>2.11</v>
      </c>
      <c r="K10022" s="21" t="s">
        <v>20</v>
      </c>
      <c r="L10022">
        <f t="shared" si="181"/>
        <v>3</v>
      </c>
      <c r="M10022">
        <f>MATCH(H:H,价格表!$B$4:$B$35,0)</f>
        <v>9</v>
      </c>
      <c r="N10022" s="27">
        <f>IF(J10022&lt;=0.3,INDEX(价格表!$B$4:$I$31,M10022,2),IF(AND(J10022&gt;0.3,J10022&lt;=1),INDEX(价格表!$B$4:$I$31,M10022,3),IF(AND(J10022&gt;1,J10022&lt;=2.2),INDEX(价格表!$B$4:$I$31,M10022,4),IF(AND(J10022&gt;2.2,J10022&lt;=3.3),INDEX(价格表!$B$4:$I$31,M10022,5),IF(AND(J10022&gt;3.3,J10022&lt;=4),INDEX(价格表!$B$4:$I$31,M10022,6),IF(AND(J10022&gt;4,J10022&lt;=5.5),INDEX(价格表!$B$4:$I$31,M10022,7),IF(J10022&gt;5.5,2.6+INDEX(价格表!$B$4:$I$31,M10022,8)*L10022)))))))</f>
        <v>2.15</v>
      </c>
    </row>
    <row r="10023" spans="1:14">
      <c r="A10023" s="20">
        <v>4606365902415</v>
      </c>
      <c r="B10023" s="18" t="s">
        <v>16</v>
      </c>
      <c r="C10023" s="21">
        <v>20201227</v>
      </c>
      <c r="D10023" s="21">
        <v>610538201209</v>
      </c>
      <c r="E10023" s="21" t="s">
        <v>16</v>
      </c>
      <c r="F10023" s="21">
        <v>20210106</v>
      </c>
      <c r="G10023" s="21" t="s">
        <v>17</v>
      </c>
      <c r="H10023" s="21" t="s">
        <v>50</v>
      </c>
      <c r="I10023" s="21" t="s">
        <v>166</v>
      </c>
      <c r="J10023" s="21">
        <v>2.04</v>
      </c>
      <c r="K10023" s="21" t="s">
        <v>20</v>
      </c>
      <c r="L10023">
        <f t="shared" si="181"/>
        <v>3</v>
      </c>
      <c r="M10023">
        <f>MATCH(H:H,价格表!$B$4:$B$35,0)</f>
        <v>4</v>
      </c>
      <c r="N10023" s="27">
        <f>IF(J10023&lt;=0.3,INDEX(价格表!$B$4:$I$31,M10023,2),IF(AND(J10023&gt;0.3,J10023&lt;=1),INDEX(价格表!$B$4:$I$31,M10023,3),IF(AND(J10023&gt;1,J10023&lt;=2.2),INDEX(价格表!$B$4:$I$31,M10023,4),IF(AND(J10023&gt;2.2,J10023&lt;=3.3),INDEX(价格表!$B$4:$I$31,M10023,5),IF(AND(J10023&gt;3.3,J10023&lt;=4),INDEX(价格表!$B$4:$I$31,M10023,6),IF(AND(J10023&gt;4,J10023&lt;=5.5),INDEX(价格表!$B$4:$I$31,M10023,7),IF(J10023&gt;5.5,2.6+INDEX(价格表!$B$4:$I$31,M10023,8)*L10023)))))))</f>
        <v>2.15</v>
      </c>
    </row>
    <row r="10024" spans="1:14">
      <c r="A10024" s="20">
        <v>4606365902504</v>
      </c>
      <c r="B10024" s="18" t="s">
        <v>16</v>
      </c>
      <c r="C10024" s="21">
        <v>20201227</v>
      </c>
      <c r="D10024" s="21">
        <v>610538201209</v>
      </c>
      <c r="E10024" s="21" t="s">
        <v>16</v>
      </c>
      <c r="F10024" s="21">
        <v>20210106</v>
      </c>
      <c r="G10024" s="21" t="s">
        <v>17</v>
      </c>
      <c r="H10024" s="21" t="s">
        <v>33</v>
      </c>
      <c r="I10024" s="21" t="s">
        <v>34</v>
      </c>
      <c r="J10024" s="21">
        <v>2.06</v>
      </c>
      <c r="K10024" s="21" t="s">
        <v>20</v>
      </c>
      <c r="L10024">
        <f t="shared" si="181"/>
        <v>3</v>
      </c>
      <c r="M10024">
        <f>MATCH(H:H,价格表!$B$4:$B$35,0)</f>
        <v>13</v>
      </c>
      <c r="N10024" s="27">
        <f>IF(J10024&lt;=0.3,INDEX(价格表!$B$4:$I$31,M10024,2),IF(AND(J10024&gt;0.3,J10024&lt;=1),INDEX(价格表!$B$4:$I$31,M10024,3),IF(AND(J10024&gt;1,J10024&lt;=2.2),INDEX(价格表!$B$4:$I$31,M10024,4),IF(AND(J10024&gt;2.2,J10024&lt;=3.3),INDEX(价格表!$B$4:$I$31,M10024,5),IF(AND(J10024&gt;3.3,J10024&lt;=4),INDEX(价格表!$B$4:$I$31,M10024,6),IF(AND(J10024&gt;4,J10024&lt;=5.5),INDEX(价格表!$B$4:$I$31,M10024,7),IF(J10024&gt;5.5,2.6+INDEX(价格表!$B$4:$I$31,M10024,8)*L10024)))))))</f>
        <v>2.15</v>
      </c>
    </row>
    <row r="10025" spans="1:14">
      <c r="A10025" s="20">
        <v>4606365902519</v>
      </c>
      <c r="B10025" s="18" t="s">
        <v>16</v>
      </c>
      <c r="C10025" s="21">
        <v>20201227</v>
      </c>
      <c r="D10025" s="21">
        <v>610538201209</v>
      </c>
      <c r="E10025" s="21" t="s">
        <v>16</v>
      </c>
      <c r="F10025" s="21">
        <v>20210106</v>
      </c>
      <c r="G10025" s="21" t="s">
        <v>17</v>
      </c>
      <c r="H10025" s="21" t="s">
        <v>73</v>
      </c>
      <c r="I10025" s="21" t="s">
        <v>91</v>
      </c>
      <c r="J10025" s="21">
        <v>2.06</v>
      </c>
      <c r="K10025" s="21" t="s">
        <v>20</v>
      </c>
      <c r="L10025">
        <f t="shared" si="181"/>
        <v>3</v>
      </c>
      <c r="M10025">
        <f>MATCH(H:H,价格表!$B$4:$B$35,0)</f>
        <v>7</v>
      </c>
      <c r="N10025" s="27">
        <f>IF(J10025&lt;=0.3,INDEX(价格表!$B$4:$I$31,M10025,2),IF(AND(J10025&gt;0.3,J10025&lt;=1),INDEX(价格表!$B$4:$I$31,M10025,3),IF(AND(J10025&gt;1,J10025&lt;=2.2),INDEX(价格表!$B$4:$I$31,M10025,4),IF(AND(J10025&gt;2.2,J10025&lt;=3.3),INDEX(价格表!$B$4:$I$31,M10025,5),IF(AND(J10025&gt;3.3,J10025&lt;=4),INDEX(价格表!$B$4:$I$31,M10025,6),IF(AND(J10025&gt;4,J10025&lt;=5.5),INDEX(价格表!$B$4:$I$31,M10025,7),IF(J10025&gt;5.5,2.6+INDEX(价格表!$B$4:$I$31,M10025,8)*L10025)))))))</f>
        <v>2.15</v>
      </c>
    </row>
    <row r="10026" spans="1:14">
      <c r="A10026" s="20">
        <v>4606365902728</v>
      </c>
      <c r="B10026" s="18" t="s">
        <v>16</v>
      </c>
      <c r="C10026" s="21">
        <v>20201227</v>
      </c>
      <c r="D10026" s="21">
        <v>610538201209</v>
      </c>
      <c r="E10026" s="21" t="s">
        <v>16</v>
      </c>
      <c r="F10026" s="21">
        <v>20210106</v>
      </c>
      <c r="G10026" s="21" t="s">
        <v>17</v>
      </c>
      <c r="H10026" s="21" t="s">
        <v>27</v>
      </c>
      <c r="I10026" s="21" t="s">
        <v>128</v>
      </c>
      <c r="J10026" s="21">
        <v>2.04</v>
      </c>
      <c r="K10026" s="21" t="s">
        <v>20</v>
      </c>
      <c r="L10026">
        <f t="shared" si="181"/>
        <v>3</v>
      </c>
      <c r="M10026">
        <f>MATCH(H:H,价格表!$B$4:$B$35,0)</f>
        <v>3</v>
      </c>
      <c r="N10026" s="27">
        <f>IF(J10026&lt;=0.3,INDEX(价格表!$B$4:$I$31,M10026,2),IF(AND(J10026&gt;0.3,J10026&lt;=1),INDEX(价格表!$B$4:$I$31,M10026,3),IF(AND(J10026&gt;1,J10026&lt;=2.2),INDEX(价格表!$B$4:$I$31,M10026,4),IF(AND(J10026&gt;2.2,J10026&lt;=3.3),INDEX(价格表!$B$4:$I$31,M10026,5),IF(AND(J10026&gt;3.3,J10026&lt;=4),INDEX(价格表!$B$4:$I$31,M10026,6),IF(AND(J10026&gt;4,J10026&lt;=5.5),INDEX(价格表!$B$4:$I$31,M10026,7),IF(J10026&gt;5.5,2.6+INDEX(价格表!$B$4:$I$31,M10026,8)*L10026)))))))</f>
        <v>2.15</v>
      </c>
    </row>
    <row r="10027" spans="1:14">
      <c r="A10027" s="20">
        <v>4606365902830</v>
      </c>
      <c r="B10027" s="18" t="s">
        <v>16</v>
      </c>
      <c r="C10027" s="21">
        <v>20201227</v>
      </c>
      <c r="D10027" s="21">
        <v>610538201209</v>
      </c>
      <c r="E10027" s="21" t="s">
        <v>16</v>
      </c>
      <c r="F10027" s="21">
        <v>20210106</v>
      </c>
      <c r="G10027" s="21" t="s">
        <v>17</v>
      </c>
      <c r="H10027" s="21" t="s">
        <v>50</v>
      </c>
      <c r="I10027" s="21" t="s">
        <v>125</v>
      </c>
      <c r="J10027" s="21">
        <v>2.24</v>
      </c>
      <c r="K10027" s="21" t="s">
        <v>20</v>
      </c>
      <c r="L10027">
        <f t="shared" si="181"/>
        <v>3</v>
      </c>
      <c r="M10027">
        <f>MATCH(H:H,价格表!$B$4:$B$35,0)</f>
        <v>4</v>
      </c>
      <c r="N10027" s="27">
        <f>IF(J10027&lt;=0.3,INDEX(价格表!$B$4:$I$31,M10027,2),IF(AND(J10027&gt;0.3,J10027&lt;=1),INDEX(价格表!$B$4:$I$31,M10027,3),IF(AND(J10027&gt;1,J10027&lt;=2.2),INDEX(价格表!$B$4:$I$31,M10027,4),IF(AND(J10027&gt;2.2,J10027&lt;=3.3),INDEX(价格表!$B$4:$I$31,M10027,5),IF(AND(J10027&gt;3.3,J10027&lt;=4),INDEX(价格表!$B$4:$I$31,M10027,6),IF(AND(J10027&gt;4,J10027&lt;=5.5),INDEX(价格表!$B$4:$I$31,M10027,7),IF(J10027&gt;5.5,2.6+INDEX(价格表!$B$4:$I$31,M10027,8)*L10027)))))))</f>
        <v>2.5</v>
      </c>
    </row>
    <row r="10028" spans="1:14">
      <c r="A10028" s="20">
        <v>4606365902919</v>
      </c>
      <c r="B10028" s="18" t="s">
        <v>16</v>
      </c>
      <c r="C10028" s="21">
        <v>20201227</v>
      </c>
      <c r="D10028" s="21">
        <v>610538201209</v>
      </c>
      <c r="E10028" s="21" t="s">
        <v>16</v>
      </c>
      <c r="F10028" s="21">
        <v>20210106</v>
      </c>
      <c r="G10028" s="21" t="s">
        <v>17</v>
      </c>
      <c r="H10028" s="21" t="s">
        <v>68</v>
      </c>
      <c r="I10028" s="21" t="s">
        <v>171</v>
      </c>
      <c r="J10028" s="21">
        <v>2.16</v>
      </c>
      <c r="K10028" s="21" t="s">
        <v>20</v>
      </c>
      <c r="L10028">
        <f t="shared" si="181"/>
        <v>3</v>
      </c>
      <c r="M10028">
        <f>MATCH(H:H,价格表!$B$4:$B$35,0)</f>
        <v>5</v>
      </c>
      <c r="N10028" s="27">
        <f>IF(J10028&lt;=0.3,INDEX(价格表!$B$4:$I$31,M10028,2),IF(AND(J10028&gt;0.3,J10028&lt;=1),INDEX(价格表!$B$4:$I$31,M10028,3),IF(AND(J10028&gt;1,J10028&lt;=2.2),INDEX(价格表!$B$4:$I$31,M10028,4),IF(AND(J10028&gt;2.2,J10028&lt;=3.3),INDEX(价格表!$B$4:$I$31,M10028,5),IF(AND(J10028&gt;3.3,J10028&lt;=4),INDEX(价格表!$B$4:$I$31,M10028,6),IF(AND(J10028&gt;4,J10028&lt;=5.5),INDEX(价格表!$B$4:$I$31,M10028,7),IF(J10028&gt;5.5,2.6+INDEX(价格表!$B$4:$I$31,M10028,8)*L10028)))))))</f>
        <v>2.15</v>
      </c>
    </row>
    <row r="10029" spans="1:14">
      <c r="A10029" s="20">
        <v>4606365902960</v>
      </c>
      <c r="B10029" s="18" t="s">
        <v>16</v>
      </c>
      <c r="C10029" s="21">
        <v>20201227</v>
      </c>
      <c r="D10029" s="21">
        <v>610538201209</v>
      </c>
      <c r="E10029" s="21" t="s">
        <v>16</v>
      </c>
      <c r="F10029" s="21">
        <v>20210106</v>
      </c>
      <c r="G10029" s="21" t="s">
        <v>17</v>
      </c>
      <c r="H10029" s="21" t="s">
        <v>21</v>
      </c>
      <c r="I10029" s="21" t="s">
        <v>109</v>
      </c>
      <c r="J10029" s="21">
        <v>2.12</v>
      </c>
      <c r="K10029" s="21" t="s">
        <v>20</v>
      </c>
      <c r="L10029">
        <f t="shared" si="181"/>
        <v>3</v>
      </c>
      <c r="M10029">
        <f>MATCH(H:H,价格表!$B$4:$B$35,0)</f>
        <v>20</v>
      </c>
      <c r="N10029" s="27">
        <f>IF(J10029&lt;=0.3,INDEX(价格表!$B$4:$I$31,M10029,2),IF(AND(J10029&gt;0.3,J10029&lt;=1),INDEX(价格表!$B$4:$I$31,M10029,3),IF(AND(J10029&gt;1,J10029&lt;=2.2),INDEX(价格表!$B$4:$I$31,M10029,4),IF(AND(J10029&gt;2.2,J10029&lt;=3.3),INDEX(价格表!$B$4:$I$31,M10029,5),IF(AND(J10029&gt;3.3,J10029&lt;=4),INDEX(价格表!$B$4:$I$31,M10029,6),IF(AND(J10029&gt;4,J10029&lt;=5.5),INDEX(价格表!$B$4:$I$31,M10029,7),IF(J10029&gt;5.5,2.6+INDEX(价格表!$B$4:$I$31,M10029,8)*L10029)))))))</f>
        <v>2.15</v>
      </c>
    </row>
    <row r="10030" spans="1:14">
      <c r="A10030" s="20">
        <v>4606365911803</v>
      </c>
      <c r="B10030" s="18" t="s">
        <v>16</v>
      </c>
      <c r="C10030" s="21">
        <v>20201227</v>
      </c>
      <c r="D10030" s="21">
        <v>610538201209</v>
      </c>
      <c r="E10030" s="21" t="s">
        <v>16</v>
      </c>
      <c r="F10030" s="21">
        <v>20210106</v>
      </c>
      <c r="G10030" s="21" t="s">
        <v>17</v>
      </c>
      <c r="H10030" s="21" t="s">
        <v>39</v>
      </c>
      <c r="I10030" s="21" t="s">
        <v>226</v>
      </c>
      <c r="J10030" s="21">
        <v>2.13</v>
      </c>
      <c r="K10030" s="21" t="s">
        <v>20</v>
      </c>
      <c r="L10030">
        <f t="shared" si="181"/>
        <v>3</v>
      </c>
      <c r="M10030">
        <f>MATCH(H:H,价格表!$B$4:$B$35,0)</f>
        <v>23</v>
      </c>
      <c r="N10030" s="27">
        <f>IF(J10030&lt;=0.3,INDEX(价格表!$B$4:$I$31,M10030,2),IF(AND(J10030&gt;0.3,J10030&lt;=1),INDEX(价格表!$B$4:$I$31,M10030,3),IF(AND(J10030&gt;1,J10030&lt;=2.2),INDEX(价格表!$B$4:$I$31,M10030,4),IF(AND(J10030&gt;2.2,J10030&lt;=3.3),INDEX(价格表!$B$4:$I$31,M10030,5),IF(AND(J10030&gt;3.3,J10030&lt;=4),INDEX(价格表!$B$4:$I$31,M10030,6),IF(AND(J10030&gt;4,J10030&lt;=5.5),INDEX(价格表!$B$4:$I$31,M10030,7),IF(J10030&gt;5.5,2.6+INDEX(价格表!$B$4:$I$31,M10030,8)*L10030)))))))</f>
        <v>2.15</v>
      </c>
    </row>
    <row r="10031" spans="1:14">
      <c r="A10031" s="20">
        <v>4606365912081</v>
      </c>
      <c r="B10031" s="18" t="s">
        <v>16</v>
      </c>
      <c r="C10031" s="21">
        <v>20201227</v>
      </c>
      <c r="D10031" s="21">
        <v>610538201209</v>
      </c>
      <c r="E10031" s="21" t="s">
        <v>16</v>
      </c>
      <c r="F10031" s="21">
        <v>20210106</v>
      </c>
      <c r="G10031" s="21" t="s">
        <v>17</v>
      </c>
      <c r="H10031" s="21" t="s">
        <v>75</v>
      </c>
      <c r="I10031" s="21" t="s">
        <v>76</v>
      </c>
      <c r="J10031" s="21">
        <v>2.78</v>
      </c>
      <c r="K10031" s="21" t="s">
        <v>20</v>
      </c>
      <c r="L10031">
        <f t="shared" si="181"/>
        <v>3</v>
      </c>
      <c r="M10031">
        <f>MATCH(H:H,价格表!$B$4:$B$35,0)</f>
        <v>24</v>
      </c>
      <c r="N10031" s="27">
        <f>IF(J10031&lt;=0.3,INDEX(价格表!$B$4:$I$31,M10031,2),IF(AND(J10031&gt;0.3,J10031&lt;=1),INDEX(价格表!$B$4:$I$31,M10031,3),IF(AND(J10031&gt;1,J10031&lt;=2.2),INDEX(价格表!$B$4:$I$31,M10031,4),IF(AND(J10031&gt;2.2,J10031&lt;=3.3),INDEX(价格表!$B$4:$I$31,M10031,5),IF(AND(J10031&gt;3.3,J10031&lt;=4),INDEX(价格表!$B$4:$I$31,M10031,6),IF(AND(J10031&gt;4,J10031&lt;=5.5),INDEX(价格表!$B$4:$I$31,M10031,7),IF(J10031&gt;5.5,2.6+INDEX(价格表!$B$4:$I$31,M10031,8)*L10031)))))))</f>
        <v>2.5</v>
      </c>
    </row>
    <row r="10032" spans="1:14">
      <c r="A10032" s="20">
        <v>4606365912788</v>
      </c>
      <c r="B10032" s="18" t="s">
        <v>16</v>
      </c>
      <c r="C10032" s="21">
        <v>20201227</v>
      </c>
      <c r="D10032" s="21">
        <v>610538201209</v>
      </c>
      <c r="E10032" s="21" t="s">
        <v>16</v>
      </c>
      <c r="F10032" s="21">
        <v>20210106</v>
      </c>
      <c r="G10032" s="21" t="s">
        <v>17</v>
      </c>
      <c r="H10032" s="21" t="s">
        <v>25</v>
      </c>
      <c r="I10032" s="21" t="s">
        <v>42</v>
      </c>
      <c r="J10032" s="21">
        <v>2.63</v>
      </c>
      <c r="K10032" s="21" t="s">
        <v>20</v>
      </c>
      <c r="L10032">
        <f t="shared" si="181"/>
        <v>3</v>
      </c>
      <c r="M10032">
        <f>MATCH(H:H,价格表!$B$4:$B$35,0)</f>
        <v>25</v>
      </c>
      <c r="N10032" s="27">
        <f>IF(J10032&lt;=0.3,INDEX(价格表!$B$4:$I$31,M10032,2),IF(AND(J10032&gt;0.3,J10032&lt;=1),INDEX(价格表!$B$4:$I$31,M10032,3),IF(AND(J10032&gt;1,J10032&lt;=2.2),INDEX(价格表!$B$4:$I$31,M10032,4),IF(AND(J10032&gt;2.2,J10032&lt;=3.3),INDEX(价格表!$B$4:$I$31,M10032,5),IF(AND(J10032&gt;3.3,J10032&lt;=4),INDEX(价格表!$B$4:$I$31,M10032,6),IF(AND(J10032&gt;4,J10032&lt;=5.5),INDEX(价格表!$B$4:$I$31,M10032,7),IF(J10032&gt;5.5,2.6+INDEX(价格表!$B$4:$I$31,M10032,8)*L10032)))))))</f>
        <v>2.5</v>
      </c>
    </row>
    <row r="10033" spans="1:14">
      <c r="A10033" s="20">
        <v>4606370057459</v>
      </c>
      <c r="B10033" s="18" t="s">
        <v>16</v>
      </c>
      <c r="C10033" s="21">
        <v>20201227</v>
      </c>
      <c r="D10033" s="21">
        <v>610538201209</v>
      </c>
      <c r="E10033" s="21" t="s">
        <v>16</v>
      </c>
      <c r="F10033" s="21">
        <v>20210106</v>
      </c>
      <c r="G10033" s="21" t="s">
        <v>17</v>
      </c>
      <c r="H10033" s="21" t="s">
        <v>33</v>
      </c>
      <c r="I10033" s="21" t="s">
        <v>34</v>
      </c>
      <c r="J10033" s="21">
        <v>2.1</v>
      </c>
      <c r="K10033" s="21" t="s">
        <v>20</v>
      </c>
      <c r="L10033">
        <f t="shared" si="181"/>
        <v>3</v>
      </c>
      <c r="M10033">
        <f>MATCH(H:H,价格表!$B$4:$B$35,0)</f>
        <v>13</v>
      </c>
      <c r="N10033" s="27">
        <f>IF(J10033&lt;=0.3,INDEX(价格表!$B$4:$I$31,M10033,2),IF(AND(J10033&gt;0.3,J10033&lt;=1),INDEX(价格表!$B$4:$I$31,M10033,3),IF(AND(J10033&gt;1,J10033&lt;=2.2),INDEX(价格表!$B$4:$I$31,M10033,4),IF(AND(J10033&gt;2.2,J10033&lt;=3.3),INDEX(价格表!$B$4:$I$31,M10033,5),IF(AND(J10033&gt;3.3,J10033&lt;=4),INDEX(价格表!$B$4:$I$31,M10033,6),IF(AND(J10033&gt;4,J10033&lt;=5.5),INDEX(价格表!$B$4:$I$31,M10033,7),IF(J10033&gt;5.5,2.6+INDEX(价格表!$B$4:$I$31,M10033,8)*L10033)))))))</f>
        <v>2.15</v>
      </c>
    </row>
    <row r="10034" spans="1:14">
      <c r="A10034" s="20">
        <v>4606370057533</v>
      </c>
      <c r="B10034" s="18" t="s">
        <v>16</v>
      </c>
      <c r="C10034" s="21">
        <v>20201227</v>
      </c>
      <c r="D10034" s="21">
        <v>610538201209</v>
      </c>
      <c r="E10034" s="21" t="s">
        <v>16</v>
      </c>
      <c r="F10034" s="21">
        <v>20210106</v>
      </c>
      <c r="G10034" s="21" t="s">
        <v>17</v>
      </c>
      <c r="H10034" s="21" t="s">
        <v>88</v>
      </c>
      <c r="I10034" s="21" t="s">
        <v>216</v>
      </c>
      <c r="J10034" s="21">
        <v>2.18</v>
      </c>
      <c r="K10034" s="21" t="s">
        <v>20</v>
      </c>
      <c r="L10034">
        <f t="shared" si="181"/>
        <v>3</v>
      </c>
      <c r="M10034">
        <f>MATCH(H:H,价格表!$B$4:$B$35,0)</f>
        <v>19</v>
      </c>
      <c r="N10034" s="27">
        <f>IF(J10034&lt;=0.3,INDEX(价格表!$B$4:$I$31,M10034,2),IF(AND(J10034&gt;0.3,J10034&lt;=1),INDEX(价格表!$B$4:$I$31,M10034,3),IF(AND(J10034&gt;1,J10034&lt;=2.2),INDEX(价格表!$B$4:$I$31,M10034,4),IF(AND(J10034&gt;2.2,J10034&lt;=3.3),INDEX(价格表!$B$4:$I$31,M10034,5),IF(AND(J10034&gt;3.3,J10034&lt;=4),INDEX(价格表!$B$4:$I$31,M10034,6),IF(AND(J10034&gt;4,J10034&lt;=5.5),INDEX(价格表!$B$4:$I$31,M10034,7),IF(J10034&gt;5.5,2.6+INDEX(价格表!$B$4:$I$31,M10034,8)*L10034)))))))</f>
        <v>2.15</v>
      </c>
    </row>
    <row r="10035" spans="1:14">
      <c r="A10035" s="20">
        <v>4606370057733</v>
      </c>
      <c r="B10035" s="18" t="s">
        <v>16</v>
      </c>
      <c r="C10035" s="21">
        <v>20201227</v>
      </c>
      <c r="D10035" s="21">
        <v>610538201209</v>
      </c>
      <c r="E10035" s="21" t="s">
        <v>16</v>
      </c>
      <c r="F10035" s="21">
        <v>20210106</v>
      </c>
      <c r="G10035" s="21" t="s">
        <v>17</v>
      </c>
      <c r="H10035" s="21" t="s">
        <v>68</v>
      </c>
      <c r="I10035" s="21" t="s">
        <v>146</v>
      </c>
      <c r="J10035" s="21">
        <v>2.04</v>
      </c>
      <c r="K10035" s="21" t="s">
        <v>20</v>
      </c>
      <c r="L10035">
        <f t="shared" si="181"/>
        <v>3</v>
      </c>
      <c r="M10035">
        <f>MATCH(H:H,价格表!$B$4:$B$35,0)</f>
        <v>5</v>
      </c>
      <c r="N10035" s="27">
        <f>IF(J10035&lt;=0.3,INDEX(价格表!$B$4:$I$31,M10035,2),IF(AND(J10035&gt;0.3,J10035&lt;=1),INDEX(价格表!$B$4:$I$31,M10035,3),IF(AND(J10035&gt;1,J10035&lt;=2.2),INDEX(价格表!$B$4:$I$31,M10035,4),IF(AND(J10035&gt;2.2,J10035&lt;=3.3),INDEX(价格表!$B$4:$I$31,M10035,5),IF(AND(J10035&gt;3.3,J10035&lt;=4),INDEX(价格表!$B$4:$I$31,M10035,6),IF(AND(J10035&gt;4,J10035&lt;=5.5),INDEX(价格表!$B$4:$I$31,M10035,7),IF(J10035&gt;5.5,2.6+INDEX(价格表!$B$4:$I$31,M10035,8)*L10035)))))))</f>
        <v>2.15</v>
      </c>
    </row>
    <row r="10036" spans="1:14">
      <c r="A10036" s="20">
        <v>4606370057799</v>
      </c>
      <c r="B10036" s="18" t="s">
        <v>16</v>
      </c>
      <c r="C10036" s="21">
        <v>20201227</v>
      </c>
      <c r="D10036" s="21">
        <v>610538201209</v>
      </c>
      <c r="E10036" s="21" t="s">
        <v>16</v>
      </c>
      <c r="F10036" s="21">
        <v>20210106</v>
      </c>
      <c r="G10036" s="21" t="s">
        <v>17</v>
      </c>
      <c r="H10036" s="21" t="s">
        <v>82</v>
      </c>
      <c r="I10036" s="21" t="s">
        <v>83</v>
      </c>
      <c r="J10036" s="21">
        <v>2.06</v>
      </c>
      <c r="K10036" s="21" t="s">
        <v>20</v>
      </c>
      <c r="L10036">
        <f t="shared" si="181"/>
        <v>3</v>
      </c>
      <c r="M10036">
        <f>MATCH(H:H,价格表!$B$4:$B$35,0)</f>
        <v>2</v>
      </c>
      <c r="N10036" s="27">
        <f>IF(J10036&lt;=0.3,INDEX(价格表!$B$4:$I$31,M10036,2),IF(AND(J10036&gt;0.3,J10036&lt;=1),INDEX(价格表!$B$4:$I$31,M10036,3),IF(AND(J10036&gt;1,J10036&lt;=2.2),INDEX(价格表!$B$4:$I$31,M10036,4),IF(AND(J10036&gt;2.2,J10036&lt;=3.3),INDEX(价格表!$B$4:$I$31,M10036,5),IF(AND(J10036&gt;3.3,J10036&lt;=4),INDEX(价格表!$B$4:$I$31,M10036,6),IF(AND(J10036&gt;4,J10036&lt;=5.5),INDEX(价格表!$B$4:$I$31,M10036,7),IF(J10036&gt;5.5,2.6+INDEX(价格表!$B$4:$I$31,M10036,8)*L10036)))))))</f>
        <v>2.15</v>
      </c>
    </row>
    <row r="10037" spans="1:14">
      <c r="A10037" s="20">
        <v>4606370059004</v>
      </c>
      <c r="B10037" s="18" t="s">
        <v>16</v>
      </c>
      <c r="C10037" s="21">
        <v>20201227</v>
      </c>
      <c r="D10037" s="21">
        <v>610538201209</v>
      </c>
      <c r="E10037" s="21" t="s">
        <v>16</v>
      </c>
      <c r="F10037" s="21">
        <v>20210106</v>
      </c>
      <c r="G10037" s="21" t="s">
        <v>17</v>
      </c>
      <c r="H10037" s="21" t="s">
        <v>21</v>
      </c>
      <c r="I10037" s="21" t="s">
        <v>179</v>
      </c>
      <c r="J10037" s="21">
        <v>2.19</v>
      </c>
      <c r="K10037" s="21" t="s">
        <v>20</v>
      </c>
      <c r="L10037">
        <f t="shared" si="181"/>
        <v>3</v>
      </c>
      <c r="M10037">
        <f>MATCH(H:H,价格表!$B$4:$B$35,0)</f>
        <v>20</v>
      </c>
      <c r="N10037" s="27">
        <f>IF(J10037&lt;=0.3,INDEX(价格表!$B$4:$I$31,M10037,2),IF(AND(J10037&gt;0.3,J10037&lt;=1),INDEX(价格表!$B$4:$I$31,M10037,3),IF(AND(J10037&gt;1,J10037&lt;=2.2),INDEX(价格表!$B$4:$I$31,M10037,4),IF(AND(J10037&gt;2.2,J10037&lt;=3.3),INDEX(价格表!$B$4:$I$31,M10037,5),IF(AND(J10037&gt;3.3,J10037&lt;=4),INDEX(价格表!$B$4:$I$31,M10037,6),IF(AND(J10037&gt;4,J10037&lt;=5.5),INDEX(价格表!$B$4:$I$31,M10037,7),IF(J10037&gt;5.5,2.6+INDEX(价格表!$B$4:$I$31,M10037,8)*L10037)))))))</f>
        <v>2.15</v>
      </c>
    </row>
    <row r="10038" spans="1:14">
      <c r="A10038" s="20">
        <v>4606370059038</v>
      </c>
      <c r="B10038" s="18" t="s">
        <v>16</v>
      </c>
      <c r="C10038" s="21">
        <v>20201227</v>
      </c>
      <c r="D10038" s="21">
        <v>610538201209</v>
      </c>
      <c r="E10038" s="21" t="s">
        <v>16</v>
      </c>
      <c r="F10038" s="21">
        <v>20210106</v>
      </c>
      <c r="G10038" s="21" t="s">
        <v>17</v>
      </c>
      <c r="H10038" s="21" t="s">
        <v>33</v>
      </c>
      <c r="I10038" s="21" t="s">
        <v>34</v>
      </c>
      <c r="J10038" s="21">
        <v>2.08</v>
      </c>
      <c r="K10038" s="21" t="s">
        <v>20</v>
      </c>
      <c r="L10038">
        <f t="shared" si="181"/>
        <v>3</v>
      </c>
      <c r="M10038">
        <f>MATCH(H:H,价格表!$B$4:$B$35,0)</f>
        <v>13</v>
      </c>
      <c r="N10038" s="27">
        <f>IF(J10038&lt;=0.3,INDEX(价格表!$B$4:$I$31,M10038,2),IF(AND(J10038&gt;0.3,J10038&lt;=1),INDEX(价格表!$B$4:$I$31,M10038,3),IF(AND(J10038&gt;1,J10038&lt;=2.2),INDEX(价格表!$B$4:$I$31,M10038,4),IF(AND(J10038&gt;2.2,J10038&lt;=3.3),INDEX(价格表!$B$4:$I$31,M10038,5),IF(AND(J10038&gt;3.3,J10038&lt;=4),INDEX(价格表!$B$4:$I$31,M10038,6),IF(AND(J10038&gt;4,J10038&lt;=5.5),INDEX(价格表!$B$4:$I$31,M10038,7),IF(J10038&gt;5.5,2.6+INDEX(价格表!$B$4:$I$31,M10038,8)*L10038)))))))</f>
        <v>2.15</v>
      </c>
    </row>
    <row r="10039" spans="1:14">
      <c r="A10039" s="20">
        <v>4606370059086</v>
      </c>
      <c r="B10039" s="18" t="s">
        <v>16</v>
      </c>
      <c r="C10039" s="21">
        <v>20201227</v>
      </c>
      <c r="D10039" s="21">
        <v>610538201209</v>
      </c>
      <c r="E10039" s="21" t="s">
        <v>16</v>
      </c>
      <c r="F10039" s="21">
        <v>20210106</v>
      </c>
      <c r="G10039" s="21" t="s">
        <v>17</v>
      </c>
      <c r="H10039" s="21" t="s">
        <v>56</v>
      </c>
      <c r="I10039" s="21" t="s">
        <v>57</v>
      </c>
      <c r="J10039" s="21">
        <v>2.08</v>
      </c>
      <c r="K10039" s="21" t="s">
        <v>20</v>
      </c>
      <c r="L10039">
        <f t="shared" si="181"/>
        <v>3</v>
      </c>
      <c r="M10039">
        <f>MATCH(H:H,价格表!$B$4:$B$35,0)</f>
        <v>11</v>
      </c>
      <c r="N10039" s="27">
        <f>IF(J10039&lt;=0.3,INDEX(价格表!$B$4:$I$31,M10039,2),IF(AND(J10039&gt;0.3,J10039&lt;=1),INDEX(价格表!$B$4:$I$31,M10039,3),IF(AND(J10039&gt;1,J10039&lt;=2.2),INDEX(价格表!$B$4:$I$31,M10039,4),IF(AND(J10039&gt;2.2,J10039&lt;=3.3),INDEX(价格表!$B$4:$I$31,M10039,5),IF(AND(J10039&gt;3.3,J10039&lt;=4),INDEX(价格表!$B$4:$I$31,M10039,6),IF(AND(J10039&gt;4,J10039&lt;=5.5),INDEX(价格表!$B$4:$I$31,M10039,7),IF(J10039&gt;5.5,2.6+INDEX(价格表!$B$4:$I$31,M10039,8)*L10039)))))))</f>
        <v>2.15</v>
      </c>
    </row>
    <row r="10040" spans="1:14">
      <c r="A10040" s="20">
        <v>4606370059101</v>
      </c>
      <c r="B10040" s="18" t="s">
        <v>16</v>
      </c>
      <c r="C10040" s="21">
        <v>20201227</v>
      </c>
      <c r="D10040" s="21">
        <v>610538201209</v>
      </c>
      <c r="E10040" s="21" t="s">
        <v>16</v>
      </c>
      <c r="F10040" s="21">
        <v>20210106</v>
      </c>
      <c r="G10040" s="21" t="s">
        <v>17</v>
      </c>
      <c r="H10040" s="21" t="s">
        <v>39</v>
      </c>
      <c r="I10040" s="21" t="s">
        <v>40</v>
      </c>
      <c r="J10040" s="21">
        <v>2.09</v>
      </c>
      <c r="K10040" s="21" t="s">
        <v>20</v>
      </c>
      <c r="L10040">
        <f t="shared" si="181"/>
        <v>3</v>
      </c>
      <c r="M10040">
        <f>MATCH(H:H,价格表!$B$4:$B$35,0)</f>
        <v>23</v>
      </c>
      <c r="N10040" s="27">
        <f>IF(J10040&lt;=0.3,INDEX(价格表!$B$4:$I$31,M10040,2),IF(AND(J10040&gt;0.3,J10040&lt;=1),INDEX(价格表!$B$4:$I$31,M10040,3),IF(AND(J10040&gt;1,J10040&lt;=2.2),INDEX(价格表!$B$4:$I$31,M10040,4),IF(AND(J10040&gt;2.2,J10040&lt;=3.3),INDEX(价格表!$B$4:$I$31,M10040,5),IF(AND(J10040&gt;3.3,J10040&lt;=4),INDEX(价格表!$B$4:$I$31,M10040,6),IF(AND(J10040&gt;4,J10040&lt;=5.5),INDEX(价格表!$B$4:$I$31,M10040,7),IF(J10040&gt;5.5,2.6+INDEX(价格表!$B$4:$I$31,M10040,8)*L10040)))))))</f>
        <v>2.15</v>
      </c>
    </row>
    <row r="10041" spans="1:14">
      <c r="A10041" s="20">
        <v>4606370059140</v>
      </c>
      <c r="B10041" s="18" t="s">
        <v>16</v>
      </c>
      <c r="C10041" s="21">
        <v>20201227</v>
      </c>
      <c r="D10041" s="21">
        <v>610538201209</v>
      </c>
      <c r="E10041" s="21" t="s">
        <v>16</v>
      </c>
      <c r="F10041" s="21">
        <v>20210106</v>
      </c>
      <c r="G10041" s="21" t="s">
        <v>17</v>
      </c>
      <c r="H10041" s="21" t="s">
        <v>88</v>
      </c>
      <c r="I10041" s="21" t="s">
        <v>110</v>
      </c>
      <c r="J10041" s="21">
        <v>2.04</v>
      </c>
      <c r="K10041" s="21" t="s">
        <v>20</v>
      </c>
      <c r="L10041">
        <f t="shared" si="181"/>
        <v>3</v>
      </c>
      <c r="M10041">
        <f>MATCH(H:H,价格表!$B$4:$B$35,0)</f>
        <v>19</v>
      </c>
      <c r="N10041" s="27">
        <f>IF(J10041&lt;=0.3,INDEX(价格表!$B$4:$I$31,M10041,2),IF(AND(J10041&gt;0.3,J10041&lt;=1),INDEX(价格表!$B$4:$I$31,M10041,3),IF(AND(J10041&gt;1,J10041&lt;=2.2),INDEX(价格表!$B$4:$I$31,M10041,4),IF(AND(J10041&gt;2.2,J10041&lt;=3.3),INDEX(价格表!$B$4:$I$31,M10041,5),IF(AND(J10041&gt;3.3,J10041&lt;=4),INDEX(价格表!$B$4:$I$31,M10041,6),IF(AND(J10041&gt;4,J10041&lt;=5.5),INDEX(价格表!$B$4:$I$31,M10041,7),IF(J10041&gt;5.5,2.6+INDEX(价格表!$B$4:$I$31,M10041,8)*L10041)))))))</f>
        <v>2.15</v>
      </c>
    </row>
    <row r="10042" spans="1:14">
      <c r="A10042" s="20">
        <v>4606370059177</v>
      </c>
      <c r="B10042" s="18" t="s">
        <v>16</v>
      </c>
      <c r="C10042" s="21">
        <v>20201227</v>
      </c>
      <c r="D10042" s="21">
        <v>610538201209</v>
      </c>
      <c r="E10042" s="21" t="s">
        <v>16</v>
      </c>
      <c r="F10042" s="21">
        <v>20210106</v>
      </c>
      <c r="G10042" s="21" t="s">
        <v>17</v>
      </c>
      <c r="H10042" s="21" t="s">
        <v>33</v>
      </c>
      <c r="I10042" s="21" t="s">
        <v>34</v>
      </c>
      <c r="J10042" s="21">
        <v>2.07</v>
      </c>
      <c r="K10042" s="21" t="s">
        <v>20</v>
      </c>
      <c r="L10042">
        <f t="shared" si="181"/>
        <v>3</v>
      </c>
      <c r="M10042">
        <f>MATCH(H:H,价格表!$B$4:$B$35,0)</f>
        <v>13</v>
      </c>
      <c r="N10042" s="27">
        <f>IF(J10042&lt;=0.3,INDEX(价格表!$B$4:$I$31,M10042,2),IF(AND(J10042&gt;0.3,J10042&lt;=1),INDEX(价格表!$B$4:$I$31,M10042,3),IF(AND(J10042&gt;1,J10042&lt;=2.2),INDEX(价格表!$B$4:$I$31,M10042,4),IF(AND(J10042&gt;2.2,J10042&lt;=3.3),INDEX(价格表!$B$4:$I$31,M10042,5),IF(AND(J10042&gt;3.3,J10042&lt;=4),INDEX(价格表!$B$4:$I$31,M10042,6),IF(AND(J10042&gt;4,J10042&lt;=5.5),INDEX(价格表!$B$4:$I$31,M10042,7),IF(J10042&gt;5.5,2.6+INDEX(价格表!$B$4:$I$31,M10042,8)*L10042)))))))</f>
        <v>2.15</v>
      </c>
    </row>
    <row r="10043" spans="1:14">
      <c r="A10043" s="20">
        <v>4606373222301</v>
      </c>
      <c r="B10043" s="18" t="s">
        <v>16</v>
      </c>
      <c r="C10043" s="21">
        <v>20201227</v>
      </c>
      <c r="D10043" s="21">
        <v>610538201209</v>
      </c>
      <c r="E10043" s="21" t="s">
        <v>16</v>
      </c>
      <c r="F10043" s="21">
        <v>20210106</v>
      </c>
      <c r="G10043" s="21" t="s">
        <v>17</v>
      </c>
      <c r="H10043" s="21" t="s">
        <v>39</v>
      </c>
      <c r="I10043" s="21" t="s">
        <v>40</v>
      </c>
      <c r="J10043" s="21">
        <v>0.78</v>
      </c>
      <c r="K10043" s="21" t="s">
        <v>20</v>
      </c>
      <c r="L10043">
        <f t="shared" si="181"/>
        <v>1</v>
      </c>
      <c r="M10043">
        <f>MATCH(H:H,价格表!$B$4:$B$35,0)</f>
        <v>23</v>
      </c>
      <c r="N10043" s="27">
        <f>IF(J10043&lt;=0.3,INDEX(价格表!$B$4:$I$31,M10043,2),IF(AND(J10043&gt;0.3,J10043&lt;=1),INDEX(价格表!$B$4:$I$31,M10043,3),IF(AND(J10043&gt;1,J10043&lt;=2.2),INDEX(价格表!$B$4:$I$31,M10043,4),IF(AND(J10043&gt;2.2,J10043&lt;=3.3),INDEX(价格表!$B$4:$I$31,M10043,5),IF(AND(J10043&gt;3.3,J10043&lt;=4),INDEX(价格表!$B$4:$I$31,M10043,6),IF(AND(J10043&gt;4,J10043&lt;=5.5),INDEX(价格表!$B$4:$I$31,M10043,7),IF(J10043&gt;5.5,2.6+INDEX(价格表!$B$4:$I$31,M10043,8)*L10043)))))))</f>
        <v>1.8</v>
      </c>
    </row>
    <row r="10044" spans="1:14">
      <c r="A10044" s="20">
        <v>4311345886795</v>
      </c>
      <c r="B10044" s="18" t="s">
        <v>16</v>
      </c>
      <c r="C10044" s="21">
        <v>20201227</v>
      </c>
      <c r="D10044" s="21">
        <v>610538201209</v>
      </c>
      <c r="E10044" s="21" t="s">
        <v>16</v>
      </c>
      <c r="F10044" s="21">
        <v>20210106</v>
      </c>
      <c r="G10044" s="21" t="s">
        <v>17</v>
      </c>
      <c r="H10044" s="21" t="s">
        <v>54</v>
      </c>
      <c r="I10044" s="21" t="s">
        <v>259</v>
      </c>
      <c r="J10044" s="21">
        <v>3.54</v>
      </c>
      <c r="K10044" s="21" t="s">
        <v>20</v>
      </c>
      <c r="L10044">
        <f t="shared" si="181"/>
        <v>4</v>
      </c>
      <c r="M10044">
        <f>MATCH(H:H,价格表!$B$4:$B$35,0)</f>
        <v>14</v>
      </c>
      <c r="N10044" s="27">
        <f>IF(J10044&lt;=0.3,INDEX(价格表!$B$4:$I$31,M10044,2),IF(AND(J10044&gt;0.3,J10044&lt;=1),INDEX(价格表!$B$4:$I$31,M10044,3),IF(AND(J10044&gt;1,J10044&lt;=2.2),INDEX(价格表!$B$4:$I$31,M10044,4),IF(AND(J10044&gt;2.2,J10044&lt;=3.3),INDEX(价格表!$B$4:$I$31,M10044,5),IF(AND(J10044&gt;3.3,J10044&lt;=4),INDEX(价格表!$B$4:$I$31,M10044,6),IF(AND(J10044&gt;4,J10044&lt;=5.5),INDEX(价格表!$B$4:$I$31,M10044,7),IF(J10044&gt;5.5,2.6+INDEX(价格表!$B$4:$I$31,M10044,8)*L10044)))))))</f>
        <v>3.7</v>
      </c>
    </row>
    <row r="10045" spans="1:14">
      <c r="A10045" s="20">
        <v>4311345934496</v>
      </c>
      <c r="B10045" s="18" t="s">
        <v>16</v>
      </c>
      <c r="C10045" s="21">
        <v>20201227</v>
      </c>
      <c r="D10045" s="21">
        <v>610538201209</v>
      </c>
      <c r="E10045" s="21" t="s">
        <v>16</v>
      </c>
      <c r="F10045" s="21">
        <v>20210106</v>
      </c>
      <c r="G10045" s="21" t="s">
        <v>17</v>
      </c>
      <c r="H10045" s="21" t="s">
        <v>56</v>
      </c>
      <c r="I10045" s="21" t="s">
        <v>57</v>
      </c>
      <c r="J10045" s="21">
        <v>3.55</v>
      </c>
      <c r="K10045" s="21" t="s">
        <v>20</v>
      </c>
      <c r="L10045">
        <f t="shared" si="181"/>
        <v>4</v>
      </c>
      <c r="M10045">
        <f>MATCH(H:H,价格表!$B$4:$B$35,0)</f>
        <v>11</v>
      </c>
      <c r="N10045" s="27">
        <f>IF(J10045&lt;=0.3,INDEX(价格表!$B$4:$I$31,M10045,2),IF(AND(J10045&gt;0.3,J10045&lt;=1),INDEX(价格表!$B$4:$I$31,M10045,3),IF(AND(J10045&gt;1,J10045&lt;=2.2),INDEX(价格表!$B$4:$I$31,M10045,4),IF(AND(J10045&gt;2.2,J10045&lt;=3.3),INDEX(价格表!$B$4:$I$31,M10045,5),IF(AND(J10045&gt;3.3,J10045&lt;=4),INDEX(价格表!$B$4:$I$31,M10045,6),IF(AND(J10045&gt;4,J10045&lt;=5.5),INDEX(价格表!$B$4:$I$31,M10045,7),IF(J10045&gt;5.5,2.6+INDEX(价格表!$B$4:$I$31,M10045,8)*L10045)))))))</f>
        <v>3.7</v>
      </c>
    </row>
    <row r="10046" spans="1:14">
      <c r="A10046" s="20">
        <v>4606365911276</v>
      </c>
      <c r="B10046" s="18" t="s">
        <v>16</v>
      </c>
      <c r="C10046" s="21">
        <v>20201227</v>
      </c>
      <c r="D10046" s="21">
        <v>610538201209</v>
      </c>
      <c r="E10046" s="21" t="s">
        <v>16</v>
      </c>
      <c r="F10046" s="21">
        <v>20210106</v>
      </c>
      <c r="G10046" s="21" t="s">
        <v>17</v>
      </c>
      <c r="H10046" s="21" t="s">
        <v>302</v>
      </c>
      <c r="I10046" s="21" t="s">
        <v>303</v>
      </c>
      <c r="J10046" s="21">
        <v>3.39</v>
      </c>
      <c r="K10046" s="21" t="s">
        <v>20</v>
      </c>
      <c r="L10046">
        <f t="shared" si="181"/>
        <v>4</v>
      </c>
      <c r="M10046">
        <f>MATCH(H:H,价格表!$B$4:$B$35,0)</f>
        <v>6</v>
      </c>
      <c r="N10046" s="27">
        <f>IF(J10046&lt;=0.3,INDEX(价格表!$B$4:$I$31,M10046,2),IF(AND(J10046&gt;0.3,J10046&lt;=1),INDEX(价格表!$B$4:$I$31,M10046,3),IF(AND(J10046&gt;1,J10046&lt;=2.2),INDEX(价格表!$B$4:$I$31,M10046,4),IF(AND(J10046&gt;2.2,J10046&lt;=3.3),INDEX(价格表!$B$4:$I$31,M10046,5),IF(AND(J10046&gt;3.3,J10046&lt;=4),INDEX(价格表!$B$4:$I$31,M10046,6),IF(AND(J10046&gt;4,J10046&lt;=5.5),INDEX(价格表!$B$4:$I$31,M10046,7),IF(J10046&gt;5.5,2.6+INDEX(价格表!$B$4:$I$31,M10046,8)*L10046)))))))</f>
        <v>5.6</v>
      </c>
    </row>
    <row r="10047" spans="1:14">
      <c r="A10047" s="20">
        <v>4606365912833</v>
      </c>
      <c r="B10047" s="18" t="s">
        <v>16</v>
      </c>
      <c r="C10047" s="21">
        <v>20201227</v>
      </c>
      <c r="D10047" s="21">
        <v>610538201209</v>
      </c>
      <c r="E10047" s="21" t="s">
        <v>16</v>
      </c>
      <c r="F10047" s="21">
        <v>20210106</v>
      </c>
      <c r="G10047" s="21" t="s">
        <v>17</v>
      </c>
      <c r="H10047" s="21" t="s">
        <v>43</v>
      </c>
      <c r="I10047" s="21" t="s">
        <v>95</v>
      </c>
      <c r="J10047" s="21">
        <v>3.39</v>
      </c>
      <c r="K10047" s="21" t="s">
        <v>20</v>
      </c>
      <c r="L10047">
        <f t="shared" si="181"/>
        <v>4</v>
      </c>
      <c r="M10047">
        <f>MATCH(H:H,价格表!$B$4:$B$35,0)</f>
        <v>10</v>
      </c>
      <c r="N10047" s="27">
        <f>IF(J10047&lt;=0.3,INDEX(价格表!$B$4:$I$31,M10047,2),IF(AND(J10047&gt;0.3,J10047&lt;=1),INDEX(价格表!$B$4:$I$31,M10047,3),IF(AND(J10047&gt;1,J10047&lt;=2.2),INDEX(价格表!$B$4:$I$31,M10047,4),IF(AND(J10047&gt;2.2,J10047&lt;=3.3),INDEX(价格表!$B$4:$I$31,M10047,5),IF(AND(J10047&gt;3.3,J10047&lt;=4),INDEX(价格表!$B$4:$I$31,M10047,6),IF(AND(J10047&gt;4,J10047&lt;=5.5),INDEX(价格表!$B$4:$I$31,M10047,7),IF(J10047&gt;5.5,2.6+INDEX(价格表!$B$4:$I$31,M10047,8)*L10047)))))))</f>
        <v>3.7</v>
      </c>
    </row>
    <row r="10048" spans="1:14">
      <c r="A10048" s="20">
        <v>4606365913199</v>
      </c>
      <c r="B10048" s="18" t="s">
        <v>16</v>
      </c>
      <c r="C10048" s="21">
        <v>20201227</v>
      </c>
      <c r="D10048" s="21">
        <v>610538201209</v>
      </c>
      <c r="E10048" s="21" t="s">
        <v>16</v>
      </c>
      <c r="F10048" s="21">
        <v>20210106</v>
      </c>
      <c r="G10048" s="21" t="s">
        <v>17</v>
      </c>
      <c r="H10048" s="21" t="s">
        <v>21</v>
      </c>
      <c r="I10048" s="21" t="s">
        <v>205</v>
      </c>
      <c r="J10048" s="21">
        <v>3.89</v>
      </c>
      <c r="K10048" s="21" t="s">
        <v>20</v>
      </c>
      <c r="L10048">
        <f t="shared" si="181"/>
        <v>4</v>
      </c>
      <c r="M10048">
        <f>MATCH(H:H,价格表!$B$4:$B$35,0)</f>
        <v>20</v>
      </c>
      <c r="N10048" s="27">
        <f>IF(J10048&lt;=0.3,INDEX(价格表!$B$4:$I$31,M10048,2),IF(AND(J10048&gt;0.3,J10048&lt;=1),INDEX(价格表!$B$4:$I$31,M10048,3),IF(AND(J10048&gt;1,J10048&lt;=2.2),INDEX(价格表!$B$4:$I$31,M10048,4),IF(AND(J10048&gt;2.2,J10048&lt;=3.3),INDEX(价格表!$B$4:$I$31,M10048,5),IF(AND(J10048&gt;3.3,J10048&lt;=4),INDEX(价格表!$B$4:$I$31,M10048,6),IF(AND(J10048&gt;4,J10048&lt;=5.5),INDEX(价格表!$B$4:$I$31,M10048,7),IF(J10048&gt;5.5,2.6+INDEX(价格表!$B$4:$I$31,M10048,8)*L10048)))))))</f>
        <v>3.7</v>
      </c>
    </row>
    <row r="10049" spans="1:14">
      <c r="A10049" s="20">
        <v>4606365913206</v>
      </c>
      <c r="B10049" s="18" t="s">
        <v>16</v>
      </c>
      <c r="C10049" s="21">
        <v>20201227</v>
      </c>
      <c r="D10049" s="21">
        <v>610538201209</v>
      </c>
      <c r="E10049" s="21" t="s">
        <v>16</v>
      </c>
      <c r="F10049" s="21">
        <v>20210106</v>
      </c>
      <c r="G10049" s="21" t="s">
        <v>17</v>
      </c>
      <c r="H10049" s="21" t="s">
        <v>54</v>
      </c>
      <c r="I10049" s="21" t="s">
        <v>213</v>
      </c>
      <c r="J10049" s="21">
        <v>4.91</v>
      </c>
      <c r="K10049" s="21" t="s">
        <v>20</v>
      </c>
      <c r="L10049">
        <f t="shared" si="181"/>
        <v>5</v>
      </c>
      <c r="M10049">
        <f>MATCH(H:H,价格表!$B$4:$B$35,0)</f>
        <v>14</v>
      </c>
      <c r="N10049" s="27">
        <f>IF(J10049&lt;=0.3,INDEX(价格表!$B$4:$I$31,M10049,2),IF(AND(J10049&gt;0.3,J10049&lt;=1),INDEX(价格表!$B$4:$I$31,M10049,3),IF(AND(J10049&gt;1,J10049&lt;=2.2),INDEX(价格表!$B$4:$I$31,M10049,4),IF(AND(J10049&gt;2.2,J10049&lt;=3.3),INDEX(价格表!$B$4:$I$31,M10049,5),IF(AND(J10049&gt;3.3,J10049&lt;=4),INDEX(价格表!$B$4:$I$31,M10049,6),IF(AND(J10049&gt;4,J10049&lt;=5.5),INDEX(价格表!$B$4:$I$31,M10049,7),IF(J10049&gt;5.5,2.6+INDEX(价格表!$B$4:$I$31,M10049,8)*L10049)))))))</f>
        <v>3.8</v>
      </c>
    </row>
    <row r="10050" spans="1:14">
      <c r="A10050" s="20">
        <v>4606370058409</v>
      </c>
      <c r="B10050" s="18" t="s">
        <v>16</v>
      </c>
      <c r="C10050" s="21">
        <v>20201227</v>
      </c>
      <c r="D10050" s="21">
        <v>610538201209</v>
      </c>
      <c r="E10050" s="21" t="s">
        <v>16</v>
      </c>
      <c r="F10050" s="21">
        <v>20210106</v>
      </c>
      <c r="G10050" s="21" t="s">
        <v>17</v>
      </c>
      <c r="H10050" s="21" t="s">
        <v>27</v>
      </c>
      <c r="I10050" s="21" t="s">
        <v>176</v>
      </c>
      <c r="J10050" s="21">
        <v>3.36</v>
      </c>
      <c r="K10050" s="21" t="s">
        <v>20</v>
      </c>
      <c r="L10050">
        <f t="shared" si="181"/>
        <v>4</v>
      </c>
      <c r="M10050">
        <f>MATCH(H:H,价格表!$B$4:$B$35,0)</f>
        <v>3</v>
      </c>
      <c r="N10050" s="27">
        <f>IF(J10050&lt;=0.3,INDEX(价格表!$B$4:$I$31,M10050,2),IF(AND(J10050&gt;0.3,J10050&lt;=1),INDEX(价格表!$B$4:$I$31,M10050,3),IF(AND(J10050&gt;1,J10050&lt;=2.2),INDEX(价格表!$B$4:$I$31,M10050,4),IF(AND(J10050&gt;2.2,J10050&lt;=3.3),INDEX(价格表!$B$4:$I$31,M10050,5),IF(AND(J10050&gt;3.3,J10050&lt;=4),INDEX(价格表!$B$4:$I$31,M10050,6),IF(AND(J10050&gt;4,J10050&lt;=5.5),INDEX(价格表!$B$4:$I$31,M10050,7),IF(J10050&gt;5.5,2.6+INDEX(价格表!$B$4:$I$31,M10050,8)*L10050)))))))</f>
        <v>3.7</v>
      </c>
    </row>
    <row r="10051" spans="1:14">
      <c r="A10051" s="20">
        <v>4606372257339</v>
      </c>
      <c r="B10051" s="18" t="s">
        <v>16</v>
      </c>
      <c r="C10051" s="21">
        <v>20201227</v>
      </c>
      <c r="D10051" s="21">
        <v>610538201209</v>
      </c>
      <c r="E10051" s="21" t="s">
        <v>16</v>
      </c>
      <c r="F10051" s="21">
        <v>20210106</v>
      </c>
      <c r="G10051" s="21" t="s">
        <v>17</v>
      </c>
      <c r="H10051" s="21" t="s">
        <v>302</v>
      </c>
      <c r="I10051" s="21" t="s">
        <v>303</v>
      </c>
      <c r="J10051" s="21">
        <v>3.54</v>
      </c>
      <c r="K10051" s="21" t="s">
        <v>20</v>
      </c>
      <c r="L10051">
        <f t="shared" si="181"/>
        <v>4</v>
      </c>
      <c r="M10051">
        <f>MATCH(H:H,价格表!$B$4:$B$35,0)</f>
        <v>6</v>
      </c>
      <c r="N10051" s="27">
        <f>IF(J10051&lt;=0.3,INDEX(价格表!$B$4:$I$31,M10051,2),IF(AND(J10051&gt;0.3,J10051&lt;=1),INDEX(价格表!$B$4:$I$31,M10051,3),IF(AND(J10051&gt;1,J10051&lt;=2.2),INDEX(价格表!$B$4:$I$31,M10051,4),IF(AND(J10051&gt;2.2,J10051&lt;=3.3),INDEX(价格表!$B$4:$I$31,M10051,5),IF(AND(J10051&gt;3.3,J10051&lt;=4),INDEX(价格表!$B$4:$I$31,M10051,6),IF(AND(J10051&gt;4,J10051&lt;=5.5),INDEX(价格表!$B$4:$I$31,M10051,7),IF(J10051&gt;5.5,2.6+INDEX(价格表!$B$4:$I$31,M10051,8)*L10051)))))))</f>
        <v>5.6</v>
      </c>
    </row>
    <row r="10052" spans="1:14">
      <c r="A10052" s="20">
        <v>4311336056927</v>
      </c>
      <c r="B10052" s="18" t="s">
        <v>16</v>
      </c>
      <c r="C10052" s="21">
        <v>20201227</v>
      </c>
      <c r="D10052" s="21">
        <v>610538201209</v>
      </c>
      <c r="E10052" s="21" t="s">
        <v>16</v>
      </c>
      <c r="F10052" s="21">
        <v>20210106</v>
      </c>
      <c r="G10052" s="21" t="s">
        <v>17</v>
      </c>
      <c r="H10052" s="21" t="s">
        <v>305</v>
      </c>
      <c r="I10052" s="21" t="s">
        <v>319</v>
      </c>
      <c r="J10052" s="21">
        <v>1.48</v>
      </c>
      <c r="K10052" s="21" t="s">
        <v>20</v>
      </c>
      <c r="L10052">
        <f t="shared" ref="L10052:L10115" si="182">ROUNDUP(J10052,0)</f>
        <v>2</v>
      </c>
      <c r="M10052">
        <f>MATCH(H:H,价格表!$B$4:$B$35,0)</f>
        <v>26</v>
      </c>
      <c r="N10052" s="27">
        <f>IF(J10052&lt;=0.3,INDEX(价格表!$B$4:$I$31,M10052,2),IF(AND(J10052&gt;0.3,J10052&lt;=1),INDEX(价格表!$B$4:$I$31,M10052,3),IF(AND(J10052&gt;1,J10052&lt;=2.2),INDEX(价格表!$B$4:$I$31,M10052,4),IF(AND(J10052&gt;2.2,J10052&lt;=3.3),INDEX(价格表!$B$4:$I$31,M10052,5),IF(AND(J10052&gt;3.3,J10052&lt;=4),INDEX(价格表!$B$4:$I$31,M10052,6),IF(AND(J10052&gt;4,J10052&lt;=5.5),INDEX(价格表!$B$4:$I$31,M10052,7),IF(J10052&gt;5.5,2.6+INDEX(价格表!$B$4:$I$31,M10052,8)*L10052)))))))</f>
        <v>2.15</v>
      </c>
    </row>
    <row r="10053" spans="1:14">
      <c r="A10053" s="20">
        <v>4311336071631</v>
      </c>
      <c r="B10053" s="18" t="s">
        <v>16</v>
      </c>
      <c r="C10053" s="21">
        <v>20201227</v>
      </c>
      <c r="D10053" s="21">
        <v>610538201209</v>
      </c>
      <c r="E10053" s="21" t="s">
        <v>16</v>
      </c>
      <c r="F10053" s="21">
        <v>20210106</v>
      </c>
      <c r="G10053" s="21" t="s">
        <v>17</v>
      </c>
      <c r="H10053" s="21" t="s">
        <v>296</v>
      </c>
      <c r="I10053" s="21" t="s">
        <v>297</v>
      </c>
      <c r="J10053" s="21">
        <v>1.49</v>
      </c>
      <c r="K10053" s="21" t="s">
        <v>20</v>
      </c>
      <c r="L10053">
        <f t="shared" si="182"/>
        <v>2</v>
      </c>
      <c r="M10053">
        <f>MATCH(H:H,价格表!$B$4:$B$35,0)</f>
        <v>8</v>
      </c>
      <c r="N10053" s="27">
        <f>IF(J10053&lt;=0.3,INDEX(价格表!$B$4:$I$31,M10053,2),IF(AND(J10053&gt;0.3,J10053&lt;=1),INDEX(价格表!$B$4:$I$31,M10053,3),IF(AND(J10053&gt;1,J10053&lt;=2.2),INDEX(价格表!$B$4:$I$31,M10053,4),IF(AND(J10053&gt;2.2,J10053&lt;=3.3),INDEX(价格表!$B$4:$I$31,M10053,5),IF(AND(J10053&gt;3.3,J10053&lt;=4),INDEX(价格表!$B$4:$I$31,M10053,6),IF(AND(J10053&gt;4,J10053&lt;=5.5),INDEX(价格表!$B$4:$I$31,M10053,7),IF(J10053&gt;5.5,2.6+INDEX(价格表!$B$4:$I$31,M10053,8)*L10053)))))))</f>
        <v>2.95</v>
      </c>
    </row>
    <row r="10054" spans="1:14">
      <c r="A10054" s="20">
        <v>4606365900928</v>
      </c>
      <c r="B10054" s="18" t="s">
        <v>16</v>
      </c>
      <c r="C10054" s="21">
        <v>20201227</v>
      </c>
      <c r="D10054" s="21">
        <v>610538201209</v>
      </c>
      <c r="E10054" s="21" t="s">
        <v>16</v>
      </c>
      <c r="F10054" s="21">
        <v>20210106</v>
      </c>
      <c r="G10054" s="21" t="s">
        <v>17</v>
      </c>
      <c r="H10054" s="21" t="s">
        <v>305</v>
      </c>
      <c r="I10054" s="21" t="s">
        <v>337</v>
      </c>
      <c r="J10054" s="21">
        <v>2.06</v>
      </c>
      <c r="K10054" s="21" t="s">
        <v>20</v>
      </c>
      <c r="L10054">
        <f t="shared" si="182"/>
        <v>3</v>
      </c>
      <c r="M10054">
        <f>MATCH(H:H,价格表!$B$4:$B$35,0)</f>
        <v>26</v>
      </c>
      <c r="N10054" s="27">
        <f>IF(J10054&lt;=0.3,INDEX(价格表!$B$4:$I$31,M10054,2),IF(AND(J10054&gt;0.3,J10054&lt;=1),INDEX(价格表!$B$4:$I$31,M10054,3),IF(AND(J10054&gt;1,J10054&lt;=2.2),INDEX(价格表!$B$4:$I$31,M10054,4),IF(AND(J10054&gt;2.2,J10054&lt;=3.3),INDEX(价格表!$B$4:$I$31,M10054,5),IF(AND(J10054&gt;3.3,J10054&lt;=4),INDEX(价格表!$B$4:$I$31,M10054,6),IF(AND(J10054&gt;4,J10054&lt;=5.5),INDEX(价格表!$B$4:$I$31,M10054,7),IF(J10054&gt;5.5,2.6+INDEX(价格表!$B$4:$I$31,M10054,8)*L10054)))))))</f>
        <v>2.15</v>
      </c>
    </row>
    <row r="10055" spans="1:14">
      <c r="A10055" s="20">
        <v>4606365902214</v>
      </c>
      <c r="B10055" s="18" t="s">
        <v>16</v>
      </c>
      <c r="C10055" s="21">
        <v>20201227</v>
      </c>
      <c r="D10055" s="21">
        <v>610538201209</v>
      </c>
      <c r="E10055" s="21" t="s">
        <v>16</v>
      </c>
      <c r="F10055" s="21">
        <v>20210106</v>
      </c>
      <c r="G10055" s="21" t="s">
        <v>17</v>
      </c>
      <c r="H10055" s="21" t="s">
        <v>298</v>
      </c>
      <c r="I10055" s="21" t="s">
        <v>301</v>
      </c>
      <c r="J10055" s="21">
        <v>2.05</v>
      </c>
      <c r="K10055" s="21" t="s">
        <v>20</v>
      </c>
      <c r="L10055">
        <f t="shared" si="182"/>
        <v>3</v>
      </c>
      <c r="M10055">
        <f>MATCH(H:H,价格表!$B$4:$B$35,0)</f>
        <v>29</v>
      </c>
      <c r="N10055" s="27">
        <f>L10055*8+3</f>
        <v>27</v>
      </c>
    </row>
    <row r="10056" spans="1:14">
      <c r="A10056" s="20">
        <v>4606365902605</v>
      </c>
      <c r="B10056" s="18" t="s">
        <v>16</v>
      </c>
      <c r="C10056" s="21">
        <v>20201227</v>
      </c>
      <c r="D10056" s="21">
        <v>610538201209</v>
      </c>
      <c r="E10056" s="21" t="s">
        <v>16</v>
      </c>
      <c r="F10056" s="21">
        <v>20210106</v>
      </c>
      <c r="G10056" s="21" t="s">
        <v>17</v>
      </c>
      <c r="H10056" s="21" t="s">
        <v>302</v>
      </c>
      <c r="I10056" s="21" t="s">
        <v>303</v>
      </c>
      <c r="J10056" s="21">
        <v>2.04</v>
      </c>
      <c r="K10056" s="21" t="s">
        <v>20</v>
      </c>
      <c r="L10056">
        <f t="shared" si="182"/>
        <v>3</v>
      </c>
      <c r="M10056">
        <f>MATCH(H:H,价格表!$B$4:$B$35,0)</f>
        <v>6</v>
      </c>
      <c r="N10056" s="27">
        <f>IF(J10056&lt;=0.3,INDEX(价格表!$B$4:$I$31,M10056,2),IF(AND(J10056&gt;0.3,J10056&lt;=1),INDEX(价格表!$B$4:$I$31,M10056,3),IF(AND(J10056&gt;1,J10056&lt;=2.2),INDEX(价格表!$B$4:$I$31,M10056,4),IF(AND(J10056&gt;2.2,J10056&lt;=3.3),INDEX(价格表!$B$4:$I$31,M10056,5),IF(AND(J10056&gt;3.3,J10056&lt;=4),INDEX(价格表!$B$4:$I$31,M10056,6),IF(AND(J10056&gt;4,J10056&lt;=5.5),INDEX(价格表!$B$4:$I$31,M10056,7),IF(J10056&gt;5.5,2.6+INDEX(价格表!$B$4:$I$31,M10056,8)*L10056)))))))</f>
        <v>2.95</v>
      </c>
    </row>
    <row r="10057" spans="1:14">
      <c r="A10057" s="20">
        <v>4606365911937</v>
      </c>
      <c r="B10057" s="18" t="s">
        <v>16</v>
      </c>
      <c r="C10057" s="21">
        <v>20201227</v>
      </c>
      <c r="D10057" s="21">
        <v>610538201209</v>
      </c>
      <c r="E10057" s="21" t="s">
        <v>16</v>
      </c>
      <c r="F10057" s="21">
        <v>20210106</v>
      </c>
      <c r="G10057" s="21" t="s">
        <v>17</v>
      </c>
      <c r="H10057" s="21" t="s">
        <v>302</v>
      </c>
      <c r="I10057" s="21" t="s">
        <v>303</v>
      </c>
      <c r="J10057" s="21">
        <v>2.19</v>
      </c>
      <c r="K10057" s="21" t="s">
        <v>20</v>
      </c>
      <c r="L10057">
        <f t="shared" si="182"/>
        <v>3</v>
      </c>
      <c r="M10057">
        <f>MATCH(H:H,价格表!$B$4:$B$35,0)</f>
        <v>6</v>
      </c>
      <c r="N10057" s="27">
        <f>IF(J10057&lt;=0.3,INDEX(价格表!$B$4:$I$31,M10057,2),IF(AND(J10057&gt;0.3,J10057&lt;=1),INDEX(价格表!$B$4:$I$31,M10057,3),IF(AND(J10057&gt;1,J10057&lt;=2.2),INDEX(价格表!$B$4:$I$31,M10057,4),IF(AND(J10057&gt;2.2,J10057&lt;=3.3),INDEX(价格表!$B$4:$I$31,M10057,5),IF(AND(J10057&gt;3.3,J10057&lt;=4),INDEX(价格表!$B$4:$I$31,M10057,6),IF(AND(J10057&gt;4,J10057&lt;=5.5),INDEX(价格表!$B$4:$I$31,M10057,7),IF(J10057&gt;5.5,2.6+INDEX(价格表!$B$4:$I$31,M10057,8)*L10057)))))))</f>
        <v>2.95</v>
      </c>
    </row>
    <row r="10058" spans="1:14">
      <c r="A10058" s="20">
        <v>4606365912046</v>
      </c>
      <c r="B10058" s="18" t="s">
        <v>16</v>
      </c>
      <c r="C10058" s="21">
        <v>20201227</v>
      </c>
      <c r="D10058" s="21">
        <v>610538201209</v>
      </c>
      <c r="E10058" s="21" t="s">
        <v>16</v>
      </c>
      <c r="F10058" s="21">
        <v>20210106</v>
      </c>
      <c r="G10058" s="21" t="s">
        <v>17</v>
      </c>
      <c r="H10058" s="21" t="s">
        <v>294</v>
      </c>
      <c r="I10058" s="21" t="s">
        <v>295</v>
      </c>
      <c r="J10058" s="21">
        <v>2.16</v>
      </c>
      <c r="K10058" s="21" t="s">
        <v>20</v>
      </c>
      <c r="L10058">
        <f t="shared" si="182"/>
        <v>3</v>
      </c>
      <c r="M10058">
        <f>MATCH(H:H,价格表!$B$4:$B$35,0)</f>
        <v>18</v>
      </c>
      <c r="N10058" s="27">
        <f>IF(J10058&lt;=0.3,INDEX(价格表!$B$4:$I$31,M10058,2),IF(AND(J10058&gt;0.3,J10058&lt;=1),INDEX(价格表!$B$4:$I$31,M10058,3),IF(AND(J10058&gt;1,J10058&lt;=2.2),INDEX(价格表!$B$4:$I$31,M10058,4),IF(AND(J10058&gt;2.2,J10058&lt;=3.3),INDEX(价格表!$B$4:$I$31,M10058,5),IF(AND(J10058&gt;3.3,J10058&lt;=4),INDEX(价格表!$B$4:$I$31,M10058,6),IF(AND(J10058&gt;4,J10058&lt;=5.5),INDEX(价格表!$B$4:$I$31,M10058,7),IF(J10058&gt;5.5,2.6+INDEX(价格表!$B$4:$I$31,M10058,8)*L10058)))))))</f>
        <v>3.25</v>
      </c>
    </row>
    <row r="10059" spans="1:14">
      <c r="A10059" s="20">
        <v>4606370057700</v>
      </c>
      <c r="B10059" s="18" t="s">
        <v>16</v>
      </c>
      <c r="C10059" s="21">
        <v>20201227</v>
      </c>
      <c r="D10059" s="21">
        <v>610538201209</v>
      </c>
      <c r="E10059" s="21" t="s">
        <v>16</v>
      </c>
      <c r="F10059" s="21">
        <v>20210106</v>
      </c>
      <c r="G10059" s="21" t="s">
        <v>17</v>
      </c>
      <c r="H10059" s="21" t="s">
        <v>305</v>
      </c>
      <c r="I10059" s="21" t="s">
        <v>316</v>
      </c>
      <c r="J10059" s="21">
        <v>2.07</v>
      </c>
      <c r="K10059" s="21" t="s">
        <v>20</v>
      </c>
      <c r="L10059">
        <f t="shared" si="182"/>
        <v>3</v>
      </c>
      <c r="M10059">
        <f>MATCH(H:H,价格表!$B$4:$B$35,0)</f>
        <v>26</v>
      </c>
      <c r="N10059" s="27">
        <f>IF(J10059&lt;=0.3,INDEX(价格表!$B$4:$I$31,M10059,2),IF(AND(J10059&gt;0.3,J10059&lt;=1),INDEX(价格表!$B$4:$I$31,M10059,3),IF(AND(J10059&gt;1,J10059&lt;=2.2),INDEX(价格表!$B$4:$I$31,M10059,4),IF(AND(J10059&gt;2.2,J10059&lt;=3.3),INDEX(价格表!$B$4:$I$31,M10059,5),IF(AND(J10059&gt;3.3,J10059&lt;=4),INDEX(价格表!$B$4:$I$31,M10059,6),IF(AND(J10059&gt;4,J10059&lt;=5.5),INDEX(价格表!$B$4:$I$31,M10059,7),IF(J10059&gt;5.5,2.6+INDEX(价格表!$B$4:$I$31,M10059,8)*L10059)))))))</f>
        <v>2.15</v>
      </c>
    </row>
    <row r="10060" spans="1:14">
      <c r="A10060" s="20">
        <v>4606370057854</v>
      </c>
      <c r="B10060" s="18" t="s">
        <v>16</v>
      </c>
      <c r="C10060" s="21">
        <v>20201227</v>
      </c>
      <c r="D10060" s="21">
        <v>610538201209</v>
      </c>
      <c r="E10060" s="21" t="s">
        <v>16</v>
      </c>
      <c r="F10060" s="21">
        <v>20210106</v>
      </c>
      <c r="G10060" s="21" t="s">
        <v>17</v>
      </c>
      <c r="H10060" s="21" t="s">
        <v>302</v>
      </c>
      <c r="I10060" s="21" t="s">
        <v>303</v>
      </c>
      <c r="J10060" s="21">
        <v>2.07</v>
      </c>
      <c r="K10060" s="21" t="s">
        <v>20</v>
      </c>
      <c r="L10060">
        <f t="shared" si="182"/>
        <v>3</v>
      </c>
      <c r="M10060">
        <f>MATCH(H:H,价格表!$B$4:$B$35,0)</f>
        <v>6</v>
      </c>
      <c r="N10060" s="27">
        <f>IF(J10060&lt;=0.3,INDEX(价格表!$B$4:$I$31,M10060,2),IF(AND(J10060&gt;0.3,J10060&lt;=1),INDEX(价格表!$B$4:$I$31,M10060,3),IF(AND(J10060&gt;1,J10060&lt;=2.2),INDEX(价格表!$B$4:$I$31,M10060,4),IF(AND(J10060&gt;2.2,J10060&lt;=3.3),INDEX(价格表!$B$4:$I$31,M10060,5),IF(AND(J10060&gt;3.3,J10060&lt;=4),INDEX(价格表!$B$4:$I$31,M10060,6),IF(AND(J10060&gt;4,J10060&lt;=5.5),INDEX(价格表!$B$4:$I$31,M10060,7),IF(J10060&gt;5.5,2.6+INDEX(价格表!$B$4:$I$31,M10060,8)*L10060)))))))</f>
        <v>2.95</v>
      </c>
    </row>
    <row r="10061" spans="1:14">
      <c r="A10061" s="20">
        <v>4606372989731</v>
      </c>
      <c r="B10061" s="18" t="s">
        <v>16</v>
      </c>
      <c r="C10061" s="21">
        <v>20201227</v>
      </c>
      <c r="D10061" s="21">
        <v>610538201209</v>
      </c>
      <c r="E10061" s="21" t="s">
        <v>16</v>
      </c>
      <c r="F10061" s="21">
        <v>20210106</v>
      </c>
      <c r="G10061" s="21" t="s">
        <v>17</v>
      </c>
      <c r="H10061" s="21" t="s">
        <v>294</v>
      </c>
      <c r="I10061" s="21" t="s">
        <v>295</v>
      </c>
      <c r="J10061" s="21">
        <v>2.08</v>
      </c>
      <c r="K10061" s="21" t="s">
        <v>20</v>
      </c>
      <c r="L10061">
        <f t="shared" si="182"/>
        <v>3</v>
      </c>
      <c r="M10061">
        <f>MATCH(H:H,价格表!$B$4:$B$35,0)</f>
        <v>18</v>
      </c>
      <c r="N10061" s="27">
        <f>IF(J10061&lt;=0.3,INDEX(价格表!$B$4:$I$31,M10061,2),IF(AND(J10061&gt;0.3,J10061&lt;=1),INDEX(价格表!$B$4:$I$31,M10061,3),IF(AND(J10061&gt;1,J10061&lt;=2.2),INDEX(价格表!$B$4:$I$31,M10061,4),IF(AND(J10061&gt;2.2,J10061&lt;=3.3),INDEX(价格表!$B$4:$I$31,M10061,5),IF(AND(J10061&gt;3.3,J10061&lt;=4),INDEX(价格表!$B$4:$I$31,M10061,6),IF(AND(J10061&gt;4,J10061&lt;=5.5),INDEX(价格表!$B$4:$I$31,M10061,7),IF(J10061&gt;5.5,2.6+INDEX(价格表!$B$4:$I$31,M10061,8)*L10061)))))))</f>
        <v>3.25</v>
      </c>
    </row>
    <row r="10062" spans="1:14">
      <c r="A10062" s="20">
        <v>4606370057363</v>
      </c>
      <c r="B10062" s="18" t="s">
        <v>16</v>
      </c>
      <c r="C10062" s="21">
        <v>20201227</v>
      </c>
      <c r="D10062" s="21">
        <v>610538201209</v>
      </c>
      <c r="E10062" s="21" t="s">
        <v>16</v>
      </c>
      <c r="F10062" s="21">
        <v>20210106</v>
      </c>
      <c r="G10062" s="21" t="s">
        <v>17</v>
      </c>
      <c r="H10062" s="21" t="s">
        <v>73</v>
      </c>
      <c r="I10062" s="21" t="s">
        <v>80</v>
      </c>
      <c r="J10062" s="21">
        <v>6.06</v>
      </c>
      <c r="K10062" s="21" t="s">
        <v>20</v>
      </c>
      <c r="L10062">
        <f t="shared" si="182"/>
        <v>7</v>
      </c>
      <c r="M10062">
        <f>MATCH(H:H,价格表!$B$4:$B$35,0)</f>
        <v>7</v>
      </c>
      <c r="N10062" s="27">
        <f>IF(J10062&lt;=0.3,INDEX(价格表!$B$4:$I$31,M10062,2),IF(AND(J10062&gt;0.3,J10062&lt;=1),INDEX(价格表!$B$4:$I$31,M10062,3),IF(AND(J10062&gt;1,J10062&lt;=2.2),INDEX(价格表!$B$4:$I$31,M10062,4),IF(AND(J10062&gt;2.2,J10062&lt;=3.3),INDEX(价格表!$B$4:$I$31,M10062,5),IF(AND(J10062&gt;3.3,J10062&lt;=4),INDEX(价格表!$B$4:$I$31,M10062,6),IF(AND(J10062&gt;4,J10062&lt;=5.5),INDEX(价格表!$B$4:$I$31,M10062,7),IF(J10062&gt;5.5,2.6+INDEX(价格表!$B$4:$I$31,M10062,8)*L10062)))))))</f>
        <v>9.25</v>
      </c>
    </row>
    <row r="10063" spans="1:14">
      <c r="A10063" s="20">
        <v>4311361107037</v>
      </c>
      <c r="B10063" s="18" t="s">
        <v>16</v>
      </c>
      <c r="C10063" s="21">
        <v>20201228</v>
      </c>
      <c r="D10063" s="21">
        <v>610538201209</v>
      </c>
      <c r="E10063" s="21" t="s">
        <v>16</v>
      </c>
      <c r="F10063" s="21">
        <v>20210107</v>
      </c>
      <c r="G10063" s="21" t="s">
        <v>17</v>
      </c>
      <c r="H10063" s="21" t="s">
        <v>27</v>
      </c>
      <c r="I10063" s="21" t="s">
        <v>211</v>
      </c>
      <c r="J10063" s="21">
        <v>0.28</v>
      </c>
      <c r="K10063" s="21" t="s">
        <v>20</v>
      </c>
      <c r="L10063">
        <f t="shared" si="182"/>
        <v>1</v>
      </c>
      <c r="M10063">
        <f>MATCH(H:H,价格表!$B$4:$B$35,0)</f>
        <v>3</v>
      </c>
      <c r="N10063" s="27">
        <f>IF(J10063&lt;=0.3,INDEX(价格表!$B$4:$I$31,M10063,2),IF(AND(J10063&gt;0.3,J10063&lt;=1),INDEX(价格表!$B$4:$I$31,M10063,3),IF(AND(J10063&gt;1,J10063&lt;=2.2),INDEX(价格表!$B$4:$I$31,M10063,4),IF(AND(J10063&gt;2.2,J10063&lt;=3.3),INDEX(价格表!$B$4:$I$31,M10063,5),IF(AND(J10063&gt;3.3,J10063&lt;=4),INDEX(价格表!$B$4:$I$31,M10063,6),IF(AND(J10063&gt;4,J10063&lt;=5.5),INDEX(价格表!$B$4:$I$31,M10063,7),IF(J10063&gt;5.5,2.6+INDEX(价格表!$B$4:$I$31,M10063,8)*L10063)))))))</f>
        <v>1.65</v>
      </c>
    </row>
    <row r="10064" spans="1:14">
      <c r="A10064" s="20">
        <v>4311363285463</v>
      </c>
      <c r="B10064" s="18" t="s">
        <v>16</v>
      </c>
      <c r="C10064" s="21">
        <v>20201228</v>
      </c>
      <c r="D10064" s="21">
        <v>610538201209</v>
      </c>
      <c r="E10064" s="21" t="s">
        <v>16</v>
      </c>
      <c r="F10064" s="21">
        <v>20210107</v>
      </c>
      <c r="G10064" s="21" t="s">
        <v>17</v>
      </c>
      <c r="H10064" s="21" t="s">
        <v>23</v>
      </c>
      <c r="I10064" s="21" t="s">
        <v>202</v>
      </c>
      <c r="J10064" s="21">
        <v>1.42</v>
      </c>
      <c r="K10064" s="21" t="s">
        <v>20</v>
      </c>
      <c r="L10064">
        <f t="shared" si="182"/>
        <v>2</v>
      </c>
      <c r="M10064">
        <f>MATCH(H:H,价格表!$B$4:$B$35,0)</f>
        <v>15</v>
      </c>
      <c r="N10064" s="27">
        <f>IF(J10064&lt;=0.3,INDEX(价格表!$B$4:$I$31,M10064,2),IF(AND(J10064&gt;0.3,J10064&lt;=1),INDEX(价格表!$B$4:$I$31,M10064,3),IF(AND(J10064&gt;1,J10064&lt;=2.2),INDEX(价格表!$B$4:$I$31,M10064,4),IF(AND(J10064&gt;2.2,J10064&lt;=3.3),INDEX(价格表!$B$4:$I$31,M10064,5),IF(AND(J10064&gt;3.3,J10064&lt;=4),INDEX(价格表!$B$4:$I$31,M10064,6),IF(AND(J10064&gt;4,J10064&lt;=5.5),INDEX(价格表!$B$4:$I$31,M10064,7),IF(J10064&gt;5.5,2.6+INDEX(价格表!$B$4:$I$31,M10064,8)*L10064)))))))</f>
        <v>2.15</v>
      </c>
    </row>
    <row r="10065" spans="1:14">
      <c r="A10065" s="20">
        <v>4311363292902</v>
      </c>
      <c r="B10065" s="18" t="s">
        <v>16</v>
      </c>
      <c r="C10065" s="21">
        <v>20201228</v>
      </c>
      <c r="D10065" s="21">
        <v>610538201209</v>
      </c>
      <c r="E10065" s="21" t="s">
        <v>16</v>
      </c>
      <c r="F10065" s="21">
        <v>20210107</v>
      </c>
      <c r="G10065" s="21" t="s">
        <v>17</v>
      </c>
      <c r="H10065" s="21" t="s">
        <v>18</v>
      </c>
      <c r="I10065" s="21" t="s">
        <v>377</v>
      </c>
      <c r="J10065" s="21">
        <v>1.42</v>
      </c>
      <c r="K10065" s="21" t="s">
        <v>20</v>
      </c>
      <c r="L10065">
        <f t="shared" si="182"/>
        <v>2</v>
      </c>
      <c r="M10065">
        <f>MATCH(H:H,价格表!$B$4:$B$35,0)</f>
        <v>1</v>
      </c>
      <c r="N10065" s="27">
        <f>IF(J10065&lt;=0.3,INDEX(价格表!$B$4:$I$31,M10065,2),IF(AND(J10065&gt;0.3,J10065&lt;=1),INDEX(价格表!$B$4:$I$31,M10065,3),IF(AND(J10065&gt;1,J10065&lt;=2.2),INDEX(价格表!$B$4:$I$31,M10065,4),IF(AND(J10065&gt;2.2,J10065&lt;=3.3),INDEX(价格表!$B$4:$I$31,M10065,5),IF(AND(J10065&gt;3.3,J10065&lt;=4),INDEX(价格表!$B$4:$I$31,M10065,6),IF(AND(J10065&gt;4,J10065&lt;=5.5),INDEX(价格表!$B$4:$I$31,M10065,7),IF(J10065&gt;5.5,2.6+INDEX(价格表!$B$4:$I$31,M10065,8)*L10065)))))))</f>
        <v>2.15</v>
      </c>
    </row>
    <row r="10066" spans="1:14">
      <c r="A10066" s="20">
        <v>4311363292904</v>
      </c>
      <c r="B10066" s="18" t="s">
        <v>16</v>
      </c>
      <c r="C10066" s="21">
        <v>20201228</v>
      </c>
      <c r="D10066" s="21">
        <v>610538201209</v>
      </c>
      <c r="E10066" s="21" t="s">
        <v>16</v>
      </c>
      <c r="F10066" s="21">
        <v>20210107</v>
      </c>
      <c r="G10066" s="21" t="s">
        <v>17</v>
      </c>
      <c r="H10066" s="21" t="s">
        <v>18</v>
      </c>
      <c r="I10066" s="21" t="s">
        <v>266</v>
      </c>
      <c r="J10066" s="21">
        <v>1.43</v>
      </c>
      <c r="K10066" s="21" t="s">
        <v>20</v>
      </c>
      <c r="L10066">
        <f t="shared" si="182"/>
        <v>2</v>
      </c>
      <c r="M10066">
        <f>MATCH(H:H,价格表!$B$4:$B$35,0)</f>
        <v>1</v>
      </c>
      <c r="N10066" s="27">
        <f>IF(J10066&lt;=0.3,INDEX(价格表!$B$4:$I$31,M10066,2),IF(AND(J10066&gt;0.3,J10066&lt;=1),INDEX(价格表!$B$4:$I$31,M10066,3),IF(AND(J10066&gt;1,J10066&lt;=2.2),INDEX(价格表!$B$4:$I$31,M10066,4),IF(AND(J10066&gt;2.2,J10066&lt;=3.3),INDEX(价格表!$B$4:$I$31,M10066,5),IF(AND(J10066&gt;3.3,J10066&lt;=4),INDEX(价格表!$B$4:$I$31,M10066,6),IF(AND(J10066&gt;4,J10066&lt;=5.5),INDEX(价格表!$B$4:$I$31,M10066,7),IF(J10066&gt;5.5,2.6+INDEX(价格表!$B$4:$I$31,M10066,8)*L10066)))))))</f>
        <v>2.15</v>
      </c>
    </row>
    <row r="10067" spans="1:14">
      <c r="A10067" s="20">
        <v>4311363292905</v>
      </c>
      <c r="B10067" s="18" t="s">
        <v>16</v>
      </c>
      <c r="C10067" s="21">
        <v>20201228</v>
      </c>
      <c r="D10067" s="21">
        <v>610538201209</v>
      </c>
      <c r="E10067" s="21" t="s">
        <v>16</v>
      </c>
      <c r="F10067" s="21">
        <v>20210107</v>
      </c>
      <c r="G10067" s="21" t="s">
        <v>17</v>
      </c>
      <c r="H10067" s="21" t="s">
        <v>27</v>
      </c>
      <c r="I10067" s="21" t="s">
        <v>211</v>
      </c>
      <c r="J10067" s="21">
        <v>1.43</v>
      </c>
      <c r="K10067" s="21" t="s">
        <v>20</v>
      </c>
      <c r="L10067">
        <f t="shared" si="182"/>
        <v>2</v>
      </c>
      <c r="M10067">
        <f>MATCH(H:H,价格表!$B$4:$B$35,0)</f>
        <v>3</v>
      </c>
      <c r="N10067" s="27">
        <f>IF(J10067&lt;=0.3,INDEX(价格表!$B$4:$I$31,M10067,2),IF(AND(J10067&gt;0.3,J10067&lt;=1),INDEX(价格表!$B$4:$I$31,M10067,3),IF(AND(J10067&gt;1,J10067&lt;=2.2),INDEX(价格表!$B$4:$I$31,M10067,4),IF(AND(J10067&gt;2.2,J10067&lt;=3.3),INDEX(价格表!$B$4:$I$31,M10067,5),IF(AND(J10067&gt;3.3,J10067&lt;=4),INDEX(价格表!$B$4:$I$31,M10067,6),IF(AND(J10067&gt;4,J10067&lt;=5.5),INDEX(价格表!$B$4:$I$31,M10067,7),IF(J10067&gt;5.5,2.6+INDEX(价格表!$B$4:$I$31,M10067,8)*L10067)))))))</f>
        <v>2.15</v>
      </c>
    </row>
    <row r="10068" spans="1:14">
      <c r="A10068" s="20">
        <v>4311363292906</v>
      </c>
      <c r="B10068" s="18" t="s">
        <v>16</v>
      </c>
      <c r="C10068" s="21">
        <v>20201228</v>
      </c>
      <c r="D10068" s="21">
        <v>610538201209</v>
      </c>
      <c r="E10068" s="21" t="s">
        <v>16</v>
      </c>
      <c r="F10068" s="21">
        <v>20210107</v>
      </c>
      <c r="G10068" s="21" t="s">
        <v>17</v>
      </c>
      <c r="H10068" s="21" t="s">
        <v>27</v>
      </c>
      <c r="I10068" s="21" t="s">
        <v>70</v>
      </c>
      <c r="J10068" s="21">
        <v>1.46</v>
      </c>
      <c r="K10068" s="21" t="s">
        <v>20</v>
      </c>
      <c r="L10068">
        <f t="shared" si="182"/>
        <v>2</v>
      </c>
      <c r="M10068">
        <f>MATCH(H:H,价格表!$B$4:$B$35,0)</f>
        <v>3</v>
      </c>
      <c r="N10068" s="27">
        <f>IF(J10068&lt;=0.3,INDEX(价格表!$B$4:$I$31,M10068,2),IF(AND(J10068&gt;0.3,J10068&lt;=1),INDEX(价格表!$B$4:$I$31,M10068,3),IF(AND(J10068&gt;1,J10068&lt;=2.2),INDEX(价格表!$B$4:$I$31,M10068,4),IF(AND(J10068&gt;2.2,J10068&lt;=3.3),INDEX(价格表!$B$4:$I$31,M10068,5),IF(AND(J10068&gt;3.3,J10068&lt;=4),INDEX(价格表!$B$4:$I$31,M10068,6),IF(AND(J10068&gt;4,J10068&lt;=5.5),INDEX(价格表!$B$4:$I$31,M10068,7),IF(J10068&gt;5.5,2.6+INDEX(价格表!$B$4:$I$31,M10068,8)*L10068)))))))</f>
        <v>2.15</v>
      </c>
    </row>
    <row r="10069" spans="1:14">
      <c r="A10069" s="20">
        <v>4311363292907</v>
      </c>
      <c r="B10069" s="18" t="s">
        <v>16</v>
      </c>
      <c r="C10069" s="21">
        <v>20201228</v>
      </c>
      <c r="D10069" s="21">
        <v>610538201209</v>
      </c>
      <c r="E10069" s="21" t="s">
        <v>16</v>
      </c>
      <c r="F10069" s="21">
        <v>20210107</v>
      </c>
      <c r="G10069" s="21" t="s">
        <v>17</v>
      </c>
      <c r="H10069" s="21" t="s">
        <v>45</v>
      </c>
      <c r="I10069" s="21" t="s">
        <v>143</v>
      </c>
      <c r="J10069" s="21">
        <v>2.46</v>
      </c>
      <c r="K10069" s="21" t="s">
        <v>20</v>
      </c>
      <c r="L10069">
        <f t="shared" si="182"/>
        <v>3</v>
      </c>
      <c r="M10069">
        <f>MATCH(H:H,价格表!$B$4:$B$35,0)</f>
        <v>9</v>
      </c>
      <c r="N10069" s="27">
        <f>IF(J10069&lt;=0.3,INDEX(价格表!$B$4:$I$31,M10069,2),IF(AND(J10069&gt;0.3,J10069&lt;=1),INDEX(价格表!$B$4:$I$31,M10069,3),IF(AND(J10069&gt;1,J10069&lt;=2.2),INDEX(价格表!$B$4:$I$31,M10069,4),IF(AND(J10069&gt;2.2,J10069&lt;=3.3),INDEX(价格表!$B$4:$I$31,M10069,5),IF(AND(J10069&gt;3.3,J10069&lt;=4),INDEX(价格表!$B$4:$I$31,M10069,6),IF(AND(J10069&gt;4,J10069&lt;=5.5),INDEX(价格表!$B$4:$I$31,M10069,7),IF(J10069&gt;5.5,2.6+INDEX(价格表!$B$4:$I$31,M10069,8)*L10069)))))))</f>
        <v>2.5</v>
      </c>
    </row>
    <row r="10070" spans="1:14">
      <c r="A10070" s="20">
        <v>4311363292908</v>
      </c>
      <c r="B10070" s="18" t="s">
        <v>16</v>
      </c>
      <c r="C10070" s="21">
        <v>20201228</v>
      </c>
      <c r="D10070" s="21">
        <v>610538201209</v>
      </c>
      <c r="E10070" s="21" t="s">
        <v>16</v>
      </c>
      <c r="F10070" s="21">
        <v>20210107</v>
      </c>
      <c r="G10070" s="21" t="s">
        <v>17</v>
      </c>
      <c r="H10070" s="21" t="s">
        <v>18</v>
      </c>
      <c r="I10070" s="21" t="s">
        <v>53</v>
      </c>
      <c r="J10070" s="21">
        <v>1.44</v>
      </c>
      <c r="K10070" s="21" t="s">
        <v>20</v>
      </c>
      <c r="L10070">
        <f t="shared" si="182"/>
        <v>2</v>
      </c>
      <c r="M10070">
        <f>MATCH(H:H,价格表!$B$4:$B$35,0)</f>
        <v>1</v>
      </c>
      <c r="N10070" s="27">
        <f>IF(J10070&lt;=0.3,INDEX(价格表!$B$4:$I$31,M10070,2),IF(AND(J10070&gt;0.3,J10070&lt;=1),INDEX(价格表!$B$4:$I$31,M10070,3),IF(AND(J10070&gt;1,J10070&lt;=2.2),INDEX(价格表!$B$4:$I$31,M10070,4),IF(AND(J10070&gt;2.2,J10070&lt;=3.3),INDEX(价格表!$B$4:$I$31,M10070,5),IF(AND(J10070&gt;3.3,J10070&lt;=4),INDEX(价格表!$B$4:$I$31,M10070,6),IF(AND(J10070&gt;4,J10070&lt;=5.5),INDEX(价格表!$B$4:$I$31,M10070,7),IF(J10070&gt;5.5,2.6+INDEX(价格表!$B$4:$I$31,M10070,8)*L10070)))))))</f>
        <v>2.15</v>
      </c>
    </row>
    <row r="10071" spans="1:14">
      <c r="A10071" s="20">
        <v>4311363292910</v>
      </c>
      <c r="B10071" s="18" t="s">
        <v>16</v>
      </c>
      <c r="C10071" s="21">
        <v>20201228</v>
      </c>
      <c r="D10071" s="21">
        <v>610538201209</v>
      </c>
      <c r="E10071" s="21" t="s">
        <v>16</v>
      </c>
      <c r="F10071" s="21">
        <v>20210107</v>
      </c>
      <c r="G10071" s="21" t="s">
        <v>17</v>
      </c>
      <c r="H10071" s="21" t="s">
        <v>23</v>
      </c>
      <c r="I10071" s="21" t="s">
        <v>258</v>
      </c>
      <c r="J10071" s="21">
        <v>0.12</v>
      </c>
      <c r="K10071" s="21" t="s">
        <v>20</v>
      </c>
      <c r="L10071">
        <f t="shared" si="182"/>
        <v>1</v>
      </c>
      <c r="M10071">
        <f>MATCH(H:H,价格表!$B$4:$B$35,0)</f>
        <v>15</v>
      </c>
      <c r="N10071" s="27">
        <f>IF(J10071&lt;=0.3,INDEX(价格表!$B$4:$I$31,M10071,2),IF(AND(J10071&gt;0.3,J10071&lt;=1),INDEX(价格表!$B$4:$I$31,M10071,3),IF(AND(J10071&gt;1,J10071&lt;=2.2),INDEX(价格表!$B$4:$I$31,M10071,4),IF(AND(J10071&gt;2.2,J10071&lt;=3.3),INDEX(价格表!$B$4:$I$31,M10071,5),IF(AND(J10071&gt;3.3,J10071&lt;=4),INDEX(价格表!$B$4:$I$31,M10071,6),IF(AND(J10071&gt;4,J10071&lt;=5.5),INDEX(价格表!$B$4:$I$31,M10071,7),IF(J10071&gt;5.5,2.6+INDEX(价格表!$B$4:$I$31,M10071,8)*L10071)))))))</f>
        <v>1.65</v>
      </c>
    </row>
    <row r="10072" spans="1:14">
      <c r="A10072" s="20">
        <v>4311363292924</v>
      </c>
      <c r="B10072" s="18" t="s">
        <v>16</v>
      </c>
      <c r="C10072" s="21">
        <v>20201228</v>
      </c>
      <c r="D10072" s="21">
        <v>610538201209</v>
      </c>
      <c r="E10072" s="21" t="s">
        <v>16</v>
      </c>
      <c r="F10072" s="21">
        <v>20210107</v>
      </c>
      <c r="G10072" s="21" t="s">
        <v>17</v>
      </c>
      <c r="H10072" s="21" t="s">
        <v>23</v>
      </c>
      <c r="I10072" s="21" t="s">
        <v>99</v>
      </c>
      <c r="J10072" s="21">
        <v>1.56</v>
      </c>
      <c r="K10072" s="21" t="s">
        <v>20</v>
      </c>
      <c r="L10072">
        <f t="shared" si="182"/>
        <v>2</v>
      </c>
      <c r="M10072">
        <f>MATCH(H:H,价格表!$B$4:$B$35,0)</f>
        <v>15</v>
      </c>
      <c r="N10072" s="27">
        <f>IF(J10072&lt;=0.3,INDEX(价格表!$B$4:$I$31,M10072,2),IF(AND(J10072&gt;0.3,J10072&lt;=1),INDEX(价格表!$B$4:$I$31,M10072,3),IF(AND(J10072&gt;1,J10072&lt;=2.2),INDEX(价格表!$B$4:$I$31,M10072,4),IF(AND(J10072&gt;2.2,J10072&lt;=3.3),INDEX(价格表!$B$4:$I$31,M10072,5),IF(AND(J10072&gt;3.3,J10072&lt;=4),INDEX(价格表!$B$4:$I$31,M10072,6),IF(AND(J10072&gt;4,J10072&lt;=5.5),INDEX(价格表!$B$4:$I$31,M10072,7),IF(J10072&gt;5.5,2.6+INDEX(价格表!$B$4:$I$31,M10072,8)*L10072)))))))</f>
        <v>2.15</v>
      </c>
    </row>
    <row r="10073" spans="1:14">
      <c r="A10073" s="20">
        <v>4311363292925</v>
      </c>
      <c r="B10073" s="18" t="s">
        <v>16</v>
      </c>
      <c r="C10073" s="21">
        <v>20201228</v>
      </c>
      <c r="D10073" s="21">
        <v>610538201209</v>
      </c>
      <c r="E10073" s="21" t="s">
        <v>16</v>
      </c>
      <c r="F10073" s="21">
        <v>20210107</v>
      </c>
      <c r="G10073" s="21" t="s">
        <v>17</v>
      </c>
      <c r="H10073" s="21" t="s">
        <v>18</v>
      </c>
      <c r="I10073" s="21" t="s">
        <v>185</v>
      </c>
      <c r="J10073" s="21">
        <v>1.54</v>
      </c>
      <c r="K10073" s="21" t="s">
        <v>20</v>
      </c>
      <c r="L10073">
        <f t="shared" si="182"/>
        <v>2</v>
      </c>
      <c r="M10073">
        <f>MATCH(H:H,价格表!$B$4:$B$35,0)</f>
        <v>1</v>
      </c>
      <c r="N10073" s="27">
        <f>IF(J10073&lt;=0.3,INDEX(价格表!$B$4:$I$31,M10073,2),IF(AND(J10073&gt;0.3,J10073&lt;=1),INDEX(价格表!$B$4:$I$31,M10073,3),IF(AND(J10073&gt;1,J10073&lt;=2.2),INDEX(价格表!$B$4:$I$31,M10073,4),IF(AND(J10073&gt;2.2,J10073&lt;=3.3),INDEX(价格表!$B$4:$I$31,M10073,5),IF(AND(J10073&gt;3.3,J10073&lt;=4),INDEX(价格表!$B$4:$I$31,M10073,6),IF(AND(J10073&gt;4,J10073&lt;=5.5),INDEX(价格表!$B$4:$I$31,M10073,7),IF(J10073&gt;5.5,2.6+INDEX(价格表!$B$4:$I$31,M10073,8)*L10073)))))))</f>
        <v>2.15</v>
      </c>
    </row>
    <row r="10074" spans="1:14">
      <c r="A10074" s="20">
        <v>4311363292926</v>
      </c>
      <c r="B10074" s="18" t="s">
        <v>16</v>
      </c>
      <c r="C10074" s="21">
        <v>20201228</v>
      </c>
      <c r="D10074" s="21">
        <v>610538201209</v>
      </c>
      <c r="E10074" s="21" t="s">
        <v>16</v>
      </c>
      <c r="F10074" s="21">
        <v>20210107</v>
      </c>
      <c r="G10074" s="21" t="s">
        <v>17</v>
      </c>
      <c r="H10074" s="21" t="s">
        <v>82</v>
      </c>
      <c r="I10074" s="21" t="s">
        <v>83</v>
      </c>
      <c r="J10074" s="21">
        <v>3.12</v>
      </c>
      <c r="K10074" s="21" t="s">
        <v>20</v>
      </c>
      <c r="L10074">
        <f t="shared" si="182"/>
        <v>4</v>
      </c>
      <c r="M10074">
        <f>MATCH(H:H,价格表!$B$4:$B$35,0)</f>
        <v>2</v>
      </c>
      <c r="N10074" s="27">
        <f>IF(J10074&lt;=0.3,INDEX(价格表!$B$4:$I$31,M10074,2),IF(AND(J10074&gt;0.3,J10074&lt;=1),INDEX(价格表!$B$4:$I$31,M10074,3),IF(AND(J10074&gt;1,J10074&lt;=2.2),INDEX(价格表!$B$4:$I$31,M10074,4),IF(AND(J10074&gt;2.2,J10074&lt;=3.3),INDEX(价格表!$B$4:$I$31,M10074,5),IF(AND(J10074&gt;3.3,J10074&lt;=4),INDEX(价格表!$B$4:$I$31,M10074,6),IF(AND(J10074&gt;4,J10074&lt;=5.5),INDEX(价格表!$B$4:$I$31,M10074,7),IF(J10074&gt;5.5,2.6+INDEX(价格表!$B$4:$I$31,M10074,8)*L10074)))))))</f>
        <v>2.5</v>
      </c>
    </row>
    <row r="10075" spans="1:14">
      <c r="A10075" s="20">
        <v>4311363292927</v>
      </c>
      <c r="B10075" s="18" t="s">
        <v>16</v>
      </c>
      <c r="C10075" s="21">
        <v>20201228</v>
      </c>
      <c r="D10075" s="21">
        <v>610538201209</v>
      </c>
      <c r="E10075" s="21" t="s">
        <v>16</v>
      </c>
      <c r="F10075" s="21">
        <v>20210107</v>
      </c>
      <c r="G10075" s="21" t="s">
        <v>17</v>
      </c>
      <c r="H10075" s="21" t="s">
        <v>45</v>
      </c>
      <c r="I10075" s="21" t="s">
        <v>172</v>
      </c>
      <c r="J10075" s="21">
        <v>1.6</v>
      </c>
      <c r="K10075" s="21" t="s">
        <v>20</v>
      </c>
      <c r="L10075">
        <f t="shared" si="182"/>
        <v>2</v>
      </c>
      <c r="M10075">
        <f>MATCH(H:H,价格表!$B$4:$B$35,0)</f>
        <v>9</v>
      </c>
      <c r="N10075" s="27">
        <f>IF(J10075&lt;=0.3,INDEX(价格表!$B$4:$I$31,M10075,2),IF(AND(J10075&gt;0.3,J10075&lt;=1),INDEX(价格表!$B$4:$I$31,M10075,3),IF(AND(J10075&gt;1,J10075&lt;=2.2),INDEX(价格表!$B$4:$I$31,M10075,4),IF(AND(J10075&gt;2.2,J10075&lt;=3.3),INDEX(价格表!$B$4:$I$31,M10075,5),IF(AND(J10075&gt;3.3,J10075&lt;=4),INDEX(价格表!$B$4:$I$31,M10075,6),IF(AND(J10075&gt;4,J10075&lt;=5.5),INDEX(价格表!$B$4:$I$31,M10075,7),IF(J10075&gt;5.5,2.6+INDEX(价格表!$B$4:$I$31,M10075,8)*L10075)))))))</f>
        <v>2.15</v>
      </c>
    </row>
    <row r="10076" spans="1:14">
      <c r="A10076" s="20">
        <v>4311363292928</v>
      </c>
      <c r="B10076" s="18" t="s">
        <v>16</v>
      </c>
      <c r="C10076" s="21">
        <v>20201228</v>
      </c>
      <c r="D10076" s="21">
        <v>610538201209</v>
      </c>
      <c r="E10076" s="21" t="s">
        <v>16</v>
      </c>
      <c r="F10076" s="21">
        <v>20210107</v>
      </c>
      <c r="G10076" s="21" t="s">
        <v>17</v>
      </c>
      <c r="H10076" s="21" t="s">
        <v>21</v>
      </c>
      <c r="I10076" s="21" t="s">
        <v>22</v>
      </c>
      <c r="J10076" s="21">
        <v>1.44</v>
      </c>
      <c r="K10076" s="21" t="s">
        <v>20</v>
      </c>
      <c r="L10076">
        <f t="shared" si="182"/>
        <v>2</v>
      </c>
      <c r="M10076">
        <f>MATCH(H:H,价格表!$B$4:$B$35,0)</f>
        <v>20</v>
      </c>
      <c r="N10076" s="27">
        <f>IF(J10076&lt;=0.3,INDEX(价格表!$B$4:$I$31,M10076,2),IF(AND(J10076&gt;0.3,J10076&lt;=1),INDEX(价格表!$B$4:$I$31,M10076,3),IF(AND(J10076&gt;1,J10076&lt;=2.2),INDEX(价格表!$B$4:$I$31,M10076,4),IF(AND(J10076&gt;2.2,J10076&lt;=3.3),INDEX(价格表!$B$4:$I$31,M10076,5),IF(AND(J10076&gt;3.3,J10076&lt;=4),INDEX(价格表!$B$4:$I$31,M10076,6),IF(AND(J10076&gt;4,J10076&lt;=5.5),INDEX(价格表!$B$4:$I$31,M10076,7),IF(J10076&gt;5.5,2.6+INDEX(价格表!$B$4:$I$31,M10076,8)*L10076)))))))</f>
        <v>2.15</v>
      </c>
    </row>
    <row r="10077" spans="1:14">
      <c r="A10077" s="20">
        <v>4311363292930</v>
      </c>
      <c r="B10077" s="18" t="s">
        <v>16</v>
      </c>
      <c r="C10077" s="21">
        <v>20201228</v>
      </c>
      <c r="D10077" s="21">
        <v>610538201209</v>
      </c>
      <c r="E10077" s="21" t="s">
        <v>16</v>
      </c>
      <c r="F10077" s="21">
        <v>20210107</v>
      </c>
      <c r="G10077" s="21" t="s">
        <v>17</v>
      </c>
      <c r="H10077" s="21" t="s">
        <v>23</v>
      </c>
      <c r="I10077" s="21" t="s">
        <v>24</v>
      </c>
      <c r="J10077" s="21">
        <v>1.47</v>
      </c>
      <c r="K10077" s="21" t="s">
        <v>20</v>
      </c>
      <c r="L10077">
        <f t="shared" si="182"/>
        <v>2</v>
      </c>
      <c r="M10077">
        <f>MATCH(H:H,价格表!$B$4:$B$35,0)</f>
        <v>15</v>
      </c>
      <c r="N10077" s="27">
        <f>IF(J10077&lt;=0.3,INDEX(价格表!$B$4:$I$31,M10077,2),IF(AND(J10077&gt;0.3,J10077&lt;=1),INDEX(价格表!$B$4:$I$31,M10077,3),IF(AND(J10077&gt;1,J10077&lt;=2.2),INDEX(价格表!$B$4:$I$31,M10077,4),IF(AND(J10077&gt;2.2,J10077&lt;=3.3),INDEX(价格表!$B$4:$I$31,M10077,5),IF(AND(J10077&gt;3.3,J10077&lt;=4),INDEX(价格表!$B$4:$I$31,M10077,6),IF(AND(J10077&gt;4,J10077&lt;=5.5),INDEX(价格表!$B$4:$I$31,M10077,7),IF(J10077&gt;5.5,2.6+INDEX(价格表!$B$4:$I$31,M10077,8)*L10077)))))))</f>
        <v>2.15</v>
      </c>
    </row>
    <row r="10078" spans="1:14">
      <c r="A10078" s="20">
        <v>4311363292931</v>
      </c>
      <c r="B10078" s="18" t="s">
        <v>16</v>
      </c>
      <c r="C10078" s="21">
        <v>20201228</v>
      </c>
      <c r="D10078" s="21">
        <v>610538201209</v>
      </c>
      <c r="E10078" s="21" t="s">
        <v>16</v>
      </c>
      <c r="F10078" s="21">
        <v>20210107</v>
      </c>
      <c r="G10078" s="21" t="s">
        <v>17</v>
      </c>
      <c r="H10078" s="21" t="s">
        <v>21</v>
      </c>
      <c r="I10078" s="21" t="s">
        <v>228</v>
      </c>
      <c r="J10078" s="21">
        <v>0.12</v>
      </c>
      <c r="K10078" s="21" t="s">
        <v>20</v>
      </c>
      <c r="L10078">
        <f t="shared" si="182"/>
        <v>1</v>
      </c>
      <c r="M10078">
        <f>MATCH(H:H,价格表!$B$4:$B$35,0)</f>
        <v>20</v>
      </c>
      <c r="N10078" s="27">
        <f>IF(J10078&lt;=0.3,INDEX(价格表!$B$4:$I$31,M10078,2),IF(AND(J10078&gt;0.3,J10078&lt;=1),INDEX(价格表!$B$4:$I$31,M10078,3),IF(AND(J10078&gt;1,J10078&lt;=2.2),INDEX(价格表!$B$4:$I$31,M10078,4),IF(AND(J10078&gt;2.2,J10078&lt;=3.3),INDEX(价格表!$B$4:$I$31,M10078,5),IF(AND(J10078&gt;3.3,J10078&lt;=4),INDEX(价格表!$B$4:$I$31,M10078,6),IF(AND(J10078&gt;4,J10078&lt;=5.5),INDEX(价格表!$B$4:$I$31,M10078,7),IF(J10078&gt;5.5,2.6+INDEX(价格表!$B$4:$I$31,M10078,8)*L10078)))))))</f>
        <v>1.65</v>
      </c>
    </row>
    <row r="10079" spans="1:14">
      <c r="A10079" s="20">
        <v>4311363292932</v>
      </c>
      <c r="B10079" s="18" t="s">
        <v>16</v>
      </c>
      <c r="C10079" s="21">
        <v>20201228</v>
      </c>
      <c r="D10079" s="21">
        <v>610538201209</v>
      </c>
      <c r="E10079" s="21" t="s">
        <v>16</v>
      </c>
      <c r="F10079" s="21">
        <v>20210107</v>
      </c>
      <c r="G10079" s="21" t="s">
        <v>17</v>
      </c>
      <c r="H10079" s="21" t="s">
        <v>33</v>
      </c>
      <c r="I10079" s="21" t="s">
        <v>34</v>
      </c>
      <c r="J10079" s="21">
        <v>1.46</v>
      </c>
      <c r="K10079" s="21" t="s">
        <v>20</v>
      </c>
      <c r="L10079">
        <f t="shared" si="182"/>
        <v>2</v>
      </c>
      <c r="M10079">
        <f>MATCH(H:H,价格表!$B$4:$B$35,0)</f>
        <v>13</v>
      </c>
      <c r="N10079" s="27">
        <f>IF(J10079&lt;=0.3,INDEX(价格表!$B$4:$I$31,M10079,2),IF(AND(J10079&gt;0.3,J10079&lt;=1),INDEX(价格表!$B$4:$I$31,M10079,3),IF(AND(J10079&gt;1,J10079&lt;=2.2),INDEX(价格表!$B$4:$I$31,M10079,4),IF(AND(J10079&gt;2.2,J10079&lt;=3.3),INDEX(价格表!$B$4:$I$31,M10079,5),IF(AND(J10079&gt;3.3,J10079&lt;=4),INDEX(价格表!$B$4:$I$31,M10079,6),IF(AND(J10079&gt;4,J10079&lt;=5.5),INDEX(价格表!$B$4:$I$31,M10079,7),IF(J10079&gt;5.5,2.6+INDEX(价格表!$B$4:$I$31,M10079,8)*L10079)))))))</f>
        <v>2.15</v>
      </c>
    </row>
    <row r="10080" spans="1:14">
      <c r="A10080" s="20">
        <v>4311363292933</v>
      </c>
      <c r="B10080" s="18" t="s">
        <v>16</v>
      </c>
      <c r="C10080" s="21">
        <v>20201228</v>
      </c>
      <c r="D10080" s="21">
        <v>610538201209</v>
      </c>
      <c r="E10080" s="21" t="s">
        <v>16</v>
      </c>
      <c r="F10080" s="21">
        <v>20210107</v>
      </c>
      <c r="G10080" s="21" t="s">
        <v>17</v>
      </c>
      <c r="H10080" s="21" t="s">
        <v>21</v>
      </c>
      <c r="I10080" s="21" t="s">
        <v>179</v>
      </c>
      <c r="J10080" s="21">
        <v>1.43</v>
      </c>
      <c r="K10080" s="21" t="s">
        <v>20</v>
      </c>
      <c r="L10080">
        <f t="shared" si="182"/>
        <v>2</v>
      </c>
      <c r="M10080">
        <f>MATCH(H:H,价格表!$B$4:$B$35,0)</f>
        <v>20</v>
      </c>
      <c r="N10080" s="27">
        <f>IF(J10080&lt;=0.3,INDEX(价格表!$B$4:$I$31,M10080,2),IF(AND(J10080&gt;0.3,J10080&lt;=1),INDEX(价格表!$B$4:$I$31,M10080,3),IF(AND(J10080&gt;1,J10080&lt;=2.2),INDEX(价格表!$B$4:$I$31,M10080,4),IF(AND(J10080&gt;2.2,J10080&lt;=3.3),INDEX(价格表!$B$4:$I$31,M10080,5),IF(AND(J10080&gt;3.3,J10080&lt;=4),INDEX(价格表!$B$4:$I$31,M10080,6),IF(AND(J10080&gt;4,J10080&lt;=5.5),INDEX(价格表!$B$4:$I$31,M10080,7),IF(J10080&gt;5.5,2.6+INDEX(价格表!$B$4:$I$31,M10080,8)*L10080)))))))</f>
        <v>2.15</v>
      </c>
    </row>
    <row r="10081" spans="1:14">
      <c r="A10081" s="20">
        <v>4311363315694</v>
      </c>
      <c r="B10081" s="18" t="s">
        <v>16</v>
      </c>
      <c r="C10081" s="21">
        <v>20201228</v>
      </c>
      <c r="D10081" s="21">
        <v>610538201209</v>
      </c>
      <c r="E10081" s="21" t="s">
        <v>16</v>
      </c>
      <c r="F10081" s="21">
        <v>20210107</v>
      </c>
      <c r="G10081" s="21" t="s">
        <v>17</v>
      </c>
      <c r="H10081" s="21" t="s">
        <v>66</v>
      </c>
      <c r="I10081" s="21" t="s">
        <v>67</v>
      </c>
      <c r="J10081" s="21">
        <v>1.45</v>
      </c>
      <c r="K10081" s="21" t="s">
        <v>20</v>
      </c>
      <c r="L10081">
        <f t="shared" si="182"/>
        <v>2</v>
      </c>
      <c r="M10081">
        <f>MATCH(H:H,价格表!$B$4:$B$35,0)</f>
        <v>17</v>
      </c>
      <c r="N10081" s="27">
        <f>IF(J10081&lt;=0.3,INDEX(价格表!$B$4:$I$31,M10081,2),IF(AND(J10081&gt;0.3,J10081&lt;=1),INDEX(价格表!$B$4:$I$31,M10081,3),IF(AND(J10081&gt;1,J10081&lt;=2.2),INDEX(价格表!$B$4:$I$31,M10081,4),IF(AND(J10081&gt;2.2,J10081&lt;=3.3),INDEX(价格表!$B$4:$I$31,M10081,5),IF(AND(J10081&gt;3.3,J10081&lt;=4),INDEX(价格表!$B$4:$I$31,M10081,6),IF(AND(J10081&gt;4,J10081&lt;=5.5),INDEX(价格表!$B$4:$I$31,M10081,7),IF(J10081&gt;5.5,2.6+INDEX(价格表!$B$4:$I$31,M10081,8)*L10081)))))))</f>
        <v>2.15</v>
      </c>
    </row>
    <row r="10082" spans="1:14">
      <c r="A10082" s="20">
        <v>4311363315738</v>
      </c>
      <c r="B10082" s="18" t="s">
        <v>16</v>
      </c>
      <c r="C10082" s="21">
        <v>20201228</v>
      </c>
      <c r="D10082" s="21">
        <v>610538201209</v>
      </c>
      <c r="E10082" s="21" t="s">
        <v>16</v>
      </c>
      <c r="F10082" s="21">
        <v>20210107</v>
      </c>
      <c r="G10082" s="21" t="s">
        <v>17</v>
      </c>
      <c r="H10082" s="21" t="s">
        <v>18</v>
      </c>
      <c r="I10082" s="21" t="s">
        <v>53</v>
      </c>
      <c r="J10082" s="21">
        <v>1.49</v>
      </c>
      <c r="K10082" s="21" t="s">
        <v>20</v>
      </c>
      <c r="L10082">
        <f t="shared" si="182"/>
        <v>2</v>
      </c>
      <c r="M10082">
        <f>MATCH(H:H,价格表!$B$4:$B$35,0)</f>
        <v>1</v>
      </c>
      <c r="N10082" s="27">
        <f>IF(J10082&lt;=0.3,INDEX(价格表!$B$4:$I$31,M10082,2),IF(AND(J10082&gt;0.3,J10082&lt;=1),INDEX(价格表!$B$4:$I$31,M10082,3),IF(AND(J10082&gt;1,J10082&lt;=2.2),INDEX(价格表!$B$4:$I$31,M10082,4),IF(AND(J10082&gt;2.2,J10082&lt;=3.3),INDEX(价格表!$B$4:$I$31,M10082,5),IF(AND(J10082&gt;3.3,J10082&lt;=4),INDEX(价格表!$B$4:$I$31,M10082,6),IF(AND(J10082&gt;4,J10082&lt;=5.5),INDEX(价格表!$B$4:$I$31,M10082,7),IF(J10082&gt;5.5,2.6+INDEX(价格表!$B$4:$I$31,M10082,8)*L10082)))))))</f>
        <v>2.15</v>
      </c>
    </row>
    <row r="10083" spans="1:14">
      <c r="A10083" s="20">
        <v>4311363317027</v>
      </c>
      <c r="B10083" s="18" t="s">
        <v>16</v>
      </c>
      <c r="C10083" s="21">
        <v>20201228</v>
      </c>
      <c r="D10083" s="21">
        <v>610538201209</v>
      </c>
      <c r="E10083" s="21" t="s">
        <v>16</v>
      </c>
      <c r="F10083" s="21">
        <v>20210107</v>
      </c>
      <c r="G10083" s="21" t="s">
        <v>17</v>
      </c>
      <c r="H10083" s="21" t="s">
        <v>27</v>
      </c>
      <c r="I10083" s="21" t="s">
        <v>70</v>
      </c>
      <c r="J10083" s="21">
        <v>2.4</v>
      </c>
      <c r="K10083" s="21" t="s">
        <v>20</v>
      </c>
      <c r="L10083">
        <f t="shared" si="182"/>
        <v>3</v>
      </c>
      <c r="M10083">
        <f>MATCH(H:H,价格表!$B$4:$B$35,0)</f>
        <v>3</v>
      </c>
      <c r="N10083" s="27">
        <f>IF(J10083&lt;=0.3,INDEX(价格表!$B$4:$I$31,M10083,2),IF(AND(J10083&gt;0.3,J10083&lt;=1),INDEX(价格表!$B$4:$I$31,M10083,3),IF(AND(J10083&gt;1,J10083&lt;=2.2),INDEX(价格表!$B$4:$I$31,M10083,4),IF(AND(J10083&gt;2.2,J10083&lt;=3.3),INDEX(价格表!$B$4:$I$31,M10083,5),IF(AND(J10083&gt;3.3,J10083&lt;=4),INDEX(价格表!$B$4:$I$31,M10083,6),IF(AND(J10083&gt;4,J10083&lt;=5.5),INDEX(价格表!$B$4:$I$31,M10083,7),IF(J10083&gt;5.5,2.6+INDEX(价格表!$B$4:$I$31,M10083,8)*L10083)))))))</f>
        <v>2.5</v>
      </c>
    </row>
    <row r="10084" spans="1:14">
      <c r="A10084" s="20">
        <v>4311363317029</v>
      </c>
      <c r="B10084" s="18" t="s">
        <v>16</v>
      </c>
      <c r="C10084" s="21">
        <v>20201228</v>
      </c>
      <c r="D10084" s="21">
        <v>610538201209</v>
      </c>
      <c r="E10084" s="21" t="s">
        <v>16</v>
      </c>
      <c r="F10084" s="21">
        <v>20210107</v>
      </c>
      <c r="G10084" s="21" t="s">
        <v>17</v>
      </c>
      <c r="H10084" s="21" t="s">
        <v>21</v>
      </c>
      <c r="I10084" s="21" t="s">
        <v>204</v>
      </c>
      <c r="J10084" s="21">
        <v>1.51</v>
      </c>
      <c r="K10084" s="21" t="s">
        <v>20</v>
      </c>
      <c r="L10084">
        <f t="shared" si="182"/>
        <v>2</v>
      </c>
      <c r="M10084">
        <f>MATCH(H:H,价格表!$B$4:$B$35,0)</f>
        <v>20</v>
      </c>
      <c r="N10084" s="27">
        <f>IF(J10084&lt;=0.3,INDEX(价格表!$B$4:$I$31,M10084,2),IF(AND(J10084&gt;0.3,J10084&lt;=1),INDEX(价格表!$B$4:$I$31,M10084,3),IF(AND(J10084&gt;1,J10084&lt;=2.2),INDEX(价格表!$B$4:$I$31,M10084,4),IF(AND(J10084&gt;2.2,J10084&lt;=3.3),INDEX(价格表!$B$4:$I$31,M10084,5),IF(AND(J10084&gt;3.3,J10084&lt;=4),INDEX(价格表!$B$4:$I$31,M10084,6),IF(AND(J10084&gt;4,J10084&lt;=5.5),INDEX(价格表!$B$4:$I$31,M10084,7),IF(J10084&gt;5.5,2.6+INDEX(价格表!$B$4:$I$31,M10084,8)*L10084)))))))</f>
        <v>2.15</v>
      </c>
    </row>
    <row r="10085" spans="1:14">
      <c r="A10085" s="20">
        <v>4311363317030</v>
      </c>
      <c r="B10085" s="18" t="s">
        <v>16</v>
      </c>
      <c r="C10085" s="21">
        <v>20201228</v>
      </c>
      <c r="D10085" s="21">
        <v>610538201209</v>
      </c>
      <c r="E10085" s="21" t="s">
        <v>16</v>
      </c>
      <c r="F10085" s="21">
        <v>20210107</v>
      </c>
      <c r="G10085" s="21" t="s">
        <v>17</v>
      </c>
      <c r="H10085" s="21" t="s">
        <v>45</v>
      </c>
      <c r="I10085" s="21" t="s">
        <v>137</v>
      </c>
      <c r="J10085" s="21">
        <v>3.22</v>
      </c>
      <c r="K10085" s="21" t="s">
        <v>20</v>
      </c>
      <c r="L10085">
        <f t="shared" si="182"/>
        <v>4</v>
      </c>
      <c r="M10085">
        <f>MATCH(H:H,价格表!$B$4:$B$35,0)</f>
        <v>9</v>
      </c>
      <c r="N10085" s="27">
        <f>IF(J10085&lt;=0.3,INDEX(价格表!$B$4:$I$31,M10085,2),IF(AND(J10085&gt;0.3,J10085&lt;=1),INDEX(价格表!$B$4:$I$31,M10085,3),IF(AND(J10085&gt;1,J10085&lt;=2.2),INDEX(价格表!$B$4:$I$31,M10085,4),IF(AND(J10085&gt;2.2,J10085&lt;=3.3),INDEX(价格表!$B$4:$I$31,M10085,5),IF(AND(J10085&gt;3.3,J10085&lt;=4),INDEX(价格表!$B$4:$I$31,M10085,6),IF(AND(J10085&gt;4,J10085&lt;=5.5),INDEX(价格表!$B$4:$I$31,M10085,7),IF(J10085&gt;5.5,2.6+INDEX(价格表!$B$4:$I$31,M10085,8)*L10085)))))))</f>
        <v>2.5</v>
      </c>
    </row>
    <row r="10086" spans="1:14">
      <c r="A10086" s="20">
        <v>4311363317031</v>
      </c>
      <c r="B10086" s="18" t="s">
        <v>16</v>
      </c>
      <c r="C10086" s="21">
        <v>20201228</v>
      </c>
      <c r="D10086" s="21">
        <v>610538201209</v>
      </c>
      <c r="E10086" s="21" t="s">
        <v>16</v>
      </c>
      <c r="F10086" s="21">
        <v>20210107</v>
      </c>
      <c r="G10086" s="21" t="s">
        <v>17</v>
      </c>
      <c r="H10086" s="21" t="s">
        <v>23</v>
      </c>
      <c r="I10086" s="21" t="s">
        <v>190</v>
      </c>
      <c r="J10086" s="21">
        <v>1.53</v>
      </c>
      <c r="K10086" s="21" t="s">
        <v>20</v>
      </c>
      <c r="L10086">
        <f t="shared" si="182"/>
        <v>2</v>
      </c>
      <c r="M10086">
        <f>MATCH(H:H,价格表!$B$4:$B$35,0)</f>
        <v>15</v>
      </c>
      <c r="N10086" s="27">
        <f>IF(J10086&lt;=0.3,INDEX(价格表!$B$4:$I$31,M10086,2),IF(AND(J10086&gt;0.3,J10086&lt;=1),INDEX(价格表!$B$4:$I$31,M10086,3),IF(AND(J10086&gt;1,J10086&lt;=2.2),INDEX(价格表!$B$4:$I$31,M10086,4),IF(AND(J10086&gt;2.2,J10086&lt;=3.3),INDEX(价格表!$B$4:$I$31,M10086,5),IF(AND(J10086&gt;3.3,J10086&lt;=4),INDEX(价格表!$B$4:$I$31,M10086,6),IF(AND(J10086&gt;4,J10086&lt;=5.5),INDEX(价格表!$B$4:$I$31,M10086,7),IF(J10086&gt;5.5,2.6+INDEX(价格表!$B$4:$I$31,M10086,8)*L10086)))))))</f>
        <v>2.15</v>
      </c>
    </row>
    <row r="10087" spans="1:14">
      <c r="A10087" s="20">
        <v>4311363317032</v>
      </c>
      <c r="B10087" s="18" t="s">
        <v>16</v>
      </c>
      <c r="C10087" s="21">
        <v>20201228</v>
      </c>
      <c r="D10087" s="21">
        <v>610538201209</v>
      </c>
      <c r="E10087" s="21" t="s">
        <v>16</v>
      </c>
      <c r="F10087" s="21">
        <v>20210107</v>
      </c>
      <c r="G10087" s="21" t="s">
        <v>17</v>
      </c>
      <c r="H10087" s="21" t="s">
        <v>21</v>
      </c>
      <c r="I10087" s="21" t="s">
        <v>22</v>
      </c>
      <c r="J10087" s="21">
        <v>1.52</v>
      </c>
      <c r="K10087" s="21" t="s">
        <v>20</v>
      </c>
      <c r="L10087">
        <f t="shared" si="182"/>
        <v>2</v>
      </c>
      <c r="M10087">
        <f>MATCH(H:H,价格表!$B$4:$B$35,0)</f>
        <v>20</v>
      </c>
      <c r="N10087" s="27">
        <f>IF(J10087&lt;=0.3,INDEX(价格表!$B$4:$I$31,M10087,2),IF(AND(J10087&gt;0.3,J10087&lt;=1),INDEX(价格表!$B$4:$I$31,M10087,3),IF(AND(J10087&gt;1,J10087&lt;=2.2),INDEX(价格表!$B$4:$I$31,M10087,4),IF(AND(J10087&gt;2.2,J10087&lt;=3.3),INDEX(价格表!$B$4:$I$31,M10087,5),IF(AND(J10087&gt;3.3,J10087&lt;=4),INDEX(价格表!$B$4:$I$31,M10087,6),IF(AND(J10087&gt;4,J10087&lt;=5.5),INDEX(价格表!$B$4:$I$31,M10087,7),IF(J10087&gt;5.5,2.6+INDEX(价格表!$B$4:$I$31,M10087,8)*L10087)))))))</f>
        <v>2.15</v>
      </c>
    </row>
    <row r="10088" spans="1:14">
      <c r="A10088" s="20">
        <v>4311363317033</v>
      </c>
      <c r="B10088" s="18" t="s">
        <v>16</v>
      </c>
      <c r="C10088" s="21">
        <v>20201228</v>
      </c>
      <c r="D10088" s="21">
        <v>610538201209</v>
      </c>
      <c r="E10088" s="21" t="s">
        <v>16</v>
      </c>
      <c r="F10088" s="21">
        <v>20210107</v>
      </c>
      <c r="G10088" s="21" t="s">
        <v>17</v>
      </c>
      <c r="H10088" s="21" t="s">
        <v>75</v>
      </c>
      <c r="I10088" s="21" t="s">
        <v>372</v>
      </c>
      <c r="J10088" s="21">
        <v>0.12</v>
      </c>
      <c r="K10088" s="21" t="s">
        <v>20</v>
      </c>
      <c r="L10088">
        <f t="shared" si="182"/>
        <v>1</v>
      </c>
      <c r="M10088">
        <f>MATCH(H:H,价格表!$B$4:$B$35,0)</f>
        <v>24</v>
      </c>
      <c r="N10088" s="27">
        <f>IF(J10088&lt;=0.3,INDEX(价格表!$B$4:$I$31,M10088,2),IF(AND(J10088&gt;0.3,J10088&lt;=1),INDEX(价格表!$B$4:$I$31,M10088,3),IF(AND(J10088&gt;1,J10088&lt;=2.2),INDEX(价格表!$B$4:$I$31,M10088,4),IF(AND(J10088&gt;2.2,J10088&lt;=3.3),INDEX(价格表!$B$4:$I$31,M10088,5),IF(AND(J10088&gt;3.3,J10088&lt;=4),INDEX(价格表!$B$4:$I$31,M10088,6),IF(AND(J10088&gt;4,J10088&lt;=5.5),INDEX(价格表!$B$4:$I$31,M10088,7),IF(J10088&gt;5.5,2.6+INDEX(价格表!$B$4:$I$31,M10088,8)*L10088)))))))</f>
        <v>1.65</v>
      </c>
    </row>
    <row r="10089" spans="1:14">
      <c r="A10089" s="20">
        <v>4311363317034</v>
      </c>
      <c r="B10089" s="18" t="s">
        <v>16</v>
      </c>
      <c r="C10089" s="21">
        <v>20201228</v>
      </c>
      <c r="D10089" s="21">
        <v>610538201209</v>
      </c>
      <c r="E10089" s="21" t="s">
        <v>16</v>
      </c>
      <c r="F10089" s="21">
        <v>20210107</v>
      </c>
      <c r="G10089" s="21" t="s">
        <v>17</v>
      </c>
      <c r="H10089" s="21" t="s">
        <v>75</v>
      </c>
      <c r="I10089" s="21" t="s">
        <v>114</v>
      </c>
      <c r="J10089" s="21">
        <v>0.21</v>
      </c>
      <c r="K10089" s="21" t="s">
        <v>20</v>
      </c>
      <c r="L10089">
        <f t="shared" si="182"/>
        <v>1</v>
      </c>
      <c r="M10089">
        <f>MATCH(H:H,价格表!$B$4:$B$35,0)</f>
        <v>24</v>
      </c>
      <c r="N10089" s="27">
        <f>IF(J10089&lt;=0.3,INDEX(价格表!$B$4:$I$31,M10089,2),IF(AND(J10089&gt;0.3,J10089&lt;=1),INDEX(价格表!$B$4:$I$31,M10089,3),IF(AND(J10089&gt;1,J10089&lt;=2.2),INDEX(价格表!$B$4:$I$31,M10089,4),IF(AND(J10089&gt;2.2,J10089&lt;=3.3),INDEX(价格表!$B$4:$I$31,M10089,5),IF(AND(J10089&gt;3.3,J10089&lt;=4),INDEX(价格表!$B$4:$I$31,M10089,6),IF(AND(J10089&gt;4,J10089&lt;=5.5),INDEX(价格表!$B$4:$I$31,M10089,7),IF(J10089&gt;5.5,2.6+INDEX(价格表!$B$4:$I$31,M10089,8)*L10089)))))))</f>
        <v>1.65</v>
      </c>
    </row>
    <row r="10090" spans="1:14">
      <c r="A10090" s="20">
        <v>4311363317035</v>
      </c>
      <c r="B10090" s="18" t="s">
        <v>16</v>
      </c>
      <c r="C10090" s="21">
        <v>20201228</v>
      </c>
      <c r="D10090" s="21">
        <v>610538201209</v>
      </c>
      <c r="E10090" s="21" t="s">
        <v>16</v>
      </c>
      <c r="F10090" s="21">
        <v>20210107</v>
      </c>
      <c r="G10090" s="21" t="s">
        <v>17</v>
      </c>
      <c r="H10090" s="21" t="s">
        <v>39</v>
      </c>
      <c r="I10090" s="21" t="s">
        <v>245</v>
      </c>
      <c r="J10090" s="21">
        <v>0.15</v>
      </c>
      <c r="K10090" s="21" t="s">
        <v>20</v>
      </c>
      <c r="L10090">
        <f t="shared" si="182"/>
        <v>1</v>
      </c>
      <c r="M10090">
        <f>MATCH(H:H,价格表!$B$4:$B$35,0)</f>
        <v>23</v>
      </c>
      <c r="N10090" s="27">
        <f>IF(J10090&lt;=0.3,INDEX(价格表!$B$4:$I$31,M10090,2),IF(AND(J10090&gt;0.3,J10090&lt;=1),INDEX(价格表!$B$4:$I$31,M10090,3),IF(AND(J10090&gt;1,J10090&lt;=2.2),INDEX(价格表!$B$4:$I$31,M10090,4),IF(AND(J10090&gt;2.2,J10090&lt;=3.3),INDEX(价格表!$B$4:$I$31,M10090,5),IF(AND(J10090&gt;3.3,J10090&lt;=4),INDEX(价格表!$B$4:$I$31,M10090,6),IF(AND(J10090&gt;4,J10090&lt;=5.5),INDEX(价格表!$B$4:$I$31,M10090,7),IF(J10090&gt;5.5,2.6+INDEX(价格表!$B$4:$I$31,M10090,8)*L10090)))))))</f>
        <v>1.65</v>
      </c>
    </row>
    <row r="10091" spans="1:14">
      <c r="A10091" s="20">
        <v>4311363317036</v>
      </c>
      <c r="B10091" s="18" t="s">
        <v>16</v>
      </c>
      <c r="C10091" s="21">
        <v>20201228</v>
      </c>
      <c r="D10091" s="21">
        <v>610538201209</v>
      </c>
      <c r="E10091" s="21" t="s">
        <v>16</v>
      </c>
      <c r="F10091" s="21">
        <v>20210107</v>
      </c>
      <c r="G10091" s="21" t="s">
        <v>17</v>
      </c>
      <c r="H10091" s="21" t="s">
        <v>25</v>
      </c>
      <c r="I10091" s="21" t="s">
        <v>26</v>
      </c>
      <c r="J10091" s="21">
        <v>0.12</v>
      </c>
      <c r="K10091" s="21" t="s">
        <v>20</v>
      </c>
      <c r="L10091">
        <f t="shared" si="182"/>
        <v>1</v>
      </c>
      <c r="M10091">
        <f>MATCH(H:H,价格表!$B$4:$B$35,0)</f>
        <v>25</v>
      </c>
      <c r="N10091" s="27">
        <f>IF(J10091&lt;=0.3,INDEX(价格表!$B$4:$I$31,M10091,2),IF(AND(J10091&gt;0.3,J10091&lt;=1),INDEX(价格表!$B$4:$I$31,M10091,3),IF(AND(J10091&gt;1,J10091&lt;=2.2),INDEX(价格表!$B$4:$I$31,M10091,4),IF(AND(J10091&gt;2.2,J10091&lt;=3.3),INDEX(价格表!$B$4:$I$31,M10091,5),IF(AND(J10091&gt;3.3,J10091&lt;=4),INDEX(价格表!$B$4:$I$31,M10091,6),IF(AND(J10091&gt;4,J10091&lt;=5.5),INDEX(价格表!$B$4:$I$31,M10091,7),IF(J10091&gt;5.5,2.6+INDEX(价格表!$B$4:$I$31,M10091,8)*L10091)))))))</f>
        <v>1.65</v>
      </c>
    </row>
    <row r="10092" spans="1:14">
      <c r="A10092" s="20">
        <v>4311363329095</v>
      </c>
      <c r="B10092" s="18" t="s">
        <v>16</v>
      </c>
      <c r="C10092" s="21">
        <v>20201228</v>
      </c>
      <c r="D10092" s="21">
        <v>610538201209</v>
      </c>
      <c r="E10092" s="21" t="s">
        <v>16</v>
      </c>
      <c r="F10092" s="21">
        <v>20210107</v>
      </c>
      <c r="G10092" s="21" t="s">
        <v>17</v>
      </c>
      <c r="H10092" s="21" t="s">
        <v>63</v>
      </c>
      <c r="I10092" s="21" t="s">
        <v>280</v>
      </c>
      <c r="J10092" s="21">
        <v>1.44</v>
      </c>
      <c r="K10092" s="21" t="s">
        <v>20</v>
      </c>
      <c r="L10092">
        <f t="shared" si="182"/>
        <v>2</v>
      </c>
      <c r="M10092">
        <f>MATCH(H:H,价格表!$B$4:$B$35,0)</f>
        <v>21</v>
      </c>
      <c r="N10092" s="27">
        <f>IF(J10092&lt;=0.3,INDEX(价格表!$B$4:$I$31,M10092,2),IF(AND(J10092&gt;0.3,J10092&lt;=1),INDEX(价格表!$B$4:$I$31,M10092,3),IF(AND(J10092&gt;1,J10092&lt;=2.2),INDEX(价格表!$B$4:$I$31,M10092,4),IF(AND(J10092&gt;2.2,J10092&lt;=3.3),INDEX(价格表!$B$4:$I$31,M10092,5),IF(AND(J10092&gt;3.3,J10092&lt;=4),INDEX(价格表!$B$4:$I$31,M10092,6),IF(AND(J10092&gt;4,J10092&lt;=5.5),INDEX(价格表!$B$4:$I$31,M10092,7),IF(J10092&gt;5.5,2.6+INDEX(价格表!$B$4:$I$31,M10092,8)*L10092)))))))</f>
        <v>2.15</v>
      </c>
    </row>
    <row r="10093" spans="1:14">
      <c r="A10093" s="20">
        <v>4311363329157</v>
      </c>
      <c r="B10093" s="18" t="s">
        <v>16</v>
      </c>
      <c r="C10093" s="21">
        <v>20201228</v>
      </c>
      <c r="D10093" s="21">
        <v>610538201209</v>
      </c>
      <c r="E10093" s="21" t="s">
        <v>16</v>
      </c>
      <c r="F10093" s="21">
        <v>20210107</v>
      </c>
      <c r="G10093" s="21" t="s">
        <v>17</v>
      </c>
      <c r="H10093" s="21" t="s">
        <v>68</v>
      </c>
      <c r="I10093" s="21" t="s">
        <v>97</v>
      </c>
      <c r="J10093" s="21">
        <v>1.44</v>
      </c>
      <c r="K10093" s="21" t="s">
        <v>20</v>
      </c>
      <c r="L10093">
        <f t="shared" si="182"/>
        <v>2</v>
      </c>
      <c r="M10093">
        <f>MATCH(H:H,价格表!$B$4:$B$35,0)</f>
        <v>5</v>
      </c>
      <c r="N10093" s="27">
        <f>IF(J10093&lt;=0.3,INDEX(价格表!$B$4:$I$31,M10093,2),IF(AND(J10093&gt;0.3,J10093&lt;=1),INDEX(价格表!$B$4:$I$31,M10093,3),IF(AND(J10093&gt;1,J10093&lt;=2.2),INDEX(价格表!$B$4:$I$31,M10093,4),IF(AND(J10093&gt;2.2,J10093&lt;=3.3),INDEX(价格表!$B$4:$I$31,M10093,5),IF(AND(J10093&gt;3.3,J10093&lt;=4),INDEX(价格表!$B$4:$I$31,M10093,6),IF(AND(J10093&gt;4,J10093&lt;=5.5),INDEX(价格表!$B$4:$I$31,M10093,7),IF(J10093&gt;5.5,2.6+INDEX(价格表!$B$4:$I$31,M10093,8)*L10093)))))))</f>
        <v>2.15</v>
      </c>
    </row>
    <row r="10094" spans="1:14">
      <c r="A10094" s="20">
        <v>4311363329158</v>
      </c>
      <c r="B10094" s="18" t="s">
        <v>16</v>
      </c>
      <c r="C10094" s="21">
        <v>20201228</v>
      </c>
      <c r="D10094" s="21">
        <v>610538201209</v>
      </c>
      <c r="E10094" s="21" t="s">
        <v>16</v>
      </c>
      <c r="F10094" s="21">
        <v>20210107</v>
      </c>
      <c r="G10094" s="21" t="s">
        <v>17</v>
      </c>
      <c r="H10094" s="21" t="s">
        <v>43</v>
      </c>
      <c r="I10094" s="21" t="s">
        <v>292</v>
      </c>
      <c r="J10094" s="21">
        <v>1.43</v>
      </c>
      <c r="K10094" s="21" t="s">
        <v>20</v>
      </c>
      <c r="L10094">
        <f t="shared" si="182"/>
        <v>2</v>
      </c>
      <c r="M10094">
        <f>MATCH(H:H,价格表!$B$4:$B$35,0)</f>
        <v>10</v>
      </c>
      <c r="N10094" s="27">
        <f>IF(J10094&lt;=0.3,INDEX(价格表!$B$4:$I$31,M10094,2),IF(AND(J10094&gt;0.3,J10094&lt;=1),INDEX(价格表!$B$4:$I$31,M10094,3),IF(AND(J10094&gt;1,J10094&lt;=2.2),INDEX(价格表!$B$4:$I$31,M10094,4),IF(AND(J10094&gt;2.2,J10094&lt;=3.3),INDEX(价格表!$B$4:$I$31,M10094,5),IF(AND(J10094&gt;3.3,J10094&lt;=4),INDEX(价格表!$B$4:$I$31,M10094,6),IF(AND(J10094&gt;4,J10094&lt;=5.5),INDEX(价格表!$B$4:$I$31,M10094,7),IF(J10094&gt;5.5,2.6+INDEX(价格表!$B$4:$I$31,M10094,8)*L10094)))))))</f>
        <v>2.15</v>
      </c>
    </row>
    <row r="10095" spans="1:14">
      <c r="A10095" s="20">
        <v>4311363329160</v>
      </c>
      <c r="B10095" s="18" t="s">
        <v>16</v>
      </c>
      <c r="C10095" s="21">
        <v>20201228</v>
      </c>
      <c r="D10095" s="21">
        <v>610538201209</v>
      </c>
      <c r="E10095" s="21" t="s">
        <v>16</v>
      </c>
      <c r="F10095" s="21">
        <v>20210107</v>
      </c>
      <c r="G10095" s="21" t="s">
        <v>17</v>
      </c>
      <c r="H10095" s="21" t="s">
        <v>27</v>
      </c>
      <c r="I10095" s="21" t="s">
        <v>210</v>
      </c>
      <c r="J10095" s="21">
        <v>2.96</v>
      </c>
      <c r="K10095" s="21" t="s">
        <v>20</v>
      </c>
      <c r="L10095">
        <f t="shared" si="182"/>
        <v>3</v>
      </c>
      <c r="M10095">
        <f>MATCH(H:H,价格表!$B$4:$B$35,0)</f>
        <v>3</v>
      </c>
      <c r="N10095" s="27">
        <f>IF(J10095&lt;=0.3,INDEX(价格表!$B$4:$I$31,M10095,2),IF(AND(J10095&gt;0.3,J10095&lt;=1),INDEX(价格表!$B$4:$I$31,M10095,3),IF(AND(J10095&gt;1,J10095&lt;=2.2),INDEX(价格表!$B$4:$I$31,M10095,4),IF(AND(J10095&gt;2.2,J10095&lt;=3.3),INDEX(价格表!$B$4:$I$31,M10095,5),IF(AND(J10095&gt;3.3,J10095&lt;=4),INDEX(价格表!$B$4:$I$31,M10095,6),IF(AND(J10095&gt;4,J10095&lt;=5.5),INDEX(价格表!$B$4:$I$31,M10095,7),IF(J10095&gt;5.5,2.6+INDEX(价格表!$B$4:$I$31,M10095,8)*L10095)))))))</f>
        <v>2.5</v>
      </c>
    </row>
    <row r="10096" spans="1:14">
      <c r="A10096" s="20">
        <v>4311363329161</v>
      </c>
      <c r="B10096" s="18" t="s">
        <v>16</v>
      </c>
      <c r="C10096" s="21">
        <v>20201228</v>
      </c>
      <c r="D10096" s="21">
        <v>610538201209</v>
      </c>
      <c r="E10096" s="21" t="s">
        <v>16</v>
      </c>
      <c r="F10096" s="21">
        <v>20210107</v>
      </c>
      <c r="G10096" s="21" t="s">
        <v>17</v>
      </c>
      <c r="H10096" s="21" t="s">
        <v>23</v>
      </c>
      <c r="I10096" s="21" t="s">
        <v>190</v>
      </c>
      <c r="J10096" s="21">
        <v>1.56</v>
      </c>
      <c r="K10096" s="21" t="s">
        <v>20</v>
      </c>
      <c r="L10096">
        <f t="shared" si="182"/>
        <v>2</v>
      </c>
      <c r="M10096">
        <f>MATCH(H:H,价格表!$B$4:$B$35,0)</f>
        <v>15</v>
      </c>
      <c r="N10096" s="27">
        <f>IF(J10096&lt;=0.3,INDEX(价格表!$B$4:$I$31,M10096,2),IF(AND(J10096&gt;0.3,J10096&lt;=1),INDEX(价格表!$B$4:$I$31,M10096,3),IF(AND(J10096&gt;1,J10096&lt;=2.2),INDEX(价格表!$B$4:$I$31,M10096,4),IF(AND(J10096&gt;2.2,J10096&lt;=3.3),INDEX(价格表!$B$4:$I$31,M10096,5),IF(AND(J10096&gt;3.3,J10096&lt;=4),INDEX(价格表!$B$4:$I$31,M10096,6),IF(AND(J10096&gt;4,J10096&lt;=5.5),INDEX(价格表!$B$4:$I$31,M10096,7),IF(J10096&gt;5.5,2.6+INDEX(价格表!$B$4:$I$31,M10096,8)*L10096)))))))</f>
        <v>2.15</v>
      </c>
    </row>
    <row r="10097" spans="1:14">
      <c r="A10097" s="20">
        <v>4311363329163</v>
      </c>
      <c r="B10097" s="18" t="s">
        <v>16</v>
      </c>
      <c r="C10097" s="21">
        <v>20201228</v>
      </c>
      <c r="D10097" s="21">
        <v>610538201209</v>
      </c>
      <c r="E10097" s="21" t="s">
        <v>16</v>
      </c>
      <c r="F10097" s="21">
        <v>20210107</v>
      </c>
      <c r="G10097" s="21" t="s">
        <v>17</v>
      </c>
      <c r="H10097" s="21" t="s">
        <v>50</v>
      </c>
      <c r="I10097" s="21" t="s">
        <v>62</v>
      </c>
      <c r="J10097" s="21">
        <v>1.44</v>
      </c>
      <c r="K10097" s="21" t="s">
        <v>20</v>
      </c>
      <c r="L10097">
        <f t="shared" si="182"/>
        <v>2</v>
      </c>
      <c r="M10097">
        <f>MATCH(H:H,价格表!$B$4:$B$35,0)</f>
        <v>4</v>
      </c>
      <c r="N10097" s="27">
        <f>IF(J10097&lt;=0.3,INDEX(价格表!$B$4:$I$31,M10097,2),IF(AND(J10097&gt;0.3,J10097&lt;=1),INDEX(价格表!$B$4:$I$31,M10097,3),IF(AND(J10097&gt;1,J10097&lt;=2.2),INDEX(价格表!$B$4:$I$31,M10097,4),IF(AND(J10097&gt;2.2,J10097&lt;=3.3),INDEX(价格表!$B$4:$I$31,M10097,5),IF(AND(J10097&gt;3.3,J10097&lt;=4),INDEX(价格表!$B$4:$I$31,M10097,6),IF(AND(J10097&gt;4,J10097&lt;=5.5),INDEX(价格表!$B$4:$I$31,M10097,7),IF(J10097&gt;5.5,2.6+INDEX(价格表!$B$4:$I$31,M10097,8)*L10097)))))))</f>
        <v>2.15</v>
      </c>
    </row>
    <row r="10098" spans="1:14">
      <c r="A10098" s="20">
        <v>4311363329164</v>
      </c>
      <c r="B10098" s="18" t="s">
        <v>16</v>
      </c>
      <c r="C10098" s="21">
        <v>20201228</v>
      </c>
      <c r="D10098" s="21">
        <v>610538201209</v>
      </c>
      <c r="E10098" s="21" t="s">
        <v>16</v>
      </c>
      <c r="F10098" s="21">
        <v>20210107</v>
      </c>
      <c r="G10098" s="21" t="s">
        <v>17</v>
      </c>
      <c r="H10098" s="21" t="s">
        <v>63</v>
      </c>
      <c r="I10098" s="21" t="s">
        <v>64</v>
      </c>
      <c r="J10098" s="21">
        <v>0.15</v>
      </c>
      <c r="K10098" s="21" t="s">
        <v>20</v>
      </c>
      <c r="L10098">
        <f t="shared" si="182"/>
        <v>1</v>
      </c>
      <c r="M10098">
        <f>MATCH(H:H,价格表!$B$4:$B$35,0)</f>
        <v>21</v>
      </c>
      <c r="N10098" s="27">
        <f>IF(J10098&lt;=0.3,INDEX(价格表!$B$4:$I$31,M10098,2),IF(AND(J10098&gt;0.3,J10098&lt;=1),INDEX(价格表!$B$4:$I$31,M10098,3),IF(AND(J10098&gt;1,J10098&lt;=2.2),INDEX(价格表!$B$4:$I$31,M10098,4),IF(AND(J10098&gt;2.2,J10098&lt;=3.3),INDEX(价格表!$B$4:$I$31,M10098,5),IF(AND(J10098&gt;3.3,J10098&lt;=4),INDEX(价格表!$B$4:$I$31,M10098,6),IF(AND(J10098&gt;4,J10098&lt;=5.5),INDEX(价格表!$B$4:$I$31,M10098,7),IF(J10098&gt;5.5,2.6+INDEX(价格表!$B$4:$I$31,M10098,8)*L10098)))))))</f>
        <v>1.65</v>
      </c>
    </row>
    <row r="10099" spans="1:14">
      <c r="A10099" s="20">
        <v>4311363329165</v>
      </c>
      <c r="B10099" s="18" t="s">
        <v>16</v>
      </c>
      <c r="C10099" s="21">
        <v>20201228</v>
      </c>
      <c r="D10099" s="21">
        <v>610538201209</v>
      </c>
      <c r="E10099" s="21" t="s">
        <v>16</v>
      </c>
      <c r="F10099" s="21">
        <v>20210107</v>
      </c>
      <c r="G10099" s="21" t="s">
        <v>17</v>
      </c>
      <c r="H10099" s="21" t="s">
        <v>54</v>
      </c>
      <c r="I10099" s="21" t="s">
        <v>206</v>
      </c>
      <c r="J10099" s="21">
        <v>1.44</v>
      </c>
      <c r="K10099" s="21" t="s">
        <v>20</v>
      </c>
      <c r="L10099">
        <f t="shared" si="182"/>
        <v>2</v>
      </c>
      <c r="M10099">
        <f>MATCH(H:H,价格表!$B$4:$B$35,0)</f>
        <v>14</v>
      </c>
      <c r="N10099" s="27">
        <f>IF(J10099&lt;=0.3,INDEX(价格表!$B$4:$I$31,M10099,2),IF(AND(J10099&gt;0.3,J10099&lt;=1),INDEX(价格表!$B$4:$I$31,M10099,3),IF(AND(J10099&gt;1,J10099&lt;=2.2),INDEX(价格表!$B$4:$I$31,M10099,4),IF(AND(J10099&gt;2.2,J10099&lt;=3.3),INDEX(价格表!$B$4:$I$31,M10099,5),IF(AND(J10099&gt;3.3,J10099&lt;=4),INDEX(价格表!$B$4:$I$31,M10099,6),IF(AND(J10099&gt;4,J10099&lt;=5.5),INDEX(价格表!$B$4:$I$31,M10099,7),IF(J10099&gt;5.5,2.6+INDEX(价格表!$B$4:$I$31,M10099,8)*L10099)))))))</f>
        <v>2.15</v>
      </c>
    </row>
    <row r="10100" spans="1:14">
      <c r="A10100" s="20">
        <v>4311363329166</v>
      </c>
      <c r="B10100" s="18" t="s">
        <v>16</v>
      </c>
      <c r="C10100" s="21">
        <v>20201228</v>
      </c>
      <c r="D10100" s="21">
        <v>610538201209</v>
      </c>
      <c r="E10100" s="21" t="s">
        <v>16</v>
      </c>
      <c r="F10100" s="21">
        <v>20210107</v>
      </c>
      <c r="G10100" s="21" t="s">
        <v>17</v>
      </c>
      <c r="H10100" s="21" t="s">
        <v>50</v>
      </c>
      <c r="I10100" s="21" t="s">
        <v>247</v>
      </c>
      <c r="J10100" s="21">
        <v>1.45</v>
      </c>
      <c r="K10100" s="21" t="s">
        <v>20</v>
      </c>
      <c r="L10100">
        <f t="shared" si="182"/>
        <v>2</v>
      </c>
      <c r="M10100">
        <f>MATCH(H:H,价格表!$B$4:$B$35,0)</f>
        <v>4</v>
      </c>
      <c r="N10100" s="27">
        <f>IF(J10100&lt;=0.3,INDEX(价格表!$B$4:$I$31,M10100,2),IF(AND(J10100&gt;0.3,J10100&lt;=1),INDEX(价格表!$B$4:$I$31,M10100,3),IF(AND(J10100&gt;1,J10100&lt;=2.2),INDEX(价格表!$B$4:$I$31,M10100,4),IF(AND(J10100&gt;2.2,J10100&lt;=3.3),INDEX(价格表!$B$4:$I$31,M10100,5),IF(AND(J10100&gt;3.3,J10100&lt;=4),INDEX(价格表!$B$4:$I$31,M10100,6),IF(AND(J10100&gt;4,J10100&lt;=5.5),INDEX(价格表!$B$4:$I$31,M10100,7),IF(J10100&gt;5.5,2.6+INDEX(价格表!$B$4:$I$31,M10100,8)*L10100)))))))</f>
        <v>2.15</v>
      </c>
    </row>
    <row r="10101" spans="1:14">
      <c r="A10101" s="20">
        <v>4311363330230</v>
      </c>
      <c r="B10101" s="18" t="s">
        <v>16</v>
      </c>
      <c r="C10101" s="21">
        <v>20201228</v>
      </c>
      <c r="D10101" s="21">
        <v>610538201209</v>
      </c>
      <c r="E10101" s="21" t="s">
        <v>16</v>
      </c>
      <c r="F10101" s="21">
        <v>20210107</v>
      </c>
      <c r="G10101" s="21" t="s">
        <v>17</v>
      </c>
      <c r="H10101" s="21" t="s">
        <v>37</v>
      </c>
      <c r="I10101" s="21" t="s">
        <v>105</v>
      </c>
      <c r="J10101" s="21">
        <v>1.54</v>
      </c>
      <c r="K10101" s="21" t="s">
        <v>20</v>
      </c>
      <c r="L10101">
        <f t="shared" si="182"/>
        <v>2</v>
      </c>
      <c r="M10101">
        <f>MATCH(H:H,价格表!$B$4:$B$35,0)</f>
        <v>12</v>
      </c>
      <c r="N10101" s="27">
        <f>IF(J10101&lt;=0.3,INDEX(价格表!$B$4:$I$31,M10101,2),IF(AND(J10101&gt;0.3,J10101&lt;=1),INDEX(价格表!$B$4:$I$31,M10101,3),IF(AND(J10101&gt;1,J10101&lt;=2.2),INDEX(价格表!$B$4:$I$31,M10101,4),IF(AND(J10101&gt;2.2,J10101&lt;=3.3),INDEX(价格表!$B$4:$I$31,M10101,5),IF(AND(J10101&gt;3.3,J10101&lt;=4),INDEX(价格表!$B$4:$I$31,M10101,6),IF(AND(J10101&gt;4,J10101&lt;=5.5),INDEX(价格表!$B$4:$I$31,M10101,7),IF(J10101&gt;5.5,2.6+INDEX(价格表!$B$4:$I$31,M10101,8)*L10101)))))))</f>
        <v>2.15</v>
      </c>
    </row>
    <row r="10102" spans="1:14">
      <c r="A10102" s="20">
        <v>4311363332116</v>
      </c>
      <c r="B10102" s="18" t="s">
        <v>16</v>
      </c>
      <c r="C10102" s="21">
        <v>20201228</v>
      </c>
      <c r="D10102" s="21">
        <v>610538201209</v>
      </c>
      <c r="E10102" s="21" t="s">
        <v>16</v>
      </c>
      <c r="F10102" s="21">
        <v>20210107</v>
      </c>
      <c r="G10102" s="21" t="s">
        <v>17</v>
      </c>
      <c r="H10102" s="21" t="s">
        <v>23</v>
      </c>
      <c r="I10102" s="21" t="s">
        <v>99</v>
      </c>
      <c r="J10102" s="21">
        <v>1.45</v>
      </c>
      <c r="K10102" s="21" t="s">
        <v>20</v>
      </c>
      <c r="L10102">
        <f t="shared" si="182"/>
        <v>2</v>
      </c>
      <c r="M10102">
        <f>MATCH(H:H,价格表!$B$4:$B$35,0)</f>
        <v>15</v>
      </c>
      <c r="N10102" s="27">
        <f>IF(J10102&lt;=0.3,INDEX(价格表!$B$4:$I$31,M10102,2),IF(AND(J10102&gt;0.3,J10102&lt;=1),INDEX(价格表!$B$4:$I$31,M10102,3),IF(AND(J10102&gt;1,J10102&lt;=2.2),INDEX(价格表!$B$4:$I$31,M10102,4),IF(AND(J10102&gt;2.2,J10102&lt;=3.3),INDEX(价格表!$B$4:$I$31,M10102,5),IF(AND(J10102&gt;3.3,J10102&lt;=4),INDEX(价格表!$B$4:$I$31,M10102,6),IF(AND(J10102&gt;4,J10102&lt;=5.5),INDEX(价格表!$B$4:$I$31,M10102,7),IF(J10102&gt;5.5,2.6+INDEX(价格表!$B$4:$I$31,M10102,8)*L10102)))))))</f>
        <v>2.15</v>
      </c>
    </row>
    <row r="10103" spans="1:14">
      <c r="A10103" s="20">
        <v>4311363332584</v>
      </c>
      <c r="B10103" s="18" t="s">
        <v>16</v>
      </c>
      <c r="C10103" s="21">
        <v>20201228</v>
      </c>
      <c r="D10103" s="21">
        <v>610538201209</v>
      </c>
      <c r="E10103" s="21" t="s">
        <v>16</v>
      </c>
      <c r="F10103" s="21">
        <v>20210107</v>
      </c>
      <c r="G10103" s="21" t="s">
        <v>17</v>
      </c>
      <c r="H10103" s="21" t="s">
        <v>50</v>
      </c>
      <c r="I10103" s="21" t="s">
        <v>62</v>
      </c>
      <c r="J10103" s="21">
        <v>1.57</v>
      </c>
      <c r="K10103" s="21" t="s">
        <v>20</v>
      </c>
      <c r="L10103">
        <f t="shared" si="182"/>
        <v>2</v>
      </c>
      <c r="M10103">
        <f>MATCH(H:H,价格表!$B$4:$B$35,0)</f>
        <v>4</v>
      </c>
      <c r="N10103" s="27">
        <f>IF(J10103&lt;=0.3,INDEX(价格表!$B$4:$I$31,M10103,2),IF(AND(J10103&gt;0.3,J10103&lt;=1),INDEX(价格表!$B$4:$I$31,M10103,3),IF(AND(J10103&gt;1,J10103&lt;=2.2),INDEX(价格表!$B$4:$I$31,M10103,4),IF(AND(J10103&gt;2.2,J10103&lt;=3.3),INDEX(价格表!$B$4:$I$31,M10103,5),IF(AND(J10103&gt;3.3,J10103&lt;=4),INDEX(价格表!$B$4:$I$31,M10103,6),IF(AND(J10103&gt;4,J10103&lt;=5.5),INDEX(价格表!$B$4:$I$31,M10103,7),IF(J10103&gt;5.5,2.6+INDEX(价格表!$B$4:$I$31,M10103,8)*L10103)))))))</f>
        <v>2.15</v>
      </c>
    </row>
    <row r="10104" spans="1:14">
      <c r="A10104" s="20">
        <v>4311363342813</v>
      </c>
      <c r="B10104" s="18" t="s">
        <v>16</v>
      </c>
      <c r="C10104" s="21">
        <v>20201228</v>
      </c>
      <c r="D10104" s="21">
        <v>610538201209</v>
      </c>
      <c r="E10104" s="21" t="s">
        <v>16</v>
      </c>
      <c r="F10104" s="21">
        <v>20210107</v>
      </c>
      <c r="G10104" s="21" t="s">
        <v>17</v>
      </c>
      <c r="H10104" s="21" t="s">
        <v>68</v>
      </c>
      <c r="I10104" s="21" t="s">
        <v>241</v>
      </c>
      <c r="J10104" s="21">
        <v>1.62</v>
      </c>
      <c r="K10104" s="21" t="s">
        <v>20</v>
      </c>
      <c r="L10104">
        <f t="shared" si="182"/>
        <v>2</v>
      </c>
      <c r="M10104">
        <f>MATCH(H:H,价格表!$B$4:$B$35,0)</f>
        <v>5</v>
      </c>
      <c r="N10104" s="27">
        <f>IF(J10104&lt;=0.3,INDEX(价格表!$B$4:$I$31,M10104,2),IF(AND(J10104&gt;0.3,J10104&lt;=1),INDEX(价格表!$B$4:$I$31,M10104,3),IF(AND(J10104&gt;1,J10104&lt;=2.2),INDEX(价格表!$B$4:$I$31,M10104,4),IF(AND(J10104&gt;2.2,J10104&lt;=3.3),INDEX(价格表!$B$4:$I$31,M10104,5),IF(AND(J10104&gt;3.3,J10104&lt;=4),INDEX(价格表!$B$4:$I$31,M10104,6),IF(AND(J10104&gt;4,J10104&lt;=5.5),INDEX(价格表!$B$4:$I$31,M10104,7),IF(J10104&gt;5.5,2.6+INDEX(价格表!$B$4:$I$31,M10104,8)*L10104)))))))</f>
        <v>2.15</v>
      </c>
    </row>
    <row r="10105" spans="1:14">
      <c r="A10105" s="20">
        <v>4311363342858</v>
      </c>
      <c r="B10105" s="18" t="s">
        <v>16</v>
      </c>
      <c r="C10105" s="21">
        <v>20201228</v>
      </c>
      <c r="D10105" s="21">
        <v>610538201209</v>
      </c>
      <c r="E10105" s="21" t="s">
        <v>16</v>
      </c>
      <c r="F10105" s="21">
        <v>20210107</v>
      </c>
      <c r="G10105" s="21" t="s">
        <v>17</v>
      </c>
      <c r="H10105" s="21" t="s">
        <v>50</v>
      </c>
      <c r="I10105" s="21" t="s">
        <v>62</v>
      </c>
      <c r="J10105" s="21">
        <v>1.45</v>
      </c>
      <c r="K10105" s="21" t="s">
        <v>20</v>
      </c>
      <c r="L10105">
        <f t="shared" si="182"/>
        <v>2</v>
      </c>
      <c r="M10105">
        <f>MATCH(H:H,价格表!$B$4:$B$35,0)</f>
        <v>4</v>
      </c>
      <c r="N10105" s="27">
        <f>IF(J10105&lt;=0.3,INDEX(价格表!$B$4:$I$31,M10105,2),IF(AND(J10105&gt;0.3,J10105&lt;=1),INDEX(价格表!$B$4:$I$31,M10105,3),IF(AND(J10105&gt;1,J10105&lt;=2.2),INDEX(价格表!$B$4:$I$31,M10105,4),IF(AND(J10105&gt;2.2,J10105&lt;=3.3),INDEX(价格表!$B$4:$I$31,M10105,5),IF(AND(J10105&gt;3.3,J10105&lt;=4),INDEX(价格表!$B$4:$I$31,M10105,6),IF(AND(J10105&gt;4,J10105&lt;=5.5),INDEX(价格表!$B$4:$I$31,M10105,7),IF(J10105&gt;5.5,2.6+INDEX(价格表!$B$4:$I$31,M10105,8)*L10105)))))))</f>
        <v>2.15</v>
      </c>
    </row>
    <row r="10106" spans="1:14">
      <c r="A10106" s="20">
        <v>4311363342859</v>
      </c>
      <c r="B10106" s="18" t="s">
        <v>16</v>
      </c>
      <c r="C10106" s="21">
        <v>20201228</v>
      </c>
      <c r="D10106" s="21">
        <v>610538201209</v>
      </c>
      <c r="E10106" s="21" t="s">
        <v>16</v>
      </c>
      <c r="F10106" s="21">
        <v>20210107</v>
      </c>
      <c r="G10106" s="21" t="s">
        <v>17</v>
      </c>
      <c r="H10106" s="21" t="s">
        <v>50</v>
      </c>
      <c r="I10106" s="21" t="s">
        <v>77</v>
      </c>
      <c r="J10106" s="21">
        <v>1.45</v>
      </c>
      <c r="K10106" s="21" t="s">
        <v>20</v>
      </c>
      <c r="L10106">
        <f t="shared" si="182"/>
        <v>2</v>
      </c>
      <c r="M10106">
        <f>MATCH(H:H,价格表!$B$4:$B$35,0)</f>
        <v>4</v>
      </c>
      <c r="N10106" s="27">
        <f>IF(J10106&lt;=0.3,INDEX(价格表!$B$4:$I$31,M10106,2),IF(AND(J10106&gt;0.3,J10106&lt;=1),INDEX(价格表!$B$4:$I$31,M10106,3),IF(AND(J10106&gt;1,J10106&lt;=2.2),INDEX(价格表!$B$4:$I$31,M10106,4),IF(AND(J10106&gt;2.2,J10106&lt;=3.3),INDEX(价格表!$B$4:$I$31,M10106,5),IF(AND(J10106&gt;3.3,J10106&lt;=4),INDEX(价格表!$B$4:$I$31,M10106,6),IF(AND(J10106&gt;4,J10106&lt;=5.5),INDEX(价格表!$B$4:$I$31,M10106,7),IF(J10106&gt;5.5,2.6+INDEX(价格表!$B$4:$I$31,M10106,8)*L10106)))))))</f>
        <v>2.15</v>
      </c>
    </row>
    <row r="10107" spans="1:14">
      <c r="A10107" s="20">
        <v>4311363342860</v>
      </c>
      <c r="B10107" s="18" t="s">
        <v>16</v>
      </c>
      <c r="C10107" s="21">
        <v>20201228</v>
      </c>
      <c r="D10107" s="21">
        <v>610538201209</v>
      </c>
      <c r="E10107" s="21" t="s">
        <v>16</v>
      </c>
      <c r="F10107" s="21">
        <v>20210107</v>
      </c>
      <c r="G10107" s="21" t="s">
        <v>17</v>
      </c>
      <c r="H10107" s="21" t="s">
        <v>27</v>
      </c>
      <c r="I10107" s="21" t="s">
        <v>85</v>
      </c>
      <c r="J10107" s="21">
        <v>1.45</v>
      </c>
      <c r="K10107" s="21" t="s">
        <v>20</v>
      </c>
      <c r="L10107">
        <f t="shared" si="182"/>
        <v>2</v>
      </c>
      <c r="M10107">
        <f>MATCH(H:H,价格表!$B$4:$B$35,0)</f>
        <v>3</v>
      </c>
      <c r="N10107" s="27">
        <f>IF(J10107&lt;=0.3,INDEX(价格表!$B$4:$I$31,M10107,2),IF(AND(J10107&gt;0.3,J10107&lt;=1),INDEX(价格表!$B$4:$I$31,M10107,3),IF(AND(J10107&gt;1,J10107&lt;=2.2),INDEX(价格表!$B$4:$I$31,M10107,4),IF(AND(J10107&gt;2.2,J10107&lt;=3.3),INDEX(价格表!$B$4:$I$31,M10107,5),IF(AND(J10107&gt;3.3,J10107&lt;=4),INDEX(价格表!$B$4:$I$31,M10107,6),IF(AND(J10107&gt;4,J10107&lt;=5.5),INDEX(价格表!$B$4:$I$31,M10107,7),IF(J10107&gt;5.5,2.6+INDEX(价格表!$B$4:$I$31,M10107,8)*L10107)))))))</f>
        <v>2.15</v>
      </c>
    </row>
    <row r="10108" spans="1:14">
      <c r="A10108" s="20">
        <v>4311363342861</v>
      </c>
      <c r="B10108" s="18" t="s">
        <v>16</v>
      </c>
      <c r="C10108" s="21">
        <v>20201228</v>
      </c>
      <c r="D10108" s="21">
        <v>610538201209</v>
      </c>
      <c r="E10108" s="21" t="s">
        <v>16</v>
      </c>
      <c r="F10108" s="21">
        <v>20210107</v>
      </c>
      <c r="G10108" s="21" t="s">
        <v>17</v>
      </c>
      <c r="H10108" s="21" t="s">
        <v>37</v>
      </c>
      <c r="I10108" s="21" t="s">
        <v>265</v>
      </c>
      <c r="J10108" s="21">
        <v>2.4</v>
      </c>
      <c r="K10108" s="21" t="s">
        <v>20</v>
      </c>
      <c r="L10108">
        <f t="shared" si="182"/>
        <v>3</v>
      </c>
      <c r="M10108">
        <f>MATCH(H:H,价格表!$B$4:$B$35,0)</f>
        <v>12</v>
      </c>
      <c r="N10108" s="27">
        <f>IF(J10108&lt;=0.3,INDEX(价格表!$B$4:$I$31,M10108,2),IF(AND(J10108&gt;0.3,J10108&lt;=1),INDEX(价格表!$B$4:$I$31,M10108,3),IF(AND(J10108&gt;1,J10108&lt;=2.2),INDEX(价格表!$B$4:$I$31,M10108,4),IF(AND(J10108&gt;2.2,J10108&lt;=3.3),INDEX(价格表!$B$4:$I$31,M10108,5),IF(AND(J10108&gt;3.3,J10108&lt;=4),INDEX(价格表!$B$4:$I$31,M10108,6),IF(AND(J10108&gt;4,J10108&lt;=5.5),INDEX(价格表!$B$4:$I$31,M10108,7),IF(J10108&gt;5.5,2.6+INDEX(价格表!$B$4:$I$31,M10108,8)*L10108)))))))</f>
        <v>2.5</v>
      </c>
    </row>
    <row r="10109" spans="1:14">
      <c r="A10109" s="20">
        <v>4311363342862</v>
      </c>
      <c r="B10109" s="18" t="s">
        <v>16</v>
      </c>
      <c r="C10109" s="21">
        <v>20201228</v>
      </c>
      <c r="D10109" s="21">
        <v>610538201209</v>
      </c>
      <c r="E10109" s="21" t="s">
        <v>16</v>
      </c>
      <c r="F10109" s="21">
        <v>20210107</v>
      </c>
      <c r="G10109" s="21" t="s">
        <v>17</v>
      </c>
      <c r="H10109" s="21" t="s">
        <v>27</v>
      </c>
      <c r="I10109" s="21" t="s">
        <v>28</v>
      </c>
      <c r="J10109" s="21">
        <v>1.43</v>
      </c>
      <c r="K10109" s="21" t="s">
        <v>20</v>
      </c>
      <c r="L10109">
        <f t="shared" si="182"/>
        <v>2</v>
      </c>
      <c r="M10109">
        <f>MATCH(H:H,价格表!$B$4:$B$35,0)</f>
        <v>3</v>
      </c>
      <c r="N10109" s="27">
        <f>IF(J10109&lt;=0.3,INDEX(价格表!$B$4:$I$31,M10109,2),IF(AND(J10109&gt;0.3,J10109&lt;=1),INDEX(价格表!$B$4:$I$31,M10109,3),IF(AND(J10109&gt;1,J10109&lt;=2.2),INDEX(价格表!$B$4:$I$31,M10109,4),IF(AND(J10109&gt;2.2,J10109&lt;=3.3),INDEX(价格表!$B$4:$I$31,M10109,5),IF(AND(J10109&gt;3.3,J10109&lt;=4),INDEX(价格表!$B$4:$I$31,M10109,6),IF(AND(J10109&gt;4,J10109&lt;=5.5),INDEX(价格表!$B$4:$I$31,M10109,7),IF(J10109&gt;5.5,2.6+INDEX(价格表!$B$4:$I$31,M10109,8)*L10109)))))))</f>
        <v>2.15</v>
      </c>
    </row>
    <row r="10110" spans="1:14">
      <c r="A10110" s="20">
        <v>4311363342863</v>
      </c>
      <c r="B10110" s="18" t="s">
        <v>16</v>
      </c>
      <c r="C10110" s="21">
        <v>20201228</v>
      </c>
      <c r="D10110" s="21">
        <v>610538201209</v>
      </c>
      <c r="E10110" s="21" t="s">
        <v>16</v>
      </c>
      <c r="F10110" s="21">
        <v>20210107</v>
      </c>
      <c r="G10110" s="21" t="s">
        <v>17</v>
      </c>
      <c r="H10110" s="21" t="s">
        <v>35</v>
      </c>
      <c r="I10110" s="21" t="s">
        <v>362</v>
      </c>
      <c r="J10110" s="21">
        <v>1.44</v>
      </c>
      <c r="K10110" s="21" t="s">
        <v>20</v>
      </c>
      <c r="L10110">
        <f t="shared" si="182"/>
        <v>2</v>
      </c>
      <c r="M10110">
        <f>MATCH(H:H,价格表!$B$4:$B$35,0)</f>
        <v>22</v>
      </c>
      <c r="N10110" s="27">
        <f>IF(J10110&lt;=0.3,INDEX(价格表!$B$4:$I$31,M10110,2),IF(AND(J10110&gt;0.3,J10110&lt;=1),INDEX(价格表!$B$4:$I$31,M10110,3),IF(AND(J10110&gt;1,J10110&lt;=2.2),INDEX(价格表!$B$4:$I$31,M10110,4),IF(AND(J10110&gt;2.2,J10110&lt;=3.3),INDEX(价格表!$B$4:$I$31,M10110,5),IF(AND(J10110&gt;3.3,J10110&lt;=4),INDEX(价格表!$B$4:$I$31,M10110,6),IF(AND(J10110&gt;4,J10110&lt;=5.5),INDEX(价格表!$B$4:$I$31,M10110,7),IF(J10110&gt;5.5,2.6+INDEX(价格表!$B$4:$I$31,M10110,8)*L10110)))))))</f>
        <v>2.15</v>
      </c>
    </row>
    <row r="10111" spans="1:14">
      <c r="A10111" s="20">
        <v>4311363342864</v>
      </c>
      <c r="B10111" s="18" t="s">
        <v>16</v>
      </c>
      <c r="C10111" s="21">
        <v>20201228</v>
      </c>
      <c r="D10111" s="21">
        <v>610538201209</v>
      </c>
      <c r="E10111" s="21" t="s">
        <v>16</v>
      </c>
      <c r="F10111" s="21">
        <v>20210107</v>
      </c>
      <c r="G10111" s="21" t="s">
        <v>17</v>
      </c>
      <c r="H10111" s="21" t="s">
        <v>45</v>
      </c>
      <c r="I10111" s="21" t="s">
        <v>137</v>
      </c>
      <c r="J10111" s="21">
        <v>1.44</v>
      </c>
      <c r="K10111" s="21" t="s">
        <v>20</v>
      </c>
      <c r="L10111">
        <f t="shared" si="182"/>
        <v>2</v>
      </c>
      <c r="M10111">
        <f>MATCH(H:H,价格表!$B$4:$B$35,0)</f>
        <v>9</v>
      </c>
      <c r="N10111" s="27">
        <f>IF(J10111&lt;=0.3,INDEX(价格表!$B$4:$I$31,M10111,2),IF(AND(J10111&gt;0.3,J10111&lt;=1),INDEX(价格表!$B$4:$I$31,M10111,3),IF(AND(J10111&gt;1,J10111&lt;=2.2),INDEX(价格表!$B$4:$I$31,M10111,4),IF(AND(J10111&gt;2.2,J10111&lt;=3.3),INDEX(价格表!$B$4:$I$31,M10111,5),IF(AND(J10111&gt;3.3,J10111&lt;=4),INDEX(价格表!$B$4:$I$31,M10111,6),IF(AND(J10111&gt;4,J10111&lt;=5.5),INDEX(价格表!$B$4:$I$31,M10111,7),IF(J10111&gt;5.5,2.6+INDEX(价格表!$B$4:$I$31,M10111,8)*L10111)))))))</f>
        <v>2.15</v>
      </c>
    </row>
    <row r="10112" spans="1:14">
      <c r="A10112" s="20">
        <v>4311363342865</v>
      </c>
      <c r="B10112" s="18" t="s">
        <v>16</v>
      </c>
      <c r="C10112" s="21">
        <v>20201228</v>
      </c>
      <c r="D10112" s="21">
        <v>610538201209</v>
      </c>
      <c r="E10112" s="21" t="s">
        <v>16</v>
      </c>
      <c r="F10112" s="21">
        <v>20210107</v>
      </c>
      <c r="G10112" s="21" t="s">
        <v>17</v>
      </c>
      <c r="H10112" s="21" t="s">
        <v>50</v>
      </c>
      <c r="I10112" s="21" t="s">
        <v>77</v>
      </c>
      <c r="J10112" s="21">
        <v>1.44</v>
      </c>
      <c r="K10112" s="21" t="s">
        <v>20</v>
      </c>
      <c r="L10112">
        <f t="shared" si="182"/>
        <v>2</v>
      </c>
      <c r="M10112">
        <f>MATCH(H:H,价格表!$B$4:$B$35,0)</f>
        <v>4</v>
      </c>
      <c r="N10112" s="27">
        <f>IF(J10112&lt;=0.3,INDEX(价格表!$B$4:$I$31,M10112,2),IF(AND(J10112&gt;0.3,J10112&lt;=1),INDEX(价格表!$B$4:$I$31,M10112,3),IF(AND(J10112&gt;1,J10112&lt;=2.2),INDEX(价格表!$B$4:$I$31,M10112,4),IF(AND(J10112&gt;2.2,J10112&lt;=3.3),INDEX(价格表!$B$4:$I$31,M10112,5),IF(AND(J10112&gt;3.3,J10112&lt;=4),INDEX(价格表!$B$4:$I$31,M10112,6),IF(AND(J10112&gt;4,J10112&lt;=5.5),INDEX(价格表!$B$4:$I$31,M10112,7),IF(J10112&gt;5.5,2.6+INDEX(价格表!$B$4:$I$31,M10112,8)*L10112)))))))</f>
        <v>2.15</v>
      </c>
    </row>
    <row r="10113" spans="1:14">
      <c r="A10113" s="20">
        <v>4311363342866</v>
      </c>
      <c r="B10113" s="18" t="s">
        <v>16</v>
      </c>
      <c r="C10113" s="21">
        <v>20201228</v>
      </c>
      <c r="D10113" s="21">
        <v>610538201209</v>
      </c>
      <c r="E10113" s="21" t="s">
        <v>16</v>
      </c>
      <c r="F10113" s="21">
        <v>20210107</v>
      </c>
      <c r="G10113" s="21" t="s">
        <v>17</v>
      </c>
      <c r="H10113" s="21" t="s">
        <v>39</v>
      </c>
      <c r="I10113" s="21" t="s">
        <v>208</v>
      </c>
      <c r="J10113" s="21">
        <v>0.19</v>
      </c>
      <c r="K10113" s="21" t="s">
        <v>20</v>
      </c>
      <c r="L10113">
        <f t="shared" si="182"/>
        <v>1</v>
      </c>
      <c r="M10113">
        <f>MATCH(H:H,价格表!$B$4:$B$35,0)</f>
        <v>23</v>
      </c>
      <c r="N10113" s="27">
        <f>IF(J10113&lt;=0.3,INDEX(价格表!$B$4:$I$31,M10113,2),IF(AND(J10113&gt;0.3,J10113&lt;=1),INDEX(价格表!$B$4:$I$31,M10113,3),IF(AND(J10113&gt;1,J10113&lt;=2.2),INDEX(价格表!$B$4:$I$31,M10113,4),IF(AND(J10113&gt;2.2,J10113&lt;=3.3),INDEX(价格表!$B$4:$I$31,M10113,5),IF(AND(J10113&gt;3.3,J10113&lt;=4),INDEX(价格表!$B$4:$I$31,M10113,6),IF(AND(J10113&gt;4,J10113&lt;=5.5),INDEX(价格表!$B$4:$I$31,M10113,7),IF(J10113&gt;5.5,2.6+INDEX(价格表!$B$4:$I$31,M10113,8)*L10113)))))))</f>
        <v>1.65</v>
      </c>
    </row>
    <row r="10114" spans="1:14">
      <c r="A10114" s="20">
        <v>4311363342867</v>
      </c>
      <c r="B10114" s="18" t="s">
        <v>16</v>
      </c>
      <c r="C10114" s="21">
        <v>20201228</v>
      </c>
      <c r="D10114" s="21">
        <v>610538201209</v>
      </c>
      <c r="E10114" s="21" t="s">
        <v>16</v>
      </c>
      <c r="F10114" s="21">
        <v>20210107</v>
      </c>
      <c r="G10114" s="21" t="s">
        <v>17</v>
      </c>
      <c r="H10114" s="21" t="s">
        <v>75</v>
      </c>
      <c r="I10114" s="21" t="s">
        <v>76</v>
      </c>
      <c r="J10114" s="21">
        <v>2.39</v>
      </c>
      <c r="K10114" s="21" t="s">
        <v>20</v>
      </c>
      <c r="L10114">
        <f t="shared" si="182"/>
        <v>3</v>
      </c>
      <c r="M10114">
        <f>MATCH(H:H,价格表!$B$4:$B$35,0)</f>
        <v>24</v>
      </c>
      <c r="N10114" s="27">
        <f>IF(J10114&lt;=0.3,INDEX(价格表!$B$4:$I$31,M10114,2),IF(AND(J10114&gt;0.3,J10114&lt;=1),INDEX(价格表!$B$4:$I$31,M10114,3),IF(AND(J10114&gt;1,J10114&lt;=2.2),INDEX(价格表!$B$4:$I$31,M10114,4),IF(AND(J10114&gt;2.2,J10114&lt;=3.3),INDEX(价格表!$B$4:$I$31,M10114,5),IF(AND(J10114&gt;3.3,J10114&lt;=4),INDEX(价格表!$B$4:$I$31,M10114,6),IF(AND(J10114&gt;4,J10114&lt;=5.5),INDEX(价格表!$B$4:$I$31,M10114,7),IF(J10114&gt;5.5,2.6+INDEX(价格表!$B$4:$I$31,M10114,8)*L10114)))))))</f>
        <v>2.5</v>
      </c>
    </row>
    <row r="10115" spans="1:14">
      <c r="A10115" s="20">
        <v>4311363343895</v>
      </c>
      <c r="B10115" s="18" t="s">
        <v>16</v>
      </c>
      <c r="C10115" s="21">
        <v>20201228</v>
      </c>
      <c r="D10115" s="21">
        <v>610538201209</v>
      </c>
      <c r="E10115" s="21" t="s">
        <v>16</v>
      </c>
      <c r="F10115" s="21">
        <v>20210107</v>
      </c>
      <c r="G10115" s="21" t="s">
        <v>17</v>
      </c>
      <c r="H10115" s="21" t="s">
        <v>23</v>
      </c>
      <c r="I10115" s="21" t="s">
        <v>189</v>
      </c>
      <c r="J10115" s="21">
        <v>1.51</v>
      </c>
      <c r="K10115" s="21" t="s">
        <v>20</v>
      </c>
      <c r="L10115">
        <f t="shared" si="182"/>
        <v>2</v>
      </c>
      <c r="M10115">
        <f>MATCH(H:H,价格表!$B$4:$B$35,0)</f>
        <v>15</v>
      </c>
      <c r="N10115" s="27">
        <f>IF(J10115&lt;=0.3,INDEX(价格表!$B$4:$I$31,M10115,2),IF(AND(J10115&gt;0.3,J10115&lt;=1),INDEX(价格表!$B$4:$I$31,M10115,3),IF(AND(J10115&gt;1,J10115&lt;=2.2),INDEX(价格表!$B$4:$I$31,M10115,4),IF(AND(J10115&gt;2.2,J10115&lt;=3.3),INDEX(价格表!$B$4:$I$31,M10115,5),IF(AND(J10115&gt;3.3,J10115&lt;=4),INDEX(价格表!$B$4:$I$31,M10115,6),IF(AND(J10115&gt;4,J10115&lt;=5.5),INDEX(价格表!$B$4:$I$31,M10115,7),IF(J10115&gt;5.5,2.6+INDEX(价格表!$B$4:$I$31,M10115,8)*L10115)))))))</f>
        <v>2.15</v>
      </c>
    </row>
    <row r="10116" spans="1:14">
      <c r="A10116" s="20">
        <v>4311363345170</v>
      </c>
      <c r="B10116" s="18" t="s">
        <v>16</v>
      </c>
      <c r="C10116" s="21">
        <v>20201228</v>
      </c>
      <c r="D10116" s="21">
        <v>610538201209</v>
      </c>
      <c r="E10116" s="21" t="s">
        <v>16</v>
      </c>
      <c r="F10116" s="21">
        <v>20210107</v>
      </c>
      <c r="G10116" s="21" t="s">
        <v>17</v>
      </c>
      <c r="H10116" s="21" t="s">
        <v>45</v>
      </c>
      <c r="I10116" s="21" t="s">
        <v>46</v>
      </c>
      <c r="J10116" s="21">
        <v>0.12</v>
      </c>
      <c r="K10116" s="21" t="s">
        <v>20</v>
      </c>
      <c r="L10116">
        <f t="shared" ref="L10116:L10179" si="183">ROUNDUP(J10116,0)</f>
        <v>1</v>
      </c>
      <c r="M10116">
        <f>MATCH(H:H,价格表!$B$4:$B$35,0)</f>
        <v>9</v>
      </c>
      <c r="N10116" s="27">
        <f>IF(J10116&lt;=0.3,INDEX(价格表!$B$4:$I$31,M10116,2),IF(AND(J10116&gt;0.3,J10116&lt;=1),INDEX(价格表!$B$4:$I$31,M10116,3),IF(AND(J10116&gt;1,J10116&lt;=2.2),INDEX(价格表!$B$4:$I$31,M10116,4),IF(AND(J10116&gt;2.2,J10116&lt;=3.3),INDEX(价格表!$B$4:$I$31,M10116,5),IF(AND(J10116&gt;3.3,J10116&lt;=4),INDEX(价格表!$B$4:$I$31,M10116,6),IF(AND(J10116&gt;4,J10116&lt;=5.5),INDEX(价格表!$B$4:$I$31,M10116,7),IF(J10116&gt;5.5,2.6+INDEX(价格表!$B$4:$I$31,M10116,8)*L10116)))))))</f>
        <v>1.65</v>
      </c>
    </row>
    <row r="10117" spans="1:14">
      <c r="A10117" s="20">
        <v>4311363345171</v>
      </c>
      <c r="B10117" s="18" t="s">
        <v>16</v>
      </c>
      <c r="C10117" s="21">
        <v>20201228</v>
      </c>
      <c r="D10117" s="21">
        <v>610538201209</v>
      </c>
      <c r="E10117" s="21" t="s">
        <v>16</v>
      </c>
      <c r="F10117" s="21">
        <v>20210107</v>
      </c>
      <c r="G10117" s="21" t="s">
        <v>17</v>
      </c>
      <c r="H10117" s="21" t="s">
        <v>21</v>
      </c>
      <c r="I10117" s="21" t="s">
        <v>163</v>
      </c>
      <c r="J10117" s="21">
        <v>1.45</v>
      </c>
      <c r="K10117" s="21" t="s">
        <v>20</v>
      </c>
      <c r="L10117">
        <f t="shared" si="183"/>
        <v>2</v>
      </c>
      <c r="M10117">
        <f>MATCH(H:H,价格表!$B$4:$B$35,0)</f>
        <v>20</v>
      </c>
      <c r="N10117" s="27">
        <f>IF(J10117&lt;=0.3,INDEX(价格表!$B$4:$I$31,M10117,2),IF(AND(J10117&gt;0.3,J10117&lt;=1),INDEX(价格表!$B$4:$I$31,M10117,3),IF(AND(J10117&gt;1,J10117&lt;=2.2),INDEX(价格表!$B$4:$I$31,M10117,4),IF(AND(J10117&gt;2.2,J10117&lt;=3.3),INDEX(价格表!$B$4:$I$31,M10117,5),IF(AND(J10117&gt;3.3,J10117&lt;=4),INDEX(价格表!$B$4:$I$31,M10117,6),IF(AND(J10117&gt;4,J10117&lt;=5.5),INDEX(价格表!$B$4:$I$31,M10117,7),IF(J10117&gt;5.5,2.6+INDEX(价格表!$B$4:$I$31,M10117,8)*L10117)))))))</f>
        <v>2.15</v>
      </c>
    </row>
    <row r="10118" spans="1:14">
      <c r="A10118" s="20">
        <v>4311363345172</v>
      </c>
      <c r="B10118" s="18" t="s">
        <v>16</v>
      </c>
      <c r="C10118" s="21">
        <v>20201228</v>
      </c>
      <c r="D10118" s="21">
        <v>610538201209</v>
      </c>
      <c r="E10118" s="21" t="s">
        <v>16</v>
      </c>
      <c r="F10118" s="21">
        <v>20210107</v>
      </c>
      <c r="G10118" s="21" t="s">
        <v>17</v>
      </c>
      <c r="H10118" s="21" t="s">
        <v>18</v>
      </c>
      <c r="I10118" s="21" t="s">
        <v>266</v>
      </c>
      <c r="J10118" s="21">
        <v>1.48</v>
      </c>
      <c r="K10118" s="21" t="s">
        <v>20</v>
      </c>
      <c r="L10118">
        <f t="shared" si="183"/>
        <v>2</v>
      </c>
      <c r="M10118">
        <f>MATCH(H:H,价格表!$B$4:$B$35,0)</f>
        <v>1</v>
      </c>
      <c r="N10118" s="27">
        <f>IF(J10118&lt;=0.3,INDEX(价格表!$B$4:$I$31,M10118,2),IF(AND(J10118&gt;0.3,J10118&lt;=1),INDEX(价格表!$B$4:$I$31,M10118,3),IF(AND(J10118&gt;1,J10118&lt;=2.2),INDEX(价格表!$B$4:$I$31,M10118,4),IF(AND(J10118&gt;2.2,J10118&lt;=3.3),INDEX(价格表!$B$4:$I$31,M10118,5),IF(AND(J10118&gt;3.3,J10118&lt;=4),INDEX(价格表!$B$4:$I$31,M10118,6),IF(AND(J10118&gt;4,J10118&lt;=5.5),INDEX(价格表!$B$4:$I$31,M10118,7),IF(J10118&gt;5.5,2.6+INDEX(价格表!$B$4:$I$31,M10118,8)*L10118)))))))</f>
        <v>2.15</v>
      </c>
    </row>
    <row r="10119" spans="1:14">
      <c r="A10119" s="20">
        <v>4311363345173</v>
      </c>
      <c r="B10119" s="18" t="s">
        <v>16</v>
      </c>
      <c r="C10119" s="21">
        <v>20201228</v>
      </c>
      <c r="D10119" s="21">
        <v>610538201209</v>
      </c>
      <c r="E10119" s="21" t="s">
        <v>16</v>
      </c>
      <c r="F10119" s="21">
        <v>20210107</v>
      </c>
      <c r="G10119" s="21" t="s">
        <v>17</v>
      </c>
      <c r="H10119" s="21" t="s">
        <v>27</v>
      </c>
      <c r="I10119" s="21" t="s">
        <v>128</v>
      </c>
      <c r="J10119" s="21">
        <v>1.52</v>
      </c>
      <c r="K10119" s="21" t="s">
        <v>20</v>
      </c>
      <c r="L10119">
        <f t="shared" si="183"/>
        <v>2</v>
      </c>
      <c r="M10119">
        <f>MATCH(H:H,价格表!$B$4:$B$35,0)</f>
        <v>3</v>
      </c>
      <c r="N10119" s="27">
        <f>IF(J10119&lt;=0.3,INDEX(价格表!$B$4:$I$31,M10119,2),IF(AND(J10119&gt;0.3,J10119&lt;=1),INDEX(价格表!$B$4:$I$31,M10119,3),IF(AND(J10119&gt;1,J10119&lt;=2.2),INDEX(价格表!$B$4:$I$31,M10119,4),IF(AND(J10119&gt;2.2,J10119&lt;=3.3),INDEX(价格表!$B$4:$I$31,M10119,5),IF(AND(J10119&gt;3.3,J10119&lt;=4),INDEX(价格表!$B$4:$I$31,M10119,6),IF(AND(J10119&gt;4,J10119&lt;=5.5),INDEX(价格表!$B$4:$I$31,M10119,7),IF(J10119&gt;5.5,2.6+INDEX(价格表!$B$4:$I$31,M10119,8)*L10119)))))))</f>
        <v>2.15</v>
      </c>
    </row>
    <row r="10120" spans="1:14">
      <c r="A10120" s="20">
        <v>4311363345174</v>
      </c>
      <c r="B10120" s="18" t="s">
        <v>16</v>
      </c>
      <c r="C10120" s="21">
        <v>20201228</v>
      </c>
      <c r="D10120" s="21">
        <v>610538201209</v>
      </c>
      <c r="E10120" s="21" t="s">
        <v>16</v>
      </c>
      <c r="F10120" s="21">
        <v>20210107</v>
      </c>
      <c r="G10120" s="21" t="s">
        <v>17</v>
      </c>
      <c r="H10120" s="21" t="s">
        <v>21</v>
      </c>
      <c r="I10120" s="21" t="s">
        <v>22</v>
      </c>
      <c r="J10120" s="21">
        <v>1.6</v>
      </c>
      <c r="K10120" s="21" t="s">
        <v>20</v>
      </c>
      <c r="L10120">
        <f t="shared" si="183"/>
        <v>2</v>
      </c>
      <c r="M10120">
        <f>MATCH(H:H,价格表!$B$4:$B$35,0)</f>
        <v>20</v>
      </c>
      <c r="N10120" s="27">
        <f>IF(J10120&lt;=0.3,INDEX(价格表!$B$4:$I$31,M10120,2),IF(AND(J10120&gt;0.3,J10120&lt;=1),INDEX(价格表!$B$4:$I$31,M10120,3),IF(AND(J10120&gt;1,J10120&lt;=2.2),INDEX(价格表!$B$4:$I$31,M10120,4),IF(AND(J10120&gt;2.2,J10120&lt;=3.3),INDEX(价格表!$B$4:$I$31,M10120,5),IF(AND(J10120&gt;3.3,J10120&lt;=4),INDEX(价格表!$B$4:$I$31,M10120,6),IF(AND(J10120&gt;4,J10120&lt;=5.5),INDEX(价格表!$B$4:$I$31,M10120,7),IF(J10120&gt;5.5,2.6+INDEX(价格表!$B$4:$I$31,M10120,8)*L10120)))))))</f>
        <v>2.15</v>
      </c>
    </row>
    <row r="10121" spans="1:14">
      <c r="A10121" s="20">
        <v>4311363345175</v>
      </c>
      <c r="B10121" s="18" t="s">
        <v>16</v>
      </c>
      <c r="C10121" s="21">
        <v>20201228</v>
      </c>
      <c r="D10121" s="21">
        <v>610538201209</v>
      </c>
      <c r="E10121" s="21" t="s">
        <v>16</v>
      </c>
      <c r="F10121" s="21">
        <v>20210107</v>
      </c>
      <c r="G10121" s="21" t="s">
        <v>17</v>
      </c>
      <c r="H10121" s="21" t="s">
        <v>50</v>
      </c>
      <c r="I10121" s="21" t="s">
        <v>177</v>
      </c>
      <c r="J10121" s="21">
        <v>1.43</v>
      </c>
      <c r="K10121" s="21" t="s">
        <v>20</v>
      </c>
      <c r="L10121">
        <f t="shared" si="183"/>
        <v>2</v>
      </c>
      <c r="M10121">
        <f>MATCH(H:H,价格表!$B$4:$B$35,0)</f>
        <v>4</v>
      </c>
      <c r="N10121" s="27">
        <f>IF(J10121&lt;=0.3,INDEX(价格表!$B$4:$I$31,M10121,2),IF(AND(J10121&gt;0.3,J10121&lt;=1),INDEX(价格表!$B$4:$I$31,M10121,3),IF(AND(J10121&gt;1,J10121&lt;=2.2),INDEX(价格表!$B$4:$I$31,M10121,4),IF(AND(J10121&gt;2.2,J10121&lt;=3.3),INDEX(价格表!$B$4:$I$31,M10121,5),IF(AND(J10121&gt;3.3,J10121&lt;=4),INDEX(价格表!$B$4:$I$31,M10121,6),IF(AND(J10121&gt;4,J10121&lt;=5.5),INDEX(价格表!$B$4:$I$31,M10121,7),IF(J10121&gt;5.5,2.6+INDEX(价格表!$B$4:$I$31,M10121,8)*L10121)))))))</f>
        <v>2.15</v>
      </c>
    </row>
    <row r="10122" spans="1:14">
      <c r="A10122" s="20">
        <v>4311363345176</v>
      </c>
      <c r="B10122" s="18" t="s">
        <v>16</v>
      </c>
      <c r="C10122" s="21">
        <v>20201228</v>
      </c>
      <c r="D10122" s="21">
        <v>610538201209</v>
      </c>
      <c r="E10122" s="21" t="s">
        <v>16</v>
      </c>
      <c r="F10122" s="21">
        <v>20210107</v>
      </c>
      <c r="G10122" s="21" t="s">
        <v>17</v>
      </c>
      <c r="H10122" s="21" t="s">
        <v>88</v>
      </c>
      <c r="I10122" s="21" t="s">
        <v>216</v>
      </c>
      <c r="J10122" s="21">
        <v>2.96</v>
      </c>
      <c r="K10122" s="21" t="s">
        <v>20</v>
      </c>
      <c r="L10122">
        <f t="shared" si="183"/>
        <v>3</v>
      </c>
      <c r="M10122">
        <f>MATCH(H:H,价格表!$B$4:$B$35,0)</f>
        <v>19</v>
      </c>
      <c r="N10122" s="27">
        <f>IF(J10122&lt;=0.3,INDEX(价格表!$B$4:$I$31,M10122,2),IF(AND(J10122&gt;0.3,J10122&lt;=1),INDEX(价格表!$B$4:$I$31,M10122,3),IF(AND(J10122&gt;1,J10122&lt;=2.2),INDEX(价格表!$B$4:$I$31,M10122,4),IF(AND(J10122&gt;2.2,J10122&lt;=3.3),INDEX(价格表!$B$4:$I$31,M10122,5),IF(AND(J10122&gt;3.3,J10122&lt;=4),INDEX(价格表!$B$4:$I$31,M10122,6),IF(AND(J10122&gt;4,J10122&lt;=5.5),INDEX(价格表!$B$4:$I$31,M10122,7),IF(J10122&gt;5.5,2.6+INDEX(价格表!$B$4:$I$31,M10122,8)*L10122)))))))</f>
        <v>2.5</v>
      </c>
    </row>
    <row r="10123" spans="1:14">
      <c r="A10123" s="20">
        <v>4311363345177</v>
      </c>
      <c r="B10123" s="18" t="s">
        <v>16</v>
      </c>
      <c r="C10123" s="21">
        <v>20201228</v>
      </c>
      <c r="D10123" s="21">
        <v>610538201209</v>
      </c>
      <c r="E10123" s="21" t="s">
        <v>16</v>
      </c>
      <c r="F10123" s="21">
        <v>20210107</v>
      </c>
      <c r="G10123" s="21" t="s">
        <v>17</v>
      </c>
      <c r="H10123" s="21" t="s">
        <v>23</v>
      </c>
      <c r="I10123" s="21" t="s">
        <v>24</v>
      </c>
      <c r="J10123" s="21">
        <v>1.44</v>
      </c>
      <c r="K10123" s="21" t="s">
        <v>20</v>
      </c>
      <c r="L10123">
        <f t="shared" si="183"/>
        <v>2</v>
      </c>
      <c r="M10123">
        <f>MATCH(H:H,价格表!$B$4:$B$35,0)</f>
        <v>15</v>
      </c>
      <c r="N10123" s="27">
        <f>IF(J10123&lt;=0.3,INDEX(价格表!$B$4:$I$31,M10123,2),IF(AND(J10123&gt;0.3,J10123&lt;=1),INDEX(价格表!$B$4:$I$31,M10123,3),IF(AND(J10123&gt;1,J10123&lt;=2.2),INDEX(价格表!$B$4:$I$31,M10123,4),IF(AND(J10123&gt;2.2,J10123&lt;=3.3),INDEX(价格表!$B$4:$I$31,M10123,5),IF(AND(J10123&gt;3.3,J10123&lt;=4),INDEX(价格表!$B$4:$I$31,M10123,6),IF(AND(J10123&gt;4,J10123&lt;=5.5),INDEX(价格表!$B$4:$I$31,M10123,7),IF(J10123&gt;5.5,2.6+INDEX(价格表!$B$4:$I$31,M10123,8)*L10123)))))))</f>
        <v>2.15</v>
      </c>
    </row>
    <row r="10124" spans="1:14">
      <c r="A10124" s="20">
        <v>4311363345178</v>
      </c>
      <c r="B10124" s="18" t="s">
        <v>16</v>
      </c>
      <c r="C10124" s="21">
        <v>20201228</v>
      </c>
      <c r="D10124" s="21">
        <v>610538201209</v>
      </c>
      <c r="E10124" s="21" t="s">
        <v>16</v>
      </c>
      <c r="F10124" s="21">
        <v>20210107</v>
      </c>
      <c r="G10124" s="21" t="s">
        <v>17</v>
      </c>
      <c r="H10124" s="21" t="s">
        <v>21</v>
      </c>
      <c r="I10124" s="21" t="s">
        <v>179</v>
      </c>
      <c r="J10124" s="21">
        <v>0.19</v>
      </c>
      <c r="K10124" s="21" t="s">
        <v>20</v>
      </c>
      <c r="L10124">
        <f t="shared" si="183"/>
        <v>1</v>
      </c>
      <c r="M10124">
        <f>MATCH(H:H,价格表!$B$4:$B$35,0)</f>
        <v>20</v>
      </c>
      <c r="N10124" s="27">
        <f>IF(J10124&lt;=0.3,INDEX(价格表!$B$4:$I$31,M10124,2),IF(AND(J10124&gt;0.3,J10124&lt;=1),INDEX(价格表!$B$4:$I$31,M10124,3),IF(AND(J10124&gt;1,J10124&lt;=2.2),INDEX(价格表!$B$4:$I$31,M10124,4),IF(AND(J10124&gt;2.2,J10124&lt;=3.3),INDEX(价格表!$B$4:$I$31,M10124,5),IF(AND(J10124&gt;3.3,J10124&lt;=4),INDEX(价格表!$B$4:$I$31,M10124,6),IF(AND(J10124&gt;4,J10124&lt;=5.5),INDEX(价格表!$B$4:$I$31,M10124,7),IF(J10124&gt;5.5,2.6+INDEX(价格表!$B$4:$I$31,M10124,8)*L10124)))))))</f>
        <v>1.65</v>
      </c>
    </row>
    <row r="10125" spans="1:14">
      <c r="A10125" s="20">
        <v>4311363345179</v>
      </c>
      <c r="B10125" s="18" t="s">
        <v>16</v>
      </c>
      <c r="C10125" s="21">
        <v>20201228</v>
      </c>
      <c r="D10125" s="21">
        <v>610538201209</v>
      </c>
      <c r="E10125" s="21" t="s">
        <v>16</v>
      </c>
      <c r="F10125" s="21">
        <v>20210107</v>
      </c>
      <c r="G10125" s="21" t="s">
        <v>17</v>
      </c>
      <c r="H10125" s="21" t="s">
        <v>43</v>
      </c>
      <c r="I10125" s="21" t="s">
        <v>44</v>
      </c>
      <c r="J10125" s="21">
        <v>1.43</v>
      </c>
      <c r="K10125" s="21" t="s">
        <v>20</v>
      </c>
      <c r="L10125">
        <f t="shared" si="183"/>
        <v>2</v>
      </c>
      <c r="M10125">
        <f>MATCH(H:H,价格表!$B$4:$B$35,0)</f>
        <v>10</v>
      </c>
      <c r="N10125" s="27">
        <f>IF(J10125&lt;=0.3,INDEX(价格表!$B$4:$I$31,M10125,2),IF(AND(J10125&gt;0.3,J10125&lt;=1),INDEX(价格表!$B$4:$I$31,M10125,3),IF(AND(J10125&gt;1,J10125&lt;=2.2),INDEX(价格表!$B$4:$I$31,M10125,4),IF(AND(J10125&gt;2.2,J10125&lt;=3.3),INDEX(价格表!$B$4:$I$31,M10125,5),IF(AND(J10125&gt;3.3,J10125&lt;=4),INDEX(价格表!$B$4:$I$31,M10125,6),IF(AND(J10125&gt;4,J10125&lt;=5.5),INDEX(价格表!$B$4:$I$31,M10125,7),IF(J10125&gt;5.5,2.6+INDEX(价格表!$B$4:$I$31,M10125,8)*L10125)))))))</f>
        <v>2.15</v>
      </c>
    </row>
    <row r="10126" spans="1:14">
      <c r="A10126" s="20">
        <v>4311363345576</v>
      </c>
      <c r="B10126" s="18" t="s">
        <v>16</v>
      </c>
      <c r="C10126" s="21">
        <v>20201228</v>
      </c>
      <c r="D10126" s="21">
        <v>610538201209</v>
      </c>
      <c r="E10126" s="21" t="s">
        <v>16</v>
      </c>
      <c r="F10126" s="21">
        <v>20210107</v>
      </c>
      <c r="G10126" s="21" t="s">
        <v>17</v>
      </c>
      <c r="H10126" s="21" t="s">
        <v>37</v>
      </c>
      <c r="I10126" s="21" t="s">
        <v>214</v>
      </c>
      <c r="J10126" s="21">
        <v>1.47</v>
      </c>
      <c r="K10126" s="21" t="s">
        <v>20</v>
      </c>
      <c r="L10126">
        <f t="shared" si="183"/>
        <v>2</v>
      </c>
      <c r="M10126">
        <f>MATCH(H:H,价格表!$B$4:$B$35,0)</f>
        <v>12</v>
      </c>
      <c r="N10126" s="27">
        <f>IF(J10126&lt;=0.3,INDEX(价格表!$B$4:$I$31,M10126,2),IF(AND(J10126&gt;0.3,J10126&lt;=1),INDEX(价格表!$B$4:$I$31,M10126,3),IF(AND(J10126&gt;1,J10126&lt;=2.2),INDEX(价格表!$B$4:$I$31,M10126,4),IF(AND(J10126&gt;2.2,J10126&lt;=3.3),INDEX(价格表!$B$4:$I$31,M10126,5),IF(AND(J10126&gt;3.3,J10126&lt;=4),INDEX(价格表!$B$4:$I$31,M10126,6),IF(AND(J10126&gt;4,J10126&lt;=5.5),INDEX(价格表!$B$4:$I$31,M10126,7),IF(J10126&gt;5.5,2.6+INDEX(价格表!$B$4:$I$31,M10126,8)*L10126)))))))</f>
        <v>2.15</v>
      </c>
    </row>
    <row r="10127" spans="1:14">
      <c r="A10127" s="20">
        <v>4311363345592</v>
      </c>
      <c r="B10127" s="18" t="s">
        <v>16</v>
      </c>
      <c r="C10127" s="21">
        <v>20201228</v>
      </c>
      <c r="D10127" s="21">
        <v>610538201209</v>
      </c>
      <c r="E10127" s="21" t="s">
        <v>16</v>
      </c>
      <c r="F10127" s="21">
        <v>20210107</v>
      </c>
      <c r="G10127" s="21" t="s">
        <v>17</v>
      </c>
      <c r="H10127" s="21" t="s">
        <v>27</v>
      </c>
      <c r="I10127" s="21" t="s">
        <v>211</v>
      </c>
      <c r="J10127" s="21">
        <v>1.44</v>
      </c>
      <c r="K10127" s="21" t="s">
        <v>20</v>
      </c>
      <c r="L10127">
        <f t="shared" si="183"/>
        <v>2</v>
      </c>
      <c r="M10127">
        <f>MATCH(H:H,价格表!$B$4:$B$35,0)</f>
        <v>3</v>
      </c>
      <c r="N10127" s="27">
        <f>IF(J10127&lt;=0.3,INDEX(价格表!$B$4:$I$31,M10127,2),IF(AND(J10127&gt;0.3,J10127&lt;=1),INDEX(价格表!$B$4:$I$31,M10127,3),IF(AND(J10127&gt;1,J10127&lt;=2.2),INDEX(价格表!$B$4:$I$31,M10127,4),IF(AND(J10127&gt;2.2,J10127&lt;=3.3),INDEX(价格表!$B$4:$I$31,M10127,5),IF(AND(J10127&gt;3.3,J10127&lt;=4),INDEX(价格表!$B$4:$I$31,M10127,6),IF(AND(J10127&gt;4,J10127&lt;=5.5),INDEX(价格表!$B$4:$I$31,M10127,7),IF(J10127&gt;5.5,2.6+INDEX(价格表!$B$4:$I$31,M10127,8)*L10127)))))))</f>
        <v>2.15</v>
      </c>
    </row>
    <row r="10128" spans="1:14">
      <c r="A10128" s="20">
        <v>4311363345634</v>
      </c>
      <c r="B10128" s="18" t="s">
        <v>16</v>
      </c>
      <c r="C10128" s="21">
        <v>20201228</v>
      </c>
      <c r="D10128" s="21">
        <v>610538201209</v>
      </c>
      <c r="E10128" s="21" t="s">
        <v>16</v>
      </c>
      <c r="F10128" s="21">
        <v>20210107</v>
      </c>
      <c r="G10128" s="21" t="s">
        <v>17</v>
      </c>
      <c r="H10128" s="21" t="s">
        <v>18</v>
      </c>
      <c r="I10128" s="21" t="s">
        <v>53</v>
      </c>
      <c r="J10128" s="21">
        <v>1.44</v>
      </c>
      <c r="K10128" s="21" t="s">
        <v>20</v>
      </c>
      <c r="L10128">
        <f t="shared" si="183"/>
        <v>2</v>
      </c>
      <c r="M10128">
        <f>MATCH(H:H,价格表!$B$4:$B$35,0)</f>
        <v>1</v>
      </c>
      <c r="N10128" s="27">
        <f>IF(J10128&lt;=0.3,INDEX(价格表!$B$4:$I$31,M10128,2),IF(AND(J10128&gt;0.3,J10128&lt;=1),INDEX(价格表!$B$4:$I$31,M10128,3),IF(AND(J10128&gt;1,J10128&lt;=2.2),INDEX(价格表!$B$4:$I$31,M10128,4),IF(AND(J10128&gt;2.2,J10128&lt;=3.3),INDEX(价格表!$B$4:$I$31,M10128,5),IF(AND(J10128&gt;3.3,J10128&lt;=4),INDEX(价格表!$B$4:$I$31,M10128,6),IF(AND(J10128&gt;4,J10128&lt;=5.5),INDEX(价格表!$B$4:$I$31,M10128,7),IF(J10128&gt;5.5,2.6+INDEX(价格表!$B$4:$I$31,M10128,8)*L10128)))))))</f>
        <v>2.15</v>
      </c>
    </row>
    <row r="10129" spans="1:14">
      <c r="A10129" s="20">
        <v>4311363345635</v>
      </c>
      <c r="B10129" s="18" t="s">
        <v>16</v>
      </c>
      <c r="C10129" s="21">
        <v>20201228</v>
      </c>
      <c r="D10129" s="21">
        <v>610538201209</v>
      </c>
      <c r="E10129" s="21" t="s">
        <v>16</v>
      </c>
      <c r="F10129" s="21">
        <v>20210107</v>
      </c>
      <c r="G10129" s="21" t="s">
        <v>17</v>
      </c>
      <c r="H10129" s="21" t="s">
        <v>68</v>
      </c>
      <c r="I10129" s="21" t="s">
        <v>193</v>
      </c>
      <c r="J10129" s="21">
        <v>1.49</v>
      </c>
      <c r="K10129" s="21" t="s">
        <v>20</v>
      </c>
      <c r="L10129">
        <f t="shared" si="183"/>
        <v>2</v>
      </c>
      <c r="M10129">
        <f>MATCH(H:H,价格表!$B$4:$B$35,0)</f>
        <v>5</v>
      </c>
      <c r="N10129" s="27">
        <f>IF(J10129&lt;=0.3,INDEX(价格表!$B$4:$I$31,M10129,2),IF(AND(J10129&gt;0.3,J10129&lt;=1),INDEX(价格表!$B$4:$I$31,M10129,3),IF(AND(J10129&gt;1,J10129&lt;=2.2),INDEX(价格表!$B$4:$I$31,M10129,4),IF(AND(J10129&gt;2.2,J10129&lt;=3.3),INDEX(价格表!$B$4:$I$31,M10129,5),IF(AND(J10129&gt;3.3,J10129&lt;=4),INDEX(价格表!$B$4:$I$31,M10129,6),IF(AND(J10129&gt;4,J10129&lt;=5.5),INDEX(价格表!$B$4:$I$31,M10129,7),IF(J10129&gt;5.5,2.6+INDEX(价格表!$B$4:$I$31,M10129,8)*L10129)))))))</f>
        <v>2.15</v>
      </c>
    </row>
    <row r="10130" spans="1:14">
      <c r="A10130" s="20">
        <v>4311363345636</v>
      </c>
      <c r="B10130" s="18" t="s">
        <v>16</v>
      </c>
      <c r="C10130" s="21">
        <v>20201228</v>
      </c>
      <c r="D10130" s="21">
        <v>610538201209</v>
      </c>
      <c r="E10130" s="21" t="s">
        <v>16</v>
      </c>
      <c r="F10130" s="21">
        <v>20210107</v>
      </c>
      <c r="G10130" s="21" t="s">
        <v>17</v>
      </c>
      <c r="H10130" s="21" t="s">
        <v>75</v>
      </c>
      <c r="I10130" s="21" t="s">
        <v>192</v>
      </c>
      <c r="J10130" s="21">
        <v>1.52</v>
      </c>
      <c r="K10130" s="21" t="s">
        <v>20</v>
      </c>
      <c r="L10130">
        <f t="shared" si="183"/>
        <v>2</v>
      </c>
      <c r="M10130">
        <f>MATCH(H:H,价格表!$B$4:$B$35,0)</f>
        <v>24</v>
      </c>
      <c r="N10130" s="27">
        <f>IF(J10130&lt;=0.3,INDEX(价格表!$B$4:$I$31,M10130,2),IF(AND(J10130&gt;0.3,J10130&lt;=1),INDEX(价格表!$B$4:$I$31,M10130,3),IF(AND(J10130&gt;1,J10130&lt;=2.2),INDEX(价格表!$B$4:$I$31,M10130,4),IF(AND(J10130&gt;2.2,J10130&lt;=3.3),INDEX(价格表!$B$4:$I$31,M10130,5),IF(AND(J10130&gt;3.3,J10130&lt;=4),INDEX(价格表!$B$4:$I$31,M10130,6),IF(AND(J10130&gt;4,J10130&lt;=5.5),INDEX(价格表!$B$4:$I$31,M10130,7),IF(J10130&gt;5.5,2.6+INDEX(价格表!$B$4:$I$31,M10130,8)*L10130)))))))</f>
        <v>2.15</v>
      </c>
    </row>
    <row r="10131" spans="1:14">
      <c r="A10131" s="20">
        <v>4311363345637</v>
      </c>
      <c r="B10131" s="18" t="s">
        <v>16</v>
      </c>
      <c r="C10131" s="21">
        <v>20201228</v>
      </c>
      <c r="D10131" s="21">
        <v>610538201209</v>
      </c>
      <c r="E10131" s="21" t="s">
        <v>16</v>
      </c>
      <c r="F10131" s="21">
        <v>20210107</v>
      </c>
      <c r="G10131" s="21" t="s">
        <v>17</v>
      </c>
      <c r="H10131" s="21" t="s">
        <v>23</v>
      </c>
      <c r="I10131" s="21" t="s">
        <v>115</v>
      </c>
      <c r="J10131" s="21">
        <v>1.44</v>
      </c>
      <c r="K10131" s="21" t="s">
        <v>20</v>
      </c>
      <c r="L10131">
        <f t="shared" si="183"/>
        <v>2</v>
      </c>
      <c r="M10131">
        <f>MATCH(H:H,价格表!$B$4:$B$35,0)</f>
        <v>15</v>
      </c>
      <c r="N10131" s="27">
        <f>IF(J10131&lt;=0.3,INDEX(价格表!$B$4:$I$31,M10131,2),IF(AND(J10131&gt;0.3,J10131&lt;=1),INDEX(价格表!$B$4:$I$31,M10131,3),IF(AND(J10131&gt;1,J10131&lt;=2.2),INDEX(价格表!$B$4:$I$31,M10131,4),IF(AND(J10131&gt;2.2,J10131&lt;=3.3),INDEX(价格表!$B$4:$I$31,M10131,5),IF(AND(J10131&gt;3.3,J10131&lt;=4),INDEX(价格表!$B$4:$I$31,M10131,6),IF(AND(J10131&gt;4,J10131&lt;=5.5),INDEX(价格表!$B$4:$I$31,M10131,7),IF(J10131&gt;5.5,2.6+INDEX(价格表!$B$4:$I$31,M10131,8)*L10131)))))))</f>
        <v>2.15</v>
      </c>
    </row>
    <row r="10132" spans="1:14">
      <c r="A10132" s="20">
        <v>4311363345638</v>
      </c>
      <c r="B10132" s="18" t="s">
        <v>16</v>
      </c>
      <c r="C10132" s="21">
        <v>20201228</v>
      </c>
      <c r="D10132" s="21">
        <v>610538201209</v>
      </c>
      <c r="E10132" s="21" t="s">
        <v>16</v>
      </c>
      <c r="F10132" s="21">
        <v>20210107</v>
      </c>
      <c r="G10132" s="21" t="s">
        <v>17</v>
      </c>
      <c r="H10132" s="21" t="s">
        <v>23</v>
      </c>
      <c r="I10132" s="21" t="s">
        <v>225</v>
      </c>
      <c r="J10132" s="21">
        <v>1.49</v>
      </c>
      <c r="K10132" s="21" t="s">
        <v>20</v>
      </c>
      <c r="L10132">
        <f t="shared" si="183"/>
        <v>2</v>
      </c>
      <c r="M10132">
        <f>MATCH(H:H,价格表!$B$4:$B$35,0)</f>
        <v>15</v>
      </c>
      <c r="N10132" s="27">
        <f>IF(J10132&lt;=0.3,INDEX(价格表!$B$4:$I$31,M10132,2),IF(AND(J10132&gt;0.3,J10132&lt;=1),INDEX(价格表!$B$4:$I$31,M10132,3),IF(AND(J10132&gt;1,J10132&lt;=2.2),INDEX(价格表!$B$4:$I$31,M10132,4),IF(AND(J10132&gt;2.2,J10132&lt;=3.3),INDEX(价格表!$B$4:$I$31,M10132,5),IF(AND(J10132&gt;3.3,J10132&lt;=4),INDEX(价格表!$B$4:$I$31,M10132,6),IF(AND(J10132&gt;4,J10132&lt;=5.5),INDEX(价格表!$B$4:$I$31,M10132,7),IF(J10132&gt;5.5,2.6+INDEX(价格表!$B$4:$I$31,M10132,8)*L10132)))))))</f>
        <v>2.15</v>
      </c>
    </row>
    <row r="10133" spans="1:14">
      <c r="A10133" s="20">
        <v>4311363345639</v>
      </c>
      <c r="B10133" s="18" t="s">
        <v>16</v>
      </c>
      <c r="C10133" s="21">
        <v>20201228</v>
      </c>
      <c r="D10133" s="21">
        <v>610538201209</v>
      </c>
      <c r="E10133" s="21" t="s">
        <v>16</v>
      </c>
      <c r="F10133" s="21">
        <v>20210107</v>
      </c>
      <c r="G10133" s="21" t="s">
        <v>17</v>
      </c>
      <c r="H10133" s="21" t="s">
        <v>50</v>
      </c>
      <c r="I10133" s="21" t="s">
        <v>133</v>
      </c>
      <c r="J10133" s="21">
        <v>1.44</v>
      </c>
      <c r="K10133" s="21" t="s">
        <v>20</v>
      </c>
      <c r="L10133">
        <f t="shared" si="183"/>
        <v>2</v>
      </c>
      <c r="M10133">
        <f>MATCH(H:H,价格表!$B$4:$B$35,0)</f>
        <v>4</v>
      </c>
      <c r="N10133" s="27">
        <f>IF(J10133&lt;=0.3,INDEX(价格表!$B$4:$I$31,M10133,2),IF(AND(J10133&gt;0.3,J10133&lt;=1),INDEX(价格表!$B$4:$I$31,M10133,3),IF(AND(J10133&gt;1,J10133&lt;=2.2),INDEX(价格表!$B$4:$I$31,M10133,4),IF(AND(J10133&gt;2.2,J10133&lt;=3.3),INDEX(价格表!$B$4:$I$31,M10133,5),IF(AND(J10133&gt;3.3,J10133&lt;=4),INDEX(价格表!$B$4:$I$31,M10133,6),IF(AND(J10133&gt;4,J10133&lt;=5.5),INDEX(价格表!$B$4:$I$31,M10133,7),IF(J10133&gt;5.5,2.6+INDEX(价格表!$B$4:$I$31,M10133,8)*L10133)))))))</f>
        <v>2.15</v>
      </c>
    </row>
    <row r="10134" spans="1:14">
      <c r="A10134" s="20">
        <v>4311363345640</v>
      </c>
      <c r="B10134" s="18" t="s">
        <v>16</v>
      </c>
      <c r="C10134" s="21">
        <v>20201228</v>
      </c>
      <c r="D10134" s="21">
        <v>610538201209</v>
      </c>
      <c r="E10134" s="21" t="s">
        <v>16</v>
      </c>
      <c r="F10134" s="21">
        <v>20210107</v>
      </c>
      <c r="G10134" s="21" t="s">
        <v>17</v>
      </c>
      <c r="H10134" s="21" t="s">
        <v>88</v>
      </c>
      <c r="I10134" s="21" t="s">
        <v>101</v>
      </c>
      <c r="J10134" s="21">
        <v>1.44</v>
      </c>
      <c r="K10134" s="21" t="s">
        <v>20</v>
      </c>
      <c r="L10134">
        <f t="shared" si="183"/>
        <v>2</v>
      </c>
      <c r="M10134">
        <f>MATCH(H:H,价格表!$B$4:$B$35,0)</f>
        <v>19</v>
      </c>
      <c r="N10134" s="27">
        <f>IF(J10134&lt;=0.3,INDEX(价格表!$B$4:$I$31,M10134,2),IF(AND(J10134&gt;0.3,J10134&lt;=1),INDEX(价格表!$B$4:$I$31,M10134,3),IF(AND(J10134&gt;1,J10134&lt;=2.2),INDEX(价格表!$B$4:$I$31,M10134,4),IF(AND(J10134&gt;2.2,J10134&lt;=3.3),INDEX(价格表!$B$4:$I$31,M10134,5),IF(AND(J10134&gt;3.3,J10134&lt;=4),INDEX(价格表!$B$4:$I$31,M10134,6),IF(AND(J10134&gt;4,J10134&lt;=5.5),INDEX(价格表!$B$4:$I$31,M10134,7),IF(J10134&gt;5.5,2.6+INDEX(价格表!$B$4:$I$31,M10134,8)*L10134)))))))</f>
        <v>2.15</v>
      </c>
    </row>
    <row r="10135" spans="1:14">
      <c r="A10135" s="20">
        <v>4311363345642</v>
      </c>
      <c r="B10135" s="18" t="s">
        <v>16</v>
      </c>
      <c r="C10135" s="21">
        <v>20201228</v>
      </c>
      <c r="D10135" s="21">
        <v>610538201209</v>
      </c>
      <c r="E10135" s="21" t="s">
        <v>16</v>
      </c>
      <c r="F10135" s="21">
        <v>20210107</v>
      </c>
      <c r="G10135" s="21" t="s">
        <v>17</v>
      </c>
      <c r="H10135" s="21" t="s">
        <v>18</v>
      </c>
      <c r="I10135" s="21" t="s">
        <v>278</v>
      </c>
      <c r="J10135" s="21">
        <v>1.42</v>
      </c>
      <c r="K10135" s="21" t="s">
        <v>20</v>
      </c>
      <c r="L10135">
        <f t="shared" si="183"/>
        <v>2</v>
      </c>
      <c r="M10135">
        <f>MATCH(H:H,价格表!$B$4:$B$35,0)</f>
        <v>1</v>
      </c>
      <c r="N10135" s="27">
        <f>IF(J10135&lt;=0.3,INDEX(价格表!$B$4:$I$31,M10135,2),IF(AND(J10135&gt;0.3,J10135&lt;=1),INDEX(价格表!$B$4:$I$31,M10135,3),IF(AND(J10135&gt;1,J10135&lt;=2.2),INDEX(价格表!$B$4:$I$31,M10135,4),IF(AND(J10135&gt;2.2,J10135&lt;=3.3),INDEX(价格表!$B$4:$I$31,M10135,5),IF(AND(J10135&gt;3.3,J10135&lt;=4),INDEX(价格表!$B$4:$I$31,M10135,6),IF(AND(J10135&gt;4,J10135&lt;=5.5),INDEX(价格表!$B$4:$I$31,M10135,7),IF(J10135&gt;5.5,2.6+INDEX(价格表!$B$4:$I$31,M10135,8)*L10135)))))))</f>
        <v>2.15</v>
      </c>
    </row>
    <row r="10136" spans="1:14">
      <c r="A10136" s="20">
        <v>4311363346059</v>
      </c>
      <c r="B10136" s="18" t="s">
        <v>16</v>
      </c>
      <c r="C10136" s="21">
        <v>20201228</v>
      </c>
      <c r="D10136" s="21">
        <v>610538201209</v>
      </c>
      <c r="E10136" s="21" t="s">
        <v>16</v>
      </c>
      <c r="F10136" s="21">
        <v>20210107</v>
      </c>
      <c r="G10136" s="21" t="s">
        <v>17</v>
      </c>
      <c r="H10136" s="21" t="s">
        <v>18</v>
      </c>
      <c r="I10136" s="21" t="s">
        <v>29</v>
      </c>
      <c r="J10136" s="21">
        <v>1.43</v>
      </c>
      <c r="K10136" s="21" t="s">
        <v>20</v>
      </c>
      <c r="L10136">
        <f t="shared" si="183"/>
        <v>2</v>
      </c>
      <c r="M10136">
        <f>MATCH(H:H,价格表!$B$4:$B$35,0)</f>
        <v>1</v>
      </c>
      <c r="N10136" s="27">
        <f>IF(J10136&lt;=0.3,INDEX(价格表!$B$4:$I$31,M10136,2),IF(AND(J10136&gt;0.3,J10136&lt;=1),INDEX(价格表!$B$4:$I$31,M10136,3),IF(AND(J10136&gt;1,J10136&lt;=2.2),INDEX(价格表!$B$4:$I$31,M10136,4),IF(AND(J10136&gt;2.2,J10136&lt;=3.3),INDEX(价格表!$B$4:$I$31,M10136,5),IF(AND(J10136&gt;3.3,J10136&lt;=4),INDEX(价格表!$B$4:$I$31,M10136,6),IF(AND(J10136&gt;4,J10136&lt;=5.5),INDEX(价格表!$B$4:$I$31,M10136,7),IF(J10136&gt;5.5,2.6+INDEX(价格表!$B$4:$I$31,M10136,8)*L10136)))))))</f>
        <v>2.15</v>
      </c>
    </row>
    <row r="10137" spans="1:14">
      <c r="A10137" s="20">
        <v>4311363349906</v>
      </c>
      <c r="B10137" s="18" t="s">
        <v>16</v>
      </c>
      <c r="C10137" s="21">
        <v>20201228</v>
      </c>
      <c r="D10137" s="21">
        <v>610538201209</v>
      </c>
      <c r="E10137" s="21" t="s">
        <v>16</v>
      </c>
      <c r="F10137" s="21">
        <v>20210107</v>
      </c>
      <c r="G10137" s="21" t="s">
        <v>17</v>
      </c>
      <c r="H10137" s="21" t="s">
        <v>43</v>
      </c>
      <c r="I10137" s="21" t="s">
        <v>44</v>
      </c>
      <c r="J10137" s="21">
        <v>1.52</v>
      </c>
      <c r="K10137" s="21" t="s">
        <v>20</v>
      </c>
      <c r="L10137">
        <f t="shared" si="183"/>
        <v>2</v>
      </c>
      <c r="M10137">
        <f>MATCH(H:H,价格表!$B$4:$B$35,0)</f>
        <v>10</v>
      </c>
      <c r="N10137" s="27">
        <f>IF(J10137&lt;=0.3,INDEX(价格表!$B$4:$I$31,M10137,2),IF(AND(J10137&gt;0.3,J10137&lt;=1),INDEX(价格表!$B$4:$I$31,M10137,3),IF(AND(J10137&gt;1,J10137&lt;=2.2),INDEX(价格表!$B$4:$I$31,M10137,4),IF(AND(J10137&gt;2.2,J10137&lt;=3.3),INDEX(价格表!$B$4:$I$31,M10137,5),IF(AND(J10137&gt;3.3,J10137&lt;=4),INDEX(价格表!$B$4:$I$31,M10137,6),IF(AND(J10137&gt;4,J10137&lt;=5.5),INDEX(价格表!$B$4:$I$31,M10137,7),IF(J10137&gt;5.5,2.6+INDEX(价格表!$B$4:$I$31,M10137,8)*L10137)))))))</f>
        <v>2.15</v>
      </c>
    </row>
    <row r="10138" spans="1:14">
      <c r="A10138" s="20">
        <v>4311363350817</v>
      </c>
      <c r="B10138" s="18" t="s">
        <v>16</v>
      </c>
      <c r="C10138" s="21">
        <v>20201228</v>
      </c>
      <c r="D10138" s="21">
        <v>610538201209</v>
      </c>
      <c r="E10138" s="21" t="s">
        <v>16</v>
      </c>
      <c r="F10138" s="21">
        <v>20210107</v>
      </c>
      <c r="G10138" s="21" t="s">
        <v>17</v>
      </c>
      <c r="H10138" s="21" t="s">
        <v>27</v>
      </c>
      <c r="I10138" s="21" t="s">
        <v>28</v>
      </c>
      <c r="J10138" s="21">
        <v>1.51</v>
      </c>
      <c r="K10138" s="21" t="s">
        <v>20</v>
      </c>
      <c r="L10138">
        <f t="shared" si="183"/>
        <v>2</v>
      </c>
      <c r="M10138">
        <f>MATCH(H:H,价格表!$B$4:$B$35,0)</f>
        <v>3</v>
      </c>
      <c r="N10138" s="27">
        <f>IF(J10138&lt;=0.3,INDEX(价格表!$B$4:$I$31,M10138,2),IF(AND(J10138&gt;0.3,J10138&lt;=1),INDEX(价格表!$B$4:$I$31,M10138,3),IF(AND(J10138&gt;1,J10138&lt;=2.2),INDEX(价格表!$B$4:$I$31,M10138,4),IF(AND(J10138&gt;2.2,J10138&lt;=3.3),INDEX(价格表!$B$4:$I$31,M10138,5),IF(AND(J10138&gt;3.3,J10138&lt;=4),INDEX(价格表!$B$4:$I$31,M10138,6),IF(AND(J10138&gt;4,J10138&lt;=5.5),INDEX(价格表!$B$4:$I$31,M10138,7),IF(J10138&gt;5.5,2.6+INDEX(价格表!$B$4:$I$31,M10138,8)*L10138)))))))</f>
        <v>2.15</v>
      </c>
    </row>
    <row r="10139" spans="1:14">
      <c r="A10139" s="20">
        <v>4311363350867</v>
      </c>
      <c r="B10139" s="18" t="s">
        <v>16</v>
      </c>
      <c r="C10139" s="21">
        <v>20201228</v>
      </c>
      <c r="D10139" s="21">
        <v>610538201209</v>
      </c>
      <c r="E10139" s="21" t="s">
        <v>16</v>
      </c>
      <c r="F10139" s="21">
        <v>20210107</v>
      </c>
      <c r="G10139" s="21" t="s">
        <v>17</v>
      </c>
      <c r="H10139" s="21" t="s">
        <v>75</v>
      </c>
      <c r="I10139" s="21" t="s">
        <v>114</v>
      </c>
      <c r="J10139" s="21">
        <v>0.19</v>
      </c>
      <c r="K10139" s="21" t="s">
        <v>20</v>
      </c>
      <c r="L10139">
        <f t="shared" si="183"/>
        <v>1</v>
      </c>
      <c r="M10139">
        <f>MATCH(H:H,价格表!$B$4:$B$35,0)</f>
        <v>24</v>
      </c>
      <c r="N10139" s="27">
        <f>IF(J10139&lt;=0.3,INDEX(价格表!$B$4:$I$31,M10139,2),IF(AND(J10139&gt;0.3,J10139&lt;=1),INDEX(价格表!$B$4:$I$31,M10139,3),IF(AND(J10139&gt;1,J10139&lt;=2.2),INDEX(价格表!$B$4:$I$31,M10139,4),IF(AND(J10139&gt;2.2,J10139&lt;=3.3),INDEX(价格表!$B$4:$I$31,M10139,5),IF(AND(J10139&gt;3.3,J10139&lt;=4),INDEX(价格表!$B$4:$I$31,M10139,6),IF(AND(J10139&gt;4,J10139&lt;=5.5),INDEX(价格表!$B$4:$I$31,M10139,7),IF(J10139&gt;5.5,2.6+INDEX(价格表!$B$4:$I$31,M10139,8)*L10139)))))))</f>
        <v>1.65</v>
      </c>
    </row>
    <row r="10140" spans="1:14">
      <c r="A10140" s="20">
        <v>4311363350868</v>
      </c>
      <c r="B10140" s="18" t="s">
        <v>16</v>
      </c>
      <c r="C10140" s="21">
        <v>20201228</v>
      </c>
      <c r="D10140" s="21">
        <v>610538201209</v>
      </c>
      <c r="E10140" s="21" t="s">
        <v>16</v>
      </c>
      <c r="F10140" s="21">
        <v>20210107</v>
      </c>
      <c r="G10140" s="21" t="s">
        <v>17</v>
      </c>
      <c r="H10140" s="21" t="s">
        <v>33</v>
      </c>
      <c r="I10140" s="21" t="s">
        <v>34</v>
      </c>
      <c r="J10140" s="21">
        <v>0.22</v>
      </c>
      <c r="K10140" s="21" t="s">
        <v>20</v>
      </c>
      <c r="L10140">
        <f t="shared" si="183"/>
        <v>1</v>
      </c>
      <c r="M10140">
        <f>MATCH(H:H,价格表!$B$4:$B$35,0)</f>
        <v>13</v>
      </c>
      <c r="N10140" s="27">
        <f>IF(J10140&lt;=0.3,INDEX(价格表!$B$4:$I$31,M10140,2),IF(AND(J10140&gt;0.3,J10140&lt;=1),INDEX(价格表!$B$4:$I$31,M10140,3),IF(AND(J10140&gt;1,J10140&lt;=2.2),INDEX(价格表!$B$4:$I$31,M10140,4),IF(AND(J10140&gt;2.2,J10140&lt;=3.3),INDEX(价格表!$B$4:$I$31,M10140,5),IF(AND(J10140&gt;3.3,J10140&lt;=4),INDEX(价格表!$B$4:$I$31,M10140,6),IF(AND(J10140&gt;4,J10140&lt;=5.5),INDEX(价格表!$B$4:$I$31,M10140,7),IF(J10140&gt;5.5,2.6+INDEX(价格表!$B$4:$I$31,M10140,8)*L10140)))))))</f>
        <v>1.65</v>
      </c>
    </row>
    <row r="10141" spans="1:14">
      <c r="A10141" s="20">
        <v>4311363350869</v>
      </c>
      <c r="B10141" s="18" t="s">
        <v>16</v>
      </c>
      <c r="C10141" s="21">
        <v>20201228</v>
      </c>
      <c r="D10141" s="21">
        <v>610538201209</v>
      </c>
      <c r="E10141" s="21" t="s">
        <v>16</v>
      </c>
      <c r="F10141" s="21">
        <v>20210107</v>
      </c>
      <c r="G10141" s="21" t="s">
        <v>17</v>
      </c>
      <c r="H10141" s="21" t="s">
        <v>82</v>
      </c>
      <c r="I10141" s="21" t="s">
        <v>83</v>
      </c>
      <c r="J10141" s="21">
        <v>1.47</v>
      </c>
      <c r="K10141" s="21" t="s">
        <v>20</v>
      </c>
      <c r="L10141">
        <f t="shared" si="183"/>
        <v>2</v>
      </c>
      <c r="M10141">
        <f>MATCH(H:H,价格表!$B$4:$B$35,0)</f>
        <v>2</v>
      </c>
      <c r="N10141" s="27">
        <f>IF(J10141&lt;=0.3,INDEX(价格表!$B$4:$I$31,M10141,2),IF(AND(J10141&gt;0.3,J10141&lt;=1),INDEX(价格表!$B$4:$I$31,M10141,3),IF(AND(J10141&gt;1,J10141&lt;=2.2),INDEX(价格表!$B$4:$I$31,M10141,4),IF(AND(J10141&gt;2.2,J10141&lt;=3.3),INDEX(价格表!$B$4:$I$31,M10141,5),IF(AND(J10141&gt;3.3,J10141&lt;=4),INDEX(价格表!$B$4:$I$31,M10141,6),IF(AND(J10141&gt;4,J10141&lt;=5.5),INDEX(价格表!$B$4:$I$31,M10141,7),IF(J10141&gt;5.5,2.6+INDEX(价格表!$B$4:$I$31,M10141,8)*L10141)))))))</f>
        <v>2.15</v>
      </c>
    </row>
    <row r="10142" spans="1:14">
      <c r="A10142" s="20">
        <v>4311363350870</v>
      </c>
      <c r="B10142" s="18" t="s">
        <v>16</v>
      </c>
      <c r="C10142" s="21">
        <v>20201228</v>
      </c>
      <c r="D10142" s="21">
        <v>610538201209</v>
      </c>
      <c r="E10142" s="21" t="s">
        <v>16</v>
      </c>
      <c r="F10142" s="21">
        <v>20210107</v>
      </c>
      <c r="G10142" s="21" t="s">
        <v>17</v>
      </c>
      <c r="H10142" s="21" t="s">
        <v>21</v>
      </c>
      <c r="I10142" s="21" t="s">
        <v>181</v>
      </c>
      <c r="J10142" s="21">
        <v>1.45</v>
      </c>
      <c r="K10142" s="21" t="s">
        <v>20</v>
      </c>
      <c r="L10142">
        <f t="shared" si="183"/>
        <v>2</v>
      </c>
      <c r="M10142">
        <f>MATCH(H:H,价格表!$B$4:$B$35,0)</f>
        <v>20</v>
      </c>
      <c r="N10142" s="27">
        <f>IF(J10142&lt;=0.3,INDEX(价格表!$B$4:$I$31,M10142,2),IF(AND(J10142&gt;0.3,J10142&lt;=1),INDEX(价格表!$B$4:$I$31,M10142,3),IF(AND(J10142&gt;1,J10142&lt;=2.2),INDEX(价格表!$B$4:$I$31,M10142,4),IF(AND(J10142&gt;2.2,J10142&lt;=3.3),INDEX(价格表!$B$4:$I$31,M10142,5),IF(AND(J10142&gt;3.3,J10142&lt;=4),INDEX(价格表!$B$4:$I$31,M10142,6),IF(AND(J10142&gt;4,J10142&lt;=5.5),INDEX(价格表!$B$4:$I$31,M10142,7),IF(J10142&gt;5.5,2.6+INDEX(价格表!$B$4:$I$31,M10142,8)*L10142)))))))</f>
        <v>2.15</v>
      </c>
    </row>
    <row r="10143" spans="1:14">
      <c r="A10143" s="20">
        <v>4311363350871</v>
      </c>
      <c r="B10143" s="18" t="s">
        <v>16</v>
      </c>
      <c r="C10143" s="21">
        <v>20201228</v>
      </c>
      <c r="D10143" s="21">
        <v>610538201209</v>
      </c>
      <c r="E10143" s="21" t="s">
        <v>16</v>
      </c>
      <c r="F10143" s="21">
        <v>20210107</v>
      </c>
      <c r="G10143" s="21" t="s">
        <v>17</v>
      </c>
      <c r="H10143" s="21" t="s">
        <v>54</v>
      </c>
      <c r="I10143" s="21" t="s">
        <v>78</v>
      </c>
      <c r="J10143" s="21">
        <v>0.12</v>
      </c>
      <c r="K10143" s="21" t="s">
        <v>20</v>
      </c>
      <c r="L10143">
        <f t="shared" si="183"/>
        <v>1</v>
      </c>
      <c r="M10143">
        <f>MATCH(H:H,价格表!$B$4:$B$35,0)</f>
        <v>14</v>
      </c>
      <c r="N10143" s="27">
        <f>IF(J10143&lt;=0.3,INDEX(价格表!$B$4:$I$31,M10143,2),IF(AND(J10143&gt;0.3,J10143&lt;=1),INDEX(价格表!$B$4:$I$31,M10143,3),IF(AND(J10143&gt;1,J10143&lt;=2.2),INDEX(价格表!$B$4:$I$31,M10143,4),IF(AND(J10143&gt;2.2,J10143&lt;=3.3),INDEX(价格表!$B$4:$I$31,M10143,5),IF(AND(J10143&gt;3.3,J10143&lt;=4),INDEX(价格表!$B$4:$I$31,M10143,6),IF(AND(J10143&gt;4,J10143&lt;=5.5),INDEX(价格表!$B$4:$I$31,M10143,7),IF(J10143&gt;5.5,2.6+INDEX(价格表!$B$4:$I$31,M10143,8)*L10143)))))))</f>
        <v>1.65</v>
      </c>
    </row>
    <row r="10144" spans="1:14">
      <c r="A10144" s="20">
        <v>4311363350872</v>
      </c>
      <c r="B10144" s="18" t="s">
        <v>16</v>
      </c>
      <c r="C10144" s="21">
        <v>20201228</v>
      </c>
      <c r="D10144" s="21">
        <v>610538201209</v>
      </c>
      <c r="E10144" s="21" t="s">
        <v>16</v>
      </c>
      <c r="F10144" s="21">
        <v>20210107</v>
      </c>
      <c r="G10144" s="21" t="s">
        <v>17</v>
      </c>
      <c r="H10144" s="21" t="s">
        <v>66</v>
      </c>
      <c r="I10144" s="21" t="s">
        <v>67</v>
      </c>
      <c r="J10144" s="21">
        <v>1.52</v>
      </c>
      <c r="K10144" s="21" t="s">
        <v>20</v>
      </c>
      <c r="L10144">
        <f t="shared" si="183"/>
        <v>2</v>
      </c>
      <c r="M10144">
        <f>MATCH(H:H,价格表!$B$4:$B$35,0)</f>
        <v>17</v>
      </c>
      <c r="N10144" s="27">
        <f>IF(J10144&lt;=0.3,INDEX(价格表!$B$4:$I$31,M10144,2),IF(AND(J10144&gt;0.3,J10144&lt;=1),INDEX(价格表!$B$4:$I$31,M10144,3),IF(AND(J10144&gt;1,J10144&lt;=2.2),INDEX(价格表!$B$4:$I$31,M10144,4),IF(AND(J10144&gt;2.2,J10144&lt;=3.3),INDEX(价格表!$B$4:$I$31,M10144,5),IF(AND(J10144&gt;3.3,J10144&lt;=4),INDEX(价格表!$B$4:$I$31,M10144,6),IF(AND(J10144&gt;4,J10144&lt;=5.5),INDEX(价格表!$B$4:$I$31,M10144,7),IF(J10144&gt;5.5,2.6+INDEX(价格表!$B$4:$I$31,M10144,8)*L10144)))))))</f>
        <v>2.15</v>
      </c>
    </row>
    <row r="10145" spans="1:14">
      <c r="A10145" s="20">
        <v>4311363350873</v>
      </c>
      <c r="B10145" s="18" t="s">
        <v>16</v>
      </c>
      <c r="C10145" s="21">
        <v>20201228</v>
      </c>
      <c r="D10145" s="21">
        <v>610538201209</v>
      </c>
      <c r="E10145" s="21" t="s">
        <v>16</v>
      </c>
      <c r="F10145" s="21">
        <v>20210107</v>
      </c>
      <c r="G10145" s="21" t="s">
        <v>17</v>
      </c>
      <c r="H10145" s="21" t="s">
        <v>18</v>
      </c>
      <c r="I10145" s="21" t="s">
        <v>290</v>
      </c>
      <c r="J10145" s="21">
        <v>1.58</v>
      </c>
      <c r="K10145" s="21" t="s">
        <v>20</v>
      </c>
      <c r="L10145">
        <f t="shared" si="183"/>
        <v>2</v>
      </c>
      <c r="M10145">
        <f>MATCH(H:H,价格表!$B$4:$B$35,0)</f>
        <v>1</v>
      </c>
      <c r="N10145" s="27">
        <f>IF(J10145&lt;=0.3,INDEX(价格表!$B$4:$I$31,M10145,2),IF(AND(J10145&gt;0.3,J10145&lt;=1),INDEX(价格表!$B$4:$I$31,M10145,3),IF(AND(J10145&gt;1,J10145&lt;=2.2),INDEX(价格表!$B$4:$I$31,M10145,4),IF(AND(J10145&gt;2.2,J10145&lt;=3.3),INDEX(价格表!$B$4:$I$31,M10145,5),IF(AND(J10145&gt;3.3,J10145&lt;=4),INDEX(价格表!$B$4:$I$31,M10145,6),IF(AND(J10145&gt;4,J10145&lt;=5.5),INDEX(价格表!$B$4:$I$31,M10145,7),IF(J10145&gt;5.5,2.6+INDEX(价格表!$B$4:$I$31,M10145,8)*L10145)))))))</f>
        <v>2.15</v>
      </c>
    </row>
    <row r="10146" spans="1:14">
      <c r="A10146" s="20">
        <v>4311363350874</v>
      </c>
      <c r="B10146" s="18" t="s">
        <v>16</v>
      </c>
      <c r="C10146" s="21">
        <v>20201228</v>
      </c>
      <c r="D10146" s="21">
        <v>610538201209</v>
      </c>
      <c r="E10146" s="21" t="s">
        <v>16</v>
      </c>
      <c r="F10146" s="21">
        <v>20210107</v>
      </c>
      <c r="G10146" s="21" t="s">
        <v>17</v>
      </c>
      <c r="H10146" s="21" t="s">
        <v>27</v>
      </c>
      <c r="I10146" s="21" t="s">
        <v>134</v>
      </c>
      <c r="J10146" s="21">
        <v>1.5</v>
      </c>
      <c r="K10146" s="21" t="s">
        <v>20</v>
      </c>
      <c r="L10146">
        <f t="shared" si="183"/>
        <v>2</v>
      </c>
      <c r="M10146">
        <f>MATCH(H:H,价格表!$B$4:$B$35,0)</f>
        <v>3</v>
      </c>
      <c r="N10146" s="27">
        <f>IF(J10146&lt;=0.3,INDEX(价格表!$B$4:$I$31,M10146,2),IF(AND(J10146&gt;0.3,J10146&lt;=1),INDEX(价格表!$B$4:$I$31,M10146,3),IF(AND(J10146&gt;1,J10146&lt;=2.2),INDEX(价格表!$B$4:$I$31,M10146,4),IF(AND(J10146&gt;2.2,J10146&lt;=3.3),INDEX(价格表!$B$4:$I$31,M10146,5),IF(AND(J10146&gt;3.3,J10146&lt;=4),INDEX(价格表!$B$4:$I$31,M10146,6),IF(AND(J10146&gt;4,J10146&lt;=5.5),INDEX(价格表!$B$4:$I$31,M10146,7),IF(J10146&gt;5.5,2.6+INDEX(价格表!$B$4:$I$31,M10146,8)*L10146)))))))</f>
        <v>2.15</v>
      </c>
    </row>
    <row r="10147" spans="1:14">
      <c r="A10147" s="20">
        <v>4311363350875</v>
      </c>
      <c r="B10147" s="18" t="s">
        <v>16</v>
      </c>
      <c r="C10147" s="21">
        <v>20201228</v>
      </c>
      <c r="D10147" s="21">
        <v>610538201209</v>
      </c>
      <c r="E10147" s="21" t="s">
        <v>16</v>
      </c>
      <c r="F10147" s="21">
        <v>20210107</v>
      </c>
      <c r="G10147" s="21" t="s">
        <v>17</v>
      </c>
      <c r="H10147" s="21" t="s">
        <v>45</v>
      </c>
      <c r="I10147" s="21" t="s">
        <v>143</v>
      </c>
      <c r="J10147" s="21">
        <v>2.6</v>
      </c>
      <c r="K10147" s="21" t="s">
        <v>20</v>
      </c>
      <c r="L10147">
        <f t="shared" si="183"/>
        <v>3</v>
      </c>
      <c r="M10147">
        <f>MATCH(H:H,价格表!$B$4:$B$35,0)</f>
        <v>9</v>
      </c>
      <c r="N10147" s="27">
        <f>IF(J10147&lt;=0.3,INDEX(价格表!$B$4:$I$31,M10147,2),IF(AND(J10147&gt;0.3,J10147&lt;=1),INDEX(价格表!$B$4:$I$31,M10147,3),IF(AND(J10147&gt;1,J10147&lt;=2.2),INDEX(价格表!$B$4:$I$31,M10147,4),IF(AND(J10147&gt;2.2,J10147&lt;=3.3),INDEX(价格表!$B$4:$I$31,M10147,5),IF(AND(J10147&gt;3.3,J10147&lt;=4),INDEX(价格表!$B$4:$I$31,M10147,6),IF(AND(J10147&gt;4,J10147&lt;=5.5),INDEX(价格表!$B$4:$I$31,M10147,7),IF(J10147&gt;5.5,2.6+INDEX(价格表!$B$4:$I$31,M10147,8)*L10147)))))))</f>
        <v>2.5</v>
      </c>
    </row>
    <row r="10148" spans="1:14">
      <c r="A10148" s="20">
        <v>4311363350876</v>
      </c>
      <c r="B10148" s="18" t="s">
        <v>16</v>
      </c>
      <c r="C10148" s="21">
        <v>20201228</v>
      </c>
      <c r="D10148" s="21">
        <v>610538201209</v>
      </c>
      <c r="E10148" s="21" t="s">
        <v>16</v>
      </c>
      <c r="F10148" s="21">
        <v>20210107</v>
      </c>
      <c r="G10148" s="21" t="s">
        <v>17</v>
      </c>
      <c r="H10148" s="21" t="s">
        <v>37</v>
      </c>
      <c r="I10148" s="21" t="s">
        <v>90</v>
      </c>
      <c r="J10148" s="21">
        <v>1.5</v>
      </c>
      <c r="K10148" s="21" t="s">
        <v>20</v>
      </c>
      <c r="L10148">
        <f t="shared" si="183"/>
        <v>2</v>
      </c>
      <c r="M10148">
        <f>MATCH(H:H,价格表!$B$4:$B$35,0)</f>
        <v>12</v>
      </c>
      <c r="N10148" s="27">
        <f>IF(J10148&lt;=0.3,INDEX(价格表!$B$4:$I$31,M10148,2),IF(AND(J10148&gt;0.3,J10148&lt;=1),INDEX(价格表!$B$4:$I$31,M10148,3),IF(AND(J10148&gt;1,J10148&lt;=2.2),INDEX(价格表!$B$4:$I$31,M10148,4),IF(AND(J10148&gt;2.2,J10148&lt;=3.3),INDEX(价格表!$B$4:$I$31,M10148,5),IF(AND(J10148&gt;3.3,J10148&lt;=4),INDEX(价格表!$B$4:$I$31,M10148,6),IF(AND(J10148&gt;4,J10148&lt;=5.5),INDEX(价格表!$B$4:$I$31,M10148,7),IF(J10148&gt;5.5,2.6+INDEX(价格表!$B$4:$I$31,M10148,8)*L10148)))))))</f>
        <v>2.15</v>
      </c>
    </row>
    <row r="10149" spans="1:14">
      <c r="A10149" s="20">
        <v>4311363352185</v>
      </c>
      <c r="B10149" s="18" t="s">
        <v>16</v>
      </c>
      <c r="C10149" s="21">
        <v>20201228</v>
      </c>
      <c r="D10149" s="21">
        <v>610538201209</v>
      </c>
      <c r="E10149" s="21" t="s">
        <v>16</v>
      </c>
      <c r="F10149" s="21">
        <v>20210107</v>
      </c>
      <c r="G10149" s="21" t="s">
        <v>17</v>
      </c>
      <c r="H10149" s="21" t="s">
        <v>50</v>
      </c>
      <c r="I10149" s="21" t="s">
        <v>161</v>
      </c>
      <c r="J10149" s="21">
        <v>3.13</v>
      </c>
      <c r="K10149" s="21" t="s">
        <v>20</v>
      </c>
      <c r="L10149">
        <f t="shared" si="183"/>
        <v>4</v>
      </c>
      <c r="M10149">
        <f>MATCH(H:H,价格表!$B$4:$B$35,0)</f>
        <v>4</v>
      </c>
      <c r="N10149" s="27">
        <f>IF(J10149&lt;=0.3,INDEX(价格表!$B$4:$I$31,M10149,2),IF(AND(J10149&gt;0.3,J10149&lt;=1),INDEX(价格表!$B$4:$I$31,M10149,3),IF(AND(J10149&gt;1,J10149&lt;=2.2),INDEX(价格表!$B$4:$I$31,M10149,4),IF(AND(J10149&gt;2.2,J10149&lt;=3.3),INDEX(价格表!$B$4:$I$31,M10149,5),IF(AND(J10149&gt;3.3,J10149&lt;=4),INDEX(价格表!$B$4:$I$31,M10149,6),IF(AND(J10149&gt;4,J10149&lt;=5.5),INDEX(价格表!$B$4:$I$31,M10149,7),IF(J10149&gt;5.5,2.6+INDEX(价格表!$B$4:$I$31,M10149,8)*L10149)))))))</f>
        <v>2.5</v>
      </c>
    </row>
    <row r="10150" spans="1:14">
      <c r="A10150" s="20">
        <v>4311363352186</v>
      </c>
      <c r="B10150" s="18" t="s">
        <v>16</v>
      </c>
      <c r="C10150" s="21">
        <v>20201228</v>
      </c>
      <c r="D10150" s="21">
        <v>610538201209</v>
      </c>
      <c r="E10150" s="21" t="s">
        <v>16</v>
      </c>
      <c r="F10150" s="21">
        <v>20210107</v>
      </c>
      <c r="G10150" s="21" t="s">
        <v>17</v>
      </c>
      <c r="H10150" s="21" t="s">
        <v>73</v>
      </c>
      <c r="I10150" s="21" t="s">
        <v>256</v>
      </c>
      <c r="J10150" s="21">
        <v>1.51</v>
      </c>
      <c r="K10150" s="21" t="s">
        <v>20</v>
      </c>
      <c r="L10150">
        <f t="shared" si="183"/>
        <v>2</v>
      </c>
      <c r="M10150">
        <f>MATCH(H:H,价格表!$B$4:$B$35,0)</f>
        <v>7</v>
      </c>
      <c r="N10150" s="27">
        <f>IF(J10150&lt;=0.3,INDEX(价格表!$B$4:$I$31,M10150,2),IF(AND(J10150&gt;0.3,J10150&lt;=1),INDEX(价格表!$B$4:$I$31,M10150,3),IF(AND(J10150&gt;1,J10150&lt;=2.2),INDEX(价格表!$B$4:$I$31,M10150,4),IF(AND(J10150&gt;2.2,J10150&lt;=3.3),INDEX(价格表!$B$4:$I$31,M10150,5),IF(AND(J10150&gt;3.3,J10150&lt;=4),INDEX(价格表!$B$4:$I$31,M10150,6),IF(AND(J10150&gt;4,J10150&lt;=5.5),INDEX(价格表!$B$4:$I$31,M10150,7),IF(J10150&gt;5.5,2.6+INDEX(价格表!$B$4:$I$31,M10150,8)*L10150)))))))</f>
        <v>2.15</v>
      </c>
    </row>
    <row r="10151" spans="1:14">
      <c r="A10151" s="20">
        <v>4311363352187</v>
      </c>
      <c r="B10151" s="18" t="s">
        <v>16</v>
      </c>
      <c r="C10151" s="21">
        <v>20201228</v>
      </c>
      <c r="D10151" s="21">
        <v>610538201209</v>
      </c>
      <c r="E10151" s="21" t="s">
        <v>16</v>
      </c>
      <c r="F10151" s="21">
        <v>20210107</v>
      </c>
      <c r="G10151" s="21" t="s">
        <v>17</v>
      </c>
      <c r="H10151" s="21" t="s">
        <v>27</v>
      </c>
      <c r="I10151" s="21" t="s">
        <v>176</v>
      </c>
      <c r="J10151" s="21">
        <v>1.53</v>
      </c>
      <c r="K10151" s="21" t="s">
        <v>20</v>
      </c>
      <c r="L10151">
        <f t="shared" si="183"/>
        <v>2</v>
      </c>
      <c r="M10151">
        <f>MATCH(H:H,价格表!$B$4:$B$35,0)</f>
        <v>3</v>
      </c>
      <c r="N10151" s="27">
        <f>IF(J10151&lt;=0.3,INDEX(价格表!$B$4:$I$31,M10151,2),IF(AND(J10151&gt;0.3,J10151&lt;=1),INDEX(价格表!$B$4:$I$31,M10151,3),IF(AND(J10151&gt;1,J10151&lt;=2.2),INDEX(价格表!$B$4:$I$31,M10151,4),IF(AND(J10151&gt;2.2,J10151&lt;=3.3),INDEX(价格表!$B$4:$I$31,M10151,5),IF(AND(J10151&gt;3.3,J10151&lt;=4),INDEX(价格表!$B$4:$I$31,M10151,6),IF(AND(J10151&gt;4,J10151&lt;=5.5),INDEX(价格表!$B$4:$I$31,M10151,7),IF(J10151&gt;5.5,2.6+INDEX(价格表!$B$4:$I$31,M10151,8)*L10151)))))))</f>
        <v>2.15</v>
      </c>
    </row>
    <row r="10152" spans="1:14">
      <c r="A10152" s="20">
        <v>4311363352191</v>
      </c>
      <c r="B10152" s="18" t="s">
        <v>16</v>
      </c>
      <c r="C10152" s="21">
        <v>20201228</v>
      </c>
      <c r="D10152" s="21">
        <v>610538201209</v>
      </c>
      <c r="E10152" s="21" t="s">
        <v>16</v>
      </c>
      <c r="F10152" s="21">
        <v>20210107</v>
      </c>
      <c r="G10152" s="21" t="s">
        <v>17</v>
      </c>
      <c r="H10152" s="21" t="s">
        <v>18</v>
      </c>
      <c r="I10152" s="21" t="s">
        <v>29</v>
      </c>
      <c r="J10152" s="21">
        <v>1.45</v>
      </c>
      <c r="K10152" s="21" t="s">
        <v>20</v>
      </c>
      <c r="L10152">
        <f t="shared" si="183"/>
        <v>2</v>
      </c>
      <c r="M10152">
        <f>MATCH(H:H,价格表!$B$4:$B$35,0)</f>
        <v>1</v>
      </c>
      <c r="N10152" s="27">
        <f>IF(J10152&lt;=0.3,INDEX(价格表!$B$4:$I$31,M10152,2),IF(AND(J10152&gt;0.3,J10152&lt;=1),INDEX(价格表!$B$4:$I$31,M10152,3),IF(AND(J10152&gt;1,J10152&lt;=2.2),INDEX(价格表!$B$4:$I$31,M10152,4),IF(AND(J10152&gt;2.2,J10152&lt;=3.3),INDEX(价格表!$B$4:$I$31,M10152,5),IF(AND(J10152&gt;3.3,J10152&lt;=4),INDEX(价格表!$B$4:$I$31,M10152,6),IF(AND(J10152&gt;4,J10152&lt;=5.5),INDEX(价格表!$B$4:$I$31,M10152,7),IF(J10152&gt;5.5,2.6+INDEX(价格表!$B$4:$I$31,M10152,8)*L10152)))))))</f>
        <v>2.15</v>
      </c>
    </row>
    <row r="10153" spans="1:14">
      <c r="A10153" s="20">
        <v>4311363352192</v>
      </c>
      <c r="B10153" s="18" t="s">
        <v>16</v>
      </c>
      <c r="C10153" s="21">
        <v>20201228</v>
      </c>
      <c r="D10153" s="21">
        <v>610538201209</v>
      </c>
      <c r="E10153" s="21" t="s">
        <v>16</v>
      </c>
      <c r="F10153" s="21">
        <v>20210107</v>
      </c>
      <c r="G10153" s="21" t="s">
        <v>17</v>
      </c>
      <c r="H10153" s="21" t="s">
        <v>45</v>
      </c>
      <c r="I10153" s="21" t="s">
        <v>143</v>
      </c>
      <c r="J10153" s="21">
        <v>2.84</v>
      </c>
      <c r="K10153" s="21" t="s">
        <v>20</v>
      </c>
      <c r="L10153">
        <f t="shared" si="183"/>
        <v>3</v>
      </c>
      <c r="M10153">
        <f>MATCH(H:H,价格表!$B$4:$B$35,0)</f>
        <v>9</v>
      </c>
      <c r="N10153" s="27">
        <f>IF(J10153&lt;=0.3,INDEX(价格表!$B$4:$I$31,M10153,2),IF(AND(J10153&gt;0.3,J10153&lt;=1),INDEX(价格表!$B$4:$I$31,M10153,3),IF(AND(J10153&gt;1,J10153&lt;=2.2),INDEX(价格表!$B$4:$I$31,M10153,4),IF(AND(J10153&gt;2.2,J10153&lt;=3.3),INDEX(价格表!$B$4:$I$31,M10153,5),IF(AND(J10153&gt;3.3,J10153&lt;=4),INDEX(价格表!$B$4:$I$31,M10153,6),IF(AND(J10153&gt;4,J10153&lt;=5.5),INDEX(价格表!$B$4:$I$31,M10153,7),IF(J10153&gt;5.5,2.6+INDEX(价格表!$B$4:$I$31,M10153,8)*L10153)))))))</f>
        <v>2.5</v>
      </c>
    </row>
    <row r="10154" spans="1:14">
      <c r="A10154" s="20">
        <v>4311363352193</v>
      </c>
      <c r="B10154" s="18" t="s">
        <v>16</v>
      </c>
      <c r="C10154" s="21">
        <v>20201228</v>
      </c>
      <c r="D10154" s="21">
        <v>610538201209</v>
      </c>
      <c r="E10154" s="21" t="s">
        <v>16</v>
      </c>
      <c r="F10154" s="21">
        <v>20210107</v>
      </c>
      <c r="G10154" s="21" t="s">
        <v>17</v>
      </c>
      <c r="H10154" s="21" t="s">
        <v>18</v>
      </c>
      <c r="I10154" s="21" t="s">
        <v>53</v>
      </c>
      <c r="J10154" s="21">
        <v>1.47</v>
      </c>
      <c r="K10154" s="21" t="s">
        <v>20</v>
      </c>
      <c r="L10154">
        <f t="shared" si="183"/>
        <v>2</v>
      </c>
      <c r="M10154">
        <f>MATCH(H:H,价格表!$B$4:$B$35,0)</f>
        <v>1</v>
      </c>
      <c r="N10154" s="27">
        <f>IF(J10154&lt;=0.3,INDEX(价格表!$B$4:$I$31,M10154,2),IF(AND(J10154&gt;0.3,J10154&lt;=1),INDEX(价格表!$B$4:$I$31,M10154,3),IF(AND(J10154&gt;1,J10154&lt;=2.2),INDEX(价格表!$B$4:$I$31,M10154,4),IF(AND(J10154&gt;2.2,J10154&lt;=3.3),INDEX(价格表!$B$4:$I$31,M10154,5),IF(AND(J10154&gt;3.3,J10154&lt;=4),INDEX(价格表!$B$4:$I$31,M10154,6),IF(AND(J10154&gt;4,J10154&lt;=5.5),INDEX(价格表!$B$4:$I$31,M10154,7),IF(J10154&gt;5.5,2.6+INDEX(价格表!$B$4:$I$31,M10154,8)*L10154)))))))</f>
        <v>2.15</v>
      </c>
    </row>
    <row r="10155" spans="1:14">
      <c r="A10155" s="20">
        <v>4311363358513</v>
      </c>
      <c r="B10155" s="18" t="s">
        <v>16</v>
      </c>
      <c r="C10155" s="21">
        <v>20201228</v>
      </c>
      <c r="D10155" s="21">
        <v>610538201209</v>
      </c>
      <c r="E10155" s="21" t="s">
        <v>16</v>
      </c>
      <c r="F10155" s="21">
        <v>20210107</v>
      </c>
      <c r="G10155" s="21" t="s">
        <v>17</v>
      </c>
      <c r="H10155" s="21" t="s">
        <v>88</v>
      </c>
      <c r="I10155" s="21" t="s">
        <v>110</v>
      </c>
      <c r="J10155" s="21">
        <v>1.64</v>
      </c>
      <c r="K10155" s="21" t="s">
        <v>20</v>
      </c>
      <c r="L10155">
        <f t="shared" si="183"/>
        <v>2</v>
      </c>
      <c r="M10155">
        <f>MATCH(H:H,价格表!$B$4:$B$35,0)</f>
        <v>19</v>
      </c>
      <c r="N10155" s="27">
        <f>IF(J10155&lt;=0.3,INDEX(价格表!$B$4:$I$31,M10155,2),IF(AND(J10155&gt;0.3,J10155&lt;=1),INDEX(价格表!$B$4:$I$31,M10155,3),IF(AND(J10155&gt;1,J10155&lt;=2.2),INDEX(价格表!$B$4:$I$31,M10155,4),IF(AND(J10155&gt;2.2,J10155&lt;=3.3),INDEX(价格表!$B$4:$I$31,M10155,5),IF(AND(J10155&gt;3.3,J10155&lt;=4),INDEX(价格表!$B$4:$I$31,M10155,6),IF(AND(J10155&gt;4,J10155&lt;=5.5),INDEX(价格表!$B$4:$I$31,M10155,7),IF(J10155&gt;5.5,2.6+INDEX(价格表!$B$4:$I$31,M10155,8)*L10155)))))))</f>
        <v>2.15</v>
      </c>
    </row>
    <row r="10156" spans="1:14">
      <c r="A10156" s="20">
        <v>4311363358573</v>
      </c>
      <c r="B10156" s="18" t="s">
        <v>16</v>
      </c>
      <c r="C10156" s="21">
        <v>20201228</v>
      </c>
      <c r="D10156" s="21">
        <v>610538201209</v>
      </c>
      <c r="E10156" s="21" t="s">
        <v>16</v>
      </c>
      <c r="F10156" s="21">
        <v>20210107</v>
      </c>
      <c r="G10156" s="21" t="s">
        <v>17</v>
      </c>
      <c r="H10156" s="21" t="s">
        <v>35</v>
      </c>
      <c r="I10156" s="21" t="s">
        <v>224</v>
      </c>
      <c r="J10156" s="21">
        <v>1.42</v>
      </c>
      <c r="K10156" s="21" t="s">
        <v>20</v>
      </c>
      <c r="L10156">
        <f t="shared" si="183"/>
        <v>2</v>
      </c>
      <c r="M10156">
        <f>MATCH(H:H,价格表!$B$4:$B$35,0)</f>
        <v>22</v>
      </c>
      <c r="N10156" s="27">
        <f>IF(J10156&lt;=0.3,INDEX(价格表!$B$4:$I$31,M10156,2),IF(AND(J10156&gt;0.3,J10156&lt;=1),INDEX(价格表!$B$4:$I$31,M10156,3),IF(AND(J10156&gt;1,J10156&lt;=2.2),INDEX(价格表!$B$4:$I$31,M10156,4),IF(AND(J10156&gt;2.2,J10156&lt;=3.3),INDEX(价格表!$B$4:$I$31,M10156,5),IF(AND(J10156&gt;3.3,J10156&lt;=4),INDEX(价格表!$B$4:$I$31,M10156,6),IF(AND(J10156&gt;4,J10156&lt;=5.5),INDEX(价格表!$B$4:$I$31,M10156,7),IF(J10156&gt;5.5,2.6+INDEX(价格表!$B$4:$I$31,M10156,8)*L10156)))))))</f>
        <v>2.15</v>
      </c>
    </row>
    <row r="10157" spans="1:14">
      <c r="A10157" s="20">
        <v>4311363358574</v>
      </c>
      <c r="B10157" s="18" t="s">
        <v>16</v>
      </c>
      <c r="C10157" s="21">
        <v>20201228</v>
      </c>
      <c r="D10157" s="21">
        <v>610538201209</v>
      </c>
      <c r="E10157" s="21" t="s">
        <v>16</v>
      </c>
      <c r="F10157" s="21">
        <v>20210107</v>
      </c>
      <c r="G10157" s="21" t="s">
        <v>17</v>
      </c>
      <c r="H10157" s="21" t="s">
        <v>73</v>
      </c>
      <c r="I10157" s="21" t="s">
        <v>92</v>
      </c>
      <c r="J10157" s="21">
        <v>0.12</v>
      </c>
      <c r="K10157" s="21" t="s">
        <v>20</v>
      </c>
      <c r="L10157">
        <f t="shared" si="183"/>
        <v>1</v>
      </c>
      <c r="M10157">
        <f>MATCH(H:H,价格表!$B$4:$B$35,0)</f>
        <v>7</v>
      </c>
      <c r="N10157" s="27">
        <f>IF(J10157&lt;=0.3,INDEX(价格表!$B$4:$I$31,M10157,2),IF(AND(J10157&gt;0.3,J10157&lt;=1),INDEX(价格表!$B$4:$I$31,M10157,3),IF(AND(J10157&gt;1,J10157&lt;=2.2),INDEX(价格表!$B$4:$I$31,M10157,4),IF(AND(J10157&gt;2.2,J10157&lt;=3.3),INDEX(价格表!$B$4:$I$31,M10157,5),IF(AND(J10157&gt;3.3,J10157&lt;=4),INDEX(价格表!$B$4:$I$31,M10157,6),IF(AND(J10157&gt;4,J10157&lt;=5.5),INDEX(价格表!$B$4:$I$31,M10157,7),IF(J10157&gt;5.5,2.6+INDEX(价格表!$B$4:$I$31,M10157,8)*L10157)))))))</f>
        <v>1.65</v>
      </c>
    </row>
    <row r="10158" spans="1:14">
      <c r="A10158" s="20">
        <v>4311363358576</v>
      </c>
      <c r="B10158" s="18" t="s">
        <v>16</v>
      </c>
      <c r="C10158" s="21">
        <v>20201228</v>
      </c>
      <c r="D10158" s="21">
        <v>610538201209</v>
      </c>
      <c r="E10158" s="21" t="s">
        <v>16</v>
      </c>
      <c r="F10158" s="21">
        <v>20210107</v>
      </c>
      <c r="G10158" s="21" t="s">
        <v>17</v>
      </c>
      <c r="H10158" s="21" t="s">
        <v>33</v>
      </c>
      <c r="I10158" s="21" t="s">
        <v>34</v>
      </c>
      <c r="J10158" s="21">
        <v>1.43</v>
      </c>
      <c r="K10158" s="21" t="s">
        <v>20</v>
      </c>
      <c r="L10158">
        <f t="shared" si="183"/>
        <v>2</v>
      </c>
      <c r="M10158">
        <f>MATCH(H:H,价格表!$B$4:$B$35,0)</f>
        <v>13</v>
      </c>
      <c r="N10158" s="27">
        <f>IF(J10158&lt;=0.3,INDEX(价格表!$B$4:$I$31,M10158,2),IF(AND(J10158&gt;0.3,J10158&lt;=1),INDEX(价格表!$B$4:$I$31,M10158,3),IF(AND(J10158&gt;1,J10158&lt;=2.2),INDEX(价格表!$B$4:$I$31,M10158,4),IF(AND(J10158&gt;2.2,J10158&lt;=3.3),INDEX(价格表!$B$4:$I$31,M10158,5),IF(AND(J10158&gt;3.3,J10158&lt;=4),INDEX(价格表!$B$4:$I$31,M10158,6),IF(AND(J10158&gt;4,J10158&lt;=5.5),INDEX(价格表!$B$4:$I$31,M10158,7),IF(J10158&gt;5.5,2.6+INDEX(价格表!$B$4:$I$31,M10158,8)*L10158)))))))</f>
        <v>2.15</v>
      </c>
    </row>
    <row r="10159" spans="1:14">
      <c r="A10159" s="20">
        <v>4311363358577</v>
      </c>
      <c r="B10159" s="18" t="s">
        <v>16</v>
      </c>
      <c r="C10159" s="21">
        <v>20201228</v>
      </c>
      <c r="D10159" s="21">
        <v>610538201209</v>
      </c>
      <c r="E10159" s="21" t="s">
        <v>16</v>
      </c>
      <c r="F10159" s="21">
        <v>20210107</v>
      </c>
      <c r="G10159" s="21" t="s">
        <v>17</v>
      </c>
      <c r="H10159" s="21" t="s">
        <v>43</v>
      </c>
      <c r="I10159" s="21" t="s">
        <v>79</v>
      </c>
      <c r="J10159" s="21">
        <v>1.54</v>
      </c>
      <c r="K10159" s="21" t="s">
        <v>20</v>
      </c>
      <c r="L10159">
        <f t="shared" si="183"/>
        <v>2</v>
      </c>
      <c r="M10159">
        <f>MATCH(H:H,价格表!$B$4:$B$35,0)</f>
        <v>10</v>
      </c>
      <c r="N10159" s="27">
        <f>IF(J10159&lt;=0.3,INDEX(价格表!$B$4:$I$31,M10159,2),IF(AND(J10159&gt;0.3,J10159&lt;=1),INDEX(价格表!$B$4:$I$31,M10159,3),IF(AND(J10159&gt;1,J10159&lt;=2.2),INDEX(价格表!$B$4:$I$31,M10159,4),IF(AND(J10159&gt;2.2,J10159&lt;=3.3),INDEX(价格表!$B$4:$I$31,M10159,5),IF(AND(J10159&gt;3.3,J10159&lt;=4),INDEX(价格表!$B$4:$I$31,M10159,6),IF(AND(J10159&gt;4,J10159&lt;=5.5),INDEX(价格表!$B$4:$I$31,M10159,7),IF(J10159&gt;5.5,2.6+INDEX(价格表!$B$4:$I$31,M10159,8)*L10159)))))))</f>
        <v>2.15</v>
      </c>
    </row>
    <row r="10160" spans="1:14">
      <c r="A10160" s="20">
        <v>4311363358578</v>
      </c>
      <c r="B10160" s="18" t="s">
        <v>16</v>
      </c>
      <c r="C10160" s="21">
        <v>20201228</v>
      </c>
      <c r="D10160" s="21">
        <v>610538201209</v>
      </c>
      <c r="E10160" s="21" t="s">
        <v>16</v>
      </c>
      <c r="F10160" s="21">
        <v>20210107</v>
      </c>
      <c r="G10160" s="21" t="s">
        <v>17</v>
      </c>
      <c r="H10160" s="21" t="s">
        <v>68</v>
      </c>
      <c r="I10160" s="21" t="s">
        <v>175</v>
      </c>
      <c r="J10160" s="21">
        <v>1.45</v>
      </c>
      <c r="K10160" s="21" t="s">
        <v>20</v>
      </c>
      <c r="L10160">
        <f t="shared" si="183"/>
        <v>2</v>
      </c>
      <c r="M10160">
        <f>MATCH(H:H,价格表!$B$4:$B$35,0)</f>
        <v>5</v>
      </c>
      <c r="N10160" s="27">
        <f>IF(J10160&lt;=0.3,INDEX(价格表!$B$4:$I$31,M10160,2),IF(AND(J10160&gt;0.3,J10160&lt;=1),INDEX(价格表!$B$4:$I$31,M10160,3),IF(AND(J10160&gt;1,J10160&lt;=2.2),INDEX(价格表!$B$4:$I$31,M10160,4),IF(AND(J10160&gt;2.2,J10160&lt;=3.3),INDEX(价格表!$B$4:$I$31,M10160,5),IF(AND(J10160&gt;3.3,J10160&lt;=4),INDEX(价格表!$B$4:$I$31,M10160,6),IF(AND(J10160&gt;4,J10160&lt;=5.5),INDEX(价格表!$B$4:$I$31,M10160,7),IF(J10160&gt;5.5,2.6+INDEX(价格表!$B$4:$I$31,M10160,8)*L10160)))))))</f>
        <v>2.15</v>
      </c>
    </row>
    <row r="10161" spans="1:14">
      <c r="A10161" s="20">
        <v>4311363358579</v>
      </c>
      <c r="B10161" s="18" t="s">
        <v>16</v>
      </c>
      <c r="C10161" s="21">
        <v>20201228</v>
      </c>
      <c r="D10161" s="21">
        <v>610538201209</v>
      </c>
      <c r="E10161" s="21" t="s">
        <v>16</v>
      </c>
      <c r="F10161" s="21">
        <v>20210107</v>
      </c>
      <c r="G10161" s="21" t="s">
        <v>17</v>
      </c>
      <c r="H10161" s="21" t="s">
        <v>23</v>
      </c>
      <c r="I10161" s="21" t="s">
        <v>189</v>
      </c>
      <c r="J10161" s="21">
        <v>1.45</v>
      </c>
      <c r="K10161" s="21" t="s">
        <v>20</v>
      </c>
      <c r="L10161">
        <f t="shared" si="183"/>
        <v>2</v>
      </c>
      <c r="M10161">
        <f>MATCH(H:H,价格表!$B$4:$B$35,0)</f>
        <v>15</v>
      </c>
      <c r="N10161" s="27">
        <f>IF(J10161&lt;=0.3,INDEX(价格表!$B$4:$I$31,M10161,2),IF(AND(J10161&gt;0.3,J10161&lt;=1),INDEX(价格表!$B$4:$I$31,M10161,3),IF(AND(J10161&gt;1,J10161&lt;=2.2),INDEX(价格表!$B$4:$I$31,M10161,4),IF(AND(J10161&gt;2.2,J10161&lt;=3.3),INDEX(价格表!$B$4:$I$31,M10161,5),IF(AND(J10161&gt;3.3,J10161&lt;=4),INDEX(价格表!$B$4:$I$31,M10161,6),IF(AND(J10161&gt;4,J10161&lt;=5.5),INDEX(价格表!$B$4:$I$31,M10161,7),IF(J10161&gt;5.5,2.6+INDEX(价格表!$B$4:$I$31,M10161,8)*L10161)))))))</f>
        <v>2.15</v>
      </c>
    </row>
    <row r="10162" spans="1:14">
      <c r="A10162" s="20">
        <v>4311363358580</v>
      </c>
      <c r="B10162" s="18" t="s">
        <v>16</v>
      </c>
      <c r="C10162" s="21">
        <v>20201228</v>
      </c>
      <c r="D10162" s="21">
        <v>610538201209</v>
      </c>
      <c r="E10162" s="21" t="s">
        <v>16</v>
      </c>
      <c r="F10162" s="21">
        <v>20210107</v>
      </c>
      <c r="G10162" s="21" t="s">
        <v>17</v>
      </c>
      <c r="H10162" s="21" t="s">
        <v>73</v>
      </c>
      <c r="I10162" s="21" t="s">
        <v>180</v>
      </c>
      <c r="J10162" s="21">
        <v>1.64</v>
      </c>
      <c r="K10162" s="21" t="s">
        <v>20</v>
      </c>
      <c r="L10162">
        <f t="shared" si="183"/>
        <v>2</v>
      </c>
      <c r="M10162">
        <f>MATCH(H:H,价格表!$B$4:$B$35,0)</f>
        <v>7</v>
      </c>
      <c r="N10162" s="27">
        <f>IF(J10162&lt;=0.3,INDEX(价格表!$B$4:$I$31,M10162,2),IF(AND(J10162&gt;0.3,J10162&lt;=1),INDEX(价格表!$B$4:$I$31,M10162,3),IF(AND(J10162&gt;1,J10162&lt;=2.2),INDEX(价格表!$B$4:$I$31,M10162,4),IF(AND(J10162&gt;2.2,J10162&lt;=3.3),INDEX(价格表!$B$4:$I$31,M10162,5),IF(AND(J10162&gt;3.3,J10162&lt;=4),INDEX(价格表!$B$4:$I$31,M10162,6),IF(AND(J10162&gt;4,J10162&lt;=5.5),INDEX(价格表!$B$4:$I$31,M10162,7),IF(J10162&gt;5.5,2.6+INDEX(价格表!$B$4:$I$31,M10162,8)*L10162)))))))</f>
        <v>2.15</v>
      </c>
    </row>
    <row r="10163" spans="1:14">
      <c r="A10163" s="20">
        <v>4311363358581</v>
      </c>
      <c r="B10163" s="18" t="s">
        <v>16</v>
      </c>
      <c r="C10163" s="21">
        <v>20201228</v>
      </c>
      <c r="D10163" s="21">
        <v>610538201209</v>
      </c>
      <c r="E10163" s="21" t="s">
        <v>16</v>
      </c>
      <c r="F10163" s="21">
        <v>20210107</v>
      </c>
      <c r="G10163" s="21" t="s">
        <v>17</v>
      </c>
      <c r="H10163" s="21" t="s">
        <v>37</v>
      </c>
      <c r="I10163" s="21" t="s">
        <v>265</v>
      </c>
      <c r="J10163" s="21">
        <v>0.16</v>
      </c>
      <c r="K10163" s="21" t="s">
        <v>20</v>
      </c>
      <c r="L10163">
        <f t="shared" si="183"/>
        <v>1</v>
      </c>
      <c r="M10163">
        <f>MATCH(H:H,价格表!$B$4:$B$35,0)</f>
        <v>12</v>
      </c>
      <c r="N10163" s="27">
        <f>IF(J10163&lt;=0.3,INDEX(价格表!$B$4:$I$31,M10163,2),IF(AND(J10163&gt;0.3,J10163&lt;=1),INDEX(价格表!$B$4:$I$31,M10163,3),IF(AND(J10163&gt;1,J10163&lt;=2.2),INDEX(价格表!$B$4:$I$31,M10163,4),IF(AND(J10163&gt;2.2,J10163&lt;=3.3),INDEX(价格表!$B$4:$I$31,M10163,5),IF(AND(J10163&gt;3.3,J10163&lt;=4),INDEX(价格表!$B$4:$I$31,M10163,6),IF(AND(J10163&gt;4,J10163&lt;=5.5),INDEX(价格表!$B$4:$I$31,M10163,7),IF(J10163&gt;5.5,2.6+INDEX(价格表!$B$4:$I$31,M10163,8)*L10163)))))))</f>
        <v>1.65</v>
      </c>
    </row>
    <row r="10164" spans="1:14">
      <c r="A10164" s="20">
        <v>4311363358582</v>
      </c>
      <c r="B10164" s="18" t="s">
        <v>16</v>
      </c>
      <c r="C10164" s="21">
        <v>20201228</v>
      </c>
      <c r="D10164" s="21">
        <v>610538201209</v>
      </c>
      <c r="E10164" s="21" t="s">
        <v>16</v>
      </c>
      <c r="F10164" s="21">
        <v>20210107</v>
      </c>
      <c r="G10164" s="21" t="s">
        <v>17</v>
      </c>
      <c r="H10164" s="21" t="s">
        <v>27</v>
      </c>
      <c r="I10164" s="21" t="s">
        <v>126</v>
      </c>
      <c r="J10164" s="21">
        <v>1.51</v>
      </c>
      <c r="K10164" s="21" t="s">
        <v>20</v>
      </c>
      <c r="L10164">
        <f t="shared" si="183"/>
        <v>2</v>
      </c>
      <c r="M10164">
        <f>MATCH(H:H,价格表!$B$4:$B$35,0)</f>
        <v>3</v>
      </c>
      <c r="N10164" s="27">
        <f>IF(J10164&lt;=0.3,INDEX(价格表!$B$4:$I$31,M10164,2),IF(AND(J10164&gt;0.3,J10164&lt;=1),INDEX(价格表!$B$4:$I$31,M10164,3),IF(AND(J10164&gt;1,J10164&lt;=2.2),INDEX(价格表!$B$4:$I$31,M10164,4),IF(AND(J10164&gt;2.2,J10164&lt;=3.3),INDEX(价格表!$B$4:$I$31,M10164,5),IF(AND(J10164&gt;3.3,J10164&lt;=4),INDEX(价格表!$B$4:$I$31,M10164,6),IF(AND(J10164&gt;4,J10164&lt;=5.5),INDEX(价格表!$B$4:$I$31,M10164,7),IF(J10164&gt;5.5,2.6+INDEX(价格表!$B$4:$I$31,M10164,8)*L10164)))))))</f>
        <v>2.15</v>
      </c>
    </row>
    <row r="10165" spans="1:14">
      <c r="A10165" s="20">
        <v>4311363360448</v>
      </c>
      <c r="B10165" s="18" t="s">
        <v>16</v>
      </c>
      <c r="C10165" s="21">
        <v>20201228</v>
      </c>
      <c r="D10165" s="21">
        <v>610538201209</v>
      </c>
      <c r="E10165" s="21" t="s">
        <v>16</v>
      </c>
      <c r="F10165" s="21">
        <v>20210107</v>
      </c>
      <c r="G10165" s="21" t="s">
        <v>17</v>
      </c>
      <c r="H10165" s="21" t="s">
        <v>27</v>
      </c>
      <c r="I10165" s="21" t="s">
        <v>85</v>
      </c>
      <c r="J10165" s="21">
        <v>1.44</v>
      </c>
      <c r="K10165" s="21" t="s">
        <v>20</v>
      </c>
      <c r="L10165">
        <f t="shared" si="183"/>
        <v>2</v>
      </c>
      <c r="M10165">
        <f>MATCH(H:H,价格表!$B$4:$B$35,0)</f>
        <v>3</v>
      </c>
      <c r="N10165" s="27">
        <f>IF(J10165&lt;=0.3,INDEX(价格表!$B$4:$I$31,M10165,2),IF(AND(J10165&gt;0.3,J10165&lt;=1),INDEX(价格表!$B$4:$I$31,M10165,3),IF(AND(J10165&gt;1,J10165&lt;=2.2),INDEX(价格表!$B$4:$I$31,M10165,4),IF(AND(J10165&gt;2.2,J10165&lt;=3.3),INDEX(价格表!$B$4:$I$31,M10165,5),IF(AND(J10165&gt;3.3,J10165&lt;=4),INDEX(价格表!$B$4:$I$31,M10165,6),IF(AND(J10165&gt;4,J10165&lt;=5.5),INDEX(价格表!$B$4:$I$31,M10165,7),IF(J10165&gt;5.5,2.6+INDEX(价格表!$B$4:$I$31,M10165,8)*L10165)))))))</f>
        <v>2.15</v>
      </c>
    </row>
    <row r="10166" spans="1:14">
      <c r="A10166" s="20">
        <v>4311363360449</v>
      </c>
      <c r="B10166" s="18" t="s">
        <v>16</v>
      </c>
      <c r="C10166" s="21">
        <v>20201228</v>
      </c>
      <c r="D10166" s="21">
        <v>610538201209</v>
      </c>
      <c r="E10166" s="21" t="s">
        <v>16</v>
      </c>
      <c r="F10166" s="21">
        <v>20210107</v>
      </c>
      <c r="G10166" s="21" t="s">
        <v>17</v>
      </c>
      <c r="H10166" s="21" t="s">
        <v>50</v>
      </c>
      <c r="I10166" s="21" t="s">
        <v>177</v>
      </c>
      <c r="J10166" s="21">
        <v>1.43</v>
      </c>
      <c r="K10166" s="21" t="s">
        <v>20</v>
      </c>
      <c r="L10166">
        <f t="shared" si="183"/>
        <v>2</v>
      </c>
      <c r="M10166">
        <f>MATCH(H:H,价格表!$B$4:$B$35,0)</f>
        <v>4</v>
      </c>
      <c r="N10166" s="27">
        <f>IF(J10166&lt;=0.3,INDEX(价格表!$B$4:$I$31,M10166,2),IF(AND(J10166&gt;0.3,J10166&lt;=1),INDEX(价格表!$B$4:$I$31,M10166,3),IF(AND(J10166&gt;1,J10166&lt;=2.2),INDEX(价格表!$B$4:$I$31,M10166,4),IF(AND(J10166&gt;2.2,J10166&lt;=3.3),INDEX(价格表!$B$4:$I$31,M10166,5),IF(AND(J10166&gt;3.3,J10166&lt;=4),INDEX(价格表!$B$4:$I$31,M10166,6),IF(AND(J10166&gt;4,J10166&lt;=5.5),INDEX(价格表!$B$4:$I$31,M10166,7),IF(J10166&gt;5.5,2.6+INDEX(价格表!$B$4:$I$31,M10166,8)*L10166)))))))</f>
        <v>2.15</v>
      </c>
    </row>
    <row r="10167" spans="1:14">
      <c r="A10167" s="20">
        <v>4311363360450</v>
      </c>
      <c r="B10167" s="18" t="s">
        <v>16</v>
      </c>
      <c r="C10167" s="21">
        <v>20201228</v>
      </c>
      <c r="D10167" s="21">
        <v>610538201209</v>
      </c>
      <c r="E10167" s="21" t="s">
        <v>16</v>
      </c>
      <c r="F10167" s="21">
        <v>20210107</v>
      </c>
      <c r="G10167" s="21" t="s">
        <v>17</v>
      </c>
      <c r="H10167" s="21" t="s">
        <v>45</v>
      </c>
      <c r="I10167" s="21" t="s">
        <v>137</v>
      </c>
      <c r="J10167" s="21">
        <v>1.49</v>
      </c>
      <c r="K10167" s="21" t="s">
        <v>20</v>
      </c>
      <c r="L10167">
        <f t="shared" si="183"/>
        <v>2</v>
      </c>
      <c r="M10167">
        <f>MATCH(H:H,价格表!$B$4:$B$35,0)</f>
        <v>9</v>
      </c>
      <c r="N10167" s="27">
        <f>IF(J10167&lt;=0.3,INDEX(价格表!$B$4:$I$31,M10167,2),IF(AND(J10167&gt;0.3,J10167&lt;=1),INDEX(价格表!$B$4:$I$31,M10167,3),IF(AND(J10167&gt;1,J10167&lt;=2.2),INDEX(价格表!$B$4:$I$31,M10167,4),IF(AND(J10167&gt;2.2,J10167&lt;=3.3),INDEX(价格表!$B$4:$I$31,M10167,5),IF(AND(J10167&gt;3.3,J10167&lt;=4),INDEX(价格表!$B$4:$I$31,M10167,6),IF(AND(J10167&gt;4,J10167&lt;=5.5),INDEX(价格表!$B$4:$I$31,M10167,7),IF(J10167&gt;5.5,2.6+INDEX(价格表!$B$4:$I$31,M10167,8)*L10167)))))))</f>
        <v>2.15</v>
      </c>
    </row>
    <row r="10168" spans="1:14">
      <c r="A10168" s="20">
        <v>4311363360451</v>
      </c>
      <c r="B10168" s="18" t="s">
        <v>16</v>
      </c>
      <c r="C10168" s="21">
        <v>20201228</v>
      </c>
      <c r="D10168" s="21">
        <v>610538201209</v>
      </c>
      <c r="E10168" s="21" t="s">
        <v>16</v>
      </c>
      <c r="F10168" s="21">
        <v>20210107</v>
      </c>
      <c r="G10168" s="21" t="s">
        <v>17</v>
      </c>
      <c r="H10168" s="21" t="s">
        <v>23</v>
      </c>
      <c r="I10168" s="21" t="s">
        <v>189</v>
      </c>
      <c r="J10168" s="21">
        <v>1.43</v>
      </c>
      <c r="K10168" s="21" t="s">
        <v>20</v>
      </c>
      <c r="L10168">
        <f t="shared" si="183"/>
        <v>2</v>
      </c>
      <c r="M10168">
        <f>MATCH(H:H,价格表!$B$4:$B$35,0)</f>
        <v>15</v>
      </c>
      <c r="N10168" s="27">
        <f>IF(J10168&lt;=0.3,INDEX(价格表!$B$4:$I$31,M10168,2),IF(AND(J10168&gt;0.3,J10168&lt;=1),INDEX(价格表!$B$4:$I$31,M10168,3),IF(AND(J10168&gt;1,J10168&lt;=2.2),INDEX(价格表!$B$4:$I$31,M10168,4),IF(AND(J10168&gt;2.2,J10168&lt;=3.3),INDEX(价格表!$B$4:$I$31,M10168,5),IF(AND(J10168&gt;3.3,J10168&lt;=4),INDEX(价格表!$B$4:$I$31,M10168,6),IF(AND(J10168&gt;4,J10168&lt;=5.5),INDEX(价格表!$B$4:$I$31,M10168,7),IF(J10168&gt;5.5,2.6+INDEX(价格表!$B$4:$I$31,M10168,8)*L10168)))))))</f>
        <v>2.15</v>
      </c>
    </row>
    <row r="10169" spans="1:14">
      <c r="A10169" s="20">
        <v>4311363360454</v>
      </c>
      <c r="B10169" s="18" t="s">
        <v>16</v>
      </c>
      <c r="C10169" s="21">
        <v>20201228</v>
      </c>
      <c r="D10169" s="21">
        <v>610538201209</v>
      </c>
      <c r="E10169" s="21" t="s">
        <v>16</v>
      </c>
      <c r="F10169" s="21">
        <v>20210107</v>
      </c>
      <c r="G10169" s="21" t="s">
        <v>17</v>
      </c>
      <c r="H10169" s="21" t="s">
        <v>75</v>
      </c>
      <c r="I10169" s="21" t="s">
        <v>114</v>
      </c>
      <c r="J10169" s="21">
        <v>1.52</v>
      </c>
      <c r="K10169" s="21" t="s">
        <v>20</v>
      </c>
      <c r="L10169">
        <f t="shared" si="183"/>
        <v>2</v>
      </c>
      <c r="M10169">
        <f>MATCH(H:H,价格表!$B$4:$B$35,0)</f>
        <v>24</v>
      </c>
      <c r="N10169" s="27">
        <f>IF(J10169&lt;=0.3,INDEX(价格表!$B$4:$I$31,M10169,2),IF(AND(J10169&gt;0.3,J10169&lt;=1),INDEX(价格表!$B$4:$I$31,M10169,3),IF(AND(J10169&gt;1,J10169&lt;=2.2),INDEX(价格表!$B$4:$I$31,M10169,4),IF(AND(J10169&gt;2.2,J10169&lt;=3.3),INDEX(价格表!$B$4:$I$31,M10169,5),IF(AND(J10169&gt;3.3,J10169&lt;=4),INDEX(价格表!$B$4:$I$31,M10169,6),IF(AND(J10169&gt;4,J10169&lt;=5.5),INDEX(价格表!$B$4:$I$31,M10169,7),IF(J10169&gt;5.5,2.6+INDEX(价格表!$B$4:$I$31,M10169,8)*L10169)))))))</f>
        <v>2.15</v>
      </c>
    </row>
    <row r="10170" spans="1:14">
      <c r="A10170" s="20">
        <v>4311363360455</v>
      </c>
      <c r="B10170" s="18" t="s">
        <v>16</v>
      </c>
      <c r="C10170" s="21">
        <v>20201228</v>
      </c>
      <c r="D10170" s="21">
        <v>610538201209</v>
      </c>
      <c r="E10170" s="21" t="s">
        <v>16</v>
      </c>
      <c r="F10170" s="21">
        <v>20210107</v>
      </c>
      <c r="G10170" s="21" t="s">
        <v>17</v>
      </c>
      <c r="H10170" s="21" t="s">
        <v>50</v>
      </c>
      <c r="I10170" s="21" t="s">
        <v>161</v>
      </c>
      <c r="J10170" s="21">
        <v>1.44</v>
      </c>
      <c r="K10170" s="21" t="s">
        <v>20</v>
      </c>
      <c r="L10170">
        <f t="shared" si="183"/>
        <v>2</v>
      </c>
      <c r="M10170">
        <f>MATCH(H:H,价格表!$B$4:$B$35,0)</f>
        <v>4</v>
      </c>
      <c r="N10170" s="27">
        <f>IF(J10170&lt;=0.3,INDEX(价格表!$B$4:$I$31,M10170,2),IF(AND(J10170&gt;0.3,J10170&lt;=1),INDEX(价格表!$B$4:$I$31,M10170,3),IF(AND(J10170&gt;1,J10170&lt;=2.2),INDEX(价格表!$B$4:$I$31,M10170,4),IF(AND(J10170&gt;2.2,J10170&lt;=3.3),INDEX(价格表!$B$4:$I$31,M10170,5),IF(AND(J10170&gt;3.3,J10170&lt;=4),INDEX(价格表!$B$4:$I$31,M10170,6),IF(AND(J10170&gt;4,J10170&lt;=5.5),INDEX(价格表!$B$4:$I$31,M10170,7),IF(J10170&gt;5.5,2.6+INDEX(价格表!$B$4:$I$31,M10170,8)*L10170)))))))</f>
        <v>2.15</v>
      </c>
    </row>
    <row r="10171" spans="1:14">
      <c r="A10171" s="20">
        <v>4311363360456</v>
      </c>
      <c r="B10171" s="18" t="s">
        <v>16</v>
      </c>
      <c r="C10171" s="21">
        <v>20201228</v>
      </c>
      <c r="D10171" s="21">
        <v>610538201209</v>
      </c>
      <c r="E10171" s="21" t="s">
        <v>16</v>
      </c>
      <c r="F10171" s="21">
        <v>20210107</v>
      </c>
      <c r="G10171" s="21" t="s">
        <v>17</v>
      </c>
      <c r="H10171" s="21" t="s">
        <v>21</v>
      </c>
      <c r="I10171" s="21" t="s">
        <v>109</v>
      </c>
      <c r="J10171" s="21">
        <v>1.44</v>
      </c>
      <c r="K10171" s="21" t="s">
        <v>20</v>
      </c>
      <c r="L10171">
        <f t="shared" si="183"/>
        <v>2</v>
      </c>
      <c r="M10171">
        <f>MATCH(H:H,价格表!$B$4:$B$35,0)</f>
        <v>20</v>
      </c>
      <c r="N10171" s="27">
        <f>IF(J10171&lt;=0.3,INDEX(价格表!$B$4:$I$31,M10171,2),IF(AND(J10171&gt;0.3,J10171&lt;=1),INDEX(价格表!$B$4:$I$31,M10171,3),IF(AND(J10171&gt;1,J10171&lt;=2.2),INDEX(价格表!$B$4:$I$31,M10171,4),IF(AND(J10171&gt;2.2,J10171&lt;=3.3),INDEX(价格表!$B$4:$I$31,M10171,5),IF(AND(J10171&gt;3.3,J10171&lt;=4),INDEX(价格表!$B$4:$I$31,M10171,6),IF(AND(J10171&gt;4,J10171&lt;=5.5),INDEX(价格表!$B$4:$I$31,M10171,7),IF(J10171&gt;5.5,2.6+INDEX(价格表!$B$4:$I$31,M10171,8)*L10171)))))))</f>
        <v>2.15</v>
      </c>
    </row>
    <row r="10172" spans="1:14">
      <c r="A10172" s="20">
        <v>4311363360457</v>
      </c>
      <c r="B10172" s="18" t="s">
        <v>16</v>
      </c>
      <c r="C10172" s="21">
        <v>20201228</v>
      </c>
      <c r="D10172" s="21">
        <v>610538201209</v>
      </c>
      <c r="E10172" s="21" t="s">
        <v>16</v>
      </c>
      <c r="F10172" s="21">
        <v>20210107</v>
      </c>
      <c r="G10172" s="21" t="s">
        <v>17</v>
      </c>
      <c r="H10172" s="21" t="s">
        <v>18</v>
      </c>
      <c r="I10172" s="21" t="s">
        <v>145</v>
      </c>
      <c r="J10172" s="21">
        <v>1.42</v>
      </c>
      <c r="K10172" s="21" t="s">
        <v>20</v>
      </c>
      <c r="L10172">
        <f t="shared" si="183"/>
        <v>2</v>
      </c>
      <c r="M10172">
        <f>MATCH(H:H,价格表!$B$4:$B$35,0)</f>
        <v>1</v>
      </c>
      <c r="N10172" s="27">
        <f>IF(J10172&lt;=0.3,INDEX(价格表!$B$4:$I$31,M10172,2),IF(AND(J10172&gt;0.3,J10172&lt;=1),INDEX(价格表!$B$4:$I$31,M10172,3),IF(AND(J10172&gt;1,J10172&lt;=2.2),INDEX(价格表!$B$4:$I$31,M10172,4),IF(AND(J10172&gt;2.2,J10172&lt;=3.3),INDEX(价格表!$B$4:$I$31,M10172,5),IF(AND(J10172&gt;3.3,J10172&lt;=4),INDEX(价格表!$B$4:$I$31,M10172,6),IF(AND(J10172&gt;4,J10172&lt;=5.5),INDEX(价格表!$B$4:$I$31,M10172,7),IF(J10172&gt;5.5,2.6+INDEX(价格表!$B$4:$I$31,M10172,8)*L10172)))))))</f>
        <v>2.15</v>
      </c>
    </row>
    <row r="10173" spans="1:14">
      <c r="A10173" s="20">
        <v>4311363360929</v>
      </c>
      <c r="B10173" s="18" t="s">
        <v>16</v>
      </c>
      <c r="C10173" s="21">
        <v>20201228</v>
      </c>
      <c r="D10173" s="21">
        <v>610538201209</v>
      </c>
      <c r="E10173" s="21" t="s">
        <v>16</v>
      </c>
      <c r="F10173" s="21">
        <v>20210107</v>
      </c>
      <c r="G10173" s="21" t="s">
        <v>17</v>
      </c>
      <c r="H10173" s="21" t="s">
        <v>73</v>
      </c>
      <c r="I10173" s="21" t="s">
        <v>215</v>
      </c>
      <c r="J10173" s="21">
        <v>1.7</v>
      </c>
      <c r="K10173" s="21" t="s">
        <v>20</v>
      </c>
      <c r="L10173">
        <f t="shared" si="183"/>
        <v>2</v>
      </c>
      <c r="M10173">
        <f>MATCH(H:H,价格表!$B$4:$B$35,0)</f>
        <v>7</v>
      </c>
      <c r="N10173" s="27">
        <f>IF(J10173&lt;=0.3,INDEX(价格表!$B$4:$I$31,M10173,2),IF(AND(J10173&gt;0.3,J10173&lt;=1),INDEX(价格表!$B$4:$I$31,M10173,3),IF(AND(J10173&gt;1,J10173&lt;=2.2),INDEX(价格表!$B$4:$I$31,M10173,4),IF(AND(J10173&gt;2.2,J10173&lt;=3.3),INDEX(价格表!$B$4:$I$31,M10173,5),IF(AND(J10173&gt;3.3,J10173&lt;=4),INDEX(价格表!$B$4:$I$31,M10173,6),IF(AND(J10173&gt;4,J10173&lt;=5.5),INDEX(价格表!$B$4:$I$31,M10173,7),IF(J10173&gt;5.5,2.6+INDEX(价格表!$B$4:$I$31,M10173,8)*L10173)))))))</f>
        <v>2.15</v>
      </c>
    </row>
    <row r="10174" spans="1:14">
      <c r="A10174" s="20">
        <v>4311363360932</v>
      </c>
      <c r="B10174" s="18" t="s">
        <v>16</v>
      </c>
      <c r="C10174" s="21">
        <v>20201228</v>
      </c>
      <c r="D10174" s="21">
        <v>610538201209</v>
      </c>
      <c r="E10174" s="21" t="s">
        <v>16</v>
      </c>
      <c r="F10174" s="21">
        <v>20210107</v>
      </c>
      <c r="G10174" s="21" t="s">
        <v>17</v>
      </c>
      <c r="H10174" s="21" t="s">
        <v>23</v>
      </c>
      <c r="I10174" s="21" t="s">
        <v>202</v>
      </c>
      <c r="J10174" s="21">
        <v>1.46</v>
      </c>
      <c r="K10174" s="21" t="s">
        <v>20</v>
      </c>
      <c r="L10174">
        <f t="shared" si="183"/>
        <v>2</v>
      </c>
      <c r="M10174">
        <f>MATCH(H:H,价格表!$B$4:$B$35,0)</f>
        <v>15</v>
      </c>
      <c r="N10174" s="27">
        <f>IF(J10174&lt;=0.3,INDEX(价格表!$B$4:$I$31,M10174,2),IF(AND(J10174&gt;0.3,J10174&lt;=1),INDEX(价格表!$B$4:$I$31,M10174,3),IF(AND(J10174&gt;1,J10174&lt;=2.2),INDEX(价格表!$B$4:$I$31,M10174,4),IF(AND(J10174&gt;2.2,J10174&lt;=3.3),INDEX(价格表!$B$4:$I$31,M10174,5),IF(AND(J10174&gt;3.3,J10174&lt;=4),INDEX(价格表!$B$4:$I$31,M10174,6),IF(AND(J10174&gt;4,J10174&lt;=5.5),INDEX(价格表!$B$4:$I$31,M10174,7),IF(J10174&gt;5.5,2.6+INDEX(价格表!$B$4:$I$31,M10174,8)*L10174)))))))</f>
        <v>2.15</v>
      </c>
    </row>
    <row r="10175" spans="1:14">
      <c r="A10175" s="20">
        <v>4311363360935</v>
      </c>
      <c r="B10175" s="18" t="s">
        <v>16</v>
      </c>
      <c r="C10175" s="21">
        <v>20201228</v>
      </c>
      <c r="D10175" s="21">
        <v>610538201209</v>
      </c>
      <c r="E10175" s="21" t="s">
        <v>16</v>
      </c>
      <c r="F10175" s="21">
        <v>20210107</v>
      </c>
      <c r="G10175" s="21" t="s">
        <v>17</v>
      </c>
      <c r="H10175" s="21" t="s">
        <v>73</v>
      </c>
      <c r="I10175" s="21" t="s">
        <v>365</v>
      </c>
      <c r="J10175" s="21">
        <v>1.44</v>
      </c>
      <c r="K10175" s="21" t="s">
        <v>20</v>
      </c>
      <c r="L10175">
        <f t="shared" si="183"/>
        <v>2</v>
      </c>
      <c r="M10175">
        <f>MATCH(H:H,价格表!$B$4:$B$35,0)</f>
        <v>7</v>
      </c>
      <c r="N10175" s="27">
        <f>IF(J10175&lt;=0.3,INDEX(价格表!$B$4:$I$31,M10175,2),IF(AND(J10175&gt;0.3,J10175&lt;=1),INDEX(价格表!$B$4:$I$31,M10175,3),IF(AND(J10175&gt;1,J10175&lt;=2.2),INDEX(价格表!$B$4:$I$31,M10175,4),IF(AND(J10175&gt;2.2,J10175&lt;=3.3),INDEX(价格表!$B$4:$I$31,M10175,5),IF(AND(J10175&gt;3.3,J10175&lt;=4),INDEX(价格表!$B$4:$I$31,M10175,6),IF(AND(J10175&gt;4,J10175&lt;=5.5),INDEX(价格表!$B$4:$I$31,M10175,7),IF(J10175&gt;5.5,2.6+INDEX(价格表!$B$4:$I$31,M10175,8)*L10175)))))))</f>
        <v>2.15</v>
      </c>
    </row>
    <row r="10176" spans="1:14">
      <c r="A10176" s="20">
        <v>4311363360947</v>
      </c>
      <c r="B10176" s="18" t="s">
        <v>16</v>
      </c>
      <c r="C10176" s="21">
        <v>20201228</v>
      </c>
      <c r="D10176" s="21">
        <v>610538201209</v>
      </c>
      <c r="E10176" s="21" t="s">
        <v>16</v>
      </c>
      <c r="F10176" s="21">
        <v>20210107</v>
      </c>
      <c r="G10176" s="21" t="s">
        <v>17</v>
      </c>
      <c r="H10176" s="21" t="s">
        <v>58</v>
      </c>
      <c r="I10176" s="21" t="s">
        <v>342</v>
      </c>
      <c r="J10176" s="21">
        <v>1.44</v>
      </c>
      <c r="K10176" s="21" t="s">
        <v>20</v>
      </c>
      <c r="L10176">
        <f t="shared" si="183"/>
        <v>2</v>
      </c>
      <c r="M10176">
        <f>MATCH(H:H,价格表!$B$4:$B$35,0)</f>
        <v>32</v>
      </c>
      <c r="N10176" s="27">
        <f>L10176*15+3</f>
        <v>33</v>
      </c>
    </row>
    <row r="10177" spans="1:14">
      <c r="A10177" s="20">
        <v>4311363360948</v>
      </c>
      <c r="B10177" s="18" t="s">
        <v>16</v>
      </c>
      <c r="C10177" s="21">
        <v>20201228</v>
      </c>
      <c r="D10177" s="21">
        <v>610538201209</v>
      </c>
      <c r="E10177" s="21" t="s">
        <v>16</v>
      </c>
      <c r="F10177" s="21">
        <v>20210107</v>
      </c>
      <c r="G10177" s="21" t="s">
        <v>17</v>
      </c>
      <c r="H10177" s="21" t="s">
        <v>25</v>
      </c>
      <c r="I10177" s="21" t="s">
        <v>373</v>
      </c>
      <c r="J10177" s="21">
        <v>1.44</v>
      </c>
      <c r="K10177" s="21" t="s">
        <v>20</v>
      </c>
      <c r="L10177">
        <f t="shared" si="183"/>
        <v>2</v>
      </c>
      <c r="M10177">
        <f>MATCH(H:H,价格表!$B$4:$B$35,0)</f>
        <v>25</v>
      </c>
      <c r="N10177" s="27">
        <f>IF(J10177&lt;=0.3,INDEX(价格表!$B$4:$I$31,M10177,2),IF(AND(J10177&gt;0.3,J10177&lt;=1),INDEX(价格表!$B$4:$I$31,M10177,3),IF(AND(J10177&gt;1,J10177&lt;=2.2),INDEX(价格表!$B$4:$I$31,M10177,4),IF(AND(J10177&gt;2.2,J10177&lt;=3.3),INDEX(价格表!$B$4:$I$31,M10177,5),IF(AND(J10177&gt;3.3,J10177&lt;=4),INDEX(价格表!$B$4:$I$31,M10177,6),IF(AND(J10177&gt;4,J10177&lt;=5.5),INDEX(价格表!$B$4:$I$31,M10177,7),IF(J10177&gt;5.5,2.6+INDEX(价格表!$B$4:$I$31,M10177,8)*L10177)))))))</f>
        <v>2.15</v>
      </c>
    </row>
    <row r="10178" spans="1:14">
      <c r="A10178" s="20">
        <v>4311363360950</v>
      </c>
      <c r="B10178" s="18" t="s">
        <v>16</v>
      </c>
      <c r="C10178" s="21">
        <v>20201228</v>
      </c>
      <c r="D10178" s="21">
        <v>610538201209</v>
      </c>
      <c r="E10178" s="21" t="s">
        <v>16</v>
      </c>
      <c r="F10178" s="21">
        <v>20210107</v>
      </c>
      <c r="G10178" s="21" t="s">
        <v>17</v>
      </c>
      <c r="H10178" s="21" t="s">
        <v>37</v>
      </c>
      <c r="I10178" s="21" t="s">
        <v>72</v>
      </c>
      <c r="J10178" s="21">
        <v>1.45</v>
      </c>
      <c r="K10178" s="21" t="s">
        <v>20</v>
      </c>
      <c r="L10178">
        <f t="shared" si="183"/>
        <v>2</v>
      </c>
      <c r="M10178">
        <f>MATCH(H:H,价格表!$B$4:$B$35,0)</f>
        <v>12</v>
      </c>
      <c r="N10178" s="27">
        <f>IF(J10178&lt;=0.3,INDEX(价格表!$B$4:$I$31,M10178,2),IF(AND(J10178&gt;0.3,J10178&lt;=1),INDEX(价格表!$B$4:$I$31,M10178,3),IF(AND(J10178&gt;1,J10178&lt;=2.2),INDEX(价格表!$B$4:$I$31,M10178,4),IF(AND(J10178&gt;2.2,J10178&lt;=3.3),INDEX(价格表!$B$4:$I$31,M10178,5),IF(AND(J10178&gt;3.3,J10178&lt;=4),INDEX(价格表!$B$4:$I$31,M10178,6),IF(AND(J10178&gt;4,J10178&lt;=5.5),INDEX(价格表!$B$4:$I$31,M10178,7),IF(J10178&gt;5.5,2.6+INDEX(价格表!$B$4:$I$31,M10178,8)*L10178)))))))</f>
        <v>2.15</v>
      </c>
    </row>
    <row r="10179" spans="1:14">
      <c r="A10179" s="20">
        <v>4311363360951</v>
      </c>
      <c r="B10179" s="18" t="s">
        <v>16</v>
      </c>
      <c r="C10179" s="21">
        <v>20201228</v>
      </c>
      <c r="D10179" s="21">
        <v>610538201209</v>
      </c>
      <c r="E10179" s="21" t="s">
        <v>16</v>
      </c>
      <c r="F10179" s="21">
        <v>20210107</v>
      </c>
      <c r="G10179" s="21" t="s">
        <v>17</v>
      </c>
      <c r="H10179" s="21" t="s">
        <v>73</v>
      </c>
      <c r="I10179" s="21" t="s">
        <v>93</v>
      </c>
      <c r="J10179" s="21">
        <v>1.49</v>
      </c>
      <c r="K10179" s="21" t="s">
        <v>20</v>
      </c>
      <c r="L10179">
        <f t="shared" si="183"/>
        <v>2</v>
      </c>
      <c r="M10179">
        <f>MATCH(H:H,价格表!$B$4:$B$35,0)</f>
        <v>7</v>
      </c>
      <c r="N10179" s="27">
        <f>IF(J10179&lt;=0.3,INDEX(价格表!$B$4:$I$31,M10179,2),IF(AND(J10179&gt;0.3,J10179&lt;=1),INDEX(价格表!$B$4:$I$31,M10179,3),IF(AND(J10179&gt;1,J10179&lt;=2.2),INDEX(价格表!$B$4:$I$31,M10179,4),IF(AND(J10179&gt;2.2,J10179&lt;=3.3),INDEX(价格表!$B$4:$I$31,M10179,5),IF(AND(J10179&gt;3.3,J10179&lt;=4),INDEX(价格表!$B$4:$I$31,M10179,6),IF(AND(J10179&gt;4,J10179&lt;=5.5),INDEX(价格表!$B$4:$I$31,M10179,7),IF(J10179&gt;5.5,2.6+INDEX(价格表!$B$4:$I$31,M10179,8)*L10179)))))))</f>
        <v>2.15</v>
      </c>
    </row>
    <row r="10180" spans="1:14">
      <c r="A10180" s="20">
        <v>4311363360952</v>
      </c>
      <c r="B10180" s="18" t="s">
        <v>16</v>
      </c>
      <c r="C10180" s="21">
        <v>20201228</v>
      </c>
      <c r="D10180" s="21">
        <v>610538201209</v>
      </c>
      <c r="E10180" s="21" t="s">
        <v>16</v>
      </c>
      <c r="F10180" s="21">
        <v>20210107</v>
      </c>
      <c r="G10180" s="21" t="s">
        <v>17</v>
      </c>
      <c r="H10180" s="21" t="s">
        <v>75</v>
      </c>
      <c r="I10180" s="21" t="s">
        <v>372</v>
      </c>
      <c r="J10180" s="21">
        <v>0.12</v>
      </c>
      <c r="K10180" s="21" t="s">
        <v>20</v>
      </c>
      <c r="L10180">
        <f t="shared" ref="L10180:L10243" si="184">ROUNDUP(J10180,0)</f>
        <v>1</v>
      </c>
      <c r="M10180">
        <f>MATCH(H:H,价格表!$B$4:$B$35,0)</f>
        <v>24</v>
      </c>
      <c r="N10180" s="27">
        <f>IF(J10180&lt;=0.3,INDEX(价格表!$B$4:$I$31,M10180,2),IF(AND(J10180&gt;0.3,J10180&lt;=1),INDEX(价格表!$B$4:$I$31,M10180,3),IF(AND(J10180&gt;1,J10180&lt;=2.2),INDEX(价格表!$B$4:$I$31,M10180,4),IF(AND(J10180&gt;2.2,J10180&lt;=3.3),INDEX(价格表!$B$4:$I$31,M10180,5),IF(AND(J10180&gt;3.3,J10180&lt;=4),INDEX(价格表!$B$4:$I$31,M10180,6),IF(AND(J10180&gt;4,J10180&lt;=5.5),INDEX(价格表!$B$4:$I$31,M10180,7),IF(J10180&gt;5.5,2.6+INDEX(价格表!$B$4:$I$31,M10180,8)*L10180)))))))</f>
        <v>1.65</v>
      </c>
    </row>
    <row r="10181" spans="1:14">
      <c r="A10181" s="20">
        <v>4311363366281</v>
      </c>
      <c r="B10181" s="18" t="s">
        <v>16</v>
      </c>
      <c r="C10181" s="21">
        <v>20201228</v>
      </c>
      <c r="D10181" s="21">
        <v>610538201209</v>
      </c>
      <c r="E10181" s="21" t="s">
        <v>16</v>
      </c>
      <c r="F10181" s="21">
        <v>20210107</v>
      </c>
      <c r="G10181" s="21" t="s">
        <v>17</v>
      </c>
      <c r="H10181" s="21" t="s">
        <v>21</v>
      </c>
      <c r="I10181" s="21" t="s">
        <v>179</v>
      </c>
      <c r="J10181" s="21">
        <v>1.6</v>
      </c>
      <c r="K10181" s="21" t="s">
        <v>20</v>
      </c>
      <c r="L10181">
        <f t="shared" si="184"/>
        <v>2</v>
      </c>
      <c r="M10181">
        <f>MATCH(H:H,价格表!$B$4:$B$35,0)</f>
        <v>20</v>
      </c>
      <c r="N10181" s="27">
        <f>IF(J10181&lt;=0.3,INDEX(价格表!$B$4:$I$31,M10181,2),IF(AND(J10181&gt;0.3,J10181&lt;=1),INDEX(价格表!$B$4:$I$31,M10181,3),IF(AND(J10181&gt;1,J10181&lt;=2.2),INDEX(价格表!$B$4:$I$31,M10181,4),IF(AND(J10181&gt;2.2,J10181&lt;=3.3),INDEX(价格表!$B$4:$I$31,M10181,5),IF(AND(J10181&gt;3.3,J10181&lt;=4),INDEX(价格表!$B$4:$I$31,M10181,6),IF(AND(J10181&gt;4,J10181&lt;=5.5),INDEX(价格表!$B$4:$I$31,M10181,7),IF(J10181&gt;5.5,2.6+INDEX(价格表!$B$4:$I$31,M10181,8)*L10181)))))))</f>
        <v>2.15</v>
      </c>
    </row>
    <row r="10182" spans="1:14">
      <c r="A10182" s="20">
        <v>4311363366353</v>
      </c>
      <c r="B10182" s="18" t="s">
        <v>16</v>
      </c>
      <c r="C10182" s="21">
        <v>20201228</v>
      </c>
      <c r="D10182" s="21">
        <v>610538201209</v>
      </c>
      <c r="E10182" s="21" t="s">
        <v>16</v>
      </c>
      <c r="F10182" s="21">
        <v>20210107</v>
      </c>
      <c r="G10182" s="21" t="s">
        <v>17</v>
      </c>
      <c r="H10182" s="21" t="s">
        <v>18</v>
      </c>
      <c r="I10182" s="21" t="s">
        <v>53</v>
      </c>
      <c r="J10182" s="21">
        <v>1.5</v>
      </c>
      <c r="K10182" s="21" t="s">
        <v>20</v>
      </c>
      <c r="L10182">
        <f t="shared" si="184"/>
        <v>2</v>
      </c>
      <c r="M10182">
        <f>MATCH(H:H,价格表!$B$4:$B$35,0)</f>
        <v>1</v>
      </c>
      <c r="N10182" s="27">
        <f>IF(J10182&lt;=0.3,INDEX(价格表!$B$4:$I$31,M10182,2),IF(AND(J10182&gt;0.3,J10182&lt;=1),INDEX(价格表!$B$4:$I$31,M10182,3),IF(AND(J10182&gt;1,J10182&lt;=2.2),INDEX(价格表!$B$4:$I$31,M10182,4),IF(AND(J10182&gt;2.2,J10182&lt;=3.3),INDEX(价格表!$B$4:$I$31,M10182,5),IF(AND(J10182&gt;3.3,J10182&lt;=4),INDEX(价格表!$B$4:$I$31,M10182,6),IF(AND(J10182&gt;4,J10182&lt;=5.5),INDEX(价格表!$B$4:$I$31,M10182,7),IF(J10182&gt;5.5,2.6+INDEX(价格表!$B$4:$I$31,M10182,8)*L10182)))))))</f>
        <v>2.15</v>
      </c>
    </row>
    <row r="10183" spans="1:14">
      <c r="A10183" s="20">
        <v>4311363366354</v>
      </c>
      <c r="B10183" s="18" t="s">
        <v>16</v>
      </c>
      <c r="C10183" s="21">
        <v>20201228</v>
      </c>
      <c r="D10183" s="21">
        <v>610538201209</v>
      </c>
      <c r="E10183" s="21" t="s">
        <v>16</v>
      </c>
      <c r="F10183" s="21">
        <v>20210107</v>
      </c>
      <c r="G10183" s="21" t="s">
        <v>17</v>
      </c>
      <c r="H10183" s="21" t="s">
        <v>23</v>
      </c>
      <c r="I10183" s="21" t="s">
        <v>189</v>
      </c>
      <c r="J10183" s="21">
        <v>2.83</v>
      </c>
      <c r="K10183" s="21" t="s">
        <v>20</v>
      </c>
      <c r="L10183">
        <f t="shared" si="184"/>
        <v>3</v>
      </c>
      <c r="M10183">
        <f>MATCH(H:H,价格表!$B$4:$B$35,0)</f>
        <v>15</v>
      </c>
      <c r="N10183" s="27">
        <f>IF(J10183&lt;=0.3,INDEX(价格表!$B$4:$I$31,M10183,2),IF(AND(J10183&gt;0.3,J10183&lt;=1),INDEX(价格表!$B$4:$I$31,M10183,3),IF(AND(J10183&gt;1,J10183&lt;=2.2),INDEX(价格表!$B$4:$I$31,M10183,4),IF(AND(J10183&gt;2.2,J10183&lt;=3.3),INDEX(价格表!$B$4:$I$31,M10183,5),IF(AND(J10183&gt;3.3,J10183&lt;=4),INDEX(价格表!$B$4:$I$31,M10183,6),IF(AND(J10183&gt;4,J10183&lt;=5.5),INDEX(价格表!$B$4:$I$31,M10183,7),IF(J10183&gt;5.5,2.6+INDEX(价格表!$B$4:$I$31,M10183,8)*L10183)))))))</f>
        <v>2.5</v>
      </c>
    </row>
    <row r="10184" spans="1:14">
      <c r="A10184" s="20">
        <v>4311363366355</v>
      </c>
      <c r="B10184" s="18" t="s">
        <v>16</v>
      </c>
      <c r="C10184" s="21">
        <v>20201228</v>
      </c>
      <c r="D10184" s="21">
        <v>610538201209</v>
      </c>
      <c r="E10184" s="21" t="s">
        <v>16</v>
      </c>
      <c r="F10184" s="21">
        <v>20210107</v>
      </c>
      <c r="G10184" s="21" t="s">
        <v>17</v>
      </c>
      <c r="H10184" s="21" t="s">
        <v>50</v>
      </c>
      <c r="I10184" s="21" t="s">
        <v>62</v>
      </c>
      <c r="J10184" s="21">
        <v>2.83</v>
      </c>
      <c r="K10184" s="21" t="s">
        <v>20</v>
      </c>
      <c r="L10184">
        <f t="shared" si="184"/>
        <v>3</v>
      </c>
      <c r="M10184">
        <f>MATCH(H:H,价格表!$B$4:$B$35,0)</f>
        <v>4</v>
      </c>
      <c r="N10184" s="27">
        <f>IF(J10184&lt;=0.3,INDEX(价格表!$B$4:$I$31,M10184,2),IF(AND(J10184&gt;0.3,J10184&lt;=1),INDEX(价格表!$B$4:$I$31,M10184,3),IF(AND(J10184&gt;1,J10184&lt;=2.2),INDEX(价格表!$B$4:$I$31,M10184,4),IF(AND(J10184&gt;2.2,J10184&lt;=3.3),INDEX(价格表!$B$4:$I$31,M10184,5),IF(AND(J10184&gt;3.3,J10184&lt;=4),INDEX(价格表!$B$4:$I$31,M10184,6),IF(AND(J10184&gt;4,J10184&lt;=5.5),INDEX(价格表!$B$4:$I$31,M10184,7),IF(J10184&gt;5.5,2.6+INDEX(价格表!$B$4:$I$31,M10184,8)*L10184)))))))</f>
        <v>2.5</v>
      </c>
    </row>
    <row r="10185" spans="1:14">
      <c r="A10185" s="20">
        <v>4311363366356</v>
      </c>
      <c r="B10185" s="18" t="s">
        <v>16</v>
      </c>
      <c r="C10185" s="21">
        <v>20201228</v>
      </c>
      <c r="D10185" s="21">
        <v>610538201209</v>
      </c>
      <c r="E10185" s="21" t="s">
        <v>16</v>
      </c>
      <c r="F10185" s="21">
        <v>20210107</v>
      </c>
      <c r="G10185" s="21" t="s">
        <v>17</v>
      </c>
      <c r="H10185" s="21" t="s">
        <v>68</v>
      </c>
      <c r="I10185" s="21" t="s">
        <v>193</v>
      </c>
      <c r="J10185" s="21">
        <v>1.52</v>
      </c>
      <c r="K10185" s="21" t="s">
        <v>20</v>
      </c>
      <c r="L10185">
        <f t="shared" si="184"/>
        <v>2</v>
      </c>
      <c r="M10185">
        <f>MATCH(H:H,价格表!$B$4:$B$35,0)</f>
        <v>5</v>
      </c>
      <c r="N10185" s="27">
        <f>IF(J10185&lt;=0.3,INDEX(价格表!$B$4:$I$31,M10185,2),IF(AND(J10185&gt;0.3,J10185&lt;=1),INDEX(价格表!$B$4:$I$31,M10185,3),IF(AND(J10185&gt;1,J10185&lt;=2.2),INDEX(价格表!$B$4:$I$31,M10185,4),IF(AND(J10185&gt;2.2,J10185&lt;=3.3),INDEX(价格表!$B$4:$I$31,M10185,5),IF(AND(J10185&gt;3.3,J10185&lt;=4),INDEX(价格表!$B$4:$I$31,M10185,6),IF(AND(J10185&gt;4,J10185&lt;=5.5),INDEX(价格表!$B$4:$I$31,M10185,7),IF(J10185&gt;5.5,2.6+INDEX(价格表!$B$4:$I$31,M10185,8)*L10185)))))))</f>
        <v>2.15</v>
      </c>
    </row>
    <row r="10186" spans="1:14">
      <c r="A10186" s="20">
        <v>4311363366358</v>
      </c>
      <c r="B10186" s="18" t="s">
        <v>16</v>
      </c>
      <c r="C10186" s="21">
        <v>20201228</v>
      </c>
      <c r="D10186" s="21">
        <v>610538201209</v>
      </c>
      <c r="E10186" s="21" t="s">
        <v>16</v>
      </c>
      <c r="F10186" s="21">
        <v>20210107</v>
      </c>
      <c r="G10186" s="21" t="s">
        <v>17</v>
      </c>
      <c r="H10186" s="21" t="s">
        <v>50</v>
      </c>
      <c r="I10186" s="21" t="s">
        <v>177</v>
      </c>
      <c r="J10186" s="21">
        <v>1.48</v>
      </c>
      <c r="K10186" s="21" t="s">
        <v>20</v>
      </c>
      <c r="L10186">
        <f t="shared" si="184"/>
        <v>2</v>
      </c>
      <c r="M10186">
        <f>MATCH(H:H,价格表!$B$4:$B$35,0)</f>
        <v>4</v>
      </c>
      <c r="N10186" s="27">
        <f>IF(J10186&lt;=0.3,INDEX(价格表!$B$4:$I$31,M10186,2),IF(AND(J10186&gt;0.3,J10186&lt;=1),INDEX(价格表!$B$4:$I$31,M10186,3),IF(AND(J10186&gt;1,J10186&lt;=2.2),INDEX(价格表!$B$4:$I$31,M10186,4),IF(AND(J10186&gt;2.2,J10186&lt;=3.3),INDEX(价格表!$B$4:$I$31,M10186,5),IF(AND(J10186&gt;3.3,J10186&lt;=4),INDEX(价格表!$B$4:$I$31,M10186,6),IF(AND(J10186&gt;4,J10186&lt;=5.5),INDEX(价格表!$B$4:$I$31,M10186,7),IF(J10186&gt;5.5,2.6+INDEX(价格表!$B$4:$I$31,M10186,8)*L10186)))))))</f>
        <v>2.15</v>
      </c>
    </row>
    <row r="10187" spans="1:14">
      <c r="A10187" s="20">
        <v>4311363366360</v>
      </c>
      <c r="B10187" s="18" t="s">
        <v>16</v>
      </c>
      <c r="C10187" s="21">
        <v>20201228</v>
      </c>
      <c r="D10187" s="21">
        <v>610538201209</v>
      </c>
      <c r="E10187" s="21" t="s">
        <v>16</v>
      </c>
      <c r="F10187" s="21">
        <v>20210107</v>
      </c>
      <c r="G10187" s="21" t="s">
        <v>17</v>
      </c>
      <c r="H10187" s="21" t="s">
        <v>37</v>
      </c>
      <c r="I10187" s="21" t="s">
        <v>90</v>
      </c>
      <c r="J10187" s="21">
        <v>2.41</v>
      </c>
      <c r="K10187" s="21" t="s">
        <v>20</v>
      </c>
      <c r="L10187">
        <f t="shared" si="184"/>
        <v>3</v>
      </c>
      <c r="M10187">
        <f>MATCH(H:H,价格表!$B$4:$B$35,0)</f>
        <v>12</v>
      </c>
      <c r="N10187" s="27">
        <f>IF(J10187&lt;=0.3,INDEX(价格表!$B$4:$I$31,M10187,2),IF(AND(J10187&gt;0.3,J10187&lt;=1),INDEX(价格表!$B$4:$I$31,M10187,3),IF(AND(J10187&gt;1,J10187&lt;=2.2),INDEX(价格表!$B$4:$I$31,M10187,4),IF(AND(J10187&gt;2.2,J10187&lt;=3.3),INDEX(价格表!$B$4:$I$31,M10187,5),IF(AND(J10187&gt;3.3,J10187&lt;=4),INDEX(价格表!$B$4:$I$31,M10187,6),IF(AND(J10187&gt;4,J10187&lt;=5.5),INDEX(价格表!$B$4:$I$31,M10187,7),IF(J10187&gt;5.5,2.6+INDEX(价格表!$B$4:$I$31,M10187,8)*L10187)))))))</f>
        <v>2.5</v>
      </c>
    </row>
    <row r="10188" spans="1:14">
      <c r="A10188" s="20">
        <v>4311363366361</v>
      </c>
      <c r="B10188" s="18" t="s">
        <v>16</v>
      </c>
      <c r="C10188" s="21">
        <v>20201228</v>
      </c>
      <c r="D10188" s="21">
        <v>610538201209</v>
      </c>
      <c r="E10188" s="21" t="s">
        <v>16</v>
      </c>
      <c r="F10188" s="21">
        <v>20210107</v>
      </c>
      <c r="G10188" s="21" t="s">
        <v>17</v>
      </c>
      <c r="H10188" s="21" t="s">
        <v>73</v>
      </c>
      <c r="I10188" s="21" t="s">
        <v>93</v>
      </c>
      <c r="J10188" s="21">
        <v>1.45</v>
      </c>
      <c r="K10188" s="21" t="s">
        <v>20</v>
      </c>
      <c r="L10188">
        <f t="shared" si="184"/>
        <v>2</v>
      </c>
      <c r="M10188">
        <f>MATCH(H:H,价格表!$B$4:$B$35,0)</f>
        <v>7</v>
      </c>
      <c r="N10188" s="27">
        <f>IF(J10188&lt;=0.3,INDEX(价格表!$B$4:$I$31,M10188,2),IF(AND(J10188&gt;0.3,J10188&lt;=1),INDEX(价格表!$B$4:$I$31,M10188,3),IF(AND(J10188&gt;1,J10188&lt;=2.2),INDEX(价格表!$B$4:$I$31,M10188,4),IF(AND(J10188&gt;2.2,J10188&lt;=3.3),INDEX(价格表!$B$4:$I$31,M10188,5),IF(AND(J10188&gt;3.3,J10188&lt;=4),INDEX(价格表!$B$4:$I$31,M10188,6),IF(AND(J10188&gt;4,J10188&lt;=5.5),INDEX(价格表!$B$4:$I$31,M10188,7),IF(J10188&gt;5.5,2.6+INDEX(价格表!$B$4:$I$31,M10188,8)*L10188)))))))</f>
        <v>2.15</v>
      </c>
    </row>
    <row r="10189" spans="1:14">
      <c r="A10189" s="20">
        <v>4311363366362</v>
      </c>
      <c r="B10189" s="18" t="s">
        <v>16</v>
      </c>
      <c r="C10189" s="21">
        <v>20201228</v>
      </c>
      <c r="D10189" s="21">
        <v>610538201209</v>
      </c>
      <c r="E10189" s="21" t="s">
        <v>16</v>
      </c>
      <c r="F10189" s="21">
        <v>20210107</v>
      </c>
      <c r="G10189" s="21" t="s">
        <v>17</v>
      </c>
      <c r="H10189" s="21" t="s">
        <v>25</v>
      </c>
      <c r="I10189" s="21" t="s">
        <v>199</v>
      </c>
      <c r="J10189" s="21">
        <v>0.12</v>
      </c>
      <c r="K10189" s="21" t="s">
        <v>20</v>
      </c>
      <c r="L10189">
        <f t="shared" si="184"/>
        <v>1</v>
      </c>
      <c r="M10189">
        <f>MATCH(H:H,价格表!$B$4:$B$35,0)</f>
        <v>25</v>
      </c>
      <c r="N10189" s="27">
        <f>IF(J10189&lt;=0.3,INDEX(价格表!$B$4:$I$31,M10189,2),IF(AND(J10189&gt;0.3,J10189&lt;=1),INDEX(价格表!$B$4:$I$31,M10189,3),IF(AND(J10189&gt;1,J10189&lt;=2.2),INDEX(价格表!$B$4:$I$31,M10189,4),IF(AND(J10189&gt;2.2,J10189&lt;=3.3),INDEX(价格表!$B$4:$I$31,M10189,5),IF(AND(J10189&gt;3.3,J10189&lt;=4),INDEX(价格表!$B$4:$I$31,M10189,6),IF(AND(J10189&gt;4,J10189&lt;=5.5),INDEX(价格表!$B$4:$I$31,M10189,7),IF(J10189&gt;5.5,2.6+INDEX(价格表!$B$4:$I$31,M10189,8)*L10189)))))))</f>
        <v>1.65</v>
      </c>
    </row>
    <row r="10190" spans="1:14">
      <c r="A10190" s="20">
        <v>4311363367598</v>
      </c>
      <c r="B10190" s="18" t="s">
        <v>16</v>
      </c>
      <c r="C10190" s="21">
        <v>20201228</v>
      </c>
      <c r="D10190" s="21">
        <v>610538201209</v>
      </c>
      <c r="E10190" s="21" t="s">
        <v>16</v>
      </c>
      <c r="F10190" s="21">
        <v>20210107</v>
      </c>
      <c r="G10190" s="21" t="s">
        <v>17</v>
      </c>
      <c r="H10190" s="21" t="s">
        <v>73</v>
      </c>
      <c r="I10190" s="21" t="s">
        <v>365</v>
      </c>
      <c r="J10190" s="21">
        <v>0.27</v>
      </c>
      <c r="K10190" s="21" t="s">
        <v>20</v>
      </c>
      <c r="L10190">
        <f t="shared" si="184"/>
        <v>1</v>
      </c>
      <c r="M10190">
        <f>MATCH(H:H,价格表!$B$4:$B$35,0)</f>
        <v>7</v>
      </c>
      <c r="N10190" s="27">
        <f>IF(J10190&lt;=0.3,INDEX(价格表!$B$4:$I$31,M10190,2),IF(AND(J10190&gt;0.3,J10190&lt;=1),INDEX(价格表!$B$4:$I$31,M10190,3),IF(AND(J10190&gt;1,J10190&lt;=2.2),INDEX(价格表!$B$4:$I$31,M10190,4),IF(AND(J10190&gt;2.2,J10190&lt;=3.3),INDEX(价格表!$B$4:$I$31,M10190,5),IF(AND(J10190&gt;3.3,J10190&lt;=4),INDEX(价格表!$B$4:$I$31,M10190,6),IF(AND(J10190&gt;4,J10190&lt;=5.5),INDEX(价格表!$B$4:$I$31,M10190,7),IF(J10190&gt;5.5,2.6+INDEX(价格表!$B$4:$I$31,M10190,8)*L10190)))))))</f>
        <v>1.65</v>
      </c>
    </row>
    <row r="10191" spans="1:14">
      <c r="A10191" s="20">
        <v>4311363367607</v>
      </c>
      <c r="B10191" s="18" t="s">
        <v>16</v>
      </c>
      <c r="C10191" s="21">
        <v>20201228</v>
      </c>
      <c r="D10191" s="21">
        <v>610538201209</v>
      </c>
      <c r="E10191" s="21" t="s">
        <v>16</v>
      </c>
      <c r="F10191" s="21">
        <v>20210107</v>
      </c>
      <c r="G10191" s="21" t="s">
        <v>17</v>
      </c>
      <c r="H10191" s="21" t="s">
        <v>73</v>
      </c>
      <c r="I10191" s="21" t="s">
        <v>215</v>
      </c>
      <c r="J10191" s="21">
        <v>1.7</v>
      </c>
      <c r="K10191" s="21" t="s">
        <v>20</v>
      </c>
      <c r="L10191">
        <f t="shared" si="184"/>
        <v>2</v>
      </c>
      <c r="M10191">
        <f>MATCH(H:H,价格表!$B$4:$B$35,0)</f>
        <v>7</v>
      </c>
      <c r="N10191" s="27">
        <f>IF(J10191&lt;=0.3,INDEX(价格表!$B$4:$I$31,M10191,2),IF(AND(J10191&gt;0.3,J10191&lt;=1),INDEX(价格表!$B$4:$I$31,M10191,3),IF(AND(J10191&gt;1,J10191&lt;=2.2),INDEX(价格表!$B$4:$I$31,M10191,4),IF(AND(J10191&gt;2.2,J10191&lt;=3.3),INDEX(价格表!$B$4:$I$31,M10191,5),IF(AND(J10191&gt;3.3,J10191&lt;=4),INDEX(价格表!$B$4:$I$31,M10191,6),IF(AND(J10191&gt;4,J10191&lt;=5.5),INDEX(价格表!$B$4:$I$31,M10191,7),IF(J10191&gt;5.5,2.6+INDEX(价格表!$B$4:$I$31,M10191,8)*L10191)))))))</f>
        <v>2.15</v>
      </c>
    </row>
    <row r="10192" spans="1:14">
      <c r="A10192" s="20">
        <v>4311363368114</v>
      </c>
      <c r="B10192" s="18" t="s">
        <v>16</v>
      </c>
      <c r="C10192" s="21">
        <v>20201228</v>
      </c>
      <c r="D10192" s="21">
        <v>610538201209</v>
      </c>
      <c r="E10192" s="21" t="s">
        <v>16</v>
      </c>
      <c r="F10192" s="21">
        <v>20210107</v>
      </c>
      <c r="G10192" s="21" t="s">
        <v>17</v>
      </c>
      <c r="H10192" s="21" t="s">
        <v>37</v>
      </c>
      <c r="I10192" s="21" t="s">
        <v>72</v>
      </c>
      <c r="J10192" s="21">
        <v>1.45</v>
      </c>
      <c r="K10192" s="21" t="s">
        <v>20</v>
      </c>
      <c r="L10192">
        <f t="shared" si="184"/>
        <v>2</v>
      </c>
      <c r="M10192">
        <f>MATCH(H:H,价格表!$B$4:$B$35,0)</f>
        <v>12</v>
      </c>
      <c r="N10192" s="27">
        <f>IF(J10192&lt;=0.3,INDEX(价格表!$B$4:$I$31,M10192,2),IF(AND(J10192&gt;0.3,J10192&lt;=1),INDEX(价格表!$B$4:$I$31,M10192,3),IF(AND(J10192&gt;1,J10192&lt;=2.2),INDEX(价格表!$B$4:$I$31,M10192,4),IF(AND(J10192&gt;2.2,J10192&lt;=3.3),INDEX(价格表!$B$4:$I$31,M10192,5),IF(AND(J10192&gt;3.3,J10192&lt;=4),INDEX(价格表!$B$4:$I$31,M10192,6),IF(AND(J10192&gt;4,J10192&lt;=5.5),INDEX(价格表!$B$4:$I$31,M10192,7),IF(J10192&gt;5.5,2.6+INDEX(价格表!$B$4:$I$31,M10192,8)*L10192)))))))</f>
        <v>2.15</v>
      </c>
    </row>
    <row r="10193" spans="1:14">
      <c r="A10193" s="20">
        <v>4311363375447</v>
      </c>
      <c r="B10193" s="18" t="s">
        <v>16</v>
      </c>
      <c r="C10193" s="21">
        <v>20201228</v>
      </c>
      <c r="D10193" s="21">
        <v>610538201209</v>
      </c>
      <c r="E10193" s="21" t="s">
        <v>16</v>
      </c>
      <c r="F10193" s="21">
        <v>20210107</v>
      </c>
      <c r="G10193" s="21" t="s">
        <v>17</v>
      </c>
      <c r="H10193" s="21" t="s">
        <v>45</v>
      </c>
      <c r="I10193" s="21" t="s">
        <v>48</v>
      </c>
      <c r="J10193" s="21">
        <v>1.64</v>
      </c>
      <c r="K10193" s="21" t="s">
        <v>20</v>
      </c>
      <c r="L10193">
        <f t="shared" si="184"/>
        <v>2</v>
      </c>
      <c r="M10193">
        <f>MATCH(H:H,价格表!$B$4:$B$35,0)</f>
        <v>9</v>
      </c>
      <c r="N10193" s="27">
        <f>IF(J10193&lt;=0.3,INDEX(价格表!$B$4:$I$31,M10193,2),IF(AND(J10193&gt;0.3,J10193&lt;=1),INDEX(价格表!$B$4:$I$31,M10193,3),IF(AND(J10193&gt;1,J10193&lt;=2.2),INDEX(价格表!$B$4:$I$31,M10193,4),IF(AND(J10193&gt;2.2,J10193&lt;=3.3),INDEX(价格表!$B$4:$I$31,M10193,5),IF(AND(J10193&gt;3.3,J10193&lt;=4),INDEX(价格表!$B$4:$I$31,M10193,6),IF(AND(J10193&gt;4,J10193&lt;=5.5),INDEX(价格表!$B$4:$I$31,M10193,7),IF(J10193&gt;5.5,2.6+INDEX(价格表!$B$4:$I$31,M10193,8)*L10193)))))))</f>
        <v>2.15</v>
      </c>
    </row>
    <row r="10194" spans="1:14">
      <c r="A10194" s="20">
        <v>4311363375455</v>
      </c>
      <c r="B10194" s="18" t="s">
        <v>16</v>
      </c>
      <c r="C10194" s="21">
        <v>20201228</v>
      </c>
      <c r="D10194" s="21">
        <v>610538201209</v>
      </c>
      <c r="E10194" s="21" t="s">
        <v>16</v>
      </c>
      <c r="F10194" s="21">
        <v>20210107</v>
      </c>
      <c r="G10194" s="21" t="s">
        <v>17</v>
      </c>
      <c r="H10194" s="21" t="s">
        <v>68</v>
      </c>
      <c r="I10194" s="21" t="s">
        <v>97</v>
      </c>
      <c r="J10194" s="21">
        <v>1.75</v>
      </c>
      <c r="K10194" s="21" t="s">
        <v>20</v>
      </c>
      <c r="L10194">
        <f t="shared" si="184"/>
        <v>2</v>
      </c>
      <c r="M10194">
        <f>MATCH(H:H,价格表!$B$4:$B$35,0)</f>
        <v>5</v>
      </c>
      <c r="N10194" s="27">
        <f>IF(J10194&lt;=0.3,INDEX(价格表!$B$4:$I$31,M10194,2),IF(AND(J10194&gt;0.3,J10194&lt;=1),INDEX(价格表!$B$4:$I$31,M10194,3),IF(AND(J10194&gt;1,J10194&lt;=2.2),INDEX(价格表!$B$4:$I$31,M10194,4),IF(AND(J10194&gt;2.2,J10194&lt;=3.3),INDEX(价格表!$B$4:$I$31,M10194,5),IF(AND(J10194&gt;3.3,J10194&lt;=4),INDEX(价格表!$B$4:$I$31,M10194,6),IF(AND(J10194&gt;4,J10194&lt;=5.5),INDEX(价格表!$B$4:$I$31,M10194,7),IF(J10194&gt;5.5,2.6+INDEX(价格表!$B$4:$I$31,M10194,8)*L10194)))))))</f>
        <v>2.15</v>
      </c>
    </row>
    <row r="10195" spans="1:14">
      <c r="A10195" s="20">
        <v>4311363375484</v>
      </c>
      <c r="B10195" s="18" t="s">
        <v>16</v>
      </c>
      <c r="C10195" s="21">
        <v>20201228</v>
      </c>
      <c r="D10195" s="21">
        <v>610538201209</v>
      </c>
      <c r="E10195" s="21" t="s">
        <v>16</v>
      </c>
      <c r="F10195" s="21">
        <v>20210107</v>
      </c>
      <c r="G10195" s="21" t="s">
        <v>17</v>
      </c>
      <c r="H10195" s="21" t="s">
        <v>37</v>
      </c>
      <c r="I10195" s="21" t="s">
        <v>72</v>
      </c>
      <c r="J10195" s="21">
        <v>1.62</v>
      </c>
      <c r="K10195" s="21" t="s">
        <v>20</v>
      </c>
      <c r="L10195">
        <f t="shared" si="184"/>
        <v>2</v>
      </c>
      <c r="M10195">
        <f>MATCH(H:H,价格表!$B$4:$B$35,0)</f>
        <v>12</v>
      </c>
      <c r="N10195" s="27">
        <f>IF(J10195&lt;=0.3,INDEX(价格表!$B$4:$I$31,M10195,2),IF(AND(J10195&gt;0.3,J10195&lt;=1),INDEX(价格表!$B$4:$I$31,M10195,3),IF(AND(J10195&gt;1,J10195&lt;=2.2),INDEX(价格表!$B$4:$I$31,M10195,4),IF(AND(J10195&gt;2.2,J10195&lt;=3.3),INDEX(价格表!$B$4:$I$31,M10195,5),IF(AND(J10195&gt;3.3,J10195&lt;=4),INDEX(价格表!$B$4:$I$31,M10195,6),IF(AND(J10195&gt;4,J10195&lt;=5.5),INDEX(价格表!$B$4:$I$31,M10195,7),IF(J10195&gt;5.5,2.6+INDEX(价格表!$B$4:$I$31,M10195,8)*L10195)))))))</f>
        <v>2.15</v>
      </c>
    </row>
    <row r="10196" spans="1:14">
      <c r="A10196" s="20">
        <v>4311363375485</v>
      </c>
      <c r="B10196" s="18" t="s">
        <v>16</v>
      </c>
      <c r="C10196" s="21">
        <v>20201228</v>
      </c>
      <c r="D10196" s="21">
        <v>610538201209</v>
      </c>
      <c r="E10196" s="21" t="s">
        <v>16</v>
      </c>
      <c r="F10196" s="21">
        <v>20210107</v>
      </c>
      <c r="G10196" s="21" t="s">
        <v>17</v>
      </c>
      <c r="H10196" s="21" t="s">
        <v>21</v>
      </c>
      <c r="I10196" s="21" t="s">
        <v>204</v>
      </c>
      <c r="J10196" s="21">
        <v>1.58</v>
      </c>
      <c r="K10196" s="21" t="s">
        <v>20</v>
      </c>
      <c r="L10196">
        <f t="shared" si="184"/>
        <v>2</v>
      </c>
      <c r="M10196">
        <f>MATCH(H:H,价格表!$B$4:$B$35,0)</f>
        <v>20</v>
      </c>
      <c r="N10196" s="27">
        <f>IF(J10196&lt;=0.3,INDEX(价格表!$B$4:$I$31,M10196,2),IF(AND(J10196&gt;0.3,J10196&lt;=1),INDEX(价格表!$B$4:$I$31,M10196,3),IF(AND(J10196&gt;1,J10196&lt;=2.2),INDEX(价格表!$B$4:$I$31,M10196,4),IF(AND(J10196&gt;2.2,J10196&lt;=3.3),INDEX(价格表!$B$4:$I$31,M10196,5),IF(AND(J10196&gt;3.3,J10196&lt;=4),INDEX(价格表!$B$4:$I$31,M10196,6),IF(AND(J10196&gt;4,J10196&lt;=5.5),INDEX(价格表!$B$4:$I$31,M10196,7),IF(J10196&gt;5.5,2.6+INDEX(价格表!$B$4:$I$31,M10196,8)*L10196)))))))</f>
        <v>2.15</v>
      </c>
    </row>
    <row r="10197" spans="1:14">
      <c r="A10197" s="20">
        <v>4311363375486</v>
      </c>
      <c r="B10197" s="18" t="s">
        <v>16</v>
      </c>
      <c r="C10197" s="21">
        <v>20201228</v>
      </c>
      <c r="D10197" s="21">
        <v>610538201209</v>
      </c>
      <c r="E10197" s="21" t="s">
        <v>16</v>
      </c>
      <c r="F10197" s="21">
        <v>20210107</v>
      </c>
      <c r="G10197" s="21" t="s">
        <v>17</v>
      </c>
      <c r="H10197" s="21" t="s">
        <v>45</v>
      </c>
      <c r="I10197" s="21" t="s">
        <v>167</v>
      </c>
      <c r="J10197" s="21">
        <v>1.5</v>
      </c>
      <c r="K10197" s="21" t="s">
        <v>20</v>
      </c>
      <c r="L10197">
        <f t="shared" si="184"/>
        <v>2</v>
      </c>
      <c r="M10197">
        <f>MATCH(H:H,价格表!$B$4:$B$35,0)</f>
        <v>9</v>
      </c>
      <c r="N10197" s="27">
        <f>IF(J10197&lt;=0.3,INDEX(价格表!$B$4:$I$31,M10197,2),IF(AND(J10197&gt;0.3,J10197&lt;=1),INDEX(价格表!$B$4:$I$31,M10197,3),IF(AND(J10197&gt;1,J10197&lt;=2.2),INDEX(价格表!$B$4:$I$31,M10197,4),IF(AND(J10197&gt;2.2,J10197&lt;=3.3),INDEX(价格表!$B$4:$I$31,M10197,5),IF(AND(J10197&gt;3.3,J10197&lt;=4),INDEX(价格表!$B$4:$I$31,M10197,6),IF(AND(J10197&gt;4,J10197&lt;=5.5),INDEX(价格表!$B$4:$I$31,M10197,7),IF(J10197&gt;5.5,2.6+INDEX(价格表!$B$4:$I$31,M10197,8)*L10197)))))))</f>
        <v>2.15</v>
      </c>
    </row>
    <row r="10198" spans="1:14">
      <c r="A10198" s="20">
        <v>4311363375487</v>
      </c>
      <c r="B10198" s="18" t="s">
        <v>16</v>
      </c>
      <c r="C10198" s="21">
        <v>20201228</v>
      </c>
      <c r="D10198" s="21">
        <v>610538201209</v>
      </c>
      <c r="E10198" s="21" t="s">
        <v>16</v>
      </c>
      <c r="F10198" s="21">
        <v>20210107</v>
      </c>
      <c r="G10198" s="21" t="s">
        <v>17</v>
      </c>
      <c r="H10198" s="21" t="s">
        <v>50</v>
      </c>
      <c r="I10198" s="21" t="s">
        <v>62</v>
      </c>
      <c r="J10198" s="21">
        <v>1.95</v>
      </c>
      <c r="K10198" s="21" t="s">
        <v>20</v>
      </c>
      <c r="L10198">
        <f t="shared" si="184"/>
        <v>2</v>
      </c>
      <c r="M10198">
        <f>MATCH(H:H,价格表!$B$4:$B$35,0)</f>
        <v>4</v>
      </c>
      <c r="N10198" s="27">
        <f>IF(J10198&lt;=0.3,INDEX(价格表!$B$4:$I$31,M10198,2),IF(AND(J10198&gt;0.3,J10198&lt;=1),INDEX(价格表!$B$4:$I$31,M10198,3),IF(AND(J10198&gt;1,J10198&lt;=2.2),INDEX(价格表!$B$4:$I$31,M10198,4),IF(AND(J10198&gt;2.2,J10198&lt;=3.3),INDEX(价格表!$B$4:$I$31,M10198,5),IF(AND(J10198&gt;3.3,J10198&lt;=4),INDEX(价格表!$B$4:$I$31,M10198,6),IF(AND(J10198&gt;4,J10198&lt;=5.5),INDEX(价格表!$B$4:$I$31,M10198,7),IF(J10198&gt;5.5,2.6+INDEX(价格表!$B$4:$I$31,M10198,8)*L10198)))))))</f>
        <v>2.15</v>
      </c>
    </row>
    <row r="10199" spans="1:14">
      <c r="A10199" s="20">
        <v>4311363375488</v>
      </c>
      <c r="B10199" s="18" t="s">
        <v>16</v>
      </c>
      <c r="C10199" s="21">
        <v>20201228</v>
      </c>
      <c r="D10199" s="21">
        <v>610538201209</v>
      </c>
      <c r="E10199" s="21" t="s">
        <v>16</v>
      </c>
      <c r="F10199" s="21">
        <v>20210107</v>
      </c>
      <c r="G10199" s="21" t="s">
        <v>17</v>
      </c>
      <c r="H10199" s="21" t="s">
        <v>35</v>
      </c>
      <c r="I10199" s="21" t="s">
        <v>186</v>
      </c>
      <c r="J10199" s="21">
        <v>1.56</v>
      </c>
      <c r="K10199" s="21" t="s">
        <v>20</v>
      </c>
      <c r="L10199">
        <f t="shared" si="184"/>
        <v>2</v>
      </c>
      <c r="M10199">
        <f>MATCH(H:H,价格表!$B$4:$B$35,0)</f>
        <v>22</v>
      </c>
      <c r="N10199" s="27">
        <f>IF(J10199&lt;=0.3,INDEX(价格表!$B$4:$I$31,M10199,2),IF(AND(J10199&gt;0.3,J10199&lt;=1),INDEX(价格表!$B$4:$I$31,M10199,3),IF(AND(J10199&gt;1,J10199&lt;=2.2),INDEX(价格表!$B$4:$I$31,M10199,4),IF(AND(J10199&gt;2.2,J10199&lt;=3.3),INDEX(价格表!$B$4:$I$31,M10199,5),IF(AND(J10199&gt;3.3,J10199&lt;=4),INDEX(价格表!$B$4:$I$31,M10199,6),IF(AND(J10199&gt;4,J10199&lt;=5.5),INDEX(价格表!$B$4:$I$31,M10199,7),IF(J10199&gt;5.5,2.6+INDEX(价格表!$B$4:$I$31,M10199,8)*L10199)))))))</f>
        <v>2.15</v>
      </c>
    </row>
    <row r="10200" spans="1:14">
      <c r="A10200" s="20">
        <v>4311363375489</v>
      </c>
      <c r="B10200" s="18" t="s">
        <v>16</v>
      </c>
      <c r="C10200" s="21">
        <v>20201228</v>
      </c>
      <c r="D10200" s="21">
        <v>610538201209</v>
      </c>
      <c r="E10200" s="21" t="s">
        <v>16</v>
      </c>
      <c r="F10200" s="21">
        <v>20210107</v>
      </c>
      <c r="G10200" s="21" t="s">
        <v>17</v>
      </c>
      <c r="H10200" s="21" t="s">
        <v>68</v>
      </c>
      <c r="I10200" s="21" t="s">
        <v>146</v>
      </c>
      <c r="J10200" s="21">
        <v>1.76</v>
      </c>
      <c r="K10200" s="21" t="s">
        <v>20</v>
      </c>
      <c r="L10200">
        <f t="shared" si="184"/>
        <v>2</v>
      </c>
      <c r="M10200">
        <f>MATCH(H:H,价格表!$B$4:$B$35,0)</f>
        <v>5</v>
      </c>
      <c r="N10200" s="27">
        <f>IF(J10200&lt;=0.3,INDEX(价格表!$B$4:$I$31,M10200,2),IF(AND(J10200&gt;0.3,J10200&lt;=1),INDEX(价格表!$B$4:$I$31,M10200,3),IF(AND(J10200&gt;1,J10200&lt;=2.2),INDEX(价格表!$B$4:$I$31,M10200,4),IF(AND(J10200&gt;2.2,J10200&lt;=3.3),INDEX(价格表!$B$4:$I$31,M10200,5),IF(AND(J10200&gt;3.3,J10200&lt;=4),INDEX(价格表!$B$4:$I$31,M10200,6),IF(AND(J10200&gt;4,J10200&lt;=5.5),INDEX(价格表!$B$4:$I$31,M10200,7),IF(J10200&gt;5.5,2.6+INDEX(价格表!$B$4:$I$31,M10200,8)*L10200)))))))</f>
        <v>2.15</v>
      </c>
    </row>
    <row r="10201" spans="1:14">
      <c r="A10201" s="20">
        <v>4311363375490</v>
      </c>
      <c r="B10201" s="18" t="s">
        <v>16</v>
      </c>
      <c r="C10201" s="21">
        <v>20201228</v>
      </c>
      <c r="D10201" s="21">
        <v>610538201209</v>
      </c>
      <c r="E10201" s="21" t="s">
        <v>16</v>
      </c>
      <c r="F10201" s="21">
        <v>20210107</v>
      </c>
      <c r="G10201" s="21" t="s">
        <v>17</v>
      </c>
      <c r="H10201" s="21" t="s">
        <v>68</v>
      </c>
      <c r="I10201" s="21" t="s">
        <v>146</v>
      </c>
      <c r="J10201" s="21">
        <v>1.51</v>
      </c>
      <c r="K10201" s="21" t="s">
        <v>20</v>
      </c>
      <c r="L10201">
        <f t="shared" si="184"/>
        <v>2</v>
      </c>
      <c r="M10201">
        <f>MATCH(H:H,价格表!$B$4:$B$35,0)</f>
        <v>5</v>
      </c>
      <c r="N10201" s="27">
        <f>IF(J10201&lt;=0.3,INDEX(价格表!$B$4:$I$31,M10201,2),IF(AND(J10201&gt;0.3,J10201&lt;=1),INDEX(价格表!$B$4:$I$31,M10201,3),IF(AND(J10201&gt;1,J10201&lt;=2.2),INDEX(价格表!$B$4:$I$31,M10201,4),IF(AND(J10201&gt;2.2,J10201&lt;=3.3),INDEX(价格表!$B$4:$I$31,M10201,5),IF(AND(J10201&gt;3.3,J10201&lt;=4),INDEX(价格表!$B$4:$I$31,M10201,6),IF(AND(J10201&gt;4,J10201&lt;=5.5),INDEX(价格表!$B$4:$I$31,M10201,7),IF(J10201&gt;5.5,2.6+INDEX(价格表!$B$4:$I$31,M10201,8)*L10201)))))))</f>
        <v>2.15</v>
      </c>
    </row>
    <row r="10202" spans="1:14">
      <c r="A10202" s="20">
        <v>4311363375491</v>
      </c>
      <c r="B10202" s="18" t="s">
        <v>16</v>
      </c>
      <c r="C10202" s="21">
        <v>20201228</v>
      </c>
      <c r="D10202" s="21">
        <v>610538201209</v>
      </c>
      <c r="E10202" s="21" t="s">
        <v>16</v>
      </c>
      <c r="F10202" s="21">
        <v>20210107</v>
      </c>
      <c r="G10202" s="21" t="s">
        <v>17</v>
      </c>
      <c r="H10202" s="21" t="s">
        <v>27</v>
      </c>
      <c r="I10202" s="21" t="s">
        <v>176</v>
      </c>
      <c r="J10202" s="21">
        <v>1.43</v>
      </c>
      <c r="K10202" s="21" t="s">
        <v>20</v>
      </c>
      <c r="L10202">
        <f t="shared" si="184"/>
        <v>2</v>
      </c>
      <c r="M10202">
        <f>MATCH(H:H,价格表!$B$4:$B$35,0)</f>
        <v>3</v>
      </c>
      <c r="N10202" s="27">
        <f>IF(J10202&lt;=0.3,INDEX(价格表!$B$4:$I$31,M10202,2),IF(AND(J10202&gt;0.3,J10202&lt;=1),INDEX(价格表!$B$4:$I$31,M10202,3),IF(AND(J10202&gt;1,J10202&lt;=2.2),INDEX(价格表!$B$4:$I$31,M10202,4),IF(AND(J10202&gt;2.2,J10202&lt;=3.3),INDEX(价格表!$B$4:$I$31,M10202,5),IF(AND(J10202&gt;3.3,J10202&lt;=4),INDEX(价格表!$B$4:$I$31,M10202,6),IF(AND(J10202&gt;4,J10202&lt;=5.5),INDEX(价格表!$B$4:$I$31,M10202,7),IF(J10202&gt;5.5,2.6+INDEX(价格表!$B$4:$I$31,M10202,8)*L10202)))))))</f>
        <v>2.15</v>
      </c>
    </row>
    <row r="10203" spans="1:14">
      <c r="A10203" s="20">
        <v>4311363375492</v>
      </c>
      <c r="B10203" s="18" t="s">
        <v>16</v>
      </c>
      <c r="C10203" s="21">
        <v>20201228</v>
      </c>
      <c r="D10203" s="21">
        <v>610538201209</v>
      </c>
      <c r="E10203" s="21" t="s">
        <v>16</v>
      </c>
      <c r="F10203" s="21">
        <v>20210107</v>
      </c>
      <c r="G10203" s="21" t="s">
        <v>17</v>
      </c>
      <c r="H10203" s="21" t="s">
        <v>27</v>
      </c>
      <c r="I10203" s="21" t="s">
        <v>128</v>
      </c>
      <c r="J10203" s="21">
        <v>1.44</v>
      </c>
      <c r="K10203" s="21" t="s">
        <v>20</v>
      </c>
      <c r="L10203">
        <f t="shared" si="184"/>
        <v>2</v>
      </c>
      <c r="M10203">
        <f>MATCH(H:H,价格表!$B$4:$B$35,0)</f>
        <v>3</v>
      </c>
      <c r="N10203" s="27">
        <f>IF(J10203&lt;=0.3,INDEX(价格表!$B$4:$I$31,M10203,2),IF(AND(J10203&gt;0.3,J10203&lt;=1),INDEX(价格表!$B$4:$I$31,M10203,3),IF(AND(J10203&gt;1,J10203&lt;=2.2),INDEX(价格表!$B$4:$I$31,M10203,4),IF(AND(J10203&gt;2.2,J10203&lt;=3.3),INDEX(价格表!$B$4:$I$31,M10203,5),IF(AND(J10203&gt;3.3,J10203&lt;=4),INDEX(价格表!$B$4:$I$31,M10203,6),IF(AND(J10203&gt;4,J10203&lt;=5.5),INDEX(价格表!$B$4:$I$31,M10203,7),IF(J10203&gt;5.5,2.6+INDEX(价格表!$B$4:$I$31,M10203,8)*L10203)))))))</f>
        <v>2.15</v>
      </c>
    </row>
    <row r="10204" spans="1:14">
      <c r="A10204" s="20">
        <v>4311363375493</v>
      </c>
      <c r="B10204" s="18" t="s">
        <v>16</v>
      </c>
      <c r="C10204" s="21">
        <v>20201228</v>
      </c>
      <c r="D10204" s="21">
        <v>610538201209</v>
      </c>
      <c r="E10204" s="21" t="s">
        <v>16</v>
      </c>
      <c r="F10204" s="21">
        <v>20210107</v>
      </c>
      <c r="G10204" s="21" t="s">
        <v>17</v>
      </c>
      <c r="H10204" s="21" t="s">
        <v>21</v>
      </c>
      <c r="I10204" s="21" t="s">
        <v>181</v>
      </c>
      <c r="J10204" s="21">
        <v>0.12</v>
      </c>
      <c r="K10204" s="21" t="s">
        <v>20</v>
      </c>
      <c r="L10204">
        <f t="shared" si="184"/>
        <v>1</v>
      </c>
      <c r="M10204">
        <f>MATCH(H:H,价格表!$B$4:$B$35,0)</f>
        <v>20</v>
      </c>
      <c r="N10204" s="27">
        <f>IF(J10204&lt;=0.3,INDEX(价格表!$B$4:$I$31,M10204,2),IF(AND(J10204&gt;0.3,J10204&lt;=1),INDEX(价格表!$B$4:$I$31,M10204,3),IF(AND(J10204&gt;1,J10204&lt;=2.2),INDEX(价格表!$B$4:$I$31,M10204,4),IF(AND(J10204&gt;2.2,J10204&lt;=3.3),INDEX(价格表!$B$4:$I$31,M10204,5),IF(AND(J10204&gt;3.3,J10204&lt;=4),INDEX(价格表!$B$4:$I$31,M10204,6),IF(AND(J10204&gt;4,J10204&lt;=5.5),INDEX(价格表!$B$4:$I$31,M10204,7),IF(J10204&gt;5.5,2.6+INDEX(价格表!$B$4:$I$31,M10204,8)*L10204)))))))</f>
        <v>1.65</v>
      </c>
    </row>
    <row r="10205" spans="1:14">
      <c r="A10205" s="20">
        <v>4311363375997</v>
      </c>
      <c r="B10205" s="18" t="s">
        <v>16</v>
      </c>
      <c r="C10205" s="21">
        <v>20201228</v>
      </c>
      <c r="D10205" s="21">
        <v>610538201209</v>
      </c>
      <c r="E10205" s="21" t="s">
        <v>16</v>
      </c>
      <c r="F10205" s="21">
        <v>20210107</v>
      </c>
      <c r="G10205" s="21" t="s">
        <v>17</v>
      </c>
      <c r="H10205" s="21" t="s">
        <v>50</v>
      </c>
      <c r="I10205" s="21" t="s">
        <v>51</v>
      </c>
      <c r="J10205" s="21">
        <v>1.44</v>
      </c>
      <c r="K10205" s="21" t="s">
        <v>20</v>
      </c>
      <c r="L10205">
        <f t="shared" si="184"/>
        <v>2</v>
      </c>
      <c r="M10205">
        <f>MATCH(H:H,价格表!$B$4:$B$35,0)</f>
        <v>4</v>
      </c>
      <c r="N10205" s="27">
        <f>IF(J10205&lt;=0.3,INDEX(价格表!$B$4:$I$31,M10205,2),IF(AND(J10205&gt;0.3,J10205&lt;=1),INDEX(价格表!$B$4:$I$31,M10205,3),IF(AND(J10205&gt;1,J10205&lt;=2.2),INDEX(价格表!$B$4:$I$31,M10205,4),IF(AND(J10205&gt;2.2,J10205&lt;=3.3),INDEX(价格表!$B$4:$I$31,M10205,5),IF(AND(J10205&gt;3.3,J10205&lt;=4),INDEX(价格表!$B$4:$I$31,M10205,6),IF(AND(J10205&gt;4,J10205&lt;=5.5),INDEX(价格表!$B$4:$I$31,M10205,7),IF(J10205&gt;5.5,2.6+INDEX(价格表!$B$4:$I$31,M10205,8)*L10205)))))))</f>
        <v>2.15</v>
      </c>
    </row>
    <row r="10206" spans="1:14">
      <c r="A10206" s="20">
        <v>4311363376040</v>
      </c>
      <c r="B10206" s="18" t="s">
        <v>16</v>
      </c>
      <c r="C10206" s="21">
        <v>20201228</v>
      </c>
      <c r="D10206" s="21">
        <v>610538201209</v>
      </c>
      <c r="E10206" s="21" t="s">
        <v>16</v>
      </c>
      <c r="F10206" s="21">
        <v>20210107</v>
      </c>
      <c r="G10206" s="21" t="s">
        <v>17</v>
      </c>
      <c r="H10206" s="21" t="s">
        <v>18</v>
      </c>
      <c r="I10206" s="21" t="s">
        <v>29</v>
      </c>
      <c r="J10206" s="21">
        <v>1.45</v>
      </c>
      <c r="K10206" s="21" t="s">
        <v>20</v>
      </c>
      <c r="L10206">
        <f t="shared" si="184"/>
        <v>2</v>
      </c>
      <c r="M10206">
        <f>MATCH(H:H,价格表!$B$4:$B$35,0)</f>
        <v>1</v>
      </c>
      <c r="N10206" s="27">
        <f>IF(J10206&lt;=0.3,INDEX(价格表!$B$4:$I$31,M10206,2),IF(AND(J10206&gt;0.3,J10206&lt;=1),INDEX(价格表!$B$4:$I$31,M10206,3),IF(AND(J10206&gt;1,J10206&lt;=2.2),INDEX(价格表!$B$4:$I$31,M10206,4),IF(AND(J10206&gt;2.2,J10206&lt;=3.3),INDEX(价格表!$B$4:$I$31,M10206,5),IF(AND(J10206&gt;3.3,J10206&lt;=4),INDEX(价格表!$B$4:$I$31,M10206,6),IF(AND(J10206&gt;4,J10206&lt;=5.5),INDEX(价格表!$B$4:$I$31,M10206,7),IF(J10206&gt;5.5,2.6+INDEX(价格表!$B$4:$I$31,M10206,8)*L10206)))))))</f>
        <v>2.15</v>
      </c>
    </row>
    <row r="10207" spans="1:14">
      <c r="A10207" s="20">
        <v>4311363376041</v>
      </c>
      <c r="B10207" s="18" t="s">
        <v>16</v>
      </c>
      <c r="C10207" s="21">
        <v>20201228</v>
      </c>
      <c r="D10207" s="21">
        <v>610538201209</v>
      </c>
      <c r="E10207" s="21" t="s">
        <v>16</v>
      </c>
      <c r="F10207" s="21">
        <v>20210107</v>
      </c>
      <c r="G10207" s="21" t="s">
        <v>17</v>
      </c>
      <c r="H10207" s="21" t="s">
        <v>82</v>
      </c>
      <c r="I10207" s="21" t="s">
        <v>83</v>
      </c>
      <c r="J10207" s="21">
        <v>1.45</v>
      </c>
      <c r="K10207" s="21" t="s">
        <v>20</v>
      </c>
      <c r="L10207">
        <f t="shared" si="184"/>
        <v>2</v>
      </c>
      <c r="M10207">
        <f>MATCH(H:H,价格表!$B$4:$B$35,0)</f>
        <v>2</v>
      </c>
      <c r="N10207" s="27">
        <f>IF(J10207&lt;=0.3,INDEX(价格表!$B$4:$I$31,M10207,2),IF(AND(J10207&gt;0.3,J10207&lt;=1),INDEX(价格表!$B$4:$I$31,M10207,3),IF(AND(J10207&gt;1,J10207&lt;=2.2),INDEX(价格表!$B$4:$I$31,M10207,4),IF(AND(J10207&gt;2.2,J10207&lt;=3.3),INDEX(价格表!$B$4:$I$31,M10207,5),IF(AND(J10207&gt;3.3,J10207&lt;=4),INDEX(价格表!$B$4:$I$31,M10207,6),IF(AND(J10207&gt;4,J10207&lt;=5.5),INDEX(价格表!$B$4:$I$31,M10207,7),IF(J10207&gt;5.5,2.6+INDEX(价格表!$B$4:$I$31,M10207,8)*L10207)))))))</f>
        <v>2.15</v>
      </c>
    </row>
    <row r="10208" spans="1:14">
      <c r="A10208" s="20">
        <v>4311363376043</v>
      </c>
      <c r="B10208" s="18" t="s">
        <v>16</v>
      </c>
      <c r="C10208" s="21">
        <v>20201228</v>
      </c>
      <c r="D10208" s="21">
        <v>610538201209</v>
      </c>
      <c r="E10208" s="21" t="s">
        <v>16</v>
      </c>
      <c r="F10208" s="21">
        <v>20210107</v>
      </c>
      <c r="G10208" s="21" t="s">
        <v>17</v>
      </c>
      <c r="H10208" s="21" t="s">
        <v>23</v>
      </c>
      <c r="I10208" s="21" t="s">
        <v>118</v>
      </c>
      <c r="J10208" s="21">
        <v>1.45</v>
      </c>
      <c r="K10208" s="21" t="s">
        <v>20</v>
      </c>
      <c r="L10208">
        <f t="shared" si="184"/>
        <v>2</v>
      </c>
      <c r="M10208">
        <f>MATCH(H:H,价格表!$B$4:$B$35,0)</f>
        <v>15</v>
      </c>
      <c r="N10208" s="27">
        <f>IF(J10208&lt;=0.3,INDEX(价格表!$B$4:$I$31,M10208,2),IF(AND(J10208&gt;0.3,J10208&lt;=1),INDEX(价格表!$B$4:$I$31,M10208,3),IF(AND(J10208&gt;1,J10208&lt;=2.2),INDEX(价格表!$B$4:$I$31,M10208,4),IF(AND(J10208&gt;2.2,J10208&lt;=3.3),INDEX(价格表!$B$4:$I$31,M10208,5),IF(AND(J10208&gt;3.3,J10208&lt;=4),INDEX(价格表!$B$4:$I$31,M10208,6),IF(AND(J10208&gt;4,J10208&lt;=5.5),INDEX(价格表!$B$4:$I$31,M10208,7),IF(J10208&gt;5.5,2.6+INDEX(价格表!$B$4:$I$31,M10208,8)*L10208)))))))</f>
        <v>2.15</v>
      </c>
    </row>
    <row r="10209" spans="1:14">
      <c r="A10209" s="20">
        <v>4311363376044</v>
      </c>
      <c r="B10209" s="18" t="s">
        <v>16</v>
      </c>
      <c r="C10209" s="21">
        <v>20201228</v>
      </c>
      <c r="D10209" s="21">
        <v>610538201209</v>
      </c>
      <c r="E10209" s="21" t="s">
        <v>16</v>
      </c>
      <c r="F10209" s="21">
        <v>20210107</v>
      </c>
      <c r="G10209" s="21" t="s">
        <v>17</v>
      </c>
      <c r="H10209" s="21" t="s">
        <v>39</v>
      </c>
      <c r="I10209" s="21" t="s">
        <v>81</v>
      </c>
      <c r="J10209" s="21">
        <v>1.48</v>
      </c>
      <c r="K10209" s="21" t="s">
        <v>20</v>
      </c>
      <c r="L10209">
        <f t="shared" si="184"/>
        <v>2</v>
      </c>
      <c r="M10209">
        <f>MATCH(H:H,价格表!$B$4:$B$35,0)</f>
        <v>23</v>
      </c>
      <c r="N10209" s="27">
        <f>IF(J10209&lt;=0.3,INDEX(价格表!$B$4:$I$31,M10209,2),IF(AND(J10209&gt;0.3,J10209&lt;=1),INDEX(价格表!$B$4:$I$31,M10209,3),IF(AND(J10209&gt;1,J10209&lt;=2.2),INDEX(价格表!$B$4:$I$31,M10209,4),IF(AND(J10209&gt;2.2,J10209&lt;=3.3),INDEX(价格表!$B$4:$I$31,M10209,5),IF(AND(J10209&gt;3.3,J10209&lt;=4),INDEX(价格表!$B$4:$I$31,M10209,6),IF(AND(J10209&gt;4,J10209&lt;=5.5),INDEX(价格表!$B$4:$I$31,M10209,7),IF(J10209&gt;5.5,2.6+INDEX(价格表!$B$4:$I$31,M10209,8)*L10209)))))))</f>
        <v>2.15</v>
      </c>
    </row>
    <row r="10210" spans="1:14">
      <c r="A10210" s="20">
        <v>4311363376046</v>
      </c>
      <c r="B10210" s="18" t="s">
        <v>16</v>
      </c>
      <c r="C10210" s="21">
        <v>20201228</v>
      </c>
      <c r="D10210" s="21">
        <v>610538201209</v>
      </c>
      <c r="E10210" s="21" t="s">
        <v>16</v>
      </c>
      <c r="F10210" s="21">
        <v>20210107</v>
      </c>
      <c r="G10210" s="21" t="s">
        <v>17</v>
      </c>
      <c r="H10210" s="21" t="s">
        <v>63</v>
      </c>
      <c r="I10210" s="21" t="s">
        <v>64</v>
      </c>
      <c r="J10210" s="21">
        <v>1.47</v>
      </c>
      <c r="K10210" s="21" t="s">
        <v>20</v>
      </c>
      <c r="L10210">
        <f t="shared" si="184"/>
        <v>2</v>
      </c>
      <c r="M10210">
        <f>MATCH(H:H,价格表!$B$4:$B$35,0)</f>
        <v>21</v>
      </c>
      <c r="N10210" s="27">
        <f>IF(J10210&lt;=0.3,INDEX(价格表!$B$4:$I$31,M10210,2),IF(AND(J10210&gt;0.3,J10210&lt;=1),INDEX(价格表!$B$4:$I$31,M10210,3),IF(AND(J10210&gt;1,J10210&lt;=2.2),INDEX(价格表!$B$4:$I$31,M10210,4),IF(AND(J10210&gt;2.2,J10210&lt;=3.3),INDEX(价格表!$B$4:$I$31,M10210,5),IF(AND(J10210&gt;3.3,J10210&lt;=4),INDEX(价格表!$B$4:$I$31,M10210,6),IF(AND(J10210&gt;4,J10210&lt;=5.5),INDEX(价格表!$B$4:$I$31,M10210,7),IF(J10210&gt;5.5,2.6+INDEX(价格表!$B$4:$I$31,M10210,8)*L10210)))))))</f>
        <v>2.15</v>
      </c>
    </row>
    <row r="10211" spans="1:14">
      <c r="A10211" s="20">
        <v>4311363376047</v>
      </c>
      <c r="B10211" s="18" t="s">
        <v>16</v>
      </c>
      <c r="C10211" s="21">
        <v>20201228</v>
      </c>
      <c r="D10211" s="21">
        <v>610538201209</v>
      </c>
      <c r="E10211" s="21" t="s">
        <v>16</v>
      </c>
      <c r="F10211" s="21">
        <v>20210107</v>
      </c>
      <c r="G10211" s="21" t="s">
        <v>17</v>
      </c>
      <c r="H10211" s="21" t="s">
        <v>33</v>
      </c>
      <c r="I10211" s="21" t="s">
        <v>34</v>
      </c>
      <c r="J10211" s="21">
        <v>1.45</v>
      </c>
      <c r="K10211" s="21" t="s">
        <v>20</v>
      </c>
      <c r="L10211">
        <f t="shared" si="184"/>
        <v>2</v>
      </c>
      <c r="M10211">
        <f>MATCH(H:H,价格表!$B$4:$B$35,0)</f>
        <v>13</v>
      </c>
      <c r="N10211" s="27">
        <f>IF(J10211&lt;=0.3,INDEX(价格表!$B$4:$I$31,M10211,2),IF(AND(J10211&gt;0.3,J10211&lt;=1),INDEX(价格表!$B$4:$I$31,M10211,3),IF(AND(J10211&gt;1,J10211&lt;=2.2),INDEX(价格表!$B$4:$I$31,M10211,4),IF(AND(J10211&gt;2.2,J10211&lt;=3.3),INDEX(价格表!$B$4:$I$31,M10211,5),IF(AND(J10211&gt;3.3,J10211&lt;=4),INDEX(价格表!$B$4:$I$31,M10211,6),IF(AND(J10211&gt;4,J10211&lt;=5.5),INDEX(价格表!$B$4:$I$31,M10211,7),IF(J10211&gt;5.5,2.6+INDEX(价格表!$B$4:$I$31,M10211,8)*L10211)))))))</f>
        <v>2.15</v>
      </c>
    </row>
    <row r="10212" spans="1:14">
      <c r="A10212" s="20">
        <v>4311363376049</v>
      </c>
      <c r="B10212" s="18" t="s">
        <v>16</v>
      </c>
      <c r="C10212" s="21">
        <v>20201228</v>
      </c>
      <c r="D10212" s="21">
        <v>610538201209</v>
      </c>
      <c r="E10212" s="21" t="s">
        <v>16</v>
      </c>
      <c r="F10212" s="21">
        <v>20210107</v>
      </c>
      <c r="G10212" s="21" t="s">
        <v>17</v>
      </c>
      <c r="H10212" s="21" t="s">
        <v>23</v>
      </c>
      <c r="I10212" s="21" t="s">
        <v>190</v>
      </c>
      <c r="J10212" s="21">
        <v>1.45</v>
      </c>
      <c r="K10212" s="21" t="s">
        <v>20</v>
      </c>
      <c r="L10212">
        <f t="shared" si="184"/>
        <v>2</v>
      </c>
      <c r="M10212">
        <f>MATCH(H:H,价格表!$B$4:$B$35,0)</f>
        <v>15</v>
      </c>
      <c r="N10212" s="27">
        <f>IF(J10212&lt;=0.3,INDEX(价格表!$B$4:$I$31,M10212,2),IF(AND(J10212&gt;0.3,J10212&lt;=1),INDEX(价格表!$B$4:$I$31,M10212,3),IF(AND(J10212&gt;1,J10212&lt;=2.2),INDEX(价格表!$B$4:$I$31,M10212,4),IF(AND(J10212&gt;2.2,J10212&lt;=3.3),INDEX(价格表!$B$4:$I$31,M10212,5),IF(AND(J10212&gt;3.3,J10212&lt;=4),INDEX(价格表!$B$4:$I$31,M10212,6),IF(AND(J10212&gt;4,J10212&lt;=5.5),INDEX(价格表!$B$4:$I$31,M10212,7),IF(J10212&gt;5.5,2.6+INDEX(价格表!$B$4:$I$31,M10212,8)*L10212)))))))</f>
        <v>2.15</v>
      </c>
    </row>
    <row r="10213" spans="1:14">
      <c r="A10213" s="20">
        <v>4311363376060</v>
      </c>
      <c r="B10213" s="18" t="s">
        <v>16</v>
      </c>
      <c r="C10213" s="21">
        <v>20201228</v>
      </c>
      <c r="D10213" s="21">
        <v>610538201209</v>
      </c>
      <c r="E10213" s="21" t="s">
        <v>16</v>
      </c>
      <c r="F10213" s="21">
        <v>20210107</v>
      </c>
      <c r="G10213" s="21" t="s">
        <v>17</v>
      </c>
      <c r="H10213" s="21" t="s">
        <v>56</v>
      </c>
      <c r="I10213" s="21" t="s">
        <v>106</v>
      </c>
      <c r="J10213" s="21">
        <v>1.44</v>
      </c>
      <c r="K10213" s="21" t="s">
        <v>20</v>
      </c>
      <c r="L10213">
        <f t="shared" si="184"/>
        <v>2</v>
      </c>
      <c r="M10213">
        <f>MATCH(H:H,价格表!$B$4:$B$35,0)</f>
        <v>11</v>
      </c>
      <c r="N10213" s="27">
        <f>IF(J10213&lt;=0.3,INDEX(价格表!$B$4:$I$31,M10213,2),IF(AND(J10213&gt;0.3,J10213&lt;=1),INDEX(价格表!$B$4:$I$31,M10213,3),IF(AND(J10213&gt;1,J10213&lt;=2.2),INDEX(价格表!$B$4:$I$31,M10213,4),IF(AND(J10213&gt;2.2,J10213&lt;=3.3),INDEX(价格表!$B$4:$I$31,M10213,5),IF(AND(J10213&gt;3.3,J10213&lt;=4),INDEX(价格表!$B$4:$I$31,M10213,6),IF(AND(J10213&gt;4,J10213&lt;=5.5),INDEX(价格表!$B$4:$I$31,M10213,7),IF(J10213&gt;5.5,2.6+INDEX(价格表!$B$4:$I$31,M10213,8)*L10213)))))))</f>
        <v>2.15</v>
      </c>
    </row>
    <row r="10214" spans="1:14">
      <c r="A10214" s="20">
        <v>4311363376061</v>
      </c>
      <c r="B10214" s="18" t="s">
        <v>16</v>
      </c>
      <c r="C10214" s="21">
        <v>20201228</v>
      </c>
      <c r="D10214" s="21">
        <v>610538201209</v>
      </c>
      <c r="E10214" s="21" t="s">
        <v>16</v>
      </c>
      <c r="F10214" s="21">
        <v>20210107</v>
      </c>
      <c r="G10214" s="21" t="s">
        <v>17</v>
      </c>
      <c r="H10214" s="21" t="s">
        <v>75</v>
      </c>
      <c r="I10214" s="21" t="s">
        <v>114</v>
      </c>
      <c r="J10214" s="21">
        <v>1.57</v>
      </c>
      <c r="K10214" s="21" t="s">
        <v>20</v>
      </c>
      <c r="L10214">
        <f t="shared" si="184"/>
        <v>2</v>
      </c>
      <c r="M10214">
        <f>MATCH(H:H,价格表!$B$4:$B$35,0)</f>
        <v>24</v>
      </c>
      <c r="N10214" s="27">
        <f>IF(J10214&lt;=0.3,INDEX(价格表!$B$4:$I$31,M10214,2),IF(AND(J10214&gt;0.3,J10214&lt;=1),INDEX(价格表!$B$4:$I$31,M10214,3),IF(AND(J10214&gt;1,J10214&lt;=2.2),INDEX(价格表!$B$4:$I$31,M10214,4),IF(AND(J10214&gt;2.2,J10214&lt;=3.3),INDEX(价格表!$B$4:$I$31,M10214,5),IF(AND(J10214&gt;3.3,J10214&lt;=4),INDEX(价格表!$B$4:$I$31,M10214,6),IF(AND(J10214&gt;4,J10214&lt;=5.5),INDEX(价格表!$B$4:$I$31,M10214,7),IF(J10214&gt;5.5,2.6+INDEX(价格表!$B$4:$I$31,M10214,8)*L10214)))))))</f>
        <v>2.15</v>
      </c>
    </row>
    <row r="10215" spans="1:14">
      <c r="A10215" s="20">
        <v>4311363376063</v>
      </c>
      <c r="B10215" s="18" t="s">
        <v>16</v>
      </c>
      <c r="C10215" s="21">
        <v>20201228</v>
      </c>
      <c r="D10215" s="21">
        <v>610538201209</v>
      </c>
      <c r="E10215" s="21" t="s">
        <v>16</v>
      </c>
      <c r="F10215" s="21">
        <v>20210107</v>
      </c>
      <c r="G10215" s="21" t="s">
        <v>17</v>
      </c>
      <c r="H10215" s="21" t="s">
        <v>37</v>
      </c>
      <c r="I10215" s="21" t="s">
        <v>72</v>
      </c>
      <c r="J10215" s="21">
        <v>1.44</v>
      </c>
      <c r="K10215" s="21" t="s">
        <v>20</v>
      </c>
      <c r="L10215">
        <f t="shared" si="184"/>
        <v>2</v>
      </c>
      <c r="M10215">
        <f>MATCH(H:H,价格表!$B$4:$B$35,0)</f>
        <v>12</v>
      </c>
      <c r="N10215" s="27">
        <f>IF(J10215&lt;=0.3,INDEX(价格表!$B$4:$I$31,M10215,2),IF(AND(J10215&gt;0.3,J10215&lt;=1),INDEX(价格表!$B$4:$I$31,M10215,3),IF(AND(J10215&gt;1,J10215&lt;=2.2),INDEX(价格表!$B$4:$I$31,M10215,4),IF(AND(J10215&gt;2.2,J10215&lt;=3.3),INDEX(价格表!$B$4:$I$31,M10215,5),IF(AND(J10215&gt;3.3,J10215&lt;=4),INDEX(价格表!$B$4:$I$31,M10215,6),IF(AND(J10215&gt;4,J10215&lt;=5.5),INDEX(价格表!$B$4:$I$31,M10215,7),IF(J10215&gt;5.5,2.6+INDEX(价格表!$B$4:$I$31,M10215,8)*L10215)))))))</f>
        <v>2.15</v>
      </c>
    </row>
    <row r="10216" spans="1:14">
      <c r="A10216" s="20">
        <v>4311363376064</v>
      </c>
      <c r="B10216" s="18" t="s">
        <v>16</v>
      </c>
      <c r="C10216" s="21">
        <v>20201228</v>
      </c>
      <c r="D10216" s="21">
        <v>610538201209</v>
      </c>
      <c r="E10216" s="21" t="s">
        <v>16</v>
      </c>
      <c r="F10216" s="21">
        <v>20210107</v>
      </c>
      <c r="G10216" s="21" t="s">
        <v>17</v>
      </c>
      <c r="H10216" s="21" t="s">
        <v>18</v>
      </c>
      <c r="I10216" s="21" t="s">
        <v>53</v>
      </c>
      <c r="J10216" s="21">
        <v>1.43</v>
      </c>
      <c r="K10216" s="21" t="s">
        <v>20</v>
      </c>
      <c r="L10216">
        <f t="shared" si="184"/>
        <v>2</v>
      </c>
      <c r="M10216">
        <f>MATCH(H:H,价格表!$B$4:$B$35,0)</f>
        <v>1</v>
      </c>
      <c r="N10216" s="27">
        <f>IF(J10216&lt;=0.3,INDEX(价格表!$B$4:$I$31,M10216,2),IF(AND(J10216&gt;0.3,J10216&lt;=1),INDEX(价格表!$B$4:$I$31,M10216,3),IF(AND(J10216&gt;1,J10216&lt;=2.2),INDEX(价格表!$B$4:$I$31,M10216,4),IF(AND(J10216&gt;2.2,J10216&lt;=3.3),INDEX(价格表!$B$4:$I$31,M10216,5),IF(AND(J10216&gt;3.3,J10216&lt;=4),INDEX(价格表!$B$4:$I$31,M10216,6),IF(AND(J10216&gt;4,J10216&lt;=5.5),INDEX(价格表!$B$4:$I$31,M10216,7),IF(J10216&gt;5.5,2.6+INDEX(价格表!$B$4:$I$31,M10216,8)*L10216)))))))</f>
        <v>2.15</v>
      </c>
    </row>
    <row r="10217" spans="1:14">
      <c r="A10217" s="20">
        <v>4311363376065</v>
      </c>
      <c r="B10217" s="18" t="s">
        <v>16</v>
      </c>
      <c r="C10217" s="21">
        <v>20201228</v>
      </c>
      <c r="D10217" s="21">
        <v>610538201209</v>
      </c>
      <c r="E10217" s="21" t="s">
        <v>16</v>
      </c>
      <c r="F10217" s="21">
        <v>20210107</v>
      </c>
      <c r="G10217" s="21" t="s">
        <v>17</v>
      </c>
      <c r="H10217" s="21" t="s">
        <v>33</v>
      </c>
      <c r="I10217" s="21" t="s">
        <v>34</v>
      </c>
      <c r="J10217" s="21">
        <v>1.44</v>
      </c>
      <c r="K10217" s="21" t="s">
        <v>20</v>
      </c>
      <c r="L10217">
        <f t="shared" si="184"/>
        <v>2</v>
      </c>
      <c r="M10217">
        <f>MATCH(H:H,价格表!$B$4:$B$35,0)</f>
        <v>13</v>
      </c>
      <c r="N10217" s="27">
        <f>IF(J10217&lt;=0.3,INDEX(价格表!$B$4:$I$31,M10217,2),IF(AND(J10217&gt;0.3,J10217&lt;=1),INDEX(价格表!$B$4:$I$31,M10217,3),IF(AND(J10217&gt;1,J10217&lt;=2.2),INDEX(价格表!$B$4:$I$31,M10217,4),IF(AND(J10217&gt;2.2,J10217&lt;=3.3),INDEX(价格表!$B$4:$I$31,M10217,5),IF(AND(J10217&gt;3.3,J10217&lt;=4),INDEX(价格表!$B$4:$I$31,M10217,6),IF(AND(J10217&gt;4,J10217&lt;=5.5),INDEX(价格表!$B$4:$I$31,M10217,7),IF(J10217&gt;5.5,2.6+INDEX(价格表!$B$4:$I$31,M10217,8)*L10217)))))))</f>
        <v>2.15</v>
      </c>
    </row>
    <row r="10218" spans="1:14">
      <c r="A10218" s="20">
        <v>4311363376066</v>
      </c>
      <c r="B10218" s="18" t="s">
        <v>16</v>
      </c>
      <c r="C10218" s="21">
        <v>20201228</v>
      </c>
      <c r="D10218" s="21">
        <v>610538201209</v>
      </c>
      <c r="E10218" s="21" t="s">
        <v>16</v>
      </c>
      <c r="F10218" s="21">
        <v>20210107</v>
      </c>
      <c r="G10218" s="21" t="s">
        <v>17</v>
      </c>
      <c r="H10218" s="21" t="s">
        <v>63</v>
      </c>
      <c r="I10218" s="21" t="s">
        <v>244</v>
      </c>
      <c r="J10218" s="21">
        <v>1.45</v>
      </c>
      <c r="K10218" s="21" t="s">
        <v>20</v>
      </c>
      <c r="L10218">
        <f t="shared" si="184"/>
        <v>2</v>
      </c>
      <c r="M10218">
        <f>MATCH(H:H,价格表!$B$4:$B$35,0)</f>
        <v>21</v>
      </c>
      <c r="N10218" s="27">
        <f>IF(J10218&lt;=0.3,INDEX(价格表!$B$4:$I$31,M10218,2),IF(AND(J10218&gt;0.3,J10218&lt;=1),INDEX(价格表!$B$4:$I$31,M10218,3),IF(AND(J10218&gt;1,J10218&lt;=2.2),INDEX(价格表!$B$4:$I$31,M10218,4),IF(AND(J10218&gt;2.2,J10218&lt;=3.3),INDEX(价格表!$B$4:$I$31,M10218,5),IF(AND(J10218&gt;3.3,J10218&lt;=4),INDEX(价格表!$B$4:$I$31,M10218,6),IF(AND(J10218&gt;4,J10218&lt;=5.5),INDEX(价格表!$B$4:$I$31,M10218,7),IF(J10218&gt;5.5,2.6+INDEX(价格表!$B$4:$I$31,M10218,8)*L10218)))))))</f>
        <v>2.15</v>
      </c>
    </row>
    <row r="10219" spans="1:14">
      <c r="A10219" s="20">
        <v>4311363376067</v>
      </c>
      <c r="B10219" s="18" t="s">
        <v>16</v>
      </c>
      <c r="C10219" s="21">
        <v>20201228</v>
      </c>
      <c r="D10219" s="21">
        <v>610538201209</v>
      </c>
      <c r="E10219" s="21" t="s">
        <v>16</v>
      </c>
      <c r="F10219" s="21">
        <v>20210107</v>
      </c>
      <c r="G10219" s="21" t="s">
        <v>17</v>
      </c>
      <c r="H10219" s="21" t="s">
        <v>73</v>
      </c>
      <c r="I10219" s="21" t="s">
        <v>231</v>
      </c>
      <c r="J10219" s="21">
        <v>1.45</v>
      </c>
      <c r="K10219" s="21" t="s">
        <v>20</v>
      </c>
      <c r="L10219">
        <f t="shared" si="184"/>
        <v>2</v>
      </c>
      <c r="M10219">
        <f>MATCH(H:H,价格表!$B$4:$B$35,0)</f>
        <v>7</v>
      </c>
      <c r="N10219" s="27">
        <f>IF(J10219&lt;=0.3,INDEX(价格表!$B$4:$I$31,M10219,2),IF(AND(J10219&gt;0.3,J10219&lt;=1),INDEX(价格表!$B$4:$I$31,M10219,3),IF(AND(J10219&gt;1,J10219&lt;=2.2),INDEX(价格表!$B$4:$I$31,M10219,4),IF(AND(J10219&gt;2.2,J10219&lt;=3.3),INDEX(价格表!$B$4:$I$31,M10219,5),IF(AND(J10219&gt;3.3,J10219&lt;=4),INDEX(价格表!$B$4:$I$31,M10219,6),IF(AND(J10219&gt;4,J10219&lt;=5.5),INDEX(价格表!$B$4:$I$31,M10219,7),IF(J10219&gt;5.5,2.6+INDEX(价格表!$B$4:$I$31,M10219,8)*L10219)))))))</f>
        <v>2.15</v>
      </c>
    </row>
    <row r="10220" spans="1:14">
      <c r="A10220" s="20">
        <v>4311363376068</v>
      </c>
      <c r="B10220" s="18" t="s">
        <v>16</v>
      </c>
      <c r="C10220" s="21">
        <v>20201228</v>
      </c>
      <c r="D10220" s="21">
        <v>610538201209</v>
      </c>
      <c r="E10220" s="21" t="s">
        <v>16</v>
      </c>
      <c r="F10220" s="21">
        <v>20210107</v>
      </c>
      <c r="G10220" s="21" t="s">
        <v>17</v>
      </c>
      <c r="H10220" s="21" t="s">
        <v>27</v>
      </c>
      <c r="I10220" s="21" t="s">
        <v>126</v>
      </c>
      <c r="J10220" s="21">
        <v>1.42</v>
      </c>
      <c r="K10220" s="21" t="s">
        <v>20</v>
      </c>
      <c r="L10220">
        <f t="shared" si="184"/>
        <v>2</v>
      </c>
      <c r="M10220">
        <f>MATCH(H:H,价格表!$B$4:$B$35,0)</f>
        <v>3</v>
      </c>
      <c r="N10220" s="27">
        <f>IF(J10220&lt;=0.3,INDEX(价格表!$B$4:$I$31,M10220,2),IF(AND(J10220&gt;0.3,J10220&lt;=1),INDEX(价格表!$B$4:$I$31,M10220,3),IF(AND(J10220&gt;1,J10220&lt;=2.2),INDEX(价格表!$B$4:$I$31,M10220,4),IF(AND(J10220&gt;2.2,J10220&lt;=3.3),INDEX(价格表!$B$4:$I$31,M10220,5),IF(AND(J10220&gt;3.3,J10220&lt;=4),INDEX(价格表!$B$4:$I$31,M10220,6),IF(AND(J10220&gt;4,J10220&lt;=5.5),INDEX(价格表!$B$4:$I$31,M10220,7),IF(J10220&gt;5.5,2.6+INDEX(价格表!$B$4:$I$31,M10220,8)*L10220)))))))</f>
        <v>2.15</v>
      </c>
    </row>
    <row r="10221" spans="1:14">
      <c r="A10221" s="20">
        <v>4311363376069</v>
      </c>
      <c r="B10221" s="18" t="s">
        <v>16</v>
      </c>
      <c r="C10221" s="21">
        <v>20201228</v>
      </c>
      <c r="D10221" s="21">
        <v>610538201209</v>
      </c>
      <c r="E10221" s="21" t="s">
        <v>16</v>
      </c>
      <c r="F10221" s="21">
        <v>20210107</v>
      </c>
      <c r="G10221" s="21" t="s">
        <v>17</v>
      </c>
      <c r="H10221" s="21" t="s">
        <v>75</v>
      </c>
      <c r="I10221" s="21" t="s">
        <v>76</v>
      </c>
      <c r="J10221" s="21">
        <v>1.45</v>
      </c>
      <c r="K10221" s="21" t="s">
        <v>20</v>
      </c>
      <c r="L10221">
        <f t="shared" si="184"/>
        <v>2</v>
      </c>
      <c r="M10221">
        <f>MATCH(H:H,价格表!$B$4:$B$35,0)</f>
        <v>24</v>
      </c>
      <c r="N10221" s="27">
        <f>IF(J10221&lt;=0.3,INDEX(价格表!$B$4:$I$31,M10221,2),IF(AND(J10221&gt;0.3,J10221&lt;=1),INDEX(价格表!$B$4:$I$31,M10221,3),IF(AND(J10221&gt;1,J10221&lt;=2.2),INDEX(价格表!$B$4:$I$31,M10221,4),IF(AND(J10221&gt;2.2,J10221&lt;=3.3),INDEX(价格表!$B$4:$I$31,M10221,5),IF(AND(J10221&gt;3.3,J10221&lt;=4),INDEX(价格表!$B$4:$I$31,M10221,6),IF(AND(J10221&gt;4,J10221&lt;=5.5),INDEX(价格表!$B$4:$I$31,M10221,7),IF(J10221&gt;5.5,2.6+INDEX(价格表!$B$4:$I$31,M10221,8)*L10221)))))))</f>
        <v>2.15</v>
      </c>
    </row>
    <row r="10222" spans="1:14">
      <c r="A10222" s="20">
        <v>4311363381791</v>
      </c>
      <c r="B10222" s="18" t="s">
        <v>16</v>
      </c>
      <c r="C10222" s="21">
        <v>20201228</v>
      </c>
      <c r="D10222" s="21">
        <v>610538201209</v>
      </c>
      <c r="E10222" s="21" t="s">
        <v>16</v>
      </c>
      <c r="F10222" s="21">
        <v>20210107</v>
      </c>
      <c r="G10222" s="21" t="s">
        <v>17</v>
      </c>
      <c r="H10222" s="21" t="s">
        <v>45</v>
      </c>
      <c r="I10222" s="21" t="s">
        <v>46</v>
      </c>
      <c r="J10222" s="21">
        <v>1.6</v>
      </c>
      <c r="K10222" s="21" t="s">
        <v>20</v>
      </c>
      <c r="L10222">
        <f t="shared" si="184"/>
        <v>2</v>
      </c>
      <c r="M10222">
        <f>MATCH(H:H,价格表!$B$4:$B$35,0)</f>
        <v>9</v>
      </c>
      <c r="N10222" s="27">
        <f>IF(J10222&lt;=0.3,INDEX(价格表!$B$4:$I$31,M10222,2),IF(AND(J10222&gt;0.3,J10222&lt;=1),INDEX(价格表!$B$4:$I$31,M10222,3),IF(AND(J10222&gt;1,J10222&lt;=2.2),INDEX(价格表!$B$4:$I$31,M10222,4),IF(AND(J10222&gt;2.2,J10222&lt;=3.3),INDEX(价格表!$B$4:$I$31,M10222,5),IF(AND(J10222&gt;3.3,J10222&lt;=4),INDEX(价格表!$B$4:$I$31,M10222,6),IF(AND(J10222&gt;4,J10222&lt;=5.5),INDEX(价格表!$B$4:$I$31,M10222,7),IF(J10222&gt;5.5,2.6+INDEX(价格表!$B$4:$I$31,M10222,8)*L10222)))))))</f>
        <v>2.15</v>
      </c>
    </row>
    <row r="10223" spans="1:14">
      <c r="A10223" s="20">
        <v>4311363381799</v>
      </c>
      <c r="B10223" s="18" t="s">
        <v>16</v>
      </c>
      <c r="C10223" s="21">
        <v>20201228</v>
      </c>
      <c r="D10223" s="21">
        <v>610538201209</v>
      </c>
      <c r="E10223" s="21" t="s">
        <v>16</v>
      </c>
      <c r="F10223" s="21">
        <v>20210107</v>
      </c>
      <c r="G10223" s="21" t="s">
        <v>17</v>
      </c>
      <c r="H10223" s="21" t="s">
        <v>43</v>
      </c>
      <c r="I10223" s="21" t="s">
        <v>79</v>
      </c>
      <c r="J10223" s="21">
        <v>1.44</v>
      </c>
      <c r="K10223" s="21" t="s">
        <v>20</v>
      </c>
      <c r="L10223">
        <f t="shared" si="184"/>
        <v>2</v>
      </c>
      <c r="M10223">
        <f>MATCH(H:H,价格表!$B$4:$B$35,0)</f>
        <v>10</v>
      </c>
      <c r="N10223" s="27">
        <f>IF(J10223&lt;=0.3,INDEX(价格表!$B$4:$I$31,M10223,2),IF(AND(J10223&gt;0.3,J10223&lt;=1),INDEX(价格表!$B$4:$I$31,M10223,3),IF(AND(J10223&gt;1,J10223&lt;=2.2),INDEX(价格表!$B$4:$I$31,M10223,4),IF(AND(J10223&gt;2.2,J10223&lt;=3.3),INDEX(价格表!$B$4:$I$31,M10223,5),IF(AND(J10223&gt;3.3,J10223&lt;=4),INDEX(价格表!$B$4:$I$31,M10223,6),IF(AND(J10223&gt;4,J10223&lt;=5.5),INDEX(价格表!$B$4:$I$31,M10223,7),IF(J10223&gt;5.5,2.6+INDEX(价格表!$B$4:$I$31,M10223,8)*L10223)))))))</f>
        <v>2.15</v>
      </c>
    </row>
    <row r="10224" spans="1:14">
      <c r="A10224" s="20">
        <v>4311363390361</v>
      </c>
      <c r="B10224" s="18" t="s">
        <v>16</v>
      </c>
      <c r="C10224" s="21">
        <v>20201228</v>
      </c>
      <c r="D10224" s="21">
        <v>610538201209</v>
      </c>
      <c r="E10224" s="21" t="s">
        <v>16</v>
      </c>
      <c r="F10224" s="21">
        <v>20210107</v>
      </c>
      <c r="G10224" s="21" t="s">
        <v>17</v>
      </c>
      <c r="H10224" s="21" t="s">
        <v>25</v>
      </c>
      <c r="I10224" s="21" t="s">
        <v>203</v>
      </c>
      <c r="J10224" s="21">
        <v>0.12</v>
      </c>
      <c r="K10224" s="21" t="s">
        <v>20</v>
      </c>
      <c r="L10224">
        <f t="shared" si="184"/>
        <v>1</v>
      </c>
      <c r="M10224">
        <f>MATCH(H:H,价格表!$B$4:$B$35,0)</f>
        <v>25</v>
      </c>
      <c r="N10224" s="27">
        <f>IF(J10224&lt;=0.3,INDEX(价格表!$B$4:$I$31,M10224,2),IF(AND(J10224&gt;0.3,J10224&lt;=1),INDEX(价格表!$B$4:$I$31,M10224,3),IF(AND(J10224&gt;1,J10224&lt;=2.2),INDEX(价格表!$B$4:$I$31,M10224,4),IF(AND(J10224&gt;2.2,J10224&lt;=3.3),INDEX(价格表!$B$4:$I$31,M10224,5),IF(AND(J10224&gt;3.3,J10224&lt;=4),INDEX(价格表!$B$4:$I$31,M10224,6),IF(AND(J10224&gt;4,J10224&lt;=5.5),INDEX(价格表!$B$4:$I$31,M10224,7),IF(J10224&gt;5.5,2.6+INDEX(价格表!$B$4:$I$31,M10224,8)*L10224)))))))</f>
        <v>1.65</v>
      </c>
    </row>
    <row r="10225" spans="1:14">
      <c r="A10225" s="20">
        <v>4311363390363</v>
      </c>
      <c r="B10225" s="18" t="s">
        <v>16</v>
      </c>
      <c r="C10225" s="21">
        <v>20201228</v>
      </c>
      <c r="D10225" s="21">
        <v>610538201209</v>
      </c>
      <c r="E10225" s="21" t="s">
        <v>16</v>
      </c>
      <c r="F10225" s="21">
        <v>20210107</v>
      </c>
      <c r="G10225" s="21" t="s">
        <v>17</v>
      </c>
      <c r="H10225" s="21" t="s">
        <v>33</v>
      </c>
      <c r="I10225" s="21" t="s">
        <v>34</v>
      </c>
      <c r="J10225" s="21">
        <v>1.45</v>
      </c>
      <c r="K10225" s="21" t="s">
        <v>20</v>
      </c>
      <c r="L10225">
        <f t="shared" si="184"/>
        <v>2</v>
      </c>
      <c r="M10225">
        <f>MATCH(H:H,价格表!$B$4:$B$35,0)</f>
        <v>13</v>
      </c>
      <c r="N10225" s="27">
        <f>IF(J10225&lt;=0.3,INDEX(价格表!$B$4:$I$31,M10225,2),IF(AND(J10225&gt;0.3,J10225&lt;=1),INDEX(价格表!$B$4:$I$31,M10225,3),IF(AND(J10225&gt;1,J10225&lt;=2.2),INDEX(价格表!$B$4:$I$31,M10225,4),IF(AND(J10225&gt;2.2,J10225&lt;=3.3),INDEX(价格表!$B$4:$I$31,M10225,5),IF(AND(J10225&gt;3.3,J10225&lt;=4),INDEX(价格表!$B$4:$I$31,M10225,6),IF(AND(J10225&gt;4,J10225&lt;=5.5),INDEX(价格表!$B$4:$I$31,M10225,7),IF(J10225&gt;5.5,2.6+INDEX(价格表!$B$4:$I$31,M10225,8)*L10225)))))))</f>
        <v>2.15</v>
      </c>
    </row>
    <row r="10226" spans="1:14">
      <c r="A10226" s="20">
        <v>4311363390365</v>
      </c>
      <c r="B10226" s="18" t="s">
        <v>16</v>
      </c>
      <c r="C10226" s="21">
        <v>20201228</v>
      </c>
      <c r="D10226" s="21">
        <v>610538201209</v>
      </c>
      <c r="E10226" s="21" t="s">
        <v>16</v>
      </c>
      <c r="F10226" s="21">
        <v>20210107</v>
      </c>
      <c r="G10226" s="21" t="s">
        <v>17</v>
      </c>
      <c r="H10226" s="21" t="s">
        <v>73</v>
      </c>
      <c r="I10226" s="21" t="s">
        <v>231</v>
      </c>
      <c r="J10226" s="21">
        <v>1.45</v>
      </c>
      <c r="K10226" s="21" t="s">
        <v>20</v>
      </c>
      <c r="L10226">
        <f t="shared" si="184"/>
        <v>2</v>
      </c>
      <c r="M10226">
        <f>MATCH(H:H,价格表!$B$4:$B$35,0)</f>
        <v>7</v>
      </c>
      <c r="N10226" s="27">
        <f>IF(J10226&lt;=0.3,INDEX(价格表!$B$4:$I$31,M10226,2),IF(AND(J10226&gt;0.3,J10226&lt;=1),INDEX(价格表!$B$4:$I$31,M10226,3),IF(AND(J10226&gt;1,J10226&lt;=2.2),INDEX(价格表!$B$4:$I$31,M10226,4),IF(AND(J10226&gt;2.2,J10226&lt;=3.3),INDEX(价格表!$B$4:$I$31,M10226,5),IF(AND(J10226&gt;3.3,J10226&lt;=4),INDEX(价格表!$B$4:$I$31,M10226,6),IF(AND(J10226&gt;4,J10226&lt;=5.5),INDEX(价格表!$B$4:$I$31,M10226,7),IF(J10226&gt;5.5,2.6+INDEX(价格表!$B$4:$I$31,M10226,8)*L10226)))))))</f>
        <v>2.15</v>
      </c>
    </row>
    <row r="10227" spans="1:14">
      <c r="A10227" s="20">
        <v>4311363390367</v>
      </c>
      <c r="B10227" s="18" t="s">
        <v>16</v>
      </c>
      <c r="C10227" s="21">
        <v>20201228</v>
      </c>
      <c r="D10227" s="21">
        <v>610538201209</v>
      </c>
      <c r="E10227" s="21" t="s">
        <v>16</v>
      </c>
      <c r="F10227" s="21">
        <v>20210107</v>
      </c>
      <c r="G10227" s="21" t="s">
        <v>17</v>
      </c>
      <c r="H10227" s="21" t="s">
        <v>35</v>
      </c>
      <c r="I10227" s="21" t="s">
        <v>170</v>
      </c>
      <c r="J10227" s="21">
        <v>1.45</v>
      </c>
      <c r="K10227" s="21" t="s">
        <v>20</v>
      </c>
      <c r="L10227">
        <f t="shared" si="184"/>
        <v>2</v>
      </c>
      <c r="M10227">
        <f>MATCH(H:H,价格表!$B$4:$B$35,0)</f>
        <v>22</v>
      </c>
      <c r="N10227" s="27">
        <f>IF(J10227&lt;=0.3,INDEX(价格表!$B$4:$I$31,M10227,2),IF(AND(J10227&gt;0.3,J10227&lt;=1),INDEX(价格表!$B$4:$I$31,M10227,3),IF(AND(J10227&gt;1,J10227&lt;=2.2),INDEX(价格表!$B$4:$I$31,M10227,4),IF(AND(J10227&gt;2.2,J10227&lt;=3.3),INDEX(价格表!$B$4:$I$31,M10227,5),IF(AND(J10227&gt;3.3,J10227&lt;=4),INDEX(价格表!$B$4:$I$31,M10227,6),IF(AND(J10227&gt;4,J10227&lt;=5.5),INDEX(价格表!$B$4:$I$31,M10227,7),IF(J10227&gt;5.5,2.6+INDEX(价格表!$B$4:$I$31,M10227,8)*L10227)))))))</f>
        <v>2.15</v>
      </c>
    </row>
    <row r="10228" spans="1:14">
      <c r="A10228" s="20">
        <v>4311363390368</v>
      </c>
      <c r="B10228" s="18" t="s">
        <v>16</v>
      </c>
      <c r="C10228" s="21">
        <v>20201228</v>
      </c>
      <c r="D10228" s="21">
        <v>610538201209</v>
      </c>
      <c r="E10228" s="21" t="s">
        <v>16</v>
      </c>
      <c r="F10228" s="21">
        <v>20210107</v>
      </c>
      <c r="G10228" s="21" t="s">
        <v>17</v>
      </c>
      <c r="H10228" s="21" t="s">
        <v>45</v>
      </c>
      <c r="I10228" s="21" t="s">
        <v>46</v>
      </c>
      <c r="J10228" s="21">
        <v>1.44</v>
      </c>
      <c r="K10228" s="21" t="s">
        <v>20</v>
      </c>
      <c r="L10228">
        <f t="shared" si="184"/>
        <v>2</v>
      </c>
      <c r="M10228">
        <f>MATCH(H:H,价格表!$B$4:$B$35,0)</f>
        <v>9</v>
      </c>
      <c r="N10228" s="27">
        <f>IF(J10228&lt;=0.3,INDEX(价格表!$B$4:$I$31,M10228,2),IF(AND(J10228&gt;0.3,J10228&lt;=1),INDEX(价格表!$B$4:$I$31,M10228,3),IF(AND(J10228&gt;1,J10228&lt;=2.2),INDEX(价格表!$B$4:$I$31,M10228,4),IF(AND(J10228&gt;2.2,J10228&lt;=3.3),INDEX(价格表!$B$4:$I$31,M10228,5),IF(AND(J10228&gt;3.3,J10228&lt;=4),INDEX(价格表!$B$4:$I$31,M10228,6),IF(AND(J10228&gt;4,J10228&lt;=5.5),INDEX(价格表!$B$4:$I$31,M10228,7),IF(J10228&gt;5.5,2.6+INDEX(价格表!$B$4:$I$31,M10228,8)*L10228)))))))</f>
        <v>2.15</v>
      </c>
    </row>
    <row r="10229" spans="1:14">
      <c r="A10229" s="20">
        <v>4311363390369</v>
      </c>
      <c r="B10229" s="18" t="s">
        <v>16</v>
      </c>
      <c r="C10229" s="21">
        <v>20201228</v>
      </c>
      <c r="D10229" s="21">
        <v>610538201209</v>
      </c>
      <c r="E10229" s="21" t="s">
        <v>16</v>
      </c>
      <c r="F10229" s="21">
        <v>20210107</v>
      </c>
      <c r="G10229" s="21" t="s">
        <v>17</v>
      </c>
      <c r="H10229" s="21" t="s">
        <v>25</v>
      </c>
      <c r="I10229" s="21" t="s">
        <v>248</v>
      </c>
      <c r="J10229" s="21">
        <v>1.45</v>
      </c>
      <c r="K10229" s="21" t="s">
        <v>20</v>
      </c>
      <c r="L10229">
        <f t="shared" si="184"/>
        <v>2</v>
      </c>
      <c r="M10229">
        <f>MATCH(H:H,价格表!$B$4:$B$35,0)</f>
        <v>25</v>
      </c>
      <c r="N10229" s="27">
        <f>IF(J10229&lt;=0.3,INDEX(价格表!$B$4:$I$31,M10229,2),IF(AND(J10229&gt;0.3,J10229&lt;=1),INDEX(价格表!$B$4:$I$31,M10229,3),IF(AND(J10229&gt;1,J10229&lt;=2.2),INDEX(价格表!$B$4:$I$31,M10229,4),IF(AND(J10229&gt;2.2,J10229&lt;=3.3),INDEX(价格表!$B$4:$I$31,M10229,5),IF(AND(J10229&gt;3.3,J10229&lt;=4),INDEX(价格表!$B$4:$I$31,M10229,6),IF(AND(J10229&gt;4,J10229&lt;=5.5),INDEX(价格表!$B$4:$I$31,M10229,7),IF(J10229&gt;5.5,2.6+INDEX(价格表!$B$4:$I$31,M10229,8)*L10229)))))))</f>
        <v>2.15</v>
      </c>
    </row>
    <row r="10230" spans="1:14">
      <c r="A10230" s="20">
        <v>4311363390370</v>
      </c>
      <c r="B10230" s="18" t="s">
        <v>16</v>
      </c>
      <c r="C10230" s="21">
        <v>20201228</v>
      </c>
      <c r="D10230" s="21">
        <v>610538201209</v>
      </c>
      <c r="E10230" s="21" t="s">
        <v>16</v>
      </c>
      <c r="F10230" s="21">
        <v>20210107</v>
      </c>
      <c r="G10230" s="21" t="s">
        <v>17</v>
      </c>
      <c r="H10230" s="21" t="s">
        <v>27</v>
      </c>
      <c r="I10230" s="21" t="s">
        <v>155</v>
      </c>
      <c r="J10230" s="21">
        <v>1.45</v>
      </c>
      <c r="K10230" s="21" t="s">
        <v>20</v>
      </c>
      <c r="L10230">
        <f t="shared" si="184"/>
        <v>2</v>
      </c>
      <c r="M10230">
        <f>MATCH(H:H,价格表!$B$4:$B$35,0)</f>
        <v>3</v>
      </c>
      <c r="N10230" s="27">
        <f>IF(J10230&lt;=0.3,INDEX(价格表!$B$4:$I$31,M10230,2),IF(AND(J10230&gt;0.3,J10230&lt;=1),INDEX(价格表!$B$4:$I$31,M10230,3),IF(AND(J10230&gt;1,J10230&lt;=2.2),INDEX(价格表!$B$4:$I$31,M10230,4),IF(AND(J10230&gt;2.2,J10230&lt;=3.3),INDEX(价格表!$B$4:$I$31,M10230,5),IF(AND(J10230&gt;3.3,J10230&lt;=4),INDEX(价格表!$B$4:$I$31,M10230,6),IF(AND(J10230&gt;4,J10230&lt;=5.5),INDEX(价格表!$B$4:$I$31,M10230,7),IF(J10230&gt;5.5,2.6+INDEX(价格表!$B$4:$I$31,M10230,8)*L10230)))))))</f>
        <v>2.15</v>
      </c>
    </row>
    <row r="10231" spans="1:14">
      <c r="A10231" s="20">
        <v>4311363391308</v>
      </c>
      <c r="B10231" s="18" t="s">
        <v>16</v>
      </c>
      <c r="C10231" s="21">
        <v>20201228</v>
      </c>
      <c r="D10231" s="21">
        <v>610538201209</v>
      </c>
      <c r="E10231" s="21" t="s">
        <v>16</v>
      </c>
      <c r="F10231" s="21">
        <v>20210107</v>
      </c>
      <c r="G10231" s="21" t="s">
        <v>17</v>
      </c>
      <c r="H10231" s="21" t="s">
        <v>23</v>
      </c>
      <c r="I10231" s="21" t="s">
        <v>99</v>
      </c>
      <c r="J10231" s="21">
        <v>1.44</v>
      </c>
      <c r="K10231" s="21" t="s">
        <v>20</v>
      </c>
      <c r="L10231">
        <f t="shared" si="184"/>
        <v>2</v>
      </c>
      <c r="M10231">
        <f>MATCH(H:H,价格表!$B$4:$B$35,0)</f>
        <v>15</v>
      </c>
      <c r="N10231" s="27">
        <f>IF(J10231&lt;=0.3,INDEX(价格表!$B$4:$I$31,M10231,2),IF(AND(J10231&gt;0.3,J10231&lt;=1),INDEX(价格表!$B$4:$I$31,M10231,3),IF(AND(J10231&gt;1,J10231&lt;=2.2),INDEX(价格表!$B$4:$I$31,M10231,4),IF(AND(J10231&gt;2.2,J10231&lt;=3.3),INDEX(价格表!$B$4:$I$31,M10231,5),IF(AND(J10231&gt;3.3,J10231&lt;=4),INDEX(价格表!$B$4:$I$31,M10231,6),IF(AND(J10231&gt;4,J10231&lt;=5.5),INDEX(价格表!$B$4:$I$31,M10231,7),IF(J10231&gt;5.5,2.6+INDEX(价格表!$B$4:$I$31,M10231,8)*L10231)))))))</f>
        <v>2.15</v>
      </c>
    </row>
    <row r="10232" spans="1:14">
      <c r="A10232" s="20">
        <v>4311367696900</v>
      </c>
      <c r="B10232" s="18" t="s">
        <v>16</v>
      </c>
      <c r="C10232" s="21">
        <v>20201228</v>
      </c>
      <c r="D10232" s="21">
        <v>610538201209</v>
      </c>
      <c r="E10232" s="21" t="s">
        <v>16</v>
      </c>
      <c r="F10232" s="21">
        <v>20210107</v>
      </c>
      <c r="G10232" s="21" t="s">
        <v>17</v>
      </c>
      <c r="H10232" s="21" t="s">
        <v>43</v>
      </c>
      <c r="I10232" s="21" t="s">
        <v>108</v>
      </c>
      <c r="J10232" s="21">
        <v>2.29</v>
      </c>
      <c r="K10232" s="21" t="s">
        <v>20</v>
      </c>
      <c r="L10232">
        <f t="shared" si="184"/>
        <v>3</v>
      </c>
      <c r="M10232">
        <f>MATCH(H:H,价格表!$B$4:$B$35,0)</f>
        <v>10</v>
      </c>
      <c r="N10232" s="27">
        <f>IF(J10232&lt;=0.3,INDEX(价格表!$B$4:$I$31,M10232,2),IF(AND(J10232&gt;0.3,J10232&lt;=1),INDEX(价格表!$B$4:$I$31,M10232,3),IF(AND(J10232&gt;1,J10232&lt;=2.2),INDEX(价格表!$B$4:$I$31,M10232,4),IF(AND(J10232&gt;2.2,J10232&lt;=3.3),INDEX(价格表!$B$4:$I$31,M10232,5),IF(AND(J10232&gt;3.3,J10232&lt;=4),INDEX(价格表!$B$4:$I$31,M10232,6),IF(AND(J10232&gt;4,J10232&lt;=5.5),INDEX(价格表!$B$4:$I$31,M10232,7),IF(J10232&gt;5.5,2.6+INDEX(价格表!$B$4:$I$31,M10232,8)*L10232)))))))</f>
        <v>2.5</v>
      </c>
    </row>
    <row r="10233" spans="1:14">
      <c r="A10233" s="20">
        <v>4311373944166</v>
      </c>
      <c r="B10233" s="18" t="s">
        <v>16</v>
      </c>
      <c r="C10233" s="21">
        <v>20201228</v>
      </c>
      <c r="D10233" s="21">
        <v>610538201209</v>
      </c>
      <c r="E10233" s="21" t="s">
        <v>16</v>
      </c>
      <c r="F10233" s="21">
        <v>20210107</v>
      </c>
      <c r="G10233" s="21" t="s">
        <v>17</v>
      </c>
      <c r="H10233" s="21" t="s">
        <v>18</v>
      </c>
      <c r="I10233" s="21" t="s">
        <v>53</v>
      </c>
      <c r="J10233" s="21">
        <v>0.38</v>
      </c>
      <c r="K10233" s="21" t="s">
        <v>20</v>
      </c>
      <c r="L10233">
        <f t="shared" si="184"/>
        <v>1</v>
      </c>
      <c r="M10233">
        <f>MATCH(H:H,价格表!$B$4:$B$35,0)</f>
        <v>1</v>
      </c>
      <c r="N10233" s="27">
        <f>IF(J10233&lt;=0.3,INDEX(价格表!$B$4:$I$31,M10233,2),IF(AND(J10233&gt;0.3,J10233&lt;=1),INDEX(价格表!$B$4:$I$31,M10233,3),IF(AND(J10233&gt;1,J10233&lt;=2.2),INDEX(价格表!$B$4:$I$31,M10233,4),IF(AND(J10233&gt;2.2,J10233&lt;=3.3),INDEX(价格表!$B$4:$I$31,M10233,5),IF(AND(J10233&gt;3.3,J10233&lt;=4),INDEX(价格表!$B$4:$I$31,M10233,6),IF(AND(J10233&gt;4,J10233&lt;=5.5),INDEX(价格表!$B$4:$I$31,M10233,7),IF(J10233&gt;5.5,2.6+INDEX(价格表!$B$4:$I$31,M10233,8)*L10233)))))))</f>
        <v>1.8</v>
      </c>
    </row>
    <row r="10234" spans="1:14">
      <c r="A10234" s="20">
        <v>4606347233466</v>
      </c>
      <c r="B10234" s="18" t="s">
        <v>16</v>
      </c>
      <c r="C10234" s="21">
        <v>20201228</v>
      </c>
      <c r="D10234" s="21">
        <v>610538201209</v>
      </c>
      <c r="E10234" s="21" t="s">
        <v>16</v>
      </c>
      <c r="F10234" s="21">
        <v>20210107</v>
      </c>
      <c r="G10234" s="21" t="s">
        <v>17</v>
      </c>
      <c r="H10234" s="21" t="s">
        <v>39</v>
      </c>
      <c r="I10234" s="21" t="s">
        <v>235</v>
      </c>
      <c r="J10234" s="21">
        <v>2.07</v>
      </c>
      <c r="K10234" s="21" t="s">
        <v>20</v>
      </c>
      <c r="L10234">
        <f t="shared" si="184"/>
        <v>3</v>
      </c>
      <c r="M10234">
        <f>MATCH(H:H,价格表!$B$4:$B$35,0)</f>
        <v>23</v>
      </c>
      <c r="N10234" s="27">
        <f>IF(J10234&lt;=0.3,INDEX(价格表!$B$4:$I$31,M10234,2),IF(AND(J10234&gt;0.3,J10234&lt;=1),INDEX(价格表!$B$4:$I$31,M10234,3),IF(AND(J10234&gt;1,J10234&lt;=2.2),INDEX(价格表!$B$4:$I$31,M10234,4),IF(AND(J10234&gt;2.2,J10234&lt;=3.3),INDEX(价格表!$B$4:$I$31,M10234,5),IF(AND(J10234&gt;3.3,J10234&lt;=4),INDEX(价格表!$B$4:$I$31,M10234,6),IF(AND(J10234&gt;4,J10234&lt;=5.5),INDEX(价格表!$B$4:$I$31,M10234,7),IF(J10234&gt;5.5,2.6+INDEX(价格表!$B$4:$I$31,M10234,8)*L10234)))))))</f>
        <v>2.15</v>
      </c>
    </row>
    <row r="10235" spans="1:14">
      <c r="A10235" s="20">
        <v>4606347233616</v>
      </c>
      <c r="B10235" s="18" t="s">
        <v>16</v>
      </c>
      <c r="C10235" s="21">
        <v>20201228</v>
      </c>
      <c r="D10235" s="21">
        <v>610538201209</v>
      </c>
      <c r="E10235" s="21" t="s">
        <v>16</v>
      </c>
      <c r="F10235" s="21">
        <v>20210107</v>
      </c>
      <c r="G10235" s="21" t="s">
        <v>17</v>
      </c>
      <c r="H10235" s="21" t="s">
        <v>35</v>
      </c>
      <c r="I10235" s="21" t="s">
        <v>186</v>
      </c>
      <c r="J10235" s="21">
        <v>2.14</v>
      </c>
      <c r="K10235" s="21" t="s">
        <v>20</v>
      </c>
      <c r="L10235">
        <f t="shared" si="184"/>
        <v>3</v>
      </c>
      <c r="M10235">
        <f>MATCH(H:H,价格表!$B$4:$B$35,0)</f>
        <v>22</v>
      </c>
      <c r="N10235" s="27">
        <f>IF(J10235&lt;=0.3,INDEX(价格表!$B$4:$I$31,M10235,2),IF(AND(J10235&gt;0.3,J10235&lt;=1),INDEX(价格表!$B$4:$I$31,M10235,3),IF(AND(J10235&gt;1,J10235&lt;=2.2),INDEX(价格表!$B$4:$I$31,M10235,4),IF(AND(J10235&gt;2.2,J10235&lt;=3.3),INDEX(价格表!$B$4:$I$31,M10235,5),IF(AND(J10235&gt;3.3,J10235&lt;=4),INDEX(价格表!$B$4:$I$31,M10235,6),IF(AND(J10235&gt;4,J10235&lt;=5.5),INDEX(价格表!$B$4:$I$31,M10235,7),IF(J10235&gt;5.5,2.6+INDEX(价格表!$B$4:$I$31,M10235,8)*L10235)))))))</f>
        <v>2.15</v>
      </c>
    </row>
    <row r="10236" spans="1:14">
      <c r="A10236" s="20">
        <v>4606347233776</v>
      </c>
      <c r="B10236" s="18" t="s">
        <v>16</v>
      </c>
      <c r="C10236" s="21">
        <v>20201228</v>
      </c>
      <c r="D10236" s="21">
        <v>610538201209</v>
      </c>
      <c r="E10236" s="21" t="s">
        <v>16</v>
      </c>
      <c r="F10236" s="21">
        <v>20210107</v>
      </c>
      <c r="G10236" s="21" t="s">
        <v>17</v>
      </c>
      <c r="H10236" s="21" t="s">
        <v>45</v>
      </c>
      <c r="I10236" s="21" t="s">
        <v>172</v>
      </c>
      <c r="J10236" s="21">
        <v>1.35</v>
      </c>
      <c r="K10236" s="21" t="s">
        <v>20</v>
      </c>
      <c r="L10236">
        <f t="shared" si="184"/>
        <v>2</v>
      </c>
      <c r="M10236">
        <f>MATCH(H:H,价格表!$B$4:$B$35,0)</f>
        <v>9</v>
      </c>
      <c r="N10236" s="27">
        <f>IF(J10236&lt;=0.3,INDEX(价格表!$B$4:$I$31,M10236,2),IF(AND(J10236&gt;0.3,J10236&lt;=1),INDEX(价格表!$B$4:$I$31,M10236,3),IF(AND(J10236&gt;1,J10236&lt;=2.2),INDEX(价格表!$B$4:$I$31,M10236,4),IF(AND(J10236&gt;2.2,J10236&lt;=3.3),INDEX(价格表!$B$4:$I$31,M10236,5),IF(AND(J10236&gt;3.3,J10236&lt;=4),INDEX(价格表!$B$4:$I$31,M10236,6),IF(AND(J10236&gt;4,J10236&lt;=5.5),INDEX(价格表!$B$4:$I$31,M10236,7),IF(J10236&gt;5.5,2.6+INDEX(价格表!$B$4:$I$31,M10236,8)*L10236)))))))</f>
        <v>2.15</v>
      </c>
    </row>
    <row r="10237" spans="1:14">
      <c r="A10237" s="20">
        <v>4606347234060</v>
      </c>
      <c r="B10237" s="18" t="s">
        <v>16</v>
      </c>
      <c r="C10237" s="21">
        <v>20201228</v>
      </c>
      <c r="D10237" s="21">
        <v>610538201209</v>
      </c>
      <c r="E10237" s="21" t="s">
        <v>16</v>
      </c>
      <c r="F10237" s="21">
        <v>20210107</v>
      </c>
      <c r="G10237" s="21" t="s">
        <v>17</v>
      </c>
      <c r="H10237" s="21" t="s">
        <v>54</v>
      </c>
      <c r="I10237" s="21" t="s">
        <v>206</v>
      </c>
      <c r="J10237" s="21">
        <v>2.16</v>
      </c>
      <c r="K10237" s="21" t="s">
        <v>20</v>
      </c>
      <c r="L10237">
        <f t="shared" si="184"/>
        <v>3</v>
      </c>
      <c r="M10237">
        <f>MATCH(H:H,价格表!$B$4:$B$35,0)</f>
        <v>14</v>
      </c>
      <c r="N10237" s="27">
        <f>IF(J10237&lt;=0.3,INDEX(价格表!$B$4:$I$31,M10237,2),IF(AND(J10237&gt;0.3,J10237&lt;=1),INDEX(价格表!$B$4:$I$31,M10237,3),IF(AND(J10237&gt;1,J10237&lt;=2.2),INDEX(价格表!$B$4:$I$31,M10237,4),IF(AND(J10237&gt;2.2,J10237&lt;=3.3),INDEX(价格表!$B$4:$I$31,M10237,5),IF(AND(J10237&gt;3.3,J10237&lt;=4),INDEX(价格表!$B$4:$I$31,M10237,6),IF(AND(J10237&gt;4,J10237&lt;=5.5),INDEX(价格表!$B$4:$I$31,M10237,7),IF(J10237&gt;5.5,2.6+INDEX(价格表!$B$4:$I$31,M10237,8)*L10237)))))))</f>
        <v>2.15</v>
      </c>
    </row>
    <row r="10238" spans="1:14">
      <c r="A10238" s="20">
        <v>4606347234554</v>
      </c>
      <c r="B10238" s="18" t="s">
        <v>16</v>
      </c>
      <c r="C10238" s="21">
        <v>20201228</v>
      </c>
      <c r="D10238" s="21">
        <v>610538201209</v>
      </c>
      <c r="E10238" s="21" t="s">
        <v>16</v>
      </c>
      <c r="F10238" s="21">
        <v>20210107</v>
      </c>
      <c r="G10238" s="21" t="s">
        <v>17</v>
      </c>
      <c r="H10238" s="21" t="s">
        <v>45</v>
      </c>
      <c r="I10238" s="21" t="s">
        <v>172</v>
      </c>
      <c r="J10238" s="21">
        <v>2.18</v>
      </c>
      <c r="K10238" s="21" t="s">
        <v>20</v>
      </c>
      <c r="L10238">
        <f t="shared" si="184"/>
        <v>3</v>
      </c>
      <c r="M10238">
        <f>MATCH(H:H,价格表!$B$4:$B$35,0)</f>
        <v>9</v>
      </c>
      <c r="N10238" s="27">
        <f>IF(J10238&lt;=0.3,INDEX(价格表!$B$4:$I$31,M10238,2),IF(AND(J10238&gt;0.3,J10238&lt;=1),INDEX(价格表!$B$4:$I$31,M10238,3),IF(AND(J10238&gt;1,J10238&lt;=2.2),INDEX(价格表!$B$4:$I$31,M10238,4),IF(AND(J10238&gt;2.2,J10238&lt;=3.3),INDEX(价格表!$B$4:$I$31,M10238,5),IF(AND(J10238&gt;3.3,J10238&lt;=4),INDEX(价格表!$B$4:$I$31,M10238,6),IF(AND(J10238&gt;4,J10238&lt;=5.5),INDEX(价格表!$B$4:$I$31,M10238,7),IF(J10238&gt;5.5,2.6+INDEX(价格表!$B$4:$I$31,M10238,8)*L10238)))))))</f>
        <v>2.15</v>
      </c>
    </row>
    <row r="10239" spans="1:14">
      <c r="A10239" s="20">
        <v>4606351429973</v>
      </c>
      <c r="B10239" s="18" t="s">
        <v>16</v>
      </c>
      <c r="C10239" s="21">
        <v>20201228</v>
      </c>
      <c r="D10239" s="21">
        <v>610538201209</v>
      </c>
      <c r="E10239" s="21" t="s">
        <v>16</v>
      </c>
      <c r="F10239" s="21">
        <v>20210107</v>
      </c>
      <c r="G10239" s="21" t="s">
        <v>17</v>
      </c>
      <c r="H10239" s="21" t="s">
        <v>45</v>
      </c>
      <c r="I10239" s="21" t="s">
        <v>87</v>
      </c>
      <c r="J10239" s="21">
        <v>2.59</v>
      </c>
      <c r="K10239" s="21" t="s">
        <v>20</v>
      </c>
      <c r="L10239">
        <f t="shared" si="184"/>
        <v>3</v>
      </c>
      <c r="M10239">
        <f>MATCH(H:H,价格表!$B$4:$B$35,0)</f>
        <v>9</v>
      </c>
      <c r="N10239" s="27">
        <f>IF(J10239&lt;=0.3,INDEX(价格表!$B$4:$I$31,M10239,2),IF(AND(J10239&gt;0.3,J10239&lt;=1),INDEX(价格表!$B$4:$I$31,M10239,3),IF(AND(J10239&gt;1,J10239&lt;=2.2),INDEX(价格表!$B$4:$I$31,M10239,4),IF(AND(J10239&gt;2.2,J10239&lt;=3.3),INDEX(价格表!$B$4:$I$31,M10239,5),IF(AND(J10239&gt;3.3,J10239&lt;=4),INDEX(价格表!$B$4:$I$31,M10239,6),IF(AND(J10239&gt;4,J10239&lt;=5.5),INDEX(价格表!$B$4:$I$31,M10239,7),IF(J10239&gt;5.5,2.6+INDEX(价格表!$B$4:$I$31,M10239,8)*L10239)))))))</f>
        <v>2.5</v>
      </c>
    </row>
    <row r="10240" spans="1:14">
      <c r="A10240" s="20">
        <v>4606353126939</v>
      </c>
      <c r="B10240" s="18" t="s">
        <v>16</v>
      </c>
      <c r="C10240" s="21">
        <v>20201228</v>
      </c>
      <c r="D10240" s="21">
        <v>610538201209</v>
      </c>
      <c r="E10240" s="21" t="s">
        <v>16</v>
      </c>
      <c r="F10240" s="21">
        <v>20210107</v>
      </c>
      <c r="G10240" s="21" t="s">
        <v>17</v>
      </c>
      <c r="H10240" s="21" t="s">
        <v>27</v>
      </c>
      <c r="I10240" s="21" t="s">
        <v>128</v>
      </c>
      <c r="J10240" s="21">
        <v>2.12</v>
      </c>
      <c r="K10240" s="21" t="s">
        <v>20</v>
      </c>
      <c r="L10240">
        <f t="shared" si="184"/>
        <v>3</v>
      </c>
      <c r="M10240">
        <f>MATCH(H:H,价格表!$B$4:$B$35,0)</f>
        <v>3</v>
      </c>
      <c r="N10240" s="27">
        <f>IF(J10240&lt;=0.3,INDEX(价格表!$B$4:$I$31,M10240,2),IF(AND(J10240&gt;0.3,J10240&lt;=1),INDEX(价格表!$B$4:$I$31,M10240,3),IF(AND(J10240&gt;1,J10240&lt;=2.2),INDEX(价格表!$B$4:$I$31,M10240,4),IF(AND(J10240&gt;2.2,J10240&lt;=3.3),INDEX(价格表!$B$4:$I$31,M10240,5),IF(AND(J10240&gt;3.3,J10240&lt;=4),INDEX(价格表!$B$4:$I$31,M10240,6),IF(AND(J10240&gt;4,J10240&lt;=5.5),INDEX(价格表!$B$4:$I$31,M10240,7),IF(J10240&gt;5.5,2.6+INDEX(价格表!$B$4:$I$31,M10240,8)*L10240)))))))</f>
        <v>2.15</v>
      </c>
    </row>
    <row r="10241" spans="1:14">
      <c r="A10241" s="20">
        <v>4606353816985</v>
      </c>
      <c r="B10241" s="18" t="s">
        <v>16</v>
      </c>
      <c r="C10241" s="21">
        <v>20201228</v>
      </c>
      <c r="D10241" s="21">
        <v>610538201209</v>
      </c>
      <c r="E10241" s="21" t="s">
        <v>16</v>
      </c>
      <c r="F10241" s="21">
        <v>20210107</v>
      </c>
      <c r="G10241" s="21" t="s">
        <v>17</v>
      </c>
      <c r="H10241" s="21" t="s">
        <v>302</v>
      </c>
      <c r="I10241" s="21" t="s">
        <v>303</v>
      </c>
      <c r="J10241" s="21">
        <v>0.46</v>
      </c>
      <c r="K10241" s="21" t="s">
        <v>20</v>
      </c>
      <c r="L10241">
        <f t="shared" si="184"/>
        <v>1</v>
      </c>
      <c r="M10241">
        <f>MATCH(H:H,价格表!$B$4:$B$35,0)</f>
        <v>6</v>
      </c>
      <c r="N10241" s="27">
        <f>IF(J10241&lt;=0.3,INDEX(价格表!$B$4:$I$31,M10241,2),IF(AND(J10241&gt;0.3,J10241&lt;=1),INDEX(价格表!$B$4:$I$31,M10241,3),IF(AND(J10241&gt;1,J10241&lt;=2.2),INDEX(价格表!$B$4:$I$31,M10241,4),IF(AND(J10241&gt;2.2,J10241&lt;=3.3),INDEX(价格表!$B$4:$I$31,M10241,5),IF(AND(J10241&gt;3.3,J10241&lt;=4),INDEX(价格表!$B$4:$I$31,M10241,6),IF(AND(J10241&gt;4,J10241&lt;=5.5),INDEX(价格表!$B$4:$I$31,M10241,7),IF(J10241&gt;5.5,2.6+INDEX(价格表!$B$4:$I$31,M10241,8)*L10241)))))))</f>
        <v>2.6</v>
      </c>
    </row>
    <row r="10242" spans="1:14">
      <c r="A10242" s="20">
        <v>4606353817067</v>
      </c>
      <c r="B10242" s="18" t="s">
        <v>16</v>
      </c>
      <c r="C10242" s="21">
        <v>20201228</v>
      </c>
      <c r="D10242" s="21">
        <v>610538201209</v>
      </c>
      <c r="E10242" s="21" t="s">
        <v>16</v>
      </c>
      <c r="F10242" s="21">
        <v>20210107</v>
      </c>
      <c r="G10242" s="21" t="s">
        <v>17</v>
      </c>
      <c r="H10242" s="21" t="s">
        <v>23</v>
      </c>
      <c r="I10242" s="21" t="s">
        <v>225</v>
      </c>
      <c r="J10242" s="21">
        <v>2.93</v>
      </c>
      <c r="K10242" s="21" t="s">
        <v>20</v>
      </c>
      <c r="L10242">
        <f t="shared" si="184"/>
        <v>3</v>
      </c>
      <c r="M10242">
        <f>MATCH(H:H,价格表!$B$4:$B$35,0)</f>
        <v>15</v>
      </c>
      <c r="N10242" s="27">
        <f>IF(J10242&lt;=0.3,INDEX(价格表!$B$4:$I$31,M10242,2),IF(AND(J10242&gt;0.3,J10242&lt;=1),INDEX(价格表!$B$4:$I$31,M10242,3),IF(AND(J10242&gt;1,J10242&lt;=2.2),INDEX(价格表!$B$4:$I$31,M10242,4),IF(AND(J10242&gt;2.2,J10242&lt;=3.3),INDEX(价格表!$B$4:$I$31,M10242,5),IF(AND(J10242&gt;3.3,J10242&lt;=4),INDEX(价格表!$B$4:$I$31,M10242,6),IF(AND(J10242&gt;4,J10242&lt;=5.5),INDEX(价格表!$B$4:$I$31,M10242,7),IF(J10242&gt;5.5,2.6+INDEX(价格表!$B$4:$I$31,M10242,8)*L10242)))))))</f>
        <v>2.5</v>
      </c>
    </row>
    <row r="10243" spans="1:14">
      <c r="A10243" s="20">
        <v>4606353817176</v>
      </c>
      <c r="B10243" s="18" t="s">
        <v>16</v>
      </c>
      <c r="C10243" s="21">
        <v>20201228</v>
      </c>
      <c r="D10243" s="21">
        <v>610538201209</v>
      </c>
      <c r="E10243" s="21" t="s">
        <v>16</v>
      </c>
      <c r="F10243" s="21">
        <v>20210107</v>
      </c>
      <c r="G10243" s="21" t="s">
        <v>17</v>
      </c>
      <c r="H10243" s="21" t="s">
        <v>33</v>
      </c>
      <c r="I10243" s="21" t="s">
        <v>34</v>
      </c>
      <c r="J10243" s="21">
        <v>2.1</v>
      </c>
      <c r="K10243" s="21" t="s">
        <v>20</v>
      </c>
      <c r="L10243">
        <f t="shared" si="184"/>
        <v>3</v>
      </c>
      <c r="M10243">
        <f>MATCH(H:H,价格表!$B$4:$B$35,0)</f>
        <v>13</v>
      </c>
      <c r="N10243" s="27">
        <f>IF(J10243&lt;=0.3,INDEX(价格表!$B$4:$I$31,M10243,2),IF(AND(J10243&gt;0.3,J10243&lt;=1),INDEX(价格表!$B$4:$I$31,M10243,3),IF(AND(J10243&gt;1,J10243&lt;=2.2),INDEX(价格表!$B$4:$I$31,M10243,4),IF(AND(J10243&gt;2.2,J10243&lt;=3.3),INDEX(价格表!$B$4:$I$31,M10243,5),IF(AND(J10243&gt;3.3,J10243&lt;=4),INDEX(价格表!$B$4:$I$31,M10243,6),IF(AND(J10243&gt;4,J10243&lt;=5.5),INDEX(价格表!$B$4:$I$31,M10243,7),IF(J10243&gt;5.5,2.6+INDEX(价格表!$B$4:$I$31,M10243,8)*L10243)))))))</f>
        <v>2.15</v>
      </c>
    </row>
    <row r="10244" spans="1:14">
      <c r="A10244" s="20">
        <v>4606353818815</v>
      </c>
      <c r="B10244" s="18" t="s">
        <v>16</v>
      </c>
      <c r="C10244" s="21">
        <v>20201228</v>
      </c>
      <c r="D10244" s="21">
        <v>610538201209</v>
      </c>
      <c r="E10244" s="21" t="s">
        <v>16</v>
      </c>
      <c r="F10244" s="21">
        <v>20210107</v>
      </c>
      <c r="G10244" s="21" t="s">
        <v>17</v>
      </c>
      <c r="H10244" s="21" t="s">
        <v>25</v>
      </c>
      <c r="I10244" s="21" t="s">
        <v>26</v>
      </c>
      <c r="J10244" s="21">
        <v>2.14</v>
      </c>
      <c r="K10244" s="21" t="s">
        <v>20</v>
      </c>
      <c r="L10244">
        <f t="shared" ref="L10244:L10307" si="185">ROUNDUP(J10244,0)</f>
        <v>3</v>
      </c>
      <c r="M10244">
        <f>MATCH(H:H,价格表!$B$4:$B$35,0)</f>
        <v>25</v>
      </c>
      <c r="N10244" s="27">
        <f>IF(J10244&lt;=0.3,INDEX(价格表!$B$4:$I$31,M10244,2),IF(AND(J10244&gt;0.3,J10244&lt;=1),INDEX(价格表!$B$4:$I$31,M10244,3),IF(AND(J10244&gt;1,J10244&lt;=2.2),INDEX(价格表!$B$4:$I$31,M10244,4),IF(AND(J10244&gt;2.2,J10244&lt;=3.3),INDEX(价格表!$B$4:$I$31,M10244,5),IF(AND(J10244&gt;3.3,J10244&lt;=4),INDEX(价格表!$B$4:$I$31,M10244,6),IF(AND(J10244&gt;4,J10244&lt;=5.5),INDEX(价格表!$B$4:$I$31,M10244,7),IF(J10244&gt;5.5,2.6+INDEX(价格表!$B$4:$I$31,M10244,8)*L10244)))))))</f>
        <v>2.15</v>
      </c>
    </row>
    <row r="10245" spans="1:14">
      <c r="A10245" s="20">
        <v>4606353818858</v>
      </c>
      <c r="B10245" s="18" t="s">
        <v>16</v>
      </c>
      <c r="C10245" s="21">
        <v>20201228</v>
      </c>
      <c r="D10245" s="21">
        <v>610538201209</v>
      </c>
      <c r="E10245" s="21" t="s">
        <v>16</v>
      </c>
      <c r="F10245" s="21">
        <v>20210107</v>
      </c>
      <c r="G10245" s="21" t="s">
        <v>17</v>
      </c>
      <c r="H10245" s="21" t="s">
        <v>73</v>
      </c>
      <c r="I10245" s="21" t="s">
        <v>184</v>
      </c>
      <c r="J10245" s="21">
        <v>2.12</v>
      </c>
      <c r="K10245" s="21" t="s">
        <v>20</v>
      </c>
      <c r="L10245">
        <f t="shared" si="185"/>
        <v>3</v>
      </c>
      <c r="M10245">
        <f>MATCH(H:H,价格表!$B$4:$B$35,0)</f>
        <v>7</v>
      </c>
      <c r="N10245" s="27">
        <f>IF(J10245&lt;=0.3,INDEX(价格表!$B$4:$I$31,M10245,2),IF(AND(J10245&gt;0.3,J10245&lt;=1),INDEX(价格表!$B$4:$I$31,M10245,3),IF(AND(J10245&gt;1,J10245&lt;=2.2),INDEX(价格表!$B$4:$I$31,M10245,4),IF(AND(J10245&gt;2.2,J10245&lt;=3.3),INDEX(价格表!$B$4:$I$31,M10245,5),IF(AND(J10245&gt;3.3,J10245&lt;=4),INDEX(价格表!$B$4:$I$31,M10245,6),IF(AND(J10245&gt;4,J10245&lt;=5.5),INDEX(价格表!$B$4:$I$31,M10245,7),IF(J10245&gt;5.5,2.6+INDEX(价格表!$B$4:$I$31,M10245,8)*L10245)))))))</f>
        <v>2.15</v>
      </c>
    </row>
    <row r="10246" spans="1:14">
      <c r="A10246" s="20">
        <v>4606353818902</v>
      </c>
      <c r="B10246" s="18" t="s">
        <v>16</v>
      </c>
      <c r="C10246" s="21">
        <v>20201228</v>
      </c>
      <c r="D10246" s="21">
        <v>610538201209</v>
      </c>
      <c r="E10246" s="21" t="s">
        <v>16</v>
      </c>
      <c r="F10246" s="21">
        <v>20210107</v>
      </c>
      <c r="G10246" s="21" t="s">
        <v>17</v>
      </c>
      <c r="H10246" s="21" t="s">
        <v>33</v>
      </c>
      <c r="I10246" s="21" t="s">
        <v>34</v>
      </c>
      <c r="J10246" s="21">
        <v>2.34</v>
      </c>
      <c r="K10246" s="21" t="s">
        <v>20</v>
      </c>
      <c r="L10246">
        <f t="shared" si="185"/>
        <v>3</v>
      </c>
      <c r="M10246">
        <f>MATCH(H:H,价格表!$B$4:$B$35,0)</f>
        <v>13</v>
      </c>
      <c r="N10246" s="27">
        <f>IF(J10246&lt;=0.3,INDEX(价格表!$B$4:$I$31,M10246,2),IF(AND(J10246&gt;0.3,J10246&lt;=1),INDEX(价格表!$B$4:$I$31,M10246,3),IF(AND(J10246&gt;1,J10246&lt;=2.2),INDEX(价格表!$B$4:$I$31,M10246,4),IF(AND(J10246&gt;2.2,J10246&lt;=3.3),INDEX(价格表!$B$4:$I$31,M10246,5),IF(AND(J10246&gt;3.3,J10246&lt;=4),INDEX(价格表!$B$4:$I$31,M10246,6),IF(AND(J10246&gt;4,J10246&lt;=5.5),INDEX(价格表!$B$4:$I$31,M10246,7),IF(J10246&gt;5.5,2.6+INDEX(价格表!$B$4:$I$31,M10246,8)*L10246)))))))</f>
        <v>2.5</v>
      </c>
    </row>
    <row r="10247" spans="1:14">
      <c r="A10247" s="20">
        <v>4606353819052</v>
      </c>
      <c r="B10247" s="18" t="s">
        <v>16</v>
      </c>
      <c r="C10247" s="21">
        <v>20201228</v>
      </c>
      <c r="D10247" s="21">
        <v>610538201209</v>
      </c>
      <c r="E10247" s="21" t="s">
        <v>16</v>
      </c>
      <c r="F10247" s="21">
        <v>20210107</v>
      </c>
      <c r="G10247" s="21" t="s">
        <v>17</v>
      </c>
      <c r="H10247" s="21" t="s">
        <v>63</v>
      </c>
      <c r="I10247" s="21" t="s">
        <v>289</v>
      </c>
      <c r="J10247" s="21">
        <v>2.14</v>
      </c>
      <c r="K10247" s="21" t="s">
        <v>20</v>
      </c>
      <c r="L10247">
        <f t="shared" si="185"/>
        <v>3</v>
      </c>
      <c r="M10247">
        <f>MATCH(H:H,价格表!$B$4:$B$35,0)</f>
        <v>21</v>
      </c>
      <c r="N10247" s="27">
        <f>IF(J10247&lt;=0.3,INDEX(价格表!$B$4:$I$31,M10247,2),IF(AND(J10247&gt;0.3,J10247&lt;=1),INDEX(价格表!$B$4:$I$31,M10247,3),IF(AND(J10247&gt;1,J10247&lt;=2.2),INDEX(价格表!$B$4:$I$31,M10247,4),IF(AND(J10247&gt;2.2,J10247&lt;=3.3),INDEX(价格表!$B$4:$I$31,M10247,5),IF(AND(J10247&gt;3.3,J10247&lt;=4),INDEX(价格表!$B$4:$I$31,M10247,6),IF(AND(J10247&gt;4,J10247&lt;=5.5),INDEX(价格表!$B$4:$I$31,M10247,7),IF(J10247&gt;5.5,2.6+INDEX(价格表!$B$4:$I$31,M10247,8)*L10247)))))))</f>
        <v>2.15</v>
      </c>
    </row>
    <row r="10248" spans="1:14">
      <c r="A10248" s="20">
        <v>4606353819060</v>
      </c>
      <c r="B10248" s="18" t="s">
        <v>16</v>
      </c>
      <c r="C10248" s="21">
        <v>20201228</v>
      </c>
      <c r="D10248" s="21">
        <v>610538201209</v>
      </c>
      <c r="E10248" s="21" t="s">
        <v>16</v>
      </c>
      <c r="F10248" s="21">
        <v>20210107</v>
      </c>
      <c r="G10248" s="21" t="s">
        <v>17</v>
      </c>
      <c r="H10248" s="21" t="s">
        <v>43</v>
      </c>
      <c r="I10248" s="21" t="s">
        <v>95</v>
      </c>
      <c r="J10248" s="21">
        <v>2.64</v>
      </c>
      <c r="K10248" s="21" t="s">
        <v>20</v>
      </c>
      <c r="L10248">
        <f t="shared" si="185"/>
        <v>3</v>
      </c>
      <c r="M10248">
        <f>MATCH(H:H,价格表!$B$4:$B$35,0)</f>
        <v>10</v>
      </c>
      <c r="N10248" s="27">
        <f>IF(J10248&lt;=0.3,INDEX(价格表!$B$4:$I$31,M10248,2),IF(AND(J10248&gt;0.3,J10248&lt;=1),INDEX(价格表!$B$4:$I$31,M10248,3),IF(AND(J10248&gt;1,J10248&lt;=2.2),INDEX(价格表!$B$4:$I$31,M10248,4),IF(AND(J10248&gt;2.2,J10248&lt;=3.3),INDEX(价格表!$B$4:$I$31,M10248,5),IF(AND(J10248&gt;3.3,J10248&lt;=4),INDEX(价格表!$B$4:$I$31,M10248,6),IF(AND(J10248&gt;4,J10248&lt;=5.5),INDEX(价格表!$B$4:$I$31,M10248,7),IF(J10248&gt;5.5,2.6+INDEX(价格表!$B$4:$I$31,M10248,8)*L10248)))))))</f>
        <v>2.5</v>
      </c>
    </row>
    <row r="10249" spans="1:14">
      <c r="A10249" s="20">
        <v>4311363317028</v>
      </c>
      <c r="B10249" s="18" t="s">
        <v>16</v>
      </c>
      <c r="C10249" s="21">
        <v>20201228</v>
      </c>
      <c r="D10249" s="21">
        <v>610538201209</v>
      </c>
      <c r="E10249" s="21" t="s">
        <v>16</v>
      </c>
      <c r="F10249" s="21">
        <v>20210107</v>
      </c>
      <c r="G10249" s="21" t="s">
        <v>17</v>
      </c>
      <c r="H10249" s="21" t="s">
        <v>21</v>
      </c>
      <c r="I10249" s="21" t="s">
        <v>179</v>
      </c>
      <c r="J10249" s="21">
        <v>4</v>
      </c>
      <c r="K10249" s="21" t="s">
        <v>20</v>
      </c>
      <c r="L10249">
        <f t="shared" si="185"/>
        <v>4</v>
      </c>
      <c r="M10249">
        <f>MATCH(H:H,价格表!$B$4:$B$35,0)</f>
        <v>20</v>
      </c>
      <c r="N10249" s="27">
        <f>IF(J10249&lt;=0.3,INDEX(价格表!$B$4:$I$31,M10249,2),IF(AND(J10249&gt;0.3,J10249&lt;=1),INDEX(价格表!$B$4:$I$31,M10249,3),IF(AND(J10249&gt;1,J10249&lt;=2.2),INDEX(价格表!$B$4:$I$31,M10249,4),IF(AND(J10249&gt;2.2,J10249&lt;=3.3),INDEX(价格表!$B$4:$I$31,M10249,5),IF(AND(J10249&gt;3.3,J10249&lt;=4),INDEX(价格表!$B$4:$I$31,M10249,6),IF(AND(J10249&gt;4,J10249&lt;=5.5),INDEX(价格表!$B$4:$I$31,M10249,7),IF(J10249&gt;5.5,2.6+INDEX(价格表!$B$4:$I$31,M10249,8)*L10249)))))))</f>
        <v>3.7</v>
      </c>
    </row>
    <row r="10250" spans="1:14">
      <c r="A10250" s="20">
        <v>4311363390364</v>
      </c>
      <c r="B10250" s="18" t="s">
        <v>16</v>
      </c>
      <c r="C10250" s="21">
        <v>20201228</v>
      </c>
      <c r="D10250" s="21">
        <v>610538201209</v>
      </c>
      <c r="E10250" s="21" t="s">
        <v>16</v>
      </c>
      <c r="F10250" s="21">
        <v>20210107</v>
      </c>
      <c r="G10250" s="21" t="s">
        <v>17</v>
      </c>
      <c r="H10250" s="21" t="s">
        <v>27</v>
      </c>
      <c r="I10250" s="21" t="s">
        <v>85</v>
      </c>
      <c r="J10250" s="21">
        <v>3.84</v>
      </c>
      <c r="K10250" s="21" t="s">
        <v>20</v>
      </c>
      <c r="L10250">
        <f t="shared" si="185"/>
        <v>4</v>
      </c>
      <c r="M10250">
        <f>MATCH(H:H,价格表!$B$4:$B$35,0)</f>
        <v>3</v>
      </c>
      <c r="N10250" s="27">
        <f>IF(J10250&lt;=0.3,INDEX(价格表!$B$4:$I$31,M10250,2),IF(AND(J10250&gt;0.3,J10250&lt;=1),INDEX(价格表!$B$4:$I$31,M10250,3),IF(AND(J10250&gt;1,J10250&lt;=2.2),INDEX(价格表!$B$4:$I$31,M10250,4),IF(AND(J10250&gt;2.2,J10250&lt;=3.3),INDEX(价格表!$B$4:$I$31,M10250,5),IF(AND(J10250&gt;3.3,J10250&lt;=4),INDEX(价格表!$B$4:$I$31,M10250,6),IF(AND(J10250&gt;4,J10250&lt;=5.5),INDEX(价格表!$B$4:$I$31,M10250,7),IF(J10250&gt;5.5,2.6+INDEX(价格表!$B$4:$I$31,M10250,8)*L10250)))))))</f>
        <v>3.7</v>
      </c>
    </row>
    <row r="10251" spans="1:14">
      <c r="A10251" s="20">
        <v>4311367696901</v>
      </c>
      <c r="B10251" s="18" t="s">
        <v>16</v>
      </c>
      <c r="C10251" s="21">
        <v>20201228</v>
      </c>
      <c r="D10251" s="21">
        <v>610538201209</v>
      </c>
      <c r="E10251" s="21" t="s">
        <v>16</v>
      </c>
      <c r="F10251" s="21">
        <v>20210107</v>
      </c>
      <c r="G10251" s="21" t="s">
        <v>17</v>
      </c>
      <c r="H10251" s="21" t="s">
        <v>18</v>
      </c>
      <c r="I10251" s="21" t="s">
        <v>53</v>
      </c>
      <c r="J10251" s="21">
        <v>3.42</v>
      </c>
      <c r="K10251" s="21" t="s">
        <v>20</v>
      </c>
      <c r="L10251">
        <f t="shared" si="185"/>
        <v>4</v>
      </c>
      <c r="M10251">
        <f>MATCH(H:H,价格表!$B$4:$B$35,0)</f>
        <v>1</v>
      </c>
      <c r="N10251" s="27">
        <f>IF(J10251&lt;=0.3,INDEX(价格表!$B$4:$I$31,M10251,2),IF(AND(J10251&gt;0.3,J10251&lt;=1),INDEX(价格表!$B$4:$I$31,M10251,3),IF(AND(J10251&gt;1,J10251&lt;=2.2),INDEX(价格表!$B$4:$I$31,M10251,4),IF(AND(J10251&gt;2.2,J10251&lt;=3.3),INDEX(价格表!$B$4:$I$31,M10251,5),IF(AND(J10251&gt;3.3,J10251&lt;=4),INDEX(价格表!$B$4:$I$31,M10251,6),IF(AND(J10251&gt;4,J10251&lt;=5.5),INDEX(价格表!$B$4:$I$31,M10251,7),IF(J10251&gt;5.5,2.6+INDEX(价格表!$B$4:$I$31,M10251,8)*L10251)))))))</f>
        <v>3.7</v>
      </c>
    </row>
    <row r="10252" spans="1:14">
      <c r="A10252" s="20">
        <v>4606347234104</v>
      </c>
      <c r="B10252" s="18" t="s">
        <v>16</v>
      </c>
      <c r="C10252" s="21">
        <v>20201228</v>
      </c>
      <c r="D10252" s="21">
        <v>610538201209</v>
      </c>
      <c r="E10252" s="21" t="s">
        <v>16</v>
      </c>
      <c r="F10252" s="21">
        <v>20210107</v>
      </c>
      <c r="G10252" s="21" t="s">
        <v>17</v>
      </c>
      <c r="H10252" s="21" t="s">
        <v>63</v>
      </c>
      <c r="I10252" s="21" t="s">
        <v>289</v>
      </c>
      <c r="J10252" s="21">
        <v>5.46</v>
      </c>
      <c r="K10252" s="21" t="s">
        <v>20</v>
      </c>
      <c r="L10252">
        <f t="shared" si="185"/>
        <v>6</v>
      </c>
      <c r="M10252">
        <f>MATCH(H:H,价格表!$B$4:$B$35,0)</f>
        <v>21</v>
      </c>
      <c r="N10252" s="27">
        <f>IF(J10252&lt;=0.3,INDEX(价格表!$B$4:$I$31,M10252,2),IF(AND(J10252&gt;0.3,J10252&lt;=1),INDEX(价格表!$B$4:$I$31,M10252,3),IF(AND(J10252&gt;1,J10252&lt;=2.2),INDEX(价格表!$B$4:$I$31,M10252,4),IF(AND(J10252&gt;2.2,J10252&lt;=3.3),INDEX(价格表!$B$4:$I$31,M10252,5),IF(AND(J10252&gt;3.3,J10252&lt;=4),INDEX(价格表!$B$4:$I$31,M10252,6),IF(AND(J10252&gt;4,J10252&lt;=5.5),INDEX(价格表!$B$4:$I$31,M10252,7),IF(J10252&gt;5.5,2.6+INDEX(价格表!$B$4:$I$31,M10252,8)*L10252)))))))</f>
        <v>3.8</v>
      </c>
    </row>
    <row r="10253" spans="1:14">
      <c r="A10253" s="20">
        <v>4606347235031</v>
      </c>
      <c r="B10253" s="18" t="s">
        <v>16</v>
      </c>
      <c r="C10253" s="21">
        <v>20201228</v>
      </c>
      <c r="D10253" s="21">
        <v>610538201209</v>
      </c>
      <c r="E10253" s="21" t="s">
        <v>16</v>
      </c>
      <c r="F10253" s="21">
        <v>20210107</v>
      </c>
      <c r="G10253" s="21" t="s">
        <v>17</v>
      </c>
      <c r="H10253" s="21" t="s">
        <v>305</v>
      </c>
      <c r="I10253" s="21" t="s">
        <v>316</v>
      </c>
      <c r="J10253" s="21">
        <v>5.12</v>
      </c>
      <c r="K10253" s="21" t="s">
        <v>20</v>
      </c>
      <c r="L10253">
        <f t="shared" si="185"/>
        <v>6</v>
      </c>
      <c r="M10253">
        <f>MATCH(H:H,价格表!$B$4:$B$35,0)</f>
        <v>26</v>
      </c>
      <c r="N10253" s="27">
        <f>IF(J10253&lt;=0.3,INDEX(价格表!$B$4:$I$31,M10253,2),IF(AND(J10253&gt;0.3,J10253&lt;=1),INDEX(价格表!$B$4:$I$31,M10253,3),IF(AND(J10253&gt;1,J10253&lt;=2.2),INDEX(价格表!$B$4:$I$31,M10253,4),IF(AND(J10253&gt;2.2,J10253&lt;=3.3),INDEX(价格表!$B$4:$I$31,M10253,5),IF(AND(J10253&gt;3.3,J10253&lt;=4),INDEX(价格表!$B$4:$I$31,M10253,6),IF(AND(J10253&gt;4,J10253&lt;=5.5),INDEX(价格表!$B$4:$I$31,M10253,7),IF(J10253&gt;5.5,2.6+INDEX(价格表!$B$4:$I$31,M10253,8)*L10253)))))))</f>
        <v>3.8</v>
      </c>
    </row>
    <row r="10254" spans="1:14">
      <c r="A10254" s="20">
        <v>4606347235189</v>
      </c>
      <c r="B10254" s="18" t="s">
        <v>16</v>
      </c>
      <c r="C10254" s="21">
        <v>20201228</v>
      </c>
      <c r="D10254" s="21">
        <v>610538201209</v>
      </c>
      <c r="E10254" s="21" t="s">
        <v>16</v>
      </c>
      <c r="F10254" s="21">
        <v>20210107</v>
      </c>
      <c r="G10254" s="21" t="s">
        <v>17</v>
      </c>
      <c r="H10254" s="21" t="s">
        <v>302</v>
      </c>
      <c r="I10254" s="21" t="s">
        <v>303</v>
      </c>
      <c r="J10254" s="21">
        <v>4.08</v>
      </c>
      <c r="K10254" s="21" t="s">
        <v>20</v>
      </c>
      <c r="L10254">
        <f t="shared" si="185"/>
        <v>5</v>
      </c>
      <c r="M10254">
        <f>MATCH(H:H,价格表!$B$4:$B$35,0)</f>
        <v>6</v>
      </c>
      <c r="N10254" s="27">
        <f>IF(J10254&lt;=0.3,INDEX(价格表!$B$4:$I$31,M10254,2),IF(AND(J10254&gt;0.3,J10254&lt;=1),INDEX(价格表!$B$4:$I$31,M10254,3),IF(AND(J10254&gt;1,J10254&lt;=2.2),INDEX(价格表!$B$4:$I$31,M10254,4),IF(AND(J10254&gt;2.2,J10254&lt;=3.3),INDEX(价格表!$B$4:$I$31,M10254,5),IF(AND(J10254&gt;3.3,J10254&lt;=4),INDEX(价格表!$B$4:$I$31,M10254,6),IF(AND(J10254&gt;4,J10254&lt;=5.5),INDEX(价格表!$B$4:$I$31,M10254,7),IF(J10254&gt;5.5,2.6+INDEX(价格表!$B$4:$I$31,M10254,8)*L10254)))))))</f>
        <v>5.9</v>
      </c>
    </row>
    <row r="10255" spans="1:14">
      <c r="A10255" s="20">
        <v>4606347235235</v>
      </c>
      <c r="B10255" s="18" t="s">
        <v>16</v>
      </c>
      <c r="C10255" s="21">
        <v>20201228</v>
      </c>
      <c r="D10255" s="21">
        <v>610538201209</v>
      </c>
      <c r="E10255" s="21" t="s">
        <v>16</v>
      </c>
      <c r="F10255" s="21">
        <v>20210107</v>
      </c>
      <c r="G10255" s="21" t="s">
        <v>17</v>
      </c>
      <c r="H10255" s="21" t="s">
        <v>73</v>
      </c>
      <c r="I10255" s="21" t="s">
        <v>231</v>
      </c>
      <c r="J10255" s="21">
        <v>3.35</v>
      </c>
      <c r="K10255" s="21" t="s">
        <v>20</v>
      </c>
      <c r="L10255">
        <f t="shared" si="185"/>
        <v>4</v>
      </c>
      <c r="M10255">
        <f>MATCH(H:H,价格表!$B$4:$B$35,0)</f>
        <v>7</v>
      </c>
      <c r="N10255" s="27">
        <f>IF(J10255&lt;=0.3,INDEX(价格表!$B$4:$I$31,M10255,2),IF(AND(J10255&gt;0.3,J10255&lt;=1),INDEX(价格表!$B$4:$I$31,M10255,3),IF(AND(J10255&gt;1,J10255&lt;=2.2),INDEX(价格表!$B$4:$I$31,M10255,4),IF(AND(J10255&gt;2.2,J10255&lt;=3.3),INDEX(价格表!$B$4:$I$31,M10255,5),IF(AND(J10255&gt;3.3,J10255&lt;=4),INDEX(价格表!$B$4:$I$31,M10255,6),IF(AND(J10255&gt;4,J10255&lt;=5.5),INDEX(价格表!$B$4:$I$31,M10255,7),IF(J10255&gt;5.5,2.6+INDEX(价格表!$B$4:$I$31,M10255,8)*L10255)))))))</f>
        <v>3.7</v>
      </c>
    </row>
    <row r="10256" spans="1:14">
      <c r="A10256" s="20">
        <v>4606347235414</v>
      </c>
      <c r="B10256" s="18" t="s">
        <v>16</v>
      </c>
      <c r="C10256" s="21">
        <v>20201228</v>
      </c>
      <c r="D10256" s="21">
        <v>610538201209</v>
      </c>
      <c r="E10256" s="21" t="s">
        <v>16</v>
      </c>
      <c r="F10256" s="21">
        <v>20210107</v>
      </c>
      <c r="G10256" s="21" t="s">
        <v>17</v>
      </c>
      <c r="H10256" s="21" t="s">
        <v>73</v>
      </c>
      <c r="I10256" s="21" t="s">
        <v>80</v>
      </c>
      <c r="J10256" s="21">
        <v>4.56</v>
      </c>
      <c r="K10256" s="21" t="s">
        <v>20</v>
      </c>
      <c r="L10256">
        <f t="shared" si="185"/>
        <v>5</v>
      </c>
      <c r="M10256">
        <f>MATCH(H:H,价格表!$B$4:$B$35,0)</f>
        <v>7</v>
      </c>
      <c r="N10256" s="27">
        <f>IF(J10256&lt;=0.3,INDEX(价格表!$B$4:$I$31,M10256,2),IF(AND(J10256&gt;0.3,J10256&lt;=1),INDEX(价格表!$B$4:$I$31,M10256,3),IF(AND(J10256&gt;1,J10256&lt;=2.2),INDEX(价格表!$B$4:$I$31,M10256,4),IF(AND(J10256&gt;2.2,J10256&lt;=3.3),INDEX(价格表!$B$4:$I$31,M10256,5),IF(AND(J10256&gt;3.3,J10256&lt;=4),INDEX(价格表!$B$4:$I$31,M10256,6),IF(AND(J10256&gt;4,J10256&lt;=5.5),INDEX(价格表!$B$4:$I$31,M10256,7),IF(J10256&gt;5.5,2.6+INDEX(价格表!$B$4:$I$31,M10256,8)*L10256)))))))</f>
        <v>3.8</v>
      </c>
    </row>
    <row r="10257" spans="1:14">
      <c r="A10257" s="20">
        <v>4606351429828</v>
      </c>
      <c r="B10257" s="18" t="s">
        <v>16</v>
      </c>
      <c r="C10257" s="21">
        <v>20201228</v>
      </c>
      <c r="D10257" s="21">
        <v>610538201209</v>
      </c>
      <c r="E10257" s="21" t="s">
        <v>16</v>
      </c>
      <c r="F10257" s="21">
        <v>20210107</v>
      </c>
      <c r="G10257" s="21" t="s">
        <v>17</v>
      </c>
      <c r="H10257" s="21" t="s">
        <v>73</v>
      </c>
      <c r="I10257" s="21" t="s">
        <v>218</v>
      </c>
      <c r="J10257" s="21">
        <v>3.44</v>
      </c>
      <c r="K10257" s="21" t="s">
        <v>20</v>
      </c>
      <c r="L10257">
        <f t="shared" si="185"/>
        <v>4</v>
      </c>
      <c r="M10257">
        <f>MATCH(H:H,价格表!$B$4:$B$35,0)</f>
        <v>7</v>
      </c>
      <c r="N10257" s="27">
        <f>IF(J10257&lt;=0.3,INDEX(价格表!$B$4:$I$31,M10257,2),IF(AND(J10257&gt;0.3,J10257&lt;=1),INDEX(价格表!$B$4:$I$31,M10257,3),IF(AND(J10257&gt;1,J10257&lt;=2.2),INDEX(价格表!$B$4:$I$31,M10257,4),IF(AND(J10257&gt;2.2,J10257&lt;=3.3),INDEX(价格表!$B$4:$I$31,M10257,5),IF(AND(J10257&gt;3.3,J10257&lt;=4),INDEX(价格表!$B$4:$I$31,M10257,6),IF(AND(J10257&gt;4,J10257&lt;=5.5),INDEX(价格表!$B$4:$I$31,M10257,7),IF(J10257&gt;5.5,2.6+INDEX(价格表!$B$4:$I$31,M10257,8)*L10257)))))))</f>
        <v>3.7</v>
      </c>
    </row>
    <row r="10258" spans="1:14">
      <c r="A10258" s="20">
        <v>4606353121208</v>
      </c>
      <c r="B10258" s="18" t="s">
        <v>16</v>
      </c>
      <c r="C10258" s="21">
        <v>20201228</v>
      </c>
      <c r="D10258" s="21">
        <v>610538201209</v>
      </c>
      <c r="E10258" s="21" t="s">
        <v>16</v>
      </c>
      <c r="F10258" s="21">
        <v>20210107</v>
      </c>
      <c r="G10258" s="21" t="s">
        <v>17</v>
      </c>
      <c r="H10258" s="21" t="s">
        <v>75</v>
      </c>
      <c r="I10258" s="21" t="s">
        <v>114</v>
      </c>
      <c r="J10258" s="21">
        <v>4.04</v>
      </c>
      <c r="K10258" s="21" t="s">
        <v>20</v>
      </c>
      <c r="L10258">
        <f t="shared" si="185"/>
        <v>5</v>
      </c>
      <c r="M10258">
        <f>MATCH(H:H,价格表!$B$4:$B$35,0)</f>
        <v>24</v>
      </c>
      <c r="N10258" s="27">
        <f>IF(J10258&lt;=0.3,INDEX(价格表!$B$4:$I$31,M10258,2),IF(AND(J10258&gt;0.3,J10258&lt;=1),INDEX(价格表!$B$4:$I$31,M10258,3),IF(AND(J10258&gt;1,J10258&lt;=2.2),INDEX(价格表!$B$4:$I$31,M10258,4),IF(AND(J10258&gt;2.2,J10258&lt;=3.3),INDEX(价格表!$B$4:$I$31,M10258,5),IF(AND(J10258&gt;3.3,J10258&lt;=4),INDEX(价格表!$B$4:$I$31,M10258,6),IF(AND(J10258&gt;4,J10258&lt;=5.5),INDEX(价格表!$B$4:$I$31,M10258,7),IF(J10258&gt;5.5,2.6+INDEX(价格表!$B$4:$I$31,M10258,8)*L10258)))))))</f>
        <v>3.8</v>
      </c>
    </row>
    <row r="10259" spans="1:14">
      <c r="A10259" s="20">
        <v>4606353126859</v>
      </c>
      <c r="B10259" s="18" t="s">
        <v>16</v>
      </c>
      <c r="C10259" s="21">
        <v>20201228</v>
      </c>
      <c r="D10259" s="21">
        <v>610538201209</v>
      </c>
      <c r="E10259" s="21" t="s">
        <v>16</v>
      </c>
      <c r="F10259" s="21">
        <v>20210107</v>
      </c>
      <c r="G10259" s="21" t="s">
        <v>17</v>
      </c>
      <c r="H10259" s="21" t="s">
        <v>45</v>
      </c>
      <c r="I10259" s="21" t="s">
        <v>87</v>
      </c>
      <c r="J10259" s="21">
        <v>3.63</v>
      </c>
      <c r="K10259" s="21" t="s">
        <v>20</v>
      </c>
      <c r="L10259">
        <f t="shared" si="185"/>
        <v>4</v>
      </c>
      <c r="M10259">
        <f>MATCH(H:H,价格表!$B$4:$B$35,0)</f>
        <v>9</v>
      </c>
      <c r="N10259" s="27">
        <f>IF(J10259&lt;=0.3,INDEX(价格表!$B$4:$I$31,M10259,2),IF(AND(J10259&gt;0.3,J10259&lt;=1),INDEX(价格表!$B$4:$I$31,M10259,3),IF(AND(J10259&gt;1,J10259&lt;=2.2),INDEX(价格表!$B$4:$I$31,M10259,4),IF(AND(J10259&gt;2.2,J10259&lt;=3.3),INDEX(价格表!$B$4:$I$31,M10259,5),IF(AND(J10259&gt;3.3,J10259&lt;=4),INDEX(价格表!$B$4:$I$31,M10259,6),IF(AND(J10259&gt;4,J10259&lt;=5.5),INDEX(价格表!$B$4:$I$31,M10259,7),IF(J10259&gt;5.5,2.6+INDEX(价格表!$B$4:$I$31,M10259,8)*L10259)))))))</f>
        <v>3.7</v>
      </c>
    </row>
    <row r="10260" spans="1:14">
      <c r="A10260" s="20">
        <v>4606353817164</v>
      </c>
      <c r="B10260" s="18" t="s">
        <v>16</v>
      </c>
      <c r="C10260" s="21">
        <v>20201228</v>
      </c>
      <c r="D10260" s="21">
        <v>610538201209</v>
      </c>
      <c r="E10260" s="21" t="s">
        <v>16</v>
      </c>
      <c r="F10260" s="21">
        <v>20210107</v>
      </c>
      <c r="G10260" s="21" t="s">
        <v>17</v>
      </c>
      <c r="H10260" s="21" t="s">
        <v>63</v>
      </c>
      <c r="I10260" s="21" t="s">
        <v>183</v>
      </c>
      <c r="J10260" s="21">
        <v>4.08</v>
      </c>
      <c r="K10260" s="21" t="s">
        <v>20</v>
      </c>
      <c r="L10260">
        <f t="shared" si="185"/>
        <v>5</v>
      </c>
      <c r="M10260">
        <f>MATCH(H:H,价格表!$B$4:$B$35,0)</f>
        <v>21</v>
      </c>
      <c r="N10260" s="27">
        <f>IF(J10260&lt;=0.3,INDEX(价格表!$B$4:$I$31,M10260,2),IF(AND(J10260&gt;0.3,J10260&lt;=1),INDEX(价格表!$B$4:$I$31,M10260,3),IF(AND(J10260&gt;1,J10260&lt;=2.2),INDEX(价格表!$B$4:$I$31,M10260,4),IF(AND(J10260&gt;2.2,J10260&lt;=3.3),INDEX(价格表!$B$4:$I$31,M10260,5),IF(AND(J10260&gt;3.3,J10260&lt;=4),INDEX(价格表!$B$4:$I$31,M10260,6),IF(AND(J10260&gt;4,J10260&lt;=5.5),INDEX(价格表!$B$4:$I$31,M10260,7),IF(J10260&gt;5.5,2.6+INDEX(价格表!$B$4:$I$31,M10260,8)*L10260)))))))</f>
        <v>3.8</v>
      </c>
    </row>
    <row r="10261" spans="1:14">
      <c r="A10261" s="20">
        <v>4311363292903</v>
      </c>
      <c r="B10261" s="18" t="s">
        <v>16</v>
      </c>
      <c r="C10261" s="21">
        <v>20201228</v>
      </c>
      <c r="D10261" s="21">
        <v>610538201209</v>
      </c>
      <c r="E10261" s="21" t="s">
        <v>16</v>
      </c>
      <c r="F10261" s="21">
        <v>20210107</v>
      </c>
      <c r="G10261" s="21" t="s">
        <v>17</v>
      </c>
      <c r="H10261" s="21" t="s">
        <v>302</v>
      </c>
      <c r="I10261" s="21" t="s">
        <v>303</v>
      </c>
      <c r="J10261" s="21">
        <v>2.6</v>
      </c>
      <c r="K10261" s="21" t="s">
        <v>20</v>
      </c>
      <c r="L10261">
        <f t="shared" si="185"/>
        <v>3</v>
      </c>
      <c r="M10261">
        <f>MATCH(H:H,价格表!$B$4:$B$35,0)</f>
        <v>6</v>
      </c>
      <c r="N10261" s="27">
        <f>IF(J10261&lt;=0.3,INDEX(价格表!$B$4:$I$31,M10261,2),IF(AND(J10261&gt;0.3,J10261&lt;=1),INDEX(价格表!$B$4:$I$31,M10261,3),IF(AND(J10261&gt;1,J10261&lt;=2.2),INDEX(价格表!$B$4:$I$31,M10261,4),IF(AND(J10261&gt;2.2,J10261&lt;=3.3),INDEX(价格表!$B$4:$I$31,M10261,5),IF(AND(J10261&gt;3.3,J10261&lt;=4),INDEX(价格表!$B$4:$I$31,M10261,6),IF(AND(J10261&gt;4,J10261&lt;=5.5),INDEX(价格表!$B$4:$I$31,M10261,7),IF(J10261&gt;5.5,2.6+INDEX(价格表!$B$4:$I$31,M10261,8)*L10261)))))))</f>
        <v>3.3</v>
      </c>
    </row>
    <row r="10262" spans="1:14">
      <c r="A10262" s="20">
        <v>4311363292909</v>
      </c>
      <c r="B10262" s="18" t="s">
        <v>16</v>
      </c>
      <c r="C10262" s="21">
        <v>20201228</v>
      </c>
      <c r="D10262" s="21">
        <v>610538201209</v>
      </c>
      <c r="E10262" s="21" t="s">
        <v>16</v>
      </c>
      <c r="F10262" s="21">
        <v>20210107</v>
      </c>
      <c r="G10262" s="21" t="s">
        <v>17</v>
      </c>
      <c r="H10262" s="21" t="s">
        <v>302</v>
      </c>
      <c r="I10262" s="21" t="s">
        <v>303</v>
      </c>
      <c r="J10262" s="21">
        <v>1.45</v>
      </c>
      <c r="K10262" s="21" t="s">
        <v>20</v>
      </c>
      <c r="L10262">
        <f t="shared" si="185"/>
        <v>2</v>
      </c>
      <c r="M10262">
        <f>MATCH(H:H,价格表!$B$4:$B$35,0)</f>
        <v>6</v>
      </c>
      <c r="N10262" s="27">
        <f>IF(J10262&lt;=0.3,INDEX(价格表!$B$4:$I$31,M10262,2),IF(AND(J10262&gt;0.3,J10262&lt;=1),INDEX(价格表!$B$4:$I$31,M10262,3),IF(AND(J10262&gt;1,J10262&lt;=2.2),INDEX(价格表!$B$4:$I$31,M10262,4),IF(AND(J10262&gt;2.2,J10262&lt;=3.3),INDEX(价格表!$B$4:$I$31,M10262,5),IF(AND(J10262&gt;3.3,J10262&lt;=4),INDEX(价格表!$B$4:$I$31,M10262,6),IF(AND(J10262&gt;4,J10262&lt;=5.5),INDEX(价格表!$B$4:$I$31,M10262,7),IF(J10262&gt;5.5,2.6+INDEX(价格表!$B$4:$I$31,M10262,8)*L10262)))))))</f>
        <v>2.95</v>
      </c>
    </row>
    <row r="10263" spans="1:14">
      <c r="A10263" s="20">
        <v>4311363292911</v>
      </c>
      <c r="B10263" s="18" t="s">
        <v>16</v>
      </c>
      <c r="C10263" s="21">
        <v>20201228</v>
      </c>
      <c r="D10263" s="21">
        <v>610538201209</v>
      </c>
      <c r="E10263" s="21" t="s">
        <v>16</v>
      </c>
      <c r="F10263" s="21">
        <v>20210107</v>
      </c>
      <c r="G10263" s="21" t="s">
        <v>17</v>
      </c>
      <c r="H10263" s="21" t="s">
        <v>294</v>
      </c>
      <c r="I10263" s="21" t="s">
        <v>295</v>
      </c>
      <c r="J10263" s="21">
        <v>2.94</v>
      </c>
      <c r="K10263" s="21" t="s">
        <v>20</v>
      </c>
      <c r="L10263">
        <f t="shared" si="185"/>
        <v>3</v>
      </c>
      <c r="M10263">
        <f>MATCH(H:H,价格表!$B$4:$B$35,0)</f>
        <v>18</v>
      </c>
      <c r="N10263" s="27">
        <f>IF(J10263&lt;=0.3,INDEX(价格表!$B$4:$I$31,M10263,2),IF(AND(J10263&gt;0.3,J10263&lt;=1),INDEX(价格表!$B$4:$I$31,M10263,3),IF(AND(J10263&gt;1,J10263&lt;=2.2),INDEX(价格表!$B$4:$I$31,M10263,4),IF(AND(J10263&gt;2.2,J10263&lt;=3.3),INDEX(价格表!$B$4:$I$31,M10263,5),IF(AND(J10263&gt;3.3,J10263&lt;=4),INDEX(价格表!$B$4:$I$31,M10263,6),IF(AND(J10263&gt;4,J10263&lt;=5.5),INDEX(价格表!$B$4:$I$31,M10263,7),IF(J10263&gt;5.5,2.6+INDEX(价格表!$B$4:$I$31,M10263,8)*L10263)))))))</f>
        <v>3.6</v>
      </c>
    </row>
    <row r="10264" spans="1:14">
      <c r="A10264" s="20">
        <v>4311363292929</v>
      </c>
      <c r="B10264" s="18" t="s">
        <v>16</v>
      </c>
      <c r="C10264" s="21">
        <v>20201228</v>
      </c>
      <c r="D10264" s="21">
        <v>610538201209</v>
      </c>
      <c r="E10264" s="21" t="s">
        <v>16</v>
      </c>
      <c r="F10264" s="21">
        <v>20210107</v>
      </c>
      <c r="G10264" s="21" t="s">
        <v>17</v>
      </c>
      <c r="H10264" s="21" t="s">
        <v>302</v>
      </c>
      <c r="I10264" s="21" t="s">
        <v>303</v>
      </c>
      <c r="J10264" s="21">
        <v>1.43</v>
      </c>
      <c r="K10264" s="21" t="s">
        <v>20</v>
      </c>
      <c r="L10264">
        <f t="shared" si="185"/>
        <v>2</v>
      </c>
      <c r="M10264">
        <f>MATCH(H:H,价格表!$B$4:$B$35,0)</f>
        <v>6</v>
      </c>
      <c r="N10264" s="27">
        <f>IF(J10264&lt;=0.3,INDEX(价格表!$B$4:$I$31,M10264,2),IF(AND(J10264&gt;0.3,J10264&lt;=1),INDEX(价格表!$B$4:$I$31,M10264,3),IF(AND(J10264&gt;1,J10264&lt;=2.2),INDEX(价格表!$B$4:$I$31,M10264,4),IF(AND(J10264&gt;2.2,J10264&lt;=3.3),INDEX(价格表!$B$4:$I$31,M10264,5),IF(AND(J10264&gt;3.3,J10264&lt;=4),INDEX(价格表!$B$4:$I$31,M10264,6),IF(AND(J10264&gt;4,J10264&lt;=5.5),INDEX(价格表!$B$4:$I$31,M10264,7),IF(J10264&gt;5.5,2.6+INDEX(价格表!$B$4:$I$31,M10264,8)*L10264)))))))</f>
        <v>2.95</v>
      </c>
    </row>
    <row r="10265" spans="1:14">
      <c r="A10265" s="20">
        <v>4311363301210</v>
      </c>
      <c r="B10265" s="18" t="s">
        <v>16</v>
      </c>
      <c r="C10265" s="21">
        <v>20201228</v>
      </c>
      <c r="D10265" s="21">
        <v>610538201209</v>
      </c>
      <c r="E10265" s="21" t="s">
        <v>16</v>
      </c>
      <c r="F10265" s="21">
        <v>20210107</v>
      </c>
      <c r="G10265" s="21" t="s">
        <v>17</v>
      </c>
      <c r="H10265" s="21" t="s">
        <v>308</v>
      </c>
      <c r="I10265" s="21" t="s">
        <v>315</v>
      </c>
      <c r="J10265" s="21">
        <v>1.42</v>
      </c>
      <c r="K10265" s="21" t="s">
        <v>20</v>
      </c>
      <c r="L10265">
        <f t="shared" si="185"/>
        <v>2</v>
      </c>
      <c r="M10265">
        <f>MATCH(H:H,价格表!$B$4:$B$35,0)</f>
        <v>27</v>
      </c>
      <c r="N10265" s="27">
        <f>IF(J10265&lt;=0.3,INDEX(价格表!$B$4:$I$31,M10265,2),IF(AND(J10265&gt;0.3,J10265&lt;=1),INDEX(价格表!$B$4:$I$31,M10265,3),IF(AND(J10265&gt;1,J10265&lt;=2.2),INDEX(价格表!$B$4:$I$31,M10265,4),IF(AND(J10265&gt;2.2,J10265&lt;=3.3),INDEX(价格表!$B$4:$I$31,M10265,5),IF(AND(J10265&gt;3.3,J10265&lt;=4),INDEX(价格表!$B$4:$I$31,M10265,6),IF(AND(J10265&gt;4,J10265&lt;=5.5),INDEX(价格表!$B$4:$I$31,M10265,7),IF(J10265&gt;5.5,2.6+INDEX(价格表!$B$4:$I$31,M10265,8)*L10265)))))))</f>
        <v>2.15</v>
      </c>
    </row>
    <row r="10266" spans="1:14">
      <c r="A10266" s="20">
        <v>4311363329159</v>
      </c>
      <c r="B10266" s="18" t="s">
        <v>16</v>
      </c>
      <c r="C10266" s="21">
        <v>20201228</v>
      </c>
      <c r="D10266" s="21">
        <v>610538201209</v>
      </c>
      <c r="E10266" s="21" t="s">
        <v>16</v>
      </c>
      <c r="F10266" s="21">
        <v>20210107</v>
      </c>
      <c r="G10266" s="21" t="s">
        <v>17</v>
      </c>
      <c r="H10266" s="21" t="s">
        <v>294</v>
      </c>
      <c r="I10266" s="21" t="s">
        <v>295</v>
      </c>
      <c r="J10266" s="21">
        <v>2.41</v>
      </c>
      <c r="K10266" s="21" t="s">
        <v>20</v>
      </c>
      <c r="L10266">
        <f t="shared" si="185"/>
        <v>3</v>
      </c>
      <c r="M10266">
        <f>MATCH(H:H,价格表!$B$4:$B$35,0)</f>
        <v>18</v>
      </c>
      <c r="N10266" s="27">
        <f>IF(J10266&lt;=0.3,INDEX(价格表!$B$4:$I$31,M10266,2),IF(AND(J10266&gt;0.3,J10266&lt;=1),INDEX(价格表!$B$4:$I$31,M10266,3),IF(AND(J10266&gt;1,J10266&lt;=2.2),INDEX(价格表!$B$4:$I$31,M10266,4),IF(AND(J10266&gt;2.2,J10266&lt;=3.3),INDEX(价格表!$B$4:$I$31,M10266,5),IF(AND(J10266&gt;3.3,J10266&lt;=4),INDEX(价格表!$B$4:$I$31,M10266,6),IF(AND(J10266&gt;4,J10266&lt;=5.5),INDEX(价格表!$B$4:$I$31,M10266,7),IF(J10266&gt;5.5,2.6+INDEX(价格表!$B$4:$I$31,M10266,8)*L10266)))))))</f>
        <v>3.6</v>
      </c>
    </row>
    <row r="10267" spans="1:14">
      <c r="A10267" s="20">
        <v>4311363345094</v>
      </c>
      <c r="B10267" s="18" t="s">
        <v>16</v>
      </c>
      <c r="C10267" s="21">
        <v>20201228</v>
      </c>
      <c r="D10267" s="21">
        <v>610538201209</v>
      </c>
      <c r="E10267" s="21" t="s">
        <v>16</v>
      </c>
      <c r="F10267" s="21">
        <v>20210107</v>
      </c>
      <c r="G10267" s="21" t="s">
        <v>17</v>
      </c>
      <c r="H10267" s="21" t="s">
        <v>294</v>
      </c>
      <c r="I10267" s="21" t="s">
        <v>295</v>
      </c>
      <c r="J10267" s="21">
        <v>1.51</v>
      </c>
      <c r="K10267" s="21" t="s">
        <v>20</v>
      </c>
      <c r="L10267">
        <f t="shared" si="185"/>
        <v>2</v>
      </c>
      <c r="M10267">
        <f>MATCH(H:H,价格表!$B$4:$B$35,0)</f>
        <v>18</v>
      </c>
      <c r="N10267" s="27">
        <f>IF(J10267&lt;=0.3,INDEX(价格表!$B$4:$I$31,M10267,2),IF(AND(J10267&gt;0.3,J10267&lt;=1),INDEX(价格表!$B$4:$I$31,M10267,3),IF(AND(J10267&gt;1,J10267&lt;=2.2),INDEX(价格表!$B$4:$I$31,M10267,4),IF(AND(J10267&gt;2.2,J10267&lt;=3.3),INDEX(价格表!$B$4:$I$31,M10267,5),IF(AND(J10267&gt;3.3,J10267&lt;=4),INDEX(价格表!$B$4:$I$31,M10267,6),IF(AND(J10267&gt;4,J10267&lt;=5.5),INDEX(价格表!$B$4:$I$31,M10267,7),IF(J10267&gt;5.5,2.6+INDEX(价格表!$B$4:$I$31,M10267,8)*L10267)))))))</f>
        <v>3.25</v>
      </c>
    </row>
    <row r="10268" spans="1:14">
      <c r="A10268" s="20">
        <v>4311363345641</v>
      </c>
      <c r="B10268" s="18" t="s">
        <v>16</v>
      </c>
      <c r="C10268" s="21">
        <v>20201228</v>
      </c>
      <c r="D10268" s="21">
        <v>610538201209</v>
      </c>
      <c r="E10268" s="21" t="s">
        <v>16</v>
      </c>
      <c r="F10268" s="21">
        <v>20210107</v>
      </c>
      <c r="G10268" s="21" t="s">
        <v>17</v>
      </c>
      <c r="H10268" s="21" t="s">
        <v>305</v>
      </c>
      <c r="I10268" s="21" t="s">
        <v>318</v>
      </c>
      <c r="J10268" s="21">
        <v>1.44</v>
      </c>
      <c r="K10268" s="21" t="s">
        <v>20</v>
      </c>
      <c r="L10268">
        <f t="shared" si="185"/>
        <v>2</v>
      </c>
      <c r="M10268">
        <f>MATCH(H:H,价格表!$B$4:$B$35,0)</f>
        <v>26</v>
      </c>
      <c r="N10268" s="27">
        <f>IF(J10268&lt;=0.3,INDEX(价格表!$B$4:$I$31,M10268,2),IF(AND(J10268&gt;0.3,J10268&lt;=1),INDEX(价格表!$B$4:$I$31,M10268,3),IF(AND(J10268&gt;1,J10268&lt;=2.2),INDEX(价格表!$B$4:$I$31,M10268,4),IF(AND(J10268&gt;2.2,J10268&lt;=3.3),INDEX(价格表!$B$4:$I$31,M10268,5),IF(AND(J10268&gt;3.3,J10268&lt;=4),INDEX(价格表!$B$4:$I$31,M10268,6),IF(AND(J10268&gt;4,J10268&lt;=5.5),INDEX(价格表!$B$4:$I$31,M10268,7),IF(J10268&gt;5.5,2.6+INDEX(价格表!$B$4:$I$31,M10268,8)*L10268)))))))</f>
        <v>2.15</v>
      </c>
    </row>
    <row r="10269" spans="1:14">
      <c r="A10269" s="20">
        <v>4311363345643</v>
      </c>
      <c r="B10269" s="18" t="s">
        <v>16</v>
      </c>
      <c r="C10269" s="21">
        <v>20201228</v>
      </c>
      <c r="D10269" s="21">
        <v>610538201209</v>
      </c>
      <c r="E10269" s="21" t="s">
        <v>16</v>
      </c>
      <c r="F10269" s="21">
        <v>20210107</v>
      </c>
      <c r="G10269" s="21" t="s">
        <v>17</v>
      </c>
      <c r="H10269" s="21" t="s">
        <v>296</v>
      </c>
      <c r="I10269" s="21" t="s">
        <v>297</v>
      </c>
      <c r="J10269" s="21">
        <v>1.44</v>
      </c>
      <c r="K10269" s="21" t="s">
        <v>20</v>
      </c>
      <c r="L10269">
        <f t="shared" si="185"/>
        <v>2</v>
      </c>
      <c r="M10269">
        <f>MATCH(H:H,价格表!$B$4:$B$35,0)</f>
        <v>8</v>
      </c>
      <c r="N10269" s="27">
        <f>IF(J10269&lt;=0.3,INDEX(价格表!$B$4:$I$31,M10269,2),IF(AND(J10269&gt;0.3,J10269&lt;=1),INDEX(价格表!$B$4:$I$31,M10269,3),IF(AND(J10269&gt;1,J10269&lt;=2.2),INDEX(价格表!$B$4:$I$31,M10269,4),IF(AND(J10269&gt;2.2,J10269&lt;=3.3),INDEX(价格表!$B$4:$I$31,M10269,5),IF(AND(J10269&gt;3.3,J10269&lt;=4),INDEX(价格表!$B$4:$I$31,M10269,6),IF(AND(J10269&gt;4,J10269&lt;=5.5),INDEX(价格表!$B$4:$I$31,M10269,7),IF(J10269&gt;5.5,2.6+INDEX(价格表!$B$4:$I$31,M10269,8)*L10269)))))))</f>
        <v>2.95</v>
      </c>
    </row>
    <row r="10270" spans="1:14">
      <c r="A10270" s="20">
        <v>4311363352188</v>
      </c>
      <c r="B10270" s="18" t="s">
        <v>16</v>
      </c>
      <c r="C10270" s="21">
        <v>20201228</v>
      </c>
      <c r="D10270" s="21">
        <v>610538201209</v>
      </c>
      <c r="E10270" s="21" t="s">
        <v>16</v>
      </c>
      <c r="F10270" s="21">
        <v>20210107</v>
      </c>
      <c r="G10270" s="21" t="s">
        <v>17</v>
      </c>
      <c r="H10270" s="21" t="s">
        <v>305</v>
      </c>
      <c r="I10270" s="21" t="s">
        <v>340</v>
      </c>
      <c r="J10270" s="21">
        <v>2.3</v>
      </c>
      <c r="K10270" s="21" t="s">
        <v>20</v>
      </c>
      <c r="L10270">
        <f t="shared" si="185"/>
        <v>3</v>
      </c>
      <c r="M10270">
        <f>MATCH(H:H,价格表!$B$4:$B$35,0)</f>
        <v>26</v>
      </c>
      <c r="N10270" s="27">
        <f>IF(J10270&lt;=0.3,INDEX(价格表!$B$4:$I$31,M10270,2),IF(AND(J10270&gt;0.3,J10270&lt;=1),INDEX(价格表!$B$4:$I$31,M10270,3),IF(AND(J10270&gt;1,J10270&lt;=2.2),INDEX(价格表!$B$4:$I$31,M10270,4),IF(AND(J10270&gt;2.2,J10270&lt;=3.3),INDEX(价格表!$B$4:$I$31,M10270,5),IF(AND(J10270&gt;3.3,J10270&lt;=4),INDEX(价格表!$B$4:$I$31,M10270,6),IF(AND(J10270&gt;4,J10270&lt;=5.5),INDEX(价格表!$B$4:$I$31,M10270,7),IF(J10270&gt;5.5,2.6+INDEX(价格表!$B$4:$I$31,M10270,8)*L10270)))))))</f>
        <v>2.5</v>
      </c>
    </row>
    <row r="10271" spans="1:14">
      <c r="A10271" s="20">
        <v>4311363352189</v>
      </c>
      <c r="B10271" s="18" t="s">
        <v>16</v>
      </c>
      <c r="C10271" s="21">
        <v>20201228</v>
      </c>
      <c r="D10271" s="21">
        <v>610538201209</v>
      </c>
      <c r="E10271" s="21" t="s">
        <v>16</v>
      </c>
      <c r="F10271" s="21">
        <v>20210107</v>
      </c>
      <c r="G10271" s="21" t="s">
        <v>17</v>
      </c>
      <c r="H10271" s="21" t="s">
        <v>296</v>
      </c>
      <c r="I10271" s="21" t="s">
        <v>297</v>
      </c>
      <c r="J10271" s="21">
        <v>1.44</v>
      </c>
      <c r="K10271" s="21" t="s">
        <v>20</v>
      </c>
      <c r="L10271">
        <f t="shared" si="185"/>
        <v>2</v>
      </c>
      <c r="M10271">
        <f>MATCH(H:H,价格表!$B$4:$B$35,0)</f>
        <v>8</v>
      </c>
      <c r="N10271" s="27">
        <f>IF(J10271&lt;=0.3,INDEX(价格表!$B$4:$I$31,M10271,2),IF(AND(J10271&gt;0.3,J10271&lt;=1),INDEX(价格表!$B$4:$I$31,M10271,3),IF(AND(J10271&gt;1,J10271&lt;=2.2),INDEX(价格表!$B$4:$I$31,M10271,4),IF(AND(J10271&gt;2.2,J10271&lt;=3.3),INDEX(价格表!$B$4:$I$31,M10271,5),IF(AND(J10271&gt;3.3,J10271&lt;=4),INDEX(价格表!$B$4:$I$31,M10271,6),IF(AND(J10271&gt;4,J10271&lt;=5.5),INDEX(价格表!$B$4:$I$31,M10271,7),IF(J10271&gt;5.5,2.6+INDEX(价格表!$B$4:$I$31,M10271,8)*L10271)))))))</f>
        <v>2.95</v>
      </c>
    </row>
    <row r="10272" spans="1:14">
      <c r="A10272" s="20">
        <v>4311363352190</v>
      </c>
      <c r="B10272" s="18" t="s">
        <v>16</v>
      </c>
      <c r="C10272" s="21">
        <v>20201228</v>
      </c>
      <c r="D10272" s="21">
        <v>610538201209</v>
      </c>
      <c r="E10272" s="21" t="s">
        <v>16</v>
      </c>
      <c r="F10272" s="21">
        <v>20210107</v>
      </c>
      <c r="G10272" s="21" t="s">
        <v>17</v>
      </c>
      <c r="H10272" s="21" t="s">
        <v>296</v>
      </c>
      <c r="I10272" s="21" t="s">
        <v>297</v>
      </c>
      <c r="J10272" s="21">
        <v>1.48</v>
      </c>
      <c r="K10272" s="21" t="s">
        <v>20</v>
      </c>
      <c r="L10272">
        <f t="shared" si="185"/>
        <v>2</v>
      </c>
      <c r="M10272">
        <f>MATCH(H:H,价格表!$B$4:$B$35,0)</f>
        <v>8</v>
      </c>
      <c r="N10272" s="27">
        <f>IF(J10272&lt;=0.3,INDEX(价格表!$B$4:$I$31,M10272,2),IF(AND(J10272&gt;0.3,J10272&lt;=1),INDEX(价格表!$B$4:$I$31,M10272,3),IF(AND(J10272&gt;1,J10272&lt;=2.2),INDEX(价格表!$B$4:$I$31,M10272,4),IF(AND(J10272&gt;2.2,J10272&lt;=3.3),INDEX(价格表!$B$4:$I$31,M10272,5),IF(AND(J10272&gt;3.3,J10272&lt;=4),INDEX(价格表!$B$4:$I$31,M10272,6),IF(AND(J10272&gt;4,J10272&lt;=5.5),INDEX(价格表!$B$4:$I$31,M10272,7),IF(J10272&gt;5.5,2.6+INDEX(价格表!$B$4:$I$31,M10272,8)*L10272)))))))</f>
        <v>2.95</v>
      </c>
    </row>
    <row r="10273" spans="1:14">
      <c r="A10273" s="20">
        <v>4311363352194</v>
      </c>
      <c r="B10273" s="18" t="s">
        <v>16</v>
      </c>
      <c r="C10273" s="21">
        <v>20201228</v>
      </c>
      <c r="D10273" s="21">
        <v>610538201209</v>
      </c>
      <c r="E10273" s="21" t="s">
        <v>16</v>
      </c>
      <c r="F10273" s="21">
        <v>20210107</v>
      </c>
      <c r="G10273" s="21" t="s">
        <v>17</v>
      </c>
      <c r="H10273" s="21" t="s">
        <v>305</v>
      </c>
      <c r="I10273" s="21" t="s">
        <v>337</v>
      </c>
      <c r="J10273" s="21">
        <v>2.44</v>
      </c>
      <c r="K10273" s="21" t="s">
        <v>20</v>
      </c>
      <c r="L10273">
        <f t="shared" si="185"/>
        <v>3</v>
      </c>
      <c r="M10273">
        <f>MATCH(H:H,价格表!$B$4:$B$35,0)</f>
        <v>26</v>
      </c>
      <c r="N10273" s="27">
        <f>IF(J10273&lt;=0.3,INDEX(价格表!$B$4:$I$31,M10273,2),IF(AND(J10273&gt;0.3,J10273&lt;=1),INDEX(价格表!$B$4:$I$31,M10273,3),IF(AND(J10273&gt;1,J10273&lt;=2.2),INDEX(价格表!$B$4:$I$31,M10273,4),IF(AND(J10273&gt;2.2,J10273&lt;=3.3),INDEX(价格表!$B$4:$I$31,M10273,5),IF(AND(J10273&gt;3.3,J10273&lt;=4),INDEX(价格表!$B$4:$I$31,M10273,6),IF(AND(J10273&gt;4,J10273&lt;=5.5),INDEX(价格表!$B$4:$I$31,M10273,7),IF(J10273&gt;5.5,2.6+INDEX(价格表!$B$4:$I$31,M10273,8)*L10273)))))))</f>
        <v>2.5</v>
      </c>
    </row>
    <row r="10274" spans="1:14">
      <c r="A10274" s="20">
        <v>4311363358575</v>
      </c>
      <c r="B10274" s="18" t="s">
        <v>16</v>
      </c>
      <c r="C10274" s="21">
        <v>20201228</v>
      </c>
      <c r="D10274" s="21">
        <v>610538201209</v>
      </c>
      <c r="E10274" s="21" t="s">
        <v>16</v>
      </c>
      <c r="F10274" s="21">
        <v>20210107</v>
      </c>
      <c r="G10274" s="21" t="s">
        <v>17</v>
      </c>
      <c r="H10274" s="21" t="s">
        <v>302</v>
      </c>
      <c r="I10274" s="21" t="s">
        <v>303</v>
      </c>
      <c r="J10274" s="21">
        <v>1.42</v>
      </c>
      <c r="K10274" s="21" t="s">
        <v>20</v>
      </c>
      <c r="L10274">
        <f t="shared" si="185"/>
        <v>2</v>
      </c>
      <c r="M10274">
        <f>MATCH(H:H,价格表!$B$4:$B$35,0)</f>
        <v>6</v>
      </c>
      <c r="N10274" s="27">
        <f>IF(J10274&lt;=0.3,INDEX(价格表!$B$4:$I$31,M10274,2),IF(AND(J10274&gt;0.3,J10274&lt;=1),INDEX(价格表!$B$4:$I$31,M10274,3),IF(AND(J10274&gt;1,J10274&lt;=2.2),INDEX(价格表!$B$4:$I$31,M10274,4),IF(AND(J10274&gt;2.2,J10274&lt;=3.3),INDEX(价格表!$B$4:$I$31,M10274,5),IF(AND(J10274&gt;3.3,J10274&lt;=4),INDEX(价格表!$B$4:$I$31,M10274,6),IF(AND(J10274&gt;4,J10274&lt;=5.5),INDEX(价格表!$B$4:$I$31,M10274,7),IF(J10274&gt;5.5,2.6+INDEX(价格表!$B$4:$I$31,M10274,8)*L10274)))))))</f>
        <v>2.95</v>
      </c>
    </row>
    <row r="10275" spans="1:14">
      <c r="A10275" s="20">
        <v>4311363359864</v>
      </c>
      <c r="B10275" s="18" t="s">
        <v>16</v>
      </c>
      <c r="C10275" s="21">
        <v>20201228</v>
      </c>
      <c r="D10275" s="21">
        <v>610538201209</v>
      </c>
      <c r="E10275" s="21" t="s">
        <v>16</v>
      </c>
      <c r="F10275" s="21">
        <v>20210107</v>
      </c>
      <c r="G10275" s="21" t="s">
        <v>17</v>
      </c>
      <c r="H10275" s="21" t="s">
        <v>294</v>
      </c>
      <c r="I10275" s="21" t="s">
        <v>295</v>
      </c>
      <c r="J10275" s="21">
        <v>1.52</v>
      </c>
      <c r="K10275" s="21" t="s">
        <v>20</v>
      </c>
      <c r="L10275">
        <f t="shared" si="185"/>
        <v>2</v>
      </c>
      <c r="M10275">
        <f>MATCH(H:H,价格表!$B$4:$B$35,0)</f>
        <v>18</v>
      </c>
      <c r="N10275" s="27">
        <f>IF(J10275&lt;=0.3,INDEX(价格表!$B$4:$I$31,M10275,2),IF(AND(J10275&gt;0.3,J10275&lt;=1),INDEX(价格表!$B$4:$I$31,M10275,3),IF(AND(J10275&gt;1,J10275&lt;=2.2),INDEX(价格表!$B$4:$I$31,M10275,4),IF(AND(J10275&gt;2.2,J10275&lt;=3.3),INDEX(价格表!$B$4:$I$31,M10275,5),IF(AND(J10275&gt;3.3,J10275&lt;=4),INDEX(价格表!$B$4:$I$31,M10275,6),IF(AND(J10275&gt;4,J10275&lt;=5.5),INDEX(价格表!$B$4:$I$31,M10275,7),IF(J10275&gt;5.5,2.6+INDEX(价格表!$B$4:$I$31,M10275,8)*L10275)))))))</f>
        <v>3.25</v>
      </c>
    </row>
    <row r="10276" spans="1:14">
      <c r="A10276" s="20">
        <v>4311363360380</v>
      </c>
      <c r="B10276" s="18" t="s">
        <v>16</v>
      </c>
      <c r="C10276" s="21">
        <v>20201228</v>
      </c>
      <c r="D10276" s="21">
        <v>610538201209</v>
      </c>
      <c r="E10276" s="21" t="s">
        <v>16</v>
      </c>
      <c r="F10276" s="21">
        <v>20210107</v>
      </c>
      <c r="G10276" s="21" t="s">
        <v>17</v>
      </c>
      <c r="H10276" s="21" t="s">
        <v>296</v>
      </c>
      <c r="I10276" s="21" t="s">
        <v>297</v>
      </c>
      <c r="J10276" s="21">
        <v>1.42</v>
      </c>
      <c r="K10276" s="21" t="s">
        <v>20</v>
      </c>
      <c r="L10276">
        <f t="shared" si="185"/>
        <v>2</v>
      </c>
      <c r="M10276">
        <f>MATCH(H:H,价格表!$B$4:$B$35,0)</f>
        <v>8</v>
      </c>
      <c r="N10276" s="27">
        <f>IF(J10276&lt;=0.3,INDEX(价格表!$B$4:$I$31,M10276,2),IF(AND(J10276&gt;0.3,J10276&lt;=1),INDEX(价格表!$B$4:$I$31,M10276,3),IF(AND(J10276&gt;1,J10276&lt;=2.2),INDEX(价格表!$B$4:$I$31,M10276,4),IF(AND(J10276&gt;2.2,J10276&lt;=3.3),INDEX(价格表!$B$4:$I$31,M10276,5),IF(AND(J10276&gt;3.3,J10276&lt;=4),INDEX(价格表!$B$4:$I$31,M10276,6),IF(AND(J10276&gt;4,J10276&lt;=5.5),INDEX(价格表!$B$4:$I$31,M10276,7),IF(J10276&gt;5.5,2.6+INDEX(价格表!$B$4:$I$31,M10276,8)*L10276)))))))</f>
        <v>2.95</v>
      </c>
    </row>
    <row r="10277" spans="1:14">
      <c r="A10277" s="20">
        <v>4311363360452</v>
      </c>
      <c r="B10277" s="18" t="s">
        <v>16</v>
      </c>
      <c r="C10277" s="21">
        <v>20201228</v>
      </c>
      <c r="D10277" s="21">
        <v>610538201209</v>
      </c>
      <c r="E10277" s="21" t="s">
        <v>16</v>
      </c>
      <c r="F10277" s="21">
        <v>20210107</v>
      </c>
      <c r="G10277" s="21" t="s">
        <v>17</v>
      </c>
      <c r="H10277" s="21" t="s">
        <v>294</v>
      </c>
      <c r="I10277" s="21" t="s">
        <v>295</v>
      </c>
      <c r="J10277" s="21">
        <v>1.48</v>
      </c>
      <c r="K10277" s="21" t="s">
        <v>20</v>
      </c>
      <c r="L10277">
        <f t="shared" si="185"/>
        <v>2</v>
      </c>
      <c r="M10277">
        <f>MATCH(H:H,价格表!$B$4:$B$35,0)</f>
        <v>18</v>
      </c>
      <c r="N10277" s="27">
        <f>IF(J10277&lt;=0.3,INDEX(价格表!$B$4:$I$31,M10277,2),IF(AND(J10277&gt;0.3,J10277&lt;=1),INDEX(价格表!$B$4:$I$31,M10277,3),IF(AND(J10277&gt;1,J10277&lt;=2.2),INDEX(价格表!$B$4:$I$31,M10277,4),IF(AND(J10277&gt;2.2,J10277&lt;=3.3),INDEX(价格表!$B$4:$I$31,M10277,5),IF(AND(J10277&gt;3.3,J10277&lt;=4),INDEX(价格表!$B$4:$I$31,M10277,6),IF(AND(J10277&gt;4,J10277&lt;=5.5),INDEX(价格表!$B$4:$I$31,M10277,7),IF(J10277&gt;5.5,2.6+INDEX(价格表!$B$4:$I$31,M10277,8)*L10277)))))))</f>
        <v>3.25</v>
      </c>
    </row>
    <row r="10278" spans="1:14">
      <c r="A10278" s="20">
        <v>4311363360453</v>
      </c>
      <c r="B10278" s="18" t="s">
        <v>16</v>
      </c>
      <c r="C10278" s="21">
        <v>20201228</v>
      </c>
      <c r="D10278" s="21">
        <v>610538201209</v>
      </c>
      <c r="E10278" s="21" t="s">
        <v>16</v>
      </c>
      <c r="F10278" s="21">
        <v>20210107</v>
      </c>
      <c r="G10278" s="21" t="s">
        <v>17</v>
      </c>
      <c r="H10278" s="21" t="s">
        <v>302</v>
      </c>
      <c r="I10278" s="21" t="s">
        <v>303</v>
      </c>
      <c r="J10278" s="21">
        <v>1.43</v>
      </c>
      <c r="K10278" s="21" t="s">
        <v>20</v>
      </c>
      <c r="L10278">
        <f t="shared" si="185"/>
        <v>2</v>
      </c>
      <c r="M10278">
        <f>MATCH(H:H,价格表!$B$4:$B$35,0)</f>
        <v>6</v>
      </c>
      <c r="N10278" s="27">
        <f>IF(J10278&lt;=0.3,INDEX(价格表!$B$4:$I$31,M10278,2),IF(AND(J10278&gt;0.3,J10278&lt;=1),INDEX(价格表!$B$4:$I$31,M10278,3),IF(AND(J10278&gt;1,J10278&lt;=2.2),INDEX(价格表!$B$4:$I$31,M10278,4),IF(AND(J10278&gt;2.2,J10278&lt;=3.3),INDEX(价格表!$B$4:$I$31,M10278,5),IF(AND(J10278&gt;3.3,J10278&lt;=4),INDEX(价格表!$B$4:$I$31,M10278,6),IF(AND(J10278&gt;4,J10278&lt;=5.5),INDEX(价格表!$B$4:$I$31,M10278,7),IF(J10278&gt;5.5,2.6+INDEX(价格表!$B$4:$I$31,M10278,8)*L10278)))))))</f>
        <v>2.95</v>
      </c>
    </row>
    <row r="10279" spans="1:14">
      <c r="A10279" s="20">
        <v>4311363360949</v>
      </c>
      <c r="B10279" s="18" t="s">
        <v>16</v>
      </c>
      <c r="C10279" s="21">
        <v>20201228</v>
      </c>
      <c r="D10279" s="21">
        <v>610538201209</v>
      </c>
      <c r="E10279" s="21" t="s">
        <v>16</v>
      </c>
      <c r="F10279" s="21">
        <v>20210107</v>
      </c>
      <c r="G10279" s="21" t="s">
        <v>17</v>
      </c>
      <c r="H10279" s="21" t="s">
        <v>296</v>
      </c>
      <c r="I10279" s="21" t="s">
        <v>297</v>
      </c>
      <c r="J10279" s="21">
        <v>1.47</v>
      </c>
      <c r="K10279" s="21" t="s">
        <v>20</v>
      </c>
      <c r="L10279">
        <f t="shared" si="185"/>
        <v>2</v>
      </c>
      <c r="M10279">
        <f>MATCH(H:H,价格表!$B$4:$B$35,0)</f>
        <v>8</v>
      </c>
      <c r="N10279" s="27">
        <f>IF(J10279&lt;=0.3,INDEX(价格表!$B$4:$I$31,M10279,2),IF(AND(J10279&gt;0.3,J10279&lt;=1),INDEX(价格表!$B$4:$I$31,M10279,3),IF(AND(J10279&gt;1,J10279&lt;=2.2),INDEX(价格表!$B$4:$I$31,M10279,4),IF(AND(J10279&gt;2.2,J10279&lt;=3.3),INDEX(价格表!$B$4:$I$31,M10279,5),IF(AND(J10279&gt;3.3,J10279&lt;=4),INDEX(价格表!$B$4:$I$31,M10279,6),IF(AND(J10279&gt;4,J10279&lt;=5.5),INDEX(价格表!$B$4:$I$31,M10279,7),IF(J10279&gt;5.5,2.6+INDEX(价格表!$B$4:$I$31,M10279,8)*L10279)))))))</f>
        <v>2.95</v>
      </c>
    </row>
    <row r="10280" spans="1:14">
      <c r="A10280" s="20">
        <v>4311363366357</v>
      </c>
      <c r="B10280" s="18" t="s">
        <v>16</v>
      </c>
      <c r="C10280" s="21">
        <v>20201228</v>
      </c>
      <c r="D10280" s="21">
        <v>610538201209</v>
      </c>
      <c r="E10280" s="21" t="s">
        <v>16</v>
      </c>
      <c r="F10280" s="21">
        <v>20210107</v>
      </c>
      <c r="G10280" s="21" t="s">
        <v>17</v>
      </c>
      <c r="H10280" s="21" t="s">
        <v>305</v>
      </c>
      <c r="I10280" s="21" t="s">
        <v>318</v>
      </c>
      <c r="J10280" s="21">
        <v>1.52</v>
      </c>
      <c r="K10280" s="21" t="s">
        <v>20</v>
      </c>
      <c r="L10280">
        <f t="shared" si="185"/>
        <v>2</v>
      </c>
      <c r="M10280">
        <f>MATCH(H:H,价格表!$B$4:$B$35,0)</f>
        <v>26</v>
      </c>
      <c r="N10280" s="27">
        <f>IF(J10280&lt;=0.3,INDEX(价格表!$B$4:$I$31,M10280,2),IF(AND(J10280&gt;0.3,J10280&lt;=1),INDEX(价格表!$B$4:$I$31,M10280,3),IF(AND(J10280&gt;1,J10280&lt;=2.2),INDEX(价格表!$B$4:$I$31,M10280,4),IF(AND(J10280&gt;2.2,J10280&lt;=3.3),INDEX(价格表!$B$4:$I$31,M10280,5),IF(AND(J10280&gt;3.3,J10280&lt;=4),INDEX(价格表!$B$4:$I$31,M10280,6),IF(AND(J10280&gt;4,J10280&lt;=5.5),INDEX(价格表!$B$4:$I$31,M10280,7),IF(J10280&gt;5.5,2.6+INDEX(价格表!$B$4:$I$31,M10280,8)*L10280)))))))</f>
        <v>2.15</v>
      </c>
    </row>
    <row r="10281" spans="1:14">
      <c r="A10281" s="20">
        <v>4311363366359</v>
      </c>
      <c r="B10281" s="18" t="s">
        <v>16</v>
      </c>
      <c r="C10281" s="21">
        <v>20201228</v>
      </c>
      <c r="D10281" s="21">
        <v>610538201209</v>
      </c>
      <c r="E10281" s="21" t="s">
        <v>16</v>
      </c>
      <c r="F10281" s="21">
        <v>20210107</v>
      </c>
      <c r="G10281" s="21" t="s">
        <v>17</v>
      </c>
      <c r="H10281" s="21" t="s">
        <v>302</v>
      </c>
      <c r="I10281" s="21" t="s">
        <v>303</v>
      </c>
      <c r="J10281" s="21">
        <v>1.44</v>
      </c>
      <c r="K10281" s="21" t="s">
        <v>20</v>
      </c>
      <c r="L10281">
        <f t="shared" si="185"/>
        <v>2</v>
      </c>
      <c r="M10281">
        <f>MATCH(H:H,价格表!$B$4:$B$35,0)</f>
        <v>6</v>
      </c>
      <c r="N10281" s="27">
        <f>IF(J10281&lt;=0.3,INDEX(价格表!$B$4:$I$31,M10281,2),IF(AND(J10281&gt;0.3,J10281&lt;=1),INDEX(价格表!$B$4:$I$31,M10281,3),IF(AND(J10281&gt;1,J10281&lt;=2.2),INDEX(价格表!$B$4:$I$31,M10281,4),IF(AND(J10281&gt;2.2,J10281&lt;=3.3),INDEX(价格表!$B$4:$I$31,M10281,5),IF(AND(J10281&gt;3.3,J10281&lt;=4),INDEX(价格表!$B$4:$I$31,M10281,6),IF(AND(J10281&gt;4,J10281&lt;=5.5),INDEX(价格表!$B$4:$I$31,M10281,7),IF(J10281&gt;5.5,2.6+INDEX(价格表!$B$4:$I$31,M10281,8)*L10281)))))))</f>
        <v>2.95</v>
      </c>
    </row>
    <row r="10282" spans="1:14">
      <c r="A10282" s="20">
        <v>4311363368543</v>
      </c>
      <c r="B10282" s="18" t="s">
        <v>16</v>
      </c>
      <c r="C10282" s="21">
        <v>20201228</v>
      </c>
      <c r="D10282" s="21">
        <v>610538201209</v>
      </c>
      <c r="E10282" s="21" t="s">
        <v>16</v>
      </c>
      <c r="F10282" s="21">
        <v>20210107</v>
      </c>
      <c r="G10282" s="21" t="s">
        <v>17</v>
      </c>
      <c r="H10282" s="21" t="s">
        <v>296</v>
      </c>
      <c r="I10282" s="21" t="s">
        <v>297</v>
      </c>
      <c r="J10282" s="21">
        <v>1.44</v>
      </c>
      <c r="K10282" s="21" t="s">
        <v>20</v>
      </c>
      <c r="L10282">
        <f t="shared" si="185"/>
        <v>2</v>
      </c>
      <c r="M10282">
        <f>MATCH(H:H,价格表!$B$4:$B$35,0)</f>
        <v>8</v>
      </c>
      <c r="N10282" s="27">
        <f>IF(J10282&lt;=0.3,INDEX(价格表!$B$4:$I$31,M10282,2),IF(AND(J10282&gt;0.3,J10282&lt;=1),INDEX(价格表!$B$4:$I$31,M10282,3),IF(AND(J10282&gt;1,J10282&lt;=2.2),INDEX(价格表!$B$4:$I$31,M10282,4),IF(AND(J10282&gt;2.2,J10282&lt;=3.3),INDEX(价格表!$B$4:$I$31,M10282,5),IF(AND(J10282&gt;3.3,J10282&lt;=4),INDEX(价格表!$B$4:$I$31,M10282,6),IF(AND(J10282&gt;4,J10282&lt;=5.5),INDEX(价格表!$B$4:$I$31,M10282,7),IF(J10282&gt;5.5,2.6+INDEX(价格表!$B$4:$I$31,M10282,8)*L10282)))))))</f>
        <v>2.95</v>
      </c>
    </row>
    <row r="10283" spans="1:14">
      <c r="A10283" s="20">
        <v>4311363376045</v>
      </c>
      <c r="B10283" s="18" t="s">
        <v>16</v>
      </c>
      <c r="C10283" s="21">
        <v>20201228</v>
      </c>
      <c r="D10283" s="21">
        <v>610538201209</v>
      </c>
      <c r="E10283" s="21" t="s">
        <v>16</v>
      </c>
      <c r="F10283" s="21">
        <v>20210107</v>
      </c>
      <c r="G10283" s="21" t="s">
        <v>17</v>
      </c>
      <c r="H10283" s="21" t="s">
        <v>296</v>
      </c>
      <c r="I10283" s="21" t="s">
        <v>297</v>
      </c>
      <c r="J10283" s="21">
        <v>1.44</v>
      </c>
      <c r="K10283" s="21" t="s">
        <v>20</v>
      </c>
      <c r="L10283">
        <f t="shared" si="185"/>
        <v>2</v>
      </c>
      <c r="M10283">
        <f>MATCH(H:H,价格表!$B$4:$B$35,0)</f>
        <v>8</v>
      </c>
      <c r="N10283" s="27">
        <f>IF(J10283&lt;=0.3,INDEX(价格表!$B$4:$I$31,M10283,2),IF(AND(J10283&gt;0.3,J10283&lt;=1),INDEX(价格表!$B$4:$I$31,M10283,3),IF(AND(J10283&gt;1,J10283&lt;=2.2),INDEX(价格表!$B$4:$I$31,M10283,4),IF(AND(J10283&gt;2.2,J10283&lt;=3.3),INDEX(价格表!$B$4:$I$31,M10283,5),IF(AND(J10283&gt;3.3,J10283&lt;=4),INDEX(价格表!$B$4:$I$31,M10283,6),IF(AND(J10283&gt;4,J10283&lt;=5.5),INDEX(价格表!$B$4:$I$31,M10283,7),IF(J10283&gt;5.5,2.6+INDEX(价格表!$B$4:$I$31,M10283,8)*L10283)))))))</f>
        <v>2.95</v>
      </c>
    </row>
    <row r="10284" spans="1:14">
      <c r="A10284" s="20">
        <v>4311363376048</v>
      </c>
      <c r="B10284" s="18" t="s">
        <v>16</v>
      </c>
      <c r="C10284" s="21">
        <v>20201228</v>
      </c>
      <c r="D10284" s="21">
        <v>610538201209</v>
      </c>
      <c r="E10284" s="21" t="s">
        <v>16</v>
      </c>
      <c r="F10284" s="21">
        <v>20210107</v>
      </c>
      <c r="G10284" s="21" t="s">
        <v>17</v>
      </c>
      <c r="H10284" s="21" t="s">
        <v>294</v>
      </c>
      <c r="I10284" s="21" t="s">
        <v>295</v>
      </c>
      <c r="J10284" s="21">
        <v>1.44</v>
      </c>
      <c r="K10284" s="21" t="s">
        <v>20</v>
      </c>
      <c r="L10284">
        <f t="shared" si="185"/>
        <v>2</v>
      </c>
      <c r="M10284">
        <f>MATCH(H:H,价格表!$B$4:$B$35,0)</f>
        <v>18</v>
      </c>
      <c r="N10284" s="27">
        <f>IF(J10284&lt;=0.3,INDEX(价格表!$B$4:$I$31,M10284,2),IF(AND(J10284&gt;0.3,J10284&lt;=1),INDEX(价格表!$B$4:$I$31,M10284,3),IF(AND(J10284&gt;1,J10284&lt;=2.2),INDEX(价格表!$B$4:$I$31,M10284,4),IF(AND(J10284&gt;2.2,J10284&lt;=3.3),INDEX(价格表!$B$4:$I$31,M10284,5),IF(AND(J10284&gt;3.3,J10284&lt;=4),INDEX(价格表!$B$4:$I$31,M10284,6),IF(AND(J10284&gt;4,J10284&lt;=5.5),INDEX(价格表!$B$4:$I$31,M10284,7),IF(J10284&gt;5.5,2.6+INDEX(价格表!$B$4:$I$31,M10284,8)*L10284)))))))</f>
        <v>3.25</v>
      </c>
    </row>
    <row r="10285" spans="1:14">
      <c r="A10285" s="20">
        <v>4311363376062</v>
      </c>
      <c r="B10285" s="18" t="s">
        <v>16</v>
      </c>
      <c r="C10285" s="21">
        <v>20201228</v>
      </c>
      <c r="D10285" s="21">
        <v>610538201209</v>
      </c>
      <c r="E10285" s="21" t="s">
        <v>16</v>
      </c>
      <c r="F10285" s="21">
        <v>20210107</v>
      </c>
      <c r="G10285" s="21" t="s">
        <v>17</v>
      </c>
      <c r="H10285" s="21" t="s">
        <v>294</v>
      </c>
      <c r="I10285" s="21" t="s">
        <v>295</v>
      </c>
      <c r="J10285" s="21">
        <v>1.5</v>
      </c>
      <c r="K10285" s="21" t="s">
        <v>20</v>
      </c>
      <c r="L10285">
        <f t="shared" si="185"/>
        <v>2</v>
      </c>
      <c r="M10285">
        <f>MATCH(H:H,价格表!$B$4:$B$35,0)</f>
        <v>18</v>
      </c>
      <c r="N10285" s="27">
        <f>IF(J10285&lt;=0.3,INDEX(价格表!$B$4:$I$31,M10285,2),IF(AND(J10285&gt;0.3,J10285&lt;=1),INDEX(价格表!$B$4:$I$31,M10285,3),IF(AND(J10285&gt;1,J10285&lt;=2.2),INDEX(价格表!$B$4:$I$31,M10285,4),IF(AND(J10285&gt;2.2,J10285&lt;=3.3),INDEX(价格表!$B$4:$I$31,M10285,5),IF(AND(J10285&gt;3.3,J10285&lt;=4),INDEX(价格表!$B$4:$I$31,M10285,6),IF(AND(J10285&gt;4,J10285&lt;=5.5),INDEX(价格表!$B$4:$I$31,M10285,7),IF(J10285&gt;5.5,2.6+INDEX(价格表!$B$4:$I$31,M10285,8)*L10285)))))))</f>
        <v>3.25</v>
      </c>
    </row>
    <row r="10286" spans="1:14">
      <c r="A10286" s="20">
        <v>4311363390313</v>
      </c>
      <c r="B10286" s="18" t="s">
        <v>16</v>
      </c>
      <c r="C10286" s="21">
        <v>20201228</v>
      </c>
      <c r="D10286" s="21">
        <v>610538201209</v>
      </c>
      <c r="E10286" s="21" t="s">
        <v>16</v>
      </c>
      <c r="F10286" s="21">
        <v>20210107</v>
      </c>
      <c r="G10286" s="21" t="s">
        <v>17</v>
      </c>
      <c r="H10286" s="21" t="s">
        <v>294</v>
      </c>
      <c r="I10286" s="21" t="s">
        <v>295</v>
      </c>
      <c r="J10286" s="21">
        <v>2.41</v>
      </c>
      <c r="K10286" s="21" t="s">
        <v>20</v>
      </c>
      <c r="L10286">
        <f t="shared" si="185"/>
        <v>3</v>
      </c>
      <c r="M10286">
        <f>MATCH(H:H,价格表!$B$4:$B$35,0)</f>
        <v>18</v>
      </c>
      <c r="N10286" s="27">
        <f>IF(J10286&lt;=0.3,INDEX(价格表!$B$4:$I$31,M10286,2),IF(AND(J10286&gt;0.3,J10286&lt;=1),INDEX(价格表!$B$4:$I$31,M10286,3),IF(AND(J10286&gt;1,J10286&lt;=2.2),INDEX(价格表!$B$4:$I$31,M10286,4),IF(AND(J10286&gt;2.2,J10286&lt;=3.3),INDEX(价格表!$B$4:$I$31,M10286,5),IF(AND(J10286&gt;3.3,J10286&lt;=4),INDEX(价格表!$B$4:$I$31,M10286,6),IF(AND(J10286&gt;4,J10286&lt;=5.5),INDEX(价格表!$B$4:$I$31,M10286,7),IF(J10286&gt;5.5,2.6+INDEX(价格表!$B$4:$I$31,M10286,8)*L10286)))))))</f>
        <v>3.6</v>
      </c>
    </row>
    <row r="10287" spans="1:14">
      <c r="A10287" s="20">
        <v>4311363390362</v>
      </c>
      <c r="B10287" s="18" t="s">
        <v>16</v>
      </c>
      <c r="C10287" s="21">
        <v>20201228</v>
      </c>
      <c r="D10287" s="21">
        <v>610538201209</v>
      </c>
      <c r="E10287" s="21" t="s">
        <v>16</v>
      </c>
      <c r="F10287" s="21">
        <v>20210107</v>
      </c>
      <c r="G10287" s="21" t="s">
        <v>17</v>
      </c>
      <c r="H10287" s="21" t="s">
        <v>294</v>
      </c>
      <c r="I10287" s="21" t="s">
        <v>295</v>
      </c>
      <c r="J10287" s="21">
        <v>1.45</v>
      </c>
      <c r="K10287" s="21" t="s">
        <v>20</v>
      </c>
      <c r="L10287">
        <f t="shared" si="185"/>
        <v>2</v>
      </c>
      <c r="M10287">
        <f>MATCH(H:H,价格表!$B$4:$B$35,0)</f>
        <v>18</v>
      </c>
      <c r="N10287" s="27">
        <f>IF(J10287&lt;=0.3,INDEX(价格表!$B$4:$I$31,M10287,2),IF(AND(J10287&gt;0.3,J10287&lt;=1),INDEX(价格表!$B$4:$I$31,M10287,3),IF(AND(J10287&gt;1,J10287&lt;=2.2),INDEX(价格表!$B$4:$I$31,M10287,4),IF(AND(J10287&gt;2.2,J10287&lt;=3.3),INDEX(价格表!$B$4:$I$31,M10287,5),IF(AND(J10287&gt;3.3,J10287&lt;=4),INDEX(价格表!$B$4:$I$31,M10287,6),IF(AND(J10287&gt;4,J10287&lt;=5.5),INDEX(价格表!$B$4:$I$31,M10287,7),IF(J10287&gt;5.5,2.6+INDEX(价格表!$B$4:$I$31,M10287,8)*L10287)))))))</f>
        <v>3.25</v>
      </c>
    </row>
    <row r="10288" spans="1:14">
      <c r="A10288" s="20">
        <v>4311363390366</v>
      </c>
      <c r="B10288" s="18" t="s">
        <v>16</v>
      </c>
      <c r="C10288" s="21">
        <v>20201228</v>
      </c>
      <c r="D10288" s="21">
        <v>610538201209</v>
      </c>
      <c r="E10288" s="21" t="s">
        <v>16</v>
      </c>
      <c r="F10288" s="21">
        <v>20210107</v>
      </c>
      <c r="G10288" s="21" t="s">
        <v>17</v>
      </c>
      <c r="H10288" s="21" t="s">
        <v>305</v>
      </c>
      <c r="I10288" s="21" t="s">
        <v>337</v>
      </c>
      <c r="J10288" s="21">
        <v>1.44</v>
      </c>
      <c r="K10288" s="21" t="s">
        <v>20</v>
      </c>
      <c r="L10288">
        <f t="shared" si="185"/>
        <v>2</v>
      </c>
      <c r="M10288">
        <f>MATCH(H:H,价格表!$B$4:$B$35,0)</f>
        <v>26</v>
      </c>
      <c r="N10288" s="27">
        <f>IF(J10288&lt;=0.3,INDEX(价格表!$B$4:$I$31,M10288,2),IF(AND(J10288&gt;0.3,J10288&lt;=1),INDEX(价格表!$B$4:$I$31,M10288,3),IF(AND(J10288&gt;1,J10288&lt;=2.2),INDEX(价格表!$B$4:$I$31,M10288,4),IF(AND(J10288&gt;2.2,J10288&lt;=3.3),INDEX(价格表!$B$4:$I$31,M10288,5),IF(AND(J10288&gt;3.3,J10288&lt;=4),INDEX(价格表!$B$4:$I$31,M10288,6),IF(AND(J10288&gt;4,J10288&lt;=5.5),INDEX(价格表!$B$4:$I$31,M10288,7),IF(J10288&gt;5.5,2.6+INDEX(价格表!$B$4:$I$31,M10288,8)*L10288)))))))</f>
        <v>2.15</v>
      </c>
    </row>
    <row r="10289" spans="1:14">
      <c r="A10289" s="20">
        <v>4606347233648</v>
      </c>
      <c r="B10289" s="18" t="s">
        <v>16</v>
      </c>
      <c r="C10289" s="21">
        <v>20201228</v>
      </c>
      <c r="D10289" s="21">
        <v>610538201209</v>
      </c>
      <c r="E10289" s="21" t="s">
        <v>16</v>
      </c>
      <c r="F10289" s="21">
        <v>20210107</v>
      </c>
      <c r="G10289" s="21" t="s">
        <v>17</v>
      </c>
      <c r="H10289" s="21" t="s">
        <v>302</v>
      </c>
      <c r="I10289" s="21" t="s">
        <v>303</v>
      </c>
      <c r="J10289" s="21">
        <v>2.08</v>
      </c>
      <c r="K10289" s="21" t="s">
        <v>20</v>
      </c>
      <c r="L10289">
        <f t="shared" si="185"/>
        <v>3</v>
      </c>
      <c r="M10289">
        <f>MATCH(H:H,价格表!$B$4:$B$35,0)</f>
        <v>6</v>
      </c>
      <c r="N10289" s="27">
        <f>IF(J10289&lt;=0.3,INDEX(价格表!$B$4:$I$31,M10289,2),IF(AND(J10289&gt;0.3,J10289&lt;=1),INDEX(价格表!$B$4:$I$31,M10289,3),IF(AND(J10289&gt;1,J10289&lt;=2.2),INDEX(价格表!$B$4:$I$31,M10289,4),IF(AND(J10289&gt;2.2,J10289&lt;=3.3),INDEX(价格表!$B$4:$I$31,M10289,5),IF(AND(J10289&gt;3.3,J10289&lt;=4),INDEX(价格表!$B$4:$I$31,M10289,6),IF(AND(J10289&gt;4,J10289&lt;=5.5),INDEX(价格表!$B$4:$I$31,M10289,7),IF(J10289&gt;5.5,2.6+INDEX(价格表!$B$4:$I$31,M10289,8)*L10289)))))))</f>
        <v>2.95</v>
      </c>
    </row>
    <row r="10290" spans="1:14">
      <c r="A10290" s="20">
        <v>4606353121094</v>
      </c>
      <c r="B10290" s="18" t="s">
        <v>16</v>
      </c>
      <c r="C10290" s="21">
        <v>20201228</v>
      </c>
      <c r="D10290" s="21">
        <v>610538201209</v>
      </c>
      <c r="E10290" s="21" t="s">
        <v>16</v>
      </c>
      <c r="F10290" s="21">
        <v>20210107</v>
      </c>
      <c r="G10290" s="21" t="s">
        <v>17</v>
      </c>
      <c r="H10290" s="21" t="s">
        <v>296</v>
      </c>
      <c r="I10290" s="21" t="s">
        <v>297</v>
      </c>
      <c r="J10290" s="21">
        <v>2.62</v>
      </c>
      <c r="K10290" s="21" t="s">
        <v>20</v>
      </c>
      <c r="L10290">
        <f t="shared" si="185"/>
        <v>3</v>
      </c>
      <c r="M10290">
        <f>MATCH(H:H,价格表!$B$4:$B$35,0)</f>
        <v>8</v>
      </c>
      <c r="N10290" s="27">
        <f>IF(J10290&lt;=0.3,INDEX(价格表!$B$4:$I$31,M10290,2),IF(AND(J10290&gt;0.3,J10290&lt;=1),INDEX(价格表!$B$4:$I$31,M10290,3),IF(AND(J10290&gt;1,J10290&lt;=2.2),INDEX(价格表!$B$4:$I$31,M10290,4),IF(AND(J10290&gt;2.2,J10290&lt;=3.3),INDEX(价格表!$B$4:$I$31,M10290,5),IF(AND(J10290&gt;3.3,J10290&lt;=4),INDEX(价格表!$B$4:$I$31,M10290,6),IF(AND(J10290&gt;4,J10290&lt;=5.5),INDEX(价格表!$B$4:$I$31,M10290,7),IF(J10290&gt;5.5,2.6+INDEX(价格表!$B$4:$I$31,M10290,8)*L10290)))))))</f>
        <v>3.3</v>
      </c>
    </row>
    <row r="10291" spans="1:14">
      <c r="A10291" s="20">
        <v>4606353818786</v>
      </c>
      <c r="B10291" s="18" t="s">
        <v>16</v>
      </c>
      <c r="C10291" s="21">
        <v>20201228</v>
      </c>
      <c r="D10291" s="21">
        <v>610538201209</v>
      </c>
      <c r="E10291" s="21" t="s">
        <v>16</v>
      </c>
      <c r="F10291" s="21">
        <v>20210107</v>
      </c>
      <c r="G10291" s="21" t="s">
        <v>17</v>
      </c>
      <c r="H10291" s="21" t="s">
        <v>302</v>
      </c>
      <c r="I10291" s="21" t="s">
        <v>303</v>
      </c>
      <c r="J10291" s="21">
        <v>2.09</v>
      </c>
      <c r="K10291" s="21" t="s">
        <v>20</v>
      </c>
      <c r="L10291">
        <f t="shared" si="185"/>
        <v>3</v>
      </c>
      <c r="M10291">
        <f>MATCH(H:H,价格表!$B$4:$B$35,0)</f>
        <v>6</v>
      </c>
      <c r="N10291" s="27">
        <f>IF(J10291&lt;=0.3,INDEX(价格表!$B$4:$I$31,M10291,2),IF(AND(J10291&gt;0.3,J10291&lt;=1),INDEX(价格表!$B$4:$I$31,M10291,3),IF(AND(J10291&gt;1,J10291&lt;=2.2),INDEX(价格表!$B$4:$I$31,M10291,4),IF(AND(J10291&gt;2.2,J10291&lt;=3.3),INDEX(价格表!$B$4:$I$31,M10291,5),IF(AND(J10291&gt;3.3,J10291&lt;=4),INDEX(价格表!$B$4:$I$31,M10291,6),IF(AND(J10291&gt;4,J10291&lt;=5.5),INDEX(价格表!$B$4:$I$31,M10291,7),IF(J10291&gt;5.5,2.6+INDEX(价格表!$B$4:$I$31,M10291,8)*L10291)))))))</f>
        <v>2.95</v>
      </c>
    </row>
    <row r="10292" spans="1:14">
      <c r="A10292" s="20">
        <v>4311363376042</v>
      </c>
      <c r="B10292" s="18" t="s">
        <v>16</v>
      </c>
      <c r="C10292" s="21">
        <v>20201228</v>
      </c>
      <c r="D10292" s="21">
        <v>610538201209</v>
      </c>
      <c r="E10292" s="21" t="s">
        <v>16</v>
      </c>
      <c r="F10292" s="21">
        <v>20210107</v>
      </c>
      <c r="G10292" s="21" t="s">
        <v>17</v>
      </c>
      <c r="H10292" s="21" t="s">
        <v>331</v>
      </c>
      <c r="I10292" s="21" t="s">
        <v>334</v>
      </c>
      <c r="J10292" s="21">
        <v>1.46</v>
      </c>
      <c r="K10292" s="21" t="s">
        <v>20</v>
      </c>
      <c r="L10292">
        <f t="shared" si="185"/>
        <v>2</v>
      </c>
      <c r="M10292">
        <f>MATCH(H:H,价格表!$B$4:$B$35,0)</f>
        <v>28</v>
      </c>
      <c r="N10292" s="27">
        <f>IF(J10292&lt;=0.3,INDEX(价格表!$B$4:$I$31,M10292,2),IF(AND(J10292&gt;0.3,J10292&lt;=1),INDEX(价格表!$B$4:$I$31,M10292,3),IF(AND(J10292&gt;1,J10292&lt;=2.2),INDEX(价格表!$B$4:$I$31,M10292,4),IF(AND(J10292&gt;2.2,J10292&lt;=3.3),INDEX(价格表!$B$4:$I$31,M10292,5),IF(AND(J10292&gt;3.3,J10292&lt;=4),INDEX(价格表!$B$4:$I$31,M10292,6),IF(AND(J10292&gt;4,J10292&lt;=5.5),INDEX(价格表!$B$4:$I$31,M10292,7),IF(J10292&gt;5.5,2.6+INDEX(价格表!$B$4:$I$31,M10292,8)*L10292)))))))</f>
        <v>2.8</v>
      </c>
    </row>
    <row r="10293" spans="1:14">
      <c r="A10293" s="20">
        <v>4311367696899</v>
      </c>
      <c r="B10293" s="18" t="s">
        <v>16</v>
      </c>
      <c r="C10293" s="21">
        <v>20201228</v>
      </c>
      <c r="D10293" s="21">
        <v>610538201209</v>
      </c>
      <c r="E10293" s="21" t="s">
        <v>16</v>
      </c>
      <c r="F10293" s="21">
        <v>20210107</v>
      </c>
      <c r="G10293" s="21" t="s">
        <v>17</v>
      </c>
      <c r="H10293" s="21" t="s">
        <v>18</v>
      </c>
      <c r="I10293" s="21" t="s">
        <v>29</v>
      </c>
      <c r="J10293" s="21">
        <v>8.16</v>
      </c>
      <c r="K10293" s="21" t="s">
        <v>20</v>
      </c>
      <c r="L10293">
        <f t="shared" si="185"/>
        <v>9</v>
      </c>
      <c r="M10293">
        <f>MATCH(H:H,价格表!$B$4:$B$35,0)</f>
        <v>1</v>
      </c>
      <c r="N10293" s="27">
        <f>IF(J10293&lt;=0.3,INDEX(价格表!$B$4:$I$31,M10293,2),IF(AND(J10293&gt;0.3,J10293&lt;=1),INDEX(价格表!$B$4:$I$31,M10293,3),IF(AND(J10293&gt;1,J10293&lt;=2.2),INDEX(价格表!$B$4:$I$31,M10293,4),IF(AND(J10293&gt;2.2,J10293&lt;=3.3),INDEX(价格表!$B$4:$I$31,M10293,5),IF(AND(J10293&gt;3.3,J10293&lt;=4),INDEX(价格表!$B$4:$I$31,M10293,6),IF(AND(J10293&gt;4,J10293&lt;=5.5),INDEX(价格表!$B$4:$I$31,M10293,7),IF(J10293&gt;5.5,2.6+INDEX(价格表!$B$4:$I$31,M10293,8)*L10293)))))))</f>
        <v>8</v>
      </c>
    </row>
    <row r="10294" spans="1:14">
      <c r="A10294" s="20">
        <v>4606347234744</v>
      </c>
      <c r="B10294" s="18" t="s">
        <v>16</v>
      </c>
      <c r="C10294" s="21">
        <v>20201228</v>
      </c>
      <c r="D10294" s="21">
        <v>610538201209</v>
      </c>
      <c r="E10294" s="21" t="s">
        <v>16</v>
      </c>
      <c r="F10294" s="21">
        <v>20210107</v>
      </c>
      <c r="G10294" s="21" t="s">
        <v>17</v>
      </c>
      <c r="H10294" s="21" t="s">
        <v>18</v>
      </c>
      <c r="I10294" s="21" t="s">
        <v>53</v>
      </c>
      <c r="J10294" s="21">
        <v>15.2</v>
      </c>
      <c r="K10294" s="21" t="s">
        <v>20</v>
      </c>
      <c r="L10294">
        <f t="shared" si="185"/>
        <v>16</v>
      </c>
      <c r="M10294">
        <f>MATCH(H:H,价格表!$B$4:$B$35,0)</f>
        <v>1</v>
      </c>
      <c r="N10294" s="27">
        <f>IF(J10294&lt;=0.3,INDEX(价格表!$B$4:$I$31,M10294,2),IF(AND(J10294&gt;0.3,J10294&lt;=1),INDEX(价格表!$B$4:$I$31,M10294,3),IF(AND(J10294&gt;1,J10294&lt;=2.2),INDEX(价格表!$B$4:$I$31,M10294,4),IF(AND(J10294&gt;2.2,J10294&lt;=3.3),INDEX(价格表!$B$4:$I$31,M10294,5),IF(AND(J10294&gt;3.3,J10294&lt;=4),INDEX(价格表!$B$4:$I$31,M10294,6),IF(AND(J10294&gt;4,J10294&lt;=5.5),INDEX(价格表!$B$4:$I$31,M10294,7),IF(J10294&gt;5.5,2.6+INDEX(价格表!$B$4:$I$31,M10294,8)*L10294)))))))</f>
        <v>12.2</v>
      </c>
    </row>
    <row r="10295" spans="1:14">
      <c r="A10295" s="20">
        <v>4311373361443</v>
      </c>
      <c r="B10295" s="18" t="s">
        <v>16</v>
      </c>
      <c r="C10295" s="21">
        <v>20201229</v>
      </c>
      <c r="D10295" s="21">
        <v>610538201209</v>
      </c>
      <c r="E10295" s="21" t="s">
        <v>16</v>
      </c>
      <c r="F10295" s="21">
        <v>20210108</v>
      </c>
      <c r="G10295" s="21" t="s">
        <v>17</v>
      </c>
      <c r="H10295" s="21" t="s">
        <v>39</v>
      </c>
      <c r="I10295" s="21" t="s">
        <v>86</v>
      </c>
      <c r="J10295" s="21">
        <v>2.38</v>
      </c>
      <c r="K10295" s="21" t="s">
        <v>20</v>
      </c>
      <c r="L10295">
        <f t="shared" si="185"/>
        <v>3</v>
      </c>
      <c r="M10295">
        <f>MATCH(H:H,价格表!$B$4:$B$35,0)</f>
        <v>23</v>
      </c>
      <c r="N10295" s="27">
        <f>IF(J10295&lt;=0.3,INDEX(价格表!$B$4:$I$31,M10295,2),IF(AND(J10295&gt;0.3,J10295&lt;=1),INDEX(价格表!$B$4:$I$31,M10295,3),IF(AND(J10295&gt;1,J10295&lt;=2.2),INDEX(价格表!$B$4:$I$31,M10295,4),IF(AND(J10295&gt;2.2,J10295&lt;=3.3),INDEX(价格表!$B$4:$I$31,M10295,5),IF(AND(J10295&gt;3.3,J10295&lt;=4),INDEX(价格表!$B$4:$I$31,M10295,6),IF(AND(J10295&gt;4,J10295&lt;=5.5),INDEX(价格表!$B$4:$I$31,M10295,7),IF(J10295&gt;5.5,2.6+INDEX(价格表!$B$4:$I$31,M10295,8)*L10295)))))))</f>
        <v>2.5</v>
      </c>
    </row>
    <row r="10296" spans="1:14">
      <c r="A10296" s="20">
        <v>4311373361445</v>
      </c>
      <c r="B10296" s="18" t="s">
        <v>16</v>
      </c>
      <c r="C10296" s="21">
        <v>20201229</v>
      </c>
      <c r="D10296" s="21">
        <v>610538201209</v>
      </c>
      <c r="E10296" s="21" t="s">
        <v>16</v>
      </c>
      <c r="F10296" s="21">
        <v>20210108</v>
      </c>
      <c r="G10296" s="21" t="s">
        <v>17</v>
      </c>
      <c r="H10296" s="21" t="s">
        <v>25</v>
      </c>
      <c r="I10296" s="21" t="s">
        <v>219</v>
      </c>
      <c r="J10296" s="21">
        <v>1.5</v>
      </c>
      <c r="K10296" s="21" t="s">
        <v>20</v>
      </c>
      <c r="L10296">
        <f t="shared" si="185"/>
        <v>2</v>
      </c>
      <c r="M10296">
        <f>MATCH(H:H,价格表!$B$4:$B$35,0)</f>
        <v>25</v>
      </c>
      <c r="N10296" s="27">
        <f>IF(J10296&lt;=0.3,INDEX(价格表!$B$4:$I$31,M10296,2),IF(AND(J10296&gt;0.3,J10296&lt;=1),INDEX(价格表!$B$4:$I$31,M10296,3),IF(AND(J10296&gt;1,J10296&lt;=2.2),INDEX(价格表!$B$4:$I$31,M10296,4),IF(AND(J10296&gt;2.2,J10296&lt;=3.3),INDEX(价格表!$B$4:$I$31,M10296,5),IF(AND(J10296&gt;3.3,J10296&lt;=4),INDEX(价格表!$B$4:$I$31,M10296,6),IF(AND(J10296&gt;4,J10296&lt;=5.5),INDEX(价格表!$B$4:$I$31,M10296,7),IF(J10296&gt;5.5,2.6+INDEX(价格表!$B$4:$I$31,M10296,8)*L10296)))))))</f>
        <v>2.15</v>
      </c>
    </row>
    <row r="10297" spans="1:14">
      <c r="A10297" s="20">
        <v>4311373361449</v>
      </c>
      <c r="B10297" s="18" t="s">
        <v>16</v>
      </c>
      <c r="C10297" s="21">
        <v>20201229</v>
      </c>
      <c r="D10297" s="21">
        <v>610538201209</v>
      </c>
      <c r="E10297" s="21" t="s">
        <v>16</v>
      </c>
      <c r="F10297" s="21">
        <v>20210108</v>
      </c>
      <c r="G10297" s="21" t="s">
        <v>17</v>
      </c>
      <c r="H10297" s="21" t="s">
        <v>18</v>
      </c>
      <c r="I10297" s="21" t="s">
        <v>53</v>
      </c>
      <c r="J10297" s="21">
        <v>1.46</v>
      </c>
      <c r="K10297" s="21" t="s">
        <v>20</v>
      </c>
      <c r="L10297">
        <f t="shared" si="185"/>
        <v>2</v>
      </c>
      <c r="M10297">
        <f>MATCH(H:H,价格表!$B$4:$B$35,0)</f>
        <v>1</v>
      </c>
      <c r="N10297" s="27">
        <f>IF(J10297&lt;=0.3,INDEX(价格表!$B$4:$I$31,M10297,2),IF(AND(J10297&gt;0.3,J10297&lt;=1),INDEX(价格表!$B$4:$I$31,M10297,3),IF(AND(J10297&gt;1,J10297&lt;=2.2),INDEX(价格表!$B$4:$I$31,M10297,4),IF(AND(J10297&gt;2.2,J10297&lt;=3.3),INDEX(价格表!$B$4:$I$31,M10297,5),IF(AND(J10297&gt;3.3,J10297&lt;=4),INDEX(价格表!$B$4:$I$31,M10297,6),IF(AND(J10297&gt;4,J10297&lt;=5.5),INDEX(价格表!$B$4:$I$31,M10297,7),IF(J10297&gt;5.5,2.6+INDEX(价格表!$B$4:$I$31,M10297,8)*L10297)))))))</f>
        <v>2.15</v>
      </c>
    </row>
    <row r="10298" spans="1:14">
      <c r="A10298" s="20">
        <v>4311373361451</v>
      </c>
      <c r="B10298" s="18" t="s">
        <v>16</v>
      </c>
      <c r="C10298" s="21">
        <v>20201229</v>
      </c>
      <c r="D10298" s="21">
        <v>610538201209</v>
      </c>
      <c r="E10298" s="21" t="s">
        <v>16</v>
      </c>
      <c r="F10298" s="21">
        <v>20210108</v>
      </c>
      <c r="G10298" s="21" t="s">
        <v>17</v>
      </c>
      <c r="H10298" s="21" t="s">
        <v>18</v>
      </c>
      <c r="I10298" s="21" t="s">
        <v>53</v>
      </c>
      <c r="J10298" s="21">
        <v>1.46</v>
      </c>
      <c r="K10298" s="21" t="s">
        <v>20</v>
      </c>
      <c r="L10298">
        <f t="shared" si="185"/>
        <v>2</v>
      </c>
      <c r="M10298">
        <f>MATCH(H:H,价格表!$B$4:$B$35,0)</f>
        <v>1</v>
      </c>
      <c r="N10298" s="27">
        <f>IF(J10298&lt;=0.3,INDEX(价格表!$B$4:$I$31,M10298,2),IF(AND(J10298&gt;0.3,J10298&lt;=1),INDEX(价格表!$B$4:$I$31,M10298,3),IF(AND(J10298&gt;1,J10298&lt;=2.2),INDEX(价格表!$B$4:$I$31,M10298,4),IF(AND(J10298&gt;2.2,J10298&lt;=3.3),INDEX(价格表!$B$4:$I$31,M10298,5),IF(AND(J10298&gt;3.3,J10298&lt;=4),INDEX(价格表!$B$4:$I$31,M10298,6),IF(AND(J10298&gt;4,J10298&lt;=5.5),INDEX(价格表!$B$4:$I$31,M10298,7),IF(J10298&gt;5.5,2.6+INDEX(价格表!$B$4:$I$31,M10298,8)*L10298)))))))</f>
        <v>2.15</v>
      </c>
    </row>
    <row r="10299" spans="1:14">
      <c r="A10299" s="20">
        <v>4311373370055</v>
      </c>
      <c r="B10299" s="18" t="s">
        <v>16</v>
      </c>
      <c r="C10299" s="21">
        <v>20201229</v>
      </c>
      <c r="D10299" s="21">
        <v>610538201209</v>
      </c>
      <c r="E10299" s="21" t="s">
        <v>16</v>
      </c>
      <c r="F10299" s="21">
        <v>20210108</v>
      </c>
      <c r="G10299" s="21" t="s">
        <v>17</v>
      </c>
      <c r="H10299" s="21" t="s">
        <v>73</v>
      </c>
      <c r="I10299" s="21" t="s">
        <v>93</v>
      </c>
      <c r="J10299" s="21">
        <v>1.45</v>
      </c>
      <c r="K10299" s="21" t="s">
        <v>20</v>
      </c>
      <c r="L10299">
        <f t="shared" si="185"/>
        <v>2</v>
      </c>
      <c r="M10299">
        <f>MATCH(H:H,价格表!$B$4:$B$35,0)</f>
        <v>7</v>
      </c>
      <c r="N10299" s="27">
        <f>IF(J10299&lt;=0.3,INDEX(价格表!$B$4:$I$31,M10299,2),IF(AND(J10299&gt;0.3,J10299&lt;=1),INDEX(价格表!$B$4:$I$31,M10299,3),IF(AND(J10299&gt;1,J10299&lt;=2.2),INDEX(价格表!$B$4:$I$31,M10299,4),IF(AND(J10299&gt;2.2,J10299&lt;=3.3),INDEX(价格表!$B$4:$I$31,M10299,5),IF(AND(J10299&gt;3.3,J10299&lt;=4),INDEX(价格表!$B$4:$I$31,M10299,6),IF(AND(J10299&gt;4,J10299&lt;=5.5),INDEX(价格表!$B$4:$I$31,M10299,7),IF(J10299&gt;5.5,2.6+INDEX(价格表!$B$4:$I$31,M10299,8)*L10299)))))))</f>
        <v>2.15</v>
      </c>
    </row>
    <row r="10300" spans="1:14">
      <c r="A10300" s="20">
        <v>4311373370056</v>
      </c>
      <c r="B10300" s="18" t="s">
        <v>16</v>
      </c>
      <c r="C10300" s="21">
        <v>20201229</v>
      </c>
      <c r="D10300" s="21">
        <v>610538201209</v>
      </c>
      <c r="E10300" s="21" t="s">
        <v>16</v>
      </c>
      <c r="F10300" s="21">
        <v>20210108</v>
      </c>
      <c r="G10300" s="21" t="s">
        <v>17</v>
      </c>
      <c r="H10300" s="21" t="s">
        <v>37</v>
      </c>
      <c r="I10300" s="21" t="s">
        <v>72</v>
      </c>
      <c r="J10300" s="21">
        <v>1.45</v>
      </c>
      <c r="K10300" s="21" t="s">
        <v>20</v>
      </c>
      <c r="L10300">
        <f t="shared" si="185"/>
        <v>2</v>
      </c>
      <c r="M10300">
        <f>MATCH(H:H,价格表!$B$4:$B$35,0)</f>
        <v>12</v>
      </c>
      <c r="N10300" s="27">
        <f>IF(J10300&lt;=0.3,INDEX(价格表!$B$4:$I$31,M10300,2),IF(AND(J10300&gt;0.3,J10300&lt;=1),INDEX(价格表!$B$4:$I$31,M10300,3),IF(AND(J10300&gt;1,J10300&lt;=2.2),INDEX(价格表!$B$4:$I$31,M10300,4),IF(AND(J10300&gt;2.2,J10300&lt;=3.3),INDEX(价格表!$B$4:$I$31,M10300,5),IF(AND(J10300&gt;3.3,J10300&lt;=4),INDEX(价格表!$B$4:$I$31,M10300,6),IF(AND(J10300&gt;4,J10300&lt;=5.5),INDEX(价格表!$B$4:$I$31,M10300,7),IF(J10300&gt;5.5,2.6+INDEX(价格表!$B$4:$I$31,M10300,8)*L10300)))))))</f>
        <v>2.15</v>
      </c>
    </row>
    <row r="10301" spans="1:14">
      <c r="A10301" s="20">
        <v>4311373370057</v>
      </c>
      <c r="B10301" s="18" t="s">
        <v>16</v>
      </c>
      <c r="C10301" s="21">
        <v>20201229</v>
      </c>
      <c r="D10301" s="21">
        <v>610538201209</v>
      </c>
      <c r="E10301" s="21" t="s">
        <v>16</v>
      </c>
      <c r="F10301" s="21">
        <v>20210108</v>
      </c>
      <c r="G10301" s="21" t="s">
        <v>17</v>
      </c>
      <c r="H10301" s="21" t="s">
        <v>21</v>
      </c>
      <c r="I10301" s="21" t="s">
        <v>204</v>
      </c>
      <c r="J10301" s="21">
        <v>2.16</v>
      </c>
      <c r="K10301" s="21" t="s">
        <v>20</v>
      </c>
      <c r="L10301">
        <f t="shared" si="185"/>
        <v>3</v>
      </c>
      <c r="M10301">
        <f>MATCH(H:H,价格表!$B$4:$B$35,0)</f>
        <v>20</v>
      </c>
      <c r="N10301" s="27">
        <f>IF(J10301&lt;=0.3,INDEX(价格表!$B$4:$I$31,M10301,2),IF(AND(J10301&gt;0.3,J10301&lt;=1),INDEX(价格表!$B$4:$I$31,M10301,3),IF(AND(J10301&gt;1,J10301&lt;=2.2),INDEX(价格表!$B$4:$I$31,M10301,4),IF(AND(J10301&gt;2.2,J10301&lt;=3.3),INDEX(价格表!$B$4:$I$31,M10301,5),IF(AND(J10301&gt;3.3,J10301&lt;=4),INDEX(价格表!$B$4:$I$31,M10301,6),IF(AND(J10301&gt;4,J10301&lt;=5.5),INDEX(价格表!$B$4:$I$31,M10301,7),IF(J10301&gt;5.5,2.6+INDEX(价格表!$B$4:$I$31,M10301,8)*L10301)))))))</f>
        <v>2.15</v>
      </c>
    </row>
    <row r="10302" spans="1:14">
      <c r="A10302" s="20">
        <v>4311373370058</v>
      </c>
      <c r="B10302" s="18" t="s">
        <v>16</v>
      </c>
      <c r="C10302" s="21">
        <v>20201229</v>
      </c>
      <c r="D10302" s="21">
        <v>610538201209</v>
      </c>
      <c r="E10302" s="21" t="s">
        <v>16</v>
      </c>
      <c r="F10302" s="21">
        <v>20210108</v>
      </c>
      <c r="G10302" s="21" t="s">
        <v>17</v>
      </c>
      <c r="H10302" s="21" t="s">
        <v>50</v>
      </c>
      <c r="I10302" s="21" t="s">
        <v>177</v>
      </c>
      <c r="J10302" s="21">
        <v>1.44</v>
      </c>
      <c r="K10302" s="21" t="s">
        <v>20</v>
      </c>
      <c r="L10302">
        <f t="shared" si="185"/>
        <v>2</v>
      </c>
      <c r="M10302">
        <f>MATCH(H:H,价格表!$B$4:$B$35,0)</f>
        <v>4</v>
      </c>
      <c r="N10302" s="27">
        <f>IF(J10302&lt;=0.3,INDEX(价格表!$B$4:$I$31,M10302,2),IF(AND(J10302&gt;0.3,J10302&lt;=1),INDEX(价格表!$B$4:$I$31,M10302,3),IF(AND(J10302&gt;1,J10302&lt;=2.2),INDEX(价格表!$B$4:$I$31,M10302,4),IF(AND(J10302&gt;2.2,J10302&lt;=3.3),INDEX(价格表!$B$4:$I$31,M10302,5),IF(AND(J10302&gt;3.3,J10302&lt;=4),INDEX(价格表!$B$4:$I$31,M10302,6),IF(AND(J10302&gt;4,J10302&lt;=5.5),INDEX(价格表!$B$4:$I$31,M10302,7),IF(J10302&gt;5.5,2.6+INDEX(价格表!$B$4:$I$31,M10302,8)*L10302)))))))</f>
        <v>2.15</v>
      </c>
    </row>
    <row r="10303" spans="1:14">
      <c r="A10303" s="20">
        <v>4311373370059</v>
      </c>
      <c r="B10303" s="18" t="s">
        <v>16</v>
      </c>
      <c r="C10303" s="21">
        <v>20201229</v>
      </c>
      <c r="D10303" s="21">
        <v>610538201209</v>
      </c>
      <c r="E10303" s="21" t="s">
        <v>16</v>
      </c>
      <c r="F10303" s="21">
        <v>20210108</v>
      </c>
      <c r="G10303" s="21" t="s">
        <v>17</v>
      </c>
      <c r="H10303" s="21" t="s">
        <v>73</v>
      </c>
      <c r="I10303" s="21" t="s">
        <v>215</v>
      </c>
      <c r="J10303" s="21">
        <v>1.44</v>
      </c>
      <c r="K10303" s="21" t="s">
        <v>20</v>
      </c>
      <c r="L10303">
        <f t="shared" si="185"/>
        <v>2</v>
      </c>
      <c r="M10303">
        <f>MATCH(H:H,价格表!$B$4:$B$35,0)</f>
        <v>7</v>
      </c>
      <c r="N10303" s="27">
        <f>IF(J10303&lt;=0.3,INDEX(价格表!$B$4:$I$31,M10303,2),IF(AND(J10303&gt;0.3,J10303&lt;=1),INDEX(价格表!$B$4:$I$31,M10303,3),IF(AND(J10303&gt;1,J10303&lt;=2.2),INDEX(价格表!$B$4:$I$31,M10303,4),IF(AND(J10303&gt;2.2,J10303&lt;=3.3),INDEX(价格表!$B$4:$I$31,M10303,5),IF(AND(J10303&gt;3.3,J10303&lt;=4),INDEX(价格表!$B$4:$I$31,M10303,6),IF(AND(J10303&gt;4,J10303&lt;=5.5),INDEX(价格表!$B$4:$I$31,M10303,7),IF(J10303&gt;5.5,2.6+INDEX(价格表!$B$4:$I$31,M10303,8)*L10303)))))))</f>
        <v>2.15</v>
      </c>
    </row>
    <row r="10304" spans="1:14">
      <c r="A10304" s="20">
        <v>4311373370060</v>
      </c>
      <c r="B10304" s="18" t="s">
        <v>16</v>
      </c>
      <c r="C10304" s="21">
        <v>20201229</v>
      </c>
      <c r="D10304" s="21">
        <v>610538201209</v>
      </c>
      <c r="E10304" s="21" t="s">
        <v>16</v>
      </c>
      <c r="F10304" s="21">
        <v>20210108</v>
      </c>
      <c r="G10304" s="21" t="s">
        <v>17</v>
      </c>
      <c r="H10304" s="21" t="s">
        <v>18</v>
      </c>
      <c r="I10304" s="21" t="s">
        <v>53</v>
      </c>
      <c r="J10304" s="21">
        <v>2.47</v>
      </c>
      <c r="K10304" s="21" t="s">
        <v>20</v>
      </c>
      <c r="L10304">
        <f t="shared" si="185"/>
        <v>3</v>
      </c>
      <c r="M10304">
        <f>MATCH(H:H,价格表!$B$4:$B$35,0)</f>
        <v>1</v>
      </c>
      <c r="N10304" s="27">
        <f>IF(J10304&lt;=0.3,INDEX(价格表!$B$4:$I$31,M10304,2),IF(AND(J10304&gt;0.3,J10304&lt;=1),INDEX(价格表!$B$4:$I$31,M10304,3),IF(AND(J10304&gt;1,J10304&lt;=2.2),INDEX(价格表!$B$4:$I$31,M10304,4),IF(AND(J10304&gt;2.2,J10304&lt;=3.3),INDEX(价格表!$B$4:$I$31,M10304,5),IF(AND(J10304&gt;3.3,J10304&lt;=4),INDEX(价格表!$B$4:$I$31,M10304,6),IF(AND(J10304&gt;4,J10304&lt;=5.5),INDEX(价格表!$B$4:$I$31,M10304,7),IF(J10304&gt;5.5,2.6+INDEX(价格表!$B$4:$I$31,M10304,8)*L10304)))))))</f>
        <v>2.5</v>
      </c>
    </row>
    <row r="10305" spans="1:14">
      <c r="A10305" s="20">
        <v>4311373370061</v>
      </c>
      <c r="B10305" s="18" t="s">
        <v>16</v>
      </c>
      <c r="C10305" s="21">
        <v>20201229</v>
      </c>
      <c r="D10305" s="21">
        <v>610538201209</v>
      </c>
      <c r="E10305" s="21" t="s">
        <v>16</v>
      </c>
      <c r="F10305" s="21">
        <v>20210108</v>
      </c>
      <c r="G10305" s="21" t="s">
        <v>17</v>
      </c>
      <c r="H10305" s="21" t="s">
        <v>50</v>
      </c>
      <c r="I10305" s="21" t="s">
        <v>77</v>
      </c>
      <c r="J10305" s="21">
        <v>1.44</v>
      </c>
      <c r="K10305" s="21" t="s">
        <v>20</v>
      </c>
      <c r="L10305">
        <f t="shared" si="185"/>
        <v>2</v>
      </c>
      <c r="M10305">
        <f>MATCH(H:H,价格表!$B$4:$B$35,0)</f>
        <v>4</v>
      </c>
      <c r="N10305" s="27">
        <f>IF(J10305&lt;=0.3,INDEX(价格表!$B$4:$I$31,M10305,2),IF(AND(J10305&gt;0.3,J10305&lt;=1),INDEX(价格表!$B$4:$I$31,M10305,3),IF(AND(J10305&gt;1,J10305&lt;=2.2),INDEX(价格表!$B$4:$I$31,M10305,4),IF(AND(J10305&gt;2.2,J10305&lt;=3.3),INDEX(价格表!$B$4:$I$31,M10305,5),IF(AND(J10305&gt;3.3,J10305&lt;=4),INDEX(价格表!$B$4:$I$31,M10305,6),IF(AND(J10305&gt;4,J10305&lt;=5.5),INDEX(价格表!$B$4:$I$31,M10305,7),IF(J10305&gt;5.5,2.6+INDEX(价格表!$B$4:$I$31,M10305,8)*L10305)))))))</f>
        <v>2.15</v>
      </c>
    </row>
    <row r="10306" spans="1:14">
      <c r="A10306" s="20">
        <v>4311373370062</v>
      </c>
      <c r="B10306" s="18" t="s">
        <v>16</v>
      </c>
      <c r="C10306" s="21">
        <v>20201229</v>
      </c>
      <c r="D10306" s="21">
        <v>610538201209</v>
      </c>
      <c r="E10306" s="21" t="s">
        <v>16</v>
      </c>
      <c r="F10306" s="21">
        <v>20210108</v>
      </c>
      <c r="G10306" s="21" t="s">
        <v>17</v>
      </c>
      <c r="H10306" s="21" t="s">
        <v>18</v>
      </c>
      <c r="I10306" s="21" t="s">
        <v>185</v>
      </c>
      <c r="J10306" s="21">
        <v>1.55</v>
      </c>
      <c r="K10306" s="21" t="s">
        <v>20</v>
      </c>
      <c r="L10306">
        <f t="shared" si="185"/>
        <v>2</v>
      </c>
      <c r="M10306">
        <f>MATCH(H:H,价格表!$B$4:$B$35,0)</f>
        <v>1</v>
      </c>
      <c r="N10306" s="27">
        <f>IF(J10306&lt;=0.3,INDEX(价格表!$B$4:$I$31,M10306,2),IF(AND(J10306&gt;0.3,J10306&lt;=1),INDEX(价格表!$B$4:$I$31,M10306,3),IF(AND(J10306&gt;1,J10306&lt;=2.2),INDEX(价格表!$B$4:$I$31,M10306,4),IF(AND(J10306&gt;2.2,J10306&lt;=3.3),INDEX(价格表!$B$4:$I$31,M10306,5),IF(AND(J10306&gt;3.3,J10306&lt;=4),INDEX(价格表!$B$4:$I$31,M10306,6),IF(AND(J10306&gt;4,J10306&lt;=5.5),INDEX(价格表!$B$4:$I$31,M10306,7),IF(J10306&gt;5.5,2.6+INDEX(价格表!$B$4:$I$31,M10306,8)*L10306)))))))</f>
        <v>2.15</v>
      </c>
    </row>
    <row r="10307" spans="1:14">
      <c r="A10307" s="20">
        <v>4311373370063</v>
      </c>
      <c r="B10307" s="18" t="s">
        <v>16</v>
      </c>
      <c r="C10307" s="21">
        <v>20201229</v>
      </c>
      <c r="D10307" s="21">
        <v>610538201209</v>
      </c>
      <c r="E10307" s="21" t="s">
        <v>16</v>
      </c>
      <c r="F10307" s="21">
        <v>20210108</v>
      </c>
      <c r="G10307" s="21" t="s">
        <v>17</v>
      </c>
      <c r="H10307" s="21" t="s">
        <v>23</v>
      </c>
      <c r="I10307" s="21" t="s">
        <v>190</v>
      </c>
      <c r="J10307" s="21">
        <v>1.98</v>
      </c>
      <c r="K10307" s="21" t="s">
        <v>20</v>
      </c>
      <c r="L10307">
        <f t="shared" si="185"/>
        <v>2</v>
      </c>
      <c r="M10307">
        <f>MATCH(H:H,价格表!$B$4:$B$35,0)</f>
        <v>15</v>
      </c>
      <c r="N10307" s="27">
        <f>IF(J10307&lt;=0.3,INDEX(价格表!$B$4:$I$31,M10307,2),IF(AND(J10307&gt;0.3,J10307&lt;=1),INDEX(价格表!$B$4:$I$31,M10307,3),IF(AND(J10307&gt;1,J10307&lt;=2.2),INDEX(价格表!$B$4:$I$31,M10307,4),IF(AND(J10307&gt;2.2,J10307&lt;=3.3),INDEX(价格表!$B$4:$I$31,M10307,5),IF(AND(J10307&gt;3.3,J10307&lt;=4),INDEX(价格表!$B$4:$I$31,M10307,6),IF(AND(J10307&gt;4,J10307&lt;=5.5),INDEX(价格表!$B$4:$I$31,M10307,7),IF(J10307&gt;5.5,2.6+INDEX(价格表!$B$4:$I$31,M10307,8)*L10307)))))))</f>
        <v>2.15</v>
      </c>
    </row>
    <row r="10308" spans="1:14">
      <c r="A10308" s="20">
        <v>4311373370064</v>
      </c>
      <c r="B10308" s="18" t="s">
        <v>16</v>
      </c>
      <c r="C10308" s="21">
        <v>20201229</v>
      </c>
      <c r="D10308" s="21">
        <v>610538201209</v>
      </c>
      <c r="E10308" s="21" t="s">
        <v>16</v>
      </c>
      <c r="F10308" s="21">
        <v>20210108</v>
      </c>
      <c r="G10308" s="21" t="s">
        <v>17</v>
      </c>
      <c r="H10308" s="21" t="s">
        <v>23</v>
      </c>
      <c r="I10308" s="21" t="s">
        <v>190</v>
      </c>
      <c r="J10308" s="21">
        <v>2.02</v>
      </c>
      <c r="K10308" s="21" t="s">
        <v>20</v>
      </c>
      <c r="L10308">
        <f t="shared" ref="L10308:L10371" si="186">ROUNDUP(J10308,0)</f>
        <v>3</v>
      </c>
      <c r="M10308">
        <f>MATCH(H:H,价格表!$B$4:$B$35,0)</f>
        <v>15</v>
      </c>
      <c r="N10308" s="27">
        <f>IF(J10308&lt;=0.3,INDEX(价格表!$B$4:$I$31,M10308,2),IF(AND(J10308&gt;0.3,J10308&lt;=1),INDEX(价格表!$B$4:$I$31,M10308,3),IF(AND(J10308&gt;1,J10308&lt;=2.2),INDEX(价格表!$B$4:$I$31,M10308,4),IF(AND(J10308&gt;2.2,J10308&lt;=3.3),INDEX(价格表!$B$4:$I$31,M10308,5),IF(AND(J10308&gt;3.3,J10308&lt;=4),INDEX(价格表!$B$4:$I$31,M10308,6),IF(AND(J10308&gt;4,J10308&lt;=5.5),INDEX(价格表!$B$4:$I$31,M10308,7),IF(J10308&gt;5.5,2.6+INDEX(价格表!$B$4:$I$31,M10308,8)*L10308)))))))</f>
        <v>2.15</v>
      </c>
    </row>
    <row r="10309" spans="1:14">
      <c r="A10309" s="20">
        <v>4311373370097</v>
      </c>
      <c r="B10309" s="18" t="s">
        <v>16</v>
      </c>
      <c r="C10309" s="21">
        <v>20201229</v>
      </c>
      <c r="D10309" s="21">
        <v>610538201209</v>
      </c>
      <c r="E10309" s="21" t="s">
        <v>16</v>
      </c>
      <c r="F10309" s="21">
        <v>20210108</v>
      </c>
      <c r="G10309" s="21" t="s">
        <v>17</v>
      </c>
      <c r="H10309" s="21" t="s">
        <v>21</v>
      </c>
      <c r="I10309" s="21" t="s">
        <v>204</v>
      </c>
      <c r="J10309" s="21">
        <v>1.67</v>
      </c>
      <c r="K10309" s="21" t="s">
        <v>20</v>
      </c>
      <c r="L10309">
        <f t="shared" si="186"/>
        <v>2</v>
      </c>
      <c r="M10309">
        <f>MATCH(H:H,价格表!$B$4:$B$35,0)</f>
        <v>20</v>
      </c>
      <c r="N10309" s="27">
        <f>IF(J10309&lt;=0.3,INDEX(价格表!$B$4:$I$31,M10309,2),IF(AND(J10309&gt;0.3,J10309&lt;=1),INDEX(价格表!$B$4:$I$31,M10309,3),IF(AND(J10309&gt;1,J10309&lt;=2.2),INDEX(价格表!$B$4:$I$31,M10309,4),IF(AND(J10309&gt;2.2,J10309&lt;=3.3),INDEX(价格表!$B$4:$I$31,M10309,5),IF(AND(J10309&gt;3.3,J10309&lt;=4),INDEX(价格表!$B$4:$I$31,M10309,6),IF(AND(J10309&gt;4,J10309&lt;=5.5),INDEX(价格表!$B$4:$I$31,M10309,7),IF(J10309&gt;5.5,2.6+INDEX(价格表!$B$4:$I$31,M10309,8)*L10309)))))))</f>
        <v>2.15</v>
      </c>
    </row>
    <row r="10310" spans="1:14">
      <c r="A10310" s="20">
        <v>4311373370098</v>
      </c>
      <c r="B10310" s="18" t="s">
        <v>16</v>
      </c>
      <c r="C10310" s="21">
        <v>20201229</v>
      </c>
      <c r="D10310" s="21">
        <v>610538201209</v>
      </c>
      <c r="E10310" s="21" t="s">
        <v>16</v>
      </c>
      <c r="F10310" s="21">
        <v>20210108</v>
      </c>
      <c r="G10310" s="21" t="s">
        <v>17</v>
      </c>
      <c r="H10310" s="21" t="s">
        <v>18</v>
      </c>
      <c r="I10310" s="21" t="s">
        <v>53</v>
      </c>
      <c r="J10310" s="21">
        <v>1.44</v>
      </c>
      <c r="K10310" s="21" t="s">
        <v>20</v>
      </c>
      <c r="L10310">
        <f t="shared" si="186"/>
        <v>2</v>
      </c>
      <c r="M10310">
        <f>MATCH(H:H,价格表!$B$4:$B$35,0)</f>
        <v>1</v>
      </c>
      <c r="N10310" s="27">
        <f>IF(J10310&lt;=0.3,INDEX(价格表!$B$4:$I$31,M10310,2),IF(AND(J10310&gt;0.3,J10310&lt;=1),INDEX(价格表!$B$4:$I$31,M10310,3),IF(AND(J10310&gt;1,J10310&lt;=2.2),INDEX(价格表!$B$4:$I$31,M10310,4),IF(AND(J10310&gt;2.2,J10310&lt;=3.3),INDEX(价格表!$B$4:$I$31,M10310,5),IF(AND(J10310&gt;3.3,J10310&lt;=4),INDEX(价格表!$B$4:$I$31,M10310,6),IF(AND(J10310&gt;4,J10310&lt;=5.5),INDEX(价格表!$B$4:$I$31,M10310,7),IF(J10310&gt;5.5,2.6+INDEX(价格表!$B$4:$I$31,M10310,8)*L10310)))))))</f>
        <v>2.15</v>
      </c>
    </row>
    <row r="10311" spans="1:14">
      <c r="A10311" s="20">
        <v>4311373370099</v>
      </c>
      <c r="B10311" s="18" t="s">
        <v>16</v>
      </c>
      <c r="C10311" s="21">
        <v>20201229</v>
      </c>
      <c r="D10311" s="21">
        <v>610538201209</v>
      </c>
      <c r="E10311" s="21" t="s">
        <v>16</v>
      </c>
      <c r="F10311" s="21">
        <v>20210108</v>
      </c>
      <c r="G10311" s="21" t="s">
        <v>17</v>
      </c>
      <c r="H10311" s="21" t="s">
        <v>37</v>
      </c>
      <c r="I10311" s="21" t="s">
        <v>38</v>
      </c>
      <c r="J10311" s="21">
        <v>1.44</v>
      </c>
      <c r="K10311" s="21" t="s">
        <v>20</v>
      </c>
      <c r="L10311">
        <f t="shared" si="186"/>
        <v>2</v>
      </c>
      <c r="M10311">
        <f>MATCH(H:H,价格表!$B$4:$B$35,0)</f>
        <v>12</v>
      </c>
      <c r="N10311" s="27">
        <f>IF(J10311&lt;=0.3,INDEX(价格表!$B$4:$I$31,M10311,2),IF(AND(J10311&gt;0.3,J10311&lt;=1),INDEX(价格表!$B$4:$I$31,M10311,3),IF(AND(J10311&gt;1,J10311&lt;=2.2),INDEX(价格表!$B$4:$I$31,M10311,4),IF(AND(J10311&gt;2.2,J10311&lt;=3.3),INDEX(价格表!$B$4:$I$31,M10311,5),IF(AND(J10311&gt;3.3,J10311&lt;=4),INDEX(价格表!$B$4:$I$31,M10311,6),IF(AND(J10311&gt;4,J10311&lt;=5.5),INDEX(价格表!$B$4:$I$31,M10311,7),IF(J10311&gt;5.5,2.6+INDEX(价格表!$B$4:$I$31,M10311,8)*L10311)))))))</f>
        <v>2.15</v>
      </c>
    </row>
    <row r="10312" spans="1:14">
      <c r="A10312" s="20">
        <v>4311373370100</v>
      </c>
      <c r="B10312" s="18" t="s">
        <v>16</v>
      </c>
      <c r="C10312" s="21">
        <v>20201229</v>
      </c>
      <c r="D10312" s="21">
        <v>610538201209</v>
      </c>
      <c r="E10312" s="21" t="s">
        <v>16</v>
      </c>
      <c r="F10312" s="21">
        <v>20210108</v>
      </c>
      <c r="G10312" s="21" t="s">
        <v>17</v>
      </c>
      <c r="H10312" s="21" t="s">
        <v>68</v>
      </c>
      <c r="I10312" s="21" t="s">
        <v>171</v>
      </c>
      <c r="J10312" s="21">
        <v>1.5</v>
      </c>
      <c r="K10312" s="21" t="s">
        <v>20</v>
      </c>
      <c r="L10312">
        <f t="shared" si="186"/>
        <v>2</v>
      </c>
      <c r="M10312">
        <f>MATCH(H:H,价格表!$B$4:$B$35,0)</f>
        <v>5</v>
      </c>
      <c r="N10312" s="27">
        <f>IF(J10312&lt;=0.3,INDEX(价格表!$B$4:$I$31,M10312,2),IF(AND(J10312&gt;0.3,J10312&lt;=1),INDEX(价格表!$B$4:$I$31,M10312,3),IF(AND(J10312&gt;1,J10312&lt;=2.2),INDEX(价格表!$B$4:$I$31,M10312,4),IF(AND(J10312&gt;2.2,J10312&lt;=3.3),INDEX(价格表!$B$4:$I$31,M10312,5),IF(AND(J10312&gt;3.3,J10312&lt;=4),INDEX(价格表!$B$4:$I$31,M10312,6),IF(AND(J10312&gt;4,J10312&lt;=5.5),INDEX(价格表!$B$4:$I$31,M10312,7),IF(J10312&gt;5.5,2.6+INDEX(价格表!$B$4:$I$31,M10312,8)*L10312)))))))</f>
        <v>2.15</v>
      </c>
    </row>
    <row r="10313" spans="1:14">
      <c r="A10313" s="20">
        <v>4311373370102</v>
      </c>
      <c r="B10313" s="18" t="s">
        <v>16</v>
      </c>
      <c r="C10313" s="21">
        <v>20201229</v>
      </c>
      <c r="D10313" s="21">
        <v>610538201209</v>
      </c>
      <c r="E10313" s="21" t="s">
        <v>16</v>
      </c>
      <c r="F10313" s="21">
        <v>20210108</v>
      </c>
      <c r="G10313" s="21" t="s">
        <v>17</v>
      </c>
      <c r="H10313" s="21" t="s">
        <v>68</v>
      </c>
      <c r="I10313" s="21" t="s">
        <v>69</v>
      </c>
      <c r="J10313" s="21">
        <v>1.46</v>
      </c>
      <c r="K10313" s="21" t="s">
        <v>20</v>
      </c>
      <c r="L10313">
        <f t="shared" si="186"/>
        <v>2</v>
      </c>
      <c r="M10313">
        <f>MATCH(H:H,价格表!$B$4:$B$35,0)</f>
        <v>5</v>
      </c>
      <c r="N10313" s="27">
        <f>IF(J10313&lt;=0.3,INDEX(价格表!$B$4:$I$31,M10313,2),IF(AND(J10313&gt;0.3,J10313&lt;=1),INDEX(价格表!$B$4:$I$31,M10313,3),IF(AND(J10313&gt;1,J10313&lt;=2.2),INDEX(价格表!$B$4:$I$31,M10313,4),IF(AND(J10313&gt;2.2,J10313&lt;=3.3),INDEX(价格表!$B$4:$I$31,M10313,5),IF(AND(J10313&gt;3.3,J10313&lt;=4),INDEX(价格表!$B$4:$I$31,M10313,6),IF(AND(J10313&gt;4,J10313&lt;=5.5),INDEX(价格表!$B$4:$I$31,M10313,7),IF(J10313&gt;5.5,2.6+INDEX(价格表!$B$4:$I$31,M10313,8)*L10313)))))))</f>
        <v>2.15</v>
      </c>
    </row>
    <row r="10314" spans="1:14">
      <c r="A10314" s="20">
        <v>4311373370104</v>
      </c>
      <c r="B10314" s="18" t="s">
        <v>16</v>
      </c>
      <c r="C10314" s="21">
        <v>20201229</v>
      </c>
      <c r="D10314" s="21">
        <v>610538201209</v>
      </c>
      <c r="E10314" s="21" t="s">
        <v>16</v>
      </c>
      <c r="F10314" s="21">
        <v>20210108</v>
      </c>
      <c r="G10314" s="21" t="s">
        <v>17</v>
      </c>
      <c r="H10314" s="21" t="s">
        <v>68</v>
      </c>
      <c r="I10314" s="21" t="s">
        <v>69</v>
      </c>
      <c r="J10314" s="21">
        <v>1.48</v>
      </c>
      <c r="K10314" s="21" t="s">
        <v>20</v>
      </c>
      <c r="L10314">
        <f t="shared" si="186"/>
        <v>2</v>
      </c>
      <c r="M10314">
        <f>MATCH(H:H,价格表!$B$4:$B$35,0)</f>
        <v>5</v>
      </c>
      <c r="N10314" s="27">
        <f>IF(J10314&lt;=0.3,INDEX(价格表!$B$4:$I$31,M10314,2),IF(AND(J10314&gt;0.3,J10314&lt;=1),INDEX(价格表!$B$4:$I$31,M10314,3),IF(AND(J10314&gt;1,J10314&lt;=2.2),INDEX(价格表!$B$4:$I$31,M10314,4),IF(AND(J10314&gt;2.2,J10314&lt;=3.3),INDEX(价格表!$B$4:$I$31,M10314,5),IF(AND(J10314&gt;3.3,J10314&lt;=4),INDEX(价格表!$B$4:$I$31,M10314,6),IF(AND(J10314&gt;4,J10314&lt;=5.5),INDEX(价格表!$B$4:$I$31,M10314,7),IF(J10314&gt;5.5,2.6+INDEX(价格表!$B$4:$I$31,M10314,8)*L10314)))))))</f>
        <v>2.15</v>
      </c>
    </row>
    <row r="10315" spans="1:14">
      <c r="A10315" s="20">
        <v>4311373370105</v>
      </c>
      <c r="B10315" s="18" t="s">
        <v>16</v>
      </c>
      <c r="C10315" s="21">
        <v>20201229</v>
      </c>
      <c r="D10315" s="21">
        <v>610538201209</v>
      </c>
      <c r="E10315" s="21" t="s">
        <v>16</v>
      </c>
      <c r="F10315" s="21">
        <v>20210108</v>
      </c>
      <c r="G10315" s="21" t="s">
        <v>17</v>
      </c>
      <c r="H10315" s="21" t="s">
        <v>27</v>
      </c>
      <c r="I10315" s="21" t="s">
        <v>128</v>
      </c>
      <c r="J10315" s="21">
        <v>0.12</v>
      </c>
      <c r="K10315" s="21" t="s">
        <v>20</v>
      </c>
      <c r="L10315">
        <f t="shared" si="186"/>
        <v>1</v>
      </c>
      <c r="M10315">
        <f>MATCH(H:H,价格表!$B$4:$B$35,0)</f>
        <v>3</v>
      </c>
      <c r="N10315" s="27">
        <f>IF(J10315&lt;=0.3,INDEX(价格表!$B$4:$I$31,M10315,2),IF(AND(J10315&gt;0.3,J10315&lt;=1),INDEX(价格表!$B$4:$I$31,M10315,3),IF(AND(J10315&gt;1,J10315&lt;=2.2),INDEX(价格表!$B$4:$I$31,M10315,4),IF(AND(J10315&gt;2.2,J10315&lt;=3.3),INDEX(价格表!$B$4:$I$31,M10315,5),IF(AND(J10315&gt;3.3,J10315&lt;=4),INDEX(价格表!$B$4:$I$31,M10315,6),IF(AND(J10315&gt;4,J10315&lt;=5.5),INDEX(价格表!$B$4:$I$31,M10315,7),IF(J10315&gt;5.5,2.6+INDEX(价格表!$B$4:$I$31,M10315,8)*L10315)))))))</f>
        <v>1.65</v>
      </c>
    </row>
    <row r="10316" spans="1:14">
      <c r="A10316" s="20">
        <v>4311373370106</v>
      </c>
      <c r="B10316" s="18" t="s">
        <v>16</v>
      </c>
      <c r="C10316" s="21">
        <v>20201229</v>
      </c>
      <c r="D10316" s="21">
        <v>610538201209</v>
      </c>
      <c r="E10316" s="21" t="s">
        <v>16</v>
      </c>
      <c r="F10316" s="21">
        <v>20210108</v>
      </c>
      <c r="G10316" s="21" t="s">
        <v>17</v>
      </c>
      <c r="H10316" s="21" t="s">
        <v>39</v>
      </c>
      <c r="I10316" s="21" t="s">
        <v>86</v>
      </c>
      <c r="J10316" s="21">
        <v>1.44</v>
      </c>
      <c r="K10316" s="21" t="s">
        <v>20</v>
      </c>
      <c r="L10316">
        <f t="shared" si="186"/>
        <v>2</v>
      </c>
      <c r="M10316">
        <f>MATCH(H:H,价格表!$B$4:$B$35,0)</f>
        <v>23</v>
      </c>
      <c r="N10316" s="27">
        <f>IF(J10316&lt;=0.3,INDEX(价格表!$B$4:$I$31,M10316,2),IF(AND(J10316&gt;0.3,J10316&lt;=1),INDEX(价格表!$B$4:$I$31,M10316,3),IF(AND(J10316&gt;1,J10316&lt;=2.2),INDEX(价格表!$B$4:$I$31,M10316,4),IF(AND(J10316&gt;2.2,J10316&lt;=3.3),INDEX(价格表!$B$4:$I$31,M10316,5),IF(AND(J10316&gt;3.3,J10316&lt;=4),INDEX(价格表!$B$4:$I$31,M10316,6),IF(AND(J10316&gt;4,J10316&lt;=5.5),INDEX(价格表!$B$4:$I$31,M10316,7),IF(J10316&gt;5.5,2.6+INDEX(价格表!$B$4:$I$31,M10316,8)*L10316)))))))</f>
        <v>2.15</v>
      </c>
    </row>
    <row r="10317" spans="1:14">
      <c r="A10317" s="20">
        <v>4311373370113</v>
      </c>
      <c r="B10317" s="18" t="s">
        <v>16</v>
      </c>
      <c r="C10317" s="21">
        <v>20201229</v>
      </c>
      <c r="D10317" s="21">
        <v>610538201209</v>
      </c>
      <c r="E10317" s="21" t="s">
        <v>16</v>
      </c>
      <c r="F10317" s="21">
        <v>20210108</v>
      </c>
      <c r="G10317" s="21" t="s">
        <v>17</v>
      </c>
      <c r="H10317" s="21" t="s">
        <v>27</v>
      </c>
      <c r="I10317" s="21" t="s">
        <v>49</v>
      </c>
      <c r="J10317" s="21">
        <v>1.44</v>
      </c>
      <c r="K10317" s="21" t="s">
        <v>20</v>
      </c>
      <c r="L10317">
        <f t="shared" si="186"/>
        <v>2</v>
      </c>
      <c r="M10317">
        <f>MATCH(H:H,价格表!$B$4:$B$35,0)</f>
        <v>3</v>
      </c>
      <c r="N10317" s="27">
        <f>IF(J10317&lt;=0.3,INDEX(价格表!$B$4:$I$31,M10317,2),IF(AND(J10317&gt;0.3,J10317&lt;=1),INDEX(价格表!$B$4:$I$31,M10317,3),IF(AND(J10317&gt;1,J10317&lt;=2.2),INDEX(价格表!$B$4:$I$31,M10317,4),IF(AND(J10317&gt;2.2,J10317&lt;=3.3),INDEX(价格表!$B$4:$I$31,M10317,5),IF(AND(J10317&gt;3.3,J10317&lt;=4),INDEX(价格表!$B$4:$I$31,M10317,6),IF(AND(J10317&gt;4,J10317&lt;=5.5),INDEX(价格表!$B$4:$I$31,M10317,7),IF(J10317&gt;5.5,2.6+INDEX(价格表!$B$4:$I$31,M10317,8)*L10317)))))))</f>
        <v>2.15</v>
      </c>
    </row>
    <row r="10318" spans="1:14">
      <c r="A10318" s="20">
        <v>4311373370114</v>
      </c>
      <c r="B10318" s="18" t="s">
        <v>16</v>
      </c>
      <c r="C10318" s="21">
        <v>20201229</v>
      </c>
      <c r="D10318" s="21">
        <v>610538201209</v>
      </c>
      <c r="E10318" s="21" t="s">
        <v>16</v>
      </c>
      <c r="F10318" s="21">
        <v>20210108</v>
      </c>
      <c r="G10318" s="21" t="s">
        <v>17</v>
      </c>
      <c r="H10318" s="21" t="s">
        <v>75</v>
      </c>
      <c r="I10318" s="21" t="s">
        <v>372</v>
      </c>
      <c r="J10318" s="21">
        <v>0.2</v>
      </c>
      <c r="K10318" s="21" t="s">
        <v>20</v>
      </c>
      <c r="L10318">
        <f t="shared" si="186"/>
        <v>1</v>
      </c>
      <c r="M10318">
        <f>MATCH(H:H,价格表!$B$4:$B$35,0)</f>
        <v>24</v>
      </c>
      <c r="N10318" s="27">
        <f>IF(J10318&lt;=0.3,INDEX(价格表!$B$4:$I$31,M10318,2),IF(AND(J10318&gt;0.3,J10318&lt;=1),INDEX(价格表!$B$4:$I$31,M10318,3),IF(AND(J10318&gt;1,J10318&lt;=2.2),INDEX(价格表!$B$4:$I$31,M10318,4),IF(AND(J10318&gt;2.2,J10318&lt;=3.3),INDEX(价格表!$B$4:$I$31,M10318,5),IF(AND(J10318&gt;3.3,J10318&lt;=4),INDEX(价格表!$B$4:$I$31,M10318,6),IF(AND(J10318&gt;4,J10318&lt;=5.5),INDEX(价格表!$B$4:$I$31,M10318,7),IF(J10318&gt;5.5,2.6+INDEX(价格表!$B$4:$I$31,M10318,8)*L10318)))))))</f>
        <v>1.65</v>
      </c>
    </row>
    <row r="10319" spans="1:14">
      <c r="A10319" s="20">
        <v>4311373370115</v>
      </c>
      <c r="B10319" s="18" t="s">
        <v>16</v>
      </c>
      <c r="C10319" s="21">
        <v>20201229</v>
      </c>
      <c r="D10319" s="21">
        <v>610538201209</v>
      </c>
      <c r="E10319" s="21" t="s">
        <v>16</v>
      </c>
      <c r="F10319" s="21">
        <v>20210108</v>
      </c>
      <c r="G10319" s="21" t="s">
        <v>17</v>
      </c>
      <c r="H10319" s="21" t="s">
        <v>18</v>
      </c>
      <c r="I10319" s="21" t="s">
        <v>19</v>
      </c>
      <c r="J10319" s="21">
        <v>1.49</v>
      </c>
      <c r="K10319" s="21" t="s">
        <v>20</v>
      </c>
      <c r="L10319">
        <f t="shared" si="186"/>
        <v>2</v>
      </c>
      <c r="M10319">
        <f>MATCH(H:H,价格表!$B$4:$B$35,0)</f>
        <v>1</v>
      </c>
      <c r="N10319" s="27">
        <f>IF(J10319&lt;=0.3,INDEX(价格表!$B$4:$I$31,M10319,2),IF(AND(J10319&gt;0.3,J10319&lt;=1),INDEX(价格表!$B$4:$I$31,M10319,3),IF(AND(J10319&gt;1,J10319&lt;=2.2),INDEX(价格表!$B$4:$I$31,M10319,4),IF(AND(J10319&gt;2.2,J10319&lt;=3.3),INDEX(价格表!$B$4:$I$31,M10319,5),IF(AND(J10319&gt;3.3,J10319&lt;=4),INDEX(价格表!$B$4:$I$31,M10319,6),IF(AND(J10319&gt;4,J10319&lt;=5.5),INDEX(价格表!$B$4:$I$31,M10319,7),IF(J10319&gt;5.5,2.6+INDEX(价格表!$B$4:$I$31,M10319,8)*L10319)))))))</f>
        <v>2.15</v>
      </c>
    </row>
    <row r="10320" spans="1:14">
      <c r="A10320" s="20">
        <v>4311373370116</v>
      </c>
      <c r="B10320" s="18" t="s">
        <v>16</v>
      </c>
      <c r="C10320" s="21">
        <v>20201229</v>
      </c>
      <c r="D10320" s="21">
        <v>610538201209</v>
      </c>
      <c r="E10320" s="21" t="s">
        <v>16</v>
      </c>
      <c r="F10320" s="21">
        <v>20210108</v>
      </c>
      <c r="G10320" s="21" t="s">
        <v>17</v>
      </c>
      <c r="H10320" s="21" t="s">
        <v>27</v>
      </c>
      <c r="I10320" s="21" t="s">
        <v>176</v>
      </c>
      <c r="J10320" s="21">
        <v>1.44</v>
      </c>
      <c r="K10320" s="21" t="s">
        <v>20</v>
      </c>
      <c r="L10320">
        <f t="shared" si="186"/>
        <v>2</v>
      </c>
      <c r="M10320">
        <f>MATCH(H:H,价格表!$B$4:$B$35,0)</f>
        <v>3</v>
      </c>
      <c r="N10320" s="27">
        <f>IF(J10320&lt;=0.3,INDEX(价格表!$B$4:$I$31,M10320,2),IF(AND(J10320&gt;0.3,J10320&lt;=1),INDEX(价格表!$B$4:$I$31,M10320,3),IF(AND(J10320&gt;1,J10320&lt;=2.2),INDEX(价格表!$B$4:$I$31,M10320,4),IF(AND(J10320&gt;2.2,J10320&lt;=3.3),INDEX(价格表!$B$4:$I$31,M10320,5),IF(AND(J10320&gt;3.3,J10320&lt;=4),INDEX(价格表!$B$4:$I$31,M10320,6),IF(AND(J10320&gt;4,J10320&lt;=5.5),INDEX(价格表!$B$4:$I$31,M10320,7),IF(J10320&gt;5.5,2.6+INDEX(价格表!$B$4:$I$31,M10320,8)*L10320)))))))</f>
        <v>2.15</v>
      </c>
    </row>
    <row r="10321" spans="1:14">
      <c r="A10321" s="20">
        <v>4311373370117</v>
      </c>
      <c r="B10321" s="18" t="s">
        <v>16</v>
      </c>
      <c r="C10321" s="21">
        <v>20201229</v>
      </c>
      <c r="D10321" s="21">
        <v>610538201209</v>
      </c>
      <c r="E10321" s="21" t="s">
        <v>16</v>
      </c>
      <c r="F10321" s="21">
        <v>20210108</v>
      </c>
      <c r="G10321" s="21" t="s">
        <v>17</v>
      </c>
      <c r="H10321" s="21" t="s">
        <v>50</v>
      </c>
      <c r="I10321" s="21" t="s">
        <v>166</v>
      </c>
      <c r="J10321" s="21">
        <v>1.44</v>
      </c>
      <c r="K10321" s="21" t="s">
        <v>20</v>
      </c>
      <c r="L10321">
        <f t="shared" si="186"/>
        <v>2</v>
      </c>
      <c r="M10321">
        <f>MATCH(H:H,价格表!$B$4:$B$35,0)</f>
        <v>4</v>
      </c>
      <c r="N10321" s="27">
        <f>IF(J10321&lt;=0.3,INDEX(价格表!$B$4:$I$31,M10321,2),IF(AND(J10321&gt;0.3,J10321&lt;=1),INDEX(价格表!$B$4:$I$31,M10321,3),IF(AND(J10321&gt;1,J10321&lt;=2.2),INDEX(价格表!$B$4:$I$31,M10321,4),IF(AND(J10321&gt;2.2,J10321&lt;=3.3),INDEX(价格表!$B$4:$I$31,M10321,5),IF(AND(J10321&gt;3.3,J10321&lt;=4),INDEX(价格表!$B$4:$I$31,M10321,6),IF(AND(J10321&gt;4,J10321&lt;=5.5),INDEX(价格表!$B$4:$I$31,M10321,7),IF(J10321&gt;5.5,2.6+INDEX(价格表!$B$4:$I$31,M10321,8)*L10321)))))))</f>
        <v>2.15</v>
      </c>
    </row>
    <row r="10322" spans="1:14">
      <c r="A10322" s="20">
        <v>4311373370118</v>
      </c>
      <c r="B10322" s="18" t="s">
        <v>16</v>
      </c>
      <c r="C10322" s="21">
        <v>20201229</v>
      </c>
      <c r="D10322" s="21">
        <v>610538201209</v>
      </c>
      <c r="E10322" s="21" t="s">
        <v>16</v>
      </c>
      <c r="F10322" s="21">
        <v>20210108</v>
      </c>
      <c r="G10322" s="21" t="s">
        <v>17</v>
      </c>
      <c r="H10322" s="21" t="s">
        <v>39</v>
      </c>
      <c r="I10322" s="21" t="s">
        <v>40</v>
      </c>
      <c r="J10322" s="21">
        <v>1.51</v>
      </c>
      <c r="K10322" s="21" t="s">
        <v>20</v>
      </c>
      <c r="L10322">
        <f t="shared" si="186"/>
        <v>2</v>
      </c>
      <c r="M10322">
        <f>MATCH(H:H,价格表!$B$4:$B$35,0)</f>
        <v>23</v>
      </c>
      <c r="N10322" s="27">
        <f>IF(J10322&lt;=0.3,INDEX(价格表!$B$4:$I$31,M10322,2),IF(AND(J10322&gt;0.3,J10322&lt;=1),INDEX(价格表!$B$4:$I$31,M10322,3),IF(AND(J10322&gt;1,J10322&lt;=2.2),INDEX(价格表!$B$4:$I$31,M10322,4),IF(AND(J10322&gt;2.2,J10322&lt;=3.3),INDEX(价格表!$B$4:$I$31,M10322,5),IF(AND(J10322&gt;3.3,J10322&lt;=4),INDEX(价格表!$B$4:$I$31,M10322,6),IF(AND(J10322&gt;4,J10322&lt;=5.5),INDEX(价格表!$B$4:$I$31,M10322,7),IF(J10322&gt;5.5,2.6+INDEX(价格表!$B$4:$I$31,M10322,8)*L10322)))))))</f>
        <v>2.15</v>
      </c>
    </row>
    <row r="10323" spans="1:14">
      <c r="A10323" s="20">
        <v>4311373370119</v>
      </c>
      <c r="B10323" s="18" t="s">
        <v>16</v>
      </c>
      <c r="C10323" s="21">
        <v>20201229</v>
      </c>
      <c r="D10323" s="21">
        <v>610538201209</v>
      </c>
      <c r="E10323" s="21" t="s">
        <v>16</v>
      </c>
      <c r="F10323" s="21">
        <v>20210108</v>
      </c>
      <c r="G10323" s="21" t="s">
        <v>17</v>
      </c>
      <c r="H10323" s="21" t="s">
        <v>45</v>
      </c>
      <c r="I10323" s="21" t="s">
        <v>48</v>
      </c>
      <c r="J10323" s="21">
        <v>1.47</v>
      </c>
      <c r="K10323" s="21" t="s">
        <v>20</v>
      </c>
      <c r="L10323">
        <f t="shared" si="186"/>
        <v>2</v>
      </c>
      <c r="M10323">
        <f>MATCH(H:H,价格表!$B$4:$B$35,0)</f>
        <v>9</v>
      </c>
      <c r="N10323" s="27">
        <f>IF(J10323&lt;=0.3,INDEX(价格表!$B$4:$I$31,M10323,2),IF(AND(J10323&gt;0.3,J10323&lt;=1),INDEX(价格表!$B$4:$I$31,M10323,3),IF(AND(J10323&gt;1,J10323&lt;=2.2),INDEX(价格表!$B$4:$I$31,M10323,4),IF(AND(J10323&gt;2.2,J10323&lt;=3.3),INDEX(价格表!$B$4:$I$31,M10323,5),IF(AND(J10323&gt;3.3,J10323&lt;=4),INDEX(价格表!$B$4:$I$31,M10323,6),IF(AND(J10323&gt;4,J10323&lt;=5.5),INDEX(价格表!$B$4:$I$31,M10323,7),IF(J10323&gt;5.5,2.6+INDEX(价格表!$B$4:$I$31,M10323,8)*L10323)))))))</f>
        <v>2.15</v>
      </c>
    </row>
    <row r="10324" spans="1:14">
      <c r="A10324" s="20">
        <v>4311373370120</v>
      </c>
      <c r="B10324" s="18" t="s">
        <v>16</v>
      </c>
      <c r="C10324" s="21">
        <v>20201229</v>
      </c>
      <c r="D10324" s="21">
        <v>610538201209</v>
      </c>
      <c r="E10324" s="21" t="s">
        <v>16</v>
      </c>
      <c r="F10324" s="21">
        <v>20210108</v>
      </c>
      <c r="G10324" s="21" t="s">
        <v>17</v>
      </c>
      <c r="H10324" s="21" t="s">
        <v>54</v>
      </c>
      <c r="I10324" s="21" t="s">
        <v>78</v>
      </c>
      <c r="J10324" s="21">
        <v>1.44</v>
      </c>
      <c r="K10324" s="21" t="s">
        <v>20</v>
      </c>
      <c r="L10324">
        <f t="shared" si="186"/>
        <v>2</v>
      </c>
      <c r="M10324">
        <f>MATCH(H:H,价格表!$B$4:$B$35,0)</f>
        <v>14</v>
      </c>
      <c r="N10324" s="27">
        <f>IF(J10324&lt;=0.3,INDEX(价格表!$B$4:$I$31,M10324,2),IF(AND(J10324&gt;0.3,J10324&lt;=1),INDEX(价格表!$B$4:$I$31,M10324,3),IF(AND(J10324&gt;1,J10324&lt;=2.2),INDEX(价格表!$B$4:$I$31,M10324,4),IF(AND(J10324&gt;2.2,J10324&lt;=3.3),INDEX(价格表!$B$4:$I$31,M10324,5),IF(AND(J10324&gt;3.3,J10324&lt;=4),INDEX(价格表!$B$4:$I$31,M10324,6),IF(AND(J10324&gt;4,J10324&lt;=5.5),INDEX(价格表!$B$4:$I$31,M10324,7),IF(J10324&gt;5.5,2.6+INDEX(价格表!$B$4:$I$31,M10324,8)*L10324)))))))</f>
        <v>2.15</v>
      </c>
    </row>
    <row r="10325" spans="1:14">
      <c r="A10325" s="20">
        <v>4311373370121</v>
      </c>
      <c r="B10325" s="18" t="s">
        <v>16</v>
      </c>
      <c r="C10325" s="21">
        <v>20201229</v>
      </c>
      <c r="D10325" s="21">
        <v>610538201209</v>
      </c>
      <c r="E10325" s="21" t="s">
        <v>16</v>
      </c>
      <c r="F10325" s="21">
        <v>20210108</v>
      </c>
      <c r="G10325" s="21" t="s">
        <v>17</v>
      </c>
      <c r="H10325" s="21" t="s">
        <v>88</v>
      </c>
      <c r="I10325" s="21" t="s">
        <v>110</v>
      </c>
      <c r="J10325" s="21">
        <v>1.45</v>
      </c>
      <c r="K10325" s="21" t="s">
        <v>20</v>
      </c>
      <c r="L10325">
        <f t="shared" si="186"/>
        <v>2</v>
      </c>
      <c r="M10325">
        <f>MATCH(H:H,价格表!$B$4:$B$35,0)</f>
        <v>19</v>
      </c>
      <c r="N10325" s="27">
        <f>IF(J10325&lt;=0.3,INDEX(价格表!$B$4:$I$31,M10325,2),IF(AND(J10325&gt;0.3,J10325&lt;=1),INDEX(价格表!$B$4:$I$31,M10325,3),IF(AND(J10325&gt;1,J10325&lt;=2.2),INDEX(价格表!$B$4:$I$31,M10325,4),IF(AND(J10325&gt;2.2,J10325&lt;=3.3),INDEX(价格表!$B$4:$I$31,M10325,5),IF(AND(J10325&gt;3.3,J10325&lt;=4),INDEX(价格表!$B$4:$I$31,M10325,6),IF(AND(J10325&gt;4,J10325&lt;=5.5),INDEX(价格表!$B$4:$I$31,M10325,7),IF(J10325&gt;5.5,2.6+INDEX(价格表!$B$4:$I$31,M10325,8)*L10325)))))))</f>
        <v>2.15</v>
      </c>
    </row>
    <row r="10326" spans="1:14">
      <c r="A10326" s="20">
        <v>4311373370134</v>
      </c>
      <c r="B10326" s="18" t="s">
        <v>16</v>
      </c>
      <c r="C10326" s="21">
        <v>20201229</v>
      </c>
      <c r="D10326" s="21">
        <v>610538201209</v>
      </c>
      <c r="E10326" s="21" t="s">
        <v>16</v>
      </c>
      <c r="F10326" s="21">
        <v>20210108</v>
      </c>
      <c r="G10326" s="21" t="s">
        <v>17</v>
      </c>
      <c r="H10326" s="21" t="s">
        <v>27</v>
      </c>
      <c r="I10326" s="21" t="s">
        <v>134</v>
      </c>
      <c r="J10326" s="21">
        <v>1.44</v>
      </c>
      <c r="K10326" s="21" t="s">
        <v>20</v>
      </c>
      <c r="L10326">
        <f t="shared" si="186"/>
        <v>2</v>
      </c>
      <c r="M10326">
        <f>MATCH(H:H,价格表!$B$4:$B$35,0)</f>
        <v>3</v>
      </c>
      <c r="N10326" s="27">
        <f>IF(J10326&lt;=0.3,INDEX(价格表!$B$4:$I$31,M10326,2),IF(AND(J10326&gt;0.3,J10326&lt;=1),INDEX(价格表!$B$4:$I$31,M10326,3),IF(AND(J10326&gt;1,J10326&lt;=2.2),INDEX(价格表!$B$4:$I$31,M10326,4),IF(AND(J10326&gt;2.2,J10326&lt;=3.3),INDEX(价格表!$B$4:$I$31,M10326,5),IF(AND(J10326&gt;3.3,J10326&lt;=4),INDEX(价格表!$B$4:$I$31,M10326,6),IF(AND(J10326&gt;4,J10326&lt;=5.5),INDEX(价格表!$B$4:$I$31,M10326,7),IF(J10326&gt;5.5,2.6+INDEX(价格表!$B$4:$I$31,M10326,8)*L10326)))))))</f>
        <v>2.15</v>
      </c>
    </row>
    <row r="10327" spans="1:14">
      <c r="A10327" s="20">
        <v>4311373376771</v>
      </c>
      <c r="B10327" s="18" t="s">
        <v>16</v>
      </c>
      <c r="C10327" s="21">
        <v>20201229</v>
      </c>
      <c r="D10327" s="21">
        <v>610538201209</v>
      </c>
      <c r="E10327" s="21" t="s">
        <v>16</v>
      </c>
      <c r="F10327" s="21">
        <v>20210108</v>
      </c>
      <c r="G10327" s="21" t="s">
        <v>17</v>
      </c>
      <c r="H10327" s="21" t="s">
        <v>73</v>
      </c>
      <c r="I10327" s="21" t="s">
        <v>91</v>
      </c>
      <c r="J10327" s="21">
        <v>1.44</v>
      </c>
      <c r="K10327" s="21" t="s">
        <v>20</v>
      </c>
      <c r="L10327">
        <f t="shared" si="186"/>
        <v>2</v>
      </c>
      <c r="M10327">
        <f>MATCH(H:H,价格表!$B$4:$B$35,0)</f>
        <v>7</v>
      </c>
      <c r="N10327" s="27">
        <f>IF(J10327&lt;=0.3,INDEX(价格表!$B$4:$I$31,M10327,2),IF(AND(J10327&gt;0.3,J10327&lt;=1),INDEX(价格表!$B$4:$I$31,M10327,3),IF(AND(J10327&gt;1,J10327&lt;=2.2),INDEX(价格表!$B$4:$I$31,M10327,4),IF(AND(J10327&gt;2.2,J10327&lt;=3.3),INDEX(价格表!$B$4:$I$31,M10327,5),IF(AND(J10327&gt;3.3,J10327&lt;=4),INDEX(价格表!$B$4:$I$31,M10327,6),IF(AND(J10327&gt;4,J10327&lt;=5.5),INDEX(价格表!$B$4:$I$31,M10327,7),IF(J10327&gt;5.5,2.6+INDEX(价格表!$B$4:$I$31,M10327,8)*L10327)))))))</f>
        <v>2.15</v>
      </c>
    </row>
    <row r="10328" spans="1:14">
      <c r="A10328" s="20">
        <v>4311373376799</v>
      </c>
      <c r="B10328" s="18" t="s">
        <v>16</v>
      </c>
      <c r="C10328" s="21">
        <v>20201229</v>
      </c>
      <c r="D10328" s="21">
        <v>610538201209</v>
      </c>
      <c r="E10328" s="21" t="s">
        <v>16</v>
      </c>
      <c r="F10328" s="21">
        <v>20210108</v>
      </c>
      <c r="G10328" s="21" t="s">
        <v>17</v>
      </c>
      <c r="H10328" s="21" t="s">
        <v>73</v>
      </c>
      <c r="I10328" s="21" t="s">
        <v>365</v>
      </c>
      <c r="J10328" s="21">
        <v>1.5</v>
      </c>
      <c r="K10328" s="21" t="s">
        <v>20</v>
      </c>
      <c r="L10328">
        <f t="shared" si="186"/>
        <v>2</v>
      </c>
      <c r="M10328">
        <f>MATCH(H:H,价格表!$B$4:$B$35,0)</f>
        <v>7</v>
      </c>
      <c r="N10328" s="27">
        <f>IF(J10328&lt;=0.3,INDEX(价格表!$B$4:$I$31,M10328,2),IF(AND(J10328&gt;0.3,J10328&lt;=1),INDEX(价格表!$B$4:$I$31,M10328,3),IF(AND(J10328&gt;1,J10328&lt;=2.2),INDEX(价格表!$B$4:$I$31,M10328,4),IF(AND(J10328&gt;2.2,J10328&lt;=3.3),INDEX(价格表!$B$4:$I$31,M10328,5),IF(AND(J10328&gt;3.3,J10328&lt;=4),INDEX(价格表!$B$4:$I$31,M10328,6),IF(AND(J10328&gt;4,J10328&lt;=5.5),INDEX(价格表!$B$4:$I$31,M10328,7),IF(J10328&gt;5.5,2.6+INDEX(价格表!$B$4:$I$31,M10328,8)*L10328)))))))</f>
        <v>2.15</v>
      </c>
    </row>
    <row r="10329" spans="1:14">
      <c r="A10329" s="20">
        <v>4311373376801</v>
      </c>
      <c r="B10329" s="18" t="s">
        <v>16</v>
      </c>
      <c r="C10329" s="21">
        <v>20201229</v>
      </c>
      <c r="D10329" s="21">
        <v>610538201209</v>
      </c>
      <c r="E10329" s="21" t="s">
        <v>16</v>
      </c>
      <c r="F10329" s="21">
        <v>20210108</v>
      </c>
      <c r="G10329" s="21" t="s">
        <v>17</v>
      </c>
      <c r="H10329" s="21" t="s">
        <v>30</v>
      </c>
      <c r="I10329" s="21" t="s">
        <v>335</v>
      </c>
      <c r="J10329" s="21">
        <v>1.44</v>
      </c>
      <c r="K10329" s="21" t="s">
        <v>20</v>
      </c>
      <c r="L10329">
        <f t="shared" si="186"/>
        <v>2</v>
      </c>
      <c r="M10329">
        <f>MATCH(H:H,价格表!$B$4:$B$35,0)</f>
        <v>16</v>
      </c>
      <c r="N10329" s="27">
        <f>IF(J10329&lt;=0.3,INDEX(价格表!$B$4:$I$31,M10329,2),IF(AND(J10329&gt;0.3,J10329&lt;=1),INDEX(价格表!$B$4:$I$31,M10329,3),IF(AND(J10329&gt;1,J10329&lt;=2.2),INDEX(价格表!$B$4:$I$31,M10329,4),IF(AND(J10329&gt;2.2,J10329&lt;=3.3),INDEX(价格表!$B$4:$I$31,M10329,5),IF(AND(J10329&gt;3.3,J10329&lt;=4),INDEX(价格表!$B$4:$I$31,M10329,6),IF(AND(J10329&gt;4,J10329&lt;=5.5),INDEX(价格表!$B$4:$I$31,M10329,7),IF(J10329&gt;5.5,2.6+INDEX(价格表!$B$4:$I$31,M10329,8)*L10329)))))))</f>
        <v>2.15</v>
      </c>
    </row>
    <row r="10330" spans="1:14">
      <c r="A10330" s="20">
        <v>4311373376803</v>
      </c>
      <c r="B10330" s="18" t="s">
        <v>16</v>
      </c>
      <c r="C10330" s="21">
        <v>20201229</v>
      </c>
      <c r="D10330" s="21">
        <v>610538201209</v>
      </c>
      <c r="E10330" s="21" t="s">
        <v>16</v>
      </c>
      <c r="F10330" s="21">
        <v>20210108</v>
      </c>
      <c r="G10330" s="21" t="s">
        <v>17</v>
      </c>
      <c r="H10330" s="21" t="s">
        <v>73</v>
      </c>
      <c r="I10330" s="21" t="s">
        <v>207</v>
      </c>
      <c r="J10330" s="21">
        <v>1.44</v>
      </c>
      <c r="K10330" s="21" t="s">
        <v>20</v>
      </c>
      <c r="L10330">
        <f t="shared" si="186"/>
        <v>2</v>
      </c>
      <c r="M10330">
        <f>MATCH(H:H,价格表!$B$4:$B$35,0)</f>
        <v>7</v>
      </c>
      <c r="N10330" s="27">
        <f>IF(J10330&lt;=0.3,INDEX(价格表!$B$4:$I$31,M10330,2),IF(AND(J10330&gt;0.3,J10330&lt;=1),INDEX(价格表!$B$4:$I$31,M10330,3),IF(AND(J10330&gt;1,J10330&lt;=2.2),INDEX(价格表!$B$4:$I$31,M10330,4),IF(AND(J10330&gt;2.2,J10330&lt;=3.3),INDEX(价格表!$B$4:$I$31,M10330,5),IF(AND(J10330&gt;3.3,J10330&lt;=4),INDEX(价格表!$B$4:$I$31,M10330,6),IF(AND(J10330&gt;4,J10330&lt;=5.5),INDEX(价格表!$B$4:$I$31,M10330,7),IF(J10330&gt;5.5,2.6+INDEX(价格表!$B$4:$I$31,M10330,8)*L10330)))))))</f>
        <v>2.15</v>
      </c>
    </row>
    <row r="10331" spans="1:14">
      <c r="A10331" s="20">
        <v>4311373376805</v>
      </c>
      <c r="B10331" s="18" t="s">
        <v>16</v>
      </c>
      <c r="C10331" s="21">
        <v>20201229</v>
      </c>
      <c r="D10331" s="21">
        <v>610538201209</v>
      </c>
      <c r="E10331" s="21" t="s">
        <v>16</v>
      </c>
      <c r="F10331" s="21">
        <v>20210108</v>
      </c>
      <c r="G10331" s="21" t="s">
        <v>17</v>
      </c>
      <c r="H10331" s="21" t="s">
        <v>30</v>
      </c>
      <c r="I10331" s="21" t="s">
        <v>270</v>
      </c>
      <c r="J10331" s="21">
        <v>1.44</v>
      </c>
      <c r="K10331" s="21" t="s">
        <v>20</v>
      </c>
      <c r="L10331">
        <f t="shared" si="186"/>
        <v>2</v>
      </c>
      <c r="M10331">
        <f>MATCH(H:H,价格表!$B$4:$B$35,0)</f>
        <v>16</v>
      </c>
      <c r="N10331" s="27">
        <f>IF(J10331&lt;=0.3,INDEX(价格表!$B$4:$I$31,M10331,2),IF(AND(J10331&gt;0.3,J10331&lt;=1),INDEX(价格表!$B$4:$I$31,M10331,3),IF(AND(J10331&gt;1,J10331&lt;=2.2),INDEX(价格表!$B$4:$I$31,M10331,4),IF(AND(J10331&gt;2.2,J10331&lt;=3.3),INDEX(价格表!$B$4:$I$31,M10331,5),IF(AND(J10331&gt;3.3,J10331&lt;=4),INDEX(价格表!$B$4:$I$31,M10331,6),IF(AND(J10331&gt;4,J10331&lt;=5.5),INDEX(价格表!$B$4:$I$31,M10331,7),IF(J10331&gt;5.5,2.6+INDEX(价格表!$B$4:$I$31,M10331,8)*L10331)))))))</f>
        <v>2.15</v>
      </c>
    </row>
    <row r="10332" spans="1:14">
      <c r="A10332" s="20">
        <v>4311373376806</v>
      </c>
      <c r="B10332" s="18" t="s">
        <v>16</v>
      </c>
      <c r="C10332" s="21">
        <v>20201229</v>
      </c>
      <c r="D10332" s="21">
        <v>610538201209</v>
      </c>
      <c r="E10332" s="21" t="s">
        <v>16</v>
      </c>
      <c r="F10332" s="21">
        <v>20210108</v>
      </c>
      <c r="G10332" s="21" t="s">
        <v>17</v>
      </c>
      <c r="H10332" s="21" t="s">
        <v>39</v>
      </c>
      <c r="I10332" s="21" t="s">
        <v>86</v>
      </c>
      <c r="J10332" s="21">
        <v>1.44</v>
      </c>
      <c r="K10332" s="21" t="s">
        <v>20</v>
      </c>
      <c r="L10332">
        <f t="shared" si="186"/>
        <v>2</v>
      </c>
      <c r="M10332">
        <f>MATCH(H:H,价格表!$B$4:$B$35,0)</f>
        <v>23</v>
      </c>
      <c r="N10332" s="27">
        <f>IF(J10332&lt;=0.3,INDEX(价格表!$B$4:$I$31,M10332,2),IF(AND(J10332&gt;0.3,J10332&lt;=1),INDEX(价格表!$B$4:$I$31,M10332,3),IF(AND(J10332&gt;1,J10332&lt;=2.2),INDEX(价格表!$B$4:$I$31,M10332,4),IF(AND(J10332&gt;2.2,J10332&lt;=3.3),INDEX(价格表!$B$4:$I$31,M10332,5),IF(AND(J10332&gt;3.3,J10332&lt;=4),INDEX(价格表!$B$4:$I$31,M10332,6),IF(AND(J10332&gt;4,J10332&lt;=5.5),INDEX(价格表!$B$4:$I$31,M10332,7),IF(J10332&gt;5.5,2.6+INDEX(价格表!$B$4:$I$31,M10332,8)*L10332)))))))</f>
        <v>2.15</v>
      </c>
    </row>
    <row r="10333" spans="1:14">
      <c r="A10333" s="20">
        <v>4311373384674</v>
      </c>
      <c r="B10333" s="18" t="s">
        <v>16</v>
      </c>
      <c r="C10333" s="21">
        <v>20201229</v>
      </c>
      <c r="D10333" s="21">
        <v>610538201209</v>
      </c>
      <c r="E10333" s="21" t="s">
        <v>16</v>
      </c>
      <c r="F10333" s="21">
        <v>20210108</v>
      </c>
      <c r="G10333" s="21" t="s">
        <v>17</v>
      </c>
      <c r="H10333" s="21" t="s">
        <v>39</v>
      </c>
      <c r="I10333" s="21" t="s">
        <v>40</v>
      </c>
      <c r="J10333" s="21">
        <v>1.44</v>
      </c>
      <c r="K10333" s="21" t="s">
        <v>20</v>
      </c>
      <c r="L10333">
        <f t="shared" si="186"/>
        <v>2</v>
      </c>
      <c r="M10333">
        <f>MATCH(H:H,价格表!$B$4:$B$35,0)</f>
        <v>23</v>
      </c>
      <c r="N10333" s="27">
        <f>IF(J10333&lt;=0.3,INDEX(价格表!$B$4:$I$31,M10333,2),IF(AND(J10333&gt;0.3,J10333&lt;=1),INDEX(价格表!$B$4:$I$31,M10333,3),IF(AND(J10333&gt;1,J10333&lt;=2.2),INDEX(价格表!$B$4:$I$31,M10333,4),IF(AND(J10333&gt;2.2,J10333&lt;=3.3),INDEX(价格表!$B$4:$I$31,M10333,5),IF(AND(J10333&gt;3.3,J10333&lt;=4),INDEX(价格表!$B$4:$I$31,M10333,6),IF(AND(J10333&gt;4,J10333&lt;=5.5),INDEX(价格表!$B$4:$I$31,M10333,7),IF(J10333&gt;5.5,2.6+INDEX(价格表!$B$4:$I$31,M10333,8)*L10333)))))))</f>
        <v>2.15</v>
      </c>
    </row>
    <row r="10334" spans="1:14">
      <c r="A10334" s="20">
        <v>4311373398782</v>
      </c>
      <c r="B10334" s="18" t="s">
        <v>16</v>
      </c>
      <c r="C10334" s="21">
        <v>20201229</v>
      </c>
      <c r="D10334" s="21">
        <v>610538201209</v>
      </c>
      <c r="E10334" s="21" t="s">
        <v>16</v>
      </c>
      <c r="F10334" s="21">
        <v>20210108</v>
      </c>
      <c r="G10334" s="21" t="s">
        <v>17</v>
      </c>
      <c r="H10334" s="21" t="s">
        <v>18</v>
      </c>
      <c r="I10334" s="21" t="s">
        <v>53</v>
      </c>
      <c r="J10334" s="21">
        <v>1.44</v>
      </c>
      <c r="K10334" s="21" t="s">
        <v>20</v>
      </c>
      <c r="L10334">
        <f t="shared" si="186"/>
        <v>2</v>
      </c>
      <c r="M10334">
        <f>MATCH(H:H,价格表!$B$4:$B$35,0)</f>
        <v>1</v>
      </c>
      <c r="N10334" s="27">
        <f>IF(J10334&lt;=0.3,INDEX(价格表!$B$4:$I$31,M10334,2),IF(AND(J10334&gt;0.3,J10334&lt;=1),INDEX(价格表!$B$4:$I$31,M10334,3),IF(AND(J10334&gt;1,J10334&lt;=2.2),INDEX(价格表!$B$4:$I$31,M10334,4),IF(AND(J10334&gt;2.2,J10334&lt;=3.3),INDEX(价格表!$B$4:$I$31,M10334,5),IF(AND(J10334&gt;3.3,J10334&lt;=4),INDEX(价格表!$B$4:$I$31,M10334,6),IF(AND(J10334&gt;4,J10334&lt;=5.5),INDEX(价格表!$B$4:$I$31,M10334,7),IF(J10334&gt;5.5,2.6+INDEX(价格表!$B$4:$I$31,M10334,8)*L10334)))))))</f>
        <v>2.15</v>
      </c>
    </row>
    <row r="10335" spans="1:14">
      <c r="A10335" s="20">
        <v>4311373398805</v>
      </c>
      <c r="B10335" s="18" t="s">
        <v>16</v>
      </c>
      <c r="C10335" s="21">
        <v>20201229</v>
      </c>
      <c r="D10335" s="21">
        <v>610538201209</v>
      </c>
      <c r="E10335" s="21" t="s">
        <v>16</v>
      </c>
      <c r="F10335" s="21">
        <v>20210108</v>
      </c>
      <c r="G10335" s="21" t="s">
        <v>17</v>
      </c>
      <c r="H10335" s="21" t="s">
        <v>66</v>
      </c>
      <c r="I10335" s="21" t="s">
        <v>380</v>
      </c>
      <c r="J10335" s="21">
        <v>1.45</v>
      </c>
      <c r="K10335" s="21" t="s">
        <v>20</v>
      </c>
      <c r="L10335">
        <f t="shared" si="186"/>
        <v>2</v>
      </c>
      <c r="M10335">
        <f>MATCH(H:H,价格表!$B$4:$B$35,0)</f>
        <v>17</v>
      </c>
      <c r="N10335" s="27">
        <f>IF(J10335&lt;=0.3,INDEX(价格表!$B$4:$I$31,M10335,2),IF(AND(J10335&gt;0.3,J10335&lt;=1),INDEX(价格表!$B$4:$I$31,M10335,3),IF(AND(J10335&gt;1,J10335&lt;=2.2),INDEX(价格表!$B$4:$I$31,M10335,4),IF(AND(J10335&gt;2.2,J10335&lt;=3.3),INDEX(价格表!$B$4:$I$31,M10335,5),IF(AND(J10335&gt;3.3,J10335&lt;=4),INDEX(价格表!$B$4:$I$31,M10335,6),IF(AND(J10335&gt;4,J10335&lt;=5.5),INDEX(价格表!$B$4:$I$31,M10335,7),IF(J10335&gt;5.5,2.6+INDEX(价格表!$B$4:$I$31,M10335,8)*L10335)))))))</f>
        <v>2.15</v>
      </c>
    </row>
    <row r="10336" spans="1:14">
      <c r="A10336" s="20">
        <v>4311373398823</v>
      </c>
      <c r="B10336" s="18" t="s">
        <v>16</v>
      </c>
      <c r="C10336" s="21">
        <v>20201229</v>
      </c>
      <c r="D10336" s="21">
        <v>610538201209</v>
      </c>
      <c r="E10336" s="21" t="s">
        <v>16</v>
      </c>
      <c r="F10336" s="21">
        <v>20210108</v>
      </c>
      <c r="G10336" s="21" t="s">
        <v>17</v>
      </c>
      <c r="H10336" s="21" t="s">
        <v>21</v>
      </c>
      <c r="I10336" s="21" t="s">
        <v>179</v>
      </c>
      <c r="J10336" s="21">
        <v>1.48</v>
      </c>
      <c r="K10336" s="21" t="s">
        <v>20</v>
      </c>
      <c r="L10336">
        <f t="shared" si="186"/>
        <v>2</v>
      </c>
      <c r="M10336">
        <f>MATCH(H:H,价格表!$B$4:$B$35,0)</f>
        <v>20</v>
      </c>
      <c r="N10336" s="27">
        <f>IF(J10336&lt;=0.3,INDEX(价格表!$B$4:$I$31,M10336,2),IF(AND(J10336&gt;0.3,J10336&lt;=1),INDEX(价格表!$B$4:$I$31,M10336,3),IF(AND(J10336&gt;1,J10336&lt;=2.2),INDEX(价格表!$B$4:$I$31,M10336,4),IF(AND(J10336&gt;2.2,J10336&lt;=3.3),INDEX(价格表!$B$4:$I$31,M10336,5),IF(AND(J10336&gt;3.3,J10336&lt;=4),INDEX(价格表!$B$4:$I$31,M10336,6),IF(AND(J10336&gt;4,J10336&lt;=5.5),INDEX(价格表!$B$4:$I$31,M10336,7),IF(J10336&gt;5.5,2.6+INDEX(价格表!$B$4:$I$31,M10336,8)*L10336)))))))</f>
        <v>2.15</v>
      </c>
    </row>
    <row r="10337" spans="1:14">
      <c r="A10337" s="20">
        <v>4311373398824</v>
      </c>
      <c r="B10337" s="18" t="s">
        <v>16</v>
      </c>
      <c r="C10337" s="21">
        <v>20201229</v>
      </c>
      <c r="D10337" s="21">
        <v>610538201209</v>
      </c>
      <c r="E10337" s="21" t="s">
        <v>16</v>
      </c>
      <c r="F10337" s="21">
        <v>20210108</v>
      </c>
      <c r="G10337" s="21" t="s">
        <v>17</v>
      </c>
      <c r="H10337" s="21" t="s">
        <v>39</v>
      </c>
      <c r="I10337" s="21" t="s">
        <v>174</v>
      </c>
      <c r="J10337" s="21">
        <v>1.49</v>
      </c>
      <c r="K10337" s="21" t="s">
        <v>20</v>
      </c>
      <c r="L10337">
        <f t="shared" si="186"/>
        <v>2</v>
      </c>
      <c r="M10337">
        <f>MATCH(H:H,价格表!$B$4:$B$35,0)</f>
        <v>23</v>
      </c>
      <c r="N10337" s="27">
        <f>IF(J10337&lt;=0.3,INDEX(价格表!$B$4:$I$31,M10337,2),IF(AND(J10337&gt;0.3,J10337&lt;=1),INDEX(价格表!$B$4:$I$31,M10337,3),IF(AND(J10337&gt;1,J10337&lt;=2.2),INDEX(价格表!$B$4:$I$31,M10337,4),IF(AND(J10337&gt;2.2,J10337&lt;=3.3),INDEX(价格表!$B$4:$I$31,M10337,5),IF(AND(J10337&gt;3.3,J10337&lt;=4),INDEX(价格表!$B$4:$I$31,M10337,6),IF(AND(J10337&gt;4,J10337&lt;=5.5),INDEX(价格表!$B$4:$I$31,M10337,7),IF(J10337&gt;5.5,2.6+INDEX(价格表!$B$4:$I$31,M10337,8)*L10337)))))))</f>
        <v>2.15</v>
      </c>
    </row>
    <row r="10338" spans="1:14">
      <c r="A10338" s="20">
        <v>4311373398825</v>
      </c>
      <c r="B10338" s="18" t="s">
        <v>16</v>
      </c>
      <c r="C10338" s="21">
        <v>20201229</v>
      </c>
      <c r="D10338" s="21">
        <v>610538201209</v>
      </c>
      <c r="E10338" s="21" t="s">
        <v>16</v>
      </c>
      <c r="F10338" s="21">
        <v>20210108</v>
      </c>
      <c r="G10338" s="21" t="s">
        <v>17</v>
      </c>
      <c r="H10338" s="21" t="s">
        <v>25</v>
      </c>
      <c r="I10338" s="21" t="s">
        <v>199</v>
      </c>
      <c r="J10338" s="21">
        <v>1.44</v>
      </c>
      <c r="K10338" s="21" t="s">
        <v>20</v>
      </c>
      <c r="L10338">
        <f t="shared" si="186"/>
        <v>2</v>
      </c>
      <c r="M10338">
        <f>MATCH(H:H,价格表!$B$4:$B$35,0)</f>
        <v>25</v>
      </c>
      <c r="N10338" s="27">
        <f>IF(J10338&lt;=0.3,INDEX(价格表!$B$4:$I$31,M10338,2),IF(AND(J10338&gt;0.3,J10338&lt;=1),INDEX(价格表!$B$4:$I$31,M10338,3),IF(AND(J10338&gt;1,J10338&lt;=2.2),INDEX(价格表!$B$4:$I$31,M10338,4),IF(AND(J10338&gt;2.2,J10338&lt;=3.3),INDEX(价格表!$B$4:$I$31,M10338,5),IF(AND(J10338&gt;3.3,J10338&lt;=4),INDEX(价格表!$B$4:$I$31,M10338,6),IF(AND(J10338&gt;4,J10338&lt;=5.5),INDEX(价格表!$B$4:$I$31,M10338,7),IF(J10338&gt;5.5,2.6+INDEX(价格表!$B$4:$I$31,M10338,8)*L10338)))))))</f>
        <v>2.15</v>
      </c>
    </row>
    <row r="10339" spans="1:14">
      <c r="A10339" s="20">
        <v>4311373398826</v>
      </c>
      <c r="B10339" s="18" t="s">
        <v>16</v>
      </c>
      <c r="C10339" s="21">
        <v>20201229</v>
      </c>
      <c r="D10339" s="21">
        <v>610538201209</v>
      </c>
      <c r="E10339" s="21" t="s">
        <v>16</v>
      </c>
      <c r="F10339" s="21">
        <v>20210108</v>
      </c>
      <c r="G10339" s="21" t="s">
        <v>17</v>
      </c>
      <c r="H10339" s="21" t="s">
        <v>63</v>
      </c>
      <c r="I10339" s="21" t="s">
        <v>187</v>
      </c>
      <c r="J10339" s="21">
        <v>0.28</v>
      </c>
      <c r="K10339" s="21" t="s">
        <v>20</v>
      </c>
      <c r="L10339">
        <f t="shared" si="186"/>
        <v>1</v>
      </c>
      <c r="M10339">
        <f>MATCH(H:H,价格表!$B$4:$B$35,0)</f>
        <v>21</v>
      </c>
      <c r="N10339" s="27">
        <f>IF(J10339&lt;=0.3,INDEX(价格表!$B$4:$I$31,M10339,2),IF(AND(J10339&gt;0.3,J10339&lt;=1),INDEX(价格表!$B$4:$I$31,M10339,3),IF(AND(J10339&gt;1,J10339&lt;=2.2),INDEX(价格表!$B$4:$I$31,M10339,4),IF(AND(J10339&gt;2.2,J10339&lt;=3.3),INDEX(价格表!$B$4:$I$31,M10339,5),IF(AND(J10339&gt;3.3,J10339&lt;=4),INDEX(价格表!$B$4:$I$31,M10339,6),IF(AND(J10339&gt;4,J10339&lt;=5.5),INDEX(价格表!$B$4:$I$31,M10339,7),IF(J10339&gt;5.5,2.6+INDEX(价格表!$B$4:$I$31,M10339,8)*L10339)))))))</f>
        <v>1.65</v>
      </c>
    </row>
    <row r="10340" spans="1:14">
      <c r="A10340" s="20">
        <v>4311373398828</v>
      </c>
      <c r="B10340" s="18" t="s">
        <v>16</v>
      </c>
      <c r="C10340" s="21">
        <v>20201229</v>
      </c>
      <c r="D10340" s="21">
        <v>610538201209</v>
      </c>
      <c r="E10340" s="21" t="s">
        <v>16</v>
      </c>
      <c r="F10340" s="21">
        <v>20210108</v>
      </c>
      <c r="G10340" s="21" t="s">
        <v>17</v>
      </c>
      <c r="H10340" s="21" t="s">
        <v>45</v>
      </c>
      <c r="I10340" s="21" t="s">
        <v>143</v>
      </c>
      <c r="J10340" s="21">
        <v>2.91</v>
      </c>
      <c r="K10340" s="21" t="s">
        <v>20</v>
      </c>
      <c r="L10340">
        <f t="shared" si="186"/>
        <v>3</v>
      </c>
      <c r="M10340">
        <f>MATCH(H:H,价格表!$B$4:$B$35,0)</f>
        <v>9</v>
      </c>
      <c r="N10340" s="27">
        <f>IF(J10340&lt;=0.3,INDEX(价格表!$B$4:$I$31,M10340,2),IF(AND(J10340&gt;0.3,J10340&lt;=1),INDEX(价格表!$B$4:$I$31,M10340,3),IF(AND(J10340&gt;1,J10340&lt;=2.2),INDEX(价格表!$B$4:$I$31,M10340,4),IF(AND(J10340&gt;2.2,J10340&lt;=3.3),INDEX(价格表!$B$4:$I$31,M10340,5),IF(AND(J10340&gt;3.3,J10340&lt;=4),INDEX(价格表!$B$4:$I$31,M10340,6),IF(AND(J10340&gt;4,J10340&lt;=5.5),INDEX(价格表!$B$4:$I$31,M10340,7),IF(J10340&gt;5.5,2.6+INDEX(价格表!$B$4:$I$31,M10340,8)*L10340)))))))</f>
        <v>2.5</v>
      </c>
    </row>
    <row r="10341" spans="1:14">
      <c r="A10341" s="20">
        <v>4311373398829</v>
      </c>
      <c r="B10341" s="18" t="s">
        <v>16</v>
      </c>
      <c r="C10341" s="21">
        <v>20201229</v>
      </c>
      <c r="D10341" s="21">
        <v>610538201209</v>
      </c>
      <c r="E10341" s="21" t="s">
        <v>16</v>
      </c>
      <c r="F10341" s="21">
        <v>20210108</v>
      </c>
      <c r="G10341" s="21" t="s">
        <v>17</v>
      </c>
      <c r="H10341" s="21" t="s">
        <v>63</v>
      </c>
      <c r="I10341" s="21" t="s">
        <v>187</v>
      </c>
      <c r="J10341" s="21">
        <v>1.44</v>
      </c>
      <c r="K10341" s="21" t="s">
        <v>20</v>
      </c>
      <c r="L10341">
        <f t="shared" si="186"/>
        <v>2</v>
      </c>
      <c r="M10341">
        <f>MATCH(H:H,价格表!$B$4:$B$35,0)</f>
        <v>21</v>
      </c>
      <c r="N10341" s="27">
        <f>IF(J10341&lt;=0.3,INDEX(价格表!$B$4:$I$31,M10341,2),IF(AND(J10341&gt;0.3,J10341&lt;=1),INDEX(价格表!$B$4:$I$31,M10341,3),IF(AND(J10341&gt;1,J10341&lt;=2.2),INDEX(价格表!$B$4:$I$31,M10341,4),IF(AND(J10341&gt;2.2,J10341&lt;=3.3),INDEX(价格表!$B$4:$I$31,M10341,5),IF(AND(J10341&gt;3.3,J10341&lt;=4),INDEX(价格表!$B$4:$I$31,M10341,6),IF(AND(J10341&gt;4,J10341&lt;=5.5),INDEX(价格表!$B$4:$I$31,M10341,7),IF(J10341&gt;5.5,2.6+INDEX(价格表!$B$4:$I$31,M10341,8)*L10341)))))))</f>
        <v>2.15</v>
      </c>
    </row>
    <row r="10342" spans="1:14">
      <c r="A10342" s="20">
        <v>4311373398830</v>
      </c>
      <c r="B10342" s="18" t="s">
        <v>16</v>
      </c>
      <c r="C10342" s="21">
        <v>20201229</v>
      </c>
      <c r="D10342" s="21">
        <v>610538201209</v>
      </c>
      <c r="E10342" s="21" t="s">
        <v>16</v>
      </c>
      <c r="F10342" s="21">
        <v>20210108</v>
      </c>
      <c r="G10342" s="21" t="s">
        <v>17</v>
      </c>
      <c r="H10342" s="21" t="s">
        <v>73</v>
      </c>
      <c r="I10342" s="21" t="s">
        <v>91</v>
      </c>
      <c r="J10342" s="21">
        <v>1.44</v>
      </c>
      <c r="K10342" s="21" t="s">
        <v>20</v>
      </c>
      <c r="L10342">
        <f t="shared" si="186"/>
        <v>2</v>
      </c>
      <c r="M10342">
        <f>MATCH(H:H,价格表!$B$4:$B$35,0)</f>
        <v>7</v>
      </c>
      <c r="N10342" s="27">
        <f>IF(J10342&lt;=0.3,INDEX(价格表!$B$4:$I$31,M10342,2),IF(AND(J10342&gt;0.3,J10342&lt;=1),INDEX(价格表!$B$4:$I$31,M10342,3),IF(AND(J10342&gt;1,J10342&lt;=2.2),INDEX(价格表!$B$4:$I$31,M10342,4),IF(AND(J10342&gt;2.2,J10342&lt;=3.3),INDEX(价格表!$B$4:$I$31,M10342,5),IF(AND(J10342&gt;3.3,J10342&lt;=4),INDEX(价格表!$B$4:$I$31,M10342,6),IF(AND(J10342&gt;4,J10342&lt;=5.5),INDEX(价格表!$B$4:$I$31,M10342,7),IF(J10342&gt;5.5,2.6+INDEX(价格表!$B$4:$I$31,M10342,8)*L10342)))))))</f>
        <v>2.15</v>
      </c>
    </row>
    <row r="10343" spans="1:14">
      <c r="A10343" s="20">
        <v>4311373398831</v>
      </c>
      <c r="B10343" s="18" t="s">
        <v>16</v>
      </c>
      <c r="C10343" s="21">
        <v>20201229</v>
      </c>
      <c r="D10343" s="21">
        <v>610538201209</v>
      </c>
      <c r="E10343" s="21" t="s">
        <v>16</v>
      </c>
      <c r="F10343" s="21">
        <v>20210108</v>
      </c>
      <c r="G10343" s="21" t="s">
        <v>17</v>
      </c>
      <c r="H10343" s="21" t="s">
        <v>63</v>
      </c>
      <c r="I10343" s="21" t="s">
        <v>187</v>
      </c>
      <c r="J10343" s="21">
        <v>1.44</v>
      </c>
      <c r="K10343" s="21" t="s">
        <v>20</v>
      </c>
      <c r="L10343">
        <f t="shared" si="186"/>
        <v>2</v>
      </c>
      <c r="M10343">
        <f>MATCH(H:H,价格表!$B$4:$B$35,0)</f>
        <v>21</v>
      </c>
      <c r="N10343" s="27">
        <f>IF(J10343&lt;=0.3,INDEX(价格表!$B$4:$I$31,M10343,2),IF(AND(J10343&gt;0.3,J10343&lt;=1),INDEX(价格表!$B$4:$I$31,M10343,3),IF(AND(J10343&gt;1,J10343&lt;=2.2),INDEX(价格表!$B$4:$I$31,M10343,4),IF(AND(J10343&gt;2.2,J10343&lt;=3.3),INDEX(价格表!$B$4:$I$31,M10343,5),IF(AND(J10343&gt;3.3,J10343&lt;=4),INDEX(价格表!$B$4:$I$31,M10343,6),IF(AND(J10343&gt;4,J10343&lt;=5.5),INDEX(价格表!$B$4:$I$31,M10343,7),IF(J10343&gt;5.5,2.6+INDEX(价格表!$B$4:$I$31,M10343,8)*L10343)))))))</f>
        <v>2.15</v>
      </c>
    </row>
    <row r="10344" spans="1:14">
      <c r="A10344" s="20">
        <v>4311373398832</v>
      </c>
      <c r="B10344" s="18" t="s">
        <v>16</v>
      </c>
      <c r="C10344" s="21">
        <v>20201229</v>
      </c>
      <c r="D10344" s="21">
        <v>610538201209</v>
      </c>
      <c r="E10344" s="21" t="s">
        <v>16</v>
      </c>
      <c r="F10344" s="21">
        <v>20210108</v>
      </c>
      <c r="G10344" s="21" t="s">
        <v>17</v>
      </c>
      <c r="H10344" s="21" t="s">
        <v>30</v>
      </c>
      <c r="I10344" s="21" t="s">
        <v>31</v>
      </c>
      <c r="J10344" s="21">
        <v>1.44</v>
      </c>
      <c r="K10344" s="21" t="s">
        <v>20</v>
      </c>
      <c r="L10344">
        <f t="shared" si="186"/>
        <v>2</v>
      </c>
      <c r="M10344">
        <f>MATCH(H:H,价格表!$B$4:$B$35,0)</f>
        <v>16</v>
      </c>
      <c r="N10344" s="27">
        <f>IF(J10344&lt;=0.3,INDEX(价格表!$B$4:$I$31,M10344,2),IF(AND(J10344&gt;0.3,J10344&lt;=1),INDEX(价格表!$B$4:$I$31,M10344,3),IF(AND(J10344&gt;1,J10344&lt;=2.2),INDEX(价格表!$B$4:$I$31,M10344,4),IF(AND(J10344&gt;2.2,J10344&lt;=3.3),INDEX(价格表!$B$4:$I$31,M10344,5),IF(AND(J10344&gt;3.3,J10344&lt;=4),INDEX(价格表!$B$4:$I$31,M10344,6),IF(AND(J10344&gt;4,J10344&lt;=5.5),INDEX(价格表!$B$4:$I$31,M10344,7),IF(J10344&gt;5.5,2.6+INDEX(价格表!$B$4:$I$31,M10344,8)*L10344)))))))</f>
        <v>2.15</v>
      </c>
    </row>
    <row r="10345" spans="1:14">
      <c r="A10345" s="20">
        <v>4311373398857</v>
      </c>
      <c r="B10345" s="18" t="s">
        <v>16</v>
      </c>
      <c r="C10345" s="21">
        <v>20201229</v>
      </c>
      <c r="D10345" s="21">
        <v>610538201209</v>
      </c>
      <c r="E10345" s="21" t="s">
        <v>16</v>
      </c>
      <c r="F10345" s="21">
        <v>20210108</v>
      </c>
      <c r="G10345" s="21" t="s">
        <v>17</v>
      </c>
      <c r="H10345" s="21" t="s">
        <v>75</v>
      </c>
      <c r="I10345" s="21" t="s">
        <v>221</v>
      </c>
      <c r="J10345" s="21">
        <v>1.44</v>
      </c>
      <c r="K10345" s="21" t="s">
        <v>20</v>
      </c>
      <c r="L10345">
        <f t="shared" si="186"/>
        <v>2</v>
      </c>
      <c r="M10345">
        <f>MATCH(H:H,价格表!$B$4:$B$35,0)</f>
        <v>24</v>
      </c>
      <c r="N10345" s="27">
        <f>IF(J10345&lt;=0.3,INDEX(价格表!$B$4:$I$31,M10345,2),IF(AND(J10345&gt;0.3,J10345&lt;=1),INDEX(价格表!$B$4:$I$31,M10345,3),IF(AND(J10345&gt;1,J10345&lt;=2.2),INDEX(价格表!$B$4:$I$31,M10345,4),IF(AND(J10345&gt;2.2,J10345&lt;=3.3),INDEX(价格表!$B$4:$I$31,M10345,5),IF(AND(J10345&gt;3.3,J10345&lt;=4),INDEX(价格表!$B$4:$I$31,M10345,6),IF(AND(J10345&gt;4,J10345&lt;=5.5),INDEX(价格表!$B$4:$I$31,M10345,7),IF(J10345&gt;5.5,2.6+INDEX(价格表!$B$4:$I$31,M10345,8)*L10345)))))))</f>
        <v>2.15</v>
      </c>
    </row>
    <row r="10346" spans="1:14">
      <c r="A10346" s="20">
        <v>4311373398858</v>
      </c>
      <c r="B10346" s="18" t="s">
        <v>16</v>
      </c>
      <c r="C10346" s="21">
        <v>20201229</v>
      </c>
      <c r="D10346" s="21">
        <v>610538201209</v>
      </c>
      <c r="E10346" s="21" t="s">
        <v>16</v>
      </c>
      <c r="F10346" s="21">
        <v>20210108</v>
      </c>
      <c r="G10346" s="21" t="s">
        <v>17</v>
      </c>
      <c r="H10346" s="21" t="s">
        <v>25</v>
      </c>
      <c r="I10346" s="21" t="s">
        <v>42</v>
      </c>
      <c r="J10346" s="21">
        <v>1.44</v>
      </c>
      <c r="K10346" s="21" t="s">
        <v>20</v>
      </c>
      <c r="L10346">
        <f t="shared" si="186"/>
        <v>2</v>
      </c>
      <c r="M10346">
        <f>MATCH(H:H,价格表!$B$4:$B$35,0)</f>
        <v>25</v>
      </c>
      <c r="N10346" s="27">
        <f>IF(J10346&lt;=0.3,INDEX(价格表!$B$4:$I$31,M10346,2),IF(AND(J10346&gt;0.3,J10346&lt;=1),INDEX(价格表!$B$4:$I$31,M10346,3),IF(AND(J10346&gt;1,J10346&lt;=2.2),INDEX(价格表!$B$4:$I$31,M10346,4),IF(AND(J10346&gt;2.2,J10346&lt;=3.3),INDEX(价格表!$B$4:$I$31,M10346,5),IF(AND(J10346&gt;3.3,J10346&lt;=4),INDEX(价格表!$B$4:$I$31,M10346,6),IF(AND(J10346&gt;4,J10346&lt;=5.5),INDEX(价格表!$B$4:$I$31,M10346,7),IF(J10346&gt;5.5,2.6+INDEX(价格表!$B$4:$I$31,M10346,8)*L10346)))))))</f>
        <v>2.15</v>
      </c>
    </row>
    <row r="10347" spans="1:14">
      <c r="A10347" s="20">
        <v>4311373398859</v>
      </c>
      <c r="B10347" s="18" t="s">
        <v>16</v>
      </c>
      <c r="C10347" s="21">
        <v>20201229</v>
      </c>
      <c r="D10347" s="21">
        <v>610538201209</v>
      </c>
      <c r="E10347" s="21" t="s">
        <v>16</v>
      </c>
      <c r="F10347" s="21">
        <v>20210108</v>
      </c>
      <c r="G10347" s="21" t="s">
        <v>17</v>
      </c>
      <c r="H10347" s="21" t="s">
        <v>25</v>
      </c>
      <c r="I10347" s="21" t="s">
        <v>291</v>
      </c>
      <c r="J10347" s="21">
        <v>2.5</v>
      </c>
      <c r="K10347" s="21" t="s">
        <v>20</v>
      </c>
      <c r="L10347">
        <f t="shared" si="186"/>
        <v>3</v>
      </c>
      <c r="M10347">
        <f>MATCH(H:H,价格表!$B$4:$B$35,0)</f>
        <v>25</v>
      </c>
      <c r="N10347" s="27">
        <f>IF(J10347&lt;=0.3,INDEX(价格表!$B$4:$I$31,M10347,2),IF(AND(J10347&gt;0.3,J10347&lt;=1),INDEX(价格表!$B$4:$I$31,M10347,3),IF(AND(J10347&gt;1,J10347&lt;=2.2),INDEX(价格表!$B$4:$I$31,M10347,4),IF(AND(J10347&gt;2.2,J10347&lt;=3.3),INDEX(价格表!$B$4:$I$31,M10347,5),IF(AND(J10347&gt;3.3,J10347&lt;=4),INDEX(价格表!$B$4:$I$31,M10347,6),IF(AND(J10347&gt;4,J10347&lt;=5.5),INDEX(价格表!$B$4:$I$31,M10347,7),IF(J10347&gt;5.5,2.6+INDEX(价格表!$B$4:$I$31,M10347,8)*L10347)))))))</f>
        <v>2.5</v>
      </c>
    </row>
    <row r="10348" spans="1:14">
      <c r="A10348" s="20">
        <v>4311373398860</v>
      </c>
      <c r="B10348" s="18" t="s">
        <v>16</v>
      </c>
      <c r="C10348" s="21">
        <v>20201229</v>
      </c>
      <c r="D10348" s="21">
        <v>610538201209</v>
      </c>
      <c r="E10348" s="21" t="s">
        <v>16</v>
      </c>
      <c r="F10348" s="21">
        <v>20210108</v>
      </c>
      <c r="G10348" s="21" t="s">
        <v>17</v>
      </c>
      <c r="H10348" s="21" t="s">
        <v>73</v>
      </c>
      <c r="I10348" s="21" t="s">
        <v>365</v>
      </c>
      <c r="J10348" s="21">
        <v>1.46</v>
      </c>
      <c r="K10348" s="21" t="s">
        <v>20</v>
      </c>
      <c r="L10348">
        <f t="shared" si="186"/>
        <v>2</v>
      </c>
      <c r="M10348">
        <f>MATCH(H:H,价格表!$B$4:$B$35,0)</f>
        <v>7</v>
      </c>
      <c r="N10348" s="27">
        <f>IF(J10348&lt;=0.3,INDEX(价格表!$B$4:$I$31,M10348,2),IF(AND(J10348&gt;0.3,J10348&lt;=1),INDEX(价格表!$B$4:$I$31,M10348,3),IF(AND(J10348&gt;1,J10348&lt;=2.2),INDEX(价格表!$B$4:$I$31,M10348,4),IF(AND(J10348&gt;2.2,J10348&lt;=3.3),INDEX(价格表!$B$4:$I$31,M10348,5),IF(AND(J10348&gt;3.3,J10348&lt;=4),INDEX(价格表!$B$4:$I$31,M10348,6),IF(AND(J10348&gt;4,J10348&lt;=5.5),INDEX(价格表!$B$4:$I$31,M10348,7),IF(J10348&gt;5.5,2.6+INDEX(价格表!$B$4:$I$31,M10348,8)*L10348)))))))</f>
        <v>2.15</v>
      </c>
    </row>
    <row r="10349" spans="1:14">
      <c r="A10349" s="20">
        <v>4311373398862</v>
      </c>
      <c r="B10349" s="18" t="s">
        <v>16</v>
      </c>
      <c r="C10349" s="21">
        <v>20201229</v>
      </c>
      <c r="D10349" s="21">
        <v>610538201209</v>
      </c>
      <c r="E10349" s="21" t="s">
        <v>16</v>
      </c>
      <c r="F10349" s="21">
        <v>20210108</v>
      </c>
      <c r="G10349" s="21" t="s">
        <v>17</v>
      </c>
      <c r="H10349" s="21" t="s">
        <v>75</v>
      </c>
      <c r="I10349" s="21" t="s">
        <v>114</v>
      </c>
      <c r="J10349" s="21">
        <v>1.44</v>
      </c>
      <c r="K10349" s="21" t="s">
        <v>20</v>
      </c>
      <c r="L10349">
        <f t="shared" si="186"/>
        <v>2</v>
      </c>
      <c r="M10349">
        <f>MATCH(H:H,价格表!$B$4:$B$35,0)</f>
        <v>24</v>
      </c>
      <c r="N10349" s="27">
        <f>IF(J10349&lt;=0.3,INDEX(价格表!$B$4:$I$31,M10349,2),IF(AND(J10349&gt;0.3,J10349&lt;=1),INDEX(价格表!$B$4:$I$31,M10349,3),IF(AND(J10349&gt;1,J10349&lt;=2.2),INDEX(价格表!$B$4:$I$31,M10349,4),IF(AND(J10349&gt;2.2,J10349&lt;=3.3),INDEX(价格表!$B$4:$I$31,M10349,5),IF(AND(J10349&gt;3.3,J10349&lt;=4),INDEX(价格表!$B$4:$I$31,M10349,6),IF(AND(J10349&gt;4,J10349&lt;=5.5),INDEX(价格表!$B$4:$I$31,M10349,7),IF(J10349&gt;5.5,2.6+INDEX(价格表!$B$4:$I$31,M10349,8)*L10349)))))))</f>
        <v>2.15</v>
      </c>
    </row>
    <row r="10350" spans="1:14">
      <c r="A10350" s="20">
        <v>4311373398863</v>
      </c>
      <c r="B10350" s="18" t="s">
        <v>16</v>
      </c>
      <c r="C10350" s="21">
        <v>20201229</v>
      </c>
      <c r="D10350" s="21">
        <v>610538201209</v>
      </c>
      <c r="E10350" s="21" t="s">
        <v>16</v>
      </c>
      <c r="F10350" s="21">
        <v>20210108</v>
      </c>
      <c r="G10350" s="21" t="s">
        <v>17</v>
      </c>
      <c r="H10350" s="21" t="s">
        <v>18</v>
      </c>
      <c r="I10350" s="21" t="s">
        <v>53</v>
      </c>
      <c r="J10350" s="21">
        <v>1.47</v>
      </c>
      <c r="K10350" s="21" t="s">
        <v>20</v>
      </c>
      <c r="L10350">
        <f t="shared" si="186"/>
        <v>2</v>
      </c>
      <c r="M10350">
        <f>MATCH(H:H,价格表!$B$4:$B$35,0)</f>
        <v>1</v>
      </c>
      <c r="N10350" s="27">
        <f>IF(J10350&lt;=0.3,INDEX(价格表!$B$4:$I$31,M10350,2),IF(AND(J10350&gt;0.3,J10350&lt;=1),INDEX(价格表!$B$4:$I$31,M10350,3),IF(AND(J10350&gt;1,J10350&lt;=2.2),INDEX(价格表!$B$4:$I$31,M10350,4),IF(AND(J10350&gt;2.2,J10350&lt;=3.3),INDEX(价格表!$B$4:$I$31,M10350,5),IF(AND(J10350&gt;3.3,J10350&lt;=4),INDEX(价格表!$B$4:$I$31,M10350,6),IF(AND(J10350&gt;4,J10350&lt;=5.5),INDEX(价格表!$B$4:$I$31,M10350,7),IF(J10350&gt;5.5,2.6+INDEX(价格表!$B$4:$I$31,M10350,8)*L10350)))))))</f>
        <v>2.15</v>
      </c>
    </row>
    <row r="10351" spans="1:14">
      <c r="A10351" s="20">
        <v>4311373398864</v>
      </c>
      <c r="B10351" s="18" t="s">
        <v>16</v>
      </c>
      <c r="C10351" s="21">
        <v>20201229</v>
      </c>
      <c r="D10351" s="21">
        <v>610538201209</v>
      </c>
      <c r="E10351" s="21" t="s">
        <v>16</v>
      </c>
      <c r="F10351" s="21">
        <v>20210108</v>
      </c>
      <c r="G10351" s="21" t="s">
        <v>17</v>
      </c>
      <c r="H10351" s="21" t="s">
        <v>39</v>
      </c>
      <c r="I10351" s="21" t="s">
        <v>174</v>
      </c>
      <c r="J10351" s="21">
        <v>1.45</v>
      </c>
      <c r="K10351" s="21" t="s">
        <v>20</v>
      </c>
      <c r="L10351">
        <f t="shared" si="186"/>
        <v>2</v>
      </c>
      <c r="M10351">
        <f>MATCH(H:H,价格表!$B$4:$B$35,0)</f>
        <v>23</v>
      </c>
      <c r="N10351" s="27">
        <f>IF(J10351&lt;=0.3,INDEX(价格表!$B$4:$I$31,M10351,2),IF(AND(J10351&gt;0.3,J10351&lt;=1),INDEX(价格表!$B$4:$I$31,M10351,3),IF(AND(J10351&gt;1,J10351&lt;=2.2),INDEX(价格表!$B$4:$I$31,M10351,4),IF(AND(J10351&gt;2.2,J10351&lt;=3.3),INDEX(价格表!$B$4:$I$31,M10351,5),IF(AND(J10351&gt;3.3,J10351&lt;=4),INDEX(价格表!$B$4:$I$31,M10351,6),IF(AND(J10351&gt;4,J10351&lt;=5.5),INDEX(价格表!$B$4:$I$31,M10351,7),IF(J10351&gt;5.5,2.6+INDEX(价格表!$B$4:$I$31,M10351,8)*L10351)))))))</f>
        <v>2.15</v>
      </c>
    </row>
    <row r="10352" spans="1:14">
      <c r="A10352" s="20">
        <v>4311373398866</v>
      </c>
      <c r="B10352" s="18" t="s">
        <v>16</v>
      </c>
      <c r="C10352" s="21">
        <v>20201229</v>
      </c>
      <c r="D10352" s="21">
        <v>610538201209</v>
      </c>
      <c r="E10352" s="21" t="s">
        <v>16</v>
      </c>
      <c r="F10352" s="21">
        <v>20210108</v>
      </c>
      <c r="G10352" s="21" t="s">
        <v>17</v>
      </c>
      <c r="H10352" s="21" t="s">
        <v>39</v>
      </c>
      <c r="I10352" s="21" t="s">
        <v>174</v>
      </c>
      <c r="J10352" s="21">
        <v>1.45</v>
      </c>
      <c r="K10352" s="21" t="s">
        <v>20</v>
      </c>
      <c r="L10352">
        <f t="shared" si="186"/>
        <v>2</v>
      </c>
      <c r="M10352">
        <f>MATCH(H:H,价格表!$B$4:$B$35,0)</f>
        <v>23</v>
      </c>
      <c r="N10352" s="27">
        <f>IF(J10352&lt;=0.3,INDEX(价格表!$B$4:$I$31,M10352,2),IF(AND(J10352&gt;0.3,J10352&lt;=1),INDEX(价格表!$B$4:$I$31,M10352,3),IF(AND(J10352&gt;1,J10352&lt;=2.2),INDEX(价格表!$B$4:$I$31,M10352,4),IF(AND(J10352&gt;2.2,J10352&lt;=3.3),INDEX(价格表!$B$4:$I$31,M10352,5),IF(AND(J10352&gt;3.3,J10352&lt;=4),INDEX(价格表!$B$4:$I$31,M10352,6),IF(AND(J10352&gt;4,J10352&lt;=5.5),INDEX(价格表!$B$4:$I$31,M10352,7),IF(J10352&gt;5.5,2.6+INDEX(价格表!$B$4:$I$31,M10352,8)*L10352)))))))</f>
        <v>2.15</v>
      </c>
    </row>
    <row r="10353" spans="1:14">
      <c r="A10353" s="20">
        <v>4311373406748</v>
      </c>
      <c r="B10353" s="18" t="s">
        <v>16</v>
      </c>
      <c r="C10353" s="21">
        <v>20201229</v>
      </c>
      <c r="D10353" s="21">
        <v>610538201209</v>
      </c>
      <c r="E10353" s="21" t="s">
        <v>16</v>
      </c>
      <c r="F10353" s="21">
        <v>20210108</v>
      </c>
      <c r="G10353" s="21" t="s">
        <v>17</v>
      </c>
      <c r="H10353" s="21" t="s">
        <v>23</v>
      </c>
      <c r="I10353" s="21" t="s">
        <v>162</v>
      </c>
      <c r="J10353" s="21">
        <v>1.44</v>
      </c>
      <c r="K10353" s="21" t="s">
        <v>20</v>
      </c>
      <c r="L10353">
        <f t="shared" si="186"/>
        <v>2</v>
      </c>
      <c r="M10353">
        <f>MATCH(H:H,价格表!$B$4:$B$35,0)</f>
        <v>15</v>
      </c>
      <c r="N10353" s="27">
        <f>IF(J10353&lt;=0.3,INDEX(价格表!$B$4:$I$31,M10353,2),IF(AND(J10353&gt;0.3,J10353&lt;=1),INDEX(价格表!$B$4:$I$31,M10353,3),IF(AND(J10353&gt;1,J10353&lt;=2.2),INDEX(价格表!$B$4:$I$31,M10353,4),IF(AND(J10353&gt;2.2,J10353&lt;=3.3),INDEX(价格表!$B$4:$I$31,M10353,5),IF(AND(J10353&gt;3.3,J10353&lt;=4),INDEX(价格表!$B$4:$I$31,M10353,6),IF(AND(J10353&gt;4,J10353&lt;=5.5),INDEX(价格表!$B$4:$I$31,M10353,7),IF(J10353&gt;5.5,2.6+INDEX(价格表!$B$4:$I$31,M10353,8)*L10353)))))))</f>
        <v>2.15</v>
      </c>
    </row>
    <row r="10354" spans="1:14">
      <c r="A10354" s="20">
        <v>4311373413889</v>
      </c>
      <c r="B10354" s="18" t="s">
        <v>16</v>
      </c>
      <c r="C10354" s="21">
        <v>20201229</v>
      </c>
      <c r="D10354" s="21">
        <v>610538201209</v>
      </c>
      <c r="E10354" s="21" t="s">
        <v>16</v>
      </c>
      <c r="F10354" s="21">
        <v>20210108</v>
      </c>
      <c r="G10354" s="21" t="s">
        <v>17</v>
      </c>
      <c r="H10354" s="21" t="s">
        <v>21</v>
      </c>
      <c r="I10354" s="21" t="s">
        <v>228</v>
      </c>
      <c r="J10354" s="21">
        <v>0.15</v>
      </c>
      <c r="K10354" s="21" t="s">
        <v>20</v>
      </c>
      <c r="L10354">
        <f t="shared" si="186"/>
        <v>1</v>
      </c>
      <c r="M10354">
        <f>MATCH(H:H,价格表!$B$4:$B$35,0)</f>
        <v>20</v>
      </c>
      <c r="N10354" s="27">
        <f>IF(J10354&lt;=0.3,INDEX(价格表!$B$4:$I$31,M10354,2),IF(AND(J10354&gt;0.3,J10354&lt;=1),INDEX(价格表!$B$4:$I$31,M10354,3),IF(AND(J10354&gt;1,J10354&lt;=2.2),INDEX(价格表!$B$4:$I$31,M10354,4),IF(AND(J10354&gt;2.2,J10354&lt;=3.3),INDEX(价格表!$B$4:$I$31,M10354,5),IF(AND(J10354&gt;3.3,J10354&lt;=4),INDEX(价格表!$B$4:$I$31,M10354,6),IF(AND(J10354&gt;4,J10354&lt;=5.5),INDEX(价格表!$B$4:$I$31,M10354,7),IF(J10354&gt;5.5,2.6+INDEX(价格表!$B$4:$I$31,M10354,8)*L10354)))))))</f>
        <v>1.65</v>
      </c>
    </row>
    <row r="10355" spans="1:14">
      <c r="A10355" s="20">
        <v>4311373413890</v>
      </c>
      <c r="B10355" s="18" t="s">
        <v>16</v>
      </c>
      <c r="C10355" s="21">
        <v>20201229</v>
      </c>
      <c r="D10355" s="21">
        <v>610538201209</v>
      </c>
      <c r="E10355" s="21" t="s">
        <v>16</v>
      </c>
      <c r="F10355" s="21">
        <v>20210108</v>
      </c>
      <c r="G10355" s="21" t="s">
        <v>17</v>
      </c>
      <c r="H10355" s="21" t="s">
        <v>18</v>
      </c>
      <c r="I10355" s="21" t="s">
        <v>53</v>
      </c>
      <c r="J10355" s="21">
        <v>1.44</v>
      </c>
      <c r="K10355" s="21" t="s">
        <v>20</v>
      </c>
      <c r="L10355">
        <f t="shared" si="186"/>
        <v>2</v>
      </c>
      <c r="M10355">
        <f>MATCH(H:H,价格表!$B$4:$B$35,0)</f>
        <v>1</v>
      </c>
      <c r="N10355" s="27">
        <f>IF(J10355&lt;=0.3,INDEX(价格表!$B$4:$I$31,M10355,2),IF(AND(J10355&gt;0.3,J10355&lt;=1),INDEX(价格表!$B$4:$I$31,M10355,3),IF(AND(J10355&gt;1,J10355&lt;=2.2),INDEX(价格表!$B$4:$I$31,M10355,4),IF(AND(J10355&gt;2.2,J10355&lt;=3.3),INDEX(价格表!$B$4:$I$31,M10355,5),IF(AND(J10355&gt;3.3,J10355&lt;=4),INDEX(价格表!$B$4:$I$31,M10355,6),IF(AND(J10355&gt;4,J10355&lt;=5.5),INDEX(价格表!$B$4:$I$31,M10355,7),IF(J10355&gt;5.5,2.6+INDEX(价格表!$B$4:$I$31,M10355,8)*L10355)))))))</f>
        <v>2.15</v>
      </c>
    </row>
    <row r="10356" spans="1:14">
      <c r="A10356" s="20">
        <v>4311373413894</v>
      </c>
      <c r="B10356" s="18" t="s">
        <v>16</v>
      </c>
      <c r="C10356" s="21">
        <v>20201229</v>
      </c>
      <c r="D10356" s="21">
        <v>610538201209</v>
      </c>
      <c r="E10356" s="21" t="s">
        <v>16</v>
      </c>
      <c r="F10356" s="21">
        <v>20210108</v>
      </c>
      <c r="G10356" s="21" t="s">
        <v>17</v>
      </c>
      <c r="H10356" s="21" t="s">
        <v>73</v>
      </c>
      <c r="I10356" s="21" t="s">
        <v>215</v>
      </c>
      <c r="J10356" s="21">
        <v>0.16</v>
      </c>
      <c r="K10356" s="21" t="s">
        <v>20</v>
      </c>
      <c r="L10356">
        <f t="shared" si="186"/>
        <v>1</v>
      </c>
      <c r="M10356">
        <f>MATCH(H:H,价格表!$B$4:$B$35,0)</f>
        <v>7</v>
      </c>
      <c r="N10356" s="27">
        <f>IF(J10356&lt;=0.3,INDEX(价格表!$B$4:$I$31,M10356,2),IF(AND(J10356&gt;0.3,J10356&lt;=1),INDEX(价格表!$B$4:$I$31,M10356,3),IF(AND(J10356&gt;1,J10356&lt;=2.2),INDEX(价格表!$B$4:$I$31,M10356,4),IF(AND(J10356&gt;2.2,J10356&lt;=3.3),INDEX(价格表!$B$4:$I$31,M10356,5),IF(AND(J10356&gt;3.3,J10356&lt;=4),INDEX(价格表!$B$4:$I$31,M10356,6),IF(AND(J10356&gt;4,J10356&lt;=5.5),INDEX(价格表!$B$4:$I$31,M10356,7),IF(J10356&gt;5.5,2.6+INDEX(价格表!$B$4:$I$31,M10356,8)*L10356)))))))</f>
        <v>1.65</v>
      </c>
    </row>
    <row r="10357" spans="1:14">
      <c r="A10357" s="20">
        <v>4311373413896</v>
      </c>
      <c r="B10357" s="18" t="s">
        <v>16</v>
      </c>
      <c r="C10357" s="21">
        <v>20201229</v>
      </c>
      <c r="D10357" s="21">
        <v>610538201209</v>
      </c>
      <c r="E10357" s="21" t="s">
        <v>16</v>
      </c>
      <c r="F10357" s="21">
        <v>20210108</v>
      </c>
      <c r="G10357" s="21" t="s">
        <v>17</v>
      </c>
      <c r="H10357" s="21" t="s">
        <v>45</v>
      </c>
      <c r="I10357" s="21" t="s">
        <v>48</v>
      </c>
      <c r="J10357" s="21">
        <v>1.45</v>
      </c>
      <c r="K10357" s="21" t="s">
        <v>20</v>
      </c>
      <c r="L10357">
        <f t="shared" si="186"/>
        <v>2</v>
      </c>
      <c r="M10357">
        <f>MATCH(H:H,价格表!$B$4:$B$35,0)</f>
        <v>9</v>
      </c>
      <c r="N10357" s="27">
        <f>IF(J10357&lt;=0.3,INDEX(价格表!$B$4:$I$31,M10357,2),IF(AND(J10357&gt;0.3,J10357&lt;=1),INDEX(价格表!$B$4:$I$31,M10357,3),IF(AND(J10357&gt;1,J10357&lt;=2.2),INDEX(价格表!$B$4:$I$31,M10357,4),IF(AND(J10357&gt;2.2,J10357&lt;=3.3),INDEX(价格表!$B$4:$I$31,M10357,5),IF(AND(J10357&gt;3.3,J10357&lt;=4),INDEX(价格表!$B$4:$I$31,M10357,6),IF(AND(J10357&gt;4,J10357&lt;=5.5),INDEX(价格表!$B$4:$I$31,M10357,7),IF(J10357&gt;5.5,2.6+INDEX(价格表!$B$4:$I$31,M10357,8)*L10357)))))))</f>
        <v>2.15</v>
      </c>
    </row>
    <row r="10358" spans="1:14">
      <c r="A10358" s="20">
        <v>4311373413897</v>
      </c>
      <c r="B10358" s="18" t="s">
        <v>16</v>
      </c>
      <c r="C10358" s="21">
        <v>20201229</v>
      </c>
      <c r="D10358" s="21">
        <v>610538201209</v>
      </c>
      <c r="E10358" s="21" t="s">
        <v>16</v>
      </c>
      <c r="F10358" s="21">
        <v>20210108</v>
      </c>
      <c r="G10358" s="21" t="s">
        <v>17</v>
      </c>
      <c r="H10358" s="21" t="s">
        <v>73</v>
      </c>
      <c r="I10358" s="21" t="s">
        <v>91</v>
      </c>
      <c r="J10358" s="21">
        <v>1.44</v>
      </c>
      <c r="K10358" s="21" t="s">
        <v>20</v>
      </c>
      <c r="L10358">
        <f t="shared" si="186"/>
        <v>2</v>
      </c>
      <c r="M10358">
        <f>MATCH(H:H,价格表!$B$4:$B$35,0)</f>
        <v>7</v>
      </c>
      <c r="N10358" s="27">
        <f>IF(J10358&lt;=0.3,INDEX(价格表!$B$4:$I$31,M10358,2),IF(AND(J10358&gt;0.3,J10358&lt;=1),INDEX(价格表!$B$4:$I$31,M10358,3),IF(AND(J10358&gt;1,J10358&lt;=2.2),INDEX(价格表!$B$4:$I$31,M10358,4),IF(AND(J10358&gt;2.2,J10358&lt;=3.3),INDEX(价格表!$B$4:$I$31,M10358,5),IF(AND(J10358&gt;3.3,J10358&lt;=4),INDEX(价格表!$B$4:$I$31,M10358,6),IF(AND(J10358&gt;4,J10358&lt;=5.5),INDEX(价格表!$B$4:$I$31,M10358,7),IF(J10358&gt;5.5,2.6+INDEX(价格表!$B$4:$I$31,M10358,8)*L10358)))))))</f>
        <v>2.15</v>
      </c>
    </row>
    <row r="10359" spans="1:14">
      <c r="A10359" s="20">
        <v>4311373413898</v>
      </c>
      <c r="B10359" s="18" t="s">
        <v>16</v>
      </c>
      <c r="C10359" s="21">
        <v>20201229</v>
      </c>
      <c r="D10359" s="21">
        <v>610538201209</v>
      </c>
      <c r="E10359" s="21" t="s">
        <v>16</v>
      </c>
      <c r="F10359" s="21">
        <v>20210108</v>
      </c>
      <c r="G10359" s="21" t="s">
        <v>17</v>
      </c>
      <c r="H10359" s="21" t="s">
        <v>294</v>
      </c>
      <c r="I10359" s="21" t="s">
        <v>295</v>
      </c>
      <c r="J10359" s="21">
        <v>0.53</v>
      </c>
      <c r="K10359" s="21" t="s">
        <v>20</v>
      </c>
      <c r="L10359">
        <f t="shared" si="186"/>
        <v>1</v>
      </c>
      <c r="M10359">
        <f>MATCH(H:H,价格表!$B$4:$B$35,0)</f>
        <v>18</v>
      </c>
      <c r="N10359" s="27">
        <f>IF(J10359&lt;=0.3,INDEX(价格表!$B$4:$I$31,M10359,2),IF(AND(J10359&gt;0.3,J10359&lt;=1),INDEX(价格表!$B$4:$I$31,M10359,3),IF(AND(J10359&gt;1,J10359&lt;=2.2),INDEX(价格表!$B$4:$I$31,M10359,4),IF(AND(J10359&gt;2.2,J10359&lt;=3.3),INDEX(价格表!$B$4:$I$31,M10359,5),IF(AND(J10359&gt;3.3,J10359&lt;=4),INDEX(价格表!$B$4:$I$31,M10359,6),IF(AND(J10359&gt;4,J10359&lt;=5.5),INDEX(价格表!$B$4:$I$31,M10359,7),IF(J10359&gt;5.5,2.6+INDEX(价格表!$B$4:$I$31,M10359,8)*L10359)))))))</f>
        <v>2.9</v>
      </c>
    </row>
    <row r="10360" spans="1:14">
      <c r="A10360" s="20">
        <v>4311378404796</v>
      </c>
      <c r="B10360" s="18" t="s">
        <v>16</v>
      </c>
      <c r="C10360" s="21">
        <v>20201229</v>
      </c>
      <c r="D10360" s="21">
        <v>610538201209</v>
      </c>
      <c r="E10360" s="21" t="s">
        <v>16</v>
      </c>
      <c r="F10360" s="21">
        <v>20210108</v>
      </c>
      <c r="G10360" s="21" t="s">
        <v>17</v>
      </c>
      <c r="H10360" s="21" t="s">
        <v>88</v>
      </c>
      <c r="I10360" s="21" t="s">
        <v>101</v>
      </c>
      <c r="J10360" s="21">
        <v>1.44</v>
      </c>
      <c r="K10360" s="21" t="s">
        <v>20</v>
      </c>
      <c r="L10360">
        <f t="shared" si="186"/>
        <v>2</v>
      </c>
      <c r="M10360">
        <f>MATCH(H:H,价格表!$B$4:$B$35,0)</f>
        <v>19</v>
      </c>
      <c r="N10360" s="27">
        <f>IF(J10360&lt;=0.3,INDEX(价格表!$B$4:$I$31,M10360,2),IF(AND(J10360&gt;0.3,J10360&lt;=1),INDEX(价格表!$B$4:$I$31,M10360,3),IF(AND(J10360&gt;1,J10360&lt;=2.2),INDEX(价格表!$B$4:$I$31,M10360,4),IF(AND(J10360&gt;2.2,J10360&lt;=3.3),INDEX(价格表!$B$4:$I$31,M10360,5),IF(AND(J10360&gt;3.3,J10360&lt;=4),INDEX(价格表!$B$4:$I$31,M10360,6),IF(AND(J10360&gt;4,J10360&lt;=5.5),INDEX(价格表!$B$4:$I$31,M10360,7),IF(J10360&gt;5.5,2.6+INDEX(价格表!$B$4:$I$31,M10360,8)*L10360)))))))</f>
        <v>2.15</v>
      </c>
    </row>
    <row r="10361" spans="1:14">
      <c r="A10361" s="20">
        <v>4311378418731</v>
      </c>
      <c r="B10361" s="18" t="s">
        <v>16</v>
      </c>
      <c r="C10361" s="21">
        <v>20201229</v>
      </c>
      <c r="D10361" s="21">
        <v>610538201209</v>
      </c>
      <c r="E10361" s="21" t="s">
        <v>16</v>
      </c>
      <c r="F10361" s="21">
        <v>20210108</v>
      </c>
      <c r="G10361" s="21" t="s">
        <v>17</v>
      </c>
      <c r="H10361" s="21" t="s">
        <v>82</v>
      </c>
      <c r="I10361" s="21" t="s">
        <v>83</v>
      </c>
      <c r="J10361" s="21">
        <v>1.44</v>
      </c>
      <c r="K10361" s="21" t="s">
        <v>20</v>
      </c>
      <c r="L10361">
        <f t="shared" si="186"/>
        <v>2</v>
      </c>
      <c r="M10361">
        <f>MATCH(H:H,价格表!$B$4:$B$35,0)</f>
        <v>2</v>
      </c>
      <c r="N10361" s="27">
        <f>IF(J10361&lt;=0.3,INDEX(价格表!$B$4:$I$31,M10361,2),IF(AND(J10361&gt;0.3,J10361&lt;=1),INDEX(价格表!$B$4:$I$31,M10361,3),IF(AND(J10361&gt;1,J10361&lt;=2.2),INDEX(价格表!$B$4:$I$31,M10361,4),IF(AND(J10361&gt;2.2,J10361&lt;=3.3),INDEX(价格表!$B$4:$I$31,M10361,5),IF(AND(J10361&gt;3.3,J10361&lt;=4),INDEX(价格表!$B$4:$I$31,M10361,6),IF(AND(J10361&gt;4,J10361&lt;=5.5),INDEX(价格表!$B$4:$I$31,M10361,7),IF(J10361&gt;5.5,2.6+INDEX(价格表!$B$4:$I$31,M10361,8)*L10361)))))))</f>
        <v>2.15</v>
      </c>
    </row>
    <row r="10362" spans="1:14">
      <c r="A10362" s="20">
        <v>4311378418732</v>
      </c>
      <c r="B10362" s="18" t="s">
        <v>16</v>
      </c>
      <c r="C10362" s="21">
        <v>20201229</v>
      </c>
      <c r="D10362" s="21">
        <v>610538201209</v>
      </c>
      <c r="E10362" s="21" t="s">
        <v>16</v>
      </c>
      <c r="F10362" s="21">
        <v>20210108</v>
      </c>
      <c r="G10362" s="21" t="s">
        <v>17</v>
      </c>
      <c r="H10362" s="21" t="s">
        <v>54</v>
      </c>
      <c r="I10362" s="21" t="s">
        <v>78</v>
      </c>
      <c r="J10362" s="21">
        <v>1.44</v>
      </c>
      <c r="K10362" s="21" t="s">
        <v>20</v>
      </c>
      <c r="L10362">
        <f t="shared" si="186"/>
        <v>2</v>
      </c>
      <c r="M10362">
        <f>MATCH(H:H,价格表!$B$4:$B$35,0)</f>
        <v>14</v>
      </c>
      <c r="N10362" s="27">
        <f>IF(J10362&lt;=0.3,INDEX(价格表!$B$4:$I$31,M10362,2),IF(AND(J10362&gt;0.3,J10362&lt;=1),INDEX(价格表!$B$4:$I$31,M10362,3),IF(AND(J10362&gt;1,J10362&lt;=2.2),INDEX(价格表!$B$4:$I$31,M10362,4),IF(AND(J10362&gt;2.2,J10362&lt;=3.3),INDEX(价格表!$B$4:$I$31,M10362,5),IF(AND(J10362&gt;3.3,J10362&lt;=4),INDEX(价格表!$B$4:$I$31,M10362,6),IF(AND(J10362&gt;4,J10362&lt;=5.5),INDEX(价格表!$B$4:$I$31,M10362,7),IF(J10362&gt;5.5,2.6+INDEX(价格表!$B$4:$I$31,M10362,8)*L10362)))))))</f>
        <v>2.15</v>
      </c>
    </row>
    <row r="10363" spans="1:14">
      <c r="A10363" s="20">
        <v>4311378432915</v>
      </c>
      <c r="B10363" s="18" t="s">
        <v>16</v>
      </c>
      <c r="C10363" s="21">
        <v>20201229</v>
      </c>
      <c r="D10363" s="21">
        <v>610538201209</v>
      </c>
      <c r="E10363" s="21" t="s">
        <v>16</v>
      </c>
      <c r="F10363" s="21">
        <v>20210108</v>
      </c>
      <c r="G10363" s="21" t="s">
        <v>17</v>
      </c>
      <c r="H10363" s="21" t="s">
        <v>296</v>
      </c>
      <c r="I10363" s="21" t="s">
        <v>297</v>
      </c>
      <c r="J10363" s="21">
        <v>0.12</v>
      </c>
      <c r="K10363" s="21" t="s">
        <v>20</v>
      </c>
      <c r="L10363">
        <f t="shared" si="186"/>
        <v>1</v>
      </c>
      <c r="M10363">
        <f>MATCH(H:H,价格表!$B$4:$B$35,0)</f>
        <v>8</v>
      </c>
      <c r="N10363" s="27">
        <f>IF(J10363&lt;=0.3,INDEX(价格表!$B$4:$I$31,M10363,2),IF(AND(J10363&gt;0.3,J10363&lt;=1),INDEX(价格表!$B$4:$I$31,M10363,3),IF(AND(J10363&gt;1,J10363&lt;=2.2),INDEX(价格表!$B$4:$I$31,M10363,4),IF(AND(J10363&gt;2.2,J10363&lt;=3.3),INDEX(价格表!$B$4:$I$31,M10363,5),IF(AND(J10363&gt;3.3,J10363&lt;=4),INDEX(价格表!$B$4:$I$31,M10363,6),IF(AND(J10363&gt;4,J10363&lt;=5.5),INDEX(价格表!$B$4:$I$31,M10363,7),IF(J10363&gt;5.5,2.6+INDEX(价格表!$B$4:$I$31,M10363,8)*L10363)))))))</f>
        <v>2.45</v>
      </c>
    </row>
    <row r="10364" spans="1:14">
      <c r="A10364" s="20">
        <v>4311378448690</v>
      </c>
      <c r="B10364" s="18" t="s">
        <v>16</v>
      </c>
      <c r="C10364" s="21">
        <v>20201229</v>
      </c>
      <c r="D10364" s="21">
        <v>610538201209</v>
      </c>
      <c r="E10364" s="21" t="s">
        <v>16</v>
      </c>
      <c r="F10364" s="21">
        <v>20210108</v>
      </c>
      <c r="G10364" s="21" t="s">
        <v>17</v>
      </c>
      <c r="H10364" s="21" t="s">
        <v>305</v>
      </c>
      <c r="I10364" s="21" t="s">
        <v>318</v>
      </c>
      <c r="J10364" s="21">
        <v>0.55</v>
      </c>
      <c r="K10364" s="21" t="s">
        <v>20</v>
      </c>
      <c r="L10364">
        <f t="shared" si="186"/>
        <v>1</v>
      </c>
      <c r="M10364">
        <f>MATCH(H:H,价格表!$B$4:$B$35,0)</f>
        <v>26</v>
      </c>
      <c r="N10364" s="27">
        <f>IF(J10364&lt;=0.3,INDEX(价格表!$B$4:$I$31,M10364,2),IF(AND(J10364&gt;0.3,J10364&lt;=1),INDEX(价格表!$B$4:$I$31,M10364,3),IF(AND(J10364&gt;1,J10364&lt;=2.2),INDEX(价格表!$B$4:$I$31,M10364,4),IF(AND(J10364&gt;2.2,J10364&lt;=3.3),INDEX(价格表!$B$4:$I$31,M10364,5),IF(AND(J10364&gt;3.3,J10364&lt;=4),INDEX(价格表!$B$4:$I$31,M10364,6),IF(AND(J10364&gt;4,J10364&lt;=5.5),INDEX(价格表!$B$4:$I$31,M10364,7),IF(J10364&gt;5.5,2.6+INDEX(价格表!$B$4:$I$31,M10364,8)*L10364)))))))</f>
        <v>1.8</v>
      </c>
    </row>
    <row r="10365" spans="1:14">
      <c r="A10365" s="20">
        <v>4311378448691</v>
      </c>
      <c r="B10365" s="18" t="s">
        <v>16</v>
      </c>
      <c r="C10365" s="21">
        <v>20201229</v>
      </c>
      <c r="D10365" s="21">
        <v>610538201209</v>
      </c>
      <c r="E10365" s="21" t="s">
        <v>16</v>
      </c>
      <c r="F10365" s="21">
        <v>20210108</v>
      </c>
      <c r="G10365" s="21" t="s">
        <v>17</v>
      </c>
      <c r="H10365" s="21" t="s">
        <v>27</v>
      </c>
      <c r="I10365" s="21" t="s">
        <v>85</v>
      </c>
      <c r="J10365" s="21">
        <v>1.44</v>
      </c>
      <c r="K10365" s="21" t="s">
        <v>20</v>
      </c>
      <c r="L10365">
        <f t="shared" si="186"/>
        <v>2</v>
      </c>
      <c r="M10365">
        <f>MATCH(H:H,价格表!$B$4:$B$35,0)</f>
        <v>3</v>
      </c>
      <c r="N10365" s="27">
        <f>IF(J10365&lt;=0.3,INDEX(价格表!$B$4:$I$31,M10365,2),IF(AND(J10365&gt;0.3,J10365&lt;=1),INDEX(价格表!$B$4:$I$31,M10365,3),IF(AND(J10365&gt;1,J10365&lt;=2.2),INDEX(价格表!$B$4:$I$31,M10365,4),IF(AND(J10365&gt;2.2,J10365&lt;=3.3),INDEX(价格表!$B$4:$I$31,M10365,5),IF(AND(J10365&gt;3.3,J10365&lt;=4),INDEX(价格表!$B$4:$I$31,M10365,6),IF(AND(J10365&gt;4,J10365&lt;=5.5),INDEX(价格表!$B$4:$I$31,M10365,7),IF(J10365&gt;5.5,2.6+INDEX(价格表!$B$4:$I$31,M10365,8)*L10365)))))))</f>
        <v>2.15</v>
      </c>
    </row>
    <row r="10366" spans="1:14">
      <c r="A10366" s="20">
        <v>4311378448692</v>
      </c>
      <c r="B10366" s="18" t="s">
        <v>16</v>
      </c>
      <c r="C10366" s="21">
        <v>20201229</v>
      </c>
      <c r="D10366" s="21">
        <v>610538201209</v>
      </c>
      <c r="E10366" s="21" t="s">
        <v>16</v>
      </c>
      <c r="F10366" s="21">
        <v>20210108</v>
      </c>
      <c r="G10366" s="21" t="s">
        <v>17</v>
      </c>
      <c r="H10366" s="21" t="s">
        <v>21</v>
      </c>
      <c r="I10366" s="21" t="s">
        <v>204</v>
      </c>
      <c r="J10366" s="21">
        <v>1.5</v>
      </c>
      <c r="K10366" s="21" t="s">
        <v>20</v>
      </c>
      <c r="L10366">
        <f t="shared" si="186"/>
        <v>2</v>
      </c>
      <c r="M10366">
        <f>MATCH(H:H,价格表!$B$4:$B$35,0)</f>
        <v>20</v>
      </c>
      <c r="N10366" s="27">
        <f>IF(J10366&lt;=0.3,INDEX(价格表!$B$4:$I$31,M10366,2),IF(AND(J10366&gt;0.3,J10366&lt;=1),INDEX(价格表!$B$4:$I$31,M10366,3),IF(AND(J10366&gt;1,J10366&lt;=2.2),INDEX(价格表!$B$4:$I$31,M10366,4),IF(AND(J10366&gt;2.2,J10366&lt;=3.3),INDEX(价格表!$B$4:$I$31,M10366,5),IF(AND(J10366&gt;3.3,J10366&lt;=4),INDEX(价格表!$B$4:$I$31,M10366,6),IF(AND(J10366&gt;4,J10366&lt;=5.5),INDEX(价格表!$B$4:$I$31,M10366,7),IF(J10366&gt;5.5,2.6+INDEX(价格表!$B$4:$I$31,M10366,8)*L10366)))))))</f>
        <v>2.15</v>
      </c>
    </row>
    <row r="10367" spans="1:14">
      <c r="A10367" s="20">
        <v>4311378448693</v>
      </c>
      <c r="B10367" s="18" t="s">
        <v>16</v>
      </c>
      <c r="C10367" s="21">
        <v>20201229</v>
      </c>
      <c r="D10367" s="21">
        <v>610538201209</v>
      </c>
      <c r="E10367" s="21" t="s">
        <v>16</v>
      </c>
      <c r="F10367" s="21">
        <v>20210108</v>
      </c>
      <c r="G10367" s="21" t="s">
        <v>17</v>
      </c>
      <c r="H10367" s="21" t="s">
        <v>45</v>
      </c>
      <c r="I10367" s="21" t="s">
        <v>48</v>
      </c>
      <c r="J10367" s="21">
        <v>1.44</v>
      </c>
      <c r="K10367" s="21" t="s">
        <v>20</v>
      </c>
      <c r="L10367">
        <f t="shared" si="186"/>
        <v>2</v>
      </c>
      <c r="M10367">
        <f>MATCH(H:H,价格表!$B$4:$B$35,0)</f>
        <v>9</v>
      </c>
      <c r="N10367" s="27">
        <f>IF(J10367&lt;=0.3,INDEX(价格表!$B$4:$I$31,M10367,2),IF(AND(J10367&gt;0.3,J10367&lt;=1),INDEX(价格表!$B$4:$I$31,M10367,3),IF(AND(J10367&gt;1,J10367&lt;=2.2),INDEX(价格表!$B$4:$I$31,M10367,4),IF(AND(J10367&gt;2.2,J10367&lt;=3.3),INDEX(价格表!$B$4:$I$31,M10367,5),IF(AND(J10367&gt;3.3,J10367&lt;=4),INDEX(价格表!$B$4:$I$31,M10367,6),IF(AND(J10367&gt;4,J10367&lt;=5.5),INDEX(价格表!$B$4:$I$31,M10367,7),IF(J10367&gt;5.5,2.6+INDEX(价格表!$B$4:$I$31,M10367,8)*L10367)))))))</f>
        <v>2.15</v>
      </c>
    </row>
    <row r="10368" spans="1:14">
      <c r="A10368" s="20">
        <v>4311378448694</v>
      </c>
      <c r="B10368" s="18" t="s">
        <v>16</v>
      </c>
      <c r="C10368" s="21">
        <v>20201229</v>
      </c>
      <c r="D10368" s="21">
        <v>610538201209</v>
      </c>
      <c r="E10368" s="21" t="s">
        <v>16</v>
      </c>
      <c r="F10368" s="21">
        <v>20210108</v>
      </c>
      <c r="G10368" s="21" t="s">
        <v>17</v>
      </c>
      <c r="H10368" s="21" t="s">
        <v>308</v>
      </c>
      <c r="I10368" s="21" t="s">
        <v>309</v>
      </c>
      <c r="J10368" s="21">
        <v>0.73</v>
      </c>
      <c r="K10368" s="21" t="s">
        <v>20</v>
      </c>
      <c r="L10368">
        <f t="shared" si="186"/>
        <v>1</v>
      </c>
      <c r="M10368">
        <f>MATCH(H:H,价格表!$B$4:$B$35,0)</f>
        <v>27</v>
      </c>
      <c r="N10368" s="27">
        <f>IF(J10368&lt;=0.3,INDEX(价格表!$B$4:$I$31,M10368,2),IF(AND(J10368&gt;0.3,J10368&lt;=1),INDEX(价格表!$B$4:$I$31,M10368,3),IF(AND(J10368&gt;1,J10368&lt;=2.2),INDEX(价格表!$B$4:$I$31,M10368,4),IF(AND(J10368&gt;2.2,J10368&lt;=3.3),INDEX(价格表!$B$4:$I$31,M10368,5),IF(AND(J10368&gt;3.3,J10368&lt;=4),INDEX(价格表!$B$4:$I$31,M10368,6),IF(AND(J10368&gt;4,J10368&lt;=5.5),INDEX(价格表!$B$4:$I$31,M10368,7),IF(J10368&gt;5.5,2.6+INDEX(价格表!$B$4:$I$31,M10368,8)*L10368)))))))</f>
        <v>1.8</v>
      </c>
    </row>
    <row r="10369" spans="1:14">
      <c r="A10369" s="20">
        <v>4311378448695</v>
      </c>
      <c r="B10369" s="18" t="s">
        <v>16</v>
      </c>
      <c r="C10369" s="21">
        <v>20201229</v>
      </c>
      <c r="D10369" s="21">
        <v>610538201209</v>
      </c>
      <c r="E10369" s="21" t="s">
        <v>16</v>
      </c>
      <c r="F10369" s="21">
        <v>20210108</v>
      </c>
      <c r="G10369" s="21" t="s">
        <v>17</v>
      </c>
      <c r="H10369" s="21" t="s">
        <v>18</v>
      </c>
      <c r="I10369" s="21" t="s">
        <v>53</v>
      </c>
      <c r="J10369" s="21">
        <v>1.51</v>
      </c>
      <c r="K10369" s="21" t="s">
        <v>20</v>
      </c>
      <c r="L10369">
        <f t="shared" si="186"/>
        <v>2</v>
      </c>
      <c r="M10369">
        <f>MATCH(H:H,价格表!$B$4:$B$35,0)</f>
        <v>1</v>
      </c>
      <c r="N10369" s="27">
        <f>IF(J10369&lt;=0.3,INDEX(价格表!$B$4:$I$31,M10369,2),IF(AND(J10369&gt;0.3,J10369&lt;=1),INDEX(价格表!$B$4:$I$31,M10369,3),IF(AND(J10369&gt;1,J10369&lt;=2.2),INDEX(价格表!$B$4:$I$31,M10369,4),IF(AND(J10369&gt;2.2,J10369&lt;=3.3),INDEX(价格表!$B$4:$I$31,M10369,5),IF(AND(J10369&gt;3.3,J10369&lt;=4),INDEX(价格表!$B$4:$I$31,M10369,6),IF(AND(J10369&gt;4,J10369&lt;=5.5),INDEX(价格表!$B$4:$I$31,M10369,7),IF(J10369&gt;5.5,2.6+INDEX(价格表!$B$4:$I$31,M10369,8)*L10369)))))))</f>
        <v>2.15</v>
      </c>
    </row>
    <row r="10370" spans="1:14">
      <c r="A10370" s="20">
        <v>4311391378399</v>
      </c>
      <c r="B10370" s="18" t="s">
        <v>16</v>
      </c>
      <c r="C10370" s="21">
        <v>20201229</v>
      </c>
      <c r="D10370" s="21">
        <v>610538201209</v>
      </c>
      <c r="E10370" s="21" t="s">
        <v>16</v>
      </c>
      <c r="F10370" s="21">
        <v>20210108</v>
      </c>
      <c r="G10370" s="21" t="s">
        <v>17</v>
      </c>
      <c r="H10370" s="21" t="s">
        <v>82</v>
      </c>
      <c r="I10370" s="21" t="s">
        <v>83</v>
      </c>
      <c r="J10370" s="21">
        <v>1.54</v>
      </c>
      <c r="K10370" s="21" t="s">
        <v>20</v>
      </c>
      <c r="L10370">
        <f t="shared" si="186"/>
        <v>2</v>
      </c>
      <c r="M10370">
        <f>MATCH(H:H,价格表!$B$4:$B$35,0)</f>
        <v>2</v>
      </c>
      <c r="N10370" s="27">
        <f>IF(J10370&lt;=0.3,INDEX(价格表!$B$4:$I$31,M10370,2),IF(AND(J10370&gt;0.3,J10370&lt;=1),INDEX(价格表!$B$4:$I$31,M10370,3),IF(AND(J10370&gt;1,J10370&lt;=2.2),INDEX(价格表!$B$4:$I$31,M10370,4),IF(AND(J10370&gt;2.2,J10370&lt;=3.3),INDEX(价格表!$B$4:$I$31,M10370,5),IF(AND(J10370&gt;3.3,J10370&lt;=4),INDEX(价格表!$B$4:$I$31,M10370,6),IF(AND(J10370&gt;4,J10370&lt;=5.5),INDEX(价格表!$B$4:$I$31,M10370,7),IF(J10370&gt;5.5,2.6+INDEX(价格表!$B$4:$I$31,M10370,8)*L10370)))))))</f>
        <v>2.15</v>
      </c>
    </row>
    <row r="10371" spans="1:14">
      <c r="A10371" s="20">
        <v>4311391378400</v>
      </c>
      <c r="B10371" s="18" t="s">
        <v>16</v>
      </c>
      <c r="C10371" s="21">
        <v>20201229</v>
      </c>
      <c r="D10371" s="21">
        <v>610538201209</v>
      </c>
      <c r="E10371" s="21" t="s">
        <v>16</v>
      </c>
      <c r="F10371" s="21">
        <v>20210108</v>
      </c>
      <c r="G10371" s="21" t="s">
        <v>17</v>
      </c>
      <c r="H10371" s="21" t="s">
        <v>18</v>
      </c>
      <c r="I10371" s="21" t="s">
        <v>53</v>
      </c>
      <c r="J10371" s="21">
        <v>0.12</v>
      </c>
      <c r="K10371" s="21" t="s">
        <v>20</v>
      </c>
      <c r="L10371">
        <f t="shared" si="186"/>
        <v>1</v>
      </c>
      <c r="M10371">
        <f>MATCH(H:H,价格表!$B$4:$B$35,0)</f>
        <v>1</v>
      </c>
      <c r="N10371" s="27">
        <f>IF(J10371&lt;=0.3,INDEX(价格表!$B$4:$I$31,M10371,2),IF(AND(J10371&gt;0.3,J10371&lt;=1),INDEX(价格表!$B$4:$I$31,M10371,3),IF(AND(J10371&gt;1,J10371&lt;=2.2),INDEX(价格表!$B$4:$I$31,M10371,4),IF(AND(J10371&gt;2.2,J10371&lt;=3.3),INDEX(价格表!$B$4:$I$31,M10371,5),IF(AND(J10371&gt;3.3,J10371&lt;=4),INDEX(价格表!$B$4:$I$31,M10371,6),IF(AND(J10371&gt;4,J10371&lt;=5.5),INDEX(价格表!$B$4:$I$31,M10371,7),IF(J10371&gt;5.5,2.6+INDEX(价格表!$B$4:$I$31,M10371,8)*L10371)))))))</f>
        <v>1.65</v>
      </c>
    </row>
    <row r="10372" spans="1:14">
      <c r="A10372" s="20">
        <v>4311391378401</v>
      </c>
      <c r="B10372" s="18" t="s">
        <v>16</v>
      </c>
      <c r="C10372" s="21">
        <v>20201229</v>
      </c>
      <c r="D10372" s="21">
        <v>610538201209</v>
      </c>
      <c r="E10372" s="21" t="s">
        <v>16</v>
      </c>
      <c r="F10372" s="21">
        <v>20210108</v>
      </c>
      <c r="G10372" s="21" t="s">
        <v>17</v>
      </c>
      <c r="H10372" s="21" t="s">
        <v>18</v>
      </c>
      <c r="I10372" s="21" t="s">
        <v>53</v>
      </c>
      <c r="J10372" s="21">
        <v>2.5</v>
      </c>
      <c r="K10372" s="21" t="s">
        <v>20</v>
      </c>
      <c r="L10372">
        <f t="shared" ref="L10372:L10435" si="187">ROUNDUP(J10372,0)</f>
        <v>3</v>
      </c>
      <c r="M10372">
        <f>MATCH(H:H,价格表!$B$4:$B$35,0)</f>
        <v>1</v>
      </c>
      <c r="N10372" s="27">
        <f>IF(J10372&lt;=0.3,INDEX(价格表!$B$4:$I$31,M10372,2),IF(AND(J10372&gt;0.3,J10372&lt;=1),INDEX(价格表!$B$4:$I$31,M10372,3),IF(AND(J10372&gt;1,J10372&lt;=2.2),INDEX(价格表!$B$4:$I$31,M10372,4),IF(AND(J10372&gt;2.2,J10372&lt;=3.3),INDEX(价格表!$B$4:$I$31,M10372,5),IF(AND(J10372&gt;3.3,J10372&lt;=4),INDEX(价格表!$B$4:$I$31,M10372,6),IF(AND(J10372&gt;4,J10372&lt;=5.5),INDEX(价格表!$B$4:$I$31,M10372,7),IF(J10372&gt;5.5,2.6+INDEX(价格表!$B$4:$I$31,M10372,8)*L10372)))))))</f>
        <v>2.5</v>
      </c>
    </row>
    <row r="10373" spans="1:14">
      <c r="A10373" s="20">
        <v>4311391378402</v>
      </c>
      <c r="B10373" s="18" t="s">
        <v>16</v>
      </c>
      <c r="C10373" s="21">
        <v>20201229</v>
      </c>
      <c r="D10373" s="21">
        <v>610538201209</v>
      </c>
      <c r="E10373" s="21" t="s">
        <v>16</v>
      </c>
      <c r="F10373" s="21">
        <v>20210108</v>
      </c>
      <c r="G10373" s="21" t="s">
        <v>17</v>
      </c>
      <c r="H10373" s="21" t="s">
        <v>35</v>
      </c>
      <c r="I10373" s="21" t="s">
        <v>170</v>
      </c>
      <c r="J10373" s="21">
        <v>1.44</v>
      </c>
      <c r="K10373" s="21" t="s">
        <v>20</v>
      </c>
      <c r="L10373">
        <f t="shared" si="187"/>
        <v>2</v>
      </c>
      <c r="M10373">
        <f>MATCH(H:H,价格表!$B$4:$B$35,0)</f>
        <v>22</v>
      </c>
      <c r="N10373" s="27">
        <f>IF(J10373&lt;=0.3,INDEX(价格表!$B$4:$I$31,M10373,2),IF(AND(J10373&gt;0.3,J10373&lt;=1),INDEX(价格表!$B$4:$I$31,M10373,3),IF(AND(J10373&gt;1,J10373&lt;=2.2),INDEX(价格表!$B$4:$I$31,M10373,4),IF(AND(J10373&gt;2.2,J10373&lt;=3.3),INDEX(价格表!$B$4:$I$31,M10373,5),IF(AND(J10373&gt;3.3,J10373&lt;=4),INDEX(价格表!$B$4:$I$31,M10373,6),IF(AND(J10373&gt;4,J10373&lt;=5.5),INDEX(价格表!$B$4:$I$31,M10373,7),IF(J10373&gt;5.5,2.6+INDEX(价格表!$B$4:$I$31,M10373,8)*L10373)))))))</f>
        <v>2.15</v>
      </c>
    </row>
    <row r="10374" spans="1:14">
      <c r="A10374" s="20">
        <v>4311391378403</v>
      </c>
      <c r="B10374" s="18" t="s">
        <v>16</v>
      </c>
      <c r="C10374" s="21">
        <v>20201229</v>
      </c>
      <c r="D10374" s="21">
        <v>610538201209</v>
      </c>
      <c r="E10374" s="21" t="s">
        <v>16</v>
      </c>
      <c r="F10374" s="21">
        <v>20210108</v>
      </c>
      <c r="G10374" s="21" t="s">
        <v>17</v>
      </c>
      <c r="H10374" s="21" t="s">
        <v>82</v>
      </c>
      <c r="I10374" s="21" t="s">
        <v>83</v>
      </c>
      <c r="J10374" s="21">
        <v>1.49</v>
      </c>
      <c r="K10374" s="21" t="s">
        <v>20</v>
      </c>
      <c r="L10374">
        <f t="shared" si="187"/>
        <v>2</v>
      </c>
      <c r="M10374">
        <f>MATCH(H:H,价格表!$B$4:$B$35,0)</f>
        <v>2</v>
      </c>
      <c r="N10374" s="27">
        <f>IF(J10374&lt;=0.3,INDEX(价格表!$B$4:$I$31,M10374,2),IF(AND(J10374&gt;0.3,J10374&lt;=1),INDEX(价格表!$B$4:$I$31,M10374,3),IF(AND(J10374&gt;1,J10374&lt;=2.2),INDEX(价格表!$B$4:$I$31,M10374,4),IF(AND(J10374&gt;2.2,J10374&lt;=3.3),INDEX(价格表!$B$4:$I$31,M10374,5),IF(AND(J10374&gt;3.3,J10374&lt;=4),INDEX(价格表!$B$4:$I$31,M10374,6),IF(AND(J10374&gt;4,J10374&lt;=5.5),INDEX(价格表!$B$4:$I$31,M10374,7),IF(J10374&gt;5.5,2.6+INDEX(价格表!$B$4:$I$31,M10374,8)*L10374)))))))</f>
        <v>2.15</v>
      </c>
    </row>
    <row r="10375" spans="1:14">
      <c r="A10375" s="20">
        <v>4311391378404</v>
      </c>
      <c r="B10375" s="18" t="s">
        <v>16</v>
      </c>
      <c r="C10375" s="21">
        <v>20201229</v>
      </c>
      <c r="D10375" s="21">
        <v>610538201209</v>
      </c>
      <c r="E10375" s="21" t="s">
        <v>16</v>
      </c>
      <c r="F10375" s="21">
        <v>20210108</v>
      </c>
      <c r="G10375" s="21" t="s">
        <v>17</v>
      </c>
      <c r="H10375" s="21" t="s">
        <v>25</v>
      </c>
      <c r="I10375" s="21" t="s">
        <v>26</v>
      </c>
      <c r="J10375" s="21">
        <v>0.12</v>
      </c>
      <c r="K10375" s="21" t="s">
        <v>20</v>
      </c>
      <c r="L10375">
        <f t="shared" si="187"/>
        <v>1</v>
      </c>
      <c r="M10375">
        <f>MATCH(H:H,价格表!$B$4:$B$35,0)</f>
        <v>25</v>
      </c>
      <c r="N10375" s="27">
        <f>IF(J10375&lt;=0.3,INDEX(价格表!$B$4:$I$31,M10375,2),IF(AND(J10375&gt;0.3,J10375&lt;=1),INDEX(价格表!$B$4:$I$31,M10375,3),IF(AND(J10375&gt;1,J10375&lt;=2.2),INDEX(价格表!$B$4:$I$31,M10375,4),IF(AND(J10375&gt;2.2,J10375&lt;=3.3),INDEX(价格表!$B$4:$I$31,M10375,5),IF(AND(J10375&gt;3.3,J10375&lt;=4),INDEX(价格表!$B$4:$I$31,M10375,6),IF(AND(J10375&gt;4,J10375&lt;=5.5),INDEX(价格表!$B$4:$I$31,M10375,7),IF(J10375&gt;5.5,2.6+INDEX(价格表!$B$4:$I$31,M10375,8)*L10375)))))))</f>
        <v>1.65</v>
      </c>
    </row>
    <row r="10376" spans="1:14">
      <c r="A10376" s="20">
        <v>4311391378405</v>
      </c>
      <c r="B10376" s="18" t="s">
        <v>16</v>
      </c>
      <c r="C10376" s="21">
        <v>20201229</v>
      </c>
      <c r="D10376" s="21">
        <v>610538201209</v>
      </c>
      <c r="E10376" s="21" t="s">
        <v>16</v>
      </c>
      <c r="F10376" s="21">
        <v>20210108</v>
      </c>
      <c r="G10376" s="21" t="s">
        <v>17</v>
      </c>
      <c r="H10376" s="21" t="s">
        <v>30</v>
      </c>
      <c r="I10376" s="21" t="s">
        <v>31</v>
      </c>
      <c r="J10376" s="21">
        <v>1.44</v>
      </c>
      <c r="K10376" s="21" t="s">
        <v>20</v>
      </c>
      <c r="L10376">
        <f t="shared" si="187"/>
        <v>2</v>
      </c>
      <c r="M10376">
        <f>MATCH(H:H,价格表!$B$4:$B$35,0)</f>
        <v>16</v>
      </c>
      <c r="N10376" s="27">
        <f>IF(J10376&lt;=0.3,INDEX(价格表!$B$4:$I$31,M10376,2),IF(AND(J10376&gt;0.3,J10376&lt;=1),INDEX(价格表!$B$4:$I$31,M10376,3),IF(AND(J10376&gt;1,J10376&lt;=2.2),INDEX(价格表!$B$4:$I$31,M10376,4),IF(AND(J10376&gt;2.2,J10376&lt;=3.3),INDEX(价格表!$B$4:$I$31,M10376,5),IF(AND(J10376&gt;3.3,J10376&lt;=4),INDEX(价格表!$B$4:$I$31,M10376,6),IF(AND(J10376&gt;4,J10376&lt;=5.5),INDEX(价格表!$B$4:$I$31,M10376,7),IF(J10376&gt;5.5,2.6+INDEX(价格表!$B$4:$I$31,M10376,8)*L10376)))))))</f>
        <v>2.15</v>
      </c>
    </row>
    <row r="10377" spans="1:14">
      <c r="A10377" s="20">
        <v>4311391378406</v>
      </c>
      <c r="B10377" s="18" t="s">
        <v>16</v>
      </c>
      <c r="C10377" s="21">
        <v>20201229</v>
      </c>
      <c r="D10377" s="21">
        <v>610538201209</v>
      </c>
      <c r="E10377" s="21" t="s">
        <v>16</v>
      </c>
      <c r="F10377" s="21">
        <v>20210108</v>
      </c>
      <c r="G10377" s="21" t="s">
        <v>17</v>
      </c>
      <c r="H10377" s="21" t="s">
        <v>35</v>
      </c>
      <c r="I10377" s="21" t="s">
        <v>170</v>
      </c>
      <c r="J10377" s="21">
        <v>1.44</v>
      </c>
      <c r="K10377" s="21" t="s">
        <v>20</v>
      </c>
      <c r="L10377">
        <f t="shared" si="187"/>
        <v>2</v>
      </c>
      <c r="M10377">
        <f>MATCH(H:H,价格表!$B$4:$B$35,0)</f>
        <v>22</v>
      </c>
      <c r="N10377" s="27">
        <f>IF(J10377&lt;=0.3,INDEX(价格表!$B$4:$I$31,M10377,2),IF(AND(J10377&gt;0.3,J10377&lt;=1),INDEX(价格表!$B$4:$I$31,M10377,3),IF(AND(J10377&gt;1,J10377&lt;=2.2),INDEX(价格表!$B$4:$I$31,M10377,4),IF(AND(J10377&gt;2.2,J10377&lt;=3.3),INDEX(价格表!$B$4:$I$31,M10377,5),IF(AND(J10377&gt;3.3,J10377&lt;=4),INDEX(价格表!$B$4:$I$31,M10377,6),IF(AND(J10377&gt;4,J10377&lt;=5.5),INDEX(价格表!$B$4:$I$31,M10377,7),IF(J10377&gt;5.5,2.6+INDEX(价格表!$B$4:$I$31,M10377,8)*L10377)))))))</f>
        <v>2.15</v>
      </c>
    </row>
    <row r="10378" spans="1:14">
      <c r="A10378" s="20">
        <v>4311391378408</v>
      </c>
      <c r="B10378" s="18" t="s">
        <v>16</v>
      </c>
      <c r="C10378" s="21">
        <v>20201229</v>
      </c>
      <c r="D10378" s="21">
        <v>610538201209</v>
      </c>
      <c r="E10378" s="21" t="s">
        <v>16</v>
      </c>
      <c r="F10378" s="21">
        <v>20210108</v>
      </c>
      <c r="G10378" s="21" t="s">
        <v>17</v>
      </c>
      <c r="H10378" s="21" t="s">
        <v>37</v>
      </c>
      <c r="I10378" s="21" t="s">
        <v>119</v>
      </c>
      <c r="J10378" s="21">
        <v>1.5</v>
      </c>
      <c r="K10378" s="21" t="s">
        <v>20</v>
      </c>
      <c r="L10378">
        <f t="shared" si="187"/>
        <v>2</v>
      </c>
      <c r="M10378">
        <f>MATCH(H:H,价格表!$B$4:$B$35,0)</f>
        <v>12</v>
      </c>
      <c r="N10378" s="27">
        <f>IF(J10378&lt;=0.3,INDEX(价格表!$B$4:$I$31,M10378,2),IF(AND(J10378&gt;0.3,J10378&lt;=1),INDEX(价格表!$B$4:$I$31,M10378,3),IF(AND(J10378&gt;1,J10378&lt;=2.2),INDEX(价格表!$B$4:$I$31,M10378,4),IF(AND(J10378&gt;2.2,J10378&lt;=3.3),INDEX(价格表!$B$4:$I$31,M10378,5),IF(AND(J10378&gt;3.3,J10378&lt;=4),INDEX(价格表!$B$4:$I$31,M10378,6),IF(AND(J10378&gt;4,J10378&lt;=5.5),INDEX(价格表!$B$4:$I$31,M10378,7),IF(J10378&gt;5.5,2.6+INDEX(价格表!$B$4:$I$31,M10378,8)*L10378)))))))</f>
        <v>2.15</v>
      </c>
    </row>
    <row r="10379" spans="1:14">
      <c r="A10379" s="20">
        <v>4311391379455</v>
      </c>
      <c r="B10379" s="18" t="s">
        <v>16</v>
      </c>
      <c r="C10379" s="21">
        <v>20201229</v>
      </c>
      <c r="D10379" s="21">
        <v>610538201209</v>
      </c>
      <c r="E10379" s="21" t="s">
        <v>16</v>
      </c>
      <c r="F10379" s="21">
        <v>20210108</v>
      </c>
      <c r="G10379" s="21" t="s">
        <v>17</v>
      </c>
      <c r="H10379" s="21" t="s">
        <v>30</v>
      </c>
      <c r="I10379" s="21" t="s">
        <v>341</v>
      </c>
      <c r="J10379" s="21">
        <v>1.52</v>
      </c>
      <c r="K10379" s="21" t="s">
        <v>20</v>
      </c>
      <c r="L10379">
        <f t="shared" si="187"/>
        <v>2</v>
      </c>
      <c r="M10379">
        <f>MATCH(H:H,价格表!$B$4:$B$35,0)</f>
        <v>16</v>
      </c>
      <c r="N10379" s="27">
        <f>IF(J10379&lt;=0.3,INDEX(价格表!$B$4:$I$31,M10379,2),IF(AND(J10379&gt;0.3,J10379&lt;=1),INDEX(价格表!$B$4:$I$31,M10379,3),IF(AND(J10379&gt;1,J10379&lt;=2.2),INDEX(价格表!$B$4:$I$31,M10379,4),IF(AND(J10379&gt;2.2,J10379&lt;=3.3),INDEX(价格表!$B$4:$I$31,M10379,5),IF(AND(J10379&gt;3.3,J10379&lt;=4),INDEX(价格表!$B$4:$I$31,M10379,6),IF(AND(J10379&gt;4,J10379&lt;=5.5),INDEX(价格表!$B$4:$I$31,M10379,7),IF(J10379&gt;5.5,2.6+INDEX(价格表!$B$4:$I$31,M10379,8)*L10379)))))))</f>
        <v>2.15</v>
      </c>
    </row>
    <row r="10380" spans="1:14">
      <c r="A10380" s="20">
        <v>4311391379456</v>
      </c>
      <c r="B10380" s="18" t="s">
        <v>16</v>
      </c>
      <c r="C10380" s="21">
        <v>20201229</v>
      </c>
      <c r="D10380" s="21">
        <v>610538201209</v>
      </c>
      <c r="E10380" s="21" t="s">
        <v>16</v>
      </c>
      <c r="F10380" s="21">
        <v>20210108</v>
      </c>
      <c r="G10380" s="21" t="s">
        <v>17</v>
      </c>
      <c r="H10380" s="21" t="s">
        <v>30</v>
      </c>
      <c r="I10380" s="21" t="s">
        <v>338</v>
      </c>
      <c r="J10380" s="21">
        <v>1.44</v>
      </c>
      <c r="K10380" s="21" t="s">
        <v>20</v>
      </c>
      <c r="L10380">
        <f t="shared" si="187"/>
        <v>2</v>
      </c>
      <c r="M10380">
        <f>MATCH(H:H,价格表!$B$4:$B$35,0)</f>
        <v>16</v>
      </c>
      <c r="N10380" s="27">
        <f>IF(J10380&lt;=0.3,INDEX(价格表!$B$4:$I$31,M10380,2),IF(AND(J10380&gt;0.3,J10380&lt;=1),INDEX(价格表!$B$4:$I$31,M10380,3),IF(AND(J10380&gt;1,J10380&lt;=2.2),INDEX(价格表!$B$4:$I$31,M10380,4),IF(AND(J10380&gt;2.2,J10380&lt;=3.3),INDEX(价格表!$B$4:$I$31,M10380,5),IF(AND(J10380&gt;3.3,J10380&lt;=4),INDEX(价格表!$B$4:$I$31,M10380,6),IF(AND(J10380&gt;4,J10380&lt;=5.5),INDEX(价格表!$B$4:$I$31,M10380,7),IF(J10380&gt;5.5,2.6+INDEX(价格表!$B$4:$I$31,M10380,8)*L10380)))))))</f>
        <v>2.15</v>
      </c>
    </row>
    <row r="10381" spans="1:14">
      <c r="A10381" s="20">
        <v>4311391379457</v>
      </c>
      <c r="B10381" s="18" t="s">
        <v>16</v>
      </c>
      <c r="C10381" s="21">
        <v>20201229</v>
      </c>
      <c r="D10381" s="21">
        <v>610538201209</v>
      </c>
      <c r="E10381" s="21" t="s">
        <v>16</v>
      </c>
      <c r="F10381" s="21">
        <v>20210108</v>
      </c>
      <c r="G10381" s="21" t="s">
        <v>17</v>
      </c>
      <c r="H10381" s="21" t="s">
        <v>73</v>
      </c>
      <c r="I10381" s="21" t="s">
        <v>91</v>
      </c>
      <c r="J10381" s="21">
        <v>1.94</v>
      </c>
      <c r="K10381" s="21" t="s">
        <v>20</v>
      </c>
      <c r="L10381">
        <f t="shared" si="187"/>
        <v>2</v>
      </c>
      <c r="M10381">
        <f>MATCH(H:H,价格表!$B$4:$B$35,0)</f>
        <v>7</v>
      </c>
      <c r="N10381" s="27">
        <f>IF(J10381&lt;=0.3,INDEX(价格表!$B$4:$I$31,M10381,2),IF(AND(J10381&gt;0.3,J10381&lt;=1),INDEX(价格表!$B$4:$I$31,M10381,3),IF(AND(J10381&gt;1,J10381&lt;=2.2),INDEX(价格表!$B$4:$I$31,M10381,4),IF(AND(J10381&gt;2.2,J10381&lt;=3.3),INDEX(价格表!$B$4:$I$31,M10381,5),IF(AND(J10381&gt;3.3,J10381&lt;=4),INDEX(价格表!$B$4:$I$31,M10381,6),IF(AND(J10381&gt;4,J10381&lt;=5.5),INDEX(价格表!$B$4:$I$31,M10381,7),IF(J10381&gt;5.5,2.6+INDEX(价格表!$B$4:$I$31,M10381,8)*L10381)))))))</f>
        <v>2.15</v>
      </c>
    </row>
    <row r="10382" spans="1:14">
      <c r="A10382" s="20">
        <v>4311391379458</v>
      </c>
      <c r="B10382" s="18" t="s">
        <v>16</v>
      </c>
      <c r="C10382" s="21">
        <v>20201229</v>
      </c>
      <c r="D10382" s="21">
        <v>610538201209</v>
      </c>
      <c r="E10382" s="21" t="s">
        <v>16</v>
      </c>
      <c r="F10382" s="21">
        <v>20210108</v>
      </c>
      <c r="G10382" s="21" t="s">
        <v>17</v>
      </c>
      <c r="H10382" s="21" t="s">
        <v>88</v>
      </c>
      <c r="I10382" s="21" t="s">
        <v>101</v>
      </c>
      <c r="J10382" s="21">
        <v>1.45</v>
      </c>
      <c r="K10382" s="21" t="s">
        <v>20</v>
      </c>
      <c r="L10382">
        <f t="shared" si="187"/>
        <v>2</v>
      </c>
      <c r="M10382">
        <f>MATCH(H:H,价格表!$B$4:$B$35,0)</f>
        <v>19</v>
      </c>
      <c r="N10382" s="27">
        <f>IF(J10382&lt;=0.3,INDEX(价格表!$B$4:$I$31,M10382,2),IF(AND(J10382&gt;0.3,J10382&lt;=1),INDEX(价格表!$B$4:$I$31,M10382,3),IF(AND(J10382&gt;1,J10382&lt;=2.2),INDEX(价格表!$B$4:$I$31,M10382,4),IF(AND(J10382&gt;2.2,J10382&lt;=3.3),INDEX(价格表!$B$4:$I$31,M10382,5),IF(AND(J10382&gt;3.3,J10382&lt;=4),INDEX(价格表!$B$4:$I$31,M10382,6),IF(AND(J10382&gt;4,J10382&lt;=5.5),INDEX(价格表!$B$4:$I$31,M10382,7),IF(J10382&gt;5.5,2.6+INDEX(价格表!$B$4:$I$31,M10382,8)*L10382)))))))</f>
        <v>2.15</v>
      </c>
    </row>
    <row r="10383" spans="1:14">
      <c r="A10383" s="20">
        <v>4311391379459</v>
      </c>
      <c r="B10383" s="18" t="s">
        <v>16</v>
      </c>
      <c r="C10383" s="21">
        <v>20201229</v>
      </c>
      <c r="D10383" s="21">
        <v>610538201209</v>
      </c>
      <c r="E10383" s="21" t="s">
        <v>16</v>
      </c>
      <c r="F10383" s="21">
        <v>20210108</v>
      </c>
      <c r="G10383" s="21" t="s">
        <v>17</v>
      </c>
      <c r="H10383" s="21" t="s">
        <v>50</v>
      </c>
      <c r="I10383" s="21" t="s">
        <v>125</v>
      </c>
      <c r="J10383" s="21">
        <v>1.44</v>
      </c>
      <c r="K10383" s="21" t="s">
        <v>20</v>
      </c>
      <c r="L10383">
        <f t="shared" si="187"/>
        <v>2</v>
      </c>
      <c r="M10383">
        <f>MATCH(H:H,价格表!$B$4:$B$35,0)</f>
        <v>4</v>
      </c>
      <c r="N10383" s="27">
        <f>IF(J10383&lt;=0.3,INDEX(价格表!$B$4:$I$31,M10383,2),IF(AND(J10383&gt;0.3,J10383&lt;=1),INDEX(价格表!$B$4:$I$31,M10383,3),IF(AND(J10383&gt;1,J10383&lt;=2.2),INDEX(价格表!$B$4:$I$31,M10383,4),IF(AND(J10383&gt;2.2,J10383&lt;=3.3),INDEX(价格表!$B$4:$I$31,M10383,5),IF(AND(J10383&gt;3.3,J10383&lt;=4),INDEX(价格表!$B$4:$I$31,M10383,6),IF(AND(J10383&gt;4,J10383&lt;=5.5),INDEX(价格表!$B$4:$I$31,M10383,7),IF(J10383&gt;5.5,2.6+INDEX(价格表!$B$4:$I$31,M10383,8)*L10383)))))))</f>
        <v>2.15</v>
      </c>
    </row>
    <row r="10384" spans="1:14">
      <c r="A10384" s="20">
        <v>4311391379461</v>
      </c>
      <c r="B10384" s="18" t="s">
        <v>16</v>
      </c>
      <c r="C10384" s="21">
        <v>20201229</v>
      </c>
      <c r="D10384" s="21">
        <v>610538201209</v>
      </c>
      <c r="E10384" s="21" t="s">
        <v>16</v>
      </c>
      <c r="F10384" s="21">
        <v>20210108</v>
      </c>
      <c r="G10384" s="21" t="s">
        <v>17</v>
      </c>
      <c r="H10384" s="21" t="s">
        <v>21</v>
      </c>
      <c r="I10384" s="21" t="s">
        <v>109</v>
      </c>
      <c r="J10384" s="21">
        <v>1.44</v>
      </c>
      <c r="K10384" s="21" t="s">
        <v>20</v>
      </c>
      <c r="L10384">
        <f t="shared" si="187"/>
        <v>2</v>
      </c>
      <c r="M10384">
        <f>MATCH(H:H,价格表!$B$4:$B$35,0)</f>
        <v>20</v>
      </c>
      <c r="N10384" s="27">
        <f>IF(J10384&lt;=0.3,INDEX(价格表!$B$4:$I$31,M10384,2),IF(AND(J10384&gt;0.3,J10384&lt;=1),INDEX(价格表!$B$4:$I$31,M10384,3),IF(AND(J10384&gt;1,J10384&lt;=2.2),INDEX(价格表!$B$4:$I$31,M10384,4),IF(AND(J10384&gt;2.2,J10384&lt;=3.3),INDEX(价格表!$B$4:$I$31,M10384,5),IF(AND(J10384&gt;3.3,J10384&lt;=4),INDEX(价格表!$B$4:$I$31,M10384,6),IF(AND(J10384&gt;4,J10384&lt;=5.5),INDEX(价格表!$B$4:$I$31,M10384,7),IF(J10384&gt;5.5,2.6+INDEX(价格表!$B$4:$I$31,M10384,8)*L10384)))))))</f>
        <v>2.15</v>
      </c>
    </row>
    <row r="10385" spans="1:14">
      <c r="A10385" s="20">
        <v>4311391379462</v>
      </c>
      <c r="B10385" s="18" t="s">
        <v>16</v>
      </c>
      <c r="C10385" s="21">
        <v>20201229</v>
      </c>
      <c r="D10385" s="21">
        <v>610538201209</v>
      </c>
      <c r="E10385" s="21" t="s">
        <v>16</v>
      </c>
      <c r="F10385" s="21">
        <v>20210108</v>
      </c>
      <c r="G10385" s="21" t="s">
        <v>17</v>
      </c>
      <c r="H10385" s="21" t="s">
        <v>68</v>
      </c>
      <c r="I10385" s="21" t="s">
        <v>249</v>
      </c>
      <c r="J10385" s="21">
        <v>1.48</v>
      </c>
      <c r="K10385" s="21" t="s">
        <v>20</v>
      </c>
      <c r="L10385">
        <f t="shared" si="187"/>
        <v>2</v>
      </c>
      <c r="M10385">
        <f>MATCH(H:H,价格表!$B$4:$B$35,0)</f>
        <v>5</v>
      </c>
      <c r="N10385" s="27">
        <f>IF(J10385&lt;=0.3,INDEX(价格表!$B$4:$I$31,M10385,2),IF(AND(J10385&gt;0.3,J10385&lt;=1),INDEX(价格表!$B$4:$I$31,M10385,3),IF(AND(J10385&gt;1,J10385&lt;=2.2),INDEX(价格表!$B$4:$I$31,M10385,4),IF(AND(J10385&gt;2.2,J10385&lt;=3.3),INDEX(价格表!$B$4:$I$31,M10385,5),IF(AND(J10385&gt;3.3,J10385&lt;=4),INDEX(价格表!$B$4:$I$31,M10385,6),IF(AND(J10385&gt;4,J10385&lt;=5.5),INDEX(价格表!$B$4:$I$31,M10385,7),IF(J10385&gt;5.5,2.6+INDEX(价格表!$B$4:$I$31,M10385,8)*L10385)))))))</f>
        <v>2.15</v>
      </c>
    </row>
    <row r="10386" spans="1:14">
      <c r="A10386" s="20">
        <v>4311391379463</v>
      </c>
      <c r="B10386" s="18" t="s">
        <v>16</v>
      </c>
      <c r="C10386" s="21">
        <v>20201229</v>
      </c>
      <c r="D10386" s="21">
        <v>610538201209</v>
      </c>
      <c r="E10386" s="21" t="s">
        <v>16</v>
      </c>
      <c r="F10386" s="21">
        <v>20210108</v>
      </c>
      <c r="G10386" s="21" t="s">
        <v>17</v>
      </c>
      <c r="H10386" s="21" t="s">
        <v>30</v>
      </c>
      <c r="I10386" s="21" t="s">
        <v>270</v>
      </c>
      <c r="J10386" s="21">
        <v>1.58</v>
      </c>
      <c r="K10386" s="21" t="s">
        <v>20</v>
      </c>
      <c r="L10386">
        <f t="shared" si="187"/>
        <v>2</v>
      </c>
      <c r="M10386">
        <f>MATCH(H:H,价格表!$B$4:$B$35,0)</f>
        <v>16</v>
      </c>
      <c r="N10386" s="27">
        <f>IF(J10386&lt;=0.3,INDEX(价格表!$B$4:$I$31,M10386,2),IF(AND(J10386&gt;0.3,J10386&lt;=1),INDEX(价格表!$B$4:$I$31,M10386,3),IF(AND(J10386&gt;1,J10386&lt;=2.2),INDEX(价格表!$B$4:$I$31,M10386,4),IF(AND(J10386&gt;2.2,J10386&lt;=3.3),INDEX(价格表!$B$4:$I$31,M10386,5),IF(AND(J10386&gt;3.3,J10386&lt;=4),INDEX(价格表!$B$4:$I$31,M10386,6),IF(AND(J10386&gt;4,J10386&lt;=5.5),INDEX(价格表!$B$4:$I$31,M10386,7),IF(J10386&gt;5.5,2.6+INDEX(价格表!$B$4:$I$31,M10386,8)*L10386)))))))</f>
        <v>2.15</v>
      </c>
    </row>
    <row r="10387" spans="1:14">
      <c r="A10387" s="20">
        <v>4311391385634</v>
      </c>
      <c r="B10387" s="18" t="s">
        <v>16</v>
      </c>
      <c r="C10387" s="21">
        <v>20201229</v>
      </c>
      <c r="D10387" s="21">
        <v>610538201209</v>
      </c>
      <c r="E10387" s="21" t="s">
        <v>16</v>
      </c>
      <c r="F10387" s="21">
        <v>20210108</v>
      </c>
      <c r="G10387" s="21" t="s">
        <v>17</v>
      </c>
      <c r="H10387" s="21" t="s">
        <v>21</v>
      </c>
      <c r="I10387" s="21" t="s">
        <v>236</v>
      </c>
      <c r="J10387" s="21">
        <v>1.44</v>
      </c>
      <c r="K10387" s="21" t="s">
        <v>20</v>
      </c>
      <c r="L10387">
        <f t="shared" si="187"/>
        <v>2</v>
      </c>
      <c r="M10387">
        <f>MATCH(H:H,价格表!$B$4:$B$35,0)</f>
        <v>20</v>
      </c>
      <c r="N10387" s="27">
        <f>IF(J10387&lt;=0.3,INDEX(价格表!$B$4:$I$31,M10387,2),IF(AND(J10387&gt;0.3,J10387&lt;=1),INDEX(价格表!$B$4:$I$31,M10387,3),IF(AND(J10387&gt;1,J10387&lt;=2.2),INDEX(价格表!$B$4:$I$31,M10387,4),IF(AND(J10387&gt;2.2,J10387&lt;=3.3),INDEX(价格表!$B$4:$I$31,M10387,5),IF(AND(J10387&gt;3.3,J10387&lt;=4),INDEX(价格表!$B$4:$I$31,M10387,6),IF(AND(J10387&gt;4,J10387&lt;=5.5),INDEX(价格表!$B$4:$I$31,M10387,7),IF(J10387&gt;5.5,2.6+INDEX(价格表!$B$4:$I$31,M10387,8)*L10387)))))))</f>
        <v>2.15</v>
      </c>
    </row>
    <row r="10388" spans="1:14">
      <c r="A10388" s="20">
        <v>4311391393105</v>
      </c>
      <c r="B10388" s="18" t="s">
        <v>16</v>
      </c>
      <c r="C10388" s="21">
        <v>20201229</v>
      </c>
      <c r="D10388" s="21">
        <v>610538201209</v>
      </c>
      <c r="E10388" s="21" t="s">
        <v>16</v>
      </c>
      <c r="F10388" s="21">
        <v>20210108</v>
      </c>
      <c r="G10388" s="21" t="s">
        <v>17</v>
      </c>
      <c r="H10388" s="21" t="s">
        <v>21</v>
      </c>
      <c r="I10388" s="21" t="s">
        <v>179</v>
      </c>
      <c r="J10388" s="21">
        <v>0.12</v>
      </c>
      <c r="K10388" s="21" t="s">
        <v>20</v>
      </c>
      <c r="L10388">
        <f t="shared" si="187"/>
        <v>1</v>
      </c>
      <c r="M10388">
        <f>MATCH(H:H,价格表!$B$4:$B$35,0)</f>
        <v>20</v>
      </c>
      <c r="N10388" s="27">
        <f>IF(J10388&lt;=0.3,INDEX(价格表!$B$4:$I$31,M10388,2),IF(AND(J10388&gt;0.3,J10388&lt;=1),INDEX(价格表!$B$4:$I$31,M10388,3),IF(AND(J10388&gt;1,J10388&lt;=2.2),INDEX(价格表!$B$4:$I$31,M10388,4),IF(AND(J10388&gt;2.2,J10388&lt;=3.3),INDEX(价格表!$B$4:$I$31,M10388,5),IF(AND(J10388&gt;3.3,J10388&lt;=4),INDEX(价格表!$B$4:$I$31,M10388,6),IF(AND(J10388&gt;4,J10388&lt;=5.5),INDEX(价格表!$B$4:$I$31,M10388,7),IF(J10388&gt;5.5,2.6+INDEX(价格表!$B$4:$I$31,M10388,8)*L10388)))))))</f>
        <v>1.65</v>
      </c>
    </row>
    <row r="10389" spans="1:14">
      <c r="A10389" s="20">
        <v>4311391393122</v>
      </c>
      <c r="B10389" s="18" t="s">
        <v>16</v>
      </c>
      <c r="C10389" s="21">
        <v>20201229</v>
      </c>
      <c r="D10389" s="21">
        <v>610538201209</v>
      </c>
      <c r="E10389" s="21" t="s">
        <v>16</v>
      </c>
      <c r="F10389" s="21">
        <v>20210108</v>
      </c>
      <c r="G10389" s="21" t="s">
        <v>17</v>
      </c>
      <c r="H10389" s="21" t="s">
        <v>25</v>
      </c>
      <c r="I10389" s="21" t="s">
        <v>26</v>
      </c>
      <c r="J10389" s="21">
        <v>0.13</v>
      </c>
      <c r="K10389" s="21" t="s">
        <v>20</v>
      </c>
      <c r="L10389">
        <f t="shared" si="187"/>
        <v>1</v>
      </c>
      <c r="M10389">
        <f>MATCH(H:H,价格表!$B$4:$B$35,0)</f>
        <v>25</v>
      </c>
      <c r="N10389" s="27">
        <f>IF(J10389&lt;=0.3,INDEX(价格表!$B$4:$I$31,M10389,2),IF(AND(J10389&gt;0.3,J10389&lt;=1),INDEX(价格表!$B$4:$I$31,M10389,3),IF(AND(J10389&gt;1,J10389&lt;=2.2),INDEX(价格表!$B$4:$I$31,M10389,4),IF(AND(J10389&gt;2.2,J10389&lt;=3.3),INDEX(价格表!$B$4:$I$31,M10389,5),IF(AND(J10389&gt;3.3,J10389&lt;=4),INDEX(价格表!$B$4:$I$31,M10389,6),IF(AND(J10389&gt;4,J10389&lt;=5.5),INDEX(价格表!$B$4:$I$31,M10389,7),IF(J10389&gt;5.5,2.6+INDEX(价格表!$B$4:$I$31,M10389,8)*L10389)))))))</f>
        <v>1.65</v>
      </c>
    </row>
    <row r="10390" spans="1:14">
      <c r="A10390" s="20">
        <v>4311391400115</v>
      </c>
      <c r="B10390" s="18" t="s">
        <v>16</v>
      </c>
      <c r="C10390" s="21">
        <v>20201229</v>
      </c>
      <c r="D10390" s="21">
        <v>610538201209</v>
      </c>
      <c r="E10390" s="21" t="s">
        <v>16</v>
      </c>
      <c r="F10390" s="21">
        <v>20210108</v>
      </c>
      <c r="G10390" s="21" t="s">
        <v>17</v>
      </c>
      <c r="H10390" s="21" t="s">
        <v>56</v>
      </c>
      <c r="I10390" s="21" t="s">
        <v>356</v>
      </c>
      <c r="J10390" s="21">
        <v>1.44</v>
      </c>
      <c r="K10390" s="21" t="s">
        <v>20</v>
      </c>
      <c r="L10390">
        <f t="shared" si="187"/>
        <v>2</v>
      </c>
      <c r="M10390">
        <f>MATCH(H:H,价格表!$B$4:$B$35,0)</f>
        <v>11</v>
      </c>
      <c r="N10390" s="27">
        <f>IF(J10390&lt;=0.3,INDEX(价格表!$B$4:$I$31,M10390,2),IF(AND(J10390&gt;0.3,J10390&lt;=1),INDEX(价格表!$B$4:$I$31,M10390,3),IF(AND(J10390&gt;1,J10390&lt;=2.2),INDEX(价格表!$B$4:$I$31,M10390,4),IF(AND(J10390&gt;2.2,J10390&lt;=3.3),INDEX(价格表!$B$4:$I$31,M10390,5),IF(AND(J10390&gt;3.3,J10390&lt;=4),INDEX(价格表!$B$4:$I$31,M10390,6),IF(AND(J10390&gt;4,J10390&lt;=5.5),INDEX(价格表!$B$4:$I$31,M10390,7),IF(J10390&gt;5.5,2.6+INDEX(价格表!$B$4:$I$31,M10390,8)*L10390)))))))</f>
        <v>2.15</v>
      </c>
    </row>
    <row r="10391" spans="1:14">
      <c r="A10391" s="20">
        <v>4311391400151</v>
      </c>
      <c r="B10391" s="18" t="s">
        <v>16</v>
      </c>
      <c r="C10391" s="21">
        <v>20201229</v>
      </c>
      <c r="D10391" s="21">
        <v>610538201209</v>
      </c>
      <c r="E10391" s="21" t="s">
        <v>16</v>
      </c>
      <c r="F10391" s="21">
        <v>20210108</v>
      </c>
      <c r="G10391" s="21" t="s">
        <v>17</v>
      </c>
      <c r="H10391" s="21" t="s">
        <v>23</v>
      </c>
      <c r="I10391" s="21" t="s">
        <v>32</v>
      </c>
      <c r="J10391" s="21">
        <v>1.47</v>
      </c>
      <c r="K10391" s="21" t="s">
        <v>20</v>
      </c>
      <c r="L10391">
        <f t="shared" si="187"/>
        <v>2</v>
      </c>
      <c r="M10391">
        <f>MATCH(H:H,价格表!$B$4:$B$35,0)</f>
        <v>15</v>
      </c>
      <c r="N10391" s="27">
        <f>IF(J10391&lt;=0.3,INDEX(价格表!$B$4:$I$31,M10391,2),IF(AND(J10391&gt;0.3,J10391&lt;=1),INDEX(价格表!$B$4:$I$31,M10391,3),IF(AND(J10391&gt;1,J10391&lt;=2.2),INDEX(价格表!$B$4:$I$31,M10391,4),IF(AND(J10391&gt;2.2,J10391&lt;=3.3),INDEX(价格表!$B$4:$I$31,M10391,5),IF(AND(J10391&gt;3.3,J10391&lt;=4),INDEX(价格表!$B$4:$I$31,M10391,6),IF(AND(J10391&gt;4,J10391&lt;=5.5),INDEX(价格表!$B$4:$I$31,M10391,7),IF(J10391&gt;5.5,2.6+INDEX(价格表!$B$4:$I$31,M10391,8)*L10391)))))))</f>
        <v>2.15</v>
      </c>
    </row>
    <row r="10392" spans="1:14">
      <c r="A10392" s="20">
        <v>4311391400152</v>
      </c>
      <c r="B10392" s="18" t="s">
        <v>16</v>
      </c>
      <c r="C10392" s="21">
        <v>20201229</v>
      </c>
      <c r="D10392" s="21">
        <v>610538201209</v>
      </c>
      <c r="E10392" s="21" t="s">
        <v>16</v>
      </c>
      <c r="F10392" s="21">
        <v>20210108</v>
      </c>
      <c r="G10392" s="21" t="s">
        <v>17</v>
      </c>
      <c r="H10392" s="21" t="s">
        <v>66</v>
      </c>
      <c r="I10392" s="21" t="s">
        <v>222</v>
      </c>
      <c r="J10392" s="21">
        <v>1.44</v>
      </c>
      <c r="K10392" s="21" t="s">
        <v>20</v>
      </c>
      <c r="L10392">
        <f t="shared" si="187"/>
        <v>2</v>
      </c>
      <c r="M10392">
        <f>MATCH(H:H,价格表!$B$4:$B$35,0)</f>
        <v>17</v>
      </c>
      <c r="N10392" s="27">
        <f>IF(J10392&lt;=0.3,INDEX(价格表!$B$4:$I$31,M10392,2),IF(AND(J10392&gt;0.3,J10392&lt;=1),INDEX(价格表!$B$4:$I$31,M10392,3),IF(AND(J10392&gt;1,J10392&lt;=2.2),INDEX(价格表!$B$4:$I$31,M10392,4),IF(AND(J10392&gt;2.2,J10392&lt;=3.3),INDEX(价格表!$B$4:$I$31,M10392,5),IF(AND(J10392&gt;3.3,J10392&lt;=4),INDEX(价格表!$B$4:$I$31,M10392,6),IF(AND(J10392&gt;4,J10392&lt;=5.5),INDEX(价格表!$B$4:$I$31,M10392,7),IF(J10392&gt;5.5,2.6+INDEX(价格表!$B$4:$I$31,M10392,8)*L10392)))))))</f>
        <v>2.15</v>
      </c>
    </row>
    <row r="10393" spans="1:14">
      <c r="A10393" s="20">
        <v>4311391400153</v>
      </c>
      <c r="B10393" s="18" t="s">
        <v>16</v>
      </c>
      <c r="C10393" s="21">
        <v>20201229</v>
      </c>
      <c r="D10393" s="21">
        <v>610538201209</v>
      </c>
      <c r="E10393" s="21" t="s">
        <v>16</v>
      </c>
      <c r="F10393" s="21">
        <v>20210108</v>
      </c>
      <c r="G10393" s="21" t="s">
        <v>17</v>
      </c>
      <c r="H10393" s="21" t="s">
        <v>25</v>
      </c>
      <c r="I10393" s="21" t="s">
        <v>199</v>
      </c>
      <c r="J10393" s="21">
        <v>0.12</v>
      </c>
      <c r="K10393" s="21" t="s">
        <v>20</v>
      </c>
      <c r="L10393">
        <f t="shared" si="187"/>
        <v>1</v>
      </c>
      <c r="M10393">
        <f>MATCH(H:H,价格表!$B$4:$B$35,0)</f>
        <v>25</v>
      </c>
      <c r="N10393" s="27">
        <f>IF(J10393&lt;=0.3,INDEX(价格表!$B$4:$I$31,M10393,2),IF(AND(J10393&gt;0.3,J10393&lt;=1),INDEX(价格表!$B$4:$I$31,M10393,3),IF(AND(J10393&gt;1,J10393&lt;=2.2),INDEX(价格表!$B$4:$I$31,M10393,4),IF(AND(J10393&gt;2.2,J10393&lt;=3.3),INDEX(价格表!$B$4:$I$31,M10393,5),IF(AND(J10393&gt;3.3,J10393&lt;=4),INDEX(价格表!$B$4:$I$31,M10393,6),IF(AND(J10393&gt;4,J10393&lt;=5.5),INDEX(价格表!$B$4:$I$31,M10393,7),IF(J10393&gt;5.5,2.6+INDEX(价格表!$B$4:$I$31,M10393,8)*L10393)))))))</f>
        <v>1.65</v>
      </c>
    </row>
    <row r="10394" spans="1:14">
      <c r="A10394" s="20">
        <v>4311391400154</v>
      </c>
      <c r="B10394" s="18" t="s">
        <v>16</v>
      </c>
      <c r="C10394" s="21">
        <v>20201229</v>
      </c>
      <c r="D10394" s="21">
        <v>610538201209</v>
      </c>
      <c r="E10394" s="21" t="s">
        <v>16</v>
      </c>
      <c r="F10394" s="21">
        <v>20210108</v>
      </c>
      <c r="G10394" s="21" t="s">
        <v>17</v>
      </c>
      <c r="H10394" s="21" t="s">
        <v>68</v>
      </c>
      <c r="I10394" s="21" t="s">
        <v>193</v>
      </c>
      <c r="J10394" s="21">
        <v>1.44</v>
      </c>
      <c r="K10394" s="21" t="s">
        <v>20</v>
      </c>
      <c r="L10394">
        <f t="shared" si="187"/>
        <v>2</v>
      </c>
      <c r="M10394">
        <f>MATCH(H:H,价格表!$B$4:$B$35,0)</f>
        <v>5</v>
      </c>
      <c r="N10394" s="27">
        <f>IF(J10394&lt;=0.3,INDEX(价格表!$B$4:$I$31,M10394,2),IF(AND(J10394&gt;0.3,J10394&lt;=1),INDEX(价格表!$B$4:$I$31,M10394,3),IF(AND(J10394&gt;1,J10394&lt;=2.2),INDEX(价格表!$B$4:$I$31,M10394,4),IF(AND(J10394&gt;2.2,J10394&lt;=3.3),INDEX(价格表!$B$4:$I$31,M10394,5),IF(AND(J10394&gt;3.3,J10394&lt;=4),INDEX(价格表!$B$4:$I$31,M10394,6),IF(AND(J10394&gt;4,J10394&lt;=5.5),INDEX(价格表!$B$4:$I$31,M10394,7),IF(J10394&gt;5.5,2.6+INDEX(价格表!$B$4:$I$31,M10394,8)*L10394)))))))</f>
        <v>2.15</v>
      </c>
    </row>
    <row r="10395" spans="1:14">
      <c r="A10395" s="20">
        <v>4311391400156</v>
      </c>
      <c r="B10395" s="18" t="s">
        <v>16</v>
      </c>
      <c r="C10395" s="21">
        <v>20201229</v>
      </c>
      <c r="D10395" s="21">
        <v>610538201209</v>
      </c>
      <c r="E10395" s="21" t="s">
        <v>16</v>
      </c>
      <c r="F10395" s="21">
        <v>20210108</v>
      </c>
      <c r="G10395" s="21" t="s">
        <v>17</v>
      </c>
      <c r="H10395" s="21" t="s">
        <v>21</v>
      </c>
      <c r="I10395" s="21" t="s">
        <v>228</v>
      </c>
      <c r="J10395" s="21">
        <v>1.53</v>
      </c>
      <c r="K10395" s="21" t="s">
        <v>20</v>
      </c>
      <c r="L10395">
        <f t="shared" si="187"/>
        <v>2</v>
      </c>
      <c r="M10395">
        <f>MATCH(H:H,价格表!$B$4:$B$35,0)</f>
        <v>20</v>
      </c>
      <c r="N10395" s="27">
        <f>IF(J10395&lt;=0.3,INDEX(价格表!$B$4:$I$31,M10395,2),IF(AND(J10395&gt;0.3,J10395&lt;=1),INDEX(价格表!$B$4:$I$31,M10395,3),IF(AND(J10395&gt;1,J10395&lt;=2.2),INDEX(价格表!$B$4:$I$31,M10395,4),IF(AND(J10395&gt;2.2,J10395&lt;=3.3),INDEX(价格表!$B$4:$I$31,M10395,5),IF(AND(J10395&gt;3.3,J10395&lt;=4),INDEX(价格表!$B$4:$I$31,M10395,6),IF(AND(J10395&gt;4,J10395&lt;=5.5),INDEX(价格表!$B$4:$I$31,M10395,7),IF(J10395&gt;5.5,2.6+INDEX(价格表!$B$4:$I$31,M10395,8)*L10395)))))))</f>
        <v>2.15</v>
      </c>
    </row>
    <row r="10396" spans="1:14">
      <c r="A10396" s="20">
        <v>4311391400157</v>
      </c>
      <c r="B10396" s="18" t="s">
        <v>16</v>
      </c>
      <c r="C10396" s="21">
        <v>20201229</v>
      </c>
      <c r="D10396" s="21">
        <v>610538201209</v>
      </c>
      <c r="E10396" s="21" t="s">
        <v>16</v>
      </c>
      <c r="F10396" s="21">
        <v>20210108</v>
      </c>
      <c r="G10396" s="21" t="s">
        <v>17</v>
      </c>
      <c r="H10396" s="21" t="s">
        <v>45</v>
      </c>
      <c r="I10396" s="21" t="s">
        <v>352</v>
      </c>
      <c r="J10396" s="21">
        <v>1.44</v>
      </c>
      <c r="K10396" s="21" t="s">
        <v>20</v>
      </c>
      <c r="L10396">
        <f t="shared" si="187"/>
        <v>2</v>
      </c>
      <c r="M10396">
        <f>MATCH(H:H,价格表!$B$4:$B$35,0)</f>
        <v>9</v>
      </c>
      <c r="N10396" s="27">
        <f>IF(J10396&lt;=0.3,INDEX(价格表!$B$4:$I$31,M10396,2),IF(AND(J10396&gt;0.3,J10396&lt;=1),INDEX(价格表!$B$4:$I$31,M10396,3),IF(AND(J10396&gt;1,J10396&lt;=2.2),INDEX(价格表!$B$4:$I$31,M10396,4),IF(AND(J10396&gt;2.2,J10396&lt;=3.3),INDEX(价格表!$B$4:$I$31,M10396,5),IF(AND(J10396&gt;3.3,J10396&lt;=4),INDEX(价格表!$B$4:$I$31,M10396,6),IF(AND(J10396&gt;4,J10396&lt;=5.5),INDEX(价格表!$B$4:$I$31,M10396,7),IF(J10396&gt;5.5,2.6+INDEX(价格表!$B$4:$I$31,M10396,8)*L10396)))))))</f>
        <v>2.15</v>
      </c>
    </row>
    <row r="10397" spans="1:14">
      <c r="A10397" s="20">
        <v>4311391400158</v>
      </c>
      <c r="B10397" s="18" t="s">
        <v>16</v>
      </c>
      <c r="C10397" s="21">
        <v>20201229</v>
      </c>
      <c r="D10397" s="21">
        <v>610538201209</v>
      </c>
      <c r="E10397" s="21" t="s">
        <v>16</v>
      </c>
      <c r="F10397" s="21">
        <v>20210108</v>
      </c>
      <c r="G10397" s="21" t="s">
        <v>17</v>
      </c>
      <c r="H10397" s="21" t="s">
        <v>56</v>
      </c>
      <c r="I10397" s="21" t="s">
        <v>65</v>
      </c>
      <c r="J10397" s="21">
        <v>1.44</v>
      </c>
      <c r="K10397" s="21" t="s">
        <v>20</v>
      </c>
      <c r="L10397">
        <f t="shared" si="187"/>
        <v>2</v>
      </c>
      <c r="M10397">
        <f>MATCH(H:H,价格表!$B$4:$B$35,0)</f>
        <v>11</v>
      </c>
      <c r="N10397" s="27">
        <f>IF(J10397&lt;=0.3,INDEX(价格表!$B$4:$I$31,M10397,2),IF(AND(J10397&gt;0.3,J10397&lt;=1),INDEX(价格表!$B$4:$I$31,M10397,3),IF(AND(J10397&gt;1,J10397&lt;=2.2),INDEX(价格表!$B$4:$I$31,M10397,4),IF(AND(J10397&gt;2.2,J10397&lt;=3.3),INDEX(价格表!$B$4:$I$31,M10397,5),IF(AND(J10397&gt;3.3,J10397&lt;=4),INDEX(价格表!$B$4:$I$31,M10397,6),IF(AND(J10397&gt;4,J10397&lt;=5.5),INDEX(价格表!$B$4:$I$31,M10397,7),IF(J10397&gt;5.5,2.6+INDEX(价格表!$B$4:$I$31,M10397,8)*L10397)))))))</f>
        <v>2.15</v>
      </c>
    </row>
    <row r="10398" spans="1:14">
      <c r="A10398" s="20">
        <v>4311391400159</v>
      </c>
      <c r="B10398" s="18" t="s">
        <v>16</v>
      </c>
      <c r="C10398" s="21">
        <v>20201229</v>
      </c>
      <c r="D10398" s="21">
        <v>610538201209</v>
      </c>
      <c r="E10398" s="21" t="s">
        <v>16</v>
      </c>
      <c r="F10398" s="21">
        <v>20210108</v>
      </c>
      <c r="G10398" s="21" t="s">
        <v>17</v>
      </c>
      <c r="H10398" s="21" t="s">
        <v>33</v>
      </c>
      <c r="I10398" s="21" t="s">
        <v>34</v>
      </c>
      <c r="J10398" s="21">
        <v>1.44</v>
      </c>
      <c r="K10398" s="21" t="s">
        <v>20</v>
      </c>
      <c r="L10398">
        <f t="shared" si="187"/>
        <v>2</v>
      </c>
      <c r="M10398">
        <f>MATCH(H:H,价格表!$B$4:$B$35,0)</f>
        <v>13</v>
      </c>
      <c r="N10398" s="27">
        <f>IF(J10398&lt;=0.3,INDEX(价格表!$B$4:$I$31,M10398,2),IF(AND(J10398&gt;0.3,J10398&lt;=1),INDEX(价格表!$B$4:$I$31,M10398,3),IF(AND(J10398&gt;1,J10398&lt;=2.2),INDEX(价格表!$B$4:$I$31,M10398,4),IF(AND(J10398&gt;2.2,J10398&lt;=3.3),INDEX(价格表!$B$4:$I$31,M10398,5),IF(AND(J10398&gt;3.3,J10398&lt;=4),INDEX(价格表!$B$4:$I$31,M10398,6),IF(AND(J10398&gt;4,J10398&lt;=5.5),INDEX(价格表!$B$4:$I$31,M10398,7),IF(J10398&gt;5.5,2.6+INDEX(价格表!$B$4:$I$31,M10398,8)*L10398)))))))</f>
        <v>2.15</v>
      </c>
    </row>
    <row r="10399" spans="1:14">
      <c r="A10399" s="20">
        <v>4311391400160</v>
      </c>
      <c r="B10399" s="18" t="s">
        <v>16</v>
      </c>
      <c r="C10399" s="21">
        <v>20201229</v>
      </c>
      <c r="D10399" s="21">
        <v>610538201209</v>
      </c>
      <c r="E10399" s="21" t="s">
        <v>16</v>
      </c>
      <c r="F10399" s="21">
        <v>20210108</v>
      </c>
      <c r="G10399" s="21" t="s">
        <v>17</v>
      </c>
      <c r="H10399" s="21" t="s">
        <v>27</v>
      </c>
      <c r="I10399" s="21" t="s">
        <v>348</v>
      </c>
      <c r="J10399" s="21">
        <v>1.47</v>
      </c>
      <c r="K10399" s="21" t="s">
        <v>20</v>
      </c>
      <c r="L10399">
        <f t="shared" si="187"/>
        <v>2</v>
      </c>
      <c r="M10399">
        <f>MATCH(H:H,价格表!$B$4:$B$35,0)</f>
        <v>3</v>
      </c>
      <c r="N10399" s="27">
        <f>IF(J10399&lt;=0.3,INDEX(价格表!$B$4:$I$31,M10399,2),IF(AND(J10399&gt;0.3,J10399&lt;=1),INDEX(价格表!$B$4:$I$31,M10399,3),IF(AND(J10399&gt;1,J10399&lt;=2.2),INDEX(价格表!$B$4:$I$31,M10399,4),IF(AND(J10399&gt;2.2,J10399&lt;=3.3),INDEX(价格表!$B$4:$I$31,M10399,5),IF(AND(J10399&gt;3.3,J10399&lt;=4),INDEX(价格表!$B$4:$I$31,M10399,6),IF(AND(J10399&gt;4,J10399&lt;=5.5),INDEX(价格表!$B$4:$I$31,M10399,7),IF(J10399&gt;5.5,2.6+INDEX(价格表!$B$4:$I$31,M10399,8)*L10399)))))))</f>
        <v>2.15</v>
      </c>
    </row>
    <row r="10400" spans="1:14">
      <c r="A10400" s="20">
        <v>4311391406989</v>
      </c>
      <c r="B10400" s="18" t="s">
        <v>16</v>
      </c>
      <c r="C10400" s="21">
        <v>20201229</v>
      </c>
      <c r="D10400" s="21">
        <v>610538201209</v>
      </c>
      <c r="E10400" s="21" t="s">
        <v>16</v>
      </c>
      <c r="F10400" s="21">
        <v>20210108</v>
      </c>
      <c r="G10400" s="21" t="s">
        <v>17</v>
      </c>
      <c r="H10400" s="21" t="s">
        <v>45</v>
      </c>
      <c r="I10400" s="21" t="s">
        <v>48</v>
      </c>
      <c r="J10400" s="21">
        <v>1.58</v>
      </c>
      <c r="K10400" s="21" t="s">
        <v>20</v>
      </c>
      <c r="L10400">
        <f t="shared" si="187"/>
        <v>2</v>
      </c>
      <c r="M10400">
        <f>MATCH(H:H,价格表!$B$4:$B$35,0)</f>
        <v>9</v>
      </c>
      <c r="N10400" s="27">
        <f>IF(J10400&lt;=0.3,INDEX(价格表!$B$4:$I$31,M10400,2),IF(AND(J10400&gt;0.3,J10400&lt;=1),INDEX(价格表!$B$4:$I$31,M10400,3),IF(AND(J10400&gt;1,J10400&lt;=2.2),INDEX(价格表!$B$4:$I$31,M10400,4),IF(AND(J10400&gt;2.2,J10400&lt;=3.3),INDEX(价格表!$B$4:$I$31,M10400,5),IF(AND(J10400&gt;3.3,J10400&lt;=4),INDEX(价格表!$B$4:$I$31,M10400,6),IF(AND(J10400&gt;4,J10400&lt;=5.5),INDEX(价格表!$B$4:$I$31,M10400,7),IF(J10400&gt;5.5,2.6+INDEX(价格表!$B$4:$I$31,M10400,8)*L10400)))))))</f>
        <v>2.15</v>
      </c>
    </row>
    <row r="10401" spans="1:14">
      <c r="A10401" s="20">
        <v>4311391406990</v>
      </c>
      <c r="B10401" s="18" t="s">
        <v>16</v>
      </c>
      <c r="C10401" s="21">
        <v>20201229</v>
      </c>
      <c r="D10401" s="21">
        <v>610538201209</v>
      </c>
      <c r="E10401" s="21" t="s">
        <v>16</v>
      </c>
      <c r="F10401" s="21">
        <v>20210108</v>
      </c>
      <c r="G10401" s="21" t="s">
        <v>17</v>
      </c>
      <c r="H10401" s="21" t="s">
        <v>54</v>
      </c>
      <c r="I10401" s="21" t="s">
        <v>206</v>
      </c>
      <c r="J10401" s="21">
        <v>1.44</v>
      </c>
      <c r="K10401" s="21" t="s">
        <v>20</v>
      </c>
      <c r="L10401">
        <f t="shared" si="187"/>
        <v>2</v>
      </c>
      <c r="M10401">
        <f>MATCH(H:H,价格表!$B$4:$B$35,0)</f>
        <v>14</v>
      </c>
      <c r="N10401" s="27">
        <f>IF(J10401&lt;=0.3,INDEX(价格表!$B$4:$I$31,M10401,2),IF(AND(J10401&gt;0.3,J10401&lt;=1),INDEX(价格表!$B$4:$I$31,M10401,3),IF(AND(J10401&gt;1,J10401&lt;=2.2),INDEX(价格表!$B$4:$I$31,M10401,4),IF(AND(J10401&gt;2.2,J10401&lt;=3.3),INDEX(价格表!$B$4:$I$31,M10401,5),IF(AND(J10401&gt;3.3,J10401&lt;=4),INDEX(价格表!$B$4:$I$31,M10401,6),IF(AND(J10401&gt;4,J10401&lt;=5.5),INDEX(价格表!$B$4:$I$31,M10401,7),IF(J10401&gt;5.5,2.6+INDEX(价格表!$B$4:$I$31,M10401,8)*L10401)))))))</f>
        <v>2.15</v>
      </c>
    </row>
    <row r="10402" spans="1:14">
      <c r="A10402" s="20">
        <v>4311391407303</v>
      </c>
      <c r="B10402" s="18" t="s">
        <v>16</v>
      </c>
      <c r="C10402" s="21">
        <v>20201229</v>
      </c>
      <c r="D10402" s="21">
        <v>610538201209</v>
      </c>
      <c r="E10402" s="21" t="s">
        <v>16</v>
      </c>
      <c r="F10402" s="21">
        <v>20210108</v>
      </c>
      <c r="G10402" s="21" t="s">
        <v>17</v>
      </c>
      <c r="H10402" s="21" t="s">
        <v>18</v>
      </c>
      <c r="I10402" s="21" t="s">
        <v>53</v>
      </c>
      <c r="J10402" s="21">
        <v>1.44</v>
      </c>
      <c r="K10402" s="21" t="s">
        <v>20</v>
      </c>
      <c r="L10402">
        <f t="shared" si="187"/>
        <v>2</v>
      </c>
      <c r="M10402">
        <f>MATCH(H:H,价格表!$B$4:$B$35,0)</f>
        <v>1</v>
      </c>
      <c r="N10402" s="27">
        <f>IF(J10402&lt;=0.3,INDEX(价格表!$B$4:$I$31,M10402,2),IF(AND(J10402&gt;0.3,J10402&lt;=1),INDEX(价格表!$B$4:$I$31,M10402,3),IF(AND(J10402&gt;1,J10402&lt;=2.2),INDEX(价格表!$B$4:$I$31,M10402,4),IF(AND(J10402&gt;2.2,J10402&lt;=3.3),INDEX(价格表!$B$4:$I$31,M10402,5),IF(AND(J10402&gt;3.3,J10402&lt;=4),INDEX(价格表!$B$4:$I$31,M10402,6),IF(AND(J10402&gt;4,J10402&lt;=5.5),INDEX(价格表!$B$4:$I$31,M10402,7),IF(J10402&gt;5.5,2.6+INDEX(价格表!$B$4:$I$31,M10402,8)*L10402)))))))</f>
        <v>2.15</v>
      </c>
    </row>
    <row r="10403" spans="1:14">
      <c r="A10403" s="20">
        <v>4311391407339</v>
      </c>
      <c r="B10403" s="18" t="s">
        <v>16</v>
      </c>
      <c r="C10403" s="21">
        <v>20201229</v>
      </c>
      <c r="D10403" s="21">
        <v>610538201209</v>
      </c>
      <c r="E10403" s="21" t="s">
        <v>16</v>
      </c>
      <c r="F10403" s="21">
        <v>20210108</v>
      </c>
      <c r="G10403" s="21" t="s">
        <v>17</v>
      </c>
      <c r="H10403" s="21" t="s">
        <v>82</v>
      </c>
      <c r="I10403" s="21" t="s">
        <v>83</v>
      </c>
      <c r="J10403" s="21">
        <v>1.52</v>
      </c>
      <c r="K10403" s="21" t="s">
        <v>20</v>
      </c>
      <c r="L10403">
        <f t="shared" si="187"/>
        <v>2</v>
      </c>
      <c r="M10403">
        <f>MATCH(H:H,价格表!$B$4:$B$35,0)</f>
        <v>2</v>
      </c>
      <c r="N10403" s="27">
        <f>IF(J10403&lt;=0.3,INDEX(价格表!$B$4:$I$31,M10403,2),IF(AND(J10403&gt;0.3,J10403&lt;=1),INDEX(价格表!$B$4:$I$31,M10403,3),IF(AND(J10403&gt;1,J10403&lt;=2.2),INDEX(价格表!$B$4:$I$31,M10403,4),IF(AND(J10403&gt;2.2,J10403&lt;=3.3),INDEX(价格表!$B$4:$I$31,M10403,5),IF(AND(J10403&gt;3.3,J10403&lt;=4),INDEX(价格表!$B$4:$I$31,M10403,6),IF(AND(J10403&gt;4,J10403&lt;=5.5),INDEX(价格表!$B$4:$I$31,M10403,7),IF(J10403&gt;5.5,2.6+INDEX(价格表!$B$4:$I$31,M10403,8)*L10403)))))))</f>
        <v>2.15</v>
      </c>
    </row>
    <row r="10404" spans="1:14">
      <c r="A10404" s="20">
        <v>4311391407355</v>
      </c>
      <c r="B10404" s="18" t="s">
        <v>16</v>
      </c>
      <c r="C10404" s="21">
        <v>20201229</v>
      </c>
      <c r="D10404" s="21">
        <v>610538201209</v>
      </c>
      <c r="E10404" s="21" t="s">
        <v>16</v>
      </c>
      <c r="F10404" s="21">
        <v>20210108</v>
      </c>
      <c r="G10404" s="21" t="s">
        <v>17</v>
      </c>
      <c r="H10404" s="21" t="s">
        <v>88</v>
      </c>
      <c r="I10404" s="21" t="s">
        <v>232</v>
      </c>
      <c r="J10404" s="21">
        <v>1.44</v>
      </c>
      <c r="K10404" s="21" t="s">
        <v>20</v>
      </c>
      <c r="L10404">
        <f t="shared" si="187"/>
        <v>2</v>
      </c>
      <c r="M10404">
        <f>MATCH(H:H,价格表!$B$4:$B$35,0)</f>
        <v>19</v>
      </c>
      <c r="N10404" s="27">
        <f>IF(J10404&lt;=0.3,INDEX(价格表!$B$4:$I$31,M10404,2),IF(AND(J10404&gt;0.3,J10404&lt;=1),INDEX(价格表!$B$4:$I$31,M10404,3),IF(AND(J10404&gt;1,J10404&lt;=2.2),INDEX(价格表!$B$4:$I$31,M10404,4),IF(AND(J10404&gt;2.2,J10404&lt;=3.3),INDEX(价格表!$B$4:$I$31,M10404,5),IF(AND(J10404&gt;3.3,J10404&lt;=4),INDEX(价格表!$B$4:$I$31,M10404,6),IF(AND(J10404&gt;4,J10404&lt;=5.5),INDEX(价格表!$B$4:$I$31,M10404,7),IF(J10404&gt;5.5,2.6+INDEX(价格表!$B$4:$I$31,M10404,8)*L10404)))))))</f>
        <v>2.15</v>
      </c>
    </row>
    <row r="10405" spans="1:14">
      <c r="A10405" s="20">
        <v>4311391407403</v>
      </c>
      <c r="B10405" s="18" t="s">
        <v>16</v>
      </c>
      <c r="C10405" s="21">
        <v>20201229</v>
      </c>
      <c r="D10405" s="21">
        <v>610538201209</v>
      </c>
      <c r="E10405" s="21" t="s">
        <v>16</v>
      </c>
      <c r="F10405" s="21">
        <v>20210108</v>
      </c>
      <c r="G10405" s="21" t="s">
        <v>17</v>
      </c>
      <c r="H10405" s="21" t="s">
        <v>21</v>
      </c>
      <c r="I10405" s="21" t="s">
        <v>109</v>
      </c>
      <c r="J10405" s="21">
        <v>1.55</v>
      </c>
      <c r="K10405" s="21" t="s">
        <v>20</v>
      </c>
      <c r="L10405">
        <f t="shared" si="187"/>
        <v>2</v>
      </c>
      <c r="M10405">
        <f>MATCH(H:H,价格表!$B$4:$B$35,0)</f>
        <v>20</v>
      </c>
      <c r="N10405" s="27">
        <f>IF(J10405&lt;=0.3,INDEX(价格表!$B$4:$I$31,M10405,2),IF(AND(J10405&gt;0.3,J10405&lt;=1),INDEX(价格表!$B$4:$I$31,M10405,3),IF(AND(J10405&gt;1,J10405&lt;=2.2),INDEX(价格表!$B$4:$I$31,M10405,4),IF(AND(J10405&gt;2.2,J10405&lt;=3.3),INDEX(价格表!$B$4:$I$31,M10405,5),IF(AND(J10405&gt;3.3,J10405&lt;=4),INDEX(价格表!$B$4:$I$31,M10405,6),IF(AND(J10405&gt;4,J10405&lt;=5.5),INDEX(价格表!$B$4:$I$31,M10405,7),IF(J10405&gt;5.5,2.6+INDEX(价格表!$B$4:$I$31,M10405,8)*L10405)))))))</f>
        <v>2.15</v>
      </c>
    </row>
    <row r="10406" spans="1:14">
      <c r="A10406" s="20">
        <v>4311391407404</v>
      </c>
      <c r="B10406" s="18" t="s">
        <v>16</v>
      </c>
      <c r="C10406" s="21">
        <v>20201229</v>
      </c>
      <c r="D10406" s="21">
        <v>610538201209</v>
      </c>
      <c r="E10406" s="21" t="s">
        <v>16</v>
      </c>
      <c r="F10406" s="21">
        <v>20210108</v>
      </c>
      <c r="G10406" s="21" t="s">
        <v>17</v>
      </c>
      <c r="H10406" s="21" t="s">
        <v>88</v>
      </c>
      <c r="I10406" s="21" t="s">
        <v>110</v>
      </c>
      <c r="J10406" s="21">
        <v>1.44</v>
      </c>
      <c r="K10406" s="21" t="s">
        <v>20</v>
      </c>
      <c r="L10406">
        <f t="shared" si="187"/>
        <v>2</v>
      </c>
      <c r="M10406">
        <f>MATCH(H:H,价格表!$B$4:$B$35,0)</f>
        <v>19</v>
      </c>
      <c r="N10406" s="27">
        <f>IF(J10406&lt;=0.3,INDEX(价格表!$B$4:$I$31,M10406,2),IF(AND(J10406&gt;0.3,J10406&lt;=1),INDEX(价格表!$B$4:$I$31,M10406,3),IF(AND(J10406&gt;1,J10406&lt;=2.2),INDEX(价格表!$B$4:$I$31,M10406,4),IF(AND(J10406&gt;2.2,J10406&lt;=3.3),INDEX(价格表!$B$4:$I$31,M10406,5),IF(AND(J10406&gt;3.3,J10406&lt;=4),INDEX(价格表!$B$4:$I$31,M10406,6),IF(AND(J10406&gt;4,J10406&lt;=5.5),INDEX(价格表!$B$4:$I$31,M10406,7),IF(J10406&gt;5.5,2.6+INDEX(价格表!$B$4:$I$31,M10406,8)*L10406)))))))</f>
        <v>2.15</v>
      </c>
    </row>
    <row r="10407" spans="1:14">
      <c r="A10407" s="20">
        <v>4311391407405</v>
      </c>
      <c r="B10407" s="18" t="s">
        <v>16</v>
      </c>
      <c r="C10407" s="21">
        <v>20201229</v>
      </c>
      <c r="D10407" s="21">
        <v>610538201209</v>
      </c>
      <c r="E10407" s="21" t="s">
        <v>16</v>
      </c>
      <c r="F10407" s="21">
        <v>20210108</v>
      </c>
      <c r="G10407" s="21" t="s">
        <v>17</v>
      </c>
      <c r="H10407" s="21" t="s">
        <v>45</v>
      </c>
      <c r="I10407" s="21" t="s">
        <v>48</v>
      </c>
      <c r="J10407" s="21">
        <v>1.54</v>
      </c>
      <c r="K10407" s="21" t="s">
        <v>20</v>
      </c>
      <c r="L10407">
        <f t="shared" si="187"/>
        <v>2</v>
      </c>
      <c r="M10407">
        <f>MATCH(H:H,价格表!$B$4:$B$35,0)</f>
        <v>9</v>
      </c>
      <c r="N10407" s="27">
        <f>IF(J10407&lt;=0.3,INDEX(价格表!$B$4:$I$31,M10407,2),IF(AND(J10407&gt;0.3,J10407&lt;=1),INDEX(价格表!$B$4:$I$31,M10407,3),IF(AND(J10407&gt;1,J10407&lt;=2.2),INDEX(价格表!$B$4:$I$31,M10407,4),IF(AND(J10407&gt;2.2,J10407&lt;=3.3),INDEX(价格表!$B$4:$I$31,M10407,5),IF(AND(J10407&gt;3.3,J10407&lt;=4),INDEX(价格表!$B$4:$I$31,M10407,6),IF(AND(J10407&gt;4,J10407&lt;=5.5),INDEX(价格表!$B$4:$I$31,M10407,7),IF(J10407&gt;5.5,2.6+INDEX(价格表!$B$4:$I$31,M10407,8)*L10407)))))))</f>
        <v>2.15</v>
      </c>
    </row>
    <row r="10408" spans="1:14">
      <c r="A10408" s="20">
        <v>4311391407408</v>
      </c>
      <c r="B10408" s="18" t="s">
        <v>16</v>
      </c>
      <c r="C10408" s="21">
        <v>20201229</v>
      </c>
      <c r="D10408" s="21">
        <v>610538201209</v>
      </c>
      <c r="E10408" s="21" t="s">
        <v>16</v>
      </c>
      <c r="F10408" s="21">
        <v>20210108</v>
      </c>
      <c r="G10408" s="21" t="s">
        <v>17</v>
      </c>
      <c r="H10408" s="21" t="s">
        <v>21</v>
      </c>
      <c r="I10408" s="21" t="s">
        <v>363</v>
      </c>
      <c r="J10408" s="21">
        <v>1.68</v>
      </c>
      <c r="K10408" s="21" t="s">
        <v>20</v>
      </c>
      <c r="L10408">
        <f t="shared" si="187"/>
        <v>2</v>
      </c>
      <c r="M10408">
        <f>MATCH(H:H,价格表!$B$4:$B$35,0)</f>
        <v>20</v>
      </c>
      <c r="N10408" s="27">
        <f>IF(J10408&lt;=0.3,INDEX(价格表!$B$4:$I$31,M10408,2),IF(AND(J10408&gt;0.3,J10408&lt;=1),INDEX(价格表!$B$4:$I$31,M10408,3),IF(AND(J10408&gt;1,J10408&lt;=2.2),INDEX(价格表!$B$4:$I$31,M10408,4),IF(AND(J10408&gt;2.2,J10408&lt;=3.3),INDEX(价格表!$B$4:$I$31,M10408,5),IF(AND(J10408&gt;3.3,J10408&lt;=4),INDEX(价格表!$B$4:$I$31,M10408,6),IF(AND(J10408&gt;4,J10408&lt;=5.5),INDEX(价格表!$B$4:$I$31,M10408,7),IF(J10408&gt;5.5,2.6+INDEX(价格表!$B$4:$I$31,M10408,8)*L10408)))))))</f>
        <v>2.15</v>
      </c>
    </row>
    <row r="10409" spans="1:14">
      <c r="A10409" s="20">
        <v>4311391407409</v>
      </c>
      <c r="B10409" s="18" t="s">
        <v>16</v>
      </c>
      <c r="C10409" s="21">
        <v>20201229</v>
      </c>
      <c r="D10409" s="21">
        <v>610538201209</v>
      </c>
      <c r="E10409" s="21" t="s">
        <v>16</v>
      </c>
      <c r="F10409" s="21">
        <v>20210108</v>
      </c>
      <c r="G10409" s="21" t="s">
        <v>17</v>
      </c>
      <c r="H10409" s="21" t="s">
        <v>63</v>
      </c>
      <c r="I10409" s="21" t="s">
        <v>187</v>
      </c>
      <c r="J10409" s="21">
        <v>1.44</v>
      </c>
      <c r="K10409" s="21" t="s">
        <v>20</v>
      </c>
      <c r="L10409">
        <f t="shared" si="187"/>
        <v>2</v>
      </c>
      <c r="M10409">
        <f>MATCH(H:H,价格表!$B$4:$B$35,0)</f>
        <v>21</v>
      </c>
      <c r="N10409" s="27">
        <f>IF(J10409&lt;=0.3,INDEX(价格表!$B$4:$I$31,M10409,2),IF(AND(J10409&gt;0.3,J10409&lt;=1),INDEX(价格表!$B$4:$I$31,M10409,3),IF(AND(J10409&gt;1,J10409&lt;=2.2),INDEX(价格表!$B$4:$I$31,M10409,4),IF(AND(J10409&gt;2.2,J10409&lt;=3.3),INDEX(价格表!$B$4:$I$31,M10409,5),IF(AND(J10409&gt;3.3,J10409&lt;=4),INDEX(价格表!$B$4:$I$31,M10409,6),IF(AND(J10409&gt;4,J10409&lt;=5.5),INDEX(价格表!$B$4:$I$31,M10409,7),IF(J10409&gt;5.5,2.6+INDEX(价格表!$B$4:$I$31,M10409,8)*L10409)))))))</f>
        <v>2.15</v>
      </c>
    </row>
    <row r="10410" spans="1:14">
      <c r="A10410" s="20">
        <v>4311391407410</v>
      </c>
      <c r="B10410" s="18" t="s">
        <v>16</v>
      </c>
      <c r="C10410" s="21">
        <v>20201229</v>
      </c>
      <c r="D10410" s="21">
        <v>610538201209</v>
      </c>
      <c r="E10410" s="21" t="s">
        <v>16</v>
      </c>
      <c r="F10410" s="21">
        <v>20210108</v>
      </c>
      <c r="G10410" s="21" t="s">
        <v>17</v>
      </c>
      <c r="H10410" s="21" t="s">
        <v>68</v>
      </c>
      <c r="I10410" s="21" t="s">
        <v>140</v>
      </c>
      <c r="J10410" s="21">
        <v>2.57</v>
      </c>
      <c r="K10410" s="21" t="s">
        <v>20</v>
      </c>
      <c r="L10410">
        <f t="shared" si="187"/>
        <v>3</v>
      </c>
      <c r="M10410">
        <f>MATCH(H:H,价格表!$B$4:$B$35,0)</f>
        <v>5</v>
      </c>
      <c r="N10410" s="27">
        <f>IF(J10410&lt;=0.3,INDEX(价格表!$B$4:$I$31,M10410,2),IF(AND(J10410&gt;0.3,J10410&lt;=1),INDEX(价格表!$B$4:$I$31,M10410,3),IF(AND(J10410&gt;1,J10410&lt;=2.2),INDEX(价格表!$B$4:$I$31,M10410,4),IF(AND(J10410&gt;2.2,J10410&lt;=3.3),INDEX(价格表!$B$4:$I$31,M10410,5),IF(AND(J10410&gt;3.3,J10410&lt;=4),INDEX(价格表!$B$4:$I$31,M10410,6),IF(AND(J10410&gt;4,J10410&lt;=5.5),INDEX(价格表!$B$4:$I$31,M10410,7),IF(J10410&gt;5.5,2.6+INDEX(价格表!$B$4:$I$31,M10410,8)*L10410)))))))</f>
        <v>2.5</v>
      </c>
    </row>
    <row r="10411" spans="1:14">
      <c r="A10411" s="20">
        <v>4311391407411</v>
      </c>
      <c r="B10411" s="18" t="s">
        <v>16</v>
      </c>
      <c r="C10411" s="21">
        <v>20201229</v>
      </c>
      <c r="D10411" s="21">
        <v>610538201209</v>
      </c>
      <c r="E10411" s="21" t="s">
        <v>16</v>
      </c>
      <c r="F10411" s="21">
        <v>20210108</v>
      </c>
      <c r="G10411" s="21" t="s">
        <v>17</v>
      </c>
      <c r="H10411" s="21" t="s">
        <v>27</v>
      </c>
      <c r="I10411" s="21" t="s">
        <v>28</v>
      </c>
      <c r="J10411" s="21">
        <v>1.95</v>
      </c>
      <c r="K10411" s="21" t="s">
        <v>20</v>
      </c>
      <c r="L10411">
        <f t="shared" si="187"/>
        <v>2</v>
      </c>
      <c r="M10411">
        <f>MATCH(H:H,价格表!$B$4:$B$35,0)</f>
        <v>3</v>
      </c>
      <c r="N10411" s="27">
        <f>IF(J10411&lt;=0.3,INDEX(价格表!$B$4:$I$31,M10411,2),IF(AND(J10411&gt;0.3,J10411&lt;=1),INDEX(价格表!$B$4:$I$31,M10411,3),IF(AND(J10411&gt;1,J10411&lt;=2.2),INDEX(价格表!$B$4:$I$31,M10411,4),IF(AND(J10411&gt;2.2,J10411&lt;=3.3),INDEX(价格表!$B$4:$I$31,M10411,5),IF(AND(J10411&gt;3.3,J10411&lt;=4),INDEX(价格表!$B$4:$I$31,M10411,6),IF(AND(J10411&gt;4,J10411&lt;=5.5),INDEX(价格表!$B$4:$I$31,M10411,7),IF(J10411&gt;5.5,2.6+INDEX(价格表!$B$4:$I$31,M10411,8)*L10411)))))))</f>
        <v>2.15</v>
      </c>
    </row>
    <row r="10412" spans="1:14">
      <c r="A10412" s="20">
        <v>4311391407412</v>
      </c>
      <c r="B10412" s="18" t="s">
        <v>16</v>
      </c>
      <c r="C10412" s="21">
        <v>20201229</v>
      </c>
      <c r="D10412" s="21">
        <v>610538201209</v>
      </c>
      <c r="E10412" s="21" t="s">
        <v>16</v>
      </c>
      <c r="F10412" s="21">
        <v>20210108</v>
      </c>
      <c r="G10412" s="21" t="s">
        <v>17</v>
      </c>
      <c r="H10412" s="21" t="s">
        <v>30</v>
      </c>
      <c r="I10412" s="21" t="s">
        <v>284</v>
      </c>
      <c r="J10412" s="21">
        <v>1.44</v>
      </c>
      <c r="K10412" s="21" t="s">
        <v>20</v>
      </c>
      <c r="L10412">
        <f t="shared" si="187"/>
        <v>2</v>
      </c>
      <c r="M10412">
        <f>MATCH(H:H,价格表!$B$4:$B$35,0)</f>
        <v>16</v>
      </c>
      <c r="N10412" s="27">
        <f>IF(J10412&lt;=0.3,INDEX(价格表!$B$4:$I$31,M10412,2),IF(AND(J10412&gt;0.3,J10412&lt;=1),INDEX(价格表!$B$4:$I$31,M10412,3),IF(AND(J10412&gt;1,J10412&lt;=2.2),INDEX(价格表!$B$4:$I$31,M10412,4),IF(AND(J10412&gt;2.2,J10412&lt;=3.3),INDEX(价格表!$B$4:$I$31,M10412,5),IF(AND(J10412&gt;3.3,J10412&lt;=4),INDEX(价格表!$B$4:$I$31,M10412,6),IF(AND(J10412&gt;4,J10412&lt;=5.5),INDEX(价格表!$B$4:$I$31,M10412,7),IF(J10412&gt;5.5,2.6+INDEX(价格表!$B$4:$I$31,M10412,8)*L10412)))))))</f>
        <v>2.15</v>
      </c>
    </row>
    <row r="10413" spans="1:14">
      <c r="A10413" s="20">
        <v>4311391410263</v>
      </c>
      <c r="B10413" s="18" t="s">
        <v>16</v>
      </c>
      <c r="C10413" s="21">
        <v>20201229</v>
      </c>
      <c r="D10413" s="21">
        <v>610538201209</v>
      </c>
      <c r="E10413" s="21" t="s">
        <v>16</v>
      </c>
      <c r="F10413" s="21">
        <v>20210108</v>
      </c>
      <c r="G10413" s="21" t="s">
        <v>17</v>
      </c>
      <c r="H10413" s="21" t="s">
        <v>18</v>
      </c>
      <c r="I10413" s="21" t="s">
        <v>53</v>
      </c>
      <c r="J10413" s="21">
        <v>0.28</v>
      </c>
      <c r="K10413" s="21" t="s">
        <v>20</v>
      </c>
      <c r="L10413">
        <f t="shared" si="187"/>
        <v>1</v>
      </c>
      <c r="M10413">
        <f>MATCH(H:H,价格表!$B$4:$B$35,0)</f>
        <v>1</v>
      </c>
      <c r="N10413" s="27">
        <f>IF(J10413&lt;=0.3,INDEX(价格表!$B$4:$I$31,M10413,2),IF(AND(J10413&gt;0.3,J10413&lt;=1),INDEX(价格表!$B$4:$I$31,M10413,3),IF(AND(J10413&gt;1,J10413&lt;=2.2),INDEX(价格表!$B$4:$I$31,M10413,4),IF(AND(J10413&gt;2.2,J10413&lt;=3.3),INDEX(价格表!$B$4:$I$31,M10413,5),IF(AND(J10413&gt;3.3,J10413&lt;=4),INDEX(价格表!$B$4:$I$31,M10413,6),IF(AND(J10413&gt;4,J10413&lt;=5.5),INDEX(价格表!$B$4:$I$31,M10413,7),IF(J10413&gt;5.5,2.6+INDEX(价格表!$B$4:$I$31,M10413,8)*L10413)))))))</f>
        <v>1.65</v>
      </c>
    </row>
    <row r="10414" spans="1:14">
      <c r="A10414" s="20">
        <v>4311391412088</v>
      </c>
      <c r="B10414" s="18" t="s">
        <v>16</v>
      </c>
      <c r="C10414" s="21">
        <v>20201229</v>
      </c>
      <c r="D10414" s="21">
        <v>610538201209</v>
      </c>
      <c r="E10414" s="21" t="s">
        <v>16</v>
      </c>
      <c r="F10414" s="21">
        <v>20210108</v>
      </c>
      <c r="G10414" s="21" t="s">
        <v>17</v>
      </c>
      <c r="H10414" s="21" t="s">
        <v>18</v>
      </c>
      <c r="I10414" s="21" t="s">
        <v>53</v>
      </c>
      <c r="J10414" s="21">
        <v>0.28</v>
      </c>
      <c r="K10414" s="21" t="s">
        <v>20</v>
      </c>
      <c r="L10414">
        <f t="shared" si="187"/>
        <v>1</v>
      </c>
      <c r="M10414">
        <f>MATCH(H:H,价格表!$B$4:$B$35,0)</f>
        <v>1</v>
      </c>
      <c r="N10414" s="27">
        <f>IF(J10414&lt;=0.3,INDEX(价格表!$B$4:$I$31,M10414,2),IF(AND(J10414&gt;0.3,J10414&lt;=1),INDEX(价格表!$B$4:$I$31,M10414,3),IF(AND(J10414&gt;1,J10414&lt;=2.2),INDEX(价格表!$B$4:$I$31,M10414,4),IF(AND(J10414&gt;2.2,J10414&lt;=3.3),INDEX(价格表!$B$4:$I$31,M10414,5),IF(AND(J10414&gt;3.3,J10414&lt;=4),INDEX(价格表!$B$4:$I$31,M10414,6),IF(AND(J10414&gt;4,J10414&lt;=5.5),INDEX(价格表!$B$4:$I$31,M10414,7),IF(J10414&gt;5.5,2.6+INDEX(价格表!$B$4:$I$31,M10414,8)*L10414)))))))</f>
        <v>1.65</v>
      </c>
    </row>
    <row r="10415" spans="1:14">
      <c r="A10415" s="20">
        <v>4311391415752</v>
      </c>
      <c r="B10415" s="18" t="s">
        <v>16</v>
      </c>
      <c r="C10415" s="21">
        <v>20201229</v>
      </c>
      <c r="D10415" s="21">
        <v>610538201209</v>
      </c>
      <c r="E10415" s="21" t="s">
        <v>16</v>
      </c>
      <c r="F10415" s="21">
        <v>20210108</v>
      </c>
      <c r="G10415" s="21" t="s">
        <v>17</v>
      </c>
      <c r="H10415" s="21" t="s">
        <v>21</v>
      </c>
      <c r="I10415" s="21" t="s">
        <v>179</v>
      </c>
      <c r="J10415" s="21">
        <v>0.19</v>
      </c>
      <c r="K10415" s="21" t="s">
        <v>20</v>
      </c>
      <c r="L10415">
        <f t="shared" si="187"/>
        <v>1</v>
      </c>
      <c r="M10415">
        <f>MATCH(H:H,价格表!$B$4:$B$35,0)</f>
        <v>20</v>
      </c>
      <c r="N10415" s="27">
        <f>IF(J10415&lt;=0.3,INDEX(价格表!$B$4:$I$31,M10415,2),IF(AND(J10415&gt;0.3,J10415&lt;=1),INDEX(价格表!$B$4:$I$31,M10415,3),IF(AND(J10415&gt;1,J10415&lt;=2.2),INDEX(价格表!$B$4:$I$31,M10415,4),IF(AND(J10415&gt;2.2,J10415&lt;=3.3),INDEX(价格表!$B$4:$I$31,M10415,5),IF(AND(J10415&gt;3.3,J10415&lt;=4),INDEX(价格表!$B$4:$I$31,M10415,6),IF(AND(J10415&gt;4,J10415&lt;=5.5),INDEX(价格表!$B$4:$I$31,M10415,7),IF(J10415&gt;5.5,2.6+INDEX(价格表!$B$4:$I$31,M10415,8)*L10415)))))))</f>
        <v>1.65</v>
      </c>
    </row>
    <row r="10416" spans="1:14">
      <c r="A10416" s="20">
        <v>4311391415786</v>
      </c>
      <c r="B10416" s="18" t="s">
        <v>16</v>
      </c>
      <c r="C10416" s="21">
        <v>20201229</v>
      </c>
      <c r="D10416" s="21">
        <v>610538201209</v>
      </c>
      <c r="E10416" s="21" t="s">
        <v>16</v>
      </c>
      <c r="F10416" s="21">
        <v>20210108</v>
      </c>
      <c r="G10416" s="21" t="s">
        <v>17</v>
      </c>
      <c r="H10416" s="21" t="s">
        <v>54</v>
      </c>
      <c r="I10416" s="21" t="s">
        <v>376</v>
      </c>
      <c r="J10416" s="21">
        <v>0.12</v>
      </c>
      <c r="K10416" s="21" t="s">
        <v>20</v>
      </c>
      <c r="L10416">
        <f t="shared" si="187"/>
        <v>1</v>
      </c>
      <c r="M10416">
        <f>MATCH(H:H,价格表!$B$4:$B$35,0)</f>
        <v>14</v>
      </c>
      <c r="N10416" s="27">
        <f>IF(J10416&lt;=0.3,INDEX(价格表!$B$4:$I$31,M10416,2),IF(AND(J10416&gt;0.3,J10416&lt;=1),INDEX(价格表!$B$4:$I$31,M10416,3),IF(AND(J10416&gt;1,J10416&lt;=2.2),INDEX(价格表!$B$4:$I$31,M10416,4),IF(AND(J10416&gt;2.2,J10416&lt;=3.3),INDEX(价格表!$B$4:$I$31,M10416,5),IF(AND(J10416&gt;3.3,J10416&lt;=4),INDEX(价格表!$B$4:$I$31,M10416,6),IF(AND(J10416&gt;4,J10416&lt;=5.5),INDEX(价格表!$B$4:$I$31,M10416,7),IF(J10416&gt;5.5,2.6+INDEX(价格表!$B$4:$I$31,M10416,8)*L10416)))))))</f>
        <v>1.65</v>
      </c>
    </row>
    <row r="10417" spans="1:14">
      <c r="A10417" s="20">
        <v>4311391415787</v>
      </c>
      <c r="B10417" s="18" t="s">
        <v>16</v>
      </c>
      <c r="C10417" s="21">
        <v>20201229</v>
      </c>
      <c r="D10417" s="21">
        <v>610538201209</v>
      </c>
      <c r="E10417" s="21" t="s">
        <v>16</v>
      </c>
      <c r="F10417" s="21">
        <v>20210108</v>
      </c>
      <c r="G10417" s="21" t="s">
        <v>17</v>
      </c>
      <c r="H10417" s="21" t="s">
        <v>23</v>
      </c>
      <c r="I10417" s="21" t="s">
        <v>98</v>
      </c>
      <c r="J10417" s="21">
        <v>1.49</v>
      </c>
      <c r="K10417" s="21" t="s">
        <v>20</v>
      </c>
      <c r="L10417">
        <f t="shared" si="187"/>
        <v>2</v>
      </c>
      <c r="M10417">
        <f>MATCH(H:H,价格表!$B$4:$B$35,0)</f>
        <v>15</v>
      </c>
      <c r="N10417" s="27">
        <f>IF(J10417&lt;=0.3,INDEX(价格表!$B$4:$I$31,M10417,2),IF(AND(J10417&gt;0.3,J10417&lt;=1),INDEX(价格表!$B$4:$I$31,M10417,3),IF(AND(J10417&gt;1,J10417&lt;=2.2),INDEX(价格表!$B$4:$I$31,M10417,4),IF(AND(J10417&gt;2.2,J10417&lt;=3.3),INDEX(价格表!$B$4:$I$31,M10417,5),IF(AND(J10417&gt;3.3,J10417&lt;=4),INDEX(价格表!$B$4:$I$31,M10417,6),IF(AND(J10417&gt;4,J10417&lt;=5.5),INDEX(价格表!$B$4:$I$31,M10417,7),IF(J10417&gt;5.5,2.6+INDEX(价格表!$B$4:$I$31,M10417,8)*L10417)))))))</f>
        <v>2.15</v>
      </c>
    </row>
    <row r="10418" spans="1:14">
      <c r="A10418" s="20">
        <v>4311391415812</v>
      </c>
      <c r="B10418" s="18" t="s">
        <v>16</v>
      </c>
      <c r="C10418" s="21">
        <v>20201229</v>
      </c>
      <c r="D10418" s="21">
        <v>610538201209</v>
      </c>
      <c r="E10418" s="21" t="s">
        <v>16</v>
      </c>
      <c r="F10418" s="21">
        <v>20210108</v>
      </c>
      <c r="G10418" s="21" t="s">
        <v>17</v>
      </c>
      <c r="H10418" s="21" t="s">
        <v>88</v>
      </c>
      <c r="I10418" s="21" t="s">
        <v>101</v>
      </c>
      <c r="J10418" s="21">
        <v>1.45</v>
      </c>
      <c r="K10418" s="21" t="s">
        <v>20</v>
      </c>
      <c r="L10418">
        <f t="shared" si="187"/>
        <v>2</v>
      </c>
      <c r="M10418">
        <f>MATCH(H:H,价格表!$B$4:$B$35,0)</f>
        <v>19</v>
      </c>
      <c r="N10418" s="27">
        <f>IF(J10418&lt;=0.3,INDEX(价格表!$B$4:$I$31,M10418,2),IF(AND(J10418&gt;0.3,J10418&lt;=1),INDEX(价格表!$B$4:$I$31,M10418,3),IF(AND(J10418&gt;1,J10418&lt;=2.2),INDEX(价格表!$B$4:$I$31,M10418,4),IF(AND(J10418&gt;2.2,J10418&lt;=3.3),INDEX(价格表!$B$4:$I$31,M10418,5),IF(AND(J10418&gt;3.3,J10418&lt;=4),INDEX(价格表!$B$4:$I$31,M10418,6),IF(AND(J10418&gt;4,J10418&lt;=5.5),INDEX(价格表!$B$4:$I$31,M10418,7),IF(J10418&gt;5.5,2.6+INDEX(价格表!$B$4:$I$31,M10418,8)*L10418)))))))</f>
        <v>2.15</v>
      </c>
    </row>
    <row r="10419" spans="1:14">
      <c r="A10419" s="20">
        <v>4311391415813</v>
      </c>
      <c r="B10419" s="18" t="s">
        <v>16</v>
      </c>
      <c r="C10419" s="21">
        <v>20201229</v>
      </c>
      <c r="D10419" s="21">
        <v>610538201209</v>
      </c>
      <c r="E10419" s="21" t="s">
        <v>16</v>
      </c>
      <c r="F10419" s="21">
        <v>20210108</v>
      </c>
      <c r="G10419" s="21" t="s">
        <v>17</v>
      </c>
      <c r="H10419" s="21" t="s">
        <v>18</v>
      </c>
      <c r="I10419" s="21" t="s">
        <v>53</v>
      </c>
      <c r="J10419" s="21">
        <v>1.44</v>
      </c>
      <c r="K10419" s="21" t="s">
        <v>20</v>
      </c>
      <c r="L10419">
        <f t="shared" si="187"/>
        <v>2</v>
      </c>
      <c r="M10419">
        <f>MATCH(H:H,价格表!$B$4:$B$35,0)</f>
        <v>1</v>
      </c>
      <c r="N10419" s="27">
        <f>IF(J10419&lt;=0.3,INDEX(价格表!$B$4:$I$31,M10419,2),IF(AND(J10419&gt;0.3,J10419&lt;=1),INDEX(价格表!$B$4:$I$31,M10419,3),IF(AND(J10419&gt;1,J10419&lt;=2.2),INDEX(价格表!$B$4:$I$31,M10419,4),IF(AND(J10419&gt;2.2,J10419&lt;=3.3),INDEX(价格表!$B$4:$I$31,M10419,5),IF(AND(J10419&gt;3.3,J10419&lt;=4),INDEX(价格表!$B$4:$I$31,M10419,6),IF(AND(J10419&gt;4,J10419&lt;=5.5),INDEX(价格表!$B$4:$I$31,M10419,7),IF(J10419&gt;5.5,2.6+INDEX(价格表!$B$4:$I$31,M10419,8)*L10419)))))))</f>
        <v>2.15</v>
      </c>
    </row>
    <row r="10420" spans="1:14">
      <c r="A10420" s="20">
        <v>4311391415814</v>
      </c>
      <c r="B10420" s="18" t="s">
        <v>16</v>
      </c>
      <c r="C10420" s="21">
        <v>20201229</v>
      </c>
      <c r="D10420" s="21">
        <v>610538201209</v>
      </c>
      <c r="E10420" s="21" t="s">
        <v>16</v>
      </c>
      <c r="F10420" s="21">
        <v>20210108</v>
      </c>
      <c r="G10420" s="21" t="s">
        <v>17</v>
      </c>
      <c r="H10420" s="21" t="s">
        <v>82</v>
      </c>
      <c r="I10420" s="21" t="s">
        <v>285</v>
      </c>
      <c r="J10420" s="21">
        <v>1.54</v>
      </c>
      <c r="K10420" s="21" t="s">
        <v>20</v>
      </c>
      <c r="L10420">
        <f t="shared" si="187"/>
        <v>2</v>
      </c>
      <c r="M10420">
        <f>MATCH(H:H,价格表!$B$4:$B$35,0)</f>
        <v>2</v>
      </c>
      <c r="N10420" s="27">
        <f>IF(J10420&lt;=0.3,INDEX(价格表!$B$4:$I$31,M10420,2),IF(AND(J10420&gt;0.3,J10420&lt;=1),INDEX(价格表!$B$4:$I$31,M10420,3),IF(AND(J10420&gt;1,J10420&lt;=2.2),INDEX(价格表!$B$4:$I$31,M10420,4),IF(AND(J10420&gt;2.2,J10420&lt;=3.3),INDEX(价格表!$B$4:$I$31,M10420,5),IF(AND(J10420&gt;3.3,J10420&lt;=4),INDEX(价格表!$B$4:$I$31,M10420,6),IF(AND(J10420&gt;4,J10420&lt;=5.5),INDEX(价格表!$B$4:$I$31,M10420,7),IF(J10420&gt;5.5,2.6+INDEX(价格表!$B$4:$I$31,M10420,8)*L10420)))))))</f>
        <v>2.15</v>
      </c>
    </row>
    <row r="10421" spans="1:14">
      <c r="A10421" s="20">
        <v>4311391415815</v>
      </c>
      <c r="B10421" s="18" t="s">
        <v>16</v>
      </c>
      <c r="C10421" s="21">
        <v>20201229</v>
      </c>
      <c r="D10421" s="21">
        <v>610538201209</v>
      </c>
      <c r="E10421" s="21" t="s">
        <v>16</v>
      </c>
      <c r="F10421" s="21">
        <v>20210108</v>
      </c>
      <c r="G10421" s="21" t="s">
        <v>17</v>
      </c>
      <c r="H10421" s="21" t="s">
        <v>18</v>
      </c>
      <c r="I10421" s="21" t="s">
        <v>53</v>
      </c>
      <c r="J10421" s="21">
        <v>1.44</v>
      </c>
      <c r="K10421" s="21" t="s">
        <v>20</v>
      </c>
      <c r="L10421">
        <f t="shared" si="187"/>
        <v>2</v>
      </c>
      <c r="M10421">
        <f>MATCH(H:H,价格表!$B$4:$B$35,0)</f>
        <v>1</v>
      </c>
      <c r="N10421" s="27">
        <f>IF(J10421&lt;=0.3,INDEX(价格表!$B$4:$I$31,M10421,2),IF(AND(J10421&gt;0.3,J10421&lt;=1),INDEX(价格表!$B$4:$I$31,M10421,3),IF(AND(J10421&gt;1,J10421&lt;=2.2),INDEX(价格表!$B$4:$I$31,M10421,4),IF(AND(J10421&gt;2.2,J10421&lt;=3.3),INDEX(价格表!$B$4:$I$31,M10421,5),IF(AND(J10421&gt;3.3,J10421&lt;=4),INDEX(价格表!$B$4:$I$31,M10421,6),IF(AND(J10421&gt;4,J10421&lt;=5.5),INDEX(价格表!$B$4:$I$31,M10421,7),IF(J10421&gt;5.5,2.6+INDEX(价格表!$B$4:$I$31,M10421,8)*L10421)))))))</f>
        <v>2.15</v>
      </c>
    </row>
    <row r="10422" spans="1:14">
      <c r="A10422" s="20">
        <v>4311391415816</v>
      </c>
      <c r="B10422" s="18" t="s">
        <v>16</v>
      </c>
      <c r="C10422" s="21">
        <v>20201229</v>
      </c>
      <c r="D10422" s="21">
        <v>610538201209</v>
      </c>
      <c r="E10422" s="21" t="s">
        <v>16</v>
      </c>
      <c r="F10422" s="21">
        <v>20210108</v>
      </c>
      <c r="G10422" s="21" t="s">
        <v>17</v>
      </c>
      <c r="H10422" s="21" t="s">
        <v>23</v>
      </c>
      <c r="I10422" s="21" t="s">
        <v>189</v>
      </c>
      <c r="J10422" s="21">
        <v>1.46</v>
      </c>
      <c r="K10422" s="21" t="s">
        <v>20</v>
      </c>
      <c r="L10422">
        <f t="shared" si="187"/>
        <v>2</v>
      </c>
      <c r="M10422">
        <f>MATCH(H:H,价格表!$B$4:$B$35,0)</f>
        <v>15</v>
      </c>
      <c r="N10422" s="27">
        <f>IF(J10422&lt;=0.3,INDEX(价格表!$B$4:$I$31,M10422,2),IF(AND(J10422&gt;0.3,J10422&lt;=1),INDEX(价格表!$B$4:$I$31,M10422,3),IF(AND(J10422&gt;1,J10422&lt;=2.2),INDEX(价格表!$B$4:$I$31,M10422,4),IF(AND(J10422&gt;2.2,J10422&lt;=3.3),INDEX(价格表!$B$4:$I$31,M10422,5),IF(AND(J10422&gt;3.3,J10422&lt;=4),INDEX(价格表!$B$4:$I$31,M10422,6),IF(AND(J10422&gt;4,J10422&lt;=5.5),INDEX(价格表!$B$4:$I$31,M10422,7),IF(J10422&gt;5.5,2.6+INDEX(价格表!$B$4:$I$31,M10422,8)*L10422)))))))</f>
        <v>2.15</v>
      </c>
    </row>
    <row r="10423" spans="1:14">
      <c r="A10423" s="20">
        <v>4311391415817</v>
      </c>
      <c r="B10423" s="18" t="s">
        <v>16</v>
      </c>
      <c r="C10423" s="21">
        <v>20201229</v>
      </c>
      <c r="D10423" s="21">
        <v>610538201209</v>
      </c>
      <c r="E10423" s="21" t="s">
        <v>16</v>
      </c>
      <c r="F10423" s="21">
        <v>20210108</v>
      </c>
      <c r="G10423" s="21" t="s">
        <v>17</v>
      </c>
      <c r="H10423" s="21" t="s">
        <v>23</v>
      </c>
      <c r="I10423" s="21" t="s">
        <v>162</v>
      </c>
      <c r="J10423" s="21">
        <v>1.48</v>
      </c>
      <c r="K10423" s="21" t="s">
        <v>20</v>
      </c>
      <c r="L10423">
        <f t="shared" si="187"/>
        <v>2</v>
      </c>
      <c r="M10423">
        <f>MATCH(H:H,价格表!$B$4:$B$35,0)</f>
        <v>15</v>
      </c>
      <c r="N10423" s="27">
        <f>IF(J10423&lt;=0.3,INDEX(价格表!$B$4:$I$31,M10423,2),IF(AND(J10423&gt;0.3,J10423&lt;=1),INDEX(价格表!$B$4:$I$31,M10423,3),IF(AND(J10423&gt;1,J10423&lt;=2.2),INDEX(价格表!$B$4:$I$31,M10423,4),IF(AND(J10423&gt;2.2,J10423&lt;=3.3),INDEX(价格表!$B$4:$I$31,M10423,5),IF(AND(J10423&gt;3.3,J10423&lt;=4),INDEX(价格表!$B$4:$I$31,M10423,6),IF(AND(J10423&gt;4,J10423&lt;=5.5),INDEX(价格表!$B$4:$I$31,M10423,7),IF(J10423&gt;5.5,2.6+INDEX(价格表!$B$4:$I$31,M10423,8)*L10423)))))))</f>
        <v>2.15</v>
      </c>
    </row>
    <row r="10424" spans="1:14">
      <c r="A10424" s="20">
        <v>4311391415818</v>
      </c>
      <c r="B10424" s="18" t="s">
        <v>16</v>
      </c>
      <c r="C10424" s="21">
        <v>20201229</v>
      </c>
      <c r="D10424" s="21">
        <v>610538201209</v>
      </c>
      <c r="E10424" s="21" t="s">
        <v>16</v>
      </c>
      <c r="F10424" s="21">
        <v>20210108</v>
      </c>
      <c r="G10424" s="21" t="s">
        <v>17</v>
      </c>
      <c r="H10424" s="21" t="s">
        <v>21</v>
      </c>
      <c r="I10424" s="21" t="s">
        <v>205</v>
      </c>
      <c r="J10424" s="21">
        <v>1.44</v>
      </c>
      <c r="K10424" s="21" t="s">
        <v>20</v>
      </c>
      <c r="L10424">
        <f t="shared" si="187"/>
        <v>2</v>
      </c>
      <c r="M10424">
        <f>MATCH(H:H,价格表!$B$4:$B$35,0)</f>
        <v>20</v>
      </c>
      <c r="N10424" s="27">
        <f>IF(J10424&lt;=0.3,INDEX(价格表!$B$4:$I$31,M10424,2),IF(AND(J10424&gt;0.3,J10424&lt;=1),INDEX(价格表!$B$4:$I$31,M10424,3),IF(AND(J10424&gt;1,J10424&lt;=2.2),INDEX(价格表!$B$4:$I$31,M10424,4),IF(AND(J10424&gt;2.2,J10424&lt;=3.3),INDEX(价格表!$B$4:$I$31,M10424,5),IF(AND(J10424&gt;3.3,J10424&lt;=4),INDEX(价格表!$B$4:$I$31,M10424,6),IF(AND(J10424&gt;4,J10424&lt;=5.5),INDEX(价格表!$B$4:$I$31,M10424,7),IF(J10424&gt;5.5,2.6+INDEX(价格表!$B$4:$I$31,M10424,8)*L10424)))))))</f>
        <v>2.15</v>
      </c>
    </row>
    <row r="10425" spans="1:14">
      <c r="A10425" s="20">
        <v>4311391415820</v>
      </c>
      <c r="B10425" s="18" t="s">
        <v>16</v>
      </c>
      <c r="C10425" s="21">
        <v>20201229</v>
      </c>
      <c r="D10425" s="21">
        <v>610538201209</v>
      </c>
      <c r="E10425" s="21" t="s">
        <v>16</v>
      </c>
      <c r="F10425" s="21">
        <v>20210108</v>
      </c>
      <c r="G10425" s="21" t="s">
        <v>17</v>
      </c>
      <c r="H10425" s="21" t="s">
        <v>18</v>
      </c>
      <c r="I10425" s="21" t="s">
        <v>29</v>
      </c>
      <c r="J10425" s="21">
        <v>1.47</v>
      </c>
      <c r="K10425" s="21" t="s">
        <v>20</v>
      </c>
      <c r="L10425">
        <f t="shared" si="187"/>
        <v>2</v>
      </c>
      <c r="M10425">
        <f>MATCH(H:H,价格表!$B$4:$B$35,0)</f>
        <v>1</v>
      </c>
      <c r="N10425" s="27">
        <f>IF(J10425&lt;=0.3,INDEX(价格表!$B$4:$I$31,M10425,2),IF(AND(J10425&gt;0.3,J10425&lt;=1),INDEX(价格表!$B$4:$I$31,M10425,3),IF(AND(J10425&gt;1,J10425&lt;=2.2),INDEX(价格表!$B$4:$I$31,M10425,4),IF(AND(J10425&gt;2.2,J10425&lt;=3.3),INDEX(价格表!$B$4:$I$31,M10425,5),IF(AND(J10425&gt;3.3,J10425&lt;=4),INDEX(价格表!$B$4:$I$31,M10425,6),IF(AND(J10425&gt;4,J10425&lt;=5.5),INDEX(价格表!$B$4:$I$31,M10425,7),IF(J10425&gt;5.5,2.6+INDEX(价格表!$B$4:$I$31,M10425,8)*L10425)))))))</f>
        <v>2.15</v>
      </c>
    </row>
    <row r="10426" spans="1:14">
      <c r="A10426" s="20">
        <v>4311391415821</v>
      </c>
      <c r="B10426" s="18" t="s">
        <v>16</v>
      </c>
      <c r="C10426" s="21">
        <v>20201229</v>
      </c>
      <c r="D10426" s="21">
        <v>610538201209</v>
      </c>
      <c r="E10426" s="21" t="s">
        <v>16</v>
      </c>
      <c r="F10426" s="21">
        <v>20210108</v>
      </c>
      <c r="G10426" s="21" t="s">
        <v>17</v>
      </c>
      <c r="H10426" s="21" t="s">
        <v>21</v>
      </c>
      <c r="I10426" s="21" t="s">
        <v>109</v>
      </c>
      <c r="J10426" s="21">
        <v>1.44</v>
      </c>
      <c r="K10426" s="21" t="s">
        <v>20</v>
      </c>
      <c r="L10426">
        <f t="shared" si="187"/>
        <v>2</v>
      </c>
      <c r="M10426">
        <f>MATCH(H:H,价格表!$B$4:$B$35,0)</f>
        <v>20</v>
      </c>
      <c r="N10426" s="27">
        <f>IF(J10426&lt;=0.3,INDEX(价格表!$B$4:$I$31,M10426,2),IF(AND(J10426&gt;0.3,J10426&lt;=1),INDEX(价格表!$B$4:$I$31,M10426,3),IF(AND(J10426&gt;1,J10426&lt;=2.2),INDEX(价格表!$B$4:$I$31,M10426,4),IF(AND(J10426&gt;2.2,J10426&lt;=3.3),INDEX(价格表!$B$4:$I$31,M10426,5),IF(AND(J10426&gt;3.3,J10426&lt;=4),INDEX(价格表!$B$4:$I$31,M10426,6),IF(AND(J10426&gt;4,J10426&lt;=5.5),INDEX(价格表!$B$4:$I$31,M10426,7),IF(J10426&gt;5.5,2.6+INDEX(价格表!$B$4:$I$31,M10426,8)*L10426)))))))</f>
        <v>2.15</v>
      </c>
    </row>
    <row r="10427" spans="1:14">
      <c r="A10427" s="20">
        <v>4311391415828</v>
      </c>
      <c r="B10427" s="18" t="s">
        <v>16</v>
      </c>
      <c r="C10427" s="21">
        <v>20201229</v>
      </c>
      <c r="D10427" s="21">
        <v>610538201209</v>
      </c>
      <c r="E10427" s="21" t="s">
        <v>16</v>
      </c>
      <c r="F10427" s="21">
        <v>20210108</v>
      </c>
      <c r="G10427" s="21" t="s">
        <v>17</v>
      </c>
      <c r="H10427" s="21" t="s">
        <v>82</v>
      </c>
      <c r="I10427" s="21" t="s">
        <v>83</v>
      </c>
      <c r="J10427" s="21">
        <v>1.5</v>
      </c>
      <c r="K10427" s="21" t="s">
        <v>20</v>
      </c>
      <c r="L10427">
        <f t="shared" si="187"/>
        <v>2</v>
      </c>
      <c r="M10427">
        <f>MATCH(H:H,价格表!$B$4:$B$35,0)</f>
        <v>2</v>
      </c>
      <c r="N10427" s="27">
        <f>IF(J10427&lt;=0.3,INDEX(价格表!$B$4:$I$31,M10427,2),IF(AND(J10427&gt;0.3,J10427&lt;=1),INDEX(价格表!$B$4:$I$31,M10427,3),IF(AND(J10427&gt;1,J10427&lt;=2.2),INDEX(价格表!$B$4:$I$31,M10427,4),IF(AND(J10427&gt;2.2,J10427&lt;=3.3),INDEX(价格表!$B$4:$I$31,M10427,5),IF(AND(J10427&gt;3.3,J10427&lt;=4),INDEX(价格表!$B$4:$I$31,M10427,6),IF(AND(J10427&gt;4,J10427&lt;=5.5),INDEX(价格表!$B$4:$I$31,M10427,7),IF(J10427&gt;5.5,2.6+INDEX(价格表!$B$4:$I$31,M10427,8)*L10427)))))))</f>
        <v>2.15</v>
      </c>
    </row>
    <row r="10428" spans="1:14">
      <c r="A10428" s="20">
        <v>4311391415829</v>
      </c>
      <c r="B10428" s="18" t="s">
        <v>16</v>
      </c>
      <c r="C10428" s="21">
        <v>20201229</v>
      </c>
      <c r="D10428" s="21">
        <v>610538201209</v>
      </c>
      <c r="E10428" s="21" t="s">
        <v>16</v>
      </c>
      <c r="F10428" s="21">
        <v>20210108</v>
      </c>
      <c r="G10428" s="21" t="s">
        <v>17</v>
      </c>
      <c r="H10428" s="21" t="s">
        <v>45</v>
      </c>
      <c r="I10428" s="21" t="s">
        <v>143</v>
      </c>
      <c r="J10428" s="21">
        <v>2.93</v>
      </c>
      <c r="K10428" s="21" t="s">
        <v>20</v>
      </c>
      <c r="L10428">
        <f t="shared" si="187"/>
        <v>3</v>
      </c>
      <c r="M10428">
        <f>MATCH(H:H,价格表!$B$4:$B$35,0)</f>
        <v>9</v>
      </c>
      <c r="N10428" s="27">
        <f>IF(J10428&lt;=0.3,INDEX(价格表!$B$4:$I$31,M10428,2),IF(AND(J10428&gt;0.3,J10428&lt;=1),INDEX(价格表!$B$4:$I$31,M10428,3),IF(AND(J10428&gt;1,J10428&lt;=2.2),INDEX(价格表!$B$4:$I$31,M10428,4),IF(AND(J10428&gt;2.2,J10428&lt;=3.3),INDEX(价格表!$B$4:$I$31,M10428,5),IF(AND(J10428&gt;3.3,J10428&lt;=4),INDEX(价格表!$B$4:$I$31,M10428,6),IF(AND(J10428&gt;4,J10428&lt;=5.5),INDEX(价格表!$B$4:$I$31,M10428,7),IF(J10428&gt;5.5,2.6+INDEX(价格表!$B$4:$I$31,M10428,8)*L10428)))))))</f>
        <v>2.5</v>
      </c>
    </row>
    <row r="10429" spans="1:14">
      <c r="A10429" s="20">
        <v>4311391415830</v>
      </c>
      <c r="B10429" s="18" t="s">
        <v>16</v>
      </c>
      <c r="C10429" s="21">
        <v>20201229</v>
      </c>
      <c r="D10429" s="21">
        <v>610538201209</v>
      </c>
      <c r="E10429" s="21" t="s">
        <v>16</v>
      </c>
      <c r="F10429" s="21">
        <v>20210108</v>
      </c>
      <c r="G10429" s="21" t="s">
        <v>17</v>
      </c>
      <c r="H10429" s="21" t="s">
        <v>73</v>
      </c>
      <c r="I10429" s="21" t="s">
        <v>231</v>
      </c>
      <c r="J10429" s="21">
        <v>1.44</v>
      </c>
      <c r="K10429" s="21" t="s">
        <v>20</v>
      </c>
      <c r="L10429">
        <f t="shared" si="187"/>
        <v>2</v>
      </c>
      <c r="M10429">
        <f>MATCH(H:H,价格表!$B$4:$B$35,0)</f>
        <v>7</v>
      </c>
      <c r="N10429" s="27">
        <f>IF(J10429&lt;=0.3,INDEX(价格表!$B$4:$I$31,M10429,2),IF(AND(J10429&gt;0.3,J10429&lt;=1),INDEX(价格表!$B$4:$I$31,M10429,3),IF(AND(J10429&gt;1,J10429&lt;=2.2),INDEX(价格表!$B$4:$I$31,M10429,4),IF(AND(J10429&gt;2.2,J10429&lt;=3.3),INDEX(价格表!$B$4:$I$31,M10429,5),IF(AND(J10429&gt;3.3,J10429&lt;=4),INDEX(价格表!$B$4:$I$31,M10429,6),IF(AND(J10429&gt;4,J10429&lt;=5.5),INDEX(价格表!$B$4:$I$31,M10429,7),IF(J10429&gt;5.5,2.6+INDEX(价格表!$B$4:$I$31,M10429,8)*L10429)))))))</f>
        <v>2.15</v>
      </c>
    </row>
    <row r="10430" spans="1:14">
      <c r="A10430" s="20">
        <v>4311391415831</v>
      </c>
      <c r="B10430" s="18" t="s">
        <v>16</v>
      </c>
      <c r="C10430" s="21">
        <v>20201229</v>
      </c>
      <c r="D10430" s="21">
        <v>610538201209</v>
      </c>
      <c r="E10430" s="21" t="s">
        <v>16</v>
      </c>
      <c r="F10430" s="21">
        <v>20210108</v>
      </c>
      <c r="G10430" s="21" t="s">
        <v>17</v>
      </c>
      <c r="H10430" s="21" t="s">
        <v>66</v>
      </c>
      <c r="I10430" s="21" t="s">
        <v>142</v>
      </c>
      <c r="J10430" s="21">
        <v>1.44</v>
      </c>
      <c r="K10430" s="21" t="s">
        <v>20</v>
      </c>
      <c r="L10430">
        <f t="shared" si="187"/>
        <v>2</v>
      </c>
      <c r="M10430">
        <f>MATCH(H:H,价格表!$B$4:$B$35,0)</f>
        <v>17</v>
      </c>
      <c r="N10430" s="27">
        <f>IF(J10430&lt;=0.3,INDEX(价格表!$B$4:$I$31,M10430,2),IF(AND(J10430&gt;0.3,J10430&lt;=1),INDEX(价格表!$B$4:$I$31,M10430,3),IF(AND(J10430&gt;1,J10430&lt;=2.2),INDEX(价格表!$B$4:$I$31,M10430,4),IF(AND(J10430&gt;2.2,J10430&lt;=3.3),INDEX(价格表!$B$4:$I$31,M10430,5),IF(AND(J10430&gt;3.3,J10430&lt;=4),INDEX(价格表!$B$4:$I$31,M10430,6),IF(AND(J10430&gt;4,J10430&lt;=5.5),INDEX(价格表!$B$4:$I$31,M10430,7),IF(J10430&gt;5.5,2.6+INDEX(价格表!$B$4:$I$31,M10430,8)*L10430)))))))</f>
        <v>2.15</v>
      </c>
    </row>
    <row r="10431" spans="1:14">
      <c r="A10431" s="20">
        <v>4311391415832</v>
      </c>
      <c r="B10431" s="18" t="s">
        <v>16</v>
      </c>
      <c r="C10431" s="21">
        <v>20201229</v>
      </c>
      <c r="D10431" s="21">
        <v>610538201209</v>
      </c>
      <c r="E10431" s="21" t="s">
        <v>16</v>
      </c>
      <c r="F10431" s="21">
        <v>20210108</v>
      </c>
      <c r="G10431" s="21" t="s">
        <v>17</v>
      </c>
      <c r="H10431" s="21" t="s">
        <v>123</v>
      </c>
      <c r="I10431" s="21" t="s">
        <v>198</v>
      </c>
      <c r="J10431" s="21">
        <v>1.5</v>
      </c>
      <c r="K10431" s="21" t="s">
        <v>20</v>
      </c>
      <c r="L10431">
        <f t="shared" si="187"/>
        <v>2</v>
      </c>
      <c r="M10431">
        <f>MATCH(H:H,价格表!$B$4:$B$35,0)</f>
        <v>30</v>
      </c>
      <c r="N10431" s="27">
        <f>L10431*7+3</f>
        <v>17</v>
      </c>
    </row>
    <row r="10432" spans="1:14">
      <c r="A10432" s="20">
        <v>4311391415833</v>
      </c>
      <c r="B10432" s="18" t="s">
        <v>16</v>
      </c>
      <c r="C10432" s="21">
        <v>20201229</v>
      </c>
      <c r="D10432" s="21">
        <v>610538201209</v>
      </c>
      <c r="E10432" s="21" t="s">
        <v>16</v>
      </c>
      <c r="F10432" s="21">
        <v>20210108</v>
      </c>
      <c r="G10432" s="21" t="s">
        <v>17</v>
      </c>
      <c r="H10432" s="21" t="s">
        <v>88</v>
      </c>
      <c r="I10432" s="21" t="s">
        <v>216</v>
      </c>
      <c r="J10432" s="21">
        <v>1.44</v>
      </c>
      <c r="K10432" s="21" t="s">
        <v>20</v>
      </c>
      <c r="L10432">
        <f t="shared" si="187"/>
        <v>2</v>
      </c>
      <c r="M10432">
        <f>MATCH(H:H,价格表!$B$4:$B$35,0)</f>
        <v>19</v>
      </c>
      <c r="N10432" s="27">
        <f>IF(J10432&lt;=0.3,INDEX(价格表!$B$4:$I$31,M10432,2),IF(AND(J10432&gt;0.3,J10432&lt;=1),INDEX(价格表!$B$4:$I$31,M10432,3),IF(AND(J10432&gt;1,J10432&lt;=2.2),INDEX(价格表!$B$4:$I$31,M10432,4),IF(AND(J10432&gt;2.2,J10432&lt;=3.3),INDEX(价格表!$B$4:$I$31,M10432,5),IF(AND(J10432&gt;3.3,J10432&lt;=4),INDEX(价格表!$B$4:$I$31,M10432,6),IF(AND(J10432&gt;4,J10432&lt;=5.5),INDEX(价格表!$B$4:$I$31,M10432,7),IF(J10432&gt;5.5,2.6+INDEX(价格表!$B$4:$I$31,M10432,8)*L10432)))))))</f>
        <v>2.15</v>
      </c>
    </row>
    <row r="10433" spans="1:14">
      <c r="A10433" s="20">
        <v>4311391415834</v>
      </c>
      <c r="B10433" s="18" t="s">
        <v>16</v>
      </c>
      <c r="C10433" s="21">
        <v>20201229</v>
      </c>
      <c r="D10433" s="21">
        <v>610538201209</v>
      </c>
      <c r="E10433" s="21" t="s">
        <v>16</v>
      </c>
      <c r="F10433" s="21">
        <v>20210108</v>
      </c>
      <c r="G10433" s="21" t="s">
        <v>17</v>
      </c>
      <c r="H10433" s="21" t="s">
        <v>23</v>
      </c>
      <c r="I10433" s="21" t="s">
        <v>194</v>
      </c>
      <c r="J10433" s="21">
        <v>2.37</v>
      </c>
      <c r="K10433" s="21" t="s">
        <v>20</v>
      </c>
      <c r="L10433">
        <f t="shared" si="187"/>
        <v>3</v>
      </c>
      <c r="M10433">
        <f>MATCH(H:H,价格表!$B$4:$B$35,0)</f>
        <v>15</v>
      </c>
      <c r="N10433" s="27">
        <f>IF(J10433&lt;=0.3,INDEX(价格表!$B$4:$I$31,M10433,2),IF(AND(J10433&gt;0.3,J10433&lt;=1),INDEX(价格表!$B$4:$I$31,M10433,3),IF(AND(J10433&gt;1,J10433&lt;=2.2),INDEX(价格表!$B$4:$I$31,M10433,4),IF(AND(J10433&gt;2.2,J10433&lt;=3.3),INDEX(价格表!$B$4:$I$31,M10433,5),IF(AND(J10433&gt;3.3,J10433&lt;=4),INDEX(价格表!$B$4:$I$31,M10433,6),IF(AND(J10433&gt;4,J10433&lt;=5.5),INDEX(价格表!$B$4:$I$31,M10433,7),IF(J10433&gt;5.5,2.6+INDEX(价格表!$B$4:$I$31,M10433,8)*L10433)))))))</f>
        <v>2.5</v>
      </c>
    </row>
    <row r="10434" spans="1:14">
      <c r="A10434" s="20">
        <v>4311391415835</v>
      </c>
      <c r="B10434" s="18" t="s">
        <v>16</v>
      </c>
      <c r="C10434" s="21">
        <v>20201229</v>
      </c>
      <c r="D10434" s="21">
        <v>610538201209</v>
      </c>
      <c r="E10434" s="21" t="s">
        <v>16</v>
      </c>
      <c r="F10434" s="21">
        <v>20210108</v>
      </c>
      <c r="G10434" s="21" t="s">
        <v>17</v>
      </c>
      <c r="H10434" s="21" t="s">
        <v>23</v>
      </c>
      <c r="I10434" s="21" t="s">
        <v>286</v>
      </c>
      <c r="J10434" s="21">
        <v>1.46</v>
      </c>
      <c r="K10434" s="21" t="s">
        <v>20</v>
      </c>
      <c r="L10434">
        <f t="shared" si="187"/>
        <v>2</v>
      </c>
      <c r="M10434">
        <f>MATCH(H:H,价格表!$B$4:$B$35,0)</f>
        <v>15</v>
      </c>
      <c r="N10434" s="27">
        <f>IF(J10434&lt;=0.3,INDEX(价格表!$B$4:$I$31,M10434,2),IF(AND(J10434&gt;0.3,J10434&lt;=1),INDEX(价格表!$B$4:$I$31,M10434,3),IF(AND(J10434&gt;1,J10434&lt;=2.2),INDEX(价格表!$B$4:$I$31,M10434,4),IF(AND(J10434&gt;2.2,J10434&lt;=3.3),INDEX(价格表!$B$4:$I$31,M10434,5),IF(AND(J10434&gt;3.3,J10434&lt;=4),INDEX(价格表!$B$4:$I$31,M10434,6),IF(AND(J10434&gt;4,J10434&lt;=5.5),INDEX(价格表!$B$4:$I$31,M10434,7),IF(J10434&gt;5.5,2.6+INDEX(价格表!$B$4:$I$31,M10434,8)*L10434)))))))</f>
        <v>2.15</v>
      </c>
    </row>
    <row r="10435" spans="1:14">
      <c r="A10435" s="20">
        <v>4311391415836</v>
      </c>
      <c r="B10435" s="18" t="s">
        <v>16</v>
      </c>
      <c r="C10435" s="21">
        <v>20201229</v>
      </c>
      <c r="D10435" s="21">
        <v>610538201209</v>
      </c>
      <c r="E10435" s="21" t="s">
        <v>16</v>
      </c>
      <c r="F10435" s="21">
        <v>20210108</v>
      </c>
      <c r="G10435" s="21" t="s">
        <v>17</v>
      </c>
      <c r="H10435" s="21" t="s">
        <v>23</v>
      </c>
      <c r="I10435" s="21" t="s">
        <v>99</v>
      </c>
      <c r="J10435" s="21">
        <v>2.46</v>
      </c>
      <c r="K10435" s="21" t="s">
        <v>20</v>
      </c>
      <c r="L10435">
        <f t="shared" si="187"/>
        <v>3</v>
      </c>
      <c r="M10435">
        <f>MATCH(H:H,价格表!$B$4:$B$35,0)</f>
        <v>15</v>
      </c>
      <c r="N10435" s="27">
        <f>IF(J10435&lt;=0.3,INDEX(价格表!$B$4:$I$31,M10435,2),IF(AND(J10435&gt;0.3,J10435&lt;=1),INDEX(价格表!$B$4:$I$31,M10435,3),IF(AND(J10435&gt;1,J10435&lt;=2.2),INDEX(价格表!$B$4:$I$31,M10435,4),IF(AND(J10435&gt;2.2,J10435&lt;=3.3),INDEX(价格表!$B$4:$I$31,M10435,5),IF(AND(J10435&gt;3.3,J10435&lt;=4),INDEX(价格表!$B$4:$I$31,M10435,6),IF(AND(J10435&gt;4,J10435&lt;=5.5),INDEX(价格表!$B$4:$I$31,M10435,7),IF(J10435&gt;5.5,2.6+INDEX(价格表!$B$4:$I$31,M10435,8)*L10435)))))))</f>
        <v>2.5</v>
      </c>
    </row>
    <row r="10436" spans="1:14">
      <c r="A10436" s="20">
        <v>4311391415837</v>
      </c>
      <c r="B10436" s="18" t="s">
        <v>16</v>
      </c>
      <c r="C10436" s="21">
        <v>20201229</v>
      </c>
      <c r="D10436" s="21">
        <v>610538201209</v>
      </c>
      <c r="E10436" s="21" t="s">
        <v>16</v>
      </c>
      <c r="F10436" s="21">
        <v>20210108</v>
      </c>
      <c r="G10436" s="21" t="s">
        <v>17</v>
      </c>
      <c r="H10436" s="21" t="s">
        <v>27</v>
      </c>
      <c r="I10436" s="21" t="s">
        <v>128</v>
      </c>
      <c r="J10436" s="21">
        <v>1.52</v>
      </c>
      <c r="K10436" s="21" t="s">
        <v>20</v>
      </c>
      <c r="L10436">
        <f t="shared" ref="L10436:L10499" si="188">ROUNDUP(J10436,0)</f>
        <v>2</v>
      </c>
      <c r="M10436">
        <f>MATCH(H:H,价格表!$B$4:$B$35,0)</f>
        <v>3</v>
      </c>
      <c r="N10436" s="27">
        <f>IF(J10436&lt;=0.3,INDEX(价格表!$B$4:$I$31,M10436,2),IF(AND(J10436&gt;0.3,J10436&lt;=1),INDEX(价格表!$B$4:$I$31,M10436,3),IF(AND(J10436&gt;1,J10436&lt;=2.2),INDEX(价格表!$B$4:$I$31,M10436,4),IF(AND(J10436&gt;2.2,J10436&lt;=3.3),INDEX(价格表!$B$4:$I$31,M10436,5),IF(AND(J10436&gt;3.3,J10436&lt;=4),INDEX(价格表!$B$4:$I$31,M10436,6),IF(AND(J10436&gt;4,J10436&lt;=5.5),INDEX(价格表!$B$4:$I$31,M10436,7),IF(J10436&gt;5.5,2.6+INDEX(价格表!$B$4:$I$31,M10436,8)*L10436)))))))</f>
        <v>2.15</v>
      </c>
    </row>
    <row r="10437" spans="1:14">
      <c r="A10437" s="20">
        <v>4311391422347</v>
      </c>
      <c r="B10437" s="18" t="s">
        <v>16</v>
      </c>
      <c r="C10437" s="21">
        <v>20201229</v>
      </c>
      <c r="D10437" s="21">
        <v>610538201209</v>
      </c>
      <c r="E10437" s="21" t="s">
        <v>16</v>
      </c>
      <c r="F10437" s="21">
        <v>20210108</v>
      </c>
      <c r="G10437" s="21" t="s">
        <v>17</v>
      </c>
      <c r="H10437" s="21" t="s">
        <v>45</v>
      </c>
      <c r="I10437" s="21" t="s">
        <v>347</v>
      </c>
      <c r="J10437" s="21">
        <v>1.47</v>
      </c>
      <c r="K10437" s="21" t="s">
        <v>20</v>
      </c>
      <c r="L10437">
        <f t="shared" si="188"/>
        <v>2</v>
      </c>
      <c r="M10437">
        <f>MATCH(H:H,价格表!$B$4:$B$35,0)</f>
        <v>9</v>
      </c>
      <c r="N10437" s="27">
        <f>IF(J10437&lt;=0.3,INDEX(价格表!$B$4:$I$31,M10437,2),IF(AND(J10437&gt;0.3,J10437&lt;=1),INDEX(价格表!$B$4:$I$31,M10437,3),IF(AND(J10437&gt;1,J10437&lt;=2.2),INDEX(价格表!$B$4:$I$31,M10437,4),IF(AND(J10437&gt;2.2,J10437&lt;=3.3),INDEX(价格表!$B$4:$I$31,M10437,5),IF(AND(J10437&gt;3.3,J10437&lt;=4),INDEX(价格表!$B$4:$I$31,M10437,6),IF(AND(J10437&gt;4,J10437&lt;=5.5),INDEX(价格表!$B$4:$I$31,M10437,7),IF(J10437&gt;5.5,2.6+INDEX(价格表!$B$4:$I$31,M10437,8)*L10437)))))))</f>
        <v>2.15</v>
      </c>
    </row>
    <row r="10438" spans="1:14">
      <c r="A10438" s="20">
        <v>4311391422402</v>
      </c>
      <c r="B10438" s="18" t="s">
        <v>16</v>
      </c>
      <c r="C10438" s="21">
        <v>20201229</v>
      </c>
      <c r="D10438" s="21">
        <v>610538201209</v>
      </c>
      <c r="E10438" s="21" t="s">
        <v>16</v>
      </c>
      <c r="F10438" s="21">
        <v>20210108</v>
      </c>
      <c r="G10438" s="21" t="s">
        <v>17</v>
      </c>
      <c r="H10438" s="21" t="s">
        <v>68</v>
      </c>
      <c r="I10438" s="21" t="s">
        <v>152</v>
      </c>
      <c r="J10438" s="21">
        <v>1.44</v>
      </c>
      <c r="K10438" s="21" t="s">
        <v>20</v>
      </c>
      <c r="L10438">
        <f t="shared" si="188"/>
        <v>2</v>
      </c>
      <c r="M10438">
        <f>MATCH(H:H,价格表!$B$4:$B$35,0)</f>
        <v>5</v>
      </c>
      <c r="N10438" s="27">
        <f>IF(J10438&lt;=0.3,INDEX(价格表!$B$4:$I$31,M10438,2),IF(AND(J10438&gt;0.3,J10438&lt;=1),INDEX(价格表!$B$4:$I$31,M10438,3),IF(AND(J10438&gt;1,J10438&lt;=2.2),INDEX(价格表!$B$4:$I$31,M10438,4),IF(AND(J10438&gt;2.2,J10438&lt;=3.3),INDEX(价格表!$B$4:$I$31,M10438,5),IF(AND(J10438&gt;3.3,J10438&lt;=4),INDEX(价格表!$B$4:$I$31,M10438,6),IF(AND(J10438&gt;4,J10438&lt;=5.5),INDEX(价格表!$B$4:$I$31,M10438,7),IF(J10438&gt;5.5,2.6+INDEX(价格表!$B$4:$I$31,M10438,8)*L10438)))))))</f>
        <v>2.15</v>
      </c>
    </row>
    <row r="10439" spans="1:14">
      <c r="A10439" s="20">
        <v>4311391422403</v>
      </c>
      <c r="B10439" s="18" t="s">
        <v>16</v>
      </c>
      <c r="C10439" s="21">
        <v>20201229</v>
      </c>
      <c r="D10439" s="21">
        <v>610538201209</v>
      </c>
      <c r="E10439" s="21" t="s">
        <v>16</v>
      </c>
      <c r="F10439" s="21">
        <v>20210108</v>
      </c>
      <c r="G10439" s="21" t="s">
        <v>17</v>
      </c>
      <c r="H10439" s="21" t="s">
        <v>45</v>
      </c>
      <c r="I10439" s="21" t="s">
        <v>48</v>
      </c>
      <c r="J10439" s="21">
        <v>1.48</v>
      </c>
      <c r="K10439" s="21" t="s">
        <v>20</v>
      </c>
      <c r="L10439">
        <f t="shared" si="188"/>
        <v>2</v>
      </c>
      <c r="M10439">
        <f>MATCH(H:H,价格表!$B$4:$B$35,0)</f>
        <v>9</v>
      </c>
      <c r="N10439" s="27">
        <f>IF(J10439&lt;=0.3,INDEX(价格表!$B$4:$I$31,M10439,2),IF(AND(J10439&gt;0.3,J10439&lt;=1),INDEX(价格表!$B$4:$I$31,M10439,3),IF(AND(J10439&gt;1,J10439&lt;=2.2),INDEX(价格表!$B$4:$I$31,M10439,4),IF(AND(J10439&gt;2.2,J10439&lt;=3.3),INDEX(价格表!$B$4:$I$31,M10439,5),IF(AND(J10439&gt;3.3,J10439&lt;=4),INDEX(价格表!$B$4:$I$31,M10439,6),IF(AND(J10439&gt;4,J10439&lt;=5.5),INDEX(价格表!$B$4:$I$31,M10439,7),IF(J10439&gt;5.5,2.6+INDEX(价格表!$B$4:$I$31,M10439,8)*L10439)))))))</f>
        <v>2.15</v>
      </c>
    </row>
    <row r="10440" spans="1:14">
      <c r="A10440" s="20">
        <v>4311391422404</v>
      </c>
      <c r="B10440" s="18" t="s">
        <v>16</v>
      </c>
      <c r="C10440" s="21">
        <v>20201229</v>
      </c>
      <c r="D10440" s="21">
        <v>610538201209</v>
      </c>
      <c r="E10440" s="21" t="s">
        <v>16</v>
      </c>
      <c r="F10440" s="21">
        <v>20210108</v>
      </c>
      <c r="G10440" s="21" t="s">
        <v>17</v>
      </c>
      <c r="H10440" s="21" t="s">
        <v>88</v>
      </c>
      <c r="I10440" s="21" t="s">
        <v>216</v>
      </c>
      <c r="J10440" s="21">
        <v>1.44</v>
      </c>
      <c r="K10440" s="21" t="s">
        <v>20</v>
      </c>
      <c r="L10440">
        <f t="shared" si="188"/>
        <v>2</v>
      </c>
      <c r="M10440">
        <f>MATCH(H:H,价格表!$B$4:$B$35,0)</f>
        <v>19</v>
      </c>
      <c r="N10440" s="27">
        <f>IF(J10440&lt;=0.3,INDEX(价格表!$B$4:$I$31,M10440,2),IF(AND(J10440&gt;0.3,J10440&lt;=1),INDEX(价格表!$B$4:$I$31,M10440,3),IF(AND(J10440&gt;1,J10440&lt;=2.2),INDEX(价格表!$B$4:$I$31,M10440,4),IF(AND(J10440&gt;2.2,J10440&lt;=3.3),INDEX(价格表!$B$4:$I$31,M10440,5),IF(AND(J10440&gt;3.3,J10440&lt;=4),INDEX(价格表!$B$4:$I$31,M10440,6),IF(AND(J10440&gt;4,J10440&lt;=5.5),INDEX(价格表!$B$4:$I$31,M10440,7),IF(J10440&gt;5.5,2.6+INDEX(价格表!$B$4:$I$31,M10440,8)*L10440)))))))</f>
        <v>2.15</v>
      </c>
    </row>
    <row r="10441" spans="1:14">
      <c r="A10441" s="20">
        <v>4311391422405</v>
      </c>
      <c r="B10441" s="18" t="s">
        <v>16</v>
      </c>
      <c r="C10441" s="21">
        <v>20201229</v>
      </c>
      <c r="D10441" s="21">
        <v>610538201209</v>
      </c>
      <c r="E10441" s="21" t="s">
        <v>16</v>
      </c>
      <c r="F10441" s="21">
        <v>20210108</v>
      </c>
      <c r="G10441" s="21" t="s">
        <v>17</v>
      </c>
      <c r="H10441" s="21" t="s">
        <v>33</v>
      </c>
      <c r="I10441" s="21" t="s">
        <v>34</v>
      </c>
      <c r="J10441" s="21">
        <v>1.91</v>
      </c>
      <c r="K10441" s="21" t="s">
        <v>20</v>
      </c>
      <c r="L10441">
        <f t="shared" si="188"/>
        <v>2</v>
      </c>
      <c r="M10441">
        <f>MATCH(H:H,价格表!$B$4:$B$35,0)</f>
        <v>13</v>
      </c>
      <c r="N10441" s="27">
        <f>IF(J10441&lt;=0.3,INDEX(价格表!$B$4:$I$31,M10441,2),IF(AND(J10441&gt;0.3,J10441&lt;=1),INDEX(价格表!$B$4:$I$31,M10441,3),IF(AND(J10441&gt;1,J10441&lt;=2.2),INDEX(价格表!$B$4:$I$31,M10441,4),IF(AND(J10441&gt;2.2,J10441&lt;=3.3),INDEX(价格表!$B$4:$I$31,M10441,5),IF(AND(J10441&gt;3.3,J10441&lt;=4),INDEX(价格表!$B$4:$I$31,M10441,6),IF(AND(J10441&gt;4,J10441&lt;=5.5),INDEX(价格表!$B$4:$I$31,M10441,7),IF(J10441&gt;5.5,2.6+INDEX(价格表!$B$4:$I$31,M10441,8)*L10441)))))))</f>
        <v>2.15</v>
      </c>
    </row>
    <row r="10442" spans="1:14">
      <c r="A10442" s="20">
        <v>4311391422406</v>
      </c>
      <c r="B10442" s="18" t="s">
        <v>16</v>
      </c>
      <c r="C10442" s="21">
        <v>20201229</v>
      </c>
      <c r="D10442" s="21">
        <v>610538201209</v>
      </c>
      <c r="E10442" s="21" t="s">
        <v>16</v>
      </c>
      <c r="F10442" s="21">
        <v>20210108</v>
      </c>
      <c r="G10442" s="21" t="s">
        <v>17</v>
      </c>
      <c r="H10442" s="21" t="s">
        <v>68</v>
      </c>
      <c r="I10442" s="21" t="s">
        <v>140</v>
      </c>
      <c r="J10442" s="21">
        <v>1.44</v>
      </c>
      <c r="K10442" s="21" t="s">
        <v>20</v>
      </c>
      <c r="L10442">
        <f t="shared" si="188"/>
        <v>2</v>
      </c>
      <c r="M10442">
        <f>MATCH(H:H,价格表!$B$4:$B$35,0)</f>
        <v>5</v>
      </c>
      <c r="N10442" s="27">
        <f>IF(J10442&lt;=0.3,INDEX(价格表!$B$4:$I$31,M10442,2),IF(AND(J10442&gt;0.3,J10442&lt;=1),INDEX(价格表!$B$4:$I$31,M10442,3),IF(AND(J10442&gt;1,J10442&lt;=2.2),INDEX(价格表!$B$4:$I$31,M10442,4),IF(AND(J10442&gt;2.2,J10442&lt;=3.3),INDEX(价格表!$B$4:$I$31,M10442,5),IF(AND(J10442&gt;3.3,J10442&lt;=4),INDEX(价格表!$B$4:$I$31,M10442,6),IF(AND(J10442&gt;4,J10442&lt;=5.5),INDEX(价格表!$B$4:$I$31,M10442,7),IF(J10442&gt;5.5,2.6+INDEX(价格表!$B$4:$I$31,M10442,8)*L10442)))))))</f>
        <v>2.15</v>
      </c>
    </row>
    <row r="10443" spans="1:14">
      <c r="A10443" s="20">
        <v>4311391422407</v>
      </c>
      <c r="B10443" s="18" t="s">
        <v>16</v>
      </c>
      <c r="C10443" s="21">
        <v>20201229</v>
      </c>
      <c r="D10443" s="21">
        <v>610538201209</v>
      </c>
      <c r="E10443" s="21" t="s">
        <v>16</v>
      </c>
      <c r="F10443" s="21">
        <v>20210108</v>
      </c>
      <c r="G10443" s="21" t="s">
        <v>17</v>
      </c>
      <c r="H10443" s="21" t="s">
        <v>35</v>
      </c>
      <c r="I10443" s="21" t="s">
        <v>229</v>
      </c>
      <c r="J10443" s="21">
        <v>1.44</v>
      </c>
      <c r="K10443" s="21" t="s">
        <v>20</v>
      </c>
      <c r="L10443">
        <f t="shared" si="188"/>
        <v>2</v>
      </c>
      <c r="M10443">
        <f>MATCH(H:H,价格表!$B$4:$B$35,0)</f>
        <v>22</v>
      </c>
      <c r="N10443" s="27">
        <f>IF(J10443&lt;=0.3,INDEX(价格表!$B$4:$I$31,M10443,2),IF(AND(J10443&gt;0.3,J10443&lt;=1),INDEX(价格表!$B$4:$I$31,M10443,3),IF(AND(J10443&gt;1,J10443&lt;=2.2),INDEX(价格表!$B$4:$I$31,M10443,4),IF(AND(J10443&gt;2.2,J10443&lt;=3.3),INDEX(价格表!$B$4:$I$31,M10443,5),IF(AND(J10443&gt;3.3,J10443&lt;=4),INDEX(价格表!$B$4:$I$31,M10443,6),IF(AND(J10443&gt;4,J10443&lt;=5.5),INDEX(价格表!$B$4:$I$31,M10443,7),IF(J10443&gt;5.5,2.6+INDEX(价格表!$B$4:$I$31,M10443,8)*L10443)))))))</f>
        <v>2.15</v>
      </c>
    </row>
    <row r="10444" spans="1:14">
      <c r="A10444" s="20">
        <v>4311391422408</v>
      </c>
      <c r="B10444" s="18" t="s">
        <v>16</v>
      </c>
      <c r="C10444" s="21">
        <v>20201229</v>
      </c>
      <c r="D10444" s="21">
        <v>610538201209</v>
      </c>
      <c r="E10444" s="21" t="s">
        <v>16</v>
      </c>
      <c r="F10444" s="21">
        <v>20210108</v>
      </c>
      <c r="G10444" s="21" t="s">
        <v>17</v>
      </c>
      <c r="H10444" s="21" t="s">
        <v>27</v>
      </c>
      <c r="I10444" s="21" t="s">
        <v>128</v>
      </c>
      <c r="J10444" s="21">
        <v>1.51</v>
      </c>
      <c r="K10444" s="21" t="s">
        <v>20</v>
      </c>
      <c r="L10444">
        <f t="shared" si="188"/>
        <v>2</v>
      </c>
      <c r="M10444">
        <f>MATCH(H:H,价格表!$B$4:$B$35,0)</f>
        <v>3</v>
      </c>
      <c r="N10444" s="27">
        <f>IF(J10444&lt;=0.3,INDEX(价格表!$B$4:$I$31,M10444,2),IF(AND(J10444&gt;0.3,J10444&lt;=1),INDEX(价格表!$B$4:$I$31,M10444,3),IF(AND(J10444&gt;1,J10444&lt;=2.2),INDEX(价格表!$B$4:$I$31,M10444,4),IF(AND(J10444&gt;2.2,J10444&lt;=3.3),INDEX(价格表!$B$4:$I$31,M10444,5),IF(AND(J10444&gt;3.3,J10444&lt;=4),INDEX(价格表!$B$4:$I$31,M10444,6),IF(AND(J10444&gt;4,J10444&lt;=5.5),INDEX(价格表!$B$4:$I$31,M10444,7),IF(J10444&gt;5.5,2.6+INDEX(价格表!$B$4:$I$31,M10444,8)*L10444)))))))</f>
        <v>2.15</v>
      </c>
    </row>
    <row r="10445" spans="1:14">
      <c r="A10445" s="20">
        <v>4311391422409</v>
      </c>
      <c r="B10445" s="18" t="s">
        <v>16</v>
      </c>
      <c r="C10445" s="21">
        <v>20201229</v>
      </c>
      <c r="D10445" s="21">
        <v>610538201209</v>
      </c>
      <c r="E10445" s="21" t="s">
        <v>16</v>
      </c>
      <c r="F10445" s="21">
        <v>20210108</v>
      </c>
      <c r="G10445" s="21" t="s">
        <v>17</v>
      </c>
      <c r="H10445" s="21" t="s">
        <v>27</v>
      </c>
      <c r="I10445" s="21" t="s">
        <v>155</v>
      </c>
      <c r="J10445" s="21">
        <v>1.44</v>
      </c>
      <c r="K10445" s="21" t="s">
        <v>20</v>
      </c>
      <c r="L10445">
        <f t="shared" si="188"/>
        <v>2</v>
      </c>
      <c r="M10445">
        <f>MATCH(H:H,价格表!$B$4:$B$35,0)</f>
        <v>3</v>
      </c>
      <c r="N10445" s="27">
        <f>IF(J10445&lt;=0.3,INDEX(价格表!$B$4:$I$31,M10445,2),IF(AND(J10445&gt;0.3,J10445&lt;=1),INDEX(价格表!$B$4:$I$31,M10445,3),IF(AND(J10445&gt;1,J10445&lt;=2.2),INDEX(价格表!$B$4:$I$31,M10445,4),IF(AND(J10445&gt;2.2,J10445&lt;=3.3),INDEX(价格表!$B$4:$I$31,M10445,5),IF(AND(J10445&gt;3.3,J10445&lt;=4),INDEX(价格表!$B$4:$I$31,M10445,6),IF(AND(J10445&gt;4,J10445&lt;=5.5),INDEX(价格表!$B$4:$I$31,M10445,7),IF(J10445&gt;5.5,2.6+INDEX(价格表!$B$4:$I$31,M10445,8)*L10445)))))))</f>
        <v>2.15</v>
      </c>
    </row>
    <row r="10446" spans="1:14">
      <c r="A10446" s="20">
        <v>4311391422410</v>
      </c>
      <c r="B10446" s="18" t="s">
        <v>16</v>
      </c>
      <c r="C10446" s="21">
        <v>20201229</v>
      </c>
      <c r="D10446" s="21">
        <v>610538201209</v>
      </c>
      <c r="E10446" s="21" t="s">
        <v>16</v>
      </c>
      <c r="F10446" s="21">
        <v>20210108</v>
      </c>
      <c r="G10446" s="21" t="s">
        <v>17</v>
      </c>
      <c r="H10446" s="21" t="s">
        <v>30</v>
      </c>
      <c r="I10446" s="21" t="s">
        <v>31</v>
      </c>
      <c r="J10446" s="21">
        <v>1.44</v>
      </c>
      <c r="K10446" s="21" t="s">
        <v>20</v>
      </c>
      <c r="L10446">
        <f t="shared" si="188"/>
        <v>2</v>
      </c>
      <c r="M10446">
        <f>MATCH(H:H,价格表!$B$4:$B$35,0)</f>
        <v>16</v>
      </c>
      <c r="N10446" s="27">
        <f>IF(J10446&lt;=0.3,INDEX(价格表!$B$4:$I$31,M10446,2),IF(AND(J10446&gt;0.3,J10446&lt;=1),INDEX(价格表!$B$4:$I$31,M10446,3),IF(AND(J10446&gt;1,J10446&lt;=2.2),INDEX(价格表!$B$4:$I$31,M10446,4),IF(AND(J10446&gt;2.2,J10446&lt;=3.3),INDEX(价格表!$B$4:$I$31,M10446,5),IF(AND(J10446&gt;3.3,J10446&lt;=4),INDEX(价格表!$B$4:$I$31,M10446,6),IF(AND(J10446&gt;4,J10446&lt;=5.5),INDEX(价格表!$B$4:$I$31,M10446,7),IF(J10446&gt;5.5,2.6+INDEX(价格表!$B$4:$I$31,M10446,8)*L10446)))))))</f>
        <v>2.15</v>
      </c>
    </row>
    <row r="10447" spans="1:14">
      <c r="A10447" s="20">
        <v>4311391422989</v>
      </c>
      <c r="B10447" s="18" t="s">
        <v>16</v>
      </c>
      <c r="C10447" s="21">
        <v>20201229</v>
      </c>
      <c r="D10447" s="21">
        <v>610538201209</v>
      </c>
      <c r="E10447" s="21" t="s">
        <v>16</v>
      </c>
      <c r="F10447" s="21">
        <v>20210108</v>
      </c>
      <c r="G10447" s="21" t="s">
        <v>17</v>
      </c>
      <c r="H10447" s="21" t="s">
        <v>75</v>
      </c>
      <c r="I10447" s="21" t="s">
        <v>372</v>
      </c>
      <c r="J10447" s="21">
        <v>0.12</v>
      </c>
      <c r="K10447" s="21" t="s">
        <v>20</v>
      </c>
      <c r="L10447">
        <f t="shared" si="188"/>
        <v>1</v>
      </c>
      <c r="M10447">
        <f>MATCH(H:H,价格表!$B$4:$B$35,0)</f>
        <v>24</v>
      </c>
      <c r="N10447" s="27">
        <f>IF(J10447&lt;=0.3,INDEX(价格表!$B$4:$I$31,M10447,2),IF(AND(J10447&gt;0.3,J10447&lt;=1),INDEX(价格表!$B$4:$I$31,M10447,3),IF(AND(J10447&gt;1,J10447&lt;=2.2),INDEX(价格表!$B$4:$I$31,M10447,4),IF(AND(J10447&gt;2.2,J10447&lt;=3.3),INDEX(价格表!$B$4:$I$31,M10447,5),IF(AND(J10447&gt;3.3,J10447&lt;=4),INDEX(价格表!$B$4:$I$31,M10447,6),IF(AND(J10447&gt;4,J10447&lt;=5.5),INDEX(价格表!$B$4:$I$31,M10447,7),IF(J10447&gt;5.5,2.6+INDEX(价格表!$B$4:$I$31,M10447,8)*L10447)))))))</f>
        <v>1.65</v>
      </c>
    </row>
    <row r="10448" spans="1:14">
      <c r="A10448" s="20">
        <v>4311391423037</v>
      </c>
      <c r="B10448" s="18" t="s">
        <v>16</v>
      </c>
      <c r="C10448" s="21">
        <v>20201229</v>
      </c>
      <c r="D10448" s="21">
        <v>610538201209</v>
      </c>
      <c r="E10448" s="21" t="s">
        <v>16</v>
      </c>
      <c r="F10448" s="21">
        <v>20210108</v>
      </c>
      <c r="G10448" s="21" t="s">
        <v>17</v>
      </c>
      <c r="H10448" s="21" t="s">
        <v>45</v>
      </c>
      <c r="I10448" s="21" t="s">
        <v>48</v>
      </c>
      <c r="J10448" s="21">
        <v>1.44</v>
      </c>
      <c r="K10448" s="21" t="s">
        <v>20</v>
      </c>
      <c r="L10448">
        <f t="shared" si="188"/>
        <v>2</v>
      </c>
      <c r="M10448">
        <f>MATCH(H:H,价格表!$B$4:$B$35,0)</f>
        <v>9</v>
      </c>
      <c r="N10448" s="27">
        <f>IF(J10448&lt;=0.3,INDEX(价格表!$B$4:$I$31,M10448,2),IF(AND(J10448&gt;0.3,J10448&lt;=1),INDEX(价格表!$B$4:$I$31,M10448,3),IF(AND(J10448&gt;1,J10448&lt;=2.2),INDEX(价格表!$B$4:$I$31,M10448,4),IF(AND(J10448&gt;2.2,J10448&lt;=3.3),INDEX(价格表!$B$4:$I$31,M10448,5),IF(AND(J10448&gt;3.3,J10448&lt;=4),INDEX(价格表!$B$4:$I$31,M10448,6),IF(AND(J10448&gt;4,J10448&lt;=5.5),INDEX(价格表!$B$4:$I$31,M10448,7),IF(J10448&gt;5.5,2.6+INDEX(价格表!$B$4:$I$31,M10448,8)*L10448)))))))</f>
        <v>2.15</v>
      </c>
    </row>
    <row r="10449" spans="1:14">
      <c r="A10449" s="20">
        <v>4311391423039</v>
      </c>
      <c r="B10449" s="18" t="s">
        <v>16</v>
      </c>
      <c r="C10449" s="21">
        <v>20201229</v>
      </c>
      <c r="D10449" s="21">
        <v>610538201209</v>
      </c>
      <c r="E10449" s="21" t="s">
        <v>16</v>
      </c>
      <c r="F10449" s="21">
        <v>20210108</v>
      </c>
      <c r="G10449" s="21" t="s">
        <v>17</v>
      </c>
      <c r="H10449" s="21" t="s">
        <v>63</v>
      </c>
      <c r="I10449" s="21" t="s">
        <v>164</v>
      </c>
      <c r="J10449" s="21">
        <v>1.44</v>
      </c>
      <c r="K10449" s="21" t="s">
        <v>20</v>
      </c>
      <c r="L10449">
        <f t="shared" si="188"/>
        <v>2</v>
      </c>
      <c r="M10449">
        <f>MATCH(H:H,价格表!$B$4:$B$35,0)</f>
        <v>21</v>
      </c>
      <c r="N10449" s="27">
        <f>IF(J10449&lt;=0.3,INDEX(价格表!$B$4:$I$31,M10449,2),IF(AND(J10449&gt;0.3,J10449&lt;=1),INDEX(价格表!$B$4:$I$31,M10449,3),IF(AND(J10449&gt;1,J10449&lt;=2.2),INDEX(价格表!$B$4:$I$31,M10449,4),IF(AND(J10449&gt;2.2,J10449&lt;=3.3),INDEX(价格表!$B$4:$I$31,M10449,5),IF(AND(J10449&gt;3.3,J10449&lt;=4),INDEX(价格表!$B$4:$I$31,M10449,6),IF(AND(J10449&gt;4,J10449&lt;=5.5),INDEX(价格表!$B$4:$I$31,M10449,7),IF(J10449&gt;5.5,2.6+INDEX(价格表!$B$4:$I$31,M10449,8)*L10449)))))))</f>
        <v>2.15</v>
      </c>
    </row>
    <row r="10450" spans="1:14">
      <c r="A10450" s="20">
        <v>4311391423040</v>
      </c>
      <c r="B10450" s="18" t="s">
        <v>16</v>
      </c>
      <c r="C10450" s="21">
        <v>20201229</v>
      </c>
      <c r="D10450" s="21">
        <v>610538201209</v>
      </c>
      <c r="E10450" s="21" t="s">
        <v>16</v>
      </c>
      <c r="F10450" s="21">
        <v>20210108</v>
      </c>
      <c r="G10450" s="21" t="s">
        <v>17</v>
      </c>
      <c r="H10450" s="21" t="s">
        <v>18</v>
      </c>
      <c r="I10450" s="21" t="s">
        <v>53</v>
      </c>
      <c r="J10450" s="21">
        <v>2.82</v>
      </c>
      <c r="K10450" s="21" t="s">
        <v>20</v>
      </c>
      <c r="L10450">
        <f t="shared" si="188"/>
        <v>3</v>
      </c>
      <c r="M10450">
        <f>MATCH(H:H,价格表!$B$4:$B$35,0)</f>
        <v>1</v>
      </c>
      <c r="N10450" s="27">
        <f>IF(J10450&lt;=0.3,INDEX(价格表!$B$4:$I$31,M10450,2),IF(AND(J10450&gt;0.3,J10450&lt;=1),INDEX(价格表!$B$4:$I$31,M10450,3),IF(AND(J10450&gt;1,J10450&lt;=2.2),INDEX(价格表!$B$4:$I$31,M10450,4),IF(AND(J10450&gt;2.2,J10450&lt;=3.3),INDEX(价格表!$B$4:$I$31,M10450,5),IF(AND(J10450&gt;3.3,J10450&lt;=4),INDEX(价格表!$B$4:$I$31,M10450,6),IF(AND(J10450&gt;4,J10450&lt;=5.5),INDEX(价格表!$B$4:$I$31,M10450,7),IF(J10450&gt;5.5,2.6+INDEX(价格表!$B$4:$I$31,M10450,8)*L10450)))))))</f>
        <v>2.5</v>
      </c>
    </row>
    <row r="10451" spans="1:14">
      <c r="A10451" s="20">
        <v>4311391423041</v>
      </c>
      <c r="B10451" s="18" t="s">
        <v>16</v>
      </c>
      <c r="C10451" s="21">
        <v>20201229</v>
      </c>
      <c r="D10451" s="21">
        <v>610538201209</v>
      </c>
      <c r="E10451" s="21" t="s">
        <v>16</v>
      </c>
      <c r="F10451" s="21">
        <v>20210108</v>
      </c>
      <c r="G10451" s="21" t="s">
        <v>17</v>
      </c>
      <c r="H10451" s="21" t="s">
        <v>73</v>
      </c>
      <c r="I10451" s="21" t="s">
        <v>74</v>
      </c>
      <c r="J10451" s="21">
        <v>1.44</v>
      </c>
      <c r="K10451" s="21" t="s">
        <v>20</v>
      </c>
      <c r="L10451">
        <f t="shared" si="188"/>
        <v>2</v>
      </c>
      <c r="M10451">
        <f>MATCH(H:H,价格表!$B$4:$B$35,0)</f>
        <v>7</v>
      </c>
      <c r="N10451" s="27">
        <f>IF(J10451&lt;=0.3,INDEX(价格表!$B$4:$I$31,M10451,2),IF(AND(J10451&gt;0.3,J10451&lt;=1),INDEX(价格表!$B$4:$I$31,M10451,3),IF(AND(J10451&gt;1,J10451&lt;=2.2),INDEX(价格表!$B$4:$I$31,M10451,4),IF(AND(J10451&gt;2.2,J10451&lt;=3.3),INDEX(价格表!$B$4:$I$31,M10451,5),IF(AND(J10451&gt;3.3,J10451&lt;=4),INDEX(价格表!$B$4:$I$31,M10451,6),IF(AND(J10451&gt;4,J10451&lt;=5.5),INDEX(价格表!$B$4:$I$31,M10451,7),IF(J10451&gt;5.5,2.6+INDEX(价格表!$B$4:$I$31,M10451,8)*L10451)))))))</f>
        <v>2.15</v>
      </c>
    </row>
    <row r="10452" spans="1:14">
      <c r="A10452" s="20">
        <v>4311391423042</v>
      </c>
      <c r="B10452" s="18" t="s">
        <v>16</v>
      </c>
      <c r="C10452" s="21">
        <v>20201229</v>
      </c>
      <c r="D10452" s="21">
        <v>610538201209</v>
      </c>
      <c r="E10452" s="21" t="s">
        <v>16</v>
      </c>
      <c r="F10452" s="21">
        <v>20210108</v>
      </c>
      <c r="G10452" s="21" t="s">
        <v>17</v>
      </c>
      <c r="H10452" s="21" t="s">
        <v>18</v>
      </c>
      <c r="I10452" s="21" t="s">
        <v>139</v>
      </c>
      <c r="J10452" s="21">
        <v>1.44</v>
      </c>
      <c r="K10452" s="21" t="s">
        <v>20</v>
      </c>
      <c r="L10452">
        <f t="shared" si="188"/>
        <v>2</v>
      </c>
      <c r="M10452">
        <f>MATCH(H:H,价格表!$B$4:$B$35,0)</f>
        <v>1</v>
      </c>
      <c r="N10452" s="27">
        <f>IF(J10452&lt;=0.3,INDEX(价格表!$B$4:$I$31,M10452,2),IF(AND(J10452&gt;0.3,J10452&lt;=1),INDEX(价格表!$B$4:$I$31,M10452,3),IF(AND(J10452&gt;1,J10452&lt;=2.2),INDEX(价格表!$B$4:$I$31,M10452,4),IF(AND(J10452&gt;2.2,J10452&lt;=3.3),INDEX(价格表!$B$4:$I$31,M10452,5),IF(AND(J10452&gt;3.3,J10452&lt;=4),INDEX(价格表!$B$4:$I$31,M10452,6),IF(AND(J10452&gt;4,J10452&lt;=5.5),INDEX(价格表!$B$4:$I$31,M10452,7),IF(J10452&gt;5.5,2.6+INDEX(价格表!$B$4:$I$31,M10452,8)*L10452)))))))</f>
        <v>2.15</v>
      </c>
    </row>
    <row r="10453" spans="1:14">
      <c r="A10453" s="20">
        <v>4311391423043</v>
      </c>
      <c r="B10453" s="18" t="s">
        <v>16</v>
      </c>
      <c r="C10453" s="21">
        <v>20201229</v>
      </c>
      <c r="D10453" s="21">
        <v>610538201209</v>
      </c>
      <c r="E10453" s="21" t="s">
        <v>16</v>
      </c>
      <c r="F10453" s="21">
        <v>20210108</v>
      </c>
      <c r="G10453" s="21" t="s">
        <v>17</v>
      </c>
      <c r="H10453" s="21" t="s">
        <v>73</v>
      </c>
      <c r="I10453" s="21" t="s">
        <v>92</v>
      </c>
      <c r="J10453" s="21">
        <v>1.44</v>
      </c>
      <c r="K10453" s="21" t="s">
        <v>20</v>
      </c>
      <c r="L10453">
        <f t="shared" si="188"/>
        <v>2</v>
      </c>
      <c r="M10453">
        <f>MATCH(H:H,价格表!$B$4:$B$35,0)</f>
        <v>7</v>
      </c>
      <c r="N10453" s="27">
        <f>IF(J10453&lt;=0.3,INDEX(价格表!$B$4:$I$31,M10453,2),IF(AND(J10453&gt;0.3,J10453&lt;=1),INDEX(价格表!$B$4:$I$31,M10453,3),IF(AND(J10453&gt;1,J10453&lt;=2.2),INDEX(价格表!$B$4:$I$31,M10453,4),IF(AND(J10453&gt;2.2,J10453&lt;=3.3),INDEX(价格表!$B$4:$I$31,M10453,5),IF(AND(J10453&gt;3.3,J10453&lt;=4),INDEX(价格表!$B$4:$I$31,M10453,6),IF(AND(J10453&gt;4,J10453&lt;=5.5),INDEX(价格表!$B$4:$I$31,M10453,7),IF(J10453&gt;5.5,2.6+INDEX(价格表!$B$4:$I$31,M10453,8)*L10453)))))))</f>
        <v>2.15</v>
      </c>
    </row>
    <row r="10454" spans="1:14">
      <c r="A10454" s="20">
        <v>4311391423045</v>
      </c>
      <c r="B10454" s="18" t="s">
        <v>16</v>
      </c>
      <c r="C10454" s="21">
        <v>20201229</v>
      </c>
      <c r="D10454" s="21">
        <v>610538201209</v>
      </c>
      <c r="E10454" s="21" t="s">
        <v>16</v>
      </c>
      <c r="F10454" s="21">
        <v>20210108</v>
      </c>
      <c r="G10454" s="21" t="s">
        <v>17</v>
      </c>
      <c r="H10454" s="21" t="s">
        <v>73</v>
      </c>
      <c r="I10454" s="21" t="s">
        <v>180</v>
      </c>
      <c r="J10454" s="21">
        <v>1.44</v>
      </c>
      <c r="K10454" s="21" t="s">
        <v>20</v>
      </c>
      <c r="L10454">
        <f t="shared" si="188"/>
        <v>2</v>
      </c>
      <c r="M10454">
        <f>MATCH(H:H,价格表!$B$4:$B$35,0)</f>
        <v>7</v>
      </c>
      <c r="N10454" s="27">
        <f>IF(J10454&lt;=0.3,INDEX(价格表!$B$4:$I$31,M10454,2),IF(AND(J10454&gt;0.3,J10454&lt;=1),INDEX(价格表!$B$4:$I$31,M10454,3),IF(AND(J10454&gt;1,J10454&lt;=2.2),INDEX(价格表!$B$4:$I$31,M10454,4),IF(AND(J10454&gt;2.2,J10454&lt;=3.3),INDEX(价格表!$B$4:$I$31,M10454,5),IF(AND(J10454&gt;3.3,J10454&lt;=4),INDEX(价格表!$B$4:$I$31,M10454,6),IF(AND(J10454&gt;4,J10454&lt;=5.5),INDEX(价格表!$B$4:$I$31,M10454,7),IF(J10454&gt;5.5,2.6+INDEX(价格表!$B$4:$I$31,M10454,8)*L10454)))))))</f>
        <v>2.15</v>
      </c>
    </row>
    <row r="10455" spans="1:14">
      <c r="A10455" s="20">
        <v>4311391423046</v>
      </c>
      <c r="B10455" s="18" t="s">
        <v>16</v>
      </c>
      <c r="C10455" s="21">
        <v>20201229</v>
      </c>
      <c r="D10455" s="21">
        <v>610538201209</v>
      </c>
      <c r="E10455" s="21" t="s">
        <v>16</v>
      </c>
      <c r="F10455" s="21">
        <v>20210108</v>
      </c>
      <c r="G10455" s="21" t="s">
        <v>17</v>
      </c>
      <c r="H10455" s="21" t="s">
        <v>123</v>
      </c>
      <c r="I10455" s="21" t="s">
        <v>124</v>
      </c>
      <c r="J10455" s="21">
        <v>0.58</v>
      </c>
      <c r="K10455" s="21" t="s">
        <v>20</v>
      </c>
      <c r="L10455">
        <f t="shared" si="188"/>
        <v>1</v>
      </c>
      <c r="M10455">
        <f>MATCH(H:H,价格表!$B$4:$B$35,0)</f>
        <v>30</v>
      </c>
      <c r="N10455" s="27">
        <f>L10455*7+3</f>
        <v>10</v>
      </c>
    </row>
    <row r="10456" spans="1:14">
      <c r="A10456" s="20">
        <v>4311391429958</v>
      </c>
      <c r="B10456" s="18" t="s">
        <v>16</v>
      </c>
      <c r="C10456" s="21">
        <v>20201229</v>
      </c>
      <c r="D10456" s="21">
        <v>610538201209</v>
      </c>
      <c r="E10456" s="21" t="s">
        <v>16</v>
      </c>
      <c r="F10456" s="21">
        <v>20210108</v>
      </c>
      <c r="G10456" s="21" t="s">
        <v>17</v>
      </c>
      <c r="H10456" s="21" t="s">
        <v>21</v>
      </c>
      <c r="I10456" s="21" t="s">
        <v>279</v>
      </c>
      <c r="J10456" s="21">
        <v>1.57</v>
      </c>
      <c r="K10456" s="21" t="s">
        <v>20</v>
      </c>
      <c r="L10456">
        <f t="shared" si="188"/>
        <v>2</v>
      </c>
      <c r="M10456">
        <f>MATCH(H:H,价格表!$B$4:$B$35,0)</f>
        <v>20</v>
      </c>
      <c r="N10456" s="27">
        <f>IF(J10456&lt;=0.3,INDEX(价格表!$B$4:$I$31,M10456,2),IF(AND(J10456&gt;0.3,J10456&lt;=1),INDEX(价格表!$B$4:$I$31,M10456,3),IF(AND(J10456&gt;1,J10456&lt;=2.2),INDEX(价格表!$B$4:$I$31,M10456,4),IF(AND(J10456&gt;2.2,J10456&lt;=3.3),INDEX(价格表!$B$4:$I$31,M10456,5),IF(AND(J10456&gt;3.3,J10456&lt;=4),INDEX(价格表!$B$4:$I$31,M10456,6),IF(AND(J10456&gt;4,J10456&lt;=5.5),INDEX(价格表!$B$4:$I$31,M10456,7),IF(J10456&gt;5.5,2.6+INDEX(价格表!$B$4:$I$31,M10456,8)*L10456)))))))</f>
        <v>2.15</v>
      </c>
    </row>
    <row r="10457" spans="1:14">
      <c r="A10457" s="20">
        <v>4311391430011</v>
      </c>
      <c r="B10457" s="18" t="s">
        <v>16</v>
      </c>
      <c r="C10457" s="21">
        <v>20201229</v>
      </c>
      <c r="D10457" s="21">
        <v>610538201209</v>
      </c>
      <c r="E10457" s="21" t="s">
        <v>16</v>
      </c>
      <c r="F10457" s="21">
        <v>20210108</v>
      </c>
      <c r="G10457" s="21" t="s">
        <v>17</v>
      </c>
      <c r="H10457" s="21" t="s">
        <v>23</v>
      </c>
      <c r="I10457" s="21" t="s">
        <v>99</v>
      </c>
      <c r="J10457" s="21">
        <v>1.47</v>
      </c>
      <c r="K10457" s="21" t="s">
        <v>20</v>
      </c>
      <c r="L10457">
        <f t="shared" si="188"/>
        <v>2</v>
      </c>
      <c r="M10457">
        <f>MATCH(H:H,价格表!$B$4:$B$35,0)</f>
        <v>15</v>
      </c>
      <c r="N10457" s="27">
        <f>IF(J10457&lt;=0.3,INDEX(价格表!$B$4:$I$31,M10457,2),IF(AND(J10457&gt;0.3,J10457&lt;=1),INDEX(价格表!$B$4:$I$31,M10457,3),IF(AND(J10457&gt;1,J10457&lt;=2.2),INDEX(价格表!$B$4:$I$31,M10457,4),IF(AND(J10457&gt;2.2,J10457&lt;=3.3),INDEX(价格表!$B$4:$I$31,M10457,5),IF(AND(J10457&gt;3.3,J10457&lt;=4),INDEX(价格表!$B$4:$I$31,M10457,6),IF(AND(J10457&gt;4,J10457&lt;=5.5),INDEX(价格表!$B$4:$I$31,M10457,7),IF(J10457&gt;5.5,2.6+INDEX(价格表!$B$4:$I$31,M10457,8)*L10457)))))))</f>
        <v>2.15</v>
      </c>
    </row>
    <row r="10458" spans="1:14">
      <c r="A10458" s="20">
        <v>4311391430012</v>
      </c>
      <c r="B10458" s="18" t="s">
        <v>16</v>
      </c>
      <c r="C10458" s="21">
        <v>20201229</v>
      </c>
      <c r="D10458" s="21">
        <v>610538201209</v>
      </c>
      <c r="E10458" s="21" t="s">
        <v>16</v>
      </c>
      <c r="F10458" s="21">
        <v>20210108</v>
      </c>
      <c r="G10458" s="21" t="s">
        <v>17</v>
      </c>
      <c r="H10458" s="21" t="s">
        <v>63</v>
      </c>
      <c r="I10458" s="21" t="s">
        <v>382</v>
      </c>
      <c r="J10458" s="21">
        <v>1.44</v>
      </c>
      <c r="K10458" s="21" t="s">
        <v>20</v>
      </c>
      <c r="L10458">
        <f t="shared" si="188"/>
        <v>2</v>
      </c>
      <c r="M10458">
        <f>MATCH(H:H,价格表!$B$4:$B$35,0)</f>
        <v>21</v>
      </c>
      <c r="N10458" s="27">
        <f>IF(J10458&lt;=0.3,INDEX(价格表!$B$4:$I$31,M10458,2),IF(AND(J10458&gt;0.3,J10458&lt;=1),INDEX(价格表!$B$4:$I$31,M10458,3),IF(AND(J10458&gt;1,J10458&lt;=2.2),INDEX(价格表!$B$4:$I$31,M10458,4),IF(AND(J10458&gt;2.2,J10458&lt;=3.3),INDEX(价格表!$B$4:$I$31,M10458,5),IF(AND(J10458&gt;3.3,J10458&lt;=4),INDEX(价格表!$B$4:$I$31,M10458,6),IF(AND(J10458&gt;4,J10458&lt;=5.5),INDEX(价格表!$B$4:$I$31,M10458,7),IF(J10458&gt;5.5,2.6+INDEX(价格表!$B$4:$I$31,M10458,8)*L10458)))))))</f>
        <v>2.15</v>
      </c>
    </row>
    <row r="10459" spans="1:14">
      <c r="A10459" s="20">
        <v>4311391430013</v>
      </c>
      <c r="B10459" s="18" t="s">
        <v>16</v>
      </c>
      <c r="C10459" s="21">
        <v>20201229</v>
      </c>
      <c r="D10459" s="21">
        <v>610538201209</v>
      </c>
      <c r="E10459" s="21" t="s">
        <v>16</v>
      </c>
      <c r="F10459" s="21">
        <v>20210108</v>
      </c>
      <c r="G10459" s="21" t="s">
        <v>17</v>
      </c>
      <c r="H10459" s="21" t="s">
        <v>63</v>
      </c>
      <c r="I10459" s="21" t="s">
        <v>187</v>
      </c>
      <c r="J10459" s="21">
        <v>1.44</v>
      </c>
      <c r="K10459" s="21" t="s">
        <v>20</v>
      </c>
      <c r="L10459">
        <f t="shared" si="188"/>
        <v>2</v>
      </c>
      <c r="M10459">
        <f>MATCH(H:H,价格表!$B$4:$B$35,0)</f>
        <v>21</v>
      </c>
      <c r="N10459" s="27">
        <f>IF(J10459&lt;=0.3,INDEX(价格表!$B$4:$I$31,M10459,2),IF(AND(J10459&gt;0.3,J10459&lt;=1),INDEX(价格表!$B$4:$I$31,M10459,3),IF(AND(J10459&gt;1,J10459&lt;=2.2),INDEX(价格表!$B$4:$I$31,M10459,4),IF(AND(J10459&gt;2.2,J10459&lt;=3.3),INDEX(价格表!$B$4:$I$31,M10459,5),IF(AND(J10459&gt;3.3,J10459&lt;=4),INDEX(价格表!$B$4:$I$31,M10459,6),IF(AND(J10459&gt;4,J10459&lt;=5.5),INDEX(价格表!$B$4:$I$31,M10459,7),IF(J10459&gt;5.5,2.6+INDEX(价格表!$B$4:$I$31,M10459,8)*L10459)))))))</f>
        <v>2.15</v>
      </c>
    </row>
    <row r="10460" spans="1:14">
      <c r="A10460" s="20">
        <v>4311391430014</v>
      </c>
      <c r="B10460" s="18" t="s">
        <v>16</v>
      </c>
      <c r="C10460" s="21">
        <v>20201229</v>
      </c>
      <c r="D10460" s="21">
        <v>610538201209</v>
      </c>
      <c r="E10460" s="21" t="s">
        <v>16</v>
      </c>
      <c r="F10460" s="21">
        <v>20210108</v>
      </c>
      <c r="G10460" s="21" t="s">
        <v>17</v>
      </c>
      <c r="H10460" s="21" t="s">
        <v>73</v>
      </c>
      <c r="I10460" s="21" t="s">
        <v>131</v>
      </c>
      <c r="J10460" s="21">
        <v>1.44</v>
      </c>
      <c r="K10460" s="21" t="s">
        <v>20</v>
      </c>
      <c r="L10460">
        <f t="shared" si="188"/>
        <v>2</v>
      </c>
      <c r="M10460">
        <f>MATCH(H:H,价格表!$B$4:$B$35,0)</f>
        <v>7</v>
      </c>
      <c r="N10460" s="27">
        <f>IF(J10460&lt;=0.3,INDEX(价格表!$B$4:$I$31,M10460,2),IF(AND(J10460&gt;0.3,J10460&lt;=1),INDEX(价格表!$B$4:$I$31,M10460,3),IF(AND(J10460&gt;1,J10460&lt;=2.2),INDEX(价格表!$B$4:$I$31,M10460,4),IF(AND(J10460&gt;2.2,J10460&lt;=3.3),INDEX(价格表!$B$4:$I$31,M10460,5),IF(AND(J10460&gt;3.3,J10460&lt;=4),INDEX(价格表!$B$4:$I$31,M10460,6),IF(AND(J10460&gt;4,J10460&lt;=5.5),INDEX(价格表!$B$4:$I$31,M10460,7),IF(J10460&gt;5.5,2.6+INDEX(价格表!$B$4:$I$31,M10460,8)*L10460)))))))</f>
        <v>2.15</v>
      </c>
    </row>
    <row r="10461" spans="1:14">
      <c r="A10461" s="20">
        <v>4311391430015</v>
      </c>
      <c r="B10461" s="18" t="s">
        <v>16</v>
      </c>
      <c r="C10461" s="21">
        <v>20201229</v>
      </c>
      <c r="D10461" s="21">
        <v>610538201209</v>
      </c>
      <c r="E10461" s="21" t="s">
        <v>16</v>
      </c>
      <c r="F10461" s="21">
        <v>20210108</v>
      </c>
      <c r="G10461" s="21" t="s">
        <v>17</v>
      </c>
      <c r="H10461" s="21" t="s">
        <v>50</v>
      </c>
      <c r="I10461" s="21" t="s">
        <v>166</v>
      </c>
      <c r="J10461" s="21">
        <v>1.44</v>
      </c>
      <c r="K10461" s="21" t="s">
        <v>20</v>
      </c>
      <c r="L10461">
        <f t="shared" si="188"/>
        <v>2</v>
      </c>
      <c r="M10461">
        <f>MATCH(H:H,价格表!$B$4:$B$35,0)</f>
        <v>4</v>
      </c>
      <c r="N10461" s="27">
        <f>IF(J10461&lt;=0.3,INDEX(价格表!$B$4:$I$31,M10461,2),IF(AND(J10461&gt;0.3,J10461&lt;=1),INDEX(价格表!$B$4:$I$31,M10461,3),IF(AND(J10461&gt;1,J10461&lt;=2.2),INDEX(价格表!$B$4:$I$31,M10461,4),IF(AND(J10461&gt;2.2,J10461&lt;=3.3),INDEX(价格表!$B$4:$I$31,M10461,5),IF(AND(J10461&gt;3.3,J10461&lt;=4),INDEX(价格表!$B$4:$I$31,M10461,6),IF(AND(J10461&gt;4,J10461&lt;=5.5),INDEX(价格表!$B$4:$I$31,M10461,7),IF(J10461&gt;5.5,2.6+INDEX(价格表!$B$4:$I$31,M10461,8)*L10461)))))))</f>
        <v>2.15</v>
      </c>
    </row>
    <row r="10462" spans="1:14">
      <c r="A10462" s="20">
        <v>4311391430016</v>
      </c>
      <c r="B10462" s="18" t="s">
        <v>16</v>
      </c>
      <c r="C10462" s="21">
        <v>20201229</v>
      </c>
      <c r="D10462" s="21">
        <v>610538201209</v>
      </c>
      <c r="E10462" s="21" t="s">
        <v>16</v>
      </c>
      <c r="F10462" s="21">
        <v>20210108</v>
      </c>
      <c r="G10462" s="21" t="s">
        <v>17</v>
      </c>
      <c r="H10462" s="21" t="s">
        <v>27</v>
      </c>
      <c r="I10462" s="21" t="s">
        <v>28</v>
      </c>
      <c r="J10462" s="21">
        <v>1.47</v>
      </c>
      <c r="K10462" s="21" t="s">
        <v>20</v>
      </c>
      <c r="L10462">
        <f t="shared" si="188"/>
        <v>2</v>
      </c>
      <c r="M10462">
        <f>MATCH(H:H,价格表!$B$4:$B$35,0)</f>
        <v>3</v>
      </c>
      <c r="N10462" s="27">
        <f>IF(J10462&lt;=0.3,INDEX(价格表!$B$4:$I$31,M10462,2),IF(AND(J10462&gt;0.3,J10462&lt;=1),INDEX(价格表!$B$4:$I$31,M10462,3),IF(AND(J10462&gt;1,J10462&lt;=2.2),INDEX(价格表!$B$4:$I$31,M10462,4),IF(AND(J10462&gt;2.2,J10462&lt;=3.3),INDEX(价格表!$B$4:$I$31,M10462,5),IF(AND(J10462&gt;3.3,J10462&lt;=4),INDEX(价格表!$B$4:$I$31,M10462,6),IF(AND(J10462&gt;4,J10462&lt;=5.5),INDEX(价格表!$B$4:$I$31,M10462,7),IF(J10462&gt;5.5,2.6+INDEX(价格表!$B$4:$I$31,M10462,8)*L10462)))))))</f>
        <v>2.15</v>
      </c>
    </row>
    <row r="10463" spans="1:14">
      <c r="A10463" s="20">
        <v>4311391430017</v>
      </c>
      <c r="B10463" s="18" t="s">
        <v>16</v>
      </c>
      <c r="C10463" s="21">
        <v>20201229</v>
      </c>
      <c r="D10463" s="21">
        <v>610538201209</v>
      </c>
      <c r="E10463" s="21" t="s">
        <v>16</v>
      </c>
      <c r="F10463" s="21">
        <v>20210108</v>
      </c>
      <c r="G10463" s="21" t="s">
        <v>17</v>
      </c>
      <c r="H10463" s="21" t="s">
        <v>73</v>
      </c>
      <c r="I10463" s="21" t="s">
        <v>93</v>
      </c>
      <c r="J10463" s="21">
        <v>1.44</v>
      </c>
      <c r="K10463" s="21" t="s">
        <v>20</v>
      </c>
      <c r="L10463">
        <f t="shared" si="188"/>
        <v>2</v>
      </c>
      <c r="M10463">
        <f>MATCH(H:H,价格表!$B$4:$B$35,0)</f>
        <v>7</v>
      </c>
      <c r="N10463" s="27">
        <f>IF(J10463&lt;=0.3,INDEX(价格表!$B$4:$I$31,M10463,2),IF(AND(J10463&gt;0.3,J10463&lt;=1),INDEX(价格表!$B$4:$I$31,M10463,3),IF(AND(J10463&gt;1,J10463&lt;=2.2),INDEX(价格表!$B$4:$I$31,M10463,4),IF(AND(J10463&gt;2.2,J10463&lt;=3.3),INDEX(价格表!$B$4:$I$31,M10463,5),IF(AND(J10463&gt;3.3,J10463&lt;=4),INDEX(价格表!$B$4:$I$31,M10463,6),IF(AND(J10463&gt;4,J10463&lt;=5.5),INDEX(价格表!$B$4:$I$31,M10463,7),IF(J10463&gt;5.5,2.6+INDEX(价格表!$B$4:$I$31,M10463,8)*L10463)))))))</f>
        <v>2.15</v>
      </c>
    </row>
    <row r="10464" spans="1:14">
      <c r="A10464" s="20">
        <v>4311391430018</v>
      </c>
      <c r="B10464" s="18" t="s">
        <v>16</v>
      </c>
      <c r="C10464" s="21">
        <v>20201229</v>
      </c>
      <c r="D10464" s="21">
        <v>610538201209</v>
      </c>
      <c r="E10464" s="21" t="s">
        <v>16</v>
      </c>
      <c r="F10464" s="21">
        <v>20210108</v>
      </c>
      <c r="G10464" s="21" t="s">
        <v>17</v>
      </c>
      <c r="H10464" s="21" t="s">
        <v>18</v>
      </c>
      <c r="I10464" s="21" t="s">
        <v>385</v>
      </c>
      <c r="J10464" s="21">
        <v>1.45</v>
      </c>
      <c r="K10464" s="21" t="s">
        <v>20</v>
      </c>
      <c r="L10464">
        <f t="shared" si="188"/>
        <v>2</v>
      </c>
      <c r="M10464">
        <f>MATCH(H:H,价格表!$B$4:$B$35,0)</f>
        <v>1</v>
      </c>
      <c r="N10464" s="27">
        <f>IF(J10464&lt;=0.3,INDEX(价格表!$B$4:$I$31,M10464,2),IF(AND(J10464&gt;0.3,J10464&lt;=1),INDEX(价格表!$B$4:$I$31,M10464,3),IF(AND(J10464&gt;1,J10464&lt;=2.2),INDEX(价格表!$B$4:$I$31,M10464,4),IF(AND(J10464&gt;2.2,J10464&lt;=3.3),INDEX(价格表!$B$4:$I$31,M10464,5),IF(AND(J10464&gt;3.3,J10464&lt;=4),INDEX(价格表!$B$4:$I$31,M10464,6),IF(AND(J10464&gt;4,J10464&lt;=5.5),INDEX(价格表!$B$4:$I$31,M10464,7),IF(J10464&gt;5.5,2.6+INDEX(价格表!$B$4:$I$31,M10464,8)*L10464)))))))</f>
        <v>2.15</v>
      </c>
    </row>
    <row r="10465" spans="1:14">
      <c r="A10465" s="20">
        <v>4311391430019</v>
      </c>
      <c r="B10465" s="18" t="s">
        <v>16</v>
      </c>
      <c r="C10465" s="21">
        <v>20201229</v>
      </c>
      <c r="D10465" s="21">
        <v>610538201209</v>
      </c>
      <c r="E10465" s="21" t="s">
        <v>16</v>
      </c>
      <c r="F10465" s="21">
        <v>20210108</v>
      </c>
      <c r="G10465" s="21" t="s">
        <v>17</v>
      </c>
      <c r="H10465" s="21" t="s">
        <v>66</v>
      </c>
      <c r="I10465" s="21" t="s">
        <v>67</v>
      </c>
      <c r="J10465" s="21">
        <v>1.45</v>
      </c>
      <c r="K10465" s="21" t="s">
        <v>20</v>
      </c>
      <c r="L10465">
        <f t="shared" si="188"/>
        <v>2</v>
      </c>
      <c r="M10465">
        <f>MATCH(H:H,价格表!$B$4:$B$35,0)</f>
        <v>17</v>
      </c>
      <c r="N10465" s="27">
        <f>IF(J10465&lt;=0.3,INDEX(价格表!$B$4:$I$31,M10465,2),IF(AND(J10465&gt;0.3,J10465&lt;=1),INDEX(价格表!$B$4:$I$31,M10465,3),IF(AND(J10465&gt;1,J10465&lt;=2.2),INDEX(价格表!$B$4:$I$31,M10465,4),IF(AND(J10465&gt;2.2,J10465&lt;=3.3),INDEX(价格表!$B$4:$I$31,M10465,5),IF(AND(J10465&gt;3.3,J10465&lt;=4),INDEX(价格表!$B$4:$I$31,M10465,6),IF(AND(J10465&gt;4,J10465&lt;=5.5),INDEX(价格表!$B$4:$I$31,M10465,7),IF(J10465&gt;5.5,2.6+INDEX(价格表!$B$4:$I$31,M10465,8)*L10465)))))))</f>
        <v>2.15</v>
      </c>
    </row>
    <row r="10466" spans="1:14">
      <c r="A10466" s="20">
        <v>4311391430632</v>
      </c>
      <c r="B10466" s="18" t="s">
        <v>16</v>
      </c>
      <c r="C10466" s="21">
        <v>20201229</v>
      </c>
      <c r="D10466" s="21">
        <v>610538201209</v>
      </c>
      <c r="E10466" s="21" t="s">
        <v>16</v>
      </c>
      <c r="F10466" s="21">
        <v>20210108</v>
      </c>
      <c r="G10466" s="21" t="s">
        <v>17</v>
      </c>
      <c r="H10466" s="21" t="s">
        <v>35</v>
      </c>
      <c r="I10466" s="21" t="s">
        <v>224</v>
      </c>
      <c r="J10466" s="21">
        <v>0.17</v>
      </c>
      <c r="K10466" s="21" t="s">
        <v>20</v>
      </c>
      <c r="L10466">
        <f t="shared" si="188"/>
        <v>1</v>
      </c>
      <c r="M10466">
        <f>MATCH(H:H,价格表!$B$4:$B$35,0)</f>
        <v>22</v>
      </c>
      <c r="N10466" s="27">
        <f>IF(J10466&lt;=0.3,INDEX(价格表!$B$4:$I$31,M10466,2),IF(AND(J10466&gt;0.3,J10466&lt;=1),INDEX(价格表!$B$4:$I$31,M10466,3),IF(AND(J10466&gt;1,J10466&lt;=2.2),INDEX(价格表!$B$4:$I$31,M10466,4),IF(AND(J10466&gt;2.2,J10466&lt;=3.3),INDEX(价格表!$B$4:$I$31,M10466,5),IF(AND(J10466&gt;3.3,J10466&lt;=4),INDEX(价格表!$B$4:$I$31,M10466,6),IF(AND(J10466&gt;4,J10466&lt;=5.5),INDEX(价格表!$B$4:$I$31,M10466,7),IF(J10466&gt;5.5,2.6+INDEX(价格表!$B$4:$I$31,M10466,8)*L10466)))))))</f>
        <v>1.65</v>
      </c>
    </row>
    <row r="10467" spans="1:14">
      <c r="A10467" s="20">
        <v>4311398756395</v>
      </c>
      <c r="B10467" s="18" t="s">
        <v>16</v>
      </c>
      <c r="C10467" s="21">
        <v>20201229</v>
      </c>
      <c r="D10467" s="21">
        <v>610538201209</v>
      </c>
      <c r="E10467" s="21" t="s">
        <v>16</v>
      </c>
      <c r="F10467" s="21">
        <v>20210108</v>
      </c>
      <c r="G10467" s="21" t="s">
        <v>17</v>
      </c>
      <c r="H10467" s="21" t="s">
        <v>50</v>
      </c>
      <c r="I10467" s="21" t="s">
        <v>77</v>
      </c>
      <c r="J10467" s="21">
        <v>0.26</v>
      </c>
      <c r="K10467" s="21" t="s">
        <v>20</v>
      </c>
      <c r="L10467">
        <f t="shared" si="188"/>
        <v>1</v>
      </c>
      <c r="M10467">
        <f>MATCH(H:H,价格表!$B$4:$B$35,0)</f>
        <v>4</v>
      </c>
      <c r="N10467" s="27">
        <f>IF(J10467&lt;=0.3,INDEX(价格表!$B$4:$I$31,M10467,2),IF(AND(J10467&gt;0.3,J10467&lt;=1),INDEX(价格表!$B$4:$I$31,M10467,3),IF(AND(J10467&gt;1,J10467&lt;=2.2),INDEX(价格表!$B$4:$I$31,M10467,4),IF(AND(J10467&gt;2.2,J10467&lt;=3.3),INDEX(价格表!$B$4:$I$31,M10467,5),IF(AND(J10467&gt;3.3,J10467&lt;=4),INDEX(价格表!$B$4:$I$31,M10467,6),IF(AND(J10467&gt;4,J10467&lt;=5.5),INDEX(价格表!$B$4:$I$31,M10467,7),IF(J10467&gt;5.5,2.6+INDEX(价格表!$B$4:$I$31,M10467,8)*L10467)))))))</f>
        <v>1.65</v>
      </c>
    </row>
    <row r="10468" spans="1:14">
      <c r="A10468" s="20">
        <v>4311398756396</v>
      </c>
      <c r="B10468" s="18" t="s">
        <v>16</v>
      </c>
      <c r="C10468" s="21">
        <v>20201229</v>
      </c>
      <c r="D10468" s="21">
        <v>610538201209</v>
      </c>
      <c r="E10468" s="21" t="s">
        <v>16</v>
      </c>
      <c r="F10468" s="21">
        <v>20210108</v>
      </c>
      <c r="G10468" s="21" t="s">
        <v>17</v>
      </c>
      <c r="H10468" s="21" t="s">
        <v>18</v>
      </c>
      <c r="I10468" s="21" t="s">
        <v>53</v>
      </c>
      <c r="J10468" s="21">
        <v>0.27</v>
      </c>
      <c r="K10468" s="21" t="s">
        <v>20</v>
      </c>
      <c r="L10468">
        <f t="shared" si="188"/>
        <v>1</v>
      </c>
      <c r="M10468">
        <f>MATCH(H:H,价格表!$B$4:$B$35,0)</f>
        <v>1</v>
      </c>
      <c r="N10468" s="27">
        <f>IF(J10468&lt;=0.3,INDEX(价格表!$B$4:$I$31,M10468,2),IF(AND(J10468&gt;0.3,J10468&lt;=1),INDEX(价格表!$B$4:$I$31,M10468,3),IF(AND(J10468&gt;1,J10468&lt;=2.2),INDEX(价格表!$B$4:$I$31,M10468,4),IF(AND(J10468&gt;2.2,J10468&lt;=3.3),INDEX(价格表!$B$4:$I$31,M10468,5),IF(AND(J10468&gt;3.3,J10468&lt;=4),INDEX(价格表!$B$4:$I$31,M10468,6),IF(AND(J10468&gt;4,J10468&lt;=5.5),INDEX(价格表!$B$4:$I$31,M10468,7),IF(J10468&gt;5.5,2.6+INDEX(价格表!$B$4:$I$31,M10468,8)*L10468)))))))</f>
        <v>1.65</v>
      </c>
    </row>
    <row r="10469" spans="1:14">
      <c r="A10469" s="20">
        <v>4311400692529</v>
      </c>
      <c r="B10469" s="18" t="s">
        <v>16</v>
      </c>
      <c r="C10469" s="21">
        <v>20201229</v>
      </c>
      <c r="D10469" s="21">
        <v>610538201209</v>
      </c>
      <c r="E10469" s="21" t="s">
        <v>16</v>
      </c>
      <c r="F10469" s="21">
        <v>20210108</v>
      </c>
      <c r="G10469" s="21" t="s">
        <v>17</v>
      </c>
      <c r="H10469" s="21" t="s">
        <v>37</v>
      </c>
      <c r="I10469" s="21" t="s">
        <v>105</v>
      </c>
      <c r="J10469" s="21">
        <v>0.31</v>
      </c>
      <c r="K10469" s="21" t="s">
        <v>20</v>
      </c>
      <c r="L10469">
        <f t="shared" si="188"/>
        <v>1</v>
      </c>
      <c r="M10469">
        <f>MATCH(H:H,价格表!$B$4:$B$35,0)</f>
        <v>12</v>
      </c>
      <c r="N10469" s="27">
        <f>IF(J10469&lt;=0.3,INDEX(价格表!$B$4:$I$31,M10469,2),IF(AND(J10469&gt;0.3,J10469&lt;=1),INDEX(价格表!$B$4:$I$31,M10469,3),IF(AND(J10469&gt;1,J10469&lt;=2.2),INDEX(价格表!$B$4:$I$31,M10469,4),IF(AND(J10469&gt;2.2,J10469&lt;=3.3),INDEX(价格表!$B$4:$I$31,M10469,5),IF(AND(J10469&gt;3.3,J10469&lt;=4),INDEX(价格表!$B$4:$I$31,M10469,6),IF(AND(J10469&gt;4,J10469&lt;=5.5),INDEX(价格表!$B$4:$I$31,M10469,7),IF(J10469&gt;5.5,2.6+INDEX(价格表!$B$4:$I$31,M10469,8)*L10469)))))))</f>
        <v>1.8</v>
      </c>
    </row>
    <row r="10470" spans="1:14">
      <c r="A10470" s="20">
        <v>4311400700205</v>
      </c>
      <c r="B10470" s="18" t="s">
        <v>16</v>
      </c>
      <c r="C10470" s="21">
        <v>20201229</v>
      </c>
      <c r="D10470" s="21">
        <v>610538201209</v>
      </c>
      <c r="E10470" s="21" t="s">
        <v>16</v>
      </c>
      <c r="F10470" s="21">
        <v>20210108</v>
      </c>
      <c r="G10470" s="21" t="s">
        <v>17</v>
      </c>
      <c r="H10470" s="21" t="s">
        <v>75</v>
      </c>
      <c r="I10470" s="21" t="s">
        <v>76</v>
      </c>
      <c r="J10470" s="21">
        <v>0.16</v>
      </c>
      <c r="K10470" s="21" t="s">
        <v>20</v>
      </c>
      <c r="L10470">
        <f t="shared" si="188"/>
        <v>1</v>
      </c>
      <c r="M10470">
        <f>MATCH(H:H,价格表!$B$4:$B$35,0)</f>
        <v>24</v>
      </c>
      <c r="N10470" s="27">
        <f>IF(J10470&lt;=0.3,INDEX(价格表!$B$4:$I$31,M10470,2),IF(AND(J10470&gt;0.3,J10470&lt;=1),INDEX(价格表!$B$4:$I$31,M10470,3),IF(AND(J10470&gt;1,J10470&lt;=2.2),INDEX(价格表!$B$4:$I$31,M10470,4),IF(AND(J10470&gt;2.2,J10470&lt;=3.3),INDEX(价格表!$B$4:$I$31,M10470,5),IF(AND(J10470&gt;3.3,J10470&lt;=4),INDEX(价格表!$B$4:$I$31,M10470,6),IF(AND(J10470&gt;4,J10470&lt;=5.5),INDEX(价格表!$B$4:$I$31,M10470,7),IF(J10470&gt;5.5,2.6+INDEX(价格表!$B$4:$I$31,M10470,8)*L10470)))))))</f>
        <v>1.65</v>
      </c>
    </row>
    <row r="10471" spans="1:14">
      <c r="A10471" s="20">
        <v>4311400707686</v>
      </c>
      <c r="B10471" s="18" t="s">
        <v>16</v>
      </c>
      <c r="C10471" s="21">
        <v>20201229</v>
      </c>
      <c r="D10471" s="21">
        <v>610538201209</v>
      </c>
      <c r="E10471" s="21" t="s">
        <v>16</v>
      </c>
      <c r="F10471" s="21">
        <v>20210108</v>
      </c>
      <c r="G10471" s="21" t="s">
        <v>17</v>
      </c>
      <c r="H10471" s="21" t="s">
        <v>68</v>
      </c>
      <c r="I10471" s="21" t="s">
        <v>246</v>
      </c>
      <c r="J10471" s="21">
        <v>1.48</v>
      </c>
      <c r="K10471" s="21" t="s">
        <v>20</v>
      </c>
      <c r="L10471">
        <f t="shared" si="188"/>
        <v>2</v>
      </c>
      <c r="M10471">
        <f>MATCH(H:H,价格表!$B$4:$B$35,0)</f>
        <v>5</v>
      </c>
      <c r="N10471" s="27">
        <f>IF(J10471&lt;=0.3,INDEX(价格表!$B$4:$I$31,M10471,2),IF(AND(J10471&gt;0.3,J10471&lt;=1),INDEX(价格表!$B$4:$I$31,M10471,3),IF(AND(J10471&gt;1,J10471&lt;=2.2),INDEX(价格表!$B$4:$I$31,M10471,4),IF(AND(J10471&gt;2.2,J10471&lt;=3.3),INDEX(价格表!$B$4:$I$31,M10471,5),IF(AND(J10471&gt;3.3,J10471&lt;=4),INDEX(价格表!$B$4:$I$31,M10471,6),IF(AND(J10471&gt;4,J10471&lt;=5.5),INDEX(价格表!$B$4:$I$31,M10471,7),IF(J10471&gt;5.5,2.6+INDEX(价格表!$B$4:$I$31,M10471,8)*L10471)))))))</f>
        <v>2.15</v>
      </c>
    </row>
    <row r="10472" spans="1:14">
      <c r="A10472" s="20">
        <v>4311400715326</v>
      </c>
      <c r="B10472" s="18" t="s">
        <v>16</v>
      </c>
      <c r="C10472" s="21">
        <v>20201229</v>
      </c>
      <c r="D10472" s="21">
        <v>610538201209</v>
      </c>
      <c r="E10472" s="21" t="s">
        <v>16</v>
      </c>
      <c r="F10472" s="21">
        <v>20210108</v>
      </c>
      <c r="G10472" s="21" t="s">
        <v>17</v>
      </c>
      <c r="H10472" s="21" t="s">
        <v>18</v>
      </c>
      <c r="I10472" s="21" t="s">
        <v>53</v>
      </c>
      <c r="J10472" s="21">
        <v>1.44</v>
      </c>
      <c r="K10472" s="21" t="s">
        <v>20</v>
      </c>
      <c r="L10472">
        <f t="shared" si="188"/>
        <v>2</v>
      </c>
      <c r="M10472">
        <f>MATCH(H:H,价格表!$B$4:$B$35,0)</f>
        <v>1</v>
      </c>
      <c r="N10472" s="27">
        <f>IF(J10472&lt;=0.3,INDEX(价格表!$B$4:$I$31,M10472,2),IF(AND(J10472&gt;0.3,J10472&lt;=1),INDEX(价格表!$B$4:$I$31,M10472,3),IF(AND(J10472&gt;1,J10472&lt;=2.2),INDEX(价格表!$B$4:$I$31,M10472,4),IF(AND(J10472&gt;2.2,J10472&lt;=3.3),INDEX(价格表!$B$4:$I$31,M10472,5),IF(AND(J10472&gt;3.3,J10472&lt;=4),INDEX(价格表!$B$4:$I$31,M10472,6),IF(AND(J10472&gt;4,J10472&lt;=5.5),INDEX(价格表!$B$4:$I$31,M10472,7),IF(J10472&gt;5.5,2.6+INDEX(价格表!$B$4:$I$31,M10472,8)*L10472)))))))</f>
        <v>2.15</v>
      </c>
    </row>
    <row r="10473" spans="1:14">
      <c r="A10473" s="20">
        <v>4311400715347</v>
      </c>
      <c r="B10473" s="18" t="s">
        <v>16</v>
      </c>
      <c r="C10473" s="21">
        <v>20201229</v>
      </c>
      <c r="D10473" s="21">
        <v>610538201209</v>
      </c>
      <c r="E10473" s="21" t="s">
        <v>16</v>
      </c>
      <c r="F10473" s="21">
        <v>20210108</v>
      </c>
      <c r="G10473" s="21" t="s">
        <v>17</v>
      </c>
      <c r="H10473" s="21" t="s">
        <v>33</v>
      </c>
      <c r="I10473" s="21" t="s">
        <v>34</v>
      </c>
      <c r="J10473" s="21">
        <v>1.46</v>
      </c>
      <c r="K10473" s="21" t="s">
        <v>20</v>
      </c>
      <c r="L10473">
        <f t="shared" si="188"/>
        <v>2</v>
      </c>
      <c r="M10473">
        <f>MATCH(H:H,价格表!$B$4:$B$35,0)</f>
        <v>13</v>
      </c>
      <c r="N10473" s="27">
        <f>IF(J10473&lt;=0.3,INDEX(价格表!$B$4:$I$31,M10473,2),IF(AND(J10473&gt;0.3,J10473&lt;=1),INDEX(价格表!$B$4:$I$31,M10473,3),IF(AND(J10473&gt;1,J10473&lt;=2.2),INDEX(价格表!$B$4:$I$31,M10473,4),IF(AND(J10473&gt;2.2,J10473&lt;=3.3),INDEX(价格表!$B$4:$I$31,M10473,5),IF(AND(J10473&gt;3.3,J10473&lt;=4),INDEX(价格表!$B$4:$I$31,M10473,6),IF(AND(J10473&gt;4,J10473&lt;=5.5),INDEX(价格表!$B$4:$I$31,M10473,7),IF(J10473&gt;5.5,2.6+INDEX(价格表!$B$4:$I$31,M10473,8)*L10473)))))))</f>
        <v>2.15</v>
      </c>
    </row>
    <row r="10474" spans="1:14">
      <c r="A10474" s="20">
        <v>4311400721865</v>
      </c>
      <c r="B10474" s="18" t="s">
        <v>16</v>
      </c>
      <c r="C10474" s="21">
        <v>20201229</v>
      </c>
      <c r="D10474" s="21">
        <v>610538201209</v>
      </c>
      <c r="E10474" s="21" t="s">
        <v>16</v>
      </c>
      <c r="F10474" s="21">
        <v>20210108</v>
      </c>
      <c r="G10474" s="21" t="s">
        <v>17</v>
      </c>
      <c r="H10474" s="21" t="s">
        <v>23</v>
      </c>
      <c r="I10474" s="21" t="s">
        <v>258</v>
      </c>
      <c r="J10474" s="21">
        <v>1.47</v>
      </c>
      <c r="K10474" s="21" t="s">
        <v>20</v>
      </c>
      <c r="L10474">
        <f t="shared" si="188"/>
        <v>2</v>
      </c>
      <c r="M10474">
        <f>MATCH(H:H,价格表!$B$4:$B$35,0)</f>
        <v>15</v>
      </c>
      <c r="N10474" s="27">
        <f>IF(J10474&lt;=0.3,INDEX(价格表!$B$4:$I$31,M10474,2),IF(AND(J10474&gt;0.3,J10474&lt;=1),INDEX(价格表!$B$4:$I$31,M10474,3),IF(AND(J10474&gt;1,J10474&lt;=2.2),INDEX(价格表!$B$4:$I$31,M10474,4),IF(AND(J10474&gt;2.2,J10474&lt;=3.3),INDEX(价格表!$B$4:$I$31,M10474,5),IF(AND(J10474&gt;3.3,J10474&lt;=4),INDEX(价格表!$B$4:$I$31,M10474,6),IF(AND(J10474&gt;4,J10474&lt;=5.5),INDEX(价格表!$B$4:$I$31,M10474,7),IF(J10474&gt;5.5,2.6+INDEX(价格表!$B$4:$I$31,M10474,8)*L10474)))))))</f>
        <v>2.15</v>
      </c>
    </row>
    <row r="10475" spans="1:14">
      <c r="A10475" s="20">
        <v>4311400721912</v>
      </c>
      <c r="B10475" s="18" t="s">
        <v>16</v>
      </c>
      <c r="C10475" s="21">
        <v>20201229</v>
      </c>
      <c r="D10475" s="21">
        <v>610538201209</v>
      </c>
      <c r="E10475" s="21" t="s">
        <v>16</v>
      </c>
      <c r="F10475" s="21">
        <v>20210108</v>
      </c>
      <c r="G10475" s="21" t="s">
        <v>17</v>
      </c>
      <c r="H10475" s="21" t="s">
        <v>18</v>
      </c>
      <c r="I10475" s="21" t="s">
        <v>53</v>
      </c>
      <c r="J10475" s="21">
        <v>1.44</v>
      </c>
      <c r="K10475" s="21" t="s">
        <v>20</v>
      </c>
      <c r="L10475">
        <f t="shared" si="188"/>
        <v>2</v>
      </c>
      <c r="M10475">
        <f>MATCH(H:H,价格表!$B$4:$B$35,0)</f>
        <v>1</v>
      </c>
      <c r="N10475" s="27">
        <f>IF(J10475&lt;=0.3,INDEX(价格表!$B$4:$I$31,M10475,2),IF(AND(J10475&gt;0.3,J10475&lt;=1),INDEX(价格表!$B$4:$I$31,M10475,3),IF(AND(J10475&gt;1,J10475&lt;=2.2),INDEX(价格表!$B$4:$I$31,M10475,4),IF(AND(J10475&gt;2.2,J10475&lt;=3.3),INDEX(价格表!$B$4:$I$31,M10475,5),IF(AND(J10475&gt;3.3,J10475&lt;=4),INDEX(价格表!$B$4:$I$31,M10475,6),IF(AND(J10475&gt;4,J10475&lt;=5.5),INDEX(价格表!$B$4:$I$31,M10475,7),IF(J10475&gt;5.5,2.6+INDEX(价格表!$B$4:$I$31,M10475,8)*L10475)))))))</f>
        <v>2.15</v>
      </c>
    </row>
    <row r="10476" spans="1:14">
      <c r="A10476" s="20">
        <v>4311400721913</v>
      </c>
      <c r="B10476" s="18" t="s">
        <v>16</v>
      </c>
      <c r="C10476" s="21">
        <v>20201229</v>
      </c>
      <c r="D10476" s="21">
        <v>610538201209</v>
      </c>
      <c r="E10476" s="21" t="s">
        <v>16</v>
      </c>
      <c r="F10476" s="21">
        <v>20210108</v>
      </c>
      <c r="G10476" s="21" t="s">
        <v>17</v>
      </c>
      <c r="H10476" s="21" t="s">
        <v>37</v>
      </c>
      <c r="I10476" s="21" t="s">
        <v>90</v>
      </c>
      <c r="J10476" s="21">
        <v>1.46</v>
      </c>
      <c r="K10476" s="21" t="s">
        <v>20</v>
      </c>
      <c r="L10476">
        <f t="shared" si="188"/>
        <v>2</v>
      </c>
      <c r="M10476">
        <f>MATCH(H:H,价格表!$B$4:$B$35,0)</f>
        <v>12</v>
      </c>
      <c r="N10476" s="27">
        <f>IF(J10476&lt;=0.3,INDEX(价格表!$B$4:$I$31,M10476,2),IF(AND(J10476&gt;0.3,J10476&lt;=1),INDEX(价格表!$B$4:$I$31,M10476,3),IF(AND(J10476&gt;1,J10476&lt;=2.2),INDEX(价格表!$B$4:$I$31,M10476,4),IF(AND(J10476&gt;2.2,J10476&lt;=3.3),INDEX(价格表!$B$4:$I$31,M10476,5),IF(AND(J10476&gt;3.3,J10476&lt;=4),INDEX(价格表!$B$4:$I$31,M10476,6),IF(AND(J10476&gt;4,J10476&lt;=5.5),INDEX(价格表!$B$4:$I$31,M10476,7),IF(J10476&gt;5.5,2.6+INDEX(价格表!$B$4:$I$31,M10476,8)*L10476)))))))</f>
        <v>2.15</v>
      </c>
    </row>
    <row r="10477" spans="1:14">
      <c r="A10477" s="20">
        <v>4311400721914</v>
      </c>
      <c r="B10477" s="18" t="s">
        <v>16</v>
      </c>
      <c r="C10477" s="21">
        <v>20201229</v>
      </c>
      <c r="D10477" s="21">
        <v>610538201209</v>
      </c>
      <c r="E10477" s="21" t="s">
        <v>16</v>
      </c>
      <c r="F10477" s="21">
        <v>20210108</v>
      </c>
      <c r="G10477" s="21" t="s">
        <v>17</v>
      </c>
      <c r="H10477" s="21" t="s">
        <v>25</v>
      </c>
      <c r="I10477" s="21" t="s">
        <v>121</v>
      </c>
      <c r="J10477" s="21">
        <v>0.12</v>
      </c>
      <c r="K10477" s="21" t="s">
        <v>20</v>
      </c>
      <c r="L10477">
        <f t="shared" si="188"/>
        <v>1</v>
      </c>
      <c r="M10477">
        <f>MATCH(H:H,价格表!$B$4:$B$35,0)</f>
        <v>25</v>
      </c>
      <c r="N10477" s="27">
        <f>IF(J10477&lt;=0.3,INDEX(价格表!$B$4:$I$31,M10477,2),IF(AND(J10477&gt;0.3,J10477&lt;=1),INDEX(价格表!$B$4:$I$31,M10477,3),IF(AND(J10477&gt;1,J10477&lt;=2.2),INDEX(价格表!$B$4:$I$31,M10477,4),IF(AND(J10477&gt;2.2,J10477&lt;=3.3),INDEX(价格表!$B$4:$I$31,M10477,5),IF(AND(J10477&gt;3.3,J10477&lt;=4),INDEX(价格表!$B$4:$I$31,M10477,6),IF(AND(J10477&gt;4,J10477&lt;=5.5),INDEX(价格表!$B$4:$I$31,M10477,7),IF(J10477&gt;5.5,2.6+INDEX(价格表!$B$4:$I$31,M10477,8)*L10477)))))))</f>
        <v>1.65</v>
      </c>
    </row>
    <row r="10478" spans="1:14">
      <c r="A10478" s="20">
        <v>4311400728383</v>
      </c>
      <c r="B10478" s="18" t="s">
        <v>16</v>
      </c>
      <c r="C10478" s="21">
        <v>20201229</v>
      </c>
      <c r="D10478" s="21">
        <v>610538201209</v>
      </c>
      <c r="E10478" s="21" t="s">
        <v>16</v>
      </c>
      <c r="F10478" s="21">
        <v>20210108</v>
      </c>
      <c r="G10478" s="21" t="s">
        <v>17</v>
      </c>
      <c r="H10478" s="21" t="s">
        <v>45</v>
      </c>
      <c r="I10478" s="21" t="s">
        <v>48</v>
      </c>
      <c r="J10478" s="21">
        <v>1.51</v>
      </c>
      <c r="K10478" s="21" t="s">
        <v>20</v>
      </c>
      <c r="L10478">
        <f t="shared" si="188"/>
        <v>2</v>
      </c>
      <c r="M10478">
        <f>MATCH(H:H,价格表!$B$4:$B$35,0)</f>
        <v>9</v>
      </c>
      <c r="N10478" s="27">
        <f>IF(J10478&lt;=0.3,INDEX(价格表!$B$4:$I$31,M10478,2),IF(AND(J10478&gt;0.3,J10478&lt;=1),INDEX(价格表!$B$4:$I$31,M10478,3),IF(AND(J10478&gt;1,J10478&lt;=2.2),INDEX(价格表!$B$4:$I$31,M10478,4),IF(AND(J10478&gt;2.2,J10478&lt;=3.3),INDEX(价格表!$B$4:$I$31,M10478,5),IF(AND(J10478&gt;3.3,J10478&lt;=4),INDEX(价格表!$B$4:$I$31,M10478,6),IF(AND(J10478&gt;4,J10478&lt;=5.5),INDEX(价格表!$B$4:$I$31,M10478,7),IF(J10478&gt;5.5,2.6+INDEX(价格表!$B$4:$I$31,M10478,8)*L10478)))))))</f>
        <v>2.15</v>
      </c>
    </row>
    <row r="10479" spans="1:14">
      <c r="A10479" s="20">
        <v>4311400728395</v>
      </c>
      <c r="B10479" s="18" t="s">
        <v>16</v>
      </c>
      <c r="C10479" s="21">
        <v>20201229</v>
      </c>
      <c r="D10479" s="21">
        <v>610538201209</v>
      </c>
      <c r="E10479" s="21" t="s">
        <v>16</v>
      </c>
      <c r="F10479" s="21">
        <v>20210108</v>
      </c>
      <c r="G10479" s="21" t="s">
        <v>17</v>
      </c>
      <c r="H10479" s="21" t="s">
        <v>18</v>
      </c>
      <c r="I10479" s="21" t="s">
        <v>53</v>
      </c>
      <c r="J10479" s="21">
        <v>1.44</v>
      </c>
      <c r="K10479" s="21" t="s">
        <v>20</v>
      </c>
      <c r="L10479">
        <f t="shared" si="188"/>
        <v>2</v>
      </c>
      <c r="M10479">
        <f>MATCH(H:H,价格表!$B$4:$B$35,0)</f>
        <v>1</v>
      </c>
      <c r="N10479" s="27">
        <f>IF(J10479&lt;=0.3,INDEX(价格表!$B$4:$I$31,M10479,2),IF(AND(J10479&gt;0.3,J10479&lt;=1),INDEX(价格表!$B$4:$I$31,M10479,3),IF(AND(J10479&gt;1,J10479&lt;=2.2),INDEX(价格表!$B$4:$I$31,M10479,4),IF(AND(J10479&gt;2.2,J10479&lt;=3.3),INDEX(价格表!$B$4:$I$31,M10479,5),IF(AND(J10479&gt;3.3,J10479&lt;=4),INDEX(价格表!$B$4:$I$31,M10479,6),IF(AND(J10479&gt;4,J10479&lt;=5.5),INDEX(价格表!$B$4:$I$31,M10479,7),IF(J10479&gt;5.5,2.6+INDEX(价格表!$B$4:$I$31,M10479,8)*L10479)))))))</f>
        <v>2.15</v>
      </c>
    </row>
    <row r="10480" spans="1:14">
      <c r="A10480" s="20">
        <v>4311400728396</v>
      </c>
      <c r="B10480" s="18" t="s">
        <v>16</v>
      </c>
      <c r="C10480" s="21">
        <v>20201229</v>
      </c>
      <c r="D10480" s="21">
        <v>610538201209</v>
      </c>
      <c r="E10480" s="21" t="s">
        <v>16</v>
      </c>
      <c r="F10480" s="21">
        <v>20210108</v>
      </c>
      <c r="G10480" s="21" t="s">
        <v>17</v>
      </c>
      <c r="H10480" s="21" t="s">
        <v>45</v>
      </c>
      <c r="I10480" s="21" t="s">
        <v>143</v>
      </c>
      <c r="J10480" s="21">
        <v>2.43</v>
      </c>
      <c r="K10480" s="21" t="s">
        <v>20</v>
      </c>
      <c r="L10480">
        <f t="shared" si="188"/>
        <v>3</v>
      </c>
      <c r="M10480">
        <f>MATCH(H:H,价格表!$B$4:$B$35,0)</f>
        <v>9</v>
      </c>
      <c r="N10480" s="27">
        <f>IF(J10480&lt;=0.3,INDEX(价格表!$B$4:$I$31,M10480,2),IF(AND(J10480&gt;0.3,J10480&lt;=1),INDEX(价格表!$B$4:$I$31,M10480,3),IF(AND(J10480&gt;1,J10480&lt;=2.2),INDEX(价格表!$B$4:$I$31,M10480,4),IF(AND(J10480&gt;2.2,J10480&lt;=3.3),INDEX(价格表!$B$4:$I$31,M10480,5),IF(AND(J10480&gt;3.3,J10480&lt;=4),INDEX(价格表!$B$4:$I$31,M10480,6),IF(AND(J10480&gt;4,J10480&lt;=5.5),INDEX(价格表!$B$4:$I$31,M10480,7),IF(J10480&gt;5.5,2.6+INDEX(价格表!$B$4:$I$31,M10480,8)*L10480)))))))</f>
        <v>2.5</v>
      </c>
    </row>
    <row r="10481" spans="1:14">
      <c r="A10481" s="20">
        <v>4311400728397</v>
      </c>
      <c r="B10481" s="18" t="s">
        <v>16</v>
      </c>
      <c r="C10481" s="21">
        <v>20201229</v>
      </c>
      <c r="D10481" s="21">
        <v>610538201209</v>
      </c>
      <c r="E10481" s="21" t="s">
        <v>16</v>
      </c>
      <c r="F10481" s="21">
        <v>20210108</v>
      </c>
      <c r="G10481" s="21" t="s">
        <v>17</v>
      </c>
      <c r="H10481" s="21" t="s">
        <v>73</v>
      </c>
      <c r="I10481" s="21" t="s">
        <v>131</v>
      </c>
      <c r="J10481" s="21">
        <v>0.12</v>
      </c>
      <c r="K10481" s="21" t="s">
        <v>20</v>
      </c>
      <c r="L10481">
        <f t="shared" si="188"/>
        <v>1</v>
      </c>
      <c r="M10481">
        <f>MATCH(H:H,价格表!$B$4:$B$35,0)</f>
        <v>7</v>
      </c>
      <c r="N10481" s="27">
        <f>IF(J10481&lt;=0.3,INDEX(价格表!$B$4:$I$31,M10481,2),IF(AND(J10481&gt;0.3,J10481&lt;=1),INDEX(价格表!$B$4:$I$31,M10481,3),IF(AND(J10481&gt;1,J10481&lt;=2.2),INDEX(价格表!$B$4:$I$31,M10481,4),IF(AND(J10481&gt;2.2,J10481&lt;=3.3),INDEX(价格表!$B$4:$I$31,M10481,5),IF(AND(J10481&gt;3.3,J10481&lt;=4),INDEX(价格表!$B$4:$I$31,M10481,6),IF(AND(J10481&gt;4,J10481&lt;=5.5),INDEX(价格表!$B$4:$I$31,M10481,7),IF(J10481&gt;5.5,2.6+INDEX(价格表!$B$4:$I$31,M10481,8)*L10481)))))))</f>
        <v>1.65</v>
      </c>
    </row>
    <row r="10482" spans="1:14">
      <c r="A10482" s="20">
        <v>4311400728399</v>
      </c>
      <c r="B10482" s="18" t="s">
        <v>16</v>
      </c>
      <c r="C10482" s="21">
        <v>20201229</v>
      </c>
      <c r="D10482" s="21">
        <v>610538201209</v>
      </c>
      <c r="E10482" s="21" t="s">
        <v>16</v>
      </c>
      <c r="F10482" s="21">
        <v>20210108</v>
      </c>
      <c r="G10482" s="21" t="s">
        <v>17</v>
      </c>
      <c r="H10482" s="21" t="s">
        <v>73</v>
      </c>
      <c r="I10482" s="21" t="s">
        <v>169</v>
      </c>
      <c r="J10482" s="21">
        <v>0.12</v>
      </c>
      <c r="K10482" s="21" t="s">
        <v>20</v>
      </c>
      <c r="L10482">
        <f t="shared" si="188"/>
        <v>1</v>
      </c>
      <c r="M10482">
        <f>MATCH(H:H,价格表!$B$4:$B$35,0)</f>
        <v>7</v>
      </c>
      <c r="N10482" s="27">
        <f>IF(J10482&lt;=0.3,INDEX(价格表!$B$4:$I$31,M10482,2),IF(AND(J10482&gt;0.3,J10482&lt;=1),INDEX(价格表!$B$4:$I$31,M10482,3),IF(AND(J10482&gt;1,J10482&lt;=2.2),INDEX(价格表!$B$4:$I$31,M10482,4),IF(AND(J10482&gt;2.2,J10482&lt;=3.3),INDEX(价格表!$B$4:$I$31,M10482,5),IF(AND(J10482&gt;3.3,J10482&lt;=4),INDEX(价格表!$B$4:$I$31,M10482,6),IF(AND(J10482&gt;4,J10482&lt;=5.5),INDEX(价格表!$B$4:$I$31,M10482,7),IF(J10482&gt;5.5,2.6+INDEX(价格表!$B$4:$I$31,M10482,8)*L10482)))))))</f>
        <v>1.65</v>
      </c>
    </row>
    <row r="10483" spans="1:14">
      <c r="A10483" s="20">
        <v>4311400728401</v>
      </c>
      <c r="B10483" s="18" t="s">
        <v>16</v>
      </c>
      <c r="C10483" s="21">
        <v>20201229</v>
      </c>
      <c r="D10483" s="21">
        <v>610538201209</v>
      </c>
      <c r="E10483" s="21" t="s">
        <v>16</v>
      </c>
      <c r="F10483" s="21">
        <v>20210108</v>
      </c>
      <c r="G10483" s="21" t="s">
        <v>17</v>
      </c>
      <c r="H10483" s="21" t="s">
        <v>23</v>
      </c>
      <c r="I10483" s="21" t="s">
        <v>189</v>
      </c>
      <c r="J10483" s="21">
        <v>1.45</v>
      </c>
      <c r="K10483" s="21" t="s">
        <v>20</v>
      </c>
      <c r="L10483">
        <f t="shared" si="188"/>
        <v>2</v>
      </c>
      <c r="M10483">
        <f>MATCH(H:H,价格表!$B$4:$B$35,0)</f>
        <v>15</v>
      </c>
      <c r="N10483" s="27">
        <f>IF(J10483&lt;=0.3,INDEX(价格表!$B$4:$I$31,M10483,2),IF(AND(J10483&gt;0.3,J10483&lt;=1),INDEX(价格表!$B$4:$I$31,M10483,3),IF(AND(J10483&gt;1,J10483&lt;=2.2),INDEX(价格表!$B$4:$I$31,M10483,4),IF(AND(J10483&gt;2.2,J10483&lt;=3.3),INDEX(价格表!$B$4:$I$31,M10483,5),IF(AND(J10483&gt;3.3,J10483&lt;=4),INDEX(价格表!$B$4:$I$31,M10483,6),IF(AND(J10483&gt;4,J10483&lt;=5.5),INDEX(价格表!$B$4:$I$31,M10483,7),IF(J10483&gt;5.5,2.6+INDEX(价格表!$B$4:$I$31,M10483,8)*L10483)))))))</f>
        <v>2.15</v>
      </c>
    </row>
    <row r="10484" spans="1:14">
      <c r="A10484" s="20">
        <v>4311400728402</v>
      </c>
      <c r="B10484" s="18" t="s">
        <v>16</v>
      </c>
      <c r="C10484" s="21">
        <v>20201229</v>
      </c>
      <c r="D10484" s="21">
        <v>610538201209</v>
      </c>
      <c r="E10484" s="21" t="s">
        <v>16</v>
      </c>
      <c r="F10484" s="21">
        <v>20210108</v>
      </c>
      <c r="G10484" s="21" t="s">
        <v>17</v>
      </c>
      <c r="H10484" s="21" t="s">
        <v>50</v>
      </c>
      <c r="I10484" s="21" t="s">
        <v>51</v>
      </c>
      <c r="J10484" s="21">
        <v>1.53</v>
      </c>
      <c r="K10484" s="21" t="s">
        <v>20</v>
      </c>
      <c r="L10484">
        <f t="shared" si="188"/>
        <v>2</v>
      </c>
      <c r="M10484">
        <f>MATCH(H:H,价格表!$B$4:$B$35,0)</f>
        <v>4</v>
      </c>
      <c r="N10484" s="27">
        <f>IF(J10484&lt;=0.3,INDEX(价格表!$B$4:$I$31,M10484,2),IF(AND(J10484&gt;0.3,J10484&lt;=1),INDEX(价格表!$B$4:$I$31,M10484,3),IF(AND(J10484&gt;1,J10484&lt;=2.2),INDEX(价格表!$B$4:$I$31,M10484,4),IF(AND(J10484&gt;2.2,J10484&lt;=3.3),INDEX(价格表!$B$4:$I$31,M10484,5),IF(AND(J10484&gt;3.3,J10484&lt;=4),INDEX(价格表!$B$4:$I$31,M10484,6),IF(AND(J10484&gt;4,J10484&lt;=5.5),INDEX(价格表!$B$4:$I$31,M10484,7),IF(J10484&gt;5.5,2.6+INDEX(价格表!$B$4:$I$31,M10484,8)*L10484)))))))</f>
        <v>2.15</v>
      </c>
    </row>
    <row r="10485" spans="1:14">
      <c r="A10485" s="20">
        <v>4311400728403</v>
      </c>
      <c r="B10485" s="18" t="s">
        <v>16</v>
      </c>
      <c r="C10485" s="21">
        <v>20201229</v>
      </c>
      <c r="D10485" s="21">
        <v>610538201209</v>
      </c>
      <c r="E10485" s="21" t="s">
        <v>16</v>
      </c>
      <c r="F10485" s="21">
        <v>20210108</v>
      </c>
      <c r="G10485" s="21" t="s">
        <v>17</v>
      </c>
      <c r="H10485" s="21" t="s">
        <v>30</v>
      </c>
      <c r="I10485" s="21" t="s">
        <v>157</v>
      </c>
      <c r="J10485" s="21">
        <v>1.44</v>
      </c>
      <c r="K10485" s="21" t="s">
        <v>20</v>
      </c>
      <c r="L10485">
        <f t="shared" si="188"/>
        <v>2</v>
      </c>
      <c r="M10485">
        <f>MATCH(H:H,价格表!$B$4:$B$35,0)</f>
        <v>16</v>
      </c>
      <c r="N10485" s="27">
        <f>IF(J10485&lt;=0.3,INDEX(价格表!$B$4:$I$31,M10485,2),IF(AND(J10485&gt;0.3,J10485&lt;=1),INDEX(价格表!$B$4:$I$31,M10485,3),IF(AND(J10485&gt;1,J10485&lt;=2.2),INDEX(价格表!$B$4:$I$31,M10485,4),IF(AND(J10485&gt;2.2,J10485&lt;=3.3),INDEX(价格表!$B$4:$I$31,M10485,5),IF(AND(J10485&gt;3.3,J10485&lt;=4),INDEX(价格表!$B$4:$I$31,M10485,6),IF(AND(J10485&gt;4,J10485&lt;=5.5),INDEX(价格表!$B$4:$I$31,M10485,7),IF(J10485&gt;5.5,2.6+INDEX(价格表!$B$4:$I$31,M10485,8)*L10485)))))))</f>
        <v>2.15</v>
      </c>
    </row>
    <row r="10486" spans="1:14">
      <c r="A10486" s="20">
        <v>4311400728404</v>
      </c>
      <c r="B10486" s="18" t="s">
        <v>16</v>
      </c>
      <c r="C10486" s="21">
        <v>20201229</v>
      </c>
      <c r="D10486" s="21">
        <v>610538201209</v>
      </c>
      <c r="E10486" s="21" t="s">
        <v>16</v>
      </c>
      <c r="F10486" s="21">
        <v>20210108</v>
      </c>
      <c r="G10486" s="21" t="s">
        <v>17</v>
      </c>
      <c r="H10486" s="21" t="s">
        <v>45</v>
      </c>
      <c r="I10486" s="21" t="s">
        <v>143</v>
      </c>
      <c r="J10486" s="21">
        <v>1.44</v>
      </c>
      <c r="K10486" s="21" t="s">
        <v>20</v>
      </c>
      <c r="L10486">
        <f t="shared" si="188"/>
        <v>2</v>
      </c>
      <c r="M10486">
        <f>MATCH(H:H,价格表!$B$4:$B$35,0)</f>
        <v>9</v>
      </c>
      <c r="N10486" s="27">
        <f>IF(J10486&lt;=0.3,INDEX(价格表!$B$4:$I$31,M10486,2),IF(AND(J10486&gt;0.3,J10486&lt;=1),INDEX(价格表!$B$4:$I$31,M10486,3),IF(AND(J10486&gt;1,J10486&lt;=2.2),INDEX(价格表!$B$4:$I$31,M10486,4),IF(AND(J10486&gt;2.2,J10486&lt;=3.3),INDEX(价格表!$B$4:$I$31,M10486,5),IF(AND(J10486&gt;3.3,J10486&lt;=4),INDEX(价格表!$B$4:$I$31,M10486,6),IF(AND(J10486&gt;4,J10486&lt;=5.5),INDEX(价格表!$B$4:$I$31,M10486,7),IF(J10486&gt;5.5,2.6+INDEX(价格表!$B$4:$I$31,M10486,8)*L10486)))))))</f>
        <v>2.15</v>
      </c>
    </row>
    <row r="10487" spans="1:14">
      <c r="A10487" s="20">
        <v>4606427979501</v>
      </c>
      <c r="B10487" s="18" t="s">
        <v>16</v>
      </c>
      <c r="C10487" s="21">
        <v>20201229</v>
      </c>
      <c r="D10487" s="21">
        <v>610538201209</v>
      </c>
      <c r="E10487" s="21" t="s">
        <v>16</v>
      </c>
      <c r="F10487" s="21">
        <v>20210108</v>
      </c>
      <c r="G10487" s="21" t="s">
        <v>17</v>
      </c>
      <c r="H10487" s="21" t="s">
        <v>23</v>
      </c>
      <c r="I10487" s="21" t="s">
        <v>99</v>
      </c>
      <c r="J10487" s="21">
        <v>1.27</v>
      </c>
      <c r="K10487" s="21" t="s">
        <v>20</v>
      </c>
      <c r="L10487">
        <f t="shared" si="188"/>
        <v>2</v>
      </c>
      <c r="M10487">
        <f>MATCH(H:H,价格表!$B$4:$B$35,0)</f>
        <v>15</v>
      </c>
      <c r="N10487" s="27">
        <f>IF(J10487&lt;=0.3,INDEX(价格表!$B$4:$I$31,M10487,2),IF(AND(J10487&gt;0.3,J10487&lt;=1),INDEX(价格表!$B$4:$I$31,M10487,3),IF(AND(J10487&gt;1,J10487&lt;=2.2),INDEX(价格表!$B$4:$I$31,M10487,4),IF(AND(J10487&gt;2.2,J10487&lt;=3.3),INDEX(价格表!$B$4:$I$31,M10487,5),IF(AND(J10487&gt;3.3,J10487&lt;=4),INDEX(价格表!$B$4:$I$31,M10487,6),IF(AND(J10487&gt;4,J10487&lt;=5.5),INDEX(价格表!$B$4:$I$31,M10487,7),IF(J10487&gt;5.5,2.6+INDEX(价格表!$B$4:$I$31,M10487,8)*L10487)))))))</f>
        <v>2.15</v>
      </c>
    </row>
    <row r="10488" spans="1:14">
      <c r="A10488" s="20">
        <v>4606427979696</v>
      </c>
      <c r="B10488" s="18" t="s">
        <v>16</v>
      </c>
      <c r="C10488" s="21">
        <v>20201229</v>
      </c>
      <c r="D10488" s="21">
        <v>610538201209</v>
      </c>
      <c r="E10488" s="21" t="s">
        <v>16</v>
      </c>
      <c r="F10488" s="21">
        <v>20210108</v>
      </c>
      <c r="G10488" s="21" t="s">
        <v>17</v>
      </c>
      <c r="H10488" s="21" t="s">
        <v>56</v>
      </c>
      <c r="I10488" s="21" t="s">
        <v>65</v>
      </c>
      <c r="J10488" s="21">
        <v>2.08</v>
      </c>
      <c r="K10488" s="21" t="s">
        <v>20</v>
      </c>
      <c r="L10488">
        <f t="shared" si="188"/>
        <v>3</v>
      </c>
      <c r="M10488">
        <f>MATCH(H:H,价格表!$B$4:$B$35,0)</f>
        <v>11</v>
      </c>
      <c r="N10488" s="27">
        <f>IF(J10488&lt;=0.3,INDEX(价格表!$B$4:$I$31,M10488,2),IF(AND(J10488&gt;0.3,J10488&lt;=1),INDEX(价格表!$B$4:$I$31,M10488,3),IF(AND(J10488&gt;1,J10488&lt;=2.2),INDEX(价格表!$B$4:$I$31,M10488,4),IF(AND(J10488&gt;2.2,J10488&lt;=3.3),INDEX(价格表!$B$4:$I$31,M10488,5),IF(AND(J10488&gt;3.3,J10488&lt;=4),INDEX(价格表!$B$4:$I$31,M10488,6),IF(AND(J10488&gt;4,J10488&lt;=5.5),INDEX(价格表!$B$4:$I$31,M10488,7),IF(J10488&gt;5.5,2.6+INDEX(价格表!$B$4:$I$31,M10488,8)*L10488)))))))</f>
        <v>2.15</v>
      </c>
    </row>
    <row r="10489" spans="1:14">
      <c r="A10489" s="20">
        <v>4606427981880</v>
      </c>
      <c r="B10489" s="18" t="s">
        <v>16</v>
      </c>
      <c r="C10489" s="21">
        <v>20201229</v>
      </c>
      <c r="D10489" s="21">
        <v>610538201209</v>
      </c>
      <c r="E10489" s="21" t="s">
        <v>16</v>
      </c>
      <c r="F10489" s="21">
        <v>20210108</v>
      </c>
      <c r="G10489" s="21" t="s">
        <v>17</v>
      </c>
      <c r="H10489" s="21" t="s">
        <v>33</v>
      </c>
      <c r="I10489" s="21" t="s">
        <v>34</v>
      </c>
      <c r="J10489" s="21">
        <v>2.09</v>
      </c>
      <c r="K10489" s="21" t="s">
        <v>20</v>
      </c>
      <c r="L10489">
        <f t="shared" si="188"/>
        <v>3</v>
      </c>
      <c r="M10489">
        <f>MATCH(H:H,价格表!$B$4:$B$35,0)</f>
        <v>13</v>
      </c>
      <c r="N10489" s="27">
        <f>IF(J10489&lt;=0.3,INDEX(价格表!$B$4:$I$31,M10489,2),IF(AND(J10489&gt;0.3,J10489&lt;=1),INDEX(价格表!$B$4:$I$31,M10489,3),IF(AND(J10489&gt;1,J10489&lt;=2.2),INDEX(价格表!$B$4:$I$31,M10489,4),IF(AND(J10489&gt;2.2,J10489&lt;=3.3),INDEX(价格表!$B$4:$I$31,M10489,5),IF(AND(J10489&gt;3.3,J10489&lt;=4),INDEX(价格表!$B$4:$I$31,M10489,6),IF(AND(J10489&gt;4,J10489&lt;=5.5),INDEX(价格表!$B$4:$I$31,M10489,7),IF(J10489&gt;5.5,2.6+INDEX(价格表!$B$4:$I$31,M10489,8)*L10489)))))))</f>
        <v>2.15</v>
      </c>
    </row>
    <row r="10490" spans="1:14">
      <c r="A10490" s="20">
        <v>4606428022409</v>
      </c>
      <c r="B10490" s="18" t="s">
        <v>16</v>
      </c>
      <c r="C10490" s="21">
        <v>20201229</v>
      </c>
      <c r="D10490" s="21">
        <v>610538201209</v>
      </c>
      <c r="E10490" s="21" t="s">
        <v>16</v>
      </c>
      <c r="F10490" s="21">
        <v>20210108</v>
      </c>
      <c r="G10490" s="21" t="s">
        <v>17</v>
      </c>
      <c r="H10490" s="21" t="s">
        <v>68</v>
      </c>
      <c r="I10490" s="21" t="s">
        <v>175</v>
      </c>
      <c r="J10490" s="21">
        <v>0.79</v>
      </c>
      <c r="K10490" s="21" t="s">
        <v>20</v>
      </c>
      <c r="L10490">
        <f t="shared" si="188"/>
        <v>1</v>
      </c>
      <c r="M10490">
        <f>MATCH(H:H,价格表!$B$4:$B$35,0)</f>
        <v>5</v>
      </c>
      <c r="N10490" s="27">
        <f>IF(J10490&lt;=0.3,INDEX(价格表!$B$4:$I$31,M10490,2),IF(AND(J10490&gt;0.3,J10490&lt;=1),INDEX(价格表!$B$4:$I$31,M10490,3),IF(AND(J10490&gt;1,J10490&lt;=2.2),INDEX(价格表!$B$4:$I$31,M10490,4),IF(AND(J10490&gt;2.2,J10490&lt;=3.3),INDEX(价格表!$B$4:$I$31,M10490,5),IF(AND(J10490&gt;3.3,J10490&lt;=4),INDEX(价格表!$B$4:$I$31,M10490,6),IF(AND(J10490&gt;4,J10490&lt;=5.5),INDEX(价格表!$B$4:$I$31,M10490,7),IF(J10490&gt;5.5,2.6+INDEX(价格表!$B$4:$I$31,M10490,8)*L10490)))))))</f>
        <v>1.8</v>
      </c>
    </row>
    <row r="10491" spans="1:14">
      <c r="A10491" s="20">
        <v>4606429184179</v>
      </c>
      <c r="B10491" s="18" t="s">
        <v>16</v>
      </c>
      <c r="C10491" s="21">
        <v>20201229</v>
      </c>
      <c r="D10491" s="21">
        <v>610538201209</v>
      </c>
      <c r="E10491" s="21" t="s">
        <v>16</v>
      </c>
      <c r="F10491" s="21">
        <v>20210108</v>
      </c>
      <c r="G10491" s="21" t="s">
        <v>17</v>
      </c>
      <c r="H10491" s="21" t="s">
        <v>18</v>
      </c>
      <c r="I10491" s="21" t="s">
        <v>266</v>
      </c>
      <c r="J10491" s="21">
        <v>1.52</v>
      </c>
      <c r="K10491" s="21" t="s">
        <v>20</v>
      </c>
      <c r="L10491">
        <f t="shared" si="188"/>
        <v>2</v>
      </c>
      <c r="M10491">
        <f>MATCH(H:H,价格表!$B$4:$B$35,0)</f>
        <v>1</v>
      </c>
      <c r="N10491" s="27">
        <f>IF(J10491&lt;=0.3,INDEX(价格表!$B$4:$I$31,M10491,2),IF(AND(J10491&gt;0.3,J10491&lt;=1),INDEX(价格表!$B$4:$I$31,M10491,3),IF(AND(J10491&gt;1,J10491&lt;=2.2),INDEX(价格表!$B$4:$I$31,M10491,4),IF(AND(J10491&gt;2.2,J10491&lt;=3.3),INDEX(价格表!$B$4:$I$31,M10491,5),IF(AND(J10491&gt;3.3,J10491&lt;=4),INDEX(价格表!$B$4:$I$31,M10491,6),IF(AND(J10491&gt;4,J10491&lt;=5.5),INDEX(价格表!$B$4:$I$31,M10491,7),IF(J10491&gt;5.5,2.6+INDEX(价格表!$B$4:$I$31,M10491,8)*L10491)))))))</f>
        <v>2.15</v>
      </c>
    </row>
    <row r="10492" spans="1:14">
      <c r="A10492" s="20">
        <v>4606429196188</v>
      </c>
      <c r="B10492" s="18" t="s">
        <v>16</v>
      </c>
      <c r="C10492" s="21">
        <v>20201229</v>
      </c>
      <c r="D10492" s="21">
        <v>610538201209</v>
      </c>
      <c r="E10492" s="21" t="s">
        <v>16</v>
      </c>
      <c r="F10492" s="21">
        <v>20210108</v>
      </c>
      <c r="G10492" s="21" t="s">
        <v>17</v>
      </c>
      <c r="H10492" s="21" t="s">
        <v>21</v>
      </c>
      <c r="I10492" s="21" t="s">
        <v>205</v>
      </c>
      <c r="J10492" s="21">
        <v>2.08</v>
      </c>
      <c r="K10492" s="21" t="s">
        <v>20</v>
      </c>
      <c r="L10492">
        <f t="shared" si="188"/>
        <v>3</v>
      </c>
      <c r="M10492">
        <f>MATCH(H:H,价格表!$B$4:$B$35,0)</f>
        <v>20</v>
      </c>
      <c r="N10492" s="27">
        <f>IF(J10492&lt;=0.3,INDEX(价格表!$B$4:$I$31,M10492,2),IF(AND(J10492&gt;0.3,J10492&lt;=1),INDEX(价格表!$B$4:$I$31,M10492,3),IF(AND(J10492&gt;1,J10492&lt;=2.2),INDEX(价格表!$B$4:$I$31,M10492,4),IF(AND(J10492&gt;2.2,J10492&lt;=3.3),INDEX(价格表!$B$4:$I$31,M10492,5),IF(AND(J10492&gt;3.3,J10492&lt;=4),INDEX(价格表!$B$4:$I$31,M10492,6),IF(AND(J10492&gt;4,J10492&lt;=5.5),INDEX(价格表!$B$4:$I$31,M10492,7),IF(J10492&gt;5.5,2.6+INDEX(价格表!$B$4:$I$31,M10492,8)*L10492)))))))</f>
        <v>2.15</v>
      </c>
    </row>
    <row r="10493" spans="1:14">
      <c r="A10493" s="20">
        <v>4606429197010</v>
      </c>
      <c r="B10493" s="18" t="s">
        <v>16</v>
      </c>
      <c r="C10493" s="21">
        <v>20201229</v>
      </c>
      <c r="D10493" s="21">
        <v>610538201209</v>
      </c>
      <c r="E10493" s="21" t="s">
        <v>16</v>
      </c>
      <c r="F10493" s="21">
        <v>20210108</v>
      </c>
      <c r="G10493" s="21" t="s">
        <v>17</v>
      </c>
      <c r="H10493" s="21" t="s">
        <v>45</v>
      </c>
      <c r="I10493" s="21" t="s">
        <v>137</v>
      </c>
      <c r="J10493" s="21">
        <v>1.56</v>
      </c>
      <c r="K10493" s="21" t="s">
        <v>20</v>
      </c>
      <c r="L10493">
        <f t="shared" si="188"/>
        <v>2</v>
      </c>
      <c r="M10493">
        <f>MATCH(H:H,价格表!$B$4:$B$35,0)</f>
        <v>9</v>
      </c>
      <c r="N10493" s="27">
        <f>IF(J10493&lt;=0.3,INDEX(价格表!$B$4:$I$31,M10493,2),IF(AND(J10493&gt;0.3,J10493&lt;=1),INDEX(价格表!$B$4:$I$31,M10493,3),IF(AND(J10493&gt;1,J10493&lt;=2.2),INDEX(价格表!$B$4:$I$31,M10493,4),IF(AND(J10493&gt;2.2,J10493&lt;=3.3),INDEX(价格表!$B$4:$I$31,M10493,5),IF(AND(J10493&gt;3.3,J10493&lt;=4),INDEX(价格表!$B$4:$I$31,M10493,6),IF(AND(J10493&gt;4,J10493&lt;=5.5),INDEX(价格表!$B$4:$I$31,M10493,7),IF(J10493&gt;5.5,2.6+INDEX(价格表!$B$4:$I$31,M10493,8)*L10493)))))))</f>
        <v>2.15</v>
      </c>
    </row>
    <row r="10494" spans="1:14">
      <c r="A10494" s="20">
        <v>4606429202002</v>
      </c>
      <c r="B10494" s="18" t="s">
        <v>16</v>
      </c>
      <c r="C10494" s="21">
        <v>20201229</v>
      </c>
      <c r="D10494" s="21">
        <v>610538201209</v>
      </c>
      <c r="E10494" s="21" t="s">
        <v>16</v>
      </c>
      <c r="F10494" s="21">
        <v>20210108</v>
      </c>
      <c r="G10494" s="21" t="s">
        <v>17</v>
      </c>
      <c r="H10494" s="21" t="s">
        <v>75</v>
      </c>
      <c r="I10494" s="21" t="s">
        <v>76</v>
      </c>
      <c r="J10494" s="21">
        <v>2.15</v>
      </c>
      <c r="K10494" s="21" t="s">
        <v>20</v>
      </c>
      <c r="L10494">
        <f t="shared" si="188"/>
        <v>3</v>
      </c>
      <c r="M10494">
        <f>MATCH(H:H,价格表!$B$4:$B$35,0)</f>
        <v>24</v>
      </c>
      <c r="N10494" s="27">
        <f>IF(J10494&lt;=0.3,INDEX(价格表!$B$4:$I$31,M10494,2),IF(AND(J10494&gt;0.3,J10494&lt;=1),INDEX(价格表!$B$4:$I$31,M10494,3),IF(AND(J10494&gt;1,J10494&lt;=2.2),INDEX(价格表!$B$4:$I$31,M10494,4),IF(AND(J10494&gt;2.2,J10494&lt;=3.3),INDEX(价格表!$B$4:$I$31,M10494,5),IF(AND(J10494&gt;3.3,J10494&lt;=4),INDEX(价格表!$B$4:$I$31,M10494,6),IF(AND(J10494&gt;4,J10494&lt;=5.5),INDEX(价格表!$B$4:$I$31,M10494,7),IF(J10494&gt;5.5,2.6+INDEX(价格表!$B$4:$I$31,M10494,8)*L10494)))))))</f>
        <v>2.15</v>
      </c>
    </row>
    <row r="10495" spans="1:14">
      <c r="A10495" s="20">
        <v>4606435870837</v>
      </c>
      <c r="B10495" s="18" t="s">
        <v>16</v>
      </c>
      <c r="C10495" s="21">
        <v>20201229</v>
      </c>
      <c r="D10495" s="21">
        <v>610538201209</v>
      </c>
      <c r="E10495" s="21" t="s">
        <v>16</v>
      </c>
      <c r="F10495" s="21">
        <v>20210108</v>
      </c>
      <c r="G10495" s="21" t="s">
        <v>17</v>
      </c>
      <c r="H10495" s="21" t="s">
        <v>25</v>
      </c>
      <c r="I10495" s="21" t="s">
        <v>26</v>
      </c>
      <c r="J10495" s="21">
        <v>2.11</v>
      </c>
      <c r="K10495" s="21" t="s">
        <v>20</v>
      </c>
      <c r="L10495">
        <f t="shared" si="188"/>
        <v>3</v>
      </c>
      <c r="M10495">
        <f>MATCH(H:H,价格表!$B$4:$B$35,0)</f>
        <v>25</v>
      </c>
      <c r="N10495" s="27">
        <f>IF(J10495&lt;=0.3,INDEX(价格表!$B$4:$I$31,M10495,2),IF(AND(J10495&gt;0.3,J10495&lt;=1),INDEX(价格表!$B$4:$I$31,M10495,3),IF(AND(J10495&gt;1,J10495&lt;=2.2),INDEX(价格表!$B$4:$I$31,M10495,4),IF(AND(J10495&gt;2.2,J10495&lt;=3.3),INDEX(价格表!$B$4:$I$31,M10495,5),IF(AND(J10495&gt;3.3,J10495&lt;=4),INDEX(价格表!$B$4:$I$31,M10495,6),IF(AND(J10495&gt;4,J10495&lt;=5.5),INDEX(价格表!$B$4:$I$31,M10495,7),IF(J10495&gt;5.5,2.6+INDEX(价格表!$B$4:$I$31,M10495,8)*L10495)))))))</f>
        <v>2.15</v>
      </c>
    </row>
    <row r="10496" spans="1:14">
      <c r="A10496" s="20">
        <v>4606435870899</v>
      </c>
      <c r="B10496" s="18" t="s">
        <v>16</v>
      </c>
      <c r="C10496" s="21">
        <v>20201229</v>
      </c>
      <c r="D10496" s="21">
        <v>610538201209</v>
      </c>
      <c r="E10496" s="21" t="s">
        <v>16</v>
      </c>
      <c r="F10496" s="21">
        <v>20210108</v>
      </c>
      <c r="G10496" s="21" t="s">
        <v>17</v>
      </c>
      <c r="H10496" s="21" t="s">
        <v>82</v>
      </c>
      <c r="I10496" s="21" t="s">
        <v>83</v>
      </c>
      <c r="J10496" s="21">
        <v>2.04</v>
      </c>
      <c r="K10496" s="21" t="s">
        <v>20</v>
      </c>
      <c r="L10496">
        <f t="shared" si="188"/>
        <v>3</v>
      </c>
      <c r="M10496">
        <f>MATCH(H:H,价格表!$B$4:$B$35,0)</f>
        <v>2</v>
      </c>
      <c r="N10496" s="27">
        <f>IF(J10496&lt;=0.3,INDEX(价格表!$B$4:$I$31,M10496,2),IF(AND(J10496&gt;0.3,J10496&lt;=1),INDEX(价格表!$B$4:$I$31,M10496,3),IF(AND(J10496&gt;1,J10496&lt;=2.2),INDEX(价格表!$B$4:$I$31,M10496,4),IF(AND(J10496&gt;2.2,J10496&lt;=3.3),INDEX(价格表!$B$4:$I$31,M10496,5),IF(AND(J10496&gt;3.3,J10496&lt;=4),INDEX(价格表!$B$4:$I$31,M10496,6),IF(AND(J10496&gt;4,J10496&lt;=5.5),INDEX(价格表!$B$4:$I$31,M10496,7),IF(J10496&gt;5.5,2.6+INDEX(价格表!$B$4:$I$31,M10496,8)*L10496)))))))</f>
        <v>2.15</v>
      </c>
    </row>
    <row r="10497" spans="1:14">
      <c r="A10497" s="20">
        <v>4606435870942</v>
      </c>
      <c r="B10497" s="18" t="s">
        <v>16</v>
      </c>
      <c r="C10497" s="21">
        <v>20201229</v>
      </c>
      <c r="D10497" s="21">
        <v>610538201209</v>
      </c>
      <c r="E10497" s="21" t="s">
        <v>16</v>
      </c>
      <c r="F10497" s="21">
        <v>20210108</v>
      </c>
      <c r="G10497" s="21" t="s">
        <v>17</v>
      </c>
      <c r="H10497" s="21" t="s">
        <v>39</v>
      </c>
      <c r="I10497" s="21" t="s">
        <v>165</v>
      </c>
      <c r="J10497" s="21">
        <v>2.06</v>
      </c>
      <c r="K10497" s="21" t="s">
        <v>20</v>
      </c>
      <c r="L10497">
        <f t="shared" si="188"/>
        <v>3</v>
      </c>
      <c r="M10497">
        <f>MATCH(H:H,价格表!$B$4:$B$35,0)</f>
        <v>23</v>
      </c>
      <c r="N10497" s="27">
        <f>IF(J10497&lt;=0.3,INDEX(价格表!$B$4:$I$31,M10497,2),IF(AND(J10497&gt;0.3,J10497&lt;=1),INDEX(价格表!$B$4:$I$31,M10497,3),IF(AND(J10497&gt;1,J10497&lt;=2.2),INDEX(价格表!$B$4:$I$31,M10497,4),IF(AND(J10497&gt;2.2,J10497&lt;=3.3),INDEX(价格表!$B$4:$I$31,M10497,5),IF(AND(J10497&gt;3.3,J10497&lt;=4),INDEX(价格表!$B$4:$I$31,M10497,6),IF(AND(J10497&gt;4,J10497&lt;=5.5),INDEX(价格表!$B$4:$I$31,M10497,7),IF(J10497&gt;5.5,2.6+INDEX(价格表!$B$4:$I$31,M10497,8)*L10497)))))))</f>
        <v>2.15</v>
      </c>
    </row>
    <row r="10498" spans="1:14">
      <c r="A10498" s="20">
        <v>4606435870977</v>
      </c>
      <c r="B10498" s="18" t="s">
        <v>16</v>
      </c>
      <c r="C10498" s="21">
        <v>20201229</v>
      </c>
      <c r="D10498" s="21">
        <v>610538201209</v>
      </c>
      <c r="E10498" s="21" t="s">
        <v>16</v>
      </c>
      <c r="F10498" s="21">
        <v>20210108</v>
      </c>
      <c r="G10498" s="21" t="s">
        <v>17</v>
      </c>
      <c r="H10498" s="21" t="s">
        <v>45</v>
      </c>
      <c r="I10498" s="21" t="s">
        <v>150</v>
      </c>
      <c r="J10498" s="21">
        <v>2.06</v>
      </c>
      <c r="K10498" s="21" t="s">
        <v>20</v>
      </c>
      <c r="L10498">
        <f t="shared" si="188"/>
        <v>3</v>
      </c>
      <c r="M10498">
        <f>MATCH(H:H,价格表!$B$4:$B$35,0)</f>
        <v>9</v>
      </c>
      <c r="N10498" s="27">
        <f>IF(J10498&lt;=0.3,INDEX(价格表!$B$4:$I$31,M10498,2),IF(AND(J10498&gt;0.3,J10498&lt;=1),INDEX(价格表!$B$4:$I$31,M10498,3),IF(AND(J10498&gt;1,J10498&lt;=2.2),INDEX(价格表!$B$4:$I$31,M10498,4),IF(AND(J10498&gt;2.2,J10498&lt;=3.3),INDEX(价格表!$B$4:$I$31,M10498,5),IF(AND(J10498&gt;3.3,J10498&lt;=4),INDEX(价格表!$B$4:$I$31,M10498,6),IF(AND(J10498&gt;4,J10498&lt;=5.5),INDEX(价格表!$B$4:$I$31,M10498,7),IF(J10498&gt;5.5,2.6+INDEX(价格表!$B$4:$I$31,M10498,8)*L10498)))))))</f>
        <v>2.15</v>
      </c>
    </row>
    <row r="10499" spans="1:14">
      <c r="A10499" s="20">
        <v>4606435871008</v>
      </c>
      <c r="B10499" s="18" t="s">
        <v>16</v>
      </c>
      <c r="C10499" s="21">
        <v>20201229</v>
      </c>
      <c r="D10499" s="21">
        <v>610538201209</v>
      </c>
      <c r="E10499" s="21" t="s">
        <v>16</v>
      </c>
      <c r="F10499" s="21">
        <v>20210108</v>
      </c>
      <c r="G10499" s="21" t="s">
        <v>17</v>
      </c>
      <c r="H10499" s="21" t="s">
        <v>35</v>
      </c>
      <c r="I10499" s="21" t="s">
        <v>229</v>
      </c>
      <c r="J10499" s="21">
        <v>2.13</v>
      </c>
      <c r="K10499" s="21" t="s">
        <v>20</v>
      </c>
      <c r="L10499">
        <f t="shared" si="188"/>
        <v>3</v>
      </c>
      <c r="M10499">
        <f>MATCH(H:H,价格表!$B$4:$B$35,0)</f>
        <v>22</v>
      </c>
      <c r="N10499" s="27">
        <f>IF(J10499&lt;=0.3,INDEX(价格表!$B$4:$I$31,M10499,2),IF(AND(J10499&gt;0.3,J10499&lt;=1),INDEX(价格表!$B$4:$I$31,M10499,3),IF(AND(J10499&gt;1,J10499&lt;=2.2),INDEX(价格表!$B$4:$I$31,M10499,4),IF(AND(J10499&gt;2.2,J10499&lt;=3.3),INDEX(价格表!$B$4:$I$31,M10499,5),IF(AND(J10499&gt;3.3,J10499&lt;=4),INDEX(价格表!$B$4:$I$31,M10499,6),IF(AND(J10499&gt;4,J10499&lt;=5.5),INDEX(价格表!$B$4:$I$31,M10499,7),IF(J10499&gt;5.5,2.6+INDEX(价格表!$B$4:$I$31,M10499,8)*L10499)))))))</f>
        <v>2.15</v>
      </c>
    </row>
    <row r="10500" spans="1:14">
      <c r="A10500" s="20">
        <v>4606435871030</v>
      </c>
      <c r="B10500" s="18" t="s">
        <v>16</v>
      </c>
      <c r="C10500" s="21">
        <v>20201229</v>
      </c>
      <c r="D10500" s="21">
        <v>610538201209</v>
      </c>
      <c r="E10500" s="21" t="s">
        <v>16</v>
      </c>
      <c r="F10500" s="21">
        <v>20210108</v>
      </c>
      <c r="G10500" s="21" t="s">
        <v>17</v>
      </c>
      <c r="H10500" s="21" t="s">
        <v>23</v>
      </c>
      <c r="I10500" s="21" t="s">
        <v>190</v>
      </c>
      <c r="J10500" s="21">
        <v>2.08</v>
      </c>
      <c r="K10500" s="21" t="s">
        <v>20</v>
      </c>
      <c r="L10500">
        <f t="shared" ref="L10500:L10563" si="189">ROUNDUP(J10500,0)</f>
        <v>3</v>
      </c>
      <c r="M10500">
        <f>MATCH(H:H,价格表!$B$4:$B$35,0)</f>
        <v>15</v>
      </c>
      <c r="N10500" s="27">
        <f>IF(J10500&lt;=0.3,INDEX(价格表!$B$4:$I$31,M10500,2),IF(AND(J10500&gt;0.3,J10500&lt;=1),INDEX(价格表!$B$4:$I$31,M10500,3),IF(AND(J10500&gt;1,J10500&lt;=2.2),INDEX(价格表!$B$4:$I$31,M10500,4),IF(AND(J10500&gt;2.2,J10500&lt;=3.3),INDEX(价格表!$B$4:$I$31,M10500,5),IF(AND(J10500&gt;3.3,J10500&lt;=4),INDEX(价格表!$B$4:$I$31,M10500,6),IF(AND(J10500&gt;4,J10500&lt;=5.5),INDEX(价格表!$B$4:$I$31,M10500,7),IF(J10500&gt;5.5,2.6+INDEX(价格表!$B$4:$I$31,M10500,8)*L10500)))))))</f>
        <v>2.15</v>
      </c>
    </row>
    <row r="10501" spans="1:14">
      <c r="A10501" s="20">
        <v>4606435871161</v>
      </c>
      <c r="B10501" s="18" t="s">
        <v>16</v>
      </c>
      <c r="C10501" s="21">
        <v>20201229</v>
      </c>
      <c r="D10501" s="21">
        <v>610538201209</v>
      </c>
      <c r="E10501" s="21" t="s">
        <v>16</v>
      </c>
      <c r="F10501" s="21">
        <v>20210108</v>
      </c>
      <c r="G10501" s="21" t="s">
        <v>17</v>
      </c>
      <c r="H10501" s="21" t="s">
        <v>33</v>
      </c>
      <c r="I10501" s="21" t="s">
        <v>34</v>
      </c>
      <c r="J10501" s="21">
        <v>2.08</v>
      </c>
      <c r="K10501" s="21" t="s">
        <v>20</v>
      </c>
      <c r="L10501">
        <f t="shared" si="189"/>
        <v>3</v>
      </c>
      <c r="M10501">
        <f>MATCH(H:H,价格表!$B$4:$B$35,0)</f>
        <v>13</v>
      </c>
      <c r="N10501" s="27">
        <f>IF(J10501&lt;=0.3,INDEX(价格表!$B$4:$I$31,M10501,2),IF(AND(J10501&gt;0.3,J10501&lt;=1),INDEX(价格表!$B$4:$I$31,M10501,3),IF(AND(J10501&gt;1,J10501&lt;=2.2),INDEX(价格表!$B$4:$I$31,M10501,4),IF(AND(J10501&gt;2.2,J10501&lt;=3.3),INDEX(价格表!$B$4:$I$31,M10501,5),IF(AND(J10501&gt;3.3,J10501&lt;=4),INDEX(价格表!$B$4:$I$31,M10501,6),IF(AND(J10501&gt;4,J10501&lt;=5.5),INDEX(价格表!$B$4:$I$31,M10501,7),IF(J10501&gt;5.5,2.6+INDEX(价格表!$B$4:$I$31,M10501,8)*L10501)))))))</f>
        <v>2.15</v>
      </c>
    </row>
    <row r="10502" spans="1:14">
      <c r="A10502" s="20">
        <v>4606435871284</v>
      </c>
      <c r="B10502" s="18" t="s">
        <v>16</v>
      </c>
      <c r="C10502" s="21">
        <v>20201229</v>
      </c>
      <c r="D10502" s="21">
        <v>610538201209</v>
      </c>
      <c r="E10502" s="21" t="s">
        <v>16</v>
      </c>
      <c r="F10502" s="21">
        <v>20210108</v>
      </c>
      <c r="G10502" s="21" t="s">
        <v>17</v>
      </c>
      <c r="H10502" s="21" t="s">
        <v>33</v>
      </c>
      <c r="I10502" s="21" t="s">
        <v>34</v>
      </c>
      <c r="J10502" s="21">
        <v>2.07</v>
      </c>
      <c r="K10502" s="21" t="s">
        <v>20</v>
      </c>
      <c r="L10502">
        <f t="shared" si="189"/>
        <v>3</v>
      </c>
      <c r="M10502">
        <f>MATCH(H:H,价格表!$B$4:$B$35,0)</f>
        <v>13</v>
      </c>
      <c r="N10502" s="27">
        <f>IF(J10502&lt;=0.3,INDEX(价格表!$B$4:$I$31,M10502,2),IF(AND(J10502&gt;0.3,J10502&lt;=1),INDEX(价格表!$B$4:$I$31,M10502,3),IF(AND(J10502&gt;1,J10502&lt;=2.2),INDEX(价格表!$B$4:$I$31,M10502,4),IF(AND(J10502&gt;2.2,J10502&lt;=3.3),INDEX(价格表!$B$4:$I$31,M10502,5),IF(AND(J10502&gt;3.3,J10502&lt;=4),INDEX(价格表!$B$4:$I$31,M10502,6),IF(AND(J10502&gt;4,J10502&lt;=5.5),INDEX(价格表!$B$4:$I$31,M10502,7),IF(J10502&gt;5.5,2.6+INDEX(价格表!$B$4:$I$31,M10502,8)*L10502)))))))</f>
        <v>2.15</v>
      </c>
    </row>
    <row r="10503" spans="1:14">
      <c r="A10503" s="20">
        <v>4606435871369</v>
      </c>
      <c r="B10503" s="18" t="s">
        <v>16</v>
      </c>
      <c r="C10503" s="21">
        <v>20201229</v>
      </c>
      <c r="D10503" s="21">
        <v>610538201209</v>
      </c>
      <c r="E10503" s="21" t="s">
        <v>16</v>
      </c>
      <c r="F10503" s="21">
        <v>20210108</v>
      </c>
      <c r="G10503" s="21" t="s">
        <v>17</v>
      </c>
      <c r="H10503" s="21" t="s">
        <v>21</v>
      </c>
      <c r="I10503" s="21" t="s">
        <v>179</v>
      </c>
      <c r="J10503" s="21">
        <v>2.08</v>
      </c>
      <c r="K10503" s="21" t="s">
        <v>20</v>
      </c>
      <c r="L10503">
        <f t="shared" si="189"/>
        <v>3</v>
      </c>
      <c r="M10503">
        <f>MATCH(H:H,价格表!$B$4:$B$35,0)</f>
        <v>20</v>
      </c>
      <c r="N10503" s="27">
        <f>IF(J10503&lt;=0.3,INDEX(价格表!$B$4:$I$31,M10503,2),IF(AND(J10503&gt;0.3,J10503&lt;=1),INDEX(价格表!$B$4:$I$31,M10503,3),IF(AND(J10503&gt;1,J10503&lt;=2.2),INDEX(价格表!$B$4:$I$31,M10503,4),IF(AND(J10503&gt;2.2,J10503&lt;=3.3),INDEX(价格表!$B$4:$I$31,M10503,5),IF(AND(J10503&gt;3.3,J10503&lt;=4),INDEX(价格表!$B$4:$I$31,M10503,6),IF(AND(J10503&gt;4,J10503&lt;=5.5),INDEX(价格表!$B$4:$I$31,M10503,7),IF(J10503&gt;5.5,2.6+INDEX(价格表!$B$4:$I$31,M10503,8)*L10503)))))))</f>
        <v>2.15</v>
      </c>
    </row>
    <row r="10504" spans="1:14">
      <c r="A10504" s="20">
        <v>4606435871399</v>
      </c>
      <c r="B10504" s="18" t="s">
        <v>16</v>
      </c>
      <c r="C10504" s="21">
        <v>20201229</v>
      </c>
      <c r="D10504" s="21">
        <v>610538201209</v>
      </c>
      <c r="E10504" s="21" t="s">
        <v>16</v>
      </c>
      <c r="F10504" s="21">
        <v>20210108</v>
      </c>
      <c r="G10504" s="21" t="s">
        <v>17</v>
      </c>
      <c r="H10504" s="21" t="s">
        <v>75</v>
      </c>
      <c r="I10504" s="21" t="s">
        <v>76</v>
      </c>
      <c r="J10504" s="21">
        <v>2.08</v>
      </c>
      <c r="K10504" s="21" t="s">
        <v>20</v>
      </c>
      <c r="L10504">
        <f t="shared" si="189"/>
        <v>3</v>
      </c>
      <c r="M10504">
        <f>MATCH(H:H,价格表!$B$4:$B$35,0)</f>
        <v>24</v>
      </c>
      <c r="N10504" s="27">
        <f>IF(J10504&lt;=0.3,INDEX(价格表!$B$4:$I$31,M10504,2),IF(AND(J10504&gt;0.3,J10504&lt;=1),INDEX(价格表!$B$4:$I$31,M10504,3),IF(AND(J10504&gt;1,J10504&lt;=2.2),INDEX(价格表!$B$4:$I$31,M10504,4),IF(AND(J10504&gt;2.2,J10504&lt;=3.3),INDEX(价格表!$B$4:$I$31,M10504,5),IF(AND(J10504&gt;3.3,J10504&lt;=4),INDEX(价格表!$B$4:$I$31,M10504,6),IF(AND(J10504&gt;4,J10504&lt;=5.5),INDEX(价格表!$B$4:$I$31,M10504,7),IF(J10504&gt;5.5,2.6+INDEX(价格表!$B$4:$I$31,M10504,8)*L10504)))))))</f>
        <v>2.15</v>
      </c>
    </row>
    <row r="10505" spans="1:14">
      <c r="A10505" s="20">
        <v>4606435871403</v>
      </c>
      <c r="B10505" s="18" t="s">
        <v>16</v>
      </c>
      <c r="C10505" s="21">
        <v>20201229</v>
      </c>
      <c r="D10505" s="21">
        <v>610538201209</v>
      </c>
      <c r="E10505" s="21" t="s">
        <v>16</v>
      </c>
      <c r="F10505" s="21">
        <v>20210108</v>
      </c>
      <c r="G10505" s="21" t="s">
        <v>17</v>
      </c>
      <c r="H10505" s="21" t="s">
        <v>50</v>
      </c>
      <c r="I10505" s="21" t="s">
        <v>125</v>
      </c>
      <c r="J10505" s="21">
        <v>2.1</v>
      </c>
      <c r="K10505" s="21" t="s">
        <v>20</v>
      </c>
      <c r="L10505">
        <f t="shared" si="189"/>
        <v>3</v>
      </c>
      <c r="M10505">
        <f>MATCH(H:H,价格表!$B$4:$B$35,0)</f>
        <v>4</v>
      </c>
      <c r="N10505" s="27">
        <f>IF(J10505&lt;=0.3,INDEX(价格表!$B$4:$I$31,M10505,2),IF(AND(J10505&gt;0.3,J10505&lt;=1),INDEX(价格表!$B$4:$I$31,M10505,3),IF(AND(J10505&gt;1,J10505&lt;=2.2),INDEX(价格表!$B$4:$I$31,M10505,4),IF(AND(J10505&gt;2.2,J10505&lt;=3.3),INDEX(价格表!$B$4:$I$31,M10505,5),IF(AND(J10505&gt;3.3,J10505&lt;=4),INDEX(价格表!$B$4:$I$31,M10505,6),IF(AND(J10505&gt;4,J10505&lt;=5.5),INDEX(价格表!$B$4:$I$31,M10505,7),IF(J10505&gt;5.5,2.6+INDEX(价格表!$B$4:$I$31,M10505,8)*L10505)))))))</f>
        <v>2.15</v>
      </c>
    </row>
    <row r="10506" spans="1:14">
      <c r="A10506" s="20">
        <v>4606435874433</v>
      </c>
      <c r="B10506" s="18" t="s">
        <v>16</v>
      </c>
      <c r="C10506" s="21">
        <v>20201229</v>
      </c>
      <c r="D10506" s="21">
        <v>610538201209</v>
      </c>
      <c r="E10506" s="21" t="s">
        <v>16</v>
      </c>
      <c r="F10506" s="21">
        <v>20210108</v>
      </c>
      <c r="G10506" s="21" t="s">
        <v>17</v>
      </c>
      <c r="H10506" s="21" t="s">
        <v>45</v>
      </c>
      <c r="I10506" s="21" t="s">
        <v>172</v>
      </c>
      <c r="J10506" s="21">
        <v>2.1</v>
      </c>
      <c r="K10506" s="21" t="s">
        <v>20</v>
      </c>
      <c r="L10506">
        <f t="shared" si="189"/>
        <v>3</v>
      </c>
      <c r="M10506">
        <f>MATCH(H:H,价格表!$B$4:$B$35,0)</f>
        <v>9</v>
      </c>
      <c r="N10506" s="27">
        <f>IF(J10506&lt;=0.3,INDEX(价格表!$B$4:$I$31,M10506,2),IF(AND(J10506&gt;0.3,J10506&lt;=1),INDEX(价格表!$B$4:$I$31,M10506,3),IF(AND(J10506&gt;1,J10506&lt;=2.2),INDEX(价格表!$B$4:$I$31,M10506,4),IF(AND(J10506&gt;2.2,J10506&lt;=3.3),INDEX(价格表!$B$4:$I$31,M10506,5),IF(AND(J10506&gt;3.3,J10506&lt;=4),INDEX(价格表!$B$4:$I$31,M10506,6),IF(AND(J10506&gt;4,J10506&lt;=5.5),INDEX(价格表!$B$4:$I$31,M10506,7),IF(J10506&gt;5.5,2.6+INDEX(价格表!$B$4:$I$31,M10506,8)*L10506)))))))</f>
        <v>2.15</v>
      </c>
    </row>
    <row r="10507" spans="1:14">
      <c r="A10507" s="20">
        <v>4606435874548</v>
      </c>
      <c r="B10507" s="18" t="s">
        <v>16</v>
      </c>
      <c r="C10507" s="21">
        <v>20201229</v>
      </c>
      <c r="D10507" s="21">
        <v>610538201209</v>
      </c>
      <c r="E10507" s="21" t="s">
        <v>16</v>
      </c>
      <c r="F10507" s="21">
        <v>20210108</v>
      </c>
      <c r="G10507" s="21" t="s">
        <v>17</v>
      </c>
      <c r="H10507" s="21" t="s">
        <v>33</v>
      </c>
      <c r="I10507" s="21" t="s">
        <v>34</v>
      </c>
      <c r="J10507" s="21">
        <v>2.07</v>
      </c>
      <c r="K10507" s="21" t="s">
        <v>20</v>
      </c>
      <c r="L10507">
        <f t="shared" si="189"/>
        <v>3</v>
      </c>
      <c r="M10507">
        <f>MATCH(H:H,价格表!$B$4:$B$35,0)</f>
        <v>13</v>
      </c>
      <c r="N10507" s="27">
        <f>IF(J10507&lt;=0.3,INDEX(价格表!$B$4:$I$31,M10507,2),IF(AND(J10507&gt;0.3,J10507&lt;=1),INDEX(价格表!$B$4:$I$31,M10507,3),IF(AND(J10507&gt;1,J10507&lt;=2.2),INDEX(价格表!$B$4:$I$31,M10507,4),IF(AND(J10507&gt;2.2,J10507&lt;=3.3),INDEX(价格表!$B$4:$I$31,M10507,5),IF(AND(J10507&gt;3.3,J10507&lt;=4),INDEX(价格表!$B$4:$I$31,M10507,6),IF(AND(J10507&gt;4,J10507&lt;=5.5),INDEX(价格表!$B$4:$I$31,M10507,7),IF(J10507&gt;5.5,2.6+INDEX(价格表!$B$4:$I$31,M10507,8)*L10507)))))))</f>
        <v>2.15</v>
      </c>
    </row>
    <row r="10508" spans="1:14">
      <c r="A10508" s="20">
        <v>4606435874606</v>
      </c>
      <c r="B10508" s="18" t="s">
        <v>16</v>
      </c>
      <c r="C10508" s="21">
        <v>20201229</v>
      </c>
      <c r="D10508" s="21">
        <v>610538201209</v>
      </c>
      <c r="E10508" s="21" t="s">
        <v>16</v>
      </c>
      <c r="F10508" s="21">
        <v>20210108</v>
      </c>
      <c r="G10508" s="21" t="s">
        <v>17</v>
      </c>
      <c r="H10508" s="21" t="s">
        <v>73</v>
      </c>
      <c r="I10508" s="21" t="s">
        <v>215</v>
      </c>
      <c r="J10508" s="21">
        <v>2.07</v>
      </c>
      <c r="K10508" s="21" t="s">
        <v>20</v>
      </c>
      <c r="L10508">
        <f t="shared" si="189"/>
        <v>3</v>
      </c>
      <c r="M10508">
        <f>MATCH(H:H,价格表!$B$4:$B$35,0)</f>
        <v>7</v>
      </c>
      <c r="N10508" s="27">
        <f>IF(J10508&lt;=0.3,INDEX(价格表!$B$4:$I$31,M10508,2),IF(AND(J10508&gt;0.3,J10508&lt;=1),INDEX(价格表!$B$4:$I$31,M10508,3),IF(AND(J10508&gt;1,J10508&lt;=2.2),INDEX(价格表!$B$4:$I$31,M10508,4),IF(AND(J10508&gt;2.2,J10508&lt;=3.3),INDEX(价格表!$B$4:$I$31,M10508,5),IF(AND(J10508&gt;3.3,J10508&lt;=4),INDEX(价格表!$B$4:$I$31,M10508,6),IF(AND(J10508&gt;4,J10508&lt;=5.5),INDEX(价格表!$B$4:$I$31,M10508,7),IF(J10508&gt;5.5,2.6+INDEX(价格表!$B$4:$I$31,M10508,8)*L10508)))))))</f>
        <v>2.15</v>
      </c>
    </row>
    <row r="10509" spans="1:14">
      <c r="A10509" s="20">
        <v>4606435874619</v>
      </c>
      <c r="B10509" s="18" t="s">
        <v>16</v>
      </c>
      <c r="C10509" s="21">
        <v>20201229</v>
      </c>
      <c r="D10509" s="21">
        <v>610538201209</v>
      </c>
      <c r="E10509" s="21" t="s">
        <v>16</v>
      </c>
      <c r="F10509" s="21">
        <v>20210108</v>
      </c>
      <c r="G10509" s="21" t="s">
        <v>17</v>
      </c>
      <c r="H10509" s="21" t="s">
        <v>45</v>
      </c>
      <c r="I10509" s="21" t="s">
        <v>60</v>
      </c>
      <c r="J10509" s="21">
        <v>2.09</v>
      </c>
      <c r="K10509" s="21" t="s">
        <v>20</v>
      </c>
      <c r="L10509">
        <f t="shared" si="189"/>
        <v>3</v>
      </c>
      <c r="M10509">
        <f>MATCH(H:H,价格表!$B$4:$B$35,0)</f>
        <v>9</v>
      </c>
      <c r="N10509" s="27">
        <f>IF(J10509&lt;=0.3,INDEX(价格表!$B$4:$I$31,M10509,2),IF(AND(J10509&gt;0.3,J10509&lt;=1),INDEX(价格表!$B$4:$I$31,M10509,3),IF(AND(J10509&gt;1,J10509&lt;=2.2),INDEX(价格表!$B$4:$I$31,M10509,4),IF(AND(J10509&gt;2.2,J10509&lt;=3.3),INDEX(价格表!$B$4:$I$31,M10509,5),IF(AND(J10509&gt;3.3,J10509&lt;=4),INDEX(价格表!$B$4:$I$31,M10509,6),IF(AND(J10509&gt;4,J10509&lt;=5.5),INDEX(价格表!$B$4:$I$31,M10509,7),IF(J10509&gt;5.5,2.6+INDEX(价格表!$B$4:$I$31,M10509,8)*L10509)))))))</f>
        <v>2.15</v>
      </c>
    </row>
    <row r="10510" spans="1:14">
      <c r="A10510" s="20">
        <v>4606435874850</v>
      </c>
      <c r="B10510" s="18" t="s">
        <v>16</v>
      </c>
      <c r="C10510" s="21">
        <v>20201229</v>
      </c>
      <c r="D10510" s="21">
        <v>610538201209</v>
      </c>
      <c r="E10510" s="21" t="s">
        <v>16</v>
      </c>
      <c r="F10510" s="21">
        <v>20210108</v>
      </c>
      <c r="G10510" s="21" t="s">
        <v>17</v>
      </c>
      <c r="H10510" s="21" t="s">
        <v>75</v>
      </c>
      <c r="I10510" s="21" t="s">
        <v>111</v>
      </c>
      <c r="J10510" s="21">
        <v>2.11</v>
      </c>
      <c r="K10510" s="21" t="s">
        <v>20</v>
      </c>
      <c r="L10510">
        <f t="shared" si="189"/>
        <v>3</v>
      </c>
      <c r="M10510">
        <f>MATCH(H:H,价格表!$B$4:$B$35,0)</f>
        <v>24</v>
      </c>
      <c r="N10510" s="27">
        <f>IF(J10510&lt;=0.3,INDEX(价格表!$B$4:$I$31,M10510,2),IF(AND(J10510&gt;0.3,J10510&lt;=1),INDEX(价格表!$B$4:$I$31,M10510,3),IF(AND(J10510&gt;1,J10510&lt;=2.2),INDEX(价格表!$B$4:$I$31,M10510,4),IF(AND(J10510&gt;2.2,J10510&lt;=3.3),INDEX(价格表!$B$4:$I$31,M10510,5),IF(AND(J10510&gt;3.3,J10510&lt;=4),INDEX(价格表!$B$4:$I$31,M10510,6),IF(AND(J10510&gt;4,J10510&lt;=5.5),INDEX(价格表!$B$4:$I$31,M10510,7),IF(J10510&gt;5.5,2.6+INDEX(价格表!$B$4:$I$31,M10510,8)*L10510)))))))</f>
        <v>2.15</v>
      </c>
    </row>
    <row r="10511" spans="1:14">
      <c r="A10511" s="20">
        <v>4606438453205</v>
      </c>
      <c r="B10511" s="18" t="s">
        <v>16</v>
      </c>
      <c r="C10511" s="21">
        <v>20201229</v>
      </c>
      <c r="D10511" s="21">
        <v>610538201209</v>
      </c>
      <c r="E10511" s="21" t="s">
        <v>16</v>
      </c>
      <c r="F10511" s="21">
        <v>20210108</v>
      </c>
      <c r="G10511" s="21" t="s">
        <v>17</v>
      </c>
      <c r="H10511" s="21" t="s">
        <v>30</v>
      </c>
      <c r="I10511" s="21" t="s">
        <v>335</v>
      </c>
      <c r="J10511" s="21">
        <v>2.2</v>
      </c>
      <c r="K10511" s="21" t="s">
        <v>20</v>
      </c>
      <c r="L10511">
        <f t="shared" si="189"/>
        <v>3</v>
      </c>
      <c r="M10511">
        <f>MATCH(H:H,价格表!$B$4:$B$35,0)</f>
        <v>16</v>
      </c>
      <c r="N10511" s="27">
        <f>IF(J10511&lt;=0.3,INDEX(价格表!$B$4:$I$31,M10511,2),IF(AND(J10511&gt;0.3,J10511&lt;=1),INDEX(价格表!$B$4:$I$31,M10511,3),IF(AND(J10511&gt;1,J10511&lt;=2.2),INDEX(价格表!$B$4:$I$31,M10511,4),IF(AND(J10511&gt;2.2,J10511&lt;=3.3),INDEX(价格表!$B$4:$I$31,M10511,5),IF(AND(J10511&gt;3.3,J10511&lt;=4),INDEX(价格表!$B$4:$I$31,M10511,6),IF(AND(J10511&gt;4,J10511&lt;=5.5),INDEX(价格表!$B$4:$I$31,M10511,7),IF(J10511&gt;5.5,2.6+INDEX(价格表!$B$4:$I$31,M10511,8)*L10511)))))))</f>
        <v>2.15</v>
      </c>
    </row>
    <row r="10512" spans="1:14">
      <c r="A10512" s="20">
        <v>4606438456026</v>
      </c>
      <c r="B10512" s="18" t="s">
        <v>16</v>
      </c>
      <c r="C10512" s="21">
        <v>20201229</v>
      </c>
      <c r="D10512" s="21">
        <v>610538201209</v>
      </c>
      <c r="E10512" s="21" t="s">
        <v>16</v>
      </c>
      <c r="F10512" s="21">
        <v>20210108</v>
      </c>
      <c r="G10512" s="21" t="s">
        <v>17</v>
      </c>
      <c r="H10512" s="21" t="s">
        <v>33</v>
      </c>
      <c r="I10512" s="21" t="s">
        <v>34</v>
      </c>
      <c r="J10512" s="21">
        <v>2.08</v>
      </c>
      <c r="K10512" s="21" t="s">
        <v>20</v>
      </c>
      <c r="L10512">
        <f t="shared" si="189"/>
        <v>3</v>
      </c>
      <c r="M10512">
        <f>MATCH(H:H,价格表!$B$4:$B$35,0)</f>
        <v>13</v>
      </c>
      <c r="N10512" s="27">
        <f>IF(J10512&lt;=0.3,INDEX(价格表!$B$4:$I$31,M10512,2),IF(AND(J10512&gt;0.3,J10512&lt;=1),INDEX(价格表!$B$4:$I$31,M10512,3),IF(AND(J10512&gt;1,J10512&lt;=2.2),INDEX(价格表!$B$4:$I$31,M10512,4),IF(AND(J10512&gt;2.2,J10512&lt;=3.3),INDEX(价格表!$B$4:$I$31,M10512,5),IF(AND(J10512&gt;3.3,J10512&lt;=4),INDEX(价格表!$B$4:$I$31,M10512,6),IF(AND(J10512&gt;4,J10512&lt;=5.5),INDEX(价格表!$B$4:$I$31,M10512,7),IF(J10512&gt;5.5,2.6+INDEX(价格表!$B$4:$I$31,M10512,8)*L10512)))))))</f>
        <v>2.15</v>
      </c>
    </row>
    <row r="10513" spans="1:14">
      <c r="A10513" s="20">
        <v>4606438457608</v>
      </c>
      <c r="B10513" s="18" t="s">
        <v>16</v>
      </c>
      <c r="C10513" s="21">
        <v>20201229</v>
      </c>
      <c r="D10513" s="21">
        <v>610538201209</v>
      </c>
      <c r="E10513" s="21" t="s">
        <v>16</v>
      </c>
      <c r="F10513" s="21">
        <v>20210108</v>
      </c>
      <c r="G10513" s="21" t="s">
        <v>17</v>
      </c>
      <c r="H10513" s="21" t="s">
        <v>23</v>
      </c>
      <c r="I10513" s="21" t="s">
        <v>225</v>
      </c>
      <c r="J10513" s="21">
        <v>2.36</v>
      </c>
      <c r="K10513" s="21" t="s">
        <v>20</v>
      </c>
      <c r="L10513">
        <f t="shared" si="189"/>
        <v>3</v>
      </c>
      <c r="M10513">
        <f>MATCH(H:H,价格表!$B$4:$B$35,0)</f>
        <v>15</v>
      </c>
      <c r="N10513" s="27">
        <f>IF(J10513&lt;=0.3,INDEX(价格表!$B$4:$I$31,M10513,2),IF(AND(J10513&gt;0.3,J10513&lt;=1),INDEX(价格表!$B$4:$I$31,M10513,3),IF(AND(J10513&gt;1,J10513&lt;=2.2),INDEX(价格表!$B$4:$I$31,M10513,4),IF(AND(J10513&gt;2.2,J10513&lt;=3.3),INDEX(价格表!$B$4:$I$31,M10513,5),IF(AND(J10513&gt;3.3,J10513&lt;=4),INDEX(价格表!$B$4:$I$31,M10513,6),IF(AND(J10513&gt;4,J10513&lt;=5.5),INDEX(价格表!$B$4:$I$31,M10513,7),IF(J10513&gt;5.5,2.6+INDEX(价格表!$B$4:$I$31,M10513,8)*L10513)))))))</f>
        <v>2.5</v>
      </c>
    </row>
    <row r="10514" spans="1:14">
      <c r="A10514" s="20">
        <v>4606442074988</v>
      </c>
      <c r="B10514" s="18" t="s">
        <v>16</v>
      </c>
      <c r="C10514" s="21">
        <v>20201229</v>
      </c>
      <c r="D10514" s="21">
        <v>610538201209</v>
      </c>
      <c r="E10514" s="21" t="s">
        <v>16</v>
      </c>
      <c r="F10514" s="21">
        <v>20210108</v>
      </c>
      <c r="G10514" s="21" t="s">
        <v>17</v>
      </c>
      <c r="H10514" s="21" t="s">
        <v>18</v>
      </c>
      <c r="I10514" s="21" t="s">
        <v>53</v>
      </c>
      <c r="J10514" s="21">
        <v>2.68</v>
      </c>
      <c r="K10514" s="21" t="s">
        <v>20</v>
      </c>
      <c r="L10514">
        <f t="shared" si="189"/>
        <v>3</v>
      </c>
      <c r="M10514">
        <f>MATCH(H:H,价格表!$B$4:$B$35,0)</f>
        <v>1</v>
      </c>
      <c r="N10514" s="27">
        <f>IF(J10514&lt;=0.3,INDEX(价格表!$B$4:$I$31,M10514,2),IF(AND(J10514&gt;0.3,J10514&lt;=1),INDEX(价格表!$B$4:$I$31,M10514,3),IF(AND(J10514&gt;1,J10514&lt;=2.2),INDEX(价格表!$B$4:$I$31,M10514,4),IF(AND(J10514&gt;2.2,J10514&lt;=3.3),INDEX(价格表!$B$4:$I$31,M10514,5),IF(AND(J10514&gt;3.3,J10514&lt;=4),INDEX(价格表!$B$4:$I$31,M10514,6),IF(AND(J10514&gt;4,J10514&lt;=5.5),INDEX(价格表!$B$4:$I$31,M10514,7),IF(J10514&gt;5.5,2.6+INDEX(价格表!$B$4:$I$31,M10514,8)*L10514)))))))</f>
        <v>2.5</v>
      </c>
    </row>
    <row r="10515" spans="1:14">
      <c r="A10515" s="20">
        <v>4606442075219</v>
      </c>
      <c r="B10515" s="18" t="s">
        <v>16</v>
      </c>
      <c r="C10515" s="21">
        <v>20201229</v>
      </c>
      <c r="D10515" s="21">
        <v>610538201209</v>
      </c>
      <c r="E10515" s="21" t="s">
        <v>16</v>
      </c>
      <c r="F10515" s="21">
        <v>20210108</v>
      </c>
      <c r="G10515" s="21" t="s">
        <v>17</v>
      </c>
      <c r="H10515" s="21" t="s">
        <v>43</v>
      </c>
      <c r="I10515" s="21" t="s">
        <v>79</v>
      </c>
      <c r="J10515" s="21">
        <v>2.21</v>
      </c>
      <c r="K10515" s="21" t="s">
        <v>20</v>
      </c>
      <c r="L10515">
        <f t="shared" si="189"/>
        <v>3</v>
      </c>
      <c r="M10515">
        <f>MATCH(H:H,价格表!$B$4:$B$35,0)</f>
        <v>10</v>
      </c>
      <c r="N10515" s="27">
        <f>IF(J10515&lt;=0.3,INDEX(价格表!$B$4:$I$31,M10515,2),IF(AND(J10515&gt;0.3,J10515&lt;=1),INDEX(价格表!$B$4:$I$31,M10515,3),IF(AND(J10515&gt;1,J10515&lt;=2.2),INDEX(价格表!$B$4:$I$31,M10515,4),IF(AND(J10515&gt;2.2,J10515&lt;=3.3),INDEX(价格表!$B$4:$I$31,M10515,5),IF(AND(J10515&gt;3.3,J10515&lt;=4),INDEX(价格表!$B$4:$I$31,M10515,6),IF(AND(J10515&gt;4,J10515&lt;=5.5),INDEX(价格表!$B$4:$I$31,M10515,7),IF(J10515&gt;5.5,2.6+INDEX(价格表!$B$4:$I$31,M10515,8)*L10515)))))))</f>
        <v>2.5</v>
      </c>
    </row>
    <row r="10516" spans="1:14">
      <c r="A10516" s="20">
        <v>4606442075397</v>
      </c>
      <c r="B10516" s="18" t="s">
        <v>16</v>
      </c>
      <c r="C10516" s="21">
        <v>20201229</v>
      </c>
      <c r="D10516" s="21">
        <v>610538201209</v>
      </c>
      <c r="E10516" s="21" t="s">
        <v>16</v>
      </c>
      <c r="F10516" s="21">
        <v>20210108</v>
      </c>
      <c r="G10516" s="21" t="s">
        <v>17</v>
      </c>
      <c r="H10516" s="21" t="s">
        <v>45</v>
      </c>
      <c r="I10516" s="21" t="s">
        <v>48</v>
      </c>
      <c r="J10516" s="21">
        <v>1.82</v>
      </c>
      <c r="K10516" s="21" t="s">
        <v>20</v>
      </c>
      <c r="L10516">
        <f t="shared" si="189"/>
        <v>2</v>
      </c>
      <c r="M10516">
        <f>MATCH(H:H,价格表!$B$4:$B$35,0)</f>
        <v>9</v>
      </c>
      <c r="N10516" s="27">
        <f>IF(J10516&lt;=0.3,INDEX(价格表!$B$4:$I$31,M10516,2),IF(AND(J10516&gt;0.3,J10516&lt;=1),INDEX(价格表!$B$4:$I$31,M10516,3),IF(AND(J10516&gt;1,J10516&lt;=2.2),INDEX(价格表!$B$4:$I$31,M10516,4),IF(AND(J10516&gt;2.2,J10516&lt;=3.3),INDEX(价格表!$B$4:$I$31,M10516,5),IF(AND(J10516&gt;3.3,J10516&lt;=4),INDEX(价格表!$B$4:$I$31,M10516,6),IF(AND(J10516&gt;4,J10516&lt;=5.5),INDEX(价格表!$B$4:$I$31,M10516,7),IF(J10516&gt;5.5,2.6+INDEX(价格表!$B$4:$I$31,M10516,8)*L10516)))))))</f>
        <v>2.15</v>
      </c>
    </row>
    <row r="10517" spans="1:14">
      <c r="A10517" s="20">
        <v>4606442075536</v>
      </c>
      <c r="B10517" s="18" t="s">
        <v>16</v>
      </c>
      <c r="C10517" s="21">
        <v>20201229</v>
      </c>
      <c r="D10517" s="21">
        <v>610538201209</v>
      </c>
      <c r="E10517" s="21" t="s">
        <v>16</v>
      </c>
      <c r="F10517" s="21">
        <v>20210108</v>
      </c>
      <c r="G10517" s="21" t="s">
        <v>17</v>
      </c>
      <c r="H10517" s="21" t="s">
        <v>27</v>
      </c>
      <c r="I10517" s="21" t="s">
        <v>49</v>
      </c>
      <c r="J10517" s="21">
        <v>0.82</v>
      </c>
      <c r="K10517" s="21" t="s">
        <v>20</v>
      </c>
      <c r="L10517">
        <f t="shared" si="189"/>
        <v>1</v>
      </c>
      <c r="M10517">
        <f>MATCH(H:H,价格表!$B$4:$B$35,0)</f>
        <v>3</v>
      </c>
      <c r="N10517" s="27">
        <f>IF(J10517&lt;=0.3,INDEX(价格表!$B$4:$I$31,M10517,2),IF(AND(J10517&gt;0.3,J10517&lt;=1),INDEX(价格表!$B$4:$I$31,M10517,3),IF(AND(J10517&gt;1,J10517&lt;=2.2),INDEX(价格表!$B$4:$I$31,M10517,4),IF(AND(J10517&gt;2.2,J10517&lt;=3.3),INDEX(价格表!$B$4:$I$31,M10517,5),IF(AND(J10517&gt;3.3,J10517&lt;=4),INDEX(价格表!$B$4:$I$31,M10517,6),IF(AND(J10517&gt;4,J10517&lt;=5.5),INDEX(价格表!$B$4:$I$31,M10517,7),IF(J10517&gt;5.5,2.6+INDEX(价格表!$B$4:$I$31,M10517,8)*L10517)))))))</f>
        <v>1.8</v>
      </c>
    </row>
    <row r="10518" spans="1:14">
      <c r="A10518" s="20">
        <v>4311373370101</v>
      </c>
      <c r="B10518" s="18" t="s">
        <v>16</v>
      </c>
      <c r="C10518" s="21">
        <v>20201229</v>
      </c>
      <c r="D10518" s="21">
        <v>610538201209</v>
      </c>
      <c r="E10518" s="21" t="s">
        <v>16</v>
      </c>
      <c r="F10518" s="21">
        <v>20210108</v>
      </c>
      <c r="G10518" s="21" t="s">
        <v>17</v>
      </c>
      <c r="H10518" s="21" t="s">
        <v>302</v>
      </c>
      <c r="I10518" s="21" t="s">
        <v>303</v>
      </c>
      <c r="J10518" s="21">
        <v>3.84</v>
      </c>
      <c r="K10518" s="21" t="s">
        <v>20</v>
      </c>
      <c r="L10518">
        <f t="shared" si="189"/>
        <v>4</v>
      </c>
      <c r="M10518">
        <f>MATCH(H:H,价格表!$B$4:$B$35,0)</f>
        <v>6</v>
      </c>
      <c r="N10518" s="27">
        <f>IF(J10518&lt;=0.3,INDEX(价格表!$B$4:$I$31,M10518,2),IF(AND(J10518&gt;0.3,J10518&lt;=1),INDEX(价格表!$B$4:$I$31,M10518,3),IF(AND(J10518&gt;1,J10518&lt;=2.2),INDEX(价格表!$B$4:$I$31,M10518,4),IF(AND(J10518&gt;2.2,J10518&lt;=3.3),INDEX(价格表!$B$4:$I$31,M10518,5),IF(AND(J10518&gt;3.3,J10518&lt;=4),INDEX(价格表!$B$4:$I$31,M10518,6),IF(AND(J10518&gt;4,J10518&lt;=5.5),INDEX(价格表!$B$4:$I$31,M10518,7),IF(J10518&gt;5.5,2.6+INDEX(价格表!$B$4:$I$31,M10518,8)*L10518)))))))</f>
        <v>5.6</v>
      </c>
    </row>
    <row r="10519" spans="1:14">
      <c r="A10519" s="20">
        <v>4311376402885</v>
      </c>
      <c r="B10519" s="18" t="s">
        <v>16</v>
      </c>
      <c r="C10519" s="21">
        <v>20201229</v>
      </c>
      <c r="D10519" s="21">
        <v>610538201209</v>
      </c>
      <c r="E10519" s="21" t="s">
        <v>16</v>
      </c>
      <c r="F10519" s="21">
        <v>20210108</v>
      </c>
      <c r="G10519" s="21" t="s">
        <v>17</v>
      </c>
      <c r="H10519" s="21" t="s">
        <v>50</v>
      </c>
      <c r="I10519" s="21" t="s">
        <v>62</v>
      </c>
      <c r="J10519" s="21">
        <v>4.98</v>
      </c>
      <c r="K10519" s="21" t="s">
        <v>20</v>
      </c>
      <c r="L10519">
        <f t="shared" si="189"/>
        <v>5</v>
      </c>
      <c r="M10519">
        <f>MATCH(H:H,价格表!$B$4:$B$35,0)</f>
        <v>4</v>
      </c>
      <c r="N10519" s="27">
        <f>IF(J10519&lt;=0.3,INDEX(价格表!$B$4:$I$31,M10519,2),IF(AND(J10519&gt;0.3,J10519&lt;=1),INDEX(价格表!$B$4:$I$31,M10519,3),IF(AND(J10519&gt;1,J10519&lt;=2.2),INDEX(价格表!$B$4:$I$31,M10519,4),IF(AND(J10519&gt;2.2,J10519&lt;=3.3),INDEX(价格表!$B$4:$I$31,M10519,5),IF(AND(J10519&gt;3.3,J10519&lt;=4),INDEX(价格表!$B$4:$I$31,M10519,6),IF(AND(J10519&gt;4,J10519&lt;=5.5),INDEX(价格表!$B$4:$I$31,M10519,7),IF(J10519&gt;5.5,2.6+INDEX(价格表!$B$4:$I$31,M10519,8)*L10519)))))))</f>
        <v>3.8</v>
      </c>
    </row>
    <row r="10520" spans="1:14">
      <c r="A10520" s="20">
        <v>4311387222185</v>
      </c>
      <c r="B10520" s="18" t="s">
        <v>16</v>
      </c>
      <c r="C10520" s="21">
        <v>20201229</v>
      </c>
      <c r="D10520" s="21">
        <v>610538201209</v>
      </c>
      <c r="E10520" s="21" t="s">
        <v>16</v>
      </c>
      <c r="F10520" s="21">
        <v>20210108</v>
      </c>
      <c r="G10520" s="21" t="s">
        <v>17</v>
      </c>
      <c r="H10520" s="21" t="s">
        <v>302</v>
      </c>
      <c r="I10520" s="21" t="s">
        <v>303</v>
      </c>
      <c r="J10520" s="21">
        <v>5.24</v>
      </c>
      <c r="K10520" s="21" t="s">
        <v>20</v>
      </c>
      <c r="L10520">
        <f t="shared" si="189"/>
        <v>6</v>
      </c>
      <c r="M10520">
        <f>MATCH(H:H,价格表!$B$4:$B$35,0)</f>
        <v>6</v>
      </c>
      <c r="N10520" s="27">
        <f>IF(J10520&lt;=0.3,INDEX(价格表!$B$4:$I$31,M10520,2),IF(AND(J10520&gt;0.3,J10520&lt;=1),INDEX(价格表!$B$4:$I$31,M10520,3),IF(AND(J10520&gt;1,J10520&lt;=2.2),INDEX(价格表!$B$4:$I$31,M10520,4),IF(AND(J10520&gt;2.2,J10520&lt;=3.3),INDEX(价格表!$B$4:$I$31,M10520,5),IF(AND(J10520&gt;3.3,J10520&lt;=4),INDEX(价格表!$B$4:$I$31,M10520,6),IF(AND(J10520&gt;4,J10520&lt;=5.5),INDEX(价格表!$B$4:$I$31,M10520,7),IF(J10520&gt;5.5,2.6+INDEX(价格表!$B$4:$I$31,M10520,8)*L10520)))))))</f>
        <v>5.9</v>
      </c>
    </row>
    <row r="10521" spans="1:14">
      <c r="A10521" s="20">
        <v>4311387222186</v>
      </c>
      <c r="B10521" s="18" t="s">
        <v>16</v>
      </c>
      <c r="C10521" s="21">
        <v>20201229</v>
      </c>
      <c r="D10521" s="21">
        <v>610538201209</v>
      </c>
      <c r="E10521" s="21" t="s">
        <v>16</v>
      </c>
      <c r="F10521" s="21">
        <v>20210108</v>
      </c>
      <c r="G10521" s="21" t="s">
        <v>17</v>
      </c>
      <c r="H10521" s="21" t="s">
        <v>45</v>
      </c>
      <c r="I10521" s="21" t="s">
        <v>137</v>
      </c>
      <c r="J10521" s="21">
        <v>5.42</v>
      </c>
      <c r="K10521" s="21" t="s">
        <v>20</v>
      </c>
      <c r="L10521">
        <f t="shared" si="189"/>
        <v>6</v>
      </c>
      <c r="M10521">
        <f>MATCH(H:H,价格表!$B$4:$B$35,0)</f>
        <v>9</v>
      </c>
      <c r="N10521" s="27">
        <f>IF(J10521&lt;=0.3,INDEX(价格表!$B$4:$I$31,M10521,2),IF(AND(J10521&gt;0.3,J10521&lt;=1),INDEX(价格表!$B$4:$I$31,M10521,3),IF(AND(J10521&gt;1,J10521&lt;=2.2),INDEX(价格表!$B$4:$I$31,M10521,4),IF(AND(J10521&gt;2.2,J10521&lt;=3.3),INDEX(价格表!$B$4:$I$31,M10521,5),IF(AND(J10521&gt;3.3,J10521&lt;=4),INDEX(价格表!$B$4:$I$31,M10521,6),IF(AND(J10521&gt;4,J10521&lt;=5.5),INDEX(价格表!$B$4:$I$31,M10521,7),IF(J10521&gt;5.5,2.6+INDEX(价格表!$B$4:$I$31,M10521,8)*L10521)))))))</f>
        <v>3.8</v>
      </c>
    </row>
    <row r="10522" spans="1:14">
      <c r="A10522" s="20">
        <v>4311387222187</v>
      </c>
      <c r="B10522" s="18" t="s">
        <v>16</v>
      </c>
      <c r="C10522" s="21">
        <v>20201229</v>
      </c>
      <c r="D10522" s="21">
        <v>610538201209</v>
      </c>
      <c r="E10522" s="21" t="s">
        <v>16</v>
      </c>
      <c r="F10522" s="21">
        <v>20210108</v>
      </c>
      <c r="G10522" s="21" t="s">
        <v>17</v>
      </c>
      <c r="H10522" s="21" t="s">
        <v>27</v>
      </c>
      <c r="I10522" s="21" t="s">
        <v>126</v>
      </c>
      <c r="J10522" s="21">
        <v>3.58</v>
      </c>
      <c r="K10522" s="21" t="s">
        <v>20</v>
      </c>
      <c r="L10522">
        <f t="shared" si="189"/>
        <v>4</v>
      </c>
      <c r="M10522">
        <f>MATCH(H:H,价格表!$B$4:$B$35,0)</f>
        <v>3</v>
      </c>
      <c r="N10522" s="27">
        <f>IF(J10522&lt;=0.3,INDEX(价格表!$B$4:$I$31,M10522,2),IF(AND(J10522&gt;0.3,J10522&lt;=1),INDEX(价格表!$B$4:$I$31,M10522,3),IF(AND(J10522&gt;1,J10522&lt;=2.2),INDEX(价格表!$B$4:$I$31,M10522,4),IF(AND(J10522&gt;2.2,J10522&lt;=3.3),INDEX(价格表!$B$4:$I$31,M10522,5),IF(AND(J10522&gt;3.3,J10522&lt;=4),INDEX(价格表!$B$4:$I$31,M10522,6),IF(AND(J10522&gt;4,J10522&lt;=5.5),INDEX(价格表!$B$4:$I$31,M10522,7),IF(J10522&gt;5.5,2.6+INDEX(价格表!$B$4:$I$31,M10522,8)*L10522)))))))</f>
        <v>3.7</v>
      </c>
    </row>
    <row r="10523" spans="1:14">
      <c r="A10523" s="20">
        <v>4311387222188</v>
      </c>
      <c r="B10523" s="18" t="s">
        <v>16</v>
      </c>
      <c r="C10523" s="21">
        <v>20201229</v>
      </c>
      <c r="D10523" s="21">
        <v>610538201209</v>
      </c>
      <c r="E10523" s="21" t="s">
        <v>16</v>
      </c>
      <c r="F10523" s="21">
        <v>20210108</v>
      </c>
      <c r="G10523" s="21" t="s">
        <v>17</v>
      </c>
      <c r="H10523" s="21" t="s">
        <v>27</v>
      </c>
      <c r="I10523" s="21" t="s">
        <v>126</v>
      </c>
      <c r="J10523" s="21">
        <v>3.55</v>
      </c>
      <c r="K10523" s="21" t="s">
        <v>20</v>
      </c>
      <c r="L10523">
        <f t="shared" si="189"/>
        <v>4</v>
      </c>
      <c r="M10523">
        <f>MATCH(H:H,价格表!$B$4:$B$35,0)</f>
        <v>3</v>
      </c>
      <c r="N10523" s="27">
        <f>IF(J10523&lt;=0.3,INDEX(价格表!$B$4:$I$31,M10523,2),IF(AND(J10523&gt;0.3,J10523&lt;=1),INDEX(价格表!$B$4:$I$31,M10523,3),IF(AND(J10523&gt;1,J10523&lt;=2.2),INDEX(价格表!$B$4:$I$31,M10523,4),IF(AND(J10523&gt;2.2,J10523&lt;=3.3),INDEX(价格表!$B$4:$I$31,M10523,5),IF(AND(J10523&gt;3.3,J10523&lt;=4),INDEX(价格表!$B$4:$I$31,M10523,6),IF(AND(J10523&gt;4,J10523&lt;=5.5),INDEX(价格表!$B$4:$I$31,M10523,7),IF(J10523&gt;5.5,2.6+INDEX(价格表!$B$4:$I$31,M10523,8)*L10523)))))))</f>
        <v>3.7</v>
      </c>
    </row>
    <row r="10524" spans="1:14">
      <c r="A10524" s="20">
        <v>4311387222190</v>
      </c>
      <c r="B10524" s="18" t="s">
        <v>16</v>
      </c>
      <c r="C10524" s="21">
        <v>20201229</v>
      </c>
      <c r="D10524" s="21">
        <v>610538201209</v>
      </c>
      <c r="E10524" s="21" t="s">
        <v>16</v>
      </c>
      <c r="F10524" s="21">
        <v>20210108</v>
      </c>
      <c r="G10524" s="21" t="s">
        <v>17</v>
      </c>
      <c r="H10524" s="21" t="s">
        <v>27</v>
      </c>
      <c r="I10524" s="21" t="s">
        <v>210</v>
      </c>
      <c r="J10524" s="21">
        <v>3.74</v>
      </c>
      <c r="K10524" s="21" t="s">
        <v>20</v>
      </c>
      <c r="L10524">
        <f t="shared" si="189"/>
        <v>4</v>
      </c>
      <c r="M10524">
        <f>MATCH(H:H,价格表!$B$4:$B$35,0)</f>
        <v>3</v>
      </c>
      <c r="N10524" s="27">
        <f>IF(J10524&lt;=0.3,INDEX(价格表!$B$4:$I$31,M10524,2),IF(AND(J10524&gt;0.3,J10524&lt;=1),INDEX(价格表!$B$4:$I$31,M10524,3),IF(AND(J10524&gt;1,J10524&lt;=2.2),INDEX(价格表!$B$4:$I$31,M10524,4),IF(AND(J10524&gt;2.2,J10524&lt;=3.3),INDEX(价格表!$B$4:$I$31,M10524,5),IF(AND(J10524&gt;3.3,J10524&lt;=4),INDEX(价格表!$B$4:$I$31,M10524,6),IF(AND(J10524&gt;4,J10524&lt;=5.5),INDEX(价格表!$B$4:$I$31,M10524,7),IF(J10524&gt;5.5,2.6+INDEX(价格表!$B$4:$I$31,M10524,8)*L10524)))))))</f>
        <v>3.7</v>
      </c>
    </row>
    <row r="10525" spans="1:14">
      <c r="A10525" s="20">
        <v>4311396567284</v>
      </c>
      <c r="B10525" s="18" t="s">
        <v>16</v>
      </c>
      <c r="C10525" s="21">
        <v>20201229</v>
      </c>
      <c r="D10525" s="21">
        <v>610538201209</v>
      </c>
      <c r="E10525" s="21" t="s">
        <v>16</v>
      </c>
      <c r="F10525" s="21">
        <v>20210108</v>
      </c>
      <c r="G10525" s="21" t="s">
        <v>17</v>
      </c>
      <c r="H10525" s="21" t="s">
        <v>73</v>
      </c>
      <c r="I10525" s="21" t="s">
        <v>91</v>
      </c>
      <c r="J10525" s="21">
        <v>4.97</v>
      </c>
      <c r="K10525" s="21" t="s">
        <v>20</v>
      </c>
      <c r="L10525">
        <f t="shared" si="189"/>
        <v>5</v>
      </c>
      <c r="M10525">
        <f>MATCH(H:H,价格表!$B$4:$B$35,0)</f>
        <v>7</v>
      </c>
      <c r="N10525" s="27">
        <f>IF(J10525&lt;=0.3,INDEX(价格表!$B$4:$I$31,M10525,2),IF(AND(J10525&gt;0.3,J10525&lt;=1),INDEX(价格表!$B$4:$I$31,M10525,3),IF(AND(J10525&gt;1,J10525&lt;=2.2),INDEX(价格表!$B$4:$I$31,M10525,4),IF(AND(J10525&gt;2.2,J10525&lt;=3.3),INDEX(价格表!$B$4:$I$31,M10525,5),IF(AND(J10525&gt;3.3,J10525&lt;=4),INDEX(价格表!$B$4:$I$31,M10525,6),IF(AND(J10525&gt;4,J10525&lt;=5.5),INDEX(价格表!$B$4:$I$31,M10525,7),IF(J10525&gt;5.5,2.6+INDEX(价格表!$B$4:$I$31,M10525,8)*L10525)))))))</f>
        <v>3.8</v>
      </c>
    </row>
    <row r="10526" spans="1:14">
      <c r="A10526" s="20">
        <v>4606427979350</v>
      </c>
      <c r="B10526" s="18" t="s">
        <v>16</v>
      </c>
      <c r="C10526" s="21">
        <v>20201229</v>
      </c>
      <c r="D10526" s="21">
        <v>610538201209</v>
      </c>
      <c r="E10526" s="21" t="s">
        <v>16</v>
      </c>
      <c r="F10526" s="21">
        <v>20210108</v>
      </c>
      <c r="G10526" s="21" t="s">
        <v>17</v>
      </c>
      <c r="H10526" s="21" t="s">
        <v>302</v>
      </c>
      <c r="I10526" s="21" t="s">
        <v>303</v>
      </c>
      <c r="J10526" s="21">
        <v>3.38</v>
      </c>
      <c r="K10526" s="21" t="s">
        <v>20</v>
      </c>
      <c r="L10526">
        <f t="shared" si="189"/>
        <v>4</v>
      </c>
      <c r="M10526">
        <f>MATCH(H:H,价格表!$B$4:$B$35,0)</f>
        <v>6</v>
      </c>
      <c r="N10526" s="27">
        <f>IF(J10526&lt;=0.3,INDEX(价格表!$B$4:$I$31,M10526,2),IF(AND(J10526&gt;0.3,J10526&lt;=1),INDEX(价格表!$B$4:$I$31,M10526,3),IF(AND(J10526&gt;1,J10526&lt;=2.2),INDEX(价格表!$B$4:$I$31,M10526,4),IF(AND(J10526&gt;2.2,J10526&lt;=3.3),INDEX(价格表!$B$4:$I$31,M10526,5),IF(AND(J10526&gt;3.3,J10526&lt;=4),INDEX(价格表!$B$4:$I$31,M10526,6),IF(AND(J10526&gt;4,J10526&lt;=5.5),INDEX(价格表!$B$4:$I$31,M10526,7),IF(J10526&gt;5.5,2.6+INDEX(价格表!$B$4:$I$31,M10526,8)*L10526)))))))</f>
        <v>5.6</v>
      </c>
    </row>
    <row r="10527" spans="1:14">
      <c r="A10527" s="20">
        <v>4606428581788</v>
      </c>
      <c r="B10527" s="18" t="s">
        <v>16</v>
      </c>
      <c r="C10527" s="21">
        <v>20201229</v>
      </c>
      <c r="D10527" s="21">
        <v>610538201209</v>
      </c>
      <c r="E10527" s="21" t="s">
        <v>16</v>
      </c>
      <c r="F10527" s="21">
        <v>20210108</v>
      </c>
      <c r="G10527" s="21" t="s">
        <v>17</v>
      </c>
      <c r="H10527" s="21" t="s">
        <v>66</v>
      </c>
      <c r="I10527" s="21" t="s">
        <v>222</v>
      </c>
      <c r="J10527" s="21">
        <v>4.18</v>
      </c>
      <c r="K10527" s="21" t="s">
        <v>20</v>
      </c>
      <c r="L10527">
        <f t="shared" si="189"/>
        <v>5</v>
      </c>
      <c r="M10527">
        <f>MATCH(H:H,价格表!$B$4:$B$35,0)</f>
        <v>17</v>
      </c>
      <c r="N10527" s="27">
        <f>IF(J10527&lt;=0.3,INDEX(价格表!$B$4:$I$31,M10527,2),IF(AND(J10527&gt;0.3,J10527&lt;=1),INDEX(价格表!$B$4:$I$31,M10527,3),IF(AND(J10527&gt;1,J10527&lt;=2.2),INDEX(价格表!$B$4:$I$31,M10527,4),IF(AND(J10527&gt;2.2,J10527&lt;=3.3),INDEX(价格表!$B$4:$I$31,M10527,5),IF(AND(J10527&gt;3.3,J10527&lt;=4),INDEX(价格表!$B$4:$I$31,M10527,6),IF(AND(J10527&gt;4,J10527&lt;=5.5),INDEX(价格表!$B$4:$I$31,M10527,7),IF(J10527&gt;5.5,2.6+INDEX(价格表!$B$4:$I$31,M10527,8)*L10527)))))))</f>
        <v>3.8</v>
      </c>
    </row>
    <row r="10528" spans="1:14">
      <c r="A10528" s="20">
        <v>4311373361444</v>
      </c>
      <c r="B10528" s="18" t="s">
        <v>16</v>
      </c>
      <c r="C10528" s="21">
        <v>20201229</v>
      </c>
      <c r="D10528" s="21">
        <v>610538201209</v>
      </c>
      <c r="E10528" s="21" t="s">
        <v>16</v>
      </c>
      <c r="F10528" s="21">
        <v>20210108</v>
      </c>
      <c r="G10528" s="21" t="s">
        <v>17</v>
      </c>
      <c r="H10528" s="21" t="s">
        <v>298</v>
      </c>
      <c r="I10528" s="21" t="s">
        <v>301</v>
      </c>
      <c r="J10528" s="21">
        <v>1.56</v>
      </c>
      <c r="K10528" s="21" t="s">
        <v>20</v>
      </c>
      <c r="L10528">
        <f t="shared" si="189"/>
        <v>2</v>
      </c>
      <c r="M10528">
        <f>MATCH(H:H,价格表!$B$4:$B$35,0)</f>
        <v>29</v>
      </c>
      <c r="N10528" s="27">
        <f>L10528*8+3</f>
        <v>19</v>
      </c>
    </row>
    <row r="10529" spans="1:14">
      <c r="A10529" s="20">
        <v>4311373361447</v>
      </c>
      <c r="B10529" s="18" t="s">
        <v>16</v>
      </c>
      <c r="C10529" s="21">
        <v>20201229</v>
      </c>
      <c r="D10529" s="21">
        <v>610538201209</v>
      </c>
      <c r="E10529" s="21" t="s">
        <v>16</v>
      </c>
      <c r="F10529" s="21">
        <v>20210108</v>
      </c>
      <c r="G10529" s="21" t="s">
        <v>17</v>
      </c>
      <c r="H10529" s="21" t="s">
        <v>298</v>
      </c>
      <c r="I10529" s="21" t="s">
        <v>313</v>
      </c>
      <c r="J10529" s="21">
        <v>1.44</v>
      </c>
      <c r="K10529" s="21" t="s">
        <v>20</v>
      </c>
      <c r="L10529">
        <f t="shared" si="189"/>
        <v>2</v>
      </c>
      <c r="M10529">
        <f>MATCH(H:H,价格表!$B$4:$B$35,0)</f>
        <v>29</v>
      </c>
      <c r="N10529" s="27">
        <f>L10529*5+3</f>
        <v>13</v>
      </c>
    </row>
    <row r="10530" spans="1:14">
      <c r="A10530" s="20">
        <v>4311373361448</v>
      </c>
      <c r="B10530" s="18" t="s">
        <v>16</v>
      </c>
      <c r="C10530" s="21">
        <v>20201229</v>
      </c>
      <c r="D10530" s="21">
        <v>610538201209</v>
      </c>
      <c r="E10530" s="21" t="s">
        <v>16</v>
      </c>
      <c r="F10530" s="21">
        <v>20210108</v>
      </c>
      <c r="G10530" s="21" t="s">
        <v>17</v>
      </c>
      <c r="H10530" s="21" t="s">
        <v>298</v>
      </c>
      <c r="I10530" s="21" t="s">
        <v>321</v>
      </c>
      <c r="J10530" s="21">
        <v>1.56</v>
      </c>
      <c r="K10530" s="21" t="s">
        <v>20</v>
      </c>
      <c r="L10530">
        <f t="shared" si="189"/>
        <v>2</v>
      </c>
      <c r="M10530">
        <f>MATCH(H:H,价格表!$B$4:$B$35,0)</f>
        <v>29</v>
      </c>
      <c r="N10530" s="27">
        <f>L10530*8+3</f>
        <v>19</v>
      </c>
    </row>
    <row r="10531" spans="1:14">
      <c r="A10531" s="20">
        <v>4311373361450</v>
      </c>
      <c r="B10531" s="18" t="s">
        <v>16</v>
      </c>
      <c r="C10531" s="21">
        <v>20201229</v>
      </c>
      <c r="D10531" s="21">
        <v>610538201209</v>
      </c>
      <c r="E10531" s="21" t="s">
        <v>16</v>
      </c>
      <c r="F10531" s="21">
        <v>20210108</v>
      </c>
      <c r="G10531" s="21" t="s">
        <v>17</v>
      </c>
      <c r="H10531" s="21" t="s">
        <v>294</v>
      </c>
      <c r="I10531" s="21" t="s">
        <v>295</v>
      </c>
      <c r="J10531" s="21">
        <v>2.4</v>
      </c>
      <c r="K10531" s="21" t="s">
        <v>20</v>
      </c>
      <c r="L10531">
        <f t="shared" si="189"/>
        <v>3</v>
      </c>
      <c r="M10531">
        <f>MATCH(H:H,价格表!$B$4:$B$35,0)</f>
        <v>18</v>
      </c>
      <c r="N10531" s="27">
        <f>IF(J10531&lt;=0.3,INDEX(价格表!$B$4:$I$31,M10531,2),IF(AND(J10531&gt;0.3,J10531&lt;=1),INDEX(价格表!$B$4:$I$31,M10531,3),IF(AND(J10531&gt;1,J10531&lt;=2.2),INDEX(价格表!$B$4:$I$31,M10531,4),IF(AND(J10531&gt;2.2,J10531&lt;=3.3),INDEX(价格表!$B$4:$I$31,M10531,5),IF(AND(J10531&gt;3.3,J10531&lt;=4),INDEX(价格表!$B$4:$I$31,M10531,6),IF(AND(J10531&gt;4,J10531&lt;=5.5),INDEX(价格表!$B$4:$I$31,M10531,7),IF(J10531&gt;5.5,2.6+INDEX(价格表!$B$4:$I$31,M10531,8)*L10531)))))))</f>
        <v>3.6</v>
      </c>
    </row>
    <row r="10532" spans="1:14">
      <c r="A10532" s="20">
        <v>4311373361452</v>
      </c>
      <c r="B10532" s="18" t="s">
        <v>16</v>
      </c>
      <c r="C10532" s="21">
        <v>20201229</v>
      </c>
      <c r="D10532" s="21">
        <v>610538201209</v>
      </c>
      <c r="E10532" s="21" t="s">
        <v>16</v>
      </c>
      <c r="F10532" s="21">
        <v>20210108</v>
      </c>
      <c r="G10532" s="21" t="s">
        <v>17</v>
      </c>
      <c r="H10532" s="21" t="s">
        <v>305</v>
      </c>
      <c r="I10532" s="21" t="s">
        <v>319</v>
      </c>
      <c r="J10532" s="21">
        <v>1.47</v>
      </c>
      <c r="K10532" s="21" t="s">
        <v>20</v>
      </c>
      <c r="L10532">
        <f t="shared" si="189"/>
        <v>2</v>
      </c>
      <c r="M10532">
        <f>MATCH(H:H,价格表!$B$4:$B$35,0)</f>
        <v>26</v>
      </c>
      <c r="N10532" s="27">
        <f>IF(J10532&lt;=0.3,INDEX(价格表!$B$4:$I$31,M10532,2),IF(AND(J10532&gt;0.3,J10532&lt;=1),INDEX(价格表!$B$4:$I$31,M10532,3),IF(AND(J10532&gt;1,J10532&lt;=2.2),INDEX(价格表!$B$4:$I$31,M10532,4),IF(AND(J10532&gt;2.2,J10532&lt;=3.3),INDEX(价格表!$B$4:$I$31,M10532,5),IF(AND(J10532&gt;3.3,J10532&lt;=4),INDEX(价格表!$B$4:$I$31,M10532,6),IF(AND(J10532&gt;4,J10532&lt;=5.5),INDEX(价格表!$B$4:$I$31,M10532,7),IF(J10532&gt;5.5,2.6+INDEX(价格表!$B$4:$I$31,M10532,8)*L10532)))))))</f>
        <v>2.15</v>
      </c>
    </row>
    <row r="10533" spans="1:14">
      <c r="A10533" s="20">
        <v>4311373370103</v>
      </c>
      <c r="B10533" s="18" t="s">
        <v>16</v>
      </c>
      <c r="C10533" s="21">
        <v>20201229</v>
      </c>
      <c r="D10533" s="21">
        <v>610538201209</v>
      </c>
      <c r="E10533" s="21" t="s">
        <v>16</v>
      </c>
      <c r="F10533" s="21">
        <v>20210108</v>
      </c>
      <c r="G10533" s="21" t="s">
        <v>17</v>
      </c>
      <c r="H10533" s="21" t="s">
        <v>294</v>
      </c>
      <c r="I10533" s="21" t="s">
        <v>295</v>
      </c>
      <c r="J10533" s="21">
        <v>1.59</v>
      </c>
      <c r="K10533" s="21" t="s">
        <v>20</v>
      </c>
      <c r="L10533">
        <f t="shared" si="189"/>
        <v>2</v>
      </c>
      <c r="M10533">
        <f>MATCH(H:H,价格表!$B$4:$B$35,0)</f>
        <v>18</v>
      </c>
      <c r="N10533" s="27">
        <f>IF(J10533&lt;=0.3,INDEX(价格表!$B$4:$I$31,M10533,2),IF(AND(J10533&gt;0.3,J10533&lt;=1),INDEX(价格表!$B$4:$I$31,M10533,3),IF(AND(J10533&gt;1,J10533&lt;=2.2),INDEX(价格表!$B$4:$I$31,M10533,4),IF(AND(J10533&gt;2.2,J10533&lt;=3.3),INDEX(价格表!$B$4:$I$31,M10533,5),IF(AND(J10533&gt;3.3,J10533&lt;=4),INDEX(价格表!$B$4:$I$31,M10533,6),IF(AND(J10533&gt;4,J10533&lt;=5.5),INDEX(价格表!$B$4:$I$31,M10533,7),IF(J10533&gt;5.5,2.6+INDEX(价格表!$B$4:$I$31,M10533,8)*L10533)))))))</f>
        <v>3.25</v>
      </c>
    </row>
    <row r="10534" spans="1:14">
      <c r="A10534" s="20">
        <v>4311373370122</v>
      </c>
      <c r="B10534" s="18" t="s">
        <v>16</v>
      </c>
      <c r="C10534" s="21">
        <v>20201229</v>
      </c>
      <c r="D10534" s="21">
        <v>610538201209</v>
      </c>
      <c r="E10534" s="21" t="s">
        <v>16</v>
      </c>
      <c r="F10534" s="21">
        <v>20210108</v>
      </c>
      <c r="G10534" s="21" t="s">
        <v>17</v>
      </c>
      <c r="H10534" s="21" t="s">
        <v>308</v>
      </c>
      <c r="I10534" s="21" t="s">
        <v>330</v>
      </c>
      <c r="J10534" s="21">
        <v>1.47</v>
      </c>
      <c r="K10534" s="21" t="s">
        <v>20</v>
      </c>
      <c r="L10534">
        <f t="shared" si="189"/>
        <v>2</v>
      </c>
      <c r="M10534">
        <f>MATCH(H:H,价格表!$B$4:$B$35,0)</f>
        <v>27</v>
      </c>
      <c r="N10534" s="27">
        <f>IF(J10534&lt;=0.3,INDEX(价格表!$B$4:$I$31,M10534,2),IF(AND(J10534&gt;0.3,J10534&lt;=1),INDEX(价格表!$B$4:$I$31,M10534,3),IF(AND(J10534&gt;1,J10534&lt;=2.2),INDEX(价格表!$B$4:$I$31,M10534,4),IF(AND(J10534&gt;2.2,J10534&lt;=3.3),INDEX(价格表!$B$4:$I$31,M10534,5),IF(AND(J10534&gt;3.3,J10534&lt;=4),INDEX(价格表!$B$4:$I$31,M10534,6),IF(AND(J10534&gt;4,J10534&lt;=5.5),INDEX(价格表!$B$4:$I$31,M10534,7),IF(J10534&gt;5.5,2.6+INDEX(价格表!$B$4:$I$31,M10534,8)*L10534)))))))</f>
        <v>2.15</v>
      </c>
    </row>
    <row r="10535" spans="1:14">
      <c r="A10535" s="20">
        <v>4311373370135</v>
      </c>
      <c r="B10535" s="18" t="s">
        <v>16</v>
      </c>
      <c r="C10535" s="21">
        <v>20201229</v>
      </c>
      <c r="D10535" s="21">
        <v>610538201209</v>
      </c>
      <c r="E10535" s="21" t="s">
        <v>16</v>
      </c>
      <c r="F10535" s="21">
        <v>20210108</v>
      </c>
      <c r="G10535" s="21" t="s">
        <v>17</v>
      </c>
      <c r="H10535" s="21" t="s">
        <v>294</v>
      </c>
      <c r="I10535" s="21" t="s">
        <v>295</v>
      </c>
      <c r="J10535" s="21">
        <v>1.56</v>
      </c>
      <c r="K10535" s="21" t="s">
        <v>20</v>
      </c>
      <c r="L10535">
        <f t="shared" si="189"/>
        <v>2</v>
      </c>
      <c r="M10535">
        <f>MATCH(H:H,价格表!$B$4:$B$35,0)</f>
        <v>18</v>
      </c>
      <c r="N10535" s="27">
        <f>IF(J10535&lt;=0.3,INDEX(价格表!$B$4:$I$31,M10535,2),IF(AND(J10535&gt;0.3,J10535&lt;=1),INDEX(价格表!$B$4:$I$31,M10535,3),IF(AND(J10535&gt;1,J10535&lt;=2.2),INDEX(价格表!$B$4:$I$31,M10535,4),IF(AND(J10535&gt;2.2,J10535&lt;=3.3),INDEX(价格表!$B$4:$I$31,M10535,5),IF(AND(J10535&gt;3.3,J10535&lt;=4),INDEX(价格表!$B$4:$I$31,M10535,6),IF(AND(J10535&gt;4,J10535&lt;=5.5),INDEX(价格表!$B$4:$I$31,M10535,7),IF(J10535&gt;5.5,2.6+INDEX(价格表!$B$4:$I$31,M10535,8)*L10535)))))))</f>
        <v>3.25</v>
      </c>
    </row>
    <row r="10536" spans="1:14">
      <c r="A10536" s="20">
        <v>4311373376797</v>
      </c>
      <c r="B10536" s="18" t="s">
        <v>16</v>
      </c>
      <c r="C10536" s="21">
        <v>20201229</v>
      </c>
      <c r="D10536" s="21">
        <v>610538201209</v>
      </c>
      <c r="E10536" s="21" t="s">
        <v>16</v>
      </c>
      <c r="F10536" s="21">
        <v>20210108</v>
      </c>
      <c r="G10536" s="21" t="s">
        <v>17</v>
      </c>
      <c r="H10536" s="21" t="s">
        <v>294</v>
      </c>
      <c r="I10536" s="21" t="s">
        <v>295</v>
      </c>
      <c r="J10536" s="21">
        <v>1.44</v>
      </c>
      <c r="K10536" s="21" t="s">
        <v>20</v>
      </c>
      <c r="L10536">
        <f t="shared" si="189"/>
        <v>2</v>
      </c>
      <c r="M10536">
        <f>MATCH(H:H,价格表!$B$4:$B$35,0)</f>
        <v>18</v>
      </c>
      <c r="N10536" s="27">
        <f>IF(J10536&lt;=0.3,INDEX(价格表!$B$4:$I$31,M10536,2),IF(AND(J10536&gt;0.3,J10536&lt;=1),INDEX(价格表!$B$4:$I$31,M10536,3),IF(AND(J10536&gt;1,J10536&lt;=2.2),INDEX(价格表!$B$4:$I$31,M10536,4),IF(AND(J10536&gt;2.2,J10536&lt;=3.3),INDEX(价格表!$B$4:$I$31,M10536,5),IF(AND(J10536&gt;3.3,J10536&lt;=4),INDEX(价格表!$B$4:$I$31,M10536,6),IF(AND(J10536&gt;4,J10536&lt;=5.5),INDEX(价格表!$B$4:$I$31,M10536,7),IF(J10536&gt;5.5,2.6+INDEX(价格表!$B$4:$I$31,M10536,8)*L10536)))))))</f>
        <v>3.25</v>
      </c>
    </row>
    <row r="10537" spans="1:14">
      <c r="A10537" s="20">
        <v>4311373376798</v>
      </c>
      <c r="B10537" s="18" t="s">
        <v>16</v>
      </c>
      <c r="C10537" s="21">
        <v>20201229</v>
      </c>
      <c r="D10537" s="21">
        <v>610538201209</v>
      </c>
      <c r="E10537" s="21" t="s">
        <v>16</v>
      </c>
      <c r="F10537" s="21">
        <v>20210108</v>
      </c>
      <c r="G10537" s="21" t="s">
        <v>17</v>
      </c>
      <c r="H10537" s="21" t="s">
        <v>305</v>
      </c>
      <c r="I10537" s="21" t="s">
        <v>316</v>
      </c>
      <c r="J10537" s="21">
        <v>1.44</v>
      </c>
      <c r="K10537" s="21" t="s">
        <v>20</v>
      </c>
      <c r="L10537">
        <f t="shared" si="189"/>
        <v>2</v>
      </c>
      <c r="M10537">
        <f>MATCH(H:H,价格表!$B$4:$B$35,0)</f>
        <v>26</v>
      </c>
      <c r="N10537" s="27">
        <f>IF(J10537&lt;=0.3,INDEX(价格表!$B$4:$I$31,M10537,2),IF(AND(J10537&gt;0.3,J10537&lt;=1),INDEX(价格表!$B$4:$I$31,M10537,3),IF(AND(J10537&gt;1,J10537&lt;=2.2),INDEX(价格表!$B$4:$I$31,M10537,4),IF(AND(J10537&gt;2.2,J10537&lt;=3.3),INDEX(价格表!$B$4:$I$31,M10537,5),IF(AND(J10537&gt;3.3,J10537&lt;=4),INDEX(价格表!$B$4:$I$31,M10537,6),IF(AND(J10537&gt;4,J10537&lt;=5.5),INDEX(价格表!$B$4:$I$31,M10537,7),IF(J10537&gt;5.5,2.6+INDEX(价格表!$B$4:$I$31,M10537,8)*L10537)))))))</f>
        <v>2.15</v>
      </c>
    </row>
    <row r="10538" spans="1:14">
      <c r="A10538" s="20">
        <v>4311373376800</v>
      </c>
      <c r="B10538" s="18" t="s">
        <v>16</v>
      </c>
      <c r="C10538" s="21">
        <v>20201229</v>
      </c>
      <c r="D10538" s="21">
        <v>610538201209</v>
      </c>
      <c r="E10538" s="21" t="s">
        <v>16</v>
      </c>
      <c r="F10538" s="21">
        <v>20210108</v>
      </c>
      <c r="G10538" s="21" t="s">
        <v>17</v>
      </c>
      <c r="H10538" s="21" t="s">
        <v>308</v>
      </c>
      <c r="I10538" s="21" t="s">
        <v>315</v>
      </c>
      <c r="J10538" s="21">
        <v>1.44</v>
      </c>
      <c r="K10538" s="21" t="s">
        <v>20</v>
      </c>
      <c r="L10538">
        <f t="shared" si="189"/>
        <v>2</v>
      </c>
      <c r="M10538">
        <f>MATCH(H:H,价格表!$B$4:$B$35,0)</f>
        <v>27</v>
      </c>
      <c r="N10538" s="27">
        <f>IF(J10538&lt;=0.3,INDEX(价格表!$B$4:$I$31,M10538,2),IF(AND(J10538&gt;0.3,J10538&lt;=1),INDEX(价格表!$B$4:$I$31,M10538,3),IF(AND(J10538&gt;1,J10538&lt;=2.2),INDEX(价格表!$B$4:$I$31,M10538,4),IF(AND(J10538&gt;2.2,J10538&lt;=3.3),INDEX(价格表!$B$4:$I$31,M10538,5),IF(AND(J10538&gt;3.3,J10538&lt;=4),INDEX(价格表!$B$4:$I$31,M10538,6),IF(AND(J10538&gt;4,J10538&lt;=5.5),INDEX(价格表!$B$4:$I$31,M10538,7),IF(J10538&gt;5.5,2.6+INDEX(价格表!$B$4:$I$31,M10538,8)*L10538)))))))</f>
        <v>2.15</v>
      </c>
    </row>
    <row r="10539" spans="1:14">
      <c r="A10539" s="20">
        <v>4311373376804</v>
      </c>
      <c r="B10539" s="18" t="s">
        <v>16</v>
      </c>
      <c r="C10539" s="21">
        <v>20201229</v>
      </c>
      <c r="D10539" s="21">
        <v>610538201209</v>
      </c>
      <c r="E10539" s="21" t="s">
        <v>16</v>
      </c>
      <c r="F10539" s="21">
        <v>20210108</v>
      </c>
      <c r="G10539" s="21" t="s">
        <v>17</v>
      </c>
      <c r="H10539" s="21" t="s">
        <v>305</v>
      </c>
      <c r="I10539" s="21" t="s">
        <v>307</v>
      </c>
      <c r="J10539" s="21">
        <v>2.48</v>
      </c>
      <c r="K10539" s="21" t="s">
        <v>20</v>
      </c>
      <c r="L10539">
        <f t="shared" si="189"/>
        <v>3</v>
      </c>
      <c r="M10539">
        <f>MATCH(H:H,价格表!$B$4:$B$35,0)</f>
        <v>26</v>
      </c>
      <c r="N10539" s="27">
        <f>IF(J10539&lt;=0.3,INDEX(价格表!$B$4:$I$31,M10539,2),IF(AND(J10539&gt;0.3,J10539&lt;=1),INDEX(价格表!$B$4:$I$31,M10539,3),IF(AND(J10539&gt;1,J10539&lt;=2.2),INDEX(价格表!$B$4:$I$31,M10539,4),IF(AND(J10539&gt;2.2,J10539&lt;=3.3),INDEX(价格表!$B$4:$I$31,M10539,5),IF(AND(J10539&gt;3.3,J10539&lt;=4),INDEX(价格表!$B$4:$I$31,M10539,6),IF(AND(J10539&gt;4,J10539&lt;=5.5),INDEX(价格表!$B$4:$I$31,M10539,7),IF(J10539&gt;5.5,2.6+INDEX(价格表!$B$4:$I$31,M10539,8)*L10539)))))))</f>
        <v>2.5</v>
      </c>
    </row>
    <row r="10540" spans="1:14">
      <c r="A10540" s="20">
        <v>4311373392373</v>
      </c>
      <c r="B10540" s="18" t="s">
        <v>16</v>
      </c>
      <c r="C10540" s="21">
        <v>20201229</v>
      </c>
      <c r="D10540" s="21">
        <v>610538201209</v>
      </c>
      <c r="E10540" s="21" t="s">
        <v>16</v>
      </c>
      <c r="F10540" s="21">
        <v>20210108</v>
      </c>
      <c r="G10540" s="21" t="s">
        <v>17</v>
      </c>
      <c r="H10540" s="21" t="s">
        <v>298</v>
      </c>
      <c r="I10540" s="21" t="s">
        <v>300</v>
      </c>
      <c r="J10540" s="21">
        <v>1.44</v>
      </c>
      <c r="K10540" s="21" t="s">
        <v>20</v>
      </c>
      <c r="L10540">
        <f t="shared" si="189"/>
        <v>2</v>
      </c>
      <c r="M10540">
        <f>MATCH(H:H,价格表!$B$4:$B$35,0)</f>
        <v>29</v>
      </c>
      <c r="N10540" s="27">
        <f>L10540*5+3</f>
        <v>13</v>
      </c>
    </row>
    <row r="10541" spans="1:14">
      <c r="A10541" s="20">
        <v>4311373398861</v>
      </c>
      <c r="B10541" s="18" t="s">
        <v>16</v>
      </c>
      <c r="C10541" s="21">
        <v>20201229</v>
      </c>
      <c r="D10541" s="21">
        <v>610538201209</v>
      </c>
      <c r="E10541" s="21" t="s">
        <v>16</v>
      </c>
      <c r="F10541" s="21">
        <v>20210108</v>
      </c>
      <c r="G10541" s="21" t="s">
        <v>17</v>
      </c>
      <c r="H10541" s="21" t="s">
        <v>298</v>
      </c>
      <c r="I10541" s="21" t="s">
        <v>322</v>
      </c>
      <c r="J10541" s="21">
        <v>1.44</v>
      </c>
      <c r="K10541" s="21" t="s">
        <v>20</v>
      </c>
      <c r="L10541">
        <f t="shared" si="189"/>
        <v>2</v>
      </c>
      <c r="M10541">
        <f>MATCH(H:H,价格表!$B$4:$B$35,0)</f>
        <v>29</v>
      </c>
      <c r="N10541" s="27">
        <f>L10541*8+3</f>
        <v>19</v>
      </c>
    </row>
    <row r="10542" spans="1:14">
      <c r="A10542" s="20">
        <v>4311373398865</v>
      </c>
      <c r="B10542" s="18" t="s">
        <v>16</v>
      </c>
      <c r="C10542" s="21">
        <v>20201229</v>
      </c>
      <c r="D10542" s="21">
        <v>610538201209</v>
      </c>
      <c r="E10542" s="21" t="s">
        <v>16</v>
      </c>
      <c r="F10542" s="21">
        <v>20210108</v>
      </c>
      <c r="G10542" s="21" t="s">
        <v>17</v>
      </c>
      <c r="H10542" s="21" t="s">
        <v>305</v>
      </c>
      <c r="I10542" s="21" t="s">
        <v>312</v>
      </c>
      <c r="J10542" s="21">
        <v>1.45</v>
      </c>
      <c r="K10542" s="21" t="s">
        <v>20</v>
      </c>
      <c r="L10542">
        <f t="shared" si="189"/>
        <v>2</v>
      </c>
      <c r="M10542">
        <f>MATCH(H:H,价格表!$B$4:$B$35,0)</f>
        <v>26</v>
      </c>
      <c r="N10542" s="27">
        <f>IF(J10542&lt;=0.3,INDEX(价格表!$B$4:$I$31,M10542,2),IF(AND(J10542&gt;0.3,J10542&lt;=1),INDEX(价格表!$B$4:$I$31,M10542,3),IF(AND(J10542&gt;1,J10542&lt;=2.2),INDEX(价格表!$B$4:$I$31,M10542,4),IF(AND(J10542&gt;2.2,J10542&lt;=3.3),INDEX(价格表!$B$4:$I$31,M10542,5),IF(AND(J10542&gt;3.3,J10542&lt;=4),INDEX(价格表!$B$4:$I$31,M10542,6),IF(AND(J10542&gt;4,J10542&lt;=5.5),INDEX(价格表!$B$4:$I$31,M10542,7),IF(J10542&gt;5.5,2.6+INDEX(价格表!$B$4:$I$31,M10542,8)*L10542)))))))</f>
        <v>2.15</v>
      </c>
    </row>
    <row r="10543" spans="1:14">
      <c r="A10543" s="20">
        <v>4311373413891</v>
      </c>
      <c r="B10543" s="18" t="s">
        <v>16</v>
      </c>
      <c r="C10543" s="21">
        <v>20201229</v>
      </c>
      <c r="D10543" s="21">
        <v>610538201209</v>
      </c>
      <c r="E10543" s="21" t="s">
        <v>16</v>
      </c>
      <c r="F10543" s="21">
        <v>20210108</v>
      </c>
      <c r="G10543" s="21" t="s">
        <v>17</v>
      </c>
      <c r="H10543" s="21" t="s">
        <v>305</v>
      </c>
      <c r="I10543" s="21" t="s">
        <v>323</v>
      </c>
      <c r="J10543" s="21">
        <v>1.45</v>
      </c>
      <c r="K10543" s="21" t="s">
        <v>20</v>
      </c>
      <c r="L10543">
        <f t="shared" si="189"/>
        <v>2</v>
      </c>
      <c r="M10543">
        <f>MATCH(H:H,价格表!$B$4:$B$35,0)</f>
        <v>26</v>
      </c>
      <c r="N10543" s="27">
        <f>IF(J10543&lt;=0.3,INDEX(价格表!$B$4:$I$31,M10543,2),IF(AND(J10543&gt;0.3,J10543&lt;=1),INDEX(价格表!$B$4:$I$31,M10543,3),IF(AND(J10543&gt;1,J10543&lt;=2.2),INDEX(价格表!$B$4:$I$31,M10543,4),IF(AND(J10543&gt;2.2,J10543&lt;=3.3),INDEX(价格表!$B$4:$I$31,M10543,5),IF(AND(J10543&gt;3.3,J10543&lt;=4),INDEX(价格表!$B$4:$I$31,M10543,6),IF(AND(J10543&gt;4,J10543&lt;=5.5),INDEX(价格表!$B$4:$I$31,M10543,7),IF(J10543&gt;5.5,2.6+INDEX(价格表!$B$4:$I$31,M10543,8)*L10543)))))))</f>
        <v>2.15</v>
      </c>
    </row>
    <row r="10544" spans="1:14">
      <c r="A10544" s="20">
        <v>4311373413892</v>
      </c>
      <c r="B10544" s="18" t="s">
        <v>16</v>
      </c>
      <c r="C10544" s="21">
        <v>20201229</v>
      </c>
      <c r="D10544" s="21">
        <v>610538201209</v>
      </c>
      <c r="E10544" s="21" t="s">
        <v>16</v>
      </c>
      <c r="F10544" s="21">
        <v>20210108</v>
      </c>
      <c r="G10544" s="21" t="s">
        <v>17</v>
      </c>
      <c r="H10544" s="21" t="s">
        <v>305</v>
      </c>
      <c r="I10544" s="21" t="s">
        <v>312</v>
      </c>
      <c r="J10544" s="21">
        <v>2.84</v>
      </c>
      <c r="K10544" s="21" t="s">
        <v>20</v>
      </c>
      <c r="L10544">
        <f t="shared" si="189"/>
        <v>3</v>
      </c>
      <c r="M10544">
        <f>MATCH(H:H,价格表!$B$4:$B$35,0)</f>
        <v>26</v>
      </c>
      <c r="N10544" s="27">
        <f>IF(J10544&lt;=0.3,INDEX(价格表!$B$4:$I$31,M10544,2),IF(AND(J10544&gt;0.3,J10544&lt;=1),INDEX(价格表!$B$4:$I$31,M10544,3),IF(AND(J10544&gt;1,J10544&lt;=2.2),INDEX(价格表!$B$4:$I$31,M10544,4),IF(AND(J10544&gt;2.2,J10544&lt;=3.3),INDEX(价格表!$B$4:$I$31,M10544,5),IF(AND(J10544&gt;3.3,J10544&lt;=4),INDEX(价格表!$B$4:$I$31,M10544,6),IF(AND(J10544&gt;4,J10544&lt;=5.5),INDEX(价格表!$B$4:$I$31,M10544,7),IF(J10544&gt;5.5,2.6+INDEX(价格表!$B$4:$I$31,M10544,8)*L10544)))))))</f>
        <v>2.5</v>
      </c>
    </row>
    <row r="10545" spans="1:14">
      <c r="A10545" s="20">
        <v>4311373413893</v>
      </c>
      <c r="B10545" s="18" t="s">
        <v>16</v>
      </c>
      <c r="C10545" s="21">
        <v>20201229</v>
      </c>
      <c r="D10545" s="21">
        <v>610538201209</v>
      </c>
      <c r="E10545" s="21" t="s">
        <v>16</v>
      </c>
      <c r="F10545" s="21">
        <v>20210108</v>
      </c>
      <c r="G10545" s="21" t="s">
        <v>17</v>
      </c>
      <c r="H10545" s="21" t="s">
        <v>294</v>
      </c>
      <c r="I10545" s="21" t="s">
        <v>295</v>
      </c>
      <c r="J10545" s="21">
        <v>1.46</v>
      </c>
      <c r="K10545" s="21" t="s">
        <v>20</v>
      </c>
      <c r="L10545">
        <f t="shared" si="189"/>
        <v>2</v>
      </c>
      <c r="M10545">
        <f>MATCH(H:H,价格表!$B$4:$B$35,0)</f>
        <v>18</v>
      </c>
      <c r="N10545" s="27">
        <f>IF(J10545&lt;=0.3,INDEX(价格表!$B$4:$I$31,M10545,2),IF(AND(J10545&gt;0.3,J10545&lt;=1),INDEX(价格表!$B$4:$I$31,M10545,3),IF(AND(J10545&gt;1,J10545&lt;=2.2),INDEX(价格表!$B$4:$I$31,M10545,4),IF(AND(J10545&gt;2.2,J10545&lt;=3.3),INDEX(价格表!$B$4:$I$31,M10545,5),IF(AND(J10545&gt;3.3,J10545&lt;=4),INDEX(价格表!$B$4:$I$31,M10545,6),IF(AND(J10545&gt;4,J10545&lt;=5.5),INDEX(价格表!$B$4:$I$31,M10545,7),IF(J10545&gt;5.5,2.6+INDEX(价格表!$B$4:$I$31,M10545,8)*L10545)))))))</f>
        <v>3.25</v>
      </c>
    </row>
    <row r="10546" spans="1:14">
      <c r="A10546" s="20">
        <v>4311373413895</v>
      </c>
      <c r="B10546" s="18" t="s">
        <v>16</v>
      </c>
      <c r="C10546" s="21">
        <v>20201229</v>
      </c>
      <c r="D10546" s="21">
        <v>610538201209</v>
      </c>
      <c r="E10546" s="21" t="s">
        <v>16</v>
      </c>
      <c r="F10546" s="21">
        <v>20210108</v>
      </c>
      <c r="G10546" s="21" t="s">
        <v>17</v>
      </c>
      <c r="H10546" s="21" t="s">
        <v>302</v>
      </c>
      <c r="I10546" s="21" t="s">
        <v>303</v>
      </c>
      <c r="J10546" s="21">
        <v>1.46</v>
      </c>
      <c r="K10546" s="21" t="s">
        <v>20</v>
      </c>
      <c r="L10546">
        <f t="shared" si="189"/>
        <v>2</v>
      </c>
      <c r="M10546">
        <f>MATCH(H:H,价格表!$B$4:$B$35,0)</f>
        <v>6</v>
      </c>
      <c r="N10546" s="27">
        <f>IF(J10546&lt;=0.3,INDEX(价格表!$B$4:$I$31,M10546,2),IF(AND(J10546&gt;0.3,J10546&lt;=1),INDEX(价格表!$B$4:$I$31,M10546,3),IF(AND(J10546&gt;1,J10546&lt;=2.2),INDEX(价格表!$B$4:$I$31,M10546,4),IF(AND(J10546&gt;2.2,J10546&lt;=3.3),INDEX(价格表!$B$4:$I$31,M10546,5),IF(AND(J10546&gt;3.3,J10546&lt;=4),INDEX(价格表!$B$4:$I$31,M10546,6),IF(AND(J10546&gt;4,J10546&lt;=5.5),INDEX(价格表!$B$4:$I$31,M10546,7),IF(J10546&gt;5.5,2.6+INDEX(价格表!$B$4:$I$31,M10546,8)*L10546)))))))</f>
        <v>2.95</v>
      </c>
    </row>
    <row r="10547" spans="1:14">
      <c r="A10547" s="20">
        <v>4311376074499</v>
      </c>
      <c r="B10547" s="18" t="s">
        <v>16</v>
      </c>
      <c r="C10547" s="21">
        <v>20201229</v>
      </c>
      <c r="D10547" s="21">
        <v>610538201209</v>
      </c>
      <c r="E10547" s="21" t="s">
        <v>16</v>
      </c>
      <c r="F10547" s="21">
        <v>20210108</v>
      </c>
      <c r="G10547" s="21" t="s">
        <v>17</v>
      </c>
      <c r="H10547" s="21" t="s">
        <v>302</v>
      </c>
      <c r="I10547" s="21" t="s">
        <v>303</v>
      </c>
      <c r="J10547" s="21">
        <v>2.6</v>
      </c>
      <c r="K10547" s="21" t="s">
        <v>20</v>
      </c>
      <c r="L10547">
        <f t="shared" si="189"/>
        <v>3</v>
      </c>
      <c r="M10547">
        <f>MATCH(H:H,价格表!$B$4:$B$35,0)</f>
        <v>6</v>
      </c>
      <c r="N10547" s="27">
        <f>IF(J10547&lt;=0.3,INDEX(价格表!$B$4:$I$31,M10547,2),IF(AND(J10547&gt;0.3,J10547&lt;=1),INDEX(价格表!$B$4:$I$31,M10547,3),IF(AND(J10547&gt;1,J10547&lt;=2.2),INDEX(价格表!$B$4:$I$31,M10547,4),IF(AND(J10547&gt;2.2,J10547&lt;=3.3),INDEX(价格表!$B$4:$I$31,M10547,5),IF(AND(J10547&gt;3.3,J10547&lt;=4),INDEX(价格表!$B$4:$I$31,M10547,6),IF(AND(J10547&gt;4,J10547&lt;=5.5),INDEX(价格表!$B$4:$I$31,M10547,7),IF(J10547&gt;5.5,2.6+INDEX(价格表!$B$4:$I$31,M10547,8)*L10547)))))))</f>
        <v>3.3</v>
      </c>
    </row>
    <row r="10548" spans="1:14">
      <c r="A10548" s="20">
        <v>4311391378407</v>
      </c>
      <c r="B10548" s="18" t="s">
        <v>16</v>
      </c>
      <c r="C10548" s="21">
        <v>20201229</v>
      </c>
      <c r="D10548" s="21">
        <v>610538201209</v>
      </c>
      <c r="E10548" s="21" t="s">
        <v>16</v>
      </c>
      <c r="F10548" s="21">
        <v>20210108</v>
      </c>
      <c r="G10548" s="21" t="s">
        <v>17</v>
      </c>
      <c r="H10548" s="21" t="s">
        <v>302</v>
      </c>
      <c r="I10548" s="21" t="s">
        <v>303</v>
      </c>
      <c r="J10548" s="21">
        <v>1.44</v>
      </c>
      <c r="K10548" s="21" t="s">
        <v>20</v>
      </c>
      <c r="L10548">
        <f t="shared" si="189"/>
        <v>2</v>
      </c>
      <c r="M10548">
        <f>MATCH(H:H,价格表!$B$4:$B$35,0)</f>
        <v>6</v>
      </c>
      <c r="N10548" s="27">
        <f>IF(J10548&lt;=0.3,INDEX(价格表!$B$4:$I$31,M10548,2),IF(AND(J10548&gt;0.3,J10548&lt;=1),INDEX(价格表!$B$4:$I$31,M10548,3),IF(AND(J10548&gt;1,J10548&lt;=2.2),INDEX(价格表!$B$4:$I$31,M10548,4),IF(AND(J10548&gt;2.2,J10548&lt;=3.3),INDEX(价格表!$B$4:$I$31,M10548,5),IF(AND(J10548&gt;3.3,J10548&lt;=4),INDEX(价格表!$B$4:$I$31,M10548,6),IF(AND(J10548&gt;4,J10548&lt;=5.5),INDEX(价格表!$B$4:$I$31,M10548,7),IF(J10548&gt;5.5,2.6+INDEX(价格表!$B$4:$I$31,M10548,8)*L10548)))))))</f>
        <v>2.95</v>
      </c>
    </row>
    <row r="10549" spans="1:14">
      <c r="A10549" s="20">
        <v>4311391379460</v>
      </c>
      <c r="B10549" s="18" t="s">
        <v>16</v>
      </c>
      <c r="C10549" s="21">
        <v>20201229</v>
      </c>
      <c r="D10549" s="21">
        <v>610538201209</v>
      </c>
      <c r="E10549" s="21" t="s">
        <v>16</v>
      </c>
      <c r="F10549" s="21">
        <v>20210108</v>
      </c>
      <c r="G10549" s="21" t="s">
        <v>17</v>
      </c>
      <c r="H10549" s="21" t="s">
        <v>294</v>
      </c>
      <c r="I10549" s="21" t="s">
        <v>295</v>
      </c>
      <c r="J10549" s="21">
        <v>1.49</v>
      </c>
      <c r="K10549" s="21" t="s">
        <v>20</v>
      </c>
      <c r="L10549">
        <f t="shared" si="189"/>
        <v>2</v>
      </c>
      <c r="M10549">
        <f>MATCH(H:H,价格表!$B$4:$B$35,0)</f>
        <v>18</v>
      </c>
      <c r="N10549" s="27">
        <f>IF(J10549&lt;=0.3,INDEX(价格表!$B$4:$I$31,M10549,2),IF(AND(J10549&gt;0.3,J10549&lt;=1),INDEX(价格表!$B$4:$I$31,M10549,3),IF(AND(J10549&gt;1,J10549&lt;=2.2),INDEX(价格表!$B$4:$I$31,M10549,4),IF(AND(J10549&gt;2.2,J10549&lt;=3.3),INDEX(价格表!$B$4:$I$31,M10549,5),IF(AND(J10549&gt;3.3,J10549&lt;=4),INDEX(价格表!$B$4:$I$31,M10549,6),IF(AND(J10549&gt;4,J10549&lt;=5.5),INDEX(价格表!$B$4:$I$31,M10549,7),IF(J10549&gt;5.5,2.6+INDEX(价格表!$B$4:$I$31,M10549,8)*L10549)))))))</f>
        <v>3.25</v>
      </c>
    </row>
    <row r="10550" spans="1:14">
      <c r="A10550" s="20">
        <v>4311391379464</v>
      </c>
      <c r="B10550" s="18" t="s">
        <v>16</v>
      </c>
      <c r="C10550" s="21">
        <v>20201229</v>
      </c>
      <c r="D10550" s="21">
        <v>610538201209</v>
      </c>
      <c r="E10550" s="21" t="s">
        <v>16</v>
      </c>
      <c r="F10550" s="21">
        <v>20210108</v>
      </c>
      <c r="G10550" s="21" t="s">
        <v>17</v>
      </c>
      <c r="H10550" s="21" t="s">
        <v>294</v>
      </c>
      <c r="I10550" s="21" t="s">
        <v>295</v>
      </c>
      <c r="J10550" s="21">
        <v>1.47</v>
      </c>
      <c r="K10550" s="21" t="s">
        <v>20</v>
      </c>
      <c r="L10550">
        <f t="shared" si="189"/>
        <v>2</v>
      </c>
      <c r="M10550">
        <f>MATCH(H:H,价格表!$B$4:$B$35,0)</f>
        <v>18</v>
      </c>
      <c r="N10550" s="27">
        <f>IF(J10550&lt;=0.3,INDEX(价格表!$B$4:$I$31,M10550,2),IF(AND(J10550&gt;0.3,J10550&lt;=1),INDEX(价格表!$B$4:$I$31,M10550,3),IF(AND(J10550&gt;1,J10550&lt;=2.2),INDEX(价格表!$B$4:$I$31,M10550,4),IF(AND(J10550&gt;2.2,J10550&lt;=3.3),INDEX(价格表!$B$4:$I$31,M10550,5),IF(AND(J10550&gt;3.3,J10550&lt;=4),INDEX(价格表!$B$4:$I$31,M10550,6),IF(AND(J10550&gt;4,J10550&lt;=5.5),INDEX(价格表!$B$4:$I$31,M10550,7),IF(J10550&gt;5.5,2.6+INDEX(价格表!$B$4:$I$31,M10550,8)*L10550)))))))</f>
        <v>3.25</v>
      </c>
    </row>
    <row r="10551" spans="1:14">
      <c r="A10551" s="20">
        <v>4311391392547</v>
      </c>
      <c r="B10551" s="18" t="s">
        <v>16</v>
      </c>
      <c r="C10551" s="21">
        <v>20201229</v>
      </c>
      <c r="D10551" s="21">
        <v>610538201209</v>
      </c>
      <c r="E10551" s="21" t="s">
        <v>16</v>
      </c>
      <c r="F10551" s="21">
        <v>20210108</v>
      </c>
      <c r="G10551" s="21" t="s">
        <v>17</v>
      </c>
      <c r="H10551" s="21" t="s">
        <v>302</v>
      </c>
      <c r="I10551" s="21" t="s">
        <v>303</v>
      </c>
      <c r="J10551" s="21">
        <v>1.54</v>
      </c>
      <c r="K10551" s="21" t="s">
        <v>20</v>
      </c>
      <c r="L10551">
        <f t="shared" si="189"/>
        <v>2</v>
      </c>
      <c r="M10551">
        <f>MATCH(H:H,价格表!$B$4:$B$35,0)</f>
        <v>6</v>
      </c>
      <c r="N10551" s="27">
        <f>IF(J10551&lt;=0.3,INDEX(价格表!$B$4:$I$31,M10551,2),IF(AND(J10551&gt;0.3,J10551&lt;=1),INDEX(价格表!$B$4:$I$31,M10551,3),IF(AND(J10551&gt;1,J10551&lt;=2.2),INDEX(价格表!$B$4:$I$31,M10551,4),IF(AND(J10551&gt;2.2,J10551&lt;=3.3),INDEX(价格表!$B$4:$I$31,M10551,5),IF(AND(J10551&gt;3.3,J10551&lt;=4),INDEX(价格表!$B$4:$I$31,M10551,6),IF(AND(J10551&gt;4,J10551&lt;=5.5),INDEX(价格表!$B$4:$I$31,M10551,7),IF(J10551&gt;5.5,2.6+INDEX(价格表!$B$4:$I$31,M10551,8)*L10551)))))))</f>
        <v>2.95</v>
      </c>
    </row>
    <row r="10552" spans="1:14">
      <c r="A10552" s="20">
        <v>4311391400120</v>
      </c>
      <c r="B10552" s="18" t="s">
        <v>16</v>
      </c>
      <c r="C10552" s="21">
        <v>20201229</v>
      </c>
      <c r="D10552" s="21">
        <v>610538201209</v>
      </c>
      <c r="E10552" s="21" t="s">
        <v>16</v>
      </c>
      <c r="F10552" s="21">
        <v>20210108</v>
      </c>
      <c r="G10552" s="21" t="s">
        <v>17</v>
      </c>
      <c r="H10552" s="21" t="s">
        <v>302</v>
      </c>
      <c r="I10552" s="21" t="s">
        <v>303</v>
      </c>
      <c r="J10552" s="21">
        <v>1.68</v>
      </c>
      <c r="K10552" s="21" t="s">
        <v>20</v>
      </c>
      <c r="L10552">
        <f t="shared" si="189"/>
        <v>2</v>
      </c>
      <c r="M10552">
        <f>MATCH(H:H,价格表!$B$4:$B$35,0)</f>
        <v>6</v>
      </c>
      <c r="N10552" s="27">
        <f>IF(J10552&lt;=0.3,INDEX(价格表!$B$4:$I$31,M10552,2),IF(AND(J10552&gt;0.3,J10552&lt;=1),INDEX(价格表!$B$4:$I$31,M10552,3),IF(AND(J10552&gt;1,J10552&lt;=2.2),INDEX(价格表!$B$4:$I$31,M10552,4),IF(AND(J10552&gt;2.2,J10552&lt;=3.3),INDEX(价格表!$B$4:$I$31,M10552,5),IF(AND(J10552&gt;3.3,J10552&lt;=4),INDEX(价格表!$B$4:$I$31,M10552,6),IF(AND(J10552&gt;4,J10552&lt;=5.5),INDEX(价格表!$B$4:$I$31,M10552,7),IF(J10552&gt;5.5,2.6+INDEX(价格表!$B$4:$I$31,M10552,8)*L10552)))))))</f>
        <v>2.95</v>
      </c>
    </row>
    <row r="10553" spans="1:14">
      <c r="A10553" s="20">
        <v>4311391400155</v>
      </c>
      <c r="B10553" s="18" t="s">
        <v>16</v>
      </c>
      <c r="C10553" s="21">
        <v>20201229</v>
      </c>
      <c r="D10553" s="21">
        <v>610538201209</v>
      </c>
      <c r="E10553" s="21" t="s">
        <v>16</v>
      </c>
      <c r="F10553" s="21">
        <v>20210108</v>
      </c>
      <c r="G10553" s="21" t="s">
        <v>17</v>
      </c>
      <c r="H10553" s="21" t="s">
        <v>302</v>
      </c>
      <c r="I10553" s="21" t="s">
        <v>303</v>
      </c>
      <c r="J10553" s="21">
        <v>1.44</v>
      </c>
      <c r="K10553" s="21" t="s">
        <v>20</v>
      </c>
      <c r="L10553">
        <f t="shared" si="189"/>
        <v>2</v>
      </c>
      <c r="M10553">
        <f>MATCH(H:H,价格表!$B$4:$B$35,0)</f>
        <v>6</v>
      </c>
      <c r="N10553" s="27">
        <f>IF(J10553&lt;=0.3,INDEX(价格表!$B$4:$I$31,M10553,2),IF(AND(J10553&gt;0.3,J10553&lt;=1),INDEX(价格表!$B$4:$I$31,M10553,3),IF(AND(J10553&gt;1,J10553&lt;=2.2),INDEX(价格表!$B$4:$I$31,M10553,4),IF(AND(J10553&gt;2.2,J10553&lt;=3.3),INDEX(价格表!$B$4:$I$31,M10553,5),IF(AND(J10553&gt;3.3,J10553&lt;=4),INDEX(价格表!$B$4:$I$31,M10553,6),IF(AND(J10553&gt;4,J10553&lt;=5.5),INDEX(价格表!$B$4:$I$31,M10553,7),IF(J10553&gt;5.5,2.6+INDEX(价格表!$B$4:$I$31,M10553,8)*L10553)))))))</f>
        <v>2.95</v>
      </c>
    </row>
    <row r="10554" spans="1:14">
      <c r="A10554" s="20">
        <v>4311391406991</v>
      </c>
      <c r="B10554" s="18" t="s">
        <v>16</v>
      </c>
      <c r="C10554" s="21">
        <v>20201229</v>
      </c>
      <c r="D10554" s="21">
        <v>610538201209</v>
      </c>
      <c r="E10554" s="21" t="s">
        <v>16</v>
      </c>
      <c r="F10554" s="21">
        <v>20210108</v>
      </c>
      <c r="G10554" s="21" t="s">
        <v>17</v>
      </c>
      <c r="H10554" s="21" t="s">
        <v>302</v>
      </c>
      <c r="I10554" s="21" t="s">
        <v>303</v>
      </c>
      <c r="J10554" s="21">
        <v>1.44</v>
      </c>
      <c r="K10554" s="21" t="s">
        <v>20</v>
      </c>
      <c r="L10554">
        <f t="shared" si="189"/>
        <v>2</v>
      </c>
      <c r="M10554">
        <f>MATCH(H:H,价格表!$B$4:$B$35,0)</f>
        <v>6</v>
      </c>
      <c r="N10554" s="27">
        <f>IF(J10554&lt;=0.3,INDEX(价格表!$B$4:$I$31,M10554,2),IF(AND(J10554&gt;0.3,J10554&lt;=1),INDEX(价格表!$B$4:$I$31,M10554,3),IF(AND(J10554&gt;1,J10554&lt;=2.2),INDEX(价格表!$B$4:$I$31,M10554,4),IF(AND(J10554&gt;2.2,J10554&lt;=3.3),INDEX(价格表!$B$4:$I$31,M10554,5),IF(AND(J10554&gt;3.3,J10554&lt;=4),INDEX(价格表!$B$4:$I$31,M10554,6),IF(AND(J10554&gt;4,J10554&lt;=5.5),INDEX(价格表!$B$4:$I$31,M10554,7),IF(J10554&gt;5.5,2.6+INDEX(价格表!$B$4:$I$31,M10554,8)*L10554)))))))</f>
        <v>2.95</v>
      </c>
    </row>
    <row r="10555" spans="1:14">
      <c r="A10555" s="20">
        <v>4311391407406</v>
      </c>
      <c r="B10555" s="18" t="s">
        <v>16</v>
      </c>
      <c r="C10555" s="21">
        <v>20201229</v>
      </c>
      <c r="D10555" s="21">
        <v>610538201209</v>
      </c>
      <c r="E10555" s="21" t="s">
        <v>16</v>
      </c>
      <c r="F10555" s="21">
        <v>20210108</v>
      </c>
      <c r="G10555" s="21" t="s">
        <v>17</v>
      </c>
      <c r="H10555" s="21" t="s">
        <v>294</v>
      </c>
      <c r="I10555" s="21" t="s">
        <v>295</v>
      </c>
      <c r="J10555" s="21">
        <v>1.44</v>
      </c>
      <c r="K10555" s="21" t="s">
        <v>20</v>
      </c>
      <c r="L10555">
        <f t="shared" si="189"/>
        <v>2</v>
      </c>
      <c r="M10555">
        <f>MATCH(H:H,价格表!$B$4:$B$35,0)</f>
        <v>18</v>
      </c>
      <c r="N10555" s="27">
        <f>IF(J10555&lt;=0.3,INDEX(价格表!$B$4:$I$31,M10555,2),IF(AND(J10555&gt;0.3,J10555&lt;=1),INDEX(价格表!$B$4:$I$31,M10555,3),IF(AND(J10555&gt;1,J10555&lt;=2.2),INDEX(价格表!$B$4:$I$31,M10555,4),IF(AND(J10555&gt;2.2,J10555&lt;=3.3),INDEX(价格表!$B$4:$I$31,M10555,5),IF(AND(J10555&gt;3.3,J10555&lt;=4),INDEX(价格表!$B$4:$I$31,M10555,6),IF(AND(J10555&gt;4,J10555&lt;=5.5),INDEX(价格表!$B$4:$I$31,M10555,7),IF(J10555&gt;5.5,2.6+INDEX(价格表!$B$4:$I$31,M10555,8)*L10555)))))))</f>
        <v>3.25</v>
      </c>
    </row>
    <row r="10556" spans="1:14">
      <c r="A10556" s="20">
        <v>4311391412089</v>
      </c>
      <c r="B10556" s="18" t="s">
        <v>16</v>
      </c>
      <c r="C10556" s="21">
        <v>20201229</v>
      </c>
      <c r="D10556" s="21">
        <v>610538201209</v>
      </c>
      <c r="E10556" s="21" t="s">
        <v>16</v>
      </c>
      <c r="F10556" s="21">
        <v>20210108</v>
      </c>
      <c r="G10556" s="21" t="s">
        <v>17</v>
      </c>
      <c r="H10556" s="21" t="s">
        <v>294</v>
      </c>
      <c r="I10556" s="21" t="s">
        <v>295</v>
      </c>
      <c r="J10556" s="21">
        <v>2.16</v>
      </c>
      <c r="K10556" s="21" t="s">
        <v>20</v>
      </c>
      <c r="L10556">
        <f t="shared" si="189"/>
        <v>3</v>
      </c>
      <c r="M10556">
        <f>MATCH(H:H,价格表!$B$4:$B$35,0)</f>
        <v>18</v>
      </c>
      <c r="N10556" s="27">
        <f>IF(J10556&lt;=0.3,INDEX(价格表!$B$4:$I$31,M10556,2),IF(AND(J10556&gt;0.3,J10556&lt;=1),INDEX(价格表!$B$4:$I$31,M10556,3),IF(AND(J10556&gt;1,J10556&lt;=2.2),INDEX(价格表!$B$4:$I$31,M10556,4),IF(AND(J10556&gt;2.2,J10556&lt;=3.3),INDEX(价格表!$B$4:$I$31,M10556,5),IF(AND(J10556&gt;3.3,J10556&lt;=4),INDEX(价格表!$B$4:$I$31,M10556,6),IF(AND(J10556&gt;4,J10556&lt;=5.5),INDEX(价格表!$B$4:$I$31,M10556,7),IF(J10556&gt;5.5,2.6+INDEX(价格表!$B$4:$I$31,M10556,8)*L10556)))))))</f>
        <v>3.25</v>
      </c>
    </row>
    <row r="10557" spans="1:14">
      <c r="A10557" s="20">
        <v>4311391415819</v>
      </c>
      <c r="B10557" s="18" t="s">
        <v>16</v>
      </c>
      <c r="C10557" s="21">
        <v>20201229</v>
      </c>
      <c r="D10557" s="21">
        <v>610538201209</v>
      </c>
      <c r="E10557" s="21" t="s">
        <v>16</v>
      </c>
      <c r="F10557" s="21">
        <v>20210108</v>
      </c>
      <c r="G10557" s="21" t="s">
        <v>17</v>
      </c>
      <c r="H10557" s="21" t="s">
        <v>296</v>
      </c>
      <c r="I10557" s="21" t="s">
        <v>297</v>
      </c>
      <c r="J10557" s="21">
        <v>2.41</v>
      </c>
      <c r="K10557" s="21" t="s">
        <v>20</v>
      </c>
      <c r="L10557">
        <f t="shared" si="189"/>
        <v>3</v>
      </c>
      <c r="M10557">
        <f>MATCH(H:H,价格表!$B$4:$B$35,0)</f>
        <v>8</v>
      </c>
      <c r="N10557" s="27">
        <f>IF(J10557&lt;=0.3,INDEX(价格表!$B$4:$I$31,M10557,2),IF(AND(J10557&gt;0.3,J10557&lt;=1),INDEX(价格表!$B$4:$I$31,M10557,3),IF(AND(J10557&gt;1,J10557&lt;=2.2),INDEX(价格表!$B$4:$I$31,M10557,4),IF(AND(J10557&gt;2.2,J10557&lt;=3.3),INDEX(价格表!$B$4:$I$31,M10557,5),IF(AND(J10557&gt;3.3,J10557&lt;=4),INDEX(价格表!$B$4:$I$31,M10557,6),IF(AND(J10557&gt;4,J10557&lt;=5.5),INDEX(价格表!$B$4:$I$31,M10557,7),IF(J10557&gt;5.5,2.6+INDEX(价格表!$B$4:$I$31,M10557,8)*L10557)))))))</f>
        <v>3.3</v>
      </c>
    </row>
    <row r="10558" spans="1:14">
      <c r="A10558" s="20">
        <v>4311391422401</v>
      </c>
      <c r="B10558" s="18" t="s">
        <v>16</v>
      </c>
      <c r="C10558" s="21">
        <v>20201229</v>
      </c>
      <c r="D10558" s="21">
        <v>610538201209</v>
      </c>
      <c r="E10558" s="21" t="s">
        <v>16</v>
      </c>
      <c r="F10558" s="21">
        <v>20210108</v>
      </c>
      <c r="G10558" s="21" t="s">
        <v>17</v>
      </c>
      <c r="H10558" s="21" t="s">
        <v>294</v>
      </c>
      <c r="I10558" s="21" t="s">
        <v>295</v>
      </c>
      <c r="J10558" s="21">
        <v>1.51</v>
      </c>
      <c r="K10558" s="21" t="s">
        <v>20</v>
      </c>
      <c r="L10558">
        <f t="shared" si="189"/>
        <v>2</v>
      </c>
      <c r="M10558">
        <f>MATCH(H:H,价格表!$B$4:$B$35,0)</f>
        <v>18</v>
      </c>
      <c r="N10558" s="27">
        <f>IF(J10558&lt;=0.3,INDEX(价格表!$B$4:$I$31,M10558,2),IF(AND(J10558&gt;0.3,J10558&lt;=1),INDEX(价格表!$B$4:$I$31,M10558,3),IF(AND(J10558&gt;1,J10558&lt;=2.2),INDEX(价格表!$B$4:$I$31,M10558,4),IF(AND(J10558&gt;2.2,J10558&lt;=3.3),INDEX(价格表!$B$4:$I$31,M10558,5),IF(AND(J10558&gt;3.3,J10558&lt;=4),INDEX(价格表!$B$4:$I$31,M10558,6),IF(AND(J10558&gt;4,J10558&lt;=5.5),INDEX(价格表!$B$4:$I$31,M10558,7),IF(J10558&gt;5.5,2.6+INDEX(价格表!$B$4:$I$31,M10558,8)*L10558)))))))</f>
        <v>3.25</v>
      </c>
    </row>
    <row r="10559" spans="1:14">
      <c r="A10559" s="20">
        <v>4311391423038</v>
      </c>
      <c r="B10559" s="18" t="s">
        <v>16</v>
      </c>
      <c r="C10559" s="21">
        <v>20201229</v>
      </c>
      <c r="D10559" s="21">
        <v>610538201209</v>
      </c>
      <c r="E10559" s="21" t="s">
        <v>16</v>
      </c>
      <c r="F10559" s="21">
        <v>20210108</v>
      </c>
      <c r="G10559" s="21" t="s">
        <v>17</v>
      </c>
      <c r="H10559" s="21" t="s">
        <v>294</v>
      </c>
      <c r="I10559" s="21" t="s">
        <v>295</v>
      </c>
      <c r="J10559" s="21">
        <v>2.36</v>
      </c>
      <c r="K10559" s="21" t="s">
        <v>20</v>
      </c>
      <c r="L10559">
        <f t="shared" si="189"/>
        <v>3</v>
      </c>
      <c r="M10559">
        <f>MATCH(H:H,价格表!$B$4:$B$35,0)</f>
        <v>18</v>
      </c>
      <c r="N10559" s="27">
        <f>IF(J10559&lt;=0.3,INDEX(价格表!$B$4:$I$31,M10559,2),IF(AND(J10559&gt;0.3,J10559&lt;=1),INDEX(价格表!$B$4:$I$31,M10559,3),IF(AND(J10559&gt;1,J10559&lt;=2.2),INDEX(价格表!$B$4:$I$31,M10559,4),IF(AND(J10559&gt;2.2,J10559&lt;=3.3),INDEX(价格表!$B$4:$I$31,M10559,5),IF(AND(J10559&gt;3.3,J10559&lt;=4),INDEX(价格表!$B$4:$I$31,M10559,6),IF(AND(J10559&gt;4,J10559&lt;=5.5),INDEX(价格表!$B$4:$I$31,M10559,7),IF(J10559&gt;5.5,2.6+INDEX(价格表!$B$4:$I$31,M10559,8)*L10559)))))))</f>
        <v>3.6</v>
      </c>
    </row>
    <row r="10560" spans="1:14">
      <c r="A10560" s="20">
        <v>4311391423044</v>
      </c>
      <c r="B10560" s="18" t="s">
        <v>16</v>
      </c>
      <c r="C10560" s="21">
        <v>20201229</v>
      </c>
      <c r="D10560" s="21">
        <v>610538201209</v>
      </c>
      <c r="E10560" s="21" t="s">
        <v>16</v>
      </c>
      <c r="F10560" s="21">
        <v>20210108</v>
      </c>
      <c r="G10560" s="21" t="s">
        <v>17</v>
      </c>
      <c r="H10560" s="21" t="s">
        <v>296</v>
      </c>
      <c r="I10560" s="21" t="s">
        <v>297</v>
      </c>
      <c r="J10560" s="21">
        <v>1.93</v>
      </c>
      <c r="K10560" s="21" t="s">
        <v>20</v>
      </c>
      <c r="L10560">
        <f t="shared" si="189"/>
        <v>2</v>
      </c>
      <c r="M10560">
        <f>MATCH(H:H,价格表!$B$4:$B$35,0)</f>
        <v>8</v>
      </c>
      <c r="N10560" s="27">
        <f>IF(J10560&lt;=0.3,INDEX(价格表!$B$4:$I$31,M10560,2),IF(AND(J10560&gt;0.3,J10560&lt;=1),INDEX(价格表!$B$4:$I$31,M10560,3),IF(AND(J10560&gt;1,J10560&lt;=2.2),INDEX(价格表!$B$4:$I$31,M10560,4),IF(AND(J10560&gt;2.2,J10560&lt;=3.3),INDEX(价格表!$B$4:$I$31,M10560,5),IF(AND(J10560&gt;3.3,J10560&lt;=4),INDEX(价格表!$B$4:$I$31,M10560,6),IF(AND(J10560&gt;4,J10560&lt;=5.5),INDEX(价格表!$B$4:$I$31,M10560,7),IF(J10560&gt;5.5,2.6+INDEX(价格表!$B$4:$I$31,M10560,8)*L10560)))))))</f>
        <v>2.95</v>
      </c>
    </row>
    <row r="10561" spans="1:14">
      <c r="A10561" s="20">
        <v>4311391430020</v>
      </c>
      <c r="B10561" s="18" t="s">
        <v>16</v>
      </c>
      <c r="C10561" s="21">
        <v>20201229</v>
      </c>
      <c r="D10561" s="21">
        <v>610538201209</v>
      </c>
      <c r="E10561" s="21" t="s">
        <v>16</v>
      </c>
      <c r="F10561" s="21">
        <v>20210108</v>
      </c>
      <c r="G10561" s="21" t="s">
        <v>17</v>
      </c>
      <c r="H10561" s="21" t="s">
        <v>294</v>
      </c>
      <c r="I10561" s="21" t="s">
        <v>295</v>
      </c>
      <c r="J10561" s="21">
        <v>1.44</v>
      </c>
      <c r="K10561" s="21" t="s">
        <v>20</v>
      </c>
      <c r="L10561">
        <f t="shared" si="189"/>
        <v>2</v>
      </c>
      <c r="M10561">
        <f>MATCH(H:H,价格表!$B$4:$B$35,0)</f>
        <v>18</v>
      </c>
      <c r="N10561" s="27">
        <f>IF(J10561&lt;=0.3,INDEX(价格表!$B$4:$I$31,M10561,2),IF(AND(J10561&gt;0.3,J10561&lt;=1),INDEX(价格表!$B$4:$I$31,M10561,3),IF(AND(J10561&gt;1,J10561&lt;=2.2),INDEX(价格表!$B$4:$I$31,M10561,4),IF(AND(J10561&gt;2.2,J10561&lt;=3.3),INDEX(价格表!$B$4:$I$31,M10561,5),IF(AND(J10561&gt;3.3,J10561&lt;=4),INDEX(价格表!$B$4:$I$31,M10561,6),IF(AND(J10561&gt;4,J10561&lt;=5.5),INDEX(价格表!$B$4:$I$31,M10561,7),IF(J10561&gt;5.5,2.6+INDEX(价格表!$B$4:$I$31,M10561,8)*L10561)))))))</f>
        <v>3.25</v>
      </c>
    </row>
    <row r="10562" spans="1:14">
      <c r="A10562" s="20">
        <v>4311400728398</v>
      </c>
      <c r="B10562" s="18" t="s">
        <v>16</v>
      </c>
      <c r="C10562" s="21">
        <v>20201229</v>
      </c>
      <c r="D10562" s="21">
        <v>610538201209</v>
      </c>
      <c r="E10562" s="21" t="s">
        <v>16</v>
      </c>
      <c r="F10562" s="21">
        <v>20210108</v>
      </c>
      <c r="G10562" s="21" t="s">
        <v>17</v>
      </c>
      <c r="H10562" s="21" t="s">
        <v>302</v>
      </c>
      <c r="I10562" s="21" t="s">
        <v>303</v>
      </c>
      <c r="J10562" s="21">
        <v>1.48</v>
      </c>
      <c r="K10562" s="21" t="s">
        <v>20</v>
      </c>
      <c r="L10562">
        <f t="shared" si="189"/>
        <v>2</v>
      </c>
      <c r="M10562">
        <f>MATCH(H:H,价格表!$B$4:$B$35,0)</f>
        <v>6</v>
      </c>
      <c r="N10562" s="27">
        <f>IF(J10562&lt;=0.3,INDEX(价格表!$B$4:$I$31,M10562,2),IF(AND(J10562&gt;0.3,J10562&lt;=1),INDEX(价格表!$B$4:$I$31,M10562,3),IF(AND(J10562&gt;1,J10562&lt;=2.2),INDEX(价格表!$B$4:$I$31,M10562,4),IF(AND(J10562&gt;2.2,J10562&lt;=3.3),INDEX(价格表!$B$4:$I$31,M10562,5),IF(AND(J10562&gt;3.3,J10562&lt;=4),INDEX(价格表!$B$4:$I$31,M10562,6),IF(AND(J10562&gt;4,J10562&lt;=5.5),INDEX(价格表!$B$4:$I$31,M10562,7),IF(J10562&gt;5.5,2.6+INDEX(价格表!$B$4:$I$31,M10562,8)*L10562)))))))</f>
        <v>2.95</v>
      </c>
    </row>
    <row r="10563" spans="1:14">
      <c r="A10563" s="20">
        <v>4311400728400</v>
      </c>
      <c r="B10563" s="18" t="s">
        <v>16</v>
      </c>
      <c r="C10563" s="21">
        <v>20201229</v>
      </c>
      <c r="D10563" s="21">
        <v>610538201209</v>
      </c>
      <c r="E10563" s="21" t="s">
        <v>16</v>
      </c>
      <c r="F10563" s="21">
        <v>20210108</v>
      </c>
      <c r="G10563" s="21" t="s">
        <v>17</v>
      </c>
      <c r="H10563" s="21" t="s">
        <v>296</v>
      </c>
      <c r="I10563" s="21" t="s">
        <v>297</v>
      </c>
      <c r="J10563" s="21">
        <v>1.44</v>
      </c>
      <c r="K10563" s="21" t="s">
        <v>20</v>
      </c>
      <c r="L10563">
        <f t="shared" si="189"/>
        <v>2</v>
      </c>
      <c r="M10563">
        <f>MATCH(H:H,价格表!$B$4:$B$35,0)</f>
        <v>8</v>
      </c>
      <c r="N10563" s="27">
        <f>IF(J10563&lt;=0.3,INDEX(价格表!$B$4:$I$31,M10563,2),IF(AND(J10563&gt;0.3,J10563&lt;=1),INDEX(价格表!$B$4:$I$31,M10563,3),IF(AND(J10563&gt;1,J10563&lt;=2.2),INDEX(价格表!$B$4:$I$31,M10563,4),IF(AND(J10563&gt;2.2,J10563&lt;=3.3),INDEX(价格表!$B$4:$I$31,M10563,5),IF(AND(J10563&gt;3.3,J10563&lt;=4),INDEX(价格表!$B$4:$I$31,M10563,6),IF(AND(J10563&gt;4,J10563&lt;=5.5),INDEX(价格表!$B$4:$I$31,M10563,7),IF(J10563&gt;5.5,2.6+INDEX(价格表!$B$4:$I$31,M10563,8)*L10563)))))))</f>
        <v>2.95</v>
      </c>
    </row>
    <row r="10564" spans="1:14">
      <c r="A10564" s="20">
        <v>4606429202054</v>
      </c>
      <c r="B10564" s="18" t="s">
        <v>16</v>
      </c>
      <c r="C10564" s="21">
        <v>20201229</v>
      </c>
      <c r="D10564" s="21">
        <v>610538201209</v>
      </c>
      <c r="E10564" s="21" t="s">
        <v>16</v>
      </c>
      <c r="F10564" s="21">
        <v>20210108</v>
      </c>
      <c r="G10564" s="21" t="s">
        <v>17</v>
      </c>
      <c r="H10564" s="21" t="s">
        <v>302</v>
      </c>
      <c r="I10564" s="21" t="s">
        <v>303</v>
      </c>
      <c r="J10564" s="21">
        <v>2.39</v>
      </c>
      <c r="K10564" s="21" t="s">
        <v>20</v>
      </c>
      <c r="L10564">
        <f t="shared" ref="L10564:L10627" si="190">ROUNDUP(J10564,0)</f>
        <v>3</v>
      </c>
      <c r="M10564">
        <f>MATCH(H:H,价格表!$B$4:$B$35,0)</f>
        <v>6</v>
      </c>
      <c r="N10564" s="27">
        <f>IF(J10564&lt;=0.3,INDEX(价格表!$B$4:$I$31,M10564,2),IF(AND(J10564&gt;0.3,J10564&lt;=1),INDEX(价格表!$B$4:$I$31,M10564,3),IF(AND(J10564&gt;1,J10564&lt;=2.2),INDEX(价格表!$B$4:$I$31,M10564,4),IF(AND(J10564&gt;2.2,J10564&lt;=3.3),INDEX(价格表!$B$4:$I$31,M10564,5),IF(AND(J10564&gt;3.3,J10564&lt;=4),INDEX(价格表!$B$4:$I$31,M10564,6),IF(AND(J10564&gt;4,J10564&lt;=5.5),INDEX(价格表!$B$4:$I$31,M10564,7),IF(J10564&gt;5.5,2.6+INDEX(价格表!$B$4:$I$31,M10564,8)*L10564)))))))</f>
        <v>3.3</v>
      </c>
    </row>
    <row r="10565" spans="1:14">
      <c r="A10565" s="20">
        <v>4606435871651</v>
      </c>
      <c r="B10565" s="18" t="s">
        <v>16</v>
      </c>
      <c r="C10565" s="21">
        <v>20201229</v>
      </c>
      <c r="D10565" s="21">
        <v>610538201209</v>
      </c>
      <c r="E10565" s="21" t="s">
        <v>16</v>
      </c>
      <c r="F10565" s="21">
        <v>20210108</v>
      </c>
      <c r="G10565" s="21" t="s">
        <v>17</v>
      </c>
      <c r="H10565" s="21" t="s">
        <v>305</v>
      </c>
      <c r="I10565" s="21" t="s">
        <v>323</v>
      </c>
      <c r="J10565" s="21">
        <v>2.08</v>
      </c>
      <c r="K10565" s="21" t="s">
        <v>20</v>
      </c>
      <c r="L10565">
        <f t="shared" si="190"/>
        <v>3</v>
      </c>
      <c r="M10565">
        <f>MATCH(H:H,价格表!$B$4:$B$35,0)</f>
        <v>26</v>
      </c>
      <c r="N10565" s="27">
        <f>IF(J10565&lt;=0.3,INDEX(价格表!$B$4:$I$31,M10565,2),IF(AND(J10565&gt;0.3,J10565&lt;=1),INDEX(价格表!$B$4:$I$31,M10565,3),IF(AND(J10565&gt;1,J10565&lt;=2.2),INDEX(价格表!$B$4:$I$31,M10565,4),IF(AND(J10565&gt;2.2,J10565&lt;=3.3),INDEX(价格表!$B$4:$I$31,M10565,5),IF(AND(J10565&gt;3.3,J10565&lt;=4),INDEX(价格表!$B$4:$I$31,M10565,6),IF(AND(J10565&gt;4,J10565&lt;=5.5),INDEX(价格表!$B$4:$I$31,M10565,7),IF(J10565&gt;5.5,2.6+INDEX(价格表!$B$4:$I$31,M10565,8)*L10565)))))))</f>
        <v>2.15</v>
      </c>
    </row>
    <row r="10566" spans="1:14">
      <c r="A10566" s="20">
        <v>4606435874569</v>
      </c>
      <c r="B10566" s="18" t="s">
        <v>16</v>
      </c>
      <c r="C10566" s="21">
        <v>20201229</v>
      </c>
      <c r="D10566" s="21">
        <v>610538201209</v>
      </c>
      <c r="E10566" s="21" t="s">
        <v>16</v>
      </c>
      <c r="F10566" s="21">
        <v>20210108</v>
      </c>
      <c r="G10566" s="21" t="s">
        <v>17</v>
      </c>
      <c r="H10566" s="21" t="s">
        <v>298</v>
      </c>
      <c r="I10566" s="21" t="s">
        <v>300</v>
      </c>
      <c r="J10566" s="21">
        <v>2.04</v>
      </c>
      <c r="K10566" s="21" t="s">
        <v>20</v>
      </c>
      <c r="L10566">
        <f t="shared" si="190"/>
        <v>3</v>
      </c>
      <c r="M10566">
        <f>MATCH(H:H,价格表!$B$4:$B$35,0)</f>
        <v>29</v>
      </c>
      <c r="N10566" s="27">
        <f>L10566*5+3</f>
        <v>18</v>
      </c>
    </row>
    <row r="10567" spans="1:14">
      <c r="A10567" s="20">
        <v>4606438456143</v>
      </c>
      <c r="B10567" s="18" t="s">
        <v>16</v>
      </c>
      <c r="C10567" s="21">
        <v>20201229</v>
      </c>
      <c r="D10567" s="21">
        <v>610538201209</v>
      </c>
      <c r="E10567" s="21" t="s">
        <v>16</v>
      </c>
      <c r="F10567" s="21">
        <v>20210108</v>
      </c>
      <c r="G10567" s="21" t="s">
        <v>17</v>
      </c>
      <c r="H10567" s="21" t="s">
        <v>294</v>
      </c>
      <c r="I10567" s="21" t="s">
        <v>295</v>
      </c>
      <c r="J10567" s="21">
        <v>2.2</v>
      </c>
      <c r="K10567" s="21" t="s">
        <v>20</v>
      </c>
      <c r="L10567">
        <f t="shared" si="190"/>
        <v>3</v>
      </c>
      <c r="M10567">
        <f>MATCH(H:H,价格表!$B$4:$B$35,0)</f>
        <v>18</v>
      </c>
      <c r="N10567" s="27">
        <f>IF(J10567&lt;=0.3,INDEX(价格表!$B$4:$I$31,M10567,2),IF(AND(J10567&gt;0.3,J10567&lt;=1),INDEX(价格表!$B$4:$I$31,M10567,3),IF(AND(J10567&gt;1,J10567&lt;=2.2),INDEX(价格表!$B$4:$I$31,M10567,4),IF(AND(J10567&gt;2.2,J10567&lt;=3.3),INDEX(价格表!$B$4:$I$31,M10567,5),IF(AND(J10567&gt;3.3,J10567&lt;=4),INDEX(价格表!$B$4:$I$31,M10567,6),IF(AND(J10567&gt;4,J10567&lt;=5.5),INDEX(价格表!$B$4:$I$31,M10567,7),IF(J10567&gt;5.5,2.6+INDEX(价格表!$B$4:$I$31,M10567,8)*L10567)))))))</f>
        <v>3.25</v>
      </c>
    </row>
    <row r="10568" spans="1:14">
      <c r="A10568" s="20">
        <v>4606438456202</v>
      </c>
      <c r="B10568" s="18" t="s">
        <v>16</v>
      </c>
      <c r="C10568" s="21">
        <v>20201229</v>
      </c>
      <c r="D10568" s="21">
        <v>610538201209</v>
      </c>
      <c r="E10568" s="21" t="s">
        <v>16</v>
      </c>
      <c r="F10568" s="21">
        <v>20210108</v>
      </c>
      <c r="G10568" s="21" t="s">
        <v>17</v>
      </c>
      <c r="H10568" s="21" t="s">
        <v>305</v>
      </c>
      <c r="I10568" s="21" t="s">
        <v>311</v>
      </c>
      <c r="J10568" s="21">
        <v>2.64</v>
      </c>
      <c r="K10568" s="21" t="s">
        <v>20</v>
      </c>
      <c r="L10568">
        <f t="shared" si="190"/>
        <v>3</v>
      </c>
      <c r="M10568">
        <f>MATCH(H:H,价格表!$B$4:$B$35,0)</f>
        <v>26</v>
      </c>
      <c r="N10568" s="27">
        <f>IF(J10568&lt;=0.3,INDEX(价格表!$B$4:$I$31,M10568,2),IF(AND(J10568&gt;0.3,J10568&lt;=1),INDEX(价格表!$B$4:$I$31,M10568,3),IF(AND(J10568&gt;1,J10568&lt;=2.2),INDEX(价格表!$B$4:$I$31,M10568,4),IF(AND(J10568&gt;2.2,J10568&lt;=3.3),INDEX(价格表!$B$4:$I$31,M10568,5),IF(AND(J10568&gt;3.3,J10568&lt;=4),INDEX(价格表!$B$4:$I$31,M10568,6),IF(AND(J10568&gt;4,J10568&lt;=5.5),INDEX(价格表!$B$4:$I$31,M10568,7),IF(J10568&gt;5.5,2.6+INDEX(价格表!$B$4:$I$31,M10568,8)*L10568)))))))</f>
        <v>2.5</v>
      </c>
    </row>
    <row r="10569" spans="1:14">
      <c r="A10569" s="20">
        <v>4606442073882</v>
      </c>
      <c r="B10569" s="18" t="s">
        <v>16</v>
      </c>
      <c r="C10569" s="21">
        <v>20201229</v>
      </c>
      <c r="D10569" s="21">
        <v>610538201209</v>
      </c>
      <c r="E10569" s="21" t="s">
        <v>16</v>
      </c>
      <c r="F10569" s="21">
        <v>20210108</v>
      </c>
      <c r="G10569" s="21" t="s">
        <v>17</v>
      </c>
      <c r="H10569" s="21" t="s">
        <v>302</v>
      </c>
      <c r="I10569" s="21" t="s">
        <v>303</v>
      </c>
      <c r="J10569" s="21">
        <v>2.18</v>
      </c>
      <c r="K10569" s="21" t="s">
        <v>20</v>
      </c>
      <c r="L10569">
        <f t="shared" si="190"/>
        <v>3</v>
      </c>
      <c r="M10569">
        <f>MATCH(H:H,价格表!$B$4:$B$35,0)</f>
        <v>6</v>
      </c>
      <c r="N10569" s="27">
        <f>IF(J10569&lt;=0.3,INDEX(价格表!$B$4:$I$31,M10569,2),IF(AND(J10569&gt;0.3,J10569&lt;=1),INDEX(价格表!$B$4:$I$31,M10569,3),IF(AND(J10569&gt;1,J10569&lt;=2.2),INDEX(价格表!$B$4:$I$31,M10569,4),IF(AND(J10569&gt;2.2,J10569&lt;=3.3),INDEX(价格表!$B$4:$I$31,M10569,5),IF(AND(J10569&gt;3.3,J10569&lt;=4),INDEX(价格表!$B$4:$I$31,M10569,6),IF(AND(J10569&gt;4,J10569&lt;=5.5),INDEX(价格表!$B$4:$I$31,M10569,7),IF(J10569&gt;5.5,2.6+INDEX(价格表!$B$4:$I$31,M10569,8)*L10569)))))))</f>
        <v>2.95</v>
      </c>
    </row>
    <row r="10570" spans="1:14">
      <c r="A10570" s="20">
        <v>4311373361446</v>
      </c>
      <c r="B10570" s="18" t="s">
        <v>16</v>
      </c>
      <c r="C10570" s="21">
        <v>20201229</v>
      </c>
      <c r="D10570" s="21">
        <v>610538201209</v>
      </c>
      <c r="E10570" s="21" t="s">
        <v>16</v>
      </c>
      <c r="F10570" s="21">
        <v>20210108</v>
      </c>
      <c r="G10570" s="21" t="s">
        <v>17</v>
      </c>
      <c r="H10570" s="21" t="s">
        <v>331</v>
      </c>
      <c r="I10570" s="21" t="s">
        <v>334</v>
      </c>
      <c r="J10570" s="21">
        <v>1.47</v>
      </c>
      <c r="K10570" s="21" t="s">
        <v>20</v>
      </c>
      <c r="L10570">
        <f t="shared" si="190"/>
        <v>2</v>
      </c>
      <c r="M10570">
        <f>MATCH(H:H,价格表!$B$4:$B$35,0)</f>
        <v>28</v>
      </c>
      <c r="N10570" s="27">
        <f>IF(J10570&lt;=0.3,INDEX(价格表!$B$4:$I$31,M10570,2),IF(AND(J10570&gt;0.3,J10570&lt;=1),INDEX(价格表!$B$4:$I$31,M10570,3),IF(AND(J10570&gt;1,J10570&lt;=2.2),INDEX(价格表!$B$4:$I$31,M10570,4),IF(AND(J10570&gt;2.2,J10570&lt;=3.3),INDEX(价格表!$B$4:$I$31,M10570,5),IF(AND(J10570&gt;3.3,J10570&lt;=4),INDEX(价格表!$B$4:$I$31,M10570,6),IF(AND(J10570&gt;4,J10570&lt;=5.5),INDEX(价格表!$B$4:$I$31,M10570,7),IF(J10570&gt;5.5,2.6+INDEX(价格表!$B$4:$I$31,M10570,8)*L10570)))))))</f>
        <v>2.8</v>
      </c>
    </row>
    <row r="10571" spans="1:14">
      <c r="A10571" s="20">
        <v>4606442075335</v>
      </c>
      <c r="B10571" s="18" t="s">
        <v>16</v>
      </c>
      <c r="C10571" s="21">
        <v>20201229</v>
      </c>
      <c r="D10571" s="21">
        <v>610538201209</v>
      </c>
      <c r="E10571" s="21" t="s">
        <v>16</v>
      </c>
      <c r="F10571" s="21">
        <v>20210108</v>
      </c>
      <c r="G10571" s="21" t="s">
        <v>17</v>
      </c>
      <c r="H10571" s="21" t="s">
        <v>298</v>
      </c>
      <c r="I10571" s="21" t="s">
        <v>313</v>
      </c>
      <c r="J10571" s="21">
        <v>8.28</v>
      </c>
      <c r="K10571" s="21" t="s">
        <v>20</v>
      </c>
      <c r="L10571">
        <f t="shared" si="190"/>
        <v>9</v>
      </c>
      <c r="M10571">
        <f>MATCH(H:H,价格表!$B$4:$B$35,0)</f>
        <v>29</v>
      </c>
      <c r="N10571" s="27">
        <f>L10571*5+3</f>
        <v>48</v>
      </c>
    </row>
    <row r="10572" spans="1:14">
      <c r="A10572" s="20">
        <v>4606442064868</v>
      </c>
      <c r="B10572" s="18" t="s">
        <v>16</v>
      </c>
      <c r="C10572" s="21">
        <v>20201229</v>
      </c>
      <c r="D10572" s="21">
        <v>610538201209</v>
      </c>
      <c r="E10572" s="21" t="s">
        <v>16</v>
      </c>
      <c r="F10572" s="21">
        <v>20210108</v>
      </c>
      <c r="G10572" s="21" t="s">
        <v>17</v>
      </c>
      <c r="H10572" s="21" t="s">
        <v>18</v>
      </c>
      <c r="I10572" s="21" t="s">
        <v>53</v>
      </c>
      <c r="J10572" s="21">
        <v>15.27</v>
      </c>
      <c r="K10572" s="21" t="s">
        <v>20</v>
      </c>
      <c r="L10572">
        <f t="shared" si="190"/>
        <v>16</v>
      </c>
      <c r="M10572">
        <f>MATCH(H:H,价格表!$B$4:$B$35,0)</f>
        <v>1</v>
      </c>
      <c r="N10572" s="27">
        <f>IF(J10572&lt;=0.3,INDEX(价格表!$B$4:$I$31,M10572,2),IF(AND(J10572&gt;0.3,J10572&lt;=1),INDEX(价格表!$B$4:$I$31,M10572,3),IF(AND(J10572&gt;1,J10572&lt;=2.2),INDEX(价格表!$B$4:$I$31,M10572,4),IF(AND(J10572&gt;2.2,J10572&lt;=3.3),INDEX(价格表!$B$4:$I$31,M10572,5),IF(AND(J10572&gt;3.3,J10572&lt;=4),INDEX(价格表!$B$4:$I$31,M10572,6),IF(AND(J10572&gt;4,J10572&lt;=5.5),INDEX(价格表!$B$4:$I$31,M10572,7),IF(J10572&gt;5.5,2.6+INDEX(价格表!$B$4:$I$31,M10572,8)*L10572)))))))</f>
        <v>12.2</v>
      </c>
    </row>
    <row r="10573" spans="1:14">
      <c r="A10573" s="20">
        <v>4311391407407</v>
      </c>
      <c r="B10573" s="18" t="s">
        <v>16</v>
      </c>
      <c r="C10573" s="21">
        <v>20201229</v>
      </c>
      <c r="D10573" s="21">
        <v>610538201209</v>
      </c>
      <c r="E10573" s="21" t="s">
        <v>16</v>
      </c>
      <c r="F10573" s="21">
        <v>20210108</v>
      </c>
      <c r="G10573" s="21" t="s">
        <v>17</v>
      </c>
      <c r="H10573" s="21" t="s">
        <v>18</v>
      </c>
      <c r="I10573" s="21" t="s">
        <v>223</v>
      </c>
      <c r="J10573" s="21">
        <v>19.58</v>
      </c>
      <c r="K10573" s="21" t="s">
        <v>148</v>
      </c>
      <c r="L10573">
        <f t="shared" si="190"/>
        <v>20</v>
      </c>
      <c r="M10573">
        <f>MATCH(H:H,价格表!$B$4:$B$35,0)</f>
        <v>1</v>
      </c>
      <c r="N10573" s="27">
        <f>IF(J10573&lt;=0.3,INDEX(价格表!$B$4:$I$31,M10573,2),IF(AND(J10573&gt;0.3,J10573&lt;=1),INDEX(价格表!$B$4:$I$31,M10573,3),IF(AND(J10573&gt;1,J10573&lt;=2.2),INDEX(价格表!$B$4:$I$31,M10573,4),IF(AND(J10573&gt;2.2,J10573&lt;=3.3),INDEX(价格表!$B$4:$I$31,M10573,5),IF(AND(J10573&gt;3.3,J10573&lt;=4),INDEX(价格表!$B$4:$I$31,M10573,6),IF(AND(J10573&gt;4,J10573&lt;=5.5),INDEX(价格表!$B$4:$I$31,M10573,7),IF(J10573&gt;5.5,2.6+INDEX(价格表!$B$4:$I$31,M10573,8)*L10573)))))))</f>
        <v>14.6</v>
      </c>
    </row>
    <row r="10574" spans="1:14">
      <c r="A10574" s="20">
        <v>4606438467477</v>
      </c>
      <c r="B10574" s="18" t="s">
        <v>16</v>
      </c>
      <c r="C10574" s="21">
        <v>20201229</v>
      </c>
      <c r="D10574" s="21">
        <v>610538201209</v>
      </c>
      <c r="E10574" s="21" t="s">
        <v>16</v>
      </c>
      <c r="F10574" s="21">
        <v>20210108</v>
      </c>
      <c r="G10574" s="21" t="s">
        <v>17</v>
      </c>
      <c r="H10574" s="21" t="s">
        <v>37</v>
      </c>
      <c r="I10574" s="21" t="s">
        <v>351</v>
      </c>
      <c r="J10574" s="21">
        <v>6.2</v>
      </c>
      <c r="K10574" s="21" t="s">
        <v>20</v>
      </c>
      <c r="L10574">
        <f t="shared" si="190"/>
        <v>7</v>
      </c>
      <c r="M10574">
        <f>MATCH(H:H,价格表!$B$4:$B$35,0)</f>
        <v>12</v>
      </c>
      <c r="N10574" s="27">
        <f>IF(J10574&lt;=0.3,INDEX(价格表!$B$4:$I$31,M10574,2),IF(AND(J10574&gt;0.3,J10574&lt;=1),INDEX(价格表!$B$4:$I$31,M10574,3),IF(AND(J10574&gt;1,J10574&lt;=2.2),INDEX(价格表!$B$4:$I$31,M10574,4),IF(AND(J10574&gt;2.2,J10574&lt;=3.3),INDEX(价格表!$B$4:$I$31,M10574,5),IF(AND(J10574&gt;3.3,J10574&lt;=4),INDEX(价格表!$B$4:$I$31,M10574,6),IF(AND(J10574&gt;4,J10574&lt;=5.5),INDEX(价格表!$B$4:$I$31,M10574,7),IF(J10574&gt;5.5,2.6+INDEX(价格表!$B$4:$I$31,M10574,8)*L10574)))))))</f>
        <v>9.25</v>
      </c>
    </row>
    <row r="10575" spans="1:14">
      <c r="A10575" s="20">
        <v>4311387222189</v>
      </c>
      <c r="B10575" s="18" t="s">
        <v>16</v>
      </c>
      <c r="C10575" s="21">
        <v>20201229</v>
      </c>
      <c r="D10575" s="21">
        <v>610538201209</v>
      </c>
      <c r="E10575" s="21" t="s">
        <v>16</v>
      </c>
      <c r="F10575" s="21">
        <v>20210108</v>
      </c>
      <c r="G10575" s="21" t="s">
        <v>17</v>
      </c>
      <c r="H10575" s="21" t="s">
        <v>302</v>
      </c>
      <c r="I10575" s="21" t="s">
        <v>303</v>
      </c>
      <c r="J10575" s="21">
        <v>7</v>
      </c>
      <c r="K10575" s="21" t="s">
        <v>20</v>
      </c>
      <c r="L10575">
        <f t="shared" si="190"/>
        <v>7</v>
      </c>
      <c r="M10575">
        <f>MATCH(H:H,价格表!$B$4:$B$35,0)</f>
        <v>6</v>
      </c>
      <c r="N10575" s="27">
        <f>IF(J10575&lt;=0.3,INDEX(价格表!$B$4:$I$31,M10575,2),IF(AND(J10575&gt;0.3,J10575&lt;=1),INDEX(价格表!$B$4:$I$31,M10575,3),IF(AND(J10575&gt;1,J10575&lt;=2.2),INDEX(价格表!$B$4:$I$31,M10575,4),IF(AND(J10575&gt;2.2,J10575&lt;=3.3),INDEX(价格表!$B$4:$I$31,M10575,5),IF(AND(J10575&gt;3.3,J10575&lt;=4),INDEX(价格表!$B$4:$I$31,M10575,6),IF(AND(J10575&gt;4,J10575&lt;=5.5),INDEX(价格表!$B$4:$I$31,M10575,7),IF(J10575&gt;5.5,2.6+INDEX(价格表!$B$4:$I$31,M10575,8)*L10575)))))))</f>
        <v>9.25</v>
      </c>
    </row>
    <row r="10576" spans="1:14">
      <c r="A10576" s="20">
        <v>4606442065058</v>
      </c>
      <c r="B10576" s="18" t="s">
        <v>16</v>
      </c>
      <c r="C10576" s="21">
        <v>20201229</v>
      </c>
      <c r="D10576" s="21">
        <v>610538201209</v>
      </c>
      <c r="E10576" s="21" t="s">
        <v>16</v>
      </c>
      <c r="F10576" s="21">
        <v>20210108</v>
      </c>
      <c r="G10576" s="21" t="s">
        <v>17</v>
      </c>
      <c r="H10576" s="21" t="s">
        <v>45</v>
      </c>
      <c r="I10576" s="21" t="s">
        <v>143</v>
      </c>
      <c r="J10576" s="21">
        <v>7.48</v>
      </c>
      <c r="K10576" s="21" t="s">
        <v>20</v>
      </c>
      <c r="L10576">
        <f t="shared" si="190"/>
        <v>8</v>
      </c>
      <c r="M10576">
        <f>MATCH(H:H,价格表!$B$4:$B$35,0)</f>
        <v>9</v>
      </c>
      <c r="N10576" s="27">
        <f>IF(J10576&lt;=0.3,INDEX(价格表!$B$4:$I$31,M10576,2),IF(AND(J10576&gt;0.3,J10576&lt;=1),INDEX(价格表!$B$4:$I$31,M10576,3),IF(AND(J10576&gt;1,J10576&lt;=2.2),INDEX(价格表!$B$4:$I$31,M10576,4),IF(AND(J10576&gt;2.2,J10576&lt;=3.3),INDEX(价格表!$B$4:$I$31,M10576,5),IF(AND(J10576&gt;3.3,J10576&lt;=4),INDEX(价格表!$B$4:$I$31,M10576,6),IF(AND(J10576&gt;4,J10576&lt;=5.5),INDEX(价格表!$B$4:$I$31,M10576,7),IF(J10576&gt;5.5,2.6+INDEX(价格表!$B$4:$I$31,M10576,8)*L10576)))))))</f>
        <v>10.2</v>
      </c>
    </row>
    <row r="10577" spans="1:14">
      <c r="A10577" s="20">
        <v>4606442074955</v>
      </c>
      <c r="B10577" s="18" t="s">
        <v>16</v>
      </c>
      <c r="C10577" s="21">
        <v>20201229</v>
      </c>
      <c r="D10577" s="21">
        <v>610538201209</v>
      </c>
      <c r="E10577" s="21" t="s">
        <v>16</v>
      </c>
      <c r="F10577" s="21">
        <v>20210108</v>
      </c>
      <c r="G10577" s="21" t="s">
        <v>17</v>
      </c>
      <c r="H10577" s="21" t="s">
        <v>43</v>
      </c>
      <c r="I10577" s="21" t="s">
        <v>47</v>
      </c>
      <c r="J10577" s="21">
        <v>7.99</v>
      </c>
      <c r="K10577" s="21" t="s">
        <v>20</v>
      </c>
      <c r="L10577">
        <f t="shared" si="190"/>
        <v>8</v>
      </c>
      <c r="M10577">
        <f>MATCH(H:H,价格表!$B$4:$B$35,0)</f>
        <v>10</v>
      </c>
      <c r="N10577" s="27">
        <f>IF(J10577&lt;=0.3,INDEX(价格表!$B$4:$I$31,M10577,2),IF(AND(J10577&gt;0.3,J10577&lt;=1),INDEX(价格表!$B$4:$I$31,M10577,3),IF(AND(J10577&gt;1,J10577&lt;=2.2),INDEX(价格表!$B$4:$I$31,M10577,4),IF(AND(J10577&gt;2.2,J10577&lt;=3.3),INDEX(价格表!$B$4:$I$31,M10577,5),IF(AND(J10577&gt;3.3,J10577&lt;=4),INDEX(价格表!$B$4:$I$31,M10577,6),IF(AND(J10577&gt;4,J10577&lt;=5.5),INDEX(价格表!$B$4:$I$31,M10577,7),IF(J10577&gt;5.5,2.6+INDEX(价格表!$B$4:$I$31,M10577,8)*L10577)))))))</f>
        <v>10.2</v>
      </c>
    </row>
    <row r="10578" spans="1:14">
      <c r="A10578" s="20">
        <v>4311414251669</v>
      </c>
      <c r="B10578" s="18" t="s">
        <v>16</v>
      </c>
      <c r="C10578" s="21">
        <v>20201230</v>
      </c>
      <c r="D10578" s="21">
        <v>610538201209</v>
      </c>
      <c r="E10578" s="21" t="s">
        <v>16</v>
      </c>
      <c r="F10578" s="21">
        <v>20210109</v>
      </c>
      <c r="G10578" s="21" t="s">
        <v>17</v>
      </c>
      <c r="H10578" s="21" t="s">
        <v>18</v>
      </c>
      <c r="I10578" s="21" t="s">
        <v>53</v>
      </c>
      <c r="J10578" s="21">
        <v>1.62</v>
      </c>
      <c r="K10578" s="21" t="s">
        <v>20</v>
      </c>
      <c r="L10578">
        <f t="shared" si="190"/>
        <v>2</v>
      </c>
      <c r="M10578">
        <f>MATCH(H:H,价格表!$B$4:$B$35,0)</f>
        <v>1</v>
      </c>
      <c r="N10578" s="27">
        <f>IF(J10578&lt;=0.3,INDEX(价格表!$B$4:$I$31,M10578,2),IF(AND(J10578&gt;0.3,J10578&lt;=1),INDEX(价格表!$B$4:$I$31,M10578,3),IF(AND(J10578&gt;1,J10578&lt;=2.2),INDEX(价格表!$B$4:$I$31,M10578,4),IF(AND(J10578&gt;2.2,J10578&lt;=3.3),INDEX(价格表!$B$4:$I$31,M10578,5),IF(AND(J10578&gt;3.3,J10578&lt;=4),INDEX(价格表!$B$4:$I$31,M10578,6),IF(AND(J10578&gt;4,J10578&lt;=5.5),INDEX(价格表!$B$4:$I$31,M10578,7),IF(J10578&gt;5.5,2.6+INDEX(价格表!$B$4:$I$31,M10578,8)*L10578)))))))</f>
        <v>2.15</v>
      </c>
    </row>
    <row r="10579" spans="1:14">
      <c r="A10579" s="20">
        <v>4606420426184</v>
      </c>
      <c r="B10579" s="18" t="s">
        <v>16</v>
      </c>
      <c r="C10579" s="21">
        <v>20201230</v>
      </c>
      <c r="D10579" s="21">
        <v>610538201209</v>
      </c>
      <c r="E10579" s="21" t="s">
        <v>16</v>
      </c>
      <c r="F10579" s="21">
        <v>20210109</v>
      </c>
      <c r="G10579" s="21" t="s">
        <v>17</v>
      </c>
      <c r="H10579" s="21" t="s">
        <v>88</v>
      </c>
      <c r="I10579" s="21" t="s">
        <v>232</v>
      </c>
      <c r="J10579" s="21">
        <v>2.21</v>
      </c>
      <c r="K10579" s="21" t="s">
        <v>20</v>
      </c>
      <c r="L10579">
        <f t="shared" si="190"/>
        <v>3</v>
      </c>
      <c r="M10579">
        <f>MATCH(H:H,价格表!$B$4:$B$35,0)</f>
        <v>19</v>
      </c>
      <c r="N10579" s="27">
        <f>IF(J10579&lt;=0.3,INDEX(价格表!$B$4:$I$31,M10579,2),IF(AND(J10579&gt;0.3,J10579&lt;=1),INDEX(价格表!$B$4:$I$31,M10579,3),IF(AND(J10579&gt;1,J10579&lt;=2.2),INDEX(价格表!$B$4:$I$31,M10579,4),IF(AND(J10579&gt;2.2,J10579&lt;=3.3),INDEX(价格表!$B$4:$I$31,M10579,5),IF(AND(J10579&gt;3.3,J10579&lt;=4),INDEX(价格表!$B$4:$I$31,M10579,6),IF(AND(J10579&gt;4,J10579&lt;=5.5),INDEX(价格表!$B$4:$I$31,M10579,7),IF(J10579&gt;5.5,2.6+INDEX(价格表!$B$4:$I$31,M10579,8)*L10579)))))))</f>
        <v>2.5</v>
      </c>
    </row>
    <row r="10580" spans="1:14">
      <c r="A10580" s="20">
        <v>4606420426331</v>
      </c>
      <c r="B10580" s="18" t="s">
        <v>16</v>
      </c>
      <c r="C10580" s="21">
        <v>20201230</v>
      </c>
      <c r="D10580" s="21">
        <v>610538201209</v>
      </c>
      <c r="E10580" s="21" t="s">
        <v>16</v>
      </c>
      <c r="F10580" s="21">
        <v>20210109</v>
      </c>
      <c r="G10580" s="21" t="s">
        <v>17</v>
      </c>
      <c r="H10580" s="21" t="s">
        <v>18</v>
      </c>
      <c r="I10580" s="21" t="s">
        <v>185</v>
      </c>
      <c r="J10580" s="21">
        <v>1.55</v>
      </c>
      <c r="K10580" s="21" t="s">
        <v>20</v>
      </c>
      <c r="L10580">
        <f t="shared" si="190"/>
        <v>2</v>
      </c>
      <c r="M10580">
        <f>MATCH(H:H,价格表!$B$4:$B$35,0)</f>
        <v>1</v>
      </c>
      <c r="N10580" s="27">
        <f>IF(J10580&lt;=0.3,INDEX(价格表!$B$4:$I$31,M10580,2),IF(AND(J10580&gt;0.3,J10580&lt;=1),INDEX(价格表!$B$4:$I$31,M10580,3),IF(AND(J10580&gt;1,J10580&lt;=2.2),INDEX(价格表!$B$4:$I$31,M10580,4),IF(AND(J10580&gt;2.2,J10580&lt;=3.3),INDEX(价格表!$B$4:$I$31,M10580,5),IF(AND(J10580&gt;3.3,J10580&lt;=4),INDEX(价格表!$B$4:$I$31,M10580,6),IF(AND(J10580&gt;4,J10580&lt;=5.5),INDEX(价格表!$B$4:$I$31,M10580,7),IF(J10580&gt;5.5,2.6+INDEX(价格表!$B$4:$I$31,M10580,8)*L10580)))))))</f>
        <v>2.15</v>
      </c>
    </row>
    <row r="10581" spans="1:14">
      <c r="A10581" s="20">
        <v>4606420426703</v>
      </c>
      <c r="B10581" s="18" t="s">
        <v>16</v>
      </c>
      <c r="C10581" s="21">
        <v>20201230</v>
      </c>
      <c r="D10581" s="21">
        <v>610538201209</v>
      </c>
      <c r="E10581" s="21" t="s">
        <v>16</v>
      </c>
      <c r="F10581" s="21">
        <v>20210109</v>
      </c>
      <c r="G10581" s="21" t="s">
        <v>17</v>
      </c>
      <c r="H10581" s="21" t="s">
        <v>82</v>
      </c>
      <c r="I10581" s="21" t="s">
        <v>83</v>
      </c>
      <c r="J10581" s="21">
        <v>2.08</v>
      </c>
      <c r="K10581" s="21" t="s">
        <v>20</v>
      </c>
      <c r="L10581">
        <f t="shared" si="190"/>
        <v>3</v>
      </c>
      <c r="M10581">
        <f>MATCH(H:H,价格表!$B$4:$B$35,0)</f>
        <v>2</v>
      </c>
      <c r="N10581" s="27">
        <f>IF(J10581&lt;=0.3,INDEX(价格表!$B$4:$I$31,M10581,2),IF(AND(J10581&gt;0.3,J10581&lt;=1),INDEX(价格表!$B$4:$I$31,M10581,3),IF(AND(J10581&gt;1,J10581&lt;=2.2),INDEX(价格表!$B$4:$I$31,M10581,4),IF(AND(J10581&gt;2.2,J10581&lt;=3.3),INDEX(价格表!$B$4:$I$31,M10581,5),IF(AND(J10581&gt;3.3,J10581&lt;=4),INDEX(价格表!$B$4:$I$31,M10581,6),IF(AND(J10581&gt;4,J10581&lt;=5.5),INDEX(价格表!$B$4:$I$31,M10581,7),IF(J10581&gt;5.5,2.6+INDEX(价格表!$B$4:$I$31,M10581,8)*L10581)))))))</f>
        <v>2.15</v>
      </c>
    </row>
    <row r="10582" spans="1:14">
      <c r="A10582" s="20">
        <v>4606420426745</v>
      </c>
      <c r="B10582" s="18" t="s">
        <v>16</v>
      </c>
      <c r="C10582" s="21">
        <v>20201230</v>
      </c>
      <c r="D10582" s="21">
        <v>610538201209</v>
      </c>
      <c r="E10582" s="21" t="s">
        <v>16</v>
      </c>
      <c r="F10582" s="21">
        <v>20210109</v>
      </c>
      <c r="G10582" s="21" t="s">
        <v>17</v>
      </c>
      <c r="H10582" s="21" t="s">
        <v>39</v>
      </c>
      <c r="I10582" s="21" t="s">
        <v>86</v>
      </c>
      <c r="J10582" s="21">
        <v>2.11</v>
      </c>
      <c r="K10582" s="21" t="s">
        <v>20</v>
      </c>
      <c r="L10582">
        <f t="shared" si="190"/>
        <v>3</v>
      </c>
      <c r="M10582">
        <f>MATCH(H:H,价格表!$B$4:$B$35,0)</f>
        <v>23</v>
      </c>
      <c r="N10582" s="27">
        <f>IF(J10582&lt;=0.3,INDEX(价格表!$B$4:$I$31,M10582,2),IF(AND(J10582&gt;0.3,J10582&lt;=1),INDEX(价格表!$B$4:$I$31,M10582,3),IF(AND(J10582&gt;1,J10582&lt;=2.2),INDEX(价格表!$B$4:$I$31,M10582,4),IF(AND(J10582&gt;2.2,J10582&lt;=3.3),INDEX(价格表!$B$4:$I$31,M10582,5),IF(AND(J10582&gt;3.3,J10582&lt;=4),INDEX(价格表!$B$4:$I$31,M10582,6),IF(AND(J10582&gt;4,J10582&lt;=5.5),INDEX(价格表!$B$4:$I$31,M10582,7),IF(J10582&gt;5.5,2.6+INDEX(价格表!$B$4:$I$31,M10582,8)*L10582)))))))</f>
        <v>2.15</v>
      </c>
    </row>
    <row r="10583" spans="1:14">
      <c r="A10583" s="20">
        <v>4606420430995</v>
      </c>
      <c r="B10583" s="18" t="s">
        <v>16</v>
      </c>
      <c r="C10583" s="21">
        <v>20201230</v>
      </c>
      <c r="D10583" s="21">
        <v>610538201209</v>
      </c>
      <c r="E10583" s="21" t="s">
        <v>16</v>
      </c>
      <c r="F10583" s="21">
        <v>20210109</v>
      </c>
      <c r="G10583" s="21" t="s">
        <v>17</v>
      </c>
      <c r="H10583" s="21" t="s">
        <v>21</v>
      </c>
      <c r="I10583" s="21" t="s">
        <v>179</v>
      </c>
      <c r="J10583" s="21">
        <v>2.1</v>
      </c>
      <c r="K10583" s="21" t="s">
        <v>20</v>
      </c>
      <c r="L10583">
        <f t="shared" si="190"/>
        <v>3</v>
      </c>
      <c r="M10583">
        <f>MATCH(H:H,价格表!$B$4:$B$35,0)</f>
        <v>20</v>
      </c>
      <c r="N10583" s="27">
        <f>IF(J10583&lt;=0.3,INDEX(价格表!$B$4:$I$31,M10583,2),IF(AND(J10583&gt;0.3,J10583&lt;=1),INDEX(价格表!$B$4:$I$31,M10583,3),IF(AND(J10583&gt;1,J10583&lt;=2.2),INDEX(价格表!$B$4:$I$31,M10583,4),IF(AND(J10583&gt;2.2,J10583&lt;=3.3),INDEX(价格表!$B$4:$I$31,M10583,5),IF(AND(J10583&gt;3.3,J10583&lt;=4),INDEX(价格表!$B$4:$I$31,M10583,6),IF(AND(J10583&gt;4,J10583&lt;=5.5),INDEX(价格表!$B$4:$I$31,M10583,7),IF(J10583&gt;5.5,2.6+INDEX(价格表!$B$4:$I$31,M10583,8)*L10583)))))))</f>
        <v>2.15</v>
      </c>
    </row>
    <row r="10584" spans="1:14">
      <c r="A10584" s="20">
        <v>4606420431098</v>
      </c>
      <c r="B10584" s="18" t="s">
        <v>16</v>
      </c>
      <c r="C10584" s="21">
        <v>20201230</v>
      </c>
      <c r="D10584" s="21">
        <v>610538201209</v>
      </c>
      <c r="E10584" s="21" t="s">
        <v>16</v>
      </c>
      <c r="F10584" s="21">
        <v>20210109</v>
      </c>
      <c r="G10584" s="21" t="s">
        <v>17</v>
      </c>
      <c r="H10584" s="21" t="s">
        <v>25</v>
      </c>
      <c r="I10584" s="21" t="s">
        <v>42</v>
      </c>
      <c r="J10584" s="21">
        <v>2.3</v>
      </c>
      <c r="K10584" s="21" t="s">
        <v>20</v>
      </c>
      <c r="L10584">
        <f t="shared" si="190"/>
        <v>3</v>
      </c>
      <c r="M10584">
        <f>MATCH(H:H,价格表!$B$4:$B$35,0)</f>
        <v>25</v>
      </c>
      <c r="N10584" s="27">
        <f>IF(J10584&lt;=0.3,INDEX(价格表!$B$4:$I$31,M10584,2),IF(AND(J10584&gt;0.3,J10584&lt;=1),INDEX(价格表!$B$4:$I$31,M10584,3),IF(AND(J10584&gt;1,J10584&lt;=2.2),INDEX(价格表!$B$4:$I$31,M10584,4),IF(AND(J10584&gt;2.2,J10584&lt;=3.3),INDEX(价格表!$B$4:$I$31,M10584,5),IF(AND(J10584&gt;3.3,J10584&lt;=4),INDEX(价格表!$B$4:$I$31,M10584,6),IF(AND(J10584&gt;4,J10584&lt;=5.5),INDEX(价格表!$B$4:$I$31,M10584,7),IF(J10584&gt;5.5,2.6+INDEX(价格表!$B$4:$I$31,M10584,8)*L10584)))))))</f>
        <v>2.5</v>
      </c>
    </row>
    <row r="10585" spans="1:14">
      <c r="A10585" s="20">
        <v>4606420431226</v>
      </c>
      <c r="B10585" s="18" t="s">
        <v>16</v>
      </c>
      <c r="C10585" s="21">
        <v>20201230</v>
      </c>
      <c r="D10585" s="21">
        <v>610538201209</v>
      </c>
      <c r="E10585" s="21" t="s">
        <v>16</v>
      </c>
      <c r="F10585" s="21">
        <v>20210109</v>
      </c>
      <c r="G10585" s="21" t="s">
        <v>17</v>
      </c>
      <c r="H10585" s="21" t="s">
        <v>88</v>
      </c>
      <c r="I10585" s="21" t="s">
        <v>89</v>
      </c>
      <c r="J10585" s="21">
        <v>2.09</v>
      </c>
      <c r="K10585" s="21" t="s">
        <v>20</v>
      </c>
      <c r="L10585">
        <f t="shared" si="190"/>
        <v>3</v>
      </c>
      <c r="M10585">
        <f>MATCH(H:H,价格表!$B$4:$B$35,0)</f>
        <v>19</v>
      </c>
      <c r="N10585" s="27">
        <f>IF(J10585&lt;=0.3,INDEX(价格表!$B$4:$I$31,M10585,2),IF(AND(J10585&gt;0.3,J10585&lt;=1),INDEX(价格表!$B$4:$I$31,M10585,3),IF(AND(J10585&gt;1,J10585&lt;=2.2),INDEX(价格表!$B$4:$I$31,M10585,4),IF(AND(J10585&gt;2.2,J10585&lt;=3.3),INDEX(价格表!$B$4:$I$31,M10585,5),IF(AND(J10585&gt;3.3,J10585&lt;=4),INDEX(价格表!$B$4:$I$31,M10585,6),IF(AND(J10585&gt;4,J10585&lt;=5.5),INDEX(价格表!$B$4:$I$31,M10585,7),IF(J10585&gt;5.5,2.6+INDEX(价格表!$B$4:$I$31,M10585,8)*L10585)))))))</f>
        <v>2.15</v>
      </c>
    </row>
    <row r="10586" spans="1:14">
      <c r="A10586" s="20">
        <v>4606420431584</v>
      </c>
      <c r="B10586" s="18" t="s">
        <v>16</v>
      </c>
      <c r="C10586" s="21">
        <v>20201230</v>
      </c>
      <c r="D10586" s="21">
        <v>610538201209</v>
      </c>
      <c r="E10586" s="21" t="s">
        <v>16</v>
      </c>
      <c r="F10586" s="21">
        <v>20210109</v>
      </c>
      <c r="G10586" s="21" t="s">
        <v>17</v>
      </c>
      <c r="H10586" s="21" t="s">
        <v>18</v>
      </c>
      <c r="I10586" s="21" t="s">
        <v>53</v>
      </c>
      <c r="J10586" s="21">
        <v>1.78</v>
      </c>
      <c r="K10586" s="21" t="s">
        <v>20</v>
      </c>
      <c r="L10586">
        <f t="shared" si="190"/>
        <v>2</v>
      </c>
      <c r="M10586">
        <f>MATCH(H:H,价格表!$B$4:$B$35,0)</f>
        <v>1</v>
      </c>
      <c r="N10586" s="27">
        <f>IF(J10586&lt;=0.3,INDEX(价格表!$B$4:$I$31,M10586,2),IF(AND(J10586&gt;0.3,J10586&lt;=1),INDEX(价格表!$B$4:$I$31,M10586,3),IF(AND(J10586&gt;1,J10586&lt;=2.2),INDEX(价格表!$B$4:$I$31,M10586,4),IF(AND(J10586&gt;2.2,J10586&lt;=3.3),INDEX(价格表!$B$4:$I$31,M10586,5),IF(AND(J10586&gt;3.3,J10586&lt;=4),INDEX(价格表!$B$4:$I$31,M10586,6),IF(AND(J10586&gt;4,J10586&lt;=5.5),INDEX(价格表!$B$4:$I$31,M10586,7),IF(J10586&gt;5.5,2.6+INDEX(价格表!$B$4:$I$31,M10586,8)*L10586)))))))</f>
        <v>2.15</v>
      </c>
    </row>
    <row r="10587" spans="1:14">
      <c r="A10587" s="20">
        <v>4606420431927</v>
      </c>
      <c r="B10587" s="18" t="s">
        <v>16</v>
      </c>
      <c r="C10587" s="21">
        <v>20201230</v>
      </c>
      <c r="D10587" s="21">
        <v>610538201209</v>
      </c>
      <c r="E10587" s="21" t="s">
        <v>16</v>
      </c>
      <c r="F10587" s="21">
        <v>20210109</v>
      </c>
      <c r="G10587" s="21" t="s">
        <v>17</v>
      </c>
      <c r="H10587" s="21" t="s">
        <v>35</v>
      </c>
      <c r="I10587" s="21" t="s">
        <v>224</v>
      </c>
      <c r="J10587" s="21">
        <v>2.08</v>
      </c>
      <c r="K10587" s="21" t="s">
        <v>20</v>
      </c>
      <c r="L10587">
        <f t="shared" si="190"/>
        <v>3</v>
      </c>
      <c r="M10587">
        <f>MATCH(H:H,价格表!$B$4:$B$35,0)</f>
        <v>22</v>
      </c>
      <c r="N10587" s="27">
        <f>IF(J10587&lt;=0.3,INDEX(价格表!$B$4:$I$31,M10587,2),IF(AND(J10587&gt;0.3,J10587&lt;=1),INDEX(价格表!$B$4:$I$31,M10587,3),IF(AND(J10587&gt;1,J10587&lt;=2.2),INDEX(价格表!$B$4:$I$31,M10587,4),IF(AND(J10587&gt;2.2,J10587&lt;=3.3),INDEX(价格表!$B$4:$I$31,M10587,5),IF(AND(J10587&gt;3.3,J10587&lt;=4),INDEX(价格表!$B$4:$I$31,M10587,6),IF(AND(J10587&gt;4,J10587&lt;=5.5),INDEX(价格表!$B$4:$I$31,M10587,7),IF(J10587&gt;5.5,2.6+INDEX(价格表!$B$4:$I$31,M10587,8)*L10587)))))))</f>
        <v>2.15</v>
      </c>
    </row>
    <row r="10588" spans="1:14">
      <c r="A10588" s="20">
        <v>4606420432246</v>
      </c>
      <c r="B10588" s="18" t="s">
        <v>16</v>
      </c>
      <c r="C10588" s="21">
        <v>20201230</v>
      </c>
      <c r="D10588" s="21">
        <v>610538201209</v>
      </c>
      <c r="E10588" s="21" t="s">
        <v>16</v>
      </c>
      <c r="F10588" s="21">
        <v>20210109</v>
      </c>
      <c r="G10588" s="21" t="s">
        <v>17</v>
      </c>
      <c r="H10588" s="21" t="s">
        <v>54</v>
      </c>
      <c r="I10588" s="21" t="s">
        <v>213</v>
      </c>
      <c r="J10588" s="21">
        <v>2.81</v>
      </c>
      <c r="K10588" s="21" t="s">
        <v>20</v>
      </c>
      <c r="L10588">
        <f t="shared" si="190"/>
        <v>3</v>
      </c>
      <c r="M10588">
        <f>MATCH(H:H,价格表!$B$4:$B$35,0)</f>
        <v>14</v>
      </c>
      <c r="N10588" s="27">
        <f>IF(J10588&lt;=0.3,INDEX(价格表!$B$4:$I$31,M10588,2),IF(AND(J10588&gt;0.3,J10588&lt;=1),INDEX(价格表!$B$4:$I$31,M10588,3),IF(AND(J10588&gt;1,J10588&lt;=2.2),INDEX(价格表!$B$4:$I$31,M10588,4),IF(AND(J10588&gt;2.2,J10588&lt;=3.3),INDEX(价格表!$B$4:$I$31,M10588,5),IF(AND(J10588&gt;3.3,J10588&lt;=4),INDEX(价格表!$B$4:$I$31,M10588,6),IF(AND(J10588&gt;4,J10588&lt;=5.5),INDEX(价格表!$B$4:$I$31,M10588,7),IF(J10588&gt;5.5,2.6+INDEX(价格表!$B$4:$I$31,M10588,8)*L10588)))))))</f>
        <v>2.5</v>
      </c>
    </row>
    <row r="10589" spans="1:14">
      <c r="A10589" s="20">
        <v>4606420432275</v>
      </c>
      <c r="B10589" s="18" t="s">
        <v>16</v>
      </c>
      <c r="C10589" s="21">
        <v>20201230</v>
      </c>
      <c r="D10589" s="21">
        <v>610538201209</v>
      </c>
      <c r="E10589" s="21" t="s">
        <v>16</v>
      </c>
      <c r="F10589" s="21">
        <v>20210109</v>
      </c>
      <c r="G10589" s="21" t="s">
        <v>17</v>
      </c>
      <c r="H10589" s="21" t="s">
        <v>27</v>
      </c>
      <c r="I10589" s="21" t="s">
        <v>128</v>
      </c>
      <c r="J10589" s="21">
        <v>2.13</v>
      </c>
      <c r="K10589" s="21" t="s">
        <v>20</v>
      </c>
      <c r="L10589">
        <f t="shared" si="190"/>
        <v>3</v>
      </c>
      <c r="M10589">
        <f>MATCH(H:H,价格表!$B$4:$B$35,0)</f>
        <v>3</v>
      </c>
      <c r="N10589" s="27">
        <f>IF(J10589&lt;=0.3,INDEX(价格表!$B$4:$I$31,M10589,2),IF(AND(J10589&gt;0.3,J10589&lt;=1),INDEX(价格表!$B$4:$I$31,M10589,3),IF(AND(J10589&gt;1,J10589&lt;=2.2),INDEX(价格表!$B$4:$I$31,M10589,4),IF(AND(J10589&gt;2.2,J10589&lt;=3.3),INDEX(价格表!$B$4:$I$31,M10589,5),IF(AND(J10589&gt;3.3,J10589&lt;=4),INDEX(价格表!$B$4:$I$31,M10589,6),IF(AND(J10589&gt;4,J10589&lt;=5.5),INDEX(价格表!$B$4:$I$31,M10589,7),IF(J10589&gt;5.5,2.6+INDEX(价格表!$B$4:$I$31,M10589,8)*L10589)))))))</f>
        <v>2.15</v>
      </c>
    </row>
    <row r="10590" spans="1:14">
      <c r="A10590" s="20">
        <v>4606420432360</v>
      </c>
      <c r="B10590" s="18" t="s">
        <v>16</v>
      </c>
      <c r="C10590" s="21">
        <v>20201230</v>
      </c>
      <c r="D10590" s="21">
        <v>610538201209</v>
      </c>
      <c r="E10590" s="21" t="s">
        <v>16</v>
      </c>
      <c r="F10590" s="21">
        <v>20210109</v>
      </c>
      <c r="G10590" s="21" t="s">
        <v>17</v>
      </c>
      <c r="H10590" s="21" t="s">
        <v>54</v>
      </c>
      <c r="I10590" s="21" t="s">
        <v>206</v>
      </c>
      <c r="J10590" s="21">
        <v>2.59</v>
      </c>
      <c r="K10590" s="21" t="s">
        <v>20</v>
      </c>
      <c r="L10590">
        <f t="shared" si="190"/>
        <v>3</v>
      </c>
      <c r="M10590">
        <f>MATCH(H:H,价格表!$B$4:$B$35,0)</f>
        <v>14</v>
      </c>
      <c r="N10590" s="27">
        <f>IF(J10590&lt;=0.3,INDEX(价格表!$B$4:$I$31,M10590,2),IF(AND(J10590&gt;0.3,J10590&lt;=1),INDEX(价格表!$B$4:$I$31,M10590,3),IF(AND(J10590&gt;1,J10590&lt;=2.2),INDEX(价格表!$B$4:$I$31,M10590,4),IF(AND(J10590&gt;2.2,J10590&lt;=3.3),INDEX(价格表!$B$4:$I$31,M10590,5),IF(AND(J10590&gt;3.3,J10590&lt;=4),INDEX(价格表!$B$4:$I$31,M10590,6),IF(AND(J10590&gt;4,J10590&lt;=5.5),INDEX(价格表!$B$4:$I$31,M10590,7),IF(J10590&gt;5.5,2.6+INDEX(价格表!$B$4:$I$31,M10590,8)*L10590)))))))</f>
        <v>2.5</v>
      </c>
    </row>
    <row r="10591" spans="1:14">
      <c r="A10591" s="20">
        <v>4606420432422</v>
      </c>
      <c r="B10591" s="18" t="s">
        <v>16</v>
      </c>
      <c r="C10591" s="21">
        <v>20201230</v>
      </c>
      <c r="D10591" s="21">
        <v>610538201209</v>
      </c>
      <c r="E10591" s="21" t="s">
        <v>16</v>
      </c>
      <c r="F10591" s="21">
        <v>20210109</v>
      </c>
      <c r="G10591" s="21" t="s">
        <v>17</v>
      </c>
      <c r="H10591" s="21" t="s">
        <v>75</v>
      </c>
      <c r="I10591" s="21" t="s">
        <v>293</v>
      </c>
      <c r="J10591" s="21">
        <v>2.6</v>
      </c>
      <c r="K10591" s="21" t="s">
        <v>20</v>
      </c>
      <c r="L10591">
        <f t="shared" si="190"/>
        <v>3</v>
      </c>
      <c r="M10591">
        <f>MATCH(H:H,价格表!$B$4:$B$35,0)</f>
        <v>24</v>
      </c>
      <c r="N10591" s="27">
        <f>IF(J10591&lt;=0.3,INDEX(价格表!$B$4:$I$31,M10591,2),IF(AND(J10591&gt;0.3,J10591&lt;=1),INDEX(价格表!$B$4:$I$31,M10591,3),IF(AND(J10591&gt;1,J10591&lt;=2.2),INDEX(价格表!$B$4:$I$31,M10591,4),IF(AND(J10591&gt;2.2,J10591&lt;=3.3),INDEX(价格表!$B$4:$I$31,M10591,5),IF(AND(J10591&gt;3.3,J10591&lt;=4),INDEX(价格表!$B$4:$I$31,M10591,6),IF(AND(J10591&gt;4,J10591&lt;=5.5),INDEX(价格表!$B$4:$I$31,M10591,7),IF(J10591&gt;5.5,2.6+INDEX(价格表!$B$4:$I$31,M10591,8)*L10591)))))))</f>
        <v>2.5</v>
      </c>
    </row>
    <row r="10592" spans="1:14">
      <c r="A10592" s="20">
        <v>4606420432440</v>
      </c>
      <c r="B10592" s="18" t="s">
        <v>16</v>
      </c>
      <c r="C10592" s="21">
        <v>20201230</v>
      </c>
      <c r="D10592" s="21">
        <v>610538201209</v>
      </c>
      <c r="E10592" s="21" t="s">
        <v>16</v>
      </c>
      <c r="F10592" s="21">
        <v>20210109</v>
      </c>
      <c r="G10592" s="21" t="s">
        <v>17</v>
      </c>
      <c r="H10592" s="21" t="s">
        <v>73</v>
      </c>
      <c r="I10592" s="21" t="s">
        <v>131</v>
      </c>
      <c r="J10592" s="21">
        <v>2.59</v>
      </c>
      <c r="K10592" s="21" t="s">
        <v>20</v>
      </c>
      <c r="L10592">
        <f t="shared" si="190"/>
        <v>3</v>
      </c>
      <c r="M10592">
        <f>MATCH(H:H,价格表!$B$4:$B$35,0)</f>
        <v>7</v>
      </c>
      <c r="N10592" s="27">
        <f>IF(J10592&lt;=0.3,INDEX(价格表!$B$4:$I$31,M10592,2),IF(AND(J10592&gt;0.3,J10592&lt;=1),INDEX(价格表!$B$4:$I$31,M10592,3),IF(AND(J10592&gt;1,J10592&lt;=2.2),INDEX(价格表!$B$4:$I$31,M10592,4),IF(AND(J10592&gt;2.2,J10592&lt;=3.3),INDEX(价格表!$B$4:$I$31,M10592,5),IF(AND(J10592&gt;3.3,J10592&lt;=4),INDEX(价格表!$B$4:$I$31,M10592,6),IF(AND(J10592&gt;4,J10592&lt;=5.5),INDEX(价格表!$B$4:$I$31,M10592,7),IF(J10592&gt;5.5,2.6+INDEX(价格表!$B$4:$I$31,M10592,8)*L10592)))))))</f>
        <v>2.5</v>
      </c>
    </row>
    <row r="10593" spans="1:14">
      <c r="A10593" s="20">
        <v>4606420432845</v>
      </c>
      <c r="B10593" s="18" t="s">
        <v>16</v>
      </c>
      <c r="C10593" s="21">
        <v>20201230</v>
      </c>
      <c r="D10593" s="21">
        <v>610538201209</v>
      </c>
      <c r="E10593" s="21" t="s">
        <v>16</v>
      </c>
      <c r="F10593" s="21">
        <v>20210109</v>
      </c>
      <c r="G10593" s="21" t="s">
        <v>17</v>
      </c>
      <c r="H10593" s="21" t="s">
        <v>50</v>
      </c>
      <c r="I10593" s="21" t="s">
        <v>166</v>
      </c>
      <c r="J10593" s="21">
        <v>2.1</v>
      </c>
      <c r="K10593" s="21" t="s">
        <v>20</v>
      </c>
      <c r="L10593">
        <f t="shared" si="190"/>
        <v>3</v>
      </c>
      <c r="M10593">
        <f>MATCH(H:H,价格表!$B$4:$B$35,0)</f>
        <v>4</v>
      </c>
      <c r="N10593" s="27">
        <f>IF(J10593&lt;=0.3,INDEX(价格表!$B$4:$I$31,M10593,2),IF(AND(J10593&gt;0.3,J10593&lt;=1),INDEX(价格表!$B$4:$I$31,M10593,3),IF(AND(J10593&gt;1,J10593&lt;=2.2),INDEX(价格表!$B$4:$I$31,M10593,4),IF(AND(J10593&gt;2.2,J10593&lt;=3.3),INDEX(价格表!$B$4:$I$31,M10593,5),IF(AND(J10593&gt;3.3,J10593&lt;=4),INDEX(价格表!$B$4:$I$31,M10593,6),IF(AND(J10593&gt;4,J10593&lt;=5.5),INDEX(价格表!$B$4:$I$31,M10593,7),IF(J10593&gt;5.5,2.6+INDEX(价格表!$B$4:$I$31,M10593,8)*L10593)))))))</f>
        <v>2.15</v>
      </c>
    </row>
    <row r="10594" spans="1:14">
      <c r="A10594" s="20">
        <v>4606422299367</v>
      </c>
      <c r="B10594" s="18" t="s">
        <v>16</v>
      </c>
      <c r="C10594" s="21">
        <v>20201230</v>
      </c>
      <c r="D10594" s="21">
        <v>610538201209</v>
      </c>
      <c r="E10594" s="21" t="s">
        <v>16</v>
      </c>
      <c r="F10594" s="21">
        <v>20210109</v>
      </c>
      <c r="G10594" s="21" t="s">
        <v>17</v>
      </c>
      <c r="H10594" s="21" t="s">
        <v>56</v>
      </c>
      <c r="I10594" s="21" t="s">
        <v>116</v>
      </c>
      <c r="J10594" s="21">
        <v>2.84</v>
      </c>
      <c r="K10594" s="21" t="s">
        <v>20</v>
      </c>
      <c r="L10594">
        <f t="shared" si="190"/>
        <v>3</v>
      </c>
      <c r="M10594">
        <f>MATCH(H:H,价格表!$B$4:$B$35,0)</f>
        <v>11</v>
      </c>
      <c r="N10594" s="27">
        <f>IF(J10594&lt;=0.3,INDEX(价格表!$B$4:$I$31,M10594,2),IF(AND(J10594&gt;0.3,J10594&lt;=1),INDEX(价格表!$B$4:$I$31,M10594,3),IF(AND(J10594&gt;1,J10594&lt;=2.2),INDEX(价格表!$B$4:$I$31,M10594,4),IF(AND(J10594&gt;2.2,J10594&lt;=3.3),INDEX(价格表!$B$4:$I$31,M10594,5),IF(AND(J10594&gt;3.3,J10594&lt;=4),INDEX(价格表!$B$4:$I$31,M10594,6),IF(AND(J10594&gt;4,J10594&lt;=5.5),INDEX(价格表!$B$4:$I$31,M10594,7),IF(J10594&gt;5.5,2.6+INDEX(价格表!$B$4:$I$31,M10594,8)*L10594)))))))</f>
        <v>2.5</v>
      </c>
    </row>
    <row r="10595" spans="1:14">
      <c r="A10595" s="20">
        <v>4606422314720</v>
      </c>
      <c r="B10595" s="18" t="s">
        <v>16</v>
      </c>
      <c r="C10595" s="21">
        <v>20201230</v>
      </c>
      <c r="D10595" s="21">
        <v>610538201209</v>
      </c>
      <c r="E10595" s="21" t="s">
        <v>16</v>
      </c>
      <c r="F10595" s="21">
        <v>20210109</v>
      </c>
      <c r="G10595" s="21" t="s">
        <v>17</v>
      </c>
      <c r="H10595" s="21" t="s">
        <v>39</v>
      </c>
      <c r="I10595" s="21" t="s">
        <v>208</v>
      </c>
      <c r="J10595" s="21">
        <v>2.07</v>
      </c>
      <c r="K10595" s="21" t="s">
        <v>20</v>
      </c>
      <c r="L10595">
        <f t="shared" si="190"/>
        <v>3</v>
      </c>
      <c r="M10595">
        <f>MATCH(H:H,价格表!$B$4:$B$35,0)</f>
        <v>23</v>
      </c>
      <c r="N10595" s="27">
        <f>IF(J10595&lt;=0.3,INDEX(价格表!$B$4:$I$31,M10595,2),IF(AND(J10595&gt;0.3,J10595&lt;=1),INDEX(价格表!$B$4:$I$31,M10595,3),IF(AND(J10595&gt;1,J10595&lt;=2.2),INDEX(价格表!$B$4:$I$31,M10595,4),IF(AND(J10595&gt;2.2,J10595&lt;=3.3),INDEX(价格表!$B$4:$I$31,M10595,5),IF(AND(J10595&gt;3.3,J10595&lt;=4),INDEX(价格表!$B$4:$I$31,M10595,6),IF(AND(J10595&gt;4,J10595&lt;=5.5),INDEX(价格表!$B$4:$I$31,M10595,7),IF(J10595&gt;5.5,2.6+INDEX(价格表!$B$4:$I$31,M10595,8)*L10595)))))))</f>
        <v>2.15</v>
      </c>
    </row>
    <row r="10596" spans="1:14">
      <c r="A10596" s="20">
        <v>4606422315119</v>
      </c>
      <c r="B10596" s="18" t="s">
        <v>16</v>
      </c>
      <c r="C10596" s="21">
        <v>20201230</v>
      </c>
      <c r="D10596" s="21">
        <v>610538201209</v>
      </c>
      <c r="E10596" s="21" t="s">
        <v>16</v>
      </c>
      <c r="F10596" s="21">
        <v>20210109</v>
      </c>
      <c r="G10596" s="21" t="s">
        <v>17</v>
      </c>
      <c r="H10596" s="21" t="s">
        <v>35</v>
      </c>
      <c r="I10596" s="21" t="s">
        <v>102</v>
      </c>
      <c r="J10596" s="21">
        <v>2.07</v>
      </c>
      <c r="K10596" s="21" t="s">
        <v>20</v>
      </c>
      <c r="L10596">
        <f t="shared" si="190"/>
        <v>3</v>
      </c>
      <c r="M10596">
        <f>MATCH(H:H,价格表!$B$4:$B$35,0)</f>
        <v>22</v>
      </c>
      <c r="N10596" s="27">
        <f>IF(J10596&lt;=0.3,INDEX(价格表!$B$4:$I$31,M10596,2),IF(AND(J10596&gt;0.3,J10596&lt;=1),INDEX(价格表!$B$4:$I$31,M10596,3),IF(AND(J10596&gt;1,J10596&lt;=2.2),INDEX(价格表!$B$4:$I$31,M10596,4),IF(AND(J10596&gt;2.2,J10596&lt;=3.3),INDEX(价格表!$B$4:$I$31,M10596,5),IF(AND(J10596&gt;3.3,J10596&lt;=4),INDEX(价格表!$B$4:$I$31,M10596,6),IF(AND(J10596&gt;4,J10596&lt;=5.5),INDEX(价格表!$B$4:$I$31,M10596,7),IF(J10596&gt;5.5,2.6+INDEX(价格表!$B$4:$I$31,M10596,8)*L10596)))))))</f>
        <v>2.15</v>
      </c>
    </row>
    <row r="10597" spans="1:14">
      <c r="A10597" s="20">
        <v>4606422324694</v>
      </c>
      <c r="B10597" s="18" t="s">
        <v>16</v>
      </c>
      <c r="C10597" s="21">
        <v>20201230</v>
      </c>
      <c r="D10597" s="21">
        <v>610538201209</v>
      </c>
      <c r="E10597" s="21" t="s">
        <v>16</v>
      </c>
      <c r="F10597" s="21">
        <v>20210109</v>
      </c>
      <c r="G10597" s="21" t="s">
        <v>17</v>
      </c>
      <c r="H10597" s="21" t="s">
        <v>18</v>
      </c>
      <c r="I10597" s="21" t="s">
        <v>61</v>
      </c>
      <c r="J10597" s="21">
        <v>0.6</v>
      </c>
      <c r="K10597" s="21" t="s">
        <v>20</v>
      </c>
      <c r="L10597">
        <f t="shared" si="190"/>
        <v>1</v>
      </c>
      <c r="M10597">
        <f>MATCH(H:H,价格表!$B$4:$B$35,0)</f>
        <v>1</v>
      </c>
      <c r="N10597" s="27">
        <f>IF(J10597&lt;=0.3,INDEX(价格表!$B$4:$I$31,M10597,2),IF(AND(J10597&gt;0.3,J10597&lt;=1),INDEX(价格表!$B$4:$I$31,M10597,3),IF(AND(J10597&gt;1,J10597&lt;=2.2),INDEX(价格表!$B$4:$I$31,M10597,4),IF(AND(J10597&gt;2.2,J10597&lt;=3.3),INDEX(价格表!$B$4:$I$31,M10597,5),IF(AND(J10597&gt;3.3,J10597&lt;=4),INDEX(价格表!$B$4:$I$31,M10597,6),IF(AND(J10597&gt;4,J10597&lt;=5.5),INDEX(价格表!$B$4:$I$31,M10597,7),IF(J10597&gt;5.5,2.6+INDEX(价格表!$B$4:$I$31,M10597,8)*L10597)))))))</f>
        <v>1.8</v>
      </c>
    </row>
    <row r="10598" spans="1:14">
      <c r="A10598" s="20">
        <v>4606422753684</v>
      </c>
      <c r="B10598" s="18" t="s">
        <v>16</v>
      </c>
      <c r="C10598" s="21">
        <v>20201230</v>
      </c>
      <c r="D10598" s="21">
        <v>610538201209</v>
      </c>
      <c r="E10598" s="21" t="s">
        <v>16</v>
      </c>
      <c r="F10598" s="21">
        <v>20210109</v>
      </c>
      <c r="G10598" s="21" t="s">
        <v>17</v>
      </c>
      <c r="H10598" s="21" t="s">
        <v>21</v>
      </c>
      <c r="I10598" s="21" t="s">
        <v>181</v>
      </c>
      <c r="J10598" s="21">
        <v>2.08</v>
      </c>
      <c r="K10598" s="21" t="s">
        <v>20</v>
      </c>
      <c r="L10598">
        <f t="shared" si="190"/>
        <v>3</v>
      </c>
      <c r="M10598">
        <f>MATCH(H:H,价格表!$B$4:$B$35,0)</f>
        <v>20</v>
      </c>
      <c r="N10598" s="27">
        <f>IF(J10598&lt;=0.3,INDEX(价格表!$B$4:$I$31,M10598,2),IF(AND(J10598&gt;0.3,J10598&lt;=1),INDEX(价格表!$B$4:$I$31,M10598,3),IF(AND(J10598&gt;1,J10598&lt;=2.2),INDEX(价格表!$B$4:$I$31,M10598,4),IF(AND(J10598&gt;2.2,J10598&lt;=3.3),INDEX(价格表!$B$4:$I$31,M10598,5),IF(AND(J10598&gt;3.3,J10598&lt;=4),INDEX(价格表!$B$4:$I$31,M10598,6),IF(AND(J10598&gt;4,J10598&lt;=5.5),INDEX(价格表!$B$4:$I$31,M10598,7),IF(J10598&gt;5.5,2.6+INDEX(价格表!$B$4:$I$31,M10598,8)*L10598)))))))</f>
        <v>2.15</v>
      </c>
    </row>
    <row r="10599" spans="1:14">
      <c r="A10599" s="20">
        <v>4606425070515</v>
      </c>
      <c r="B10599" s="18" t="s">
        <v>16</v>
      </c>
      <c r="C10599" s="21">
        <v>20201230</v>
      </c>
      <c r="D10599" s="21">
        <v>610538201209</v>
      </c>
      <c r="E10599" s="21" t="s">
        <v>16</v>
      </c>
      <c r="F10599" s="21">
        <v>20210109</v>
      </c>
      <c r="G10599" s="21" t="s">
        <v>17</v>
      </c>
      <c r="H10599" s="21" t="s">
        <v>18</v>
      </c>
      <c r="I10599" s="21" t="s">
        <v>359</v>
      </c>
      <c r="J10599" s="21">
        <v>3.06</v>
      </c>
      <c r="K10599" s="21" t="s">
        <v>20</v>
      </c>
      <c r="L10599">
        <f t="shared" si="190"/>
        <v>4</v>
      </c>
      <c r="M10599">
        <f>MATCH(H:H,价格表!$B$4:$B$35,0)</f>
        <v>1</v>
      </c>
      <c r="N10599" s="27">
        <f>IF(J10599&lt;=0.3,INDEX(价格表!$B$4:$I$31,M10599,2),IF(AND(J10599&gt;0.3,J10599&lt;=1),INDEX(价格表!$B$4:$I$31,M10599,3),IF(AND(J10599&gt;1,J10599&lt;=2.2),INDEX(价格表!$B$4:$I$31,M10599,4),IF(AND(J10599&gt;2.2,J10599&lt;=3.3),INDEX(价格表!$B$4:$I$31,M10599,5),IF(AND(J10599&gt;3.3,J10599&lt;=4),INDEX(价格表!$B$4:$I$31,M10599,6),IF(AND(J10599&gt;4,J10599&lt;=5.5),INDEX(价格表!$B$4:$I$31,M10599,7),IF(J10599&gt;5.5,2.6+INDEX(价格表!$B$4:$I$31,M10599,8)*L10599)))))))</f>
        <v>2.5</v>
      </c>
    </row>
    <row r="10600" spans="1:14">
      <c r="A10600" s="20">
        <v>4311414251668</v>
      </c>
      <c r="B10600" s="18" t="s">
        <v>16</v>
      </c>
      <c r="C10600" s="21">
        <v>20201230</v>
      </c>
      <c r="D10600" s="21">
        <v>610538201209</v>
      </c>
      <c r="E10600" s="21" t="s">
        <v>16</v>
      </c>
      <c r="F10600" s="21">
        <v>20210109</v>
      </c>
      <c r="G10600" s="21" t="s">
        <v>17</v>
      </c>
      <c r="H10600" s="21" t="s">
        <v>18</v>
      </c>
      <c r="I10600" s="21" t="s">
        <v>19</v>
      </c>
      <c r="J10600" s="21">
        <v>3.56</v>
      </c>
      <c r="K10600" s="21" t="s">
        <v>20</v>
      </c>
      <c r="L10600">
        <f t="shared" si="190"/>
        <v>4</v>
      </c>
      <c r="M10600">
        <f>MATCH(H:H,价格表!$B$4:$B$35,0)</f>
        <v>1</v>
      </c>
      <c r="N10600" s="27">
        <f>IF(J10600&lt;=0.3,INDEX(价格表!$B$4:$I$31,M10600,2),IF(AND(J10600&gt;0.3,J10600&lt;=1),INDEX(价格表!$B$4:$I$31,M10600,3),IF(AND(J10600&gt;1,J10600&lt;=2.2),INDEX(价格表!$B$4:$I$31,M10600,4),IF(AND(J10600&gt;2.2,J10600&lt;=3.3),INDEX(价格表!$B$4:$I$31,M10600,5),IF(AND(J10600&gt;3.3,J10600&lt;=4),INDEX(价格表!$B$4:$I$31,M10600,6),IF(AND(J10600&gt;4,J10600&lt;=5.5),INDEX(价格表!$B$4:$I$31,M10600,7),IF(J10600&gt;5.5,2.6+INDEX(价格表!$B$4:$I$31,M10600,8)*L10600)))))))</f>
        <v>3.7</v>
      </c>
    </row>
    <row r="10601" spans="1:14">
      <c r="A10601" s="20">
        <v>4606417528068</v>
      </c>
      <c r="B10601" s="18" t="s">
        <v>16</v>
      </c>
      <c r="C10601" s="21">
        <v>20201230</v>
      </c>
      <c r="D10601" s="21">
        <v>610538201209</v>
      </c>
      <c r="E10601" s="21" t="s">
        <v>16</v>
      </c>
      <c r="F10601" s="21">
        <v>20210109</v>
      </c>
      <c r="G10601" s="21" t="s">
        <v>17</v>
      </c>
      <c r="H10601" s="21" t="s">
        <v>18</v>
      </c>
      <c r="I10601" s="21" t="s">
        <v>266</v>
      </c>
      <c r="J10601" s="21">
        <v>3.97</v>
      </c>
      <c r="K10601" s="21" t="s">
        <v>20</v>
      </c>
      <c r="L10601">
        <f t="shared" si="190"/>
        <v>4</v>
      </c>
      <c r="M10601">
        <f>MATCH(H:H,价格表!$B$4:$B$35,0)</f>
        <v>1</v>
      </c>
      <c r="N10601" s="27">
        <f>IF(J10601&lt;=0.3,INDEX(价格表!$B$4:$I$31,M10601,2),IF(AND(J10601&gt;0.3,J10601&lt;=1),INDEX(价格表!$B$4:$I$31,M10601,3),IF(AND(J10601&gt;1,J10601&lt;=2.2),INDEX(价格表!$B$4:$I$31,M10601,4),IF(AND(J10601&gt;2.2,J10601&lt;=3.3),INDEX(价格表!$B$4:$I$31,M10601,5),IF(AND(J10601&gt;3.3,J10601&lt;=4),INDEX(价格表!$B$4:$I$31,M10601,6),IF(AND(J10601&gt;4,J10601&lt;=5.5),INDEX(价格表!$B$4:$I$31,M10601,7),IF(J10601&gt;5.5,2.6+INDEX(价格表!$B$4:$I$31,M10601,8)*L10601)))))))</f>
        <v>3.7</v>
      </c>
    </row>
    <row r="10602" spans="1:14">
      <c r="A10602" s="20">
        <v>4606420426514</v>
      </c>
      <c r="B10602" s="18" t="s">
        <v>16</v>
      </c>
      <c r="C10602" s="21">
        <v>20201230</v>
      </c>
      <c r="D10602" s="21">
        <v>610538201209</v>
      </c>
      <c r="E10602" s="21" t="s">
        <v>16</v>
      </c>
      <c r="F10602" s="21">
        <v>20210109</v>
      </c>
      <c r="G10602" s="21" t="s">
        <v>17</v>
      </c>
      <c r="H10602" s="21" t="s">
        <v>27</v>
      </c>
      <c r="I10602" s="21" t="s">
        <v>85</v>
      </c>
      <c r="J10602" s="21">
        <v>4.06</v>
      </c>
      <c r="K10602" s="21" t="s">
        <v>20</v>
      </c>
      <c r="L10602">
        <f t="shared" si="190"/>
        <v>5</v>
      </c>
      <c r="M10602">
        <f>MATCH(H:H,价格表!$B$4:$B$35,0)</f>
        <v>3</v>
      </c>
      <c r="N10602" s="27">
        <f>IF(J10602&lt;=0.3,INDEX(价格表!$B$4:$I$31,M10602,2),IF(AND(J10602&gt;0.3,J10602&lt;=1),INDEX(价格表!$B$4:$I$31,M10602,3),IF(AND(J10602&gt;1,J10602&lt;=2.2),INDEX(价格表!$B$4:$I$31,M10602,4),IF(AND(J10602&gt;2.2,J10602&lt;=3.3),INDEX(价格表!$B$4:$I$31,M10602,5),IF(AND(J10602&gt;3.3,J10602&lt;=4),INDEX(价格表!$B$4:$I$31,M10602,6),IF(AND(J10602&gt;4,J10602&lt;=5.5),INDEX(价格表!$B$4:$I$31,M10602,7),IF(J10602&gt;5.5,2.6+INDEX(价格表!$B$4:$I$31,M10602,8)*L10602)))))))</f>
        <v>3.8</v>
      </c>
    </row>
    <row r="10603" spans="1:14">
      <c r="A10603" s="20">
        <v>4606420431565</v>
      </c>
      <c r="B10603" s="18" t="s">
        <v>16</v>
      </c>
      <c r="C10603" s="21">
        <v>20201230</v>
      </c>
      <c r="D10603" s="21">
        <v>610538201209</v>
      </c>
      <c r="E10603" s="21" t="s">
        <v>16</v>
      </c>
      <c r="F10603" s="21">
        <v>20210109</v>
      </c>
      <c r="G10603" s="21" t="s">
        <v>17</v>
      </c>
      <c r="H10603" s="21" t="s">
        <v>18</v>
      </c>
      <c r="I10603" s="21" t="s">
        <v>168</v>
      </c>
      <c r="J10603" s="21">
        <v>3.38</v>
      </c>
      <c r="K10603" s="21" t="s">
        <v>20</v>
      </c>
      <c r="L10603">
        <f t="shared" si="190"/>
        <v>4</v>
      </c>
      <c r="M10603">
        <f>MATCH(H:H,价格表!$B$4:$B$35,0)</f>
        <v>1</v>
      </c>
      <c r="N10603" s="27">
        <f>IF(J10603&lt;=0.3,INDEX(价格表!$B$4:$I$31,M10603,2),IF(AND(J10603&gt;0.3,J10603&lt;=1),INDEX(价格表!$B$4:$I$31,M10603,3),IF(AND(J10603&gt;1,J10603&lt;=2.2),INDEX(价格表!$B$4:$I$31,M10603,4),IF(AND(J10603&gt;2.2,J10603&lt;=3.3),INDEX(价格表!$B$4:$I$31,M10603,5),IF(AND(J10603&gt;3.3,J10603&lt;=4),INDEX(价格表!$B$4:$I$31,M10603,6),IF(AND(J10603&gt;4,J10603&lt;=5.5),INDEX(价格表!$B$4:$I$31,M10603,7),IF(J10603&gt;5.5,2.6+INDEX(价格表!$B$4:$I$31,M10603,8)*L10603)))))))</f>
        <v>3.7</v>
      </c>
    </row>
    <row r="10604" spans="1:14">
      <c r="A10604" s="20">
        <v>4606420432820</v>
      </c>
      <c r="B10604" s="18" t="s">
        <v>16</v>
      </c>
      <c r="C10604" s="21">
        <v>20201230</v>
      </c>
      <c r="D10604" s="21">
        <v>610538201209</v>
      </c>
      <c r="E10604" s="21" t="s">
        <v>16</v>
      </c>
      <c r="F10604" s="21">
        <v>20210109</v>
      </c>
      <c r="G10604" s="21" t="s">
        <v>17</v>
      </c>
      <c r="H10604" s="21" t="s">
        <v>43</v>
      </c>
      <c r="I10604" s="21" t="s">
        <v>217</v>
      </c>
      <c r="J10604" s="21">
        <v>3.8</v>
      </c>
      <c r="K10604" s="21" t="s">
        <v>20</v>
      </c>
      <c r="L10604">
        <f t="shared" si="190"/>
        <v>4</v>
      </c>
      <c r="M10604">
        <f>MATCH(H:H,价格表!$B$4:$B$35,0)</f>
        <v>10</v>
      </c>
      <c r="N10604" s="27">
        <f>IF(J10604&lt;=0.3,INDEX(价格表!$B$4:$I$31,M10604,2),IF(AND(J10604&gt;0.3,J10604&lt;=1),INDEX(价格表!$B$4:$I$31,M10604,3),IF(AND(J10604&gt;1,J10604&lt;=2.2),INDEX(价格表!$B$4:$I$31,M10604,4),IF(AND(J10604&gt;2.2,J10604&lt;=3.3),INDEX(价格表!$B$4:$I$31,M10604,5),IF(AND(J10604&gt;3.3,J10604&lt;=4),INDEX(价格表!$B$4:$I$31,M10604,6),IF(AND(J10604&gt;4,J10604&lt;=5.5),INDEX(价格表!$B$4:$I$31,M10604,7),IF(J10604&gt;5.5,2.6+INDEX(价格表!$B$4:$I$31,M10604,8)*L10604)))))))</f>
        <v>3.7</v>
      </c>
    </row>
    <row r="10605" spans="1:14">
      <c r="A10605" s="20">
        <v>4606422309405</v>
      </c>
      <c r="B10605" s="18" t="s">
        <v>16</v>
      </c>
      <c r="C10605" s="21">
        <v>20201230</v>
      </c>
      <c r="D10605" s="21">
        <v>610538201209</v>
      </c>
      <c r="E10605" s="21" t="s">
        <v>16</v>
      </c>
      <c r="F10605" s="21">
        <v>20210109</v>
      </c>
      <c r="G10605" s="21" t="s">
        <v>17</v>
      </c>
      <c r="H10605" s="21" t="s">
        <v>56</v>
      </c>
      <c r="I10605" s="21" t="s">
        <v>136</v>
      </c>
      <c r="J10605" s="21">
        <v>4.3</v>
      </c>
      <c r="K10605" s="21" t="s">
        <v>20</v>
      </c>
      <c r="L10605">
        <f t="shared" si="190"/>
        <v>5</v>
      </c>
      <c r="M10605">
        <f>MATCH(H:H,价格表!$B$4:$B$35,0)</f>
        <v>11</v>
      </c>
      <c r="N10605" s="27">
        <f>IF(J10605&lt;=0.3,INDEX(价格表!$B$4:$I$31,M10605,2),IF(AND(J10605&gt;0.3,J10605&lt;=1),INDEX(价格表!$B$4:$I$31,M10605,3),IF(AND(J10605&gt;1,J10605&lt;=2.2),INDEX(价格表!$B$4:$I$31,M10605,4),IF(AND(J10605&gt;2.2,J10605&lt;=3.3),INDEX(价格表!$B$4:$I$31,M10605,5),IF(AND(J10605&gt;3.3,J10605&lt;=4),INDEX(价格表!$B$4:$I$31,M10605,6),IF(AND(J10605&gt;4,J10605&lt;=5.5),INDEX(价格表!$B$4:$I$31,M10605,7),IF(J10605&gt;5.5,2.6+INDEX(价格表!$B$4:$I$31,M10605,8)*L10605)))))))</f>
        <v>3.8</v>
      </c>
    </row>
    <row r="10606" spans="1:14">
      <c r="A10606" s="20">
        <v>4606422315533</v>
      </c>
      <c r="B10606" s="18" t="s">
        <v>16</v>
      </c>
      <c r="C10606" s="21">
        <v>20201230</v>
      </c>
      <c r="D10606" s="21">
        <v>610538201209</v>
      </c>
      <c r="E10606" s="21" t="s">
        <v>16</v>
      </c>
      <c r="F10606" s="21">
        <v>20210109</v>
      </c>
      <c r="G10606" s="21" t="s">
        <v>17</v>
      </c>
      <c r="H10606" s="21" t="s">
        <v>45</v>
      </c>
      <c r="I10606" s="21" t="s">
        <v>143</v>
      </c>
      <c r="J10606" s="21">
        <v>3.88</v>
      </c>
      <c r="K10606" s="21" t="s">
        <v>20</v>
      </c>
      <c r="L10606">
        <f t="shared" si="190"/>
        <v>4</v>
      </c>
      <c r="M10606">
        <f>MATCH(H:H,价格表!$B$4:$B$35,0)</f>
        <v>9</v>
      </c>
      <c r="N10606" s="27">
        <f>IF(J10606&lt;=0.3,INDEX(价格表!$B$4:$I$31,M10606,2),IF(AND(J10606&gt;0.3,J10606&lt;=1),INDEX(价格表!$B$4:$I$31,M10606,3),IF(AND(J10606&gt;1,J10606&lt;=2.2),INDEX(价格表!$B$4:$I$31,M10606,4),IF(AND(J10606&gt;2.2,J10606&lt;=3.3),INDEX(价格表!$B$4:$I$31,M10606,5),IF(AND(J10606&gt;3.3,J10606&lt;=4),INDEX(价格表!$B$4:$I$31,M10606,6),IF(AND(J10606&gt;4,J10606&lt;=5.5),INDEX(价格表!$B$4:$I$31,M10606,7),IF(J10606&gt;5.5,2.6+INDEX(价格表!$B$4:$I$31,M10606,8)*L10606)))))))</f>
        <v>3.7</v>
      </c>
    </row>
    <row r="10607" spans="1:14">
      <c r="A10607" s="20">
        <v>4606422754762</v>
      </c>
      <c r="B10607" s="18" t="s">
        <v>16</v>
      </c>
      <c r="C10607" s="21">
        <v>20201230</v>
      </c>
      <c r="D10607" s="21">
        <v>610538201209</v>
      </c>
      <c r="E10607" s="21" t="s">
        <v>16</v>
      </c>
      <c r="F10607" s="21">
        <v>20210109</v>
      </c>
      <c r="G10607" s="21" t="s">
        <v>17</v>
      </c>
      <c r="H10607" s="21" t="s">
        <v>25</v>
      </c>
      <c r="I10607" s="21" t="s">
        <v>26</v>
      </c>
      <c r="J10607" s="21">
        <v>4.06</v>
      </c>
      <c r="K10607" s="21" t="s">
        <v>20</v>
      </c>
      <c r="L10607">
        <f t="shared" si="190"/>
        <v>5</v>
      </c>
      <c r="M10607">
        <f>MATCH(H:H,价格表!$B$4:$B$35,0)</f>
        <v>25</v>
      </c>
      <c r="N10607" s="27">
        <f>IF(J10607&lt;=0.3,INDEX(价格表!$B$4:$I$31,M10607,2),IF(AND(J10607&gt;0.3,J10607&lt;=1),INDEX(价格表!$B$4:$I$31,M10607,3),IF(AND(J10607&gt;1,J10607&lt;=2.2),INDEX(价格表!$B$4:$I$31,M10607,4),IF(AND(J10607&gt;2.2,J10607&lt;=3.3),INDEX(价格表!$B$4:$I$31,M10607,5),IF(AND(J10607&gt;3.3,J10607&lt;=4),INDEX(价格表!$B$4:$I$31,M10607,6),IF(AND(J10607&gt;4,J10607&lt;=5.5),INDEX(价格表!$B$4:$I$31,M10607,7),IF(J10607&gt;5.5,2.6+INDEX(价格表!$B$4:$I$31,M10607,8)*L10607)))))))</f>
        <v>3.8</v>
      </c>
    </row>
    <row r="10608" spans="1:14">
      <c r="A10608" s="20">
        <v>4606425070830</v>
      </c>
      <c r="B10608" s="18" t="s">
        <v>16</v>
      </c>
      <c r="C10608" s="21">
        <v>20201230</v>
      </c>
      <c r="D10608" s="21">
        <v>610538201209</v>
      </c>
      <c r="E10608" s="21" t="s">
        <v>16</v>
      </c>
      <c r="F10608" s="21">
        <v>20210109</v>
      </c>
      <c r="G10608" s="21" t="s">
        <v>17</v>
      </c>
      <c r="H10608" s="21" t="s">
        <v>27</v>
      </c>
      <c r="I10608" s="21" t="s">
        <v>176</v>
      </c>
      <c r="J10608" s="21">
        <v>4.62</v>
      </c>
      <c r="K10608" s="21" t="s">
        <v>20</v>
      </c>
      <c r="L10608">
        <f t="shared" si="190"/>
        <v>5</v>
      </c>
      <c r="M10608">
        <f>MATCH(H:H,价格表!$B$4:$B$35,0)</f>
        <v>3</v>
      </c>
      <c r="N10608" s="27">
        <f>IF(J10608&lt;=0.3,INDEX(价格表!$B$4:$I$31,M10608,2),IF(AND(J10608&gt;0.3,J10608&lt;=1),INDEX(价格表!$B$4:$I$31,M10608,3),IF(AND(J10608&gt;1,J10608&lt;=2.2),INDEX(价格表!$B$4:$I$31,M10608,4),IF(AND(J10608&gt;2.2,J10608&lt;=3.3),INDEX(价格表!$B$4:$I$31,M10608,5),IF(AND(J10608&gt;3.3,J10608&lt;=4),INDEX(价格表!$B$4:$I$31,M10608,6),IF(AND(J10608&gt;4,J10608&lt;=5.5),INDEX(价格表!$B$4:$I$31,M10608,7),IF(J10608&gt;5.5,2.6+INDEX(价格表!$B$4:$I$31,M10608,8)*L10608)))))))</f>
        <v>3.8</v>
      </c>
    </row>
    <row r="10609" spans="1:14">
      <c r="A10609" s="20">
        <v>4606420426658</v>
      </c>
      <c r="B10609" s="18" t="s">
        <v>16</v>
      </c>
      <c r="C10609" s="21">
        <v>20201230</v>
      </c>
      <c r="D10609" s="21">
        <v>610538201209</v>
      </c>
      <c r="E10609" s="21" t="s">
        <v>16</v>
      </c>
      <c r="F10609" s="21">
        <v>20210109</v>
      </c>
      <c r="G10609" s="21" t="s">
        <v>17</v>
      </c>
      <c r="H10609" s="21" t="s">
        <v>296</v>
      </c>
      <c r="I10609" s="21" t="s">
        <v>297</v>
      </c>
      <c r="J10609" s="21">
        <v>2.08</v>
      </c>
      <c r="K10609" s="21" t="s">
        <v>20</v>
      </c>
      <c r="L10609">
        <f t="shared" si="190"/>
        <v>3</v>
      </c>
      <c r="M10609">
        <f>MATCH(H:H,价格表!$B$4:$B$35,0)</f>
        <v>8</v>
      </c>
      <c r="N10609" s="27">
        <f>IF(J10609&lt;=0.3,INDEX(价格表!$B$4:$I$31,M10609,2),IF(AND(J10609&gt;0.3,J10609&lt;=1),INDEX(价格表!$B$4:$I$31,M10609,3),IF(AND(J10609&gt;1,J10609&lt;=2.2),INDEX(价格表!$B$4:$I$31,M10609,4),IF(AND(J10609&gt;2.2,J10609&lt;=3.3),INDEX(价格表!$B$4:$I$31,M10609,5),IF(AND(J10609&gt;3.3,J10609&lt;=4),INDEX(价格表!$B$4:$I$31,M10609,6),IF(AND(J10609&gt;4,J10609&lt;=5.5),INDEX(价格表!$B$4:$I$31,M10609,7),IF(J10609&gt;5.5,2.6+INDEX(价格表!$B$4:$I$31,M10609,8)*L10609)))))))</f>
        <v>2.95</v>
      </c>
    </row>
    <row r="10610" spans="1:14">
      <c r="A10610" s="20">
        <v>4606420431531</v>
      </c>
      <c r="B10610" s="18" t="s">
        <v>16</v>
      </c>
      <c r="C10610" s="21">
        <v>20201230</v>
      </c>
      <c r="D10610" s="21">
        <v>610538201209</v>
      </c>
      <c r="E10610" s="21" t="s">
        <v>16</v>
      </c>
      <c r="F10610" s="21">
        <v>20210109</v>
      </c>
      <c r="G10610" s="21" t="s">
        <v>17</v>
      </c>
      <c r="H10610" s="21" t="s">
        <v>305</v>
      </c>
      <c r="I10610" s="21" t="s">
        <v>316</v>
      </c>
      <c r="J10610" s="21">
        <v>2.16</v>
      </c>
      <c r="K10610" s="21" t="s">
        <v>20</v>
      </c>
      <c r="L10610">
        <f t="shared" si="190"/>
        <v>3</v>
      </c>
      <c r="M10610">
        <f>MATCH(H:H,价格表!$B$4:$B$35,0)</f>
        <v>26</v>
      </c>
      <c r="N10610" s="27">
        <f>IF(J10610&lt;=0.3,INDEX(价格表!$B$4:$I$31,M10610,2),IF(AND(J10610&gt;0.3,J10610&lt;=1),INDEX(价格表!$B$4:$I$31,M10610,3),IF(AND(J10610&gt;1,J10610&lt;=2.2),INDEX(价格表!$B$4:$I$31,M10610,4),IF(AND(J10610&gt;2.2,J10610&lt;=3.3),INDEX(价格表!$B$4:$I$31,M10610,5),IF(AND(J10610&gt;3.3,J10610&lt;=4),INDEX(价格表!$B$4:$I$31,M10610,6),IF(AND(J10610&gt;4,J10610&lt;=5.5),INDEX(价格表!$B$4:$I$31,M10610,7),IF(J10610&gt;5.5,2.6+INDEX(价格表!$B$4:$I$31,M10610,8)*L10610)))))))</f>
        <v>2.15</v>
      </c>
    </row>
    <row r="10611" spans="1:14">
      <c r="A10611" s="20">
        <v>4606422310878</v>
      </c>
      <c r="B10611" s="18" t="s">
        <v>16</v>
      </c>
      <c r="C10611" s="21">
        <v>20201230</v>
      </c>
      <c r="D10611" s="21">
        <v>610538201209</v>
      </c>
      <c r="E10611" s="21" t="s">
        <v>16</v>
      </c>
      <c r="F10611" s="21">
        <v>20210109</v>
      </c>
      <c r="G10611" s="21" t="s">
        <v>17</v>
      </c>
      <c r="H10611" s="21" t="s">
        <v>296</v>
      </c>
      <c r="I10611" s="21" t="s">
        <v>297</v>
      </c>
      <c r="J10611" s="21">
        <v>2.6</v>
      </c>
      <c r="K10611" s="21" t="s">
        <v>20</v>
      </c>
      <c r="L10611">
        <f t="shared" si="190"/>
        <v>3</v>
      </c>
      <c r="M10611">
        <f>MATCH(H:H,价格表!$B$4:$B$35,0)</f>
        <v>8</v>
      </c>
      <c r="N10611" s="27">
        <f>IF(J10611&lt;=0.3,INDEX(价格表!$B$4:$I$31,M10611,2),IF(AND(J10611&gt;0.3,J10611&lt;=1),INDEX(价格表!$B$4:$I$31,M10611,3),IF(AND(J10611&gt;1,J10611&lt;=2.2),INDEX(价格表!$B$4:$I$31,M10611,4),IF(AND(J10611&gt;2.2,J10611&lt;=3.3),INDEX(价格表!$B$4:$I$31,M10611,5),IF(AND(J10611&gt;3.3,J10611&lt;=4),INDEX(价格表!$B$4:$I$31,M10611,6),IF(AND(J10611&gt;4,J10611&lt;=5.5),INDEX(价格表!$B$4:$I$31,M10611,7),IF(J10611&gt;5.5,2.6+INDEX(价格表!$B$4:$I$31,M10611,8)*L10611)))))))</f>
        <v>3.3</v>
      </c>
    </row>
    <row r="10612" spans="1:14">
      <c r="A10612" s="20">
        <v>4606422314611</v>
      </c>
      <c r="B10612" s="18" t="s">
        <v>16</v>
      </c>
      <c r="C10612" s="21">
        <v>20201230</v>
      </c>
      <c r="D10612" s="21">
        <v>610538201209</v>
      </c>
      <c r="E10612" s="21" t="s">
        <v>16</v>
      </c>
      <c r="F10612" s="21">
        <v>20210109</v>
      </c>
      <c r="G10612" s="21" t="s">
        <v>17</v>
      </c>
      <c r="H10612" s="21" t="s">
        <v>294</v>
      </c>
      <c r="I10612" s="21" t="s">
        <v>295</v>
      </c>
      <c r="J10612" s="21">
        <v>2.06</v>
      </c>
      <c r="K10612" s="21" t="s">
        <v>20</v>
      </c>
      <c r="L10612">
        <f t="shared" si="190"/>
        <v>3</v>
      </c>
      <c r="M10612">
        <f>MATCH(H:H,价格表!$B$4:$B$35,0)</f>
        <v>18</v>
      </c>
      <c r="N10612" s="27">
        <f>IF(J10612&lt;=0.3,INDEX(价格表!$B$4:$I$31,M10612,2),IF(AND(J10612&gt;0.3,J10612&lt;=1),INDEX(价格表!$B$4:$I$31,M10612,3),IF(AND(J10612&gt;1,J10612&lt;=2.2),INDEX(价格表!$B$4:$I$31,M10612,4),IF(AND(J10612&gt;2.2,J10612&lt;=3.3),INDEX(价格表!$B$4:$I$31,M10612,5),IF(AND(J10612&gt;3.3,J10612&lt;=4),INDEX(价格表!$B$4:$I$31,M10612,6),IF(AND(J10612&gt;4,J10612&lt;=5.5),INDEX(价格表!$B$4:$I$31,M10612,7),IF(J10612&gt;5.5,2.6+INDEX(价格表!$B$4:$I$31,M10612,8)*L10612)))))))</f>
        <v>3.25</v>
      </c>
    </row>
    <row r="10613" spans="1:14">
      <c r="A10613" s="20">
        <v>4606422314740</v>
      </c>
      <c r="B10613" s="18" t="s">
        <v>16</v>
      </c>
      <c r="C10613" s="21">
        <v>20201230</v>
      </c>
      <c r="D10613" s="21">
        <v>610538201209</v>
      </c>
      <c r="E10613" s="21" t="s">
        <v>16</v>
      </c>
      <c r="F10613" s="21">
        <v>20210109</v>
      </c>
      <c r="G10613" s="21" t="s">
        <v>17</v>
      </c>
      <c r="H10613" s="21" t="s">
        <v>302</v>
      </c>
      <c r="I10613" s="21" t="s">
        <v>303</v>
      </c>
      <c r="J10613" s="21">
        <v>2.07</v>
      </c>
      <c r="K10613" s="21" t="s">
        <v>20</v>
      </c>
      <c r="L10613">
        <f t="shared" si="190"/>
        <v>3</v>
      </c>
      <c r="M10613">
        <f>MATCH(H:H,价格表!$B$4:$B$35,0)</f>
        <v>6</v>
      </c>
      <c r="N10613" s="27">
        <f>IF(J10613&lt;=0.3,INDEX(价格表!$B$4:$I$31,M10613,2),IF(AND(J10613&gt;0.3,J10613&lt;=1),INDEX(价格表!$B$4:$I$31,M10613,3),IF(AND(J10613&gt;1,J10613&lt;=2.2),INDEX(价格表!$B$4:$I$31,M10613,4),IF(AND(J10613&gt;2.2,J10613&lt;=3.3),INDEX(价格表!$B$4:$I$31,M10613,5),IF(AND(J10613&gt;3.3,J10613&lt;=4),INDEX(价格表!$B$4:$I$31,M10613,6),IF(AND(J10613&gt;4,J10613&lt;=5.5),INDEX(价格表!$B$4:$I$31,M10613,7),IF(J10613&gt;5.5,2.6+INDEX(价格表!$B$4:$I$31,M10613,8)*L10613)))))))</f>
        <v>2.95</v>
      </c>
    </row>
    <row r="10614" spans="1:14">
      <c r="A10614" s="20">
        <v>4606422753641</v>
      </c>
      <c r="B10614" s="18" t="s">
        <v>16</v>
      </c>
      <c r="C10614" s="21">
        <v>20201230</v>
      </c>
      <c r="D10614" s="21">
        <v>610538201209</v>
      </c>
      <c r="E10614" s="21" t="s">
        <v>16</v>
      </c>
      <c r="F10614" s="21">
        <v>20210109</v>
      </c>
      <c r="G10614" s="21" t="s">
        <v>17</v>
      </c>
      <c r="H10614" s="21" t="s">
        <v>294</v>
      </c>
      <c r="I10614" s="21" t="s">
        <v>295</v>
      </c>
      <c r="J10614" s="21">
        <v>2.17</v>
      </c>
      <c r="K10614" s="21" t="s">
        <v>20</v>
      </c>
      <c r="L10614">
        <f t="shared" si="190"/>
        <v>3</v>
      </c>
      <c r="M10614">
        <f>MATCH(H:H,价格表!$B$4:$B$35,0)</f>
        <v>18</v>
      </c>
      <c r="N10614" s="27">
        <f>IF(J10614&lt;=0.3,INDEX(价格表!$B$4:$I$31,M10614,2),IF(AND(J10614&gt;0.3,J10614&lt;=1),INDEX(价格表!$B$4:$I$31,M10614,3),IF(AND(J10614&gt;1,J10614&lt;=2.2),INDEX(价格表!$B$4:$I$31,M10614,4),IF(AND(J10614&gt;2.2,J10614&lt;=3.3),INDEX(价格表!$B$4:$I$31,M10614,5),IF(AND(J10614&gt;3.3,J10614&lt;=4),INDEX(价格表!$B$4:$I$31,M10614,6),IF(AND(J10614&gt;4,J10614&lt;=5.5),INDEX(价格表!$B$4:$I$31,M10614,7),IF(J10614&gt;5.5,2.6+INDEX(价格表!$B$4:$I$31,M10614,8)*L10614)))))))</f>
        <v>3.25</v>
      </c>
    </row>
    <row r="10615" spans="1:14">
      <c r="A10615" s="20">
        <v>4606353816922</v>
      </c>
      <c r="B10615" s="18" t="s">
        <v>16</v>
      </c>
      <c r="C10615" s="21">
        <v>20201230</v>
      </c>
      <c r="D10615" s="21">
        <v>610538201209</v>
      </c>
      <c r="E10615" s="21" t="s">
        <v>16</v>
      </c>
      <c r="F10615" s="21">
        <v>20210109</v>
      </c>
      <c r="G10615" s="21" t="s">
        <v>17</v>
      </c>
      <c r="H10615" s="21" t="s">
        <v>18</v>
      </c>
      <c r="I10615" s="21" t="s">
        <v>53</v>
      </c>
      <c r="J10615" s="21">
        <v>6.24</v>
      </c>
      <c r="K10615" s="21" t="s">
        <v>20</v>
      </c>
      <c r="L10615">
        <f t="shared" si="190"/>
        <v>7</v>
      </c>
      <c r="M10615">
        <f>MATCH(H:H,价格表!$B$4:$B$35,0)</f>
        <v>1</v>
      </c>
      <c r="N10615" s="27">
        <f>IF(J10615&lt;=0.3,INDEX(价格表!$B$4:$I$31,M10615,2),IF(AND(J10615&gt;0.3,J10615&lt;=1),INDEX(价格表!$B$4:$I$31,M10615,3),IF(AND(J10615&gt;1,J10615&lt;=2.2),INDEX(价格表!$B$4:$I$31,M10615,4),IF(AND(J10615&gt;2.2,J10615&lt;=3.3),INDEX(价格表!$B$4:$I$31,M10615,5),IF(AND(J10615&gt;3.3,J10615&lt;=4),INDEX(价格表!$B$4:$I$31,M10615,6),IF(AND(J10615&gt;4,J10615&lt;=5.5),INDEX(价格表!$B$4:$I$31,M10615,7),IF(J10615&gt;5.5,2.6+INDEX(价格表!$B$4:$I$31,M10615,8)*L10615)))))))</f>
        <v>6.8</v>
      </c>
    </row>
    <row r="10616" spans="1:14">
      <c r="A10616" s="20">
        <v>4606422315316</v>
      </c>
      <c r="B10616" s="18" t="s">
        <v>16</v>
      </c>
      <c r="C10616" s="21">
        <v>20201230</v>
      </c>
      <c r="D10616" s="21">
        <v>610538201209</v>
      </c>
      <c r="E10616" s="21" t="s">
        <v>16</v>
      </c>
      <c r="F10616" s="21">
        <v>20210109</v>
      </c>
      <c r="G10616" s="21" t="s">
        <v>17</v>
      </c>
      <c r="H10616" s="21" t="s">
        <v>50</v>
      </c>
      <c r="I10616" s="21" t="s">
        <v>161</v>
      </c>
      <c r="J10616" s="21">
        <v>6.15</v>
      </c>
      <c r="K10616" s="21" t="s">
        <v>20</v>
      </c>
      <c r="L10616">
        <f t="shared" si="190"/>
        <v>7</v>
      </c>
      <c r="M10616">
        <f>MATCH(H:H,价格表!$B$4:$B$35,0)</f>
        <v>4</v>
      </c>
      <c r="N10616" s="27">
        <f>IF(J10616&lt;=0.3,INDEX(价格表!$B$4:$I$31,M10616,2),IF(AND(J10616&gt;0.3,J10616&lt;=1),INDEX(价格表!$B$4:$I$31,M10616,3),IF(AND(J10616&gt;1,J10616&lt;=2.2),INDEX(价格表!$B$4:$I$31,M10616,4),IF(AND(J10616&gt;2.2,J10616&lt;=3.3),INDEX(价格表!$B$4:$I$31,M10616,5),IF(AND(J10616&gt;3.3,J10616&lt;=4),INDEX(价格表!$B$4:$I$31,M10616,6),IF(AND(J10616&gt;4,J10616&lt;=5.5),INDEX(价格表!$B$4:$I$31,M10616,7),IF(J10616&gt;5.5,2.6+INDEX(价格表!$B$4:$I$31,M10616,8)*L10616)))))))</f>
        <v>9.25</v>
      </c>
    </row>
    <row r="10617" spans="1:14">
      <c r="A10617" s="20">
        <v>4606422315424</v>
      </c>
      <c r="B10617" s="18" t="s">
        <v>16</v>
      </c>
      <c r="C10617" s="21">
        <v>20201230</v>
      </c>
      <c r="D10617" s="21">
        <v>610538201209</v>
      </c>
      <c r="E10617" s="21" t="s">
        <v>16</v>
      </c>
      <c r="F10617" s="21">
        <v>20210109</v>
      </c>
      <c r="G10617" s="21" t="s">
        <v>17</v>
      </c>
      <c r="H10617" s="21" t="s">
        <v>58</v>
      </c>
      <c r="I10617" s="21" t="s">
        <v>370</v>
      </c>
      <c r="J10617" s="21">
        <v>7.88</v>
      </c>
      <c r="K10617" s="21" t="s">
        <v>20</v>
      </c>
      <c r="L10617">
        <f t="shared" si="190"/>
        <v>8</v>
      </c>
      <c r="M10617">
        <f>MATCH(H:H,价格表!$B$4:$B$35,0)</f>
        <v>32</v>
      </c>
      <c r="N10617" s="27">
        <f>L10617*15+3</f>
        <v>123</v>
      </c>
    </row>
    <row r="10618" spans="1:14">
      <c r="A10618" s="20">
        <v>4606420432920</v>
      </c>
      <c r="B10618" s="18" t="s">
        <v>16</v>
      </c>
      <c r="C10618" s="21">
        <v>20201230</v>
      </c>
      <c r="D10618" s="21">
        <v>610538201209</v>
      </c>
      <c r="E10618" s="21" t="s">
        <v>16</v>
      </c>
      <c r="F10618" s="21">
        <v>20210109</v>
      </c>
      <c r="G10618" s="21" t="s">
        <v>17</v>
      </c>
      <c r="H10618" s="21" t="s">
        <v>21</v>
      </c>
      <c r="I10618" s="21" t="s">
        <v>109</v>
      </c>
      <c r="J10618" s="21">
        <v>9.81</v>
      </c>
      <c r="K10618" s="21" t="s">
        <v>20</v>
      </c>
      <c r="L10618">
        <f t="shared" si="190"/>
        <v>10</v>
      </c>
      <c r="M10618">
        <f>MATCH(H:H,价格表!$B$4:$B$35,0)</f>
        <v>20</v>
      </c>
      <c r="N10618" s="27">
        <f>IF(J10618&lt;=0.3,INDEX(价格表!$B$4:$I$31,M10618,2),IF(AND(J10618&gt;0.3,J10618&lt;=1),INDEX(价格表!$B$4:$I$31,M10618,3),IF(AND(J10618&gt;1,J10618&lt;=2.2),INDEX(价格表!$B$4:$I$31,M10618,4),IF(AND(J10618&gt;2.2,J10618&lt;=3.3),INDEX(价格表!$B$4:$I$31,M10618,5),IF(AND(J10618&gt;3.3,J10618&lt;=4),INDEX(价格表!$B$4:$I$31,M10618,6),IF(AND(J10618&gt;4,J10618&lt;=5.5),INDEX(价格表!$B$4:$I$31,M10618,7),IF(J10618&gt;5.5,2.6+INDEX(价格表!$B$4:$I$31,M10618,8)*L10618)))))))</f>
        <v>12.1</v>
      </c>
    </row>
    <row r="10619" spans="1:14">
      <c r="A10619" s="20">
        <v>4606422315080</v>
      </c>
      <c r="B10619" s="18" t="s">
        <v>16</v>
      </c>
      <c r="C10619" s="21">
        <v>20201230</v>
      </c>
      <c r="D10619" s="21">
        <v>610538201209</v>
      </c>
      <c r="E10619" s="21" t="s">
        <v>16</v>
      </c>
      <c r="F10619" s="21">
        <v>20210109</v>
      </c>
      <c r="G10619" s="21" t="s">
        <v>17</v>
      </c>
      <c r="H10619" s="21" t="s">
        <v>88</v>
      </c>
      <c r="I10619" s="21" t="s">
        <v>101</v>
      </c>
      <c r="J10619" s="21">
        <v>7.93</v>
      </c>
      <c r="K10619" s="21" t="s">
        <v>20</v>
      </c>
      <c r="L10619">
        <f t="shared" si="190"/>
        <v>8</v>
      </c>
      <c r="M10619">
        <f>MATCH(H:H,价格表!$B$4:$B$35,0)</f>
        <v>19</v>
      </c>
      <c r="N10619" s="27">
        <f>IF(J10619&lt;=0.3,INDEX(价格表!$B$4:$I$31,M10619,2),IF(AND(J10619&gt;0.3,J10619&lt;=1),INDEX(价格表!$B$4:$I$31,M10619,3),IF(AND(J10619&gt;1,J10619&lt;=2.2),INDEX(价格表!$B$4:$I$31,M10619,4),IF(AND(J10619&gt;2.2,J10619&lt;=3.3),INDEX(价格表!$B$4:$I$31,M10619,5),IF(AND(J10619&gt;3.3,J10619&lt;=4),INDEX(价格表!$B$4:$I$31,M10619,6),IF(AND(J10619&gt;4,J10619&lt;=5.5),INDEX(价格表!$B$4:$I$31,M10619,7),IF(J10619&gt;5.5,2.6+INDEX(价格表!$B$4:$I$31,M10619,8)*L10619)))))))</f>
        <v>10.2</v>
      </c>
    </row>
    <row r="10620" spans="1:14">
      <c r="A10620" s="20">
        <v>4311424541502</v>
      </c>
      <c r="B10620" s="18" t="s">
        <v>16</v>
      </c>
      <c r="C10620" s="21">
        <v>20201231</v>
      </c>
      <c r="D10620" s="21">
        <v>610538201209</v>
      </c>
      <c r="E10620" s="21" t="s">
        <v>16</v>
      </c>
      <c r="F10620" s="21">
        <v>20210110</v>
      </c>
      <c r="G10620" s="21" t="s">
        <v>17</v>
      </c>
      <c r="H10620" s="21" t="s">
        <v>18</v>
      </c>
      <c r="I10620" s="21" t="s">
        <v>53</v>
      </c>
      <c r="J10620" s="21">
        <v>1.43</v>
      </c>
      <c r="K10620" s="21" t="s">
        <v>20</v>
      </c>
      <c r="L10620">
        <f t="shared" si="190"/>
        <v>2</v>
      </c>
      <c r="M10620">
        <f>MATCH(H:H,价格表!$B$4:$B$35,0)</f>
        <v>1</v>
      </c>
      <c r="N10620" s="27">
        <f>IF(J10620&lt;=0.3,INDEX(价格表!$B$4:$I$31,M10620,2),IF(AND(J10620&gt;0.3,J10620&lt;=1),INDEX(价格表!$B$4:$I$31,M10620,3),IF(AND(J10620&gt;1,J10620&lt;=2.2),INDEX(价格表!$B$4:$I$31,M10620,4),IF(AND(J10620&gt;2.2,J10620&lt;=3.3),INDEX(价格表!$B$4:$I$31,M10620,5),IF(AND(J10620&gt;3.3,J10620&lt;=4),INDEX(价格表!$B$4:$I$31,M10620,6),IF(AND(J10620&gt;4,J10620&lt;=5.5),INDEX(价格表!$B$4:$I$31,M10620,7),IF(J10620&gt;5.5,2.6+INDEX(价格表!$B$4:$I$31,M10620,8)*L10620)))))))</f>
        <v>2.15</v>
      </c>
    </row>
    <row r="10621" spans="1:14">
      <c r="A10621" s="20">
        <v>4311424541504</v>
      </c>
      <c r="B10621" s="18" t="s">
        <v>16</v>
      </c>
      <c r="C10621" s="21">
        <v>20201231</v>
      </c>
      <c r="D10621" s="21">
        <v>610538201209</v>
      </c>
      <c r="E10621" s="21" t="s">
        <v>16</v>
      </c>
      <c r="F10621" s="21">
        <v>20210110</v>
      </c>
      <c r="G10621" s="21" t="s">
        <v>17</v>
      </c>
      <c r="H10621" s="21" t="s">
        <v>23</v>
      </c>
      <c r="I10621" s="21" t="s">
        <v>194</v>
      </c>
      <c r="J10621" s="21">
        <v>1.41</v>
      </c>
      <c r="K10621" s="21" t="s">
        <v>20</v>
      </c>
      <c r="L10621">
        <f t="shared" si="190"/>
        <v>2</v>
      </c>
      <c r="M10621">
        <f>MATCH(H:H,价格表!$B$4:$B$35,0)</f>
        <v>15</v>
      </c>
      <c r="N10621" s="27">
        <f>IF(J10621&lt;=0.3,INDEX(价格表!$B$4:$I$31,M10621,2),IF(AND(J10621&gt;0.3,J10621&lt;=1),INDEX(价格表!$B$4:$I$31,M10621,3),IF(AND(J10621&gt;1,J10621&lt;=2.2),INDEX(价格表!$B$4:$I$31,M10621,4),IF(AND(J10621&gt;2.2,J10621&lt;=3.3),INDEX(价格表!$B$4:$I$31,M10621,5),IF(AND(J10621&gt;3.3,J10621&lt;=4),INDEX(价格表!$B$4:$I$31,M10621,6),IF(AND(J10621&gt;4,J10621&lt;=5.5),INDEX(价格表!$B$4:$I$31,M10621,7),IF(J10621&gt;5.5,2.6+INDEX(价格表!$B$4:$I$31,M10621,8)*L10621)))))))</f>
        <v>2.15</v>
      </c>
    </row>
    <row r="10622" spans="1:14">
      <c r="A10622" s="20">
        <v>4311424541505</v>
      </c>
      <c r="B10622" s="18" t="s">
        <v>16</v>
      </c>
      <c r="C10622" s="21">
        <v>20201231</v>
      </c>
      <c r="D10622" s="21">
        <v>610538201209</v>
      </c>
      <c r="E10622" s="21" t="s">
        <v>16</v>
      </c>
      <c r="F10622" s="21">
        <v>20210110</v>
      </c>
      <c r="G10622" s="21" t="s">
        <v>17</v>
      </c>
      <c r="H10622" s="21" t="s">
        <v>23</v>
      </c>
      <c r="I10622" s="21" t="s">
        <v>118</v>
      </c>
      <c r="J10622" s="21">
        <v>1.56</v>
      </c>
      <c r="K10622" s="21" t="s">
        <v>20</v>
      </c>
      <c r="L10622">
        <f t="shared" si="190"/>
        <v>2</v>
      </c>
      <c r="M10622">
        <f>MATCH(H:H,价格表!$B$4:$B$35,0)</f>
        <v>15</v>
      </c>
      <c r="N10622" s="27">
        <f>IF(J10622&lt;=0.3,INDEX(价格表!$B$4:$I$31,M10622,2),IF(AND(J10622&gt;0.3,J10622&lt;=1),INDEX(价格表!$B$4:$I$31,M10622,3),IF(AND(J10622&gt;1,J10622&lt;=2.2),INDEX(价格表!$B$4:$I$31,M10622,4),IF(AND(J10622&gt;2.2,J10622&lt;=3.3),INDEX(价格表!$B$4:$I$31,M10622,5),IF(AND(J10622&gt;3.3,J10622&lt;=4),INDEX(价格表!$B$4:$I$31,M10622,6),IF(AND(J10622&gt;4,J10622&lt;=5.5),INDEX(价格表!$B$4:$I$31,M10622,7),IF(J10622&gt;5.5,2.6+INDEX(价格表!$B$4:$I$31,M10622,8)*L10622)))))))</f>
        <v>2.15</v>
      </c>
    </row>
    <row r="10623" spans="1:14">
      <c r="A10623" s="20">
        <v>4311424541506</v>
      </c>
      <c r="B10623" s="18" t="s">
        <v>16</v>
      </c>
      <c r="C10623" s="21">
        <v>20201231</v>
      </c>
      <c r="D10623" s="21">
        <v>610538201209</v>
      </c>
      <c r="E10623" s="21" t="s">
        <v>16</v>
      </c>
      <c r="F10623" s="21">
        <v>20210110</v>
      </c>
      <c r="G10623" s="21" t="s">
        <v>17</v>
      </c>
      <c r="H10623" s="21" t="s">
        <v>88</v>
      </c>
      <c r="I10623" s="21" t="s">
        <v>216</v>
      </c>
      <c r="J10623" s="21">
        <v>1.45</v>
      </c>
      <c r="K10623" s="21" t="s">
        <v>20</v>
      </c>
      <c r="L10623">
        <f t="shared" si="190"/>
        <v>2</v>
      </c>
      <c r="M10623">
        <f>MATCH(H:H,价格表!$B$4:$B$35,0)</f>
        <v>19</v>
      </c>
      <c r="N10623" s="27">
        <f>IF(J10623&lt;=0.3,INDEX(价格表!$B$4:$I$31,M10623,2),IF(AND(J10623&gt;0.3,J10623&lt;=1),INDEX(价格表!$B$4:$I$31,M10623,3),IF(AND(J10623&gt;1,J10623&lt;=2.2),INDEX(价格表!$B$4:$I$31,M10623,4),IF(AND(J10623&gt;2.2,J10623&lt;=3.3),INDEX(价格表!$B$4:$I$31,M10623,5),IF(AND(J10623&gt;3.3,J10623&lt;=4),INDEX(价格表!$B$4:$I$31,M10623,6),IF(AND(J10623&gt;4,J10623&lt;=5.5),INDEX(价格表!$B$4:$I$31,M10623,7),IF(J10623&gt;5.5,2.6+INDEX(价格表!$B$4:$I$31,M10623,8)*L10623)))))))</f>
        <v>2.15</v>
      </c>
    </row>
    <row r="10624" spans="1:14">
      <c r="A10624" s="20">
        <v>4311424541507</v>
      </c>
      <c r="B10624" s="18" t="s">
        <v>16</v>
      </c>
      <c r="C10624" s="21">
        <v>20201231</v>
      </c>
      <c r="D10624" s="21">
        <v>610538201209</v>
      </c>
      <c r="E10624" s="21" t="s">
        <v>16</v>
      </c>
      <c r="F10624" s="21">
        <v>20210110</v>
      </c>
      <c r="G10624" s="21" t="s">
        <v>17</v>
      </c>
      <c r="H10624" s="21" t="s">
        <v>63</v>
      </c>
      <c r="I10624" s="21" t="s">
        <v>183</v>
      </c>
      <c r="J10624" s="21">
        <v>1.52</v>
      </c>
      <c r="K10624" s="21" t="s">
        <v>20</v>
      </c>
      <c r="L10624">
        <f t="shared" si="190"/>
        <v>2</v>
      </c>
      <c r="M10624">
        <f>MATCH(H:H,价格表!$B$4:$B$35,0)</f>
        <v>21</v>
      </c>
      <c r="N10624" s="27">
        <f>IF(J10624&lt;=0.3,INDEX(价格表!$B$4:$I$31,M10624,2),IF(AND(J10624&gt;0.3,J10624&lt;=1),INDEX(价格表!$B$4:$I$31,M10624,3),IF(AND(J10624&gt;1,J10624&lt;=2.2),INDEX(价格表!$B$4:$I$31,M10624,4),IF(AND(J10624&gt;2.2,J10624&lt;=3.3),INDEX(价格表!$B$4:$I$31,M10624,5),IF(AND(J10624&gt;3.3,J10624&lt;=4),INDEX(价格表!$B$4:$I$31,M10624,6),IF(AND(J10624&gt;4,J10624&lt;=5.5),INDEX(价格表!$B$4:$I$31,M10624,7),IF(J10624&gt;5.5,2.6+INDEX(价格表!$B$4:$I$31,M10624,8)*L10624)))))))</f>
        <v>2.15</v>
      </c>
    </row>
    <row r="10625" spans="1:14">
      <c r="A10625" s="20">
        <v>4311424541509</v>
      </c>
      <c r="B10625" s="18" t="s">
        <v>16</v>
      </c>
      <c r="C10625" s="21">
        <v>20201231</v>
      </c>
      <c r="D10625" s="21">
        <v>610538201209</v>
      </c>
      <c r="E10625" s="21" t="s">
        <v>16</v>
      </c>
      <c r="F10625" s="21">
        <v>20210110</v>
      </c>
      <c r="G10625" s="21" t="s">
        <v>17</v>
      </c>
      <c r="H10625" s="21" t="s">
        <v>50</v>
      </c>
      <c r="I10625" s="21" t="s">
        <v>166</v>
      </c>
      <c r="J10625" s="21">
        <v>1.41</v>
      </c>
      <c r="K10625" s="21" t="s">
        <v>20</v>
      </c>
      <c r="L10625">
        <f t="shared" si="190"/>
        <v>2</v>
      </c>
      <c r="M10625">
        <f>MATCH(H:H,价格表!$B$4:$B$35,0)</f>
        <v>4</v>
      </c>
      <c r="N10625" s="27">
        <f>IF(J10625&lt;=0.3,INDEX(价格表!$B$4:$I$31,M10625,2),IF(AND(J10625&gt;0.3,J10625&lt;=1),INDEX(价格表!$B$4:$I$31,M10625,3),IF(AND(J10625&gt;1,J10625&lt;=2.2),INDEX(价格表!$B$4:$I$31,M10625,4),IF(AND(J10625&gt;2.2,J10625&lt;=3.3),INDEX(价格表!$B$4:$I$31,M10625,5),IF(AND(J10625&gt;3.3,J10625&lt;=4),INDEX(价格表!$B$4:$I$31,M10625,6),IF(AND(J10625&gt;4,J10625&lt;=5.5),INDEX(价格表!$B$4:$I$31,M10625,7),IF(J10625&gt;5.5,2.6+INDEX(价格表!$B$4:$I$31,M10625,8)*L10625)))))))</f>
        <v>2.15</v>
      </c>
    </row>
    <row r="10626" spans="1:14">
      <c r="A10626" s="20">
        <v>4311424548938</v>
      </c>
      <c r="B10626" s="18" t="s">
        <v>16</v>
      </c>
      <c r="C10626" s="21">
        <v>20201231</v>
      </c>
      <c r="D10626" s="21">
        <v>610538201209</v>
      </c>
      <c r="E10626" s="21" t="s">
        <v>16</v>
      </c>
      <c r="F10626" s="21">
        <v>20210110</v>
      </c>
      <c r="G10626" s="21" t="s">
        <v>17</v>
      </c>
      <c r="H10626" s="21" t="s">
        <v>50</v>
      </c>
      <c r="I10626" s="21" t="s">
        <v>133</v>
      </c>
      <c r="J10626" s="21">
        <v>1.48</v>
      </c>
      <c r="K10626" s="21" t="s">
        <v>20</v>
      </c>
      <c r="L10626">
        <f t="shared" si="190"/>
        <v>2</v>
      </c>
      <c r="M10626">
        <f>MATCH(H:H,价格表!$B$4:$B$35,0)</f>
        <v>4</v>
      </c>
      <c r="N10626" s="27">
        <f>IF(J10626&lt;=0.3,INDEX(价格表!$B$4:$I$31,M10626,2),IF(AND(J10626&gt;0.3,J10626&lt;=1),INDEX(价格表!$B$4:$I$31,M10626,3),IF(AND(J10626&gt;1,J10626&lt;=2.2),INDEX(价格表!$B$4:$I$31,M10626,4),IF(AND(J10626&gt;2.2,J10626&lt;=3.3),INDEX(价格表!$B$4:$I$31,M10626,5),IF(AND(J10626&gt;3.3,J10626&lt;=4),INDEX(价格表!$B$4:$I$31,M10626,6),IF(AND(J10626&gt;4,J10626&lt;=5.5),INDEX(价格表!$B$4:$I$31,M10626,7),IF(J10626&gt;5.5,2.6+INDEX(价格表!$B$4:$I$31,M10626,8)*L10626)))))))</f>
        <v>2.15</v>
      </c>
    </row>
    <row r="10627" spans="1:14">
      <c r="A10627" s="20">
        <v>4311424548939</v>
      </c>
      <c r="B10627" s="18" t="s">
        <v>16</v>
      </c>
      <c r="C10627" s="21">
        <v>20201231</v>
      </c>
      <c r="D10627" s="21">
        <v>610538201209</v>
      </c>
      <c r="E10627" s="21" t="s">
        <v>16</v>
      </c>
      <c r="F10627" s="21">
        <v>20210110</v>
      </c>
      <c r="G10627" s="21" t="s">
        <v>17</v>
      </c>
      <c r="H10627" s="21" t="s">
        <v>73</v>
      </c>
      <c r="I10627" s="21" t="s">
        <v>256</v>
      </c>
      <c r="J10627" s="21">
        <v>1.44</v>
      </c>
      <c r="K10627" s="21" t="s">
        <v>20</v>
      </c>
      <c r="L10627">
        <f t="shared" si="190"/>
        <v>2</v>
      </c>
      <c r="M10627">
        <f>MATCH(H:H,价格表!$B$4:$B$35,0)</f>
        <v>7</v>
      </c>
      <c r="N10627" s="27">
        <f>IF(J10627&lt;=0.3,INDEX(价格表!$B$4:$I$31,M10627,2),IF(AND(J10627&gt;0.3,J10627&lt;=1),INDEX(价格表!$B$4:$I$31,M10627,3),IF(AND(J10627&gt;1,J10627&lt;=2.2),INDEX(价格表!$B$4:$I$31,M10627,4),IF(AND(J10627&gt;2.2,J10627&lt;=3.3),INDEX(价格表!$B$4:$I$31,M10627,5),IF(AND(J10627&gt;3.3,J10627&lt;=4),INDEX(价格表!$B$4:$I$31,M10627,6),IF(AND(J10627&gt;4,J10627&lt;=5.5),INDEX(价格表!$B$4:$I$31,M10627,7),IF(J10627&gt;5.5,2.6+INDEX(价格表!$B$4:$I$31,M10627,8)*L10627)))))))</f>
        <v>2.15</v>
      </c>
    </row>
    <row r="10628" spans="1:14">
      <c r="A10628" s="20">
        <v>4311424548940</v>
      </c>
      <c r="B10628" s="18" t="s">
        <v>16</v>
      </c>
      <c r="C10628" s="21">
        <v>20201231</v>
      </c>
      <c r="D10628" s="21">
        <v>610538201209</v>
      </c>
      <c r="E10628" s="21" t="s">
        <v>16</v>
      </c>
      <c r="F10628" s="21">
        <v>20210110</v>
      </c>
      <c r="G10628" s="21" t="s">
        <v>17</v>
      </c>
      <c r="H10628" s="21" t="s">
        <v>56</v>
      </c>
      <c r="I10628" s="21" t="s">
        <v>116</v>
      </c>
      <c r="J10628" s="21">
        <v>1.54</v>
      </c>
      <c r="K10628" s="21" t="s">
        <v>20</v>
      </c>
      <c r="L10628">
        <f t="shared" ref="L10628:L10691" si="191">ROUNDUP(J10628,0)</f>
        <v>2</v>
      </c>
      <c r="M10628">
        <f>MATCH(H:H,价格表!$B$4:$B$35,0)</f>
        <v>11</v>
      </c>
      <c r="N10628" s="27">
        <f>IF(J10628&lt;=0.3,INDEX(价格表!$B$4:$I$31,M10628,2),IF(AND(J10628&gt;0.3,J10628&lt;=1),INDEX(价格表!$B$4:$I$31,M10628,3),IF(AND(J10628&gt;1,J10628&lt;=2.2),INDEX(价格表!$B$4:$I$31,M10628,4),IF(AND(J10628&gt;2.2,J10628&lt;=3.3),INDEX(价格表!$B$4:$I$31,M10628,5),IF(AND(J10628&gt;3.3,J10628&lt;=4),INDEX(价格表!$B$4:$I$31,M10628,6),IF(AND(J10628&gt;4,J10628&lt;=5.5),INDEX(价格表!$B$4:$I$31,M10628,7),IF(J10628&gt;5.5,2.6+INDEX(价格表!$B$4:$I$31,M10628,8)*L10628)))))))</f>
        <v>2.15</v>
      </c>
    </row>
    <row r="10629" spans="1:14">
      <c r="A10629" s="20">
        <v>4311424548943</v>
      </c>
      <c r="B10629" s="18" t="s">
        <v>16</v>
      </c>
      <c r="C10629" s="21">
        <v>20201231</v>
      </c>
      <c r="D10629" s="21">
        <v>610538201209</v>
      </c>
      <c r="E10629" s="21" t="s">
        <v>16</v>
      </c>
      <c r="F10629" s="21">
        <v>20210110</v>
      </c>
      <c r="G10629" s="21" t="s">
        <v>17</v>
      </c>
      <c r="H10629" s="21" t="s">
        <v>68</v>
      </c>
      <c r="I10629" s="21" t="s">
        <v>249</v>
      </c>
      <c r="J10629" s="21">
        <v>1.44</v>
      </c>
      <c r="K10629" s="21" t="s">
        <v>20</v>
      </c>
      <c r="L10629">
        <f t="shared" si="191"/>
        <v>2</v>
      </c>
      <c r="M10629">
        <f>MATCH(H:H,价格表!$B$4:$B$35,0)</f>
        <v>5</v>
      </c>
      <c r="N10629" s="27">
        <f>IF(J10629&lt;=0.3,INDEX(价格表!$B$4:$I$31,M10629,2),IF(AND(J10629&gt;0.3,J10629&lt;=1),INDEX(价格表!$B$4:$I$31,M10629,3),IF(AND(J10629&gt;1,J10629&lt;=2.2),INDEX(价格表!$B$4:$I$31,M10629,4),IF(AND(J10629&gt;2.2,J10629&lt;=3.3),INDEX(价格表!$B$4:$I$31,M10629,5),IF(AND(J10629&gt;3.3,J10629&lt;=4),INDEX(价格表!$B$4:$I$31,M10629,6),IF(AND(J10629&gt;4,J10629&lt;=5.5),INDEX(价格表!$B$4:$I$31,M10629,7),IF(J10629&gt;5.5,2.6+INDEX(价格表!$B$4:$I$31,M10629,8)*L10629)))))))</f>
        <v>2.15</v>
      </c>
    </row>
    <row r="10630" spans="1:14">
      <c r="A10630" s="20">
        <v>4311424548944</v>
      </c>
      <c r="B10630" s="18" t="s">
        <v>16</v>
      </c>
      <c r="C10630" s="21">
        <v>20201231</v>
      </c>
      <c r="D10630" s="21">
        <v>610538201209</v>
      </c>
      <c r="E10630" s="21" t="s">
        <v>16</v>
      </c>
      <c r="F10630" s="21">
        <v>20210110</v>
      </c>
      <c r="G10630" s="21" t="s">
        <v>17</v>
      </c>
      <c r="H10630" s="21" t="s">
        <v>88</v>
      </c>
      <c r="I10630" s="21" t="s">
        <v>101</v>
      </c>
      <c r="J10630" s="21">
        <v>1.48</v>
      </c>
      <c r="K10630" s="21" t="s">
        <v>20</v>
      </c>
      <c r="L10630">
        <f t="shared" si="191"/>
        <v>2</v>
      </c>
      <c r="M10630">
        <f>MATCH(H:H,价格表!$B$4:$B$35,0)</f>
        <v>19</v>
      </c>
      <c r="N10630" s="27">
        <f>IF(J10630&lt;=0.3,INDEX(价格表!$B$4:$I$31,M10630,2),IF(AND(J10630&gt;0.3,J10630&lt;=1),INDEX(价格表!$B$4:$I$31,M10630,3),IF(AND(J10630&gt;1,J10630&lt;=2.2),INDEX(价格表!$B$4:$I$31,M10630,4),IF(AND(J10630&gt;2.2,J10630&lt;=3.3),INDEX(价格表!$B$4:$I$31,M10630,5),IF(AND(J10630&gt;3.3,J10630&lt;=4),INDEX(价格表!$B$4:$I$31,M10630,6),IF(AND(J10630&gt;4,J10630&lt;=5.5),INDEX(价格表!$B$4:$I$31,M10630,7),IF(J10630&gt;5.5,2.6+INDEX(价格表!$B$4:$I$31,M10630,8)*L10630)))))))</f>
        <v>2.15</v>
      </c>
    </row>
    <row r="10631" spans="1:14">
      <c r="A10631" s="20">
        <v>4311424548945</v>
      </c>
      <c r="B10631" s="18" t="s">
        <v>16</v>
      </c>
      <c r="C10631" s="21">
        <v>20201231</v>
      </c>
      <c r="D10631" s="21">
        <v>610538201209</v>
      </c>
      <c r="E10631" s="21" t="s">
        <v>16</v>
      </c>
      <c r="F10631" s="21">
        <v>20210110</v>
      </c>
      <c r="G10631" s="21" t="s">
        <v>17</v>
      </c>
      <c r="H10631" s="21" t="s">
        <v>73</v>
      </c>
      <c r="I10631" s="21" t="s">
        <v>74</v>
      </c>
      <c r="J10631" s="21">
        <v>1.65</v>
      </c>
      <c r="K10631" s="21" t="s">
        <v>20</v>
      </c>
      <c r="L10631">
        <f t="shared" si="191"/>
        <v>2</v>
      </c>
      <c r="M10631">
        <f>MATCH(H:H,价格表!$B$4:$B$35,0)</f>
        <v>7</v>
      </c>
      <c r="N10631" s="27">
        <f>IF(J10631&lt;=0.3,INDEX(价格表!$B$4:$I$31,M10631,2),IF(AND(J10631&gt;0.3,J10631&lt;=1),INDEX(价格表!$B$4:$I$31,M10631,3),IF(AND(J10631&gt;1,J10631&lt;=2.2),INDEX(价格表!$B$4:$I$31,M10631,4),IF(AND(J10631&gt;2.2,J10631&lt;=3.3),INDEX(价格表!$B$4:$I$31,M10631,5),IF(AND(J10631&gt;3.3,J10631&lt;=4),INDEX(价格表!$B$4:$I$31,M10631,6),IF(AND(J10631&gt;4,J10631&lt;=5.5),INDEX(价格表!$B$4:$I$31,M10631,7),IF(J10631&gt;5.5,2.6+INDEX(价格表!$B$4:$I$31,M10631,8)*L10631)))))))</f>
        <v>2.15</v>
      </c>
    </row>
    <row r="10632" spans="1:14">
      <c r="A10632" s="20">
        <v>4311424548946</v>
      </c>
      <c r="B10632" s="18" t="s">
        <v>16</v>
      </c>
      <c r="C10632" s="21">
        <v>20201231</v>
      </c>
      <c r="D10632" s="21">
        <v>610538201209</v>
      </c>
      <c r="E10632" s="21" t="s">
        <v>16</v>
      </c>
      <c r="F10632" s="21">
        <v>20210110</v>
      </c>
      <c r="G10632" s="21" t="s">
        <v>17</v>
      </c>
      <c r="H10632" s="21" t="s">
        <v>54</v>
      </c>
      <c r="I10632" s="21" t="s">
        <v>78</v>
      </c>
      <c r="J10632" s="21">
        <v>1.43</v>
      </c>
      <c r="K10632" s="21" t="s">
        <v>20</v>
      </c>
      <c r="L10632">
        <f t="shared" si="191"/>
        <v>2</v>
      </c>
      <c r="M10632">
        <f>MATCH(H:H,价格表!$B$4:$B$35,0)</f>
        <v>14</v>
      </c>
      <c r="N10632" s="27">
        <f>IF(J10632&lt;=0.3,INDEX(价格表!$B$4:$I$31,M10632,2),IF(AND(J10632&gt;0.3,J10632&lt;=1),INDEX(价格表!$B$4:$I$31,M10632,3),IF(AND(J10632&gt;1,J10632&lt;=2.2),INDEX(价格表!$B$4:$I$31,M10632,4),IF(AND(J10632&gt;2.2,J10632&lt;=3.3),INDEX(价格表!$B$4:$I$31,M10632,5),IF(AND(J10632&gt;3.3,J10632&lt;=4),INDEX(价格表!$B$4:$I$31,M10632,6),IF(AND(J10632&gt;4,J10632&lt;=5.5),INDEX(价格表!$B$4:$I$31,M10632,7),IF(J10632&gt;5.5,2.6+INDEX(价格表!$B$4:$I$31,M10632,8)*L10632)))))))</f>
        <v>2.15</v>
      </c>
    </row>
    <row r="10633" spans="1:14">
      <c r="A10633" s="20">
        <v>4311424549396</v>
      </c>
      <c r="B10633" s="18" t="s">
        <v>16</v>
      </c>
      <c r="C10633" s="21">
        <v>20201231</v>
      </c>
      <c r="D10633" s="21">
        <v>610538201209</v>
      </c>
      <c r="E10633" s="21" t="s">
        <v>16</v>
      </c>
      <c r="F10633" s="21">
        <v>20210110</v>
      </c>
      <c r="G10633" s="21" t="s">
        <v>17</v>
      </c>
      <c r="H10633" s="21" t="s">
        <v>45</v>
      </c>
      <c r="I10633" s="21" t="s">
        <v>48</v>
      </c>
      <c r="J10633" s="21">
        <v>1.43</v>
      </c>
      <c r="K10633" s="21" t="s">
        <v>20</v>
      </c>
      <c r="L10633">
        <f t="shared" si="191"/>
        <v>2</v>
      </c>
      <c r="M10633">
        <f>MATCH(H:H,价格表!$B$4:$B$35,0)</f>
        <v>9</v>
      </c>
      <c r="N10633" s="27">
        <f>IF(J10633&lt;=0.3,INDEX(价格表!$B$4:$I$31,M10633,2),IF(AND(J10633&gt;0.3,J10633&lt;=1),INDEX(价格表!$B$4:$I$31,M10633,3),IF(AND(J10633&gt;1,J10633&lt;=2.2),INDEX(价格表!$B$4:$I$31,M10633,4),IF(AND(J10633&gt;2.2,J10633&lt;=3.3),INDEX(价格表!$B$4:$I$31,M10633,5),IF(AND(J10633&gt;3.3,J10633&lt;=4),INDEX(价格表!$B$4:$I$31,M10633,6),IF(AND(J10633&gt;4,J10633&lt;=5.5),INDEX(价格表!$B$4:$I$31,M10633,7),IF(J10633&gt;5.5,2.6+INDEX(价格表!$B$4:$I$31,M10633,8)*L10633)))))))</f>
        <v>2.15</v>
      </c>
    </row>
    <row r="10634" spans="1:14">
      <c r="A10634" s="20">
        <v>4311424549398</v>
      </c>
      <c r="B10634" s="18" t="s">
        <v>16</v>
      </c>
      <c r="C10634" s="21">
        <v>20201231</v>
      </c>
      <c r="D10634" s="21">
        <v>610538201209</v>
      </c>
      <c r="E10634" s="21" t="s">
        <v>16</v>
      </c>
      <c r="F10634" s="21">
        <v>20210110</v>
      </c>
      <c r="G10634" s="21" t="s">
        <v>17</v>
      </c>
      <c r="H10634" s="21" t="s">
        <v>73</v>
      </c>
      <c r="I10634" s="21" t="s">
        <v>91</v>
      </c>
      <c r="J10634" s="21">
        <v>1.41</v>
      </c>
      <c r="K10634" s="21" t="s">
        <v>20</v>
      </c>
      <c r="L10634">
        <f t="shared" si="191"/>
        <v>2</v>
      </c>
      <c r="M10634">
        <f>MATCH(H:H,价格表!$B$4:$B$35,0)</f>
        <v>7</v>
      </c>
      <c r="N10634" s="27">
        <f>IF(J10634&lt;=0.3,INDEX(价格表!$B$4:$I$31,M10634,2),IF(AND(J10634&gt;0.3,J10634&lt;=1),INDEX(价格表!$B$4:$I$31,M10634,3),IF(AND(J10634&gt;1,J10634&lt;=2.2),INDEX(价格表!$B$4:$I$31,M10634,4),IF(AND(J10634&gt;2.2,J10634&lt;=3.3),INDEX(价格表!$B$4:$I$31,M10634,5),IF(AND(J10634&gt;3.3,J10634&lt;=4),INDEX(价格表!$B$4:$I$31,M10634,6),IF(AND(J10634&gt;4,J10634&lt;=5.5),INDEX(价格表!$B$4:$I$31,M10634,7),IF(J10634&gt;5.5,2.6+INDEX(价格表!$B$4:$I$31,M10634,8)*L10634)))))))</f>
        <v>2.15</v>
      </c>
    </row>
    <row r="10635" spans="1:14">
      <c r="A10635" s="20">
        <v>4311424549399</v>
      </c>
      <c r="B10635" s="18" t="s">
        <v>16</v>
      </c>
      <c r="C10635" s="21">
        <v>20201231</v>
      </c>
      <c r="D10635" s="21">
        <v>610538201209</v>
      </c>
      <c r="E10635" s="21" t="s">
        <v>16</v>
      </c>
      <c r="F10635" s="21">
        <v>20210110</v>
      </c>
      <c r="G10635" s="21" t="s">
        <v>17</v>
      </c>
      <c r="H10635" s="21" t="s">
        <v>27</v>
      </c>
      <c r="I10635" s="21" t="s">
        <v>211</v>
      </c>
      <c r="J10635" s="21">
        <v>1.43</v>
      </c>
      <c r="K10635" s="21" t="s">
        <v>20</v>
      </c>
      <c r="L10635">
        <f t="shared" si="191"/>
        <v>2</v>
      </c>
      <c r="M10635">
        <f>MATCH(H:H,价格表!$B$4:$B$35,0)</f>
        <v>3</v>
      </c>
      <c r="N10635" s="27">
        <f>IF(J10635&lt;=0.3,INDEX(价格表!$B$4:$I$31,M10635,2),IF(AND(J10635&gt;0.3,J10635&lt;=1),INDEX(价格表!$B$4:$I$31,M10635,3),IF(AND(J10635&gt;1,J10635&lt;=2.2),INDEX(价格表!$B$4:$I$31,M10635,4),IF(AND(J10635&gt;2.2,J10635&lt;=3.3),INDEX(价格表!$B$4:$I$31,M10635,5),IF(AND(J10635&gt;3.3,J10635&lt;=4),INDEX(价格表!$B$4:$I$31,M10635,6),IF(AND(J10635&gt;4,J10635&lt;=5.5),INDEX(价格表!$B$4:$I$31,M10635,7),IF(J10635&gt;5.5,2.6+INDEX(价格表!$B$4:$I$31,M10635,8)*L10635)))))))</f>
        <v>2.15</v>
      </c>
    </row>
    <row r="10636" spans="1:14">
      <c r="A10636" s="20">
        <v>4311424556722</v>
      </c>
      <c r="B10636" s="18" t="s">
        <v>16</v>
      </c>
      <c r="C10636" s="21">
        <v>20201231</v>
      </c>
      <c r="D10636" s="21">
        <v>610538201209</v>
      </c>
      <c r="E10636" s="21" t="s">
        <v>16</v>
      </c>
      <c r="F10636" s="21">
        <v>20210110</v>
      </c>
      <c r="G10636" s="21" t="s">
        <v>17</v>
      </c>
      <c r="H10636" s="21" t="s">
        <v>45</v>
      </c>
      <c r="I10636" s="21" t="s">
        <v>143</v>
      </c>
      <c r="J10636" s="21">
        <v>1.46</v>
      </c>
      <c r="K10636" s="21" t="s">
        <v>20</v>
      </c>
      <c r="L10636">
        <f t="shared" si="191"/>
        <v>2</v>
      </c>
      <c r="M10636">
        <f>MATCH(H:H,价格表!$B$4:$B$35,0)</f>
        <v>9</v>
      </c>
      <c r="N10636" s="27">
        <f>IF(J10636&lt;=0.3,INDEX(价格表!$B$4:$I$31,M10636,2),IF(AND(J10636&gt;0.3,J10636&lt;=1),INDEX(价格表!$B$4:$I$31,M10636,3),IF(AND(J10636&gt;1,J10636&lt;=2.2),INDEX(价格表!$B$4:$I$31,M10636,4),IF(AND(J10636&gt;2.2,J10636&lt;=3.3),INDEX(价格表!$B$4:$I$31,M10636,5),IF(AND(J10636&gt;3.3,J10636&lt;=4),INDEX(价格表!$B$4:$I$31,M10636,6),IF(AND(J10636&gt;4,J10636&lt;=5.5),INDEX(价格表!$B$4:$I$31,M10636,7),IF(J10636&gt;5.5,2.6+INDEX(价格表!$B$4:$I$31,M10636,8)*L10636)))))))</f>
        <v>2.15</v>
      </c>
    </row>
    <row r="10637" spans="1:14">
      <c r="A10637" s="20">
        <v>4311424556723</v>
      </c>
      <c r="B10637" s="18" t="s">
        <v>16</v>
      </c>
      <c r="C10637" s="21">
        <v>20201231</v>
      </c>
      <c r="D10637" s="21">
        <v>610538201209</v>
      </c>
      <c r="E10637" s="21" t="s">
        <v>16</v>
      </c>
      <c r="F10637" s="21">
        <v>20210110</v>
      </c>
      <c r="G10637" s="21" t="s">
        <v>17</v>
      </c>
      <c r="H10637" s="21" t="s">
        <v>18</v>
      </c>
      <c r="I10637" s="21" t="s">
        <v>278</v>
      </c>
      <c r="J10637" s="21">
        <v>1.42</v>
      </c>
      <c r="K10637" s="21" t="s">
        <v>20</v>
      </c>
      <c r="L10637">
        <f t="shared" si="191"/>
        <v>2</v>
      </c>
      <c r="M10637">
        <f>MATCH(H:H,价格表!$B$4:$B$35,0)</f>
        <v>1</v>
      </c>
      <c r="N10637" s="27">
        <f>IF(J10637&lt;=0.3,INDEX(价格表!$B$4:$I$31,M10637,2),IF(AND(J10637&gt;0.3,J10637&lt;=1),INDEX(价格表!$B$4:$I$31,M10637,3),IF(AND(J10637&gt;1,J10637&lt;=2.2),INDEX(价格表!$B$4:$I$31,M10637,4),IF(AND(J10637&gt;2.2,J10637&lt;=3.3),INDEX(价格表!$B$4:$I$31,M10637,5),IF(AND(J10637&gt;3.3,J10637&lt;=4),INDEX(价格表!$B$4:$I$31,M10637,6),IF(AND(J10637&gt;4,J10637&lt;=5.5),INDEX(价格表!$B$4:$I$31,M10637,7),IF(J10637&gt;5.5,2.6+INDEX(价格表!$B$4:$I$31,M10637,8)*L10637)))))))</f>
        <v>2.15</v>
      </c>
    </row>
    <row r="10638" spans="1:14">
      <c r="A10638" s="20">
        <v>4311424556724</v>
      </c>
      <c r="B10638" s="18" t="s">
        <v>16</v>
      </c>
      <c r="C10638" s="21">
        <v>20201231</v>
      </c>
      <c r="D10638" s="21">
        <v>610538201209</v>
      </c>
      <c r="E10638" s="21" t="s">
        <v>16</v>
      </c>
      <c r="F10638" s="21">
        <v>20210110</v>
      </c>
      <c r="G10638" s="21" t="s">
        <v>17</v>
      </c>
      <c r="H10638" s="21" t="s">
        <v>50</v>
      </c>
      <c r="I10638" s="21" t="s">
        <v>125</v>
      </c>
      <c r="J10638" s="21">
        <v>1.43</v>
      </c>
      <c r="K10638" s="21" t="s">
        <v>20</v>
      </c>
      <c r="L10638">
        <f t="shared" si="191"/>
        <v>2</v>
      </c>
      <c r="M10638">
        <f>MATCH(H:H,价格表!$B$4:$B$35,0)</f>
        <v>4</v>
      </c>
      <c r="N10638" s="27">
        <f>IF(J10638&lt;=0.3,INDEX(价格表!$B$4:$I$31,M10638,2),IF(AND(J10638&gt;0.3,J10638&lt;=1),INDEX(价格表!$B$4:$I$31,M10638,3),IF(AND(J10638&gt;1,J10638&lt;=2.2),INDEX(价格表!$B$4:$I$31,M10638,4),IF(AND(J10638&gt;2.2,J10638&lt;=3.3),INDEX(价格表!$B$4:$I$31,M10638,5),IF(AND(J10638&gt;3.3,J10638&lt;=4),INDEX(价格表!$B$4:$I$31,M10638,6),IF(AND(J10638&gt;4,J10638&lt;=5.5),INDEX(价格表!$B$4:$I$31,M10638,7),IF(J10638&gt;5.5,2.6+INDEX(价格表!$B$4:$I$31,M10638,8)*L10638)))))))</f>
        <v>2.15</v>
      </c>
    </row>
    <row r="10639" spans="1:14">
      <c r="A10639" s="20">
        <v>4311424556725</v>
      </c>
      <c r="B10639" s="18" t="s">
        <v>16</v>
      </c>
      <c r="C10639" s="21">
        <v>20201231</v>
      </c>
      <c r="D10639" s="21">
        <v>610538201209</v>
      </c>
      <c r="E10639" s="21" t="s">
        <v>16</v>
      </c>
      <c r="F10639" s="21">
        <v>20210110</v>
      </c>
      <c r="G10639" s="21" t="s">
        <v>17</v>
      </c>
      <c r="H10639" s="21" t="s">
        <v>82</v>
      </c>
      <c r="I10639" s="21" t="s">
        <v>83</v>
      </c>
      <c r="J10639" s="21">
        <v>1.47</v>
      </c>
      <c r="K10639" s="21" t="s">
        <v>20</v>
      </c>
      <c r="L10639">
        <f t="shared" si="191"/>
        <v>2</v>
      </c>
      <c r="M10639">
        <f>MATCH(H:H,价格表!$B$4:$B$35,0)</f>
        <v>2</v>
      </c>
      <c r="N10639" s="27">
        <f>IF(J10639&lt;=0.3,INDEX(价格表!$B$4:$I$31,M10639,2),IF(AND(J10639&gt;0.3,J10639&lt;=1),INDEX(价格表!$B$4:$I$31,M10639,3),IF(AND(J10639&gt;1,J10639&lt;=2.2),INDEX(价格表!$B$4:$I$31,M10639,4),IF(AND(J10639&gt;2.2,J10639&lt;=3.3),INDEX(价格表!$B$4:$I$31,M10639,5),IF(AND(J10639&gt;3.3,J10639&lt;=4),INDEX(价格表!$B$4:$I$31,M10639,6),IF(AND(J10639&gt;4,J10639&lt;=5.5),INDEX(价格表!$B$4:$I$31,M10639,7),IF(J10639&gt;5.5,2.6+INDEX(价格表!$B$4:$I$31,M10639,8)*L10639)))))))</f>
        <v>2.15</v>
      </c>
    </row>
    <row r="10640" spans="1:14">
      <c r="A10640" s="20">
        <v>4311424556726</v>
      </c>
      <c r="B10640" s="18" t="s">
        <v>16</v>
      </c>
      <c r="C10640" s="21">
        <v>20201231</v>
      </c>
      <c r="D10640" s="21">
        <v>610538201209</v>
      </c>
      <c r="E10640" s="21" t="s">
        <v>16</v>
      </c>
      <c r="F10640" s="21">
        <v>20210110</v>
      </c>
      <c r="G10640" s="21" t="s">
        <v>17</v>
      </c>
      <c r="H10640" s="21" t="s">
        <v>35</v>
      </c>
      <c r="I10640" s="21" t="s">
        <v>102</v>
      </c>
      <c r="J10640" s="21">
        <v>1.45</v>
      </c>
      <c r="K10640" s="21" t="s">
        <v>20</v>
      </c>
      <c r="L10640">
        <f t="shared" si="191"/>
        <v>2</v>
      </c>
      <c r="M10640">
        <f>MATCH(H:H,价格表!$B$4:$B$35,0)</f>
        <v>22</v>
      </c>
      <c r="N10640" s="27">
        <f>IF(J10640&lt;=0.3,INDEX(价格表!$B$4:$I$31,M10640,2),IF(AND(J10640&gt;0.3,J10640&lt;=1),INDEX(价格表!$B$4:$I$31,M10640,3),IF(AND(J10640&gt;1,J10640&lt;=2.2),INDEX(价格表!$B$4:$I$31,M10640,4),IF(AND(J10640&gt;2.2,J10640&lt;=3.3),INDEX(价格表!$B$4:$I$31,M10640,5),IF(AND(J10640&gt;3.3,J10640&lt;=4),INDEX(价格表!$B$4:$I$31,M10640,6),IF(AND(J10640&gt;4,J10640&lt;=5.5),INDEX(价格表!$B$4:$I$31,M10640,7),IF(J10640&gt;5.5,2.6+INDEX(价格表!$B$4:$I$31,M10640,8)*L10640)))))))</f>
        <v>2.15</v>
      </c>
    </row>
    <row r="10641" spans="1:14">
      <c r="A10641" s="20">
        <v>4311424556727</v>
      </c>
      <c r="B10641" s="18" t="s">
        <v>16</v>
      </c>
      <c r="C10641" s="21">
        <v>20201231</v>
      </c>
      <c r="D10641" s="21">
        <v>610538201209</v>
      </c>
      <c r="E10641" s="21" t="s">
        <v>16</v>
      </c>
      <c r="F10641" s="21">
        <v>20210110</v>
      </c>
      <c r="G10641" s="21" t="s">
        <v>17</v>
      </c>
      <c r="H10641" s="21" t="s">
        <v>21</v>
      </c>
      <c r="I10641" s="21" t="s">
        <v>228</v>
      </c>
      <c r="J10641" s="21">
        <v>1.43</v>
      </c>
      <c r="K10641" s="21" t="s">
        <v>20</v>
      </c>
      <c r="L10641">
        <f t="shared" si="191"/>
        <v>2</v>
      </c>
      <c r="M10641">
        <f>MATCH(H:H,价格表!$B$4:$B$35,0)</f>
        <v>20</v>
      </c>
      <c r="N10641" s="27">
        <f>IF(J10641&lt;=0.3,INDEX(价格表!$B$4:$I$31,M10641,2),IF(AND(J10641&gt;0.3,J10641&lt;=1),INDEX(价格表!$B$4:$I$31,M10641,3),IF(AND(J10641&gt;1,J10641&lt;=2.2),INDEX(价格表!$B$4:$I$31,M10641,4),IF(AND(J10641&gt;2.2,J10641&lt;=3.3),INDEX(价格表!$B$4:$I$31,M10641,5),IF(AND(J10641&gt;3.3,J10641&lt;=4),INDEX(价格表!$B$4:$I$31,M10641,6),IF(AND(J10641&gt;4,J10641&lt;=5.5),INDEX(价格表!$B$4:$I$31,M10641,7),IF(J10641&gt;5.5,2.6+INDEX(价格表!$B$4:$I$31,M10641,8)*L10641)))))))</f>
        <v>2.15</v>
      </c>
    </row>
    <row r="10642" spans="1:14">
      <c r="A10642" s="20">
        <v>4311424556728</v>
      </c>
      <c r="B10642" s="18" t="s">
        <v>16</v>
      </c>
      <c r="C10642" s="21">
        <v>20201231</v>
      </c>
      <c r="D10642" s="21">
        <v>610538201209</v>
      </c>
      <c r="E10642" s="21" t="s">
        <v>16</v>
      </c>
      <c r="F10642" s="21">
        <v>20210110</v>
      </c>
      <c r="G10642" s="21" t="s">
        <v>17</v>
      </c>
      <c r="H10642" s="21" t="s">
        <v>18</v>
      </c>
      <c r="I10642" s="21" t="s">
        <v>153</v>
      </c>
      <c r="J10642" s="21">
        <v>1.48</v>
      </c>
      <c r="K10642" s="21" t="s">
        <v>20</v>
      </c>
      <c r="L10642">
        <f t="shared" si="191"/>
        <v>2</v>
      </c>
      <c r="M10642">
        <f>MATCH(H:H,价格表!$B$4:$B$35,0)</f>
        <v>1</v>
      </c>
      <c r="N10642" s="27">
        <f>IF(J10642&lt;=0.3,INDEX(价格表!$B$4:$I$31,M10642,2),IF(AND(J10642&gt;0.3,J10642&lt;=1),INDEX(价格表!$B$4:$I$31,M10642,3),IF(AND(J10642&gt;1,J10642&lt;=2.2),INDEX(价格表!$B$4:$I$31,M10642,4),IF(AND(J10642&gt;2.2,J10642&lt;=3.3),INDEX(价格表!$B$4:$I$31,M10642,5),IF(AND(J10642&gt;3.3,J10642&lt;=4),INDEX(价格表!$B$4:$I$31,M10642,6),IF(AND(J10642&gt;4,J10642&lt;=5.5),INDEX(价格表!$B$4:$I$31,M10642,7),IF(J10642&gt;5.5,2.6+INDEX(价格表!$B$4:$I$31,M10642,8)*L10642)))))))</f>
        <v>2.15</v>
      </c>
    </row>
    <row r="10643" spans="1:14">
      <c r="A10643" s="20">
        <v>4311424556729</v>
      </c>
      <c r="B10643" s="18" t="s">
        <v>16</v>
      </c>
      <c r="C10643" s="21">
        <v>20201231</v>
      </c>
      <c r="D10643" s="21">
        <v>610538201209</v>
      </c>
      <c r="E10643" s="21" t="s">
        <v>16</v>
      </c>
      <c r="F10643" s="21">
        <v>20210110</v>
      </c>
      <c r="G10643" s="21" t="s">
        <v>17</v>
      </c>
      <c r="H10643" s="21" t="s">
        <v>35</v>
      </c>
      <c r="I10643" s="21" t="s">
        <v>170</v>
      </c>
      <c r="J10643" s="21">
        <v>1.5</v>
      </c>
      <c r="K10643" s="21" t="s">
        <v>20</v>
      </c>
      <c r="L10643">
        <f t="shared" si="191"/>
        <v>2</v>
      </c>
      <c r="M10643">
        <f>MATCH(H:H,价格表!$B$4:$B$35,0)</f>
        <v>22</v>
      </c>
      <c r="N10643" s="27">
        <f>IF(J10643&lt;=0.3,INDEX(价格表!$B$4:$I$31,M10643,2),IF(AND(J10643&gt;0.3,J10643&lt;=1),INDEX(价格表!$B$4:$I$31,M10643,3),IF(AND(J10643&gt;1,J10643&lt;=2.2),INDEX(价格表!$B$4:$I$31,M10643,4),IF(AND(J10643&gt;2.2,J10643&lt;=3.3),INDEX(价格表!$B$4:$I$31,M10643,5),IF(AND(J10643&gt;3.3,J10643&lt;=4),INDEX(价格表!$B$4:$I$31,M10643,6),IF(AND(J10643&gt;4,J10643&lt;=5.5),INDEX(价格表!$B$4:$I$31,M10643,7),IF(J10643&gt;5.5,2.6+INDEX(价格表!$B$4:$I$31,M10643,8)*L10643)))))))</f>
        <v>2.15</v>
      </c>
    </row>
    <row r="10644" spans="1:14">
      <c r="A10644" s="20">
        <v>4311424564098</v>
      </c>
      <c r="B10644" s="18" t="s">
        <v>16</v>
      </c>
      <c r="C10644" s="21">
        <v>20201231</v>
      </c>
      <c r="D10644" s="21">
        <v>610538201209</v>
      </c>
      <c r="E10644" s="21" t="s">
        <v>16</v>
      </c>
      <c r="F10644" s="21">
        <v>20210110</v>
      </c>
      <c r="G10644" s="21" t="s">
        <v>17</v>
      </c>
      <c r="H10644" s="21" t="s">
        <v>23</v>
      </c>
      <c r="I10644" s="21" t="s">
        <v>98</v>
      </c>
      <c r="J10644" s="21">
        <v>2.84</v>
      </c>
      <c r="K10644" s="21" t="s">
        <v>20</v>
      </c>
      <c r="L10644">
        <f t="shared" si="191"/>
        <v>3</v>
      </c>
      <c r="M10644">
        <f>MATCH(H:H,价格表!$B$4:$B$35,0)</f>
        <v>15</v>
      </c>
      <c r="N10644" s="27">
        <f>IF(J10644&lt;=0.3,INDEX(价格表!$B$4:$I$31,M10644,2),IF(AND(J10644&gt;0.3,J10644&lt;=1),INDEX(价格表!$B$4:$I$31,M10644,3),IF(AND(J10644&gt;1,J10644&lt;=2.2),INDEX(价格表!$B$4:$I$31,M10644,4),IF(AND(J10644&gt;2.2,J10644&lt;=3.3),INDEX(价格表!$B$4:$I$31,M10644,5),IF(AND(J10644&gt;3.3,J10644&lt;=4),INDEX(价格表!$B$4:$I$31,M10644,6),IF(AND(J10644&gt;4,J10644&lt;=5.5),INDEX(价格表!$B$4:$I$31,M10644,7),IF(J10644&gt;5.5,2.6+INDEX(价格表!$B$4:$I$31,M10644,8)*L10644)))))))</f>
        <v>2.5</v>
      </c>
    </row>
    <row r="10645" spans="1:14">
      <c r="A10645" s="20">
        <v>4311424564099</v>
      </c>
      <c r="B10645" s="18" t="s">
        <v>16</v>
      </c>
      <c r="C10645" s="21">
        <v>20201231</v>
      </c>
      <c r="D10645" s="21">
        <v>610538201209</v>
      </c>
      <c r="E10645" s="21" t="s">
        <v>16</v>
      </c>
      <c r="F10645" s="21">
        <v>20210110</v>
      </c>
      <c r="G10645" s="21" t="s">
        <v>17</v>
      </c>
      <c r="H10645" s="21" t="s">
        <v>21</v>
      </c>
      <c r="I10645" s="21" t="s">
        <v>236</v>
      </c>
      <c r="J10645" s="21">
        <v>1.5</v>
      </c>
      <c r="K10645" s="21" t="s">
        <v>20</v>
      </c>
      <c r="L10645">
        <f t="shared" si="191"/>
        <v>2</v>
      </c>
      <c r="M10645">
        <f>MATCH(H:H,价格表!$B$4:$B$35,0)</f>
        <v>20</v>
      </c>
      <c r="N10645" s="27">
        <f>IF(J10645&lt;=0.3,INDEX(价格表!$B$4:$I$31,M10645,2),IF(AND(J10645&gt;0.3,J10645&lt;=1),INDEX(价格表!$B$4:$I$31,M10645,3),IF(AND(J10645&gt;1,J10645&lt;=2.2),INDEX(价格表!$B$4:$I$31,M10645,4),IF(AND(J10645&gt;2.2,J10645&lt;=3.3),INDEX(价格表!$B$4:$I$31,M10645,5),IF(AND(J10645&gt;3.3,J10645&lt;=4),INDEX(价格表!$B$4:$I$31,M10645,6),IF(AND(J10645&gt;4,J10645&lt;=5.5),INDEX(价格表!$B$4:$I$31,M10645,7),IF(J10645&gt;5.5,2.6+INDEX(价格表!$B$4:$I$31,M10645,8)*L10645)))))))</f>
        <v>2.15</v>
      </c>
    </row>
    <row r="10646" spans="1:14">
      <c r="A10646" s="20">
        <v>4311424564100</v>
      </c>
      <c r="B10646" s="18" t="s">
        <v>16</v>
      </c>
      <c r="C10646" s="21">
        <v>20201231</v>
      </c>
      <c r="D10646" s="21">
        <v>610538201209</v>
      </c>
      <c r="E10646" s="21" t="s">
        <v>16</v>
      </c>
      <c r="F10646" s="21">
        <v>20210110</v>
      </c>
      <c r="G10646" s="21" t="s">
        <v>17</v>
      </c>
      <c r="H10646" s="21" t="s">
        <v>33</v>
      </c>
      <c r="I10646" s="21" t="s">
        <v>34</v>
      </c>
      <c r="J10646" s="21">
        <v>1.43</v>
      </c>
      <c r="K10646" s="21" t="s">
        <v>20</v>
      </c>
      <c r="L10646">
        <f t="shared" si="191"/>
        <v>2</v>
      </c>
      <c r="M10646">
        <f>MATCH(H:H,价格表!$B$4:$B$35,0)</f>
        <v>13</v>
      </c>
      <c r="N10646" s="27">
        <f>IF(J10646&lt;=0.3,INDEX(价格表!$B$4:$I$31,M10646,2),IF(AND(J10646&gt;0.3,J10646&lt;=1),INDEX(价格表!$B$4:$I$31,M10646,3),IF(AND(J10646&gt;1,J10646&lt;=2.2),INDEX(价格表!$B$4:$I$31,M10646,4),IF(AND(J10646&gt;2.2,J10646&lt;=3.3),INDEX(价格表!$B$4:$I$31,M10646,5),IF(AND(J10646&gt;3.3,J10646&lt;=4),INDEX(价格表!$B$4:$I$31,M10646,6),IF(AND(J10646&gt;4,J10646&lt;=5.5),INDEX(价格表!$B$4:$I$31,M10646,7),IF(J10646&gt;5.5,2.6+INDEX(价格表!$B$4:$I$31,M10646,8)*L10646)))))))</f>
        <v>2.15</v>
      </c>
    </row>
    <row r="10647" spans="1:14">
      <c r="A10647" s="20">
        <v>4311424564101</v>
      </c>
      <c r="B10647" s="18" t="s">
        <v>16</v>
      </c>
      <c r="C10647" s="21">
        <v>20201231</v>
      </c>
      <c r="D10647" s="21">
        <v>610538201209</v>
      </c>
      <c r="E10647" s="21" t="s">
        <v>16</v>
      </c>
      <c r="F10647" s="21">
        <v>20210110</v>
      </c>
      <c r="G10647" s="21" t="s">
        <v>17</v>
      </c>
      <c r="H10647" s="21" t="s">
        <v>27</v>
      </c>
      <c r="I10647" s="21" t="s">
        <v>85</v>
      </c>
      <c r="J10647" s="21">
        <v>1.42</v>
      </c>
      <c r="K10647" s="21" t="s">
        <v>20</v>
      </c>
      <c r="L10647">
        <f t="shared" si="191"/>
        <v>2</v>
      </c>
      <c r="M10647">
        <f>MATCH(H:H,价格表!$B$4:$B$35,0)</f>
        <v>3</v>
      </c>
      <c r="N10647" s="27">
        <f>IF(J10647&lt;=0.3,INDEX(价格表!$B$4:$I$31,M10647,2),IF(AND(J10647&gt;0.3,J10647&lt;=1),INDEX(价格表!$B$4:$I$31,M10647,3),IF(AND(J10647&gt;1,J10647&lt;=2.2),INDEX(价格表!$B$4:$I$31,M10647,4),IF(AND(J10647&gt;2.2,J10647&lt;=3.3),INDEX(价格表!$B$4:$I$31,M10647,5),IF(AND(J10647&gt;3.3,J10647&lt;=4),INDEX(价格表!$B$4:$I$31,M10647,6),IF(AND(J10647&gt;4,J10647&lt;=5.5),INDEX(价格表!$B$4:$I$31,M10647,7),IF(J10647&gt;5.5,2.6+INDEX(价格表!$B$4:$I$31,M10647,8)*L10647)))))))</f>
        <v>2.15</v>
      </c>
    </row>
    <row r="10648" spans="1:14">
      <c r="A10648" s="20">
        <v>4311424564102</v>
      </c>
      <c r="B10648" s="18" t="s">
        <v>16</v>
      </c>
      <c r="C10648" s="21">
        <v>20201231</v>
      </c>
      <c r="D10648" s="21">
        <v>610538201209</v>
      </c>
      <c r="E10648" s="21" t="s">
        <v>16</v>
      </c>
      <c r="F10648" s="21">
        <v>20210110</v>
      </c>
      <c r="G10648" s="21" t="s">
        <v>17</v>
      </c>
      <c r="H10648" s="21" t="s">
        <v>54</v>
      </c>
      <c r="I10648" s="21" t="s">
        <v>206</v>
      </c>
      <c r="J10648" s="21">
        <v>1.43</v>
      </c>
      <c r="K10648" s="21" t="s">
        <v>20</v>
      </c>
      <c r="L10648">
        <f t="shared" si="191"/>
        <v>2</v>
      </c>
      <c r="M10648">
        <f>MATCH(H:H,价格表!$B$4:$B$35,0)</f>
        <v>14</v>
      </c>
      <c r="N10648" s="27">
        <f>IF(J10648&lt;=0.3,INDEX(价格表!$B$4:$I$31,M10648,2),IF(AND(J10648&gt;0.3,J10648&lt;=1),INDEX(价格表!$B$4:$I$31,M10648,3),IF(AND(J10648&gt;1,J10648&lt;=2.2),INDEX(价格表!$B$4:$I$31,M10648,4),IF(AND(J10648&gt;2.2,J10648&lt;=3.3),INDEX(价格表!$B$4:$I$31,M10648,5),IF(AND(J10648&gt;3.3,J10648&lt;=4),INDEX(价格表!$B$4:$I$31,M10648,6),IF(AND(J10648&gt;4,J10648&lt;=5.5),INDEX(价格表!$B$4:$I$31,M10648,7),IF(J10648&gt;5.5,2.6+INDEX(价格表!$B$4:$I$31,M10648,8)*L10648)))))))</f>
        <v>2.15</v>
      </c>
    </row>
    <row r="10649" spans="1:14">
      <c r="A10649" s="20">
        <v>4311424564103</v>
      </c>
      <c r="B10649" s="18" t="s">
        <v>16</v>
      </c>
      <c r="C10649" s="21">
        <v>20201231</v>
      </c>
      <c r="D10649" s="21">
        <v>610538201209</v>
      </c>
      <c r="E10649" s="21" t="s">
        <v>16</v>
      </c>
      <c r="F10649" s="21">
        <v>20210110</v>
      </c>
      <c r="G10649" s="21" t="s">
        <v>17</v>
      </c>
      <c r="H10649" s="21" t="s">
        <v>82</v>
      </c>
      <c r="I10649" s="21" t="s">
        <v>83</v>
      </c>
      <c r="J10649" s="21">
        <v>1.48</v>
      </c>
      <c r="K10649" s="21" t="s">
        <v>20</v>
      </c>
      <c r="L10649">
        <f t="shared" si="191"/>
        <v>2</v>
      </c>
      <c r="M10649">
        <f>MATCH(H:H,价格表!$B$4:$B$35,0)</f>
        <v>2</v>
      </c>
      <c r="N10649" s="27">
        <f>IF(J10649&lt;=0.3,INDEX(价格表!$B$4:$I$31,M10649,2),IF(AND(J10649&gt;0.3,J10649&lt;=1),INDEX(价格表!$B$4:$I$31,M10649,3),IF(AND(J10649&gt;1,J10649&lt;=2.2),INDEX(价格表!$B$4:$I$31,M10649,4),IF(AND(J10649&gt;2.2,J10649&lt;=3.3),INDEX(价格表!$B$4:$I$31,M10649,5),IF(AND(J10649&gt;3.3,J10649&lt;=4),INDEX(价格表!$B$4:$I$31,M10649,6),IF(AND(J10649&gt;4,J10649&lt;=5.5),INDEX(价格表!$B$4:$I$31,M10649,7),IF(J10649&gt;5.5,2.6+INDEX(价格表!$B$4:$I$31,M10649,8)*L10649)))))))</f>
        <v>2.15</v>
      </c>
    </row>
    <row r="10650" spans="1:14">
      <c r="A10650" s="20">
        <v>4311424564104</v>
      </c>
      <c r="B10650" s="18" t="s">
        <v>16</v>
      </c>
      <c r="C10650" s="21">
        <v>20201231</v>
      </c>
      <c r="D10650" s="21">
        <v>610538201209</v>
      </c>
      <c r="E10650" s="21" t="s">
        <v>16</v>
      </c>
      <c r="F10650" s="21">
        <v>20210110</v>
      </c>
      <c r="G10650" s="21" t="s">
        <v>17</v>
      </c>
      <c r="H10650" s="21" t="s">
        <v>82</v>
      </c>
      <c r="I10650" s="21" t="s">
        <v>83</v>
      </c>
      <c r="J10650" s="21">
        <v>1.46</v>
      </c>
      <c r="K10650" s="21" t="s">
        <v>20</v>
      </c>
      <c r="L10650">
        <f t="shared" si="191"/>
        <v>2</v>
      </c>
      <c r="M10650">
        <f>MATCH(H:H,价格表!$B$4:$B$35,0)</f>
        <v>2</v>
      </c>
      <c r="N10650" s="27">
        <f>IF(J10650&lt;=0.3,INDEX(价格表!$B$4:$I$31,M10650,2),IF(AND(J10650&gt;0.3,J10650&lt;=1),INDEX(价格表!$B$4:$I$31,M10650,3),IF(AND(J10650&gt;1,J10650&lt;=2.2),INDEX(价格表!$B$4:$I$31,M10650,4),IF(AND(J10650&gt;2.2,J10650&lt;=3.3),INDEX(价格表!$B$4:$I$31,M10650,5),IF(AND(J10650&gt;3.3,J10650&lt;=4),INDEX(价格表!$B$4:$I$31,M10650,6),IF(AND(J10650&gt;4,J10650&lt;=5.5),INDEX(价格表!$B$4:$I$31,M10650,7),IF(J10650&gt;5.5,2.6+INDEX(价格表!$B$4:$I$31,M10650,8)*L10650)))))))</f>
        <v>2.15</v>
      </c>
    </row>
    <row r="10651" spans="1:14">
      <c r="A10651" s="20">
        <v>4311424564105</v>
      </c>
      <c r="B10651" s="18" t="s">
        <v>16</v>
      </c>
      <c r="C10651" s="21">
        <v>20201231</v>
      </c>
      <c r="D10651" s="21">
        <v>610538201209</v>
      </c>
      <c r="E10651" s="21" t="s">
        <v>16</v>
      </c>
      <c r="F10651" s="21">
        <v>20210110</v>
      </c>
      <c r="G10651" s="21" t="s">
        <v>17</v>
      </c>
      <c r="H10651" s="21" t="s">
        <v>50</v>
      </c>
      <c r="I10651" s="21" t="s">
        <v>62</v>
      </c>
      <c r="J10651" s="21">
        <v>1.52</v>
      </c>
      <c r="K10651" s="21" t="s">
        <v>20</v>
      </c>
      <c r="L10651">
        <f t="shared" si="191"/>
        <v>2</v>
      </c>
      <c r="M10651">
        <f>MATCH(H:H,价格表!$B$4:$B$35,0)</f>
        <v>4</v>
      </c>
      <c r="N10651" s="27">
        <f>IF(J10651&lt;=0.3,INDEX(价格表!$B$4:$I$31,M10651,2),IF(AND(J10651&gt;0.3,J10651&lt;=1),INDEX(价格表!$B$4:$I$31,M10651,3),IF(AND(J10651&gt;1,J10651&lt;=2.2),INDEX(价格表!$B$4:$I$31,M10651,4),IF(AND(J10651&gt;2.2,J10651&lt;=3.3),INDEX(价格表!$B$4:$I$31,M10651,5),IF(AND(J10651&gt;3.3,J10651&lt;=4),INDEX(价格表!$B$4:$I$31,M10651,6),IF(AND(J10651&gt;4,J10651&lt;=5.5),INDEX(价格表!$B$4:$I$31,M10651,7),IF(J10651&gt;5.5,2.6+INDEX(价格表!$B$4:$I$31,M10651,8)*L10651)))))))</f>
        <v>2.15</v>
      </c>
    </row>
    <row r="10652" spans="1:14">
      <c r="A10652" s="20">
        <v>4311424564106</v>
      </c>
      <c r="B10652" s="18" t="s">
        <v>16</v>
      </c>
      <c r="C10652" s="21">
        <v>20201231</v>
      </c>
      <c r="D10652" s="21">
        <v>610538201209</v>
      </c>
      <c r="E10652" s="21" t="s">
        <v>16</v>
      </c>
      <c r="F10652" s="21">
        <v>20210110</v>
      </c>
      <c r="G10652" s="21" t="s">
        <v>17</v>
      </c>
      <c r="H10652" s="21" t="s">
        <v>27</v>
      </c>
      <c r="I10652" s="21" t="s">
        <v>210</v>
      </c>
      <c r="J10652" s="21">
        <v>1.44</v>
      </c>
      <c r="K10652" s="21" t="s">
        <v>20</v>
      </c>
      <c r="L10652">
        <f t="shared" si="191"/>
        <v>2</v>
      </c>
      <c r="M10652">
        <f>MATCH(H:H,价格表!$B$4:$B$35,0)</f>
        <v>3</v>
      </c>
      <c r="N10652" s="27">
        <f>IF(J10652&lt;=0.3,INDEX(价格表!$B$4:$I$31,M10652,2),IF(AND(J10652&gt;0.3,J10652&lt;=1),INDEX(价格表!$B$4:$I$31,M10652,3),IF(AND(J10652&gt;1,J10652&lt;=2.2),INDEX(价格表!$B$4:$I$31,M10652,4),IF(AND(J10652&gt;2.2,J10652&lt;=3.3),INDEX(价格表!$B$4:$I$31,M10652,5),IF(AND(J10652&gt;3.3,J10652&lt;=4),INDEX(价格表!$B$4:$I$31,M10652,6),IF(AND(J10652&gt;4,J10652&lt;=5.5),INDEX(价格表!$B$4:$I$31,M10652,7),IF(J10652&gt;5.5,2.6+INDEX(价格表!$B$4:$I$31,M10652,8)*L10652)))))))</f>
        <v>2.15</v>
      </c>
    </row>
    <row r="10653" spans="1:14">
      <c r="A10653" s="20">
        <v>4311424592978</v>
      </c>
      <c r="B10653" s="18" t="s">
        <v>16</v>
      </c>
      <c r="C10653" s="21">
        <v>20201231</v>
      </c>
      <c r="D10653" s="21">
        <v>610538201209</v>
      </c>
      <c r="E10653" s="21" t="s">
        <v>16</v>
      </c>
      <c r="F10653" s="21">
        <v>20210110</v>
      </c>
      <c r="G10653" s="21" t="s">
        <v>17</v>
      </c>
      <c r="H10653" s="21" t="s">
        <v>63</v>
      </c>
      <c r="I10653" s="21" t="s">
        <v>289</v>
      </c>
      <c r="J10653" s="21">
        <v>1.45</v>
      </c>
      <c r="K10653" s="21" t="s">
        <v>20</v>
      </c>
      <c r="L10653">
        <f t="shared" si="191"/>
        <v>2</v>
      </c>
      <c r="M10653">
        <f>MATCH(H:H,价格表!$B$4:$B$35,0)</f>
        <v>21</v>
      </c>
      <c r="N10653" s="27">
        <f>IF(J10653&lt;=0.3,INDEX(价格表!$B$4:$I$31,M10653,2),IF(AND(J10653&gt;0.3,J10653&lt;=1),INDEX(价格表!$B$4:$I$31,M10653,3),IF(AND(J10653&gt;1,J10653&lt;=2.2),INDEX(价格表!$B$4:$I$31,M10653,4),IF(AND(J10653&gt;2.2,J10653&lt;=3.3),INDEX(价格表!$B$4:$I$31,M10653,5),IF(AND(J10653&gt;3.3,J10653&lt;=4),INDEX(价格表!$B$4:$I$31,M10653,6),IF(AND(J10653&gt;4,J10653&lt;=5.5),INDEX(价格表!$B$4:$I$31,M10653,7),IF(J10653&gt;5.5,2.6+INDEX(价格表!$B$4:$I$31,M10653,8)*L10653)))))))</f>
        <v>2.15</v>
      </c>
    </row>
    <row r="10654" spans="1:14">
      <c r="A10654" s="20">
        <v>4311424592981</v>
      </c>
      <c r="B10654" s="18" t="s">
        <v>16</v>
      </c>
      <c r="C10654" s="21">
        <v>20201231</v>
      </c>
      <c r="D10654" s="21">
        <v>610538201209</v>
      </c>
      <c r="E10654" s="21" t="s">
        <v>16</v>
      </c>
      <c r="F10654" s="21">
        <v>20210110</v>
      </c>
      <c r="G10654" s="21" t="s">
        <v>17</v>
      </c>
      <c r="H10654" s="21" t="s">
        <v>30</v>
      </c>
      <c r="I10654" s="21" t="s">
        <v>31</v>
      </c>
      <c r="J10654" s="21">
        <v>1.45</v>
      </c>
      <c r="K10654" s="21" t="s">
        <v>20</v>
      </c>
      <c r="L10654">
        <f t="shared" si="191"/>
        <v>2</v>
      </c>
      <c r="M10654">
        <f>MATCH(H:H,价格表!$B$4:$B$35,0)</f>
        <v>16</v>
      </c>
      <c r="N10654" s="27">
        <f>IF(J10654&lt;=0.3,INDEX(价格表!$B$4:$I$31,M10654,2),IF(AND(J10654&gt;0.3,J10654&lt;=1),INDEX(价格表!$B$4:$I$31,M10654,3),IF(AND(J10654&gt;1,J10654&lt;=2.2),INDEX(价格表!$B$4:$I$31,M10654,4),IF(AND(J10654&gt;2.2,J10654&lt;=3.3),INDEX(价格表!$B$4:$I$31,M10654,5),IF(AND(J10654&gt;3.3,J10654&lt;=4),INDEX(价格表!$B$4:$I$31,M10654,6),IF(AND(J10654&gt;4,J10654&lt;=5.5),INDEX(价格表!$B$4:$I$31,M10654,7),IF(J10654&gt;5.5,2.6+INDEX(价格表!$B$4:$I$31,M10654,8)*L10654)))))))</f>
        <v>2.15</v>
      </c>
    </row>
    <row r="10655" spans="1:14">
      <c r="A10655" s="20">
        <v>4311424592982</v>
      </c>
      <c r="B10655" s="18" t="s">
        <v>16</v>
      </c>
      <c r="C10655" s="21">
        <v>20201231</v>
      </c>
      <c r="D10655" s="21">
        <v>610538201209</v>
      </c>
      <c r="E10655" s="21" t="s">
        <v>16</v>
      </c>
      <c r="F10655" s="21">
        <v>20210110</v>
      </c>
      <c r="G10655" s="21" t="s">
        <v>17</v>
      </c>
      <c r="H10655" s="21" t="s">
        <v>37</v>
      </c>
      <c r="I10655" s="21" t="s">
        <v>72</v>
      </c>
      <c r="J10655" s="21">
        <v>1.54</v>
      </c>
      <c r="K10655" s="21" t="s">
        <v>20</v>
      </c>
      <c r="L10655">
        <f t="shared" si="191"/>
        <v>2</v>
      </c>
      <c r="M10655">
        <f>MATCH(H:H,价格表!$B$4:$B$35,0)</f>
        <v>12</v>
      </c>
      <c r="N10655" s="27">
        <f>IF(J10655&lt;=0.3,INDEX(价格表!$B$4:$I$31,M10655,2),IF(AND(J10655&gt;0.3,J10655&lt;=1),INDEX(价格表!$B$4:$I$31,M10655,3),IF(AND(J10655&gt;1,J10655&lt;=2.2),INDEX(价格表!$B$4:$I$31,M10655,4),IF(AND(J10655&gt;2.2,J10655&lt;=3.3),INDEX(价格表!$B$4:$I$31,M10655,5),IF(AND(J10655&gt;3.3,J10655&lt;=4),INDEX(价格表!$B$4:$I$31,M10655,6),IF(AND(J10655&gt;4,J10655&lt;=5.5),INDEX(价格表!$B$4:$I$31,M10655,7),IF(J10655&gt;5.5,2.6+INDEX(价格表!$B$4:$I$31,M10655,8)*L10655)))))))</f>
        <v>2.15</v>
      </c>
    </row>
    <row r="10656" spans="1:14">
      <c r="A10656" s="20">
        <v>4311424592983</v>
      </c>
      <c r="B10656" s="18" t="s">
        <v>16</v>
      </c>
      <c r="C10656" s="21">
        <v>20201231</v>
      </c>
      <c r="D10656" s="21">
        <v>610538201209</v>
      </c>
      <c r="E10656" s="21" t="s">
        <v>16</v>
      </c>
      <c r="F10656" s="21">
        <v>20210110</v>
      </c>
      <c r="G10656" s="21" t="s">
        <v>17</v>
      </c>
      <c r="H10656" s="21" t="s">
        <v>68</v>
      </c>
      <c r="I10656" s="21" t="s">
        <v>69</v>
      </c>
      <c r="J10656" s="21">
        <v>1.42</v>
      </c>
      <c r="K10656" s="21" t="s">
        <v>20</v>
      </c>
      <c r="L10656">
        <f t="shared" si="191"/>
        <v>2</v>
      </c>
      <c r="M10656">
        <f>MATCH(H:H,价格表!$B$4:$B$35,0)</f>
        <v>5</v>
      </c>
      <c r="N10656" s="27">
        <f>IF(J10656&lt;=0.3,INDEX(价格表!$B$4:$I$31,M10656,2),IF(AND(J10656&gt;0.3,J10656&lt;=1),INDEX(价格表!$B$4:$I$31,M10656,3),IF(AND(J10656&gt;1,J10656&lt;=2.2),INDEX(价格表!$B$4:$I$31,M10656,4),IF(AND(J10656&gt;2.2,J10656&lt;=3.3),INDEX(价格表!$B$4:$I$31,M10656,5),IF(AND(J10656&gt;3.3,J10656&lt;=4),INDEX(价格表!$B$4:$I$31,M10656,6),IF(AND(J10656&gt;4,J10656&lt;=5.5),INDEX(价格表!$B$4:$I$31,M10656,7),IF(J10656&gt;5.5,2.6+INDEX(价格表!$B$4:$I$31,M10656,8)*L10656)))))))</f>
        <v>2.15</v>
      </c>
    </row>
    <row r="10657" spans="1:14">
      <c r="A10657" s="20">
        <v>4311424592984</v>
      </c>
      <c r="B10657" s="18" t="s">
        <v>16</v>
      </c>
      <c r="C10657" s="21">
        <v>20201231</v>
      </c>
      <c r="D10657" s="21">
        <v>610538201209</v>
      </c>
      <c r="E10657" s="21" t="s">
        <v>16</v>
      </c>
      <c r="F10657" s="21">
        <v>20210110</v>
      </c>
      <c r="G10657" s="21" t="s">
        <v>17</v>
      </c>
      <c r="H10657" s="21" t="s">
        <v>50</v>
      </c>
      <c r="I10657" s="21" t="s">
        <v>345</v>
      </c>
      <c r="J10657" s="21">
        <v>1.42</v>
      </c>
      <c r="K10657" s="21" t="s">
        <v>20</v>
      </c>
      <c r="L10657">
        <f t="shared" si="191"/>
        <v>2</v>
      </c>
      <c r="M10657">
        <f>MATCH(H:H,价格表!$B$4:$B$35,0)</f>
        <v>4</v>
      </c>
      <c r="N10657" s="27">
        <f>IF(J10657&lt;=0.3,INDEX(价格表!$B$4:$I$31,M10657,2),IF(AND(J10657&gt;0.3,J10657&lt;=1),INDEX(价格表!$B$4:$I$31,M10657,3),IF(AND(J10657&gt;1,J10657&lt;=2.2),INDEX(价格表!$B$4:$I$31,M10657,4),IF(AND(J10657&gt;2.2,J10657&lt;=3.3),INDEX(价格表!$B$4:$I$31,M10657,5),IF(AND(J10657&gt;3.3,J10657&lt;=4),INDEX(价格表!$B$4:$I$31,M10657,6),IF(AND(J10657&gt;4,J10657&lt;=5.5),INDEX(价格表!$B$4:$I$31,M10657,7),IF(J10657&gt;5.5,2.6+INDEX(价格表!$B$4:$I$31,M10657,8)*L10657)))))))</f>
        <v>2.15</v>
      </c>
    </row>
    <row r="10658" spans="1:14">
      <c r="A10658" s="20">
        <v>4311424592986</v>
      </c>
      <c r="B10658" s="18" t="s">
        <v>16</v>
      </c>
      <c r="C10658" s="21">
        <v>20201231</v>
      </c>
      <c r="D10658" s="21">
        <v>610538201209</v>
      </c>
      <c r="E10658" s="21" t="s">
        <v>16</v>
      </c>
      <c r="F10658" s="21">
        <v>20210110</v>
      </c>
      <c r="G10658" s="21" t="s">
        <v>17</v>
      </c>
      <c r="H10658" s="21" t="s">
        <v>45</v>
      </c>
      <c r="I10658" s="21" t="s">
        <v>143</v>
      </c>
      <c r="J10658" s="21">
        <v>1.48</v>
      </c>
      <c r="K10658" s="21" t="s">
        <v>20</v>
      </c>
      <c r="L10658">
        <f t="shared" si="191"/>
        <v>2</v>
      </c>
      <c r="M10658">
        <f>MATCH(H:H,价格表!$B$4:$B$35,0)</f>
        <v>9</v>
      </c>
      <c r="N10658" s="27">
        <f>IF(J10658&lt;=0.3,INDEX(价格表!$B$4:$I$31,M10658,2),IF(AND(J10658&gt;0.3,J10658&lt;=1),INDEX(价格表!$B$4:$I$31,M10658,3),IF(AND(J10658&gt;1,J10658&lt;=2.2),INDEX(价格表!$B$4:$I$31,M10658,4),IF(AND(J10658&gt;2.2,J10658&lt;=3.3),INDEX(价格表!$B$4:$I$31,M10658,5),IF(AND(J10658&gt;3.3,J10658&lt;=4),INDEX(价格表!$B$4:$I$31,M10658,6),IF(AND(J10658&gt;4,J10658&lt;=5.5),INDEX(价格表!$B$4:$I$31,M10658,7),IF(J10658&gt;5.5,2.6+INDEX(价格表!$B$4:$I$31,M10658,8)*L10658)))))))</f>
        <v>2.15</v>
      </c>
    </row>
    <row r="10659" spans="1:14">
      <c r="A10659" s="20">
        <v>4311424593466</v>
      </c>
      <c r="B10659" s="18" t="s">
        <v>16</v>
      </c>
      <c r="C10659" s="21">
        <v>20201231</v>
      </c>
      <c r="D10659" s="21">
        <v>610538201209</v>
      </c>
      <c r="E10659" s="21" t="s">
        <v>16</v>
      </c>
      <c r="F10659" s="21">
        <v>20210110</v>
      </c>
      <c r="G10659" s="21" t="s">
        <v>17</v>
      </c>
      <c r="H10659" s="21" t="s">
        <v>37</v>
      </c>
      <c r="I10659" s="21" t="s">
        <v>119</v>
      </c>
      <c r="J10659" s="21">
        <v>1.44</v>
      </c>
      <c r="K10659" s="21" t="s">
        <v>20</v>
      </c>
      <c r="L10659">
        <f t="shared" si="191"/>
        <v>2</v>
      </c>
      <c r="M10659">
        <f>MATCH(H:H,价格表!$B$4:$B$35,0)</f>
        <v>12</v>
      </c>
      <c r="N10659" s="27">
        <f>IF(J10659&lt;=0.3,INDEX(价格表!$B$4:$I$31,M10659,2),IF(AND(J10659&gt;0.3,J10659&lt;=1),INDEX(价格表!$B$4:$I$31,M10659,3),IF(AND(J10659&gt;1,J10659&lt;=2.2),INDEX(价格表!$B$4:$I$31,M10659,4),IF(AND(J10659&gt;2.2,J10659&lt;=3.3),INDEX(价格表!$B$4:$I$31,M10659,5),IF(AND(J10659&gt;3.3,J10659&lt;=4),INDEX(价格表!$B$4:$I$31,M10659,6),IF(AND(J10659&gt;4,J10659&lt;=5.5),INDEX(价格表!$B$4:$I$31,M10659,7),IF(J10659&gt;5.5,2.6+INDEX(价格表!$B$4:$I$31,M10659,8)*L10659)))))))</f>
        <v>2.15</v>
      </c>
    </row>
    <row r="10660" spans="1:14">
      <c r="A10660" s="20">
        <v>4311424593467</v>
      </c>
      <c r="B10660" s="18" t="s">
        <v>16</v>
      </c>
      <c r="C10660" s="21">
        <v>20201231</v>
      </c>
      <c r="D10660" s="21">
        <v>610538201209</v>
      </c>
      <c r="E10660" s="21" t="s">
        <v>16</v>
      </c>
      <c r="F10660" s="21">
        <v>20210110</v>
      </c>
      <c r="G10660" s="21" t="s">
        <v>17</v>
      </c>
      <c r="H10660" s="21" t="s">
        <v>50</v>
      </c>
      <c r="I10660" s="21" t="s">
        <v>77</v>
      </c>
      <c r="J10660" s="21">
        <v>1.48</v>
      </c>
      <c r="K10660" s="21" t="s">
        <v>20</v>
      </c>
      <c r="L10660">
        <f t="shared" si="191"/>
        <v>2</v>
      </c>
      <c r="M10660">
        <f>MATCH(H:H,价格表!$B$4:$B$35,0)</f>
        <v>4</v>
      </c>
      <c r="N10660" s="27">
        <f>IF(J10660&lt;=0.3,INDEX(价格表!$B$4:$I$31,M10660,2),IF(AND(J10660&gt;0.3,J10660&lt;=1),INDEX(价格表!$B$4:$I$31,M10660,3),IF(AND(J10660&gt;1,J10660&lt;=2.2),INDEX(价格表!$B$4:$I$31,M10660,4),IF(AND(J10660&gt;2.2,J10660&lt;=3.3),INDEX(价格表!$B$4:$I$31,M10660,5),IF(AND(J10660&gt;3.3,J10660&lt;=4),INDEX(价格表!$B$4:$I$31,M10660,6),IF(AND(J10660&gt;4,J10660&lt;=5.5),INDEX(价格表!$B$4:$I$31,M10660,7),IF(J10660&gt;5.5,2.6+INDEX(价格表!$B$4:$I$31,M10660,8)*L10660)))))))</f>
        <v>2.15</v>
      </c>
    </row>
    <row r="10661" spans="1:14">
      <c r="A10661" s="20">
        <v>4311424593469</v>
      </c>
      <c r="B10661" s="18" t="s">
        <v>16</v>
      </c>
      <c r="C10661" s="21">
        <v>20201231</v>
      </c>
      <c r="D10661" s="21">
        <v>610538201209</v>
      </c>
      <c r="E10661" s="21" t="s">
        <v>16</v>
      </c>
      <c r="F10661" s="21">
        <v>20210110</v>
      </c>
      <c r="G10661" s="21" t="s">
        <v>17</v>
      </c>
      <c r="H10661" s="21" t="s">
        <v>33</v>
      </c>
      <c r="I10661" s="21" t="s">
        <v>34</v>
      </c>
      <c r="J10661" s="21">
        <v>1.48</v>
      </c>
      <c r="K10661" s="21" t="s">
        <v>20</v>
      </c>
      <c r="L10661">
        <f t="shared" si="191"/>
        <v>2</v>
      </c>
      <c r="M10661">
        <f>MATCH(H:H,价格表!$B$4:$B$35,0)</f>
        <v>13</v>
      </c>
      <c r="N10661" s="27">
        <f>IF(J10661&lt;=0.3,INDEX(价格表!$B$4:$I$31,M10661,2),IF(AND(J10661&gt;0.3,J10661&lt;=1),INDEX(价格表!$B$4:$I$31,M10661,3),IF(AND(J10661&gt;1,J10661&lt;=2.2),INDEX(价格表!$B$4:$I$31,M10661,4),IF(AND(J10661&gt;2.2,J10661&lt;=3.3),INDEX(价格表!$B$4:$I$31,M10661,5),IF(AND(J10661&gt;3.3,J10661&lt;=4),INDEX(价格表!$B$4:$I$31,M10661,6),IF(AND(J10661&gt;4,J10661&lt;=5.5),INDEX(价格表!$B$4:$I$31,M10661,7),IF(J10661&gt;5.5,2.6+INDEX(价格表!$B$4:$I$31,M10661,8)*L10661)))))))</f>
        <v>2.15</v>
      </c>
    </row>
    <row r="10662" spans="1:14">
      <c r="A10662" s="20">
        <v>4311424593471</v>
      </c>
      <c r="B10662" s="18" t="s">
        <v>16</v>
      </c>
      <c r="C10662" s="21">
        <v>20201231</v>
      </c>
      <c r="D10662" s="21">
        <v>610538201209</v>
      </c>
      <c r="E10662" s="21" t="s">
        <v>16</v>
      </c>
      <c r="F10662" s="21">
        <v>20210110</v>
      </c>
      <c r="G10662" s="21" t="s">
        <v>17</v>
      </c>
      <c r="H10662" s="21" t="s">
        <v>50</v>
      </c>
      <c r="I10662" s="21" t="s">
        <v>51</v>
      </c>
      <c r="J10662" s="21">
        <v>1.44</v>
      </c>
      <c r="K10662" s="21" t="s">
        <v>20</v>
      </c>
      <c r="L10662">
        <f t="shared" si="191"/>
        <v>2</v>
      </c>
      <c r="M10662">
        <f>MATCH(H:H,价格表!$B$4:$B$35,0)</f>
        <v>4</v>
      </c>
      <c r="N10662" s="27">
        <f>IF(J10662&lt;=0.3,INDEX(价格表!$B$4:$I$31,M10662,2),IF(AND(J10662&gt;0.3,J10662&lt;=1),INDEX(价格表!$B$4:$I$31,M10662,3),IF(AND(J10662&gt;1,J10662&lt;=2.2),INDEX(价格表!$B$4:$I$31,M10662,4),IF(AND(J10662&gt;2.2,J10662&lt;=3.3),INDEX(价格表!$B$4:$I$31,M10662,5),IF(AND(J10662&gt;3.3,J10662&lt;=4),INDEX(价格表!$B$4:$I$31,M10662,6),IF(AND(J10662&gt;4,J10662&lt;=5.5),INDEX(价格表!$B$4:$I$31,M10662,7),IF(J10662&gt;5.5,2.6+INDEX(价格表!$B$4:$I$31,M10662,8)*L10662)))))))</f>
        <v>2.15</v>
      </c>
    </row>
    <row r="10663" spans="1:14">
      <c r="A10663" s="20">
        <v>4311424593472</v>
      </c>
      <c r="B10663" s="18" t="s">
        <v>16</v>
      </c>
      <c r="C10663" s="21">
        <v>20201231</v>
      </c>
      <c r="D10663" s="21">
        <v>610538201209</v>
      </c>
      <c r="E10663" s="21" t="s">
        <v>16</v>
      </c>
      <c r="F10663" s="21">
        <v>20210110</v>
      </c>
      <c r="G10663" s="21" t="s">
        <v>17</v>
      </c>
      <c r="H10663" s="21" t="s">
        <v>21</v>
      </c>
      <c r="I10663" s="21" t="s">
        <v>109</v>
      </c>
      <c r="J10663" s="21">
        <v>1.44</v>
      </c>
      <c r="K10663" s="21" t="s">
        <v>20</v>
      </c>
      <c r="L10663">
        <f t="shared" si="191"/>
        <v>2</v>
      </c>
      <c r="M10663">
        <f>MATCH(H:H,价格表!$B$4:$B$35,0)</f>
        <v>20</v>
      </c>
      <c r="N10663" s="27">
        <f>IF(J10663&lt;=0.3,INDEX(价格表!$B$4:$I$31,M10663,2),IF(AND(J10663&gt;0.3,J10663&lt;=1),INDEX(价格表!$B$4:$I$31,M10663,3),IF(AND(J10663&gt;1,J10663&lt;=2.2),INDEX(价格表!$B$4:$I$31,M10663,4),IF(AND(J10663&gt;2.2,J10663&lt;=3.3),INDEX(价格表!$B$4:$I$31,M10663,5),IF(AND(J10663&gt;3.3,J10663&lt;=4),INDEX(价格表!$B$4:$I$31,M10663,6),IF(AND(J10663&gt;4,J10663&lt;=5.5),INDEX(价格表!$B$4:$I$31,M10663,7),IF(J10663&gt;5.5,2.6+INDEX(价格表!$B$4:$I$31,M10663,8)*L10663)))))))</f>
        <v>2.15</v>
      </c>
    </row>
    <row r="10664" spans="1:14">
      <c r="A10664" s="20">
        <v>4311424593473</v>
      </c>
      <c r="B10664" s="18" t="s">
        <v>16</v>
      </c>
      <c r="C10664" s="21">
        <v>20201231</v>
      </c>
      <c r="D10664" s="21">
        <v>610538201209</v>
      </c>
      <c r="E10664" s="21" t="s">
        <v>16</v>
      </c>
      <c r="F10664" s="21">
        <v>20210110</v>
      </c>
      <c r="G10664" s="21" t="s">
        <v>17</v>
      </c>
      <c r="H10664" s="21" t="s">
        <v>73</v>
      </c>
      <c r="I10664" s="21" t="s">
        <v>180</v>
      </c>
      <c r="J10664" s="21">
        <v>1.48</v>
      </c>
      <c r="K10664" s="21" t="s">
        <v>20</v>
      </c>
      <c r="L10664">
        <f t="shared" si="191"/>
        <v>2</v>
      </c>
      <c r="M10664">
        <f>MATCH(H:H,价格表!$B$4:$B$35,0)</f>
        <v>7</v>
      </c>
      <c r="N10664" s="27">
        <f>IF(J10664&lt;=0.3,INDEX(价格表!$B$4:$I$31,M10664,2),IF(AND(J10664&gt;0.3,J10664&lt;=1),INDEX(价格表!$B$4:$I$31,M10664,3),IF(AND(J10664&gt;1,J10664&lt;=2.2),INDEX(价格表!$B$4:$I$31,M10664,4),IF(AND(J10664&gt;2.2,J10664&lt;=3.3),INDEX(价格表!$B$4:$I$31,M10664,5),IF(AND(J10664&gt;3.3,J10664&lt;=4),INDEX(价格表!$B$4:$I$31,M10664,6),IF(AND(J10664&gt;4,J10664&lt;=5.5),INDEX(价格表!$B$4:$I$31,M10664,7),IF(J10664&gt;5.5,2.6+INDEX(价格表!$B$4:$I$31,M10664,8)*L10664)))))))</f>
        <v>2.15</v>
      </c>
    </row>
    <row r="10665" spans="1:14">
      <c r="A10665" s="20">
        <v>4606401158276</v>
      </c>
      <c r="B10665" s="18" t="s">
        <v>16</v>
      </c>
      <c r="C10665" s="21">
        <v>20201231</v>
      </c>
      <c r="D10665" s="21">
        <v>610538201209</v>
      </c>
      <c r="E10665" s="21" t="s">
        <v>16</v>
      </c>
      <c r="F10665" s="21">
        <v>20210110</v>
      </c>
      <c r="G10665" s="21" t="s">
        <v>17</v>
      </c>
      <c r="H10665" s="21" t="s">
        <v>27</v>
      </c>
      <c r="I10665" s="21" t="s">
        <v>134</v>
      </c>
      <c r="J10665" s="21">
        <v>2.32</v>
      </c>
      <c r="K10665" s="21" t="s">
        <v>20</v>
      </c>
      <c r="L10665">
        <f t="shared" si="191"/>
        <v>3</v>
      </c>
      <c r="M10665">
        <f>MATCH(H:H,价格表!$B$4:$B$35,0)</f>
        <v>3</v>
      </c>
      <c r="N10665" s="27">
        <f>IF(J10665&lt;=0.3,INDEX(价格表!$B$4:$I$31,M10665,2),IF(AND(J10665&gt;0.3,J10665&lt;=1),INDEX(价格表!$B$4:$I$31,M10665,3),IF(AND(J10665&gt;1,J10665&lt;=2.2),INDEX(价格表!$B$4:$I$31,M10665,4),IF(AND(J10665&gt;2.2,J10665&lt;=3.3),INDEX(价格表!$B$4:$I$31,M10665,5),IF(AND(J10665&gt;3.3,J10665&lt;=4),INDEX(价格表!$B$4:$I$31,M10665,6),IF(AND(J10665&gt;4,J10665&lt;=5.5),INDEX(价格表!$B$4:$I$31,M10665,7),IF(J10665&gt;5.5,2.6+INDEX(价格表!$B$4:$I$31,M10665,8)*L10665)))))))</f>
        <v>2.5</v>
      </c>
    </row>
    <row r="10666" spans="1:14">
      <c r="A10666" s="20">
        <v>4606401158628</v>
      </c>
      <c r="B10666" s="18" t="s">
        <v>16</v>
      </c>
      <c r="C10666" s="21">
        <v>20201231</v>
      </c>
      <c r="D10666" s="21">
        <v>610538201209</v>
      </c>
      <c r="E10666" s="21" t="s">
        <v>16</v>
      </c>
      <c r="F10666" s="21">
        <v>20210110</v>
      </c>
      <c r="G10666" s="21" t="s">
        <v>17</v>
      </c>
      <c r="H10666" s="21" t="s">
        <v>45</v>
      </c>
      <c r="I10666" s="21" t="s">
        <v>48</v>
      </c>
      <c r="J10666" s="21">
        <v>0.62</v>
      </c>
      <c r="K10666" s="21" t="s">
        <v>20</v>
      </c>
      <c r="L10666">
        <f t="shared" si="191"/>
        <v>1</v>
      </c>
      <c r="M10666">
        <f>MATCH(H:H,价格表!$B$4:$B$35,0)</f>
        <v>9</v>
      </c>
      <c r="N10666" s="27">
        <f>IF(J10666&lt;=0.3,INDEX(价格表!$B$4:$I$31,M10666,2),IF(AND(J10666&gt;0.3,J10666&lt;=1),INDEX(价格表!$B$4:$I$31,M10666,3),IF(AND(J10666&gt;1,J10666&lt;=2.2),INDEX(价格表!$B$4:$I$31,M10666,4),IF(AND(J10666&gt;2.2,J10666&lt;=3.3),INDEX(价格表!$B$4:$I$31,M10666,5),IF(AND(J10666&gt;3.3,J10666&lt;=4),INDEX(价格表!$B$4:$I$31,M10666,6),IF(AND(J10666&gt;4,J10666&lt;=5.5),INDEX(价格表!$B$4:$I$31,M10666,7),IF(J10666&gt;5.5,2.6+INDEX(价格表!$B$4:$I$31,M10666,8)*L10666)))))))</f>
        <v>1.8</v>
      </c>
    </row>
    <row r="10667" spans="1:14">
      <c r="A10667" s="20">
        <v>4606403023586</v>
      </c>
      <c r="B10667" s="18" t="s">
        <v>16</v>
      </c>
      <c r="C10667" s="21">
        <v>20201231</v>
      </c>
      <c r="D10667" s="21">
        <v>610538201209</v>
      </c>
      <c r="E10667" s="21" t="s">
        <v>16</v>
      </c>
      <c r="F10667" s="21">
        <v>20210110</v>
      </c>
      <c r="G10667" s="21" t="s">
        <v>17</v>
      </c>
      <c r="H10667" s="21" t="s">
        <v>23</v>
      </c>
      <c r="I10667" s="21" t="s">
        <v>98</v>
      </c>
      <c r="J10667" s="21">
        <v>2.12</v>
      </c>
      <c r="K10667" s="21" t="s">
        <v>20</v>
      </c>
      <c r="L10667">
        <f t="shared" si="191"/>
        <v>3</v>
      </c>
      <c r="M10667">
        <f>MATCH(H:H,价格表!$B$4:$B$35,0)</f>
        <v>15</v>
      </c>
      <c r="N10667" s="27">
        <f>IF(J10667&lt;=0.3,INDEX(价格表!$B$4:$I$31,M10667,2),IF(AND(J10667&gt;0.3,J10667&lt;=1),INDEX(价格表!$B$4:$I$31,M10667,3),IF(AND(J10667&gt;1,J10667&lt;=2.2),INDEX(价格表!$B$4:$I$31,M10667,4),IF(AND(J10667&gt;2.2,J10667&lt;=3.3),INDEX(价格表!$B$4:$I$31,M10667,5),IF(AND(J10667&gt;3.3,J10667&lt;=4),INDEX(价格表!$B$4:$I$31,M10667,6),IF(AND(J10667&gt;4,J10667&lt;=5.5),INDEX(价格表!$B$4:$I$31,M10667,7),IF(J10667&gt;5.5,2.6+INDEX(价格表!$B$4:$I$31,M10667,8)*L10667)))))))</f>
        <v>2.15</v>
      </c>
    </row>
    <row r="10668" spans="1:14">
      <c r="A10668" s="20">
        <v>4606403023722</v>
      </c>
      <c r="B10668" s="18" t="s">
        <v>16</v>
      </c>
      <c r="C10668" s="21">
        <v>20201231</v>
      </c>
      <c r="D10668" s="21">
        <v>610538201209</v>
      </c>
      <c r="E10668" s="21" t="s">
        <v>16</v>
      </c>
      <c r="F10668" s="21">
        <v>20210110</v>
      </c>
      <c r="G10668" s="21" t="s">
        <v>17</v>
      </c>
      <c r="H10668" s="21" t="s">
        <v>45</v>
      </c>
      <c r="I10668" s="21" t="s">
        <v>358</v>
      </c>
      <c r="J10668" s="21">
        <v>2.1</v>
      </c>
      <c r="K10668" s="21" t="s">
        <v>20</v>
      </c>
      <c r="L10668">
        <f t="shared" si="191"/>
        <v>3</v>
      </c>
      <c r="M10668">
        <f>MATCH(H:H,价格表!$B$4:$B$35,0)</f>
        <v>9</v>
      </c>
      <c r="N10668" s="27">
        <f>IF(J10668&lt;=0.3,INDEX(价格表!$B$4:$I$31,M10668,2),IF(AND(J10668&gt;0.3,J10668&lt;=1),INDEX(价格表!$B$4:$I$31,M10668,3),IF(AND(J10668&gt;1,J10668&lt;=2.2),INDEX(价格表!$B$4:$I$31,M10668,4),IF(AND(J10668&gt;2.2,J10668&lt;=3.3),INDEX(价格表!$B$4:$I$31,M10668,5),IF(AND(J10668&gt;3.3,J10668&lt;=4),INDEX(价格表!$B$4:$I$31,M10668,6),IF(AND(J10668&gt;4,J10668&lt;=5.5),INDEX(价格表!$B$4:$I$31,M10668,7),IF(J10668&gt;5.5,2.6+INDEX(价格表!$B$4:$I$31,M10668,8)*L10668)))))))</f>
        <v>2.15</v>
      </c>
    </row>
    <row r="10669" spans="1:14">
      <c r="A10669" s="20">
        <v>4606403023770</v>
      </c>
      <c r="B10669" s="18" t="s">
        <v>16</v>
      </c>
      <c r="C10669" s="21">
        <v>20201231</v>
      </c>
      <c r="D10669" s="21">
        <v>610538201209</v>
      </c>
      <c r="E10669" s="21" t="s">
        <v>16</v>
      </c>
      <c r="F10669" s="21">
        <v>20210110</v>
      </c>
      <c r="G10669" s="21" t="s">
        <v>17</v>
      </c>
      <c r="H10669" s="21" t="s">
        <v>68</v>
      </c>
      <c r="I10669" s="21" t="s">
        <v>130</v>
      </c>
      <c r="J10669" s="21">
        <v>2.32</v>
      </c>
      <c r="K10669" s="21" t="s">
        <v>20</v>
      </c>
      <c r="L10669">
        <f t="shared" si="191"/>
        <v>3</v>
      </c>
      <c r="M10669">
        <f>MATCH(H:H,价格表!$B$4:$B$35,0)</f>
        <v>5</v>
      </c>
      <c r="N10669" s="27">
        <f>IF(J10669&lt;=0.3,INDEX(价格表!$B$4:$I$31,M10669,2),IF(AND(J10669&gt;0.3,J10669&lt;=1),INDEX(价格表!$B$4:$I$31,M10669,3),IF(AND(J10669&gt;1,J10669&lt;=2.2),INDEX(价格表!$B$4:$I$31,M10669,4),IF(AND(J10669&gt;2.2,J10669&lt;=3.3),INDEX(价格表!$B$4:$I$31,M10669,5),IF(AND(J10669&gt;3.3,J10669&lt;=4),INDEX(价格表!$B$4:$I$31,M10669,6),IF(AND(J10669&gt;4,J10669&lt;=5.5),INDEX(价格表!$B$4:$I$31,M10669,7),IF(J10669&gt;5.5,2.6+INDEX(价格表!$B$4:$I$31,M10669,8)*L10669)))))))</f>
        <v>2.5</v>
      </c>
    </row>
    <row r="10670" spans="1:14">
      <c r="A10670" s="20">
        <v>4606403023848</v>
      </c>
      <c r="B10670" s="18" t="s">
        <v>16</v>
      </c>
      <c r="C10670" s="21">
        <v>20201231</v>
      </c>
      <c r="D10670" s="21">
        <v>610538201209</v>
      </c>
      <c r="E10670" s="21" t="s">
        <v>16</v>
      </c>
      <c r="F10670" s="21">
        <v>20210110</v>
      </c>
      <c r="G10670" s="21" t="s">
        <v>17</v>
      </c>
      <c r="H10670" s="21" t="s">
        <v>23</v>
      </c>
      <c r="I10670" s="21" t="s">
        <v>268</v>
      </c>
      <c r="J10670" s="21">
        <v>2.08</v>
      </c>
      <c r="K10670" s="21" t="s">
        <v>20</v>
      </c>
      <c r="L10670">
        <f t="shared" si="191"/>
        <v>3</v>
      </c>
      <c r="M10670">
        <f>MATCH(H:H,价格表!$B$4:$B$35,0)</f>
        <v>15</v>
      </c>
      <c r="N10670" s="27">
        <f>IF(J10670&lt;=0.3,INDEX(价格表!$B$4:$I$31,M10670,2),IF(AND(J10670&gt;0.3,J10670&lt;=1),INDEX(价格表!$B$4:$I$31,M10670,3),IF(AND(J10670&gt;1,J10670&lt;=2.2),INDEX(价格表!$B$4:$I$31,M10670,4),IF(AND(J10670&gt;2.2,J10670&lt;=3.3),INDEX(价格表!$B$4:$I$31,M10670,5),IF(AND(J10670&gt;3.3,J10670&lt;=4),INDEX(价格表!$B$4:$I$31,M10670,6),IF(AND(J10670&gt;4,J10670&lt;=5.5),INDEX(价格表!$B$4:$I$31,M10670,7),IF(J10670&gt;5.5,2.6+INDEX(价格表!$B$4:$I$31,M10670,8)*L10670)))))))</f>
        <v>2.15</v>
      </c>
    </row>
    <row r="10671" spans="1:14">
      <c r="A10671" s="20">
        <v>4606403023891</v>
      </c>
      <c r="B10671" s="18" t="s">
        <v>16</v>
      </c>
      <c r="C10671" s="21">
        <v>20201231</v>
      </c>
      <c r="D10671" s="21">
        <v>610538201209</v>
      </c>
      <c r="E10671" s="21" t="s">
        <v>16</v>
      </c>
      <c r="F10671" s="21">
        <v>20210110</v>
      </c>
      <c r="G10671" s="21" t="s">
        <v>17</v>
      </c>
      <c r="H10671" s="21" t="s">
        <v>73</v>
      </c>
      <c r="I10671" s="21" t="s">
        <v>184</v>
      </c>
      <c r="J10671" s="21">
        <v>2.08</v>
      </c>
      <c r="K10671" s="21" t="s">
        <v>20</v>
      </c>
      <c r="L10671">
        <f t="shared" si="191"/>
        <v>3</v>
      </c>
      <c r="M10671">
        <f>MATCH(H:H,价格表!$B$4:$B$35,0)</f>
        <v>7</v>
      </c>
      <c r="N10671" s="27">
        <f>IF(J10671&lt;=0.3,INDEX(价格表!$B$4:$I$31,M10671,2),IF(AND(J10671&gt;0.3,J10671&lt;=1),INDEX(价格表!$B$4:$I$31,M10671,3),IF(AND(J10671&gt;1,J10671&lt;=2.2),INDEX(价格表!$B$4:$I$31,M10671,4),IF(AND(J10671&gt;2.2,J10671&lt;=3.3),INDEX(价格表!$B$4:$I$31,M10671,5),IF(AND(J10671&gt;3.3,J10671&lt;=4),INDEX(价格表!$B$4:$I$31,M10671,6),IF(AND(J10671&gt;4,J10671&lt;=5.5),INDEX(价格表!$B$4:$I$31,M10671,7),IF(J10671&gt;5.5,2.6+INDEX(价格表!$B$4:$I$31,M10671,8)*L10671)))))))</f>
        <v>2.15</v>
      </c>
    </row>
    <row r="10672" spans="1:14">
      <c r="A10672" s="20">
        <v>4606403023913</v>
      </c>
      <c r="B10672" s="18" t="s">
        <v>16</v>
      </c>
      <c r="C10672" s="21">
        <v>20201231</v>
      </c>
      <c r="D10672" s="21">
        <v>610538201209</v>
      </c>
      <c r="E10672" s="21" t="s">
        <v>16</v>
      </c>
      <c r="F10672" s="21">
        <v>20210110</v>
      </c>
      <c r="G10672" s="21" t="s">
        <v>17</v>
      </c>
      <c r="H10672" s="21" t="s">
        <v>23</v>
      </c>
      <c r="I10672" s="21" t="s">
        <v>115</v>
      </c>
      <c r="J10672" s="21">
        <v>2.14</v>
      </c>
      <c r="K10672" s="21" t="s">
        <v>20</v>
      </c>
      <c r="L10672">
        <f t="shared" si="191"/>
        <v>3</v>
      </c>
      <c r="M10672">
        <f>MATCH(H:H,价格表!$B$4:$B$35,0)</f>
        <v>15</v>
      </c>
      <c r="N10672" s="27">
        <f>IF(J10672&lt;=0.3,INDEX(价格表!$B$4:$I$31,M10672,2),IF(AND(J10672&gt;0.3,J10672&lt;=1),INDEX(价格表!$B$4:$I$31,M10672,3),IF(AND(J10672&gt;1,J10672&lt;=2.2),INDEX(价格表!$B$4:$I$31,M10672,4),IF(AND(J10672&gt;2.2,J10672&lt;=3.3),INDEX(价格表!$B$4:$I$31,M10672,5),IF(AND(J10672&gt;3.3,J10672&lt;=4),INDEX(价格表!$B$4:$I$31,M10672,6),IF(AND(J10672&gt;4,J10672&lt;=5.5),INDEX(价格表!$B$4:$I$31,M10672,7),IF(J10672&gt;5.5,2.6+INDEX(价格表!$B$4:$I$31,M10672,8)*L10672)))))))</f>
        <v>2.15</v>
      </c>
    </row>
    <row r="10673" spans="1:14">
      <c r="A10673" s="20">
        <v>4606413568398</v>
      </c>
      <c r="B10673" s="18" t="s">
        <v>16</v>
      </c>
      <c r="C10673" s="21">
        <v>20201231</v>
      </c>
      <c r="D10673" s="21">
        <v>610538201209</v>
      </c>
      <c r="E10673" s="21" t="s">
        <v>16</v>
      </c>
      <c r="F10673" s="21">
        <v>20210110</v>
      </c>
      <c r="G10673" s="21" t="s">
        <v>17</v>
      </c>
      <c r="H10673" s="21" t="s">
        <v>18</v>
      </c>
      <c r="I10673" s="21" t="s">
        <v>61</v>
      </c>
      <c r="J10673" s="21">
        <v>2.12</v>
      </c>
      <c r="K10673" s="21" t="s">
        <v>20</v>
      </c>
      <c r="L10673">
        <f t="shared" si="191"/>
        <v>3</v>
      </c>
      <c r="M10673">
        <f>MATCH(H:H,价格表!$B$4:$B$35,0)</f>
        <v>1</v>
      </c>
      <c r="N10673" s="27">
        <f>IF(J10673&lt;=0.3,INDEX(价格表!$B$4:$I$31,M10673,2),IF(AND(J10673&gt;0.3,J10673&lt;=1),INDEX(价格表!$B$4:$I$31,M10673,3),IF(AND(J10673&gt;1,J10673&lt;=2.2),INDEX(价格表!$B$4:$I$31,M10673,4),IF(AND(J10673&gt;2.2,J10673&lt;=3.3),INDEX(价格表!$B$4:$I$31,M10673,5),IF(AND(J10673&gt;3.3,J10673&lt;=4),INDEX(价格表!$B$4:$I$31,M10673,6),IF(AND(J10673&gt;4,J10673&lt;=5.5),INDEX(价格表!$B$4:$I$31,M10673,7),IF(J10673&gt;5.5,2.6+INDEX(价格表!$B$4:$I$31,M10673,8)*L10673)))))))</f>
        <v>2.15</v>
      </c>
    </row>
    <row r="10674" spans="1:14">
      <c r="A10674" s="20">
        <v>4606413568554</v>
      </c>
      <c r="B10674" s="18" t="s">
        <v>16</v>
      </c>
      <c r="C10674" s="21">
        <v>20201231</v>
      </c>
      <c r="D10674" s="21">
        <v>610538201209</v>
      </c>
      <c r="E10674" s="21" t="s">
        <v>16</v>
      </c>
      <c r="F10674" s="21">
        <v>20210110</v>
      </c>
      <c r="G10674" s="21" t="s">
        <v>17</v>
      </c>
      <c r="H10674" s="21" t="s">
        <v>43</v>
      </c>
      <c r="I10674" s="21" t="s">
        <v>95</v>
      </c>
      <c r="J10674" s="21">
        <v>2.16</v>
      </c>
      <c r="K10674" s="21" t="s">
        <v>20</v>
      </c>
      <c r="L10674">
        <f t="shared" si="191"/>
        <v>3</v>
      </c>
      <c r="M10674">
        <f>MATCH(H:H,价格表!$B$4:$B$35,0)</f>
        <v>10</v>
      </c>
      <c r="N10674" s="27">
        <f>IF(J10674&lt;=0.3,INDEX(价格表!$B$4:$I$31,M10674,2),IF(AND(J10674&gt;0.3,J10674&lt;=1),INDEX(价格表!$B$4:$I$31,M10674,3),IF(AND(J10674&gt;1,J10674&lt;=2.2),INDEX(价格表!$B$4:$I$31,M10674,4),IF(AND(J10674&gt;2.2,J10674&lt;=3.3),INDEX(价格表!$B$4:$I$31,M10674,5),IF(AND(J10674&gt;3.3,J10674&lt;=4),INDEX(价格表!$B$4:$I$31,M10674,6),IF(AND(J10674&gt;4,J10674&lt;=5.5),INDEX(价格表!$B$4:$I$31,M10674,7),IF(J10674&gt;5.5,2.6+INDEX(价格表!$B$4:$I$31,M10674,8)*L10674)))))))</f>
        <v>2.15</v>
      </c>
    </row>
    <row r="10675" spans="1:14">
      <c r="A10675" s="20">
        <v>4606413568824</v>
      </c>
      <c r="B10675" s="18" t="s">
        <v>16</v>
      </c>
      <c r="C10675" s="21">
        <v>20201231</v>
      </c>
      <c r="D10675" s="21">
        <v>610538201209</v>
      </c>
      <c r="E10675" s="21" t="s">
        <v>16</v>
      </c>
      <c r="F10675" s="21">
        <v>20210110</v>
      </c>
      <c r="G10675" s="21" t="s">
        <v>17</v>
      </c>
      <c r="H10675" s="21" t="s">
        <v>75</v>
      </c>
      <c r="I10675" s="21" t="s">
        <v>293</v>
      </c>
      <c r="J10675" s="21">
        <v>2.12</v>
      </c>
      <c r="K10675" s="21" t="s">
        <v>20</v>
      </c>
      <c r="L10675">
        <f t="shared" si="191"/>
        <v>3</v>
      </c>
      <c r="M10675">
        <f>MATCH(H:H,价格表!$B$4:$B$35,0)</f>
        <v>24</v>
      </c>
      <c r="N10675" s="27">
        <f>IF(J10675&lt;=0.3,INDEX(价格表!$B$4:$I$31,M10675,2),IF(AND(J10675&gt;0.3,J10675&lt;=1),INDEX(价格表!$B$4:$I$31,M10675,3),IF(AND(J10675&gt;1,J10675&lt;=2.2),INDEX(价格表!$B$4:$I$31,M10675,4),IF(AND(J10675&gt;2.2,J10675&lt;=3.3),INDEX(价格表!$B$4:$I$31,M10675,5),IF(AND(J10675&gt;3.3,J10675&lt;=4),INDEX(价格表!$B$4:$I$31,M10675,6),IF(AND(J10675&gt;4,J10675&lt;=5.5),INDEX(价格表!$B$4:$I$31,M10675,7),IF(J10675&gt;5.5,2.6+INDEX(价格表!$B$4:$I$31,M10675,8)*L10675)))))))</f>
        <v>2.15</v>
      </c>
    </row>
    <row r="10676" spans="1:14">
      <c r="A10676" s="20">
        <v>4606413569125</v>
      </c>
      <c r="B10676" s="18" t="s">
        <v>16</v>
      </c>
      <c r="C10676" s="21">
        <v>20201231</v>
      </c>
      <c r="D10676" s="21">
        <v>610538201209</v>
      </c>
      <c r="E10676" s="21" t="s">
        <v>16</v>
      </c>
      <c r="F10676" s="21">
        <v>20210110</v>
      </c>
      <c r="G10676" s="21" t="s">
        <v>17</v>
      </c>
      <c r="H10676" s="21" t="s">
        <v>43</v>
      </c>
      <c r="I10676" s="21" t="s">
        <v>240</v>
      </c>
      <c r="J10676" s="21">
        <v>2.16</v>
      </c>
      <c r="K10676" s="21" t="s">
        <v>20</v>
      </c>
      <c r="L10676">
        <f t="shared" si="191"/>
        <v>3</v>
      </c>
      <c r="M10676">
        <f>MATCH(H:H,价格表!$B$4:$B$35,0)</f>
        <v>10</v>
      </c>
      <c r="N10676" s="27">
        <f>IF(J10676&lt;=0.3,INDEX(价格表!$B$4:$I$31,M10676,2),IF(AND(J10676&gt;0.3,J10676&lt;=1),INDEX(价格表!$B$4:$I$31,M10676,3),IF(AND(J10676&gt;1,J10676&lt;=2.2),INDEX(价格表!$B$4:$I$31,M10676,4),IF(AND(J10676&gt;2.2,J10676&lt;=3.3),INDEX(价格表!$B$4:$I$31,M10676,5),IF(AND(J10676&gt;3.3,J10676&lt;=4),INDEX(价格表!$B$4:$I$31,M10676,6),IF(AND(J10676&gt;4,J10676&lt;=5.5),INDEX(价格表!$B$4:$I$31,M10676,7),IF(J10676&gt;5.5,2.6+INDEX(价格表!$B$4:$I$31,M10676,8)*L10676)))))))</f>
        <v>2.15</v>
      </c>
    </row>
    <row r="10677" spans="1:14">
      <c r="A10677" s="20">
        <v>4606413569183</v>
      </c>
      <c r="B10677" s="18" t="s">
        <v>16</v>
      </c>
      <c r="C10677" s="21">
        <v>20201231</v>
      </c>
      <c r="D10677" s="21">
        <v>610538201209</v>
      </c>
      <c r="E10677" s="21" t="s">
        <v>16</v>
      </c>
      <c r="F10677" s="21">
        <v>20210110</v>
      </c>
      <c r="G10677" s="21" t="s">
        <v>17</v>
      </c>
      <c r="H10677" s="21" t="s">
        <v>73</v>
      </c>
      <c r="I10677" s="21" t="s">
        <v>91</v>
      </c>
      <c r="J10677" s="21">
        <v>2.14</v>
      </c>
      <c r="K10677" s="21" t="s">
        <v>20</v>
      </c>
      <c r="L10677">
        <f t="shared" si="191"/>
        <v>3</v>
      </c>
      <c r="M10677">
        <f>MATCH(H:H,价格表!$B$4:$B$35,0)</f>
        <v>7</v>
      </c>
      <c r="N10677" s="27">
        <f>IF(J10677&lt;=0.3,INDEX(价格表!$B$4:$I$31,M10677,2),IF(AND(J10677&gt;0.3,J10677&lt;=1),INDEX(价格表!$B$4:$I$31,M10677,3),IF(AND(J10677&gt;1,J10677&lt;=2.2),INDEX(价格表!$B$4:$I$31,M10677,4),IF(AND(J10677&gt;2.2,J10677&lt;=3.3),INDEX(价格表!$B$4:$I$31,M10677,5),IF(AND(J10677&gt;3.3,J10677&lt;=4),INDEX(价格表!$B$4:$I$31,M10677,6),IF(AND(J10677&gt;4,J10677&lt;=5.5),INDEX(价格表!$B$4:$I$31,M10677,7),IF(J10677&gt;5.5,2.6+INDEX(价格表!$B$4:$I$31,M10677,8)*L10677)))))))</f>
        <v>2.15</v>
      </c>
    </row>
    <row r="10678" spans="1:14">
      <c r="A10678" s="20">
        <v>4606413569211</v>
      </c>
      <c r="B10678" s="18" t="s">
        <v>16</v>
      </c>
      <c r="C10678" s="21">
        <v>20201231</v>
      </c>
      <c r="D10678" s="21">
        <v>610538201209</v>
      </c>
      <c r="E10678" s="21" t="s">
        <v>16</v>
      </c>
      <c r="F10678" s="21">
        <v>20210110</v>
      </c>
      <c r="G10678" s="21" t="s">
        <v>17</v>
      </c>
      <c r="H10678" s="21" t="s">
        <v>45</v>
      </c>
      <c r="I10678" s="21" t="s">
        <v>137</v>
      </c>
      <c r="J10678" s="21">
        <v>2.62</v>
      </c>
      <c r="K10678" s="21" t="s">
        <v>20</v>
      </c>
      <c r="L10678">
        <f t="shared" si="191"/>
        <v>3</v>
      </c>
      <c r="M10678">
        <f>MATCH(H:H,价格表!$B$4:$B$35,0)</f>
        <v>9</v>
      </c>
      <c r="N10678" s="27">
        <f>IF(J10678&lt;=0.3,INDEX(价格表!$B$4:$I$31,M10678,2),IF(AND(J10678&gt;0.3,J10678&lt;=1),INDEX(价格表!$B$4:$I$31,M10678,3),IF(AND(J10678&gt;1,J10678&lt;=2.2),INDEX(价格表!$B$4:$I$31,M10678,4),IF(AND(J10678&gt;2.2,J10678&lt;=3.3),INDEX(价格表!$B$4:$I$31,M10678,5),IF(AND(J10678&gt;3.3,J10678&lt;=4),INDEX(价格表!$B$4:$I$31,M10678,6),IF(AND(J10678&gt;4,J10678&lt;=5.5),INDEX(价格表!$B$4:$I$31,M10678,7),IF(J10678&gt;5.5,2.6+INDEX(价格表!$B$4:$I$31,M10678,8)*L10678)))))))</f>
        <v>2.5</v>
      </c>
    </row>
    <row r="10679" spans="1:14">
      <c r="A10679" s="20">
        <v>4606413569248</v>
      </c>
      <c r="B10679" s="18" t="s">
        <v>16</v>
      </c>
      <c r="C10679" s="21">
        <v>20201231</v>
      </c>
      <c r="D10679" s="21">
        <v>610538201209</v>
      </c>
      <c r="E10679" s="21" t="s">
        <v>16</v>
      </c>
      <c r="F10679" s="21">
        <v>20210110</v>
      </c>
      <c r="G10679" s="21" t="s">
        <v>17</v>
      </c>
      <c r="H10679" s="21" t="s">
        <v>56</v>
      </c>
      <c r="I10679" s="21" t="s">
        <v>356</v>
      </c>
      <c r="J10679" s="21">
        <v>2.14</v>
      </c>
      <c r="K10679" s="21" t="s">
        <v>20</v>
      </c>
      <c r="L10679">
        <f t="shared" si="191"/>
        <v>3</v>
      </c>
      <c r="M10679">
        <f>MATCH(H:H,价格表!$B$4:$B$35,0)</f>
        <v>11</v>
      </c>
      <c r="N10679" s="27">
        <f>IF(J10679&lt;=0.3,INDEX(价格表!$B$4:$I$31,M10679,2),IF(AND(J10679&gt;0.3,J10679&lt;=1),INDEX(价格表!$B$4:$I$31,M10679,3),IF(AND(J10679&gt;1,J10679&lt;=2.2),INDEX(价格表!$B$4:$I$31,M10679,4),IF(AND(J10679&gt;2.2,J10679&lt;=3.3),INDEX(价格表!$B$4:$I$31,M10679,5),IF(AND(J10679&gt;3.3,J10679&lt;=4),INDEX(价格表!$B$4:$I$31,M10679,6),IF(AND(J10679&gt;4,J10679&lt;=5.5),INDEX(价格表!$B$4:$I$31,M10679,7),IF(J10679&gt;5.5,2.6+INDEX(价格表!$B$4:$I$31,M10679,8)*L10679)))))))</f>
        <v>2.15</v>
      </c>
    </row>
    <row r="10680" spans="1:14">
      <c r="A10680" s="20">
        <v>4606413571468</v>
      </c>
      <c r="B10680" s="18" t="s">
        <v>16</v>
      </c>
      <c r="C10680" s="21">
        <v>20201231</v>
      </c>
      <c r="D10680" s="21">
        <v>610538201209</v>
      </c>
      <c r="E10680" s="21" t="s">
        <v>16</v>
      </c>
      <c r="F10680" s="21">
        <v>20210110</v>
      </c>
      <c r="G10680" s="21" t="s">
        <v>17</v>
      </c>
      <c r="H10680" s="21" t="s">
        <v>73</v>
      </c>
      <c r="I10680" s="21" t="s">
        <v>91</v>
      </c>
      <c r="J10680" s="21">
        <v>2.08</v>
      </c>
      <c r="K10680" s="21" t="s">
        <v>20</v>
      </c>
      <c r="L10680">
        <f t="shared" si="191"/>
        <v>3</v>
      </c>
      <c r="M10680">
        <f>MATCH(H:H,价格表!$B$4:$B$35,0)</f>
        <v>7</v>
      </c>
      <c r="N10680" s="27">
        <f>IF(J10680&lt;=0.3,INDEX(价格表!$B$4:$I$31,M10680,2),IF(AND(J10680&gt;0.3,J10680&lt;=1),INDEX(价格表!$B$4:$I$31,M10680,3),IF(AND(J10680&gt;1,J10680&lt;=2.2),INDEX(价格表!$B$4:$I$31,M10680,4),IF(AND(J10680&gt;2.2,J10680&lt;=3.3),INDEX(价格表!$B$4:$I$31,M10680,5),IF(AND(J10680&gt;3.3,J10680&lt;=4),INDEX(价格表!$B$4:$I$31,M10680,6),IF(AND(J10680&gt;4,J10680&lt;=5.5),INDEX(价格表!$B$4:$I$31,M10680,7),IF(J10680&gt;5.5,2.6+INDEX(价格表!$B$4:$I$31,M10680,8)*L10680)))))))</f>
        <v>2.15</v>
      </c>
    </row>
    <row r="10681" spans="1:14">
      <c r="A10681" s="20">
        <v>4606413571522</v>
      </c>
      <c r="B10681" s="18" t="s">
        <v>16</v>
      </c>
      <c r="C10681" s="21">
        <v>20201231</v>
      </c>
      <c r="D10681" s="21">
        <v>610538201209</v>
      </c>
      <c r="E10681" s="21" t="s">
        <v>16</v>
      </c>
      <c r="F10681" s="21">
        <v>20210110</v>
      </c>
      <c r="G10681" s="21" t="s">
        <v>17</v>
      </c>
      <c r="H10681" s="21" t="s">
        <v>33</v>
      </c>
      <c r="I10681" s="21" t="s">
        <v>34</v>
      </c>
      <c r="J10681" s="21">
        <v>2.08</v>
      </c>
      <c r="K10681" s="21" t="s">
        <v>20</v>
      </c>
      <c r="L10681">
        <f t="shared" si="191"/>
        <v>3</v>
      </c>
      <c r="M10681">
        <f>MATCH(H:H,价格表!$B$4:$B$35,0)</f>
        <v>13</v>
      </c>
      <c r="N10681" s="27">
        <f>IF(J10681&lt;=0.3,INDEX(价格表!$B$4:$I$31,M10681,2),IF(AND(J10681&gt;0.3,J10681&lt;=1),INDEX(价格表!$B$4:$I$31,M10681,3),IF(AND(J10681&gt;1,J10681&lt;=2.2),INDEX(价格表!$B$4:$I$31,M10681,4),IF(AND(J10681&gt;2.2,J10681&lt;=3.3),INDEX(价格表!$B$4:$I$31,M10681,5),IF(AND(J10681&gt;3.3,J10681&lt;=4),INDEX(价格表!$B$4:$I$31,M10681,6),IF(AND(J10681&gt;4,J10681&lt;=5.5),INDEX(价格表!$B$4:$I$31,M10681,7),IF(J10681&gt;5.5,2.6+INDEX(价格表!$B$4:$I$31,M10681,8)*L10681)))))))</f>
        <v>2.15</v>
      </c>
    </row>
    <row r="10682" spans="1:14">
      <c r="A10682" s="20">
        <v>4606413571543</v>
      </c>
      <c r="B10682" s="18" t="s">
        <v>16</v>
      </c>
      <c r="C10682" s="21">
        <v>20201231</v>
      </c>
      <c r="D10682" s="21">
        <v>610538201209</v>
      </c>
      <c r="E10682" s="21" t="s">
        <v>16</v>
      </c>
      <c r="F10682" s="21">
        <v>20210110</v>
      </c>
      <c r="G10682" s="21" t="s">
        <v>17</v>
      </c>
      <c r="H10682" s="21" t="s">
        <v>63</v>
      </c>
      <c r="I10682" s="21" t="s">
        <v>64</v>
      </c>
      <c r="J10682" s="21">
        <v>2.32</v>
      </c>
      <c r="K10682" s="21" t="s">
        <v>20</v>
      </c>
      <c r="L10682">
        <f t="shared" si="191"/>
        <v>3</v>
      </c>
      <c r="M10682">
        <f>MATCH(H:H,价格表!$B$4:$B$35,0)</f>
        <v>21</v>
      </c>
      <c r="N10682" s="27">
        <f>IF(J10682&lt;=0.3,INDEX(价格表!$B$4:$I$31,M10682,2),IF(AND(J10682&gt;0.3,J10682&lt;=1),INDEX(价格表!$B$4:$I$31,M10682,3),IF(AND(J10682&gt;1,J10682&lt;=2.2),INDEX(价格表!$B$4:$I$31,M10682,4),IF(AND(J10682&gt;2.2,J10682&lt;=3.3),INDEX(价格表!$B$4:$I$31,M10682,5),IF(AND(J10682&gt;3.3,J10682&lt;=4),INDEX(价格表!$B$4:$I$31,M10682,6),IF(AND(J10682&gt;4,J10682&lt;=5.5),INDEX(价格表!$B$4:$I$31,M10682,7),IF(J10682&gt;5.5,2.6+INDEX(价格表!$B$4:$I$31,M10682,8)*L10682)))))))</f>
        <v>2.5</v>
      </c>
    </row>
    <row r="10683" spans="1:14">
      <c r="A10683" s="20">
        <v>4606413571659</v>
      </c>
      <c r="B10683" s="18" t="s">
        <v>16</v>
      </c>
      <c r="C10683" s="21">
        <v>20201231</v>
      </c>
      <c r="D10683" s="21">
        <v>610538201209</v>
      </c>
      <c r="E10683" s="21" t="s">
        <v>16</v>
      </c>
      <c r="F10683" s="21">
        <v>20210110</v>
      </c>
      <c r="G10683" s="21" t="s">
        <v>17</v>
      </c>
      <c r="H10683" s="21" t="s">
        <v>25</v>
      </c>
      <c r="I10683" s="21" t="s">
        <v>203</v>
      </c>
      <c r="J10683" s="21">
        <v>2.2</v>
      </c>
      <c r="K10683" s="21" t="s">
        <v>20</v>
      </c>
      <c r="L10683">
        <f t="shared" si="191"/>
        <v>3</v>
      </c>
      <c r="M10683">
        <f>MATCH(H:H,价格表!$B$4:$B$35,0)</f>
        <v>25</v>
      </c>
      <c r="N10683" s="27">
        <f>IF(J10683&lt;=0.3,INDEX(价格表!$B$4:$I$31,M10683,2),IF(AND(J10683&gt;0.3,J10683&lt;=1),INDEX(价格表!$B$4:$I$31,M10683,3),IF(AND(J10683&gt;1,J10683&lt;=2.2),INDEX(价格表!$B$4:$I$31,M10683,4),IF(AND(J10683&gt;2.2,J10683&lt;=3.3),INDEX(价格表!$B$4:$I$31,M10683,5),IF(AND(J10683&gt;3.3,J10683&lt;=4),INDEX(价格表!$B$4:$I$31,M10683,6),IF(AND(J10683&gt;4,J10683&lt;=5.5),INDEX(价格表!$B$4:$I$31,M10683,7),IF(J10683&gt;5.5,2.6+INDEX(价格表!$B$4:$I$31,M10683,8)*L10683)))))))</f>
        <v>2.15</v>
      </c>
    </row>
    <row r="10684" spans="1:14">
      <c r="A10684" s="20">
        <v>4606413571997</v>
      </c>
      <c r="B10684" s="18" t="s">
        <v>16</v>
      </c>
      <c r="C10684" s="21">
        <v>20201231</v>
      </c>
      <c r="D10684" s="21">
        <v>610538201209</v>
      </c>
      <c r="E10684" s="21" t="s">
        <v>16</v>
      </c>
      <c r="F10684" s="21">
        <v>20210110</v>
      </c>
      <c r="G10684" s="21" t="s">
        <v>17</v>
      </c>
      <c r="H10684" s="21" t="s">
        <v>23</v>
      </c>
      <c r="I10684" s="21" t="s">
        <v>189</v>
      </c>
      <c r="J10684" s="21">
        <v>2.62</v>
      </c>
      <c r="K10684" s="21" t="s">
        <v>20</v>
      </c>
      <c r="L10684">
        <f t="shared" si="191"/>
        <v>3</v>
      </c>
      <c r="M10684">
        <f>MATCH(H:H,价格表!$B$4:$B$35,0)</f>
        <v>15</v>
      </c>
      <c r="N10684" s="27">
        <f>IF(J10684&lt;=0.3,INDEX(价格表!$B$4:$I$31,M10684,2),IF(AND(J10684&gt;0.3,J10684&lt;=1),INDEX(价格表!$B$4:$I$31,M10684,3),IF(AND(J10684&gt;1,J10684&lt;=2.2),INDEX(价格表!$B$4:$I$31,M10684,4),IF(AND(J10684&gt;2.2,J10684&lt;=3.3),INDEX(价格表!$B$4:$I$31,M10684,5),IF(AND(J10684&gt;3.3,J10684&lt;=4),INDEX(价格表!$B$4:$I$31,M10684,6),IF(AND(J10684&gt;4,J10684&lt;=5.5),INDEX(价格表!$B$4:$I$31,M10684,7),IF(J10684&gt;5.5,2.6+INDEX(价格表!$B$4:$I$31,M10684,8)*L10684)))))))</f>
        <v>2.5</v>
      </c>
    </row>
    <row r="10685" spans="1:14">
      <c r="A10685" s="20">
        <v>4606413572070</v>
      </c>
      <c r="B10685" s="18" t="s">
        <v>16</v>
      </c>
      <c r="C10685" s="21">
        <v>20201231</v>
      </c>
      <c r="D10685" s="21">
        <v>610538201209</v>
      </c>
      <c r="E10685" s="21" t="s">
        <v>16</v>
      </c>
      <c r="F10685" s="21">
        <v>20210110</v>
      </c>
      <c r="G10685" s="21" t="s">
        <v>17</v>
      </c>
      <c r="H10685" s="21" t="s">
        <v>68</v>
      </c>
      <c r="I10685" s="21" t="s">
        <v>152</v>
      </c>
      <c r="J10685" s="21">
        <v>1.24</v>
      </c>
      <c r="K10685" s="21" t="s">
        <v>20</v>
      </c>
      <c r="L10685">
        <f t="shared" si="191"/>
        <v>2</v>
      </c>
      <c r="M10685">
        <f>MATCH(H:H,价格表!$B$4:$B$35,0)</f>
        <v>5</v>
      </c>
      <c r="N10685" s="27">
        <f>IF(J10685&lt;=0.3,INDEX(价格表!$B$4:$I$31,M10685,2),IF(AND(J10685&gt;0.3,J10685&lt;=1),INDEX(价格表!$B$4:$I$31,M10685,3),IF(AND(J10685&gt;1,J10685&lt;=2.2),INDEX(价格表!$B$4:$I$31,M10685,4),IF(AND(J10685&gt;2.2,J10685&lt;=3.3),INDEX(价格表!$B$4:$I$31,M10685,5),IF(AND(J10685&gt;3.3,J10685&lt;=4),INDEX(价格表!$B$4:$I$31,M10685,6),IF(AND(J10685&gt;4,J10685&lt;=5.5),INDEX(价格表!$B$4:$I$31,M10685,7),IF(J10685&gt;5.5,2.6+INDEX(价格表!$B$4:$I$31,M10685,8)*L10685)))))))</f>
        <v>2.15</v>
      </c>
    </row>
    <row r="10686" spans="1:14">
      <c r="A10686" s="20">
        <v>4606422297874</v>
      </c>
      <c r="B10686" s="18" t="s">
        <v>16</v>
      </c>
      <c r="C10686" s="21">
        <v>20201231</v>
      </c>
      <c r="D10686" s="21">
        <v>610538201209</v>
      </c>
      <c r="E10686" s="21" t="s">
        <v>16</v>
      </c>
      <c r="F10686" s="21">
        <v>20210110</v>
      </c>
      <c r="G10686" s="21" t="s">
        <v>17</v>
      </c>
      <c r="H10686" s="21" t="s">
        <v>50</v>
      </c>
      <c r="I10686" s="21" t="s">
        <v>62</v>
      </c>
      <c r="J10686" s="21">
        <v>0.33</v>
      </c>
      <c r="K10686" s="21" t="s">
        <v>20</v>
      </c>
      <c r="L10686">
        <f t="shared" si="191"/>
        <v>1</v>
      </c>
      <c r="M10686">
        <f>MATCH(H:H,价格表!$B$4:$B$35,0)</f>
        <v>4</v>
      </c>
      <c r="N10686" s="27">
        <f>IF(J10686&lt;=0.3,INDEX(价格表!$B$4:$I$31,M10686,2),IF(AND(J10686&gt;0.3,J10686&lt;=1),INDEX(价格表!$B$4:$I$31,M10686,3),IF(AND(J10686&gt;1,J10686&lt;=2.2),INDEX(价格表!$B$4:$I$31,M10686,4),IF(AND(J10686&gt;2.2,J10686&lt;=3.3),INDEX(价格表!$B$4:$I$31,M10686,5),IF(AND(J10686&gt;3.3,J10686&lt;=4),INDEX(价格表!$B$4:$I$31,M10686,6),IF(AND(J10686&gt;4,J10686&lt;=5.5),INDEX(价格表!$B$4:$I$31,M10686,7),IF(J10686&gt;5.5,2.6+INDEX(价格表!$B$4:$I$31,M10686,8)*L10686)))))))</f>
        <v>1.8</v>
      </c>
    </row>
    <row r="10687" spans="1:14">
      <c r="A10687" s="20">
        <v>4606422299653</v>
      </c>
      <c r="B10687" s="18" t="s">
        <v>16</v>
      </c>
      <c r="C10687" s="21">
        <v>20201231</v>
      </c>
      <c r="D10687" s="21">
        <v>610538201209</v>
      </c>
      <c r="E10687" s="21" t="s">
        <v>16</v>
      </c>
      <c r="F10687" s="21">
        <v>20210110</v>
      </c>
      <c r="G10687" s="21" t="s">
        <v>17</v>
      </c>
      <c r="H10687" s="21" t="s">
        <v>23</v>
      </c>
      <c r="I10687" s="21" t="s">
        <v>99</v>
      </c>
      <c r="J10687" s="21">
        <v>2.68</v>
      </c>
      <c r="K10687" s="21" t="s">
        <v>20</v>
      </c>
      <c r="L10687">
        <f t="shared" si="191"/>
        <v>3</v>
      </c>
      <c r="M10687">
        <f>MATCH(H:H,价格表!$B$4:$B$35,0)</f>
        <v>15</v>
      </c>
      <c r="N10687" s="27">
        <f>IF(J10687&lt;=0.3,INDEX(价格表!$B$4:$I$31,M10687,2),IF(AND(J10687&gt;0.3,J10687&lt;=1),INDEX(价格表!$B$4:$I$31,M10687,3),IF(AND(J10687&gt;1,J10687&lt;=2.2),INDEX(价格表!$B$4:$I$31,M10687,4),IF(AND(J10687&gt;2.2,J10687&lt;=3.3),INDEX(价格表!$B$4:$I$31,M10687,5),IF(AND(J10687&gt;3.3,J10687&lt;=4),INDEX(价格表!$B$4:$I$31,M10687,6),IF(AND(J10687&gt;4,J10687&lt;=5.5),INDEX(价格表!$B$4:$I$31,M10687,7),IF(J10687&gt;5.5,2.6+INDEX(价格表!$B$4:$I$31,M10687,8)*L10687)))))))</f>
        <v>2.5</v>
      </c>
    </row>
    <row r="10688" spans="1:14">
      <c r="A10688" s="20">
        <v>4606425070412</v>
      </c>
      <c r="B10688" s="18" t="s">
        <v>16</v>
      </c>
      <c r="C10688" s="21">
        <v>20201231</v>
      </c>
      <c r="D10688" s="21">
        <v>610538201209</v>
      </c>
      <c r="E10688" s="21" t="s">
        <v>16</v>
      </c>
      <c r="F10688" s="21">
        <v>20210110</v>
      </c>
      <c r="G10688" s="21" t="s">
        <v>17</v>
      </c>
      <c r="H10688" s="21" t="s">
        <v>18</v>
      </c>
      <c r="I10688" s="21" t="s">
        <v>53</v>
      </c>
      <c r="J10688" s="21">
        <v>2.7</v>
      </c>
      <c r="K10688" s="21" t="s">
        <v>20</v>
      </c>
      <c r="L10688">
        <f t="shared" si="191"/>
        <v>3</v>
      </c>
      <c r="M10688">
        <f>MATCH(H:H,价格表!$B$4:$B$35,0)</f>
        <v>1</v>
      </c>
      <c r="N10688" s="27">
        <f>IF(J10688&lt;=0.3,INDEX(价格表!$B$4:$I$31,M10688,2),IF(AND(J10688&gt;0.3,J10688&lt;=1),INDEX(价格表!$B$4:$I$31,M10688,3),IF(AND(J10688&gt;1,J10688&lt;=2.2),INDEX(价格表!$B$4:$I$31,M10688,4),IF(AND(J10688&gt;2.2,J10688&lt;=3.3),INDEX(价格表!$B$4:$I$31,M10688,5),IF(AND(J10688&gt;3.3,J10688&lt;=4),INDEX(价格表!$B$4:$I$31,M10688,6),IF(AND(J10688&gt;4,J10688&lt;=5.5),INDEX(价格表!$B$4:$I$31,M10688,7),IF(J10688&gt;5.5,2.6+INDEX(价格表!$B$4:$I$31,M10688,8)*L10688)))))))</f>
        <v>2.5</v>
      </c>
    </row>
    <row r="10689" spans="1:14">
      <c r="A10689" s="20">
        <v>4606425070598</v>
      </c>
      <c r="B10689" s="18" t="s">
        <v>16</v>
      </c>
      <c r="C10689" s="21">
        <v>20201231</v>
      </c>
      <c r="D10689" s="21">
        <v>610538201209</v>
      </c>
      <c r="E10689" s="21" t="s">
        <v>16</v>
      </c>
      <c r="F10689" s="21">
        <v>20210110</v>
      </c>
      <c r="G10689" s="21" t="s">
        <v>17</v>
      </c>
      <c r="H10689" s="21" t="s">
        <v>18</v>
      </c>
      <c r="I10689" s="21" t="s">
        <v>53</v>
      </c>
      <c r="J10689" s="21">
        <v>2.68</v>
      </c>
      <c r="K10689" s="21" t="s">
        <v>20</v>
      </c>
      <c r="L10689">
        <f t="shared" si="191"/>
        <v>3</v>
      </c>
      <c r="M10689">
        <f>MATCH(H:H,价格表!$B$4:$B$35,0)</f>
        <v>1</v>
      </c>
      <c r="N10689" s="27">
        <f>IF(J10689&lt;=0.3,INDEX(价格表!$B$4:$I$31,M10689,2),IF(AND(J10689&gt;0.3,J10689&lt;=1),INDEX(价格表!$B$4:$I$31,M10689,3),IF(AND(J10689&gt;1,J10689&lt;=2.2),INDEX(价格表!$B$4:$I$31,M10689,4),IF(AND(J10689&gt;2.2,J10689&lt;=3.3),INDEX(价格表!$B$4:$I$31,M10689,5),IF(AND(J10689&gt;3.3,J10689&lt;=4),INDEX(价格表!$B$4:$I$31,M10689,6),IF(AND(J10689&gt;4,J10689&lt;=5.5),INDEX(价格表!$B$4:$I$31,M10689,7),IF(J10689&gt;5.5,2.6+INDEX(价格表!$B$4:$I$31,M10689,8)*L10689)))))))</f>
        <v>2.5</v>
      </c>
    </row>
    <row r="10690" spans="1:14">
      <c r="A10690" s="20">
        <v>4606425071132</v>
      </c>
      <c r="B10690" s="18" t="s">
        <v>16</v>
      </c>
      <c r="C10690" s="21">
        <v>20201231</v>
      </c>
      <c r="D10690" s="21">
        <v>610538201209</v>
      </c>
      <c r="E10690" s="21" t="s">
        <v>16</v>
      </c>
      <c r="F10690" s="21">
        <v>20210110</v>
      </c>
      <c r="G10690" s="21" t="s">
        <v>17</v>
      </c>
      <c r="H10690" s="21" t="s">
        <v>18</v>
      </c>
      <c r="I10690" s="21" t="s">
        <v>53</v>
      </c>
      <c r="J10690" s="21">
        <v>1.62</v>
      </c>
      <c r="K10690" s="21" t="s">
        <v>20</v>
      </c>
      <c r="L10690">
        <f t="shared" si="191"/>
        <v>2</v>
      </c>
      <c r="M10690">
        <f>MATCH(H:H,价格表!$B$4:$B$35,0)</f>
        <v>1</v>
      </c>
      <c r="N10690" s="27">
        <f>IF(J10690&lt;=0.3,INDEX(价格表!$B$4:$I$31,M10690,2),IF(AND(J10690&gt;0.3,J10690&lt;=1),INDEX(价格表!$B$4:$I$31,M10690,3),IF(AND(J10690&gt;1,J10690&lt;=2.2),INDEX(价格表!$B$4:$I$31,M10690,4),IF(AND(J10690&gt;2.2,J10690&lt;=3.3),INDEX(价格表!$B$4:$I$31,M10690,5),IF(AND(J10690&gt;3.3,J10690&lt;=4),INDEX(价格表!$B$4:$I$31,M10690,6),IF(AND(J10690&gt;4,J10690&lt;=5.5),INDEX(价格表!$B$4:$I$31,M10690,7),IF(J10690&gt;5.5,2.6+INDEX(价格表!$B$4:$I$31,M10690,8)*L10690)))))))</f>
        <v>2.15</v>
      </c>
    </row>
    <row r="10691" spans="1:14">
      <c r="A10691" s="20">
        <v>4311435725718</v>
      </c>
      <c r="B10691" s="18" t="s">
        <v>16</v>
      </c>
      <c r="C10691" s="21">
        <v>20201231</v>
      </c>
      <c r="D10691" s="21">
        <v>610538201209</v>
      </c>
      <c r="E10691" s="21" t="s">
        <v>16</v>
      </c>
      <c r="F10691" s="21">
        <v>20210110</v>
      </c>
      <c r="G10691" s="21" t="s">
        <v>17</v>
      </c>
      <c r="H10691" s="21" t="s">
        <v>45</v>
      </c>
      <c r="I10691" s="21" t="s">
        <v>358</v>
      </c>
      <c r="J10691" s="21">
        <v>3.51</v>
      </c>
      <c r="K10691" s="21" t="s">
        <v>20</v>
      </c>
      <c r="L10691">
        <f t="shared" si="191"/>
        <v>4</v>
      </c>
      <c r="M10691">
        <f>MATCH(H:H,价格表!$B$4:$B$35,0)</f>
        <v>9</v>
      </c>
      <c r="N10691" s="27">
        <f>IF(J10691&lt;=0.3,INDEX(价格表!$B$4:$I$31,M10691,2),IF(AND(J10691&gt;0.3,J10691&lt;=1),INDEX(价格表!$B$4:$I$31,M10691,3),IF(AND(J10691&gt;1,J10691&lt;=2.2),INDEX(价格表!$B$4:$I$31,M10691,4),IF(AND(J10691&gt;2.2,J10691&lt;=3.3),INDEX(价格表!$B$4:$I$31,M10691,5),IF(AND(J10691&gt;3.3,J10691&lt;=4),INDEX(价格表!$B$4:$I$31,M10691,6),IF(AND(J10691&gt;4,J10691&lt;=5.5),INDEX(价格表!$B$4:$I$31,M10691,7),IF(J10691&gt;5.5,2.6+INDEX(价格表!$B$4:$I$31,M10691,8)*L10691)))))))</f>
        <v>3.7</v>
      </c>
    </row>
    <row r="10692" spans="1:14">
      <c r="A10692" s="20">
        <v>4311445915145</v>
      </c>
      <c r="B10692" s="18" t="s">
        <v>16</v>
      </c>
      <c r="C10692" s="21">
        <v>20201231</v>
      </c>
      <c r="D10692" s="21">
        <v>610538201209</v>
      </c>
      <c r="E10692" s="21" t="s">
        <v>16</v>
      </c>
      <c r="F10692" s="21">
        <v>20210110</v>
      </c>
      <c r="G10692" s="21" t="s">
        <v>17</v>
      </c>
      <c r="H10692" s="21" t="s">
        <v>294</v>
      </c>
      <c r="I10692" s="21" t="s">
        <v>295</v>
      </c>
      <c r="J10692" s="21">
        <v>4.83</v>
      </c>
      <c r="K10692" s="21" t="s">
        <v>20</v>
      </c>
      <c r="L10692">
        <f t="shared" ref="L10692:L10727" si="192">ROUNDUP(J10692,0)</f>
        <v>5</v>
      </c>
      <c r="M10692">
        <f>MATCH(H:H,价格表!$B$4:$B$35,0)</f>
        <v>18</v>
      </c>
      <c r="N10692" s="27">
        <f>IF(J10692&lt;=0.3,INDEX(价格表!$B$4:$I$31,M10692,2),IF(AND(J10692&gt;0.3,J10692&lt;=1),INDEX(价格表!$B$4:$I$31,M10692,3),IF(AND(J10692&gt;1,J10692&lt;=2.2),INDEX(价格表!$B$4:$I$31,M10692,4),IF(AND(J10692&gt;2.2,J10692&lt;=3.3),INDEX(价格表!$B$4:$I$31,M10692,5),IF(AND(J10692&gt;3.3,J10692&lt;=4),INDEX(价格表!$B$4:$I$31,M10692,6),IF(AND(J10692&gt;4,J10692&lt;=5.5),INDEX(价格表!$B$4:$I$31,M10692,7),IF(J10692&gt;5.5,2.6+INDEX(价格表!$B$4:$I$31,M10692,8)*L10692)))))))</f>
        <v>5.6</v>
      </c>
    </row>
    <row r="10693" spans="1:14">
      <c r="A10693" s="20">
        <v>4606401158240</v>
      </c>
      <c r="B10693" s="18" t="s">
        <v>16</v>
      </c>
      <c r="C10693" s="21">
        <v>20201231</v>
      </c>
      <c r="D10693" s="21">
        <v>610538201209</v>
      </c>
      <c r="E10693" s="21" t="s">
        <v>16</v>
      </c>
      <c r="F10693" s="21">
        <v>20210110</v>
      </c>
      <c r="G10693" s="21" t="s">
        <v>17</v>
      </c>
      <c r="H10693" s="21" t="s">
        <v>302</v>
      </c>
      <c r="I10693" s="21" t="s">
        <v>303</v>
      </c>
      <c r="J10693" s="21">
        <v>4.22</v>
      </c>
      <c r="K10693" s="21" t="s">
        <v>20</v>
      </c>
      <c r="L10693">
        <f t="shared" si="192"/>
        <v>5</v>
      </c>
      <c r="M10693">
        <f>MATCH(H:H,价格表!$B$4:$B$35,0)</f>
        <v>6</v>
      </c>
      <c r="N10693" s="27">
        <f>IF(J10693&lt;=0.3,INDEX(价格表!$B$4:$I$31,M10693,2),IF(AND(J10693&gt;0.3,J10693&lt;=1),INDEX(价格表!$B$4:$I$31,M10693,3),IF(AND(J10693&gt;1,J10693&lt;=2.2),INDEX(价格表!$B$4:$I$31,M10693,4),IF(AND(J10693&gt;2.2,J10693&lt;=3.3),INDEX(价格表!$B$4:$I$31,M10693,5),IF(AND(J10693&gt;3.3,J10693&lt;=4),INDEX(价格表!$B$4:$I$31,M10693,6),IF(AND(J10693&gt;4,J10693&lt;=5.5),INDEX(价格表!$B$4:$I$31,M10693,7),IF(J10693&gt;5.5,2.6+INDEX(价格表!$B$4:$I$31,M10693,8)*L10693)))))))</f>
        <v>5.9</v>
      </c>
    </row>
    <row r="10694" spans="1:14">
      <c r="A10694" s="20">
        <v>4606401158346</v>
      </c>
      <c r="B10694" s="18" t="s">
        <v>16</v>
      </c>
      <c r="C10694" s="21">
        <v>20201231</v>
      </c>
      <c r="D10694" s="21">
        <v>610538201209</v>
      </c>
      <c r="E10694" s="21" t="s">
        <v>16</v>
      </c>
      <c r="F10694" s="21">
        <v>20210110</v>
      </c>
      <c r="G10694" s="21" t="s">
        <v>17</v>
      </c>
      <c r="H10694" s="21" t="s">
        <v>43</v>
      </c>
      <c r="I10694" s="21" t="s">
        <v>108</v>
      </c>
      <c r="J10694" s="21">
        <v>3.9</v>
      </c>
      <c r="K10694" s="21" t="s">
        <v>20</v>
      </c>
      <c r="L10694">
        <f t="shared" si="192"/>
        <v>4</v>
      </c>
      <c r="M10694">
        <f>MATCH(H:H,价格表!$B$4:$B$35,0)</f>
        <v>10</v>
      </c>
      <c r="N10694" s="27">
        <f>IF(J10694&lt;=0.3,INDEX(价格表!$B$4:$I$31,M10694,2),IF(AND(J10694&gt;0.3,J10694&lt;=1),INDEX(价格表!$B$4:$I$31,M10694,3),IF(AND(J10694&gt;1,J10694&lt;=2.2),INDEX(价格表!$B$4:$I$31,M10694,4),IF(AND(J10694&gt;2.2,J10694&lt;=3.3),INDEX(价格表!$B$4:$I$31,M10694,5),IF(AND(J10694&gt;3.3,J10694&lt;=4),INDEX(价格表!$B$4:$I$31,M10694,6),IF(AND(J10694&gt;4,J10694&lt;=5.5),INDEX(价格表!$B$4:$I$31,M10694,7),IF(J10694&gt;5.5,2.6+INDEX(价格表!$B$4:$I$31,M10694,8)*L10694)))))))</f>
        <v>3.7</v>
      </c>
    </row>
    <row r="10695" spans="1:14">
      <c r="A10695" s="20">
        <v>4606403023097</v>
      </c>
      <c r="B10695" s="18" t="s">
        <v>16</v>
      </c>
      <c r="C10695" s="21">
        <v>20201231</v>
      </c>
      <c r="D10695" s="21">
        <v>610538201209</v>
      </c>
      <c r="E10695" s="21" t="s">
        <v>16</v>
      </c>
      <c r="F10695" s="21">
        <v>20210110</v>
      </c>
      <c r="G10695" s="21" t="s">
        <v>17</v>
      </c>
      <c r="H10695" s="21" t="s">
        <v>18</v>
      </c>
      <c r="I10695" s="21" t="s">
        <v>278</v>
      </c>
      <c r="J10695" s="21">
        <v>3.7</v>
      </c>
      <c r="K10695" s="21" t="s">
        <v>20</v>
      </c>
      <c r="L10695">
        <f t="shared" si="192"/>
        <v>4</v>
      </c>
      <c r="M10695">
        <f>MATCH(H:H,价格表!$B$4:$B$35,0)</f>
        <v>1</v>
      </c>
      <c r="N10695" s="27">
        <f>IF(J10695&lt;=0.3,INDEX(价格表!$B$4:$I$31,M10695,2),IF(AND(J10695&gt;0.3,J10695&lt;=1),INDEX(价格表!$B$4:$I$31,M10695,3),IF(AND(J10695&gt;1,J10695&lt;=2.2),INDEX(价格表!$B$4:$I$31,M10695,4),IF(AND(J10695&gt;2.2,J10695&lt;=3.3),INDEX(价格表!$B$4:$I$31,M10695,5),IF(AND(J10695&gt;3.3,J10695&lt;=4),INDEX(价格表!$B$4:$I$31,M10695,6),IF(AND(J10695&gt;4,J10695&lt;=5.5),INDEX(价格表!$B$4:$I$31,M10695,7),IF(J10695&gt;5.5,2.6+INDEX(价格表!$B$4:$I$31,M10695,8)*L10695)))))))</f>
        <v>3.7</v>
      </c>
    </row>
    <row r="10696" spans="1:14">
      <c r="A10696" s="20">
        <v>4606403023197</v>
      </c>
      <c r="B10696" s="18" t="s">
        <v>16</v>
      </c>
      <c r="C10696" s="21">
        <v>20201231</v>
      </c>
      <c r="D10696" s="21">
        <v>610538201209</v>
      </c>
      <c r="E10696" s="21" t="s">
        <v>16</v>
      </c>
      <c r="F10696" s="21">
        <v>20210110</v>
      </c>
      <c r="G10696" s="21" t="s">
        <v>17</v>
      </c>
      <c r="H10696" s="21" t="s">
        <v>88</v>
      </c>
      <c r="I10696" s="21" t="s">
        <v>96</v>
      </c>
      <c r="J10696" s="21">
        <v>3.9</v>
      </c>
      <c r="K10696" s="21" t="s">
        <v>20</v>
      </c>
      <c r="L10696">
        <f t="shared" si="192"/>
        <v>4</v>
      </c>
      <c r="M10696">
        <f>MATCH(H:H,价格表!$B$4:$B$35,0)</f>
        <v>19</v>
      </c>
      <c r="N10696" s="27">
        <f>IF(J10696&lt;=0.3,INDEX(价格表!$B$4:$I$31,M10696,2),IF(AND(J10696&gt;0.3,J10696&lt;=1),INDEX(价格表!$B$4:$I$31,M10696,3),IF(AND(J10696&gt;1,J10696&lt;=2.2),INDEX(价格表!$B$4:$I$31,M10696,4),IF(AND(J10696&gt;2.2,J10696&lt;=3.3),INDEX(价格表!$B$4:$I$31,M10696,5),IF(AND(J10696&gt;3.3,J10696&lt;=4),INDEX(价格表!$B$4:$I$31,M10696,6),IF(AND(J10696&gt;4,J10696&lt;=5.5),INDEX(价格表!$B$4:$I$31,M10696,7),IF(J10696&gt;5.5,2.6+INDEX(价格表!$B$4:$I$31,M10696,8)*L10696)))))))</f>
        <v>3.7</v>
      </c>
    </row>
    <row r="10697" spans="1:14">
      <c r="A10697" s="20">
        <v>4606403023264</v>
      </c>
      <c r="B10697" s="18" t="s">
        <v>16</v>
      </c>
      <c r="C10697" s="21">
        <v>20201231</v>
      </c>
      <c r="D10697" s="21">
        <v>610538201209</v>
      </c>
      <c r="E10697" s="21" t="s">
        <v>16</v>
      </c>
      <c r="F10697" s="21">
        <v>20210110</v>
      </c>
      <c r="G10697" s="21" t="s">
        <v>17</v>
      </c>
      <c r="H10697" s="21" t="s">
        <v>27</v>
      </c>
      <c r="I10697" s="21" t="s">
        <v>128</v>
      </c>
      <c r="J10697" s="21">
        <v>4.1</v>
      </c>
      <c r="K10697" s="21" t="s">
        <v>20</v>
      </c>
      <c r="L10697">
        <f t="shared" si="192"/>
        <v>5</v>
      </c>
      <c r="M10697">
        <f>MATCH(H:H,价格表!$B$4:$B$35,0)</f>
        <v>3</v>
      </c>
      <c r="N10697" s="27">
        <f>IF(J10697&lt;=0.3,INDEX(价格表!$B$4:$I$31,M10697,2),IF(AND(J10697&gt;0.3,J10697&lt;=1),INDEX(价格表!$B$4:$I$31,M10697,3),IF(AND(J10697&gt;1,J10697&lt;=2.2),INDEX(价格表!$B$4:$I$31,M10697,4),IF(AND(J10697&gt;2.2,J10697&lt;=3.3),INDEX(价格表!$B$4:$I$31,M10697,5),IF(AND(J10697&gt;3.3,J10697&lt;=4),INDEX(价格表!$B$4:$I$31,M10697,6),IF(AND(J10697&gt;4,J10697&lt;=5.5),INDEX(价格表!$B$4:$I$31,M10697,7),IF(J10697&gt;5.5,2.6+INDEX(价格表!$B$4:$I$31,M10697,8)*L10697)))))))</f>
        <v>3.8</v>
      </c>
    </row>
    <row r="10698" spans="1:14">
      <c r="A10698" s="20">
        <v>4606403023391</v>
      </c>
      <c r="B10698" s="18" t="s">
        <v>16</v>
      </c>
      <c r="C10698" s="21">
        <v>20201231</v>
      </c>
      <c r="D10698" s="21">
        <v>610538201209</v>
      </c>
      <c r="E10698" s="21" t="s">
        <v>16</v>
      </c>
      <c r="F10698" s="21">
        <v>20210110</v>
      </c>
      <c r="G10698" s="21" t="s">
        <v>17</v>
      </c>
      <c r="H10698" s="21" t="s">
        <v>27</v>
      </c>
      <c r="I10698" s="21" t="s">
        <v>128</v>
      </c>
      <c r="J10698" s="21">
        <v>3.36</v>
      </c>
      <c r="K10698" s="21" t="s">
        <v>20</v>
      </c>
      <c r="L10698">
        <f t="shared" si="192"/>
        <v>4</v>
      </c>
      <c r="M10698">
        <f>MATCH(H:H,价格表!$B$4:$B$35,0)</f>
        <v>3</v>
      </c>
      <c r="N10698" s="27">
        <f>IF(J10698&lt;=0.3,INDEX(价格表!$B$4:$I$31,M10698,2),IF(AND(J10698&gt;0.3,J10698&lt;=1),INDEX(价格表!$B$4:$I$31,M10698,3),IF(AND(J10698&gt;1,J10698&lt;=2.2),INDEX(价格表!$B$4:$I$31,M10698,4),IF(AND(J10698&gt;2.2,J10698&lt;=3.3),INDEX(价格表!$B$4:$I$31,M10698,5),IF(AND(J10698&gt;3.3,J10698&lt;=4),INDEX(价格表!$B$4:$I$31,M10698,6),IF(AND(J10698&gt;4,J10698&lt;=5.5),INDEX(价格表!$B$4:$I$31,M10698,7),IF(J10698&gt;5.5,2.6+INDEX(价格表!$B$4:$I$31,M10698,8)*L10698)))))))</f>
        <v>3.7</v>
      </c>
    </row>
    <row r="10699" spans="1:14">
      <c r="A10699" s="20">
        <v>4606403023399</v>
      </c>
      <c r="B10699" s="18" t="s">
        <v>16</v>
      </c>
      <c r="C10699" s="21">
        <v>20201231</v>
      </c>
      <c r="D10699" s="21">
        <v>610538201209</v>
      </c>
      <c r="E10699" s="21" t="s">
        <v>16</v>
      </c>
      <c r="F10699" s="21">
        <v>20210110</v>
      </c>
      <c r="G10699" s="21" t="s">
        <v>17</v>
      </c>
      <c r="H10699" s="21" t="s">
        <v>27</v>
      </c>
      <c r="I10699" s="21" t="s">
        <v>85</v>
      </c>
      <c r="J10699" s="21">
        <v>4.09</v>
      </c>
      <c r="K10699" s="21" t="s">
        <v>20</v>
      </c>
      <c r="L10699">
        <f t="shared" si="192"/>
        <v>5</v>
      </c>
      <c r="M10699">
        <f>MATCH(H:H,价格表!$B$4:$B$35,0)</f>
        <v>3</v>
      </c>
      <c r="N10699" s="27">
        <f>IF(J10699&lt;=0.3,INDEX(价格表!$B$4:$I$31,M10699,2),IF(AND(J10699&gt;0.3,J10699&lt;=1),INDEX(价格表!$B$4:$I$31,M10699,3),IF(AND(J10699&gt;1,J10699&lt;=2.2),INDEX(价格表!$B$4:$I$31,M10699,4),IF(AND(J10699&gt;2.2,J10699&lt;=3.3),INDEX(价格表!$B$4:$I$31,M10699,5),IF(AND(J10699&gt;3.3,J10699&lt;=4),INDEX(价格表!$B$4:$I$31,M10699,6),IF(AND(J10699&gt;4,J10699&lt;=5.5),INDEX(价格表!$B$4:$I$31,M10699,7),IF(J10699&gt;5.5,2.6+INDEX(价格表!$B$4:$I$31,M10699,8)*L10699)))))))</f>
        <v>3.8</v>
      </c>
    </row>
    <row r="10700" spans="1:14">
      <c r="A10700" s="20">
        <v>4606403023426</v>
      </c>
      <c r="B10700" s="18" t="s">
        <v>16</v>
      </c>
      <c r="C10700" s="21">
        <v>20201231</v>
      </c>
      <c r="D10700" s="21">
        <v>610538201209</v>
      </c>
      <c r="E10700" s="21" t="s">
        <v>16</v>
      </c>
      <c r="F10700" s="21">
        <v>20210110</v>
      </c>
      <c r="G10700" s="21" t="s">
        <v>17</v>
      </c>
      <c r="H10700" s="21" t="s">
        <v>73</v>
      </c>
      <c r="I10700" s="21" t="s">
        <v>93</v>
      </c>
      <c r="J10700" s="21">
        <v>4.26</v>
      </c>
      <c r="K10700" s="21" t="s">
        <v>20</v>
      </c>
      <c r="L10700">
        <f t="shared" si="192"/>
        <v>5</v>
      </c>
      <c r="M10700">
        <f>MATCH(H:H,价格表!$B$4:$B$35,0)</f>
        <v>7</v>
      </c>
      <c r="N10700" s="27">
        <f>IF(J10700&lt;=0.3,INDEX(价格表!$B$4:$I$31,M10700,2),IF(AND(J10700&gt;0.3,J10700&lt;=1),INDEX(价格表!$B$4:$I$31,M10700,3),IF(AND(J10700&gt;1,J10700&lt;=2.2),INDEX(价格表!$B$4:$I$31,M10700,4),IF(AND(J10700&gt;2.2,J10700&lt;=3.3),INDEX(价格表!$B$4:$I$31,M10700,5),IF(AND(J10700&gt;3.3,J10700&lt;=4),INDEX(价格表!$B$4:$I$31,M10700,6),IF(AND(J10700&gt;4,J10700&lt;=5.5),INDEX(价格表!$B$4:$I$31,M10700,7),IF(J10700&gt;5.5,2.6+INDEX(价格表!$B$4:$I$31,M10700,8)*L10700)))))))</f>
        <v>3.8</v>
      </c>
    </row>
    <row r="10701" spans="1:14">
      <c r="A10701" s="20">
        <v>4606403023528</v>
      </c>
      <c r="B10701" s="18" t="s">
        <v>16</v>
      </c>
      <c r="C10701" s="21">
        <v>20201231</v>
      </c>
      <c r="D10701" s="21">
        <v>610538201209</v>
      </c>
      <c r="E10701" s="21" t="s">
        <v>16</v>
      </c>
      <c r="F10701" s="21">
        <v>20210110</v>
      </c>
      <c r="G10701" s="21" t="s">
        <v>17</v>
      </c>
      <c r="H10701" s="21" t="s">
        <v>45</v>
      </c>
      <c r="I10701" s="21" t="s">
        <v>48</v>
      </c>
      <c r="J10701" s="21">
        <v>4.08</v>
      </c>
      <c r="K10701" s="21" t="s">
        <v>20</v>
      </c>
      <c r="L10701">
        <f t="shared" si="192"/>
        <v>5</v>
      </c>
      <c r="M10701">
        <f>MATCH(H:H,价格表!$B$4:$B$35,0)</f>
        <v>9</v>
      </c>
      <c r="N10701" s="27">
        <f>IF(J10701&lt;=0.3,INDEX(价格表!$B$4:$I$31,M10701,2),IF(AND(J10701&gt;0.3,J10701&lt;=1),INDEX(价格表!$B$4:$I$31,M10701,3),IF(AND(J10701&gt;1,J10701&lt;=2.2),INDEX(价格表!$B$4:$I$31,M10701,4),IF(AND(J10701&gt;2.2,J10701&lt;=3.3),INDEX(价格表!$B$4:$I$31,M10701,5),IF(AND(J10701&gt;3.3,J10701&lt;=4),INDEX(价格表!$B$4:$I$31,M10701,6),IF(AND(J10701&gt;4,J10701&lt;=5.5),INDEX(价格表!$B$4:$I$31,M10701,7),IF(J10701&gt;5.5,2.6+INDEX(价格表!$B$4:$I$31,M10701,8)*L10701)))))))</f>
        <v>3.8</v>
      </c>
    </row>
    <row r="10702" spans="1:14">
      <c r="A10702" s="20">
        <v>4606406902200</v>
      </c>
      <c r="B10702" s="18" t="s">
        <v>16</v>
      </c>
      <c r="C10702" s="21">
        <v>20201231</v>
      </c>
      <c r="D10702" s="21">
        <v>610538201209</v>
      </c>
      <c r="E10702" s="21" t="s">
        <v>16</v>
      </c>
      <c r="F10702" s="21">
        <v>20210110</v>
      </c>
      <c r="G10702" s="21" t="s">
        <v>17</v>
      </c>
      <c r="H10702" s="21" t="s">
        <v>73</v>
      </c>
      <c r="I10702" s="21" t="s">
        <v>92</v>
      </c>
      <c r="J10702" s="21">
        <v>4.1</v>
      </c>
      <c r="K10702" s="21" t="s">
        <v>20</v>
      </c>
      <c r="L10702">
        <f t="shared" si="192"/>
        <v>5</v>
      </c>
      <c r="M10702">
        <f>MATCH(H:H,价格表!$B$4:$B$35,0)</f>
        <v>7</v>
      </c>
      <c r="N10702" s="27">
        <f>IF(J10702&lt;=0.3,INDEX(价格表!$B$4:$I$31,M10702,2),IF(AND(J10702&gt;0.3,J10702&lt;=1),INDEX(价格表!$B$4:$I$31,M10702,3),IF(AND(J10702&gt;1,J10702&lt;=2.2),INDEX(价格表!$B$4:$I$31,M10702,4),IF(AND(J10702&gt;2.2,J10702&lt;=3.3),INDEX(价格表!$B$4:$I$31,M10702,5),IF(AND(J10702&gt;3.3,J10702&lt;=4),INDEX(价格表!$B$4:$I$31,M10702,6),IF(AND(J10702&gt;4,J10702&lt;=5.5),INDEX(价格表!$B$4:$I$31,M10702,7),IF(J10702&gt;5.5,2.6+INDEX(价格表!$B$4:$I$31,M10702,8)*L10702)))))))</f>
        <v>3.8</v>
      </c>
    </row>
    <row r="10703" spans="1:14">
      <c r="A10703" s="20">
        <v>4606406902258</v>
      </c>
      <c r="B10703" s="18" t="s">
        <v>16</v>
      </c>
      <c r="C10703" s="21">
        <v>20201231</v>
      </c>
      <c r="D10703" s="21">
        <v>610538201209</v>
      </c>
      <c r="E10703" s="21" t="s">
        <v>16</v>
      </c>
      <c r="F10703" s="21">
        <v>20210110</v>
      </c>
      <c r="G10703" s="21" t="s">
        <v>17</v>
      </c>
      <c r="H10703" s="21" t="s">
        <v>305</v>
      </c>
      <c r="I10703" s="21" t="s">
        <v>323</v>
      </c>
      <c r="J10703" s="21">
        <v>3.33</v>
      </c>
      <c r="K10703" s="21" t="s">
        <v>20</v>
      </c>
      <c r="L10703">
        <f t="shared" si="192"/>
        <v>4</v>
      </c>
      <c r="M10703">
        <f>MATCH(H:H,价格表!$B$4:$B$35,0)</f>
        <v>26</v>
      </c>
      <c r="N10703" s="27">
        <f>IF(J10703&lt;=0.3,INDEX(价格表!$B$4:$I$31,M10703,2),IF(AND(J10703&gt;0.3,J10703&lt;=1),INDEX(价格表!$B$4:$I$31,M10703,3),IF(AND(J10703&gt;1,J10703&lt;=2.2),INDEX(价格表!$B$4:$I$31,M10703,4),IF(AND(J10703&gt;2.2,J10703&lt;=3.3),INDEX(价格表!$B$4:$I$31,M10703,5),IF(AND(J10703&gt;3.3,J10703&lt;=4),INDEX(价格表!$B$4:$I$31,M10703,6),IF(AND(J10703&gt;4,J10703&lt;=5.5),INDEX(价格表!$B$4:$I$31,M10703,7),IF(J10703&gt;5.5,2.6+INDEX(价格表!$B$4:$I$31,M10703,8)*L10703)))))))</f>
        <v>3.7</v>
      </c>
    </row>
    <row r="10704" spans="1:14">
      <c r="A10704" s="20">
        <v>4606413569394</v>
      </c>
      <c r="B10704" s="18" t="s">
        <v>16</v>
      </c>
      <c r="C10704" s="21">
        <v>20201231</v>
      </c>
      <c r="D10704" s="21">
        <v>610538201209</v>
      </c>
      <c r="E10704" s="21" t="s">
        <v>16</v>
      </c>
      <c r="F10704" s="21">
        <v>20210110</v>
      </c>
      <c r="G10704" s="21" t="s">
        <v>17</v>
      </c>
      <c r="H10704" s="21" t="s">
        <v>18</v>
      </c>
      <c r="I10704" s="21" t="s">
        <v>278</v>
      </c>
      <c r="J10704" s="21">
        <v>5.22</v>
      </c>
      <c r="K10704" s="21" t="s">
        <v>20</v>
      </c>
      <c r="L10704">
        <f t="shared" si="192"/>
        <v>6</v>
      </c>
      <c r="M10704">
        <f>MATCH(H:H,价格表!$B$4:$B$35,0)</f>
        <v>1</v>
      </c>
      <c r="N10704" s="27">
        <f>IF(J10704&lt;=0.3,INDEX(价格表!$B$4:$I$31,M10704,2),IF(AND(J10704&gt;0.3,J10704&lt;=1),INDEX(价格表!$B$4:$I$31,M10704,3),IF(AND(J10704&gt;1,J10704&lt;=2.2),INDEX(价格表!$B$4:$I$31,M10704,4),IF(AND(J10704&gt;2.2,J10704&lt;=3.3),INDEX(价格表!$B$4:$I$31,M10704,5),IF(AND(J10704&gt;3.3,J10704&lt;=4),INDEX(价格表!$B$4:$I$31,M10704,6),IF(AND(J10704&gt;4,J10704&lt;=5.5),INDEX(价格表!$B$4:$I$31,M10704,7),IF(J10704&gt;5.5,2.6+INDEX(价格表!$B$4:$I$31,M10704,8)*L10704)))))))</f>
        <v>3.8</v>
      </c>
    </row>
    <row r="10705" spans="1:14">
      <c r="A10705" s="20">
        <v>4606413569618</v>
      </c>
      <c r="B10705" s="18" t="s">
        <v>16</v>
      </c>
      <c r="C10705" s="21">
        <v>20201231</v>
      </c>
      <c r="D10705" s="21">
        <v>610538201209</v>
      </c>
      <c r="E10705" s="21" t="s">
        <v>16</v>
      </c>
      <c r="F10705" s="21">
        <v>20210110</v>
      </c>
      <c r="G10705" s="21" t="s">
        <v>17</v>
      </c>
      <c r="H10705" s="21" t="s">
        <v>45</v>
      </c>
      <c r="I10705" s="21" t="s">
        <v>137</v>
      </c>
      <c r="J10705" s="21">
        <v>4.18</v>
      </c>
      <c r="K10705" s="21" t="s">
        <v>20</v>
      </c>
      <c r="L10705">
        <f t="shared" si="192"/>
        <v>5</v>
      </c>
      <c r="M10705">
        <f>MATCH(H:H,价格表!$B$4:$B$35,0)</f>
        <v>9</v>
      </c>
      <c r="N10705" s="27">
        <f>IF(J10705&lt;=0.3,INDEX(价格表!$B$4:$I$31,M10705,2),IF(AND(J10705&gt;0.3,J10705&lt;=1),INDEX(价格表!$B$4:$I$31,M10705,3),IF(AND(J10705&gt;1,J10705&lt;=2.2),INDEX(价格表!$B$4:$I$31,M10705,4),IF(AND(J10705&gt;2.2,J10705&lt;=3.3),INDEX(价格表!$B$4:$I$31,M10705,5),IF(AND(J10705&gt;3.3,J10705&lt;=4),INDEX(价格表!$B$4:$I$31,M10705,6),IF(AND(J10705&gt;4,J10705&lt;=5.5),INDEX(价格表!$B$4:$I$31,M10705,7),IF(J10705&gt;5.5,2.6+INDEX(价格表!$B$4:$I$31,M10705,8)*L10705)))))))</f>
        <v>3.8</v>
      </c>
    </row>
    <row r="10706" spans="1:14">
      <c r="A10706" s="20">
        <v>4606413571837</v>
      </c>
      <c r="B10706" s="18" t="s">
        <v>16</v>
      </c>
      <c r="C10706" s="21">
        <v>20201231</v>
      </c>
      <c r="D10706" s="21">
        <v>610538201209</v>
      </c>
      <c r="E10706" s="21" t="s">
        <v>16</v>
      </c>
      <c r="F10706" s="21">
        <v>20210110</v>
      </c>
      <c r="G10706" s="21" t="s">
        <v>17</v>
      </c>
      <c r="H10706" s="21" t="s">
        <v>73</v>
      </c>
      <c r="I10706" s="21" t="s">
        <v>80</v>
      </c>
      <c r="J10706" s="21">
        <v>3.7</v>
      </c>
      <c r="K10706" s="21" t="s">
        <v>20</v>
      </c>
      <c r="L10706">
        <f t="shared" si="192"/>
        <v>4</v>
      </c>
      <c r="M10706">
        <f>MATCH(H:H,价格表!$B$4:$B$35,0)</f>
        <v>7</v>
      </c>
      <c r="N10706" s="27">
        <f>IF(J10706&lt;=0.3,INDEX(价格表!$B$4:$I$31,M10706,2),IF(AND(J10706&gt;0.3,J10706&lt;=1),INDEX(价格表!$B$4:$I$31,M10706,3),IF(AND(J10706&gt;1,J10706&lt;=2.2),INDEX(价格表!$B$4:$I$31,M10706,4),IF(AND(J10706&gt;2.2,J10706&lt;=3.3),INDEX(价格表!$B$4:$I$31,M10706,5),IF(AND(J10706&gt;3.3,J10706&lt;=4),INDEX(价格表!$B$4:$I$31,M10706,6),IF(AND(J10706&gt;4,J10706&lt;=5.5),INDEX(价格表!$B$4:$I$31,M10706,7),IF(J10706&gt;5.5,2.6+INDEX(价格表!$B$4:$I$31,M10706,8)*L10706)))))))</f>
        <v>3.7</v>
      </c>
    </row>
    <row r="10707" spans="1:14">
      <c r="A10707" s="20">
        <v>4606413572038</v>
      </c>
      <c r="B10707" s="18" t="s">
        <v>16</v>
      </c>
      <c r="C10707" s="21">
        <v>20201231</v>
      </c>
      <c r="D10707" s="21">
        <v>610538201209</v>
      </c>
      <c r="E10707" s="21" t="s">
        <v>16</v>
      </c>
      <c r="F10707" s="21">
        <v>20210110</v>
      </c>
      <c r="G10707" s="21" t="s">
        <v>17</v>
      </c>
      <c r="H10707" s="21" t="s">
        <v>66</v>
      </c>
      <c r="I10707" s="21" t="s">
        <v>67</v>
      </c>
      <c r="J10707" s="21">
        <v>4.1</v>
      </c>
      <c r="K10707" s="21" t="s">
        <v>20</v>
      </c>
      <c r="L10707">
        <f t="shared" si="192"/>
        <v>5</v>
      </c>
      <c r="M10707">
        <f>MATCH(H:H,价格表!$B$4:$B$35,0)</f>
        <v>17</v>
      </c>
      <c r="N10707" s="27">
        <f>IF(J10707&lt;=0.3,INDEX(价格表!$B$4:$I$31,M10707,2),IF(AND(J10707&gt;0.3,J10707&lt;=1),INDEX(价格表!$B$4:$I$31,M10707,3),IF(AND(J10707&gt;1,J10707&lt;=2.2),INDEX(价格表!$B$4:$I$31,M10707,4),IF(AND(J10707&gt;2.2,J10707&lt;=3.3),INDEX(价格表!$B$4:$I$31,M10707,5),IF(AND(J10707&gt;3.3,J10707&lt;=4),INDEX(价格表!$B$4:$I$31,M10707,6),IF(AND(J10707&gt;4,J10707&lt;=5.5),INDEX(价格表!$B$4:$I$31,M10707,7),IF(J10707&gt;5.5,2.6+INDEX(价格表!$B$4:$I$31,M10707,8)*L10707)))))))</f>
        <v>3.8</v>
      </c>
    </row>
    <row r="10708" spans="1:14">
      <c r="A10708" s="20">
        <v>4606413572096</v>
      </c>
      <c r="B10708" s="18" t="s">
        <v>16</v>
      </c>
      <c r="C10708" s="21">
        <v>20201231</v>
      </c>
      <c r="D10708" s="21">
        <v>610538201209</v>
      </c>
      <c r="E10708" s="21" t="s">
        <v>16</v>
      </c>
      <c r="F10708" s="21">
        <v>20210110</v>
      </c>
      <c r="G10708" s="21" t="s">
        <v>17</v>
      </c>
      <c r="H10708" s="21" t="s">
        <v>88</v>
      </c>
      <c r="I10708" s="21" t="s">
        <v>101</v>
      </c>
      <c r="J10708" s="21">
        <v>3.58</v>
      </c>
      <c r="K10708" s="21" t="s">
        <v>20</v>
      </c>
      <c r="L10708">
        <f t="shared" si="192"/>
        <v>4</v>
      </c>
      <c r="M10708">
        <f>MATCH(H:H,价格表!$B$4:$B$35,0)</f>
        <v>19</v>
      </c>
      <c r="N10708" s="27">
        <f>IF(J10708&lt;=0.3,INDEX(价格表!$B$4:$I$31,M10708,2),IF(AND(J10708&gt;0.3,J10708&lt;=1),INDEX(价格表!$B$4:$I$31,M10708,3),IF(AND(J10708&gt;1,J10708&lt;=2.2),INDEX(价格表!$B$4:$I$31,M10708,4),IF(AND(J10708&gt;2.2,J10708&lt;=3.3),INDEX(价格表!$B$4:$I$31,M10708,5),IF(AND(J10708&gt;3.3,J10708&lt;=4),INDEX(价格表!$B$4:$I$31,M10708,6),IF(AND(J10708&gt;4,J10708&lt;=5.5),INDEX(价格表!$B$4:$I$31,M10708,7),IF(J10708&gt;5.5,2.6+INDEX(价格表!$B$4:$I$31,M10708,8)*L10708)))))))</f>
        <v>3.7</v>
      </c>
    </row>
    <row r="10709" spans="1:14">
      <c r="A10709" s="20">
        <v>4606422297852</v>
      </c>
      <c r="B10709" s="18" t="s">
        <v>16</v>
      </c>
      <c r="C10709" s="21">
        <v>20201231</v>
      </c>
      <c r="D10709" s="21">
        <v>610538201209</v>
      </c>
      <c r="E10709" s="21" t="s">
        <v>16</v>
      </c>
      <c r="F10709" s="21">
        <v>20210110</v>
      </c>
      <c r="G10709" s="21" t="s">
        <v>17</v>
      </c>
      <c r="H10709" s="21" t="s">
        <v>50</v>
      </c>
      <c r="I10709" s="21" t="s">
        <v>62</v>
      </c>
      <c r="J10709" s="21">
        <v>5.09</v>
      </c>
      <c r="K10709" s="21" t="s">
        <v>20</v>
      </c>
      <c r="L10709">
        <f t="shared" si="192"/>
        <v>6</v>
      </c>
      <c r="M10709">
        <f>MATCH(H:H,价格表!$B$4:$B$35,0)</f>
        <v>4</v>
      </c>
      <c r="N10709" s="27">
        <f>IF(J10709&lt;=0.3,INDEX(价格表!$B$4:$I$31,M10709,2),IF(AND(J10709&gt;0.3,J10709&lt;=1),INDEX(价格表!$B$4:$I$31,M10709,3),IF(AND(J10709&gt;1,J10709&lt;=2.2),INDEX(价格表!$B$4:$I$31,M10709,4),IF(AND(J10709&gt;2.2,J10709&lt;=3.3),INDEX(价格表!$B$4:$I$31,M10709,5),IF(AND(J10709&gt;3.3,J10709&lt;=4),INDEX(价格表!$B$4:$I$31,M10709,6),IF(AND(J10709&gt;4,J10709&lt;=5.5),INDEX(价格表!$B$4:$I$31,M10709,7),IF(J10709&gt;5.5,2.6+INDEX(价格表!$B$4:$I$31,M10709,8)*L10709)))))))</f>
        <v>3.8</v>
      </c>
    </row>
    <row r="10710" spans="1:14">
      <c r="A10710" s="20">
        <v>4311424541503</v>
      </c>
      <c r="B10710" s="18" t="s">
        <v>16</v>
      </c>
      <c r="C10710" s="21">
        <v>20201231</v>
      </c>
      <c r="D10710" s="21">
        <v>610538201209</v>
      </c>
      <c r="E10710" s="21" t="s">
        <v>16</v>
      </c>
      <c r="F10710" s="21">
        <v>20210110</v>
      </c>
      <c r="G10710" s="21" t="s">
        <v>17</v>
      </c>
      <c r="H10710" s="21" t="s">
        <v>294</v>
      </c>
      <c r="I10710" s="21" t="s">
        <v>295</v>
      </c>
      <c r="J10710" s="21">
        <v>1.47</v>
      </c>
      <c r="K10710" s="21" t="s">
        <v>20</v>
      </c>
      <c r="L10710">
        <f t="shared" si="192"/>
        <v>2</v>
      </c>
      <c r="M10710">
        <f>MATCH(H:H,价格表!$B$4:$B$35,0)</f>
        <v>18</v>
      </c>
      <c r="N10710" s="27">
        <f>IF(J10710&lt;=0.3,INDEX(价格表!$B$4:$I$31,M10710,2),IF(AND(J10710&gt;0.3,J10710&lt;=1),INDEX(价格表!$B$4:$I$31,M10710,3),IF(AND(J10710&gt;1,J10710&lt;=2.2),INDEX(价格表!$B$4:$I$31,M10710,4),IF(AND(J10710&gt;2.2,J10710&lt;=3.3),INDEX(价格表!$B$4:$I$31,M10710,5),IF(AND(J10710&gt;3.3,J10710&lt;=4),INDEX(价格表!$B$4:$I$31,M10710,6),IF(AND(J10710&gt;4,J10710&lt;=5.5),INDEX(价格表!$B$4:$I$31,M10710,7),IF(J10710&gt;5.5,2.6+INDEX(价格表!$B$4:$I$31,M10710,8)*L10710)))))))</f>
        <v>3.25</v>
      </c>
    </row>
    <row r="10711" spans="1:14">
      <c r="A10711" s="20">
        <v>4311424548941</v>
      </c>
      <c r="B10711" s="18" t="s">
        <v>16</v>
      </c>
      <c r="C10711" s="21">
        <v>20201231</v>
      </c>
      <c r="D10711" s="21">
        <v>610538201209</v>
      </c>
      <c r="E10711" s="21" t="s">
        <v>16</v>
      </c>
      <c r="F10711" s="21">
        <v>20210110</v>
      </c>
      <c r="G10711" s="21" t="s">
        <v>17</v>
      </c>
      <c r="H10711" s="21" t="s">
        <v>302</v>
      </c>
      <c r="I10711" s="21" t="s">
        <v>303</v>
      </c>
      <c r="J10711" s="21">
        <v>1.54</v>
      </c>
      <c r="K10711" s="21" t="s">
        <v>20</v>
      </c>
      <c r="L10711">
        <f t="shared" si="192"/>
        <v>2</v>
      </c>
      <c r="M10711">
        <f>MATCH(H:H,价格表!$B$4:$B$35,0)</f>
        <v>6</v>
      </c>
      <c r="N10711" s="27">
        <f>IF(J10711&lt;=0.3,INDEX(价格表!$B$4:$I$31,M10711,2),IF(AND(J10711&gt;0.3,J10711&lt;=1),INDEX(价格表!$B$4:$I$31,M10711,3),IF(AND(J10711&gt;1,J10711&lt;=2.2),INDEX(价格表!$B$4:$I$31,M10711,4),IF(AND(J10711&gt;2.2,J10711&lt;=3.3),INDEX(价格表!$B$4:$I$31,M10711,5),IF(AND(J10711&gt;3.3,J10711&lt;=4),INDEX(价格表!$B$4:$I$31,M10711,6),IF(AND(J10711&gt;4,J10711&lt;=5.5),INDEX(价格表!$B$4:$I$31,M10711,7),IF(J10711&gt;5.5,2.6+INDEX(价格表!$B$4:$I$31,M10711,8)*L10711)))))))</f>
        <v>2.95</v>
      </c>
    </row>
    <row r="10712" spans="1:14">
      <c r="A10712" s="20">
        <v>4311424549397</v>
      </c>
      <c r="B10712" s="18" t="s">
        <v>16</v>
      </c>
      <c r="C10712" s="21">
        <v>20201231</v>
      </c>
      <c r="D10712" s="21">
        <v>610538201209</v>
      </c>
      <c r="E10712" s="21" t="s">
        <v>16</v>
      </c>
      <c r="F10712" s="21">
        <v>20210110</v>
      </c>
      <c r="G10712" s="21" t="s">
        <v>17</v>
      </c>
      <c r="H10712" s="21" t="s">
        <v>302</v>
      </c>
      <c r="I10712" s="21" t="s">
        <v>303</v>
      </c>
      <c r="J10712" s="21">
        <v>1.48</v>
      </c>
      <c r="K10712" s="21" t="s">
        <v>20</v>
      </c>
      <c r="L10712">
        <f t="shared" si="192"/>
        <v>2</v>
      </c>
      <c r="M10712">
        <f>MATCH(H:H,价格表!$B$4:$B$35,0)</f>
        <v>6</v>
      </c>
      <c r="N10712" s="27">
        <f>IF(J10712&lt;=0.3,INDEX(价格表!$B$4:$I$31,M10712,2),IF(AND(J10712&gt;0.3,J10712&lt;=1),INDEX(价格表!$B$4:$I$31,M10712,3),IF(AND(J10712&gt;1,J10712&lt;=2.2),INDEX(价格表!$B$4:$I$31,M10712,4),IF(AND(J10712&gt;2.2,J10712&lt;=3.3),INDEX(价格表!$B$4:$I$31,M10712,5),IF(AND(J10712&gt;3.3,J10712&lt;=4),INDEX(价格表!$B$4:$I$31,M10712,6),IF(AND(J10712&gt;4,J10712&lt;=5.5),INDEX(价格表!$B$4:$I$31,M10712,7),IF(J10712&gt;5.5,2.6+INDEX(价格表!$B$4:$I$31,M10712,8)*L10712)))))))</f>
        <v>2.95</v>
      </c>
    </row>
    <row r="10713" spans="1:14">
      <c r="A10713" s="20">
        <v>4311424556721</v>
      </c>
      <c r="B10713" s="18" t="s">
        <v>16</v>
      </c>
      <c r="C10713" s="21">
        <v>20201231</v>
      </c>
      <c r="D10713" s="21">
        <v>610538201209</v>
      </c>
      <c r="E10713" s="21" t="s">
        <v>16</v>
      </c>
      <c r="F10713" s="21">
        <v>20210110</v>
      </c>
      <c r="G10713" s="21" t="s">
        <v>17</v>
      </c>
      <c r="H10713" s="21" t="s">
        <v>302</v>
      </c>
      <c r="I10713" s="21" t="s">
        <v>303</v>
      </c>
      <c r="J10713" s="21">
        <v>1.43</v>
      </c>
      <c r="K10713" s="21" t="s">
        <v>20</v>
      </c>
      <c r="L10713">
        <f t="shared" si="192"/>
        <v>2</v>
      </c>
      <c r="M10713">
        <f>MATCH(H:H,价格表!$B$4:$B$35,0)</f>
        <v>6</v>
      </c>
      <c r="N10713" s="27">
        <f>IF(J10713&lt;=0.3,INDEX(价格表!$B$4:$I$31,M10713,2),IF(AND(J10713&gt;0.3,J10713&lt;=1),INDEX(价格表!$B$4:$I$31,M10713,3),IF(AND(J10713&gt;1,J10713&lt;=2.2),INDEX(价格表!$B$4:$I$31,M10713,4),IF(AND(J10713&gt;2.2,J10713&lt;=3.3),INDEX(价格表!$B$4:$I$31,M10713,5),IF(AND(J10713&gt;3.3,J10713&lt;=4),INDEX(价格表!$B$4:$I$31,M10713,6),IF(AND(J10713&gt;4,J10713&lt;=5.5),INDEX(价格表!$B$4:$I$31,M10713,7),IF(J10713&gt;5.5,2.6+INDEX(价格表!$B$4:$I$31,M10713,8)*L10713)))))))</f>
        <v>2.95</v>
      </c>
    </row>
    <row r="10714" spans="1:14">
      <c r="A10714" s="20">
        <v>4311424592980</v>
      </c>
      <c r="B10714" s="18" t="s">
        <v>16</v>
      </c>
      <c r="C10714" s="21">
        <v>20201231</v>
      </c>
      <c r="D10714" s="21">
        <v>610538201209</v>
      </c>
      <c r="E10714" s="21" t="s">
        <v>16</v>
      </c>
      <c r="F10714" s="21">
        <v>20210110</v>
      </c>
      <c r="G10714" s="21" t="s">
        <v>17</v>
      </c>
      <c r="H10714" s="21" t="s">
        <v>305</v>
      </c>
      <c r="I10714" s="21" t="s">
        <v>340</v>
      </c>
      <c r="J10714" s="21">
        <v>1.52</v>
      </c>
      <c r="K10714" s="21" t="s">
        <v>20</v>
      </c>
      <c r="L10714">
        <f t="shared" si="192"/>
        <v>2</v>
      </c>
      <c r="M10714">
        <f>MATCH(H:H,价格表!$B$4:$B$35,0)</f>
        <v>26</v>
      </c>
      <c r="N10714" s="27">
        <f>IF(J10714&lt;=0.3,INDEX(价格表!$B$4:$I$31,M10714,2),IF(AND(J10714&gt;0.3,J10714&lt;=1),INDEX(价格表!$B$4:$I$31,M10714,3),IF(AND(J10714&gt;1,J10714&lt;=2.2),INDEX(价格表!$B$4:$I$31,M10714,4),IF(AND(J10714&gt;2.2,J10714&lt;=3.3),INDEX(价格表!$B$4:$I$31,M10714,5),IF(AND(J10714&gt;3.3,J10714&lt;=4),INDEX(价格表!$B$4:$I$31,M10714,6),IF(AND(J10714&gt;4,J10714&lt;=5.5),INDEX(价格表!$B$4:$I$31,M10714,7),IF(J10714&gt;5.5,2.6+INDEX(价格表!$B$4:$I$31,M10714,8)*L10714)))))))</f>
        <v>2.15</v>
      </c>
    </row>
    <row r="10715" spans="1:14">
      <c r="A10715" s="20">
        <v>4311424592985</v>
      </c>
      <c r="B10715" s="18" t="s">
        <v>16</v>
      </c>
      <c r="C10715" s="21">
        <v>20201231</v>
      </c>
      <c r="D10715" s="21">
        <v>610538201209</v>
      </c>
      <c r="E10715" s="21" t="s">
        <v>16</v>
      </c>
      <c r="F10715" s="21">
        <v>20210110</v>
      </c>
      <c r="G10715" s="21" t="s">
        <v>17</v>
      </c>
      <c r="H10715" s="21" t="s">
        <v>294</v>
      </c>
      <c r="I10715" s="21" t="s">
        <v>295</v>
      </c>
      <c r="J10715" s="21">
        <v>1.47</v>
      </c>
      <c r="K10715" s="21" t="s">
        <v>20</v>
      </c>
      <c r="L10715">
        <f t="shared" si="192"/>
        <v>2</v>
      </c>
      <c r="M10715">
        <f>MATCH(H:H,价格表!$B$4:$B$35,0)</f>
        <v>18</v>
      </c>
      <c r="N10715" s="27">
        <f>IF(J10715&lt;=0.3,INDEX(价格表!$B$4:$I$31,M10715,2),IF(AND(J10715&gt;0.3,J10715&lt;=1),INDEX(价格表!$B$4:$I$31,M10715,3),IF(AND(J10715&gt;1,J10715&lt;=2.2),INDEX(价格表!$B$4:$I$31,M10715,4),IF(AND(J10715&gt;2.2,J10715&lt;=3.3),INDEX(价格表!$B$4:$I$31,M10715,5),IF(AND(J10715&gt;3.3,J10715&lt;=4),INDEX(价格表!$B$4:$I$31,M10715,6),IF(AND(J10715&gt;4,J10715&lt;=5.5),INDEX(价格表!$B$4:$I$31,M10715,7),IF(J10715&gt;5.5,2.6+INDEX(价格表!$B$4:$I$31,M10715,8)*L10715)))))))</f>
        <v>3.25</v>
      </c>
    </row>
    <row r="10716" spans="1:14">
      <c r="A10716" s="20">
        <v>4311424593465</v>
      </c>
      <c r="B10716" s="18" t="s">
        <v>16</v>
      </c>
      <c r="C10716" s="21">
        <v>20201231</v>
      </c>
      <c r="D10716" s="21">
        <v>610538201209</v>
      </c>
      <c r="E10716" s="21" t="s">
        <v>16</v>
      </c>
      <c r="F10716" s="21">
        <v>20210110</v>
      </c>
      <c r="G10716" s="21" t="s">
        <v>17</v>
      </c>
      <c r="H10716" s="21" t="s">
        <v>296</v>
      </c>
      <c r="I10716" s="21" t="s">
        <v>297</v>
      </c>
      <c r="J10716" s="21">
        <v>1.84</v>
      </c>
      <c r="K10716" s="21" t="s">
        <v>20</v>
      </c>
      <c r="L10716">
        <f t="shared" si="192"/>
        <v>2</v>
      </c>
      <c r="M10716">
        <f>MATCH(H:H,价格表!$B$4:$B$35,0)</f>
        <v>8</v>
      </c>
      <c r="N10716" s="27">
        <f>IF(J10716&lt;=0.3,INDEX(价格表!$B$4:$I$31,M10716,2),IF(AND(J10716&gt;0.3,J10716&lt;=1),INDEX(价格表!$B$4:$I$31,M10716,3),IF(AND(J10716&gt;1,J10716&lt;=2.2),INDEX(价格表!$B$4:$I$31,M10716,4),IF(AND(J10716&gt;2.2,J10716&lt;=3.3),INDEX(价格表!$B$4:$I$31,M10716,5),IF(AND(J10716&gt;3.3,J10716&lt;=4),INDEX(价格表!$B$4:$I$31,M10716,6),IF(AND(J10716&gt;4,J10716&lt;=5.5),INDEX(价格表!$B$4:$I$31,M10716,7),IF(J10716&gt;5.5,2.6+INDEX(价格表!$B$4:$I$31,M10716,8)*L10716)))))))</f>
        <v>2.95</v>
      </c>
    </row>
    <row r="10717" spans="1:14">
      <c r="A10717" s="20">
        <v>4606403023748</v>
      </c>
      <c r="B10717" s="18" t="s">
        <v>16</v>
      </c>
      <c r="C10717" s="21">
        <v>20201231</v>
      </c>
      <c r="D10717" s="21">
        <v>610538201209</v>
      </c>
      <c r="E10717" s="21" t="s">
        <v>16</v>
      </c>
      <c r="F10717" s="21">
        <v>20210110</v>
      </c>
      <c r="G10717" s="21" t="s">
        <v>17</v>
      </c>
      <c r="H10717" s="21" t="s">
        <v>302</v>
      </c>
      <c r="I10717" s="21" t="s">
        <v>303</v>
      </c>
      <c r="J10717" s="21">
        <v>2.08</v>
      </c>
      <c r="K10717" s="21" t="s">
        <v>20</v>
      </c>
      <c r="L10717">
        <f t="shared" si="192"/>
        <v>3</v>
      </c>
      <c r="M10717">
        <f>MATCH(H:H,价格表!$B$4:$B$35,0)</f>
        <v>6</v>
      </c>
      <c r="N10717" s="27">
        <f>IF(J10717&lt;=0.3,INDEX(价格表!$B$4:$I$31,M10717,2),IF(AND(J10717&gt;0.3,J10717&lt;=1),INDEX(价格表!$B$4:$I$31,M10717,3),IF(AND(J10717&gt;1,J10717&lt;=2.2),INDEX(价格表!$B$4:$I$31,M10717,4),IF(AND(J10717&gt;2.2,J10717&lt;=3.3),INDEX(价格表!$B$4:$I$31,M10717,5),IF(AND(J10717&gt;3.3,J10717&lt;=4),INDEX(价格表!$B$4:$I$31,M10717,6),IF(AND(J10717&gt;4,J10717&lt;=5.5),INDEX(价格表!$B$4:$I$31,M10717,7),IF(J10717&gt;5.5,2.6+INDEX(价格表!$B$4:$I$31,M10717,8)*L10717)))))))</f>
        <v>2.95</v>
      </c>
    </row>
    <row r="10718" spans="1:14">
      <c r="A10718" s="20">
        <v>4606403024014</v>
      </c>
      <c r="B10718" s="18" t="s">
        <v>16</v>
      </c>
      <c r="C10718" s="21">
        <v>20201231</v>
      </c>
      <c r="D10718" s="21">
        <v>610538201209</v>
      </c>
      <c r="E10718" s="21" t="s">
        <v>16</v>
      </c>
      <c r="F10718" s="21">
        <v>20210110</v>
      </c>
      <c r="G10718" s="21" t="s">
        <v>17</v>
      </c>
      <c r="H10718" s="21" t="s">
        <v>294</v>
      </c>
      <c r="I10718" s="21" t="s">
        <v>295</v>
      </c>
      <c r="J10718" s="21">
        <v>2.08</v>
      </c>
      <c r="K10718" s="21" t="s">
        <v>20</v>
      </c>
      <c r="L10718">
        <f t="shared" si="192"/>
        <v>3</v>
      </c>
      <c r="M10718">
        <f>MATCH(H:H,价格表!$B$4:$B$35,0)</f>
        <v>18</v>
      </c>
      <c r="N10718" s="27">
        <f>IF(J10718&lt;=0.3,INDEX(价格表!$B$4:$I$31,M10718,2),IF(AND(J10718&gt;0.3,J10718&lt;=1),INDEX(价格表!$B$4:$I$31,M10718,3),IF(AND(J10718&gt;1,J10718&lt;=2.2),INDEX(价格表!$B$4:$I$31,M10718,4),IF(AND(J10718&gt;2.2,J10718&lt;=3.3),INDEX(价格表!$B$4:$I$31,M10718,5),IF(AND(J10718&gt;3.3,J10718&lt;=4),INDEX(价格表!$B$4:$I$31,M10718,6),IF(AND(J10718&gt;4,J10718&lt;=5.5),INDEX(价格表!$B$4:$I$31,M10718,7),IF(J10718&gt;5.5,2.6+INDEX(价格表!$B$4:$I$31,M10718,8)*L10718)))))))</f>
        <v>3.25</v>
      </c>
    </row>
    <row r="10719" spans="1:14">
      <c r="A10719" s="20">
        <v>4606413569192</v>
      </c>
      <c r="B10719" s="18" t="s">
        <v>16</v>
      </c>
      <c r="C10719" s="21">
        <v>20201231</v>
      </c>
      <c r="D10719" s="21">
        <v>610538201209</v>
      </c>
      <c r="E10719" s="21" t="s">
        <v>16</v>
      </c>
      <c r="F10719" s="21">
        <v>20210110</v>
      </c>
      <c r="G10719" s="21" t="s">
        <v>17</v>
      </c>
      <c r="H10719" s="21" t="s">
        <v>294</v>
      </c>
      <c r="I10719" s="21" t="s">
        <v>295</v>
      </c>
      <c r="J10719" s="21">
        <v>2.11</v>
      </c>
      <c r="K10719" s="21" t="s">
        <v>20</v>
      </c>
      <c r="L10719">
        <f t="shared" si="192"/>
        <v>3</v>
      </c>
      <c r="M10719">
        <f>MATCH(H:H,价格表!$B$4:$B$35,0)</f>
        <v>18</v>
      </c>
      <c r="N10719" s="27">
        <f>IF(J10719&lt;=0.3,INDEX(价格表!$B$4:$I$31,M10719,2),IF(AND(J10719&gt;0.3,J10719&lt;=1),INDEX(价格表!$B$4:$I$31,M10719,3),IF(AND(J10719&gt;1,J10719&lt;=2.2),INDEX(价格表!$B$4:$I$31,M10719,4),IF(AND(J10719&gt;2.2,J10719&lt;=3.3),INDEX(价格表!$B$4:$I$31,M10719,5),IF(AND(J10719&gt;3.3,J10719&lt;=4),INDEX(价格表!$B$4:$I$31,M10719,6),IF(AND(J10719&gt;4,J10719&lt;=5.5),INDEX(价格表!$B$4:$I$31,M10719,7),IF(J10719&gt;5.5,2.6+INDEX(价格表!$B$4:$I$31,M10719,8)*L10719)))))))</f>
        <v>3.25</v>
      </c>
    </row>
    <row r="10720" spans="1:14">
      <c r="A10720" s="20">
        <v>4606401158124</v>
      </c>
      <c r="B10720" s="18" t="s">
        <v>16</v>
      </c>
      <c r="C10720" s="21">
        <v>20201231</v>
      </c>
      <c r="D10720" s="21">
        <v>610538201209</v>
      </c>
      <c r="E10720" s="21" t="s">
        <v>16</v>
      </c>
      <c r="F10720" s="21">
        <v>20210110</v>
      </c>
      <c r="G10720" s="21" t="s">
        <v>17</v>
      </c>
      <c r="H10720" s="21" t="s">
        <v>331</v>
      </c>
      <c r="I10720" s="21" t="s">
        <v>334</v>
      </c>
      <c r="J10720" s="21">
        <v>3.53</v>
      </c>
      <c r="K10720" s="21" t="s">
        <v>20</v>
      </c>
      <c r="L10720">
        <f t="shared" si="192"/>
        <v>4</v>
      </c>
      <c r="M10720">
        <f>MATCH(H:H,价格表!$B$4:$B$35,0)</f>
        <v>28</v>
      </c>
      <c r="N10720" s="27">
        <f>IF(J10720&lt;=0.3,INDEX(价格表!$B$4:$I$31,M10720,2),IF(AND(J10720&gt;0.3,J10720&lt;=1),INDEX(价格表!$B$4:$I$31,M10720,3),IF(AND(J10720&gt;1,J10720&lt;=2.2),INDEX(价格表!$B$4:$I$31,M10720,4),IF(AND(J10720&gt;2.2,J10720&lt;=3.3),INDEX(价格表!$B$4:$I$31,M10720,5),IF(AND(J10720&gt;3.3,J10720&lt;=4),INDEX(价格表!$B$4:$I$31,M10720,6),IF(AND(J10720&gt;4,J10720&lt;=5.5),INDEX(价格表!$B$4:$I$31,M10720,7),IF(J10720&gt;5.5,2.6+INDEX(价格表!$B$4:$I$31,M10720,8)*L10720)))))))</f>
        <v>4.35</v>
      </c>
    </row>
    <row r="10721" spans="1:14">
      <c r="A10721" s="20">
        <v>4606408187475</v>
      </c>
      <c r="B10721" s="18" t="s">
        <v>16</v>
      </c>
      <c r="C10721" s="21">
        <v>20201231</v>
      </c>
      <c r="D10721" s="21">
        <v>610538201209</v>
      </c>
      <c r="E10721" s="21" t="s">
        <v>16</v>
      </c>
      <c r="F10721" s="21">
        <v>20210110</v>
      </c>
      <c r="G10721" s="21" t="s">
        <v>17</v>
      </c>
      <c r="H10721" s="21" t="s">
        <v>45</v>
      </c>
      <c r="I10721" s="21" t="s">
        <v>48</v>
      </c>
      <c r="J10721" s="21">
        <v>9.11</v>
      </c>
      <c r="K10721" s="21" t="s">
        <v>20</v>
      </c>
      <c r="L10721">
        <f t="shared" si="192"/>
        <v>10</v>
      </c>
      <c r="M10721">
        <f>MATCH(H:H,价格表!$B$4:$B$35,0)</f>
        <v>9</v>
      </c>
      <c r="N10721" s="27">
        <f>IF(J10721&lt;=0.3,INDEX(价格表!$B$4:$I$31,M10721,2),IF(AND(J10721&gt;0.3,J10721&lt;=1),INDEX(价格表!$B$4:$I$31,M10721,3),IF(AND(J10721&gt;1,J10721&lt;=2.2),INDEX(价格表!$B$4:$I$31,M10721,4),IF(AND(J10721&gt;2.2,J10721&lt;=3.3),INDEX(价格表!$B$4:$I$31,M10721,5),IF(AND(J10721&gt;3.3,J10721&lt;=4),INDEX(价格表!$B$4:$I$31,M10721,6),IF(AND(J10721&gt;4,J10721&lt;=5.5),INDEX(价格表!$B$4:$I$31,M10721,7),IF(J10721&gt;5.5,2.6+INDEX(价格表!$B$4:$I$31,M10721,8)*L10721)))))))</f>
        <v>12.1</v>
      </c>
    </row>
    <row r="10722" spans="1:14">
      <c r="A10722" s="20">
        <v>4606408192141</v>
      </c>
      <c r="B10722" s="18" t="s">
        <v>16</v>
      </c>
      <c r="C10722" s="21">
        <v>20201231</v>
      </c>
      <c r="D10722" s="21">
        <v>610538201209</v>
      </c>
      <c r="E10722" s="21" t="s">
        <v>16</v>
      </c>
      <c r="F10722" s="21">
        <v>20210110</v>
      </c>
      <c r="G10722" s="21" t="s">
        <v>17</v>
      </c>
      <c r="H10722" s="21" t="s">
        <v>43</v>
      </c>
      <c r="I10722" s="21" t="s">
        <v>79</v>
      </c>
      <c r="J10722" s="21">
        <v>9.12</v>
      </c>
      <c r="K10722" s="21" t="s">
        <v>20</v>
      </c>
      <c r="L10722">
        <f t="shared" si="192"/>
        <v>10</v>
      </c>
      <c r="M10722">
        <f>MATCH(H:H,价格表!$B$4:$B$35,0)</f>
        <v>10</v>
      </c>
      <c r="N10722" s="27">
        <f>IF(J10722&lt;=0.3,INDEX(价格表!$B$4:$I$31,M10722,2),IF(AND(J10722&gt;0.3,J10722&lt;=1),INDEX(价格表!$B$4:$I$31,M10722,3),IF(AND(J10722&gt;1,J10722&lt;=2.2),INDEX(价格表!$B$4:$I$31,M10722,4),IF(AND(J10722&gt;2.2,J10722&lt;=3.3),INDEX(价格表!$B$4:$I$31,M10722,5),IF(AND(J10722&gt;3.3,J10722&lt;=4),INDEX(价格表!$B$4:$I$31,M10722,6),IF(AND(J10722&gt;4,J10722&lt;=5.5),INDEX(价格表!$B$4:$I$31,M10722,7),IF(J10722&gt;5.5,2.6+INDEX(价格表!$B$4:$I$31,M10722,8)*L10722)))))))</f>
        <v>12.1</v>
      </c>
    </row>
    <row r="10723" spans="1:14">
      <c r="A10723" s="20">
        <v>4606408187728</v>
      </c>
      <c r="B10723" s="18" t="s">
        <v>16</v>
      </c>
      <c r="C10723" s="21">
        <v>20201231</v>
      </c>
      <c r="D10723" s="21">
        <v>610538201209</v>
      </c>
      <c r="E10723" s="21" t="s">
        <v>16</v>
      </c>
      <c r="F10723" s="21">
        <v>20210110</v>
      </c>
      <c r="G10723" s="21" t="s">
        <v>17</v>
      </c>
      <c r="H10723" s="21" t="s">
        <v>45</v>
      </c>
      <c r="I10723" s="21" t="s">
        <v>196</v>
      </c>
      <c r="J10723" s="21">
        <v>9.14</v>
      </c>
      <c r="K10723" s="21" t="s">
        <v>20</v>
      </c>
      <c r="L10723">
        <f t="shared" si="192"/>
        <v>10</v>
      </c>
      <c r="M10723">
        <f>MATCH(H:H,价格表!$B$4:$B$35,0)</f>
        <v>9</v>
      </c>
      <c r="N10723" s="27">
        <f>IF(J10723&lt;=0.3,INDEX(价格表!$B$4:$I$31,M10723,2),IF(AND(J10723&gt;0.3,J10723&lt;=1),INDEX(价格表!$B$4:$I$31,M10723,3),IF(AND(J10723&gt;1,J10723&lt;=2.2),INDEX(价格表!$B$4:$I$31,M10723,4),IF(AND(J10723&gt;2.2,J10723&lt;=3.3),INDEX(价格表!$B$4:$I$31,M10723,5),IF(AND(J10723&gt;3.3,J10723&lt;=4),INDEX(价格表!$B$4:$I$31,M10723,6),IF(AND(J10723&gt;4,J10723&lt;=5.5),INDEX(价格表!$B$4:$I$31,M10723,7),IF(J10723&gt;5.5,2.6+INDEX(价格表!$B$4:$I$31,M10723,8)*L10723)))))))</f>
        <v>12.1</v>
      </c>
    </row>
    <row r="10724" spans="1:14">
      <c r="A10724" s="20">
        <v>4606408187593</v>
      </c>
      <c r="B10724" s="18" t="s">
        <v>16</v>
      </c>
      <c r="C10724" s="21">
        <v>20201231</v>
      </c>
      <c r="D10724" s="21">
        <v>610538201209</v>
      </c>
      <c r="E10724" s="21" t="s">
        <v>16</v>
      </c>
      <c r="F10724" s="21">
        <v>20210110</v>
      </c>
      <c r="G10724" s="21" t="s">
        <v>17</v>
      </c>
      <c r="H10724" s="21" t="s">
        <v>45</v>
      </c>
      <c r="I10724" s="21" t="s">
        <v>48</v>
      </c>
      <c r="J10724" s="21">
        <v>9.21</v>
      </c>
      <c r="K10724" s="21" t="s">
        <v>20</v>
      </c>
      <c r="L10724">
        <f t="shared" si="192"/>
        <v>10</v>
      </c>
      <c r="M10724">
        <f>MATCH(H:H,价格表!$B$4:$B$35,0)</f>
        <v>9</v>
      </c>
      <c r="N10724" s="27">
        <f>IF(J10724&lt;=0.3,INDEX(价格表!$B$4:$I$31,M10724,2),IF(AND(J10724&gt;0.3,J10724&lt;=1),INDEX(价格表!$B$4:$I$31,M10724,3),IF(AND(J10724&gt;1,J10724&lt;=2.2),INDEX(价格表!$B$4:$I$31,M10724,4),IF(AND(J10724&gt;2.2,J10724&lt;=3.3),INDEX(价格表!$B$4:$I$31,M10724,5),IF(AND(J10724&gt;3.3,J10724&lt;=4),INDEX(价格表!$B$4:$I$31,M10724,6),IF(AND(J10724&gt;4,J10724&lt;=5.5),INDEX(价格表!$B$4:$I$31,M10724,7),IF(J10724&gt;5.5,2.6+INDEX(价格表!$B$4:$I$31,M10724,8)*L10724)))))))</f>
        <v>12.1</v>
      </c>
    </row>
    <row r="10725" spans="1:14">
      <c r="A10725" s="20">
        <v>4606401158379</v>
      </c>
      <c r="B10725" s="18" t="s">
        <v>16</v>
      </c>
      <c r="C10725" s="21">
        <v>20201231</v>
      </c>
      <c r="D10725" s="21">
        <v>610538201209</v>
      </c>
      <c r="E10725" s="21" t="s">
        <v>16</v>
      </c>
      <c r="F10725" s="21">
        <v>20210110</v>
      </c>
      <c r="G10725" s="21" t="s">
        <v>17</v>
      </c>
      <c r="H10725" s="21" t="s">
        <v>39</v>
      </c>
      <c r="I10725" s="21" t="s">
        <v>132</v>
      </c>
      <c r="J10725" s="21">
        <v>6.42</v>
      </c>
      <c r="K10725" s="21" t="s">
        <v>20</v>
      </c>
      <c r="L10725">
        <f t="shared" si="192"/>
        <v>7</v>
      </c>
      <c r="M10725">
        <f>MATCH(H:H,价格表!$B$4:$B$35,0)</f>
        <v>23</v>
      </c>
      <c r="N10725" s="27">
        <f>IF(J10725&lt;=0.3,INDEX(价格表!$B$4:$I$31,M10725,2),IF(AND(J10725&gt;0.3,J10725&lt;=1),INDEX(价格表!$B$4:$I$31,M10725,3),IF(AND(J10725&gt;1,J10725&lt;=2.2),INDEX(价格表!$B$4:$I$31,M10725,4),IF(AND(J10725&gt;2.2,J10725&lt;=3.3),INDEX(价格表!$B$4:$I$31,M10725,5),IF(AND(J10725&gt;3.3,J10725&lt;=4),INDEX(价格表!$B$4:$I$31,M10725,6),IF(AND(J10725&gt;4,J10725&lt;=5.5),INDEX(价格表!$B$4:$I$31,M10725,7),IF(J10725&gt;5.5,2.6+INDEX(价格表!$B$4:$I$31,M10725,8)*L10725)))))))</f>
        <v>19.4</v>
      </c>
    </row>
    <row r="10726" spans="1:14">
      <c r="A10726" s="20">
        <v>4606408187705</v>
      </c>
      <c r="B10726" s="18" t="s">
        <v>16</v>
      </c>
      <c r="C10726" s="21">
        <v>20201231</v>
      </c>
      <c r="D10726" s="21">
        <v>610538201209</v>
      </c>
      <c r="E10726" s="21" t="s">
        <v>16</v>
      </c>
      <c r="F10726" s="21">
        <v>20210110</v>
      </c>
      <c r="G10726" s="21" t="s">
        <v>17</v>
      </c>
      <c r="H10726" s="21" t="s">
        <v>39</v>
      </c>
      <c r="I10726" s="21" t="s">
        <v>208</v>
      </c>
      <c r="J10726" s="21">
        <v>9.13</v>
      </c>
      <c r="K10726" s="21" t="s">
        <v>20</v>
      </c>
      <c r="L10726">
        <f t="shared" si="192"/>
        <v>10</v>
      </c>
      <c r="M10726">
        <f>MATCH(H:H,价格表!$B$4:$B$35,0)</f>
        <v>23</v>
      </c>
      <c r="N10726" s="27">
        <f>IF(J10726&lt;=0.3,INDEX(价格表!$B$4:$I$31,M10726,2),IF(AND(J10726&gt;0.3,J10726&lt;=1),INDEX(价格表!$B$4:$I$31,M10726,3),IF(AND(J10726&gt;1,J10726&lt;=2.2),INDEX(价格表!$B$4:$I$31,M10726,4),IF(AND(J10726&gt;2.2,J10726&lt;=3.3),INDEX(价格表!$B$4:$I$31,M10726,5),IF(AND(J10726&gt;3.3,J10726&lt;=4),INDEX(价格表!$B$4:$I$31,M10726,6),IF(AND(J10726&gt;4,J10726&lt;=5.5),INDEX(价格表!$B$4:$I$31,M10726,7),IF(J10726&gt;5.5,2.6+INDEX(价格表!$B$4:$I$31,M10726,8)*L10726)))))))</f>
        <v>26.6</v>
      </c>
    </row>
    <row r="10727" spans="1:14">
      <c r="A10727" s="20">
        <v>4606413569543</v>
      </c>
      <c r="B10727" s="18" t="s">
        <v>16</v>
      </c>
      <c r="C10727" s="21">
        <v>20201231</v>
      </c>
      <c r="D10727" s="21">
        <v>610538201209</v>
      </c>
      <c r="E10727" s="21" t="s">
        <v>16</v>
      </c>
      <c r="F10727" s="21">
        <v>20210110</v>
      </c>
      <c r="G10727" s="21" t="s">
        <v>17</v>
      </c>
      <c r="H10727" s="21" t="s">
        <v>298</v>
      </c>
      <c r="I10727" s="21" t="s">
        <v>299</v>
      </c>
      <c r="J10727" s="21">
        <v>7.45</v>
      </c>
      <c r="K10727" s="21" t="s">
        <v>20</v>
      </c>
      <c r="L10727">
        <f t="shared" si="192"/>
        <v>8</v>
      </c>
      <c r="M10727">
        <f>MATCH(H:H,价格表!$B$4:$B$35,0)</f>
        <v>29</v>
      </c>
      <c r="N10727" s="27">
        <f>L10727*5+3</f>
        <v>43</v>
      </c>
    </row>
  </sheetData>
  <autoFilter ref="A2:N10727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workbookViewId="0">
      <selection activeCell="B33" sqref="B33"/>
    </sheetView>
  </sheetViews>
  <sheetFormatPr defaultColWidth="9" defaultRowHeight="13.5"/>
  <cols>
    <col min="1" max="16384" width="9" style="5"/>
  </cols>
  <sheetData>
    <row r="1" ht="29.25" spans="1:9">
      <c r="A1" s="6" t="s">
        <v>387</v>
      </c>
      <c r="B1" s="6"/>
      <c r="C1" s="6"/>
      <c r="D1" s="6"/>
      <c r="E1" s="6"/>
      <c r="F1" s="6"/>
      <c r="G1" s="6"/>
      <c r="H1" s="6"/>
      <c r="I1" s="6"/>
    </row>
    <row r="2" ht="14.25" spans="1:9">
      <c r="A2" s="7" t="s">
        <v>388</v>
      </c>
      <c r="B2" s="7" t="s">
        <v>389</v>
      </c>
      <c r="C2" s="8" t="s">
        <v>390</v>
      </c>
      <c r="D2" s="8" t="s">
        <v>391</v>
      </c>
      <c r="E2" s="8" t="s">
        <v>392</v>
      </c>
      <c r="F2" s="8" t="s">
        <v>393</v>
      </c>
      <c r="G2" s="8" t="s">
        <v>394</v>
      </c>
      <c r="H2" s="9" t="s">
        <v>395</v>
      </c>
      <c r="I2" s="9" t="s">
        <v>396</v>
      </c>
    </row>
    <row r="3" ht="42.75" spans="1:9">
      <c r="A3" s="7"/>
      <c r="B3" s="7"/>
      <c r="C3" s="7" t="s">
        <v>397</v>
      </c>
      <c r="D3" s="7" t="s">
        <v>397</v>
      </c>
      <c r="E3" s="7" t="s">
        <v>397</v>
      </c>
      <c r="F3" s="7" t="s">
        <v>397</v>
      </c>
      <c r="G3" s="7" t="s">
        <v>397</v>
      </c>
      <c r="H3" s="7" t="s">
        <v>397</v>
      </c>
      <c r="I3" s="16" t="s">
        <v>398</v>
      </c>
    </row>
    <row r="4" ht="14.25" spans="1:9">
      <c r="A4" s="10" t="s">
        <v>18</v>
      </c>
      <c r="B4" s="11" t="s">
        <v>18</v>
      </c>
      <c r="C4" s="11">
        <v>1.65</v>
      </c>
      <c r="D4" s="12">
        <v>1.8</v>
      </c>
      <c r="E4" s="12">
        <v>2.15</v>
      </c>
      <c r="F4" s="12">
        <v>2.5</v>
      </c>
      <c r="G4" s="12">
        <v>3.7</v>
      </c>
      <c r="H4" s="12">
        <v>3.8</v>
      </c>
      <c r="I4" s="12">
        <v>0.6</v>
      </c>
    </row>
    <row r="5" ht="14.25" spans="1:9">
      <c r="A5" s="10" t="s">
        <v>18</v>
      </c>
      <c r="B5" s="11" t="s">
        <v>82</v>
      </c>
      <c r="C5" s="11">
        <v>1.65</v>
      </c>
      <c r="D5" s="12">
        <v>1.8</v>
      </c>
      <c r="E5" s="12">
        <v>2.15</v>
      </c>
      <c r="F5" s="12">
        <v>2.5</v>
      </c>
      <c r="G5" s="12">
        <v>3.7</v>
      </c>
      <c r="H5" s="12">
        <v>3.8</v>
      </c>
      <c r="I5" s="12">
        <v>0.7</v>
      </c>
    </row>
    <row r="6" ht="14.25" spans="1:9">
      <c r="A6" s="10" t="s">
        <v>18</v>
      </c>
      <c r="B6" s="11" t="s">
        <v>27</v>
      </c>
      <c r="C6" s="11">
        <v>1.65</v>
      </c>
      <c r="D6" s="12">
        <v>1.8</v>
      </c>
      <c r="E6" s="12">
        <v>2.15</v>
      </c>
      <c r="F6" s="12">
        <v>2.5</v>
      </c>
      <c r="G6" s="12">
        <v>3.7</v>
      </c>
      <c r="H6" s="12">
        <v>3.8</v>
      </c>
      <c r="I6" s="12">
        <v>0.95</v>
      </c>
    </row>
    <row r="7" ht="14.25" spans="1:9">
      <c r="A7" s="10" t="s">
        <v>18</v>
      </c>
      <c r="B7" s="11" t="s">
        <v>50</v>
      </c>
      <c r="C7" s="11">
        <v>1.65</v>
      </c>
      <c r="D7" s="12">
        <v>1.8</v>
      </c>
      <c r="E7" s="12">
        <v>2.15</v>
      </c>
      <c r="F7" s="12">
        <v>2.5</v>
      </c>
      <c r="G7" s="12">
        <v>3.7</v>
      </c>
      <c r="H7" s="12">
        <v>3.8</v>
      </c>
      <c r="I7" s="12">
        <v>0.95</v>
      </c>
    </row>
    <row r="8" ht="14.25" spans="1:9">
      <c r="A8" s="10" t="s">
        <v>18</v>
      </c>
      <c r="B8" s="11" t="s">
        <v>68</v>
      </c>
      <c r="C8" s="11">
        <v>1.65</v>
      </c>
      <c r="D8" s="12">
        <v>1.8</v>
      </c>
      <c r="E8" s="12">
        <v>2.15</v>
      </c>
      <c r="F8" s="12">
        <v>2.5</v>
      </c>
      <c r="G8" s="12">
        <v>3.7</v>
      </c>
      <c r="H8" s="12">
        <v>3.8</v>
      </c>
      <c r="I8" s="12">
        <v>0.95</v>
      </c>
    </row>
    <row r="9" s="5" customFormat="1" ht="14.25" spans="1:9">
      <c r="A9" s="10" t="s">
        <v>18</v>
      </c>
      <c r="B9" s="11" t="s">
        <v>302</v>
      </c>
      <c r="C9" s="11">
        <v>2.45</v>
      </c>
      <c r="D9" s="12">
        <v>2.6</v>
      </c>
      <c r="E9" s="12">
        <v>2.95</v>
      </c>
      <c r="F9" s="12">
        <v>3.3</v>
      </c>
      <c r="G9" s="12">
        <v>5.6</v>
      </c>
      <c r="H9" s="12">
        <v>5.9</v>
      </c>
      <c r="I9" s="12">
        <v>0.95</v>
      </c>
    </row>
    <row r="10" ht="14.25" spans="1:9">
      <c r="A10" s="10" t="s">
        <v>18</v>
      </c>
      <c r="B10" s="11" t="s">
        <v>73</v>
      </c>
      <c r="C10" s="11">
        <v>1.65</v>
      </c>
      <c r="D10" s="12">
        <v>1.8</v>
      </c>
      <c r="E10" s="12">
        <v>2.15</v>
      </c>
      <c r="F10" s="12">
        <v>2.5</v>
      </c>
      <c r="G10" s="12">
        <v>3.7</v>
      </c>
      <c r="H10" s="12">
        <v>3.8</v>
      </c>
      <c r="I10" s="12">
        <v>0.95</v>
      </c>
    </row>
    <row r="11" s="5" customFormat="1" ht="14.25" spans="1:9">
      <c r="A11" s="10" t="s">
        <v>18</v>
      </c>
      <c r="B11" s="11" t="s">
        <v>296</v>
      </c>
      <c r="C11" s="11">
        <v>2.45</v>
      </c>
      <c r="D11" s="12">
        <v>2.6</v>
      </c>
      <c r="E11" s="12">
        <v>2.95</v>
      </c>
      <c r="F11" s="12">
        <v>3.3</v>
      </c>
      <c r="G11" s="12">
        <v>4.5</v>
      </c>
      <c r="H11" s="12">
        <v>4.6</v>
      </c>
      <c r="I11" s="12">
        <v>0.95</v>
      </c>
    </row>
    <row r="12" ht="14.25" spans="1:9">
      <c r="A12" s="10" t="s">
        <v>18</v>
      </c>
      <c r="B12" s="11" t="s">
        <v>45</v>
      </c>
      <c r="C12" s="11">
        <v>1.65</v>
      </c>
      <c r="D12" s="12">
        <v>1.8</v>
      </c>
      <c r="E12" s="12">
        <v>2.15</v>
      </c>
      <c r="F12" s="12">
        <v>2.5</v>
      </c>
      <c r="G12" s="12">
        <v>3.7</v>
      </c>
      <c r="H12" s="12">
        <v>3.8</v>
      </c>
      <c r="I12" s="12">
        <v>0.95</v>
      </c>
    </row>
    <row r="13" ht="14.25" spans="1:9">
      <c r="A13" s="10" t="s">
        <v>18</v>
      </c>
      <c r="B13" s="11" t="s">
        <v>43</v>
      </c>
      <c r="C13" s="11">
        <v>1.65</v>
      </c>
      <c r="D13" s="12">
        <v>1.8</v>
      </c>
      <c r="E13" s="12">
        <v>2.15</v>
      </c>
      <c r="F13" s="12">
        <v>2.5</v>
      </c>
      <c r="G13" s="12">
        <v>3.7</v>
      </c>
      <c r="H13" s="12">
        <v>3.8</v>
      </c>
      <c r="I13" s="12">
        <v>0.95</v>
      </c>
    </row>
    <row r="14" ht="14.25" spans="1:9">
      <c r="A14" s="10" t="s">
        <v>18</v>
      </c>
      <c r="B14" s="11" t="s">
        <v>56</v>
      </c>
      <c r="C14" s="11">
        <v>1.65</v>
      </c>
      <c r="D14" s="12">
        <v>1.8</v>
      </c>
      <c r="E14" s="12">
        <v>2.15</v>
      </c>
      <c r="F14" s="12">
        <v>2.5</v>
      </c>
      <c r="G14" s="12">
        <v>3.7</v>
      </c>
      <c r="H14" s="12">
        <v>3.8</v>
      </c>
      <c r="I14" s="12">
        <v>0.95</v>
      </c>
    </row>
    <row r="15" ht="14.25" spans="1:9">
      <c r="A15" s="10" t="s">
        <v>18</v>
      </c>
      <c r="B15" s="11" t="s">
        <v>37</v>
      </c>
      <c r="C15" s="11">
        <v>1.65</v>
      </c>
      <c r="D15" s="12">
        <v>1.8</v>
      </c>
      <c r="E15" s="12">
        <v>2.15</v>
      </c>
      <c r="F15" s="12">
        <v>2.5</v>
      </c>
      <c r="G15" s="12">
        <v>3.7</v>
      </c>
      <c r="H15" s="12">
        <v>3.8</v>
      </c>
      <c r="I15" s="12">
        <v>0.95</v>
      </c>
    </row>
    <row r="16" ht="14.25" spans="1:9">
      <c r="A16" s="10" t="s">
        <v>18</v>
      </c>
      <c r="B16" s="11" t="s">
        <v>33</v>
      </c>
      <c r="C16" s="11">
        <v>1.65</v>
      </c>
      <c r="D16" s="12">
        <v>1.8</v>
      </c>
      <c r="E16" s="12">
        <v>2.15</v>
      </c>
      <c r="F16" s="12">
        <v>2.5</v>
      </c>
      <c r="G16" s="12">
        <v>3.7</v>
      </c>
      <c r="H16" s="12">
        <v>3.8</v>
      </c>
      <c r="I16" s="12">
        <v>0.95</v>
      </c>
    </row>
    <row r="17" ht="14.25" spans="1:9">
      <c r="A17" s="10" t="s">
        <v>18</v>
      </c>
      <c r="B17" s="11" t="s">
        <v>54</v>
      </c>
      <c r="C17" s="11">
        <v>1.65</v>
      </c>
      <c r="D17" s="12">
        <v>1.8</v>
      </c>
      <c r="E17" s="12">
        <v>2.15</v>
      </c>
      <c r="F17" s="12">
        <v>2.5</v>
      </c>
      <c r="G17" s="12">
        <v>3.7</v>
      </c>
      <c r="H17" s="12">
        <v>3.8</v>
      </c>
      <c r="I17" s="12">
        <v>0.95</v>
      </c>
    </row>
    <row r="18" ht="14.25" spans="1:9">
      <c r="A18" s="10" t="s">
        <v>18</v>
      </c>
      <c r="B18" s="11" t="s">
        <v>23</v>
      </c>
      <c r="C18" s="11">
        <v>1.65</v>
      </c>
      <c r="D18" s="12">
        <v>1.8</v>
      </c>
      <c r="E18" s="12">
        <v>2.15</v>
      </c>
      <c r="F18" s="12">
        <v>2.5</v>
      </c>
      <c r="G18" s="12">
        <v>3.7</v>
      </c>
      <c r="H18" s="12">
        <v>3.8</v>
      </c>
      <c r="I18" s="12">
        <v>0.95</v>
      </c>
    </row>
    <row r="19" ht="14.25" spans="1:9">
      <c r="A19" s="10" t="s">
        <v>18</v>
      </c>
      <c r="B19" s="11" t="s">
        <v>30</v>
      </c>
      <c r="C19" s="11">
        <v>1.65</v>
      </c>
      <c r="D19" s="12">
        <v>1.8</v>
      </c>
      <c r="E19" s="12">
        <v>2.15</v>
      </c>
      <c r="F19" s="12">
        <v>2.5</v>
      </c>
      <c r="G19" s="12">
        <v>3.7</v>
      </c>
      <c r="H19" s="12">
        <v>3.8</v>
      </c>
      <c r="I19" s="12">
        <v>0.95</v>
      </c>
    </row>
    <row r="20" ht="14.25" spans="1:9">
      <c r="A20" s="10" t="s">
        <v>18</v>
      </c>
      <c r="B20" s="11" t="s">
        <v>66</v>
      </c>
      <c r="C20" s="11">
        <v>1.65</v>
      </c>
      <c r="D20" s="12">
        <v>1.8</v>
      </c>
      <c r="E20" s="12">
        <v>2.15</v>
      </c>
      <c r="F20" s="12">
        <v>2.5</v>
      </c>
      <c r="G20" s="12">
        <v>3.7</v>
      </c>
      <c r="H20" s="12">
        <v>3.8</v>
      </c>
      <c r="I20" s="12">
        <v>0.95</v>
      </c>
    </row>
    <row r="21" s="5" customFormat="1" ht="14.25" spans="1:9">
      <c r="A21" s="10" t="s">
        <v>18</v>
      </c>
      <c r="B21" s="11" t="s">
        <v>294</v>
      </c>
      <c r="C21" s="11">
        <v>2.75</v>
      </c>
      <c r="D21" s="12">
        <v>2.9</v>
      </c>
      <c r="E21" s="12">
        <v>3.25</v>
      </c>
      <c r="F21" s="12">
        <v>3.6</v>
      </c>
      <c r="G21" s="12">
        <v>5.3</v>
      </c>
      <c r="H21" s="12">
        <v>5.6</v>
      </c>
      <c r="I21" s="12">
        <v>0.95</v>
      </c>
    </row>
    <row r="22" ht="14.25" spans="1:9">
      <c r="A22" s="10" t="s">
        <v>18</v>
      </c>
      <c r="B22" s="11" t="s">
        <v>88</v>
      </c>
      <c r="C22" s="11">
        <v>1.65</v>
      </c>
      <c r="D22" s="12">
        <v>1.8</v>
      </c>
      <c r="E22" s="12">
        <v>2.15</v>
      </c>
      <c r="F22" s="12">
        <v>2.5</v>
      </c>
      <c r="G22" s="12">
        <v>3.7</v>
      </c>
      <c r="H22" s="12">
        <v>3.8</v>
      </c>
      <c r="I22" s="12">
        <v>0.95</v>
      </c>
    </row>
    <row r="23" ht="14.25" spans="1:9">
      <c r="A23" s="10" t="s">
        <v>18</v>
      </c>
      <c r="B23" s="11" t="s">
        <v>21</v>
      </c>
      <c r="C23" s="11">
        <v>1.65</v>
      </c>
      <c r="D23" s="12">
        <v>1.8</v>
      </c>
      <c r="E23" s="12">
        <v>2.15</v>
      </c>
      <c r="F23" s="12">
        <v>2.5</v>
      </c>
      <c r="G23" s="12">
        <v>3.7</v>
      </c>
      <c r="H23" s="12">
        <v>3.8</v>
      </c>
      <c r="I23" s="12">
        <v>0.95</v>
      </c>
    </row>
    <row r="24" ht="14.25" spans="1:9">
      <c r="A24" s="10" t="s">
        <v>18</v>
      </c>
      <c r="B24" s="11" t="s">
        <v>63</v>
      </c>
      <c r="C24" s="11">
        <v>1.65</v>
      </c>
      <c r="D24" s="12">
        <v>1.8</v>
      </c>
      <c r="E24" s="12">
        <v>2.15</v>
      </c>
      <c r="F24" s="12">
        <v>2.5</v>
      </c>
      <c r="G24" s="12">
        <v>3.7</v>
      </c>
      <c r="H24" s="12">
        <v>3.8</v>
      </c>
      <c r="I24" s="12">
        <v>0.95</v>
      </c>
    </row>
    <row r="25" ht="14.25" spans="1:9">
      <c r="A25" s="10" t="s">
        <v>18</v>
      </c>
      <c r="B25" s="11" t="s">
        <v>35</v>
      </c>
      <c r="C25" s="11">
        <v>1.65</v>
      </c>
      <c r="D25" s="12">
        <v>1.8</v>
      </c>
      <c r="E25" s="12">
        <v>2.15</v>
      </c>
      <c r="F25" s="12">
        <v>2.5</v>
      </c>
      <c r="G25" s="12">
        <v>3.7</v>
      </c>
      <c r="H25" s="12">
        <v>3.8</v>
      </c>
      <c r="I25" s="12">
        <v>0.95</v>
      </c>
    </row>
    <row r="26" ht="14.25" spans="1:9">
      <c r="A26" s="10" t="s">
        <v>18</v>
      </c>
      <c r="B26" s="11" t="s">
        <v>39</v>
      </c>
      <c r="C26" s="11">
        <v>1.65</v>
      </c>
      <c r="D26" s="12">
        <v>1.8</v>
      </c>
      <c r="E26" s="12">
        <v>2.15</v>
      </c>
      <c r="F26" s="12">
        <v>2.5</v>
      </c>
      <c r="G26" s="12">
        <v>3.7</v>
      </c>
      <c r="H26" s="12">
        <v>3.8</v>
      </c>
      <c r="I26" s="12">
        <v>2.4</v>
      </c>
    </row>
    <row r="27" ht="14.25" spans="1:9">
      <c r="A27" s="10" t="s">
        <v>18</v>
      </c>
      <c r="B27" s="11" t="s">
        <v>75</v>
      </c>
      <c r="C27" s="11">
        <v>1.65</v>
      </c>
      <c r="D27" s="12">
        <v>1.8</v>
      </c>
      <c r="E27" s="12">
        <v>2.15</v>
      </c>
      <c r="F27" s="12">
        <v>2.5</v>
      </c>
      <c r="G27" s="12">
        <v>3.7</v>
      </c>
      <c r="H27" s="12">
        <v>3.8</v>
      </c>
      <c r="I27" s="12">
        <v>2.4</v>
      </c>
    </row>
    <row r="28" ht="14.25" spans="1:9">
      <c r="A28" s="10" t="s">
        <v>18</v>
      </c>
      <c r="B28" s="11" t="s">
        <v>25</v>
      </c>
      <c r="C28" s="11">
        <v>1.65</v>
      </c>
      <c r="D28" s="12">
        <v>1.8</v>
      </c>
      <c r="E28" s="12">
        <v>2.15</v>
      </c>
      <c r="F28" s="12">
        <v>2.5</v>
      </c>
      <c r="G28" s="12">
        <v>3.7</v>
      </c>
      <c r="H28" s="12">
        <v>3.8</v>
      </c>
      <c r="I28" s="12">
        <v>2.4</v>
      </c>
    </row>
    <row r="29" ht="14.25" spans="1:9">
      <c r="A29" s="10" t="s">
        <v>18</v>
      </c>
      <c r="B29" s="11" t="s">
        <v>305</v>
      </c>
      <c r="C29" s="11">
        <v>1.65</v>
      </c>
      <c r="D29" s="12">
        <v>1.8</v>
      </c>
      <c r="E29" s="12">
        <v>2.15</v>
      </c>
      <c r="F29" s="12">
        <v>2.5</v>
      </c>
      <c r="G29" s="12">
        <v>3.7</v>
      </c>
      <c r="H29" s="12">
        <v>3.8</v>
      </c>
      <c r="I29" s="12">
        <v>2.4</v>
      </c>
    </row>
    <row r="30" ht="14.25" spans="1:9">
      <c r="A30" s="10" t="s">
        <v>18</v>
      </c>
      <c r="B30" s="11" t="s">
        <v>308</v>
      </c>
      <c r="C30" s="11">
        <v>1.65</v>
      </c>
      <c r="D30" s="12">
        <v>1.8</v>
      </c>
      <c r="E30" s="12">
        <v>2.15</v>
      </c>
      <c r="F30" s="12">
        <v>2.5</v>
      </c>
      <c r="G30" s="12">
        <v>3.7</v>
      </c>
      <c r="H30" s="12">
        <v>3.8</v>
      </c>
      <c r="I30" s="12">
        <v>2.4</v>
      </c>
    </row>
    <row r="31" s="5" customFormat="1" ht="14.25" spans="1:9">
      <c r="A31" s="10" t="s">
        <v>18</v>
      </c>
      <c r="B31" s="11" t="s">
        <v>331</v>
      </c>
      <c r="C31" s="11">
        <v>2.3</v>
      </c>
      <c r="D31" s="12">
        <v>2.45</v>
      </c>
      <c r="E31" s="12">
        <v>2.8</v>
      </c>
      <c r="F31" s="12">
        <v>3.15</v>
      </c>
      <c r="G31" s="12">
        <v>4.35</v>
      </c>
      <c r="H31" s="12">
        <v>4.45</v>
      </c>
      <c r="I31" s="12">
        <v>2.4</v>
      </c>
    </row>
    <row r="32" ht="14.25" spans="1:9">
      <c r="A32" s="10" t="s">
        <v>18</v>
      </c>
      <c r="B32" s="13" t="s">
        <v>298</v>
      </c>
      <c r="C32" s="14" t="s">
        <v>399</v>
      </c>
      <c r="D32" s="14"/>
      <c r="E32" s="14"/>
      <c r="F32" s="14"/>
      <c r="G32" s="14"/>
      <c r="H32" s="14"/>
      <c r="I32" s="17"/>
    </row>
    <row r="33" ht="14.25" spans="1:9">
      <c r="A33" s="10" t="s">
        <v>18</v>
      </c>
      <c r="B33" s="15" t="s">
        <v>123</v>
      </c>
      <c r="C33" s="14" t="s">
        <v>400</v>
      </c>
      <c r="D33" s="14"/>
      <c r="E33" s="14"/>
      <c r="F33" s="14"/>
      <c r="G33" s="14"/>
      <c r="H33" s="14"/>
      <c r="I33" s="17"/>
    </row>
    <row r="34" ht="14.25" spans="1:9">
      <c r="A34" s="10" t="s">
        <v>18</v>
      </c>
      <c r="B34" s="15" t="s">
        <v>158</v>
      </c>
      <c r="C34" s="14" t="s">
        <v>401</v>
      </c>
      <c r="D34" s="14"/>
      <c r="E34" s="14"/>
      <c r="F34" s="14"/>
      <c r="G34" s="14"/>
      <c r="H34" s="14"/>
      <c r="I34" s="17"/>
    </row>
    <row r="35" ht="14.25" spans="1:9">
      <c r="A35" s="10" t="s">
        <v>18</v>
      </c>
      <c r="B35" s="15" t="s">
        <v>58</v>
      </c>
      <c r="C35" s="14" t="s">
        <v>402</v>
      </c>
      <c r="D35" s="14"/>
      <c r="E35" s="14"/>
      <c r="F35" s="14"/>
      <c r="G35" s="14"/>
      <c r="H35" s="14"/>
      <c r="I35" s="17"/>
    </row>
  </sheetData>
  <mergeCells count="7">
    <mergeCell ref="A1:I1"/>
    <mergeCell ref="C32:I32"/>
    <mergeCell ref="C33:I33"/>
    <mergeCell ref="C34:I34"/>
    <mergeCell ref="C35:I35"/>
    <mergeCell ref="A2:A3"/>
    <mergeCell ref="B2:B3"/>
  </mergeCells>
  <pageMargins left="0.75" right="0.75" top="1" bottom="1" header="0.5" footer="0.5"/>
  <headerFooter/>
  <drawing r:id="rId1"/>
  <legacyDrawing r:id="rId2"/>
  <oleObjects>
    <mc:AlternateContent xmlns:mc="http://schemas.openxmlformats.org/markup-compatibility/2006">
      <mc:Choice Requires="x14">
        <oleObject shapeId="1025" progId="Picture.PicObj.1" r:id="rId3">
          <objectPr defaultSize="0" r:id="rId4">
            <anchor moveWithCells="1" sizeWithCells="1">
              <from>
                <xdr:col>0</xdr:col>
                <xdr:colOff>38100</xdr:colOff>
                <xdr:row>0</xdr:row>
                <xdr:rowOff>0</xdr:rowOff>
              </from>
              <to>
                <xdr:col>1</xdr:col>
                <xdr:colOff>523875</xdr:colOff>
                <xdr:row>0</xdr:row>
                <xdr:rowOff>0</xdr:rowOff>
              </to>
            </anchor>
          </objectPr>
        </oleObject>
      </mc:Choice>
      <mc:Fallback>
        <oleObject shapeId="1025" progId="Picture.PicObj.1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tabSelected="1" workbookViewId="0">
      <selection activeCell="A2" sqref="$A2:$XFD2"/>
    </sheetView>
  </sheetViews>
  <sheetFormatPr defaultColWidth="9" defaultRowHeight="13.5" outlineLevelCol="7"/>
  <cols>
    <col min="1" max="1" width="9.375" customWidth="1"/>
    <col min="2" max="2" width="14.875" customWidth="1"/>
    <col min="3" max="3" width="15" customWidth="1"/>
    <col min="4" max="4" width="7" customWidth="1"/>
    <col min="5" max="5" width="8.875" customWidth="1"/>
    <col min="6" max="7" width="5.125" customWidth="1"/>
    <col min="8" max="8" width="10.875" customWidth="1"/>
  </cols>
  <sheetData>
    <row r="1" ht="18.75" spans="8:8">
      <c r="H1" s="1">
        <f>SUM(H3:H35)</f>
        <v>184.5</v>
      </c>
    </row>
    <row r="2" spans="1:8">
      <c r="A2" t="s">
        <v>403</v>
      </c>
      <c r="B2" s="2" t="s">
        <v>404</v>
      </c>
      <c r="C2" s="2" t="s">
        <v>2</v>
      </c>
      <c r="D2" t="s">
        <v>405</v>
      </c>
      <c r="E2" t="s">
        <v>406</v>
      </c>
      <c r="F2" t="s">
        <v>12</v>
      </c>
      <c r="G2" t="s">
        <v>407</v>
      </c>
      <c r="H2" t="s">
        <v>408</v>
      </c>
    </row>
    <row r="3" spans="1:8">
      <c r="A3" s="3">
        <v>20201226</v>
      </c>
      <c r="B3" s="4">
        <v>4310939820435</v>
      </c>
      <c r="C3" s="2" t="s">
        <v>16</v>
      </c>
      <c r="D3" t="s">
        <v>45</v>
      </c>
      <c r="E3" s="3">
        <v>1.43</v>
      </c>
      <c r="F3">
        <v>2</v>
      </c>
      <c r="G3">
        <v>2</v>
      </c>
      <c r="H3">
        <v>4</v>
      </c>
    </row>
    <row r="4" spans="1:8">
      <c r="A4" s="3">
        <v>20201226</v>
      </c>
      <c r="B4" s="4">
        <v>4310939891268</v>
      </c>
      <c r="C4" s="2" t="s">
        <v>16</v>
      </c>
      <c r="D4" t="s">
        <v>58</v>
      </c>
      <c r="E4" s="3">
        <v>1.42</v>
      </c>
      <c r="F4">
        <v>2</v>
      </c>
      <c r="G4">
        <v>3.5</v>
      </c>
      <c r="H4">
        <v>7</v>
      </c>
    </row>
    <row r="5" spans="1:8">
      <c r="A5" s="3">
        <v>20201226</v>
      </c>
      <c r="B5" s="4">
        <v>4310937948421</v>
      </c>
      <c r="C5" s="2" t="s">
        <v>16</v>
      </c>
      <c r="D5" t="s">
        <v>45</v>
      </c>
      <c r="E5" s="3">
        <v>1.62</v>
      </c>
      <c r="F5">
        <v>2</v>
      </c>
      <c r="G5">
        <v>2</v>
      </c>
      <c r="H5">
        <v>4</v>
      </c>
    </row>
    <row r="6" spans="1:8">
      <c r="A6" s="3">
        <v>20201227</v>
      </c>
      <c r="B6" s="4">
        <v>4310939756792</v>
      </c>
      <c r="C6" s="2" t="s">
        <v>16</v>
      </c>
      <c r="D6" t="s">
        <v>45</v>
      </c>
      <c r="E6" s="3">
        <v>1.44</v>
      </c>
      <c r="F6">
        <v>2</v>
      </c>
      <c r="G6">
        <v>2</v>
      </c>
      <c r="H6">
        <v>4</v>
      </c>
    </row>
    <row r="7" spans="1:8">
      <c r="A7" s="3">
        <v>20201228</v>
      </c>
      <c r="B7" s="4">
        <v>4310973318530</v>
      </c>
      <c r="C7" s="2" t="s">
        <v>16</v>
      </c>
      <c r="D7" t="s">
        <v>56</v>
      </c>
      <c r="E7" s="3">
        <v>2.96</v>
      </c>
      <c r="F7">
        <v>3</v>
      </c>
      <c r="G7">
        <v>2</v>
      </c>
      <c r="H7">
        <v>6</v>
      </c>
    </row>
    <row r="8" spans="1:8">
      <c r="A8" s="3">
        <v>20201228</v>
      </c>
      <c r="B8" s="4">
        <v>4310975638768</v>
      </c>
      <c r="C8" s="2" t="s">
        <v>16</v>
      </c>
      <c r="D8" t="s">
        <v>73</v>
      </c>
      <c r="E8" s="3">
        <v>1.53</v>
      </c>
      <c r="F8">
        <v>2</v>
      </c>
      <c r="G8">
        <v>3</v>
      </c>
      <c r="H8">
        <v>6</v>
      </c>
    </row>
    <row r="9" spans="1:8">
      <c r="A9" s="3">
        <v>20201228</v>
      </c>
      <c r="B9" s="4">
        <v>4310978251214</v>
      </c>
      <c r="C9" s="2" t="s">
        <v>16</v>
      </c>
      <c r="D9" t="s">
        <v>68</v>
      </c>
      <c r="E9" s="3">
        <v>1.42</v>
      </c>
      <c r="F9">
        <v>2</v>
      </c>
      <c r="G9">
        <v>3.5</v>
      </c>
      <c r="H9">
        <v>7</v>
      </c>
    </row>
    <row r="10" spans="1:8">
      <c r="A10" s="3">
        <v>20201229</v>
      </c>
      <c r="B10" s="4">
        <v>4606126103880</v>
      </c>
      <c r="C10" s="2" t="s">
        <v>16</v>
      </c>
      <c r="D10" t="s">
        <v>123</v>
      </c>
      <c r="E10" s="3">
        <v>0.54</v>
      </c>
      <c r="F10">
        <v>1</v>
      </c>
      <c r="G10">
        <v>2</v>
      </c>
      <c r="H10">
        <v>2</v>
      </c>
    </row>
    <row r="11" spans="1:8">
      <c r="A11" s="3">
        <v>20201230</v>
      </c>
      <c r="B11" s="4">
        <v>4311037573126</v>
      </c>
      <c r="C11" s="2" t="s">
        <v>16</v>
      </c>
      <c r="D11" t="s">
        <v>37</v>
      </c>
      <c r="E11" s="3">
        <v>1.45</v>
      </c>
      <c r="F11">
        <v>2</v>
      </c>
      <c r="G11">
        <v>2.5</v>
      </c>
      <c r="H11">
        <v>5</v>
      </c>
    </row>
    <row r="12" spans="1:8">
      <c r="A12" s="3">
        <v>20201230</v>
      </c>
      <c r="B12" s="4">
        <v>4311038617179</v>
      </c>
      <c r="C12" s="2" t="s">
        <v>16</v>
      </c>
      <c r="D12" t="s">
        <v>50</v>
      </c>
      <c r="E12" s="3">
        <v>1.52</v>
      </c>
      <c r="F12">
        <v>2</v>
      </c>
      <c r="G12">
        <v>3.5</v>
      </c>
      <c r="H12">
        <v>7</v>
      </c>
    </row>
    <row r="13" spans="1:8">
      <c r="A13" s="3">
        <v>20201230</v>
      </c>
      <c r="B13" s="4">
        <v>4311038640661</v>
      </c>
      <c r="C13" s="2" t="s">
        <v>16</v>
      </c>
      <c r="D13" t="s">
        <v>66</v>
      </c>
      <c r="E13" s="3">
        <v>1.42</v>
      </c>
      <c r="F13">
        <v>2</v>
      </c>
      <c r="G13">
        <v>1.5</v>
      </c>
      <c r="H13">
        <v>3</v>
      </c>
    </row>
    <row r="14" spans="1:8">
      <c r="A14" s="3">
        <v>20201231</v>
      </c>
      <c r="B14" s="4">
        <v>4606234193549</v>
      </c>
      <c r="C14" s="2" t="s">
        <v>16</v>
      </c>
      <c r="D14" t="s">
        <v>56</v>
      </c>
      <c r="E14" s="3">
        <v>3.64</v>
      </c>
      <c r="F14">
        <v>4</v>
      </c>
      <c r="G14">
        <v>2</v>
      </c>
      <c r="H14">
        <v>8</v>
      </c>
    </row>
    <row r="15" spans="1:8">
      <c r="A15" s="3">
        <v>20210101</v>
      </c>
      <c r="B15" s="4">
        <v>4311115445427</v>
      </c>
      <c r="C15" s="2" t="s">
        <v>16</v>
      </c>
      <c r="D15" t="s">
        <v>37</v>
      </c>
      <c r="E15" s="3">
        <v>1.5</v>
      </c>
      <c r="F15">
        <v>2</v>
      </c>
      <c r="G15">
        <v>2.5</v>
      </c>
      <c r="H15">
        <v>5</v>
      </c>
    </row>
    <row r="16" spans="1:8">
      <c r="A16" s="3">
        <v>20210102</v>
      </c>
      <c r="B16" s="4">
        <v>4311140731773</v>
      </c>
      <c r="C16" s="2" t="s">
        <v>16</v>
      </c>
      <c r="D16" t="s">
        <v>50</v>
      </c>
      <c r="E16" s="3">
        <v>1.71</v>
      </c>
      <c r="F16">
        <v>2</v>
      </c>
      <c r="G16">
        <v>3.5</v>
      </c>
      <c r="H16">
        <v>7</v>
      </c>
    </row>
    <row r="17" spans="1:8">
      <c r="A17" s="3">
        <v>20210102</v>
      </c>
      <c r="B17" s="4">
        <v>4311140709373</v>
      </c>
      <c r="C17" s="2" t="s">
        <v>16</v>
      </c>
      <c r="D17" t="s">
        <v>45</v>
      </c>
      <c r="E17" s="3">
        <v>1.43</v>
      </c>
      <c r="F17">
        <v>2</v>
      </c>
      <c r="G17">
        <v>2</v>
      </c>
      <c r="H17">
        <v>4</v>
      </c>
    </row>
    <row r="18" spans="1:8">
      <c r="A18" s="3">
        <v>20210102</v>
      </c>
      <c r="B18" s="4">
        <v>4311121933336</v>
      </c>
      <c r="C18" s="2" t="s">
        <v>16</v>
      </c>
      <c r="D18" t="s">
        <v>54</v>
      </c>
      <c r="E18" s="3">
        <v>1.54</v>
      </c>
      <c r="F18">
        <v>2</v>
      </c>
      <c r="G18">
        <v>2.5</v>
      </c>
      <c r="H18">
        <v>5</v>
      </c>
    </row>
    <row r="19" spans="1:8">
      <c r="A19" s="3">
        <v>20210102</v>
      </c>
      <c r="B19" s="4">
        <v>4311121285571</v>
      </c>
      <c r="C19" s="2" t="s">
        <v>16</v>
      </c>
      <c r="D19" t="s">
        <v>73</v>
      </c>
      <c r="E19" s="3">
        <v>1.49</v>
      </c>
      <c r="F19">
        <v>2</v>
      </c>
      <c r="G19">
        <v>3</v>
      </c>
      <c r="H19">
        <v>6</v>
      </c>
    </row>
    <row r="20" spans="1:8">
      <c r="A20" s="3">
        <v>20210102</v>
      </c>
      <c r="B20" s="4">
        <v>4311121242614</v>
      </c>
      <c r="C20" s="2" t="s">
        <v>16</v>
      </c>
      <c r="D20" t="s">
        <v>75</v>
      </c>
      <c r="E20" s="3">
        <v>1.63</v>
      </c>
      <c r="F20">
        <v>2</v>
      </c>
      <c r="G20">
        <v>3.5</v>
      </c>
      <c r="H20">
        <v>7</v>
      </c>
    </row>
    <row r="21" spans="1:8">
      <c r="A21" s="3">
        <v>20210102</v>
      </c>
      <c r="B21" s="4">
        <v>4311121237118</v>
      </c>
      <c r="C21" s="2" t="s">
        <v>16</v>
      </c>
      <c r="D21" t="s">
        <v>409</v>
      </c>
      <c r="E21" s="3">
        <v>1.06</v>
      </c>
      <c r="F21">
        <v>2</v>
      </c>
      <c r="G21">
        <v>2.5</v>
      </c>
      <c r="H21">
        <v>5</v>
      </c>
    </row>
    <row r="22" spans="1:8">
      <c r="A22" s="3">
        <v>20210102</v>
      </c>
      <c r="B22" s="4">
        <v>4311140730682</v>
      </c>
      <c r="C22" s="2" t="s">
        <v>16</v>
      </c>
      <c r="D22" t="s">
        <v>23</v>
      </c>
      <c r="E22" s="3">
        <v>1.43</v>
      </c>
      <c r="F22">
        <v>2</v>
      </c>
      <c r="G22">
        <v>2.5</v>
      </c>
      <c r="H22">
        <v>5</v>
      </c>
    </row>
    <row r="23" spans="1:8">
      <c r="A23" s="3">
        <v>20210103</v>
      </c>
      <c r="B23" s="4">
        <v>4311136607441</v>
      </c>
      <c r="C23" s="2" t="s">
        <v>16</v>
      </c>
      <c r="D23" t="s">
        <v>23</v>
      </c>
      <c r="E23" s="3">
        <v>3.32</v>
      </c>
      <c r="F23">
        <v>4</v>
      </c>
      <c r="G23">
        <v>2.5</v>
      </c>
      <c r="H23">
        <v>10</v>
      </c>
    </row>
    <row r="24" spans="1:8">
      <c r="A24" s="3">
        <v>20210104</v>
      </c>
      <c r="B24" s="4">
        <v>4311190593558</v>
      </c>
      <c r="C24" s="2" t="s">
        <v>16</v>
      </c>
      <c r="D24" t="s">
        <v>45</v>
      </c>
      <c r="E24" s="3">
        <v>2</v>
      </c>
      <c r="F24">
        <v>2</v>
      </c>
      <c r="G24">
        <v>2</v>
      </c>
      <c r="H24">
        <v>4</v>
      </c>
    </row>
    <row r="25" spans="1:8">
      <c r="A25" s="3">
        <v>20210105</v>
      </c>
      <c r="B25" s="4">
        <v>4311221226251</v>
      </c>
      <c r="C25" s="2" t="s">
        <v>16</v>
      </c>
      <c r="D25" t="s">
        <v>45</v>
      </c>
      <c r="E25" s="3">
        <v>1.45</v>
      </c>
      <c r="F25">
        <v>2</v>
      </c>
      <c r="G25">
        <v>2</v>
      </c>
      <c r="H25">
        <v>4</v>
      </c>
    </row>
    <row r="26" spans="1:8">
      <c r="A26" s="3">
        <v>20210105</v>
      </c>
      <c r="B26" s="4">
        <v>4311221382792</v>
      </c>
      <c r="C26" s="2" t="s">
        <v>16</v>
      </c>
      <c r="D26" t="s">
        <v>88</v>
      </c>
      <c r="E26" s="3">
        <v>1.45</v>
      </c>
      <c r="F26">
        <v>2</v>
      </c>
      <c r="G26">
        <v>2</v>
      </c>
      <c r="H26">
        <v>4</v>
      </c>
    </row>
    <row r="27" spans="1:8">
      <c r="A27" s="3">
        <v>20210105</v>
      </c>
      <c r="B27" s="4">
        <v>4311221349332</v>
      </c>
      <c r="C27" s="2" t="s">
        <v>16</v>
      </c>
      <c r="D27" t="s">
        <v>45</v>
      </c>
      <c r="E27" s="3">
        <v>1.44</v>
      </c>
      <c r="F27">
        <v>2</v>
      </c>
      <c r="G27">
        <v>2</v>
      </c>
      <c r="H27">
        <v>4</v>
      </c>
    </row>
    <row r="28" spans="1:8">
      <c r="A28" s="3">
        <v>20210105</v>
      </c>
      <c r="B28" s="4">
        <v>4311140709378</v>
      </c>
      <c r="C28" s="2" t="s">
        <v>16</v>
      </c>
      <c r="D28" t="s">
        <v>27</v>
      </c>
      <c r="E28" s="3">
        <v>1.53</v>
      </c>
      <c r="F28">
        <v>2</v>
      </c>
      <c r="G28">
        <v>3.5</v>
      </c>
      <c r="H28">
        <v>7</v>
      </c>
    </row>
    <row r="29" spans="1:8">
      <c r="A29" s="3">
        <v>20210106</v>
      </c>
      <c r="B29" s="4">
        <v>4311238737777</v>
      </c>
      <c r="C29" s="2" t="s">
        <v>16</v>
      </c>
      <c r="D29" t="s">
        <v>409</v>
      </c>
      <c r="E29" s="3">
        <v>1.75</v>
      </c>
      <c r="F29">
        <v>2</v>
      </c>
      <c r="G29">
        <v>2.5</v>
      </c>
      <c r="H29">
        <v>5</v>
      </c>
    </row>
    <row r="30" spans="1:8">
      <c r="A30" s="3">
        <v>20210109</v>
      </c>
      <c r="B30" s="4">
        <v>4311313467406</v>
      </c>
      <c r="C30" s="2" t="s">
        <v>16</v>
      </c>
      <c r="D30" t="s">
        <v>23</v>
      </c>
      <c r="E30" s="3">
        <v>1.51</v>
      </c>
      <c r="F30">
        <v>2</v>
      </c>
      <c r="G30">
        <v>2.5</v>
      </c>
      <c r="H30">
        <v>5</v>
      </c>
    </row>
    <row r="31" spans="1:8">
      <c r="A31" s="3">
        <v>20210109</v>
      </c>
      <c r="B31" s="4">
        <v>4311312352337</v>
      </c>
      <c r="C31" s="2" t="s">
        <v>16</v>
      </c>
      <c r="D31" t="s">
        <v>294</v>
      </c>
      <c r="E31" s="3">
        <v>1.74</v>
      </c>
      <c r="F31">
        <v>2</v>
      </c>
      <c r="G31">
        <v>2.5</v>
      </c>
      <c r="H31">
        <v>5</v>
      </c>
    </row>
    <row r="32" spans="1:8">
      <c r="A32" s="3">
        <v>20210110</v>
      </c>
      <c r="B32" s="4">
        <v>4606365900962</v>
      </c>
      <c r="C32" s="2" t="s">
        <v>16</v>
      </c>
      <c r="D32" t="s">
        <v>39</v>
      </c>
      <c r="E32" s="3">
        <v>2.13</v>
      </c>
      <c r="F32">
        <v>3</v>
      </c>
      <c r="G32">
        <v>3.5</v>
      </c>
      <c r="H32">
        <v>10.5</v>
      </c>
    </row>
    <row r="33" spans="1:8">
      <c r="A33" s="3">
        <v>20210111</v>
      </c>
      <c r="B33" s="4">
        <v>4311363360947</v>
      </c>
      <c r="C33" s="2" t="s">
        <v>16</v>
      </c>
      <c r="D33" t="s">
        <v>58</v>
      </c>
      <c r="E33" s="3">
        <v>1.44</v>
      </c>
      <c r="F33">
        <v>2</v>
      </c>
      <c r="G33">
        <v>3.5</v>
      </c>
      <c r="H33">
        <v>7</v>
      </c>
    </row>
    <row r="34" spans="1:8">
      <c r="A34" s="3">
        <v>20210112</v>
      </c>
      <c r="B34" s="4">
        <v>4311378448692</v>
      </c>
      <c r="C34" s="2" t="s">
        <v>16</v>
      </c>
      <c r="D34" t="s">
        <v>21</v>
      </c>
      <c r="E34" s="3">
        <v>1.5</v>
      </c>
      <c r="F34">
        <v>2</v>
      </c>
      <c r="G34">
        <v>2.5</v>
      </c>
      <c r="H34">
        <v>5</v>
      </c>
    </row>
    <row r="35" spans="1:8">
      <c r="A35" s="3">
        <v>20210112</v>
      </c>
      <c r="B35" s="4">
        <v>4311373370118</v>
      </c>
      <c r="C35" s="2" t="s">
        <v>16</v>
      </c>
      <c r="D35" t="s">
        <v>39</v>
      </c>
      <c r="E35" s="3">
        <v>1.51</v>
      </c>
      <c r="F35">
        <v>2</v>
      </c>
      <c r="G35">
        <v>3.5</v>
      </c>
      <c r="H35">
        <v>7</v>
      </c>
    </row>
  </sheetData>
  <autoFilter ref="A2:H35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价格表</vt:lpstr>
      <vt:lpstr>退回件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2021-03-16T07:58:00Z</dcterms:created>
  <dcterms:modified xsi:type="dcterms:W3CDTF">2021-03-18T07:44:16Z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true</vt:bool>
  </property>
</Properties>
</file>